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lessandro.magnino\Downloads\"/>
    </mc:Choice>
  </mc:AlternateContent>
  <xr:revisionPtr revIDLastSave="0" documentId="13_ncr:1_{6D3A9B67-2C6A-46BB-92F0-5EB24113F382}" xr6:coauthVersionLast="47" xr6:coauthVersionMax="47" xr10:uidLastSave="{00000000-0000-0000-0000-000000000000}"/>
  <bookViews>
    <workbookView xWindow="-28920" yWindow="-360" windowWidth="29040" windowHeight="15720" activeTab="20" xr2:uid="{DE5894B9-B944-4389-A812-7555455D9AAE}"/>
  </bookViews>
  <sheets>
    <sheet name="READ_ME" sheetId="4" r:id="rId1"/>
    <sheet name="Commodity_prices_MEUR2022" sheetId="1" r:id="rId2"/>
    <sheet name="Commodity_prices_MEUR2019" sheetId="20" r:id="rId3"/>
    <sheet name="Commodity_prices_index" sheetId="14" r:id="rId4"/>
    <sheet name="Technologies_2023pricesfromIESA" sheetId="15" r:id="rId5"/>
    <sheet name="KEV2022" sheetId="2" r:id="rId6"/>
    <sheet name="KEV2024" sheetId="13" r:id="rId7"/>
    <sheet name="Enspreso_COST - NUTS0 EnergyCom" sheetId="21" r:id="rId8"/>
    <sheet name="Prices wo taxes" sheetId="9" r:id="rId9"/>
    <sheet name="TERMINAL - PA historical - 2024" sheetId="10" r:id="rId10"/>
    <sheet name="average_yearly price of plastic" sheetId="11" r:id="rId11"/>
    <sheet name="Limestone" sheetId="16" r:id="rId12"/>
    <sheet name="Sand_ironore" sheetId="17" r:id="rId13"/>
    <sheet name="olefins" sheetId="18" r:id="rId14"/>
    <sheet name="Steel_scrap" sheetId="19" r:id="rId15"/>
    <sheet name="PCPS_Data" sheetId="12" r:id="rId16"/>
    <sheet name="ECB_DATA" sheetId="7" r:id="rId17"/>
    <sheet name="FRED_USD GDP deflator" sheetId="8" r:id="rId18"/>
    <sheet name="Conversions" sheetId="6" r:id="rId19"/>
    <sheet name="other_sources" sheetId="3" r:id="rId20"/>
    <sheet name="References" sheetId="5" r:id="rId21"/>
  </sheets>
  <externalReferences>
    <externalReference r:id="rId22"/>
    <externalReference r:id="rId23"/>
  </externalReferences>
  <definedNames>
    <definedName name="_xlnm._FilterDatabase" localSheetId="7" hidden="1">'Enspreso_COST - NUTS0 EnergyCom'!$A$1:$F$11232</definedName>
    <definedName name="ETRI_off">#REF!</definedName>
    <definedName name="ETRI_on">#REF!</definedName>
    <definedName name="markup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1" l="1"/>
  <c r="E51" i="1"/>
  <c r="F51" i="1"/>
  <c r="G51" i="1"/>
  <c r="H51" i="1"/>
  <c r="I51" i="1"/>
  <c r="C51" i="1"/>
  <c r="D51" i="20"/>
  <c r="E51" i="20"/>
  <c r="F51" i="20"/>
  <c r="G51" i="20"/>
  <c r="H51" i="20"/>
  <c r="I51" i="20"/>
  <c r="C51" i="20"/>
  <c r="C50" i="20"/>
  <c r="D50" i="20"/>
  <c r="E50" i="20"/>
  <c r="F50" i="20"/>
  <c r="G50" i="20"/>
  <c r="H50" i="20"/>
  <c r="I50" i="20"/>
  <c r="F20" i="1"/>
  <c r="E20" i="1"/>
  <c r="I21" i="1"/>
  <c r="G21" i="1"/>
  <c r="I20" i="1"/>
  <c r="G20" i="1"/>
  <c r="I19" i="1"/>
  <c r="G19" i="1"/>
  <c r="I13" i="1"/>
  <c r="G13" i="1"/>
  <c r="L269" i="3"/>
  <c r="L270" i="3" s="1"/>
  <c r="L271" i="3" s="1"/>
  <c r="M269" i="3"/>
  <c r="M270" i="3" s="1"/>
  <c r="M271" i="3" s="1"/>
  <c r="L265" i="3"/>
  <c r="L266" i="3" s="1"/>
  <c r="L267" i="3" s="1"/>
  <c r="M265" i="3"/>
  <c r="M266" i="3" s="1"/>
  <c r="M267" i="3" s="1"/>
  <c r="L261" i="3"/>
  <c r="L262" i="3" s="1"/>
  <c r="L263" i="3" s="1"/>
  <c r="M261" i="3"/>
  <c r="M262" i="3" s="1"/>
  <c r="M263" i="3" s="1"/>
  <c r="K269" i="3"/>
  <c r="K270" i="3" s="1"/>
  <c r="K271" i="3" s="1"/>
  <c r="K265" i="3"/>
  <c r="K266" i="3" s="1"/>
  <c r="K267" i="3" s="1"/>
  <c r="K263" i="3"/>
  <c r="K262" i="3"/>
  <c r="K261" i="3"/>
  <c r="C12" i="1" l="1"/>
  <c r="I12" i="1"/>
  <c r="I12" i="20" s="1"/>
  <c r="I31" i="1"/>
  <c r="G31" i="1"/>
  <c r="E31" i="1"/>
  <c r="C31" i="1"/>
  <c r="I30" i="1"/>
  <c r="G30" i="1"/>
  <c r="E30" i="1"/>
  <c r="C30" i="1"/>
  <c r="I29" i="1"/>
  <c r="G29" i="1"/>
  <c r="E29" i="1"/>
  <c r="C29" i="1"/>
  <c r="C28" i="1"/>
  <c r="I33" i="1"/>
  <c r="I34" i="1" s="1"/>
  <c r="G33" i="1"/>
  <c r="H33" i="1" s="1"/>
  <c r="H34" i="1" s="1"/>
  <c r="E33" i="1"/>
  <c r="E34" i="1" s="1"/>
  <c r="C33" i="1"/>
  <c r="D33" i="1" s="1"/>
  <c r="D34" i="1" s="1"/>
  <c r="I28" i="1"/>
  <c r="G28" i="1"/>
  <c r="E28" i="1"/>
  <c r="C27" i="1"/>
  <c r="I27" i="1"/>
  <c r="G27" i="1"/>
  <c r="E27" i="1"/>
  <c r="C12" i="20" l="1"/>
  <c r="D12" i="1"/>
  <c r="D12" i="20" s="1"/>
  <c r="C34" i="1"/>
  <c r="G34" i="1"/>
  <c r="F33" i="1"/>
  <c r="F34" i="1" s="1"/>
  <c r="E12" i="1" l="1"/>
  <c r="C17" i="20"/>
  <c r="D17" i="20"/>
  <c r="E17" i="20"/>
  <c r="F17" i="20"/>
  <c r="G17" i="20"/>
  <c r="H17" i="20"/>
  <c r="I17" i="20"/>
  <c r="C24" i="20"/>
  <c r="C27" i="20"/>
  <c r="E27" i="20"/>
  <c r="I27" i="20"/>
  <c r="C28" i="20"/>
  <c r="E28" i="20"/>
  <c r="I28" i="20"/>
  <c r="C29" i="20"/>
  <c r="E29" i="20"/>
  <c r="I29" i="20"/>
  <c r="C30" i="20"/>
  <c r="E30" i="20"/>
  <c r="I30" i="20"/>
  <c r="C31" i="20"/>
  <c r="E31" i="20"/>
  <c r="I31" i="20"/>
  <c r="C32" i="20"/>
  <c r="E32" i="20"/>
  <c r="I32" i="20"/>
  <c r="C33" i="20"/>
  <c r="D33" i="20"/>
  <c r="E33" i="20"/>
  <c r="F33" i="20"/>
  <c r="G33" i="20"/>
  <c r="H33" i="20"/>
  <c r="I33" i="20"/>
  <c r="C34" i="20"/>
  <c r="C42" i="20"/>
  <c r="D42" i="20"/>
  <c r="E42" i="20"/>
  <c r="F42" i="20"/>
  <c r="G42" i="20"/>
  <c r="H42" i="20"/>
  <c r="I42" i="20"/>
  <c r="C43" i="20"/>
  <c r="D43" i="20"/>
  <c r="E43" i="20"/>
  <c r="F43" i="20"/>
  <c r="G43" i="20"/>
  <c r="H43" i="20"/>
  <c r="I43" i="20"/>
  <c r="C45" i="20"/>
  <c r="D45" i="20"/>
  <c r="E45" i="20"/>
  <c r="F45" i="20"/>
  <c r="G45" i="20"/>
  <c r="H45" i="20"/>
  <c r="I45" i="20"/>
  <c r="C46" i="20"/>
  <c r="D46" i="20"/>
  <c r="E46" i="20"/>
  <c r="F46" i="20"/>
  <c r="G46" i="20"/>
  <c r="H46" i="20"/>
  <c r="I46" i="20"/>
  <c r="C47" i="20"/>
  <c r="D47" i="20"/>
  <c r="E47" i="20"/>
  <c r="F47" i="20"/>
  <c r="G47" i="20"/>
  <c r="H47" i="20"/>
  <c r="I47" i="20"/>
  <c r="E12" i="20" l="1"/>
  <c r="F12" i="1"/>
  <c r="C49" i="1"/>
  <c r="C49" i="20" s="1"/>
  <c r="F12" i="20" l="1"/>
  <c r="G12" i="1"/>
  <c r="D49" i="1"/>
  <c r="C35" i="1"/>
  <c r="C35" i="20" s="1"/>
  <c r="C36" i="1"/>
  <c r="C36" i="20" s="1"/>
  <c r="F36" i="19"/>
  <c r="D36" i="1"/>
  <c r="D36" i="20" s="1"/>
  <c r="F35" i="19"/>
  <c r="D35" i="1"/>
  <c r="C39" i="1"/>
  <c r="C39" i="20" s="1"/>
  <c r="C38" i="1"/>
  <c r="C38" i="20" s="1"/>
  <c r="C37" i="1"/>
  <c r="C37" i="20" s="1"/>
  <c r="T8" i="18"/>
  <c r="U8" i="18"/>
  <c r="T9" i="18"/>
  <c r="U9" i="18"/>
  <c r="T10" i="18"/>
  <c r="U10" i="18"/>
  <c r="T11" i="18"/>
  <c r="U11" i="18"/>
  <c r="T12" i="18"/>
  <c r="U12" i="18"/>
  <c r="T13" i="18"/>
  <c r="U13" i="18"/>
  <c r="T14" i="18"/>
  <c r="U14" i="18"/>
  <c r="T15" i="18"/>
  <c r="U15" i="18"/>
  <c r="T16" i="18"/>
  <c r="U16" i="18"/>
  <c r="T17" i="18"/>
  <c r="U17" i="18"/>
  <c r="T18" i="18"/>
  <c r="U18" i="18"/>
  <c r="T19" i="18"/>
  <c r="U19" i="18"/>
  <c r="T20" i="18"/>
  <c r="U20" i="18"/>
  <c r="T21" i="18"/>
  <c r="U21" i="18"/>
  <c r="T22" i="18"/>
  <c r="U22" i="18"/>
  <c r="T23" i="18"/>
  <c r="U23" i="18"/>
  <c r="T24" i="18"/>
  <c r="U24" i="18"/>
  <c r="T25" i="18"/>
  <c r="U25" i="18"/>
  <c r="T26" i="18"/>
  <c r="U26" i="18"/>
  <c r="T27" i="18"/>
  <c r="U27" i="18"/>
  <c r="T28" i="18"/>
  <c r="U28" i="18"/>
  <c r="T29" i="18"/>
  <c r="U29" i="18"/>
  <c r="T30" i="18"/>
  <c r="U30" i="18"/>
  <c r="T31" i="18"/>
  <c r="U31" i="18"/>
  <c r="T32" i="18"/>
  <c r="U32" i="18"/>
  <c r="T33" i="18"/>
  <c r="U33" i="18"/>
  <c r="T34" i="18"/>
  <c r="U34" i="18"/>
  <c r="T35" i="18"/>
  <c r="U35" i="18"/>
  <c r="T36" i="18"/>
  <c r="U36" i="18"/>
  <c r="T38" i="18"/>
  <c r="U38" i="18"/>
  <c r="T39" i="18"/>
  <c r="U39" i="18"/>
  <c r="T40" i="18"/>
  <c r="U40" i="18"/>
  <c r="T41" i="18"/>
  <c r="U41" i="18"/>
  <c r="T42" i="18"/>
  <c r="U42" i="18"/>
  <c r="T43" i="18"/>
  <c r="U43" i="18"/>
  <c r="T44" i="18"/>
  <c r="U44" i="18"/>
  <c r="T45" i="18"/>
  <c r="U45" i="18"/>
  <c r="T46" i="18"/>
  <c r="U46" i="18"/>
  <c r="T47" i="18"/>
  <c r="U47" i="18"/>
  <c r="T48" i="18"/>
  <c r="U48" i="18"/>
  <c r="T49" i="18"/>
  <c r="U49" i="18"/>
  <c r="T50" i="18"/>
  <c r="U50" i="18"/>
  <c r="T51" i="18"/>
  <c r="U51" i="18"/>
  <c r="T52" i="18"/>
  <c r="U52" i="18"/>
  <c r="T7" i="18"/>
  <c r="U7" i="18"/>
  <c r="D44" i="1"/>
  <c r="D44" i="20" s="1"/>
  <c r="U8" i="17"/>
  <c r="U9" i="17"/>
  <c r="U10" i="17"/>
  <c r="U11" i="17"/>
  <c r="U12" i="17"/>
  <c r="U13" i="17"/>
  <c r="U14" i="17"/>
  <c r="U15" i="17"/>
  <c r="U16" i="17"/>
  <c r="U17" i="17"/>
  <c r="U18" i="17"/>
  <c r="U19" i="17"/>
  <c r="U20" i="17"/>
  <c r="U21" i="17"/>
  <c r="U23" i="17"/>
  <c r="U24" i="17"/>
  <c r="U25" i="17"/>
  <c r="U26" i="17"/>
  <c r="U27" i="17"/>
  <c r="U28" i="17"/>
  <c r="U29" i="17"/>
  <c r="U30" i="17"/>
  <c r="U31" i="17"/>
  <c r="U32" i="17"/>
  <c r="U33" i="17"/>
  <c r="U34" i="17"/>
  <c r="U35" i="17"/>
  <c r="U36" i="17"/>
  <c r="U40" i="17"/>
  <c r="U41" i="17"/>
  <c r="U42" i="17"/>
  <c r="U43" i="17"/>
  <c r="U44" i="17"/>
  <c r="U45" i="17"/>
  <c r="U46" i="17"/>
  <c r="U47" i="17"/>
  <c r="U48" i="17"/>
  <c r="U50" i="17"/>
  <c r="U51" i="17"/>
  <c r="U7" i="17"/>
  <c r="C44" i="1"/>
  <c r="C44" i="20" s="1"/>
  <c r="C41" i="1"/>
  <c r="C41" i="20" s="1"/>
  <c r="V52" i="17"/>
  <c r="V51" i="17"/>
  <c r="V36"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7" i="17"/>
  <c r="C48" i="1"/>
  <c r="C48" i="20" s="1"/>
  <c r="C25" i="16"/>
  <c r="C26" i="16"/>
  <c r="C27" i="16"/>
  <c r="C28" i="16"/>
  <c r="C29" i="16"/>
  <c r="C30" i="16"/>
  <c r="C31" i="16"/>
  <c r="C32" i="16"/>
  <c r="C33" i="16"/>
  <c r="C34" i="16"/>
  <c r="C35" i="16"/>
  <c r="C36" i="16"/>
  <c r="C37" i="16"/>
  <c r="C38" i="16"/>
  <c r="C24" i="16"/>
  <c r="D25" i="16"/>
  <c r="D26" i="16"/>
  <c r="D27" i="16"/>
  <c r="D28" i="16"/>
  <c r="D29" i="16"/>
  <c r="D30" i="16"/>
  <c r="D31" i="16"/>
  <c r="D32" i="16"/>
  <c r="D33" i="16"/>
  <c r="D34" i="16"/>
  <c r="D35" i="16"/>
  <c r="D36" i="16"/>
  <c r="D37" i="16"/>
  <c r="D38" i="16"/>
  <c r="D24" i="16"/>
  <c r="C41" i="14"/>
  <c r="D41" i="14" s="1"/>
  <c r="E41" i="14" s="1"/>
  <c r="F41" i="14" s="1"/>
  <c r="G41" i="14" s="1"/>
  <c r="H41" i="14" s="1"/>
  <c r="C44" i="14"/>
  <c r="D44" i="14" s="1"/>
  <c r="E44" i="14" s="1"/>
  <c r="F44" i="14" s="1"/>
  <c r="G44" i="14" s="1"/>
  <c r="H44" i="14" s="1"/>
  <c r="C45" i="14"/>
  <c r="D45" i="14" s="1"/>
  <c r="E45" i="14" s="1"/>
  <c r="F45" i="14" s="1"/>
  <c r="G45" i="14" s="1"/>
  <c r="H45" i="14" s="1"/>
  <c r="C46" i="14"/>
  <c r="D46" i="14" s="1"/>
  <c r="E46" i="14" s="1"/>
  <c r="F46" i="14" s="1"/>
  <c r="G46" i="14" s="1"/>
  <c r="H46" i="14" s="1"/>
  <c r="G12" i="20" l="1"/>
  <c r="H12" i="1"/>
  <c r="H12" i="20" s="1"/>
  <c r="E44" i="1"/>
  <c r="C43" i="14"/>
  <c r="E35" i="1"/>
  <c r="D35" i="20"/>
  <c r="D38" i="1"/>
  <c r="D48" i="1"/>
  <c r="D39" i="1"/>
  <c r="E36" i="1"/>
  <c r="D37" i="1"/>
  <c r="D49" i="20"/>
  <c r="E49" i="1"/>
  <c r="D43" i="14"/>
  <c r="D37" i="20" l="1"/>
  <c r="E37" i="1"/>
  <c r="D39" i="20"/>
  <c r="E39" i="1"/>
  <c r="F36" i="1"/>
  <c r="E36" i="20"/>
  <c r="D38" i="20"/>
  <c r="E38" i="1"/>
  <c r="F35" i="1"/>
  <c r="E35" i="20"/>
  <c r="E49" i="20"/>
  <c r="F49" i="1"/>
  <c r="D48" i="20"/>
  <c r="E48" i="1"/>
  <c r="F44" i="1"/>
  <c r="E44" i="20"/>
  <c r="E402" i="3"/>
  <c r="I404" i="3"/>
  <c r="C5" i="1"/>
  <c r="C5" i="20" s="1"/>
  <c r="C6" i="1"/>
  <c r="C6" i="20" s="1"/>
  <c r="F49" i="20" l="1"/>
  <c r="G49" i="1"/>
  <c r="G44" i="1"/>
  <c r="F44" i="20"/>
  <c r="E43" i="14"/>
  <c r="F43" i="14" s="1"/>
  <c r="E38" i="20"/>
  <c r="F38" i="1"/>
  <c r="G36" i="1"/>
  <c r="F36" i="20"/>
  <c r="E37" i="20"/>
  <c r="F37" i="1"/>
  <c r="F48" i="1"/>
  <c r="E48" i="20"/>
  <c r="G35" i="1"/>
  <c r="F35" i="20"/>
  <c r="F39" i="1"/>
  <c r="E39" i="20"/>
  <c r="C11" i="1"/>
  <c r="H35" i="1" l="1"/>
  <c r="G35" i="20"/>
  <c r="G39" i="1"/>
  <c r="F39" i="20"/>
  <c r="H36" i="1"/>
  <c r="G36" i="20"/>
  <c r="G38" i="1"/>
  <c r="F38" i="20"/>
  <c r="H44" i="1"/>
  <c r="G44" i="20"/>
  <c r="G43" i="14"/>
  <c r="I11" i="1"/>
  <c r="I11" i="20" s="1"/>
  <c r="C11" i="20"/>
  <c r="H49" i="1"/>
  <c r="G49" i="20"/>
  <c r="G48" i="1"/>
  <c r="F48" i="20"/>
  <c r="F37" i="20"/>
  <c r="G37" i="1"/>
  <c r="I16" i="1"/>
  <c r="I16" i="20" s="1"/>
  <c r="G16" i="1"/>
  <c r="G16" i="20" s="1"/>
  <c r="E16" i="1"/>
  <c r="E16" i="20" s="1"/>
  <c r="C16" i="1"/>
  <c r="C16" i="20" s="1"/>
  <c r="I15" i="1"/>
  <c r="I15" i="20" s="1"/>
  <c r="G15" i="1"/>
  <c r="G15" i="20" s="1"/>
  <c r="E15" i="1"/>
  <c r="C15" i="1"/>
  <c r="C15" i="20" s="1"/>
  <c r="E406" i="3"/>
  <c r="G406" i="3" s="1"/>
  <c r="I406" i="3" s="1"/>
  <c r="E408" i="3"/>
  <c r="G408" i="3" s="1"/>
  <c r="I408" i="3" s="1"/>
  <c r="E405" i="3"/>
  <c r="G405" i="3" s="1"/>
  <c r="I405" i="3" s="1"/>
  <c r="E404" i="3"/>
  <c r="G404" i="3" s="1"/>
  <c r="E410" i="3"/>
  <c r="G410" i="3" s="1"/>
  <c r="I410" i="3" s="1"/>
  <c r="E407" i="3"/>
  <c r="G407" i="3" s="1"/>
  <c r="I407" i="3" s="1"/>
  <c r="E403" i="3"/>
  <c r="G403" i="3" s="1"/>
  <c r="I403" i="3" s="1"/>
  <c r="G402" i="3"/>
  <c r="I402" i="3" s="1"/>
  <c r="E400" i="3"/>
  <c r="G400" i="3" s="1"/>
  <c r="I400" i="3" s="1"/>
  <c r="I18" i="1" s="1"/>
  <c r="I18" i="20" s="1"/>
  <c r="E399" i="3"/>
  <c r="G399" i="3" s="1"/>
  <c r="I399" i="3" s="1"/>
  <c r="E18" i="1" s="1"/>
  <c r="E18" i="20" s="1"/>
  <c r="C371" i="3"/>
  <c r="E371" i="3" s="1"/>
  <c r="G371" i="3" s="1"/>
  <c r="I371" i="3" s="1"/>
  <c r="C370" i="3"/>
  <c r="E370" i="3" s="1"/>
  <c r="G370" i="3" s="1"/>
  <c r="I370" i="3" s="1"/>
  <c r="C369" i="3"/>
  <c r="E369" i="3" s="1"/>
  <c r="G369" i="3" s="1"/>
  <c r="I369" i="3" s="1"/>
  <c r="C18" i="1" s="1"/>
  <c r="E269" i="3"/>
  <c r="E270" i="3" s="1"/>
  <c r="E271" i="3" s="1"/>
  <c r="F269" i="3"/>
  <c r="F270" i="3" s="1"/>
  <c r="F271" i="3" s="1"/>
  <c r="G269" i="3"/>
  <c r="G270" i="3" s="1"/>
  <c r="G271" i="3" s="1"/>
  <c r="G19" i="20" s="1"/>
  <c r="H269" i="3"/>
  <c r="H270" i="3" s="1"/>
  <c r="H271" i="3" s="1"/>
  <c r="I19" i="20" s="1"/>
  <c r="D269" i="3"/>
  <c r="D270" i="3" s="1"/>
  <c r="D271" i="3" s="1"/>
  <c r="D261" i="3"/>
  <c r="D262" i="3" s="1"/>
  <c r="E21" i="1"/>
  <c r="E21" i="20" s="1"/>
  <c r="D21" i="1"/>
  <c r="D21" i="20" s="1"/>
  <c r="C21" i="1"/>
  <c r="C21" i="20" s="1"/>
  <c r="F266" i="3"/>
  <c r="F267" i="3" s="1"/>
  <c r="E265" i="3"/>
  <c r="E266" i="3" s="1"/>
  <c r="E267" i="3" s="1"/>
  <c r="F265" i="3"/>
  <c r="G265" i="3"/>
  <c r="G266" i="3" s="1"/>
  <c r="G267" i="3" s="1"/>
  <c r="H265" i="3"/>
  <c r="H266" i="3" s="1"/>
  <c r="H267" i="3" s="1"/>
  <c r="D265" i="3"/>
  <c r="D266" i="3" s="1"/>
  <c r="D267" i="3" s="1"/>
  <c r="D46" i="13"/>
  <c r="E261" i="3"/>
  <c r="E262" i="3" s="1"/>
  <c r="E263" i="3" s="1"/>
  <c r="F261" i="3"/>
  <c r="F262" i="3" s="1"/>
  <c r="F263" i="3" s="1"/>
  <c r="E20" i="20" s="1"/>
  <c r="G261" i="3"/>
  <c r="G262" i="3" s="1"/>
  <c r="G263" i="3" s="1"/>
  <c r="G20" i="20" s="1"/>
  <c r="H261" i="3"/>
  <c r="H262" i="3" s="1"/>
  <c r="H263" i="3" s="1"/>
  <c r="I20" i="20" s="1"/>
  <c r="E9" i="1"/>
  <c r="C9" i="1"/>
  <c r="C9" i="20" s="1"/>
  <c r="H38" i="1" l="1"/>
  <c r="G38" i="20"/>
  <c r="I49" i="1"/>
  <c r="I49" i="20" s="1"/>
  <c r="H49" i="20"/>
  <c r="H48" i="1"/>
  <c r="G48" i="20"/>
  <c r="D18" i="1"/>
  <c r="D18" i="20" s="1"/>
  <c r="C18" i="20"/>
  <c r="D11" i="1"/>
  <c r="F9" i="1"/>
  <c r="E9" i="20"/>
  <c r="F15" i="1"/>
  <c r="F15" i="20" s="1"/>
  <c r="E15" i="20"/>
  <c r="I44" i="1"/>
  <c r="I44" i="20" s="1"/>
  <c r="H44" i="20"/>
  <c r="I36" i="1"/>
  <c r="I36" i="20" s="1"/>
  <c r="H36" i="20"/>
  <c r="H37" i="1"/>
  <c r="G37" i="20"/>
  <c r="H39" i="1"/>
  <c r="G39" i="20"/>
  <c r="I35" i="1"/>
  <c r="I35" i="20" s="1"/>
  <c r="H35" i="20"/>
  <c r="D9" i="1"/>
  <c r="D9" i="20" s="1"/>
  <c r="F16" i="1"/>
  <c r="F16" i="20" s="1"/>
  <c r="H19" i="1"/>
  <c r="H19" i="20" s="1"/>
  <c r="H16" i="1"/>
  <c r="H16" i="20" s="1"/>
  <c r="D16" i="1"/>
  <c r="D16" i="20" s="1"/>
  <c r="H15" i="1"/>
  <c r="H15" i="20" s="1"/>
  <c r="D15" i="1"/>
  <c r="D15" i="20" s="1"/>
  <c r="F20" i="20"/>
  <c r="I21" i="20"/>
  <c r="D263" i="3"/>
  <c r="G9" i="1" l="1"/>
  <c r="F9" i="20"/>
  <c r="E11" i="1"/>
  <c r="D11" i="20"/>
  <c r="I48" i="1"/>
  <c r="I48" i="20" s="1"/>
  <c r="H48" i="20"/>
  <c r="I39" i="1"/>
  <c r="I39" i="20" s="1"/>
  <c r="H39" i="20"/>
  <c r="I37" i="1"/>
  <c r="I37" i="20" s="1"/>
  <c r="H37" i="20"/>
  <c r="I38" i="1"/>
  <c r="I38" i="20" s="1"/>
  <c r="H38" i="20"/>
  <c r="G14" i="1"/>
  <c r="G14" i="20" s="1"/>
  <c r="G13" i="20"/>
  <c r="F21" i="1"/>
  <c r="F21" i="20" s="1"/>
  <c r="G21" i="20"/>
  <c r="I14" i="1"/>
  <c r="I14" i="20" s="1"/>
  <c r="I13" i="20"/>
  <c r="H43" i="14"/>
  <c r="H21" i="1"/>
  <c r="H21" i="20" s="1"/>
  <c r="BL7" i="15"/>
  <c r="BU7" i="15" s="1"/>
  <c r="CJ7" i="15"/>
  <c r="CB7" i="15" s="1"/>
  <c r="CK7" i="15"/>
  <c r="CC7" i="15" s="1"/>
  <c r="CL7" i="15"/>
  <c r="CD7" i="15" s="1"/>
  <c r="CM7" i="15"/>
  <c r="CE7" i="15" s="1"/>
  <c r="CN7" i="15"/>
  <c r="CF7" i="15" s="1"/>
  <c r="CO7" i="15"/>
  <c r="CG7" i="15" s="1"/>
  <c r="CP7" i="15"/>
  <c r="CH7" i="15" s="1"/>
  <c r="BL8" i="15"/>
  <c r="BU8" i="15" s="1"/>
  <c r="CJ8" i="15"/>
  <c r="CK8" i="15"/>
  <c r="CL8" i="15"/>
  <c r="CM8" i="15"/>
  <c r="CN8" i="15"/>
  <c r="CO8" i="15"/>
  <c r="CP8" i="15"/>
  <c r="BL9" i="15"/>
  <c r="BU9" i="15" s="1"/>
  <c r="BN9" i="15"/>
  <c r="BO9" i="15"/>
  <c r="BP9" i="15"/>
  <c r="BQ9" i="15"/>
  <c r="BR9" i="15"/>
  <c r="BS9" i="15"/>
  <c r="CJ9" i="15"/>
  <c r="CK9" i="15"/>
  <c r="CC9" i="15" s="1"/>
  <c r="CL9" i="15"/>
  <c r="CD9" i="15" s="1"/>
  <c r="CM9" i="15"/>
  <c r="CE9" i="15" s="1"/>
  <c r="CN9" i="15"/>
  <c r="CF9" i="15" s="1"/>
  <c r="CO9" i="15"/>
  <c r="CG9" i="15" s="1"/>
  <c r="CP9" i="15"/>
  <c r="CH9" i="15" s="1"/>
  <c r="BL10" i="15"/>
  <c r="BU10" i="15" s="1"/>
  <c r="BN10" i="15"/>
  <c r="BO10" i="15" s="1"/>
  <c r="CJ10" i="15"/>
  <c r="CK10" i="15"/>
  <c r="CL10" i="15"/>
  <c r="CD10" i="15" s="1"/>
  <c r="CM10" i="15"/>
  <c r="CE10" i="15" s="1"/>
  <c r="CN10" i="15"/>
  <c r="CF10" i="15" s="1"/>
  <c r="CO10" i="15"/>
  <c r="CG10" i="15" s="1"/>
  <c r="CP10" i="15"/>
  <c r="CH10" i="15" s="1"/>
  <c r="BL11" i="15"/>
  <c r="BN11" i="15"/>
  <c r="BO11" i="15" s="1"/>
  <c r="BR11" i="15"/>
  <c r="BS11" i="15"/>
  <c r="BT11" i="15"/>
  <c r="BU11" i="15"/>
  <c r="CJ11" i="15"/>
  <c r="CK11" i="15"/>
  <c r="CL11" i="15"/>
  <c r="CD11" i="15" s="1"/>
  <c r="CM11" i="15"/>
  <c r="CE11" i="15" s="1"/>
  <c r="CN11" i="15"/>
  <c r="CF11" i="15" s="1"/>
  <c r="CO11" i="15"/>
  <c r="CG11" i="15" s="1"/>
  <c r="CP11" i="15"/>
  <c r="CH11" i="15" s="1"/>
  <c r="BL12" i="15"/>
  <c r="BN12" i="15"/>
  <c r="BP12" i="15" s="1"/>
  <c r="BQ12" i="15"/>
  <c r="BR12" i="15"/>
  <c r="BS12" i="15"/>
  <c r="BT12" i="15"/>
  <c r="BU12" i="15"/>
  <c r="CJ12" i="15"/>
  <c r="CK12" i="15"/>
  <c r="CL12" i="15"/>
  <c r="CD12" i="15" s="1"/>
  <c r="CM12" i="15"/>
  <c r="CE12" i="15" s="1"/>
  <c r="CN12" i="15"/>
  <c r="CF12" i="15" s="1"/>
  <c r="CO12" i="15"/>
  <c r="CG12" i="15" s="1"/>
  <c r="CP12" i="15"/>
  <c r="CH12" i="15" s="1"/>
  <c r="BL13" i="15"/>
  <c r="BU13" i="15" s="1"/>
  <c r="BN13" i="15"/>
  <c r="BR13" i="15"/>
  <c r="CJ13" i="15"/>
  <c r="CK13" i="15"/>
  <c r="CL13" i="15"/>
  <c r="CD13" i="15" s="1"/>
  <c r="CM13" i="15"/>
  <c r="CE13" i="15" s="1"/>
  <c r="CN13" i="15"/>
  <c r="CF13" i="15" s="1"/>
  <c r="CO13" i="15"/>
  <c r="CG13" i="15" s="1"/>
  <c r="CP13" i="15"/>
  <c r="CH13" i="15" s="1"/>
  <c r="BL14" i="15"/>
  <c r="BU14" i="15" s="1"/>
  <c r="BN14" i="15"/>
  <c r="BO14" i="15" s="1"/>
  <c r="CF14" i="15"/>
  <c r="CJ14" i="15"/>
  <c r="CK14" i="15"/>
  <c r="CC14" i="15" s="1"/>
  <c r="CL14" i="15"/>
  <c r="CD14" i="15" s="1"/>
  <c r="CM14" i="15"/>
  <c r="CE14" i="15" s="1"/>
  <c r="CN14" i="15"/>
  <c r="CO14" i="15"/>
  <c r="CG14" i="15" s="1"/>
  <c r="CP14" i="15"/>
  <c r="CH14" i="15" s="1"/>
  <c r="BL15" i="15"/>
  <c r="BN15" i="15"/>
  <c r="BO15" i="15"/>
  <c r="BP15" i="15"/>
  <c r="BQ15" i="15"/>
  <c r="BR15" i="15"/>
  <c r="BS15" i="15"/>
  <c r="BU15" i="15"/>
  <c r="CE15" i="15"/>
  <c r="CJ15" i="15"/>
  <c r="CK15" i="15"/>
  <c r="CL15" i="15"/>
  <c r="CD15" i="15" s="1"/>
  <c r="CM15" i="15"/>
  <c r="CN15" i="15"/>
  <c r="CF15" i="15" s="1"/>
  <c r="CO15" i="15"/>
  <c r="CG15" i="15" s="1"/>
  <c r="CP15" i="15"/>
  <c r="CH15" i="15" s="1"/>
  <c r="BL16" i="15"/>
  <c r="BN16" i="15"/>
  <c r="BO16" i="15"/>
  <c r="BP16" i="15"/>
  <c r="BQ16" i="15"/>
  <c r="BR16" i="15"/>
  <c r="BS16" i="15"/>
  <c r="BT16" i="15"/>
  <c r="BU16" i="15"/>
  <c r="CJ16" i="15"/>
  <c r="CK16" i="15"/>
  <c r="CL16" i="15"/>
  <c r="CD16" i="15" s="1"/>
  <c r="CM16" i="15"/>
  <c r="CE16" i="15" s="1"/>
  <c r="CN16" i="15"/>
  <c r="CF16" i="15" s="1"/>
  <c r="CO16" i="15"/>
  <c r="CG16" i="15" s="1"/>
  <c r="CP16" i="15"/>
  <c r="CH16" i="15" s="1"/>
  <c r="BL17" i="15"/>
  <c r="BU17" i="15" s="1"/>
  <c r="BN17" i="15"/>
  <c r="BR17" i="15" s="1"/>
  <c r="BP17" i="15"/>
  <c r="BQ17" i="15"/>
  <c r="CJ17" i="15"/>
  <c r="CK17" i="15"/>
  <c r="CL17" i="15"/>
  <c r="CD17" i="15" s="1"/>
  <c r="CM17" i="15"/>
  <c r="CE17" i="15" s="1"/>
  <c r="CN17" i="15"/>
  <c r="CF17" i="15" s="1"/>
  <c r="CO17" i="15"/>
  <c r="CG17" i="15" s="1"/>
  <c r="CP17" i="15"/>
  <c r="CH17" i="15" s="1"/>
  <c r="BL18" i="15"/>
  <c r="BN18" i="15"/>
  <c r="BR18" i="15" s="1"/>
  <c r="BQ18" i="15"/>
  <c r="BS18" i="15"/>
  <c r="BT18" i="15"/>
  <c r="BU18" i="15"/>
  <c r="CJ18" i="15"/>
  <c r="CK18" i="15"/>
  <c r="CL18" i="15"/>
  <c r="CD18" i="15" s="1"/>
  <c r="CM18" i="15"/>
  <c r="CE18" i="15" s="1"/>
  <c r="CN18" i="15"/>
  <c r="CF18" i="15" s="1"/>
  <c r="CO18" i="15"/>
  <c r="CG18" i="15" s="1"/>
  <c r="CP18" i="15"/>
  <c r="CH18" i="15" s="1"/>
  <c r="BL19" i="15"/>
  <c r="BN19" i="15"/>
  <c r="BO19" i="15"/>
  <c r="BP19" i="15"/>
  <c r="BQ19" i="15"/>
  <c r="BR19" i="15"/>
  <c r="BS19" i="15"/>
  <c r="BU19" i="15"/>
  <c r="CC19" i="15"/>
  <c r="CJ19" i="15"/>
  <c r="CK19" i="15"/>
  <c r="CL19" i="15"/>
  <c r="CD19" i="15" s="1"/>
  <c r="CM19" i="15"/>
  <c r="CE19" i="15" s="1"/>
  <c r="CN19" i="15"/>
  <c r="CF19" i="15" s="1"/>
  <c r="CO19" i="15"/>
  <c r="CG19" i="15" s="1"/>
  <c r="CP19" i="15"/>
  <c r="CH19" i="15" s="1"/>
  <c r="BL20" i="15"/>
  <c r="BN20" i="15"/>
  <c r="BO20" i="15" s="1"/>
  <c r="BP20" i="15"/>
  <c r="BQ20" i="15"/>
  <c r="BR20" i="15"/>
  <c r="BS20" i="15"/>
  <c r="BU20" i="15"/>
  <c r="CJ20" i="15"/>
  <c r="CK20" i="15"/>
  <c r="CL20" i="15"/>
  <c r="CD20" i="15" s="1"/>
  <c r="CM20" i="15"/>
  <c r="CE20" i="15" s="1"/>
  <c r="CN20" i="15"/>
  <c r="CF20" i="15" s="1"/>
  <c r="CO20" i="15"/>
  <c r="CG20" i="15" s="1"/>
  <c r="CP20" i="15"/>
  <c r="CH20" i="15" s="1"/>
  <c r="BL21" i="15"/>
  <c r="BU21" i="15" s="1"/>
  <c r="BN21" i="15"/>
  <c r="BQ21" i="15" s="1"/>
  <c r="BO21" i="15"/>
  <c r="BP21" i="15"/>
  <c r="CJ21" i="15"/>
  <c r="CK21" i="15"/>
  <c r="CL21" i="15"/>
  <c r="CD21" i="15" s="1"/>
  <c r="CM21" i="15"/>
  <c r="CE21" i="15" s="1"/>
  <c r="CN21" i="15"/>
  <c r="CF21" i="15" s="1"/>
  <c r="CO21" i="15"/>
  <c r="CG21" i="15" s="1"/>
  <c r="CP21" i="15"/>
  <c r="CH21" i="15" s="1"/>
  <c r="BL22" i="15"/>
  <c r="BN22" i="15"/>
  <c r="BP22" i="15" s="1"/>
  <c r="BR22" i="15"/>
  <c r="BS22" i="15"/>
  <c r="BT22" i="15"/>
  <c r="BU22" i="15"/>
  <c r="CJ22" i="15"/>
  <c r="CK22" i="15"/>
  <c r="CL22" i="15"/>
  <c r="CD22" i="15" s="1"/>
  <c r="CM22" i="15"/>
  <c r="CE22" i="15" s="1"/>
  <c r="CN22" i="15"/>
  <c r="CF22" i="15" s="1"/>
  <c r="CO22" i="15"/>
  <c r="CG22" i="15" s="1"/>
  <c r="CP22" i="15"/>
  <c r="CH22" i="15" s="1"/>
  <c r="BL23" i="15"/>
  <c r="BN23" i="15"/>
  <c r="BQ23" i="15" s="1"/>
  <c r="BU23" i="15"/>
  <c r="CG23" i="15"/>
  <c r="CJ23" i="15"/>
  <c r="CK23" i="15"/>
  <c r="CL23" i="15"/>
  <c r="CD23" i="15" s="1"/>
  <c r="CM23" i="15"/>
  <c r="CE23" i="15" s="1"/>
  <c r="CN23" i="15"/>
  <c r="CF23" i="15" s="1"/>
  <c r="CO23" i="15"/>
  <c r="CP23" i="15"/>
  <c r="CH23" i="15" s="1"/>
  <c r="BL24" i="15"/>
  <c r="BU24" i="15" s="1"/>
  <c r="CJ24" i="15"/>
  <c r="CB24" i="15" s="1"/>
  <c r="CK24" i="15"/>
  <c r="CC24" i="15" s="1"/>
  <c r="CL24" i="15"/>
  <c r="CD24" i="15" s="1"/>
  <c r="CM24" i="15"/>
  <c r="CE24" i="15" s="1"/>
  <c r="CN24" i="15"/>
  <c r="CF24" i="15" s="1"/>
  <c r="CO24" i="15"/>
  <c r="CG24" i="15" s="1"/>
  <c r="CP24" i="15"/>
  <c r="CH24" i="15" s="1"/>
  <c r="BL25" i="15"/>
  <c r="BN25" i="15"/>
  <c r="BU25" i="15"/>
  <c r="CJ25" i="15"/>
  <c r="CK25" i="15"/>
  <c r="CL25" i="15"/>
  <c r="CM25" i="15"/>
  <c r="CN25" i="15"/>
  <c r="CO25" i="15"/>
  <c r="CP25" i="15"/>
  <c r="BL26" i="15"/>
  <c r="BU26" i="15" s="1"/>
  <c r="CJ26" i="15"/>
  <c r="CK26" i="15"/>
  <c r="CC26" i="15" s="1"/>
  <c r="CL26" i="15"/>
  <c r="CD26" i="15" s="1"/>
  <c r="CM26" i="15"/>
  <c r="CE26" i="15" s="1"/>
  <c r="CN26" i="15"/>
  <c r="CF26" i="15" s="1"/>
  <c r="CO26" i="15"/>
  <c r="CG26" i="15" s="1"/>
  <c r="CP26" i="15"/>
  <c r="CH26" i="15" s="1"/>
  <c r="BL27" i="15"/>
  <c r="BU27" i="15"/>
  <c r="CJ27" i="15"/>
  <c r="CK27" i="15"/>
  <c r="CC27" i="15" s="1"/>
  <c r="CL27" i="15"/>
  <c r="CD27" i="15" s="1"/>
  <c r="CM27" i="15"/>
  <c r="CE27" i="15" s="1"/>
  <c r="CN27" i="15"/>
  <c r="CF27" i="15" s="1"/>
  <c r="CO27" i="15"/>
  <c r="CG27" i="15" s="1"/>
  <c r="CP27" i="15"/>
  <c r="CH27" i="15" s="1"/>
  <c r="BL28" i="15"/>
  <c r="BU28" i="15" s="1"/>
  <c r="CJ28" i="15"/>
  <c r="CK28" i="15"/>
  <c r="CC28" i="15" s="1"/>
  <c r="CL28" i="15"/>
  <c r="CD28" i="15" s="1"/>
  <c r="CM28" i="15"/>
  <c r="CE28" i="15" s="1"/>
  <c r="CN28" i="15"/>
  <c r="CF28" i="15" s="1"/>
  <c r="CO28" i="15"/>
  <c r="CG28" i="15" s="1"/>
  <c r="CP28" i="15"/>
  <c r="CH28" i="15" s="1"/>
  <c r="BL29" i="15"/>
  <c r="BU29" i="15" s="1"/>
  <c r="CJ29" i="15"/>
  <c r="CK29" i="15"/>
  <c r="CC29" i="15" s="1"/>
  <c r="CL29" i="15"/>
  <c r="CD29" i="15" s="1"/>
  <c r="CM29" i="15"/>
  <c r="CE29" i="15" s="1"/>
  <c r="CN29" i="15"/>
  <c r="CF29" i="15" s="1"/>
  <c r="CO29" i="15"/>
  <c r="CG29" i="15" s="1"/>
  <c r="CP29" i="15"/>
  <c r="CH29" i="15" s="1"/>
  <c r="BL30" i="15"/>
  <c r="BU30" i="15" s="1"/>
  <c r="CJ30" i="15"/>
  <c r="CK30" i="15"/>
  <c r="CC30" i="15" s="1"/>
  <c r="CL30" i="15"/>
  <c r="CD30" i="15" s="1"/>
  <c r="CM30" i="15"/>
  <c r="CE30" i="15" s="1"/>
  <c r="CN30" i="15"/>
  <c r="CF30" i="15" s="1"/>
  <c r="CO30" i="15"/>
  <c r="CG30" i="15" s="1"/>
  <c r="CP30" i="15"/>
  <c r="CH30" i="15" s="1"/>
  <c r="BL31" i="15"/>
  <c r="BU31" i="15"/>
  <c r="CJ31" i="15"/>
  <c r="CB31" i="15" s="1"/>
  <c r="CK31" i="15"/>
  <c r="CC31" i="15" s="1"/>
  <c r="CL31" i="15"/>
  <c r="CD31" i="15" s="1"/>
  <c r="CM31" i="15"/>
  <c r="CE31" i="15" s="1"/>
  <c r="CN31" i="15"/>
  <c r="CF31" i="15" s="1"/>
  <c r="CO31" i="15"/>
  <c r="CG31" i="15" s="1"/>
  <c r="CP31" i="15"/>
  <c r="CH31" i="15" s="1"/>
  <c r="BL32" i="15"/>
  <c r="BU32" i="15"/>
  <c r="CB32" i="15"/>
  <c r="CJ32" i="15"/>
  <c r="CK32" i="15"/>
  <c r="CC32" i="15" s="1"/>
  <c r="CL32" i="15"/>
  <c r="CD32" i="15" s="1"/>
  <c r="CM32" i="15"/>
  <c r="CE32" i="15" s="1"/>
  <c r="CN32" i="15"/>
  <c r="CF32" i="15" s="1"/>
  <c r="CO32" i="15"/>
  <c r="CG32" i="15" s="1"/>
  <c r="CP32" i="15"/>
  <c r="CH32" i="15" s="1"/>
  <c r="BL33" i="15"/>
  <c r="BU33" i="15"/>
  <c r="CJ33" i="15"/>
  <c r="CB33" i="15" s="1"/>
  <c r="CK33" i="15"/>
  <c r="CC33" i="15" s="1"/>
  <c r="CL33" i="15"/>
  <c r="CD33" i="15" s="1"/>
  <c r="CM33" i="15"/>
  <c r="CE33" i="15" s="1"/>
  <c r="CN33" i="15"/>
  <c r="CF33" i="15" s="1"/>
  <c r="CO33" i="15"/>
  <c r="CG33" i="15" s="1"/>
  <c r="CP33" i="15"/>
  <c r="CH33" i="15" s="1"/>
  <c r="BL34" i="15"/>
  <c r="BU34" i="15"/>
  <c r="CJ34" i="15"/>
  <c r="CB34" i="15" s="1"/>
  <c r="CK34" i="15"/>
  <c r="CC34" i="15" s="1"/>
  <c r="CL34" i="15"/>
  <c r="CD34" i="15" s="1"/>
  <c r="CM34" i="15"/>
  <c r="CE34" i="15" s="1"/>
  <c r="CN34" i="15"/>
  <c r="CF34" i="15" s="1"/>
  <c r="CO34" i="15"/>
  <c r="CG34" i="15" s="1"/>
  <c r="CP34" i="15"/>
  <c r="CH34" i="15" s="1"/>
  <c r="BL35" i="15"/>
  <c r="BU35" i="15"/>
  <c r="CJ35" i="15"/>
  <c r="CB35" i="15" s="1"/>
  <c r="CK35" i="15"/>
  <c r="CC35" i="15" s="1"/>
  <c r="CL35" i="15"/>
  <c r="CD35" i="15" s="1"/>
  <c r="CM35" i="15"/>
  <c r="CE35" i="15" s="1"/>
  <c r="CN35" i="15"/>
  <c r="CF35" i="15" s="1"/>
  <c r="CO35" i="15"/>
  <c r="CG35" i="15" s="1"/>
  <c r="CP35" i="15"/>
  <c r="CH35" i="15" s="1"/>
  <c r="BL36" i="15"/>
  <c r="BU36" i="15"/>
  <c r="CJ36" i="15"/>
  <c r="CK36" i="15"/>
  <c r="CL36" i="15"/>
  <c r="CD36" i="15" s="1"/>
  <c r="CM36" i="15"/>
  <c r="CE36" i="15" s="1"/>
  <c r="CN36" i="15"/>
  <c r="CF36" i="15" s="1"/>
  <c r="CO36" i="15"/>
  <c r="CG36" i="15" s="1"/>
  <c r="CP36" i="15"/>
  <c r="CH36" i="15" s="1"/>
  <c r="BL37" i="15"/>
  <c r="BU37" i="15"/>
  <c r="CE37" i="15"/>
  <c r="CG37" i="15"/>
  <c r="CJ37" i="15"/>
  <c r="CK37" i="15"/>
  <c r="CL37" i="15"/>
  <c r="CM37" i="15"/>
  <c r="CN37" i="15"/>
  <c r="CF37" i="15" s="1"/>
  <c r="CO37" i="15"/>
  <c r="CP37" i="15"/>
  <c r="CH37" i="15" s="1"/>
  <c r="BL38" i="15"/>
  <c r="BU38" i="15" s="1"/>
  <c r="CE38" i="15"/>
  <c r="CF38" i="15"/>
  <c r="CJ38" i="15"/>
  <c r="CK38" i="15"/>
  <c r="CL38" i="15"/>
  <c r="CM38" i="15"/>
  <c r="CN38" i="15"/>
  <c r="CO38" i="15"/>
  <c r="CG38" i="15" s="1"/>
  <c r="CP38" i="15"/>
  <c r="CH38" i="15" s="1"/>
  <c r="BL39" i="15"/>
  <c r="BU39" i="15"/>
  <c r="CJ39" i="15"/>
  <c r="CK39" i="15"/>
  <c r="CL39" i="15"/>
  <c r="CD39" i="15" s="1"/>
  <c r="CM39" i="15"/>
  <c r="CE39" i="15" s="1"/>
  <c r="CN39" i="15"/>
  <c r="CF39" i="15" s="1"/>
  <c r="CO39" i="15"/>
  <c r="CG39" i="15" s="1"/>
  <c r="CP39" i="15"/>
  <c r="CH39" i="15" s="1"/>
  <c r="BL40" i="15"/>
  <c r="BU40" i="15" s="1"/>
  <c r="CJ40" i="15"/>
  <c r="CK40" i="15"/>
  <c r="CL40" i="15"/>
  <c r="CD40" i="15" s="1"/>
  <c r="CM40" i="15"/>
  <c r="CE40" i="15" s="1"/>
  <c r="CN40" i="15"/>
  <c r="CF40" i="15" s="1"/>
  <c r="CO40" i="15"/>
  <c r="CG40" i="15" s="1"/>
  <c r="CP40" i="15"/>
  <c r="CH40" i="15" s="1"/>
  <c r="BL41" i="15"/>
  <c r="BU41" i="15"/>
  <c r="CJ41" i="15"/>
  <c r="CK41" i="15"/>
  <c r="CL41" i="15"/>
  <c r="CD41" i="15" s="1"/>
  <c r="CM41" i="15"/>
  <c r="CE41" i="15" s="1"/>
  <c r="CN41" i="15"/>
  <c r="CF41" i="15" s="1"/>
  <c r="CO41" i="15"/>
  <c r="CG41" i="15" s="1"/>
  <c r="CP41" i="15"/>
  <c r="CH41" i="15" s="1"/>
  <c r="BL42" i="15"/>
  <c r="BU42" i="15" s="1"/>
  <c r="CJ42" i="15"/>
  <c r="CK42" i="15"/>
  <c r="CL42" i="15"/>
  <c r="CM42" i="15"/>
  <c r="CE42" i="15" s="1"/>
  <c r="CN42" i="15"/>
  <c r="CF42" i="15" s="1"/>
  <c r="CO42" i="15"/>
  <c r="CG42" i="15" s="1"/>
  <c r="CP42" i="15"/>
  <c r="CH42" i="15" s="1"/>
  <c r="BL43" i="15"/>
  <c r="BU43" i="15" s="1"/>
  <c r="CJ43" i="15"/>
  <c r="CK43" i="15"/>
  <c r="CL43" i="15"/>
  <c r="CM43" i="15"/>
  <c r="CN43" i="15"/>
  <c r="CF43" i="15" s="1"/>
  <c r="CO43" i="15"/>
  <c r="CG43" i="15" s="1"/>
  <c r="CP43" i="15"/>
  <c r="CH43" i="15" s="1"/>
  <c r="BL44" i="15"/>
  <c r="BU44" i="15"/>
  <c r="CH44" i="15"/>
  <c r="CJ44" i="15"/>
  <c r="CK44" i="15"/>
  <c r="CL44" i="15"/>
  <c r="CM44" i="15"/>
  <c r="CN44" i="15"/>
  <c r="CF44" i="15" s="1"/>
  <c r="CO44" i="15"/>
  <c r="CG44" i="15" s="1"/>
  <c r="CP44" i="15"/>
  <c r="BL45" i="15"/>
  <c r="BU45" i="15"/>
  <c r="CJ45" i="15"/>
  <c r="CK45" i="15"/>
  <c r="CL45" i="15"/>
  <c r="CM45" i="15"/>
  <c r="CN45" i="15"/>
  <c r="CO45" i="15"/>
  <c r="CP45" i="15"/>
  <c r="BL46" i="15"/>
  <c r="BU46" i="15"/>
  <c r="CJ46" i="15"/>
  <c r="CK46" i="15"/>
  <c r="CL46" i="15"/>
  <c r="CM46" i="15"/>
  <c r="CN46" i="15"/>
  <c r="CO46" i="15"/>
  <c r="CP46" i="15"/>
  <c r="H47" i="15"/>
  <c r="I47" i="15"/>
  <c r="J47" i="15"/>
  <c r="K47" i="15"/>
  <c r="L47" i="15"/>
  <c r="M47" i="15"/>
  <c r="N47" i="15"/>
  <c r="P47" i="15"/>
  <c r="Q47" i="15"/>
  <c r="R47" i="15"/>
  <c r="S47" i="15"/>
  <c r="T47" i="15"/>
  <c r="U47" i="15"/>
  <c r="V47" i="15"/>
  <c r="W47" i="15"/>
  <c r="X47" i="15"/>
  <c r="Y47" i="15"/>
  <c r="Z47" i="15"/>
  <c r="AA47" i="15"/>
  <c r="AB47" i="15"/>
  <c r="AC47" i="15"/>
  <c r="BL47" i="15"/>
  <c r="CJ47" i="15"/>
  <c r="CK47" i="15"/>
  <c r="CL47" i="15"/>
  <c r="CM47" i="15"/>
  <c r="CN47" i="15"/>
  <c r="CO47" i="15"/>
  <c r="CP47" i="15"/>
  <c r="H48" i="15"/>
  <c r="I48" i="15"/>
  <c r="J48" i="15"/>
  <c r="K48" i="15"/>
  <c r="L48" i="15"/>
  <c r="M48" i="15"/>
  <c r="N48" i="15"/>
  <c r="P48" i="15"/>
  <c r="Q48" i="15"/>
  <c r="R48" i="15"/>
  <c r="S48" i="15"/>
  <c r="T48" i="15"/>
  <c r="U48" i="15"/>
  <c r="V48" i="15"/>
  <c r="W48" i="15"/>
  <c r="X48" i="15"/>
  <c r="Y48" i="15"/>
  <c r="Z48" i="15"/>
  <c r="AA48" i="15"/>
  <c r="AB48" i="15"/>
  <c r="AC48" i="15"/>
  <c r="BL48" i="15"/>
  <c r="CJ48" i="15"/>
  <c r="CK48" i="15"/>
  <c r="CL48" i="15"/>
  <c r="CM48" i="15"/>
  <c r="CN48" i="15"/>
  <c r="CO48" i="15"/>
  <c r="CP48" i="15"/>
  <c r="H49" i="15"/>
  <c r="I49" i="15"/>
  <c r="J49" i="15"/>
  <c r="K49" i="15"/>
  <c r="L49" i="15"/>
  <c r="M49" i="15"/>
  <c r="N49" i="15"/>
  <c r="P49" i="15"/>
  <c r="Q49" i="15"/>
  <c r="R49" i="15"/>
  <c r="S49" i="15"/>
  <c r="T49" i="15"/>
  <c r="U49" i="15"/>
  <c r="V49" i="15"/>
  <c r="W49" i="15"/>
  <c r="X49" i="15"/>
  <c r="Y49" i="15"/>
  <c r="Z49" i="15"/>
  <c r="AA49" i="15"/>
  <c r="AB49" i="15"/>
  <c r="AC49" i="15"/>
  <c r="BL49" i="15"/>
  <c r="CJ49" i="15"/>
  <c r="CK49" i="15"/>
  <c r="CL49" i="15"/>
  <c r="CM49" i="15"/>
  <c r="CN49" i="15"/>
  <c r="CO49" i="15"/>
  <c r="CP49" i="15"/>
  <c r="H50" i="15"/>
  <c r="I50" i="15"/>
  <c r="J50" i="15"/>
  <c r="K50" i="15"/>
  <c r="L50" i="15"/>
  <c r="M50" i="15"/>
  <c r="N50" i="15"/>
  <c r="P50" i="15"/>
  <c r="Q50" i="15"/>
  <c r="R50" i="15"/>
  <c r="S50" i="15"/>
  <c r="T50" i="15"/>
  <c r="U50" i="15"/>
  <c r="V50" i="15"/>
  <c r="W50" i="15"/>
  <c r="X50" i="15"/>
  <c r="Y50" i="15"/>
  <c r="Z50" i="15"/>
  <c r="AA50" i="15"/>
  <c r="AB50" i="15"/>
  <c r="AC50" i="15"/>
  <c r="BL50" i="15"/>
  <c r="CJ50" i="15"/>
  <c r="CK50" i="15"/>
  <c r="CL50" i="15"/>
  <c r="CM50" i="15"/>
  <c r="CN50" i="15"/>
  <c r="CO50" i="15"/>
  <c r="CP50" i="15"/>
  <c r="H51" i="15"/>
  <c r="I51" i="15"/>
  <c r="J51" i="15"/>
  <c r="K51" i="15"/>
  <c r="L51" i="15"/>
  <c r="M51" i="15"/>
  <c r="N51" i="15"/>
  <c r="P51" i="15"/>
  <c r="Q51" i="15"/>
  <c r="R51" i="15"/>
  <c r="S51" i="15"/>
  <c r="T51" i="15"/>
  <c r="U51" i="15"/>
  <c r="V51" i="15"/>
  <c r="W51" i="15"/>
  <c r="X51" i="15"/>
  <c r="Y51" i="15"/>
  <c r="Z51" i="15"/>
  <c r="AA51" i="15"/>
  <c r="AB51" i="15"/>
  <c r="AC51" i="15"/>
  <c r="BL51" i="15"/>
  <c r="CJ51" i="15"/>
  <c r="CK51" i="15"/>
  <c r="CL51" i="15"/>
  <c r="CM51" i="15"/>
  <c r="CN51" i="15"/>
  <c r="CO51" i="15"/>
  <c r="CP51" i="15"/>
  <c r="BL52" i="15"/>
  <c r="CJ52" i="15"/>
  <c r="CB52" i="15" s="1"/>
  <c r="BN52" i="15" s="1"/>
  <c r="CK52" i="15"/>
  <c r="CC52" i="15" s="1"/>
  <c r="CL52" i="15"/>
  <c r="CD52" i="15" s="1"/>
  <c r="CM52" i="15"/>
  <c r="CE52" i="15" s="1"/>
  <c r="CN52" i="15"/>
  <c r="CF52" i="15" s="1"/>
  <c r="CO52" i="15"/>
  <c r="CG52" i="15" s="1"/>
  <c r="CP52" i="15"/>
  <c r="CH52" i="15" s="1"/>
  <c r="BL53" i="15"/>
  <c r="BU53" i="15" s="1"/>
  <c r="CG53" i="15"/>
  <c r="CJ53" i="15"/>
  <c r="CK53" i="15"/>
  <c r="CC53" i="15" s="1"/>
  <c r="CL53" i="15"/>
  <c r="CD53" i="15" s="1"/>
  <c r="CM53" i="15"/>
  <c r="CE53" i="15" s="1"/>
  <c r="CN53" i="15"/>
  <c r="CF53" i="15" s="1"/>
  <c r="CO53" i="15"/>
  <c r="CP53" i="15"/>
  <c r="CH53" i="15" s="1"/>
  <c r="BL54" i="15"/>
  <c r="BU54" i="15"/>
  <c r="CG54" i="15"/>
  <c r="CJ54" i="15"/>
  <c r="CK54" i="15"/>
  <c r="CC54" i="15" s="1"/>
  <c r="CL54" i="15"/>
  <c r="CD54" i="15" s="1"/>
  <c r="CM54" i="15"/>
  <c r="CE54" i="15" s="1"/>
  <c r="CN54" i="15"/>
  <c r="CF54" i="15" s="1"/>
  <c r="CO54" i="15"/>
  <c r="CP54" i="15"/>
  <c r="CH54" i="15" s="1"/>
  <c r="BL55" i="15"/>
  <c r="BU55" i="15" s="1"/>
  <c r="CE55" i="15"/>
  <c r="CJ55" i="15"/>
  <c r="CK55" i="15"/>
  <c r="CC55" i="15" s="1"/>
  <c r="CL55" i="15"/>
  <c r="CD55" i="15" s="1"/>
  <c r="CM55" i="15"/>
  <c r="CN55" i="15"/>
  <c r="CF55" i="15" s="1"/>
  <c r="CO55" i="15"/>
  <c r="CG55" i="15" s="1"/>
  <c r="CP55" i="15"/>
  <c r="CH55" i="15" s="1"/>
  <c r="BL56" i="15"/>
  <c r="BU56" i="15" s="1"/>
  <c r="CJ56" i="15"/>
  <c r="CK56" i="15"/>
  <c r="CC56" i="15" s="1"/>
  <c r="CL56" i="15"/>
  <c r="CD56" i="15" s="1"/>
  <c r="CM56" i="15"/>
  <c r="CE56" i="15" s="1"/>
  <c r="CN56" i="15"/>
  <c r="CF56" i="15" s="1"/>
  <c r="CO56" i="15"/>
  <c r="CG56" i="15" s="1"/>
  <c r="CP56" i="15"/>
  <c r="CH56" i="15" s="1"/>
  <c r="BL57" i="15"/>
  <c r="BU57" i="15"/>
  <c r="CJ57" i="15"/>
  <c r="CK57" i="15"/>
  <c r="CC57" i="15" s="1"/>
  <c r="CL57" i="15"/>
  <c r="CD57" i="15" s="1"/>
  <c r="CM57" i="15"/>
  <c r="CE57" i="15" s="1"/>
  <c r="CN57" i="15"/>
  <c r="CF57" i="15" s="1"/>
  <c r="CO57" i="15"/>
  <c r="CG57" i="15" s="1"/>
  <c r="CP57" i="15"/>
  <c r="CH57" i="15" s="1"/>
  <c r="BL58" i="15"/>
  <c r="CE58" i="15"/>
  <c r="CH58" i="15"/>
  <c r="CJ58" i="15"/>
  <c r="CB58" i="15" s="1"/>
  <c r="BN58" i="15" s="1"/>
  <c r="CK58" i="15"/>
  <c r="CC58" i="15" s="1"/>
  <c r="CL58" i="15"/>
  <c r="CD58" i="15" s="1"/>
  <c r="CM58" i="15"/>
  <c r="CN58" i="15"/>
  <c r="CF58" i="15" s="1"/>
  <c r="CO58" i="15"/>
  <c r="CG58" i="15" s="1"/>
  <c r="CP58" i="15"/>
  <c r="BL59" i="15"/>
  <c r="CJ59" i="15"/>
  <c r="CB59" i="15" s="1"/>
  <c r="BN59" i="15" s="1"/>
  <c r="CK59" i="15"/>
  <c r="CC59" i="15" s="1"/>
  <c r="CL59" i="15"/>
  <c r="CD59" i="15" s="1"/>
  <c r="CM59" i="15"/>
  <c r="CE59" i="15" s="1"/>
  <c r="CN59" i="15"/>
  <c r="CF59" i="15" s="1"/>
  <c r="CO59" i="15"/>
  <c r="CG59" i="15" s="1"/>
  <c r="CP59" i="15"/>
  <c r="CH59" i="15" s="1"/>
  <c r="BL60" i="15"/>
  <c r="CJ60" i="15"/>
  <c r="CB60" i="15" s="1"/>
  <c r="BN60" i="15" s="1"/>
  <c r="BP60" i="15" s="1"/>
  <c r="CK60" i="15"/>
  <c r="CC60" i="15" s="1"/>
  <c r="CL60" i="15"/>
  <c r="CD60" i="15" s="1"/>
  <c r="CM60" i="15"/>
  <c r="CE60" i="15" s="1"/>
  <c r="CN60" i="15"/>
  <c r="CF60" i="15" s="1"/>
  <c r="CO60" i="15"/>
  <c r="CG60" i="15" s="1"/>
  <c r="CP60" i="15"/>
  <c r="CH60" i="15" s="1"/>
  <c r="BL61" i="15"/>
  <c r="BU61" i="15"/>
  <c r="CJ61" i="15"/>
  <c r="CK61" i="15"/>
  <c r="CL61" i="15"/>
  <c r="CD61" i="15" s="1"/>
  <c r="CM61" i="15"/>
  <c r="CE61" i="15" s="1"/>
  <c r="CN61" i="15"/>
  <c r="CF61" i="15" s="1"/>
  <c r="CO61" i="15"/>
  <c r="CG61" i="15" s="1"/>
  <c r="CP61" i="15"/>
  <c r="CH61" i="15" s="1"/>
  <c r="BL62" i="15"/>
  <c r="BU62" i="15" s="1"/>
  <c r="CJ62" i="15"/>
  <c r="CB62" i="15" s="1"/>
  <c r="CK62" i="15"/>
  <c r="CC62" i="15" s="1"/>
  <c r="CL62" i="15"/>
  <c r="CD62" i="15" s="1"/>
  <c r="CM62" i="15"/>
  <c r="CE62" i="15" s="1"/>
  <c r="CN62" i="15"/>
  <c r="CF62" i="15" s="1"/>
  <c r="CO62" i="15"/>
  <c r="CG62" i="15" s="1"/>
  <c r="CP62" i="15"/>
  <c r="CH62" i="15" s="1"/>
  <c r="BL63" i="15"/>
  <c r="BU63" i="15" s="1"/>
  <c r="CJ63" i="15"/>
  <c r="CK63" i="15"/>
  <c r="CL63" i="15"/>
  <c r="CM63" i="15"/>
  <c r="CN63" i="15"/>
  <c r="CO63" i="15"/>
  <c r="CP63" i="15"/>
  <c r="BL64" i="15"/>
  <c r="BU64" i="15" s="1"/>
  <c r="CE64" i="15"/>
  <c r="CF64" i="15"/>
  <c r="CF65" i="15" s="1"/>
  <c r="CF66" i="15" s="1"/>
  <c r="CF67" i="15" s="1"/>
  <c r="CF68" i="15" s="1"/>
  <c r="CF69" i="15" s="1"/>
  <c r="CF70" i="15" s="1"/>
  <c r="CF71" i="15" s="1"/>
  <c r="CF72" i="15" s="1"/>
  <c r="CF73" i="15" s="1"/>
  <c r="CF74" i="15" s="1"/>
  <c r="CF75" i="15" s="1"/>
  <c r="CG64" i="15"/>
  <c r="CG65" i="15" s="1"/>
  <c r="CG66" i="15" s="1"/>
  <c r="CG67" i="15" s="1"/>
  <c r="CG68" i="15" s="1"/>
  <c r="CG69" i="15" s="1"/>
  <c r="CG70" i="15" s="1"/>
  <c r="CG71" i="15" s="1"/>
  <c r="CG72" i="15" s="1"/>
  <c r="CG73" i="15" s="1"/>
  <c r="CG74" i="15" s="1"/>
  <c r="CG75" i="15" s="1"/>
  <c r="CH64" i="15"/>
  <c r="CH65" i="15" s="1"/>
  <c r="CH66" i="15" s="1"/>
  <c r="CH67" i="15" s="1"/>
  <c r="CH68" i="15" s="1"/>
  <c r="CH69" i="15" s="1"/>
  <c r="CH70" i="15" s="1"/>
  <c r="CH71" i="15" s="1"/>
  <c r="CH72" i="15" s="1"/>
  <c r="CH73" i="15" s="1"/>
  <c r="CJ64" i="15"/>
  <c r="CK64" i="15"/>
  <c r="CL64" i="15"/>
  <c r="CM64" i="15"/>
  <c r="CN64" i="15"/>
  <c r="CO64" i="15"/>
  <c r="CP64" i="15"/>
  <c r="BL65" i="15"/>
  <c r="BU65" i="15"/>
  <c r="CE65" i="15"/>
  <c r="CE66" i="15" s="1"/>
  <c r="CJ65" i="15"/>
  <c r="CK65" i="15"/>
  <c r="CL65" i="15"/>
  <c r="CM65" i="15"/>
  <c r="CN65" i="15"/>
  <c r="CO65" i="15"/>
  <c r="CP65" i="15"/>
  <c r="BL66" i="15"/>
  <c r="BU66" i="15"/>
  <c r="CJ66" i="15"/>
  <c r="CK66" i="15"/>
  <c r="CL66" i="15"/>
  <c r="CM66" i="15"/>
  <c r="CN66" i="15"/>
  <c r="CO66" i="15"/>
  <c r="CP66" i="15"/>
  <c r="CE67" i="15"/>
  <c r="CE68" i="15" s="1"/>
  <c r="CE69" i="15" s="1"/>
  <c r="CE70" i="15" s="1"/>
  <c r="CE71" i="15" s="1"/>
  <c r="CE72" i="15" s="1"/>
  <c r="CE73" i="15" s="1"/>
  <c r="CE74" i="15" s="1"/>
  <c r="CE75" i="15" s="1"/>
  <c r="BL68" i="15"/>
  <c r="BU68" i="15" s="1"/>
  <c r="CJ68" i="15"/>
  <c r="CK68" i="15"/>
  <c r="CL68" i="15"/>
  <c r="CM68" i="15"/>
  <c r="CN68" i="15"/>
  <c r="CO68" i="15"/>
  <c r="CP68" i="15"/>
  <c r="BL69" i="15"/>
  <c r="BU69" i="15" s="1"/>
  <c r="CJ69" i="15"/>
  <c r="CK69" i="15"/>
  <c r="CL69" i="15"/>
  <c r="CM69" i="15"/>
  <c r="CN69" i="15"/>
  <c r="CO69" i="15"/>
  <c r="CP69" i="15"/>
  <c r="BL71" i="15"/>
  <c r="BU71" i="15" s="1"/>
  <c r="CJ71" i="15"/>
  <c r="CK71" i="15"/>
  <c r="CL71" i="15"/>
  <c r="CM71" i="15"/>
  <c r="CN71" i="15"/>
  <c r="CO71" i="15"/>
  <c r="CP71" i="15"/>
  <c r="BL72" i="15"/>
  <c r="BU72" i="15"/>
  <c r="CJ72" i="15"/>
  <c r="CK72" i="15"/>
  <c r="CL72" i="15"/>
  <c r="CM72" i="15"/>
  <c r="CN72" i="15"/>
  <c r="CO72" i="15"/>
  <c r="CP72" i="15"/>
  <c r="BL73" i="15"/>
  <c r="BU73" i="15"/>
  <c r="CJ73" i="15"/>
  <c r="CK73" i="15"/>
  <c r="CL73" i="15"/>
  <c r="CM73" i="15"/>
  <c r="CN73" i="15"/>
  <c r="CO73" i="15"/>
  <c r="CP73" i="15"/>
  <c r="BL74" i="15"/>
  <c r="BU74" i="15" s="1"/>
  <c r="CH74" i="15"/>
  <c r="CH75" i="15" s="1"/>
  <c r="CJ74" i="15"/>
  <c r="CK74" i="15"/>
  <c r="CL74" i="15"/>
  <c r="CM74" i="15"/>
  <c r="CN74" i="15"/>
  <c r="CO74" i="15"/>
  <c r="CP74" i="15"/>
  <c r="BL75" i="15"/>
  <c r="BU75" i="15"/>
  <c r="CJ75" i="15"/>
  <c r="CB75" i="15" s="1"/>
  <c r="CK75" i="15"/>
  <c r="CL75" i="15"/>
  <c r="CM75" i="15"/>
  <c r="CN75" i="15"/>
  <c r="CO75" i="15"/>
  <c r="CP75" i="15"/>
  <c r="BL76" i="15"/>
  <c r="BU76" i="15" s="1"/>
  <c r="CJ76" i="15"/>
  <c r="CK76" i="15"/>
  <c r="CL76" i="15"/>
  <c r="CM76" i="15"/>
  <c r="CN76" i="15"/>
  <c r="CO76" i="15"/>
  <c r="CP76" i="15"/>
  <c r="BL77" i="15"/>
  <c r="BU77" i="15"/>
  <c r="CJ77" i="15"/>
  <c r="CK77" i="15"/>
  <c r="CL77" i="15"/>
  <c r="CM77" i="15"/>
  <c r="CN77" i="15"/>
  <c r="CO77" i="15"/>
  <c r="CP77" i="15"/>
  <c r="BL78" i="15"/>
  <c r="BU78" i="15"/>
  <c r="CG78" i="15"/>
  <c r="CJ78" i="15"/>
  <c r="CB78" i="15" s="1"/>
  <c r="CK78" i="15"/>
  <c r="CC78" i="15" s="1"/>
  <c r="CL78" i="15"/>
  <c r="CD78" i="15" s="1"/>
  <c r="CM78" i="15"/>
  <c r="CE78" i="15" s="1"/>
  <c r="CN78" i="15"/>
  <c r="CF78" i="15" s="1"/>
  <c r="CO78" i="15"/>
  <c r="CP78" i="15"/>
  <c r="CH78" i="15" s="1"/>
  <c r="BL79" i="15"/>
  <c r="BU79" i="15"/>
  <c r="CJ79" i="15"/>
  <c r="CB79" i="15" s="1"/>
  <c r="CK79" i="15"/>
  <c r="CC79" i="15" s="1"/>
  <c r="CL79" i="15"/>
  <c r="CD79" i="15" s="1"/>
  <c r="CM79" i="15"/>
  <c r="CE79" i="15" s="1"/>
  <c r="CN79" i="15"/>
  <c r="CF79" i="15" s="1"/>
  <c r="CO79" i="15"/>
  <c r="CG79" i="15" s="1"/>
  <c r="CP79" i="15"/>
  <c r="CH79" i="15" s="1"/>
  <c r="H80" i="15"/>
  <c r="I80" i="15"/>
  <c r="J80" i="15"/>
  <c r="R80" i="15" s="1"/>
  <c r="K80" i="15"/>
  <c r="L80" i="15"/>
  <c r="M80" i="15"/>
  <c r="U80" i="15" s="1"/>
  <c r="N80" i="15"/>
  <c r="V80" i="15" s="1"/>
  <c r="P80" i="15"/>
  <c r="Q80" i="15"/>
  <c r="S80" i="15"/>
  <c r="T80" i="15"/>
  <c r="W80" i="15"/>
  <c r="X80" i="15"/>
  <c r="Y80" i="15"/>
  <c r="Z80" i="15"/>
  <c r="AA80" i="15"/>
  <c r="AB80" i="15"/>
  <c r="AC80" i="15"/>
  <c r="CJ80" i="15"/>
  <c r="BN80" i="15" s="1"/>
  <c r="BO80" i="15" s="1"/>
  <c r="BP80" i="15" s="1"/>
  <c r="BQ80" i="15" s="1"/>
  <c r="BR80" i="15" s="1"/>
  <c r="CK80" i="15"/>
  <c r="CL80" i="15"/>
  <c r="CM80" i="15"/>
  <c r="CN80" i="15"/>
  <c r="CO80" i="15"/>
  <c r="CP80" i="15"/>
  <c r="H81" i="15"/>
  <c r="P81" i="15" s="1"/>
  <c r="I81" i="15"/>
  <c r="J81" i="15"/>
  <c r="K81" i="15"/>
  <c r="L81" i="15"/>
  <c r="T81" i="15" s="1"/>
  <c r="M81" i="15"/>
  <c r="U81" i="15" s="1"/>
  <c r="N81" i="15"/>
  <c r="Q81" i="15"/>
  <c r="R81" i="15"/>
  <c r="S81" i="15"/>
  <c r="W81" i="15"/>
  <c r="X81" i="15"/>
  <c r="Y81" i="15"/>
  <c r="Z81" i="15"/>
  <c r="AA81" i="15"/>
  <c r="AB81" i="15"/>
  <c r="AC81" i="15"/>
  <c r="CJ81" i="15"/>
  <c r="BN81" i="15" s="1"/>
  <c r="BO81" i="15" s="1"/>
  <c r="BP81" i="15" s="1"/>
  <c r="BQ81" i="15" s="1"/>
  <c r="BR81" i="15" s="1"/>
  <c r="CK81" i="15"/>
  <c r="CL81" i="15"/>
  <c r="CM81" i="15"/>
  <c r="CN81" i="15"/>
  <c r="CO81" i="15"/>
  <c r="CP81" i="15"/>
  <c r="H82" i="15"/>
  <c r="I82" i="15"/>
  <c r="I87" i="15" s="1"/>
  <c r="J82" i="15"/>
  <c r="R82" i="15" s="1"/>
  <c r="K82" i="15"/>
  <c r="S82" i="15" s="1"/>
  <c r="L82" i="15"/>
  <c r="M82" i="15"/>
  <c r="U82" i="15" s="1"/>
  <c r="N82" i="15"/>
  <c r="P82" i="15"/>
  <c r="Q82" i="15"/>
  <c r="W82" i="15"/>
  <c r="X82" i="15"/>
  <c r="Y82" i="15"/>
  <c r="Z82" i="15"/>
  <c r="Z87" i="15" s="1"/>
  <c r="AA82" i="15"/>
  <c r="AA87" i="15" s="1"/>
  <c r="AB82" i="15"/>
  <c r="AB87" i="15" s="1"/>
  <c r="AC82" i="15"/>
  <c r="AC87" i="15" s="1"/>
  <c r="CJ82" i="15"/>
  <c r="BN82" i="15" s="1"/>
  <c r="BU82" i="15" s="1"/>
  <c r="CK82" i="15"/>
  <c r="CL82" i="15"/>
  <c r="CM82" i="15"/>
  <c r="CN82" i="15"/>
  <c r="CO82" i="15"/>
  <c r="CP82" i="15"/>
  <c r="H83" i="15"/>
  <c r="P83" i="15" s="1"/>
  <c r="I83" i="15"/>
  <c r="Q83" i="15" s="1"/>
  <c r="J83" i="15"/>
  <c r="K83" i="15"/>
  <c r="S83" i="15" s="1"/>
  <c r="L83" i="15"/>
  <c r="T83" i="15" s="1"/>
  <c r="M83" i="15"/>
  <c r="U83" i="15" s="1"/>
  <c r="N83" i="15"/>
  <c r="V83" i="15"/>
  <c r="W83" i="15"/>
  <c r="X83" i="15"/>
  <c r="Y83" i="15"/>
  <c r="Z83" i="15"/>
  <c r="AA83" i="15"/>
  <c r="AB83" i="15"/>
  <c r="AC83" i="15"/>
  <c r="CJ83" i="15"/>
  <c r="BN83" i="15" s="1"/>
  <c r="BO83" i="15" s="1"/>
  <c r="BP83" i="15" s="1"/>
  <c r="BQ83" i="15" s="1"/>
  <c r="BR83" i="15" s="1"/>
  <c r="CK83" i="15"/>
  <c r="CL83" i="15"/>
  <c r="CM83" i="15"/>
  <c r="CN83" i="15"/>
  <c r="CO83" i="15"/>
  <c r="CP83" i="15"/>
  <c r="BN84" i="15"/>
  <c r="BO84" i="15" s="1"/>
  <c r="BP84" i="15" s="1"/>
  <c r="BQ84" i="15" s="1"/>
  <c r="BR84" i="15" s="1"/>
  <c r="CJ84" i="15"/>
  <c r="CK84" i="15"/>
  <c r="CL84" i="15"/>
  <c r="CM84" i="15"/>
  <c r="CN84" i="15"/>
  <c r="CO84" i="15"/>
  <c r="CP84" i="15"/>
  <c r="BN85" i="15"/>
  <c r="BO85" i="15" s="1"/>
  <c r="BP85" i="15" s="1"/>
  <c r="BQ85" i="15" s="1"/>
  <c r="BR85" i="15" s="1"/>
  <c r="CJ85" i="15"/>
  <c r="CK85" i="15"/>
  <c r="CL85" i="15"/>
  <c r="CM85" i="15"/>
  <c r="CN85" i="15"/>
  <c r="CO85" i="15"/>
  <c r="CP85" i="15"/>
  <c r="CJ86" i="15"/>
  <c r="BN86" i="15" s="1"/>
  <c r="CK86" i="15"/>
  <c r="CL86" i="15"/>
  <c r="CM86" i="15"/>
  <c r="CN86" i="15"/>
  <c r="CO86" i="15"/>
  <c r="CP86" i="15"/>
  <c r="H87" i="15"/>
  <c r="P87" i="15"/>
  <c r="W87" i="15"/>
  <c r="X87" i="15"/>
  <c r="Y87" i="15"/>
  <c r="CJ87" i="15"/>
  <c r="CK87" i="15"/>
  <c r="CL87" i="15"/>
  <c r="CM87" i="15"/>
  <c r="CN87" i="15"/>
  <c r="CO87" i="15"/>
  <c r="CP87" i="15"/>
  <c r="H88" i="15"/>
  <c r="I88" i="15"/>
  <c r="J88" i="15"/>
  <c r="K88" i="15"/>
  <c r="L88" i="15"/>
  <c r="M88" i="15"/>
  <c r="M93" i="15" s="1"/>
  <c r="N88" i="15"/>
  <c r="N93" i="15" s="1"/>
  <c r="P88" i="15"/>
  <c r="P93" i="15" s="1"/>
  <c r="Q88" i="15"/>
  <c r="R88" i="15"/>
  <c r="S88" i="15"/>
  <c r="S93" i="15" s="1"/>
  <c r="T88" i="15"/>
  <c r="T93" i="15" s="1"/>
  <c r="V88" i="15"/>
  <c r="V93" i="15" s="1"/>
  <c r="W88" i="15"/>
  <c r="X88" i="15"/>
  <c r="X93" i="15" s="1"/>
  <c r="Y88" i="15"/>
  <c r="Z88" i="15"/>
  <c r="AA88" i="15"/>
  <c r="AB88" i="15"/>
  <c r="AC88" i="15"/>
  <c r="BN88" i="15"/>
  <c r="BO88" i="15" s="1"/>
  <c r="H89" i="15"/>
  <c r="P89" i="15" s="1"/>
  <c r="I89" i="15"/>
  <c r="J89" i="15"/>
  <c r="R89" i="15" s="1"/>
  <c r="K89" i="15"/>
  <c r="L89" i="15"/>
  <c r="T89" i="15" s="1"/>
  <c r="M89" i="15"/>
  <c r="U89" i="15" s="1"/>
  <c r="N89" i="15"/>
  <c r="V89" i="15"/>
  <c r="W89" i="15"/>
  <c r="X89" i="15"/>
  <c r="Y89" i="15"/>
  <c r="Z89" i="15"/>
  <c r="AA89" i="15"/>
  <c r="AB89" i="15"/>
  <c r="AC89" i="15"/>
  <c r="CJ89" i="15"/>
  <c r="BN89" i="15" s="1"/>
  <c r="BO89" i="15" s="1"/>
  <c r="CK89" i="15"/>
  <c r="CL89" i="15"/>
  <c r="CM89" i="15"/>
  <c r="CN89" i="15"/>
  <c r="CO89" i="15"/>
  <c r="CP89" i="15"/>
  <c r="H90" i="15"/>
  <c r="P90" i="15" s="1"/>
  <c r="J90" i="15"/>
  <c r="R90" i="15" s="1"/>
  <c r="L90" i="15"/>
  <c r="T90" i="15" s="1"/>
  <c r="M90" i="15"/>
  <c r="U90" i="15" s="1"/>
  <c r="N90" i="15"/>
  <c r="V90" i="15"/>
  <c r="W90" i="15"/>
  <c r="X90" i="15"/>
  <c r="Y90" i="15"/>
  <c r="Z90" i="15"/>
  <c r="AA90" i="15"/>
  <c r="AB90" i="15"/>
  <c r="AC90" i="15"/>
  <c r="BU90" i="15"/>
  <c r="CJ90" i="15"/>
  <c r="CK90" i="15"/>
  <c r="CL90" i="15"/>
  <c r="CM90" i="15"/>
  <c r="CN90" i="15"/>
  <c r="CO90" i="15"/>
  <c r="CP90" i="15"/>
  <c r="H91" i="15"/>
  <c r="I91" i="15"/>
  <c r="J91" i="15"/>
  <c r="K91" i="15"/>
  <c r="L91" i="15"/>
  <c r="M91" i="15"/>
  <c r="N91" i="15"/>
  <c r="O91" i="15"/>
  <c r="O96" i="15" s="1"/>
  <c r="P91" i="15"/>
  <c r="Q91" i="15"/>
  <c r="R91" i="15"/>
  <c r="S91" i="15"/>
  <c r="T91" i="15"/>
  <c r="U91" i="15"/>
  <c r="V91" i="15"/>
  <c r="W91" i="15"/>
  <c r="X91" i="15"/>
  <c r="Y91" i="15"/>
  <c r="Z91" i="15"/>
  <c r="AA91" i="15"/>
  <c r="AB91" i="15"/>
  <c r="AC91" i="15"/>
  <c r="AD91" i="15"/>
  <c r="AE91" i="15"/>
  <c r="AF91" i="15"/>
  <c r="AG91" i="15"/>
  <c r="BU91" i="15"/>
  <c r="H92" i="15"/>
  <c r="I92" i="15"/>
  <c r="J92" i="15"/>
  <c r="K92" i="15"/>
  <c r="L92" i="15"/>
  <c r="M92" i="15"/>
  <c r="N92" i="15"/>
  <c r="O92" i="15"/>
  <c r="P92" i="15"/>
  <c r="Q92" i="15"/>
  <c r="R92" i="15"/>
  <c r="S92" i="15"/>
  <c r="T92" i="15"/>
  <c r="U92" i="15"/>
  <c r="V92" i="15"/>
  <c r="W92" i="15"/>
  <c r="X92" i="15"/>
  <c r="Y92" i="15"/>
  <c r="Z92" i="15"/>
  <c r="AA92" i="15"/>
  <c r="AB92" i="15"/>
  <c r="AC92" i="15"/>
  <c r="AD92" i="15"/>
  <c r="AE92" i="15"/>
  <c r="AF92" i="15"/>
  <c r="AG92" i="15"/>
  <c r="BU92" i="15"/>
  <c r="H93" i="15"/>
  <c r="I93" i="15"/>
  <c r="J93" i="15"/>
  <c r="K93" i="15"/>
  <c r="L93" i="15"/>
  <c r="O93" i="15"/>
  <c r="Q93" i="15"/>
  <c r="R93" i="15"/>
  <c r="W93" i="15"/>
  <c r="Y93" i="15"/>
  <c r="Z93" i="15"/>
  <c r="AA93" i="15"/>
  <c r="AB93" i="15"/>
  <c r="AC93" i="15"/>
  <c r="AD93" i="15"/>
  <c r="AE93" i="15"/>
  <c r="AF93" i="15"/>
  <c r="AG93" i="15"/>
  <c r="AH93" i="15"/>
  <c r="AI93" i="15"/>
  <c r="AJ93" i="15"/>
  <c r="AX93" i="15"/>
  <c r="BK93" i="15"/>
  <c r="BL93" i="15"/>
  <c r="BM93" i="15"/>
  <c r="BS93" i="15"/>
  <c r="BT93" i="15"/>
  <c r="BV93" i="15"/>
  <c r="BW93" i="15"/>
  <c r="BX93" i="15"/>
  <c r="BY93" i="15"/>
  <c r="BZ93" i="15"/>
  <c r="CA93" i="15"/>
  <c r="CB93" i="15"/>
  <c r="CC93" i="15"/>
  <c r="CD93" i="15"/>
  <c r="CE93" i="15"/>
  <c r="CF93" i="15"/>
  <c r="CG93" i="15"/>
  <c r="CH93" i="15"/>
  <c r="CI93" i="15"/>
  <c r="CJ94" i="15"/>
  <c r="BN94" i="15" s="1"/>
  <c r="CK94" i="15"/>
  <c r="CL94" i="15"/>
  <c r="CM94" i="15"/>
  <c r="CN94" i="15"/>
  <c r="CO94" i="15"/>
  <c r="CP94" i="15"/>
  <c r="CJ95" i="15"/>
  <c r="BN95" i="15" s="1"/>
  <c r="CK95" i="15"/>
  <c r="CL95" i="15"/>
  <c r="CM95" i="15"/>
  <c r="CN95" i="15"/>
  <c r="CO95" i="15"/>
  <c r="CP95" i="15"/>
  <c r="H96" i="15"/>
  <c r="P96" i="15" s="1"/>
  <c r="I96" i="15"/>
  <c r="Q96" i="15" s="1"/>
  <c r="J96" i="15"/>
  <c r="R96" i="15" s="1"/>
  <c r="K96" i="15"/>
  <c r="S96" i="15" s="1"/>
  <c r="L96" i="15"/>
  <c r="T96" i="15" s="1"/>
  <c r="M96" i="15"/>
  <c r="U96" i="15" s="1"/>
  <c r="N96" i="15"/>
  <c r="V96" i="15" s="1"/>
  <c r="BN96" i="15"/>
  <c r="BO96" i="15"/>
  <c r="BP96" i="15"/>
  <c r="BQ96" i="15"/>
  <c r="BR96" i="15"/>
  <c r="H97" i="15"/>
  <c r="P97" i="15" s="1"/>
  <c r="I97" i="15"/>
  <c r="Q97" i="15" s="1"/>
  <c r="J97" i="15"/>
  <c r="R97" i="15" s="1"/>
  <c r="K97" i="15"/>
  <c r="S97" i="15" s="1"/>
  <c r="L97" i="15"/>
  <c r="T97" i="15" s="1"/>
  <c r="M97" i="15"/>
  <c r="U97" i="15" s="1"/>
  <c r="N97" i="15"/>
  <c r="V97" i="15" s="1"/>
  <c r="O97" i="15"/>
  <c r="BN97" i="15"/>
  <c r="BO97" i="15"/>
  <c r="BP97" i="15"/>
  <c r="BQ97" i="15"/>
  <c r="BR97" i="15"/>
  <c r="CJ98" i="15"/>
  <c r="BN98" i="15" s="1"/>
  <c r="CK98" i="15"/>
  <c r="CL98" i="15"/>
  <c r="CM98" i="15"/>
  <c r="CN98" i="15"/>
  <c r="CO98" i="15"/>
  <c r="CP98" i="15"/>
  <c r="BL99" i="15"/>
  <c r="BU99" i="15" s="1"/>
  <c r="CJ99" i="15"/>
  <c r="CK99" i="15"/>
  <c r="CL99" i="15"/>
  <c r="CM99" i="15"/>
  <c r="CN99" i="15"/>
  <c r="CO99" i="15"/>
  <c r="CP99" i="15"/>
  <c r="BL100" i="15"/>
  <c r="BU100" i="15" s="1"/>
  <c r="CJ100" i="15"/>
  <c r="CK100" i="15"/>
  <c r="CL100" i="15"/>
  <c r="CM100" i="15"/>
  <c r="CN100" i="15"/>
  <c r="CO100" i="15"/>
  <c r="CP100" i="15"/>
  <c r="CJ101" i="15"/>
  <c r="BN101" i="15" s="1"/>
  <c r="CK101" i="15"/>
  <c r="CL101" i="15"/>
  <c r="CM101" i="15"/>
  <c r="CN101" i="15"/>
  <c r="CO101" i="15"/>
  <c r="CP101" i="15"/>
  <c r="BL102" i="15"/>
  <c r="BU102" i="15"/>
  <c r="CB102" i="15"/>
  <c r="CJ102" i="15"/>
  <c r="CK102" i="15"/>
  <c r="CC102" i="15" s="1"/>
  <c r="CL102" i="15"/>
  <c r="CD102" i="15" s="1"/>
  <c r="CM102" i="15"/>
  <c r="CE102" i="15" s="1"/>
  <c r="CN102" i="15"/>
  <c r="CF102" i="15" s="1"/>
  <c r="CO102" i="15"/>
  <c r="CG102" i="15" s="1"/>
  <c r="CP102" i="15"/>
  <c r="CH102" i="15" s="1"/>
  <c r="BL103" i="15"/>
  <c r="BU103" i="15"/>
  <c r="CJ103" i="15"/>
  <c r="CK103" i="15"/>
  <c r="CL103" i="15"/>
  <c r="CM103" i="15"/>
  <c r="CE103" i="15" s="1"/>
  <c r="CN103" i="15"/>
  <c r="CF103" i="15" s="1"/>
  <c r="CO103" i="15"/>
  <c r="CG103" i="15" s="1"/>
  <c r="CP103" i="15"/>
  <c r="CH103" i="15" s="1"/>
  <c r="BL104" i="15"/>
  <c r="BU104" i="15" s="1"/>
  <c r="CH104" i="15"/>
  <c r="CJ104" i="15"/>
  <c r="CK104" i="15"/>
  <c r="CL104" i="15"/>
  <c r="CM104" i="15"/>
  <c r="CE104" i="15" s="1"/>
  <c r="CN104" i="15"/>
  <c r="CF104" i="15" s="1"/>
  <c r="CO104" i="15"/>
  <c r="CG104" i="15" s="1"/>
  <c r="CP104" i="15"/>
  <c r="BL105" i="15"/>
  <c r="BU105" i="15" s="1"/>
  <c r="CB105" i="15"/>
  <c r="CJ105" i="15"/>
  <c r="CK105" i="15"/>
  <c r="CC105" i="15" s="1"/>
  <c r="CL105" i="15"/>
  <c r="CD105" i="15" s="1"/>
  <c r="CM105" i="15"/>
  <c r="CE105" i="15" s="1"/>
  <c r="CN105" i="15"/>
  <c r="CF105" i="15" s="1"/>
  <c r="CO105" i="15"/>
  <c r="CG105" i="15" s="1"/>
  <c r="CP105" i="15"/>
  <c r="CH105" i="15" s="1"/>
  <c r="BL106" i="15"/>
  <c r="BU106" i="15" s="1"/>
  <c r="CJ106" i="15"/>
  <c r="CK106" i="15"/>
  <c r="CL106" i="15"/>
  <c r="CM106" i="15"/>
  <c r="CE106" i="15" s="1"/>
  <c r="CN106" i="15"/>
  <c r="CF106" i="15" s="1"/>
  <c r="CO106" i="15"/>
  <c r="CG106" i="15" s="1"/>
  <c r="CP106" i="15"/>
  <c r="CH106" i="15" s="1"/>
  <c r="P107" i="15"/>
  <c r="Q107" i="15"/>
  <c r="R107" i="15"/>
  <c r="S107" i="15"/>
  <c r="T107" i="15"/>
  <c r="U107" i="15"/>
  <c r="V107" i="15"/>
  <c r="BL107" i="15"/>
  <c r="BN107" i="15"/>
  <c r="CJ107" i="15"/>
  <c r="CB107" i="15" s="1"/>
  <c r="CK107" i="15"/>
  <c r="CC107" i="15" s="1"/>
  <c r="CL107" i="15"/>
  <c r="CD107" i="15" s="1"/>
  <c r="CD108" i="15" s="1"/>
  <c r="CM107" i="15"/>
  <c r="CE107" i="15" s="1"/>
  <c r="CE108" i="15" s="1"/>
  <c r="CN107" i="15"/>
  <c r="CF107" i="15" s="1"/>
  <c r="CF108" i="15" s="1"/>
  <c r="CO107" i="15"/>
  <c r="CG107" i="15" s="1"/>
  <c r="CG108" i="15" s="1"/>
  <c r="CP107" i="15"/>
  <c r="CH107" i="15" s="1"/>
  <c r="CH108" i="15" s="1"/>
  <c r="P108" i="15"/>
  <c r="Q108" i="15"/>
  <c r="R108" i="15"/>
  <c r="S108" i="15"/>
  <c r="T108" i="15"/>
  <c r="U108" i="15"/>
  <c r="V108" i="15"/>
  <c r="BU108" i="15"/>
  <c r="CJ108" i="15"/>
  <c r="CK108" i="15"/>
  <c r="CL108" i="15"/>
  <c r="CM108" i="15"/>
  <c r="CN108" i="15"/>
  <c r="CO108" i="15"/>
  <c r="CP108" i="15"/>
  <c r="P109" i="15"/>
  <c r="Q109" i="15"/>
  <c r="R109" i="15"/>
  <c r="S109" i="15"/>
  <c r="T109" i="15"/>
  <c r="U109" i="15"/>
  <c r="V109" i="15"/>
  <c r="BU109" i="15"/>
  <c r="CJ109" i="15"/>
  <c r="CK109" i="15"/>
  <c r="CL109" i="15"/>
  <c r="CD109" i="15" s="1"/>
  <c r="CM109" i="15"/>
  <c r="CE109" i="15" s="1"/>
  <c r="CN109" i="15"/>
  <c r="CF109" i="15" s="1"/>
  <c r="CO109" i="15"/>
  <c r="CG109" i="15" s="1"/>
  <c r="CP109" i="15"/>
  <c r="CH109" i="15" s="1"/>
  <c r="H110" i="15"/>
  <c r="I110" i="15"/>
  <c r="J110" i="15"/>
  <c r="R110" i="15" s="1"/>
  <c r="K110" i="15"/>
  <c r="L110" i="15"/>
  <c r="M110" i="15"/>
  <c r="U110" i="15" s="1"/>
  <c r="N110" i="15"/>
  <c r="V110" i="15" s="1"/>
  <c r="P110" i="15"/>
  <c r="Q110" i="15"/>
  <c r="S110" i="15"/>
  <c r="T110" i="15"/>
  <c r="CJ110" i="15"/>
  <c r="CK110" i="15"/>
  <c r="CL110" i="15"/>
  <c r="CD110" i="15" s="1"/>
  <c r="CM110" i="15"/>
  <c r="CE110" i="15" s="1"/>
  <c r="CN110" i="15"/>
  <c r="CF110" i="15" s="1"/>
  <c r="CO110" i="15"/>
  <c r="CG110" i="15" s="1"/>
  <c r="CP110" i="15"/>
  <c r="CH110" i="15" s="1"/>
  <c r="P111" i="15"/>
  <c r="Q111" i="15"/>
  <c r="R111" i="15"/>
  <c r="S111" i="15"/>
  <c r="T111" i="15"/>
  <c r="U111" i="15"/>
  <c r="V111" i="15"/>
  <c r="BL111" i="15"/>
  <c r="CJ111" i="15"/>
  <c r="BN111" i="15" s="1"/>
  <c r="BU111" i="15" s="1"/>
  <c r="CK111" i="15"/>
  <c r="CC111" i="15" s="1"/>
  <c r="CL111" i="15"/>
  <c r="CD111" i="15" s="1"/>
  <c r="CM111" i="15"/>
  <c r="CE111" i="15" s="1"/>
  <c r="CN111" i="15"/>
  <c r="CF111" i="15" s="1"/>
  <c r="CO111" i="15"/>
  <c r="CG111" i="15" s="1"/>
  <c r="CP111" i="15"/>
  <c r="CH111" i="15" s="1"/>
  <c r="BL112" i="15"/>
  <c r="BU112" i="15" s="1"/>
  <c r="CG112" i="15"/>
  <c r="CJ112" i="15"/>
  <c r="CB112" i="15" s="1"/>
  <c r="CK112" i="15"/>
  <c r="CC112" i="15" s="1"/>
  <c r="CL112" i="15"/>
  <c r="CD112" i="15" s="1"/>
  <c r="CM112" i="15"/>
  <c r="CE112" i="15" s="1"/>
  <c r="CN112" i="15"/>
  <c r="CF112" i="15" s="1"/>
  <c r="CO112" i="15"/>
  <c r="CP112" i="15"/>
  <c r="CH112" i="15" s="1"/>
  <c r="BL113" i="15"/>
  <c r="BU113" i="15" s="1"/>
  <c r="CJ113" i="15"/>
  <c r="CK113" i="15"/>
  <c r="CL113" i="15"/>
  <c r="CM113" i="15"/>
  <c r="CE113" i="15" s="1"/>
  <c r="CN113" i="15"/>
  <c r="CF113" i="15" s="1"/>
  <c r="CO113" i="15"/>
  <c r="CG113" i="15" s="1"/>
  <c r="CP113" i="15"/>
  <c r="CH113" i="15" s="1"/>
  <c r="H114" i="15"/>
  <c r="H116" i="15" s="1"/>
  <c r="BL114" i="15"/>
  <c r="BU114" i="15" s="1"/>
  <c r="CF114" i="15"/>
  <c r="CJ114" i="15"/>
  <c r="CB114" i="15" s="1"/>
  <c r="CK114" i="15"/>
  <c r="CC114" i="15" s="1"/>
  <c r="CL114" i="15"/>
  <c r="CD114" i="15" s="1"/>
  <c r="CM114" i="15"/>
  <c r="CE114" i="15" s="1"/>
  <c r="CN114" i="15"/>
  <c r="CO114" i="15"/>
  <c r="CG114" i="15" s="1"/>
  <c r="CP114" i="15"/>
  <c r="CH114" i="15" s="1"/>
  <c r="H115" i="15"/>
  <c r="BL115" i="15"/>
  <c r="BU115" i="15"/>
  <c r="CJ115" i="15"/>
  <c r="CK115" i="15"/>
  <c r="CC115" i="15" s="1"/>
  <c r="CL115" i="15"/>
  <c r="CD115" i="15" s="1"/>
  <c r="CM115" i="15"/>
  <c r="CE115" i="15" s="1"/>
  <c r="CN115" i="15"/>
  <c r="CF115" i="15" s="1"/>
  <c r="CO115" i="15"/>
  <c r="CG115" i="15" s="1"/>
  <c r="CP115" i="15"/>
  <c r="CH115" i="15" s="1"/>
  <c r="BL116" i="15"/>
  <c r="BU116" i="15" s="1"/>
  <c r="CF116" i="15"/>
  <c r="CJ116" i="15"/>
  <c r="CK116" i="15"/>
  <c r="CC116" i="15" s="1"/>
  <c r="CL116" i="15"/>
  <c r="CD116" i="15" s="1"/>
  <c r="CM116" i="15"/>
  <c r="CE116" i="15" s="1"/>
  <c r="CN116" i="15"/>
  <c r="CO116" i="15"/>
  <c r="CG116" i="15" s="1"/>
  <c r="CP116" i="15"/>
  <c r="CH116" i="15" s="1"/>
  <c r="H117" i="15"/>
  <c r="I117" i="15"/>
  <c r="J117" i="15"/>
  <c r="K117" i="15"/>
  <c r="L117" i="15"/>
  <c r="M117" i="15"/>
  <c r="N117" i="15"/>
  <c r="BL117" i="15"/>
  <c r="BU117" i="15"/>
  <c r="CJ117" i="15"/>
  <c r="CB117" i="15" s="1"/>
  <c r="CK117" i="15"/>
  <c r="CC117" i="15" s="1"/>
  <c r="CL117" i="15"/>
  <c r="CD117" i="15" s="1"/>
  <c r="CM117" i="15"/>
  <c r="CE117" i="15" s="1"/>
  <c r="CN117" i="15"/>
  <c r="CF117" i="15" s="1"/>
  <c r="CO117" i="15"/>
  <c r="CG117" i="15" s="1"/>
  <c r="CP117" i="15"/>
  <c r="CH117" i="15" s="1"/>
  <c r="BL118" i="15"/>
  <c r="BU118" i="15"/>
  <c r="CJ118" i="15"/>
  <c r="CK118" i="15"/>
  <c r="CC118" i="15" s="1"/>
  <c r="CL118" i="15"/>
  <c r="CD118" i="15" s="1"/>
  <c r="CM118" i="15"/>
  <c r="CE118" i="15" s="1"/>
  <c r="CN118" i="15"/>
  <c r="CF118" i="15" s="1"/>
  <c r="CO118" i="15"/>
  <c r="CG118" i="15" s="1"/>
  <c r="CP118" i="15"/>
  <c r="CH118" i="15" s="1"/>
  <c r="H119" i="15"/>
  <c r="I119" i="15"/>
  <c r="J119" i="15"/>
  <c r="K119" i="15"/>
  <c r="L119" i="15"/>
  <c r="M119" i="15"/>
  <c r="N119" i="15"/>
  <c r="BL119" i="15"/>
  <c r="BU119" i="15" s="1"/>
  <c r="CG119" i="15"/>
  <c r="CJ119" i="15"/>
  <c r="CB119" i="15" s="1"/>
  <c r="CK119" i="15"/>
  <c r="CC119" i="15" s="1"/>
  <c r="CL119" i="15"/>
  <c r="CD119" i="15" s="1"/>
  <c r="CM119" i="15"/>
  <c r="CE119" i="15" s="1"/>
  <c r="CN119" i="15"/>
  <c r="CF119" i="15" s="1"/>
  <c r="CO119" i="15"/>
  <c r="CP119" i="15"/>
  <c r="CH119" i="15" s="1"/>
  <c r="BL120" i="15"/>
  <c r="BU120" i="15" s="1"/>
  <c r="CD120" i="15"/>
  <c r="CJ120" i="15"/>
  <c r="CK120" i="15"/>
  <c r="CC120" i="15" s="1"/>
  <c r="CL120" i="15"/>
  <c r="CM120" i="15"/>
  <c r="CE120" i="15" s="1"/>
  <c r="CN120" i="15"/>
  <c r="CF120" i="15" s="1"/>
  <c r="CO120" i="15"/>
  <c r="CG120" i="15" s="1"/>
  <c r="CP120" i="15"/>
  <c r="CH120" i="15" s="1"/>
  <c r="BL121" i="15"/>
  <c r="BU121" i="15" s="1"/>
  <c r="CE121" i="15"/>
  <c r="CJ121" i="15"/>
  <c r="CK121" i="15"/>
  <c r="CC121" i="15" s="1"/>
  <c r="CL121" i="15"/>
  <c r="CD121" i="15" s="1"/>
  <c r="CM121" i="15"/>
  <c r="CN121" i="15"/>
  <c r="CF121" i="15" s="1"/>
  <c r="CO121" i="15"/>
  <c r="CG121" i="15" s="1"/>
  <c r="CP121" i="15"/>
  <c r="CH121" i="15" s="1"/>
  <c r="BL122" i="15"/>
  <c r="BU122" i="15" s="1"/>
  <c r="CJ122" i="15"/>
  <c r="CB122" i="15" s="1"/>
  <c r="CK122" i="15"/>
  <c r="CC122" i="15" s="1"/>
  <c r="CL122" i="15"/>
  <c r="CD122" i="15" s="1"/>
  <c r="CM122" i="15"/>
  <c r="CE122" i="15" s="1"/>
  <c r="CN122" i="15"/>
  <c r="CF122" i="15" s="1"/>
  <c r="CO122" i="15"/>
  <c r="CG122" i="15" s="1"/>
  <c r="CP122" i="15"/>
  <c r="CH122" i="15" s="1"/>
  <c r="BL123" i="15"/>
  <c r="BU123" i="15" s="1"/>
  <c r="CJ123" i="15"/>
  <c r="CK123" i="15"/>
  <c r="CC123" i="15" s="1"/>
  <c r="CL123" i="15"/>
  <c r="CD123" i="15" s="1"/>
  <c r="CM123" i="15"/>
  <c r="CE123" i="15" s="1"/>
  <c r="CN123" i="15"/>
  <c r="CF123" i="15" s="1"/>
  <c r="CO123" i="15"/>
  <c r="CG123" i="15" s="1"/>
  <c r="CP123" i="15"/>
  <c r="CH123" i="15" s="1"/>
  <c r="BL124" i="15"/>
  <c r="BU124" i="15" s="1"/>
  <c r="CJ124" i="15"/>
  <c r="CK124" i="15"/>
  <c r="CC124" i="15" s="1"/>
  <c r="CL124" i="15"/>
  <c r="CD124" i="15" s="1"/>
  <c r="CM124" i="15"/>
  <c r="CE124" i="15" s="1"/>
  <c r="CN124" i="15"/>
  <c r="CF124" i="15" s="1"/>
  <c r="CO124" i="15"/>
  <c r="CG124" i="15" s="1"/>
  <c r="CP124" i="15"/>
  <c r="CH124" i="15" s="1"/>
  <c r="CJ125" i="15"/>
  <c r="BN125" i="15" s="1"/>
  <c r="BU125" i="15" s="1"/>
  <c r="CK125" i="15"/>
  <c r="CL125" i="15"/>
  <c r="CM125" i="15"/>
  <c r="CN125" i="15"/>
  <c r="CO125" i="15"/>
  <c r="CP125" i="15"/>
  <c r="P126" i="15"/>
  <c r="Q126" i="15"/>
  <c r="R126" i="15"/>
  <c r="S126" i="15"/>
  <c r="T126" i="15"/>
  <c r="U126" i="15"/>
  <c r="V126" i="15"/>
  <c r="BU126" i="15"/>
  <c r="CJ126" i="15"/>
  <c r="CK126" i="15"/>
  <c r="CL126" i="15"/>
  <c r="CM126" i="15"/>
  <c r="CN126" i="15"/>
  <c r="CO126" i="15"/>
  <c r="CP126" i="15"/>
  <c r="H127" i="15"/>
  <c r="I127" i="15"/>
  <c r="J127" i="15"/>
  <c r="K127" i="15"/>
  <c r="S127" i="15" s="1"/>
  <c r="L127" i="15"/>
  <c r="T127" i="15" s="1"/>
  <c r="M127" i="15"/>
  <c r="U127" i="15" s="1"/>
  <c r="N127" i="15"/>
  <c r="V127" i="15" s="1"/>
  <c r="P127" i="15"/>
  <c r="Q127" i="15"/>
  <c r="R127" i="15"/>
  <c r="CJ127" i="15"/>
  <c r="CK127" i="15"/>
  <c r="CL127" i="15"/>
  <c r="CM127" i="15"/>
  <c r="CN127" i="15"/>
  <c r="CO127" i="15"/>
  <c r="CP127" i="15"/>
  <c r="BL128" i="15"/>
  <c r="BU128" i="15" s="1"/>
  <c r="CJ128" i="15"/>
  <c r="CK128" i="15"/>
  <c r="CL128" i="15"/>
  <c r="CM128" i="15"/>
  <c r="CN128" i="15"/>
  <c r="CO128" i="15"/>
  <c r="CP128" i="15"/>
  <c r="BL129" i="15"/>
  <c r="BU129" i="15"/>
  <c r="CJ129" i="15"/>
  <c r="CK129" i="15"/>
  <c r="CL129" i="15"/>
  <c r="CM129" i="15"/>
  <c r="CN129" i="15"/>
  <c r="CO129" i="15"/>
  <c r="CP129" i="15"/>
  <c r="H130" i="15"/>
  <c r="P130" i="15" s="1"/>
  <c r="I130" i="15"/>
  <c r="Q130" i="15" s="1"/>
  <c r="J130" i="15"/>
  <c r="R130" i="15" s="1"/>
  <c r="K130" i="15"/>
  <c r="L130" i="15"/>
  <c r="M130" i="15"/>
  <c r="N130" i="15"/>
  <c r="S130" i="15"/>
  <c r="T130" i="15"/>
  <c r="U130" i="15"/>
  <c r="V130" i="15"/>
  <c r="BU130" i="15"/>
  <c r="CJ130" i="15"/>
  <c r="CK130" i="15"/>
  <c r="CL130" i="15"/>
  <c r="CM130" i="15"/>
  <c r="CN130" i="15"/>
  <c r="CO130" i="15"/>
  <c r="CP130" i="15"/>
  <c r="H131" i="15"/>
  <c r="I131" i="15"/>
  <c r="J131" i="15"/>
  <c r="R131" i="15" s="1"/>
  <c r="K131" i="15"/>
  <c r="L131" i="15"/>
  <c r="M131" i="15"/>
  <c r="N131" i="15"/>
  <c r="V131" i="15" s="1"/>
  <c r="P131" i="15"/>
  <c r="Q131" i="15"/>
  <c r="S131" i="15"/>
  <c r="T131" i="15"/>
  <c r="U131" i="15"/>
  <c r="BU131" i="15"/>
  <c r="CJ131" i="15"/>
  <c r="CK131" i="15"/>
  <c r="CL131" i="15"/>
  <c r="CM131" i="15"/>
  <c r="CN131" i="15"/>
  <c r="CO131" i="15"/>
  <c r="CP131" i="15"/>
  <c r="H132" i="15"/>
  <c r="P132" i="15" s="1"/>
  <c r="I132" i="15"/>
  <c r="Q132" i="15" s="1"/>
  <c r="J132" i="15"/>
  <c r="R132" i="15" s="1"/>
  <c r="K132" i="15"/>
  <c r="S132" i="15" s="1"/>
  <c r="L132" i="15"/>
  <c r="T132" i="15" s="1"/>
  <c r="M132" i="15"/>
  <c r="U132" i="15" s="1"/>
  <c r="N132" i="15"/>
  <c r="V132" i="15" s="1"/>
  <c r="BU132" i="15"/>
  <c r="CJ132" i="15"/>
  <c r="CK132" i="15"/>
  <c r="CL132" i="15"/>
  <c r="CM132" i="15"/>
  <c r="CN132" i="15"/>
  <c r="CO132" i="15"/>
  <c r="CP132" i="15"/>
  <c r="H133" i="15"/>
  <c r="P133" i="15" s="1"/>
  <c r="I133" i="15"/>
  <c r="J133" i="15"/>
  <c r="K133" i="15"/>
  <c r="L133" i="15"/>
  <c r="M133" i="15"/>
  <c r="N133" i="15"/>
  <c r="V133" i="15" s="1"/>
  <c r="Q133" i="15"/>
  <c r="R133" i="15"/>
  <c r="S133" i="15"/>
  <c r="T133" i="15"/>
  <c r="U133" i="15"/>
  <c r="BU133" i="15"/>
  <c r="CJ133" i="15"/>
  <c r="CK133" i="15"/>
  <c r="CL133" i="15"/>
  <c r="CM133" i="15"/>
  <c r="CN133" i="15"/>
  <c r="CO133" i="15"/>
  <c r="CP133" i="15"/>
  <c r="BL134" i="15"/>
  <c r="BU134" i="15"/>
  <c r="CJ134" i="15"/>
  <c r="CB134" i="15" s="1"/>
  <c r="CK134" i="15"/>
  <c r="CL134" i="15"/>
  <c r="CM134" i="15"/>
  <c r="CN134" i="15"/>
  <c r="CO134" i="15"/>
  <c r="CP134" i="15"/>
  <c r="BU135" i="15"/>
  <c r="CJ135" i="15"/>
  <c r="CB135" i="15" s="1"/>
  <c r="CK135" i="15"/>
  <c r="CL135" i="15"/>
  <c r="CM135" i="15"/>
  <c r="CN135" i="15"/>
  <c r="CO135" i="15"/>
  <c r="CP135" i="15"/>
  <c r="H136" i="15"/>
  <c r="I136" i="15" s="1"/>
  <c r="K136" i="15"/>
  <c r="L136" i="15"/>
  <c r="M136" i="15" s="1"/>
  <c r="Q136" i="15"/>
  <c r="S136" i="15"/>
  <c r="T136" i="15" s="1"/>
  <c r="U136" i="15" s="1"/>
  <c r="CJ136" i="15"/>
  <c r="CK136" i="15"/>
  <c r="CL136" i="15"/>
  <c r="CM136" i="15"/>
  <c r="CN136" i="15"/>
  <c r="CO136" i="15"/>
  <c r="CP136" i="15"/>
  <c r="H137" i="15"/>
  <c r="P137" i="15" s="1"/>
  <c r="I137" i="15"/>
  <c r="Q137" i="15" s="1"/>
  <c r="J137" i="15"/>
  <c r="R137" i="15" s="1"/>
  <c r="K137" i="15"/>
  <c r="S137" i="15" s="1"/>
  <c r="L137" i="15"/>
  <c r="T137" i="15" s="1"/>
  <c r="M137" i="15"/>
  <c r="U137" i="15" s="1"/>
  <c r="N137" i="15"/>
  <c r="V137" i="15" s="1"/>
  <c r="CJ137" i="15"/>
  <c r="CK137" i="15"/>
  <c r="CL137" i="15"/>
  <c r="CM137" i="15"/>
  <c r="CN137" i="15"/>
  <c r="CO137" i="15"/>
  <c r="CP137" i="15"/>
  <c r="H138" i="15"/>
  <c r="I138" i="15"/>
  <c r="J138" i="15"/>
  <c r="K138" i="15"/>
  <c r="L138" i="15"/>
  <c r="M138" i="15"/>
  <c r="N138" i="15"/>
  <c r="BU138" i="15"/>
  <c r="CJ138" i="15"/>
  <c r="CK138" i="15"/>
  <c r="CL138" i="15"/>
  <c r="CM138" i="15"/>
  <c r="CN138" i="15"/>
  <c r="CO138" i="15"/>
  <c r="CP138" i="15"/>
  <c r="I139" i="15"/>
  <c r="Q139" i="15" s="1"/>
  <c r="BU139" i="15"/>
  <c r="CJ139" i="15"/>
  <c r="CK139" i="15"/>
  <c r="CL139" i="15"/>
  <c r="CM139" i="15"/>
  <c r="CN139" i="15"/>
  <c r="CO139" i="15"/>
  <c r="CP139" i="15"/>
  <c r="BU140" i="15"/>
  <c r="CJ140" i="15"/>
  <c r="CK140" i="15"/>
  <c r="CL140" i="15"/>
  <c r="CM140" i="15"/>
  <c r="CN140" i="15"/>
  <c r="CO140" i="15"/>
  <c r="CP140" i="15"/>
  <c r="K141" i="15"/>
  <c r="S141" i="15" s="1"/>
  <c r="M141" i="15"/>
  <c r="U141" i="15" s="1"/>
  <c r="BU141" i="15"/>
  <c r="CJ141" i="15"/>
  <c r="CK141" i="15"/>
  <c r="CL141" i="15"/>
  <c r="CM141" i="15"/>
  <c r="CN141" i="15"/>
  <c r="CO141" i="15"/>
  <c r="CP141" i="15"/>
  <c r="H142" i="15"/>
  <c r="K139" i="15" s="1"/>
  <c r="S139" i="15" s="1"/>
  <c r="I142" i="15"/>
  <c r="J142" i="15"/>
  <c r="K142" i="15"/>
  <c r="L142" i="15"/>
  <c r="M142" i="15"/>
  <c r="N142" i="15"/>
  <c r="Q142" i="15"/>
  <c r="R142" i="15"/>
  <c r="S142" i="15"/>
  <c r="T142" i="15"/>
  <c r="U142" i="15"/>
  <c r="V142" i="15"/>
  <c r="CJ142" i="15"/>
  <c r="CK142" i="15"/>
  <c r="CL142" i="15"/>
  <c r="CM142" i="15"/>
  <c r="CN142" i="15"/>
  <c r="CO142" i="15"/>
  <c r="CP142" i="15"/>
  <c r="CJ143" i="15"/>
  <c r="CK143" i="15"/>
  <c r="CL143" i="15"/>
  <c r="CM143" i="15"/>
  <c r="CN143" i="15"/>
  <c r="CO143" i="15"/>
  <c r="CP143" i="15"/>
  <c r="CJ144" i="15"/>
  <c r="CK144" i="15"/>
  <c r="CL144" i="15"/>
  <c r="CM144" i="15"/>
  <c r="CN144" i="15"/>
  <c r="CO144" i="15"/>
  <c r="CP144" i="15"/>
  <c r="BL146" i="15"/>
  <c r="BU146" i="15" s="1"/>
  <c r="CJ146" i="15"/>
  <c r="CK146" i="15"/>
  <c r="CL146" i="15"/>
  <c r="CM146" i="15"/>
  <c r="CN146" i="15"/>
  <c r="CO146" i="15"/>
  <c r="CP146" i="15"/>
  <c r="BL147" i="15"/>
  <c r="BU147" i="15"/>
  <c r="CJ147" i="15"/>
  <c r="CK147" i="15"/>
  <c r="CL147" i="15"/>
  <c r="CM147" i="15"/>
  <c r="CN147" i="15"/>
  <c r="CO147" i="15"/>
  <c r="CP147" i="15"/>
  <c r="BL148" i="15"/>
  <c r="BU148" i="15"/>
  <c r="CJ148" i="15"/>
  <c r="CB148" i="15" s="1"/>
  <c r="CK148" i="15"/>
  <c r="CC148" i="15" s="1"/>
  <c r="CL148" i="15"/>
  <c r="CD148" i="15" s="1"/>
  <c r="CM148" i="15"/>
  <c r="CE148" i="15" s="1"/>
  <c r="CN148" i="15"/>
  <c r="CF148" i="15" s="1"/>
  <c r="CO148" i="15"/>
  <c r="CG148" i="15" s="1"/>
  <c r="CP148" i="15"/>
  <c r="CH148" i="15" s="1"/>
  <c r="BL149" i="15"/>
  <c r="BU149" i="15"/>
  <c r="CD149" i="15"/>
  <c r="CJ149" i="15"/>
  <c r="CK149" i="15"/>
  <c r="CL149" i="15"/>
  <c r="CM149" i="15"/>
  <c r="CE149" i="15" s="1"/>
  <c r="CN149" i="15"/>
  <c r="CF149" i="15" s="1"/>
  <c r="CO149" i="15"/>
  <c r="CG149" i="15" s="1"/>
  <c r="CP149" i="15"/>
  <c r="CH149" i="15" s="1"/>
  <c r="BL150" i="15"/>
  <c r="BU150" i="15" s="1"/>
  <c r="CJ150" i="15"/>
  <c r="CB150" i="15" s="1"/>
  <c r="CK150" i="15"/>
  <c r="CC150" i="15" s="1"/>
  <c r="CL150" i="15"/>
  <c r="CD150" i="15" s="1"/>
  <c r="CM150" i="15"/>
  <c r="CE150" i="15" s="1"/>
  <c r="CN150" i="15"/>
  <c r="CF150" i="15" s="1"/>
  <c r="CO150" i="15"/>
  <c r="CG150" i="15" s="1"/>
  <c r="CP150" i="15"/>
  <c r="CH150" i="15" s="1"/>
  <c r="BL151" i="15"/>
  <c r="BU151" i="15" s="1"/>
  <c r="CJ151" i="15"/>
  <c r="CB151" i="15" s="1"/>
  <c r="CK151" i="15"/>
  <c r="CC151" i="15" s="1"/>
  <c r="CL151" i="15"/>
  <c r="CD151" i="15" s="1"/>
  <c r="CM151" i="15"/>
  <c r="CE151" i="15" s="1"/>
  <c r="CN151" i="15"/>
  <c r="CF151" i="15" s="1"/>
  <c r="CO151" i="15"/>
  <c r="CG151" i="15" s="1"/>
  <c r="CP151" i="15"/>
  <c r="CH151" i="15" s="1"/>
  <c r="BL152" i="15"/>
  <c r="BU152" i="15" s="1"/>
  <c r="CJ152" i="15"/>
  <c r="CB152" i="15" s="1"/>
  <c r="CK152" i="15"/>
  <c r="CC152" i="15" s="1"/>
  <c r="CL152" i="15"/>
  <c r="CD152" i="15" s="1"/>
  <c r="CM152" i="15"/>
  <c r="CE152" i="15" s="1"/>
  <c r="CN152" i="15"/>
  <c r="CF152" i="15" s="1"/>
  <c r="CO152" i="15"/>
  <c r="CG152" i="15" s="1"/>
  <c r="CP152" i="15"/>
  <c r="CH152" i="15" s="1"/>
  <c r="BL153" i="15"/>
  <c r="BU153" i="15" s="1"/>
  <c r="CJ153" i="15"/>
  <c r="CB153" i="15" s="1"/>
  <c r="CK153" i="15"/>
  <c r="CC153" i="15" s="1"/>
  <c r="CL153" i="15"/>
  <c r="CD153" i="15" s="1"/>
  <c r="CM153" i="15"/>
  <c r="CE153" i="15" s="1"/>
  <c r="CN153" i="15"/>
  <c r="CF153" i="15" s="1"/>
  <c r="CO153" i="15"/>
  <c r="CG153" i="15" s="1"/>
  <c r="CP153" i="15"/>
  <c r="CH153" i="15" s="1"/>
  <c r="BL154" i="15"/>
  <c r="BU154" i="15" s="1"/>
  <c r="CF154" i="15"/>
  <c r="CJ154" i="15"/>
  <c r="CB154" i="15" s="1"/>
  <c r="CK154" i="15"/>
  <c r="CC154" i="15" s="1"/>
  <c r="CL154" i="15"/>
  <c r="CD154" i="15" s="1"/>
  <c r="CM154" i="15"/>
  <c r="CE154" i="15" s="1"/>
  <c r="CN154" i="15"/>
  <c r="CO154" i="15"/>
  <c r="CG154" i="15" s="1"/>
  <c r="CP154" i="15"/>
  <c r="CH154" i="15" s="1"/>
  <c r="BL155" i="15"/>
  <c r="BU155" i="15" s="1"/>
  <c r="CJ155" i="15"/>
  <c r="CK155" i="15"/>
  <c r="CL155" i="15"/>
  <c r="CM155" i="15"/>
  <c r="CN155" i="15"/>
  <c r="CO155" i="15"/>
  <c r="CP155" i="15"/>
  <c r="BL156" i="15"/>
  <c r="BU156" i="15" s="1"/>
  <c r="CJ156" i="15"/>
  <c r="CK156" i="15"/>
  <c r="CL156" i="15"/>
  <c r="CM156" i="15"/>
  <c r="CN156" i="15"/>
  <c r="CO156" i="15"/>
  <c r="CG156" i="15" s="1"/>
  <c r="CP156" i="15"/>
  <c r="CH156" i="15" s="1"/>
  <c r="BL157" i="15"/>
  <c r="BU157" i="15"/>
  <c r="CJ157" i="15"/>
  <c r="CK157" i="15"/>
  <c r="CL157" i="15"/>
  <c r="CM157" i="15"/>
  <c r="CN157" i="15"/>
  <c r="CO157" i="15"/>
  <c r="CG157" i="15" s="1"/>
  <c r="CP157" i="15"/>
  <c r="CH157" i="15" s="1"/>
  <c r="BL158" i="15"/>
  <c r="BU158" i="15" s="1"/>
  <c r="CJ158" i="15"/>
  <c r="CK158" i="15"/>
  <c r="CL158" i="15"/>
  <c r="CM158" i="15"/>
  <c r="CN158" i="15"/>
  <c r="CO158" i="15"/>
  <c r="CG158" i="15" s="1"/>
  <c r="CP158" i="15"/>
  <c r="CH158" i="15" s="1"/>
  <c r="BL159" i="15"/>
  <c r="BU159" i="15" s="1"/>
  <c r="CJ159" i="15"/>
  <c r="CK159" i="15"/>
  <c r="CL159" i="15"/>
  <c r="CM159" i="15"/>
  <c r="CN159" i="15"/>
  <c r="CO159" i="15"/>
  <c r="CG159" i="15" s="1"/>
  <c r="CP159" i="15"/>
  <c r="CH159" i="15" s="1"/>
  <c r="BL160" i="15"/>
  <c r="BU160" i="15" s="1"/>
  <c r="CJ160" i="15"/>
  <c r="CK160" i="15"/>
  <c r="CL160" i="15"/>
  <c r="CM160" i="15"/>
  <c r="CN160" i="15"/>
  <c r="CO160" i="15"/>
  <c r="CG160" i="15" s="1"/>
  <c r="CP160" i="15"/>
  <c r="CH160" i="15" s="1"/>
  <c r="BL161" i="15"/>
  <c r="BU161" i="15" s="1"/>
  <c r="CJ161" i="15"/>
  <c r="CB161" i="15" s="1"/>
  <c r="CK161" i="15"/>
  <c r="CC161" i="15" s="1"/>
  <c r="CL161" i="15"/>
  <c r="CD161" i="15" s="1"/>
  <c r="CM161" i="15"/>
  <c r="CE161" i="15" s="1"/>
  <c r="CN161" i="15"/>
  <c r="CF161" i="15" s="1"/>
  <c r="CO161" i="15"/>
  <c r="CG161" i="15" s="1"/>
  <c r="CP161" i="15"/>
  <c r="CH161" i="15" s="1"/>
  <c r="BL162" i="15"/>
  <c r="BU162" i="15" s="1"/>
  <c r="CJ162" i="15"/>
  <c r="CB162" i="15" s="1"/>
  <c r="CK162" i="15"/>
  <c r="CC162" i="15" s="1"/>
  <c r="CL162" i="15"/>
  <c r="CD162" i="15" s="1"/>
  <c r="CM162" i="15"/>
  <c r="CE162" i="15" s="1"/>
  <c r="CN162" i="15"/>
  <c r="CF162" i="15" s="1"/>
  <c r="CO162" i="15"/>
  <c r="CG162" i="15" s="1"/>
  <c r="CP162" i="15"/>
  <c r="CH162" i="15" s="1"/>
  <c r="BL163" i="15"/>
  <c r="BU163" i="15" s="1"/>
  <c r="CE163" i="15"/>
  <c r="CJ163" i="15"/>
  <c r="CB163" i="15" s="1"/>
  <c r="CK163" i="15"/>
  <c r="CC163" i="15" s="1"/>
  <c r="CL163" i="15"/>
  <c r="CD163" i="15" s="1"/>
  <c r="CM163" i="15"/>
  <c r="CN163" i="15"/>
  <c r="CF163" i="15" s="1"/>
  <c r="CO163" i="15"/>
  <c r="CG163" i="15" s="1"/>
  <c r="CP163" i="15"/>
  <c r="CH163" i="15" s="1"/>
  <c r="BL164" i="15"/>
  <c r="BU164" i="15" s="1"/>
  <c r="CJ164" i="15"/>
  <c r="CB164" i="15" s="1"/>
  <c r="CK164" i="15"/>
  <c r="CC164" i="15" s="1"/>
  <c r="CL164" i="15"/>
  <c r="CD164" i="15" s="1"/>
  <c r="CM164" i="15"/>
  <c r="CE164" i="15" s="1"/>
  <c r="CN164" i="15"/>
  <c r="CF164" i="15" s="1"/>
  <c r="CO164" i="15"/>
  <c r="CG164" i="15" s="1"/>
  <c r="CP164" i="15"/>
  <c r="CH164" i="15" s="1"/>
  <c r="BL165" i="15"/>
  <c r="BU165" i="15" s="1"/>
  <c r="CJ165" i="15"/>
  <c r="CK165" i="15"/>
  <c r="CL165" i="15"/>
  <c r="CM165" i="15"/>
  <c r="CN165" i="15"/>
  <c r="CO165" i="15"/>
  <c r="CG165" i="15" s="1"/>
  <c r="CP165" i="15"/>
  <c r="CH165" i="15" s="1"/>
  <c r="BL166" i="15"/>
  <c r="BU166" i="15" s="1"/>
  <c r="CJ166" i="15"/>
  <c r="CK166" i="15"/>
  <c r="CL166" i="15"/>
  <c r="CM166" i="15"/>
  <c r="CN166" i="15"/>
  <c r="CO166" i="15"/>
  <c r="CG166" i="15" s="1"/>
  <c r="CP166" i="15"/>
  <c r="CH166" i="15" s="1"/>
  <c r="BL167" i="15"/>
  <c r="BU167" i="15"/>
  <c r="CJ167" i="15"/>
  <c r="CK167" i="15"/>
  <c r="CL167" i="15"/>
  <c r="CM167" i="15"/>
  <c r="CN167" i="15"/>
  <c r="CF167" i="15" s="1"/>
  <c r="CO167" i="15"/>
  <c r="CG167" i="15" s="1"/>
  <c r="CP167" i="15"/>
  <c r="CH167" i="15" s="1"/>
  <c r="BL168" i="15"/>
  <c r="BU168" i="15"/>
  <c r="CJ168" i="15"/>
  <c r="CK168" i="15"/>
  <c r="CL168" i="15"/>
  <c r="CM168" i="15"/>
  <c r="CN168" i="15"/>
  <c r="CO168" i="15"/>
  <c r="CG168" i="15" s="1"/>
  <c r="CP168" i="15"/>
  <c r="CH168" i="15" s="1"/>
  <c r="BL169" i="15"/>
  <c r="BU169" i="15"/>
  <c r="CJ169" i="15"/>
  <c r="CB169" i="15" s="1"/>
  <c r="CK169" i="15"/>
  <c r="CC169" i="15" s="1"/>
  <c r="CL169" i="15"/>
  <c r="CD169" i="15" s="1"/>
  <c r="CM169" i="15"/>
  <c r="CE169" i="15" s="1"/>
  <c r="CN169" i="15"/>
  <c r="CF169" i="15" s="1"/>
  <c r="CO169" i="15"/>
  <c r="CG169" i="15" s="1"/>
  <c r="CP169" i="15"/>
  <c r="CH169" i="15" s="1"/>
  <c r="BL170" i="15"/>
  <c r="BU170" i="15" s="1"/>
  <c r="CJ170" i="15"/>
  <c r="CB170" i="15" s="1"/>
  <c r="CK170" i="15"/>
  <c r="CC170" i="15" s="1"/>
  <c r="CL170" i="15"/>
  <c r="CD170" i="15" s="1"/>
  <c r="CM170" i="15"/>
  <c r="CE170" i="15" s="1"/>
  <c r="CN170" i="15"/>
  <c r="CF170" i="15" s="1"/>
  <c r="CO170" i="15"/>
  <c r="CG170" i="15" s="1"/>
  <c r="CP170" i="15"/>
  <c r="CH170" i="15" s="1"/>
  <c r="BL171" i="15"/>
  <c r="BU171" i="15" s="1"/>
  <c r="CJ171" i="15"/>
  <c r="CK171" i="15"/>
  <c r="CL171" i="15"/>
  <c r="CM171" i="15"/>
  <c r="CN171" i="15"/>
  <c r="CO171" i="15"/>
  <c r="CG171" i="15" s="1"/>
  <c r="CP171" i="15"/>
  <c r="CH171" i="15" s="1"/>
  <c r="BL172" i="15"/>
  <c r="BU172" i="15"/>
  <c r="CJ172" i="15"/>
  <c r="CK172" i="15"/>
  <c r="CL172" i="15"/>
  <c r="CM172" i="15"/>
  <c r="CN172" i="15"/>
  <c r="CO172" i="15"/>
  <c r="CG172" i="15" s="1"/>
  <c r="CP172" i="15"/>
  <c r="CH172" i="15" s="1"/>
  <c r="BL173" i="15"/>
  <c r="BU173" i="15"/>
  <c r="CJ173" i="15"/>
  <c r="CK173" i="15"/>
  <c r="CL173" i="15"/>
  <c r="CM173" i="15"/>
  <c r="CN173" i="15"/>
  <c r="CO173" i="15"/>
  <c r="CG173" i="15" s="1"/>
  <c r="CP173" i="15"/>
  <c r="CH173" i="15" s="1"/>
  <c r="BL174" i="15"/>
  <c r="BU174" i="15"/>
  <c r="CJ174" i="15"/>
  <c r="CK174" i="15"/>
  <c r="CL174" i="15"/>
  <c r="CM174" i="15"/>
  <c r="CN174" i="15"/>
  <c r="CO174" i="15"/>
  <c r="CG174" i="15" s="1"/>
  <c r="CP174" i="15"/>
  <c r="CH174" i="15" s="1"/>
  <c r="BL175" i="15"/>
  <c r="BU175" i="15"/>
  <c r="CJ175" i="15"/>
  <c r="CB175" i="15" s="1"/>
  <c r="CK175" i="15"/>
  <c r="CC175" i="15" s="1"/>
  <c r="CL175" i="15"/>
  <c r="CD175" i="15" s="1"/>
  <c r="CM175" i="15"/>
  <c r="CE175" i="15" s="1"/>
  <c r="CN175" i="15"/>
  <c r="CF175" i="15" s="1"/>
  <c r="CO175" i="15"/>
  <c r="CG175" i="15" s="1"/>
  <c r="CP175" i="15"/>
  <c r="CH175" i="15" s="1"/>
  <c r="BL176" i="15"/>
  <c r="BU176" i="15" s="1"/>
  <c r="CJ176" i="15"/>
  <c r="CK176" i="15"/>
  <c r="CL176" i="15"/>
  <c r="CM176" i="15"/>
  <c r="CN176" i="15"/>
  <c r="CO176" i="15"/>
  <c r="CG176" i="15" s="1"/>
  <c r="CP176" i="15"/>
  <c r="CH176" i="15" s="1"/>
  <c r="BL177" i="15"/>
  <c r="BU177" i="15"/>
  <c r="CJ177" i="15"/>
  <c r="CK177" i="15"/>
  <c r="CL177" i="15"/>
  <c r="CM177" i="15"/>
  <c r="CN177" i="15"/>
  <c r="CO177" i="15"/>
  <c r="CG177" i="15" s="1"/>
  <c r="CP177" i="15"/>
  <c r="CH177" i="15" s="1"/>
  <c r="BL178" i="15"/>
  <c r="BU178" i="15" s="1"/>
  <c r="CJ178" i="15"/>
  <c r="CK178" i="15"/>
  <c r="CL178" i="15"/>
  <c r="CM178" i="15"/>
  <c r="CN178" i="15"/>
  <c r="CO178" i="15"/>
  <c r="CG178" i="15" s="1"/>
  <c r="CP178" i="15"/>
  <c r="CH178" i="15" s="1"/>
  <c r="BL179" i="15"/>
  <c r="BU179" i="15" s="1"/>
  <c r="CJ179" i="15"/>
  <c r="CK179" i="15"/>
  <c r="CL179" i="15"/>
  <c r="CM179" i="15"/>
  <c r="CN179" i="15"/>
  <c r="CO179" i="15"/>
  <c r="CG179" i="15" s="1"/>
  <c r="CP179" i="15"/>
  <c r="CH179" i="15" s="1"/>
  <c r="BL180" i="15"/>
  <c r="BU180" i="15" s="1"/>
  <c r="CJ180" i="15"/>
  <c r="CK180" i="15"/>
  <c r="CL180" i="15"/>
  <c r="CM180" i="15"/>
  <c r="CN180" i="15"/>
  <c r="CO180" i="15"/>
  <c r="CP180" i="15"/>
  <c r="BL181" i="15"/>
  <c r="BU181" i="15" s="1"/>
  <c r="CJ181" i="15"/>
  <c r="CB181" i="15" s="1"/>
  <c r="CK181" i="15"/>
  <c r="CC181" i="15" s="1"/>
  <c r="CL181" i="15"/>
  <c r="CD181" i="15" s="1"/>
  <c r="CM181" i="15"/>
  <c r="CE181" i="15" s="1"/>
  <c r="CN181" i="15"/>
  <c r="CF181" i="15" s="1"/>
  <c r="CO181" i="15"/>
  <c r="CG181" i="15" s="1"/>
  <c r="CP181" i="15"/>
  <c r="CH181" i="15" s="1"/>
  <c r="BL182" i="15"/>
  <c r="BU182" i="15"/>
  <c r="CJ182" i="15"/>
  <c r="CB182" i="15" s="1"/>
  <c r="CK182" i="15"/>
  <c r="CC182" i="15" s="1"/>
  <c r="CL182" i="15"/>
  <c r="CD182" i="15" s="1"/>
  <c r="CM182" i="15"/>
  <c r="CE182" i="15" s="1"/>
  <c r="CN182" i="15"/>
  <c r="CF182" i="15" s="1"/>
  <c r="CO182" i="15"/>
  <c r="CG182" i="15" s="1"/>
  <c r="CP182" i="15"/>
  <c r="CH182" i="15" s="1"/>
  <c r="BL183" i="15"/>
  <c r="BU183" i="15" s="1"/>
  <c r="CJ183" i="15"/>
  <c r="CK183" i="15"/>
  <c r="CL183" i="15"/>
  <c r="CM183" i="15"/>
  <c r="CN183" i="15"/>
  <c r="CF183" i="15" s="1"/>
  <c r="CO183" i="15"/>
  <c r="CG183" i="15" s="1"/>
  <c r="CP183" i="15"/>
  <c r="CH183" i="15" s="1"/>
  <c r="BL184" i="15"/>
  <c r="BU184" i="15" s="1"/>
  <c r="CJ184" i="15"/>
  <c r="CK184" i="15"/>
  <c r="CL184" i="15"/>
  <c r="CM184" i="15"/>
  <c r="CN184" i="15"/>
  <c r="CF184" i="15" s="1"/>
  <c r="CO184" i="15"/>
  <c r="CG184" i="15" s="1"/>
  <c r="CP184" i="15"/>
  <c r="CH184" i="15" s="1"/>
  <c r="BL185" i="15"/>
  <c r="BU185" i="15"/>
  <c r="CJ185" i="15"/>
  <c r="CK185" i="15"/>
  <c r="CL185" i="15"/>
  <c r="CM185" i="15"/>
  <c r="CN185" i="15"/>
  <c r="CO185" i="15"/>
  <c r="CP185" i="15"/>
  <c r="BL186" i="15"/>
  <c r="BU186" i="15"/>
  <c r="CF186" i="15"/>
  <c r="CJ186" i="15"/>
  <c r="CB186" i="15" s="1"/>
  <c r="CK186" i="15"/>
  <c r="CC186" i="15" s="1"/>
  <c r="CL186" i="15"/>
  <c r="CD186" i="15" s="1"/>
  <c r="CM186" i="15"/>
  <c r="CE186" i="15" s="1"/>
  <c r="CN186" i="15"/>
  <c r="CO186" i="15"/>
  <c r="CG186" i="15" s="1"/>
  <c r="CP186" i="15"/>
  <c r="CH186" i="15" s="1"/>
  <c r="BL187" i="15"/>
  <c r="BU187" i="15"/>
  <c r="CJ187" i="15"/>
  <c r="CK187" i="15"/>
  <c r="CL187" i="15"/>
  <c r="CD187" i="15" s="1"/>
  <c r="CM187" i="15"/>
  <c r="CE187" i="15" s="1"/>
  <c r="CN187" i="15"/>
  <c r="CF187" i="15" s="1"/>
  <c r="CO187" i="15"/>
  <c r="CG187" i="15" s="1"/>
  <c r="CP187" i="15"/>
  <c r="CH187" i="15" s="1"/>
  <c r="BL188" i="15"/>
  <c r="BU188" i="15" s="1"/>
  <c r="CJ188" i="15"/>
  <c r="CK188" i="15"/>
  <c r="CL188" i="15"/>
  <c r="CD188" i="15" s="1"/>
  <c r="CM188" i="15"/>
  <c r="CE188" i="15" s="1"/>
  <c r="CN188" i="15"/>
  <c r="CF188" i="15" s="1"/>
  <c r="CO188" i="15"/>
  <c r="CG188" i="15" s="1"/>
  <c r="CP188" i="15"/>
  <c r="CH188" i="15" s="1"/>
  <c r="P189" i="15"/>
  <c r="Q189" i="15"/>
  <c r="R189" i="15"/>
  <c r="S189" i="15"/>
  <c r="T189" i="15"/>
  <c r="U189" i="15"/>
  <c r="V189" i="15"/>
  <c r="BL189" i="15"/>
  <c r="BU189" i="15"/>
  <c r="CJ189" i="15"/>
  <c r="CK189" i="15"/>
  <c r="CL189" i="15"/>
  <c r="CM189" i="15"/>
  <c r="CN189" i="15"/>
  <c r="CO189" i="15"/>
  <c r="CP189" i="15"/>
  <c r="BL190" i="15"/>
  <c r="BU190" i="15"/>
  <c r="CJ190" i="15"/>
  <c r="CB190" i="15" s="1"/>
  <c r="CK190" i="15"/>
  <c r="CC190" i="15" s="1"/>
  <c r="CL190" i="15"/>
  <c r="CD190" i="15" s="1"/>
  <c r="CM190" i="15"/>
  <c r="CE190" i="15" s="1"/>
  <c r="CN190" i="15"/>
  <c r="CF190" i="15" s="1"/>
  <c r="CO190" i="15"/>
  <c r="CG190" i="15" s="1"/>
  <c r="CP190" i="15"/>
  <c r="CH190" i="15" s="1"/>
  <c r="BL191" i="15"/>
  <c r="BU191" i="15" s="1"/>
  <c r="CJ191" i="15"/>
  <c r="CK191" i="15"/>
  <c r="CL191" i="15"/>
  <c r="CD191" i="15" s="1"/>
  <c r="CM191" i="15"/>
  <c r="CE191" i="15" s="1"/>
  <c r="CN191" i="15"/>
  <c r="CF191" i="15" s="1"/>
  <c r="CO191" i="15"/>
  <c r="CG191" i="15" s="1"/>
  <c r="CP191" i="15"/>
  <c r="CH191" i="15" s="1"/>
  <c r="BL192" i="15"/>
  <c r="BU192" i="15"/>
  <c r="CJ192" i="15"/>
  <c r="CK192" i="15"/>
  <c r="CL192" i="15"/>
  <c r="CD192" i="15" s="1"/>
  <c r="CM192" i="15"/>
  <c r="CE192" i="15" s="1"/>
  <c r="CN192" i="15"/>
  <c r="CF192" i="15" s="1"/>
  <c r="CO192" i="15"/>
  <c r="CG192" i="15" s="1"/>
  <c r="CP192" i="15"/>
  <c r="CH192" i="15" s="1"/>
  <c r="BL193" i="15"/>
  <c r="BU193" i="15" s="1"/>
  <c r="CJ193" i="15"/>
  <c r="CK193" i="15"/>
  <c r="CL193" i="15"/>
  <c r="CD193" i="15" s="1"/>
  <c r="CM193" i="15"/>
  <c r="CE193" i="15" s="1"/>
  <c r="CN193" i="15"/>
  <c r="CF193" i="15" s="1"/>
  <c r="CO193" i="15"/>
  <c r="CG193" i="15" s="1"/>
  <c r="CP193" i="15"/>
  <c r="CH193" i="15" s="1"/>
  <c r="BL194" i="15"/>
  <c r="BU194" i="15" s="1"/>
  <c r="CJ194" i="15"/>
  <c r="CK194" i="15"/>
  <c r="CL194" i="15"/>
  <c r="CD194" i="15" s="1"/>
  <c r="CM194" i="15"/>
  <c r="CE194" i="15" s="1"/>
  <c r="CN194" i="15"/>
  <c r="CF194" i="15" s="1"/>
  <c r="CO194" i="15"/>
  <c r="CG194" i="15" s="1"/>
  <c r="CP194" i="15"/>
  <c r="CH194" i="15" s="1"/>
  <c r="BL195" i="15"/>
  <c r="BU195" i="15"/>
  <c r="CJ195" i="15"/>
  <c r="CK195" i="15"/>
  <c r="CL195" i="15"/>
  <c r="CD195" i="15" s="1"/>
  <c r="CM195" i="15"/>
  <c r="CE195" i="15" s="1"/>
  <c r="CN195" i="15"/>
  <c r="CF195" i="15" s="1"/>
  <c r="CO195" i="15"/>
  <c r="CG195" i="15" s="1"/>
  <c r="CP195" i="15"/>
  <c r="CH195" i="15" s="1"/>
  <c r="BL196" i="15"/>
  <c r="BU196" i="15" s="1"/>
  <c r="BM196" i="15"/>
  <c r="CJ196" i="15"/>
  <c r="CK196" i="15"/>
  <c r="CL196" i="15"/>
  <c r="CM196" i="15"/>
  <c r="CN196" i="15"/>
  <c r="CO196" i="15"/>
  <c r="CP196" i="15"/>
  <c r="BL197" i="15"/>
  <c r="BU197" i="15" s="1"/>
  <c r="CJ197" i="15"/>
  <c r="CB197" i="15" s="1"/>
  <c r="CK197" i="15"/>
  <c r="CC197" i="15" s="1"/>
  <c r="CL197" i="15"/>
  <c r="CD197" i="15" s="1"/>
  <c r="CM197" i="15"/>
  <c r="CE197" i="15" s="1"/>
  <c r="CN197" i="15"/>
  <c r="CF197" i="15" s="1"/>
  <c r="CO197" i="15"/>
  <c r="CG197" i="15" s="1"/>
  <c r="CP197" i="15"/>
  <c r="CH197" i="15" s="1"/>
  <c r="BL198" i="15"/>
  <c r="BU198" i="15" s="1"/>
  <c r="CJ198" i="15"/>
  <c r="CK198" i="15"/>
  <c r="CL198" i="15"/>
  <c r="CD198" i="15" s="1"/>
  <c r="CM198" i="15"/>
  <c r="CE198" i="15" s="1"/>
  <c r="CN198" i="15"/>
  <c r="CF198" i="15" s="1"/>
  <c r="CO198" i="15"/>
  <c r="CG198" i="15" s="1"/>
  <c r="CP198" i="15"/>
  <c r="CH198" i="15" s="1"/>
  <c r="BL199" i="15"/>
  <c r="BU199" i="15"/>
  <c r="CJ199" i="15"/>
  <c r="CK199" i="15"/>
  <c r="CL199" i="15"/>
  <c r="CD199" i="15" s="1"/>
  <c r="CM199" i="15"/>
  <c r="CE199" i="15" s="1"/>
  <c r="CN199" i="15"/>
  <c r="CF199" i="15" s="1"/>
  <c r="CO199" i="15"/>
  <c r="CG199" i="15" s="1"/>
  <c r="CP199" i="15"/>
  <c r="CH199" i="15" s="1"/>
  <c r="BL200" i="15"/>
  <c r="BU200" i="15" s="1"/>
  <c r="CJ200" i="15"/>
  <c r="CK200" i="15"/>
  <c r="CL200" i="15"/>
  <c r="CD200" i="15" s="1"/>
  <c r="CM200" i="15"/>
  <c r="CE200" i="15" s="1"/>
  <c r="CN200" i="15"/>
  <c r="CF200" i="15" s="1"/>
  <c r="CO200" i="15"/>
  <c r="CG200" i="15" s="1"/>
  <c r="CP200" i="15"/>
  <c r="CH200" i="15" s="1"/>
  <c r="BL201" i="15"/>
  <c r="BU201" i="15" s="1"/>
  <c r="CJ201" i="15"/>
  <c r="CK201" i="15"/>
  <c r="CL201" i="15"/>
  <c r="CD201" i="15" s="1"/>
  <c r="CM201" i="15"/>
  <c r="CE201" i="15" s="1"/>
  <c r="CN201" i="15"/>
  <c r="CF201" i="15" s="1"/>
  <c r="CO201" i="15"/>
  <c r="CG201" i="15" s="1"/>
  <c r="CP201" i="15"/>
  <c r="CH201" i="15" s="1"/>
  <c r="BL202" i="15"/>
  <c r="BU202" i="15"/>
  <c r="CF202" i="15"/>
  <c r="CJ202" i="15"/>
  <c r="CK202" i="15"/>
  <c r="CL202" i="15"/>
  <c r="CD202" i="15" s="1"/>
  <c r="CM202" i="15"/>
  <c r="CE202" i="15" s="1"/>
  <c r="CN202" i="15"/>
  <c r="CO202" i="15"/>
  <c r="CG202" i="15" s="1"/>
  <c r="CP202" i="15"/>
  <c r="CH202" i="15" s="1"/>
  <c r="BL203" i="15"/>
  <c r="BU203" i="15" s="1"/>
  <c r="CJ203" i="15"/>
  <c r="CK203" i="15"/>
  <c r="CL203" i="15"/>
  <c r="CM203" i="15"/>
  <c r="CN203" i="15"/>
  <c r="CO203" i="15"/>
  <c r="CP203" i="15"/>
  <c r="BL204" i="15"/>
  <c r="BU204" i="15"/>
  <c r="CJ204" i="15"/>
  <c r="CK204" i="15"/>
  <c r="CL204" i="15"/>
  <c r="CM204" i="15"/>
  <c r="CN204" i="15"/>
  <c r="CO204" i="15"/>
  <c r="CG204" i="15" s="1"/>
  <c r="CP204" i="15"/>
  <c r="CH204" i="15" s="1"/>
  <c r="BL205" i="15"/>
  <c r="BU205" i="15" s="1"/>
  <c r="CJ205" i="15"/>
  <c r="CB205" i="15" s="1"/>
  <c r="CK205" i="15"/>
  <c r="CC205" i="15" s="1"/>
  <c r="CL205" i="15"/>
  <c r="CD205" i="15" s="1"/>
  <c r="CM205" i="15"/>
  <c r="CE205" i="15" s="1"/>
  <c r="CN205" i="15"/>
  <c r="CF205" i="15" s="1"/>
  <c r="CO205" i="15"/>
  <c r="CG205" i="15" s="1"/>
  <c r="CP205" i="15"/>
  <c r="CH205" i="15" s="1"/>
  <c r="BL206" i="15"/>
  <c r="BU206" i="15" s="1"/>
  <c r="CF206" i="15"/>
  <c r="CJ206" i="15"/>
  <c r="CB206" i="15" s="1"/>
  <c r="CK206" i="15"/>
  <c r="CC206" i="15" s="1"/>
  <c r="CL206" i="15"/>
  <c r="CD206" i="15" s="1"/>
  <c r="CM206" i="15"/>
  <c r="CE206" i="15" s="1"/>
  <c r="CN206" i="15"/>
  <c r="CO206" i="15"/>
  <c r="CG206" i="15" s="1"/>
  <c r="CP206" i="15"/>
  <c r="CH206" i="15" s="1"/>
  <c r="BL207" i="15"/>
  <c r="BU207" i="15" s="1"/>
  <c r="CJ207" i="15"/>
  <c r="CB207" i="15" s="1"/>
  <c r="CK207" i="15"/>
  <c r="CC207" i="15" s="1"/>
  <c r="CL207" i="15"/>
  <c r="CD207" i="15" s="1"/>
  <c r="CM207" i="15"/>
  <c r="CE207" i="15" s="1"/>
  <c r="CN207" i="15"/>
  <c r="CF207" i="15" s="1"/>
  <c r="CO207" i="15"/>
  <c r="CG207" i="15" s="1"/>
  <c r="CP207" i="15"/>
  <c r="CH207" i="15" s="1"/>
  <c r="BL208" i="15"/>
  <c r="BU208" i="15" s="1"/>
  <c r="CJ208" i="15"/>
  <c r="CB208" i="15" s="1"/>
  <c r="CK208" i="15"/>
  <c r="CC208" i="15" s="1"/>
  <c r="CL208" i="15"/>
  <c r="CD208" i="15" s="1"/>
  <c r="CM208" i="15"/>
  <c r="CE208" i="15" s="1"/>
  <c r="CN208" i="15"/>
  <c r="CF208" i="15" s="1"/>
  <c r="CO208" i="15"/>
  <c r="CG208" i="15" s="1"/>
  <c r="CP208" i="15"/>
  <c r="CH208" i="15" s="1"/>
  <c r="BL209" i="15"/>
  <c r="BU209" i="15" s="1"/>
  <c r="CJ209" i="15"/>
  <c r="CB209" i="15" s="1"/>
  <c r="CK209" i="15"/>
  <c r="CC209" i="15" s="1"/>
  <c r="CL209" i="15"/>
  <c r="CD209" i="15" s="1"/>
  <c r="CM209" i="15"/>
  <c r="CE209" i="15" s="1"/>
  <c r="CN209" i="15"/>
  <c r="CF209" i="15" s="1"/>
  <c r="CO209" i="15"/>
  <c r="CG209" i="15" s="1"/>
  <c r="CP209" i="15"/>
  <c r="CH209" i="15" s="1"/>
  <c r="BL210" i="15"/>
  <c r="BU210" i="15" s="1"/>
  <c r="CJ210" i="15"/>
  <c r="CB210" i="15" s="1"/>
  <c r="CK210" i="15"/>
  <c r="CC210" i="15" s="1"/>
  <c r="CL210" i="15"/>
  <c r="CD210" i="15" s="1"/>
  <c r="CM210" i="15"/>
  <c r="CE210" i="15" s="1"/>
  <c r="CN210" i="15"/>
  <c r="CF210" i="15" s="1"/>
  <c r="CO210" i="15"/>
  <c r="CG210" i="15" s="1"/>
  <c r="CP210" i="15"/>
  <c r="CH210" i="15" s="1"/>
  <c r="BL211" i="15"/>
  <c r="BU211" i="15" s="1"/>
  <c r="CJ211" i="15"/>
  <c r="CB211" i="15" s="1"/>
  <c r="CK211" i="15"/>
  <c r="CC211" i="15" s="1"/>
  <c r="CL211" i="15"/>
  <c r="CD211" i="15" s="1"/>
  <c r="CM211" i="15"/>
  <c r="CE211" i="15" s="1"/>
  <c r="CN211" i="15"/>
  <c r="CF211" i="15" s="1"/>
  <c r="CO211" i="15"/>
  <c r="CG211" i="15" s="1"/>
  <c r="CP211" i="15"/>
  <c r="CH211" i="15" s="1"/>
  <c r="BL212" i="15"/>
  <c r="BU212" i="15" s="1"/>
  <c r="CJ212" i="15"/>
  <c r="CB212" i="15" s="1"/>
  <c r="CK212" i="15"/>
  <c r="CC212" i="15" s="1"/>
  <c r="CL212" i="15"/>
  <c r="CD212" i="15" s="1"/>
  <c r="CM212" i="15"/>
  <c r="CE212" i="15" s="1"/>
  <c r="CN212" i="15"/>
  <c r="CF212" i="15" s="1"/>
  <c r="CO212" i="15"/>
  <c r="CG212" i="15" s="1"/>
  <c r="CP212" i="15"/>
  <c r="CH212" i="15" s="1"/>
  <c r="BL213" i="15"/>
  <c r="BU213" i="15" s="1"/>
  <c r="CJ213" i="15"/>
  <c r="CB213" i="15" s="1"/>
  <c r="CK213" i="15"/>
  <c r="CC213" i="15" s="1"/>
  <c r="CL213" i="15"/>
  <c r="CD213" i="15" s="1"/>
  <c r="CM213" i="15"/>
  <c r="CE213" i="15" s="1"/>
  <c r="CN213" i="15"/>
  <c r="CF213" i="15" s="1"/>
  <c r="CO213" i="15"/>
  <c r="CG213" i="15" s="1"/>
  <c r="CP213" i="15"/>
  <c r="CH213" i="15" s="1"/>
  <c r="BL214" i="15"/>
  <c r="BU214" i="15" s="1"/>
  <c r="CJ214" i="15"/>
  <c r="CB214" i="15" s="1"/>
  <c r="CK214" i="15"/>
  <c r="CC214" i="15" s="1"/>
  <c r="CL214" i="15"/>
  <c r="CD214" i="15" s="1"/>
  <c r="CM214" i="15"/>
  <c r="CE214" i="15" s="1"/>
  <c r="CN214" i="15"/>
  <c r="CF214" i="15" s="1"/>
  <c r="CO214" i="15"/>
  <c r="CG214" i="15" s="1"/>
  <c r="CP214" i="15"/>
  <c r="CH214" i="15" s="1"/>
  <c r="BL215" i="15"/>
  <c r="BU215" i="15" s="1"/>
  <c r="CF215" i="15"/>
  <c r="CJ215" i="15"/>
  <c r="CB215" i="15" s="1"/>
  <c r="CK215" i="15"/>
  <c r="CC215" i="15" s="1"/>
  <c r="CL215" i="15"/>
  <c r="CD215" i="15" s="1"/>
  <c r="CM215" i="15"/>
  <c r="CE215" i="15" s="1"/>
  <c r="CN215" i="15"/>
  <c r="CO215" i="15"/>
  <c r="CG215" i="15" s="1"/>
  <c r="CP215" i="15"/>
  <c r="CH215" i="15" s="1"/>
  <c r="BL216" i="15"/>
  <c r="BU216" i="15" s="1"/>
  <c r="CJ216" i="15"/>
  <c r="CB216" i="15" s="1"/>
  <c r="CK216" i="15"/>
  <c r="CC216" i="15" s="1"/>
  <c r="CL216" i="15"/>
  <c r="CD216" i="15" s="1"/>
  <c r="CM216" i="15"/>
  <c r="CE216" i="15" s="1"/>
  <c r="CN216" i="15"/>
  <c r="CF216" i="15" s="1"/>
  <c r="CO216" i="15"/>
  <c r="CG216" i="15" s="1"/>
  <c r="CP216" i="15"/>
  <c r="CH216" i="15" s="1"/>
  <c r="BL217" i="15"/>
  <c r="BU217" i="15" s="1"/>
  <c r="CJ217" i="15"/>
  <c r="CB217" i="15" s="1"/>
  <c r="CK217" i="15"/>
  <c r="CC217" i="15" s="1"/>
  <c r="CL217" i="15"/>
  <c r="CD217" i="15" s="1"/>
  <c r="CM217" i="15"/>
  <c r="CE217" i="15" s="1"/>
  <c r="CN217" i="15"/>
  <c r="CF217" i="15" s="1"/>
  <c r="CO217" i="15"/>
  <c r="CG217" i="15" s="1"/>
  <c r="CP217" i="15"/>
  <c r="CH217" i="15" s="1"/>
  <c r="BL218" i="15"/>
  <c r="BU218" i="15" s="1"/>
  <c r="CJ218" i="15"/>
  <c r="CB218" i="15" s="1"/>
  <c r="CK218" i="15"/>
  <c r="CC218" i="15" s="1"/>
  <c r="CL218" i="15"/>
  <c r="CD218" i="15" s="1"/>
  <c r="CM218" i="15"/>
  <c r="CE218" i="15" s="1"/>
  <c r="CN218" i="15"/>
  <c r="CF218" i="15" s="1"/>
  <c r="CO218" i="15"/>
  <c r="CG218" i="15" s="1"/>
  <c r="CP218" i="15"/>
  <c r="CH218" i="15" s="1"/>
  <c r="BL219" i="15"/>
  <c r="BU219" i="15" s="1"/>
  <c r="CJ219" i="15"/>
  <c r="CB219" i="15" s="1"/>
  <c r="CK219" i="15"/>
  <c r="CC219" i="15" s="1"/>
  <c r="CL219" i="15"/>
  <c r="CD219" i="15" s="1"/>
  <c r="CM219" i="15"/>
  <c r="CE219" i="15" s="1"/>
  <c r="CN219" i="15"/>
  <c r="CF219" i="15" s="1"/>
  <c r="CO219" i="15"/>
  <c r="CG219" i="15" s="1"/>
  <c r="CP219" i="15"/>
  <c r="CH219" i="15" s="1"/>
  <c r="BL220" i="15"/>
  <c r="BU220" i="15" s="1"/>
  <c r="CJ220" i="15"/>
  <c r="CB220" i="15" s="1"/>
  <c r="CK220" i="15"/>
  <c r="CC220" i="15" s="1"/>
  <c r="CL220" i="15"/>
  <c r="CD220" i="15" s="1"/>
  <c r="CM220" i="15"/>
  <c r="CE220" i="15" s="1"/>
  <c r="CN220" i="15"/>
  <c r="CF220" i="15" s="1"/>
  <c r="CO220" i="15"/>
  <c r="CG220" i="15" s="1"/>
  <c r="CP220" i="15"/>
  <c r="CH220" i="15" s="1"/>
  <c r="BL221" i="15"/>
  <c r="BU221" i="15" s="1"/>
  <c r="CJ221" i="15"/>
  <c r="CB221" i="15" s="1"/>
  <c r="CK221" i="15"/>
  <c r="CC221" i="15" s="1"/>
  <c r="CL221" i="15"/>
  <c r="CD221" i="15" s="1"/>
  <c r="CM221" i="15"/>
  <c r="CE221" i="15" s="1"/>
  <c r="CN221" i="15"/>
  <c r="CF221" i="15" s="1"/>
  <c r="CO221" i="15"/>
  <c r="CG221" i="15" s="1"/>
  <c r="CP221" i="15"/>
  <c r="CH221" i="15" s="1"/>
  <c r="BL222" i="15"/>
  <c r="BU222" i="15" s="1"/>
  <c r="CJ222" i="15"/>
  <c r="CB222" i="15" s="1"/>
  <c r="CK222" i="15"/>
  <c r="CC222" i="15" s="1"/>
  <c r="CL222" i="15"/>
  <c r="CD222" i="15" s="1"/>
  <c r="CM222" i="15"/>
  <c r="CE222" i="15" s="1"/>
  <c r="CN222" i="15"/>
  <c r="CF222" i="15" s="1"/>
  <c r="CO222" i="15"/>
  <c r="CG222" i="15" s="1"/>
  <c r="CP222" i="15"/>
  <c r="CH222" i="15" s="1"/>
  <c r="BL223" i="15"/>
  <c r="BU223" i="15" s="1"/>
  <c r="CJ223" i="15"/>
  <c r="CB223" i="15" s="1"/>
  <c r="CK223" i="15"/>
  <c r="CC223" i="15" s="1"/>
  <c r="CL223" i="15"/>
  <c r="CD223" i="15" s="1"/>
  <c r="CM223" i="15"/>
  <c r="CE223" i="15" s="1"/>
  <c r="CN223" i="15"/>
  <c r="CF223" i="15" s="1"/>
  <c r="CO223" i="15"/>
  <c r="CG223" i="15" s="1"/>
  <c r="CP223" i="15"/>
  <c r="CH223" i="15" s="1"/>
  <c r="CJ224" i="15"/>
  <c r="CB224" i="15" s="1"/>
  <c r="BU224" i="15" s="1"/>
  <c r="BN224" i="15" s="1"/>
  <c r="CK224" i="15"/>
  <c r="CC224" i="15" s="1"/>
  <c r="BV224" i="15" s="1"/>
  <c r="CL224" i="15"/>
  <c r="CD224" i="15" s="1"/>
  <c r="BW224" i="15" s="1"/>
  <c r="CM224" i="15"/>
  <c r="CE224" i="15" s="1"/>
  <c r="BX224" i="15" s="1"/>
  <c r="CN224" i="15"/>
  <c r="CF224" i="15" s="1"/>
  <c r="BY224" i="15" s="1"/>
  <c r="CO224" i="15"/>
  <c r="CG224" i="15" s="1"/>
  <c r="BZ224" i="15" s="1"/>
  <c r="CP224" i="15"/>
  <c r="CH224" i="15" s="1"/>
  <c r="CA224" i="15" s="1"/>
  <c r="CJ225" i="15"/>
  <c r="CB225" i="15" s="1"/>
  <c r="BU225" i="15" s="1"/>
  <c r="BN225" i="15" s="1"/>
  <c r="CK225" i="15"/>
  <c r="CC225" i="15" s="1"/>
  <c r="BV225" i="15" s="1"/>
  <c r="CL225" i="15"/>
  <c r="CD225" i="15" s="1"/>
  <c r="BW225" i="15" s="1"/>
  <c r="CM225" i="15"/>
  <c r="CE225" i="15" s="1"/>
  <c r="BX225" i="15" s="1"/>
  <c r="CN225" i="15"/>
  <c r="CF225" i="15" s="1"/>
  <c r="BY225" i="15" s="1"/>
  <c r="CO225" i="15"/>
  <c r="CG225" i="15" s="1"/>
  <c r="BZ225" i="15" s="1"/>
  <c r="CP225" i="15"/>
  <c r="CH225" i="15" s="1"/>
  <c r="CA225" i="15" s="1"/>
  <c r="CJ226" i="15"/>
  <c r="CB226" i="15" s="1"/>
  <c r="BU226" i="15" s="1"/>
  <c r="BN226" i="15" s="1"/>
  <c r="CK226" i="15"/>
  <c r="CC226" i="15" s="1"/>
  <c r="BV226" i="15" s="1"/>
  <c r="CL226" i="15"/>
  <c r="CD226" i="15" s="1"/>
  <c r="BW226" i="15" s="1"/>
  <c r="CM226" i="15"/>
  <c r="CE226" i="15" s="1"/>
  <c r="BX226" i="15" s="1"/>
  <c r="CN226" i="15"/>
  <c r="CF226" i="15" s="1"/>
  <c r="BY226" i="15" s="1"/>
  <c r="CO226" i="15"/>
  <c r="CG226" i="15" s="1"/>
  <c r="BZ226" i="15" s="1"/>
  <c r="CP226" i="15"/>
  <c r="CH226" i="15" s="1"/>
  <c r="CA226" i="15" s="1"/>
  <c r="CJ227" i="15"/>
  <c r="CB227" i="15" s="1"/>
  <c r="BU227" i="15" s="1"/>
  <c r="BN227" i="15" s="1"/>
  <c r="CK227" i="15"/>
  <c r="CC227" i="15" s="1"/>
  <c r="BV227" i="15" s="1"/>
  <c r="CL227" i="15"/>
  <c r="CD227" i="15" s="1"/>
  <c r="BW227" i="15" s="1"/>
  <c r="CM227" i="15"/>
  <c r="CE227" i="15" s="1"/>
  <c r="BX227" i="15" s="1"/>
  <c r="CN227" i="15"/>
  <c r="CF227" i="15" s="1"/>
  <c r="BY227" i="15" s="1"/>
  <c r="CO227" i="15"/>
  <c r="CG227" i="15" s="1"/>
  <c r="BZ227" i="15" s="1"/>
  <c r="CP227" i="15"/>
  <c r="CH227" i="15" s="1"/>
  <c r="CA227" i="15" s="1"/>
  <c r="CB228" i="15"/>
  <c r="BU228" i="15" s="1"/>
  <c r="BN228" i="15" s="1"/>
  <c r="CJ228" i="15"/>
  <c r="CK228" i="15"/>
  <c r="CC228" i="15" s="1"/>
  <c r="BV228" i="15" s="1"/>
  <c r="CL228" i="15"/>
  <c r="CD228" i="15" s="1"/>
  <c r="BW228" i="15" s="1"/>
  <c r="CM228" i="15"/>
  <c r="CE228" i="15" s="1"/>
  <c r="BX228" i="15" s="1"/>
  <c r="CN228" i="15"/>
  <c r="CF228" i="15" s="1"/>
  <c r="BY228" i="15" s="1"/>
  <c r="CO228" i="15"/>
  <c r="CG228" i="15" s="1"/>
  <c r="BZ228" i="15" s="1"/>
  <c r="CP228" i="15"/>
  <c r="CH228" i="15" s="1"/>
  <c r="CA228" i="15" s="1"/>
  <c r="BU229" i="15"/>
  <c r="BN229" i="15" s="1"/>
  <c r="BV229" i="15"/>
  <c r="BW229" i="15"/>
  <c r="BX229" i="15"/>
  <c r="BY229" i="15"/>
  <c r="BZ229" i="15"/>
  <c r="CA229" i="15"/>
  <c r="BN230" i="15"/>
  <c r="BU230" i="15"/>
  <c r="BV230" i="15"/>
  <c r="BW230" i="15"/>
  <c r="BX230" i="15"/>
  <c r="BY230" i="15"/>
  <c r="BZ230" i="15"/>
  <c r="CA230" i="15"/>
  <c r="BU231" i="15"/>
  <c r="BN231" i="15" s="1"/>
  <c r="BV231" i="15"/>
  <c r="BW231" i="15"/>
  <c r="BX231" i="15"/>
  <c r="BY231" i="15"/>
  <c r="BZ231" i="15"/>
  <c r="CA231" i="15"/>
  <c r="BN232" i="15"/>
  <c r="BU232" i="15"/>
  <c r="BV232" i="15"/>
  <c r="BW232" i="15"/>
  <c r="BX232" i="15"/>
  <c r="BY232" i="15"/>
  <c r="BZ232" i="15"/>
  <c r="CA232" i="15"/>
  <c r="BU233" i="15"/>
  <c r="BN233" i="15" s="1"/>
  <c r="BV233" i="15"/>
  <c r="BW233" i="15"/>
  <c r="BX233" i="15"/>
  <c r="BY233" i="15"/>
  <c r="BZ233" i="15"/>
  <c r="CA233" i="15"/>
  <c r="BN234" i="15"/>
  <c r="BU234" i="15"/>
  <c r="BV234" i="15"/>
  <c r="BW234" i="15"/>
  <c r="BX234" i="15"/>
  <c r="BY234" i="15"/>
  <c r="BZ234" i="15"/>
  <c r="CA234" i="15"/>
  <c r="BU235" i="15"/>
  <c r="BN235" i="15" s="1"/>
  <c r="BV235" i="15"/>
  <c r="BW235" i="15"/>
  <c r="BX235" i="15"/>
  <c r="BY235" i="15"/>
  <c r="BZ235" i="15"/>
  <c r="CA235" i="15"/>
  <c r="BN236" i="15"/>
  <c r="BU236" i="15"/>
  <c r="BV236" i="15"/>
  <c r="BW236" i="15"/>
  <c r="BX236" i="15"/>
  <c r="BY236" i="15"/>
  <c r="BZ236" i="15"/>
  <c r="CA236" i="15"/>
  <c r="BU237" i="15"/>
  <c r="BN237" i="15" s="1"/>
  <c r="BV237" i="15"/>
  <c r="BW237" i="15"/>
  <c r="BX237" i="15"/>
  <c r="BY237" i="15"/>
  <c r="BZ237" i="15"/>
  <c r="CA237" i="15"/>
  <c r="BN238" i="15"/>
  <c r="BU238" i="15"/>
  <c r="BV238" i="15"/>
  <c r="BW238" i="15"/>
  <c r="BX238" i="15"/>
  <c r="BY238" i="15"/>
  <c r="BZ238" i="15"/>
  <c r="CA238" i="15"/>
  <c r="BU239" i="15"/>
  <c r="BN239" i="15" s="1"/>
  <c r="BV239" i="15"/>
  <c r="BW239" i="15"/>
  <c r="BX239" i="15"/>
  <c r="BY239" i="15"/>
  <c r="BZ239" i="15"/>
  <c r="CA239" i="15"/>
  <c r="BN240" i="15"/>
  <c r="BU240" i="15"/>
  <c r="BV240" i="15"/>
  <c r="BW240" i="15"/>
  <c r="BX240" i="15"/>
  <c r="BY240" i="15"/>
  <c r="BZ240" i="15"/>
  <c r="CA240" i="15"/>
  <c r="BU241" i="15"/>
  <c r="BN241" i="15" s="1"/>
  <c r="BV241" i="15"/>
  <c r="BW241" i="15"/>
  <c r="BX241" i="15"/>
  <c r="BY241" i="15"/>
  <c r="BZ241" i="15"/>
  <c r="CA241" i="15"/>
  <c r="BN242" i="15"/>
  <c r="BU242" i="15"/>
  <c r="BV242" i="15"/>
  <c r="BW242" i="15"/>
  <c r="BX242" i="15"/>
  <c r="BY242" i="15"/>
  <c r="BZ242" i="15"/>
  <c r="CA242" i="15"/>
  <c r="BU243" i="15"/>
  <c r="BN243" i="15" s="1"/>
  <c r="BV243" i="15"/>
  <c r="BW243" i="15"/>
  <c r="BX243" i="15"/>
  <c r="BY243" i="15"/>
  <c r="BZ243" i="15"/>
  <c r="CA243" i="15"/>
  <c r="BN244" i="15"/>
  <c r="BU244" i="15"/>
  <c r="BV244" i="15"/>
  <c r="BW244" i="15"/>
  <c r="BX244" i="15"/>
  <c r="BY244" i="15"/>
  <c r="BZ244" i="15"/>
  <c r="CA244" i="15"/>
  <c r="BU245" i="15"/>
  <c r="BN245" i="15" s="1"/>
  <c r="BV245" i="15"/>
  <c r="BW245" i="15"/>
  <c r="BX245" i="15"/>
  <c r="BY245" i="15"/>
  <c r="BZ245" i="15"/>
  <c r="CA245" i="15"/>
  <c r="BN246" i="15"/>
  <c r="BU246" i="15"/>
  <c r="BV246" i="15"/>
  <c r="BW246" i="15"/>
  <c r="BX246" i="15"/>
  <c r="BY246" i="15"/>
  <c r="BZ246" i="15"/>
  <c r="CA246" i="15"/>
  <c r="BU247" i="15"/>
  <c r="BN247" i="15" s="1"/>
  <c r="BV247" i="15"/>
  <c r="BW247" i="15"/>
  <c r="BX247" i="15"/>
  <c r="BY247" i="15"/>
  <c r="BZ247" i="15"/>
  <c r="CA247" i="15"/>
  <c r="BN248" i="15"/>
  <c r="BU248" i="15"/>
  <c r="BV248" i="15"/>
  <c r="BW248" i="15"/>
  <c r="BX248" i="15"/>
  <c r="BY248" i="15"/>
  <c r="BZ248" i="15"/>
  <c r="CA248" i="15"/>
  <c r="BU249" i="15"/>
  <c r="BN249" i="15" s="1"/>
  <c r="BV249" i="15"/>
  <c r="BW249" i="15"/>
  <c r="BX249" i="15"/>
  <c r="BY249" i="15"/>
  <c r="BZ249" i="15"/>
  <c r="CA249" i="15"/>
  <c r="BN250" i="15"/>
  <c r="BU250" i="15"/>
  <c r="BV250" i="15"/>
  <c r="BW250" i="15"/>
  <c r="BX250" i="15"/>
  <c r="BY250" i="15"/>
  <c r="BZ250" i="15"/>
  <c r="CA250" i="15"/>
  <c r="BU251" i="15"/>
  <c r="BN251" i="15" s="1"/>
  <c r="BV251" i="15"/>
  <c r="BW251" i="15"/>
  <c r="BX251" i="15"/>
  <c r="BY251" i="15"/>
  <c r="BZ251" i="15"/>
  <c r="CA251" i="15"/>
  <c r="BN252" i="15"/>
  <c r="BU252" i="15"/>
  <c r="BV252" i="15"/>
  <c r="BW252" i="15"/>
  <c r="BX252" i="15"/>
  <c r="BY252" i="15"/>
  <c r="BZ252" i="15"/>
  <c r="CA252" i="15"/>
  <c r="BL253" i="15"/>
  <c r="BU253" i="15"/>
  <c r="BL254" i="15"/>
  <c r="BU254" i="15" s="1"/>
  <c r="BL255" i="15"/>
  <c r="BU255" i="15" s="1"/>
  <c r="BL256" i="15"/>
  <c r="BU256" i="15"/>
  <c r="BL257" i="15"/>
  <c r="BU257" i="15" s="1"/>
  <c r="BL258" i="15"/>
  <c r="BU258" i="15"/>
  <c r="BL259" i="15"/>
  <c r="BU259" i="15"/>
  <c r="BL260" i="15"/>
  <c r="BU260" i="15"/>
  <c r="BL261" i="15"/>
  <c r="BU261" i="15"/>
  <c r="BL262" i="15"/>
  <c r="BU262" i="15" s="1"/>
  <c r="BL263" i="15"/>
  <c r="BU263" i="15" s="1"/>
  <c r="BL264" i="15"/>
  <c r="BU264" i="15"/>
  <c r="BL265" i="15"/>
  <c r="BU265" i="15" s="1"/>
  <c r="BL266" i="15"/>
  <c r="BU266" i="15"/>
  <c r="BL267" i="15"/>
  <c r="BU267" i="15"/>
  <c r="BL268" i="15"/>
  <c r="BU268" i="15"/>
  <c r="BL269" i="15"/>
  <c r="BU269" i="15"/>
  <c r="BL270" i="15"/>
  <c r="BU270" i="15" s="1"/>
  <c r="BL271" i="15"/>
  <c r="BU271" i="15" s="1"/>
  <c r="BL272" i="15"/>
  <c r="BU272" i="15"/>
  <c r="BL273" i="15"/>
  <c r="BU273" i="15" s="1"/>
  <c r="BL274" i="15"/>
  <c r="BU274" i="15"/>
  <c r="BL275" i="15"/>
  <c r="BU275" i="15"/>
  <c r="BL276" i="15"/>
  <c r="BU276" i="15"/>
  <c r="BL277" i="15"/>
  <c r="BU277" i="15"/>
  <c r="BL278" i="15"/>
  <c r="BU278" i="15" s="1"/>
  <c r="BL279" i="15"/>
  <c r="BU279" i="15" s="1"/>
  <c r="BL280" i="15"/>
  <c r="BU280" i="15"/>
  <c r="BL281" i="15"/>
  <c r="BU281" i="15" s="1"/>
  <c r="BL282" i="15"/>
  <c r="BU282" i="15"/>
  <c r="AH283" i="15"/>
  <c r="BL283" i="15"/>
  <c r="BU283" i="15"/>
  <c r="AH284" i="15"/>
  <c r="BL284" i="15"/>
  <c r="BU284" i="15"/>
  <c r="AH285" i="15"/>
  <c r="BL285" i="15"/>
  <c r="BU285" i="15"/>
  <c r="AH286" i="15"/>
  <c r="BL286" i="15"/>
  <c r="BU286" i="15"/>
  <c r="AH287" i="15"/>
  <c r="BL287" i="15"/>
  <c r="BU287" i="15"/>
  <c r="AH288" i="15"/>
  <c r="BU288" i="15"/>
  <c r="AH289" i="15"/>
  <c r="BU289" i="15"/>
  <c r="AH290" i="15"/>
  <c r="BL290" i="15"/>
  <c r="BU290" i="15"/>
  <c r="AH291" i="15"/>
  <c r="BL291" i="15"/>
  <c r="BU291" i="15"/>
  <c r="AH292" i="15"/>
  <c r="BL292" i="15"/>
  <c r="BU292" i="15"/>
  <c r="AH293" i="15"/>
  <c r="BL293" i="15"/>
  <c r="BU293" i="15"/>
  <c r="AH294" i="15"/>
  <c r="BL294" i="15"/>
  <c r="BU294" i="15"/>
  <c r="AH295" i="15"/>
  <c r="BL295" i="15"/>
  <c r="BU295" i="15" s="1"/>
  <c r="AH296" i="15"/>
  <c r="BL296" i="15"/>
  <c r="BU296" i="15" s="1"/>
  <c r="AH297" i="15"/>
  <c r="BL297" i="15"/>
  <c r="BU297" i="15" s="1"/>
  <c r="AH298" i="15"/>
  <c r="BL298" i="15"/>
  <c r="BU298" i="15" s="1"/>
  <c r="AH299" i="15"/>
  <c r="BL299" i="15"/>
  <c r="BU299" i="15"/>
  <c r="AH300" i="15"/>
  <c r="BL300" i="15"/>
  <c r="BU300" i="15" s="1"/>
  <c r="BM300" i="15"/>
  <c r="AH301" i="15"/>
  <c r="BL301" i="15"/>
  <c r="BU301" i="15" s="1"/>
  <c r="AH302" i="15"/>
  <c r="BM302" i="15" s="1"/>
  <c r="BL302" i="15"/>
  <c r="BU302" i="15"/>
  <c r="AH303" i="15"/>
  <c r="BM303" i="15" s="1"/>
  <c r="BL303" i="15"/>
  <c r="BU303" i="15"/>
  <c r="BL304" i="15"/>
  <c r="BU304" i="15"/>
  <c r="BL305" i="15"/>
  <c r="BU305" i="15"/>
  <c r="BL306" i="15"/>
  <c r="BU306" i="15"/>
  <c r="BL307" i="15"/>
  <c r="BU307" i="15" s="1"/>
  <c r="BL308" i="15"/>
  <c r="BU308" i="15" s="1"/>
  <c r="BL309" i="15"/>
  <c r="BU309" i="15"/>
  <c r="BL310" i="15"/>
  <c r="BU310" i="15" s="1"/>
  <c r="BL311" i="15"/>
  <c r="BU311" i="15"/>
  <c r="BL312" i="15"/>
  <c r="BU312" i="15"/>
  <c r="BL313" i="15"/>
  <c r="BU313" i="15"/>
  <c r="BL314" i="15"/>
  <c r="BU314" i="15"/>
  <c r="BL315" i="15"/>
  <c r="BU315" i="15" s="1"/>
  <c r="BL316" i="15"/>
  <c r="BU316" i="15" s="1"/>
  <c r="BL317" i="15"/>
  <c r="BU317" i="15"/>
  <c r="BL318" i="15"/>
  <c r="BU318" i="15" s="1"/>
  <c r="BL319" i="15"/>
  <c r="BU319" i="15"/>
  <c r="BL320" i="15"/>
  <c r="BU320" i="15"/>
  <c r="BL321" i="15"/>
  <c r="BU321" i="15"/>
  <c r="BL322" i="15"/>
  <c r="BU322" i="15"/>
  <c r="BL323" i="15"/>
  <c r="BU323" i="15" s="1"/>
  <c r="BL324" i="15"/>
  <c r="BU324" i="15" s="1"/>
  <c r="BL325" i="15"/>
  <c r="BU325" i="15"/>
  <c r="BL326" i="15"/>
  <c r="BU326" i="15" s="1"/>
  <c r="BL327" i="15"/>
  <c r="BU327" i="15"/>
  <c r="BL328" i="15"/>
  <c r="BU328" i="15"/>
  <c r="BL329" i="15"/>
  <c r="BU329" i="15"/>
  <c r="BL330" i="15"/>
  <c r="BU330" i="15"/>
  <c r="BL331" i="15"/>
  <c r="BU331" i="15" s="1"/>
  <c r="BL332" i="15"/>
  <c r="BU332" i="15" s="1"/>
  <c r="BL333" i="15"/>
  <c r="BU333" i="15"/>
  <c r="BL334" i="15"/>
  <c r="BU334" i="15" s="1"/>
  <c r="BL335" i="15"/>
  <c r="BU335" i="15"/>
  <c r="BL336" i="15"/>
  <c r="BU336" i="15"/>
  <c r="BL337" i="15"/>
  <c r="BL338" i="15"/>
  <c r="BU338" i="15" s="1"/>
  <c r="BL339" i="15"/>
  <c r="BU339" i="15" s="1"/>
  <c r="BL340" i="15"/>
  <c r="BU340" i="15"/>
  <c r="BL341" i="15"/>
  <c r="BU341" i="15" s="1"/>
  <c r="BL342" i="15"/>
  <c r="BU342" i="15"/>
  <c r="BL343" i="15"/>
  <c r="BU343" i="15"/>
  <c r="BL344" i="15"/>
  <c r="BU344" i="15"/>
  <c r="BL345" i="15"/>
  <c r="BU345" i="15"/>
  <c r="BL346" i="15"/>
  <c r="BU346" i="15" s="1"/>
  <c r="BL347" i="15"/>
  <c r="BU347" i="15" s="1"/>
  <c r="BL348" i="15"/>
  <c r="BU348" i="15"/>
  <c r="BL349" i="15"/>
  <c r="BU349" i="15" s="1"/>
  <c r="BL350" i="15"/>
  <c r="BU350" i="15"/>
  <c r="BL351" i="15"/>
  <c r="BU351" i="15"/>
  <c r="BL352" i="15"/>
  <c r="BU352" i="15"/>
  <c r="BL353" i="15"/>
  <c r="BU353" i="15"/>
  <c r="BL354" i="15"/>
  <c r="BU354" i="15" s="1"/>
  <c r="BL355" i="15"/>
  <c r="BU355" i="15" s="1"/>
  <c r="BL356" i="15"/>
  <c r="BU356" i="15"/>
  <c r="BL357" i="15"/>
  <c r="BU357" i="15" s="1"/>
  <c r="BL358" i="15"/>
  <c r="BU358" i="15"/>
  <c r="BL359" i="15"/>
  <c r="BU359" i="15"/>
  <c r="BL360" i="15"/>
  <c r="BU360" i="15"/>
  <c r="BL361" i="15"/>
  <c r="BU361" i="15"/>
  <c r="BL362" i="15"/>
  <c r="BU362" i="15" s="1"/>
  <c r="BL363" i="15"/>
  <c r="BU363" i="15" s="1"/>
  <c r="BL364" i="15"/>
  <c r="BU364" i="15"/>
  <c r="BL365" i="15"/>
  <c r="BU365" i="15" s="1"/>
  <c r="BL366" i="15"/>
  <c r="BU366" i="15"/>
  <c r="BL367" i="15"/>
  <c r="BU367" i="15"/>
  <c r="BL368" i="15"/>
  <c r="BU368" i="15"/>
  <c r="BL369" i="15"/>
  <c r="BU369" i="15"/>
  <c r="BL370" i="15"/>
  <c r="BU370" i="15" s="1"/>
  <c r="BL371" i="15"/>
  <c r="BU371" i="15" s="1"/>
  <c r="BL372" i="15"/>
  <c r="BU372" i="15"/>
  <c r="BL373" i="15"/>
  <c r="BU373" i="15" s="1"/>
  <c r="BL374" i="15"/>
  <c r="BU374" i="15"/>
  <c r="BL375" i="15"/>
  <c r="BU375" i="15"/>
  <c r="BL376" i="15"/>
  <c r="BU376" i="15"/>
  <c r="BL377" i="15"/>
  <c r="BU377" i="15"/>
  <c r="BL378" i="15"/>
  <c r="BU378" i="15" s="1"/>
  <c r="BL379" i="15"/>
  <c r="BU379" i="15" s="1"/>
  <c r="BL380" i="15"/>
  <c r="BU380" i="15"/>
  <c r="BL381" i="15"/>
  <c r="BU381" i="15" s="1"/>
  <c r="BL382" i="15"/>
  <c r="BU382" i="15"/>
  <c r="BL383" i="15"/>
  <c r="BU383" i="15"/>
  <c r="BL384" i="15"/>
  <c r="BU384" i="15"/>
  <c r="BL385" i="15"/>
  <c r="BU385" i="15"/>
  <c r="BL386" i="15"/>
  <c r="BU386" i="15" s="1"/>
  <c r="BO386" i="15"/>
  <c r="BP386" i="15"/>
  <c r="BQ386" i="15" s="1"/>
  <c r="BR386" i="15" s="1"/>
  <c r="BS386" i="15" s="1"/>
  <c r="BT386" i="15" s="1"/>
  <c r="BL387" i="15"/>
  <c r="BO387" i="15"/>
  <c r="BP387" i="15" s="1"/>
  <c r="BQ387" i="15" s="1"/>
  <c r="BR387" i="15" s="1"/>
  <c r="BS387" i="15" s="1"/>
  <c r="BT387" i="15" s="1"/>
  <c r="BU387" i="15"/>
  <c r="BL388" i="15"/>
  <c r="BU388" i="15" s="1"/>
  <c r="BL389" i="15"/>
  <c r="BU389" i="15" s="1"/>
  <c r="BL390" i="15"/>
  <c r="BU390" i="15"/>
  <c r="BL391" i="15"/>
  <c r="BU391" i="15" s="1"/>
  <c r="BL392" i="15"/>
  <c r="BU392" i="15"/>
  <c r="BL393" i="15"/>
  <c r="BU393" i="15"/>
  <c r="BL394" i="15"/>
  <c r="BU394" i="15"/>
  <c r="BL395" i="15"/>
  <c r="BU395" i="15"/>
  <c r="BL396" i="15"/>
  <c r="BU396" i="15" s="1"/>
  <c r="BL397" i="15"/>
  <c r="BU397" i="15" s="1"/>
  <c r="BL398" i="15"/>
  <c r="BU398" i="15"/>
  <c r="BL399" i="15"/>
  <c r="BU399" i="15" s="1"/>
  <c r="BL400" i="15"/>
  <c r="BU400" i="15"/>
  <c r="BL401" i="15"/>
  <c r="BU401" i="15"/>
  <c r="BL402" i="15"/>
  <c r="BU402" i="15"/>
  <c r="BL403" i="15"/>
  <c r="BU403" i="15"/>
  <c r="BL404" i="15"/>
  <c r="BU404" i="15" s="1"/>
  <c r="BL405" i="15"/>
  <c r="BU405" i="15" s="1"/>
  <c r="BL406" i="15"/>
  <c r="BU406" i="15"/>
  <c r="CB406" i="15"/>
  <c r="CC406" i="15"/>
  <c r="CD406" i="15"/>
  <c r="CE406" i="15"/>
  <c r="CF406" i="15"/>
  <c r="CG406" i="15"/>
  <c r="CH406" i="15"/>
  <c r="BL407" i="15"/>
  <c r="BU407" i="15"/>
  <c r="BL408" i="15"/>
  <c r="BU408" i="15"/>
  <c r="CC408" i="15"/>
  <c r="BL409" i="15"/>
  <c r="BU409" i="15" s="1"/>
  <c r="BL410" i="15"/>
  <c r="BU410" i="15"/>
  <c r="BL411" i="15"/>
  <c r="BU411" i="15" s="1"/>
  <c r="BL412" i="15"/>
  <c r="BU412" i="15"/>
  <c r="BL413" i="15"/>
  <c r="BU413" i="15"/>
  <c r="BL414" i="15"/>
  <c r="BU414" i="15"/>
  <c r="BL415" i="15"/>
  <c r="BU415" i="15"/>
  <c r="BL416" i="15"/>
  <c r="BU416" i="15" s="1"/>
  <c r="BL417" i="15"/>
  <c r="BU417" i="15" s="1"/>
  <c r="BL418" i="15"/>
  <c r="BU418" i="15"/>
  <c r="CB418" i="15"/>
  <c r="CC418" i="15"/>
  <c r="CD418" i="15"/>
  <c r="CE418" i="15"/>
  <c r="CF418" i="15"/>
  <c r="CG418" i="15"/>
  <c r="CH418" i="15"/>
  <c r="BL419" i="15"/>
  <c r="BU419" i="15"/>
  <c r="CB419" i="15"/>
  <c r="CC419" i="15"/>
  <c r="CD419" i="15"/>
  <c r="CE419" i="15"/>
  <c r="CF419" i="15"/>
  <c r="CG419" i="15"/>
  <c r="CH419" i="15"/>
  <c r="BL420" i="15"/>
  <c r="BU420" i="15" s="1"/>
  <c r="BL421" i="15"/>
  <c r="BU421" i="15"/>
  <c r="BL422" i="15"/>
  <c r="BU422" i="15"/>
  <c r="BL423" i="15"/>
  <c r="BU423" i="15"/>
  <c r="BL424" i="15"/>
  <c r="BU424" i="15"/>
  <c r="BL425" i="15"/>
  <c r="BU425" i="15" s="1"/>
  <c r="BL426" i="15"/>
  <c r="BU426" i="15" s="1"/>
  <c r="BL427" i="15"/>
  <c r="BU427" i="15"/>
  <c r="BL428" i="15"/>
  <c r="BU428" i="15" s="1"/>
  <c r="BL429" i="15"/>
  <c r="BU429" i="15"/>
  <c r="BL430" i="15"/>
  <c r="BU430" i="15"/>
  <c r="BL431" i="15"/>
  <c r="BU431" i="15"/>
  <c r="BL432" i="15"/>
  <c r="BU432" i="15"/>
  <c r="BL433" i="15"/>
  <c r="BU433" i="15" s="1"/>
  <c r="BL434" i="15"/>
  <c r="BU434" i="15" s="1"/>
  <c r="BL435" i="15"/>
  <c r="BU435" i="15"/>
  <c r="W436" i="15"/>
  <c r="X436" i="15"/>
  <c r="Y436" i="15"/>
  <c r="Z436" i="15"/>
  <c r="AA436" i="15"/>
  <c r="AB436" i="15"/>
  <c r="AC436" i="15"/>
  <c r="BL436" i="15"/>
  <c r="BU436" i="15"/>
  <c r="BL437" i="15"/>
  <c r="BU437" i="15"/>
  <c r="BL438" i="15"/>
  <c r="BU438" i="15"/>
  <c r="BL439" i="15"/>
  <c r="BU439" i="15" s="1"/>
  <c r="BL440" i="15"/>
  <c r="BU440" i="15" s="1"/>
  <c r="BL441" i="15"/>
  <c r="BU441" i="15"/>
  <c r="BL442" i="15"/>
  <c r="BU442" i="15" s="1"/>
  <c r="BL443" i="15"/>
  <c r="BU443" i="15"/>
  <c r="BL444" i="15"/>
  <c r="BU444" i="15"/>
  <c r="BL445" i="15"/>
  <c r="BU445" i="15"/>
  <c r="BL446" i="15"/>
  <c r="BU446" i="15"/>
  <c r="BL447" i="15"/>
  <c r="BU447" i="15" s="1"/>
  <c r="BL448" i="15"/>
  <c r="BU448" i="15" s="1"/>
  <c r="BL449" i="15"/>
  <c r="BU449" i="15"/>
  <c r="BL450" i="15"/>
  <c r="BU450" i="15" s="1"/>
  <c r="BL451" i="15"/>
  <c r="BU451" i="15"/>
  <c r="BL452" i="15"/>
  <c r="BU452" i="15"/>
  <c r="BL453" i="15"/>
  <c r="BU453" i="15"/>
  <c r="BL454" i="15"/>
  <c r="BU454" i="15"/>
  <c r="BL455" i="15"/>
  <c r="BU455" i="15" s="1"/>
  <c r="BL456" i="15"/>
  <c r="BU456" i="15" s="1"/>
  <c r="BL457" i="15"/>
  <c r="BU457" i="15"/>
  <c r="BL458" i="15"/>
  <c r="BU458" i="15" s="1"/>
  <c r="BL459" i="15"/>
  <c r="BU459" i="15"/>
  <c r="BL460" i="15"/>
  <c r="BU460" i="15"/>
  <c r="BL461" i="15"/>
  <c r="BU461" i="15"/>
  <c r="BL462" i="15"/>
  <c r="BU462" i="15"/>
  <c r="BL463" i="15"/>
  <c r="BU463" i="15" s="1"/>
  <c r="BL464" i="15"/>
  <c r="BU464" i="15" s="1"/>
  <c r="BL465" i="15"/>
  <c r="BU465" i="15"/>
  <c r="BL466" i="15"/>
  <c r="BU466" i="15" s="1"/>
  <c r="F11" i="1" l="1"/>
  <c r="E11" i="20"/>
  <c r="H9" i="1"/>
  <c r="G9" i="20"/>
  <c r="BN93" i="15"/>
  <c r="BO59" i="15"/>
  <c r="BU59" i="15"/>
  <c r="BO82" i="15"/>
  <c r="BP82" i="15" s="1"/>
  <c r="BQ82" i="15" s="1"/>
  <c r="BR82" i="15" s="1"/>
  <c r="BU81" i="15"/>
  <c r="BR60" i="15"/>
  <c r="BO60" i="15"/>
  <c r="BQ60" i="15"/>
  <c r="BU107" i="15"/>
  <c r="V82" i="15"/>
  <c r="N87" i="15"/>
  <c r="V87" i="15" s="1"/>
  <c r="BU60" i="15"/>
  <c r="T82" i="15"/>
  <c r="L87" i="15"/>
  <c r="T87" i="15" s="1"/>
  <c r="L114" i="15"/>
  <c r="BT13" i="15"/>
  <c r="BQ13" i="15"/>
  <c r="BS13" i="15"/>
  <c r="BO86" i="15"/>
  <c r="BP86" i="15" s="1"/>
  <c r="BQ86" i="15" s="1"/>
  <c r="BR86" i="15" s="1"/>
  <c r="BN87" i="15"/>
  <c r="BO87" i="15" s="1"/>
  <c r="BP87" i="15" s="1"/>
  <c r="BQ87" i="15" s="1"/>
  <c r="BR87" i="15" s="1"/>
  <c r="BP58" i="15"/>
  <c r="BU58" i="15"/>
  <c r="I114" i="15"/>
  <c r="Q87" i="15"/>
  <c r="S89" i="15"/>
  <c r="K90" i="15"/>
  <c r="S90" i="15" s="1"/>
  <c r="Q89" i="15"/>
  <c r="I90" i="15"/>
  <c r="Q90" i="15" s="1"/>
  <c r="BU80" i="15"/>
  <c r="BP88" i="15"/>
  <c r="BO93" i="15"/>
  <c r="R83" i="15"/>
  <c r="J114" i="15"/>
  <c r="BP52" i="15"/>
  <c r="BU52" i="15"/>
  <c r="V81" i="15"/>
  <c r="N114" i="15"/>
  <c r="N141" i="15"/>
  <c r="V141" i="15" s="1"/>
  <c r="J139" i="15"/>
  <c r="R139" i="15" s="1"/>
  <c r="L141" i="15"/>
  <c r="T141" i="15" s="1"/>
  <c r="H139" i="15"/>
  <c r="P139" i="15" s="1"/>
  <c r="U88" i="15"/>
  <c r="U93" i="15" s="1"/>
  <c r="J141" i="15"/>
  <c r="R141" i="15" s="1"/>
  <c r="BR59" i="15"/>
  <c r="I141" i="15"/>
  <c r="Q141" i="15" s="1"/>
  <c r="BQ59" i="15"/>
  <c r="BT23" i="15"/>
  <c r="H141" i="15"/>
  <c r="P141" i="15" s="1"/>
  <c r="N140" i="15"/>
  <c r="V140" i="15" s="1"/>
  <c r="BP59" i="15"/>
  <c r="BS23" i="15"/>
  <c r="M140" i="15"/>
  <c r="U140" i="15" s="1"/>
  <c r="CB111" i="15"/>
  <c r="BR23" i="15"/>
  <c r="L140" i="15"/>
  <c r="T140" i="15" s="1"/>
  <c r="P142" i="15"/>
  <c r="K140" i="15"/>
  <c r="S140" i="15" s="1"/>
  <c r="BQ11" i="15"/>
  <c r="J140" i="15"/>
  <c r="R140" i="15" s="1"/>
  <c r="M87" i="15"/>
  <c r="BP11" i="15"/>
  <c r="I140" i="15"/>
  <c r="Q140" i="15" s="1"/>
  <c r="BU83" i="15"/>
  <c r="BQ22" i="15"/>
  <c r="BS14" i="15"/>
  <c r="BS10" i="15"/>
  <c r="H140" i="15"/>
  <c r="P140" i="15" s="1"/>
  <c r="N139" i="15"/>
  <c r="V139" i="15" s="1"/>
  <c r="K87" i="15"/>
  <c r="BT21" i="15"/>
  <c r="BR14" i="15"/>
  <c r="BR10" i="15"/>
  <c r="M139" i="15"/>
  <c r="U139" i="15" s="1"/>
  <c r="BU89" i="15"/>
  <c r="J87" i="15"/>
  <c r="R87" i="15" s="1"/>
  <c r="BS21" i="15"/>
  <c r="BT17" i="15"/>
  <c r="BQ14" i="15"/>
  <c r="BQ10" i="15"/>
  <c r="L139" i="15"/>
  <c r="T139" i="15" s="1"/>
  <c r="BR21" i="15"/>
  <c r="BS17" i="15"/>
  <c r="BP14" i="15"/>
  <c r="BP10" i="15"/>
  <c r="I9" i="1" l="1"/>
  <c r="I9" i="20" s="1"/>
  <c r="H9" i="20"/>
  <c r="G11" i="1"/>
  <c r="F11" i="20"/>
  <c r="N115" i="15"/>
  <c r="N116" i="15"/>
  <c r="L116" i="15"/>
  <c r="L115" i="15"/>
  <c r="K114" i="15"/>
  <c r="S87" i="15"/>
  <c r="J116" i="15"/>
  <c r="J115" i="15"/>
  <c r="BP93" i="15"/>
  <c r="BQ88" i="15"/>
  <c r="I116" i="15"/>
  <c r="I115" i="15"/>
  <c r="M114" i="15"/>
  <c r="U87" i="15"/>
  <c r="H11" i="1" l="1"/>
  <c r="H11" i="20" s="1"/>
  <c r="G11" i="20"/>
  <c r="M116" i="15"/>
  <c r="M115" i="15"/>
  <c r="BQ93" i="15"/>
  <c r="BR88" i="15"/>
  <c r="BR93" i="15" s="1"/>
  <c r="K116" i="15"/>
  <c r="K115" i="15"/>
  <c r="C20" i="14" l="1"/>
  <c r="D20" i="14" s="1"/>
  <c r="E20" i="14" s="1"/>
  <c r="F20" i="14" s="1"/>
  <c r="G20" i="14" s="1"/>
  <c r="H20" i="14" s="1"/>
  <c r="C36" i="14"/>
  <c r="D36" i="14" s="1"/>
  <c r="E36" i="14" s="1"/>
  <c r="F36" i="14" s="1"/>
  <c r="G36" i="14" s="1"/>
  <c r="H36" i="14" s="1"/>
  <c r="C37" i="14"/>
  <c r="D37" i="14" s="1"/>
  <c r="E37" i="14" s="1"/>
  <c r="F37" i="14" s="1"/>
  <c r="G37" i="14" s="1"/>
  <c r="H37" i="14" s="1"/>
  <c r="C38" i="14"/>
  <c r="D38" i="14" s="1"/>
  <c r="E38" i="14" s="1"/>
  <c r="F38" i="14" s="1"/>
  <c r="G38" i="14" s="1"/>
  <c r="H38" i="14" s="1"/>
  <c r="C20" i="1" l="1"/>
  <c r="C20" i="20" s="1"/>
  <c r="F19" i="1"/>
  <c r="F19" i="20" s="1"/>
  <c r="I46" i="13"/>
  <c r="I47" i="13" s="1"/>
  <c r="I48" i="13" s="1"/>
  <c r="J46" i="13"/>
  <c r="J47" i="13" s="1"/>
  <c r="J48" i="13" s="1"/>
  <c r="K46" i="13"/>
  <c r="K47" i="13" s="1"/>
  <c r="K48" i="13" s="1"/>
  <c r="L46" i="13"/>
  <c r="M46" i="13"/>
  <c r="M47" i="13" s="1"/>
  <c r="M48" i="13" s="1"/>
  <c r="L47" i="13"/>
  <c r="L48" i="13"/>
  <c r="I49" i="13"/>
  <c r="I50" i="13" s="1"/>
  <c r="J49" i="13"/>
  <c r="J50" i="13" s="1"/>
  <c r="K49" i="13"/>
  <c r="K50" i="13" s="1"/>
  <c r="L49" i="13"/>
  <c r="L50" i="13" s="1"/>
  <c r="M49" i="13"/>
  <c r="M50" i="13"/>
  <c r="I51" i="13"/>
  <c r="J51" i="13"/>
  <c r="K51" i="13"/>
  <c r="K52" i="13" s="1"/>
  <c r="L51" i="13"/>
  <c r="L52" i="13" s="1"/>
  <c r="M51" i="13"/>
  <c r="M52" i="13" s="1"/>
  <c r="I52" i="13"/>
  <c r="J52" i="13"/>
  <c r="E19" i="1"/>
  <c r="E19" i="20" s="1"/>
  <c r="D19" i="1"/>
  <c r="D19" i="20" s="1"/>
  <c r="C19" i="1"/>
  <c r="C19" i="20" s="1"/>
  <c r="E13" i="1"/>
  <c r="E13" i="20" s="1"/>
  <c r="D13" i="1"/>
  <c r="C13" i="1"/>
  <c r="G46" i="13"/>
  <c r="G47" i="13" s="1"/>
  <c r="G48" i="13" s="1"/>
  <c r="G49" i="13"/>
  <c r="G50" i="13" s="1"/>
  <c r="G51" i="13"/>
  <c r="G52" i="13" s="1"/>
  <c r="H52" i="13"/>
  <c r="F52" i="13"/>
  <c r="E52" i="13"/>
  <c r="D52" i="13"/>
  <c r="H50" i="13"/>
  <c r="F50" i="13"/>
  <c r="E50" i="13"/>
  <c r="H47" i="13"/>
  <c r="F47" i="13"/>
  <c r="E47" i="13"/>
  <c r="H50" i="2"/>
  <c r="G50" i="2"/>
  <c r="F50" i="2"/>
  <c r="E50" i="2"/>
  <c r="I47" i="2"/>
  <c r="H47" i="2"/>
  <c r="G47" i="2"/>
  <c r="F47" i="2"/>
  <c r="E47" i="2"/>
  <c r="D47" i="2"/>
  <c r="I52" i="2"/>
  <c r="H52" i="2"/>
  <c r="G52" i="2"/>
  <c r="F52" i="2"/>
  <c r="E52" i="2"/>
  <c r="D52" i="2"/>
  <c r="I50" i="2"/>
  <c r="D47" i="13"/>
  <c r="H51" i="13"/>
  <c r="F51" i="13"/>
  <c r="E51" i="13"/>
  <c r="D51" i="13"/>
  <c r="H49" i="13"/>
  <c r="F49" i="13"/>
  <c r="E49" i="13"/>
  <c r="H46" i="13"/>
  <c r="F46" i="13"/>
  <c r="E46" i="13"/>
  <c r="C14" i="1" l="1"/>
  <c r="C14" i="20" s="1"/>
  <c r="C13" i="20"/>
  <c r="D14" i="1"/>
  <c r="D14" i="20" s="1"/>
  <c r="D13" i="20"/>
  <c r="C18" i="14"/>
  <c r="D18" i="14" s="1"/>
  <c r="E18" i="14" s="1"/>
  <c r="F18" i="14" s="1"/>
  <c r="D20" i="1"/>
  <c r="F13" i="1"/>
  <c r="E14" i="1"/>
  <c r="E14" i="20" s="1"/>
  <c r="C12" i="14"/>
  <c r="D12" i="14" s="1"/>
  <c r="E48" i="13"/>
  <c r="H48" i="13"/>
  <c r="F48" i="13"/>
  <c r="D48" i="13"/>
  <c r="F14" i="1" l="1"/>
  <c r="F14" i="20" s="1"/>
  <c r="F13" i="20"/>
  <c r="D5" i="1"/>
  <c r="D5" i="20" s="1"/>
  <c r="D20" i="20"/>
  <c r="C19" i="14"/>
  <c r="D19" i="14" s="1"/>
  <c r="E19" i="14" s="1"/>
  <c r="F19" i="14" s="1"/>
  <c r="E12" i="14"/>
  <c r="F12" i="14" s="1"/>
  <c r="D41" i="1"/>
  <c r="D41" i="20" s="1"/>
  <c r="C35" i="14"/>
  <c r="D35" i="14" s="1"/>
  <c r="C34" i="14"/>
  <c r="D34" i="14" s="1"/>
  <c r="C9" i="14"/>
  <c r="D22" i="1"/>
  <c r="C22" i="1"/>
  <c r="C22" i="20" s="1"/>
  <c r="C23" i="1"/>
  <c r="D24" i="1"/>
  <c r="D24" i="20" s="1"/>
  <c r="A174" i="3"/>
  <c r="F180" i="3" s="1"/>
  <c r="E22" i="1" l="1"/>
  <c r="D22" i="20"/>
  <c r="D23" i="1"/>
  <c r="D23" i="20" s="1"/>
  <c r="C23" i="20"/>
  <c r="G176" i="3"/>
  <c r="G183" i="3"/>
  <c r="F183" i="3"/>
  <c r="G182" i="3"/>
  <c r="F179" i="3"/>
  <c r="C26" i="1" s="1"/>
  <c r="F176" i="3"/>
  <c r="D34" i="20" s="1"/>
  <c r="F177" i="3"/>
  <c r="F186" i="3"/>
  <c r="G185" i="3"/>
  <c r="G175" i="3"/>
  <c r="G178" i="3"/>
  <c r="G173" i="3"/>
  <c r="G177" i="3"/>
  <c r="F187" i="3"/>
  <c r="F185" i="3"/>
  <c r="F175" i="3"/>
  <c r="G184" i="3"/>
  <c r="G174" i="3"/>
  <c r="G181" i="3"/>
  <c r="G179" i="3"/>
  <c r="F178" i="3"/>
  <c r="C25" i="1" s="1"/>
  <c r="G187" i="3"/>
  <c r="G186" i="3"/>
  <c r="F184" i="3"/>
  <c r="F174" i="3"/>
  <c r="F182" i="3"/>
  <c r="F181" i="3"/>
  <c r="F173" i="3"/>
  <c r="G180" i="3"/>
  <c r="C22" i="14"/>
  <c r="D22" i="14" s="1"/>
  <c r="E23" i="1"/>
  <c r="E41" i="1"/>
  <c r="C40" i="14"/>
  <c r="D40" i="14" s="1"/>
  <c r="C21" i="14"/>
  <c r="D21" i="14" s="1"/>
  <c r="C11" i="14"/>
  <c r="C17" i="14"/>
  <c r="C14" i="14"/>
  <c r="D14" i="14" s="1"/>
  <c r="E24" i="1"/>
  <c r="C23" i="14"/>
  <c r="D9" i="14"/>
  <c r="E34" i="14"/>
  <c r="F34" i="14" s="1"/>
  <c r="G34" i="14" s="1"/>
  <c r="H34" i="14" s="1"/>
  <c r="E35" i="14"/>
  <c r="F35" i="14" s="1"/>
  <c r="G35" i="14" s="1"/>
  <c r="H35" i="14" s="1"/>
  <c r="C4" i="1"/>
  <c r="C2" i="1"/>
  <c r="F24" i="1" l="1"/>
  <c r="E24" i="20"/>
  <c r="D2" i="1"/>
  <c r="C2" i="20"/>
  <c r="F41" i="1"/>
  <c r="E41" i="20"/>
  <c r="D26" i="1"/>
  <c r="C26" i="20"/>
  <c r="C10" i="1"/>
  <c r="C4" i="20"/>
  <c r="F23" i="1"/>
  <c r="E23" i="20"/>
  <c r="D25" i="1"/>
  <c r="C25" i="20"/>
  <c r="F22" i="1"/>
  <c r="E22" i="20"/>
  <c r="C33" i="14"/>
  <c r="D11" i="14"/>
  <c r="C32" i="14"/>
  <c r="D32" i="14" s="1"/>
  <c r="E32" i="14" s="1"/>
  <c r="F32" i="14" s="1"/>
  <c r="G32" i="14" s="1"/>
  <c r="H32" i="14" s="1"/>
  <c r="C7" i="1"/>
  <c r="D17" i="14"/>
  <c r="D23" i="14"/>
  <c r="C91" i="3"/>
  <c r="C92" i="3" s="1"/>
  <c r="C93" i="3" s="1"/>
  <c r="B91" i="3"/>
  <c r="B92" i="3" s="1"/>
  <c r="B93" i="3" s="1"/>
  <c r="C3" i="1" s="1"/>
  <c r="H46" i="2"/>
  <c r="I46" i="2"/>
  <c r="H48" i="2"/>
  <c r="I48" i="2"/>
  <c r="H49" i="2"/>
  <c r="I49" i="2"/>
  <c r="H51" i="2"/>
  <c r="I51" i="2"/>
  <c r="E51" i="2"/>
  <c r="F51" i="2"/>
  <c r="G51" i="2"/>
  <c r="D51" i="2"/>
  <c r="F49" i="2"/>
  <c r="G49" i="2"/>
  <c r="E49" i="2"/>
  <c r="G23" i="1" l="1"/>
  <c r="F23" i="20"/>
  <c r="G41" i="1"/>
  <c r="F41" i="20"/>
  <c r="E22" i="14"/>
  <c r="F22" i="14" s="1"/>
  <c r="C2" i="14"/>
  <c r="D2" i="20"/>
  <c r="E40" i="14"/>
  <c r="F40" i="14" s="1"/>
  <c r="D25" i="20"/>
  <c r="C24" i="14"/>
  <c r="E25" i="1"/>
  <c r="I10" i="1"/>
  <c r="C10" i="20"/>
  <c r="C40" i="1"/>
  <c r="C40" i="20" s="1"/>
  <c r="C7" i="20"/>
  <c r="C8" i="1"/>
  <c r="C3" i="20"/>
  <c r="D26" i="20"/>
  <c r="C25" i="14"/>
  <c r="E26" i="1"/>
  <c r="G22" i="1"/>
  <c r="F22" i="20"/>
  <c r="E21" i="14"/>
  <c r="F21" i="14" s="1"/>
  <c r="G24" i="1"/>
  <c r="F24" i="20"/>
  <c r="E34" i="20"/>
  <c r="D33" i="14"/>
  <c r="E33" i="14" s="1"/>
  <c r="E11" i="14"/>
  <c r="F11" i="14" s="1"/>
  <c r="G11" i="14" s="1"/>
  <c r="H11" i="14" s="1"/>
  <c r="E23" i="14"/>
  <c r="C13" i="14"/>
  <c r="D24" i="14" l="1"/>
  <c r="I8" i="1"/>
  <c r="C8" i="20"/>
  <c r="F26" i="1"/>
  <c r="E26" i="20"/>
  <c r="I10" i="20"/>
  <c r="D10" i="1"/>
  <c r="G21" i="14"/>
  <c r="H41" i="1"/>
  <c r="G41" i="20"/>
  <c r="H24" i="1"/>
  <c r="G24" i="20"/>
  <c r="F25" i="1"/>
  <c r="E24" i="14" s="1"/>
  <c r="E25" i="20"/>
  <c r="G40" i="14"/>
  <c r="H22" i="1"/>
  <c r="G22" i="20"/>
  <c r="D25" i="14"/>
  <c r="H23" i="1"/>
  <c r="G22" i="14" s="1"/>
  <c r="G23" i="20"/>
  <c r="F34" i="20"/>
  <c r="D13" i="14"/>
  <c r="E13" i="14" s="1"/>
  <c r="F13" i="14" s="1"/>
  <c r="F23" i="14"/>
  <c r="H13" i="1"/>
  <c r="E10" i="1" l="1"/>
  <c r="D10" i="20"/>
  <c r="I24" i="1"/>
  <c r="I24" i="20" s="1"/>
  <c r="H24" i="20"/>
  <c r="G26" i="1"/>
  <c r="F26" i="20"/>
  <c r="I41" i="1"/>
  <c r="I41" i="20" s="1"/>
  <c r="H41" i="20"/>
  <c r="H14" i="1"/>
  <c r="H14" i="20" s="1"/>
  <c r="H13" i="20"/>
  <c r="I23" i="1"/>
  <c r="I23" i="20" s="1"/>
  <c r="H23" i="20"/>
  <c r="G25" i="1"/>
  <c r="F25" i="20"/>
  <c r="E25" i="14"/>
  <c r="I22" i="1"/>
  <c r="I22" i="20" s="1"/>
  <c r="H22" i="20"/>
  <c r="I8" i="20"/>
  <c r="D8" i="1"/>
  <c r="G34" i="20"/>
  <c r="F33" i="14"/>
  <c r="G33" i="14" s="1"/>
  <c r="G23" i="14"/>
  <c r="G12" i="14"/>
  <c r="H12" i="14" s="1"/>
  <c r="R12" i="2"/>
  <c r="R13" i="2" s="1"/>
  <c r="R14" i="2" s="1"/>
  <c r="E46" i="2"/>
  <c r="E48" i="2" s="1"/>
  <c r="F46" i="2"/>
  <c r="F48" i="2" s="1"/>
  <c r="G46" i="2"/>
  <c r="G48" i="2" s="1"/>
  <c r="D46" i="2"/>
  <c r="D48" i="2" s="1"/>
  <c r="AD1" i="6"/>
  <c r="AB1" i="6"/>
  <c r="AC1" i="6" s="1"/>
  <c r="X1" i="6"/>
  <c r="Y1" i="6"/>
  <c r="Z1" i="6"/>
  <c r="AA1" i="6"/>
  <c r="D1" i="6"/>
  <c r="E1" i="6"/>
  <c r="F1" i="6"/>
  <c r="G1" i="6"/>
  <c r="H1" i="6" s="1"/>
  <c r="I1" i="6" s="1"/>
  <c r="J1" i="6" s="1"/>
  <c r="K1" i="6" s="1"/>
  <c r="L1" i="6" s="1"/>
  <c r="M1" i="6" s="1"/>
  <c r="N1" i="6" s="1"/>
  <c r="O1" i="6" s="1"/>
  <c r="P1" i="6" s="1"/>
  <c r="Q1" i="6" s="1"/>
  <c r="R1" i="6" s="1"/>
  <c r="S1" i="6" s="1"/>
  <c r="T1" i="6" s="1"/>
  <c r="U1" i="6" s="1"/>
  <c r="V1" i="6" s="1"/>
  <c r="W1" i="6" s="1"/>
  <c r="C1" i="6"/>
  <c r="G32" i="1"/>
  <c r="D32" i="1"/>
  <c r="D31" i="1"/>
  <c r="D30" i="1"/>
  <c r="D29" i="1"/>
  <c r="D28" i="1"/>
  <c r="D27" i="1"/>
  <c r="G18" i="14"/>
  <c r="H18" i="14" s="1"/>
  <c r="G18" i="1"/>
  <c r="H25" i="1" l="1"/>
  <c r="G25" i="20"/>
  <c r="C31" i="14"/>
  <c r="D31" i="14" s="1"/>
  <c r="D32" i="20"/>
  <c r="G13" i="14"/>
  <c r="H13" i="14" s="1"/>
  <c r="H26" i="1"/>
  <c r="G26" i="20"/>
  <c r="F18" i="1"/>
  <c r="G18" i="20"/>
  <c r="F10" i="1"/>
  <c r="E10" i="20"/>
  <c r="E8" i="1"/>
  <c r="D8" i="20"/>
  <c r="H21" i="14"/>
  <c r="H22" i="14"/>
  <c r="H32" i="1"/>
  <c r="H32" i="20" s="1"/>
  <c r="G32" i="20"/>
  <c r="H40" i="14"/>
  <c r="F25" i="14"/>
  <c r="F24" i="14"/>
  <c r="G24" i="14" s="1"/>
  <c r="I34" i="20"/>
  <c r="H34" i="20"/>
  <c r="H31" i="1"/>
  <c r="H31" i="20" s="1"/>
  <c r="G31" i="20"/>
  <c r="C30" i="14"/>
  <c r="D30" i="14" s="1"/>
  <c r="D31" i="20"/>
  <c r="H30" i="1"/>
  <c r="H30" i="20" s="1"/>
  <c r="G30" i="20"/>
  <c r="C29" i="14"/>
  <c r="D29" i="14" s="1"/>
  <c r="D30" i="20"/>
  <c r="H29" i="1"/>
  <c r="H29" i="20" s="1"/>
  <c r="G29" i="20"/>
  <c r="C28" i="14"/>
  <c r="D28" i="14" s="1"/>
  <c r="D29" i="20"/>
  <c r="H28" i="1"/>
  <c r="H28" i="20" s="1"/>
  <c r="G28" i="20"/>
  <c r="C27" i="14"/>
  <c r="D27" i="14" s="1"/>
  <c r="D28" i="20"/>
  <c r="H27" i="1"/>
  <c r="H27" i="20" s="1"/>
  <c r="G27" i="20"/>
  <c r="C26" i="14"/>
  <c r="D26" i="14" s="1"/>
  <c r="D27" i="20"/>
  <c r="H23" i="14"/>
  <c r="E14" i="14"/>
  <c r="F14" i="14" s="1"/>
  <c r="F29" i="1"/>
  <c r="F29" i="20" s="1"/>
  <c r="F30" i="1"/>
  <c r="F27" i="1"/>
  <c r="F27" i="20" s="1"/>
  <c r="F31" i="1"/>
  <c r="H18" i="1"/>
  <c r="F28" i="1"/>
  <c r="F32" i="1"/>
  <c r="G10" i="1" l="1"/>
  <c r="F10" i="20"/>
  <c r="I26" i="1"/>
  <c r="I26" i="20" s="1"/>
  <c r="H26" i="20"/>
  <c r="F8" i="1"/>
  <c r="E8" i="20"/>
  <c r="E17" i="14"/>
  <c r="F17" i="14" s="1"/>
  <c r="G17" i="14" s="1"/>
  <c r="H17" i="14" s="1"/>
  <c r="F18" i="20"/>
  <c r="G25" i="14"/>
  <c r="H25" i="14" s="1"/>
  <c r="E31" i="14"/>
  <c r="F31" i="14" s="1"/>
  <c r="G31" i="14" s="1"/>
  <c r="H31" i="14" s="1"/>
  <c r="F32" i="20"/>
  <c r="H18" i="20"/>
  <c r="I25" i="1"/>
  <c r="I25" i="20" s="1"/>
  <c r="H25" i="20"/>
  <c r="H33" i="14"/>
  <c r="E30" i="14"/>
  <c r="F30" i="14" s="1"/>
  <c r="G30" i="14" s="1"/>
  <c r="H30" i="14" s="1"/>
  <c r="F31" i="20"/>
  <c r="E29" i="14"/>
  <c r="F29" i="14" s="1"/>
  <c r="G29" i="14" s="1"/>
  <c r="H29" i="14" s="1"/>
  <c r="F30" i="20"/>
  <c r="E28" i="14"/>
  <c r="F28" i="14" s="1"/>
  <c r="G28" i="14" s="1"/>
  <c r="H28" i="14" s="1"/>
  <c r="E27" i="14"/>
  <c r="F27" i="14" s="1"/>
  <c r="G27" i="14" s="1"/>
  <c r="H27" i="14" s="1"/>
  <c r="F28" i="20"/>
  <c r="E26" i="14"/>
  <c r="F26" i="14" s="1"/>
  <c r="G26" i="14" s="1"/>
  <c r="H26" i="14" s="1"/>
  <c r="G14" i="14"/>
  <c r="H14" i="14" s="1"/>
  <c r="E5" i="1"/>
  <c r="E5" i="20" s="1"/>
  <c r="E6" i="1"/>
  <c r="E6" i="20" s="1"/>
  <c r="E4" i="1"/>
  <c r="E4" i="20" s="1"/>
  <c r="E2" i="1"/>
  <c r="E3" i="1"/>
  <c r="E3" i="20" s="1"/>
  <c r="I6" i="1"/>
  <c r="I6" i="20" s="1"/>
  <c r="I4" i="1"/>
  <c r="I4" i="20" s="1"/>
  <c r="I5" i="1"/>
  <c r="I5" i="20" s="1"/>
  <c r="I2" i="1"/>
  <c r="I2" i="20" s="1"/>
  <c r="I3" i="1"/>
  <c r="I3" i="20" s="1"/>
  <c r="H24" i="14" l="1"/>
  <c r="G8" i="1"/>
  <c r="F8" i="20"/>
  <c r="D2" i="14"/>
  <c r="E2" i="20"/>
  <c r="H10" i="1"/>
  <c r="H10" i="20" s="1"/>
  <c r="G10" i="20"/>
  <c r="I7" i="1"/>
  <c r="E7" i="1"/>
  <c r="G5" i="1"/>
  <c r="G5" i="20" s="1"/>
  <c r="G6" i="1"/>
  <c r="G6" i="20" s="1"/>
  <c r="G4" i="1"/>
  <c r="G4" i="20" s="1"/>
  <c r="G3" i="1"/>
  <c r="G3" i="20" s="1"/>
  <c r="G2" i="1"/>
  <c r="G2" i="20" s="1"/>
  <c r="D4" i="1"/>
  <c r="D6" i="1"/>
  <c r="C5" i="14"/>
  <c r="D5" i="14" s="1"/>
  <c r="D3" i="1"/>
  <c r="D3" i="20" s="1"/>
  <c r="H20" i="1"/>
  <c r="C4" i="14" l="1"/>
  <c r="D4" i="14" s="1"/>
  <c r="D4" i="20"/>
  <c r="G19" i="14"/>
  <c r="H19" i="14" s="1"/>
  <c r="H20" i="20"/>
  <c r="H8" i="1"/>
  <c r="H8" i="20" s="1"/>
  <c r="G8" i="20"/>
  <c r="C6" i="14"/>
  <c r="D6" i="14" s="1"/>
  <c r="D6" i="20"/>
  <c r="E40" i="1"/>
  <c r="E40" i="20" s="1"/>
  <c r="E7" i="20"/>
  <c r="I40" i="1"/>
  <c r="I40" i="20" s="1"/>
  <c r="I7" i="20"/>
  <c r="C8" i="14"/>
  <c r="D8" i="14" s="1"/>
  <c r="C3" i="14"/>
  <c r="D3" i="14" s="1"/>
  <c r="D7" i="1"/>
  <c r="D7" i="20" s="1"/>
  <c r="C10" i="14"/>
  <c r="D10" i="14" s="1"/>
  <c r="G7" i="1"/>
  <c r="F6" i="1"/>
  <c r="F5" i="1"/>
  <c r="F4" i="1"/>
  <c r="F2" i="1"/>
  <c r="F3" i="1"/>
  <c r="F3" i="20" s="1"/>
  <c r="H4" i="1"/>
  <c r="H4" i="20" s="1"/>
  <c r="H6" i="1"/>
  <c r="H6" i="20" s="1"/>
  <c r="H5" i="1"/>
  <c r="H5" i="20" s="1"/>
  <c r="H3" i="1"/>
  <c r="H3" i="20" s="1"/>
  <c r="H2" i="1"/>
  <c r="H2" i="20" s="1"/>
  <c r="E2" i="14" l="1"/>
  <c r="F2" i="14" s="1"/>
  <c r="F2" i="20"/>
  <c r="E4" i="14"/>
  <c r="F4" i="14" s="1"/>
  <c r="F4" i="20"/>
  <c r="E5" i="14"/>
  <c r="F5" i="14" s="1"/>
  <c r="F5" i="20"/>
  <c r="E6" i="14"/>
  <c r="F6" i="14" s="1"/>
  <c r="F6" i="20"/>
  <c r="G40" i="1"/>
  <c r="G40" i="20" s="1"/>
  <c r="G7" i="20"/>
  <c r="G4" i="14"/>
  <c r="H4" i="14" s="1"/>
  <c r="G6" i="14"/>
  <c r="H6" i="14" s="1"/>
  <c r="G5" i="14"/>
  <c r="H5" i="14" s="1"/>
  <c r="E3" i="14"/>
  <c r="F3" i="14" s="1"/>
  <c r="G3" i="14" s="1"/>
  <c r="H3" i="14" s="1"/>
  <c r="E8" i="14"/>
  <c r="F8" i="14" s="1"/>
  <c r="G8" i="14" s="1"/>
  <c r="H8" i="14" s="1"/>
  <c r="D40" i="1"/>
  <c r="C7" i="14"/>
  <c r="D7" i="14" s="1"/>
  <c r="H7" i="1"/>
  <c r="F7" i="1"/>
  <c r="E10" i="14"/>
  <c r="F10" i="14" s="1"/>
  <c r="F40" i="1" l="1"/>
  <c r="F40" i="20" s="1"/>
  <c r="F7" i="20"/>
  <c r="H40" i="1"/>
  <c r="H40" i="20" s="1"/>
  <c r="H7" i="20"/>
  <c r="C39" i="14"/>
  <c r="D39" i="14" s="1"/>
  <c r="D40" i="20"/>
  <c r="E7" i="14"/>
  <c r="F7" i="14" s="1"/>
  <c r="G7" i="14" s="1"/>
  <c r="H7" i="14" s="1"/>
  <c r="G10" i="14"/>
  <c r="H10" i="14" s="1"/>
  <c r="G2" i="14"/>
  <c r="E9" i="14"/>
  <c r="F9" i="14" s="1"/>
  <c r="G9" i="14" s="1"/>
  <c r="H9" i="14" s="1"/>
  <c r="E39" i="14" l="1"/>
  <c r="F39" i="14" s="1"/>
  <c r="G39" i="14" s="1"/>
  <c r="H39" i="14" s="1"/>
  <c r="H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tc={D1872802-8B64-4756-8792-6B261AB1F4A4}</author>
    <author>tc={B95D64C8-F851-4D0E-B181-36CBB1FF8FA7}</author>
    <author>tc={C6A2C4C7-6B55-402C-A188-0D529F649039}</author>
    <author>tc={3FCBD3A4-17D9-4459-90A7-368FE5CF0249}</author>
    <author>tc={B0C9BC53-F12E-4DF2-B1F4-026F98576BD6}</author>
    <author>tc={1481C3C6-A3EC-4F24-85AD-F99A5474B4E7}</author>
  </authors>
  <commentList>
    <comment ref="C9" authorId="0" shapeId="0" xr:uid="{D1872802-8B64-4756-8792-6B261AB1F4A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LHV bioethanol taken as 26.7 MJ/kg, and density 0.789 kg/l</t>
      </text>
    </comment>
    <comment ref="C42" authorId="1" shapeId="0" xr:uid="{B95D64C8-F851-4D0E-B181-36CBB1FF8FA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Zhang et al. 2020, Table 1, price for secondary material, recycling for concrete industry</t>
      </text>
    </comment>
    <comment ref="C43" authorId="2" shapeId="0" xr:uid="{C6A2C4C7-6B55-402C-A188-0D529F64903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Assumed to be available at zero cost by Samadi et al 2020
This could change with additional demand, but for now seems reasonable given that there would otherwise be waste disposal costs associated with CTW</t>
      </text>
    </comment>
    <comment ref="C44" authorId="3" shapeId="0" xr:uid="{3FCBD3A4-17D9-4459-90A7-368FE5CF024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Zhang et al 2019, Table 4 cost data (virgin material cost) = 12 €/t</t>
      </text>
    </comment>
    <comment ref="C45" authorId="4" shapeId="0" xr:uid="{B0C9BC53-F12E-4DF2-B1F4-026F98576BD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Zhang et al 2019, Table 4 cost data (virgin material cost)</t>
      </text>
    </comment>
    <comment ref="C46" authorId="5" shapeId="0" xr:uid="{1481C3C6-A3EC-4F24-85AD-F99A5474B4E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CBS statline, invoerwaarde &amp; hoeveelheid, normal portland cement, total of EU &amp; non-EU countries
https://opendata.cbs.nl/#/CBS/nl/dataset/81261ned/table?searchKeywords=cement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tc={FEF0E852-AD02-44C2-9C0C-10051BF91187}</author>
    <author>tc={9522BEA5-C7DD-45B1-A244-5573413EB1FA}</author>
    <author>tc={31D43334-BAC8-4D00-9F00-577D95997709}</author>
    <author>tc={A9EC0F35-994F-4E20-871D-1F52404B98A2}</author>
    <author>tc={3DBA6ED5-8E23-40DC-9536-EBB4E000B9ED}</author>
    <author>tc={1F80A073-0BBE-4123-82C7-B6FD0F1F4AFB}</author>
  </authors>
  <commentList>
    <comment ref="C9" authorId="0" shapeId="0" xr:uid="{FEF0E852-AD02-44C2-9C0C-10051BF9118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LHV bioethanol taken as 26.7 MJ/kg, and density 0.789 kg/l</t>
      </text>
    </comment>
    <comment ref="C42" authorId="1" shapeId="0" xr:uid="{9522BEA5-C7DD-45B1-A244-5573413EB1F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Zhang et al. 2020, Table 1, price for secondary material, recycling for concrete industry</t>
      </text>
    </comment>
    <comment ref="C43" authorId="2" shapeId="0" xr:uid="{31D43334-BAC8-4D00-9F00-577D9599770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Assumed to be available at zero cost by Samadi et al 2020
This could change with additional demand, but for now seems reasonable given that there would otherwise be waste disposal costs associated with CTW</t>
      </text>
    </comment>
    <comment ref="C44" authorId="3" shapeId="0" xr:uid="{A9EC0F35-994F-4E20-871D-1F52404B98A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Zhang et al 2019, Table 4 cost data (virgin material cost) = 12 €/t</t>
      </text>
    </comment>
    <comment ref="C45" authorId="4" shapeId="0" xr:uid="{3DBA6ED5-8E23-40DC-9536-EBB4E000B9E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Zhang et al 2019, Table 4 cost data (virgin material cost)</t>
      </text>
    </comment>
    <comment ref="C46" authorId="5" shapeId="0" xr:uid="{1F80A073-0BBE-4123-82C7-B6FD0F1F4AF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CBS statline, invoerwaarde &amp; hoeveelheid, normal portland cement, total of EU &amp; non-EU countries
https://opendata.cbs.nl/#/CBS/nl/dataset/81261ned/table?searchKeywords=cement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BABIC Ante (ENER)</author>
  </authors>
  <commentList>
    <comment ref="E4" authorId="0" shapeId="0" xr:uid="{37C7ADD3-328D-4832-BD24-C999F03AF6EB}">
      <text>
        <r>
          <rPr>
            <b/>
            <sz val="9"/>
            <color indexed="81"/>
            <rFont val="Tahoma"/>
            <family val="2"/>
          </rPr>
          <t>BABIC Ante (ENER):</t>
        </r>
        <r>
          <rPr>
            <sz val="9"/>
            <color indexed="81"/>
            <rFont val="Tahoma"/>
            <family val="2"/>
          </rPr>
          <t xml:space="preserve">
Greece excluded - out of heating season</t>
        </r>
      </text>
    </comment>
    <comment ref="L4" authorId="0" shapeId="0" xr:uid="{3728253E-CCD2-4420-81DE-FD3A61F330B3}">
      <text>
        <r>
          <rPr>
            <b/>
            <sz val="9"/>
            <color indexed="81"/>
            <rFont val="Tahoma"/>
            <family val="2"/>
          </rPr>
          <t>BABIC Ante (ENER):</t>
        </r>
        <r>
          <rPr>
            <sz val="9"/>
            <color indexed="81"/>
            <rFont val="Tahoma"/>
            <family val="2"/>
          </rPr>
          <t xml:space="preserve">
Greece excluded - out of heating season</t>
        </r>
      </text>
    </comment>
    <comment ref="E26" authorId="0" shapeId="0" xr:uid="{74525209-463B-4FC2-9D50-A21737CF5AE7}">
      <text>
        <r>
          <rPr>
            <b/>
            <sz val="9"/>
            <color indexed="81"/>
            <rFont val="Tahoma"/>
            <family val="2"/>
          </rPr>
          <t>BABIC Ante (ENER):</t>
        </r>
        <r>
          <rPr>
            <sz val="9"/>
            <color indexed="81"/>
            <rFont val="Tahoma"/>
            <family val="2"/>
          </rPr>
          <t xml:space="preserve">
Greece excluded - out of heating season</t>
        </r>
      </text>
    </comment>
    <comment ref="L26" authorId="0" shapeId="0" xr:uid="{15C40830-BD52-4349-AF3A-A2A2A647D949}">
      <text>
        <r>
          <rPr>
            <b/>
            <sz val="9"/>
            <color indexed="81"/>
            <rFont val="Tahoma"/>
            <family val="2"/>
          </rPr>
          <t>BABIC Ante (ENER):</t>
        </r>
        <r>
          <rPr>
            <sz val="9"/>
            <color indexed="81"/>
            <rFont val="Tahoma"/>
            <family val="2"/>
          </rPr>
          <t xml:space="preserve">
Greece excluded - out of heating season</t>
        </r>
      </text>
    </comment>
  </commentList>
</comments>
</file>

<file path=xl/sharedStrings.xml><?xml version="1.0" encoding="utf-8"?>
<sst xmlns="http://schemas.openxmlformats.org/spreadsheetml/2006/main" count="81558" uniqueCount="2289">
  <si>
    <t>Imported LPG - Refineries</t>
  </si>
  <si>
    <t>Imported Naphtha - Refineries</t>
  </si>
  <si>
    <t>Imported Road Fuel - Refineries</t>
  </si>
  <si>
    <t>Imported Kerosene - Refineries</t>
  </si>
  <si>
    <t>Imported Fuel Oil - Refineries</t>
  </si>
  <si>
    <t>Imported Other Oil Products - Refineries</t>
  </si>
  <si>
    <t>Imported Bionaphtha - Refineries</t>
  </si>
  <si>
    <t>Imported Bioethanol - Refineries</t>
  </si>
  <si>
    <t>Imported Biodiesel - Refineries</t>
  </si>
  <si>
    <t>Imported Biokerosene - Refineries</t>
  </si>
  <si>
    <t>Imported Natural Gas - Final Gas</t>
  </si>
  <si>
    <t>Imported LNG - Final Gas</t>
  </si>
  <si>
    <t>Imported Hydrogen - Hydrogen Production</t>
  </si>
  <si>
    <t>Exported Hydrogen - Hydrogen Production</t>
  </si>
  <si>
    <t>Imported Ammonia - Ammonia Production</t>
  </si>
  <si>
    <t>Imported Coal</t>
  </si>
  <si>
    <t>Imported Crude Oil</t>
  </si>
  <si>
    <t>National Natural Gas</t>
  </si>
  <si>
    <t>Municipal Waste NL</t>
  </si>
  <si>
    <t>Imported plastic waste</t>
  </si>
  <si>
    <t>Wood (crops, and others)</t>
  </si>
  <si>
    <t>Imported Wood EU</t>
  </si>
  <si>
    <t>Imported Wood America</t>
  </si>
  <si>
    <t>Grasscrops</t>
  </si>
  <si>
    <t>Dry organic matter</t>
  </si>
  <si>
    <t>Wet organic matter</t>
  </si>
  <si>
    <t>Manure</t>
  </si>
  <si>
    <t>Sugars</t>
  </si>
  <si>
    <t>Starch</t>
  </si>
  <si>
    <t>Vegetable Oil</t>
  </si>
  <si>
    <t>Imported Vegetable Oil</t>
  </si>
  <si>
    <t>Name</t>
  </si>
  <si>
    <t>(from WEO 2023 p 96, https://iea.blob.core.windows.net/assets/86ede39e-4436-42d7-ba2a-edf61467e070/WorldEnergyOutlook2023.pdf)</t>
  </si>
  <si>
    <t>More scenario assumptions here (and conversion factors/calorific values used): https://iea.blob.core.windows.net/assets/ff3a195d-762d-4284-8bb5-bd062d260cc5/GlobalEnergyandClimateModelDocumentation2023.pdf and here (see Table 2.2 on p 61): https://iea.blob.core.windows.net/assets/9a698da4-4002-4e53-8ef3-631d8971bf84/NetZeroRoadmap_AGlobalPathwaytoKeepthe1.5CGoalinReach-2023Update.pdf</t>
  </si>
  <si>
    <t>https://publications.tno.nl/publication/34639435/TzUN1t/TNO-2022-P10162.pdf (p 20)</t>
  </si>
  <si>
    <t>https://www.pbl.nl/uploads/default/downloads/pbl-2022-klimaat-en-energieverkenning-4838.pdf (p17)</t>
  </si>
  <si>
    <t>Other sources for energy commodity prices</t>
  </si>
  <si>
    <t>Notes</t>
  </si>
  <si>
    <t>Unit</t>
  </si>
  <si>
    <t>Notes on commodity prices in IESA-Opt</t>
  </si>
  <si>
    <t>Units:</t>
  </si>
  <si>
    <t>Scope:</t>
  </si>
  <si>
    <t>Exogenous prices are applied to commodities that come from outside the boundary of the optimization. This applies mainly to fuels/energy carriers imported from outside the geographical boundary (NL), but can also apply to commodities purchased from outside the energy system, such as agricultural byproducts, municipal waste, or primary energy carriers with extraction costs not modelled explicitly (like domestic oil or natural gas).
In some cases, multiple "commodities" can be defined in IESA-Opt for a single energy carrier. This can be used to approximate a cost curve, or differing transport costs for purchases of the same commodity from different regions.</t>
  </si>
  <si>
    <t>KEV2022</t>
  </si>
  <si>
    <t>PBL 2022, Klimaat en Energieverkenning 2022.</t>
  </si>
  <si>
    <t>ECB Data Portal</t>
  </si>
  <si>
    <t>Downloaded on: 2024-10-11 17:17:15</t>
  </si>
  <si>
    <t>TITLE</t>
  </si>
  <si>
    <t>Gross domestic product at market prices</t>
  </si>
  <si>
    <t>SERIES KEY</t>
  </si>
  <si>
    <t>MNA.A.N.I9.W2.S1.S1.B.B1GQ._Z._Z._Z.IX.D.N</t>
  </si>
  <si>
    <t>TIME SERIES PAGE</t>
  </si>
  <si>
    <t>https://data.ecb.europa.eu/data/datasets/MNA/MNA.A.N.I9.W2.S1.S1.B.B1GQ._Z._Z._Z.IX.D.N</t>
  </si>
  <si>
    <t>GEOGRAPHICAL AREA</t>
  </si>
  <si>
    <t>Euro area 20 (fixed composition) as of 1 January 2023 (I9)</t>
  </si>
  <si>
    <t>FREQUENCY</t>
  </si>
  <si>
    <t>Annual</t>
  </si>
  <si>
    <t>DATASET</t>
  </si>
  <si>
    <t>MNA</t>
  </si>
  <si>
    <t>DATA SOURCE</t>
  </si>
  <si>
    <t>Statistical Office of the European Commission (Eurostat)</t>
  </si>
  <si>
    <t>COLLECTION TYPE</t>
  </si>
  <si>
    <t>Average of observations through period (A)</t>
  </si>
  <si>
    <t>UNIT</t>
  </si>
  <si>
    <t xml:space="preserve">Index </t>
  </si>
  <si>
    <t>LAST UPDATED</t>
  </si>
  <si>
    <t>2024-10-11 14:11:39</t>
  </si>
  <si>
    <t>DATE</t>
  </si>
  <si>
    <t>TIME PERIOD</t>
  </si>
  <si>
    <t>Gross domestic product at market prices (MNA.A.N.I9.W2.S1.S1.B.B1GQ._Z._Z._Z.IX.D.N)</t>
  </si>
  <si>
    <t>1995-12-31</t>
  </si>
  <si>
    <t>1995</t>
  </si>
  <si>
    <t>1996-12-31</t>
  </si>
  <si>
    <t>1996</t>
  </si>
  <si>
    <t>1997-12-31</t>
  </si>
  <si>
    <t>1997</t>
  </si>
  <si>
    <t>1998-12-31</t>
  </si>
  <si>
    <t>1998</t>
  </si>
  <si>
    <t>1999-12-31</t>
  </si>
  <si>
    <t>1999</t>
  </si>
  <si>
    <t>2000-12-31</t>
  </si>
  <si>
    <t>2000</t>
  </si>
  <si>
    <t>2001-12-31</t>
  </si>
  <si>
    <t>2001</t>
  </si>
  <si>
    <t>2002-12-31</t>
  </si>
  <si>
    <t>2002</t>
  </si>
  <si>
    <t>2003-12-31</t>
  </si>
  <si>
    <t>2003</t>
  </si>
  <si>
    <t>2004-12-31</t>
  </si>
  <si>
    <t>2004</t>
  </si>
  <si>
    <t>2005-12-31</t>
  </si>
  <si>
    <t>2005</t>
  </si>
  <si>
    <t>2006-12-31</t>
  </si>
  <si>
    <t>2006</t>
  </si>
  <si>
    <t>2007-12-31</t>
  </si>
  <si>
    <t>2007</t>
  </si>
  <si>
    <t>2008-12-31</t>
  </si>
  <si>
    <t>2008</t>
  </si>
  <si>
    <t>2009-12-31</t>
  </si>
  <si>
    <t>2009</t>
  </si>
  <si>
    <t>2010-12-31</t>
  </si>
  <si>
    <t>2010</t>
  </si>
  <si>
    <t>2011-12-31</t>
  </si>
  <si>
    <t>2011</t>
  </si>
  <si>
    <t>2012-12-31</t>
  </si>
  <si>
    <t>2012</t>
  </si>
  <si>
    <t>2013-12-31</t>
  </si>
  <si>
    <t>2013</t>
  </si>
  <si>
    <t>2014-12-31</t>
  </si>
  <si>
    <t>2014</t>
  </si>
  <si>
    <t>2015-12-31</t>
  </si>
  <si>
    <t>2015</t>
  </si>
  <si>
    <t>2016-12-31</t>
  </si>
  <si>
    <t>2016</t>
  </si>
  <si>
    <t>2017-12-31</t>
  </si>
  <si>
    <t>2017</t>
  </si>
  <si>
    <t>2018-12-31</t>
  </si>
  <si>
    <t>2018</t>
  </si>
  <si>
    <t>2019-12-31</t>
  </si>
  <si>
    <t>2019</t>
  </si>
  <si>
    <t>2020-12-31</t>
  </si>
  <si>
    <t>2020</t>
  </si>
  <si>
    <t>2021-12-31</t>
  </si>
  <si>
    <t>2021</t>
  </si>
  <si>
    <t>2022-12-31</t>
  </si>
  <si>
    <t>2022</t>
  </si>
  <si>
    <t>2023-12-31</t>
  </si>
  <si>
    <t>2023</t>
  </si>
  <si>
    <t>ECB Euro area GDP deflator</t>
  </si>
  <si>
    <t>Federal reserve GDP deflator for USD</t>
  </si>
  <si>
    <t>FRED Graph Observations</t>
  </si>
  <si>
    <t>Federal Reserve Economic Data</t>
  </si>
  <si>
    <t>Link: https://fred.stlouisfed.org</t>
  </si>
  <si>
    <t>Help: https://fredhelp.stlouisfed.org</t>
  </si>
  <si>
    <t>Economic Research Division</t>
  </si>
  <si>
    <t>Federal Reserve Bank of St. Louis</t>
  </si>
  <si>
    <t>A191RD3A086NBEA</t>
  </si>
  <si>
    <t>Gross domestic product (implicit price deflator), Index 2017=100, Annual, Not Seasonally Adjusted</t>
  </si>
  <si>
    <t>Frequency: Annual</t>
  </si>
  <si>
    <t>observation_date</t>
  </si>
  <si>
    <t>Olieprijs</t>
  </si>
  <si>
    <t>lage prijzen 2030</t>
  </si>
  <si>
    <t>hoge prijzen 2030</t>
  </si>
  <si>
    <t>BBP</t>
  </si>
  <si>
    <t>Gasprijs</t>
  </si>
  <si>
    <t>Kolenprijs</t>
  </si>
  <si>
    <t>Groothandelsprijs elektriciteit</t>
  </si>
  <si>
    <t>CO2 prijs</t>
  </si>
  <si>
    <t>2021=100</t>
  </si>
  <si>
    <t>USD/barrel</t>
  </si>
  <si>
    <t>EUR/m3</t>
  </si>
  <si>
    <t>EUR/t</t>
  </si>
  <si>
    <t>EUR/MWh</t>
  </si>
  <si>
    <t>Updated</t>
  </si>
  <si>
    <t>Conversion rates</t>
  </si>
  <si>
    <t>MJ/kg (crude oil)</t>
  </si>
  <si>
    <t>m3/bbl</t>
  </si>
  <si>
    <t>kg/m3 (medium API gravity crude oil)</t>
  </si>
  <si>
    <t>M€2022/PJ</t>
  </si>
  <si>
    <t>USD2022/EUR 2022</t>
  </si>
  <si>
    <t>https://www.ecb.europa.eu/stats/policy_and_exchange_rates/euro_reference_exchange_rates/html/index.en.html</t>
  </si>
  <si>
    <t>Should be set to zero, no assumed hydrogen exports as a baseline. No price needed.</t>
  </si>
  <si>
    <t>olie</t>
  </si>
  <si>
    <t>gas</t>
  </si>
  <si>
    <t>https://www.rvo.nl/sites/default/files/2023-08/The%20Netherlands%20list%20of%20fuels%20and%20standard%20CO2%20emission%20factors%20January%202022.pdf</t>
  </si>
  <si>
    <t>MJ/m3</t>
  </si>
  <si>
    <t>kolen</t>
  </si>
  <si>
    <t>MJ/kg</t>
  </si>
  <si>
    <t>MJ/kg (steenkool)</t>
  </si>
  <si>
    <t>gby-business-year-basf-basf-ar23.pdf</t>
  </si>
  <si>
    <t>Naphtha</t>
  </si>
  <si>
    <t>USD/t</t>
  </si>
  <si>
    <t>(assumed in nominal prices)</t>
  </si>
  <si>
    <t>USD2022/t</t>
  </si>
  <si>
    <t>MUSD2021/PJ</t>
  </si>
  <si>
    <t>MUSD2022/PJ</t>
  </si>
  <si>
    <t>MEUR2022/PJ</t>
  </si>
  <si>
    <t>MEUR2021/PJ</t>
  </si>
  <si>
    <t>BASF key prices</t>
  </si>
  <si>
    <t>Base year prices reported by BASF (annual average price for 2022). Projections are based on ratio of naphtha to crude oil price.</t>
  </si>
  <si>
    <t>-</t>
  </si>
  <si>
    <t>Consumer prices of petroleum products net of duties and taxes</t>
  </si>
  <si>
    <t>CTR</t>
  </si>
  <si>
    <t>EU_price_wo_tax_euro95</t>
  </si>
  <si>
    <t>EU_price_wo_tax_diesel</t>
  </si>
  <si>
    <t>EU_price_wo_tax_heEUing_oil</t>
  </si>
  <si>
    <t>EU_price_wo_tax_fuel_oil_1</t>
  </si>
  <si>
    <t>EU_price_wo_tax_fuel_oil_2</t>
  </si>
  <si>
    <t>EU_price_wo_tax_LPG</t>
  </si>
  <si>
    <t>EUR_price_wo_tax_euro95</t>
  </si>
  <si>
    <t>EUR_price_wo_tax_diesel</t>
  </si>
  <si>
    <t>EUR_price_wo_tax_heEURing_oil</t>
  </si>
  <si>
    <t>EUR_price_wo_tax_fuel_oil_1</t>
  </si>
  <si>
    <t>EUR_price_wo_tax_fuel_oil_2</t>
  </si>
  <si>
    <t>EUR_price_wo_tax_LPG</t>
  </si>
  <si>
    <t>AT_price_wo_tax_euro95</t>
  </si>
  <si>
    <t>AT_price_wo_tax_diesel</t>
  </si>
  <si>
    <t>AT_price_wo_tax_heating_oil</t>
  </si>
  <si>
    <t>AT_price_wo_tax_fuel_oil_1</t>
  </si>
  <si>
    <t>AT_price_wo_tax_fuel_oil_2</t>
  </si>
  <si>
    <t>AT_price_wo_tax_LPG</t>
  </si>
  <si>
    <t>BE_price_wo_tax_euro95</t>
  </si>
  <si>
    <t>BE_price_wo_tax_diesel</t>
  </si>
  <si>
    <t>BE_price_wo_tax_heBEing_oil</t>
  </si>
  <si>
    <t>BE_price_wo_tax_fuel_oil_1</t>
  </si>
  <si>
    <t>BE_price_wo_tax_fuel_oil_2</t>
  </si>
  <si>
    <t>BE_price_wo_tax_LPG</t>
  </si>
  <si>
    <t>BG_exchange_rate</t>
  </si>
  <si>
    <t>BG_price_wo_tax_euro95</t>
  </si>
  <si>
    <t>BG_price_wo_tax_diesel</t>
  </si>
  <si>
    <t>BG_price_wo_tax_heBGing_oil</t>
  </si>
  <si>
    <t>BG_price_wo_tax_fuel_oil_1</t>
  </si>
  <si>
    <t>BG_price_wo_tax_fuel_oil_2</t>
  </si>
  <si>
    <t>BG_price_wo_tax_LPG</t>
  </si>
  <si>
    <t>CY_exchange_rate</t>
  </si>
  <si>
    <t>CY_price_wo_tax_euro95</t>
  </si>
  <si>
    <t>CY_price_wo_tax_diesel</t>
  </si>
  <si>
    <t>CY_price_wo_tax_heCYing_oil</t>
  </si>
  <si>
    <t>CY_price_wo_tax_fuel_oil_1</t>
  </si>
  <si>
    <t>CY_price_wo_tax_fuel_oil_2</t>
  </si>
  <si>
    <t>CY_price_wo_tax_LPG</t>
  </si>
  <si>
    <t>CZ_exchange_rate</t>
  </si>
  <si>
    <t>CZ_price_wo_tax_euro95</t>
  </si>
  <si>
    <t>CZ_price_wo_tax_diesel</t>
  </si>
  <si>
    <t>CZ_price_wo_tax_heCZing_oil</t>
  </si>
  <si>
    <t>CZ_price_wo_tax_fuel_oil_1</t>
  </si>
  <si>
    <t>CZ_price_wo_tax_fuel_oil_2</t>
  </si>
  <si>
    <t>CZ_price_wo_tax_LPG</t>
  </si>
  <si>
    <t>DE_price_wo_tax_euro95</t>
  </si>
  <si>
    <t>DE_price_wo_tax_diesel</t>
  </si>
  <si>
    <t>DE_price_wo_tax_heDEing_oil</t>
  </si>
  <si>
    <t>DE_price_wo_tax_fuel_oil_1</t>
  </si>
  <si>
    <t>DE_price_wo_tax_fuel_oil_2</t>
  </si>
  <si>
    <t>DE_price_wo_tax_LPG</t>
  </si>
  <si>
    <t>DK_exchange_rate</t>
  </si>
  <si>
    <t>DK_price_wo_tax_euro95</t>
  </si>
  <si>
    <t>DK_price_wo_tax_diesel</t>
  </si>
  <si>
    <t>DK_price_wo_tax_heDKing_oil</t>
  </si>
  <si>
    <t>DK_price_wo_tax_fuel_oil_1</t>
  </si>
  <si>
    <t>DK_price_wo_tax_fuel_oil_2</t>
  </si>
  <si>
    <t>DK_price_wo_tax_LPG</t>
  </si>
  <si>
    <t>EE_exchange_rate</t>
  </si>
  <si>
    <t>EE_price_wo_tax_euro95</t>
  </si>
  <si>
    <t>EE_price_wo_tax_diesel</t>
  </si>
  <si>
    <t>EE_price_wo_tax_heEEing_oil</t>
  </si>
  <si>
    <t>EE_price_wo_tax_fuel_oil_1</t>
  </si>
  <si>
    <t>EE_price_wo_tax_fuel_oil_2</t>
  </si>
  <si>
    <t>EE_price_wo_tax_LPG</t>
  </si>
  <si>
    <t>ES_price_wo_tax_euro95</t>
  </si>
  <si>
    <t>ES_price_wo_tax_diesel</t>
  </si>
  <si>
    <t>ES_price_wo_tax_heESing_oil</t>
  </si>
  <si>
    <t>ES_price_wo_tax_fuel_oil_1</t>
  </si>
  <si>
    <t>ES_price_wo_tax_fuel_oil_2</t>
  </si>
  <si>
    <t>ES_price_wo_tax_LPG</t>
  </si>
  <si>
    <t>FI_price_wo_tax_euro95</t>
  </si>
  <si>
    <t>FI_price_wo_tax_diesel</t>
  </si>
  <si>
    <t>FI_price_wo_tax_heFIing_oil</t>
  </si>
  <si>
    <t>FI_price_wo_tax_fuel_oil_1</t>
  </si>
  <si>
    <t>FI_price_wo_tax_fuel_oil_2</t>
  </si>
  <si>
    <t>FI_price_wo_tax_LPG</t>
  </si>
  <si>
    <t>FR_price_wo_tax_euro95</t>
  </si>
  <si>
    <t>FR_price_wo_tax_diesel</t>
  </si>
  <si>
    <t>FR_price_wo_tax_heFRing_oil</t>
  </si>
  <si>
    <t>FR_price_wo_tax_fuel_oil_1</t>
  </si>
  <si>
    <t>FR_price_wo_tax_fuel_oil_2</t>
  </si>
  <si>
    <t>FR_price_wo_tax_LPG</t>
  </si>
  <si>
    <t>GR_price_wo_tax_euro95</t>
  </si>
  <si>
    <t>GR_price_wo_tax_diesel</t>
  </si>
  <si>
    <t>GR_price_wo_tax_heGRing_oil</t>
  </si>
  <si>
    <t>GR_price_wo_tax_fuel_oil_1</t>
  </si>
  <si>
    <t>GR_price_wo_tax_fuel_oil_2</t>
  </si>
  <si>
    <t>GR_price_wo_tax_LPG</t>
  </si>
  <si>
    <t>HR_exchange_rate</t>
  </si>
  <si>
    <t>HR_price_wo_tax_euro95</t>
  </si>
  <si>
    <t>HR_price_wo_tax_diesel</t>
  </si>
  <si>
    <t>HR_price_wo_tax_heHRing_oil</t>
  </si>
  <si>
    <t>HR_price_wo_tax_fuel_oil_1</t>
  </si>
  <si>
    <t>HR_price_wo_tax_fuel_oil_2</t>
  </si>
  <si>
    <t>HR_price_wo_tax_LPG</t>
  </si>
  <si>
    <t>HU_exchange_rate</t>
  </si>
  <si>
    <t>HU_price_wo_tax_euro95</t>
  </si>
  <si>
    <t>HU_price_wo_tax_diesel</t>
  </si>
  <si>
    <t>HU_price_wo_tax_heHUing_oil</t>
  </si>
  <si>
    <t>HU_price_wo_tax_fuel_oil_1</t>
  </si>
  <si>
    <t>HU_price_wo_tax_fuel_oil_2</t>
  </si>
  <si>
    <t>HU_price_wo_tax_LPG</t>
  </si>
  <si>
    <t>IE_price_wo_tax_euro95</t>
  </si>
  <si>
    <t>IE_price_wo_tax_diesel</t>
  </si>
  <si>
    <t>IE_price_wo_tax_heIEing_oil</t>
  </si>
  <si>
    <t>IE_price_wo_tax_fuel_oil_1</t>
  </si>
  <si>
    <t>IE_price_wo_tax_fuel_oil_2</t>
  </si>
  <si>
    <t>IE_price_wo_tax_LPG</t>
  </si>
  <si>
    <t>IT_price_wo_tax_euro95</t>
  </si>
  <si>
    <t>IT_price_wo_tax_diesel</t>
  </si>
  <si>
    <t>IT_price_wo_tax_heITing_oil</t>
  </si>
  <si>
    <t>IT_price_wo_tax_fuel_oil_1</t>
  </si>
  <si>
    <t>IT_price_wo_tax_fuel_oil_2</t>
  </si>
  <si>
    <t>IT_price_wo_tax_LPG</t>
  </si>
  <si>
    <t>LT_exchange_rate</t>
  </si>
  <si>
    <t>LT_price_wo_tax_euro95</t>
  </si>
  <si>
    <t>LT_price_wo_tax_diesel</t>
  </si>
  <si>
    <t>LT_price_wo_tax_heLTing_oil</t>
  </si>
  <si>
    <t>LT_price_wo_tax_fuel_oil_1</t>
  </si>
  <si>
    <t>LT_price_wo_tax_fuel_oil_2</t>
  </si>
  <si>
    <t>LT_price_wo_tax_LPG</t>
  </si>
  <si>
    <t>LU_price_wo_tax_euro95</t>
  </si>
  <si>
    <t>LU_price_wo_tax_diesel</t>
  </si>
  <si>
    <t>LU_price_wo_tax_heLUing_oil</t>
  </si>
  <si>
    <t>LU_price_wo_tax_fuel_oil_1</t>
  </si>
  <si>
    <t>LU_price_wo_tax_fuel_oil_2</t>
  </si>
  <si>
    <t>LU_price_wo_tax_LPG</t>
  </si>
  <si>
    <t>LV_exchange_rate</t>
  </si>
  <si>
    <t>LV_price_wo_tax_euro95</t>
  </si>
  <si>
    <t>LV_price_wo_tax_diesel</t>
  </si>
  <si>
    <t>LV_price_wo_tax_heLVing_oil</t>
  </si>
  <si>
    <t>LV_price_wo_tax_fuel_oil_1</t>
  </si>
  <si>
    <t>LV_price_wo_tax_fuel_oil_2</t>
  </si>
  <si>
    <t>LV_price_wo_tax_LPG</t>
  </si>
  <si>
    <t>MT_price_wo_tax_euro95</t>
  </si>
  <si>
    <t>MT_price_wo_tax_diesel</t>
  </si>
  <si>
    <t>MT_price_wo_tax_heMTing_oil</t>
  </si>
  <si>
    <t>MT_price_wo_tax_fuel_oil_1</t>
  </si>
  <si>
    <t>MT_price_wo_tax_fuel_oil_2</t>
  </si>
  <si>
    <t>MT_price_wo_tax_LPG</t>
  </si>
  <si>
    <t>NL_price_wo_tax_euro95</t>
  </si>
  <si>
    <t>NL_price_wo_tax_diesel</t>
  </si>
  <si>
    <t>NL_price_wo_tax_heNLing_oil</t>
  </si>
  <si>
    <t>NL_price_wo_tax_fuel_oil_1</t>
  </si>
  <si>
    <t>NL_price_wo_tax_fuel_oil_2</t>
  </si>
  <si>
    <t>NL_price_wo_tax_LPG</t>
  </si>
  <si>
    <t>PL_exchange_rate</t>
  </si>
  <si>
    <t>PL_price_wo_tax_euro95</t>
  </si>
  <si>
    <t>PL_price_wo_tax_diesel</t>
  </si>
  <si>
    <t>PL_price_wo_tax_hePLing_oil</t>
  </si>
  <si>
    <t>PL_price_wo_tax_fuel_oil_1</t>
  </si>
  <si>
    <t>PL_price_wo_tax_fuel_oil_2</t>
  </si>
  <si>
    <t>PL_price_wo_tax_LPG</t>
  </si>
  <si>
    <t>PT_price_wo_tax_euro95</t>
  </si>
  <si>
    <t>PT_price_wo_tax_diesel</t>
  </si>
  <si>
    <t>PT_price_wo_tax_hePTing_oil</t>
  </si>
  <si>
    <t>PT_price_wo_tax_fuel_oil_1</t>
  </si>
  <si>
    <t>PT_price_wo_tax_fuel_oil_2</t>
  </si>
  <si>
    <t>PT_price_wo_tax_LPG</t>
  </si>
  <si>
    <t>RO_exchange_rate</t>
  </si>
  <si>
    <t>RO_price_wo_tax_euro95</t>
  </si>
  <si>
    <t>RO_price_wo_tax_diesel</t>
  </si>
  <si>
    <t>RO_price_wo_tax_heROing_oil</t>
  </si>
  <si>
    <t>RO_price_wo_tax_fuel_oil_1</t>
  </si>
  <si>
    <t>RO_price_wo_tax_fuel_oil_2</t>
  </si>
  <si>
    <t>RO_price_wo_tax_LPG</t>
  </si>
  <si>
    <t>SE_exchange_rate</t>
  </si>
  <si>
    <t>SE_price_wo_tax_euro95</t>
  </si>
  <si>
    <t>SE_price_wo_tax_diesel</t>
  </si>
  <si>
    <t>SE_price_wo_tax_heSEing_oil</t>
  </si>
  <si>
    <t>SE_price_wo_tax_fuel_oil_1</t>
  </si>
  <si>
    <t>SE_price_wo_tax_fuel_oil_2</t>
  </si>
  <si>
    <t>SE_price_wo_tax_LPG</t>
  </si>
  <si>
    <t>SI_exchange_rate</t>
  </si>
  <si>
    <t>SI_price_wo_tax_euro95</t>
  </si>
  <si>
    <t>SI_price_wo_tax_diesel</t>
  </si>
  <si>
    <t>SI_price_wo_tax_heSIing_oil</t>
  </si>
  <si>
    <t>SI_price_wo_tax_fuel_oil_1</t>
  </si>
  <si>
    <t>SI_price_wo_tax_fuel_oil_2</t>
  </si>
  <si>
    <t>SI_price_wo_tax_LPG</t>
  </si>
  <si>
    <t>SK_exchange_rate</t>
  </si>
  <si>
    <t>SK_price_wo_tax_euro95</t>
  </si>
  <si>
    <t>SK_price_wo_tax_diesel</t>
  </si>
  <si>
    <t>SK_price_wo_tax_heSKing_oil</t>
  </si>
  <si>
    <t>SK_price_wo_tax_fuel_oil_1</t>
  </si>
  <si>
    <t>SK_price_wo_tax_fuel_oil_2</t>
  </si>
  <si>
    <t>SK_price_wo_tax_LPG</t>
  </si>
  <si>
    <t>UK_exchange_rate</t>
  </si>
  <si>
    <t>UK_price_wo_tax_euro95</t>
  </si>
  <si>
    <t>UK_price_wo_tax_diesel</t>
  </si>
  <si>
    <t>UK_price_wo_tax_heUKing_oil</t>
  </si>
  <si>
    <t>UK_price_wo_tax_fuel_oil_1</t>
  </si>
  <si>
    <t>UK_price_wo_tax_fuel_oil_2</t>
  </si>
  <si>
    <t>UK_price_wo_tax_LPG</t>
  </si>
  <si>
    <t>Euro-super 95  (I)</t>
  </si>
  <si>
    <t>Gas oil automobile Automotive gas oil Dieselkraftstoff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</si>
  <si>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</si>
  <si>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</si>
  <si>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</si>
  <si>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</si>
  <si>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Date</t>
  </si>
  <si>
    <t>1000 l</t>
  </si>
  <si>
    <t>t</t>
  </si>
  <si>
    <t>EU_</t>
  </si>
  <si>
    <t>EUR_</t>
  </si>
  <si>
    <t>AT_</t>
  </si>
  <si>
    <t>BE_</t>
  </si>
  <si>
    <t>BG_</t>
  </si>
  <si>
    <t>CY_</t>
  </si>
  <si>
    <t>CZ_</t>
  </si>
  <si>
    <t>DE_</t>
  </si>
  <si>
    <t>DK_</t>
  </si>
  <si>
    <t>EE_</t>
  </si>
  <si>
    <t>ES_</t>
  </si>
  <si>
    <t>FI_</t>
  </si>
  <si>
    <t>FR_</t>
  </si>
  <si>
    <t>GR_</t>
  </si>
  <si>
    <t>HR_</t>
  </si>
  <si>
    <t>HU_</t>
  </si>
  <si>
    <t>IE_</t>
  </si>
  <si>
    <t>IT_</t>
  </si>
  <si>
    <t>LT_</t>
  </si>
  <si>
    <t>LU_</t>
  </si>
  <si>
    <t>LV_</t>
  </si>
  <si>
    <t>MT_</t>
  </si>
  <si>
    <t>NL_</t>
  </si>
  <si>
    <t>PL_</t>
  </si>
  <si>
    <t>PT_</t>
  </si>
  <si>
    <t>RO_</t>
  </si>
  <si>
    <t>SE_</t>
  </si>
  <si>
    <t>SI_</t>
  </si>
  <si>
    <t>SK_</t>
  </si>
  <si>
    <t>UK_</t>
  </si>
  <si>
    <t>Notes:</t>
  </si>
  <si>
    <t>EU - European Union</t>
  </si>
  <si>
    <t>EUR - Eurozone</t>
  </si>
  <si>
    <t>EU</t>
  </si>
  <si>
    <t>1992-1994</t>
  </si>
  <si>
    <t>BE, DE, DK, LU, NL, IE, UK, ES, PT, IT, FR, GR</t>
  </si>
  <si>
    <t>EUR</t>
  </si>
  <si>
    <t>1999-2000</t>
  </si>
  <si>
    <t>BE, DE, LU, NL, IE, ES, PT, IT, FR,  AT, FI</t>
  </si>
  <si>
    <t>1995-2003</t>
  </si>
  <si>
    <t>BE, DE, DK, LU, NL, IE, UK, ES, PT, IT, FR, GR, AT, SE, FI</t>
  </si>
  <si>
    <t>2001-2006</t>
  </si>
  <si>
    <t>BE, DE, LU, NL, IE, ES, PT, IT, FR, GR, AT, FI</t>
  </si>
  <si>
    <t>2004-2006</t>
  </si>
  <si>
    <t>BE, DE, DK, LU, NL, IE, UK, ES, PT, IT, FR, GR, AT, SE, FI, MT, CY, EE, LV, LT, PL, CZ, SK, SI, HU</t>
  </si>
  <si>
    <t>BE, DE, LU, NL, IE, ES, PT, IT, FR, GR, AT, FI, SI</t>
  </si>
  <si>
    <t>2007-2012</t>
  </si>
  <si>
    <t>BE, DE, DK, LU, NL, IE, UK, ES, PT, IT, FR, GR, AT, SE, FI, MT, CY, EE, LV, LT, PL, CZ, SK, SI, HU, BG, RO</t>
  </si>
  <si>
    <t>BE, DE, LU, NL, IE, ES, PT, IT, FR, GR, AT, FI, SI, CY, MT</t>
  </si>
  <si>
    <t>2013-2019</t>
  </si>
  <si>
    <t>BE, DE, DK, LU, NL, IE, UK, ES, PT, IT, FR, GR, AT, SE, FI, MT, CY, EE, LV, LT, PL, CZ, SK, SI, HU, BG, RO, HR</t>
  </si>
  <si>
    <t>2009-2010</t>
  </si>
  <si>
    <t>BE, DE, LU, NL, IE, ES, PT, IT, FR, GR, AT, FI, SI, CY, MT, SK</t>
  </si>
  <si>
    <t>2020-</t>
  </si>
  <si>
    <t>BE, DE, DK, LU, NL, IE, ES, PT, IT, FR, GR, AT, SE, FI, MT, CY, EE, LV, LT, PL, CZ, SK, SI, HU, BG, RO, HR</t>
  </si>
  <si>
    <t>2011-2013</t>
  </si>
  <si>
    <t>BE, DE, LU, NL, IE, ES, PT, IT, FR, GR, AT, FI, SI, CY, MT, SK, EE</t>
  </si>
  <si>
    <t>BE, DE, LU, NL, IE, ES, PT, IT, FR, GR, AT, FI, SI, CY, MT, SK, EE, LV</t>
  </si>
  <si>
    <t>2015-2022</t>
  </si>
  <si>
    <t>BE, DE, LU, NL, IE, ES, PT, IT, FR, GR, AT, FI, SI, CY, MT, SK, EE, LV, LT</t>
  </si>
  <si>
    <t>preliminary; weighted averages for EU and EUR may change when final weights (annual consumption) for corresponding years arrive</t>
  </si>
  <si>
    <t>(I)</t>
  </si>
  <si>
    <t>Pump prices</t>
  </si>
  <si>
    <t>(II)</t>
  </si>
  <si>
    <t>Delivered consumer prices for deliveries of 2 000 to 5 000 litres (for offtakes of less than 2 000 litres the industrial sector may be taken into consideration)</t>
  </si>
  <si>
    <t>(III)</t>
  </si>
  <si>
    <t>Delivered consumer prices for offtakes of less than 2 000 tonnes per month or less than 24 000 tonnes per year (for Ireland, deliveries of 500 to 1 000 tonnes per month)</t>
  </si>
  <si>
    <t>(IV)</t>
  </si>
  <si>
    <t>The prices inclusive of duties and taxes are VAT excluded only in the cases of Residual fuel Oil –HS (sulphur content exceeding 1%) and Residual fuel Oil –LS
(sulphur content not exceeding 1%).</t>
  </si>
  <si>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</si>
  <si>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</si>
  <si>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EC Weekly Oil Bulletin</t>
  </si>
  <si>
    <t>Average of weekly 2022 fuel oil prices for NL reported in oil bulletin. Assumed 41 MJ/kg per RVO NCV for residual fuel oil. Future years assume constant ratio for refined products to crude oil.</t>
  </si>
  <si>
    <t>https://iea.blob.core.windows.net/assets/67fb0049-ec99-470d-8412-1ed9201e576f/EnergyStatisticsManual.pdf</t>
  </si>
  <si>
    <t>Calorific values</t>
  </si>
  <si>
    <t>Average of weekly 2022 fuel oil prices for NL reported in oil bulletin. Assumed 43.3 MJ/kg per RVO NCV for gasoline, and 1350 l/t as per IEA statistics manual. Future years assume constant ratio for refined products to crude oil.</t>
  </si>
  <si>
    <t>Average of weekly 2022 fuel oil prices for NL reported in oil bulletin. Assumed 45.2 MJ/kg per RVO NCV for LPG, and 1915 l/t as per IEA statistics manual. Future years assume constant ratio for refined products to crude oil.</t>
  </si>
  <si>
    <t>ECB 2024a</t>
  </si>
  <si>
    <t>FRED 2024</t>
  </si>
  <si>
    <t>ECB 2024b</t>
  </si>
  <si>
    <t>RVO2022</t>
  </si>
  <si>
    <t>IEA &amp; Eurostat 2004</t>
  </si>
  <si>
    <t>Energy Statistics Manual</t>
  </si>
  <si>
    <t>The Netherlands: list of fuels and standard CO2 emission factors version of January 2022</t>
  </si>
  <si>
    <t>BASF 2023</t>
  </si>
  <si>
    <t>BASF Report 2023</t>
  </si>
  <si>
    <t>https://fred.stlouisfed.org</t>
  </si>
  <si>
    <t>Statistics: Euro reference exchange rates</t>
  </si>
  <si>
    <t>EC Weekly Oil Bulletin: Price developments 2005 onwards</t>
  </si>
  <si>
    <t>Weekly Oil Bulletin (europa.eu)</t>
  </si>
  <si>
    <t>EC 2024</t>
  </si>
  <si>
    <t>From WEO2023 &amp; WEO 2024</t>
  </si>
  <si>
    <t>TNO 2024</t>
  </si>
  <si>
    <t>Towards a sustainable energy system for the Netherlands in 2050 (tno.nl)</t>
  </si>
  <si>
    <t>Towards a sustainable energy system for the Netherlands in 2050</t>
  </si>
  <si>
    <t>Natural gas</t>
  </si>
  <si>
    <t>Oil</t>
  </si>
  <si>
    <t>Coal</t>
  </si>
  <si>
    <t>Biomass UCO</t>
  </si>
  <si>
    <t>biomass woody domestic</t>
  </si>
  <si>
    <t>Biomass woody import 1</t>
  </si>
  <si>
    <t>Biomass woody import 2</t>
  </si>
  <si>
    <t>Bio-oil</t>
  </si>
  <si>
    <t>Bio-methanol</t>
  </si>
  <si>
    <t>Bioethanol</t>
  </si>
  <si>
    <t>Bio kerosene</t>
  </si>
  <si>
    <t>E methanol</t>
  </si>
  <si>
    <t>E kerosene</t>
  </si>
  <si>
    <t>Hydrogen</t>
  </si>
  <si>
    <t>Ammonia</t>
  </si>
  <si>
    <t>EUR 2022/GJ</t>
  </si>
  <si>
    <t>Assumed equal to 2030/2050 price for used cooking oil</t>
  </si>
  <si>
    <t>Assumed equal to 2030/2050 price for cheap imported woody biomass</t>
  </si>
  <si>
    <t>Assumed equal to 2030/2050 price for expensive imported woody biomass</t>
  </si>
  <si>
    <t>Not updated, no updated source available. Uptake mainly driven by (small) potentials. Currently based on Heat Roadmap Europe prices.</t>
  </si>
  <si>
    <t>HRE4_D6.1-Future-fuel-price-review.pdf (heatroadmap.eu)</t>
  </si>
  <si>
    <t>Deliverable 6.1: Future fuel price review. EU28 fuel prices for 2015, 2030 and 2050</t>
  </si>
  <si>
    <t>EU 2017</t>
  </si>
  <si>
    <t>NORTH-WEST EUROPE PRICE (EUR/MWh)</t>
  </si>
  <si>
    <t>SOUTH EUROPE PRICE (EUR/MWh)</t>
  </si>
  <si>
    <t>EU PRICE (EUR/MWh)</t>
  </si>
  <si>
    <t>LNG BENCHMARK (EUR/MWh)</t>
  </si>
  <si>
    <t>ACER 2024</t>
  </si>
  <si>
    <t>ACER TERMINAL LNG Price Assessments (historical data)</t>
  </si>
  <si>
    <t>Price assessments (europa.eu)</t>
  </si>
  <si>
    <t>Downloaded from: https://www.eea.europa.eu/en/circularity/sectoral-modules/plastics/average-yearly-price-of-plastic-scrap-eur-tonne</t>
  </si>
  <si>
    <t>EUR/ton</t>
  </si>
  <si>
    <t>Year</t>
  </si>
  <si>
    <t>EEA 2024</t>
  </si>
  <si>
    <t>https://www.eea.europa.eu/en/circularity/sectoral-modules/plastics/average-yearly-price-of-plastic-scrap-eur-tonne</t>
  </si>
  <si>
    <t>Average yearly price of plastic scrap</t>
  </si>
  <si>
    <t>M€2022/Mt</t>
  </si>
  <si>
    <t>Assumed 2022 price will remain constant until 2050. Note increasing trend in recent years. Price given in mass terms (not energy).</t>
  </si>
  <si>
    <t>https://ce.nl/wp-content/uploads/2024/10/240125_Bijlage-1-evaluatie-afvalstoffenbelasting.pdf</t>
  </si>
  <si>
    <t>Evaluatie Afvalstoffenbelasting</t>
  </si>
  <si>
    <t>CE Delft 2024</t>
  </si>
  <si>
    <t>Updated based on 2022 tariff per tonne of municipal waste for 2022, and 2024 used for 2025-2050. Assumed 9.5 MJ/kg municipal waste.</t>
  </si>
  <si>
    <t>Assumed equal to fuel oil.</t>
  </si>
  <si>
    <t>Imported DRI briquettes</t>
  </si>
  <si>
    <t>Imported or purchased steel scrap</t>
  </si>
  <si>
    <t>Ethylene imports - Petrochemical industry</t>
  </si>
  <si>
    <t>Propylene imports - Petrochemical industry</t>
  </si>
  <si>
    <t>Butadiene imports - Petrochemical industry</t>
  </si>
  <si>
    <t>Imported aromatics</t>
  </si>
  <si>
    <t>Assumed equal to "other oil product imports." Converted to mass terms with NCV 40 MJ/kg.</t>
  </si>
  <si>
    <t>1990</t>
  </si>
  <si>
    <t>1991</t>
  </si>
  <si>
    <t>1992</t>
  </si>
  <si>
    <t>1993</t>
  </si>
  <si>
    <t>1994</t>
  </si>
  <si>
    <t>Diammonium phosphate</t>
  </si>
  <si>
    <t>US Dollars</t>
  </si>
  <si>
    <t>Iron Ore</t>
  </si>
  <si>
    <t>Potassium Fertilizer</t>
  </si>
  <si>
    <t>Urea</t>
  </si>
  <si>
    <t>Scale: Units</t>
  </si>
  <si>
    <t>Diammonium phosphate, US Dollars: US Gulf NOLA DAP Export Spot Price per MT, USD/metric tonne
1990: 172.84</t>
  </si>
  <si>
    <t>Diammonium phosphate, US Dollars: US Gulf NOLA DAP Export Spot Price per MT, USD/metric tonne
1991: 175.17</t>
  </si>
  <si>
    <t>Diammonium phosphate, US Dollars: US Gulf NOLA DAP Export Spot Price per MT, USD/metric tonne
1992: 146.65</t>
  </si>
  <si>
    <t>Diammonium phosphate, US Dollars: US Gulf NOLA DAP Export Spot Price per MT, USD/metric tonne
1993: 129.99</t>
  </si>
  <si>
    <t>Diammonium phosphate, US Dollars: US Gulf NOLA DAP Export Spot Price per MT, USD/metric tonne
1994: 174.25</t>
  </si>
  <si>
    <t>Diammonium phosphate, US Dollars: US Gulf NOLA DAP Export Spot Price per MT, USD/metric tonne
1995: 217.68</t>
  </si>
  <si>
    <t>Diammonium phosphate, US Dollars: US Gulf NOLA DAP Export Spot Price per MT, USD/metric tonne
1996: 217.71</t>
  </si>
  <si>
    <t>Diammonium phosphate, US Dollars: US Gulf NOLA DAP Export Spot Price per MT, USD/metric tonne
1997: 202.17</t>
  </si>
  <si>
    <t>Diammonium phosphate, US Dollars: US Gulf NOLA DAP Export Spot Price per MT, USD/metric tonne
1998: 205.02</t>
  </si>
  <si>
    <t>Diammonium phosphate, US Dollars: US Gulf NOLA DAP Export Spot Price per MT, USD/metric tonne
1999: 179.97</t>
  </si>
  <si>
    <t>Diammonium phosphate, US Dollars: US Gulf NOLA DAP Export Spot Price per MT, USD/metric tonne
2000: 156.11</t>
  </si>
  <si>
    <t>Diammonium phosphate, US Dollars: US Gulf NOLA DAP Export Spot Price per MT, USD/metric tonne
2001: 149.65</t>
  </si>
  <si>
    <t>Diammonium phosphate, US Dollars: US Gulf NOLA DAP Export Spot Price per MT, USD/metric tonne
2002: 159.45</t>
  </si>
  <si>
    <t>Diammonium phosphate, US Dollars: US Gulf NOLA DAP Export Spot Price per MT, USD/metric tonne
2003: 187.50</t>
  </si>
  <si>
    <t>Diammonium phosphate, US Dollars: US Gulf NOLA DAP Export Spot Price per MT, USD/metric tonne
2004: 224.70</t>
  </si>
  <si>
    <t>Diammonium phosphate, US Dollars: US Gulf NOLA DAP Export Spot Price per MT, USD/metric tonne
2005: 248.11</t>
  </si>
  <si>
    <t>Diammonium phosphate, US Dollars: US Gulf NOLA DAP Export Spot Price per MT, USD/metric tonne
2006: 253.56</t>
  </si>
  <si>
    <t>Diammonium phosphate, US Dollars: US Gulf NOLA DAP Export Spot Price per MT, USD/metric tonne
2007: 428.76</t>
  </si>
  <si>
    <t>Diammonium phosphate, US Dollars: US Gulf NOLA DAP Export Spot Price per MT, USD/metric tonne
2008: 912.35</t>
  </si>
  <si>
    <t>Diammonium phosphate, US Dollars: US Gulf NOLA DAP Export Spot Price per MT, USD/metric tonne
2009: 301.88</t>
  </si>
  <si>
    <t>Diammonium phosphate, US Dollars: US Gulf NOLA DAP Export Spot Price per MT, USD/metric tonne
2010: 388.17</t>
  </si>
  <si>
    <t>Diammonium phosphate, US Dollars: US Gulf NOLA DAP Export Spot Price per MT, USD/metric tonne
2011: 438.25</t>
  </si>
  <si>
    <t>Diammonium phosphate, US Dollars: US Gulf NOLA DAP Export Spot Price per MT, USD/metric tonne
2012: 464.14</t>
  </si>
  <si>
    <t>Diammonium phosphate, US Dollars: US Gulf NOLA DAP Export Spot Price per MT, USD/metric tonne
2013: 425.74</t>
  </si>
  <si>
    <t>Diammonium phosphate, US Dollars: US Gulf NOLA DAP Export Spot Price per MT, USD/metric tonne
2014: 482.77</t>
  </si>
  <si>
    <t>Diammonium phosphate, US Dollars: US Gulf NOLA DAP Export Spot Price per MT, USD/metric tonne
2015: 457.89</t>
  </si>
  <si>
    <t>Diammonium phosphate, US Dollars: US Gulf NOLA DAP Export Spot Price per MT, USD/metric tonne
2016: 344.61</t>
  </si>
  <si>
    <t>Diammonium phosphate, US Dollars: US Gulf NOLA DAP Export Spot Price per MT, USD/metric tonne
2017: 353.48</t>
  </si>
  <si>
    <t>Diammonium phosphate, US Dollars: US Gulf NOLA DAP Export Spot Price per MT, USD/metric tonne
2018: 430.13</t>
  </si>
  <si>
    <t>Diammonium phosphate, US Dollars: US Gulf NOLA DAP Export Spot Price per MT, USD/metric tonne
2019: 339.62</t>
  </si>
  <si>
    <t>Diammonium phosphate, US Dollars: US Gulf NOLA DAP Export Spot Price per MT, USD/metric tonne
2020: 342.01</t>
  </si>
  <si>
    <t>Diammonium phosphate, US Dollars: US Gulf NOLA DAP Export Spot Price per MT, USD/metric tonne
2021: 659.73</t>
  </si>
  <si>
    <t>Diammonium phosphate, US Dollars: US Gulf NOLA DAP Export Spot Price per MT, USD/metric tonne
2022: 854.52</t>
  </si>
  <si>
    <t>Diammonium phosphate, US Dollars: US Gulf NOLA DAP Export Spot Price per MT, USD/metric tonne
2023: 608.97</t>
  </si>
  <si>
    <t>Iron Ore, US Dollars: China import Iron Ore Fines 62% FE spot (CFR Tianjin port), US dollars per metric ton
1990: 14.05</t>
  </si>
  <si>
    <t>Iron Ore, US Dollars: China import Iron Ore Fines 62% FE spot (CFR Tianjin port), US dollars per metric ton
1991: 15.03</t>
  </si>
  <si>
    <t>Iron Ore, US Dollars: China import Iron Ore Fines 62% FE spot (CFR Tianjin port), US dollars per metric ton
1992: 14.31</t>
  </si>
  <si>
    <t>Iron Ore, US Dollars: China import Iron Ore Fines 62% FE spot (CFR Tianjin port), US dollars per metric ton
1993: 12.58</t>
  </si>
  <si>
    <t>Iron Ore, US Dollars: China import Iron Ore Fines 62% FE spot (CFR Tianjin port), US dollars per metric ton
1994: 11.45</t>
  </si>
  <si>
    <t>Iron Ore, US Dollars: China import Iron Ore Fines 62% FE spot (CFR Tianjin port), US dollars per metric ton
1995: 12.27</t>
  </si>
  <si>
    <t>Iron Ore, US Dollars: China import Iron Ore Fines 62% FE spot (CFR Tianjin port), US dollars per metric ton
1996: 12.97</t>
  </si>
  <si>
    <t>Iron Ore, US Dollars: China import Iron Ore Fines 62% FE spot (CFR Tianjin port), US dollars per metric ton
1997: 13.04</t>
  </si>
  <si>
    <t>Iron Ore, US Dollars: China import Iron Ore Fines 62% FE spot (CFR Tianjin port), US dollars per metric ton
1998: 13.41</t>
  </si>
  <si>
    <t>Iron Ore, US Dollars: China import Iron Ore Fines 62% FE spot (CFR Tianjin port), US dollars per metric ton
1999: 11.93</t>
  </si>
  <si>
    <t>Iron Ore, US Dollars: China import Iron Ore Fines 62% FE spot (CFR Tianjin port), US dollars per metric ton
2000: 12.45</t>
  </si>
  <si>
    <t>Iron Ore, US Dollars: China import Iron Ore Fines 62% FE spot (CFR Tianjin port), US dollars per metric ton
2001: 12.99</t>
  </si>
  <si>
    <t>Iron Ore, US Dollars: China import Iron Ore Fines 62% FE spot (CFR Tianjin port), US dollars per metric ton
2002: 12.68</t>
  </si>
  <si>
    <t>Iron Ore, US Dollars: China import Iron Ore Fines 62% FE spot (CFR Tianjin port), US dollars per metric ton
2003: 13.82</t>
  </si>
  <si>
    <t>Iron Ore, US Dollars: China import Iron Ore Fines 62% FE spot (CFR Tianjin port), US dollars per metric ton
2004: 16.39</t>
  </si>
  <si>
    <t>Iron Ore, US Dollars: China import Iron Ore Fines 62% FE spot (CFR Tianjin port), US dollars per metric ton
2005: 28.11</t>
  </si>
  <si>
    <t>Iron Ore, US Dollars: China import Iron Ore Fines 62% FE spot (CFR Tianjin port), US dollars per metric ton
2006: 33.45</t>
  </si>
  <si>
    <t>Iron Ore, US Dollars: China import Iron Ore Fines 62% FE spot (CFR Tianjin port), US dollars per metric ton
2007: 36.63</t>
  </si>
  <si>
    <t>Iron Ore, US Dollars: China import Iron Ore Fines 62% FE spot (CFR Tianjin port), US dollars per metric ton
2008: 61.57</t>
  </si>
  <si>
    <t>Iron Ore, US Dollars: China import Iron Ore Fines 62% FE spot (CFR Tianjin port), US dollars per metric ton
2009: 79.99</t>
  </si>
  <si>
    <t>Iron Ore, US Dollars: China import Iron Ore Fines 62% FE spot (CFR Tianjin port), US dollars per metric ton
2010: 146.72</t>
  </si>
  <si>
    <t>Iron Ore, US Dollars: China import Iron Ore Fines 62% FE spot (CFR Tianjin port), US dollars per metric ton
2011: 167.79</t>
  </si>
  <si>
    <t>Iron Ore, US Dollars: China import Iron Ore Fines 62% FE spot (CFR Tianjin port), US dollars per metric ton
2012: 128.53</t>
  </si>
  <si>
    <t>Iron Ore, US Dollars: China import Iron Ore Fines 62% FE spot (CFR Tianjin port), US dollars per metric ton
2013: 135.36</t>
  </si>
  <si>
    <t>Iron Ore, US Dollars: China import Iron Ore Fines 62% FE spot (CFR Tianjin port), US dollars per metric ton
2014: 97.39</t>
  </si>
  <si>
    <t>Iron Ore, US Dollars: China import Iron Ore Fines 62% FE spot (CFR Tianjin port), US dollars per metric ton
2015: 56.14</t>
  </si>
  <si>
    <t>Iron Ore, US Dollars: China import Iron Ore Fines 62% FE spot (CFR Tianjin port), US dollars per metric ton
2016: 58.57</t>
  </si>
  <si>
    <t>Iron Ore, US Dollars: China import Iron Ore Fines 62% FE spot (CFR Tianjin port), US dollars per metric ton
2017: 71.13</t>
  </si>
  <si>
    <t>Iron Ore, US Dollars: China import Iron Ore Fines 62% FE spot (CFR Tianjin port), US dollars per metric ton
2018: 70.14</t>
  </si>
  <si>
    <t>Iron Ore, US Dollars: China import Iron Ore Fines 62% FE spot (CFR Tianjin port), US dollars per metric ton
2019: 93.62</t>
  </si>
  <si>
    <t>Iron Ore, US Dollars: China import Iron Ore Fines 62% FE spot (CFR Tianjin port), US dollars per metric ton
2020: 108.07</t>
  </si>
  <si>
    <t>Iron Ore, US Dollars: China import Iron Ore Fines 62% FE spot (CFR Tianjin port), US dollars per metric ton
2021: 158.16</t>
  </si>
  <si>
    <t>Iron Ore, US Dollars: China import Iron Ore Fines 62% FE spot (CFR Tianjin port), US dollars per metric ton
2022: 120.70</t>
  </si>
  <si>
    <t>Iron Ore, US Dollars: China import Iron Ore Fines 62% FE spot (CFR Tianjin port), US dollars per metric ton
2023: 120.32</t>
  </si>
  <si>
    <t>Potassium Fertilizer, US Dollars: Potassium Chloride (Muriate of Potash) Standard Grade: FOB Vancouver Spot Price, USD/metric tonne
1990:</t>
  </si>
  <si>
    <t>Potassium Fertilizer, US Dollars: Potassium Chloride (Muriate of Potash) Standard Grade: FOB Vancouver Spot Price, USD/metric tonne
1991:</t>
  </si>
  <si>
    <t>Potassium Fertilizer, US Dollars: Potassium Chloride (Muriate of Potash) Standard Grade: FOB Vancouver Spot Price, USD/metric tonne
1992:</t>
  </si>
  <si>
    <t>Potassium Fertilizer, US Dollars: Potassium Chloride (Muriate of Potash) Standard Grade: FOB Vancouver Spot Price, USD/metric tonne
1993:</t>
  </si>
  <si>
    <t>Potassium Fertilizer, US Dollars: Potassium Chloride (Muriate of Potash) Standard Grade: FOB Vancouver Spot Price, USD/metric tonne
1994:</t>
  </si>
  <si>
    <t>Potassium Fertilizer, US Dollars: Potassium Chloride (Muriate of Potash) Standard Grade: FOB Vancouver Spot Price, USD/metric tonne
1995:</t>
  </si>
  <si>
    <t>Potassium Fertilizer, US Dollars: Potassium Chloride (Muriate of Potash) Standard Grade: FOB Vancouver Spot Price, USD/metric tonne
1996:</t>
  </si>
  <si>
    <t>Potassium Fertilizer, US Dollars: Potassium Chloride (Muriate of Potash) Standard Grade: FOB Vancouver Spot Price, USD/metric tonne
1997:</t>
  </si>
  <si>
    <t>Potassium Fertilizer, US Dollars: Potassium Chloride (Muriate of Potash) Standard Grade: FOB Vancouver Spot Price, USD/metric tonne
1998:</t>
  </si>
  <si>
    <t>Potassium Fertilizer, US Dollars: Potassium Chloride (Muriate of Potash) Standard Grade: FOB Vancouver Spot Price, USD/metric tonne
1999:</t>
  </si>
  <si>
    <t>Potassium Fertilizer, US Dollars: Potassium Chloride (Muriate of Potash) Standard Grade: FOB Vancouver Spot Price, USD/metric tonne
2000:</t>
  </si>
  <si>
    <t>Potassium Fertilizer, US Dollars: Potassium Chloride (Muriate of Potash) Standard Grade: FOB Vancouver Spot Price, USD/metric tonne
2001:</t>
  </si>
  <si>
    <t>Potassium Fertilizer, US Dollars: Potassium Chloride (Muriate of Potash) Standard Grade: FOB Vancouver Spot Price, USD/metric tonne
2002:</t>
  </si>
  <si>
    <t>Potassium Fertilizer, US Dollars: Potassium Chloride (Muriate of Potash) Standard Grade: FOB Vancouver Spot Price, USD/metric tonne
2003: 93.27</t>
  </si>
  <si>
    <t>Potassium Fertilizer, US Dollars: Potassium Chloride (Muriate of Potash) Standard Grade: FOB Vancouver Spot Price, USD/metric tonne
2004: 102.56</t>
  </si>
  <si>
    <t>Potassium Fertilizer, US Dollars: Potassium Chloride (Muriate of Potash) Standard Grade: FOB Vancouver Spot Price, USD/metric tonne
2005: 130.24</t>
  </si>
  <si>
    <t>Potassium Fertilizer, US Dollars: Potassium Chloride (Muriate of Potash) Standard Grade: FOB Vancouver Spot Price, USD/metric tonne
2006: 143.68</t>
  </si>
  <si>
    <t>Potassium Fertilizer, US Dollars: Potassium Chloride (Muriate of Potash) Standard Grade: FOB Vancouver Spot Price, USD/metric tonne
2007: 164.80</t>
  </si>
  <si>
    <t>Potassium Fertilizer, US Dollars: Potassium Chloride (Muriate of Potash) Standard Grade: FOB Vancouver Spot Price, USD/metric tonne
2008: 469.42</t>
  </si>
  <si>
    <t>Potassium Fertilizer, US Dollars: Potassium Chloride (Muriate of Potash) Standard Grade: FOB Vancouver Spot Price, USD/metric tonne
2009: 519.07</t>
  </si>
  <si>
    <t>Potassium Fertilizer, US Dollars: Potassium Chloride (Muriate of Potash) Standard Grade: FOB Vancouver Spot Price, USD/metric tonne
2010: 273.25</t>
  </si>
  <si>
    <t>Potassium Fertilizer, US Dollars: Potassium Chloride (Muriate of Potash) Standard Grade: FOB Vancouver Spot Price, USD/metric tonne
2011: 358.39</t>
  </si>
  <si>
    <t>Potassium Fertilizer, US Dollars: Potassium Chloride (Muriate of Potash) Standard Grade: FOB Vancouver Spot Price, USD/metric tonne
2012: 377.89</t>
  </si>
  <si>
    <t>Potassium Fertilizer, US Dollars: Potassium Chloride (Muriate of Potash) Standard Grade: FOB Vancouver Spot Price, USD/metric tonne
2013: 312.18</t>
  </si>
  <si>
    <t>Potassium Fertilizer, US Dollars: Potassium Chloride (Muriate of Potash) Standard Grade: FOB Vancouver Spot Price, USD/metric tonne
2014: 244.67</t>
  </si>
  <si>
    <t>Potassium Fertilizer, US Dollars: Potassium Chloride (Muriate of Potash) Standard Grade: FOB Vancouver Spot Price, USD/metric tonne
2015: 249.43</t>
  </si>
  <si>
    <t>Potassium Fertilizer, US Dollars: Potassium Chloride (Muriate of Potash) Standard Grade: FOB Vancouver Spot Price, USD/metric tonne
2016: 202.21</t>
  </si>
  <si>
    <t>Potassium Fertilizer, US Dollars: Potassium Chloride (Muriate of Potash) Standard Grade: FOB Vancouver Spot Price, USD/metric tonne
2017: 175.93</t>
  </si>
  <si>
    <t>Potassium Fertilizer, US Dollars: Potassium Chloride (Muriate of Potash) Standard Grade: FOB Vancouver Spot Price, USD/metric tonne
2018: 177.44</t>
  </si>
  <si>
    <t>Potassium Fertilizer, US Dollars: Potassium Chloride (Muriate of Potash) Standard Grade: FOB Vancouver Spot Price, USD/metric tonne
2019: 210.37</t>
  </si>
  <si>
    <t>Potassium Fertilizer, US Dollars: Potassium Chloride (Muriate of Potash) Standard Grade: FOB Vancouver Spot Price, USD/metric tonne
2020: 196.19</t>
  </si>
  <si>
    <t>Potassium Fertilizer, US Dollars: Potassium Chloride (Muriate of Potash) Standard Grade: FOB Vancouver Spot Price, USD/metric tonne
2021: 220.16</t>
  </si>
  <si>
    <t>Potassium Fertilizer, US Dollars: Potassium Chloride (Muriate of Potash) Standard Grade: FOB Vancouver Spot Price, USD/metric tonne
2022: 586.25</t>
  </si>
  <si>
    <t>Potassium Fertilizer, US Dollars: Potassium Chloride (Muriate of Potash) Standard Grade: FOB Vancouver Spot Price, USD/metric tonne
2023: 518.87</t>
  </si>
  <si>
    <t>Urea, US Dollars: US Gulf NOLA Urea Granular Spot Price, USD/ST
1990: 134.45</t>
  </si>
  <si>
    <t>Urea, US Dollars: US Gulf NOLA Urea Granular Spot Price, USD/ST
1991: 141.10</t>
  </si>
  <si>
    <t>Urea, US Dollars: US Gulf NOLA Urea Granular Spot Price, USD/ST
1992: 135.71</t>
  </si>
  <si>
    <t>Urea, US Dollars: US Gulf NOLA Urea Granular Spot Price, USD/ST
1993: 134.18</t>
  </si>
  <si>
    <t>Urea, US Dollars: US Gulf NOLA Urea Granular Spot Price, USD/ST
1994: 148.57</t>
  </si>
  <si>
    <t>Urea, US Dollars: US Gulf NOLA Urea Granular Spot Price, USD/ST
1995: 200.59</t>
  </si>
  <si>
    <t>Urea, US Dollars: US Gulf NOLA Urea Granular Spot Price, USD/ST
1996: 187.06</t>
  </si>
  <si>
    <t>Urea, US Dollars: US Gulf NOLA Urea Granular Spot Price, USD/ST
1997: 143.50</t>
  </si>
  <si>
    <t>Urea, US Dollars: US Gulf NOLA Urea Granular Spot Price, USD/ST
1998: 116.86</t>
  </si>
  <si>
    <t>Urea, US Dollars: US Gulf NOLA Urea Granular Spot Price, USD/ST
1999: 94.81</t>
  </si>
  <si>
    <t>Urea, US Dollars: US Gulf NOLA Urea Granular Spot Price, USD/ST
2000: 144.56</t>
  </si>
  <si>
    <t>Urea, US Dollars: US Gulf NOLA Urea Granular Spot Price, USD/ST
2001: 138.57</t>
  </si>
  <si>
    <t>Urea, US Dollars: US Gulf NOLA Urea Granular Spot Price, USD/ST
2002: 115.93</t>
  </si>
  <si>
    <t>Urea, US Dollars: US Gulf NOLA Urea Granular Spot Price, USD/ST
2003: 174.46</t>
  </si>
  <si>
    <t>Urea, US Dollars: US Gulf NOLA Urea Granular Spot Price, USD/ST
2004: 205.21</t>
  </si>
  <si>
    <t>Urea, US Dollars: US Gulf NOLA Urea Granular Spot Price, USD/ST
2005: 258.71</t>
  </si>
  <si>
    <t>Urea, US Dollars: US Gulf NOLA Urea Granular Spot Price, USD/ST
2006: 231.62</t>
  </si>
  <si>
    <t>Urea, US Dollars: US Gulf NOLA Urea Granular Spot Price, USD/ST
2007: 349.97</t>
  </si>
  <si>
    <t>Urea, US Dollars: US Gulf NOLA Urea Granular Spot Price, USD/ST
2008: 441.74</t>
  </si>
  <si>
    <t>Urea, US Dollars: US Gulf NOLA Urea Granular Spot Price, USD/ST
2009: 162.77</t>
  </si>
  <si>
    <t>Urea, US Dollars: US Gulf NOLA Urea Granular Spot Price, USD/ST
2010: 218.60</t>
  </si>
  <si>
    <t>Urea, US Dollars: US Gulf NOLA Urea Granular Spot Price, USD/ST
2011: 320.68</t>
  </si>
  <si>
    <t>Urea, US Dollars: US Gulf NOLA Urea Granular Spot Price, USD/ST
2012: 303.75</t>
  </si>
  <si>
    <t>Urea, US Dollars: US Gulf NOLA Urea Granular Spot Price, USD/ST
2013: 260.90</t>
  </si>
  <si>
    <t>Urea, US Dollars: US Gulf NOLA Urea Granular Spot Price, USD/ST
2014: 236.94</t>
  </si>
  <si>
    <t>Urea, US Dollars: US Gulf NOLA Urea Granular Spot Price, USD/ST
2015: 199.14</t>
  </si>
  <si>
    <t>Urea, US Dollars: US Gulf NOLA Urea Granular Spot Price, USD/ST
2016: 150.54</t>
  </si>
  <si>
    <t>Urea, US Dollars: US Gulf NOLA Urea Granular Spot Price, USD/ST
2017: 153.13</t>
  </si>
  <si>
    <t>Urea, US Dollars: US Gulf NOLA Urea Granular Spot Price, USD/ST
2018: 183.47</t>
  </si>
  <si>
    <t>Urea, US Dollars: US Gulf NOLA Urea Granular Spot Price, USD/ST
2019: 163.59</t>
  </si>
  <si>
    <t>Urea, US Dollars: US Gulf NOLA Urea Granular Spot Price, USD/ST
2020: 126.42</t>
  </si>
  <si>
    <t>Urea, US Dollars: US Gulf NOLA Urea Granular Spot Price, USD/ST
2021: 331.42</t>
  </si>
  <si>
    <t>Urea, US Dollars: US Gulf NOLA Urea Granular Spot Price, USD/ST
2022: 542.46</t>
  </si>
  <si>
    <t>Urea, US Dollars: US Gulf NOLA Urea Granular Spot Price, USD/ST
2023: 275.59</t>
  </si>
  <si>
    <t>Primary Commodity Price System - At a Glance - ANNUAL - IMF Data</t>
  </si>
  <si>
    <t>IMF 2024</t>
  </si>
  <si>
    <t>Assumed constant from 2022 spot price.</t>
  </si>
  <si>
    <t>IMF Primary Commodity Price System</t>
  </si>
  <si>
    <t>Klimaat- en Energieverkenning 2024 (pbl.nl)</t>
  </si>
  <si>
    <t>Tabel 10</t>
  </si>
  <si>
    <t>p 162</t>
  </si>
  <si>
    <t>lage prijzen 2035</t>
  </si>
  <si>
    <t>hoge prijzen 2035</t>
  </si>
  <si>
    <t>CO2 prijs (ETS1)</t>
  </si>
  <si>
    <t>CO2 prijs (ETS2)</t>
  </si>
  <si>
    <t>MUSD2023/PJ</t>
  </si>
  <si>
    <t>MEUR2023/PJ</t>
  </si>
  <si>
    <t>Imported Hydrogen</t>
  </si>
  <si>
    <t>[2],[7]</t>
  </si>
  <si>
    <t>none</t>
  </si>
  <si>
    <t>Flat</t>
  </si>
  <si>
    <t>[Mton_CO2/y]</t>
  </si>
  <si>
    <t>CO2 Emission Feedstock</t>
  </si>
  <si>
    <t>CO2 Air Feedstock end of lifetime</t>
  </si>
  <si>
    <t>Scope 3</t>
  </si>
  <si>
    <t>Emission</t>
  </si>
  <si>
    <t>Emi06_01</t>
  </si>
  <si>
    <t>CO2 Emission Int. Transport</t>
  </si>
  <si>
    <t>CO2 Air Int. Transport</t>
  </si>
  <si>
    <t>Bunker</t>
  </si>
  <si>
    <t>Emi05_01</t>
  </si>
  <si>
    <t>[2]</t>
  </si>
  <si>
    <t>CO2 Emission</t>
  </si>
  <si>
    <t>CO2 Air n-ETS</t>
  </si>
  <si>
    <t>National nETS</t>
  </si>
  <si>
    <t>Emi03_01</t>
  </si>
  <si>
    <t>CO2 ETS Allowance</t>
  </si>
  <si>
    <t>CO2 Air ETS</t>
  </si>
  <si>
    <t>National ETS</t>
  </si>
  <si>
    <t>Emi02_01</t>
  </si>
  <si>
    <t>CO2 CCUS Network</t>
  </si>
  <si>
    <t>Gas buffer</t>
  </si>
  <si>
    <t>[kton_CO2/d]</t>
  </si>
  <si>
    <t>Small scale storage buffer - CCUS Network</t>
  </si>
  <si>
    <t>CCUS</t>
  </si>
  <si>
    <t>Industry</t>
  </si>
  <si>
    <t>Emi01_04</t>
  </si>
  <si>
    <t>Operation</t>
  </si>
  <si>
    <t>CO2 from Direct Air Capture outside ETS scheme</t>
  </si>
  <si>
    <t>Emi01_03</t>
  </si>
  <si>
    <t>CO2 from Direct Air Capture under ETS scheme</t>
  </si>
  <si>
    <t>Emi01_02</t>
  </si>
  <si>
    <t>Daily dispatch</t>
  </si>
  <si>
    <t>CO2 Storage</t>
  </si>
  <si>
    <t>CCUS Storage</t>
  </si>
  <si>
    <t>Emi01_01</t>
  </si>
  <si>
    <t>MACC Component 1 - nER F-gas Other</t>
  </si>
  <si>
    <t>nER-GHG F-gas</t>
  </si>
  <si>
    <t>F-gas</t>
  </si>
  <si>
    <t>nER GHG</t>
  </si>
  <si>
    <t>NER02_21</t>
  </si>
  <si>
    <t>MACC Component 2 - nER F-gas Refrigerator</t>
  </si>
  <si>
    <t>NER02_20</t>
  </si>
  <si>
    <t>MACC Component 1 - nER F-gas Refrigerator</t>
  </si>
  <si>
    <t>NER02_19</t>
  </si>
  <si>
    <t>Emmited nER F-gas</t>
  </si>
  <si>
    <t>NER02_18</t>
  </si>
  <si>
    <t>MACC Component 1 - nER N2O Other</t>
  </si>
  <si>
    <t>nER-GHG N2O</t>
  </si>
  <si>
    <t>N2O</t>
  </si>
  <si>
    <t>NER02_17</t>
  </si>
  <si>
    <t>MACC Component 3 - nER N2O Manure Management</t>
  </si>
  <si>
    <t>NER02_16</t>
  </si>
  <si>
    <t>MACC Component 2 - nER N2O Manure Management</t>
  </si>
  <si>
    <t>NER02_15</t>
  </si>
  <si>
    <t>MACC Component 1 - nER N2O Manure Management</t>
  </si>
  <si>
    <t>NER02_14</t>
  </si>
  <si>
    <t>MACC Component 3 - nER N2O Fertilizer</t>
  </si>
  <si>
    <t>NER02_13</t>
  </si>
  <si>
    <t>MACC Component 2 - nER N2O Fertilizer</t>
  </si>
  <si>
    <t>NER02_12</t>
  </si>
  <si>
    <t>MACC Component 1 - nER N2O Fertilizer</t>
  </si>
  <si>
    <t>NER02_11</t>
  </si>
  <si>
    <t>Emmited nER N2O</t>
  </si>
  <si>
    <t>NER02_10</t>
  </si>
  <si>
    <t>MACC Component 1 - nER CH4 Other</t>
  </si>
  <si>
    <t>nER-GHG CH4</t>
  </si>
  <si>
    <t>CH4</t>
  </si>
  <si>
    <t>NER02_09</t>
  </si>
  <si>
    <t>MACC Component 2 - nER CH4 Manure Management</t>
  </si>
  <si>
    <t>NER02_08</t>
  </si>
  <si>
    <t>MACC Component 1 - nER CH4 Manure Management</t>
  </si>
  <si>
    <t>NER02_07</t>
  </si>
  <si>
    <t>MACC Component 3 - nER CH4 Enteric Fermentation</t>
  </si>
  <si>
    <t>NER02_06</t>
  </si>
  <si>
    <t>MACC Component 2 - nER CH4 Enteric Fermentation</t>
  </si>
  <si>
    <t>NER02_05</t>
  </si>
  <si>
    <t>MACC Component 1 - nER CH4 Enteric Fermentation</t>
  </si>
  <si>
    <t>NER02_04</t>
  </si>
  <si>
    <t>Emmited nER CH4</t>
  </si>
  <si>
    <t>NER02_03</t>
  </si>
  <si>
    <t>MACC Component 1 - nER CO2 Other</t>
  </si>
  <si>
    <t>nER-GHG CO2</t>
  </si>
  <si>
    <t>CO2</t>
  </si>
  <si>
    <t>NER02_02</t>
  </si>
  <si>
    <t>Emmited nER CO2</t>
  </si>
  <si>
    <t>NER02_01</t>
  </si>
  <si>
    <t>[Mton_steelscrap/y]</t>
  </si>
  <si>
    <t>Steel scrap</t>
  </si>
  <si>
    <t>Imported material</t>
  </si>
  <si>
    <t>Material</t>
  </si>
  <si>
    <t>Primary</t>
  </si>
  <si>
    <t>EPM01_02</t>
  </si>
  <si>
    <t>[Mton_DRI/y]</t>
  </si>
  <si>
    <t>DRI</t>
  </si>
  <si>
    <t>EPM01_01</t>
  </si>
  <si>
    <t>[PJ/y]</t>
  </si>
  <si>
    <t>Solar Heat</t>
  </si>
  <si>
    <t>Solar</t>
  </si>
  <si>
    <t>Renewable</t>
  </si>
  <si>
    <t>EPR01_05</t>
  </si>
  <si>
    <t>Geothermal Energy</t>
  </si>
  <si>
    <t>Geothermal</t>
  </si>
  <si>
    <t>EPR01_04</t>
  </si>
  <si>
    <t>Ambient Energy</t>
  </si>
  <si>
    <t>Ambient</t>
  </si>
  <si>
    <t>EPR01_03</t>
  </si>
  <si>
    <t>Solar Energy</t>
  </si>
  <si>
    <t>EPR01_02</t>
  </si>
  <si>
    <t>Wind Energy</t>
  </si>
  <si>
    <t>Wind</t>
  </si>
  <si>
    <t>EPR01_01</t>
  </si>
  <si>
    <t>[73]</t>
  </si>
  <si>
    <t>Bio Fuels</t>
  </si>
  <si>
    <t>EPB01_11</t>
  </si>
  <si>
    <t>EPB01_10</t>
  </si>
  <si>
    <t>Biomass</t>
  </si>
  <si>
    <t>EPB01_09</t>
  </si>
  <si>
    <t>EPB01_08</t>
  </si>
  <si>
    <t>EPB01_07</t>
  </si>
  <si>
    <t>EPB01_06</t>
  </si>
  <si>
    <t>EPB01_05</t>
  </si>
  <si>
    <t>EPB01_04</t>
  </si>
  <si>
    <t>Wood</t>
  </si>
  <si>
    <t>EPB01_03</t>
  </si>
  <si>
    <t>EPB01_02</t>
  </si>
  <si>
    <t>EPB01_01</t>
  </si>
  <si>
    <t>[Mt/y]</t>
  </si>
  <si>
    <t>Mixed Plastic Waste</t>
  </si>
  <si>
    <t>Waste</t>
  </si>
  <si>
    <t>Other</t>
  </si>
  <si>
    <t>EPO01_03</t>
  </si>
  <si>
    <t>Municipal Waste</t>
  </si>
  <si>
    <t>EPO01_02</t>
  </si>
  <si>
    <t>Imported Uranium NL</t>
  </si>
  <si>
    <t>Uranium</t>
  </si>
  <si>
    <t>Nuclear</t>
  </si>
  <si>
    <t>EPO01_01</t>
  </si>
  <si>
    <t>Fossil Primary</t>
  </si>
  <si>
    <t>Fossil</t>
  </si>
  <si>
    <t>EPF01_04</t>
  </si>
  <si>
    <t>[2],[50]</t>
  </si>
  <si>
    <t>Crude Oil</t>
  </si>
  <si>
    <t>EPF01_02</t>
  </si>
  <si>
    <t>EPF01_01</t>
  </si>
  <si>
    <t>Biomass from agriculture residues - Final Biomass</t>
  </si>
  <si>
    <t>Bio Based</t>
  </si>
  <si>
    <t>Final Biomass</t>
  </si>
  <si>
    <t>Conversion</t>
  </si>
  <si>
    <t>Bio01_03</t>
  </si>
  <si>
    <t>Biomass from grasscrops - Final Biomass</t>
  </si>
  <si>
    <t>Bio01_02</t>
  </si>
  <si>
    <t>Biomass from wood - Final Biomass</t>
  </si>
  <si>
    <t>Bio01_01</t>
  </si>
  <si>
    <t>[54]</t>
  </si>
  <si>
    <t>1 hour [h]</t>
  </si>
  <si>
    <t>Flat low night 6 days</t>
  </si>
  <si>
    <t>Shedding</t>
  </si>
  <si>
    <t>Solid State Ammonia Synthesis - Ammonia Production</t>
  </si>
  <si>
    <t>Amm01_05</t>
  </si>
  <si>
    <t>Haber Bosch with electrolyzer - Ammonia Production</t>
  </si>
  <si>
    <t>Amm01_04</t>
  </si>
  <si>
    <t>Haber Bosch with external H2 - Ammonia Production</t>
  </si>
  <si>
    <t>Amm01_03</t>
  </si>
  <si>
    <t>Haber Bosch with H2 from SMR wCCUS - Ammonia Production</t>
  </si>
  <si>
    <t>Amm01_02</t>
  </si>
  <si>
    <t>Haber Bosch with H2 from SMR - Ammonia Production</t>
  </si>
  <si>
    <t>Amm01_01</t>
  </si>
  <si>
    <t>[GW]</t>
  </si>
  <si>
    <t>HD to LD compressor - Hydrogen Production</t>
  </si>
  <si>
    <t>Hydrogen LD</t>
  </si>
  <si>
    <t>Internal Hydrogen Flow</t>
  </si>
  <si>
    <t>Hyd04_02</t>
  </si>
  <si>
    <t>LD to HD compressor - Hydrogen Production</t>
  </si>
  <si>
    <t>Hydrogen HD</t>
  </si>
  <si>
    <t>Hyd04_01</t>
  </si>
  <si>
    <t>Hyd03_01</t>
  </si>
  <si>
    <t>[GWh/d]</t>
  </si>
  <si>
    <t>Large scale storage buffer - Hydrogen Production</t>
  </si>
  <si>
    <t>Storage</t>
  </si>
  <si>
    <t>Hyd02_02</t>
  </si>
  <si>
    <t>Small scale storage buffer - Hydrogen Production</t>
  </si>
  <si>
    <t>Hyd02_01</t>
  </si>
  <si>
    <t>[71]</t>
  </si>
  <si>
    <t>[GWe]</t>
  </si>
  <si>
    <t>Solid Oxide Electrolyzer - Hydrogen Production</t>
  </si>
  <si>
    <t>Synthetic</t>
  </si>
  <si>
    <t>Hyd01_06</t>
  </si>
  <si>
    <t>[70]</t>
  </si>
  <si>
    <t>PEM Electrolyzer - Hydrogen Production</t>
  </si>
  <si>
    <t>Hyd01_05</t>
  </si>
  <si>
    <t>[69]</t>
  </si>
  <si>
    <t>Alkalyne Electrolyzer - Hydrogen Production</t>
  </si>
  <si>
    <t>Hyd01_04</t>
  </si>
  <si>
    <t>[48]</t>
  </si>
  <si>
    <t>Nuclear Gen IV - Hydrogen Production</t>
  </si>
  <si>
    <t>Nuclear Based</t>
  </si>
  <si>
    <t>Hyd01_03</t>
  </si>
  <si>
    <t>Gas Reforming wCCS - Hydrogen Production</t>
  </si>
  <si>
    <t>Fossil Based</t>
  </si>
  <si>
    <t>Hyd01_02</t>
  </si>
  <si>
    <t>Gas Reforming - Hydrogen Production</t>
  </si>
  <si>
    <t>Hyd01_01</t>
  </si>
  <si>
    <t>Natural Gas LNG</t>
  </si>
  <si>
    <t>Gas06_01</t>
  </si>
  <si>
    <t>HD to LD compressor - Final Gas</t>
  </si>
  <si>
    <t>Natural Gas LD</t>
  </si>
  <si>
    <t>Internal Gas Flow</t>
  </si>
  <si>
    <t>Final Gas</t>
  </si>
  <si>
    <t>Gas05_01</t>
  </si>
  <si>
    <t>Flat high spread</t>
  </si>
  <si>
    <t>Gas from Solid Biomass Gasification wCCS - Final Gas</t>
  </si>
  <si>
    <t>Gas04_04</t>
  </si>
  <si>
    <t>Gas from Solid Biomass Gasification - Final Gas</t>
  </si>
  <si>
    <t>Gas04_03</t>
  </si>
  <si>
    <t>Gas from Manure-Starch Co-Digestion - Final Gas</t>
  </si>
  <si>
    <t>Gas04_02</t>
  </si>
  <si>
    <t>Gas from Manure Digestion - Final Gas</t>
  </si>
  <si>
    <t>Gas04_01</t>
  </si>
  <si>
    <t>LD to HD compressor - Final Gas</t>
  </si>
  <si>
    <t>Natural Gas HD</t>
  </si>
  <si>
    <t>Gas03_01</t>
  </si>
  <si>
    <t>Large scale storage buffer - Final Gas</t>
  </si>
  <si>
    <t>Gas02_02</t>
  </si>
  <si>
    <t>Small scale storage buffer - Final Gas</t>
  </si>
  <si>
    <t>Gas02_01</t>
  </si>
  <si>
    <t>LNG decompression station - Final Gas</t>
  </si>
  <si>
    <t>Gas01_04</t>
  </si>
  <si>
    <t>Gas01_03</t>
  </si>
  <si>
    <t>Methane from Hydrogen - Final Gas</t>
  </si>
  <si>
    <t>Gas01_02</t>
  </si>
  <si>
    <t>Gas Extraction - Final Gas</t>
  </si>
  <si>
    <t>Gas01_01</t>
  </si>
  <si>
    <t>[62]</t>
  </si>
  <si>
    <t>Methanol direct synthesis from CO2 and H2 - Reffineries</t>
  </si>
  <si>
    <t>Methanol</t>
  </si>
  <si>
    <t>Refineries</t>
  </si>
  <si>
    <t>RFS04_02</t>
  </si>
  <si>
    <t>Methanol from syngas - Refineries</t>
  </si>
  <si>
    <t>RFS04_01</t>
  </si>
  <si>
    <t>[63]</t>
  </si>
  <si>
    <t>Syngas from SOEC  electrolysis - Refineries</t>
  </si>
  <si>
    <t>Syngas</t>
  </si>
  <si>
    <t>RFS03_03</t>
  </si>
  <si>
    <t>[60]</t>
  </si>
  <si>
    <t>Syngas from CO2 and H2 RWGS - Refineries</t>
  </si>
  <si>
    <t>RFS03_02</t>
  </si>
  <si>
    <t>[66]</t>
  </si>
  <si>
    <t>Syngas from biomass gasification - Refineries</t>
  </si>
  <si>
    <t>RFS03_01</t>
  </si>
  <si>
    <t>[64]</t>
  </si>
  <si>
    <t>Synkerosene oriented methanol to fuels - Refineries</t>
  </si>
  <si>
    <t>Syn Kerosene</t>
  </si>
  <si>
    <t>RFS02_02</t>
  </si>
  <si>
    <t>[61]</t>
  </si>
  <si>
    <t>Synkerosene oriented Fischer Tropsch - Refineries</t>
  </si>
  <si>
    <t>RFS02_01</t>
  </si>
  <si>
    <t>Syndiesel oriented methanol to fuels - Refineries</t>
  </si>
  <si>
    <t>Syn Diesel</t>
  </si>
  <si>
    <t>RFS01_02</t>
  </si>
  <si>
    <t>Syndiesel oriented Fischer Tropsch - Refineries</t>
  </si>
  <si>
    <t>RFS01_01</t>
  </si>
  <si>
    <t>Bio Kerosene</t>
  </si>
  <si>
    <t>RFB03_02</t>
  </si>
  <si>
    <t>[65]</t>
  </si>
  <si>
    <t>Biokerosene oriented hydro pyrolisis - Refineries</t>
  </si>
  <si>
    <t>RFB03_01</t>
  </si>
  <si>
    <t>Bio Diesel</t>
  </si>
  <si>
    <t>RFB02_03</t>
  </si>
  <si>
    <t>Biodiesel oriented hydro pyrolisis - Refineries</t>
  </si>
  <si>
    <t>RFB02_02</t>
  </si>
  <si>
    <t>Biodiesel from FAME  - Refineries</t>
  </si>
  <si>
    <t>RFB02_01</t>
  </si>
  <si>
    <t>Bio Ethanol</t>
  </si>
  <si>
    <t>RFB01_04</t>
  </si>
  <si>
    <t>Bioethanol from cellulosic biomass trough hydrolisis and fermentation - Refineries</t>
  </si>
  <si>
    <t>RFB01_03</t>
  </si>
  <si>
    <t>Bioethanol from starch fermentation - Refineries</t>
  </si>
  <si>
    <t>RFB01_02</t>
  </si>
  <si>
    <t>Bioethanol from sugar fermentation - Refineries</t>
  </si>
  <si>
    <t>RFB01_01</t>
  </si>
  <si>
    <t>Bio Naphtha</t>
  </si>
  <si>
    <t>RFB00_01</t>
  </si>
  <si>
    <t>Other Oil Products</t>
  </si>
  <si>
    <t>Fossil Secondary</t>
  </si>
  <si>
    <t>RFP06_01</t>
  </si>
  <si>
    <t>Fuel Oil</t>
  </si>
  <si>
    <t>RFP05_01</t>
  </si>
  <si>
    <t>Kerosene</t>
  </si>
  <si>
    <t>RFP04_01</t>
  </si>
  <si>
    <t>Road Fuel</t>
  </si>
  <si>
    <t>RFP03_10</t>
  </si>
  <si>
    <t>[D]</t>
  </si>
  <si>
    <t>Dummy syndiesel to road fuel - Refinieries</t>
  </si>
  <si>
    <t>RFP03_09</t>
  </si>
  <si>
    <t>Dummy bio-diesel to road fuel - Refineries</t>
  </si>
  <si>
    <t>RFP03_08</t>
  </si>
  <si>
    <t>Dummy bio-ethanol to road fuel - Refineries</t>
  </si>
  <si>
    <t>RFP03_07</t>
  </si>
  <si>
    <t>Flat low spread</t>
  </si>
  <si>
    <t>Koch refinery wCCS - Refineries</t>
  </si>
  <si>
    <t>RFP03_06</t>
  </si>
  <si>
    <t>Koch refinery - Refineries</t>
  </si>
  <si>
    <t>RFP03_05</t>
  </si>
  <si>
    <t>Basic cracking refinery wCCS - Refineries</t>
  </si>
  <si>
    <t>RFP03_04</t>
  </si>
  <si>
    <t>Basic cracking refinery - Refineries</t>
  </si>
  <si>
    <t>RFP03_03</t>
  </si>
  <si>
    <t>Deep cracking refinery wCCS - Refineries</t>
  </si>
  <si>
    <t>RFP03_02</t>
  </si>
  <si>
    <t>Deep cracking refinery - Refineries</t>
  </si>
  <si>
    <t>RFP03_01</t>
  </si>
  <si>
    <t>RFP02_01</t>
  </si>
  <si>
    <t>LPG</t>
  </si>
  <si>
    <t>RFP01_01</t>
  </si>
  <si>
    <t>Electric Furnace - FH Industry</t>
  </si>
  <si>
    <t>Furnace Heat Industry</t>
  </si>
  <si>
    <t>Heat</t>
  </si>
  <si>
    <t>FHI01_06</t>
  </si>
  <si>
    <t>Hydrogen Furnace - FH Industry</t>
  </si>
  <si>
    <t>FHI01_05</t>
  </si>
  <si>
    <t>Biomass Furnace wCCUS - FH Industry</t>
  </si>
  <si>
    <t>FHI01_04</t>
  </si>
  <si>
    <t>Biomass Furnace - FH Industry</t>
  </si>
  <si>
    <t>FHI01_03</t>
  </si>
  <si>
    <t>Natural Gas Furnace wCCUS - FH Industry</t>
  </si>
  <si>
    <t>FHI01_02</t>
  </si>
  <si>
    <t>Natural Gas Furnace - FH Industry</t>
  </si>
  <si>
    <t>FHI01_01</t>
  </si>
  <si>
    <t>[83]</t>
  </si>
  <si>
    <t>Co-Digestion Biomass - LT Heat for Industry</t>
  </si>
  <si>
    <t>Heat LT Industry</t>
  </si>
  <si>
    <t>LTI01_05</t>
  </si>
  <si>
    <t>Geothermal HP - LT Heat for Industry</t>
  </si>
  <si>
    <t>LTI01_04</t>
  </si>
  <si>
    <t>Heat Pump Electricity - LT Heat for Industry</t>
  </si>
  <si>
    <t>LTI01_03</t>
  </si>
  <si>
    <t>Heat Pump Gas - LT Heat for Industry</t>
  </si>
  <si>
    <t>LTI01_02</t>
  </si>
  <si>
    <t>Dummy HT tech into LT - LT Heat for Industry</t>
  </si>
  <si>
    <t>LTI01_01</t>
  </si>
  <si>
    <t>Boiler H2 - HT Heat for Industry</t>
  </si>
  <si>
    <t>Heat HT Industry</t>
  </si>
  <si>
    <t>HTI01_17</t>
  </si>
  <si>
    <t>Direct Heating Electricity - LT Heat for Industry</t>
  </si>
  <si>
    <t>HTI01_16</t>
  </si>
  <si>
    <t>CHP flexible</t>
  </si>
  <si>
    <t>CHP Biomass wCCS - HT Heat for Industry</t>
  </si>
  <si>
    <t>HTI01_15</t>
  </si>
  <si>
    <t>CHP Biomass - HT Heat for Industry</t>
  </si>
  <si>
    <t>HTI01_14</t>
  </si>
  <si>
    <t>Blast Furnace Gas</t>
  </si>
  <si>
    <t xml:space="preserve">Flat low night </t>
  </si>
  <si>
    <t>CHP BFG - LT Heat for Industry</t>
  </si>
  <si>
    <t>HTI01_13</t>
  </si>
  <si>
    <t>CHP Coal wCCS - HT Heat for Industry</t>
  </si>
  <si>
    <t>HTI01_12</t>
  </si>
  <si>
    <t>CHP Coal - HT Heat for Industry</t>
  </si>
  <si>
    <t>HTI01_11</t>
  </si>
  <si>
    <t>CHP Gas wCCS - HT Heat for Industry</t>
  </si>
  <si>
    <t>HTI01_10</t>
  </si>
  <si>
    <t>CHP Gas - HT Heat for Industry</t>
  </si>
  <si>
    <t>HTI01_09</t>
  </si>
  <si>
    <t>Boiler Biomass wCCS - HT Heat for Industry</t>
  </si>
  <si>
    <t>HTI01_08</t>
  </si>
  <si>
    <t>Boiler Biomass - HT Heat for Industry</t>
  </si>
  <si>
    <t>HTI01_07</t>
  </si>
  <si>
    <t>Boiler Coal wCCS - HT Heat for Industry</t>
  </si>
  <si>
    <t>HTI01_06</t>
  </si>
  <si>
    <t>Boiler Coal - HT Heat for Industry</t>
  </si>
  <si>
    <t>HTI01_05</t>
  </si>
  <si>
    <t>Hybrid Boiler Gas wCCS - HT Heat for Industry</t>
  </si>
  <si>
    <t>HTI01_04</t>
  </si>
  <si>
    <t>Hybrid Boiler Gas - HT Heat for Industry</t>
  </si>
  <si>
    <t>HTI01_03</t>
  </si>
  <si>
    <t>Boiler Gas wCCS - HT Heat for Industry</t>
  </si>
  <si>
    <t>HTI01_02</t>
  </si>
  <si>
    <t>Boiler Gas - HT Heat for Industry</t>
  </si>
  <si>
    <t>HTI01_01</t>
  </si>
  <si>
    <t>[1]</t>
  </si>
  <si>
    <t>Boiler Hydrogen - LT Heat for Agriculture Other</t>
  </si>
  <si>
    <t>Heat LT Agriculture Other</t>
  </si>
  <si>
    <t>Agriculture</t>
  </si>
  <si>
    <t>Agr06_03</t>
  </si>
  <si>
    <t>Boiler Gas  - LT Heat for Agriculture Other</t>
  </si>
  <si>
    <t>Agr06_02</t>
  </si>
  <si>
    <t>[75]</t>
  </si>
  <si>
    <t>Co-Digestion Biomass - LT Heat for Agriculture Other</t>
  </si>
  <si>
    <t>Agr06_01</t>
  </si>
  <si>
    <t>Boiler Hydrogen - LT Heat for Agriculture</t>
  </si>
  <si>
    <t>Heat LT Agriculture Horticulture</t>
  </si>
  <si>
    <t>Agr05_06</t>
  </si>
  <si>
    <t>Boiler Biomass - LT Heat for Agriculture</t>
  </si>
  <si>
    <t>Agr05_05</t>
  </si>
  <si>
    <t>Shallow Soil Energy - LT Heat for Agriculture</t>
  </si>
  <si>
    <t>Agr05_04</t>
  </si>
  <si>
    <t>Geothermal HP - LT Heat for Agriculture</t>
  </si>
  <si>
    <t>Agr05_03</t>
  </si>
  <si>
    <t>Boiler Gas - LT Heat for Agriculture</t>
  </si>
  <si>
    <t>Agr05_02</t>
  </si>
  <si>
    <t>CHP Gas - LT Heat for Agriculture</t>
  </si>
  <si>
    <t>Agr05_01</t>
  </si>
  <si>
    <t>Hourly dispatch</t>
  </si>
  <si>
    <t>Boiler Hydrogen - LT Heat for Network</t>
  </si>
  <si>
    <t>Heat LT Network</t>
  </si>
  <si>
    <t>Heat Network</t>
  </si>
  <si>
    <t>LTN01_07</t>
  </si>
  <si>
    <t>1 year [y]</t>
  </si>
  <si>
    <t>Hot water storage tank - LT Heat for Network</t>
  </si>
  <si>
    <t>LTN01_06</t>
  </si>
  <si>
    <t>Geothermal Gas HP - LT Heat for Network</t>
  </si>
  <si>
    <t>LTN01_05</t>
  </si>
  <si>
    <t>Boiler Biomass wCCS - LT Heat for Network</t>
  </si>
  <si>
    <t>LTN01_04</t>
  </si>
  <si>
    <t>Boiler Biomass - LT Heat for Network</t>
  </si>
  <si>
    <t>LTN01_03</t>
  </si>
  <si>
    <t>Boiler Gas wCCS - LT Heat for Network</t>
  </si>
  <si>
    <t>LTN01_02</t>
  </si>
  <si>
    <t>Boiler Gas - LT Heat for Network</t>
  </si>
  <si>
    <t>LTN01_01</t>
  </si>
  <si>
    <t>[79]</t>
  </si>
  <si>
    <t>Built Environment</t>
  </si>
  <si>
    <t>Boiler Hydrogen - LT Heat for Services</t>
  </si>
  <si>
    <t>Heat LT Services</t>
  </si>
  <si>
    <t>Services</t>
  </si>
  <si>
    <t>LTS01_10</t>
  </si>
  <si>
    <t>CHP H2 - LT Heat for Services</t>
  </si>
  <si>
    <t>LTS01_09</t>
  </si>
  <si>
    <t>CHP Gas  - LT Heat for Services</t>
  </si>
  <si>
    <t>LTS01_08</t>
  </si>
  <si>
    <t>[82]</t>
  </si>
  <si>
    <t>Electric Heat Pump Soil - LT Heat for Services</t>
  </si>
  <si>
    <t>LTS01_07</t>
  </si>
  <si>
    <t>[81]</t>
  </si>
  <si>
    <t>Electric Heat Pump Air - LT Heat for Services</t>
  </si>
  <si>
    <t>LTS01_06</t>
  </si>
  <si>
    <t>[80][D]</t>
  </si>
  <si>
    <t>Electric Heater - LT Heat for Services</t>
  </si>
  <si>
    <t>LTS01_05</t>
  </si>
  <si>
    <t>Hybrid Heat Pump - LT Heat for Services</t>
  </si>
  <si>
    <t>LTS01_04</t>
  </si>
  <si>
    <t>District Heating - LT Heat for Services</t>
  </si>
  <si>
    <t>LTS01_03</t>
  </si>
  <si>
    <t>Boiler Gas HR107 - LT Heat for Services</t>
  </si>
  <si>
    <t>LTS01_02</t>
  </si>
  <si>
    <t>Boiler Gas Standard - LT Heat for Services</t>
  </si>
  <si>
    <t>LTS01_01</t>
  </si>
  <si>
    <t>1 month [m]</t>
  </si>
  <si>
    <t>Electricity NL - LV</t>
  </si>
  <si>
    <t>DR shifting</t>
  </si>
  <si>
    <t>Electric Heat Pump GW - LT Heat for Houses</t>
  </si>
  <si>
    <t>Heat LT Houses A+,A,B</t>
  </si>
  <si>
    <t>Residential</t>
  </si>
  <si>
    <t>LTR02_05</t>
  </si>
  <si>
    <t>[78]</t>
  </si>
  <si>
    <t>4 hours [q]</t>
  </si>
  <si>
    <t>BE shifting</t>
  </si>
  <si>
    <t>Electric Heat Pump Air - LT Heat for Houses</t>
  </si>
  <si>
    <t>LTR02_04</t>
  </si>
  <si>
    <t>Electric Heater wSolar - LT Heat for Houses</t>
  </si>
  <si>
    <t>LTR02_03</t>
  </si>
  <si>
    <t>Boiler Gas wSolar - LT Heat for Houses</t>
  </si>
  <si>
    <t>LTR02_02</t>
  </si>
  <si>
    <t>Dummy C-G tech into A+,A,B - LT Heat for Houses</t>
  </si>
  <si>
    <t>LTR02_01</t>
  </si>
  <si>
    <t>[79][D]</t>
  </si>
  <si>
    <t>Boiler Hydrogen - LT Heat for Houses</t>
  </si>
  <si>
    <t>Heat LT Houses C-G</t>
  </si>
  <si>
    <t>LTR01_06</t>
  </si>
  <si>
    <t>Electric Heater - LT Heat for Houses</t>
  </si>
  <si>
    <t>LTR01_05</t>
  </si>
  <si>
    <t>[77]</t>
  </si>
  <si>
    <t>Hybrid Heat Pump - LT Heat for Houses</t>
  </si>
  <si>
    <t>LTR01_04</t>
  </si>
  <si>
    <t>District Heating - LT Heat for Houses</t>
  </si>
  <si>
    <t>LTR01_03</t>
  </si>
  <si>
    <t>Boiler Gas wWood Stove - LT Heat for Houses</t>
  </si>
  <si>
    <t>LTR01_02</t>
  </si>
  <si>
    <t>Boiler Gas - LT Heat for Houses</t>
  </si>
  <si>
    <t>LTR01_01</t>
  </si>
  <si>
    <t>Transformer from HV to LV - Power NL</t>
  </si>
  <si>
    <t>XC Trade</t>
  </si>
  <si>
    <t>Power NL</t>
  </si>
  <si>
    <t>PNL07_01</t>
  </si>
  <si>
    <t>[2],[49]</t>
  </si>
  <si>
    <t>Sun NL</t>
  </si>
  <si>
    <t>Electricity from Residential Solar PV - Power NL</t>
  </si>
  <si>
    <t>Generation</t>
  </si>
  <si>
    <t>PNL06_01</t>
  </si>
  <si>
    <t>Transformer from LV  to HV - Power NL</t>
  </si>
  <si>
    <t>Electricity NL - HV</t>
  </si>
  <si>
    <t>PNL05_01</t>
  </si>
  <si>
    <t>Import from NS - Power NL</t>
  </si>
  <si>
    <t>PNL04_06</t>
  </si>
  <si>
    <t>Import from GB - Power NL</t>
  </si>
  <si>
    <t>PNL04_05</t>
  </si>
  <si>
    <t>Import from NO - Power NL</t>
  </si>
  <si>
    <t>PNL04_04</t>
  </si>
  <si>
    <t>Import from DK - Power NL</t>
  </si>
  <si>
    <t>PNL04_03</t>
  </si>
  <si>
    <t>Import from DE - Power NL</t>
  </si>
  <si>
    <t>PNL04_02</t>
  </si>
  <si>
    <t>Import from BE - Power NL</t>
  </si>
  <si>
    <t>PNL04_01</t>
  </si>
  <si>
    <t>Compresed Air Underground Storage - Power NL</t>
  </si>
  <si>
    <t>PNL03_01</t>
  </si>
  <si>
    <t>1 week [w]</t>
  </si>
  <si>
    <t>Compresed Air Aboveground Storage - Power NL</t>
  </si>
  <si>
    <t>Undispatched Electricity (VOLL) - Power NL</t>
  </si>
  <si>
    <t>Unidspatched</t>
  </si>
  <si>
    <t>PNL02_01</t>
  </si>
  <si>
    <t>[2],[45]</t>
  </si>
  <si>
    <t>Hydro RoR NL</t>
  </si>
  <si>
    <t>Electricity from Hydro - Power NL</t>
  </si>
  <si>
    <t>PNL01_17</t>
  </si>
  <si>
    <t>Electricity from Industrial Solar PV - Power NL</t>
  </si>
  <si>
    <t>PNL01_16</t>
  </si>
  <si>
    <t>Electricity from Solar PV Fields - Power NL</t>
  </si>
  <si>
    <t>PNL01_15</t>
  </si>
  <si>
    <t>Wind Offshore NL</t>
  </si>
  <si>
    <t>Electricity from Offshore Wind (near)- Power NL</t>
  </si>
  <si>
    <t>PNL01_14</t>
  </si>
  <si>
    <t>Wind Onshore NL</t>
  </si>
  <si>
    <t>Electricity from Onshore Wind - Power NL</t>
  </si>
  <si>
    <t>PNL01_13</t>
  </si>
  <si>
    <t>Electricity from Biomass wCCS - Power NL</t>
  </si>
  <si>
    <t>PNL01_12</t>
  </si>
  <si>
    <t>Electricity from Biomass - Power NL</t>
  </si>
  <si>
    <t>PNL01_11</t>
  </si>
  <si>
    <t>[42],[49]</t>
  </si>
  <si>
    <t>Electricity from Nuclear SMR - Power NL</t>
  </si>
  <si>
    <t>PNL01_10</t>
  </si>
  <si>
    <t>[41],[49]</t>
  </si>
  <si>
    <t>Electricity from Nuclear Gen III - Power NL</t>
  </si>
  <si>
    <t>PNL01_09</t>
  </si>
  <si>
    <t>[43]</t>
  </si>
  <si>
    <t>Electricity from Hydrogen SOFC - Power NL</t>
  </si>
  <si>
    <t>PNL01_08</t>
  </si>
  <si>
    <t>Electricity from GT - Power NL</t>
  </si>
  <si>
    <t>PNL01_07</t>
  </si>
  <si>
    <t>Electricity from CCGT BFG - Power NL</t>
  </si>
  <si>
    <t>PNL01_06</t>
  </si>
  <si>
    <t>Electricity from CCGT wCCS - Power NL</t>
  </si>
  <si>
    <t>PNL01_05</t>
  </si>
  <si>
    <t>Electricity from CCGT - Power NL</t>
  </si>
  <si>
    <t>PNL01_04</t>
  </si>
  <si>
    <t>Electricity from Co-fired Coal wCCS - Power NL</t>
  </si>
  <si>
    <t>PNL01_03</t>
  </si>
  <si>
    <t>Electricity from Co-fired Coal - Power NL</t>
  </si>
  <si>
    <t>PNL01_02</t>
  </si>
  <si>
    <t>Electricity from Coal old - Power NL</t>
  </si>
  <si>
    <t>PNL01_01</t>
  </si>
  <si>
    <t>Electricity from Offshore Wind (far) - Power NL</t>
  </si>
  <si>
    <t>Electricity NL - HVNS</t>
  </si>
  <si>
    <t>PNS01_01</t>
  </si>
  <si>
    <t>Import from NO - Power GB</t>
  </si>
  <si>
    <t>Electricity GB</t>
  </si>
  <si>
    <t>Power EU</t>
  </si>
  <si>
    <t>External</t>
  </si>
  <si>
    <t>PGB01_05</t>
  </si>
  <si>
    <t>Import from DK - Power GB</t>
  </si>
  <si>
    <t>PGB01_04</t>
  </si>
  <si>
    <t>Import from BE - Power GB</t>
  </si>
  <si>
    <t>PGB01_03</t>
  </si>
  <si>
    <t>[25],[26]</t>
  </si>
  <si>
    <t>Export from NL to Power GB</t>
  </si>
  <si>
    <t>Exports</t>
  </si>
  <si>
    <t>PGB01_02</t>
  </si>
  <si>
    <t>Inland generation - Power GB</t>
  </si>
  <si>
    <t>Inland generation</t>
  </si>
  <si>
    <t>PGB01_01</t>
  </si>
  <si>
    <t>[12],[13],[14]</t>
  </si>
  <si>
    <t>Import from GB - Power NO</t>
  </si>
  <si>
    <t>Electricity NO</t>
  </si>
  <si>
    <t>PNO01_05</t>
  </si>
  <si>
    <t>Import from DK - Power NO</t>
  </si>
  <si>
    <t>PNO01_04</t>
  </si>
  <si>
    <t>Import from DE - Power NO</t>
  </si>
  <si>
    <t>PNO01_03</t>
  </si>
  <si>
    <t>[12]</t>
  </si>
  <si>
    <t>Export from NL to Power NO</t>
  </si>
  <si>
    <t>PNO01_02</t>
  </si>
  <si>
    <t>Inland generation - Power NO</t>
  </si>
  <si>
    <t>PNO01_01</t>
  </si>
  <si>
    <t>[1],[12]</t>
  </si>
  <si>
    <t>Import from GB - Power DK</t>
  </si>
  <si>
    <t>Electricity DK</t>
  </si>
  <si>
    <t>PDK01_05</t>
  </si>
  <si>
    <t>Import from NO - Power DK</t>
  </si>
  <si>
    <t>PDK01_04</t>
  </si>
  <si>
    <t>Import from DE - Power DK</t>
  </si>
  <si>
    <t>PDK01_03</t>
  </si>
  <si>
    <t>[1],[12],[40]</t>
  </si>
  <si>
    <t>Export from NL to Power DK</t>
  </si>
  <si>
    <t>PDK01_02</t>
  </si>
  <si>
    <t>Inland generation - Power DK</t>
  </si>
  <si>
    <t>PDK01_01</t>
  </si>
  <si>
    <t>Import from NO - Power DE</t>
  </si>
  <si>
    <t>Electricity DE</t>
  </si>
  <si>
    <t>PDE01_05</t>
  </si>
  <si>
    <t>Import from DK - Power DE</t>
  </si>
  <si>
    <t>PDE01_04</t>
  </si>
  <si>
    <t>Import from BE - Power DE</t>
  </si>
  <si>
    <t>PDE01_03</t>
  </si>
  <si>
    <t>Export from NL to Power DE</t>
  </si>
  <si>
    <t>PDE01_02</t>
  </si>
  <si>
    <t>[1],[37],[38]</t>
  </si>
  <si>
    <t>Inland generation - Power DE</t>
  </si>
  <si>
    <t>PDE01_01</t>
  </si>
  <si>
    <t>Import from GB - Power BE</t>
  </si>
  <si>
    <t>Electricity BE</t>
  </si>
  <si>
    <t>PBE01_04</t>
  </si>
  <si>
    <t>Import from DE - Power BE</t>
  </si>
  <si>
    <t>PBE01_03</t>
  </si>
  <si>
    <t>Export from NL to Power BE</t>
  </si>
  <si>
    <t>PBE01_02</t>
  </si>
  <si>
    <t>Inland generation - Power BE</t>
  </si>
  <si>
    <t>PBE01_01</t>
  </si>
  <si>
    <t>GB Load</t>
  </si>
  <si>
    <t>Dummy standard electricity consumption - GB</t>
  </si>
  <si>
    <t>Electricity demand - GB</t>
  </si>
  <si>
    <t>eDemand EU</t>
  </si>
  <si>
    <t>EIM05_01</t>
  </si>
  <si>
    <t>NO Load</t>
  </si>
  <si>
    <t>Dummy standard electricity consumption - NO</t>
  </si>
  <si>
    <t>Electricity demand - NO</t>
  </si>
  <si>
    <t>EIM04_01</t>
  </si>
  <si>
    <t>DK Load</t>
  </si>
  <si>
    <t>Dummy standard electricity consumption - DK</t>
  </si>
  <si>
    <t>Electricity demand - DK</t>
  </si>
  <si>
    <t>EIM03_01</t>
  </si>
  <si>
    <t>DE Load</t>
  </si>
  <si>
    <t>Dummy standard electricity consumption - DE</t>
  </si>
  <si>
    <t>Electricity demand - DE</t>
  </si>
  <si>
    <t>EIM02_01</t>
  </si>
  <si>
    <t>BE Load</t>
  </si>
  <si>
    <t>Dummy standard electricity consumption - BE</t>
  </si>
  <si>
    <t>Electricity demand - BE</t>
  </si>
  <si>
    <t>EIM01_01</t>
  </si>
  <si>
    <t>Exports of syn-based kerosene</t>
  </si>
  <si>
    <t>Kerosene Exports</t>
  </si>
  <si>
    <t>Export Hydrocarbons</t>
  </si>
  <si>
    <t>OPE03_03</t>
  </si>
  <si>
    <t>Exports of bio-based kerosene</t>
  </si>
  <si>
    <t>OPE03_02</t>
  </si>
  <si>
    <t>Exports of oil-based kerosene</t>
  </si>
  <si>
    <t>OPE03_01</t>
  </si>
  <si>
    <t>Exports of syn-based road fuels</t>
  </si>
  <si>
    <t>Road Fuel Exports</t>
  </si>
  <si>
    <t>OPE02_03</t>
  </si>
  <si>
    <t>Exports of bio-based road fuels</t>
  </si>
  <si>
    <t>OPE02_02</t>
  </si>
  <si>
    <t>Exports of oil-based road fuels</t>
  </si>
  <si>
    <t>OPE02_01</t>
  </si>
  <si>
    <t>Exports of syn-based naphtha</t>
  </si>
  <si>
    <t>Naphtha Exports</t>
  </si>
  <si>
    <t>OPE01_03</t>
  </si>
  <si>
    <t>Exports of bio-based naphtha</t>
  </si>
  <si>
    <t>OPE01_02</t>
  </si>
  <si>
    <t>Exports of oil-based naphtha</t>
  </si>
  <si>
    <t>OPE01_01</t>
  </si>
  <si>
    <t>Exports of Natural Gas</t>
  </si>
  <si>
    <t>Natural Gas Exports</t>
  </si>
  <si>
    <t>Export Gas NL</t>
  </si>
  <si>
    <t>Final Gas EU</t>
  </si>
  <si>
    <t>NGE01_01</t>
  </si>
  <si>
    <t>[MtonCO2/y]</t>
  </si>
  <si>
    <t>Other F-gas Emissions</t>
  </si>
  <si>
    <t>nER-GHG All - F-gas Others</t>
  </si>
  <si>
    <t>NER01_09</t>
  </si>
  <si>
    <t>Other N2O Emissions</t>
  </si>
  <si>
    <t>nER-GHG All - N2O Others</t>
  </si>
  <si>
    <t>NER01_08</t>
  </si>
  <si>
    <t>Other CH4 Emissions</t>
  </si>
  <si>
    <t>nER-GHG All - CH4 Others</t>
  </si>
  <si>
    <t>NER01_07</t>
  </si>
  <si>
    <t>Other CO2 Emissions</t>
  </si>
  <si>
    <t>nER-GHG All - CO2 Others</t>
  </si>
  <si>
    <t>NER01_06</t>
  </si>
  <si>
    <t>Refrigeration F-gas Emissions</t>
  </si>
  <si>
    <t xml:space="preserve">nER-GHG Product Use - HFC Refrigeration </t>
  </si>
  <si>
    <t>Product Use</t>
  </si>
  <si>
    <t>NER01_05</t>
  </si>
  <si>
    <t>Fertilizer N2O Emissions</t>
  </si>
  <si>
    <t>nER-GHG Agriculture - N2O Fertilizer</t>
  </si>
  <si>
    <t>NER01_04</t>
  </si>
  <si>
    <t>Manure Management N2O Emissions</t>
  </si>
  <si>
    <t>nER-GHG Agriculture - N2O Manure Management</t>
  </si>
  <si>
    <t>NER01_03</t>
  </si>
  <si>
    <t>Manure Management CH4 Emissions</t>
  </si>
  <si>
    <t>nER-GHG Agriculture - CH4 Manure Management</t>
  </si>
  <si>
    <t>NER01_02</t>
  </si>
  <si>
    <t>CH4 Enteric Fermentation CH4 Emissions</t>
  </si>
  <si>
    <t>nER-GHG Agriculture - CH4 Enteric Fermentation</t>
  </si>
  <si>
    <t>NER01_01</t>
  </si>
  <si>
    <t>Dummy consumption - Other Transport</t>
  </si>
  <si>
    <t>Other transport</t>
  </si>
  <si>
    <t>Transport</t>
  </si>
  <si>
    <t>Final</t>
  </si>
  <si>
    <t>TOT01_01</t>
  </si>
  <si>
    <t>[vessels]</t>
  </si>
  <si>
    <t>Ammonia Ship - International</t>
  </si>
  <si>
    <t>International Navigation</t>
  </si>
  <si>
    <t>Navigation</t>
  </si>
  <si>
    <t>TNB01_07</t>
  </si>
  <si>
    <t>CNG Ship - International</t>
  </si>
  <si>
    <t>TNB01_06</t>
  </si>
  <si>
    <t>Syn Diesel Ship - International</t>
  </si>
  <si>
    <t>TNB01_05</t>
  </si>
  <si>
    <t>Bio Diesel Ship - International</t>
  </si>
  <si>
    <t>TNB01_04</t>
  </si>
  <si>
    <t>ICE Ship - International</t>
  </si>
  <si>
    <t>TNB01_03</t>
  </si>
  <si>
    <t>Vegetable Oil Ship - International</t>
  </si>
  <si>
    <t>TNB01_02</t>
  </si>
  <si>
    <t>Heavy Oil Ship - International</t>
  </si>
  <si>
    <t>TNB01_01</t>
  </si>
  <si>
    <t>Ammonia Ship - Inland</t>
  </si>
  <si>
    <t>Inland-Domestic Navigation</t>
  </si>
  <si>
    <t>TNI01_07</t>
  </si>
  <si>
    <t>CNG Ship - Inland</t>
  </si>
  <si>
    <t>TNI01_06</t>
  </si>
  <si>
    <t>Syn Diesel Ship - Inland</t>
  </si>
  <si>
    <t>TNI01_05</t>
  </si>
  <si>
    <t>Biodiesel Ship - Inland</t>
  </si>
  <si>
    <t>TNI01_04</t>
  </si>
  <si>
    <t>ICE Ship - Inland</t>
  </si>
  <si>
    <t>TNI01_03</t>
  </si>
  <si>
    <t>Vegetable Oil Ship - Inland</t>
  </si>
  <si>
    <t>TNI01_02</t>
  </si>
  <si>
    <t>Heavy Oil Ship - Inland</t>
  </si>
  <si>
    <t>TNI01_01</t>
  </si>
  <si>
    <t>[planes]</t>
  </si>
  <si>
    <t>Hydrogen Airplane - Extra-EU</t>
  </si>
  <si>
    <t>Extra-EU Aviation</t>
  </si>
  <si>
    <t>Aviation</t>
  </si>
  <si>
    <t>TAE01_04</t>
  </si>
  <si>
    <t>Syn Kerosene Airplane - Extra-EU</t>
  </si>
  <si>
    <t>TAE01_03</t>
  </si>
  <si>
    <t>Bio Kerosene Airplane - Extra-EU</t>
  </si>
  <si>
    <t>TAE01_02</t>
  </si>
  <si>
    <t>Conventional Airplane - Extra-EU</t>
  </si>
  <si>
    <t>TAE01_01</t>
  </si>
  <si>
    <t xml:space="preserve">Hydrogen Airplane - Intra-EU </t>
  </si>
  <si>
    <t>Intra-EU Aviation</t>
  </si>
  <si>
    <t>TAI01_04</t>
  </si>
  <si>
    <t xml:space="preserve">Syn Kerosene Airplane - Intra-EU </t>
  </si>
  <si>
    <t>TAI01_03</t>
  </si>
  <si>
    <t xml:space="preserve">Bio Kerosene Airplane - Intra-EU </t>
  </si>
  <si>
    <t>TAI01_02</t>
  </si>
  <si>
    <t xml:space="preserve">Conventional Airplane - Intra-EU </t>
  </si>
  <si>
    <t>TAI01_01</t>
  </si>
  <si>
    <t>[1],[9],[12]</t>
  </si>
  <si>
    <t>[trains]</t>
  </si>
  <si>
    <t>Conventional Electric - Train</t>
  </si>
  <si>
    <t>Rail</t>
  </si>
  <si>
    <t>TRR01_02</t>
  </si>
  <si>
    <t>Compression Ignition - Train</t>
  </si>
  <si>
    <t>TRR01_01</t>
  </si>
  <si>
    <t>Electric Vehicles</t>
  </si>
  <si>
    <t>[kvehicles]</t>
  </si>
  <si>
    <t>Hydrogen Fuel Cell Vehicle - Bus</t>
  </si>
  <si>
    <t>Buses</t>
  </si>
  <si>
    <t>Road</t>
  </si>
  <si>
    <t>TRB01_05</t>
  </si>
  <si>
    <t>Electric Battery Vehicle - Bus</t>
  </si>
  <si>
    <t>TRB01_04</t>
  </si>
  <si>
    <t>Plug-In Hybrid Vehicle - Bus</t>
  </si>
  <si>
    <t>TRB01_03</t>
  </si>
  <si>
    <t>ICE Vehicle Natural Gas - Bus</t>
  </si>
  <si>
    <t>TRB01_02</t>
  </si>
  <si>
    <t>ICE Vehicle - Bus</t>
  </si>
  <si>
    <t>TRB01_01</t>
  </si>
  <si>
    <t>[39]</t>
  </si>
  <si>
    <t>Hydrogen Fuel Cell Vehicle - HDV</t>
  </si>
  <si>
    <t>Heavy-Duty Vehicles</t>
  </si>
  <si>
    <t>TRH01_06</t>
  </si>
  <si>
    <t>1 day [d]</t>
  </si>
  <si>
    <t>EV smart charge</t>
  </si>
  <si>
    <t>Electric HDV</t>
  </si>
  <si>
    <t>Electric Battery Vehicle FLEX - HDV</t>
  </si>
  <si>
    <t>TRH01_05</t>
  </si>
  <si>
    <t>[1],[D]</t>
  </si>
  <si>
    <t>Electric Battery Vehicle - HDV</t>
  </si>
  <si>
    <t>TRH01_04</t>
  </si>
  <si>
    <t>ICE Natural Gas Vehicle - HDV</t>
  </si>
  <si>
    <t>TRH01_03</t>
  </si>
  <si>
    <t>ICE efficient Vehicle - HDV</t>
  </si>
  <si>
    <t>TRH01_02</t>
  </si>
  <si>
    <t>ICE 2010 norm Vehicle - HDV</t>
  </si>
  <si>
    <t>TRH01_01</t>
  </si>
  <si>
    <t>Electric LDV</t>
  </si>
  <si>
    <t>[Mvehicles]</t>
  </si>
  <si>
    <t>Hydrogen Fuel Cell Vehicle - LDV</t>
  </si>
  <si>
    <t>Light-Duty Vehicles</t>
  </si>
  <si>
    <t>TRL01_08</t>
  </si>
  <si>
    <t>Electric Battery Vehicle FLEX - LDV</t>
  </si>
  <si>
    <t>TRL01_07</t>
  </si>
  <si>
    <t>Electric Battery Vehicle - LDV</t>
  </si>
  <si>
    <t>TRL01_06</t>
  </si>
  <si>
    <t>Plug-In Hybrid Vehicle - LDV</t>
  </si>
  <si>
    <t>TRL01_05</t>
  </si>
  <si>
    <t>ICE 114g Vehicle - LDV</t>
  </si>
  <si>
    <t>TRL01_04</t>
  </si>
  <si>
    <t>ICE 147g Vehicle - LDV</t>
  </si>
  <si>
    <t>TRL01_03</t>
  </si>
  <si>
    <t>ICE 175g Vehicle - LDV</t>
  </si>
  <si>
    <t>TRL01_02</t>
  </si>
  <si>
    <t>ICE 2010 norm Vehicle - LDV</t>
  </si>
  <si>
    <t>TRL01_01</t>
  </si>
  <si>
    <t>Hydrogen Fuel Cell Vehicle - Cars</t>
  </si>
  <si>
    <t>Passenger Cars</t>
  </si>
  <si>
    <t>TRC01_11</t>
  </si>
  <si>
    <t>EV P-to-Grid</t>
  </si>
  <si>
    <t>Electric Battery Vehicle V2G - Cars</t>
  </si>
  <si>
    <t>TRC01_10</t>
  </si>
  <si>
    <t>Electric Battery Vehicle FLEX - Cars</t>
  </si>
  <si>
    <t>TRC01_09</t>
  </si>
  <si>
    <t>Electric Battery Vehicle - Cars</t>
  </si>
  <si>
    <t>TRC01_08</t>
  </si>
  <si>
    <t>Plug-In Hybrid Vehicle - Cars</t>
  </si>
  <si>
    <t>TRC01_07</t>
  </si>
  <si>
    <t>ICE Natural Gas Vehicle - Cars</t>
  </si>
  <si>
    <t>TRC01_06</t>
  </si>
  <si>
    <t>ICE Hybrid Vehicle - Cars</t>
  </si>
  <si>
    <t>TRC01_05</t>
  </si>
  <si>
    <t>ICE 70g Vehicle - Cars</t>
  </si>
  <si>
    <t>TRC01_04</t>
  </si>
  <si>
    <t>ICE 95g Vehicle - Cars</t>
  </si>
  <si>
    <t>TRC01_03</t>
  </si>
  <si>
    <t>ICE 130g Vehicle - Cars</t>
  </si>
  <si>
    <t>TRC01_02</t>
  </si>
  <si>
    <t>ICE 2010 norm Vehicle - Cars</t>
  </si>
  <si>
    <t>TRC01_01</t>
  </si>
  <si>
    <t>Electric Battery Vehicle - Motorcycle</t>
  </si>
  <si>
    <t>Motorcycles</t>
  </si>
  <si>
    <t>TRD01_02</t>
  </si>
  <si>
    <t>ICE Vehicle - Motorcycle</t>
  </si>
  <si>
    <t>TRD01_01</t>
  </si>
  <si>
    <t>Gasification of Landfill - Waste Landfill</t>
  </si>
  <si>
    <t>Waste Landfill</t>
  </si>
  <si>
    <t>Landfill Waste</t>
  </si>
  <si>
    <t>Waste Disposal</t>
  </si>
  <si>
    <t>WAL01_01</t>
  </si>
  <si>
    <t>CHP after gasification of Sewage - Waste Sewage</t>
  </si>
  <si>
    <t>Sewage Management</t>
  </si>
  <si>
    <t>Sewage Waste</t>
  </si>
  <si>
    <t>WAS01_01</t>
  </si>
  <si>
    <t>Dummy - conversion of mixed plastic waste to waste for incineration</t>
  </si>
  <si>
    <t>Waste for incineration</t>
  </si>
  <si>
    <t>WAI01_21</t>
  </si>
  <si>
    <t>Dummy - conversion of residual plastic waste to waste for incineration</t>
  </si>
  <si>
    <t>WAI01_20</t>
  </si>
  <si>
    <t>Dummy - conversion of municipal waste to waste for incineration</t>
  </si>
  <si>
    <t>WAI01_19</t>
  </si>
  <si>
    <t>[Mton_sortedPE/y]</t>
  </si>
  <si>
    <t>Dissolution of PE waste streams</t>
  </si>
  <si>
    <t>Sorted polyethylene</t>
  </si>
  <si>
    <t>WAI01_18</t>
  </si>
  <si>
    <t>[Mton_sortedPVC/y]</t>
  </si>
  <si>
    <t>Depolymerization PVC</t>
  </si>
  <si>
    <t>Sorted PVC</t>
  </si>
  <si>
    <t>WAI01_17</t>
  </si>
  <si>
    <t>[Mton_sortedPP/y]</t>
  </si>
  <si>
    <t>Dissolution PP</t>
  </si>
  <si>
    <t>Sorted polypropylene</t>
  </si>
  <si>
    <t>WAI01_16</t>
  </si>
  <si>
    <t>Depolymerization PE</t>
  </si>
  <si>
    <t>WAI01_15</t>
  </si>
  <si>
    <t>[Mton_BHET/y]</t>
  </si>
  <si>
    <t>Glycolysis depolymerization of PET</t>
  </si>
  <si>
    <t>BHET</t>
  </si>
  <si>
    <t>WAI01_14</t>
  </si>
  <si>
    <t>Magnetic depolymerization of PET</t>
  </si>
  <si>
    <t>WAI01_13</t>
  </si>
  <si>
    <t>Integrated hydropyrolysis of plastic waste</t>
  </si>
  <si>
    <t>Plastic pyrolysis oil</t>
  </si>
  <si>
    <t>WAI01_12</t>
  </si>
  <si>
    <t>[72]</t>
  </si>
  <si>
    <t>Pyrolysis of plastic waste to naphtha - Waste Management</t>
  </si>
  <si>
    <t>Syn naphtha</t>
  </si>
  <si>
    <t>WAI01_11</t>
  </si>
  <si>
    <t>Gasification of plastic waste to syngas - Waste Management</t>
  </si>
  <si>
    <t>WAI01_10</t>
  </si>
  <si>
    <t>Mechanical recycling of PVC</t>
  </si>
  <si>
    <t>WAI01_09</t>
  </si>
  <si>
    <t>Mechanical recycling of PP</t>
  </si>
  <si>
    <t>WAI01_08</t>
  </si>
  <si>
    <t>Mechanical recycling of PE</t>
  </si>
  <si>
    <t>WAI01_07</t>
  </si>
  <si>
    <t>[Mton_sortedPET/y]</t>
  </si>
  <si>
    <t>Mechanical recycling of PET</t>
  </si>
  <si>
    <t>Sorted PET</t>
  </si>
  <si>
    <t>WAI01_06</t>
  </si>
  <si>
    <t>CHP Waste wCCS - Waste Management</t>
  </si>
  <si>
    <t>WAI01_05</t>
  </si>
  <si>
    <t>CHP Waste - Waste Management</t>
  </si>
  <si>
    <t>WAI01_04</t>
  </si>
  <si>
    <t>[Mton_Waste/y]</t>
  </si>
  <si>
    <t>Sorting of plastic waste streams into categories</t>
  </si>
  <si>
    <t>WAI01_03</t>
  </si>
  <si>
    <t>Improved waste collection &amp; sorting</t>
  </si>
  <si>
    <t>Waste Management</t>
  </si>
  <si>
    <t>WAI01_02</t>
  </si>
  <si>
    <t>Conventional waste collection &amp; sorting</t>
  </si>
  <si>
    <t>WAI01_01</t>
  </si>
  <si>
    <t>Electric machinery - Industry</t>
  </si>
  <si>
    <t>Machinery - Industry</t>
  </si>
  <si>
    <t>Machinery</t>
  </si>
  <si>
    <t>IMM01_03</t>
  </si>
  <si>
    <t>Hybrid machinery - Industry</t>
  </si>
  <si>
    <t>IMM01_02</t>
  </si>
  <si>
    <t>[12],[13],[14],[36]</t>
  </si>
  <si>
    <t>Standard machinery - Industry</t>
  </si>
  <si>
    <t>IMM01_01</t>
  </si>
  <si>
    <t>[Idx_2020/y]</t>
  </si>
  <si>
    <t>Improved other non-ETS industry (syn feedstock) - Other non-ETS Industry</t>
  </si>
  <si>
    <t>Other non-ETS - Industry</t>
  </si>
  <si>
    <t>Other Industry non-ETS</t>
  </si>
  <si>
    <t>ION01_03</t>
  </si>
  <si>
    <t>Improved other non-ETS industry (bio feedstock) - Other non-ETS Industry</t>
  </si>
  <si>
    <t>ION01_02</t>
  </si>
  <si>
    <t>Reference other non-ETS industry - Other non-ETS Industry</t>
  </si>
  <si>
    <t>ION01_01</t>
  </si>
  <si>
    <t>Improved other ETS industry - Other ETS Industry</t>
  </si>
  <si>
    <t>Other ETS - Industry</t>
  </si>
  <si>
    <t>Other Industry ETS</t>
  </si>
  <si>
    <t>IOE01_02</t>
  </si>
  <si>
    <t>Reference other ETS industry - Other ETS Industry</t>
  </si>
  <si>
    <t>IOE01_01</t>
  </si>
  <si>
    <t>Improved remaining chemicals (syn feedstock) - Other ETS chemicals</t>
  </si>
  <si>
    <t>Other ETS chemicals - Chemical Industry</t>
  </si>
  <si>
    <t>Chemicals</t>
  </si>
  <si>
    <t>IOC01_03</t>
  </si>
  <si>
    <t>Improved remaining chemicals (bio feedstock) - Other ETS chemicals</t>
  </si>
  <si>
    <t>IOC01_02</t>
  </si>
  <si>
    <t>[12],[36]</t>
  </si>
  <si>
    <t>Reference remaining chemicals - Other ETS chemicals</t>
  </si>
  <si>
    <t>IOC01_01</t>
  </si>
  <si>
    <t>Improved food processes - Food industry</t>
  </si>
  <si>
    <t>Food production - non-ETS Industry</t>
  </si>
  <si>
    <t>IFD01_02</t>
  </si>
  <si>
    <t>[36]</t>
  </si>
  <si>
    <t>Reference food processes - Food industry</t>
  </si>
  <si>
    <t>IFD01_01</t>
  </si>
  <si>
    <t>[59],[36]</t>
  </si>
  <si>
    <t>[Mton_board/y]</t>
  </si>
  <si>
    <t>Conventional board milling - Paper and board production</t>
  </si>
  <si>
    <t>Board production - ETS Industry</t>
  </si>
  <si>
    <t>IPP01_05</t>
  </si>
  <si>
    <t>Microwave drying for board - Paper and board production</t>
  </si>
  <si>
    <t>IPP01_04</t>
  </si>
  <si>
    <t>[59]</t>
  </si>
  <si>
    <t>[Mton_Paper/y]</t>
  </si>
  <si>
    <t>Air-laid forming for paper - Paper and board production</t>
  </si>
  <si>
    <t>Paper production - ETS Industry</t>
  </si>
  <si>
    <t>IPP01_03</t>
  </si>
  <si>
    <t>Compressed refining of paper - Paper and board production</t>
  </si>
  <si>
    <t>IPP01_02</t>
  </si>
  <si>
    <t>Conventional paper milling - Paper and board production</t>
  </si>
  <si>
    <t>IPP01_01</t>
  </si>
  <si>
    <t>[57]</t>
  </si>
  <si>
    <t>[Mton_Ceramic/y]</t>
  </si>
  <si>
    <t>Electric kilns + preparation, drying, treatment - Ceramics production</t>
  </si>
  <si>
    <t>Ceramics production -ETS Industry</t>
  </si>
  <si>
    <t>ICS01_02</t>
  </si>
  <si>
    <t>Conventional kilns + preparation, drying, treatment  - Ceramics production</t>
  </si>
  <si>
    <t>ICS01_01</t>
  </si>
  <si>
    <t>[58]</t>
  </si>
  <si>
    <t>[Mton_Glass/y]</t>
  </si>
  <si>
    <t>Electric cold-top furnaces + post-melting  - Glass production</t>
  </si>
  <si>
    <t>Glass production - ETS Industry</t>
  </si>
  <si>
    <t>IGS01_03</t>
  </si>
  <si>
    <t>Efficient furnaces + post-melting  - Glass production</t>
  </si>
  <si>
    <t>IGS01_02</t>
  </si>
  <si>
    <t>Conventional furnaces + post-melting  - Glass production</t>
  </si>
  <si>
    <t>IGS01_01</t>
  </si>
  <si>
    <t>[Mton_Cl2/y]</t>
  </si>
  <si>
    <t>Dummy - conversion of chlorine to final product</t>
  </si>
  <si>
    <t>Chlorine production - Chemical Industry</t>
  </si>
  <si>
    <t>ICL01_02</t>
  </si>
  <si>
    <t>[56]</t>
  </si>
  <si>
    <t>Chlor - alkali electrolysis - Chlorine production</t>
  </si>
  <si>
    <t>Chlorine intermediate</t>
  </si>
  <si>
    <t>ICL01_01</t>
  </si>
  <si>
    <t>[68]</t>
  </si>
  <si>
    <t>[Mton_BP/y]</t>
  </si>
  <si>
    <t>Bioplastics from hydrolisis, fermenation and furfularization - Bioplastics</t>
  </si>
  <si>
    <t>Bioplastics (PEF, PLA)</t>
  </si>
  <si>
    <t>ICB01_01</t>
  </si>
  <si>
    <t>[Mton_EO/y]</t>
  </si>
  <si>
    <t>Dummy - conversion EO to final</t>
  </si>
  <si>
    <t>Ethylene oxide production - Chemical Industry</t>
  </si>
  <si>
    <t>ICH01_36</t>
  </si>
  <si>
    <t>[Mton_EG/y]</t>
  </si>
  <si>
    <t>Ethylene glycol production</t>
  </si>
  <si>
    <t>Ethylene glycol</t>
  </si>
  <si>
    <t>ICH01_35</t>
  </si>
  <si>
    <t>Ethylene oxide production</t>
  </si>
  <si>
    <t>Ethylene oxide intermediate</t>
  </si>
  <si>
    <t>ICH01_34</t>
  </si>
  <si>
    <t>[Mton_material/y]</t>
  </si>
  <si>
    <t>Dummy - conversion of bioplastics to polyester</t>
  </si>
  <si>
    <t>Polyester production - Chemical Industry</t>
  </si>
  <si>
    <t>ICH01_33</t>
  </si>
  <si>
    <t>Dummy - conversion of PET to polyester</t>
  </si>
  <si>
    <t>ICH01_32</t>
  </si>
  <si>
    <t>[Mton_PET/y]</t>
  </si>
  <si>
    <t>Polymerization to PET (BHET)</t>
  </si>
  <si>
    <t>Polyethylene terephthalate (PET)</t>
  </si>
  <si>
    <t>ICH01_31</t>
  </si>
  <si>
    <t>[Mton_Ey/y]</t>
  </si>
  <si>
    <t>Existing naphtha steam cracker with 10% pyrolysis oil blending and CCUS - Petrochemical industry</t>
  </si>
  <si>
    <t>Ethylene intermediate</t>
  </si>
  <si>
    <t>ICH01_30</t>
  </si>
  <si>
    <t>Existing naphtha steam cracker with 10% pyrolysis oil blending - Petrochemical industry</t>
  </si>
  <si>
    <t>ICH01_29</t>
  </si>
  <si>
    <t>[Mton_PVC/y]</t>
  </si>
  <si>
    <t>VCM production and polymerisation to PVC with electric furnaces</t>
  </si>
  <si>
    <t>PVC production - Chemical Industry</t>
  </si>
  <si>
    <t>ICH01_28</t>
  </si>
  <si>
    <t>VCM production and polymerisation to PVC</t>
  </si>
  <si>
    <t>ICH01_27</t>
  </si>
  <si>
    <t>Polymerization to PET (PTA &amp; MEG)</t>
  </si>
  <si>
    <t>ICH01_26</t>
  </si>
  <si>
    <t>[Mton_PTA/y]</t>
  </si>
  <si>
    <t>Paraxylene oxidation and crystallization</t>
  </si>
  <si>
    <t>PTA intermediate</t>
  </si>
  <si>
    <t>ICH01_25</t>
  </si>
  <si>
    <t>Dummy - conversion of PTA intermediate to PTA final</t>
  </si>
  <si>
    <t>PTA production - Chemical Industry</t>
  </si>
  <si>
    <t>ICH01_24</t>
  </si>
  <si>
    <t>Dummy - conversion of ethylene use to ethylene final</t>
  </si>
  <si>
    <t>Ethylene production - chemical industry</t>
  </si>
  <si>
    <t>ICH01_23</t>
  </si>
  <si>
    <t>[Mton_Py/y]</t>
  </si>
  <si>
    <t>Dummy - conversion of propylene use to propylene final</t>
  </si>
  <si>
    <t>Propylene production - chemical industry</t>
  </si>
  <si>
    <t>ICH01_22</t>
  </si>
  <si>
    <t>[Mton_PP/y]</t>
  </si>
  <si>
    <t>Gas-phase polymerisation of polypropylene (PP)</t>
  </si>
  <si>
    <t>Polypropylene production - Chemical Industry</t>
  </si>
  <si>
    <t>ICH01_21</t>
  </si>
  <si>
    <t>[Mton_HDPE/y]</t>
  </si>
  <si>
    <t>Suspension/slurry polymerisation of high-density polyethylene (HDPE)</t>
  </si>
  <si>
    <t>HDPE production - Chemical Industry</t>
  </si>
  <si>
    <t>ICH01_20</t>
  </si>
  <si>
    <t>[Mton_LLDPE/y]</t>
  </si>
  <si>
    <t>Solution polymerisation of linear low-density polyethylene (LLDPE)</t>
  </si>
  <si>
    <t>LLDPE production - Chemical Industry</t>
  </si>
  <si>
    <t>ICH01_19</t>
  </si>
  <si>
    <t>[Mton_LDPE/y]</t>
  </si>
  <si>
    <t>High-pressure polymerisation of low-density polyethylene (LDPE)</t>
  </si>
  <si>
    <t>LDPE production - Chemical Industry</t>
  </si>
  <si>
    <t>ICH01_18</t>
  </si>
  <si>
    <t>[55]</t>
  </si>
  <si>
    <t>[Mton_HVC/y]</t>
  </si>
  <si>
    <t>Other HVC imports - Petrochemical industry</t>
  </si>
  <si>
    <t>Other HVC production - Chemical Industry</t>
  </si>
  <si>
    <t>ICH01_17</t>
  </si>
  <si>
    <t>Propylene production - Chemical Industry</t>
  </si>
  <si>
    <t>ICH01_16</t>
  </si>
  <si>
    <t>[55],[67]</t>
  </si>
  <si>
    <t>Propylene from ethanol dehydration, ethene dimerization and metathesis - Petrochemicals</t>
  </si>
  <si>
    <t>ICH01_15</t>
  </si>
  <si>
    <t>Propylene from PDH alkenation of LPG - Petrochemicals</t>
  </si>
  <si>
    <t>Propylene intermediate</t>
  </si>
  <si>
    <t>ICH01_14</t>
  </si>
  <si>
    <t>ICH01_13</t>
  </si>
  <si>
    <t>[55],[64]</t>
  </si>
  <si>
    <t>Methanol to olefins - Petrochemical industry</t>
  </si>
  <si>
    <t>ICH01_12</t>
  </si>
  <si>
    <t>Ethylene from bioethanol dehydration - Petrochemical industry</t>
  </si>
  <si>
    <t>ICH01_11</t>
  </si>
  <si>
    <t>[12],[55]</t>
  </si>
  <si>
    <t>Hydrogen fueled syn-naphtha steam cracker - Petrochemical industry</t>
  </si>
  <si>
    <t>ICH01_10</t>
  </si>
  <si>
    <t>Hydrogen fueled bio-naphtha steam cracker - Petrochemical industry</t>
  </si>
  <si>
    <t>ICH01_09</t>
  </si>
  <si>
    <t>Hydrogen fueled naphtha steam cracker - Petrochemical industry</t>
  </si>
  <si>
    <t>ICH01_08</t>
  </si>
  <si>
    <t>Electrified syn-naphtha steam cracker - Petrochemical industry</t>
  </si>
  <si>
    <t>ICH01_07</t>
  </si>
  <si>
    <t>Electrified bio-naphtha steam cracker - Petrochemical industry</t>
  </si>
  <si>
    <t>ICH01_06</t>
  </si>
  <si>
    <t>Electrified naphtha steam cracker - Petrochemical industry</t>
  </si>
  <si>
    <t>ICH01_05</t>
  </si>
  <si>
    <t>[1],[12],[55]</t>
  </si>
  <si>
    <t>Existing syn-naphtha steam cracker wCCUS (MEA postcombustion) - Petrochemical industry</t>
  </si>
  <si>
    <t>ICH01_04</t>
  </si>
  <si>
    <t>Existing bio-naphtha steam cracker wCCUS (MEA postcombustion) - Petrochemical industry</t>
  </si>
  <si>
    <t>ICH01_03</t>
  </si>
  <si>
    <t>Existing naphtha steam cracker wCCUS (MEA postcombustion) - Petrochemical industry</t>
  </si>
  <si>
    <t>ICH01_02</t>
  </si>
  <si>
    <t>[1],[12],[55],[36]</t>
  </si>
  <si>
    <t>Existing naphtha steam cracker - Petrochemical industry</t>
  </si>
  <si>
    <t>ICH01_01</t>
  </si>
  <si>
    <t>[54],[36]</t>
  </si>
  <si>
    <t>[Mton_NH3]</t>
  </si>
  <si>
    <t>Ammonia demand for other fertilizers - Fertilizers</t>
  </si>
  <si>
    <t>Other Ammonia based fertilizers - Fertilizers Industry</t>
  </si>
  <si>
    <t>Fertilizers</t>
  </si>
  <si>
    <t>IFE03_01</t>
  </si>
  <si>
    <t>[Mton_Urea]</t>
  </si>
  <si>
    <t>Urea production from Ammonia and CCUS - Fertilizers</t>
  </si>
  <si>
    <t>Urea production - Fertilizers Industry</t>
  </si>
  <si>
    <t>IFE02_02</t>
  </si>
  <si>
    <t>Urea production from Ammonia - Fertilizers</t>
  </si>
  <si>
    <t>IFE02_01</t>
  </si>
  <si>
    <t>[Mton_AN]</t>
  </si>
  <si>
    <t>Nitric Acid production from Ammonia -Fertilizers</t>
  </si>
  <si>
    <t>Nitric Acid production - Fertilizers Industry</t>
  </si>
  <si>
    <t>IFE01_01</t>
  </si>
  <si>
    <t>[53]</t>
  </si>
  <si>
    <t>3 days [r]</t>
  </si>
  <si>
    <t>[Mton_Zn/y]</t>
  </si>
  <si>
    <t>Reference technology - Zinc Production</t>
  </si>
  <si>
    <t>Zinc production - Basic Metals Industry</t>
  </si>
  <si>
    <t>Basic Metals</t>
  </si>
  <si>
    <t>IBM03_01</t>
  </si>
  <si>
    <t>[52]</t>
  </si>
  <si>
    <t>[Mton_Al/y]</t>
  </si>
  <si>
    <t>Hall Heroult + inert anodes w/wet cathodes + casting - Aluminum Production</t>
  </si>
  <si>
    <t>Aluminum production - Basic Metals Industry</t>
  </si>
  <si>
    <t>IBM02_06</t>
  </si>
  <si>
    <t>Hall Heroult + biomass anodes w/wet cathodes + casting - Aluminum Production</t>
  </si>
  <si>
    <t>IBM02_05</t>
  </si>
  <si>
    <t>Hall Heroult + oil anodes w/wet cathodes + casting - Aluminum Production</t>
  </si>
  <si>
    <t>IBM02_04</t>
  </si>
  <si>
    <t>Hall Heroult + inert anodes + casting - Aluminum Production</t>
  </si>
  <si>
    <t>IBM02_03</t>
  </si>
  <si>
    <t>Hall Heroult + biomass anodes + casting - Aluminum Production</t>
  </si>
  <si>
    <t>IBM02_02</t>
  </si>
  <si>
    <t>Hall Heroult + oil anodes + casting - Aluminum Production</t>
  </si>
  <si>
    <t>IBM02_01</t>
  </si>
  <si>
    <t>[Mton_Steel/y]</t>
  </si>
  <si>
    <t>DRI-fed EAF with syngas fuel and biomass reducing agent - Steel Production</t>
  </si>
  <si>
    <t>Steel production - Basic Metals Industry</t>
  </si>
  <si>
    <t>IBM01_17</t>
  </si>
  <si>
    <t>DRI-fed EAF with syngas fuel - Steel Production</t>
  </si>
  <si>
    <t>IBM01_16</t>
  </si>
  <si>
    <t>DRI-fed EAF - Steel Production</t>
  </si>
  <si>
    <t>IBM01_15</t>
  </si>
  <si>
    <t>Scrap-fed EAF with syngas fuel - Steel Production</t>
  </si>
  <si>
    <t>IBM01_13</t>
  </si>
  <si>
    <t>Scrap-fed EAF - Steel Production</t>
  </si>
  <si>
    <t>IBM01_12</t>
  </si>
  <si>
    <t>[51]</t>
  </si>
  <si>
    <t>High temperature electro winning - Steel Production</t>
  </si>
  <si>
    <t>IBM01_11</t>
  </si>
  <si>
    <t>Low temperature electro winning - Steel Production</t>
  </si>
  <si>
    <t>IBM01_10</t>
  </si>
  <si>
    <t>Direct reduction from hydrogen w/biomass - Steel Production</t>
  </si>
  <si>
    <t>IBM01_09</t>
  </si>
  <si>
    <t>Direct reduction from hydrogen  - Steel Production</t>
  </si>
  <si>
    <t>IBM01_08</t>
  </si>
  <si>
    <t>Direct reduction from natural gas - Steel Production</t>
  </si>
  <si>
    <t>IBM01_07</t>
  </si>
  <si>
    <t>Hisarna biomass wCCUS (cryogenic) - Steel Production</t>
  </si>
  <si>
    <t>IBM01_06</t>
  </si>
  <si>
    <t>Hisarna wCCUS (cryogenic) - Steel Production</t>
  </si>
  <si>
    <t>IBM01_05</t>
  </si>
  <si>
    <t>Hisarna - Steel Production</t>
  </si>
  <si>
    <t>IBM01_04</t>
  </si>
  <si>
    <t>Blast furnace BOF with top gas recycling wCCUS (end-of-pipe) - Steel Production</t>
  </si>
  <si>
    <t>IBM01_03</t>
  </si>
  <si>
    <t>Blast furnace BOF wCCUS (end-of-pipe) - Steel Production</t>
  </si>
  <si>
    <t>IBM01_02</t>
  </si>
  <si>
    <t>Blast furnace BOF - Steel Production</t>
  </si>
  <si>
    <t>IBM01_01</t>
  </si>
  <si>
    <t>Hybrid machinery - Agriculture</t>
  </si>
  <si>
    <t>Machinery - Agriculture</t>
  </si>
  <si>
    <t>Agr04_02</t>
  </si>
  <si>
    <t>Fuel based machinery - Agriculture</t>
  </si>
  <si>
    <t>Agr04_01</t>
  </si>
  <si>
    <t>Dummy balance heat consumption - Agriculture Other</t>
  </si>
  <si>
    <t>Heat demand - Agriculture Other</t>
  </si>
  <si>
    <t>Heat demand other</t>
  </si>
  <si>
    <t>Agr03_01</t>
  </si>
  <si>
    <t>Dummy balance heat consumption - Agriculture Horticulture</t>
  </si>
  <si>
    <t>Heat demand - Agriculture Horticulture</t>
  </si>
  <si>
    <t>Heat demand horticulture</t>
  </si>
  <si>
    <t>Agr02_01</t>
  </si>
  <si>
    <t>Standard Load</t>
  </si>
  <si>
    <t>Dummy standard electricity consumption - Agriculture</t>
  </si>
  <si>
    <t>Electricity demand - Agricuture</t>
  </si>
  <si>
    <t>Appliances</t>
  </si>
  <si>
    <t>Agr01_01</t>
  </si>
  <si>
    <t>[Mm2/y]</t>
  </si>
  <si>
    <t>Space with insulation A+ - Services</t>
  </si>
  <si>
    <t>Space - Services</t>
  </si>
  <si>
    <t>Buildings</t>
  </si>
  <si>
    <t>Ser02_05</t>
  </si>
  <si>
    <t>Space with insulation A - Services</t>
  </si>
  <si>
    <t>Ser02_04</t>
  </si>
  <si>
    <t>Space with insulation B - Services</t>
  </si>
  <si>
    <t>Ser02_03</t>
  </si>
  <si>
    <t>Space with insulation DC - Services</t>
  </si>
  <si>
    <t>Ser02_02</t>
  </si>
  <si>
    <t>Space with insulation GFE - Services</t>
  </si>
  <si>
    <t>Ser02_01</t>
  </si>
  <si>
    <t>Flexible standard electricity consumption - Services</t>
  </si>
  <si>
    <t>Electricity demand - Services</t>
  </si>
  <si>
    <t>Ser01_02</t>
  </si>
  <si>
    <t>Dummy standard electricity consumption - Services</t>
  </si>
  <si>
    <t>Ser01_01</t>
  </si>
  <si>
    <t>[khouses/y]</t>
  </si>
  <si>
    <t>House with insulation A+ - Residential Dwellings</t>
  </si>
  <si>
    <t>Houses - Residential Dwellings</t>
  </si>
  <si>
    <t>Dwellings</t>
  </si>
  <si>
    <t>Res04_05</t>
  </si>
  <si>
    <t>House with insulation A - Residential Dwellings</t>
  </si>
  <si>
    <t>Res04_04</t>
  </si>
  <si>
    <t>House with insulation B - Residential Dwellings</t>
  </si>
  <si>
    <t>Res04_03</t>
  </si>
  <si>
    <t>House with insulation DC - Residential Dwellings</t>
  </si>
  <si>
    <t>Res04_02</t>
  </si>
  <si>
    <t>House with insulation GFE - Residential Dwellings</t>
  </si>
  <si>
    <t>Res04_01</t>
  </si>
  <si>
    <t>House with insulation A+ - Residential Terrace</t>
  </si>
  <si>
    <t>Houses - Residential Terrace</t>
  </si>
  <si>
    <t>Terrace</t>
  </si>
  <si>
    <t>Res03_05</t>
  </si>
  <si>
    <t>House with insulation A - Residential Terrace</t>
  </si>
  <si>
    <t>Res03_04</t>
  </si>
  <si>
    <t>House with insulation B - Residential Terrace</t>
  </si>
  <si>
    <t>Res03_03</t>
  </si>
  <si>
    <t>House with insulation DC - Residential Terrace</t>
  </si>
  <si>
    <t>Res03_02</t>
  </si>
  <si>
    <t>House with insulation GFE - Residential Terrace</t>
  </si>
  <si>
    <t>Res03_01</t>
  </si>
  <si>
    <t>House with insulation A+ - Residential Flats</t>
  </si>
  <si>
    <t>Houses - Residential Flats</t>
  </si>
  <si>
    <t>Flats</t>
  </si>
  <si>
    <t>Res02_05</t>
  </si>
  <si>
    <t>House with insulation A - Residential Flats</t>
  </si>
  <si>
    <t>Res02_04</t>
  </si>
  <si>
    <t>House with insulation B - Residential Flats</t>
  </si>
  <si>
    <t>Res02_03</t>
  </si>
  <si>
    <t>House with insulation DC - Residential Flats</t>
  </si>
  <si>
    <t>Res02_02</t>
  </si>
  <si>
    <t>House with insulation GFE - Residential Flats</t>
  </si>
  <si>
    <t>Res02_01</t>
  </si>
  <si>
    <t>Flexible standard electricity consumption - Residential</t>
  </si>
  <si>
    <t>Electricity demand - Residential</t>
  </si>
  <si>
    <t>Res01_02</t>
  </si>
  <si>
    <t>Dummy standard electricity consumption - Residential</t>
  </si>
  <si>
    <t>Res01_01</t>
  </si>
  <si>
    <t>[y/n]</t>
  </si>
  <si>
    <t>[ref No.]</t>
  </si>
  <si>
    <t>[UoC]</t>
  </si>
  <si>
    <t>[UoC/5y]</t>
  </si>
  <si>
    <t>[d]</t>
  </si>
  <si>
    <t>[PJ/UoC-d]</t>
  </si>
  <si>
    <t>[activity]</t>
  </si>
  <si>
    <t>[UoA/UoC-h]</t>
  </si>
  <si>
    <t>[h]</t>
  </si>
  <si>
    <t>[%]</t>
  </si>
  <si>
    <t>[UoR]</t>
  </si>
  <si>
    <t>[PJ/UoC-h]</t>
  </si>
  <si>
    <t>[type]</t>
  </si>
  <si>
    <t>[UoA/UoC-y]</t>
  </si>
  <si>
    <t>[y]</t>
  </si>
  <si>
    <t xml:space="preserve"> [y]</t>
  </si>
  <si>
    <t>[1/y]</t>
  </si>
  <si>
    <t xml:space="preserve"> [M€/UoA]</t>
  </si>
  <si>
    <t>[M€/UoC-y]</t>
  </si>
  <si>
    <t>[M€/UoC]</t>
  </si>
  <si>
    <t>2025</t>
  </si>
  <si>
    <t>(only for flexible electric transport)</t>
  </si>
  <si>
    <t>(only if storage is present)</t>
  </si>
  <si>
    <t>(only for Hourly dispatch)</t>
  </si>
  <si>
    <t>(mandatory)</t>
  </si>
  <si>
    <t>(no AIMMS)</t>
  </si>
  <si>
    <t>(not in the model)</t>
  </si>
  <si>
    <t>(in relation to discharge)</t>
  </si>
  <si>
    <t>(hours of charge)</t>
  </si>
  <si>
    <t>(hours of discharge)</t>
  </si>
  <si>
    <t>(zero if not PS)</t>
  </si>
  <si>
    <t>(only for CHP)</t>
  </si>
  <si>
    <t>% of CAPEX</t>
  </si>
  <si>
    <t>1 = no early decommissioning allowed in this year</t>
  </si>
  <si>
    <t>1 = no new investments allowed in this year</t>
  </si>
  <si>
    <t>(also works as an auxiliary)</t>
  </si>
  <si>
    <t>Current Installed Capacity</t>
  </si>
  <si>
    <t>Maximum technology deployment</t>
  </si>
  <si>
    <t>Current installed capacity needed</t>
  </si>
  <si>
    <t>Apply max constraint</t>
  </si>
  <si>
    <t>Buffer capacity</t>
  </si>
  <si>
    <t>Downward capacity</t>
  </si>
  <si>
    <t>Upward capacity</t>
  </si>
  <si>
    <t>Benefited activity</t>
  </si>
  <si>
    <t>Average speed</t>
  </si>
  <si>
    <t>Average journey duration</t>
  </si>
  <si>
    <t>Non-negotiable load</t>
  </si>
  <si>
    <t>Losses</t>
  </si>
  <si>
    <t>Shifting range</t>
  </si>
  <si>
    <t>Storage capacity</t>
  </si>
  <si>
    <t>Flexible installed capacity</t>
  </si>
  <si>
    <t>Form of Flexibility</t>
  </si>
  <si>
    <t>Pumping losses</t>
  </si>
  <si>
    <t>Reservoir capacity</t>
  </si>
  <si>
    <t>Pump to head ratio</t>
  </si>
  <si>
    <t>Range for demand curtailing</t>
  </si>
  <si>
    <t>Shedding volume</t>
  </si>
  <si>
    <t>Shedding capacity</t>
  </si>
  <si>
    <t>CHP deviation in     P/H RATIO     tolerance</t>
  </si>
  <si>
    <t>CHP deviation in USE          tolerance</t>
  </si>
  <si>
    <t>CHP heat balance range</t>
  </si>
  <si>
    <r>
      <t xml:space="preserve">CHP </t>
    </r>
    <r>
      <rPr>
        <sz val="11"/>
        <color theme="0"/>
        <rFont val="Calibri"/>
        <family val="2"/>
      </rPr>
      <t>η</t>
    </r>
  </si>
  <si>
    <t>CHP fuel</t>
  </si>
  <si>
    <t>CHP product</t>
  </si>
  <si>
    <t>Ramping constraint</t>
  </si>
  <si>
    <t>Type of profile</t>
  </si>
  <si>
    <t>Type of process</t>
  </si>
  <si>
    <t>Cap2Act</t>
  </si>
  <si>
    <t xml:space="preserve">Tech. Lifetime </t>
  </si>
  <si>
    <t xml:space="preserve">Ec. Lifetime </t>
  </si>
  <si>
    <t>Const. Time</t>
  </si>
  <si>
    <t>WACC</t>
  </si>
  <si>
    <t xml:space="preserve">Variable O&amp;M </t>
  </si>
  <si>
    <t xml:space="preserve">Fixed O&amp;M </t>
  </si>
  <si>
    <t>Salvage value</t>
  </si>
  <si>
    <t xml:space="preserve">Investment </t>
  </si>
  <si>
    <t>UoC</t>
  </si>
  <si>
    <t>Main Activity</t>
  </si>
  <si>
    <t>Sub-sector</t>
  </si>
  <si>
    <t>Sector</t>
  </si>
  <si>
    <t>Category</t>
  </si>
  <si>
    <t>Tech_ID</t>
  </si>
  <si>
    <t>No economic/early decommissioning</t>
  </si>
  <si>
    <t>No new investments</t>
  </si>
  <si>
    <t>Reference Volume of the main activity</t>
  </si>
  <si>
    <t>Data source</t>
  </si>
  <si>
    <t>Maximum stock in a year</t>
  </si>
  <si>
    <t>Minimum stock in a year</t>
  </si>
  <si>
    <t>Planned decommissioning</t>
  </si>
  <si>
    <t>Technology Potentials</t>
  </si>
  <si>
    <t>Network buffers</t>
  </si>
  <si>
    <t>Flexibility data</t>
  </si>
  <si>
    <t>Hydro Reservoirs</t>
  </si>
  <si>
    <t>Asymetric flexibility</t>
  </si>
  <si>
    <t>CHP flexibility data</t>
  </si>
  <si>
    <t>Operation data</t>
  </si>
  <si>
    <t>Cost data</t>
  </si>
  <si>
    <t>Tech. Specifics</t>
  </si>
  <si>
    <t>IEA 2024</t>
  </si>
  <si>
    <t>https://www.iea.org/data-and-statistics/charts/ethanol-and-gasoline-prices-2019-to-april-2022</t>
  </si>
  <si>
    <t>2022 price from IEA Renewables Market Report. European ethanol price of $1.3/liter. Ethanol market currently at a high point (see market report) due to supply shocks i.e. high price of key feedstocks like corn. We take TNO 2030 value as the longer term stable value, as price shock effects dissipate. Demand pressures are mixed (US &amp; Europe loosening or keeping stable their blending requirements, while new requirements are implemented elsewhere i.e. India).
Assumed equal to 2030/2050 price for bioethanol. Note TNO assumes significant price increase to 2050 (~4x).</t>
  </si>
  <si>
    <t>Crude oil</t>
  </si>
  <si>
    <t>USD2019/bbl</t>
  </si>
  <si>
    <t>USD2022/bbl</t>
  </si>
  <si>
    <t>EUR2022/bbl</t>
  </si>
  <si>
    <t>EUR2022/GJ</t>
  </si>
  <si>
    <t>KEV2024; IEA2021</t>
  </si>
  <si>
    <t>IEA 2021</t>
  </si>
  <si>
    <t>https://www.iea.org/reports/net-zero-by-2050</t>
  </si>
  <si>
    <t>IEA Net Zero  by 2050</t>
  </si>
  <si>
    <t>IEA 2022</t>
  </si>
  <si>
    <t>Ethanol and gasoline prices 2019 to april 2022</t>
  </si>
  <si>
    <t>USD2019/Mbtu</t>
  </si>
  <si>
    <t>USD2022/Mbtu</t>
  </si>
  <si>
    <t>EUR2022/Mbtu</t>
  </si>
  <si>
    <t>KEV2024 prices used for 2022, 2025, 2030. Note that 2023 prices are used for 2025. IEA NZE prices used for 2035-2050.
No differentiation of prices for national &amp; imported natural gas. Note that IEA's NZE includes declining global gas prices.</t>
  </si>
  <si>
    <t>TNO 2024; IEA 2021</t>
  </si>
  <si>
    <t>KEV2024 prices used for 2022, 2025, 2030. Note that 2023 prices are used for 2025. IEA NZE used for 2035-2050.
No differentiation of prices for national &amp; imported natural gas.</t>
  </si>
  <si>
    <t>USD2019/t</t>
  </si>
  <si>
    <t>EUR2022/t</t>
  </si>
  <si>
    <t>KEV2024 prices used for 2022, 2025, 2030. Note that 2023 prices are used for 2025. Note that KEV draws on CPB &amp; CBS data and EC research. IEA NZE prices used for 2035-2050.
Steenkool &amp; bruinkool NCV used to calculate price.</t>
  </si>
  <si>
    <t>Assumed equal to natural gas prices (import &amp; domestic). Highly correlated and close together. (https://globallnghub.com/report-presentation/lng-markets-understanding-the-jkm-ttf-relationship)
Average LNG NW Europe price reported by ACER from 1 January 2023-16 October 2024, not used because of volatility of LNG/TTF during the period 2020-2024.</t>
  </si>
  <si>
    <t>Global LNG Hub 2022</t>
  </si>
  <si>
    <t>LNG markets; Understanding the JKM-TTF relationship</t>
  </si>
  <si>
    <t>LNG markets: understanding the JKM-TTF relationship | Global LNG Hub</t>
  </si>
  <si>
    <t>SDE++ 2022</t>
  </si>
  <si>
    <t>Assumed equal to Houtpellets, ketels price for woody biomass in 2022.</t>
  </si>
  <si>
    <t>Eindadvies basisbedragen SDE++ 2022</t>
  </si>
  <si>
    <t>PBL 2022</t>
  </si>
  <si>
    <t>SDE++ Eindadvies 2022</t>
  </si>
  <si>
    <t xml:space="preserve">Platts </t>
  </si>
  <si>
    <t>https://www.spglobal.com/commodityinsights/en/market-insights/latest-news/energy-transition/051023-interactive-ammonia-price-chart-natural-gas-feedstock-europe-usgc-black-sea</t>
  </si>
  <si>
    <t>Average of all prices for 2022, average of blue &amp; green for 2030, average of green for 2050.</t>
  </si>
  <si>
    <t>Gray</t>
  </si>
  <si>
    <t>Blue</t>
  </si>
  <si>
    <t>CFR NW Europe</t>
  </si>
  <si>
    <t>Delivered NW Europe from US Gulf Coast</t>
  </si>
  <si>
    <t>Delivered NW Europe from Middle East</t>
  </si>
  <si>
    <t>Delivered NW Europe from EC Canada</t>
  </si>
  <si>
    <t>Green</t>
  </si>
  <si>
    <t>Platts Ammonia Price Chart</t>
  </si>
  <si>
    <t>Platts 2024</t>
  </si>
  <si>
    <t>Fuels - Higher and Lower Calorific Values</t>
  </si>
  <si>
    <t>22.5 MJ/kg</t>
  </si>
  <si>
    <t>NH3 from NA</t>
  </si>
  <si>
    <t>NH3 from LA</t>
  </si>
  <si>
    <t>Pipeline H2</t>
  </si>
  <si>
    <t>Liquid H2</t>
  </si>
  <si>
    <t>2030 NZE</t>
  </si>
  <si>
    <t>average of all</t>
  </si>
  <si>
    <t>average of blue + green</t>
  </si>
  <si>
    <t>average of green</t>
  </si>
  <si>
    <t>Platts 2024; IEA 2023</t>
  </si>
  <si>
    <t>IEA 2023</t>
  </si>
  <si>
    <t>https://www.iea.org/reports/global-hydrogen-review-2023#overview</t>
  </si>
  <si>
    <t>Global Hydrogen Review 2023</t>
  </si>
  <si>
    <t>Platts Ammonia price data for base year. Used current (2024) values, average of all ammonia types, for 2022. For 2030, IEA source used - import from NA. For 2050, import from Latin America. Based on 2030 costs for NW Europe in IEA NZE scenario.</t>
  </si>
  <si>
    <t>Imported Hydrogen (liquid) - Hydrogen Production</t>
  </si>
  <si>
    <t>Imported Hydrogen (pipeline) - Hydrogen Production</t>
  </si>
  <si>
    <t>NA</t>
  </si>
  <si>
    <t>LA</t>
  </si>
  <si>
    <t>domestic</t>
  </si>
  <si>
    <t>LOHC</t>
  </si>
  <si>
    <t xml:space="preserve">Assumed expensive liquid H2 import for 2022, less expensive liquid H2 import for 2030, high cost LOHC in 2040, low cost LOHC in 2050. These are based on 2030 costs for NW Europe in IEA NZE scenario, with imports from North Africa and Latin America. </t>
  </si>
  <si>
    <t>2022 value based on "domestic production" in NW Europe. 2030 to 2050 based on 2030 costs for NW Europe in IEA NZE scenario, with pipeline from North Africa. Assumes pipeline would be in place by 2030, volumes should be limited to reflect available pipeline infrastructure within Europe and from N Africa.</t>
  </si>
  <si>
    <t>https://publications.tno.nl/publication/34637966/cOgyzK/TNO-2020-M12347_eng.pdf</t>
  </si>
  <si>
    <t>Factsheet: Biokerosene and synthetic kerosene</t>
  </si>
  <si>
    <t>TNO 2020</t>
  </si>
  <si>
    <t>2x price of fossil kerosene</t>
  </si>
  <si>
    <t>Then following biomass material prices</t>
  </si>
  <si>
    <t>Assumed 2x price of fossil kerosene in base year, then following trend for biomass import prices</t>
  </si>
  <si>
    <t>Assumed 2x price of fossil equivalent in base year, then following trend for biomass import prices.</t>
  </si>
  <si>
    <t>https://www.oecd-ilibrary.org/sites/19428846-en/1/3/9/index.html?itemId=/content/publication/19428846-en&amp;_csp_=78a77099f3b0c6eae1de8bfe93d3b09e&amp;itemIGO=oecd&amp;itemContentType=book#:~:text=9.3.-,Prices,a%20decreasing%20trend%20after%202026.</t>
  </si>
  <si>
    <t>OECD FAO Agricultural Outlook 2021-2030</t>
  </si>
  <si>
    <t>OECD-FAO 2021</t>
  </si>
  <si>
    <t>https://www.oecd-ilibrary.org/agriculture-and-food/oecd-fao-agricultural-outlook-2021-2030_19428846-en</t>
  </si>
  <si>
    <t>KEV2024 prices used for 2022. Note that KEV draws on CPB &amp; CBS data and EC research. IEA NZE prices used for 2030-2050.</t>
  </si>
  <si>
    <t>https://task39.ieabioenergy.com/wp-content/uploads/sites/37/2020/02/Advanced-Biofuels-Potential-for-Cost-Reduction-Final-Draft.pdf</t>
  </si>
  <si>
    <t>IEA Bioenergy 2020</t>
  </si>
  <si>
    <t>Advanced Biofuels: Potential for Cost Reduction (p 46, 10-40% medium term cost reduction)</t>
  </si>
  <si>
    <t>Assumed 2x price of fossil equivalent in base year, then 40% decline by 2050.</t>
  </si>
  <si>
    <t>TNO 2020; IEA Bioenergy 2020</t>
  </si>
  <si>
    <t>NOT UPDATED</t>
  </si>
  <si>
    <t>Source</t>
  </si>
  <si>
    <t>End-Use Prices Data Explorer</t>
  </si>
  <si>
    <t>https://www.iea.org/data-and-statistics/data-tools/end-use-prices-data-explorer?tab=Yearly+prices</t>
  </si>
  <si>
    <t>Used gas/diesel oil as a proxy. Average of weekly 2022 fuel oil prices for NL reported in oil bulletin. Assumed 43.2 MJ/kg per RVO NCV for gasoline, and 1185 l/t as per IEA statistics manual. Future years assume constant ratio for refined products to crude oil. Well aligned with prices for BE in IEA 2024 (End Use price explorer) - there NL data is only available for 2010.</t>
  </si>
  <si>
    <t>EC Weekly Oil Bulletin; IEA 2024</t>
  </si>
  <si>
    <t>USD/kg</t>
  </si>
  <si>
    <t>USD2022/kg</t>
  </si>
  <si>
    <t>EUR2022/kg</t>
  </si>
  <si>
    <t>Imported or purchased iron ore</t>
  </si>
  <si>
    <t>Stock of end-of-life concrete</t>
  </si>
  <si>
    <t>Stock of end-of-life ceramic (CTW)</t>
  </si>
  <si>
    <t>Imported/purchased sand</t>
  </si>
  <si>
    <t>Imported/purchased gravel/aggregate</t>
  </si>
  <si>
    <t>Imported/purchased cement</t>
  </si>
  <si>
    <t>Stock of recovered cement</t>
  </si>
  <si>
    <t>Zhang et al. 2020</t>
  </si>
  <si>
    <t>Table 1, price for secondary material, recycling for concrete industry</t>
  </si>
  <si>
    <t>Samadi et al 2020</t>
  </si>
  <si>
    <t>Assumed to be available at 0 cost because it is a waste material. This should be increased to consider some transport/logistical cost at least - but no source for that yet</t>
  </si>
  <si>
    <t>Zhang et al. 2019</t>
  </si>
  <si>
    <t>Table 4 cost data (virgin material cost)</t>
  </si>
  <si>
    <t>CBS 2025</t>
  </si>
  <si>
    <t>https://opendata.cbs.nl/#/CBS/nl/dataset/81261ned/table?searchKeywords=cement</t>
  </si>
  <si>
    <t>invoerwaarde &amp; hoeveelheid, normal portland cement, total of EU &amp; non-EU countries, https://opendata.cbs.nl/#/CBS/nl/dataset/81261ned/table?searchKeywords=cement</t>
  </si>
  <si>
    <t>Limestone</t>
  </si>
  <si>
    <t>Bron: CBS</t>
  </si>
  <si>
    <t>kg</t>
  </si>
  <si>
    <t>2022 januari-augustus*</t>
  </si>
  <si>
    <t>2521000000 Kalksteen voor hoogoventoe...</t>
  </si>
  <si>
    <t>zie eenheid van goederensoort</t>
  </si>
  <si>
    <t>1 000 euro</t>
  </si>
  <si>
    <t>Perioden</t>
  </si>
  <si>
    <t>Minerale brandstoffen en chemie</t>
  </si>
  <si>
    <t>Eenheid van goederensoort</t>
  </si>
  <si>
    <t>Uitvoerhoeveelheid</t>
  </si>
  <si>
    <t>Uitvoerwaarde</t>
  </si>
  <si>
    <t>Invoerhoeveelheid</t>
  </si>
  <si>
    <t>Invoerwaarde</t>
  </si>
  <si>
    <t>Onderwerp</t>
  </si>
  <si>
    <t>Niet-EU</t>
  </si>
  <si>
    <t>EU (exclusief Nederland)</t>
  </si>
  <si>
    <t>Totaal landen</t>
  </si>
  <si>
    <t>Wereld, EU en niet-EU</t>
  </si>
  <si>
    <t>Goederensoorten naar EU, niet-EU; minerale brandstoffen, chemie, 2008-2022</t>
  </si>
  <si>
    <t>M€/Mt</t>
  </si>
  <si>
    <t>Used jan-august 2022
invoerwaarde &amp; hoeveelheid, normal portland cement, total of EU &amp; non-EU countries, https://opendata.cbs.nl/#/CBS/nl/dataset/81261ned/table?searchKeywords=cement</t>
  </si>
  <si>
    <t>2601120010 Ijzererts en concentraten ...</t>
  </si>
  <si>
    <t>.</t>
  </si>
  <si>
    <t>2601110010 Ijzererts en concentraten ...</t>
  </si>
  <si>
    <t>2505900000 Natuurlijk zand van alle s...</t>
  </si>
  <si>
    <t>2601120010 Ijzererts en concentraten geaglomeerd</t>
  </si>
  <si>
    <t>2601120010 Ijzererts en concentraten ongeaglomeerd</t>
  </si>
  <si>
    <t>2901241000 Buta-1,3-dieen</t>
  </si>
  <si>
    <t>2901240000 Buta-1,3-dieen en isopreen</t>
  </si>
  <si>
    <t>2901220000 Propeen propyleen""</t>
  </si>
  <si>
    <t>2901210000 Ethyleen</t>
  </si>
  <si>
    <t>Steel on the net.com 2025</t>
  </si>
  <si>
    <t>Average of 2022 values. Future prices could be constructed from some relation to iron ore, gas, and coal prices (right now much of global DRI exports come from coal)
https://www.steelonthenet.com/files/dri.html</t>
  </si>
  <si>
    <t>https://www.investing.com/commodities/steel-scrap-historical-data</t>
  </si>
  <si>
    <t>Average 2022</t>
  </si>
  <si>
    <t>https://www.lme.com/en/metals/ferrous/lme-steel-scrap-cfr-turkey-platts#Trading+day+summary</t>
  </si>
  <si>
    <t>Investing.com (in range of news articles)</t>
  </si>
  <si>
    <t>https://gmk.center/en/posts/global-scrap-prices-recovered-by-1-5-2-since-the-beginning-of-the-year/</t>
  </si>
  <si>
    <t>Imported salt</t>
  </si>
  <si>
    <t>Scherpbier &amp; Eerens 2021</t>
  </si>
  <si>
    <t>PBL MIDDEN report Table 4, in range for two main salt types. Converted from 2014 EUR to 2022.
https://www.pbl.nl/uploads/default/downloads/pbl-2021-decarbonisation-options-for-the-dutch-salt-industry-3477.pdf</t>
  </si>
  <si>
    <t>Scenario</t>
  </si>
  <si>
    <t>NUTS0</t>
  </si>
  <si>
    <t>Energy Commodity</t>
  </si>
  <si>
    <t xml:space="preserve">NUTS0 Energy Commodity Cost </t>
  </si>
  <si>
    <t>Units</t>
  </si>
  <si>
    <t>ENS_BaU_GFTM</t>
  </si>
  <si>
    <t>AT</t>
  </si>
  <si>
    <t>MINBIOCRP31</t>
  </si>
  <si>
    <t>Euro2010/GJ</t>
  </si>
  <si>
    <t>AL</t>
  </si>
  <si>
    <t>BA</t>
  </si>
  <si>
    <t>BE</t>
  </si>
  <si>
    <t>BG</t>
  </si>
  <si>
    <t>CH</t>
  </si>
  <si>
    <t>CY</t>
  </si>
  <si>
    <t>CZ</t>
  </si>
  <si>
    <t>DE</t>
  </si>
  <si>
    <t>DK</t>
  </si>
  <si>
    <t>EE</t>
  </si>
  <si>
    <t>EL</t>
  </si>
  <si>
    <t>ES</t>
  </si>
  <si>
    <t>FI</t>
  </si>
  <si>
    <t>FR</t>
  </si>
  <si>
    <t>HR</t>
  </si>
  <si>
    <t>HU</t>
  </si>
  <si>
    <t>IE</t>
  </si>
  <si>
    <t>IS</t>
  </si>
  <si>
    <t>IT</t>
  </si>
  <si>
    <t>LT</t>
  </si>
  <si>
    <t>LU</t>
  </si>
  <si>
    <t>LV</t>
  </si>
  <si>
    <t>ME</t>
  </si>
  <si>
    <t>MK</t>
  </si>
  <si>
    <t>MT</t>
  </si>
  <si>
    <t>NL</t>
  </si>
  <si>
    <t>NO</t>
  </si>
  <si>
    <t>PL</t>
  </si>
  <si>
    <t>PT</t>
  </si>
  <si>
    <t>RO</t>
  </si>
  <si>
    <t>RS</t>
  </si>
  <si>
    <t>SE</t>
  </si>
  <si>
    <t>SI</t>
  </si>
  <si>
    <t>SK</t>
  </si>
  <si>
    <t>UK</t>
  </si>
  <si>
    <t>MINBIOAGRW1</t>
  </si>
  <si>
    <t>MINBIOCRP11</t>
  </si>
  <si>
    <t>MINBIOCRP21</t>
  </si>
  <si>
    <t>MINBIOFRSR1</t>
  </si>
  <si>
    <t>MINBIOFRSR1a</t>
  </si>
  <si>
    <t>MINBIOGAS1</t>
  </si>
  <si>
    <t>MINBIOMUN1</t>
  </si>
  <si>
    <t>MINBIORPS1</t>
  </si>
  <si>
    <t>MINBIOSLU1</t>
  </si>
  <si>
    <t>MINBIOWOO</t>
  </si>
  <si>
    <t>MINBIOWOOW1</t>
  </si>
  <si>
    <t>MINBIOWOOW1a</t>
  </si>
  <si>
    <t>MINBIOWOOa</t>
  </si>
  <si>
    <t>ENS_Low</t>
  </si>
  <si>
    <t>MINBIOCRP41</t>
  </si>
  <si>
    <t>MINBIOCRP41a</t>
  </si>
  <si>
    <t>KS</t>
  </si>
  <si>
    <t>ENS_Med</t>
  </si>
  <si>
    <t>ENS_High</t>
  </si>
  <si>
    <t>0.00'DEC03106996209</t>
  </si>
  <si>
    <t>JRC 2019</t>
  </si>
  <si>
    <t>https://data.jrc.ec.europa.eu/dataset/74ed5a04-7d74-4807-9eab-b94774309d9f</t>
  </si>
  <si>
    <t>ENSPRESO - Biomass</t>
  </si>
  <si>
    <t>Based on ENSPRESO costs (ENS Med scenario) for NL. Original source in EUR2010. MINBIOCRP31</t>
  </si>
  <si>
    <t>Based on ENSPRESO costs (ENS Med scenario) for NL. Original source in EUR2010. MINBIORPS1</t>
  </si>
  <si>
    <t>Based on ENSPRESO costs (ENS Med scenario) for NL. Original source in EUR2010. MINBIOSLU1</t>
  </si>
  <si>
    <t>Based on ENSPRESO costs (ENS Med scenario) for NL. Original source in EUR2010. MINBIOGAS1</t>
  </si>
  <si>
    <t>Based on ENSPRESO costs (ENS Med scenario) for NL. Original source in EUR2010. MINBIOCRP21</t>
  </si>
  <si>
    <t>Assumed 10% markup for imported vegetable oil from rest of Europe</t>
  </si>
  <si>
    <t>Imported Bio-LPG - Refineries</t>
  </si>
  <si>
    <t>M€2019/PJ</t>
  </si>
  <si>
    <t>M€2019/Mt</t>
  </si>
  <si>
    <t>Prices are given in constant EUR2022 except where otherwise specified</t>
  </si>
  <si>
    <t>KEV2024 prices used for 2022, 2025, 2030. Note that 2023 prices are used for 2025. IEA APS prices used for 2035-2050.
No differentiation of prices for national &amp; imported natural gas. Note that IEA's NZE includes declining global gas prices.</t>
  </si>
  <si>
    <t>NZE</t>
  </si>
  <si>
    <t>APS</t>
  </si>
  <si>
    <t>USD2023/bbl</t>
  </si>
  <si>
    <t>USD2023/Mbtu</t>
  </si>
  <si>
    <t>USD2023/t</t>
  </si>
  <si>
    <t>KEV2024 prices used for 2022, 2025, 2030. Note that 2023 prices are used for 2025. Note that KEV draws on CPB &amp; CBS data and EC research. IEA APS prices used for 2035-2050.
Steenkool &amp; bruinkool NCV used to calculate price.</t>
  </si>
  <si>
    <t>KEV2024 prices used for 2022. Note that KEV draws on CPB &amp; CBS data and EC research. IEA APS prices used for 2030-2050.</t>
  </si>
  <si>
    <t>KEV2024 prices used for 2022, 2025, 2030. Note that 2023 prices are used for 2025. IEA APS used for 2035-2050.
No differentiation of prices for national &amp; imported natural gas.</t>
  </si>
  <si>
    <t>KEV 2024</t>
  </si>
  <si>
    <t>PBL 2024, Klimaat en Energieverkenning 2024</t>
  </si>
  <si>
    <t>https://www.pbl.nl/system/files/document/2024-10/pbl-2024-klimaat-en-energieverkenning-2024-5490.pdf</t>
  </si>
  <si>
    <t>KEV 2024; IEA 2024</t>
  </si>
  <si>
    <t>Recycled glass</t>
  </si>
  <si>
    <t>Eurostat 2025</t>
  </si>
  <si>
    <t>https://ec.europa.eu/eurostat/statistics-explained/index.php?title=Recycling_%E2%80%93_secondary_material_price_indicator</t>
  </si>
  <si>
    <t>Average price indicator for glass, paper and cardboard and plastic, EU, 2014-2024</t>
  </si>
  <si>
    <t>Imported biomethane</t>
  </si>
  <si>
    <t>Cluster model</t>
  </si>
  <si>
    <t>See email from Julia (1 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</si>
</sst>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 * #,##0.00_ ;_ * \-#,##0.00_ ;_ * &quot;-&quot;??_ ;_ @_ "/>
    <numFmt numFmtId="165" formatCode="yyyy\-mm\-dd"/>
    <numFmt numFmtId="166" formatCode="0.000"/>
    <numFmt numFmtId="167" formatCode="0.0"/>
    <numFmt numFmtId="168" formatCode="dd/mm/yy;@"/>
    <numFmt numFmtId="169" formatCode="dd/mm/yy"/>
    <numFmt numFmtId="170" formatCode="_ * #,##0.0_ ;_ * \-#,##0.0_ ;_ * &quot;-&quot;??_ ;_ @_ "/>
    <numFmt numFmtId="171" formatCode="_ * #,##0_ ;_ * \-#,##0_ ;_ * &quot;-&quot;??_ ;_ @_ "/>
    <numFmt numFmtId="172" formatCode="0;\-0;;@"/>
    <numFmt numFmtId="173" formatCode="0.00;\-0.00;;@"/>
    <numFmt numFmtId="174" formatCode="0.0000"/>
    <numFmt numFmtId="175" formatCode="_(* #,##0.00_);_(* \(#,##0.00\);_(* &quot;-&quot;??_);_(@_)"/>
  </numFmts>
  <fonts count="35" x14ac:knownFonts="1">
    <font>
      <sz val="11"/>
      <color theme="1"/>
      <name val="Calibri"/>
      <family val="2"/>
      <scheme val="minor"/>
    </font>
    <font>
      <sz val="11"/>
      <color theme="1"/>
      <name val="Calibri"/>
      <family val="2"/>
      <scheme val="minor"/>
    </font>
    <font>
      <sz val="11"/>
      <color theme="0"/>
      <name val="Calibri"/>
      <family val="2"/>
      <scheme val="minor"/>
    </font>
    <font>
      <sz val="11"/>
      <color theme="1" tint="0.249977111117893"/>
      <name val="Calibri"/>
      <family val="2"/>
      <scheme val="minor"/>
    </font>
    <font>
      <sz val="11"/>
      <color theme="3" tint="-0.499984740745262"/>
      <name val="Calibri"/>
      <family val="2"/>
      <scheme val="minor"/>
    </font>
    <font>
      <sz val="11"/>
      <color rgb="FFFF0000"/>
      <name val="Calibri"/>
      <family val="2"/>
      <scheme val="minor"/>
    </font>
    <font>
      <sz val="11"/>
      <color rgb="FF000000"/>
      <name val="Calibri"/>
      <family val="2"/>
      <scheme val="minor"/>
    </font>
    <font>
      <u/>
      <sz val="11"/>
      <color theme="10"/>
      <name val="Calibri"/>
      <family val="2"/>
      <scheme val="minor"/>
    </font>
    <font>
      <sz val="11"/>
      <color indexed="8"/>
      <name val="Calibri"/>
      <family val="2"/>
      <scheme val="minor"/>
    </font>
    <font>
      <u/>
      <sz val="11"/>
      <color indexed="12"/>
      <name val="Calibri"/>
      <family val="2"/>
    </font>
    <font>
      <b/>
      <sz val="11"/>
      <name val="Calibri"/>
      <family val="2"/>
    </font>
    <font>
      <sz val="10"/>
      <name val="Arial"/>
      <family val="2"/>
    </font>
    <font>
      <sz val="10"/>
      <color theme="1"/>
      <name val="Open Sans"/>
      <family val="2"/>
    </font>
    <font>
      <sz val="10"/>
      <color rgb="FF000000"/>
      <name val="Open Sans"/>
      <family val="2"/>
    </font>
    <font>
      <i/>
      <sz val="11"/>
      <color theme="3" tint="-0.499984740745262"/>
      <name val="Calibri"/>
      <family val="2"/>
      <scheme val="minor"/>
    </font>
    <font>
      <sz val="10"/>
      <color rgb="FF000000"/>
      <name val="Times New Roman"/>
      <family val="1"/>
    </font>
    <font>
      <b/>
      <sz val="9"/>
      <color indexed="81"/>
      <name val="Tahoma"/>
      <family val="2"/>
    </font>
    <font>
      <sz val="9"/>
      <color indexed="81"/>
      <name val="Tahoma"/>
      <family val="2"/>
    </font>
    <font>
      <sz val="10"/>
      <color rgb="FF000000"/>
      <name val="Lucida Sans Unicode"/>
    </font>
    <font>
      <sz val="11"/>
      <color rgb="FF091D23"/>
      <name val="Arial"/>
      <family val="2"/>
    </font>
    <font>
      <sz val="11"/>
      <color theme="0" tint="-0.499984740745262"/>
      <name val="Calibri"/>
      <family val="2"/>
      <scheme val="minor"/>
    </font>
    <font>
      <sz val="11"/>
      <color rgb="FFCC0066"/>
      <name val="Calibri"/>
      <family val="2"/>
      <scheme val="minor"/>
    </font>
    <font>
      <sz val="11"/>
      <color theme="5" tint="-0.499984740745262"/>
      <name val="Calibri"/>
      <family val="2"/>
      <scheme val="minor"/>
    </font>
    <font>
      <sz val="11"/>
      <color theme="7" tint="-0.499984740745262"/>
      <name val="Calibri"/>
      <family val="2"/>
      <scheme val="minor"/>
    </font>
    <font>
      <sz val="11"/>
      <color theme="8" tint="-0.499984740745262"/>
      <name val="Calibri"/>
      <family val="2"/>
      <scheme val="minor"/>
    </font>
    <font>
      <sz val="11"/>
      <color rgb="FF008080"/>
      <name val="Calibri"/>
      <family val="2"/>
      <scheme val="minor"/>
    </font>
    <font>
      <sz val="11"/>
      <color rgb="FFC00000"/>
      <name val="Calibri"/>
      <family val="2"/>
      <scheme val="minor"/>
    </font>
    <font>
      <sz val="11"/>
      <color rgb="FF660066"/>
      <name val="Calibri"/>
      <family val="2"/>
      <scheme val="minor"/>
    </font>
    <font>
      <sz val="11"/>
      <color theme="4" tint="-0.499984740745262"/>
      <name val="Calibri"/>
      <family val="2"/>
      <scheme val="minor"/>
    </font>
    <font>
      <sz val="11"/>
      <color theme="9" tint="-0.499984740745262"/>
      <name val="Calibri"/>
      <family val="2"/>
      <scheme val="minor"/>
    </font>
    <font>
      <sz val="11"/>
      <color rgb="FFFFFF00"/>
      <name val="Calibri"/>
      <family val="2"/>
      <scheme val="minor"/>
    </font>
    <font>
      <sz val="11"/>
      <color theme="0"/>
      <name val="Calibri"/>
      <family val="2"/>
    </font>
    <font>
      <strike/>
      <sz val="11"/>
      <color theme="0" tint="-0.499984740745262"/>
      <name val="Calibri"/>
      <family val="2"/>
      <scheme val="minor"/>
    </font>
    <font>
      <b/>
      <sz val="11"/>
      <color theme="1"/>
      <name val="Calibri"/>
      <family val="2"/>
      <scheme val="minor"/>
    </font>
    <font>
      <sz val="10"/>
      <color rgb="FF000000"/>
      <name val="Open Sans"/>
      <family val="2"/>
    </font>
  </fonts>
  <fills count="54">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1" tint="0.34998626667073579"/>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CCFF"/>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D1FFF3"/>
        <bgColor indexed="64"/>
      </patternFill>
    </fill>
    <fill>
      <patternFill patternType="solid">
        <fgColor rgb="FFFFDDDD"/>
        <bgColor indexed="64"/>
      </patternFill>
    </fill>
    <fill>
      <patternFill patternType="solid">
        <fgColor rgb="FFFFE7FF"/>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99CC"/>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7DFFDD"/>
        <bgColor indexed="64"/>
      </patternFill>
    </fill>
    <fill>
      <patternFill patternType="solid">
        <fgColor rgb="FFFFC1C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76EECF"/>
        <bgColor indexed="64"/>
      </patternFill>
    </fill>
    <fill>
      <patternFill patternType="solid">
        <fgColor rgb="FFA7A7FF"/>
        <bgColor indexed="64"/>
      </patternFill>
    </fill>
    <fill>
      <patternFill patternType="solid">
        <fgColor rgb="FFFF0066"/>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008080"/>
        <bgColor indexed="64"/>
      </patternFill>
    </fill>
    <fill>
      <patternFill patternType="solid">
        <fgColor rgb="FFFF0000"/>
        <bgColor indexed="64"/>
      </patternFill>
    </fill>
    <fill>
      <patternFill patternType="solid">
        <fgColor rgb="FF990099"/>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5757FF"/>
        <bgColor indexed="64"/>
      </patternFill>
    </fill>
    <fill>
      <patternFill patternType="solid">
        <fgColor rgb="FF17BB90"/>
        <bgColor indexed="64"/>
      </patternFill>
    </fill>
    <fill>
      <patternFill patternType="solid">
        <fgColor theme="1" tint="0.14999847407452621"/>
        <bgColor indexed="64"/>
      </patternFill>
    </fill>
    <fill>
      <patternFill patternType="solid">
        <fgColor rgb="FFCC0066"/>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3" tint="-0.499984740745262"/>
        <bgColor indexed="64"/>
      </patternFill>
    </fill>
    <fill>
      <patternFill patternType="solid">
        <fgColor theme="8" tint="-0.499984740745262"/>
        <bgColor indexed="64"/>
      </patternFill>
    </fill>
    <fill>
      <patternFill patternType="solid">
        <fgColor rgb="FF003300"/>
        <bgColor indexed="64"/>
      </patternFill>
    </fill>
    <fill>
      <patternFill patternType="solid">
        <fgColor rgb="FFC00000"/>
        <bgColor indexed="64"/>
      </patternFill>
    </fill>
    <fill>
      <patternFill patternType="solid">
        <fgColor rgb="FF660066"/>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BA8CDC"/>
        <bgColor indexed="64"/>
      </patternFill>
    </fill>
    <fill>
      <patternFill patternType="solid">
        <fgColor rgb="FFFFFFCC"/>
      </patternFill>
    </fill>
  </fills>
  <borders count="22">
    <border>
      <left/>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s>
  <cellStyleXfs count="9">
    <xf numFmtId="0" fontId="0" fillId="0" borderId="0"/>
    <xf numFmtId="164" fontId="1" fillId="0" borderId="0" applyFont="0" applyFill="0" applyBorder="0" applyAlignment="0" applyProtection="0"/>
    <xf numFmtId="0" fontId="7" fillId="0" borderId="0" applyNumberFormat="0" applyFill="0" applyBorder="0" applyAlignment="0" applyProtection="0"/>
    <xf numFmtId="0" fontId="8" fillId="0" borderId="0"/>
    <xf numFmtId="0" fontId="11" fillId="0" borderId="0"/>
    <xf numFmtId="43" fontId="1" fillId="0" borderId="0" applyFont="0" applyFill="0" applyBorder="0" applyAlignment="0" applyProtection="0"/>
    <xf numFmtId="0" fontId="18" fillId="0" borderId="0"/>
    <xf numFmtId="175" fontId="1" fillId="0" borderId="0" applyFont="0" applyFill="0" applyBorder="0" applyAlignment="0" applyProtection="0"/>
    <xf numFmtId="0" fontId="1" fillId="53" borderId="21" applyNumberFormat="0" applyFont="0" applyAlignment="0" applyProtection="0"/>
  </cellStyleXfs>
  <cellXfs count="203">
    <xf numFmtId="0" fontId="0" fillId="0" borderId="0" xfId="0"/>
    <xf numFmtId="49" fontId="3" fillId="2" borderId="0" xfId="0" applyNumberFormat="1" applyFont="1" applyFill="1"/>
    <xf numFmtId="164" fontId="4" fillId="3" borderId="0" xfId="1" applyFont="1" applyFill="1" applyBorder="1" applyAlignment="1">
      <alignment horizontal="center"/>
    </xf>
    <xf numFmtId="49" fontId="3" fillId="4" borderId="0" xfId="0" applyNumberFormat="1" applyFont="1" applyFill="1"/>
    <xf numFmtId="164" fontId="4" fillId="5" borderId="0" xfId="1" applyFont="1" applyFill="1" applyBorder="1" applyAlignment="1">
      <alignment horizontal="center"/>
    </xf>
    <xf numFmtId="49" fontId="2" fillId="6" borderId="0" xfId="0" applyNumberFormat="1" applyFont="1" applyFill="1" applyAlignment="1">
      <alignment horizontal="center" vertical="center" wrapText="1"/>
    </xf>
    <xf numFmtId="0" fontId="2" fillId="7" borderId="0" xfId="0" applyFont="1" applyFill="1" applyAlignment="1">
      <alignment horizontal="center" vertical="center" wrapText="1"/>
    </xf>
    <xf numFmtId="0" fontId="0" fillId="0" borderId="0" xfId="0" applyAlignment="1">
      <alignment vertical="center"/>
    </xf>
    <xf numFmtId="0" fontId="7" fillId="0" borderId="0" xfId="2" applyAlignment="1">
      <alignment vertical="center"/>
    </xf>
    <xf numFmtId="0" fontId="6" fillId="0" borderId="0" xfId="0" applyFont="1" applyAlignment="1">
      <alignment vertical="center"/>
    </xf>
    <xf numFmtId="0" fontId="0" fillId="0" borderId="0" xfId="0" applyAlignment="1">
      <alignment wrapText="1"/>
    </xf>
    <xf numFmtId="0" fontId="9" fillId="0" borderId="0" xfId="3" applyFont="1"/>
    <xf numFmtId="0" fontId="8" fillId="0" borderId="0" xfId="3"/>
    <xf numFmtId="0" fontId="10" fillId="0" borderId="0" xfId="3" applyFont="1"/>
    <xf numFmtId="165" fontId="8" fillId="0" borderId="0" xfId="3" applyNumberFormat="1"/>
    <xf numFmtId="0" fontId="11" fillId="0" borderId="0" xfId="4"/>
    <xf numFmtId="165" fontId="11" fillId="0" borderId="0" xfId="4" applyNumberFormat="1"/>
    <xf numFmtId="166" fontId="11" fillId="0" borderId="0" xfId="4" applyNumberFormat="1"/>
    <xf numFmtId="167" fontId="8" fillId="0" borderId="0" xfId="3" applyNumberFormat="1"/>
    <xf numFmtId="14" fontId="0" fillId="0" borderId="0" xfId="0" applyNumberFormat="1"/>
    <xf numFmtId="0" fontId="5" fillId="7" borderId="0" xfId="0" applyFont="1" applyFill="1" applyAlignment="1">
      <alignment horizontal="center" vertical="center" wrapText="1"/>
    </xf>
    <xf numFmtId="166" fontId="0" fillId="0" borderId="0" xfId="0" applyNumberFormat="1"/>
    <xf numFmtId="2" fontId="0" fillId="0" borderId="0" xfId="0" applyNumberFormat="1"/>
    <xf numFmtId="167" fontId="0" fillId="0" borderId="0" xfId="0" applyNumberFormat="1"/>
    <xf numFmtId="0" fontId="12" fillId="0" borderId="0" xfId="0" applyFont="1" applyAlignment="1">
      <alignment vertical="center" wrapText="1"/>
    </xf>
    <xf numFmtId="0" fontId="13" fillId="0" borderId="0" xfId="0" applyFont="1" applyAlignment="1">
      <alignment horizontal="left" vertical="center" wrapText="1"/>
    </xf>
    <xf numFmtId="0" fontId="7" fillId="0" borderId="0" xfId="2"/>
    <xf numFmtId="164" fontId="14" fillId="3" borderId="0" xfId="1" applyFont="1" applyFill="1" applyBorder="1" applyAlignment="1">
      <alignment horizontal="center"/>
    </xf>
    <xf numFmtId="164" fontId="14" fillId="5" borderId="0" xfId="1" applyFont="1" applyFill="1" applyBorder="1" applyAlignment="1">
      <alignment horizontal="center"/>
    </xf>
    <xf numFmtId="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vertical="top" wrapText="1"/>
    </xf>
    <xf numFmtId="0" fontId="0" fillId="0" borderId="9" xfId="0" applyBorder="1" applyAlignment="1">
      <alignment vertical="top" wrapText="1"/>
    </xf>
    <xf numFmtId="0" fontId="0" fillId="0" borderId="8"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vertical="top" wrapText="1"/>
    </xf>
    <xf numFmtId="0" fontId="0" fillId="0" borderId="14" xfId="0" applyBorder="1" applyAlignment="1">
      <alignment vertical="top" wrapText="1"/>
    </xf>
    <xf numFmtId="0" fontId="0" fillId="0" borderId="13" xfId="0" applyBorder="1" applyAlignment="1">
      <alignment horizontal="left" wrapText="1"/>
    </xf>
    <xf numFmtId="0" fontId="0" fillId="0" borderId="15" xfId="0" applyBorder="1" applyAlignment="1">
      <alignment horizontal="left" wrapText="1"/>
    </xf>
    <xf numFmtId="168" fontId="0" fillId="8" borderId="16" xfId="0" applyNumberFormat="1" applyFill="1" applyBorder="1"/>
    <xf numFmtId="0" fontId="0" fillId="8" borderId="17" xfId="0" applyFill="1" applyBorder="1"/>
    <xf numFmtId="43" fontId="0" fillId="8" borderId="18" xfId="5" applyFont="1" applyFill="1" applyBorder="1" applyAlignment="1">
      <alignment vertical="top" wrapText="1"/>
    </xf>
    <xf numFmtId="43" fontId="0" fillId="8" borderId="19" xfId="5" applyFont="1" applyFill="1" applyBorder="1" applyAlignment="1">
      <alignment vertical="top" wrapText="1"/>
    </xf>
    <xf numFmtId="168" fontId="0" fillId="0" borderId="17" xfId="0" applyNumberFormat="1" applyBorder="1"/>
    <xf numFmtId="167" fontId="0" fillId="0" borderId="18" xfId="0" applyNumberFormat="1" applyBorder="1" applyAlignment="1">
      <alignment vertical="top" wrapText="1"/>
    </xf>
    <xf numFmtId="167" fontId="0" fillId="0" borderId="19" xfId="0" applyNumberFormat="1" applyBorder="1" applyAlignment="1">
      <alignment vertical="top" wrapText="1"/>
    </xf>
    <xf numFmtId="0" fontId="0" fillId="0" borderId="18" xfId="0" applyBorder="1"/>
    <xf numFmtId="169" fontId="6" fillId="0" borderId="17" xfId="0" applyNumberFormat="1" applyFont="1" applyBorder="1" applyAlignment="1">
      <alignment vertical="center"/>
    </xf>
    <xf numFmtId="2" fontId="6" fillId="0" borderId="18" xfId="0" applyNumberFormat="1" applyFont="1" applyBorder="1" applyAlignment="1">
      <alignment horizontal="right" vertical="center"/>
    </xf>
    <xf numFmtId="0" fontId="0" fillId="0" borderId="18" xfId="0" applyBorder="1" applyAlignment="1">
      <alignment horizontal="left" wrapText="1"/>
    </xf>
    <xf numFmtId="0" fontId="0" fillId="0" borderId="20" xfId="0" applyBorder="1" applyAlignment="1">
      <alignment horizontal="left" wrapText="1"/>
    </xf>
    <xf numFmtId="0" fontId="0" fillId="0" borderId="18" xfId="0" applyBorder="1" applyAlignment="1">
      <alignment vertical="top" wrapText="1"/>
    </xf>
    <xf numFmtId="0" fontId="0" fillId="0" borderId="19" xfId="0" applyBorder="1" applyAlignment="1">
      <alignment vertical="top" wrapText="1"/>
    </xf>
    <xf numFmtId="168" fontId="0" fillId="8" borderId="6" xfId="0" applyNumberFormat="1" applyFill="1" applyBorder="1"/>
    <xf numFmtId="0" fontId="0" fillId="8" borderId="7" xfId="0" applyFill="1" applyBorder="1"/>
    <xf numFmtId="43" fontId="0" fillId="8" borderId="8" xfId="5" applyFont="1" applyFill="1" applyBorder="1" applyAlignment="1">
      <alignment vertical="top" wrapText="1"/>
    </xf>
    <xf numFmtId="43" fontId="0" fillId="8" borderId="9" xfId="5" applyFont="1" applyFill="1" applyBorder="1" applyAlignment="1">
      <alignment vertical="top" wrapText="1"/>
    </xf>
    <xf numFmtId="168" fontId="0" fillId="0" borderId="7" xfId="0" applyNumberFormat="1" applyBorder="1"/>
    <xf numFmtId="167" fontId="0" fillId="0" borderId="8" xfId="0" applyNumberFormat="1" applyBorder="1" applyAlignment="1">
      <alignment vertical="top" wrapText="1"/>
    </xf>
    <xf numFmtId="167" fontId="0" fillId="0" borderId="9" xfId="0" applyNumberFormat="1" applyBorder="1" applyAlignment="1">
      <alignment vertical="top" wrapText="1"/>
    </xf>
    <xf numFmtId="0" fontId="0" fillId="0" borderId="8" xfId="0" applyBorder="1"/>
    <xf numFmtId="169" fontId="6" fillId="0" borderId="7" xfId="0" applyNumberFormat="1" applyFont="1" applyBorder="1" applyAlignment="1">
      <alignment vertical="center"/>
    </xf>
    <xf numFmtId="2" fontId="6" fillId="0" borderId="8" xfId="0" applyNumberFormat="1" applyFont="1" applyBorder="1" applyAlignment="1">
      <alignment horizontal="right" vertical="center"/>
    </xf>
    <xf numFmtId="43" fontId="0" fillId="8" borderId="18" xfId="5" applyFont="1" applyFill="1" applyBorder="1"/>
    <xf numFmtId="43" fontId="0" fillId="8" borderId="19" xfId="5" applyFont="1" applyFill="1" applyBorder="1"/>
    <xf numFmtId="167" fontId="0" fillId="0" borderId="18" xfId="0" applyNumberFormat="1" applyBorder="1"/>
    <xf numFmtId="167" fontId="0" fillId="0" borderId="19" xfId="0" applyNumberFormat="1" applyBorder="1"/>
    <xf numFmtId="0" fontId="0" fillId="0" borderId="20" xfId="0" applyBorder="1"/>
    <xf numFmtId="43" fontId="0" fillId="8" borderId="8" xfId="5" applyFont="1" applyFill="1" applyBorder="1"/>
    <xf numFmtId="43" fontId="0" fillId="8" borderId="9" xfId="5" applyFont="1" applyFill="1" applyBorder="1"/>
    <xf numFmtId="167" fontId="0" fillId="0" borderId="8" xfId="0" applyNumberFormat="1" applyBorder="1"/>
    <xf numFmtId="167" fontId="0" fillId="0" borderId="9" xfId="0" applyNumberFormat="1" applyBorder="1"/>
    <xf numFmtId="0" fontId="0" fillId="0" borderId="10" xfId="0" applyBorder="1"/>
    <xf numFmtId="168" fontId="0" fillId="0" borderId="6" xfId="0" applyNumberFormat="1" applyBorder="1"/>
    <xf numFmtId="0" fontId="0" fillId="0" borderId="7" xfId="0" applyBorder="1"/>
    <xf numFmtId="43" fontId="0" fillId="0" borderId="8" xfId="5" applyFont="1" applyBorder="1"/>
    <xf numFmtId="43" fontId="0" fillId="0" borderId="9" xfId="5" applyFont="1" applyBorder="1"/>
    <xf numFmtId="168" fontId="0" fillId="0" borderId="10" xfId="0" applyNumberFormat="1" applyBorder="1"/>
    <xf numFmtId="168" fontId="0" fillId="0" borderId="11" xfId="0" applyNumberFormat="1" applyBorder="1"/>
    <xf numFmtId="0" fontId="0" fillId="0" borderId="12" xfId="0" applyBorder="1"/>
    <xf numFmtId="43" fontId="0" fillId="0" borderId="13" xfId="5" applyFont="1" applyBorder="1"/>
    <xf numFmtId="43" fontId="0" fillId="0" borderId="14" xfId="5" applyFont="1" applyBorder="1"/>
    <xf numFmtId="168" fontId="0" fillId="0" borderId="12" xfId="0" applyNumberFormat="1" applyBorder="1"/>
    <xf numFmtId="167" fontId="0" fillId="0" borderId="13" xfId="0" applyNumberFormat="1" applyBorder="1"/>
    <xf numFmtId="167" fontId="0" fillId="0" borderId="14" xfId="0" applyNumberFormat="1" applyBorder="1"/>
    <xf numFmtId="0" fontId="0" fillId="0" borderId="13" xfId="0" applyBorder="1"/>
    <xf numFmtId="169" fontId="6" fillId="0" borderId="12" xfId="0" applyNumberFormat="1" applyFont="1" applyBorder="1" applyAlignment="1">
      <alignment vertical="center"/>
    </xf>
    <xf numFmtId="2" fontId="6" fillId="0" borderId="13" xfId="0" applyNumberFormat="1" applyFont="1" applyBorder="1" applyAlignment="1">
      <alignment horizontal="right" vertical="center"/>
    </xf>
    <xf numFmtId="168" fontId="0" fillId="0" borderId="15" xfId="0" applyNumberFormat="1" applyBorder="1"/>
    <xf numFmtId="169" fontId="15" fillId="0" borderId="0" xfId="0" applyNumberFormat="1" applyFont="1" applyAlignment="1">
      <alignment horizontal="right" vertical="center"/>
    </xf>
    <xf numFmtId="169" fontId="6" fillId="0" borderId="0" xfId="0" applyNumberFormat="1" applyFont="1" applyAlignment="1">
      <alignment horizontal="right" vertical="center"/>
    </xf>
    <xf numFmtId="0" fontId="0" fillId="8" borderId="0" xfId="0" applyFill="1"/>
    <xf numFmtId="0" fontId="0" fillId="0" borderId="0" xfId="0" applyAlignment="1">
      <alignment vertical="top"/>
    </xf>
    <xf numFmtId="49" fontId="3" fillId="9" borderId="0" xfId="0" applyNumberFormat="1" applyFont="1" applyFill="1"/>
    <xf numFmtId="170" fontId="4" fillId="5" borderId="0" xfId="1" applyNumberFormat="1" applyFont="1" applyFill="1" applyBorder="1" applyAlignment="1">
      <alignment horizontal="center"/>
    </xf>
    <xf numFmtId="171" fontId="4" fillId="5" borderId="0" xfId="1" applyNumberFormat="1" applyFont="1" applyFill="1" applyBorder="1" applyAlignment="1">
      <alignment horizontal="center"/>
    </xf>
    <xf numFmtId="171" fontId="4" fillId="3" borderId="0" xfId="1" applyNumberFormat="1" applyFont="1" applyFill="1" applyBorder="1" applyAlignment="1">
      <alignment horizontal="center"/>
    </xf>
    <xf numFmtId="0" fontId="18" fillId="0" borderId="0" xfId="6" applyAlignment="1">
      <alignment vertical="center" wrapText="1"/>
    </xf>
    <xf numFmtId="0" fontId="0" fillId="0" borderId="0" xfId="0" applyAlignment="1">
      <alignment vertical="center" wrapText="1"/>
    </xf>
    <xf numFmtId="0" fontId="0" fillId="10" borderId="0" xfId="0" applyFill="1"/>
    <xf numFmtId="49" fontId="0" fillId="10" borderId="0" xfId="0" applyNumberFormat="1" applyFill="1"/>
    <xf numFmtId="0" fontId="19" fillId="11" borderId="0" xfId="0" applyFont="1" applyFill="1" applyAlignment="1">
      <alignment horizontal="right" vertical="top"/>
    </xf>
    <xf numFmtId="172" fontId="20" fillId="2" borderId="0" xfId="0" applyNumberFormat="1" applyFont="1" applyFill="1" applyAlignment="1">
      <alignment horizontal="center"/>
    </xf>
    <xf numFmtId="173" fontId="20" fillId="2" borderId="0" xfId="0" applyNumberFormat="1" applyFont="1" applyFill="1" applyAlignment="1">
      <alignment horizontal="center"/>
    </xf>
    <xf numFmtId="0" fontId="21" fillId="12" borderId="0" xfId="0" applyFont="1" applyFill="1"/>
    <xf numFmtId="173" fontId="22" fillId="13" borderId="0" xfId="0" applyNumberFormat="1" applyFont="1" applyFill="1" applyAlignment="1">
      <alignment horizontal="center"/>
    </xf>
    <xf numFmtId="173" fontId="23" fillId="8" borderId="0" xfId="0" applyNumberFormat="1" applyFont="1" applyFill="1" applyAlignment="1">
      <alignment horizontal="center"/>
    </xf>
    <xf numFmtId="173" fontId="4" fillId="3" borderId="0" xfId="0" applyNumberFormat="1" applyFont="1" applyFill="1" applyAlignment="1">
      <alignment horizontal="center"/>
    </xf>
    <xf numFmtId="2" fontId="24" fillId="14" borderId="0" xfId="0" applyNumberFormat="1" applyFont="1" applyFill="1" applyAlignment="1">
      <alignment horizontal="center"/>
    </xf>
    <xf numFmtId="173" fontId="24" fillId="14" borderId="0" xfId="0" applyNumberFormat="1" applyFont="1" applyFill="1" applyAlignment="1">
      <alignment horizontal="center"/>
    </xf>
    <xf numFmtId="172" fontId="24" fillId="14" borderId="0" xfId="0" applyNumberFormat="1" applyFont="1" applyFill="1" applyAlignment="1">
      <alignment horizontal="center"/>
    </xf>
    <xf numFmtId="0" fontId="25" fillId="15" borderId="0" xfId="0" applyFont="1" applyFill="1" applyAlignment="1">
      <alignment horizontal="center"/>
    </xf>
    <xf numFmtId="0" fontId="23" fillId="8" borderId="0" xfId="0" applyFont="1" applyFill="1" applyAlignment="1">
      <alignment horizontal="center"/>
    </xf>
    <xf numFmtId="174" fontId="23" fillId="8" borderId="0" xfId="0" applyNumberFormat="1" applyFont="1" applyFill="1" applyAlignment="1">
      <alignment horizontal="center"/>
    </xf>
    <xf numFmtId="0" fontId="26" fillId="16" borderId="0" xfId="0" applyFont="1" applyFill="1" applyAlignment="1">
      <alignment horizontal="center"/>
    </xf>
    <xf numFmtId="0" fontId="27" fillId="17" borderId="0" xfId="0" applyFont="1" applyFill="1" applyAlignment="1">
      <alignment horizontal="center"/>
    </xf>
    <xf numFmtId="0" fontId="28" fillId="18" borderId="0" xfId="0" applyFont="1" applyFill="1" applyAlignment="1">
      <alignment horizontal="center"/>
    </xf>
    <xf numFmtId="0" fontId="29" fillId="19" borderId="0" xfId="0" applyFont="1" applyFill="1" applyAlignment="1">
      <alignment horizontal="center"/>
    </xf>
    <xf numFmtId="175" fontId="4" fillId="3" borderId="0" xfId="7" applyFont="1" applyFill="1" applyBorder="1" applyAlignment="1">
      <alignment horizontal="center"/>
    </xf>
    <xf numFmtId="0" fontId="3" fillId="2" borderId="0" xfId="0" applyFont="1" applyFill="1"/>
    <xf numFmtId="172" fontId="20" fillId="4" borderId="0" xfId="0" applyNumberFormat="1" applyFont="1" applyFill="1" applyAlignment="1">
      <alignment horizontal="center"/>
    </xf>
    <xf numFmtId="173" fontId="20" fillId="4" borderId="0" xfId="0" applyNumberFormat="1" applyFont="1" applyFill="1" applyAlignment="1">
      <alignment horizontal="center"/>
    </xf>
    <xf numFmtId="0" fontId="21" fillId="20" borderId="0" xfId="0" applyFont="1" applyFill="1"/>
    <xf numFmtId="173" fontId="22" fillId="21" borderId="0" xfId="0" applyNumberFormat="1" applyFont="1" applyFill="1" applyAlignment="1">
      <alignment horizontal="center"/>
    </xf>
    <xf numFmtId="173" fontId="23" fillId="22" borderId="0" xfId="0" applyNumberFormat="1" applyFont="1" applyFill="1" applyAlignment="1">
      <alignment horizontal="center"/>
    </xf>
    <xf numFmtId="173" fontId="4" fillId="5" borderId="0" xfId="0" applyNumberFormat="1" applyFont="1" applyFill="1" applyAlignment="1">
      <alignment horizontal="center"/>
    </xf>
    <xf numFmtId="2" fontId="24" fillId="23" borderId="0" xfId="0" applyNumberFormat="1" applyFont="1" applyFill="1" applyAlignment="1">
      <alignment horizontal="center"/>
    </xf>
    <xf numFmtId="173" fontId="24" fillId="23" borderId="0" xfId="0" applyNumberFormat="1" applyFont="1" applyFill="1" applyAlignment="1">
      <alignment horizontal="center"/>
    </xf>
    <xf numFmtId="172" fontId="24" fillId="23" borderId="0" xfId="0" applyNumberFormat="1" applyFont="1" applyFill="1" applyAlignment="1">
      <alignment horizontal="center"/>
    </xf>
    <xf numFmtId="2" fontId="25" fillId="24" borderId="0" xfId="0" applyNumberFormat="1" applyFont="1" applyFill="1" applyAlignment="1">
      <alignment horizontal="center"/>
    </xf>
    <xf numFmtId="2" fontId="23" fillId="22" borderId="0" xfId="0" applyNumberFormat="1" applyFont="1" applyFill="1" applyAlignment="1">
      <alignment horizontal="center"/>
    </xf>
    <xf numFmtId="166" fontId="23" fillId="22" borderId="0" xfId="0" applyNumberFormat="1" applyFont="1" applyFill="1" applyAlignment="1">
      <alignment horizontal="center"/>
    </xf>
    <xf numFmtId="0" fontId="23" fillId="22" borderId="0" xfId="0" applyFont="1" applyFill="1" applyAlignment="1">
      <alignment horizontal="center"/>
    </xf>
    <xf numFmtId="0" fontId="26" fillId="25" borderId="0" xfId="0" applyFont="1" applyFill="1" applyAlignment="1">
      <alignment horizontal="center"/>
    </xf>
    <xf numFmtId="0" fontId="27" fillId="12" borderId="0" xfId="0" applyFont="1" applyFill="1" applyAlignment="1">
      <alignment horizontal="center"/>
    </xf>
    <xf numFmtId="0" fontId="28" fillId="26" borderId="0" xfId="0" applyFont="1" applyFill="1" applyAlignment="1">
      <alignment horizontal="center"/>
    </xf>
    <xf numFmtId="0" fontId="29" fillId="27" borderId="0" xfId="0" applyFont="1" applyFill="1" applyAlignment="1">
      <alignment horizontal="center"/>
    </xf>
    <xf numFmtId="175" fontId="4" fillId="5" borderId="0" xfId="7" applyFont="1" applyFill="1" applyBorder="1" applyAlignment="1">
      <alignment horizontal="center"/>
    </xf>
    <xf numFmtId="0" fontId="3" fillId="4" borderId="0" xfId="0" applyFont="1" applyFill="1"/>
    <xf numFmtId="0" fontId="5" fillId="10" borderId="0" xfId="0" applyFont="1" applyFill="1"/>
    <xf numFmtId="173" fontId="24" fillId="28" borderId="0" xfId="0" applyNumberFormat="1" applyFont="1" applyFill="1" applyAlignment="1">
      <alignment horizontal="center"/>
    </xf>
    <xf numFmtId="49" fontId="2" fillId="29" borderId="0" xfId="0" applyNumberFormat="1" applyFont="1" applyFill="1" applyAlignment="1">
      <alignment horizontal="center" vertical="center" wrapText="1"/>
    </xf>
    <xf numFmtId="49" fontId="2" fillId="28" borderId="0" xfId="0" applyNumberFormat="1" applyFont="1" applyFill="1" applyAlignment="1">
      <alignment horizontal="center" vertical="center" wrapText="1"/>
    </xf>
    <xf numFmtId="0" fontId="2" fillId="30" borderId="0" xfId="0" applyFont="1" applyFill="1" applyAlignment="1">
      <alignment horizontal="center" vertical="center"/>
    </xf>
    <xf numFmtId="0" fontId="2" fillId="31" borderId="0" xfId="0" applyFont="1" applyFill="1" applyAlignment="1">
      <alignment horizontal="center"/>
    </xf>
    <xf numFmtId="0" fontId="2" fillId="32" borderId="0" xfId="0" applyFont="1" applyFill="1" applyAlignment="1">
      <alignment horizontal="center"/>
    </xf>
    <xf numFmtId="0" fontId="2" fillId="7" borderId="0" xfId="0" applyFont="1" applyFill="1" applyAlignment="1">
      <alignment horizontal="center"/>
    </xf>
    <xf numFmtId="0" fontId="2" fillId="33" borderId="0" xfId="0" applyFont="1" applyFill="1" applyAlignment="1">
      <alignment horizontal="center"/>
    </xf>
    <xf numFmtId="0" fontId="2" fillId="34" borderId="0" xfId="0" applyFont="1" applyFill="1" applyAlignment="1">
      <alignment horizontal="center" vertical="center" wrapText="1"/>
    </xf>
    <xf numFmtId="0" fontId="2" fillId="32" borderId="0" xfId="0" applyFont="1" applyFill="1" applyAlignment="1">
      <alignment horizontal="center" vertical="center" wrapText="1"/>
    </xf>
    <xf numFmtId="0" fontId="2" fillId="35" borderId="0" xfId="0" applyFont="1" applyFill="1" applyAlignment="1">
      <alignment horizontal="center" vertical="center" wrapText="1"/>
    </xf>
    <xf numFmtId="0" fontId="2" fillId="36" borderId="0" xfId="0" applyFont="1" applyFill="1" applyAlignment="1">
      <alignment horizontal="center" vertical="center" wrapText="1"/>
    </xf>
    <xf numFmtId="0" fontId="2" fillId="37" borderId="0" xfId="0" applyFont="1" applyFill="1" applyAlignment="1">
      <alignment horizontal="center" vertical="center" wrapText="1"/>
    </xf>
    <xf numFmtId="0" fontId="2" fillId="38" borderId="0" xfId="0" applyFont="1" applyFill="1" applyAlignment="1">
      <alignment horizontal="center" vertical="center" wrapText="1"/>
    </xf>
    <xf numFmtId="0" fontId="2" fillId="6" borderId="0" xfId="0" applyFont="1" applyFill="1" applyAlignment="1">
      <alignment horizontal="center" vertical="center" wrapText="1"/>
    </xf>
    <xf numFmtId="0" fontId="2" fillId="31" borderId="0" xfId="0" applyFont="1" applyFill="1" applyAlignment="1">
      <alignment horizontal="center" vertical="center"/>
    </xf>
    <xf numFmtId="0" fontId="2" fillId="32" borderId="0" xfId="0" applyFont="1" applyFill="1" applyAlignment="1">
      <alignment horizontal="center" vertical="center"/>
    </xf>
    <xf numFmtId="0" fontId="2" fillId="7" borderId="0" xfId="0" applyFont="1" applyFill="1" applyAlignment="1">
      <alignment horizontal="center" vertical="center"/>
    </xf>
    <xf numFmtId="0" fontId="2" fillId="33" borderId="0" xfId="0" applyFont="1" applyFill="1" applyAlignment="1">
      <alignment horizontal="center" vertical="center"/>
    </xf>
    <xf numFmtId="0" fontId="2" fillId="33" borderId="0" xfId="0" applyFont="1" applyFill="1" applyAlignment="1">
      <alignment horizontal="center" vertical="center" wrapText="1"/>
    </xf>
    <xf numFmtId="0" fontId="22" fillId="31" borderId="0" xfId="0" applyFont="1" applyFill="1" applyAlignment="1">
      <alignment horizontal="center" vertical="center"/>
    </xf>
    <xf numFmtId="0" fontId="4" fillId="7" borderId="0" xfId="0" applyFont="1" applyFill="1" applyAlignment="1">
      <alignment horizontal="center"/>
    </xf>
    <xf numFmtId="0" fontId="30" fillId="7" borderId="0" xfId="0" applyFont="1" applyFill="1" applyAlignment="1">
      <alignment horizontal="center" vertical="center" wrapText="1"/>
    </xf>
    <xf numFmtId="0" fontId="2" fillId="42" borderId="0" xfId="0" applyFont="1" applyFill="1" applyAlignment="1">
      <alignment horizontal="center" vertical="center"/>
    </xf>
    <xf numFmtId="0" fontId="2" fillId="41" borderId="0" xfId="0" applyFont="1" applyFill="1" applyAlignment="1">
      <alignment horizontal="center"/>
    </xf>
    <xf numFmtId="49" fontId="0" fillId="52" borderId="0" xfId="0" applyNumberFormat="1" applyFill="1"/>
    <xf numFmtId="0" fontId="0" fillId="52" borderId="0" xfId="0" applyFill="1"/>
    <xf numFmtId="49" fontId="32" fillId="4" borderId="0" xfId="0" applyNumberFormat="1" applyFont="1" applyFill="1"/>
    <xf numFmtId="164" fontId="32" fillId="5" borderId="0" xfId="1" applyFont="1" applyFill="1" applyBorder="1" applyAlignment="1">
      <alignment horizontal="center"/>
    </xf>
    <xf numFmtId="0" fontId="5" fillId="9" borderId="0" xfId="0" applyFont="1" applyFill="1" applyAlignment="1">
      <alignment horizontal="center" vertical="center" wrapText="1"/>
    </xf>
    <xf numFmtId="49" fontId="0" fillId="9" borderId="0" xfId="0" applyNumberFormat="1" applyFill="1"/>
    <xf numFmtId="0" fontId="0" fillId="9" borderId="0" xfId="0" applyFill="1"/>
    <xf numFmtId="1" fontId="0" fillId="27" borderId="0" xfId="0" applyNumberFormat="1" applyFill="1"/>
    <xf numFmtId="171" fontId="4" fillId="27" borderId="0" xfId="1" applyNumberFormat="1" applyFont="1" applyFill="1" applyBorder="1" applyAlignment="1">
      <alignment horizontal="center"/>
    </xf>
    <xf numFmtId="0" fontId="0" fillId="27" borderId="0" xfId="0" applyFill="1"/>
    <xf numFmtId="0" fontId="33" fillId="53" borderId="21" xfId="8" applyFont="1"/>
    <xf numFmtId="11" fontId="0" fillId="0" borderId="0" xfId="0" applyNumberFormat="1"/>
    <xf numFmtId="0" fontId="34" fillId="0" borderId="0" xfId="0" applyFont="1"/>
    <xf numFmtId="0" fontId="2" fillId="41" borderId="0" xfId="0" applyFont="1" applyFill="1" applyAlignment="1">
      <alignment horizontal="center"/>
    </xf>
    <xf numFmtId="0" fontId="2" fillId="45" borderId="0" xfId="0" applyFont="1" applyFill="1" applyAlignment="1">
      <alignment horizontal="center"/>
    </xf>
    <xf numFmtId="0" fontId="2" fillId="51" borderId="0" xfId="0" applyFont="1" applyFill="1" applyAlignment="1">
      <alignment horizontal="center"/>
    </xf>
    <xf numFmtId="0" fontId="2" fillId="50" borderId="0" xfId="0" applyFont="1" applyFill="1" applyAlignment="1">
      <alignment horizontal="center"/>
    </xf>
    <xf numFmtId="0" fontId="2" fillId="49" borderId="0" xfId="0" applyFont="1" applyFill="1" applyAlignment="1">
      <alignment horizontal="center"/>
    </xf>
    <xf numFmtId="0" fontId="2" fillId="48" borderId="0" xfId="0" applyFont="1" applyFill="1" applyAlignment="1">
      <alignment horizontal="center"/>
    </xf>
    <xf numFmtId="0" fontId="2" fillId="44" borderId="0" xfId="0" applyFont="1" applyFill="1" applyAlignment="1">
      <alignment horizontal="center"/>
    </xf>
    <xf numFmtId="0" fontId="2" fillId="47" borderId="0" xfId="0" applyFont="1" applyFill="1" applyAlignment="1">
      <alignment horizontal="center"/>
    </xf>
    <xf numFmtId="0" fontId="2" fillId="46" borderId="0" xfId="0" applyFont="1" applyFill="1" applyAlignment="1">
      <alignment horizontal="center"/>
    </xf>
    <xf numFmtId="0" fontId="2" fillId="43" borderId="0" xfId="0" applyFont="1" applyFill="1" applyAlignment="1">
      <alignment horizontal="center"/>
    </xf>
    <xf numFmtId="0" fontId="2" fillId="33" borderId="0" xfId="0" applyFont="1" applyFill="1" applyAlignment="1">
      <alignment horizontal="center" wrapText="1"/>
    </xf>
    <xf numFmtId="0" fontId="2" fillId="33" borderId="0" xfId="0" applyFont="1" applyFill="1" applyAlignment="1">
      <alignment horizontal="center" vertical="center" wrapText="1"/>
    </xf>
    <xf numFmtId="0" fontId="2" fillId="40" borderId="0" xfId="0" applyFont="1" applyFill="1" applyAlignment="1">
      <alignment horizontal="center"/>
    </xf>
    <xf numFmtId="0" fontId="2" fillId="39" borderId="0" xfId="0" applyFont="1" applyFill="1" applyAlignment="1">
      <alignment horizontal="center"/>
    </xf>
    <xf numFmtId="49" fontId="2" fillId="6" borderId="0" xfId="0" applyNumberFormat="1" applyFont="1" applyFill="1" applyAlignment="1">
      <alignment horizontal="center" vertical="center" wrapText="1"/>
    </xf>
    <xf numFmtId="49" fontId="2" fillId="28" borderId="0" xfId="0" applyNumberFormat="1" applyFont="1" applyFill="1" applyAlignment="1">
      <alignment horizontal="center" vertical="center" wrapText="1"/>
    </xf>
    <xf numFmtId="49" fontId="2" fillId="29" borderId="0" xfId="0" applyNumberFormat="1" applyFont="1" applyFill="1" applyAlignment="1">
      <alignment horizontal="center" vertical="center" wrapText="1"/>
    </xf>
  </cellXfs>
  <cellStyles count="9">
    <cellStyle name="Collegamento ipertestuale" xfId="2" builtinId="8"/>
    <cellStyle name="Comma 2" xfId="5" xr:uid="{4D2A1E35-1242-44E9-8A0E-B2E327CF6CD2}"/>
    <cellStyle name="Comma 3" xfId="7" xr:uid="{6A034FD1-A6E0-45F0-955D-B48BDF550771}"/>
    <cellStyle name="Migliaia" xfId="1" builtinId="3"/>
    <cellStyle name="Normal 2" xfId="3" xr:uid="{7B9498CC-2BFE-436F-B3BB-868FD5FCC550}"/>
    <cellStyle name="Normal 3" xfId="4" xr:uid="{11C09757-363F-4FA4-B5F9-E219A301E754}"/>
    <cellStyle name="Normal 4" xfId="6" xr:uid="{DE0FB0B1-0952-407A-A1F9-5C2BB359474B}"/>
    <cellStyle name="Normale" xfId="0" builtinId="0"/>
    <cellStyle name="Nota" xfId="8" builtinId="10"/>
  </cellStyles>
  <dxfs count="75">
    <dxf>
      <font>
        <color theme="0" tint="-0.14996795556505021"/>
      </font>
      <fill>
        <patternFill>
          <bgColor theme="0" tint="-0.34998626667073579"/>
        </patternFill>
      </fill>
    </dxf>
    <dxf>
      <font>
        <color theme="0" tint="-4.9989318521683403E-2"/>
      </font>
      <fill>
        <patternFill>
          <bgColor theme="0" tint="-0.14996795556505021"/>
        </patternFill>
      </fill>
    </dxf>
    <dxf>
      <font>
        <color theme="0" tint="-4.9989318521683403E-2"/>
      </font>
      <fill>
        <patternFill>
          <bgColor theme="0" tint="-0.14996795556505021"/>
        </patternFill>
      </fill>
    </dxf>
    <dxf>
      <font>
        <color theme="0" tint="-0.14996795556505021"/>
      </font>
      <fill>
        <patternFill>
          <bgColor theme="0" tint="-0.34998626667073579"/>
        </patternFill>
      </fill>
    </dxf>
    <dxf>
      <font>
        <color theme="0" tint="-4.9989318521683403E-2"/>
      </font>
      <fill>
        <patternFill>
          <bgColor theme="0" tint="-0.14996795556505021"/>
        </patternFill>
      </fill>
    </dxf>
    <dxf>
      <font>
        <color theme="0" tint="-0.14996795556505021"/>
      </font>
      <fill>
        <patternFill>
          <bgColor theme="0" tint="-0.34998626667073579"/>
        </patternFill>
      </fill>
    </dxf>
    <dxf>
      <font>
        <color theme="0" tint="-4.9989318521683403E-2"/>
      </font>
      <fill>
        <patternFill>
          <bgColor theme="0" tint="-0.14996795556505021"/>
        </patternFill>
      </fill>
    </dxf>
    <dxf>
      <font>
        <color theme="0" tint="-0.14996795556505021"/>
      </font>
      <fill>
        <patternFill>
          <bgColor theme="0" tint="-0.34998626667073579"/>
        </patternFill>
      </fill>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0" defaultTableStyle="TableStyleMedium2" defaultPivotStyle="PivotStyleLight16"/>
  <colors>
    <mruColors>
      <color rgb="FFCBA9E5"/>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Selected</a:t>
            </a:r>
            <a:r>
              <a:rPr lang="en-US" baseline="0"/>
              <a:t> c</a:t>
            </a:r>
            <a:r>
              <a:rPr lang="en-US"/>
              <a:t>ommodity price</a:t>
            </a:r>
            <a:r>
              <a:rPr lang="en-US" baseline="0"/>
              <a:t>s,</a:t>
            </a:r>
            <a:r>
              <a:rPr lang="en-US"/>
              <a:t> IESA-Opt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1"/>
          <c:tx>
            <c:strRef>
              <c:f>Commodity_prices_MEUR2022!$A$3</c:f>
              <c:strCache>
                <c:ptCount val="1"/>
                <c:pt idx="0">
                  <c:v>Imported Naphtha - Refineries</c:v>
                </c:pt>
              </c:strCache>
            </c:strRef>
          </c:tx>
          <c:spPr>
            <a:ln w="28575" cap="rnd">
              <a:solidFill>
                <a:schemeClr val="accent4"/>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Commodity_prices_MEUR2022!$C$3:$I$3</c:f>
              <c:numCache>
                <c:formatCode>_ * #,##0.00_ ;_ * \-#,##0.00_ ;_ * "-"??_ ;_ @_ </c:formatCode>
                <c:ptCount val="7"/>
                <c:pt idx="0">
                  <c:v>16.619183285849953</c:v>
                </c:pt>
                <c:pt idx="1">
                  <c:v>15.429967533313633</c:v>
                </c:pt>
                <c:pt idx="2">
                  <c:v>14.245014245014243</c:v>
                </c:pt>
                <c:pt idx="3">
                  <c:v>14.245014245014243</c:v>
                </c:pt>
                <c:pt idx="4">
                  <c:v>10.683760683760683</c:v>
                </c:pt>
                <c:pt idx="5">
                  <c:v>10.264037011171267</c:v>
                </c:pt>
                <c:pt idx="6">
                  <c:v>9.8358431691765009</c:v>
                </c:pt>
              </c:numCache>
            </c:numRef>
          </c:val>
          <c:smooth val="0"/>
          <c:extLst>
            <c:ext xmlns:c16="http://schemas.microsoft.com/office/drawing/2014/chart" uri="{C3380CC4-5D6E-409C-BE32-E72D297353CC}">
              <c16:uniqueId val="{0000000B-F94B-4CC6-8F03-3E2367B9A466}"/>
            </c:ext>
          </c:extLst>
        </c:ser>
        <c:ser>
          <c:idx val="4"/>
          <c:order val="2"/>
          <c:tx>
            <c:strRef>
              <c:f>Commodity_prices_MEUR2022!$A$4</c:f>
              <c:strCache>
                <c:ptCount val="1"/>
                <c:pt idx="0">
                  <c:v>Imported Road Fuel - Refineries</c:v>
                </c:pt>
              </c:strCache>
            </c:strRef>
          </c:tx>
          <c:spPr>
            <a:ln w="28575" cap="rnd">
              <a:solidFill>
                <a:schemeClr val="accent5">
                  <a:lumMod val="75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Commodity_prices_MEUR2022!$C$4:$I$4</c:f>
              <c:numCache>
                <c:formatCode>_ * #,##0.00_ ;_ * \-#,##0.00_ ;_ * "-"??_ ;_ @_ </c:formatCode>
                <c:ptCount val="7"/>
                <c:pt idx="0">
                  <c:v>31.525150115473444</c:v>
                </c:pt>
                <c:pt idx="1">
                  <c:v>29.269310916063841</c:v>
                </c:pt>
                <c:pt idx="2">
                  <c:v>27.021557241834373</c:v>
                </c:pt>
                <c:pt idx="3">
                  <c:v>27.021557241834373</c:v>
                </c:pt>
                <c:pt idx="4">
                  <c:v>20.266167931375779</c:v>
                </c:pt>
                <c:pt idx="5">
                  <c:v>19.469988506802906</c:v>
                </c:pt>
                <c:pt idx="6">
                  <c:v>18.657741905076115</c:v>
                </c:pt>
              </c:numCache>
            </c:numRef>
          </c:val>
          <c:smooth val="0"/>
          <c:extLst>
            <c:ext xmlns:c16="http://schemas.microsoft.com/office/drawing/2014/chart" uri="{C3380CC4-5D6E-409C-BE32-E72D297353CC}">
              <c16:uniqueId val="{0000000C-F94B-4CC6-8F03-3E2367B9A466}"/>
            </c:ext>
          </c:extLst>
        </c:ser>
        <c:ser>
          <c:idx val="5"/>
          <c:order val="3"/>
          <c:tx>
            <c:strRef>
              <c:f>Commodity_prices_MEUR2022!$A$5</c:f>
              <c:strCache>
                <c:ptCount val="1"/>
                <c:pt idx="0">
                  <c:v>Imported Kerosene - Refineries</c:v>
                </c:pt>
              </c:strCache>
            </c:strRef>
          </c:tx>
          <c:spPr>
            <a:ln w="28575" cap="rnd">
              <a:solidFill>
                <a:schemeClr val="accent2">
                  <a:lumMod val="40000"/>
                  <a:lumOff val="60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Commodity_prices_MEUR2022!$C$5:$I$5</c:f>
              <c:numCache>
                <c:formatCode>_ * #,##0.00_ ;_ * \-#,##0.00_ ;_ * "-"??_ ;_ @_ </c:formatCode>
                <c:ptCount val="7"/>
                <c:pt idx="0">
                  <c:v>30.374081413621923</c:v>
                </c:pt>
                <c:pt idx="1">
                  <c:v>28.200609019424636</c:v>
                </c:pt>
                <c:pt idx="2">
                  <c:v>26.034926925961642</c:v>
                </c:pt>
                <c:pt idx="3">
                  <c:v>26.034926925961642</c:v>
                </c:pt>
                <c:pt idx="4">
                  <c:v>19.526195194471232</c:v>
                </c:pt>
                <c:pt idx="5">
                  <c:v>18.759086439294922</c:v>
                </c:pt>
                <c:pt idx="6">
                  <c:v>17.976497163163991</c:v>
                </c:pt>
              </c:numCache>
            </c:numRef>
          </c:val>
          <c:smooth val="0"/>
          <c:extLst>
            <c:ext xmlns:c16="http://schemas.microsoft.com/office/drawing/2014/chart" uri="{C3380CC4-5D6E-409C-BE32-E72D297353CC}">
              <c16:uniqueId val="{0000000D-F94B-4CC6-8F03-3E2367B9A466}"/>
            </c:ext>
          </c:extLst>
        </c:ser>
        <c:ser>
          <c:idx val="11"/>
          <c:order val="9"/>
          <c:tx>
            <c:strRef>
              <c:f>Commodity_prices_MEUR2022!$A$11</c:f>
              <c:strCache>
                <c:ptCount val="1"/>
                <c:pt idx="0">
                  <c:v>Imported Biokerosene - Refineries</c:v>
                </c:pt>
              </c:strCache>
            </c:strRef>
          </c:tx>
          <c:spPr>
            <a:ln w="28575" cap="rnd">
              <a:solidFill>
                <a:schemeClr val="accent6">
                  <a:lumMod val="75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Commodity_prices_MEUR2022!$C$11:$I$11</c:f>
              <c:numCache>
                <c:formatCode>_ * #,##0.00_ ;_ * \-#,##0.00_ ;_ * "-"??_ ;_ @_ </c:formatCode>
                <c:ptCount val="7"/>
                <c:pt idx="0">
                  <c:v>60.748162827243846</c:v>
                </c:pt>
                <c:pt idx="1">
                  <c:v>58.144670134647683</c:v>
                </c:pt>
                <c:pt idx="2">
                  <c:v>53.805515646987409</c:v>
                </c:pt>
                <c:pt idx="3">
                  <c:v>49.466361159327136</c:v>
                </c:pt>
                <c:pt idx="4">
                  <c:v>45.127206671666862</c:v>
                </c:pt>
                <c:pt idx="5">
                  <c:v>40.788052184006588</c:v>
                </c:pt>
                <c:pt idx="6">
                  <c:v>36.448897696346307</c:v>
                </c:pt>
              </c:numCache>
            </c:numRef>
          </c:val>
          <c:smooth val="0"/>
          <c:extLst>
            <c:ext xmlns:c16="http://schemas.microsoft.com/office/drawing/2014/chart" uri="{C3380CC4-5D6E-409C-BE32-E72D297353CC}">
              <c16:uniqueId val="{00000001-F94B-4CC6-8F03-3E2367B9A466}"/>
            </c:ext>
          </c:extLst>
        </c:ser>
        <c:ser>
          <c:idx val="12"/>
          <c:order val="10"/>
          <c:tx>
            <c:strRef>
              <c:f>Commodity_prices_MEUR2022!$A$13</c:f>
              <c:strCache>
                <c:ptCount val="1"/>
                <c:pt idx="0">
                  <c:v>Imported Natural Gas - Final Gas</c:v>
                </c:pt>
              </c:strCache>
            </c:strRef>
          </c:tx>
          <c:spPr>
            <a:ln w="28575" cap="rnd">
              <a:solidFill>
                <a:srgbClr val="00B0F0"/>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Commodity_prices_MEUR2022!$C$13:$I$13</c:f>
              <c:numCache>
                <c:formatCode>_ * #,##0.00_ ;_ * \-#,##0.00_ ;_ * "-"??_ ;_ @_ </c:formatCode>
                <c:ptCount val="7"/>
                <c:pt idx="0">
                  <c:v>26.878361203803991</c:v>
                </c:pt>
                <c:pt idx="1">
                  <c:v>15.529719806642305</c:v>
                </c:pt>
                <c:pt idx="2">
                  <c:v>6.868914529861021</c:v>
                </c:pt>
                <c:pt idx="3">
                  <c:v>5.95</c:v>
                </c:pt>
                <c:pt idx="4">
                  <c:v>5.0289179858913169</c:v>
                </c:pt>
                <c:pt idx="5">
                  <c:v>5.03</c:v>
                </c:pt>
                <c:pt idx="6">
                  <c:v>5.0289179858913169</c:v>
                </c:pt>
              </c:numCache>
            </c:numRef>
          </c:val>
          <c:smooth val="0"/>
          <c:extLst>
            <c:ext xmlns:c16="http://schemas.microsoft.com/office/drawing/2014/chart" uri="{C3380CC4-5D6E-409C-BE32-E72D297353CC}">
              <c16:uniqueId val="{00000002-F94B-4CC6-8F03-3E2367B9A466}"/>
            </c:ext>
          </c:extLst>
        </c:ser>
        <c:ser>
          <c:idx val="13"/>
          <c:order val="11"/>
          <c:tx>
            <c:strRef>
              <c:f>Commodity_prices_MEUR2022!$A$14</c:f>
              <c:strCache>
                <c:ptCount val="1"/>
                <c:pt idx="0">
                  <c:v>Imported LNG - Final Gas</c:v>
                </c:pt>
              </c:strCache>
            </c:strRef>
          </c:tx>
          <c:spPr>
            <a:ln w="28575" cap="rnd">
              <a:solidFill>
                <a:schemeClr val="accent2">
                  <a:lumMod val="80000"/>
                  <a:lumOff val="20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Commodity_prices_MEUR2022!$C$14:$I$14</c:f>
              <c:numCache>
                <c:formatCode>_ * #,##0.00_ ;_ * \-#,##0.00_ ;_ * "-"??_ ;_ @_ </c:formatCode>
                <c:ptCount val="7"/>
                <c:pt idx="0">
                  <c:v>26.878361203803991</c:v>
                </c:pt>
                <c:pt idx="1">
                  <c:v>15.529719806642305</c:v>
                </c:pt>
                <c:pt idx="2">
                  <c:v>6.868914529861021</c:v>
                </c:pt>
                <c:pt idx="3">
                  <c:v>5.95</c:v>
                </c:pt>
                <c:pt idx="4">
                  <c:v>5.0289179858913169</c:v>
                </c:pt>
                <c:pt idx="5">
                  <c:v>5.03</c:v>
                </c:pt>
                <c:pt idx="6">
                  <c:v>5.0289179858913169</c:v>
                </c:pt>
              </c:numCache>
            </c:numRef>
          </c:val>
          <c:smooth val="0"/>
          <c:extLst>
            <c:ext xmlns:c16="http://schemas.microsoft.com/office/drawing/2014/chart" uri="{C3380CC4-5D6E-409C-BE32-E72D297353CC}">
              <c16:uniqueId val="{00000012-F94B-4CC6-8F03-3E2367B9A466}"/>
            </c:ext>
          </c:extLst>
        </c:ser>
        <c:ser>
          <c:idx val="14"/>
          <c:order val="12"/>
          <c:tx>
            <c:strRef>
              <c:f>Commodity_prices_MEUR2022!$A$15</c:f>
              <c:strCache>
                <c:ptCount val="1"/>
                <c:pt idx="0">
                  <c:v>Imported Hydrogen (liquid) - Hydrogen Production</c:v>
                </c:pt>
              </c:strCache>
            </c:strRef>
          </c:tx>
          <c:spPr>
            <a:ln w="28575" cap="rnd">
              <a:solidFill>
                <a:srgbClr val="CBA9E5"/>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Commodity_prices_MEUR2022!$C$15:$I$15</c:f>
              <c:numCache>
                <c:formatCode>_ * #,##0.00_ ;_ * \-#,##0.00_ ;_ * "-"??_ ;_ @_ </c:formatCode>
                <c:ptCount val="7"/>
                <c:pt idx="0">
                  <c:v>41.25069437934912</c:v>
                </c:pt>
                <c:pt idx="1">
                  <c:v>40.1</c:v>
                </c:pt>
                <c:pt idx="2">
                  <c:v>38.958989136051933</c:v>
                </c:pt>
                <c:pt idx="3">
                  <c:v>38.58</c:v>
                </c:pt>
                <c:pt idx="4">
                  <c:v>38.195087388286218</c:v>
                </c:pt>
                <c:pt idx="5">
                  <c:v>37.619999999999997</c:v>
                </c:pt>
                <c:pt idx="6">
                  <c:v>37.049234766637625</c:v>
                </c:pt>
              </c:numCache>
            </c:numRef>
          </c:val>
          <c:smooth val="0"/>
          <c:extLst>
            <c:ext xmlns:c16="http://schemas.microsoft.com/office/drawing/2014/chart" uri="{C3380CC4-5D6E-409C-BE32-E72D297353CC}">
              <c16:uniqueId val="{00000003-F94B-4CC6-8F03-3E2367B9A466}"/>
            </c:ext>
          </c:extLst>
        </c:ser>
        <c:ser>
          <c:idx val="16"/>
          <c:order val="14"/>
          <c:tx>
            <c:strRef>
              <c:f>Commodity_prices_MEUR2022!$A$18</c:f>
              <c:strCache>
                <c:ptCount val="1"/>
                <c:pt idx="0">
                  <c:v>Imported Ammonia - Ammonia Production</c:v>
                </c:pt>
              </c:strCache>
              <c:extLst xmlns:c15="http://schemas.microsoft.com/office/drawing/2012/chart"/>
            </c:strRef>
          </c:tx>
          <c:spPr>
            <a:ln w="28575" cap="rnd">
              <a:solidFill>
                <a:srgbClr val="CC00FF"/>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extLst xmlns:c15="http://schemas.microsoft.com/office/drawing/2012/chart"/>
            </c:numRef>
          </c:cat>
          <c:val>
            <c:numRef>
              <c:f>Commodity_prices_MEUR2022!$C$18:$I$18</c:f>
              <c:numCache>
                <c:formatCode>_ * #,##0.00_ ;_ * \-#,##0.00_ ;_ * "-"??_ ;_ @_ </c:formatCode>
                <c:ptCount val="7"/>
                <c:pt idx="0">
                  <c:v>34.275680671563116</c:v>
                </c:pt>
                <c:pt idx="1">
                  <c:v>30.38</c:v>
                </c:pt>
                <c:pt idx="2">
                  <c:v>26.481927255878443</c:v>
                </c:pt>
                <c:pt idx="3">
                  <c:v>25.97</c:v>
                </c:pt>
                <c:pt idx="4">
                  <c:v>25.46</c:v>
                </c:pt>
                <c:pt idx="5">
                  <c:v>24.95</c:v>
                </c:pt>
                <c:pt idx="6">
                  <c:v>24.444855928503173</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F94B-4CC6-8F03-3E2367B9A466}"/>
            </c:ext>
          </c:extLst>
        </c:ser>
        <c:ser>
          <c:idx val="17"/>
          <c:order val="15"/>
          <c:tx>
            <c:strRef>
              <c:f>Commodity_prices_MEUR2022!$A$19</c:f>
              <c:strCache>
                <c:ptCount val="1"/>
                <c:pt idx="0">
                  <c:v>Imported Coal</c:v>
                </c:pt>
              </c:strCache>
            </c:strRef>
          </c:tx>
          <c:spPr>
            <a:ln w="28575" cap="rnd">
              <a:solidFill>
                <a:schemeClr val="tx1"/>
              </a:solidFill>
              <a:prstDash val="solid"/>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Commodity_prices_MEUR2022!$C$19:$I$19</c:f>
              <c:numCache>
                <c:formatCode>_ * #,##0.00_ ;_ * \-#,##0.00_ ;_ * "-"??_ ;_ @_ </c:formatCode>
                <c:ptCount val="7"/>
                <c:pt idx="0">
                  <c:v>11.963684090730212</c:v>
                </c:pt>
                <c:pt idx="1">
                  <c:v>8.0823361986994176</c:v>
                </c:pt>
                <c:pt idx="2">
                  <c:v>3.013752480870969</c:v>
                </c:pt>
                <c:pt idx="3">
                  <c:v>3.0594153972478022</c:v>
                </c:pt>
                <c:pt idx="4">
                  <c:v>2.258492123829098</c:v>
                </c:pt>
                <c:pt idx="5">
                  <c:v>2.1920658848929482</c:v>
                </c:pt>
                <c:pt idx="6">
                  <c:v>2.1256396459567983</c:v>
                </c:pt>
              </c:numCache>
            </c:numRef>
          </c:val>
          <c:smooth val="0"/>
          <c:extLst>
            <c:ext xmlns:c16="http://schemas.microsoft.com/office/drawing/2014/chart" uri="{C3380CC4-5D6E-409C-BE32-E72D297353CC}">
              <c16:uniqueId val="{00000005-F94B-4CC6-8F03-3E2367B9A466}"/>
            </c:ext>
          </c:extLst>
        </c:ser>
        <c:ser>
          <c:idx val="18"/>
          <c:order val="16"/>
          <c:tx>
            <c:strRef>
              <c:f>Commodity_prices_MEUR2022!$A$20</c:f>
              <c:strCache>
                <c:ptCount val="1"/>
                <c:pt idx="0">
                  <c:v>Imported Crude Oil</c:v>
                </c:pt>
              </c:strCache>
            </c:strRef>
          </c:tx>
          <c:spPr>
            <a:ln w="28575" cap="rnd">
              <a:solidFill>
                <a:schemeClr val="accent2">
                  <a:lumMod val="75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Commodity_prices_MEUR2022!$C$20:$I$20</c:f>
              <c:numCache>
                <c:formatCode>_ * #,##0.00_ ;_ * \-#,##0.00_ ;_ * "-"??_ ;_ @_ </c:formatCode>
                <c:ptCount val="7"/>
                <c:pt idx="0">
                  <c:v>14.702030406873755</c:v>
                </c:pt>
                <c:pt idx="1">
                  <c:v>13.65</c:v>
                </c:pt>
                <c:pt idx="2">
                  <c:v>12.60174034874893</c:v>
                </c:pt>
                <c:pt idx="3">
                  <c:v>12.60174034874893</c:v>
                </c:pt>
                <c:pt idx="4">
                  <c:v>9.4513052615616981</c:v>
                </c:pt>
                <c:pt idx="5">
                  <c:v>9.08</c:v>
                </c:pt>
                <c:pt idx="6">
                  <c:v>8.701201669374262</c:v>
                </c:pt>
              </c:numCache>
            </c:numRef>
          </c:val>
          <c:smooth val="0"/>
          <c:extLst>
            <c:ext xmlns:c16="http://schemas.microsoft.com/office/drawing/2014/chart" uri="{C3380CC4-5D6E-409C-BE32-E72D297353CC}">
              <c16:uniqueId val="{00000006-F94B-4CC6-8F03-3E2367B9A466}"/>
            </c:ext>
          </c:extLst>
        </c:ser>
        <c:ser>
          <c:idx val="20"/>
          <c:order val="18"/>
          <c:tx>
            <c:strRef>
              <c:f>Commodity_prices_MEUR2022!$A$22</c:f>
              <c:strCache>
                <c:ptCount val="1"/>
                <c:pt idx="0">
                  <c:v>Municipal Waste NL</c:v>
                </c:pt>
              </c:strCache>
            </c:strRef>
          </c:tx>
          <c:spPr>
            <a:ln w="28575" cap="rnd">
              <a:solidFill>
                <a:schemeClr val="bg2">
                  <a:lumMod val="75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Commodity_prices_MEUR2022!$C$22:$I$22</c:f>
              <c:numCache>
                <c:formatCode>_ * #,##0.00_ ;_ * \-#,##0.00_ ;_ * "-"??_ ;_ @_ </c:formatCode>
                <c:ptCount val="7"/>
                <c:pt idx="0">
                  <c:v>3.534736842105263</c:v>
                </c:pt>
                <c:pt idx="1">
                  <c:v>4.1294736842105264</c:v>
                </c:pt>
                <c:pt idx="2">
                  <c:v>4.1294736842105264</c:v>
                </c:pt>
                <c:pt idx="3">
                  <c:v>4.1294736842105264</c:v>
                </c:pt>
                <c:pt idx="4">
                  <c:v>4.1294736842105264</c:v>
                </c:pt>
                <c:pt idx="5">
                  <c:v>4.1294736842105264</c:v>
                </c:pt>
                <c:pt idx="6">
                  <c:v>4.1294736842105264</c:v>
                </c:pt>
              </c:numCache>
            </c:numRef>
          </c:val>
          <c:smooth val="0"/>
          <c:extLst>
            <c:ext xmlns:c16="http://schemas.microsoft.com/office/drawing/2014/chart" uri="{C3380CC4-5D6E-409C-BE32-E72D297353CC}">
              <c16:uniqueId val="{00000007-F94B-4CC6-8F03-3E2367B9A466}"/>
            </c:ext>
          </c:extLst>
        </c:ser>
        <c:ser>
          <c:idx val="22"/>
          <c:order val="20"/>
          <c:tx>
            <c:strRef>
              <c:f>Commodity_prices_MEUR2022!$A$24</c:f>
              <c:strCache>
                <c:ptCount val="1"/>
                <c:pt idx="0">
                  <c:v>Wood (crops, and others)</c:v>
                </c:pt>
              </c:strCache>
            </c:strRef>
          </c:tx>
          <c:spPr>
            <a:ln w="28575" cap="rnd">
              <a:solidFill>
                <a:schemeClr val="accent6">
                  <a:lumMod val="50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Commodity_prices_MEUR2022!$C$24:$I$24</c:f>
              <c:numCache>
                <c:formatCode>_ * #,##0.00_ ;_ * \-#,##0.00_ ;_ * "-"??_ ;_ @_ </c:formatCode>
                <c:ptCount val="7"/>
                <c:pt idx="0">
                  <c:v>10.6</c:v>
                </c:pt>
                <c:pt idx="1">
                  <c:v>10.6</c:v>
                </c:pt>
                <c:pt idx="2">
                  <c:v>10.6</c:v>
                </c:pt>
                <c:pt idx="3">
                  <c:v>10.6</c:v>
                </c:pt>
                <c:pt idx="4">
                  <c:v>10.6</c:v>
                </c:pt>
                <c:pt idx="5">
                  <c:v>10.6</c:v>
                </c:pt>
                <c:pt idx="6">
                  <c:v>10.6</c:v>
                </c:pt>
              </c:numCache>
            </c:numRef>
          </c:val>
          <c:smooth val="0"/>
          <c:extLst>
            <c:ext xmlns:c16="http://schemas.microsoft.com/office/drawing/2014/chart" uri="{C3380CC4-5D6E-409C-BE32-E72D297353CC}">
              <c16:uniqueId val="{00000016-F94B-4CC6-8F03-3E2367B9A466}"/>
            </c:ext>
          </c:extLst>
        </c:ser>
        <c:ser>
          <c:idx val="23"/>
          <c:order val="21"/>
          <c:tx>
            <c:strRef>
              <c:f>Commodity_prices_MEUR2022!$A$25</c:f>
              <c:strCache>
                <c:ptCount val="1"/>
                <c:pt idx="0">
                  <c:v>Imported Wood EU</c:v>
                </c:pt>
              </c:strCache>
            </c:strRef>
          </c:tx>
          <c:spPr>
            <a:ln w="28575" cap="rnd">
              <a:solidFill>
                <a:schemeClr val="accent6">
                  <a:lumMod val="60000"/>
                  <a:lumOff val="40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Commodity_prices_MEUR2022!$C$25:$I$25</c:f>
              <c:numCache>
                <c:formatCode>_ * #,##0.00_ ;_ * \-#,##0.00_ ;_ * "-"??_ ;_ @_ </c:formatCode>
                <c:ptCount val="7"/>
                <c:pt idx="0">
                  <c:v>11.167017054596158</c:v>
                </c:pt>
                <c:pt idx="1">
                  <c:v>11.167017054596158</c:v>
                </c:pt>
                <c:pt idx="2">
                  <c:v>11.167017054596158</c:v>
                </c:pt>
                <c:pt idx="3">
                  <c:v>11.167017054596158</c:v>
                </c:pt>
                <c:pt idx="4">
                  <c:v>11.167017054596158</c:v>
                </c:pt>
                <c:pt idx="5">
                  <c:v>11.167017054596158</c:v>
                </c:pt>
                <c:pt idx="6">
                  <c:v>11.167017054596158</c:v>
                </c:pt>
              </c:numCache>
            </c:numRef>
          </c:val>
          <c:smooth val="0"/>
          <c:extLst>
            <c:ext xmlns:c16="http://schemas.microsoft.com/office/drawing/2014/chart" uri="{C3380CC4-5D6E-409C-BE32-E72D297353CC}">
              <c16:uniqueId val="{00000017-F94B-4CC6-8F03-3E2367B9A466}"/>
            </c:ext>
          </c:extLst>
        </c:ser>
        <c:ser>
          <c:idx val="24"/>
          <c:order val="22"/>
          <c:tx>
            <c:strRef>
              <c:f>Commodity_prices_MEUR2022!$A$26</c:f>
              <c:strCache>
                <c:ptCount val="1"/>
                <c:pt idx="0">
                  <c:v>Imported Wood America</c:v>
                </c:pt>
              </c:strCache>
            </c:strRef>
          </c:tx>
          <c:spPr>
            <a:ln w="28575" cap="rnd">
              <a:solidFill>
                <a:schemeClr val="accent6">
                  <a:lumMod val="20000"/>
                  <a:lumOff val="80000"/>
                </a:schemeClr>
              </a:solidFill>
              <a:round/>
            </a:ln>
            <a:effectLst/>
          </c:spPr>
          <c:marker>
            <c:symbol val="none"/>
          </c:marker>
          <c:cat>
            <c:numRef>
              <c:f>Commodity_prices_MEUR2022!$C$1:$I$1</c:f>
              <c:numCache>
                <c:formatCode>General</c:formatCode>
                <c:ptCount val="7"/>
                <c:pt idx="0">
                  <c:v>2022</c:v>
                </c:pt>
                <c:pt idx="1">
                  <c:v>2025</c:v>
                </c:pt>
                <c:pt idx="2">
                  <c:v>2030</c:v>
                </c:pt>
                <c:pt idx="3">
                  <c:v>2035</c:v>
                </c:pt>
                <c:pt idx="4">
                  <c:v>2040</c:v>
                </c:pt>
                <c:pt idx="5">
                  <c:v>2045</c:v>
                </c:pt>
                <c:pt idx="6">
                  <c:v>2050</c:v>
                </c:pt>
              </c:numCache>
            </c:numRef>
          </c:cat>
          <c:val>
            <c:numRef>
              <c:f>Commodity_prices_MEUR2022!$C$26:$I$26</c:f>
              <c:numCache>
                <c:formatCode>_ * #,##0.00_ ;_ * \-#,##0.00_ ;_ * "-"??_ ;_ @_ </c:formatCode>
                <c:ptCount val="7"/>
                <c:pt idx="0">
                  <c:v>14.620733669419712</c:v>
                </c:pt>
                <c:pt idx="1">
                  <c:v>14.620733669419712</c:v>
                </c:pt>
                <c:pt idx="2">
                  <c:v>14.620733669419712</c:v>
                </c:pt>
                <c:pt idx="3">
                  <c:v>14.620733669419712</c:v>
                </c:pt>
                <c:pt idx="4">
                  <c:v>14.620733669419712</c:v>
                </c:pt>
                <c:pt idx="5">
                  <c:v>14.620733669419712</c:v>
                </c:pt>
                <c:pt idx="6">
                  <c:v>14.620733669419712</c:v>
                </c:pt>
              </c:numCache>
            </c:numRef>
          </c:val>
          <c:smooth val="0"/>
          <c:extLst>
            <c:ext xmlns:c16="http://schemas.microsoft.com/office/drawing/2014/chart" uri="{C3380CC4-5D6E-409C-BE32-E72D297353CC}">
              <c16:uniqueId val="{00000018-F94B-4CC6-8F03-3E2367B9A466}"/>
            </c:ext>
          </c:extLst>
        </c:ser>
        <c:dLbls>
          <c:showLegendKey val="0"/>
          <c:showVal val="0"/>
          <c:showCatName val="0"/>
          <c:showSerName val="0"/>
          <c:showPercent val="0"/>
          <c:showBubbleSize val="0"/>
        </c:dLbls>
        <c:smooth val="0"/>
        <c:axId val="1270896703"/>
        <c:axId val="1270875103"/>
        <c:extLst>
          <c:ext xmlns:c15="http://schemas.microsoft.com/office/drawing/2012/chart" uri="{02D57815-91ED-43cb-92C2-25804820EDAC}">
            <c15:filteredLineSeries>
              <c15:ser>
                <c:idx val="2"/>
                <c:order val="0"/>
                <c:tx>
                  <c:strRef>
                    <c:extLst>
                      <c:ext uri="{02D57815-91ED-43cb-92C2-25804820EDAC}">
                        <c15:formulaRef>
                          <c15:sqref>Commodity_prices_MEUR2022!$A$2</c15:sqref>
                        </c15:formulaRef>
                      </c:ext>
                    </c:extLst>
                    <c:strCache>
                      <c:ptCount val="1"/>
                      <c:pt idx="0">
                        <c:v>Imported LPG - Refineries</c:v>
                      </c:pt>
                    </c:strCache>
                  </c:strRef>
                </c:tx>
                <c:spPr>
                  <a:ln w="28575" cap="rnd">
                    <a:solidFill>
                      <a:schemeClr val="accent3"/>
                    </a:solidFill>
                    <a:round/>
                  </a:ln>
                  <a:effectLst/>
                </c:spPr>
                <c:marker>
                  <c:symbol val="none"/>
                </c:marker>
                <c:cat>
                  <c:numRef>
                    <c:extLst>
                      <c:ex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c:ext uri="{02D57815-91ED-43cb-92C2-25804820EDAC}">
                        <c15:formulaRef>
                          <c15:sqref>Commodity_prices_MEUR2022!$C$2:$I$2</c15:sqref>
                        </c15:formulaRef>
                      </c:ext>
                    </c:extLst>
                    <c:numCache>
                      <c:formatCode>_ * #,##0.00_ ;_ * \-#,##0.00_ ;_ * "-"??_ ;_ @_ </c:formatCode>
                      <c:ptCount val="7"/>
                      <c:pt idx="0">
                        <c:v>25.331964254728437</c:v>
                      </c:pt>
                      <c:pt idx="1">
                        <c:v>23.519289683646509</c:v>
                      </c:pt>
                      <c:pt idx="2">
                        <c:v>21.713112218338654</c:v>
                      </c:pt>
                      <c:pt idx="3">
                        <c:v>21.713112218338654</c:v>
                      </c:pt>
                      <c:pt idx="4">
                        <c:v>16.284834163753992</c:v>
                      </c:pt>
                      <c:pt idx="5">
                        <c:v>15.645065958059362</c:v>
                      </c:pt>
                      <c:pt idx="6">
                        <c:v>14.992387007900501</c:v>
                      </c:pt>
                    </c:numCache>
                  </c:numRef>
                </c:val>
                <c:smooth val="0"/>
                <c:extLst>
                  <c:ext xmlns:c16="http://schemas.microsoft.com/office/drawing/2014/chart" uri="{C3380CC4-5D6E-409C-BE32-E72D297353CC}">
                    <c16:uniqueId val="{0000000A-F94B-4CC6-8F03-3E2367B9A466}"/>
                  </c:ext>
                </c:extLst>
              </c15:ser>
            </c15:filteredLineSeries>
            <c15:filteredLineSeries>
              <c15:ser>
                <c:idx val="6"/>
                <c:order val="4"/>
                <c:tx>
                  <c:strRef>
                    <c:extLst xmlns:c15="http://schemas.microsoft.com/office/drawing/2012/chart">
                      <c:ext xmlns:c15="http://schemas.microsoft.com/office/drawing/2012/chart" uri="{02D57815-91ED-43cb-92C2-25804820EDAC}">
                        <c15:formulaRef>
                          <c15:sqref>Commodity_prices_MEUR2022!$A$6</c15:sqref>
                        </c15:formulaRef>
                      </c:ext>
                    </c:extLst>
                    <c:strCache>
                      <c:ptCount val="1"/>
                      <c:pt idx="0">
                        <c:v>Imported Fuel Oil - Refineries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Commodity_prices_MEUR2022!$C$6:$I$6</c15:sqref>
                        </c15:formulaRef>
                      </c:ext>
                    </c:extLst>
                    <c:numCache>
                      <c:formatCode>_ * #,##0.00_ ;_ * \-#,##0.00_ ;_ * "-"??_ ;_ @_ </c:formatCode>
                      <c:ptCount val="7"/>
                      <c:pt idx="0">
                        <c:v>17.627039693926342</c:v>
                      </c:pt>
                      <c:pt idx="1">
                        <c:v>16.365704951174685</c:v>
                      </c:pt>
                      <c:pt idx="2">
                        <c:v>15.108891166222573</c:v>
                      </c:pt>
                      <c:pt idx="3">
                        <c:v>15.108891166222573</c:v>
                      </c:pt>
                      <c:pt idx="4">
                        <c:v>11.331668374666931</c:v>
                      </c:pt>
                      <c:pt idx="5">
                        <c:v>10.886490912576273</c:v>
                      </c:pt>
                      <c:pt idx="6">
                        <c:v>10.432329614772732</c:v>
                      </c:pt>
                    </c:numCache>
                  </c:numRef>
                </c:val>
                <c:smooth val="0"/>
                <c:extLst xmlns:c15="http://schemas.microsoft.com/office/drawing/2012/chart">
                  <c:ext xmlns:c16="http://schemas.microsoft.com/office/drawing/2014/chart" uri="{C3380CC4-5D6E-409C-BE32-E72D297353CC}">
                    <c16:uniqueId val="{0000000E-F94B-4CC6-8F03-3E2367B9A466}"/>
                  </c:ext>
                </c:extLst>
              </c15:ser>
            </c15:filteredLineSeries>
            <c15:filteredLineSeries>
              <c15:ser>
                <c:idx val="7"/>
                <c:order val="5"/>
                <c:tx>
                  <c:strRef>
                    <c:extLst xmlns:c15="http://schemas.microsoft.com/office/drawing/2012/chart">
                      <c:ext xmlns:c15="http://schemas.microsoft.com/office/drawing/2012/chart" uri="{02D57815-91ED-43cb-92C2-25804820EDAC}">
                        <c15:formulaRef>
                          <c15:sqref>Commodity_prices_MEUR2022!$A$7</c15:sqref>
                        </c15:formulaRef>
                      </c:ext>
                    </c:extLst>
                    <c:strCache>
                      <c:ptCount val="1"/>
                      <c:pt idx="0">
                        <c:v>Imported Other Oil Products - Refineries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Commodity_prices_MEUR2022!$C$7:$I$7</c15:sqref>
                        </c15:formulaRef>
                      </c:ext>
                    </c:extLst>
                    <c:numCache>
                      <c:formatCode>_ * #,##0.00_ ;_ * \-#,##0.00_ ;_ * "-"??_ ;_ @_ </c:formatCode>
                      <c:ptCount val="7"/>
                      <c:pt idx="0">
                        <c:v>17.627039693926342</c:v>
                      </c:pt>
                      <c:pt idx="1">
                        <c:v>16.365704951174685</c:v>
                      </c:pt>
                      <c:pt idx="2">
                        <c:v>15.108891166222573</c:v>
                      </c:pt>
                      <c:pt idx="3">
                        <c:v>15.108891166222573</c:v>
                      </c:pt>
                      <c:pt idx="4">
                        <c:v>11.331668374666931</c:v>
                      </c:pt>
                      <c:pt idx="5">
                        <c:v>10.886490912576273</c:v>
                      </c:pt>
                      <c:pt idx="6">
                        <c:v>10.432329614772732</c:v>
                      </c:pt>
                    </c:numCache>
                  </c:numRef>
                </c:val>
                <c:smooth val="0"/>
                <c:extLst xmlns:c15="http://schemas.microsoft.com/office/drawing/2012/chart">
                  <c:ext xmlns:c16="http://schemas.microsoft.com/office/drawing/2014/chart" uri="{C3380CC4-5D6E-409C-BE32-E72D297353CC}">
                    <c16:uniqueId val="{0000000F-F94B-4CC6-8F03-3E2367B9A466}"/>
                  </c:ext>
                </c:extLst>
              </c15:ser>
            </c15:filteredLineSeries>
            <c15:filteredLineSeries>
              <c15:ser>
                <c:idx val="8"/>
                <c:order val="6"/>
                <c:tx>
                  <c:strRef>
                    <c:extLst xmlns:c15="http://schemas.microsoft.com/office/drawing/2012/chart">
                      <c:ext xmlns:c15="http://schemas.microsoft.com/office/drawing/2012/chart" uri="{02D57815-91ED-43cb-92C2-25804820EDAC}">
                        <c15:formulaRef>
                          <c15:sqref>Commodity_prices_MEUR2022!$A$8</c15:sqref>
                        </c15:formulaRef>
                      </c:ext>
                    </c:extLst>
                    <c:strCache>
                      <c:ptCount val="1"/>
                      <c:pt idx="0">
                        <c:v>Imported Bionaphtha - Refineries</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Commodity_prices_MEUR2022!$C$8:$I$8</c15:sqref>
                        </c15:formulaRef>
                      </c:ext>
                    </c:extLst>
                    <c:numCache>
                      <c:formatCode>_ * #,##0.00_ ;_ * \-#,##0.00_ ;_ * "-"??_ ;_ @_ </c:formatCode>
                      <c:ptCount val="7"/>
                      <c:pt idx="0">
                        <c:v>33.238366571699906</c:v>
                      </c:pt>
                      <c:pt idx="1">
                        <c:v>31.813865147198481</c:v>
                      </c:pt>
                      <c:pt idx="2">
                        <c:v>29.439696106362774</c:v>
                      </c:pt>
                      <c:pt idx="3">
                        <c:v>27.065527065527068</c:v>
                      </c:pt>
                      <c:pt idx="4">
                        <c:v>24.691358024691361</c:v>
                      </c:pt>
                      <c:pt idx="5">
                        <c:v>22.317188983855655</c:v>
                      </c:pt>
                      <c:pt idx="6">
                        <c:v>19.943019943019944</c:v>
                      </c:pt>
                    </c:numCache>
                  </c:numRef>
                </c:val>
                <c:smooth val="0"/>
                <c:extLst xmlns:c15="http://schemas.microsoft.com/office/drawing/2012/chart">
                  <c:ext xmlns:c16="http://schemas.microsoft.com/office/drawing/2014/chart" uri="{C3380CC4-5D6E-409C-BE32-E72D297353CC}">
                    <c16:uniqueId val="{00000010-F94B-4CC6-8F03-3E2367B9A466}"/>
                  </c:ext>
                </c:extLst>
              </c15:ser>
            </c15:filteredLineSeries>
            <c15:filteredLineSeries>
              <c15:ser>
                <c:idx val="9"/>
                <c:order val="7"/>
                <c:tx>
                  <c:strRef>
                    <c:extLst xmlns:c15="http://schemas.microsoft.com/office/drawing/2012/chart">
                      <c:ext xmlns:c15="http://schemas.microsoft.com/office/drawing/2012/chart" uri="{02D57815-91ED-43cb-92C2-25804820EDAC}">
                        <c15:formulaRef>
                          <c15:sqref>Commodity_prices_MEUR2022!$A$9</c15:sqref>
                        </c15:formulaRef>
                      </c:ext>
                    </c:extLst>
                    <c:strCache>
                      <c:ptCount val="1"/>
                      <c:pt idx="0">
                        <c:v>Imported Bioethanol - Refineries</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Commodity_prices_MEUR2022!$C$9:$I$9</c15:sqref>
                        </c15:formulaRef>
                      </c:ext>
                    </c:extLst>
                    <c:numCache>
                      <c:formatCode>_ * #,##0.00_ ;_ * \-#,##0.00_ ;_ * "-"??_ ;_ @_ </c:formatCode>
                      <c:ptCount val="7"/>
                      <c:pt idx="0">
                        <c:v>41.778153311740134</c:v>
                      </c:pt>
                      <c:pt idx="1">
                        <c:v>38.04</c:v>
                      </c:pt>
                      <c:pt idx="2">
                        <c:v>34.299999999999997</c:v>
                      </c:pt>
                      <c:pt idx="3">
                        <c:v>34.299999999999997</c:v>
                      </c:pt>
                      <c:pt idx="4">
                        <c:v>34.299999999999997</c:v>
                      </c:pt>
                      <c:pt idx="5">
                        <c:v>34.299999999999997</c:v>
                      </c:pt>
                      <c:pt idx="6">
                        <c:v>34.299999999999997</c:v>
                      </c:pt>
                    </c:numCache>
                  </c:numRef>
                </c:val>
                <c:smooth val="0"/>
                <c:extLst xmlns:c15="http://schemas.microsoft.com/office/drawing/2012/chart">
                  <c:ext xmlns:c16="http://schemas.microsoft.com/office/drawing/2014/chart" uri="{C3380CC4-5D6E-409C-BE32-E72D297353CC}">
                    <c16:uniqueId val="{00000000-F94B-4CC6-8F03-3E2367B9A466}"/>
                  </c:ext>
                </c:extLst>
              </c15:ser>
            </c15:filteredLineSeries>
            <c15:filteredLineSeries>
              <c15:ser>
                <c:idx val="10"/>
                <c:order val="8"/>
                <c:tx>
                  <c:strRef>
                    <c:extLst xmlns:c15="http://schemas.microsoft.com/office/drawing/2012/chart">
                      <c:ext xmlns:c15="http://schemas.microsoft.com/office/drawing/2012/chart" uri="{02D57815-91ED-43cb-92C2-25804820EDAC}">
                        <c15:formulaRef>
                          <c15:sqref>Commodity_prices_MEUR2022!$A$10</c15:sqref>
                        </c15:formulaRef>
                      </c:ext>
                    </c:extLst>
                    <c:strCache>
                      <c:ptCount val="1"/>
                      <c:pt idx="0">
                        <c:v>Imported Biodiesel - Refineries</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Commodity_prices_MEUR2022!$C$10:$I$10</c15:sqref>
                        </c15:formulaRef>
                      </c:ext>
                    </c:extLst>
                    <c:numCache>
                      <c:formatCode>_ * #,##0.00_ ;_ * \-#,##0.00_ ;_ * "-"??_ ;_ @_ </c:formatCode>
                      <c:ptCount val="7"/>
                      <c:pt idx="0">
                        <c:v>63.050300230946888</c:v>
                      </c:pt>
                      <c:pt idx="1">
                        <c:v>60.348144506763447</c:v>
                      </c:pt>
                      <c:pt idx="2">
                        <c:v>55.844551633124382</c:v>
                      </c:pt>
                      <c:pt idx="3">
                        <c:v>51.340958759485318</c:v>
                      </c:pt>
                      <c:pt idx="4">
                        <c:v>46.837365885846253</c:v>
                      </c:pt>
                      <c:pt idx="5">
                        <c:v>42.333773012207189</c:v>
                      </c:pt>
                      <c:pt idx="6">
                        <c:v>37.830180138568132</c:v>
                      </c:pt>
                    </c:numCache>
                  </c:numRef>
                </c:val>
                <c:smooth val="0"/>
                <c:extLst xmlns:c15="http://schemas.microsoft.com/office/drawing/2012/chart">
                  <c:ext xmlns:c16="http://schemas.microsoft.com/office/drawing/2014/chart" uri="{C3380CC4-5D6E-409C-BE32-E72D297353CC}">
                    <c16:uniqueId val="{00000011-F94B-4CC6-8F03-3E2367B9A466}"/>
                  </c:ext>
                </c:extLst>
              </c15:ser>
            </c15:filteredLineSeries>
            <c15:filteredLineSeries>
              <c15:ser>
                <c:idx val="15"/>
                <c:order val="13"/>
                <c:tx>
                  <c:strRef>
                    <c:extLst xmlns:c15="http://schemas.microsoft.com/office/drawing/2012/chart">
                      <c:ext xmlns:c15="http://schemas.microsoft.com/office/drawing/2012/chart" uri="{02D57815-91ED-43cb-92C2-25804820EDAC}">
                        <c15:formulaRef>
                          <c15:sqref>Commodity_prices_MEUR2022!$A$17</c15:sqref>
                        </c15:formulaRef>
                      </c:ext>
                    </c:extLst>
                    <c:strCache>
                      <c:ptCount val="1"/>
                      <c:pt idx="0">
                        <c:v>Exported Hydrogen - Hydrogen Production</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Commodity_prices_MEUR2022!$C$17:$I$17</c15:sqref>
                        </c15:formulaRef>
                      </c:ext>
                    </c:extLst>
                    <c:numCache>
                      <c:formatCode>_ * #,##0.00_ ;_ * \-#,##0.00_ ;_ * "-"??_ ;_ @_ </c:formatCode>
                      <c:ptCount val="7"/>
                    </c:numCache>
                  </c:numRef>
                </c:val>
                <c:smooth val="0"/>
                <c:extLst xmlns:c15="http://schemas.microsoft.com/office/drawing/2012/chart">
                  <c:ext xmlns:c16="http://schemas.microsoft.com/office/drawing/2014/chart" uri="{C3380CC4-5D6E-409C-BE32-E72D297353CC}">
                    <c16:uniqueId val="{00000013-F94B-4CC6-8F03-3E2367B9A466}"/>
                  </c:ext>
                </c:extLst>
              </c15:ser>
            </c15:filteredLineSeries>
            <c15:filteredLineSeries>
              <c15:ser>
                <c:idx val="19"/>
                <c:order val="17"/>
                <c:tx>
                  <c:strRef>
                    <c:extLst xmlns:c15="http://schemas.microsoft.com/office/drawing/2012/chart">
                      <c:ext xmlns:c15="http://schemas.microsoft.com/office/drawing/2012/chart" uri="{02D57815-91ED-43cb-92C2-25804820EDAC}">
                        <c15:formulaRef>
                          <c15:sqref>Commodity_prices_MEUR2022!$A$21</c15:sqref>
                        </c15:formulaRef>
                      </c:ext>
                    </c:extLst>
                    <c:strCache>
                      <c:ptCount val="1"/>
                      <c:pt idx="0">
                        <c:v>National Natural Gas</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Commodity_prices_MEUR2022!$C$1:$I$1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Commodity_prices_MEUR2022!$C$21:$I$21</c15:sqref>
                        </c15:formulaRef>
                      </c:ext>
                    </c:extLst>
                    <c:numCache>
                      <c:formatCode>_ * #,##0.00_ ;_ * \-#,##0.00_ ;_ * "-"??_ ;_ @_ </c:formatCode>
                      <c:ptCount val="7"/>
                      <c:pt idx="0">
                        <c:v>26.878361203803991</c:v>
                      </c:pt>
                      <c:pt idx="1">
                        <c:v>15.529719806642305</c:v>
                      </c:pt>
                      <c:pt idx="2">
                        <c:v>6.868914529861021</c:v>
                      </c:pt>
                      <c:pt idx="3">
                        <c:v>5.95</c:v>
                      </c:pt>
                      <c:pt idx="4">
                        <c:v>5.0289179858913169</c:v>
                      </c:pt>
                      <c:pt idx="5">
                        <c:v>5.03</c:v>
                      </c:pt>
                      <c:pt idx="6">
                        <c:v>5.0289179858913169</c:v>
                      </c:pt>
                    </c:numCache>
                  </c:numRef>
                </c:val>
                <c:smooth val="0"/>
                <c:extLst xmlns:c15="http://schemas.microsoft.com/office/drawing/2012/chart">
                  <c:ext xmlns:c16="http://schemas.microsoft.com/office/drawing/2014/chart" uri="{C3380CC4-5D6E-409C-BE32-E72D297353CC}">
                    <c16:uniqueId val="{00000014-F94B-4CC6-8F03-3E2367B9A466}"/>
                  </c:ext>
                </c:extLst>
              </c15:ser>
            </c15:filteredLineSeries>
            <c15:filteredLineSeries>
              <c15:ser>
                <c:idx val="0"/>
                <c:order val="19"/>
                <c:tx>
                  <c:strRef>
                    <c:extLst xmlns:c15="http://schemas.microsoft.com/office/drawing/2012/chart">
                      <c:ext xmlns:c15="http://schemas.microsoft.com/office/drawing/2012/chart" uri="{02D57815-91ED-43cb-92C2-25804820EDAC}">
                        <c15:formulaRef>
                          <c15:sqref>Commodity_prices_MEUR2022!$A$23</c15:sqref>
                        </c15:formulaRef>
                      </c:ext>
                    </c:extLst>
                    <c:strCache>
                      <c:ptCount val="1"/>
                      <c:pt idx="0">
                        <c:v>Imported plastic waste</c:v>
                      </c:pt>
                    </c:strCache>
                  </c:strRef>
                </c:tx>
                <c:spPr>
                  <a:ln w="28575" cap="rnd">
                    <a:solidFill>
                      <a:schemeClr val="accent1"/>
                    </a:solidFill>
                    <a:round/>
                  </a:ln>
                  <a:effectLst/>
                </c:spPr>
                <c:marker>
                  <c:symbol val="none"/>
                </c:marker>
                <c:val>
                  <c:numRef>
                    <c:extLst xmlns:c15="http://schemas.microsoft.com/office/drawing/2012/chart">
                      <c:ext xmlns:c15="http://schemas.microsoft.com/office/drawing/2012/chart" uri="{02D57815-91ED-43cb-92C2-25804820EDAC}">
                        <c15:formulaRef>
                          <c15:sqref>Commodity_prices_MEUR2022!$C$23:$I$23</c15:sqref>
                        </c15:formulaRef>
                      </c:ext>
                    </c:extLst>
                    <c:numCache>
                      <c:formatCode>_ * #,##0.0_ ;_ * \-#,##0.0_ ;_ * "-"??_ ;_ @_ </c:formatCode>
                      <c:ptCount val="7"/>
                      <c:pt idx="0">
                        <c:v>466.69121000000001</c:v>
                      </c:pt>
                      <c:pt idx="1">
                        <c:v>466.69121000000001</c:v>
                      </c:pt>
                      <c:pt idx="2">
                        <c:v>466.69121000000001</c:v>
                      </c:pt>
                      <c:pt idx="3">
                        <c:v>466.69121000000001</c:v>
                      </c:pt>
                      <c:pt idx="4">
                        <c:v>466.69121000000001</c:v>
                      </c:pt>
                      <c:pt idx="5">
                        <c:v>466.69121000000001</c:v>
                      </c:pt>
                      <c:pt idx="6">
                        <c:v>466.69121000000001</c:v>
                      </c:pt>
                    </c:numCache>
                  </c:numRef>
                </c:val>
                <c:smooth val="0"/>
                <c:extLst xmlns:c15="http://schemas.microsoft.com/office/drawing/2012/chart">
                  <c:ext xmlns:c16="http://schemas.microsoft.com/office/drawing/2014/chart" uri="{C3380CC4-5D6E-409C-BE32-E72D297353CC}">
                    <c16:uniqueId val="{00000029-F94B-4CC6-8F03-3E2367B9A466}"/>
                  </c:ext>
                </c:extLst>
              </c15:ser>
            </c15:filteredLineSeries>
          </c:ext>
        </c:extLst>
      </c:lineChart>
      <c:catAx>
        <c:axId val="127089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75103"/>
        <c:crosses val="autoZero"/>
        <c:auto val="1"/>
        <c:lblAlgn val="ctr"/>
        <c:lblOffset val="100"/>
        <c:noMultiLvlLbl val="0"/>
      </c:catAx>
      <c:valAx>
        <c:axId val="127087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2022 €/GJ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96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Selected</a:t>
            </a:r>
            <a:r>
              <a:rPr lang="en-US" baseline="0"/>
              <a:t> c</a:t>
            </a:r>
            <a:r>
              <a:rPr lang="en-US"/>
              <a:t>ommodity price</a:t>
            </a:r>
            <a:r>
              <a:rPr lang="en-US" baseline="0"/>
              <a:t>s,</a:t>
            </a:r>
            <a:r>
              <a:rPr lang="en-US"/>
              <a:t> IESA-Opt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1"/>
          <c:tx>
            <c:strRef>
              <c:f>Commodity_prices_MEUR2019!$A$3</c:f>
              <c:strCache>
                <c:ptCount val="1"/>
                <c:pt idx="0">
                  <c:v>Imported Naphtha - Refineries</c:v>
                </c:pt>
              </c:strCache>
            </c:strRef>
          </c:tx>
          <c:spPr>
            <a:ln w="28575" cap="rnd">
              <a:solidFill>
                <a:schemeClr val="accent4"/>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Commodity_prices_MEUR2019!$C$3:$I$3</c:f>
              <c:numCache>
                <c:formatCode>_ * #,##0.00_ ;_ * \-#,##0.00_ ;_ * "-"??_ ;_ @_ </c:formatCode>
                <c:ptCount val="7"/>
                <c:pt idx="0">
                  <c:v>15.208573393610196</c:v>
                </c:pt>
                <c:pt idx="1">
                  <c:v>14.120296386118188</c:v>
                </c:pt>
                <c:pt idx="2">
                  <c:v>13.035920051665881</c:v>
                </c:pt>
                <c:pt idx="3">
                  <c:v>13.035920051665881</c:v>
                </c:pt>
                <c:pt idx="4">
                  <c:v>9.7769400387494105</c:v>
                </c:pt>
                <c:pt idx="5">
                  <c:v>9.3928418451247726</c:v>
                </c:pt>
                <c:pt idx="6">
                  <c:v>9.0009924166264419</c:v>
                </c:pt>
              </c:numCache>
            </c:numRef>
          </c:val>
          <c:smooth val="0"/>
          <c:extLst>
            <c:ext xmlns:c16="http://schemas.microsoft.com/office/drawing/2014/chart" uri="{C3380CC4-5D6E-409C-BE32-E72D297353CC}">
              <c16:uniqueId val="{00000000-93FD-4744-B9D0-3F2BD4E8447B}"/>
            </c:ext>
          </c:extLst>
        </c:ser>
        <c:ser>
          <c:idx val="4"/>
          <c:order val="2"/>
          <c:tx>
            <c:strRef>
              <c:f>Commodity_prices_MEUR2019!$A$4</c:f>
              <c:strCache>
                <c:ptCount val="1"/>
                <c:pt idx="0">
                  <c:v>Imported Road Fuel - Refineries</c:v>
                </c:pt>
              </c:strCache>
            </c:strRef>
          </c:tx>
          <c:spPr>
            <a:ln w="28575" cap="rnd">
              <a:solidFill>
                <a:schemeClr val="accent5">
                  <a:lumMod val="75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Commodity_prices_MEUR2019!$C$4:$I$4</c:f>
              <c:numCache>
                <c:formatCode>_ * #,##0.00_ ;_ * \-#,##0.00_ ;_ * "-"??_ ;_ @_ </c:formatCode>
                <c:ptCount val="7"/>
                <c:pt idx="0">
                  <c:v>28.849345423849826</c:v>
                </c:pt>
                <c:pt idx="1">
                  <c:v>26.784978274255014</c:v>
                </c:pt>
                <c:pt idx="2">
                  <c:v>24.728010363299841</c:v>
                </c:pt>
                <c:pt idx="3">
                  <c:v>24.728010363299841</c:v>
                </c:pt>
                <c:pt idx="4">
                  <c:v>18.546007772474884</c:v>
                </c:pt>
                <c:pt idx="5">
                  <c:v>17.817406793423846</c:v>
                </c:pt>
                <c:pt idx="6">
                  <c:v>17.074102393707037</c:v>
                </c:pt>
              </c:numCache>
            </c:numRef>
          </c:val>
          <c:smooth val="0"/>
          <c:extLst>
            <c:ext xmlns:c16="http://schemas.microsoft.com/office/drawing/2014/chart" uri="{C3380CC4-5D6E-409C-BE32-E72D297353CC}">
              <c16:uniqueId val="{00000001-93FD-4744-B9D0-3F2BD4E8447B}"/>
            </c:ext>
          </c:extLst>
        </c:ser>
        <c:ser>
          <c:idx val="5"/>
          <c:order val="3"/>
          <c:tx>
            <c:strRef>
              <c:f>Commodity_prices_MEUR2019!$A$5</c:f>
              <c:strCache>
                <c:ptCount val="1"/>
                <c:pt idx="0">
                  <c:v>Imported Kerosene - Refineries</c:v>
                </c:pt>
              </c:strCache>
            </c:strRef>
          </c:tx>
          <c:spPr>
            <a:ln w="28575" cap="rnd">
              <a:solidFill>
                <a:schemeClr val="accent2">
                  <a:lumMod val="40000"/>
                  <a:lumOff val="60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Commodity_prices_MEUR2019!$C$5:$I$5</c:f>
              <c:numCache>
                <c:formatCode>_ * #,##0.00_ ;_ * \-#,##0.00_ ;_ * "-"??_ ;_ @_ </c:formatCode>
                <c:ptCount val="7"/>
                <c:pt idx="0">
                  <c:v>27.795977605943776</c:v>
                </c:pt>
                <c:pt idx="1">
                  <c:v>25.806986097902616</c:v>
                </c:pt>
                <c:pt idx="2">
                  <c:v>23.825123662237516</c:v>
                </c:pt>
                <c:pt idx="3">
                  <c:v>23.825123662237516</c:v>
                </c:pt>
                <c:pt idx="4">
                  <c:v>17.868842746678137</c:v>
                </c:pt>
                <c:pt idx="5">
                  <c:v>17.166844964758663</c:v>
                </c:pt>
                <c:pt idx="6">
                  <c:v>16.450680623925905</c:v>
                </c:pt>
              </c:numCache>
            </c:numRef>
          </c:val>
          <c:smooth val="0"/>
          <c:extLst>
            <c:ext xmlns:c16="http://schemas.microsoft.com/office/drawing/2014/chart" uri="{C3380CC4-5D6E-409C-BE32-E72D297353CC}">
              <c16:uniqueId val="{00000002-93FD-4744-B9D0-3F2BD4E8447B}"/>
            </c:ext>
          </c:extLst>
        </c:ser>
        <c:ser>
          <c:idx val="11"/>
          <c:order val="9"/>
          <c:tx>
            <c:strRef>
              <c:f>Commodity_prices_MEUR2019!$A$11</c:f>
              <c:strCache>
                <c:ptCount val="1"/>
                <c:pt idx="0">
                  <c:v>Imported Biokerosene - Refineries</c:v>
                </c:pt>
              </c:strCache>
            </c:strRef>
          </c:tx>
          <c:spPr>
            <a:ln w="28575" cap="rnd">
              <a:solidFill>
                <a:schemeClr val="accent6">
                  <a:lumMod val="75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Commodity_prices_MEUR2019!$C$11:$I$11</c:f>
              <c:numCache>
                <c:formatCode>_ * #,##0.00_ ;_ * \-#,##0.00_ ;_ * "-"??_ ;_ @_ </c:formatCode>
                <c:ptCount val="7"/>
                <c:pt idx="0">
                  <c:v>55.591955211887552</c:v>
                </c:pt>
                <c:pt idx="1">
                  <c:v>53.209442845663801</c:v>
                </c:pt>
                <c:pt idx="2">
                  <c:v>49.238588901957549</c:v>
                </c:pt>
                <c:pt idx="3">
                  <c:v>45.267734958251296</c:v>
                </c:pt>
                <c:pt idx="4">
                  <c:v>41.296881014545043</c:v>
                </c:pt>
                <c:pt idx="5">
                  <c:v>37.326027070838791</c:v>
                </c:pt>
                <c:pt idx="6">
                  <c:v>33.355173127132531</c:v>
                </c:pt>
              </c:numCache>
            </c:numRef>
          </c:val>
          <c:smooth val="0"/>
          <c:extLst>
            <c:ext xmlns:c16="http://schemas.microsoft.com/office/drawing/2014/chart" uri="{C3380CC4-5D6E-409C-BE32-E72D297353CC}">
              <c16:uniqueId val="{00000003-93FD-4744-B9D0-3F2BD4E8447B}"/>
            </c:ext>
          </c:extLst>
        </c:ser>
        <c:ser>
          <c:idx val="12"/>
          <c:order val="10"/>
          <c:tx>
            <c:strRef>
              <c:f>Commodity_prices_MEUR2019!$A$13</c:f>
              <c:strCache>
                <c:ptCount val="1"/>
                <c:pt idx="0">
                  <c:v>Imported Natural Gas - Final Gas</c:v>
                </c:pt>
              </c:strCache>
            </c:strRef>
          </c:tx>
          <c:spPr>
            <a:ln w="28575" cap="rnd">
              <a:solidFill>
                <a:srgbClr val="00B0F0"/>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Commodity_prices_MEUR2019!$C$13:$I$13</c:f>
              <c:numCache>
                <c:formatCode>_ * #,##0.00_ ;_ * \-#,##0.00_ ;_ * "-"??_ ;_ @_ </c:formatCode>
                <c:ptCount val="7"/>
                <c:pt idx="0">
                  <c:v>24.59696857763559</c:v>
                </c:pt>
                <c:pt idx="1">
                  <c:v>14.211581844856118</c:v>
                </c:pt>
                <c:pt idx="2">
                  <c:v>6.2858919698402076</c:v>
                </c:pt>
                <c:pt idx="3">
                  <c:v>5.444973446380323</c:v>
                </c:pt>
                <c:pt idx="4">
                  <c:v>4.6020714112945607</c:v>
                </c:pt>
                <c:pt idx="5">
                  <c:v>4.6030615857635331</c:v>
                </c:pt>
                <c:pt idx="6">
                  <c:v>4.6020714112945607</c:v>
                </c:pt>
              </c:numCache>
            </c:numRef>
          </c:val>
          <c:smooth val="0"/>
          <c:extLst>
            <c:ext xmlns:c16="http://schemas.microsoft.com/office/drawing/2014/chart" uri="{C3380CC4-5D6E-409C-BE32-E72D297353CC}">
              <c16:uniqueId val="{00000004-93FD-4744-B9D0-3F2BD4E8447B}"/>
            </c:ext>
          </c:extLst>
        </c:ser>
        <c:ser>
          <c:idx val="13"/>
          <c:order val="11"/>
          <c:tx>
            <c:strRef>
              <c:f>Commodity_prices_MEUR2019!$A$14</c:f>
              <c:strCache>
                <c:ptCount val="1"/>
                <c:pt idx="0">
                  <c:v>Imported LNG - Final Gas</c:v>
                </c:pt>
              </c:strCache>
            </c:strRef>
          </c:tx>
          <c:spPr>
            <a:ln w="28575" cap="rnd">
              <a:solidFill>
                <a:schemeClr val="accent2">
                  <a:lumMod val="80000"/>
                  <a:lumOff val="20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Commodity_prices_MEUR2019!$C$14:$I$14</c:f>
              <c:numCache>
                <c:formatCode>_ * #,##0.00_ ;_ * \-#,##0.00_ ;_ * "-"??_ ;_ @_ </c:formatCode>
                <c:ptCount val="7"/>
                <c:pt idx="0">
                  <c:v>24.59696857763559</c:v>
                </c:pt>
                <c:pt idx="1">
                  <c:v>14.211581844856118</c:v>
                </c:pt>
                <c:pt idx="2">
                  <c:v>6.2858919698402076</c:v>
                </c:pt>
                <c:pt idx="3">
                  <c:v>5.444973446380323</c:v>
                </c:pt>
                <c:pt idx="4">
                  <c:v>4.6020714112945607</c:v>
                </c:pt>
                <c:pt idx="5">
                  <c:v>4.6030615857635331</c:v>
                </c:pt>
                <c:pt idx="6">
                  <c:v>4.6020714112945607</c:v>
                </c:pt>
              </c:numCache>
            </c:numRef>
          </c:val>
          <c:smooth val="0"/>
          <c:extLst>
            <c:ext xmlns:c16="http://schemas.microsoft.com/office/drawing/2014/chart" uri="{C3380CC4-5D6E-409C-BE32-E72D297353CC}">
              <c16:uniqueId val="{00000005-93FD-4744-B9D0-3F2BD4E8447B}"/>
            </c:ext>
          </c:extLst>
        </c:ser>
        <c:ser>
          <c:idx val="14"/>
          <c:order val="12"/>
          <c:tx>
            <c:strRef>
              <c:f>Commodity_prices_MEUR2019!$A$15</c:f>
              <c:strCache>
                <c:ptCount val="1"/>
                <c:pt idx="0">
                  <c:v>Imported Hydrogen (liquid) - Hydrogen Production</c:v>
                </c:pt>
              </c:strCache>
            </c:strRef>
          </c:tx>
          <c:spPr>
            <a:ln w="28575" cap="rnd">
              <a:solidFill>
                <a:srgbClr val="CBA9E5"/>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Commodity_prices_MEUR2019!$C$15:$I$15</c:f>
              <c:numCache>
                <c:formatCode>_ * #,##0.00_ ;_ * \-#,##0.00_ ;_ * "-"??_ ;_ @_ </c:formatCode>
                <c:ptCount val="7"/>
                <c:pt idx="0">
                  <c:v>37.74940093114386</c:v>
                </c:pt>
                <c:pt idx="1">
                  <c:v>36.696375663840492</c:v>
                </c:pt>
                <c:pt idx="2">
                  <c:v>35.652211990524748</c:v>
                </c:pt>
                <c:pt idx="3">
                  <c:v>35.305390850647534</c:v>
                </c:pt>
                <c:pt idx="4">
                  <c:v>34.953149010318384</c:v>
                </c:pt>
                <c:pt idx="5">
                  <c:v>34.426874126525668</c:v>
                </c:pt>
                <c:pt idx="6">
                  <c:v>33.904554540008832</c:v>
                </c:pt>
              </c:numCache>
            </c:numRef>
          </c:val>
          <c:smooth val="0"/>
          <c:extLst>
            <c:ext xmlns:c16="http://schemas.microsoft.com/office/drawing/2014/chart" uri="{C3380CC4-5D6E-409C-BE32-E72D297353CC}">
              <c16:uniqueId val="{00000006-93FD-4744-B9D0-3F2BD4E8447B}"/>
            </c:ext>
          </c:extLst>
        </c:ser>
        <c:ser>
          <c:idx val="16"/>
          <c:order val="14"/>
          <c:tx>
            <c:strRef>
              <c:f>Commodity_prices_MEUR2019!$A$18</c:f>
              <c:strCache>
                <c:ptCount val="1"/>
                <c:pt idx="0">
                  <c:v>Imported Ammonia - Ammonia Production</c:v>
                </c:pt>
              </c:strCache>
            </c:strRef>
          </c:tx>
          <c:spPr>
            <a:ln w="28575" cap="rnd">
              <a:solidFill>
                <a:srgbClr val="CC00FF"/>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Commodity_prices_MEUR2019!$C$18:$I$18</c:f>
              <c:numCache>
                <c:formatCode>_ * #,##0.00_ ;_ * \-#,##0.00_ ;_ * "-"??_ ;_ @_ </c:formatCode>
                <c:ptCount val="7"/>
                <c:pt idx="0">
                  <c:v>31.366415313155031</c:v>
                </c:pt>
                <c:pt idx="1">
                  <c:v>27.801393832106587</c:v>
                </c:pt>
                <c:pt idx="2">
                  <c:v>24.234183313820747</c:v>
                </c:pt>
                <c:pt idx="3">
                  <c:v>23.765707630671759</c:v>
                </c:pt>
                <c:pt idx="4">
                  <c:v>23.298995620982019</c:v>
                </c:pt>
                <c:pt idx="5">
                  <c:v>22.832283611292276</c:v>
                </c:pt>
                <c:pt idx="6">
                  <c:v>22.370015366603763</c:v>
                </c:pt>
              </c:numCache>
            </c:numRef>
          </c:val>
          <c:smooth val="0"/>
          <c:extLst xmlns:c15="http://schemas.microsoft.com/office/drawing/2012/chart">
            <c:ext xmlns:c16="http://schemas.microsoft.com/office/drawing/2014/chart" uri="{C3380CC4-5D6E-409C-BE32-E72D297353CC}">
              <c16:uniqueId val="{00000007-93FD-4744-B9D0-3F2BD4E8447B}"/>
            </c:ext>
          </c:extLst>
        </c:ser>
        <c:ser>
          <c:idx val="17"/>
          <c:order val="15"/>
          <c:tx>
            <c:strRef>
              <c:f>Commodity_prices_MEUR2019!$A$19</c:f>
              <c:strCache>
                <c:ptCount val="1"/>
                <c:pt idx="0">
                  <c:v>Imported Coal</c:v>
                </c:pt>
              </c:strCache>
            </c:strRef>
          </c:tx>
          <c:spPr>
            <a:ln w="28575" cap="rnd">
              <a:solidFill>
                <a:schemeClr val="tx1"/>
              </a:solidFill>
              <a:prstDash val="solid"/>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Commodity_prices_MEUR2019!$C$19:$I$19</c:f>
              <c:numCache>
                <c:formatCode>_ * #,##0.00_ ;_ * \-#,##0.00_ ;_ * "-"??_ ;_ @_ </c:formatCode>
                <c:ptCount val="7"/>
                <c:pt idx="0">
                  <c:v>10.948225578976254</c:v>
                </c:pt>
                <c:pt idx="1">
                  <c:v>7.3963203338885384</c:v>
                </c:pt>
                <c:pt idx="2">
                  <c:v>2.7579499550092854</c:v>
                </c:pt>
                <c:pt idx="3">
                  <c:v>2.7997370755397291</c:v>
                </c:pt>
                <c:pt idx="4">
                  <c:v>2.0667948980014348</c:v>
                </c:pt>
                <c:pt idx="5">
                  <c:v>2.0060068127660986</c:v>
                </c:pt>
                <c:pt idx="6">
                  <c:v>1.9452187275307624</c:v>
                </c:pt>
              </c:numCache>
            </c:numRef>
          </c:val>
          <c:smooth val="0"/>
          <c:extLst>
            <c:ext xmlns:c16="http://schemas.microsoft.com/office/drawing/2014/chart" uri="{C3380CC4-5D6E-409C-BE32-E72D297353CC}">
              <c16:uniqueId val="{00000008-93FD-4744-B9D0-3F2BD4E8447B}"/>
            </c:ext>
          </c:extLst>
        </c:ser>
        <c:ser>
          <c:idx val="18"/>
          <c:order val="16"/>
          <c:tx>
            <c:strRef>
              <c:f>Commodity_prices_MEUR2019!$A$20</c:f>
              <c:strCache>
                <c:ptCount val="1"/>
                <c:pt idx="0">
                  <c:v>Imported Crude Oil</c:v>
                </c:pt>
              </c:strCache>
            </c:strRef>
          </c:tx>
          <c:spPr>
            <a:ln w="28575" cap="rnd">
              <a:solidFill>
                <a:schemeClr val="accent2">
                  <a:lumMod val="75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Commodity_prices_MEUR2019!$C$20:$I$20</c:f>
              <c:numCache>
                <c:formatCode>_ * #,##0.00_ ;_ * \-#,##0.00_ ;_ * "-"??_ ;_ @_ </c:formatCode>
                <c:ptCount val="7"/>
                <c:pt idx="0">
                  <c:v>13.454145407277929</c:v>
                </c:pt>
                <c:pt idx="1">
                  <c:v>12.4914096711078</c:v>
                </c:pt>
                <c:pt idx="2">
                  <c:v>11.532124634809652</c:v>
                </c:pt>
                <c:pt idx="3">
                  <c:v>11.532124634809652</c:v>
                </c:pt>
                <c:pt idx="4">
                  <c:v>8.6490934761072396</c:v>
                </c:pt>
                <c:pt idx="5">
                  <c:v>8.3093040156526605</c:v>
                </c:pt>
                <c:pt idx="6">
                  <c:v>7.9626574859399986</c:v>
                </c:pt>
              </c:numCache>
            </c:numRef>
          </c:val>
          <c:smooth val="0"/>
          <c:extLst>
            <c:ext xmlns:c16="http://schemas.microsoft.com/office/drawing/2014/chart" uri="{C3380CC4-5D6E-409C-BE32-E72D297353CC}">
              <c16:uniqueId val="{00000009-93FD-4744-B9D0-3F2BD4E8447B}"/>
            </c:ext>
          </c:extLst>
        </c:ser>
        <c:ser>
          <c:idx val="20"/>
          <c:order val="18"/>
          <c:tx>
            <c:strRef>
              <c:f>Commodity_prices_MEUR2019!$A$22</c:f>
              <c:strCache>
                <c:ptCount val="1"/>
                <c:pt idx="0">
                  <c:v>Municipal Waste NL</c:v>
                </c:pt>
              </c:strCache>
            </c:strRef>
          </c:tx>
          <c:spPr>
            <a:ln w="28575" cap="rnd">
              <a:solidFill>
                <a:schemeClr val="bg2">
                  <a:lumMod val="75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Commodity_prices_MEUR2019!$C$22:$I$22</c:f>
              <c:numCache>
                <c:formatCode>_ * #,##0.00_ ;_ * \-#,##0.00_ ;_ * "-"??_ ;_ @_ </c:formatCode>
                <c:ptCount val="7"/>
                <c:pt idx="0">
                  <c:v>3.234713990790822</c:v>
                </c:pt>
                <c:pt idx="1">
                  <c:v>3.7789705139584266</c:v>
                </c:pt>
                <c:pt idx="2">
                  <c:v>3.7789705139584266</c:v>
                </c:pt>
                <c:pt idx="3">
                  <c:v>3.7789705139584266</c:v>
                </c:pt>
                <c:pt idx="4">
                  <c:v>3.7789705139584266</c:v>
                </c:pt>
                <c:pt idx="5">
                  <c:v>3.7789705139584266</c:v>
                </c:pt>
                <c:pt idx="6">
                  <c:v>3.7789705139584266</c:v>
                </c:pt>
              </c:numCache>
            </c:numRef>
          </c:val>
          <c:smooth val="0"/>
          <c:extLst>
            <c:ext xmlns:c16="http://schemas.microsoft.com/office/drawing/2014/chart" uri="{C3380CC4-5D6E-409C-BE32-E72D297353CC}">
              <c16:uniqueId val="{0000000A-93FD-4744-B9D0-3F2BD4E8447B}"/>
            </c:ext>
          </c:extLst>
        </c:ser>
        <c:ser>
          <c:idx val="22"/>
          <c:order val="20"/>
          <c:tx>
            <c:strRef>
              <c:f>Commodity_prices_MEUR2019!$A$24</c:f>
              <c:strCache>
                <c:ptCount val="1"/>
                <c:pt idx="0">
                  <c:v>Wood (crops, and others)</c:v>
                </c:pt>
              </c:strCache>
            </c:strRef>
          </c:tx>
          <c:spPr>
            <a:ln w="28575" cap="rnd">
              <a:solidFill>
                <a:schemeClr val="accent6">
                  <a:lumMod val="50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Commodity_prices_MEUR2019!$C$24:$I$24</c:f>
              <c:numCache>
                <c:formatCode>_ * #,##0.00_ ;_ * \-#,##0.00_ ;_ * "-"??_ ;_ @_ </c:formatCode>
                <c:ptCount val="7"/>
                <c:pt idx="0">
                  <c:v>9.7002888288456166</c:v>
                </c:pt>
                <c:pt idx="1">
                  <c:v>9.7002888288456166</c:v>
                </c:pt>
                <c:pt idx="2">
                  <c:v>9.7002888288456166</c:v>
                </c:pt>
                <c:pt idx="3">
                  <c:v>9.7002888288456166</c:v>
                </c:pt>
                <c:pt idx="4">
                  <c:v>9.7002888288456166</c:v>
                </c:pt>
                <c:pt idx="5">
                  <c:v>9.7002888288456166</c:v>
                </c:pt>
                <c:pt idx="6">
                  <c:v>9.7002888288456166</c:v>
                </c:pt>
              </c:numCache>
            </c:numRef>
          </c:val>
          <c:smooth val="0"/>
          <c:extLst>
            <c:ext xmlns:c16="http://schemas.microsoft.com/office/drawing/2014/chart" uri="{C3380CC4-5D6E-409C-BE32-E72D297353CC}">
              <c16:uniqueId val="{0000000B-93FD-4744-B9D0-3F2BD4E8447B}"/>
            </c:ext>
          </c:extLst>
        </c:ser>
        <c:ser>
          <c:idx val="23"/>
          <c:order val="21"/>
          <c:tx>
            <c:strRef>
              <c:f>Commodity_prices_MEUR2019!$A$25</c:f>
              <c:strCache>
                <c:ptCount val="1"/>
                <c:pt idx="0">
                  <c:v>Imported Wood EU</c:v>
                </c:pt>
              </c:strCache>
            </c:strRef>
          </c:tx>
          <c:spPr>
            <a:ln w="28575" cap="rnd">
              <a:solidFill>
                <a:schemeClr val="accent6">
                  <a:lumMod val="60000"/>
                  <a:lumOff val="40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Commodity_prices_MEUR2019!$C$25:$I$25</c:f>
              <c:numCache>
                <c:formatCode>_ * #,##0.00_ ;_ * \-#,##0.00_ ;_ * "-"??_ ;_ @_ </c:formatCode>
                <c:ptCount val="7"/>
                <c:pt idx="0">
                  <c:v>10.219178376059206</c:v>
                </c:pt>
                <c:pt idx="1">
                  <c:v>10.219178376059206</c:v>
                </c:pt>
                <c:pt idx="2">
                  <c:v>10.219178376059206</c:v>
                </c:pt>
                <c:pt idx="3">
                  <c:v>10.219178376059206</c:v>
                </c:pt>
                <c:pt idx="4">
                  <c:v>10.219178376059206</c:v>
                </c:pt>
                <c:pt idx="5">
                  <c:v>10.219178376059206</c:v>
                </c:pt>
                <c:pt idx="6">
                  <c:v>10.219178376059206</c:v>
                </c:pt>
              </c:numCache>
            </c:numRef>
          </c:val>
          <c:smooth val="0"/>
          <c:extLst>
            <c:ext xmlns:c16="http://schemas.microsoft.com/office/drawing/2014/chart" uri="{C3380CC4-5D6E-409C-BE32-E72D297353CC}">
              <c16:uniqueId val="{0000000C-93FD-4744-B9D0-3F2BD4E8447B}"/>
            </c:ext>
          </c:extLst>
        </c:ser>
        <c:ser>
          <c:idx val="24"/>
          <c:order val="22"/>
          <c:tx>
            <c:strRef>
              <c:f>Commodity_prices_MEUR2019!$A$26</c:f>
              <c:strCache>
                <c:ptCount val="1"/>
                <c:pt idx="0">
                  <c:v>Imported Wood America</c:v>
                </c:pt>
              </c:strCache>
            </c:strRef>
          </c:tx>
          <c:spPr>
            <a:ln w="28575" cap="rnd">
              <a:solidFill>
                <a:schemeClr val="accent6">
                  <a:lumMod val="20000"/>
                  <a:lumOff val="80000"/>
                </a:schemeClr>
              </a:solidFill>
              <a:round/>
            </a:ln>
            <a:effectLst/>
          </c:spPr>
          <c:marker>
            <c:symbol val="none"/>
          </c:marker>
          <c:cat>
            <c:numRef>
              <c:f>Commodity_prices_MEUR2019!$C$1:$I$1</c:f>
              <c:numCache>
                <c:formatCode>General</c:formatCode>
                <c:ptCount val="7"/>
                <c:pt idx="0">
                  <c:v>2022</c:v>
                </c:pt>
                <c:pt idx="1">
                  <c:v>2025</c:v>
                </c:pt>
                <c:pt idx="2">
                  <c:v>2030</c:v>
                </c:pt>
                <c:pt idx="3">
                  <c:v>2035</c:v>
                </c:pt>
                <c:pt idx="4">
                  <c:v>2040</c:v>
                </c:pt>
                <c:pt idx="5">
                  <c:v>2045</c:v>
                </c:pt>
                <c:pt idx="6">
                  <c:v>2050</c:v>
                </c:pt>
              </c:numCache>
            </c:numRef>
          </c:cat>
          <c:val>
            <c:numRef>
              <c:f>Commodity_prices_MEUR2019!$C$26:$I$26</c:f>
              <c:numCache>
                <c:formatCode>_ * #,##0.00_ ;_ * \-#,##0.00_ ;_ * "-"??_ ;_ @_ </c:formatCode>
                <c:ptCount val="7"/>
                <c:pt idx="0">
                  <c:v>13.379749007830096</c:v>
                </c:pt>
                <c:pt idx="1">
                  <c:v>13.379749007830096</c:v>
                </c:pt>
                <c:pt idx="2">
                  <c:v>13.379749007830096</c:v>
                </c:pt>
                <c:pt idx="3">
                  <c:v>13.379749007830096</c:v>
                </c:pt>
                <c:pt idx="4">
                  <c:v>13.379749007830096</c:v>
                </c:pt>
                <c:pt idx="5">
                  <c:v>13.379749007830096</c:v>
                </c:pt>
                <c:pt idx="6">
                  <c:v>13.379749007830096</c:v>
                </c:pt>
              </c:numCache>
            </c:numRef>
          </c:val>
          <c:smooth val="0"/>
          <c:extLst>
            <c:ext xmlns:c16="http://schemas.microsoft.com/office/drawing/2014/chart" uri="{C3380CC4-5D6E-409C-BE32-E72D297353CC}">
              <c16:uniqueId val="{0000000D-93FD-4744-B9D0-3F2BD4E8447B}"/>
            </c:ext>
          </c:extLst>
        </c:ser>
        <c:dLbls>
          <c:showLegendKey val="0"/>
          <c:showVal val="0"/>
          <c:showCatName val="0"/>
          <c:showSerName val="0"/>
          <c:showPercent val="0"/>
          <c:showBubbleSize val="0"/>
        </c:dLbls>
        <c:smooth val="0"/>
        <c:axId val="1270896703"/>
        <c:axId val="1270875103"/>
        <c:extLst>
          <c:ext xmlns:c15="http://schemas.microsoft.com/office/drawing/2012/chart" uri="{02D57815-91ED-43cb-92C2-25804820EDAC}">
            <c15:filteredLineSeries>
              <c15:ser>
                <c:idx val="2"/>
                <c:order val="0"/>
                <c:tx>
                  <c:strRef>
                    <c:extLst>
                      <c:ext uri="{02D57815-91ED-43cb-92C2-25804820EDAC}">
                        <c15:formulaRef>
                          <c15:sqref>Commodity_prices_MEUR2019!$A$2</c15:sqref>
                        </c15:formulaRef>
                      </c:ext>
                    </c:extLst>
                    <c:strCache>
                      <c:ptCount val="1"/>
                      <c:pt idx="0">
                        <c:v>Imported LPG - Refineries</c:v>
                      </c:pt>
                    </c:strCache>
                  </c:strRef>
                </c:tx>
                <c:spPr>
                  <a:ln w="28575" cap="rnd">
                    <a:solidFill>
                      <a:schemeClr val="accent3"/>
                    </a:solidFill>
                    <a:round/>
                  </a:ln>
                  <a:effectLst/>
                </c:spPr>
                <c:marker>
                  <c:symbol val="none"/>
                </c:marker>
                <c:cat>
                  <c:numRef>
                    <c:extLst>
                      <c:ex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c:ext uri="{02D57815-91ED-43cb-92C2-25804820EDAC}">
                        <c15:formulaRef>
                          <c15:sqref>Commodity_prices_MEUR2019!$C$2:$I$2</c15:sqref>
                        </c15:formulaRef>
                      </c:ext>
                    </c:extLst>
                    <c:numCache>
                      <c:formatCode>_ * #,##0.00_ ;_ * \-#,##0.00_ ;_ * "-"??_ ;_ @_ </c:formatCode>
                      <c:ptCount val="7"/>
                      <c:pt idx="0">
                        <c:v>23.181827346496107</c:v>
                      </c:pt>
                      <c:pt idx="1">
                        <c:v>21.523009715156622</c:v>
                      </c:pt>
                      <c:pt idx="2">
                        <c:v>19.870137725568085</c:v>
                      </c:pt>
                      <c:pt idx="3">
                        <c:v>19.870137725568085</c:v>
                      </c:pt>
                      <c:pt idx="4">
                        <c:v>14.902603294176066</c:v>
                      </c:pt>
                      <c:pt idx="5">
                        <c:v>14.317137598067553</c:v>
                      </c:pt>
                      <c:pt idx="6">
                        <c:v>13.719857000987489</c:v>
                      </c:pt>
                    </c:numCache>
                  </c:numRef>
                </c:val>
                <c:smooth val="0"/>
                <c:extLst>
                  <c:ext xmlns:c16="http://schemas.microsoft.com/office/drawing/2014/chart" uri="{C3380CC4-5D6E-409C-BE32-E72D297353CC}">
                    <c16:uniqueId val="{0000000E-93FD-4744-B9D0-3F2BD4E8447B}"/>
                  </c:ext>
                </c:extLst>
              </c15:ser>
            </c15:filteredLineSeries>
            <c15:filteredLineSeries>
              <c15:ser>
                <c:idx val="6"/>
                <c:order val="4"/>
                <c:tx>
                  <c:strRef>
                    <c:extLst xmlns:c15="http://schemas.microsoft.com/office/drawing/2012/chart">
                      <c:ext xmlns:c15="http://schemas.microsoft.com/office/drawing/2012/chart" uri="{02D57815-91ED-43cb-92C2-25804820EDAC}">
                        <c15:formulaRef>
                          <c15:sqref>Commodity_prices_MEUR2019!$A$6</c15:sqref>
                        </c15:formulaRef>
                      </c:ext>
                    </c:extLst>
                    <c:strCache>
                      <c:ptCount val="1"/>
                      <c:pt idx="0">
                        <c:v>Imported Fuel Oil - Refineries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Commodity_prices_MEUR2019!$C$6:$I$6</c15:sqref>
                        </c15:formulaRef>
                      </c:ext>
                    </c:extLst>
                    <c:numCache>
                      <c:formatCode>_ * #,##0.00_ ;_ * \-#,##0.00_ ;_ * "-"??_ ;_ @_ </c:formatCode>
                      <c:ptCount val="7"/>
                      <c:pt idx="0">
                        <c:v>16.130884549869052</c:v>
                      </c:pt>
                      <c:pt idx="1">
                        <c:v>14.976609897553132</c:v>
                      </c:pt>
                      <c:pt idx="2">
                        <c:v>13.826472471316325</c:v>
                      </c:pt>
                      <c:pt idx="3">
                        <c:v>13.826472471316325</c:v>
                      </c:pt>
                      <c:pt idx="4">
                        <c:v>10.369854353487245</c:v>
                      </c:pt>
                      <c:pt idx="5">
                        <c:v>9.9624628476031081</c:v>
                      </c:pt>
                      <c:pt idx="6">
                        <c:v>9.5468500397184179</c:v>
                      </c:pt>
                    </c:numCache>
                  </c:numRef>
                </c:val>
                <c:smooth val="0"/>
                <c:extLst xmlns:c15="http://schemas.microsoft.com/office/drawing/2012/chart">
                  <c:ext xmlns:c16="http://schemas.microsoft.com/office/drawing/2014/chart" uri="{C3380CC4-5D6E-409C-BE32-E72D297353CC}">
                    <c16:uniqueId val="{0000000F-93FD-4744-B9D0-3F2BD4E8447B}"/>
                  </c:ext>
                </c:extLst>
              </c15:ser>
            </c15:filteredLineSeries>
            <c15:filteredLineSeries>
              <c15:ser>
                <c:idx val="7"/>
                <c:order val="5"/>
                <c:tx>
                  <c:strRef>
                    <c:extLst xmlns:c15="http://schemas.microsoft.com/office/drawing/2012/chart">
                      <c:ext xmlns:c15="http://schemas.microsoft.com/office/drawing/2012/chart" uri="{02D57815-91ED-43cb-92C2-25804820EDAC}">
                        <c15:formulaRef>
                          <c15:sqref>Commodity_prices_MEUR2019!$A$7</c15:sqref>
                        </c15:formulaRef>
                      </c:ext>
                    </c:extLst>
                    <c:strCache>
                      <c:ptCount val="1"/>
                      <c:pt idx="0">
                        <c:v>Imported Other Oil Products - Refineries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Commodity_prices_MEUR2019!$C$7:$I$7</c15:sqref>
                        </c15:formulaRef>
                      </c:ext>
                    </c:extLst>
                    <c:numCache>
                      <c:formatCode>_ * #,##0.00_ ;_ * \-#,##0.00_ ;_ * "-"??_ ;_ @_ </c:formatCode>
                      <c:ptCount val="7"/>
                      <c:pt idx="0">
                        <c:v>16.130884549869052</c:v>
                      </c:pt>
                      <c:pt idx="1">
                        <c:v>14.976609897553132</c:v>
                      </c:pt>
                      <c:pt idx="2">
                        <c:v>13.826472471316325</c:v>
                      </c:pt>
                      <c:pt idx="3">
                        <c:v>13.826472471316325</c:v>
                      </c:pt>
                      <c:pt idx="4">
                        <c:v>10.369854353487245</c:v>
                      </c:pt>
                      <c:pt idx="5">
                        <c:v>9.9624628476031081</c:v>
                      </c:pt>
                      <c:pt idx="6">
                        <c:v>9.5468500397184179</c:v>
                      </c:pt>
                    </c:numCache>
                  </c:numRef>
                </c:val>
                <c:smooth val="0"/>
                <c:extLst xmlns:c15="http://schemas.microsoft.com/office/drawing/2012/chart">
                  <c:ext xmlns:c16="http://schemas.microsoft.com/office/drawing/2014/chart" uri="{C3380CC4-5D6E-409C-BE32-E72D297353CC}">
                    <c16:uniqueId val="{00000010-93FD-4744-B9D0-3F2BD4E8447B}"/>
                  </c:ext>
                </c:extLst>
              </c15:ser>
            </c15:filteredLineSeries>
            <c15:filteredLineSeries>
              <c15:ser>
                <c:idx val="8"/>
                <c:order val="6"/>
                <c:tx>
                  <c:strRef>
                    <c:extLst xmlns:c15="http://schemas.microsoft.com/office/drawing/2012/chart">
                      <c:ext xmlns:c15="http://schemas.microsoft.com/office/drawing/2012/chart" uri="{02D57815-91ED-43cb-92C2-25804820EDAC}">
                        <c15:formulaRef>
                          <c15:sqref>Commodity_prices_MEUR2019!$A$8</c15:sqref>
                        </c15:formulaRef>
                      </c:ext>
                    </c:extLst>
                    <c:strCache>
                      <c:ptCount val="1"/>
                      <c:pt idx="0">
                        <c:v>Imported Bionaphtha - Refineries</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Commodity_prices_MEUR2019!$C$8:$I$8</c15:sqref>
                        </c15:formulaRef>
                      </c:ext>
                    </c:extLst>
                    <c:numCache>
                      <c:formatCode>_ * #,##0.00_ ;_ * \-#,##0.00_ ;_ * "-"??_ ;_ @_ </c:formatCode>
                      <c:ptCount val="7"/>
                      <c:pt idx="0">
                        <c:v>30.417146787220393</c:v>
                      </c:pt>
                      <c:pt idx="1">
                        <c:v>29.113554782053804</c:v>
                      </c:pt>
                      <c:pt idx="2">
                        <c:v>26.940901440109492</c:v>
                      </c:pt>
                      <c:pt idx="3">
                        <c:v>24.768248098165177</c:v>
                      </c:pt>
                      <c:pt idx="4">
                        <c:v>22.595594756220866</c:v>
                      </c:pt>
                      <c:pt idx="5">
                        <c:v>20.422941414276554</c:v>
                      </c:pt>
                      <c:pt idx="6">
                        <c:v>18.250288072332236</c:v>
                      </c:pt>
                    </c:numCache>
                  </c:numRef>
                </c:val>
                <c:smooth val="0"/>
                <c:extLst xmlns:c15="http://schemas.microsoft.com/office/drawing/2012/chart">
                  <c:ext xmlns:c16="http://schemas.microsoft.com/office/drawing/2014/chart" uri="{C3380CC4-5D6E-409C-BE32-E72D297353CC}">
                    <c16:uniqueId val="{00000011-93FD-4744-B9D0-3F2BD4E8447B}"/>
                  </c:ext>
                </c:extLst>
              </c15:ser>
            </c15:filteredLineSeries>
            <c15:filteredLineSeries>
              <c15:ser>
                <c:idx val="9"/>
                <c:order val="7"/>
                <c:tx>
                  <c:strRef>
                    <c:extLst xmlns:c15="http://schemas.microsoft.com/office/drawing/2012/chart">
                      <c:ext xmlns:c15="http://schemas.microsoft.com/office/drawing/2012/chart" uri="{02D57815-91ED-43cb-92C2-25804820EDAC}">
                        <c15:formulaRef>
                          <c15:sqref>Commodity_prices_MEUR2019!$A$9</c15:sqref>
                        </c15:formulaRef>
                      </c:ext>
                    </c:extLst>
                    <c:strCache>
                      <c:ptCount val="1"/>
                      <c:pt idx="0">
                        <c:v>Imported Bioethanol - Refineries</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Commodity_prices_MEUR2019!$C$9:$I$9</c15:sqref>
                        </c15:formulaRef>
                      </c:ext>
                    </c:extLst>
                    <c:numCache>
                      <c:formatCode>_ * #,##0.00_ ;_ * \-#,##0.00_ ;_ * "-"??_ ;_ @_ </c:formatCode>
                      <c:ptCount val="7"/>
                      <c:pt idx="0">
                        <c:v>38.232089986761537</c:v>
                      </c:pt>
                      <c:pt idx="1">
                        <c:v>34.811225193328987</c:v>
                      </c:pt>
                      <c:pt idx="2">
                        <c:v>31.38867045560421</c:v>
                      </c:pt>
                      <c:pt idx="3">
                        <c:v>31.38867045560421</c:v>
                      </c:pt>
                      <c:pt idx="4">
                        <c:v>31.38867045560421</c:v>
                      </c:pt>
                      <c:pt idx="5">
                        <c:v>31.38867045560421</c:v>
                      </c:pt>
                      <c:pt idx="6">
                        <c:v>31.38867045560421</c:v>
                      </c:pt>
                    </c:numCache>
                  </c:numRef>
                </c:val>
                <c:smooth val="0"/>
                <c:extLst xmlns:c15="http://schemas.microsoft.com/office/drawing/2012/chart">
                  <c:ext xmlns:c16="http://schemas.microsoft.com/office/drawing/2014/chart" uri="{C3380CC4-5D6E-409C-BE32-E72D297353CC}">
                    <c16:uniqueId val="{00000012-93FD-4744-B9D0-3F2BD4E8447B}"/>
                  </c:ext>
                </c:extLst>
              </c15:ser>
            </c15:filteredLineSeries>
            <c15:filteredLineSeries>
              <c15:ser>
                <c:idx val="10"/>
                <c:order val="8"/>
                <c:tx>
                  <c:strRef>
                    <c:extLst xmlns:c15="http://schemas.microsoft.com/office/drawing/2012/chart">
                      <c:ext xmlns:c15="http://schemas.microsoft.com/office/drawing/2012/chart" uri="{02D57815-91ED-43cb-92C2-25804820EDAC}">
                        <c15:formulaRef>
                          <c15:sqref>Commodity_prices_MEUR2019!$A$10</c15:sqref>
                        </c15:formulaRef>
                      </c:ext>
                    </c:extLst>
                    <c:strCache>
                      <c:ptCount val="1"/>
                      <c:pt idx="0">
                        <c:v>Imported Biodiesel - Refineries</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Commodity_prices_MEUR2019!$C$10:$I$10</c15:sqref>
                        </c15:formulaRef>
                      </c:ext>
                    </c:extLst>
                    <c:numCache>
                      <c:formatCode>_ * #,##0.00_ ;_ * \-#,##0.00_ ;_ * "-"??_ ;_ @_ </c:formatCode>
                      <c:ptCount val="7"/>
                      <c:pt idx="0">
                        <c:v>57.698690847699652</c:v>
                      </c:pt>
                      <c:pt idx="1">
                        <c:v>55.225889811369662</c:v>
                      </c:pt>
                      <c:pt idx="2">
                        <c:v>51.104554750819688</c:v>
                      </c:pt>
                      <c:pt idx="3">
                        <c:v>46.983219690269713</c:v>
                      </c:pt>
                      <c:pt idx="4">
                        <c:v>42.861884629719732</c:v>
                      </c:pt>
                      <c:pt idx="5">
                        <c:v>38.740549569169758</c:v>
                      </c:pt>
                      <c:pt idx="6">
                        <c:v>34.619214508619791</c:v>
                      </c:pt>
                    </c:numCache>
                  </c:numRef>
                </c:val>
                <c:smooth val="0"/>
                <c:extLst xmlns:c15="http://schemas.microsoft.com/office/drawing/2012/chart">
                  <c:ext xmlns:c16="http://schemas.microsoft.com/office/drawing/2014/chart" uri="{C3380CC4-5D6E-409C-BE32-E72D297353CC}">
                    <c16:uniqueId val="{00000013-93FD-4744-B9D0-3F2BD4E8447B}"/>
                  </c:ext>
                </c:extLst>
              </c15:ser>
            </c15:filteredLineSeries>
            <c15:filteredLineSeries>
              <c15:ser>
                <c:idx val="15"/>
                <c:order val="13"/>
                <c:tx>
                  <c:strRef>
                    <c:extLst xmlns:c15="http://schemas.microsoft.com/office/drawing/2012/chart">
                      <c:ext xmlns:c15="http://schemas.microsoft.com/office/drawing/2012/chart" uri="{02D57815-91ED-43cb-92C2-25804820EDAC}">
                        <c15:formulaRef>
                          <c15:sqref>Commodity_prices_MEUR2019!$A$17</c15:sqref>
                        </c15:formulaRef>
                      </c:ext>
                    </c:extLst>
                    <c:strCache>
                      <c:ptCount val="1"/>
                      <c:pt idx="0">
                        <c:v>Exported Hydrogen - Hydrogen Production</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Commodity_prices_MEUR2019!$C$17:$I$17</c15:sqref>
                        </c15:formulaRef>
                      </c:ext>
                    </c:extLst>
                    <c:numCache>
                      <c:formatCode>_ * #,##0.00_ ;_ * \-#,##0.00_ ;_ * "-"??_ ;_ @_ </c:formatCode>
                      <c:ptCount val="7"/>
                      <c:pt idx="0">
                        <c:v>0</c:v>
                      </c:pt>
                      <c:pt idx="1">
                        <c:v>0</c:v>
                      </c:pt>
                      <c:pt idx="2">
                        <c:v>0</c:v>
                      </c:pt>
                      <c:pt idx="3">
                        <c:v>0</c:v>
                      </c:pt>
                      <c:pt idx="4">
                        <c:v>0</c:v>
                      </c:pt>
                      <c:pt idx="5">
                        <c:v>0</c:v>
                      </c:pt>
                      <c:pt idx="6">
                        <c:v>0</c:v>
                      </c:pt>
                    </c:numCache>
                  </c:numRef>
                </c:val>
                <c:smooth val="0"/>
                <c:extLst xmlns:c15="http://schemas.microsoft.com/office/drawing/2012/chart">
                  <c:ext xmlns:c16="http://schemas.microsoft.com/office/drawing/2014/chart" uri="{C3380CC4-5D6E-409C-BE32-E72D297353CC}">
                    <c16:uniqueId val="{00000014-93FD-4744-B9D0-3F2BD4E8447B}"/>
                  </c:ext>
                </c:extLst>
              </c15:ser>
            </c15:filteredLineSeries>
            <c15:filteredLineSeries>
              <c15:ser>
                <c:idx val="19"/>
                <c:order val="17"/>
                <c:tx>
                  <c:strRef>
                    <c:extLst xmlns:c15="http://schemas.microsoft.com/office/drawing/2012/chart">
                      <c:ext xmlns:c15="http://schemas.microsoft.com/office/drawing/2012/chart" uri="{02D57815-91ED-43cb-92C2-25804820EDAC}">
                        <c15:formulaRef>
                          <c15:sqref>Commodity_prices_MEUR2019!$A$21</c15:sqref>
                        </c15:formulaRef>
                      </c:ext>
                    </c:extLst>
                    <c:strCache>
                      <c:ptCount val="1"/>
                      <c:pt idx="0">
                        <c:v>National Natural Gas</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Commodity_prices_MEUR2019!$C$1:$I$1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Commodity_prices_MEUR2019!$C$21:$I$21</c15:sqref>
                        </c15:formulaRef>
                      </c:ext>
                    </c:extLst>
                    <c:numCache>
                      <c:formatCode>_ * #,##0.00_ ;_ * \-#,##0.00_ ;_ * "-"??_ ;_ @_ </c:formatCode>
                      <c:ptCount val="7"/>
                      <c:pt idx="0">
                        <c:v>24.59696857763559</c:v>
                      </c:pt>
                      <c:pt idx="1">
                        <c:v>14.211581844856118</c:v>
                      </c:pt>
                      <c:pt idx="2">
                        <c:v>6.2858919698402076</c:v>
                      </c:pt>
                      <c:pt idx="3">
                        <c:v>5.444973446380323</c:v>
                      </c:pt>
                      <c:pt idx="4">
                        <c:v>4.6020714112945607</c:v>
                      </c:pt>
                      <c:pt idx="5">
                        <c:v>4.6030615857635331</c:v>
                      </c:pt>
                      <c:pt idx="6">
                        <c:v>4.6020714112945607</c:v>
                      </c:pt>
                    </c:numCache>
                  </c:numRef>
                </c:val>
                <c:smooth val="0"/>
                <c:extLst xmlns:c15="http://schemas.microsoft.com/office/drawing/2012/chart">
                  <c:ext xmlns:c16="http://schemas.microsoft.com/office/drawing/2014/chart" uri="{C3380CC4-5D6E-409C-BE32-E72D297353CC}">
                    <c16:uniqueId val="{00000015-93FD-4744-B9D0-3F2BD4E8447B}"/>
                  </c:ext>
                </c:extLst>
              </c15:ser>
            </c15:filteredLineSeries>
            <c15:filteredLineSeries>
              <c15:ser>
                <c:idx val="0"/>
                <c:order val="19"/>
                <c:tx>
                  <c:strRef>
                    <c:extLst xmlns:c15="http://schemas.microsoft.com/office/drawing/2012/chart">
                      <c:ext xmlns:c15="http://schemas.microsoft.com/office/drawing/2012/chart" uri="{02D57815-91ED-43cb-92C2-25804820EDAC}">
                        <c15:formulaRef>
                          <c15:sqref>Commodity_prices_MEUR2019!$A$23</c15:sqref>
                        </c15:formulaRef>
                      </c:ext>
                    </c:extLst>
                    <c:strCache>
                      <c:ptCount val="1"/>
                      <c:pt idx="0">
                        <c:v>Imported plastic waste</c:v>
                      </c:pt>
                    </c:strCache>
                  </c:strRef>
                </c:tx>
                <c:spPr>
                  <a:ln w="28575" cap="rnd">
                    <a:solidFill>
                      <a:schemeClr val="accent1"/>
                    </a:solidFill>
                    <a:round/>
                  </a:ln>
                  <a:effectLst/>
                </c:spPr>
                <c:marker>
                  <c:symbol val="none"/>
                </c:marker>
                <c:val>
                  <c:numRef>
                    <c:extLst xmlns:c15="http://schemas.microsoft.com/office/drawing/2012/chart">
                      <c:ext xmlns:c15="http://schemas.microsoft.com/office/drawing/2012/chart" uri="{02D57815-91ED-43cb-92C2-25804820EDAC}">
                        <c15:formulaRef>
                          <c15:sqref>Commodity_prices_MEUR2019!$C$23:$I$23</c15:sqref>
                        </c15:formulaRef>
                      </c:ext>
                    </c:extLst>
                    <c:numCache>
                      <c:formatCode>_ * #,##0.0_ ;_ * \-#,##0.0_ ;_ * "-"??_ ;_ @_ </c:formatCode>
                      <c:ptCount val="7"/>
                      <c:pt idx="0">
                        <c:v>427.07920102674001</c:v>
                      </c:pt>
                      <c:pt idx="1">
                        <c:v>427.07920102674001</c:v>
                      </c:pt>
                      <c:pt idx="2">
                        <c:v>427.07920102674001</c:v>
                      </c:pt>
                      <c:pt idx="3">
                        <c:v>427.07920102674001</c:v>
                      </c:pt>
                      <c:pt idx="4">
                        <c:v>427.07920102674001</c:v>
                      </c:pt>
                      <c:pt idx="5">
                        <c:v>427.07920102674001</c:v>
                      </c:pt>
                      <c:pt idx="6">
                        <c:v>427.07920102674001</c:v>
                      </c:pt>
                    </c:numCache>
                  </c:numRef>
                </c:val>
                <c:smooth val="0"/>
                <c:extLst xmlns:c15="http://schemas.microsoft.com/office/drawing/2012/chart">
                  <c:ext xmlns:c16="http://schemas.microsoft.com/office/drawing/2014/chart" uri="{C3380CC4-5D6E-409C-BE32-E72D297353CC}">
                    <c16:uniqueId val="{00000016-93FD-4744-B9D0-3F2BD4E8447B}"/>
                  </c:ext>
                </c:extLst>
              </c15:ser>
            </c15:filteredLineSeries>
          </c:ext>
        </c:extLst>
      </c:lineChart>
      <c:catAx>
        <c:axId val="127089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75103"/>
        <c:crosses val="autoZero"/>
        <c:auto val="1"/>
        <c:lblAlgn val="ctr"/>
        <c:lblOffset val="100"/>
        <c:noMultiLvlLbl val="0"/>
      </c:catAx>
      <c:valAx>
        <c:axId val="127087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2022 €/GJ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96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Selected</a:t>
            </a:r>
            <a:r>
              <a:rPr lang="en-US" baseline="0"/>
              <a:t> c</a:t>
            </a:r>
            <a:r>
              <a:rPr lang="en-US"/>
              <a:t>ommodity price</a:t>
            </a:r>
            <a:r>
              <a:rPr lang="en-US" baseline="0"/>
              <a:t> indices,</a:t>
            </a:r>
            <a:r>
              <a:rPr lang="en-US"/>
              <a:t> IESA-Opt, 2022=100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7"/>
          <c:tx>
            <c:strRef>
              <c:f>Commodity_prices_index!$A$9</c:f>
              <c:strCache>
                <c:ptCount val="1"/>
                <c:pt idx="0">
                  <c:v>Imported Bioethanol - Refineries</c:v>
                </c:pt>
              </c:strCache>
            </c:strRef>
          </c:tx>
          <c:spPr>
            <a:ln w="28575" cap="rnd">
              <a:solidFill>
                <a:schemeClr val="accent6"/>
              </a:solidFill>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Commodity_prices_index!$B$9:$H$9</c:f>
              <c:numCache>
                <c:formatCode>_ * #,##0.00_ ;_ * \-#,##0.00_ ;_ * "-"??_ ;_ @_ </c:formatCode>
                <c:ptCount val="7"/>
                <c:pt idx="0">
                  <c:v>100</c:v>
                </c:pt>
                <c:pt idx="1">
                  <c:v>91.052373033707852</c:v>
                </c:pt>
                <c:pt idx="2">
                  <c:v>82.100325842696606</c:v>
                </c:pt>
                <c:pt idx="3">
                  <c:v>82.100325842696606</c:v>
                </c:pt>
                <c:pt idx="4">
                  <c:v>82.100325842696606</c:v>
                </c:pt>
                <c:pt idx="5">
                  <c:v>82.100325842696606</c:v>
                </c:pt>
                <c:pt idx="6">
                  <c:v>82.100325842696606</c:v>
                </c:pt>
              </c:numCache>
            </c:numRef>
          </c:val>
          <c:smooth val="0"/>
          <c:extLst>
            <c:ext xmlns:c16="http://schemas.microsoft.com/office/drawing/2014/chart" uri="{C3380CC4-5D6E-409C-BE32-E72D297353CC}">
              <c16:uniqueId val="{00000029-390E-416C-B991-1D391710DC05}"/>
            </c:ext>
          </c:extLst>
        </c:ser>
        <c:ser>
          <c:idx val="11"/>
          <c:order val="9"/>
          <c:tx>
            <c:strRef>
              <c:f>Commodity_prices_index!$A$11</c:f>
              <c:strCache>
                <c:ptCount val="1"/>
                <c:pt idx="0">
                  <c:v>Imported Biokerosene - Refineries</c:v>
                </c:pt>
              </c:strCache>
            </c:strRef>
          </c:tx>
          <c:spPr>
            <a:ln w="28575" cap="rnd">
              <a:solidFill>
                <a:schemeClr val="accent6">
                  <a:lumMod val="75000"/>
                </a:schemeClr>
              </a:solidFill>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Commodity_prices_index!$B$11:$H$11</c:f>
              <c:numCache>
                <c:formatCode>_ * #,##0.00_ ;_ * \-#,##0.00_ ;_ * "-"??_ ;_ @_ </c:formatCode>
                <c:ptCount val="7"/>
                <c:pt idx="0">
                  <c:v>100</c:v>
                </c:pt>
                <c:pt idx="1">
                  <c:v>95.714285714285722</c:v>
                </c:pt>
                <c:pt idx="2">
                  <c:v>88.571428571428569</c:v>
                </c:pt>
                <c:pt idx="3">
                  <c:v>81.428571428571431</c:v>
                </c:pt>
                <c:pt idx="4">
                  <c:v>74.285714285714292</c:v>
                </c:pt>
                <c:pt idx="5">
                  <c:v>67.142857142857153</c:v>
                </c:pt>
                <c:pt idx="6">
                  <c:v>60</c:v>
                </c:pt>
              </c:numCache>
            </c:numRef>
          </c:val>
          <c:smooth val="0"/>
          <c:extLst>
            <c:ext xmlns:c16="http://schemas.microsoft.com/office/drawing/2014/chart" uri="{C3380CC4-5D6E-409C-BE32-E72D297353CC}">
              <c16:uniqueId val="{0000002B-390E-416C-B991-1D391710DC05}"/>
            </c:ext>
          </c:extLst>
        </c:ser>
        <c:ser>
          <c:idx val="12"/>
          <c:order val="10"/>
          <c:tx>
            <c:strRef>
              <c:f>Commodity_prices_index!$A$12</c:f>
              <c:strCache>
                <c:ptCount val="1"/>
                <c:pt idx="0">
                  <c:v>Imported Natural Gas - Final Gas</c:v>
                </c:pt>
              </c:strCache>
            </c:strRef>
          </c:tx>
          <c:spPr>
            <a:ln w="28575" cap="rnd">
              <a:solidFill>
                <a:srgbClr val="00B0F0"/>
              </a:solidFill>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Commodity_prices_index!$B$12:$H$12</c:f>
              <c:numCache>
                <c:formatCode>_ * #,##0.00_ ;_ * \-#,##0.00_ ;_ * "-"??_ ;_ @_ </c:formatCode>
                <c:ptCount val="7"/>
                <c:pt idx="0">
                  <c:v>100</c:v>
                </c:pt>
                <c:pt idx="1">
                  <c:v>57.777777777777779</c:v>
                </c:pt>
                <c:pt idx="2">
                  <c:v>25.555555555555561</c:v>
                </c:pt>
                <c:pt idx="3">
                  <c:v>22.136766281561542</c:v>
                </c:pt>
                <c:pt idx="4">
                  <c:v>18.709912958456684</c:v>
                </c:pt>
                <c:pt idx="5">
                  <c:v>18.71393855399236</c:v>
                </c:pt>
                <c:pt idx="6">
                  <c:v>18.709912958456684</c:v>
                </c:pt>
              </c:numCache>
            </c:numRef>
          </c:val>
          <c:smooth val="0"/>
          <c:extLst>
            <c:ext xmlns:c16="http://schemas.microsoft.com/office/drawing/2014/chart" uri="{C3380CC4-5D6E-409C-BE32-E72D297353CC}">
              <c16:uniqueId val="{0000002C-390E-416C-B991-1D391710DC05}"/>
            </c:ext>
          </c:extLst>
        </c:ser>
        <c:ser>
          <c:idx val="14"/>
          <c:order val="12"/>
          <c:tx>
            <c:strRef>
              <c:f>Commodity_prices_index!$A$14</c:f>
              <c:strCache>
                <c:ptCount val="1"/>
                <c:pt idx="0">
                  <c:v>Imported Hydrogen (liquid) - Hydrogen Production</c:v>
                </c:pt>
              </c:strCache>
            </c:strRef>
          </c:tx>
          <c:spPr>
            <a:ln w="28575" cap="rnd">
              <a:solidFill>
                <a:srgbClr val="CBA9E5"/>
              </a:solidFill>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Commodity_prices_index!$B$14:$H$14</c:f>
              <c:numCache>
                <c:formatCode>_ * #,##0.00_ ;_ * \-#,##0.00_ ;_ * "-"??_ ;_ @_ </c:formatCode>
                <c:ptCount val="7"/>
                <c:pt idx="0">
                  <c:v>100</c:v>
                </c:pt>
                <c:pt idx="1">
                  <c:v>97.210484825377435</c:v>
                </c:pt>
                <c:pt idx="2">
                  <c:v>94.4444444444444</c:v>
                </c:pt>
                <c:pt idx="3">
                  <c:v>93.525698368156128</c:v>
                </c:pt>
                <c:pt idx="4">
                  <c:v>92.592592592592567</c:v>
                </c:pt>
                <c:pt idx="5">
                  <c:v>91.198464816226888</c:v>
                </c:pt>
                <c:pt idx="6">
                  <c:v>89.814814814814767</c:v>
                </c:pt>
              </c:numCache>
            </c:numRef>
          </c:val>
          <c:smooth val="0"/>
          <c:extLst>
            <c:ext xmlns:c16="http://schemas.microsoft.com/office/drawing/2014/chart" uri="{C3380CC4-5D6E-409C-BE32-E72D297353CC}">
              <c16:uniqueId val="{0000002E-390E-416C-B991-1D391710DC05}"/>
            </c:ext>
          </c:extLst>
        </c:ser>
        <c:ser>
          <c:idx val="16"/>
          <c:order val="14"/>
          <c:tx>
            <c:strRef>
              <c:f>Commodity_prices_index!$A$17</c:f>
              <c:strCache>
                <c:ptCount val="1"/>
                <c:pt idx="0">
                  <c:v>Imported Ammonia - Ammonia Production</c:v>
                </c:pt>
              </c:strCache>
            </c:strRef>
          </c:tx>
          <c:spPr>
            <a:ln w="28575" cap="rnd">
              <a:solidFill>
                <a:srgbClr val="CC00FF"/>
              </a:solidFill>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Commodity_prices_index!$B$17:$H$17</c:f>
              <c:numCache>
                <c:formatCode>_ * #,##0.00_ ;_ * \-#,##0.00_ ;_ * "-"??_ ;_ @_ </c:formatCode>
                <c:ptCount val="7"/>
                <c:pt idx="0">
                  <c:v>100</c:v>
                </c:pt>
                <c:pt idx="1">
                  <c:v>88.634271894138706</c:v>
                </c:pt>
                <c:pt idx="2">
                  <c:v>77.261564867621203</c:v>
                </c:pt>
                <c:pt idx="3">
                  <c:v>75.768006619183069</c:v>
                </c:pt>
                <c:pt idx="4">
                  <c:v>74.280071179222219</c:v>
                </c:pt>
                <c:pt idx="5">
                  <c:v>72.792135739261369</c:v>
                </c:pt>
                <c:pt idx="6">
                  <c:v>71.31836757011186</c:v>
                </c:pt>
              </c:numCache>
            </c:numRef>
          </c:val>
          <c:smooth val="0"/>
          <c:extLst>
            <c:ext xmlns:c16="http://schemas.microsoft.com/office/drawing/2014/chart" uri="{C3380CC4-5D6E-409C-BE32-E72D297353CC}">
              <c16:uniqueId val="{00000030-390E-416C-B991-1D391710DC05}"/>
            </c:ext>
          </c:extLst>
        </c:ser>
        <c:ser>
          <c:idx val="17"/>
          <c:order val="15"/>
          <c:tx>
            <c:strRef>
              <c:f>Commodity_prices_index!$A$18</c:f>
              <c:strCache>
                <c:ptCount val="1"/>
                <c:pt idx="0">
                  <c:v>Imported Coal</c:v>
                </c:pt>
              </c:strCache>
            </c:strRef>
          </c:tx>
          <c:spPr>
            <a:ln w="28575" cap="rnd">
              <a:solidFill>
                <a:schemeClr val="tx1"/>
              </a:solidFill>
              <a:prstDash val="sysDot"/>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Commodity_prices_index!$B$18:$H$18</c:f>
              <c:numCache>
                <c:formatCode>_ * #,##0.00_ ;_ * \-#,##0.00_ ;_ * "-"??_ ;_ @_ </c:formatCode>
                <c:ptCount val="7"/>
                <c:pt idx="0">
                  <c:v>100</c:v>
                </c:pt>
                <c:pt idx="1">
                  <c:v>67.55725190839695</c:v>
                </c:pt>
                <c:pt idx="2">
                  <c:v>25.190839694656486</c:v>
                </c:pt>
                <c:pt idx="3">
                  <c:v>25.572519083969464</c:v>
                </c:pt>
                <c:pt idx="4">
                  <c:v>18.877898368940041</c:v>
                </c:pt>
                <c:pt idx="5">
                  <c:v>18.322666063971219</c:v>
                </c:pt>
                <c:pt idx="6">
                  <c:v>17.767433759002397</c:v>
                </c:pt>
              </c:numCache>
            </c:numRef>
          </c:val>
          <c:smooth val="0"/>
          <c:extLst>
            <c:ext xmlns:c16="http://schemas.microsoft.com/office/drawing/2014/chart" uri="{C3380CC4-5D6E-409C-BE32-E72D297353CC}">
              <c16:uniqueId val="{00000031-390E-416C-B991-1D391710DC05}"/>
            </c:ext>
          </c:extLst>
        </c:ser>
        <c:ser>
          <c:idx val="18"/>
          <c:order val="16"/>
          <c:tx>
            <c:strRef>
              <c:f>Commodity_prices_index!$A$19</c:f>
              <c:strCache>
                <c:ptCount val="1"/>
                <c:pt idx="0">
                  <c:v>Imported Crude Oil</c:v>
                </c:pt>
              </c:strCache>
            </c:strRef>
          </c:tx>
          <c:spPr>
            <a:ln w="28575" cap="rnd">
              <a:solidFill>
                <a:schemeClr val="accent2">
                  <a:lumMod val="75000"/>
                </a:schemeClr>
              </a:solidFill>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Commodity_prices_index!$B$19:$H$19</c:f>
              <c:numCache>
                <c:formatCode>_ * #,##0.00_ ;_ * \-#,##0.00_ ;_ * "-"??_ ;_ @_ </c:formatCode>
                <c:ptCount val="7"/>
                <c:pt idx="0">
                  <c:v>100</c:v>
                </c:pt>
                <c:pt idx="1">
                  <c:v>92.844318929024311</c:v>
                </c:pt>
                <c:pt idx="2">
                  <c:v>85.714285714285694</c:v>
                </c:pt>
                <c:pt idx="3">
                  <c:v>85.714285714285694</c:v>
                </c:pt>
                <c:pt idx="4">
                  <c:v>64.285714285714278</c:v>
                </c:pt>
                <c:pt idx="5">
                  <c:v>61.760176987219111</c:v>
                </c:pt>
                <c:pt idx="6">
                  <c:v>59.183673469387756</c:v>
                </c:pt>
              </c:numCache>
            </c:numRef>
          </c:val>
          <c:smooth val="0"/>
          <c:extLst>
            <c:ext xmlns:c16="http://schemas.microsoft.com/office/drawing/2014/chart" uri="{C3380CC4-5D6E-409C-BE32-E72D297353CC}">
              <c16:uniqueId val="{00000032-390E-416C-B991-1D391710DC05}"/>
            </c:ext>
          </c:extLst>
        </c:ser>
        <c:ser>
          <c:idx val="20"/>
          <c:order val="18"/>
          <c:tx>
            <c:strRef>
              <c:f>Commodity_prices_index!$A$21</c:f>
              <c:strCache>
                <c:ptCount val="1"/>
                <c:pt idx="0">
                  <c:v>Municipal Waste NL</c:v>
                </c:pt>
              </c:strCache>
            </c:strRef>
          </c:tx>
          <c:spPr>
            <a:ln w="28575" cap="rnd">
              <a:solidFill>
                <a:schemeClr val="bg2">
                  <a:lumMod val="75000"/>
                </a:schemeClr>
              </a:solidFill>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Commodity_prices_index!$B$21:$H$21</c:f>
              <c:numCache>
                <c:formatCode>_ * #,##0.00_ ;_ * \-#,##0.00_ ;_ * "-"??_ ;_ @_ </c:formatCode>
                <c:ptCount val="7"/>
                <c:pt idx="0">
                  <c:v>100</c:v>
                </c:pt>
                <c:pt idx="1">
                  <c:v>116.8254913639071</c:v>
                </c:pt>
                <c:pt idx="2">
                  <c:v>116.8254913639071</c:v>
                </c:pt>
                <c:pt idx="3">
                  <c:v>116.8254913639071</c:v>
                </c:pt>
                <c:pt idx="4">
                  <c:v>116.8254913639071</c:v>
                </c:pt>
                <c:pt idx="5">
                  <c:v>116.8254913639071</c:v>
                </c:pt>
                <c:pt idx="6">
                  <c:v>116.8254913639071</c:v>
                </c:pt>
              </c:numCache>
            </c:numRef>
          </c:val>
          <c:smooth val="0"/>
          <c:extLst>
            <c:ext xmlns:c16="http://schemas.microsoft.com/office/drawing/2014/chart" uri="{C3380CC4-5D6E-409C-BE32-E72D297353CC}">
              <c16:uniqueId val="{00000034-390E-416C-B991-1D391710DC05}"/>
            </c:ext>
          </c:extLst>
        </c:ser>
        <c:ser>
          <c:idx val="1"/>
          <c:order val="38"/>
          <c:tx>
            <c:strRef>
              <c:f>Commodity_prices_index!$A$41</c:f>
              <c:strCache>
                <c:ptCount val="1"/>
                <c:pt idx="0">
                  <c:v>Stock of end-of-life concrete</c:v>
                </c:pt>
              </c:strCache>
            </c:strRef>
          </c:tx>
          <c:spPr>
            <a:ln w="28575" cap="rnd">
              <a:solidFill>
                <a:srgbClr val="FFC000"/>
              </a:solidFill>
              <a:prstDash val="sysDot"/>
              <a:round/>
            </a:ln>
            <a:effectLst/>
          </c:spPr>
          <c:marker>
            <c:symbol val="none"/>
          </c:marker>
          <c:cat>
            <c:numRef>
              <c:f>Commodity_prices_index!$B$1:$H$1</c:f>
              <c:numCache>
                <c:formatCode>General</c:formatCode>
                <c:ptCount val="7"/>
                <c:pt idx="0">
                  <c:v>2022</c:v>
                </c:pt>
                <c:pt idx="1">
                  <c:v>2025</c:v>
                </c:pt>
                <c:pt idx="2">
                  <c:v>2030</c:v>
                </c:pt>
                <c:pt idx="3">
                  <c:v>2035</c:v>
                </c:pt>
                <c:pt idx="4">
                  <c:v>2040</c:v>
                </c:pt>
                <c:pt idx="5">
                  <c:v>2045</c:v>
                </c:pt>
                <c:pt idx="6">
                  <c:v>2050</c:v>
                </c:pt>
              </c:numCache>
            </c:numRef>
          </c:cat>
          <c:val>
            <c:numRef>
              <c:f>Commodity_prices_index!$B$41:$H$41</c:f>
              <c:numCache>
                <c:formatCode>_ * #,##0_ ;_ * \-#,##0_ ;_ * "-"??_ ;_ @_ </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48-390E-416C-B991-1D391710DC05}"/>
            </c:ext>
          </c:extLst>
        </c:ser>
        <c:ser>
          <c:idx val="39"/>
          <c:order val="39"/>
          <c:tx>
            <c:strRef>
              <c:f>Commodity_prices_index!$A$42</c:f>
              <c:strCache>
                <c:ptCount val="1"/>
                <c:pt idx="0">
                  <c:v>Stock of end-of-life ceramic (CTW)</c:v>
                </c:pt>
              </c:strCache>
            </c:strRef>
          </c:tx>
          <c:spPr>
            <a:ln w="28575" cap="rnd">
              <a:solidFill>
                <a:schemeClr val="accent6">
                  <a:lumMod val="40000"/>
                  <a:lumOff val="60000"/>
                </a:schemeClr>
              </a:solidFill>
              <a:round/>
            </a:ln>
            <a:effectLst/>
          </c:spPr>
          <c:marker>
            <c:symbol val="none"/>
          </c:marker>
          <c:val>
            <c:numRef>
              <c:f>Commodity_prices_index!$B$42:$H$42</c:f>
              <c:numCache>
                <c:formatCode>_ * #,##0_ ;_ * \-#,##0_ ;_ * "-"??_ ;_ @_ </c:formatCode>
                <c:ptCount val="7"/>
              </c:numCache>
            </c:numRef>
          </c:val>
          <c:smooth val="0"/>
          <c:extLst>
            <c:ext xmlns:c16="http://schemas.microsoft.com/office/drawing/2014/chart" uri="{C3380CC4-5D6E-409C-BE32-E72D297353CC}">
              <c16:uniqueId val="{0000004A-390E-416C-B991-1D391710DC05}"/>
            </c:ext>
          </c:extLst>
        </c:ser>
        <c:dLbls>
          <c:showLegendKey val="0"/>
          <c:showVal val="0"/>
          <c:showCatName val="0"/>
          <c:showSerName val="0"/>
          <c:showPercent val="0"/>
          <c:showBubbleSize val="0"/>
        </c:dLbls>
        <c:smooth val="0"/>
        <c:axId val="1270896703"/>
        <c:axId val="1270875103"/>
        <c:extLst>
          <c:ext xmlns:c15="http://schemas.microsoft.com/office/drawing/2012/chart" uri="{02D57815-91ED-43cb-92C2-25804820EDAC}">
            <c15:filteredLineSeries>
              <c15:ser>
                <c:idx val="2"/>
                <c:order val="0"/>
                <c:tx>
                  <c:strRef>
                    <c:extLst>
                      <c:ext uri="{02D57815-91ED-43cb-92C2-25804820EDAC}">
                        <c15:formulaRef>
                          <c15:sqref>Commodity_prices_index!$A$2</c15:sqref>
                        </c15:formulaRef>
                      </c:ext>
                    </c:extLst>
                    <c:strCache>
                      <c:ptCount val="1"/>
                      <c:pt idx="0">
                        <c:v>Imported LPG - Refineries</c:v>
                      </c:pt>
                    </c:strCache>
                  </c:strRef>
                </c:tx>
                <c:spPr>
                  <a:ln w="28575" cap="rnd">
                    <a:solidFill>
                      <a:schemeClr val="accent3"/>
                    </a:solidFill>
                    <a:round/>
                  </a:ln>
                  <a:effectLst/>
                </c:spPr>
                <c:marker>
                  <c:symbol val="none"/>
                </c:marker>
                <c:cat>
                  <c:numRef>
                    <c:extLst>
                      <c:ex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c:ext uri="{02D57815-91ED-43cb-92C2-25804820EDAC}">
                        <c15:formulaRef>
                          <c15:sqref>Commodity_prices_index!$B$2:$H$2</c15:sqref>
                        </c15:formulaRef>
                      </c:ext>
                    </c:extLst>
                    <c:numCache>
                      <c:formatCode>_ * #,##0.00_ ;_ * \-#,##0.00_ ;_ * "-"??_ ;_ @_ </c:formatCode>
                      <c:ptCount val="7"/>
                      <c:pt idx="0">
                        <c:v>100</c:v>
                      </c:pt>
                      <c:pt idx="1">
                        <c:v>92.844318929024311</c:v>
                      </c:pt>
                      <c:pt idx="2">
                        <c:v>85.71428571428568</c:v>
                      </c:pt>
                      <c:pt idx="3">
                        <c:v>85.71428571428568</c:v>
                      </c:pt>
                      <c:pt idx="4">
                        <c:v>64.285714285714263</c:v>
                      </c:pt>
                      <c:pt idx="5">
                        <c:v>61.760176987219097</c:v>
                      </c:pt>
                      <c:pt idx="6">
                        <c:v>59.183673469387735</c:v>
                      </c:pt>
                    </c:numCache>
                  </c:numRef>
                </c:val>
                <c:smooth val="0"/>
                <c:extLst>
                  <c:ext xmlns:c16="http://schemas.microsoft.com/office/drawing/2014/chart" uri="{C3380CC4-5D6E-409C-BE32-E72D297353CC}">
                    <c16:uniqueId val="{00000002-390E-416C-B991-1D391710DC05}"/>
                  </c:ext>
                </c:extLst>
              </c15:ser>
            </c15:filteredLineSeries>
            <c15:filteredLineSeries>
              <c15:ser>
                <c:idx val="3"/>
                <c:order val="1"/>
                <c:tx>
                  <c:strRef>
                    <c:extLst xmlns:c15="http://schemas.microsoft.com/office/drawing/2012/chart">
                      <c:ext xmlns:c15="http://schemas.microsoft.com/office/drawing/2012/chart" uri="{02D57815-91ED-43cb-92C2-25804820EDAC}">
                        <c15:formulaRef>
                          <c15:sqref>Commodity_prices_index!$A$3</c15:sqref>
                        </c15:formulaRef>
                      </c:ext>
                    </c:extLst>
                    <c:strCache>
                      <c:ptCount val="1"/>
                      <c:pt idx="0">
                        <c:v>Imported Naphtha - Refineries</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Commodity_prices_index!$B$3:$H$3</c15:sqref>
                        </c15:formulaRef>
                      </c:ext>
                    </c:extLst>
                    <c:numCache>
                      <c:formatCode>_ * #,##0.00_ ;_ * \-#,##0.00_ ;_ * "-"??_ ;_ @_ </c:formatCode>
                      <c:ptCount val="7"/>
                      <c:pt idx="0">
                        <c:v>100</c:v>
                      </c:pt>
                      <c:pt idx="1">
                        <c:v>92.844318929024325</c:v>
                      </c:pt>
                      <c:pt idx="2">
                        <c:v>85.714285714285722</c:v>
                      </c:pt>
                      <c:pt idx="3">
                        <c:v>85.714285714285722</c:v>
                      </c:pt>
                      <c:pt idx="4">
                        <c:v>64.285714285714292</c:v>
                      </c:pt>
                      <c:pt idx="5">
                        <c:v>61.760176987219118</c:v>
                      </c:pt>
                      <c:pt idx="6">
                        <c:v>59.183673469387756</c:v>
                      </c:pt>
                    </c:numCache>
                  </c:numRef>
                </c:val>
                <c:smooth val="0"/>
                <c:extLst xmlns:c15="http://schemas.microsoft.com/office/drawing/2012/chart">
                  <c:ext xmlns:c16="http://schemas.microsoft.com/office/drawing/2014/chart" uri="{C3380CC4-5D6E-409C-BE32-E72D297353CC}">
                    <c16:uniqueId val="{00000003-390E-416C-B991-1D391710DC05}"/>
                  </c:ext>
                </c:extLst>
              </c15:ser>
            </c15:filteredLineSeries>
            <c15:filteredLineSeries>
              <c15:ser>
                <c:idx val="4"/>
                <c:order val="2"/>
                <c:tx>
                  <c:strRef>
                    <c:extLst xmlns:c15="http://schemas.microsoft.com/office/drawing/2012/chart">
                      <c:ext xmlns:c15="http://schemas.microsoft.com/office/drawing/2012/chart" uri="{02D57815-91ED-43cb-92C2-25804820EDAC}">
                        <c15:formulaRef>
                          <c15:sqref>Commodity_prices_index!$A$4</c15:sqref>
                        </c15:formulaRef>
                      </c:ext>
                    </c:extLst>
                    <c:strCache>
                      <c:ptCount val="1"/>
                      <c:pt idx="0">
                        <c:v>Imported Road Fuel - Refineries</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Commodity_prices_index!$B$4:$H$4</c15:sqref>
                        </c15:formulaRef>
                      </c:ext>
                    </c:extLst>
                    <c:numCache>
                      <c:formatCode>_ * #,##0.00_ ;_ * \-#,##0.00_ ;_ * "-"??_ ;_ @_ </c:formatCode>
                      <c:ptCount val="7"/>
                      <c:pt idx="0">
                        <c:v>100</c:v>
                      </c:pt>
                      <c:pt idx="1">
                        <c:v>92.844318929024311</c:v>
                      </c:pt>
                      <c:pt idx="2">
                        <c:v>85.71428571428568</c:v>
                      </c:pt>
                      <c:pt idx="3">
                        <c:v>85.71428571428568</c:v>
                      </c:pt>
                      <c:pt idx="4">
                        <c:v>64.285714285714263</c:v>
                      </c:pt>
                      <c:pt idx="5">
                        <c:v>61.760176987219097</c:v>
                      </c:pt>
                      <c:pt idx="6">
                        <c:v>59.183673469387735</c:v>
                      </c:pt>
                    </c:numCache>
                  </c:numRef>
                </c:val>
                <c:smooth val="0"/>
                <c:extLst xmlns:c15="http://schemas.microsoft.com/office/drawing/2012/chart">
                  <c:ext xmlns:c16="http://schemas.microsoft.com/office/drawing/2014/chart" uri="{C3380CC4-5D6E-409C-BE32-E72D297353CC}">
                    <c16:uniqueId val="{00000004-390E-416C-B991-1D391710DC05}"/>
                  </c:ext>
                </c:extLst>
              </c15:ser>
            </c15:filteredLineSeries>
            <c15:filteredLineSeries>
              <c15:ser>
                <c:idx val="5"/>
                <c:order val="3"/>
                <c:tx>
                  <c:strRef>
                    <c:extLst xmlns:c15="http://schemas.microsoft.com/office/drawing/2012/chart">
                      <c:ext xmlns:c15="http://schemas.microsoft.com/office/drawing/2012/chart" uri="{02D57815-91ED-43cb-92C2-25804820EDAC}">
                        <c15:formulaRef>
                          <c15:sqref>Commodity_prices_index!$A$5</c15:sqref>
                        </c15:formulaRef>
                      </c:ext>
                    </c:extLst>
                    <c:strCache>
                      <c:ptCount val="1"/>
                      <c:pt idx="0">
                        <c:v>Imported Kerosene - Refineries</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Commodity_prices_index!$B$5:$H$5</c15:sqref>
                        </c15:formulaRef>
                      </c:ext>
                    </c:extLst>
                    <c:numCache>
                      <c:formatCode>_ * #,##0.00_ ;_ * \-#,##0.00_ ;_ * "-"??_ ;_ @_ </c:formatCode>
                      <c:ptCount val="7"/>
                      <c:pt idx="0">
                        <c:v>100</c:v>
                      </c:pt>
                      <c:pt idx="1">
                        <c:v>92.844318929024325</c:v>
                      </c:pt>
                      <c:pt idx="2">
                        <c:v>85.714285714285708</c:v>
                      </c:pt>
                      <c:pt idx="3">
                        <c:v>85.714285714285708</c:v>
                      </c:pt>
                      <c:pt idx="4">
                        <c:v>64.285714285714278</c:v>
                      </c:pt>
                      <c:pt idx="5">
                        <c:v>61.760176987219111</c:v>
                      </c:pt>
                      <c:pt idx="6">
                        <c:v>59.183673469387742</c:v>
                      </c:pt>
                    </c:numCache>
                  </c:numRef>
                </c:val>
                <c:smooth val="0"/>
                <c:extLst xmlns:c15="http://schemas.microsoft.com/office/drawing/2012/chart">
                  <c:ext xmlns:c16="http://schemas.microsoft.com/office/drawing/2014/chart" uri="{C3380CC4-5D6E-409C-BE32-E72D297353CC}">
                    <c16:uniqueId val="{00000005-390E-416C-B991-1D391710DC05}"/>
                  </c:ext>
                </c:extLst>
              </c15:ser>
            </c15:filteredLineSeries>
            <c15:filteredLineSeries>
              <c15:ser>
                <c:idx val="6"/>
                <c:order val="4"/>
                <c:tx>
                  <c:strRef>
                    <c:extLst xmlns:c15="http://schemas.microsoft.com/office/drawing/2012/chart">
                      <c:ext xmlns:c15="http://schemas.microsoft.com/office/drawing/2012/chart" uri="{02D57815-91ED-43cb-92C2-25804820EDAC}">
                        <c15:formulaRef>
                          <c15:sqref>Commodity_prices_index!$A$6</c15:sqref>
                        </c15:formulaRef>
                      </c:ext>
                    </c:extLst>
                    <c:strCache>
                      <c:ptCount val="1"/>
                      <c:pt idx="0">
                        <c:v>Imported Fuel Oil - Refineries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Commodity_prices_index!$B$6:$H$6</c15:sqref>
                        </c15:formulaRef>
                      </c:ext>
                    </c:extLst>
                    <c:numCache>
                      <c:formatCode>_ * #,##0.00_ ;_ * \-#,##0.00_ ;_ * "-"??_ ;_ @_ </c:formatCode>
                      <c:ptCount val="7"/>
                      <c:pt idx="0">
                        <c:v>100</c:v>
                      </c:pt>
                      <c:pt idx="1">
                        <c:v>92.844318929024311</c:v>
                      </c:pt>
                      <c:pt idx="2">
                        <c:v>85.71428571428568</c:v>
                      </c:pt>
                      <c:pt idx="3">
                        <c:v>85.71428571428568</c:v>
                      </c:pt>
                      <c:pt idx="4">
                        <c:v>64.285714285714263</c:v>
                      </c:pt>
                      <c:pt idx="5">
                        <c:v>61.760176987219097</c:v>
                      </c:pt>
                      <c:pt idx="6">
                        <c:v>59.183673469387749</c:v>
                      </c:pt>
                    </c:numCache>
                  </c:numRef>
                </c:val>
                <c:smooth val="0"/>
                <c:extLst xmlns:c15="http://schemas.microsoft.com/office/drawing/2012/chart">
                  <c:ext xmlns:c16="http://schemas.microsoft.com/office/drawing/2014/chart" uri="{C3380CC4-5D6E-409C-BE32-E72D297353CC}">
                    <c16:uniqueId val="{00000006-390E-416C-B991-1D391710DC05}"/>
                  </c:ext>
                </c:extLst>
              </c15:ser>
            </c15:filteredLineSeries>
            <c15:filteredLineSeries>
              <c15:ser>
                <c:idx val="7"/>
                <c:order val="5"/>
                <c:tx>
                  <c:strRef>
                    <c:extLst xmlns:c15="http://schemas.microsoft.com/office/drawing/2012/chart">
                      <c:ext xmlns:c15="http://schemas.microsoft.com/office/drawing/2012/chart" uri="{02D57815-91ED-43cb-92C2-25804820EDAC}">
                        <c15:formulaRef>
                          <c15:sqref>Commodity_prices_index!$A$7</c15:sqref>
                        </c15:formulaRef>
                      </c:ext>
                    </c:extLst>
                    <c:strCache>
                      <c:ptCount val="1"/>
                      <c:pt idx="0">
                        <c:v>Imported Other Oil Products - Refineries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Commodity_prices_index!$B$7:$H$7</c15:sqref>
                        </c15:formulaRef>
                      </c:ext>
                    </c:extLst>
                    <c:numCache>
                      <c:formatCode>_ * #,##0.00_ ;_ * \-#,##0.00_ ;_ * "-"??_ ;_ @_ </c:formatCode>
                      <c:ptCount val="7"/>
                      <c:pt idx="0">
                        <c:v>100</c:v>
                      </c:pt>
                      <c:pt idx="1">
                        <c:v>92.844318929024311</c:v>
                      </c:pt>
                      <c:pt idx="2">
                        <c:v>85.71428571428568</c:v>
                      </c:pt>
                      <c:pt idx="3">
                        <c:v>85.71428571428568</c:v>
                      </c:pt>
                      <c:pt idx="4">
                        <c:v>64.285714285714263</c:v>
                      </c:pt>
                      <c:pt idx="5">
                        <c:v>61.760176987219097</c:v>
                      </c:pt>
                      <c:pt idx="6">
                        <c:v>59.183673469387749</c:v>
                      </c:pt>
                    </c:numCache>
                  </c:numRef>
                </c:val>
                <c:smooth val="0"/>
                <c:extLst xmlns:c15="http://schemas.microsoft.com/office/drawing/2012/chart">
                  <c:ext xmlns:c16="http://schemas.microsoft.com/office/drawing/2014/chart" uri="{C3380CC4-5D6E-409C-BE32-E72D297353CC}">
                    <c16:uniqueId val="{00000027-390E-416C-B991-1D391710DC05}"/>
                  </c:ext>
                </c:extLst>
              </c15:ser>
            </c15:filteredLineSeries>
            <c15:filteredLineSeries>
              <c15:ser>
                <c:idx val="8"/>
                <c:order val="6"/>
                <c:tx>
                  <c:strRef>
                    <c:extLst xmlns:c15="http://schemas.microsoft.com/office/drawing/2012/chart">
                      <c:ext xmlns:c15="http://schemas.microsoft.com/office/drawing/2012/chart" uri="{02D57815-91ED-43cb-92C2-25804820EDAC}">
                        <c15:formulaRef>
                          <c15:sqref>Commodity_prices_index!$A$8</c15:sqref>
                        </c15:formulaRef>
                      </c:ext>
                    </c:extLst>
                    <c:strCache>
                      <c:ptCount val="1"/>
                      <c:pt idx="0">
                        <c:v>Imported Bionaphtha - Refineries</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Commodity_prices_index!$B$8:$H$8</c15:sqref>
                        </c15:formulaRef>
                      </c:ext>
                    </c:extLst>
                    <c:numCache>
                      <c:formatCode>_ * #,##0.00_ ;_ * \-#,##0.00_ ;_ * "-"??_ ;_ @_ </c:formatCode>
                      <c:ptCount val="7"/>
                      <c:pt idx="0">
                        <c:v>100</c:v>
                      </c:pt>
                      <c:pt idx="1">
                        <c:v>95.714285714285708</c:v>
                      </c:pt>
                      <c:pt idx="2">
                        <c:v>88.571428571428569</c:v>
                      </c:pt>
                      <c:pt idx="3">
                        <c:v>81.428571428571431</c:v>
                      </c:pt>
                      <c:pt idx="4">
                        <c:v>74.285714285714292</c:v>
                      </c:pt>
                      <c:pt idx="5">
                        <c:v>67.142857142857153</c:v>
                      </c:pt>
                      <c:pt idx="6">
                        <c:v>60</c:v>
                      </c:pt>
                    </c:numCache>
                  </c:numRef>
                </c:val>
                <c:smooth val="0"/>
                <c:extLst xmlns:c15="http://schemas.microsoft.com/office/drawing/2012/chart">
                  <c:ext xmlns:c16="http://schemas.microsoft.com/office/drawing/2014/chart" uri="{C3380CC4-5D6E-409C-BE32-E72D297353CC}">
                    <c16:uniqueId val="{00000028-390E-416C-B991-1D391710DC05}"/>
                  </c:ext>
                </c:extLst>
              </c15:ser>
            </c15:filteredLineSeries>
            <c15:filteredLineSeries>
              <c15:ser>
                <c:idx val="10"/>
                <c:order val="8"/>
                <c:tx>
                  <c:strRef>
                    <c:extLst xmlns:c15="http://schemas.microsoft.com/office/drawing/2012/chart">
                      <c:ext xmlns:c15="http://schemas.microsoft.com/office/drawing/2012/chart" uri="{02D57815-91ED-43cb-92C2-25804820EDAC}">
                        <c15:formulaRef>
                          <c15:sqref>Commodity_prices_index!$A$10</c15:sqref>
                        </c15:formulaRef>
                      </c:ext>
                    </c:extLst>
                    <c:strCache>
                      <c:ptCount val="1"/>
                      <c:pt idx="0">
                        <c:v>Imported Biodiesel - Refineries</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Commodity_prices_index!$B$10:$H$10</c15:sqref>
                        </c15:formulaRef>
                      </c:ext>
                    </c:extLst>
                    <c:numCache>
                      <c:formatCode>_ * #,##0.00_ ;_ * \-#,##0.00_ ;_ * "-"??_ ;_ @_ </c:formatCode>
                      <c:ptCount val="7"/>
                      <c:pt idx="0">
                        <c:v>100</c:v>
                      </c:pt>
                      <c:pt idx="1">
                        <c:v>95.714285714285708</c:v>
                      </c:pt>
                      <c:pt idx="2">
                        <c:v>88.571428571428569</c:v>
                      </c:pt>
                      <c:pt idx="3">
                        <c:v>81.428571428571416</c:v>
                      </c:pt>
                      <c:pt idx="4">
                        <c:v>74.285714285714278</c:v>
                      </c:pt>
                      <c:pt idx="5">
                        <c:v>67.142857142857139</c:v>
                      </c:pt>
                      <c:pt idx="6">
                        <c:v>60</c:v>
                      </c:pt>
                    </c:numCache>
                  </c:numRef>
                </c:val>
                <c:smooth val="0"/>
                <c:extLst xmlns:c15="http://schemas.microsoft.com/office/drawing/2012/chart">
                  <c:ext xmlns:c16="http://schemas.microsoft.com/office/drawing/2014/chart" uri="{C3380CC4-5D6E-409C-BE32-E72D297353CC}">
                    <c16:uniqueId val="{0000002A-390E-416C-B991-1D391710DC05}"/>
                  </c:ext>
                </c:extLst>
              </c15:ser>
            </c15:filteredLineSeries>
            <c15:filteredLineSeries>
              <c15:ser>
                <c:idx val="13"/>
                <c:order val="11"/>
                <c:tx>
                  <c:strRef>
                    <c:extLst xmlns:c15="http://schemas.microsoft.com/office/drawing/2012/chart">
                      <c:ext xmlns:c15="http://schemas.microsoft.com/office/drawing/2012/chart" uri="{02D57815-91ED-43cb-92C2-25804820EDAC}">
                        <c15:formulaRef>
                          <c15:sqref>Commodity_prices_index!$A$13</c15:sqref>
                        </c15:formulaRef>
                      </c:ext>
                    </c:extLst>
                    <c:strCache>
                      <c:ptCount val="1"/>
                      <c:pt idx="0">
                        <c:v>Imported LNG - Final Gas</c:v>
                      </c:pt>
                    </c:strCache>
                  </c:strRef>
                </c:tx>
                <c:spPr>
                  <a:ln w="28575" cap="rnd">
                    <a:solidFill>
                      <a:schemeClr val="accent2">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Commodity_prices_index!$B$13:$H$13</c15:sqref>
                        </c15:formulaRef>
                      </c:ext>
                    </c:extLst>
                    <c:numCache>
                      <c:formatCode>_ * #,##0.00_ ;_ * \-#,##0.00_ ;_ * "-"??_ ;_ @_ </c:formatCode>
                      <c:ptCount val="7"/>
                      <c:pt idx="0">
                        <c:v>100</c:v>
                      </c:pt>
                      <c:pt idx="1">
                        <c:v>57.777777777777779</c:v>
                      </c:pt>
                      <c:pt idx="2">
                        <c:v>25.555555555555561</c:v>
                      </c:pt>
                      <c:pt idx="3">
                        <c:v>22.136766281561542</c:v>
                      </c:pt>
                      <c:pt idx="4">
                        <c:v>18.709912958456684</c:v>
                      </c:pt>
                      <c:pt idx="5">
                        <c:v>18.71393855399236</c:v>
                      </c:pt>
                      <c:pt idx="6">
                        <c:v>18.709912958456684</c:v>
                      </c:pt>
                    </c:numCache>
                  </c:numRef>
                </c:val>
                <c:smooth val="0"/>
                <c:extLst xmlns:c15="http://schemas.microsoft.com/office/drawing/2012/chart">
                  <c:ext xmlns:c16="http://schemas.microsoft.com/office/drawing/2014/chart" uri="{C3380CC4-5D6E-409C-BE32-E72D297353CC}">
                    <c16:uniqueId val="{0000002D-390E-416C-B991-1D391710DC05}"/>
                  </c:ext>
                </c:extLst>
              </c15:ser>
            </c15:filteredLineSeries>
            <c15:filteredLineSeries>
              <c15:ser>
                <c:idx val="15"/>
                <c:order val="13"/>
                <c:tx>
                  <c:strRef>
                    <c:extLst xmlns:c15="http://schemas.microsoft.com/office/drawing/2012/chart">
                      <c:ext xmlns:c15="http://schemas.microsoft.com/office/drawing/2012/chart" uri="{02D57815-91ED-43cb-92C2-25804820EDAC}">
                        <c15:formulaRef>
                          <c15:sqref>Commodity_prices_index!$A$16</c15:sqref>
                        </c15:formulaRef>
                      </c:ext>
                    </c:extLst>
                    <c:strCache>
                      <c:ptCount val="1"/>
                      <c:pt idx="0">
                        <c:v>Exported Hydrogen - Hydrogen Production</c:v>
                      </c:pt>
                    </c:strCache>
                  </c:strRef>
                </c:tx>
                <c:spPr>
                  <a:ln w="28575" cap="rnd">
                    <a:solidFill>
                      <a:schemeClr val="accent4">
                        <a:lumMod val="80000"/>
                        <a:lumOff val="2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Commodity_prices_index!$B$16:$H$16</c15:sqref>
                        </c15:formulaRef>
                      </c:ext>
                    </c:extLst>
                    <c:numCache>
                      <c:formatCode>_ * #,##0.00_ ;_ * \-#,##0.00_ ;_ * "-"??_ ;_ @_ </c:formatCode>
                      <c:ptCount val="7"/>
                    </c:numCache>
                  </c:numRef>
                </c:val>
                <c:smooth val="0"/>
                <c:extLst xmlns:c15="http://schemas.microsoft.com/office/drawing/2012/chart">
                  <c:ext xmlns:c16="http://schemas.microsoft.com/office/drawing/2014/chart" uri="{C3380CC4-5D6E-409C-BE32-E72D297353CC}">
                    <c16:uniqueId val="{0000002F-390E-416C-B991-1D391710DC05}"/>
                  </c:ext>
                </c:extLst>
              </c15:ser>
            </c15:filteredLineSeries>
            <c15:filteredLineSeries>
              <c15:ser>
                <c:idx val="19"/>
                <c:order val="17"/>
                <c:tx>
                  <c:strRef>
                    <c:extLst xmlns:c15="http://schemas.microsoft.com/office/drawing/2012/chart">
                      <c:ext xmlns:c15="http://schemas.microsoft.com/office/drawing/2012/chart" uri="{02D57815-91ED-43cb-92C2-25804820EDAC}">
                        <c15:formulaRef>
                          <c15:sqref>Commodity_prices_index!$A$20</c15:sqref>
                        </c15:formulaRef>
                      </c:ext>
                    </c:extLst>
                    <c:strCache>
                      <c:ptCount val="1"/>
                      <c:pt idx="0">
                        <c:v>National Natural Gas</c:v>
                      </c:pt>
                    </c:strCache>
                  </c:strRef>
                </c:tx>
                <c:spPr>
                  <a:ln w="28575" cap="rnd">
                    <a:solidFill>
                      <a:schemeClr val="accent2">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Commodity_prices_index!$B$20:$H$20</c15:sqref>
                        </c15:formulaRef>
                      </c:ext>
                    </c:extLst>
                    <c:numCache>
                      <c:formatCode>_ * #,##0.00_ ;_ * \-#,##0.00_ ;_ * "-"??_ ;_ @_ </c:formatCode>
                      <c:ptCount val="7"/>
                      <c:pt idx="0">
                        <c:v>100</c:v>
                      </c:pt>
                      <c:pt idx="1">
                        <c:v>57.777777777777779</c:v>
                      </c:pt>
                      <c:pt idx="2">
                        <c:v>25.555555555555561</c:v>
                      </c:pt>
                      <c:pt idx="3">
                        <c:v>22.136766281561542</c:v>
                      </c:pt>
                      <c:pt idx="4">
                        <c:v>18.709912958456684</c:v>
                      </c:pt>
                      <c:pt idx="5">
                        <c:v>18.71393855399236</c:v>
                      </c:pt>
                      <c:pt idx="6">
                        <c:v>18.709912958456684</c:v>
                      </c:pt>
                    </c:numCache>
                  </c:numRef>
                </c:val>
                <c:smooth val="0"/>
                <c:extLst xmlns:c15="http://schemas.microsoft.com/office/drawing/2012/chart">
                  <c:ext xmlns:c16="http://schemas.microsoft.com/office/drawing/2014/chart" uri="{C3380CC4-5D6E-409C-BE32-E72D297353CC}">
                    <c16:uniqueId val="{00000033-390E-416C-B991-1D391710DC05}"/>
                  </c:ext>
                </c:extLst>
              </c15:ser>
            </c15:filteredLineSeries>
            <c15:filteredLineSeries>
              <c15:ser>
                <c:idx val="21"/>
                <c:order val="19"/>
                <c:tx>
                  <c:strRef>
                    <c:extLst xmlns:c15="http://schemas.microsoft.com/office/drawing/2012/chart">
                      <c:ext xmlns:c15="http://schemas.microsoft.com/office/drawing/2012/chart" uri="{02D57815-91ED-43cb-92C2-25804820EDAC}">
                        <c15:formulaRef>
                          <c15:sqref>Commodity_prices_index!$A$22</c15:sqref>
                        </c15:formulaRef>
                      </c:ext>
                    </c:extLst>
                    <c:strCache>
                      <c:ptCount val="1"/>
                      <c:pt idx="0">
                        <c:v>Imported plastic waste</c:v>
                      </c:pt>
                    </c:strCache>
                  </c:strRef>
                </c:tx>
                <c:spPr>
                  <a:ln w="28575" cap="rnd">
                    <a:solidFill>
                      <a:schemeClr val="accent4">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Commodity_prices_index!$B$22:$H$22</c15:sqref>
                        </c15:formulaRef>
                      </c:ext>
                    </c:extLst>
                    <c:numCache>
                      <c:formatCode>_ * #,##0.0_ ;_ * \-#,##0.0_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35-390E-416C-B991-1D391710DC05}"/>
                  </c:ext>
                </c:extLst>
              </c15:ser>
            </c15:filteredLineSeries>
            <c15:filteredLineSeries>
              <c15:ser>
                <c:idx val="22"/>
                <c:order val="20"/>
                <c:tx>
                  <c:strRef>
                    <c:extLst xmlns:c15="http://schemas.microsoft.com/office/drawing/2012/chart">
                      <c:ext xmlns:c15="http://schemas.microsoft.com/office/drawing/2012/chart" uri="{02D57815-91ED-43cb-92C2-25804820EDAC}">
                        <c15:formulaRef>
                          <c15:sqref>Commodity_prices_index!$A$23</c15:sqref>
                        </c15:formulaRef>
                      </c:ext>
                    </c:extLst>
                    <c:strCache>
                      <c:ptCount val="1"/>
                      <c:pt idx="0">
                        <c:v>Wood (crops, and others)</c:v>
                      </c:pt>
                    </c:strCache>
                  </c:strRef>
                </c:tx>
                <c:spPr>
                  <a:ln w="28575" cap="rnd">
                    <a:solidFill>
                      <a:schemeClr val="accent5">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Commodity_prices_index!$B$23:$H$23</c15:sqref>
                        </c15:formulaRef>
                      </c:ext>
                    </c:extLst>
                    <c:numCache>
                      <c:formatCode>_ * #,##0.00_ ;_ * \-#,##0.00_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36-390E-416C-B991-1D391710DC05}"/>
                  </c:ext>
                </c:extLst>
              </c15:ser>
            </c15:filteredLineSeries>
            <c15:filteredLineSeries>
              <c15:ser>
                <c:idx val="23"/>
                <c:order val="21"/>
                <c:tx>
                  <c:strRef>
                    <c:extLst xmlns:c15="http://schemas.microsoft.com/office/drawing/2012/chart">
                      <c:ext xmlns:c15="http://schemas.microsoft.com/office/drawing/2012/chart" uri="{02D57815-91ED-43cb-92C2-25804820EDAC}">
                        <c15:formulaRef>
                          <c15:sqref>Commodity_prices_index!$A$24</c15:sqref>
                        </c15:formulaRef>
                      </c:ext>
                    </c:extLst>
                    <c:strCache>
                      <c:ptCount val="1"/>
                      <c:pt idx="0">
                        <c:v>Imported Wood EU</c:v>
                      </c:pt>
                    </c:strCache>
                  </c:strRef>
                </c:tx>
                <c:spPr>
                  <a:ln w="28575" cap="rnd">
                    <a:solidFill>
                      <a:schemeClr val="accent6">
                        <a:lumMod val="8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Commodity_prices_index!$B$24:$H$24</c15:sqref>
                        </c15:formulaRef>
                      </c:ext>
                    </c:extLst>
                    <c:numCache>
                      <c:formatCode>_ * #,##0.00_ ;_ * \-#,##0.00_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37-390E-416C-B991-1D391710DC05}"/>
                  </c:ext>
                </c:extLst>
              </c15:ser>
            </c15:filteredLineSeries>
            <c15:filteredLineSeries>
              <c15:ser>
                <c:idx val="24"/>
                <c:order val="22"/>
                <c:tx>
                  <c:strRef>
                    <c:extLst xmlns:c15="http://schemas.microsoft.com/office/drawing/2012/chart">
                      <c:ext xmlns:c15="http://schemas.microsoft.com/office/drawing/2012/chart" uri="{02D57815-91ED-43cb-92C2-25804820EDAC}">
                        <c15:formulaRef>
                          <c15:sqref>Commodity_prices_index!$A$25</c15:sqref>
                        </c15:formulaRef>
                      </c:ext>
                    </c:extLst>
                    <c:strCache>
                      <c:ptCount val="1"/>
                      <c:pt idx="0">
                        <c:v>Imported Wood America</c:v>
                      </c:pt>
                    </c:strCache>
                  </c:strRef>
                </c:tx>
                <c:spPr>
                  <a:ln w="28575" cap="rnd">
                    <a:solidFill>
                      <a:schemeClr val="accent1">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Commodity_prices_index!$B$25:$H$25</c15:sqref>
                        </c15:formulaRef>
                      </c:ext>
                    </c:extLst>
                    <c:numCache>
                      <c:formatCode>_ * #,##0.00_ ;_ * \-#,##0.00_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38-390E-416C-B991-1D391710DC05}"/>
                  </c:ext>
                </c:extLst>
              </c15:ser>
            </c15:filteredLineSeries>
            <c15:filteredLineSeries>
              <c15:ser>
                <c:idx val="25"/>
                <c:order val="23"/>
                <c:tx>
                  <c:strRef>
                    <c:extLst xmlns:c15="http://schemas.microsoft.com/office/drawing/2012/chart">
                      <c:ext xmlns:c15="http://schemas.microsoft.com/office/drawing/2012/chart" uri="{02D57815-91ED-43cb-92C2-25804820EDAC}">
                        <c15:formulaRef>
                          <c15:sqref>Commodity_prices_index!$A$26</c15:sqref>
                        </c15:formulaRef>
                      </c:ext>
                    </c:extLst>
                    <c:strCache>
                      <c:ptCount val="1"/>
                      <c:pt idx="0">
                        <c:v>Grasscrops</c:v>
                      </c:pt>
                    </c:strCache>
                  </c:strRef>
                </c:tx>
                <c:spPr>
                  <a:ln w="28575" cap="rnd">
                    <a:solidFill>
                      <a:schemeClr val="accent2">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Commodity_prices_index!$B$26:$H$26</c15:sqref>
                        </c15:formulaRef>
                      </c:ext>
                    </c:extLst>
                    <c:numCache>
                      <c:formatCode>_ * #,##0.00_ ;_ * \-#,##0.00_ ;_ * "-"??_ ;_ @_ </c:formatCode>
                      <c:ptCount val="7"/>
                      <c:pt idx="0">
                        <c:v>100</c:v>
                      </c:pt>
                      <c:pt idx="1">
                        <c:v>95.589251522790633</c:v>
                      </c:pt>
                      <c:pt idx="2">
                        <c:v>91.182153475100463</c:v>
                      </c:pt>
                      <c:pt idx="3">
                        <c:v>89.855981256974403</c:v>
                      </c:pt>
                      <c:pt idx="4">
                        <c:v>88.429188438683141</c:v>
                      </c:pt>
                      <c:pt idx="5">
                        <c:v>87.145708040406731</c:v>
                      </c:pt>
                      <c:pt idx="6">
                        <c:v>85.920148104480063</c:v>
                      </c:pt>
                    </c:numCache>
                  </c:numRef>
                </c:val>
                <c:smooth val="0"/>
                <c:extLst xmlns:c15="http://schemas.microsoft.com/office/drawing/2012/chart">
                  <c:ext xmlns:c16="http://schemas.microsoft.com/office/drawing/2014/chart" uri="{C3380CC4-5D6E-409C-BE32-E72D297353CC}">
                    <c16:uniqueId val="{00000039-390E-416C-B991-1D391710DC05}"/>
                  </c:ext>
                </c:extLst>
              </c15:ser>
            </c15:filteredLineSeries>
            <c15:filteredLineSeries>
              <c15:ser>
                <c:idx val="26"/>
                <c:order val="24"/>
                <c:tx>
                  <c:strRef>
                    <c:extLst xmlns:c15="http://schemas.microsoft.com/office/drawing/2012/chart">
                      <c:ext xmlns:c15="http://schemas.microsoft.com/office/drawing/2012/chart" uri="{02D57815-91ED-43cb-92C2-25804820EDAC}">
                        <c15:formulaRef>
                          <c15:sqref>Commodity_prices_index!$A$27</c15:sqref>
                        </c15:formulaRef>
                      </c:ext>
                    </c:extLst>
                    <c:strCache>
                      <c:ptCount val="1"/>
                      <c:pt idx="0">
                        <c:v>Dry organic matter</c:v>
                      </c:pt>
                    </c:strCache>
                  </c:strRef>
                </c:tx>
                <c:spPr>
                  <a:ln w="28575" cap="rnd">
                    <a:solidFill>
                      <a:schemeClr val="accent3">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Commodity_prices_index!$B$27:$H$27</c15:sqref>
                        </c15:formulaRef>
                      </c:ext>
                    </c:extLst>
                    <c:numCache>
                      <c:formatCode>_ * #,##0.00_ ;_ * \-#,##0.00_ ;_ * "-"??_ ;_ @_ </c:formatCode>
                      <c:ptCount val="7"/>
                      <c:pt idx="0">
                        <c:v>100</c:v>
                      </c:pt>
                      <c:pt idx="1">
                        <c:v>121.68201276680097</c:v>
                      </c:pt>
                      <c:pt idx="2">
                        <c:v>143.38522070861612</c:v>
                      </c:pt>
                      <c:pt idx="3">
                        <c:v>143.28700675391468</c:v>
                      </c:pt>
                      <c:pt idx="4">
                        <c:v>143.19953595707693</c:v>
                      </c:pt>
                      <c:pt idx="5">
                        <c:v>143.10043513053719</c:v>
                      </c:pt>
                      <c:pt idx="6">
                        <c:v>143.00965608582734</c:v>
                      </c:pt>
                    </c:numCache>
                  </c:numRef>
                </c:val>
                <c:smooth val="0"/>
                <c:extLst xmlns:c15="http://schemas.microsoft.com/office/drawing/2012/chart">
                  <c:ext xmlns:c16="http://schemas.microsoft.com/office/drawing/2014/chart" uri="{C3380CC4-5D6E-409C-BE32-E72D297353CC}">
                    <c16:uniqueId val="{0000003A-390E-416C-B991-1D391710DC05}"/>
                  </c:ext>
                </c:extLst>
              </c15:ser>
            </c15:filteredLineSeries>
            <c15:filteredLineSeries>
              <c15:ser>
                <c:idx val="27"/>
                <c:order val="25"/>
                <c:tx>
                  <c:strRef>
                    <c:extLst xmlns:c15="http://schemas.microsoft.com/office/drawing/2012/chart">
                      <c:ext xmlns:c15="http://schemas.microsoft.com/office/drawing/2012/chart" uri="{02D57815-91ED-43cb-92C2-25804820EDAC}">
                        <c15:formulaRef>
                          <c15:sqref>Commodity_prices_index!$A$28</c15:sqref>
                        </c15:formulaRef>
                      </c:ext>
                    </c:extLst>
                    <c:strCache>
                      <c:ptCount val="1"/>
                      <c:pt idx="0">
                        <c:v>Wet organic matter</c:v>
                      </c:pt>
                    </c:strCache>
                  </c:strRef>
                </c:tx>
                <c:spPr>
                  <a:ln w="28575" cap="rnd">
                    <a:solidFill>
                      <a:schemeClr val="accent4">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Commodity_prices_index!$B$28:$H$28</c15:sqref>
                        </c15:formulaRef>
                      </c:ext>
                    </c:extLst>
                    <c:numCache>
                      <c:formatCode>_ * #,##0.00_ ;_ * \-#,##0.00_ ;_ * "-"??_ ;_ @_ </c:formatCode>
                      <c:ptCount val="7"/>
                      <c:pt idx="0">
                        <c:v>100</c:v>
                      </c:pt>
                      <c:pt idx="1">
                        <c:v>94.980083291687478</c:v>
                      </c:pt>
                      <c:pt idx="2">
                        <c:v>90</c:v>
                      </c:pt>
                      <c:pt idx="3">
                        <c:v>85.493786440113269</c:v>
                      </c:pt>
                      <c:pt idx="4">
                        <c:v>80.999999999999986</c:v>
                      </c:pt>
                      <c:pt idx="5">
                        <c:v>76.944407796101956</c:v>
                      </c:pt>
                      <c:pt idx="6">
                        <c:v>72.900000000000006</c:v>
                      </c:pt>
                    </c:numCache>
                  </c:numRef>
                </c:val>
                <c:smooth val="0"/>
                <c:extLst xmlns:c15="http://schemas.microsoft.com/office/drawing/2012/chart">
                  <c:ext xmlns:c16="http://schemas.microsoft.com/office/drawing/2014/chart" uri="{C3380CC4-5D6E-409C-BE32-E72D297353CC}">
                    <c16:uniqueId val="{0000003B-390E-416C-B991-1D391710DC05}"/>
                  </c:ext>
                </c:extLst>
              </c15:ser>
            </c15:filteredLineSeries>
            <c15:filteredLineSeries>
              <c15:ser>
                <c:idx val="28"/>
                <c:order val="26"/>
                <c:tx>
                  <c:strRef>
                    <c:extLst xmlns:c15="http://schemas.microsoft.com/office/drawing/2012/chart">
                      <c:ext xmlns:c15="http://schemas.microsoft.com/office/drawing/2012/chart" uri="{02D57815-91ED-43cb-92C2-25804820EDAC}">
                        <c15:formulaRef>
                          <c15:sqref>Commodity_prices_index!$A$29</c15:sqref>
                        </c15:formulaRef>
                      </c:ext>
                    </c:extLst>
                    <c:strCache>
                      <c:ptCount val="1"/>
                      <c:pt idx="0">
                        <c:v>Manure</c:v>
                      </c:pt>
                    </c:strCache>
                  </c:strRef>
                </c:tx>
                <c:spPr>
                  <a:ln w="28575" cap="rnd">
                    <a:solidFill>
                      <a:schemeClr val="accent5">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Commodity_prices_index!$B$29:$H$29</c15:sqref>
                        </c15:formulaRef>
                      </c:ext>
                    </c:extLst>
                    <c:numCache>
                      <c:formatCode>_ * #,##0.00_ ;_ * \-#,##0.00_ ;_ * "-"??_ ;_ @_ </c:formatCode>
                      <c:ptCount val="7"/>
                      <c:pt idx="0">
                        <c:v>100</c:v>
                      </c:pt>
                      <c:pt idx="1">
                        <c:v>100.32456476348013</c:v>
                      </c:pt>
                      <c:pt idx="2">
                        <c:v>100.66896748745171</c:v>
                      </c:pt>
                      <c:pt idx="3">
                        <c:v>100.8978479907</c:v>
                      </c:pt>
                      <c:pt idx="4">
                        <c:v>101.19280411993049</c:v>
                      </c:pt>
                      <c:pt idx="5">
                        <c:v>101.3278104111149</c:v>
                      </c:pt>
                      <c:pt idx="6">
                        <c:v>101.45303974858837</c:v>
                      </c:pt>
                    </c:numCache>
                  </c:numRef>
                </c:val>
                <c:smooth val="0"/>
                <c:extLst xmlns:c15="http://schemas.microsoft.com/office/drawing/2012/chart">
                  <c:ext xmlns:c16="http://schemas.microsoft.com/office/drawing/2014/chart" uri="{C3380CC4-5D6E-409C-BE32-E72D297353CC}">
                    <c16:uniqueId val="{0000003C-390E-416C-B991-1D391710DC05}"/>
                  </c:ext>
                </c:extLst>
              </c15:ser>
            </c15:filteredLineSeries>
            <c15:filteredLineSeries>
              <c15:ser>
                <c:idx val="29"/>
                <c:order val="27"/>
                <c:tx>
                  <c:strRef>
                    <c:extLst xmlns:c15="http://schemas.microsoft.com/office/drawing/2012/chart">
                      <c:ext xmlns:c15="http://schemas.microsoft.com/office/drawing/2012/chart" uri="{02D57815-91ED-43cb-92C2-25804820EDAC}">
                        <c15:formulaRef>
                          <c15:sqref>Commodity_prices_index!$A$30</c15:sqref>
                        </c15:formulaRef>
                      </c:ext>
                    </c:extLst>
                    <c:strCache>
                      <c:ptCount val="1"/>
                      <c:pt idx="0">
                        <c:v>Sugars</c:v>
                      </c:pt>
                    </c:strCache>
                  </c:strRef>
                </c:tx>
                <c:spPr>
                  <a:ln w="28575" cap="rnd">
                    <a:solidFill>
                      <a:schemeClr val="accent6">
                        <a:lumMod val="60000"/>
                        <a:lumOff val="4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Commodity_prices_index!$B$30:$H$30</c15:sqref>
                        </c15:formulaRef>
                      </c:ext>
                    </c:extLst>
                    <c:numCache>
                      <c:formatCode>_ * #,##0.00_ ;_ * \-#,##0.00_ ;_ * "-"??_ ;_ @_ </c:formatCode>
                      <c:ptCount val="7"/>
                      <c:pt idx="0">
                        <c:v>100</c:v>
                      </c:pt>
                      <c:pt idx="1">
                        <c:v>103.26925360148741</c:v>
                      </c:pt>
                      <c:pt idx="2">
                        <c:v>106.6373760844197</c:v>
                      </c:pt>
                      <c:pt idx="3">
                        <c:v>106.96569220914691</c:v>
                      </c:pt>
                      <c:pt idx="4">
                        <c:v>107.29868585607979</c:v>
                      </c:pt>
                      <c:pt idx="5">
                        <c:v>107.65877444808307</c:v>
                      </c:pt>
                      <c:pt idx="6">
                        <c:v>107.95999562773963</c:v>
                      </c:pt>
                    </c:numCache>
                  </c:numRef>
                </c:val>
                <c:smooth val="0"/>
                <c:extLst xmlns:c15="http://schemas.microsoft.com/office/drawing/2012/chart">
                  <c:ext xmlns:c16="http://schemas.microsoft.com/office/drawing/2014/chart" uri="{C3380CC4-5D6E-409C-BE32-E72D297353CC}">
                    <c16:uniqueId val="{0000003D-390E-416C-B991-1D391710DC05}"/>
                  </c:ext>
                </c:extLst>
              </c15:ser>
            </c15:filteredLineSeries>
            <c15:filteredLineSeries>
              <c15:ser>
                <c:idx val="30"/>
                <c:order val="28"/>
                <c:tx>
                  <c:strRef>
                    <c:extLst xmlns:c15="http://schemas.microsoft.com/office/drawing/2012/chart">
                      <c:ext xmlns:c15="http://schemas.microsoft.com/office/drawing/2012/chart" uri="{02D57815-91ED-43cb-92C2-25804820EDAC}">
                        <c15:formulaRef>
                          <c15:sqref>Commodity_prices_index!$A$31</c15:sqref>
                        </c15:formulaRef>
                      </c:ext>
                    </c:extLst>
                    <c:strCache>
                      <c:ptCount val="1"/>
                      <c:pt idx="0">
                        <c:v>Starch</c:v>
                      </c:pt>
                    </c:strCache>
                  </c:strRef>
                </c:tx>
                <c:spPr>
                  <a:ln w="28575" cap="rnd">
                    <a:solidFill>
                      <a:schemeClr val="accent1">
                        <a:lumMod val="50000"/>
                      </a:schemeClr>
                    </a:solidFill>
                    <a:round/>
                  </a:ln>
                  <a:effectLst/>
                </c:spPr>
                <c:marker>
                  <c:symbol val="none"/>
                </c:marker>
                <c:val>
                  <c:numRef>
                    <c:extLst xmlns:c15="http://schemas.microsoft.com/office/drawing/2012/chart">
                      <c:ext xmlns:c15="http://schemas.microsoft.com/office/drawing/2012/chart" uri="{02D57815-91ED-43cb-92C2-25804820EDAC}">
                        <c15:formulaRef>
                          <c15:sqref>Commodity_prices_index!$B$31:$H$31</c15:sqref>
                        </c15:formulaRef>
                      </c:ext>
                    </c:extLst>
                    <c:numCache>
                      <c:formatCode>_ * #,##0.00_ ;_ * \-#,##0.00_ ;_ * "-"??_ ;_ @_ </c:formatCode>
                      <c:ptCount val="7"/>
                      <c:pt idx="0">
                        <c:v>100</c:v>
                      </c:pt>
                      <c:pt idx="1">
                        <c:v>115.625</c:v>
                      </c:pt>
                      <c:pt idx="2">
                        <c:v>131.25</c:v>
                      </c:pt>
                      <c:pt idx="3">
                        <c:v>132.8125</c:v>
                      </c:pt>
                      <c:pt idx="4">
                        <c:v>134.375</c:v>
                      </c:pt>
                      <c:pt idx="5">
                        <c:v>135.9375</c:v>
                      </c:pt>
                      <c:pt idx="6">
                        <c:v>137.5</c:v>
                      </c:pt>
                    </c:numCache>
                  </c:numRef>
                </c:val>
                <c:smooth val="0"/>
                <c:extLst xmlns:c15="http://schemas.microsoft.com/office/drawing/2012/chart">
                  <c:ext xmlns:c16="http://schemas.microsoft.com/office/drawing/2014/chart" uri="{C3380CC4-5D6E-409C-BE32-E72D297353CC}">
                    <c16:uniqueId val="{00000049-390E-416C-B991-1D391710DC05}"/>
                  </c:ext>
                </c:extLst>
              </c15:ser>
            </c15:filteredLineSeries>
            <c15:filteredLineSeries>
              <c15:ser>
                <c:idx val="31"/>
                <c:order val="29"/>
                <c:tx>
                  <c:strRef>
                    <c:extLst xmlns:c15="http://schemas.microsoft.com/office/drawing/2012/chart">
                      <c:ext xmlns:c15="http://schemas.microsoft.com/office/drawing/2012/chart" uri="{02D57815-91ED-43cb-92C2-25804820EDAC}">
                        <c15:formulaRef>
                          <c15:sqref>Commodity_prices_index!$A$32</c15:sqref>
                        </c15:formulaRef>
                      </c:ext>
                    </c:extLst>
                    <c:strCache>
                      <c:ptCount val="1"/>
                      <c:pt idx="0">
                        <c:v>Vegetable Oil</c:v>
                      </c:pt>
                    </c:strCache>
                  </c:strRef>
                </c:tx>
                <c:spPr>
                  <a:ln w="28575" cap="rnd">
                    <a:solidFill>
                      <a:schemeClr val="accent2">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Commodity_prices_index!$B$32:$H$32</c15:sqref>
                        </c15:formulaRef>
                      </c:ext>
                    </c:extLst>
                    <c:numCache>
                      <c:formatCode>_ * #,##0.00_ ;_ * \-#,##0.00_ ;_ * "-"??_ ;_ @_ </c:formatCode>
                      <c:ptCount val="7"/>
                      <c:pt idx="0">
                        <c:v>100</c:v>
                      </c:pt>
                      <c:pt idx="1">
                        <c:v>121.68201276680097</c:v>
                      </c:pt>
                      <c:pt idx="2">
                        <c:v>143.38522070861612</c:v>
                      </c:pt>
                      <c:pt idx="3">
                        <c:v>143.28700675391468</c:v>
                      </c:pt>
                      <c:pt idx="4">
                        <c:v>143.19953595707693</c:v>
                      </c:pt>
                      <c:pt idx="5">
                        <c:v>143.10043513053719</c:v>
                      </c:pt>
                      <c:pt idx="6">
                        <c:v>143.00965608582734</c:v>
                      </c:pt>
                    </c:numCache>
                  </c:numRef>
                </c:val>
                <c:smooth val="0"/>
                <c:extLst xmlns:c15="http://schemas.microsoft.com/office/drawing/2012/chart">
                  <c:ext xmlns:c16="http://schemas.microsoft.com/office/drawing/2014/chart" uri="{C3380CC4-5D6E-409C-BE32-E72D297353CC}">
                    <c16:uniqueId val="{0000003F-390E-416C-B991-1D391710DC05}"/>
                  </c:ext>
                </c:extLst>
              </c15:ser>
            </c15:filteredLineSeries>
            <c15:filteredLineSeries>
              <c15:ser>
                <c:idx val="32"/>
                <c:order val="30"/>
                <c:tx>
                  <c:strRef>
                    <c:extLst xmlns:c15="http://schemas.microsoft.com/office/drawing/2012/chart">
                      <c:ext xmlns:c15="http://schemas.microsoft.com/office/drawing/2012/chart" uri="{02D57815-91ED-43cb-92C2-25804820EDAC}">
                        <c15:formulaRef>
                          <c15:sqref>Commodity_prices_index!$A$33</c15:sqref>
                        </c15:formulaRef>
                      </c:ext>
                    </c:extLst>
                    <c:strCache>
                      <c:ptCount val="1"/>
                      <c:pt idx="0">
                        <c:v>Imported Vegetable Oil</c:v>
                      </c:pt>
                    </c:strCache>
                  </c:strRef>
                </c:tx>
                <c:spPr>
                  <a:ln w="28575" cap="rnd">
                    <a:solidFill>
                      <a:schemeClr val="accent3">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Commodity_prices_index!$B$33:$H$33</c15:sqref>
                        </c15:formulaRef>
                      </c:ext>
                    </c:extLst>
                    <c:numCache>
                      <c:formatCode>_ * #,##0.00_ ;_ * \-#,##0.00_ ;_ * "-"??_ ;_ @_ </c:formatCode>
                      <c:ptCount val="7"/>
                      <c:pt idx="0">
                        <c:v>100</c:v>
                      </c:pt>
                      <c:pt idx="1">
                        <c:v>121.68201276680097</c:v>
                      </c:pt>
                      <c:pt idx="2">
                        <c:v>143.38522070861612</c:v>
                      </c:pt>
                      <c:pt idx="3">
                        <c:v>143.28700675391468</c:v>
                      </c:pt>
                      <c:pt idx="4">
                        <c:v>143.19953595707693</c:v>
                      </c:pt>
                      <c:pt idx="5">
                        <c:v>143.10043513053719</c:v>
                      </c:pt>
                      <c:pt idx="6">
                        <c:v>143.00965608582734</c:v>
                      </c:pt>
                    </c:numCache>
                  </c:numRef>
                </c:val>
                <c:smooth val="0"/>
                <c:extLst xmlns:c15="http://schemas.microsoft.com/office/drawing/2012/chart">
                  <c:ext xmlns:c16="http://schemas.microsoft.com/office/drawing/2014/chart" uri="{C3380CC4-5D6E-409C-BE32-E72D297353CC}">
                    <c16:uniqueId val="{00000040-390E-416C-B991-1D391710DC05}"/>
                  </c:ext>
                </c:extLst>
              </c15:ser>
            </c15:filteredLineSeries>
            <c15:filteredLineSeries>
              <c15:ser>
                <c:idx val="33"/>
                <c:order val="31"/>
                <c:tx>
                  <c:strRef>
                    <c:extLst xmlns:c15="http://schemas.microsoft.com/office/drawing/2012/chart">
                      <c:ext xmlns:c15="http://schemas.microsoft.com/office/drawing/2012/chart" uri="{02D57815-91ED-43cb-92C2-25804820EDAC}">
                        <c15:formulaRef>
                          <c15:sqref>Commodity_prices_index!$A$34</c15:sqref>
                        </c15:formulaRef>
                      </c:ext>
                    </c:extLst>
                    <c:strCache>
                      <c:ptCount val="1"/>
                      <c:pt idx="0">
                        <c:v>Imported DRI briquettes</c:v>
                      </c:pt>
                    </c:strCache>
                  </c:strRef>
                </c:tx>
                <c:spPr>
                  <a:ln w="28575" cap="rnd">
                    <a:solidFill>
                      <a:schemeClr val="accent4">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Commodity_prices_index!$B$34:$H$34</c15:sqref>
                        </c15:formulaRef>
                      </c:ext>
                    </c:extLst>
                    <c:numCache>
                      <c:formatCode>_ * #,##0_ ;_ * \-#,##0_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41-390E-416C-B991-1D391710DC05}"/>
                  </c:ext>
                </c:extLst>
              </c15:ser>
            </c15:filteredLineSeries>
            <c15:filteredLineSeries>
              <c15:ser>
                <c:idx val="34"/>
                <c:order val="32"/>
                <c:tx>
                  <c:strRef>
                    <c:extLst xmlns:c15="http://schemas.microsoft.com/office/drawing/2012/chart">
                      <c:ext xmlns:c15="http://schemas.microsoft.com/office/drawing/2012/chart" uri="{02D57815-91ED-43cb-92C2-25804820EDAC}">
                        <c15:formulaRef>
                          <c15:sqref>Commodity_prices_index!$A$35</c15:sqref>
                        </c15:formulaRef>
                      </c:ext>
                    </c:extLst>
                    <c:strCache>
                      <c:ptCount val="1"/>
                      <c:pt idx="0">
                        <c:v>Imported or purchased steel scrap</c:v>
                      </c:pt>
                    </c:strCache>
                  </c:strRef>
                </c:tx>
                <c:spPr>
                  <a:ln w="28575" cap="rnd">
                    <a:solidFill>
                      <a:schemeClr val="accent5">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Commodity_prices_index!$B$35:$H$35</c15:sqref>
                        </c15:formulaRef>
                      </c:ext>
                    </c:extLst>
                    <c:numCache>
                      <c:formatCode>_ * #,##0_ ;_ * \-#,##0_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42-390E-416C-B991-1D391710DC05}"/>
                  </c:ext>
                </c:extLst>
              </c15:ser>
            </c15:filteredLineSeries>
            <c15:filteredLineSeries>
              <c15:ser>
                <c:idx val="35"/>
                <c:order val="33"/>
                <c:tx>
                  <c:strRef>
                    <c:extLst xmlns:c15="http://schemas.microsoft.com/office/drawing/2012/chart">
                      <c:ext xmlns:c15="http://schemas.microsoft.com/office/drawing/2012/chart" uri="{02D57815-91ED-43cb-92C2-25804820EDAC}">
                        <c15:formulaRef>
                          <c15:sqref>Commodity_prices_index!$A$36</c15:sqref>
                        </c15:formulaRef>
                      </c:ext>
                    </c:extLst>
                    <c:strCache>
                      <c:ptCount val="1"/>
                      <c:pt idx="0">
                        <c:v>Ethylene imports - Petrochemical industry</c:v>
                      </c:pt>
                    </c:strCache>
                  </c:strRef>
                </c:tx>
                <c:spPr>
                  <a:ln w="28575" cap="rnd">
                    <a:solidFill>
                      <a:schemeClr val="accent6">
                        <a:lumMod val="5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Commodity_prices_index!$B$36:$H$36</c15:sqref>
                        </c15:formulaRef>
                      </c:ext>
                    </c:extLst>
                    <c:numCache>
                      <c:formatCode>_ * #,##0_ ;_ * \-#,##0_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43-390E-416C-B991-1D391710DC05}"/>
                  </c:ext>
                </c:extLst>
              </c15:ser>
            </c15:filteredLineSeries>
            <c15:filteredLineSeries>
              <c15:ser>
                <c:idx val="36"/>
                <c:order val="34"/>
                <c:tx>
                  <c:strRef>
                    <c:extLst xmlns:c15="http://schemas.microsoft.com/office/drawing/2012/chart">
                      <c:ext xmlns:c15="http://schemas.microsoft.com/office/drawing/2012/chart" uri="{02D57815-91ED-43cb-92C2-25804820EDAC}">
                        <c15:formulaRef>
                          <c15:sqref>Commodity_prices_index!$A$37</c15:sqref>
                        </c15:formulaRef>
                      </c:ext>
                    </c:extLst>
                    <c:strCache>
                      <c:ptCount val="1"/>
                      <c:pt idx="0">
                        <c:v>Propylene imports - Petrochemical industry</c:v>
                      </c:pt>
                    </c:strCache>
                  </c:strRef>
                </c:tx>
                <c:spPr>
                  <a:ln w="28575" cap="rnd">
                    <a:solidFill>
                      <a:schemeClr val="accent1">
                        <a:lumMod val="70000"/>
                        <a:lumOff val="3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Commodity_prices_index!$B$37:$H$37</c15:sqref>
                        </c15:formulaRef>
                      </c:ext>
                    </c:extLst>
                    <c:numCache>
                      <c:formatCode>_ * #,##0_ ;_ * \-#,##0_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44-390E-416C-B991-1D391710DC05}"/>
                  </c:ext>
                </c:extLst>
              </c15:ser>
            </c15:filteredLineSeries>
            <c15:filteredLineSeries>
              <c15:ser>
                <c:idx val="37"/>
                <c:order val="35"/>
                <c:tx>
                  <c:strRef>
                    <c:extLst xmlns:c15="http://schemas.microsoft.com/office/drawing/2012/chart">
                      <c:ext xmlns:c15="http://schemas.microsoft.com/office/drawing/2012/chart" uri="{02D57815-91ED-43cb-92C2-25804820EDAC}">
                        <c15:formulaRef>
                          <c15:sqref>Commodity_prices_index!$A$38</c15:sqref>
                        </c15:formulaRef>
                      </c:ext>
                    </c:extLst>
                    <c:strCache>
                      <c:ptCount val="1"/>
                      <c:pt idx="0">
                        <c:v>Butadiene imports - Petrochemical industry</c:v>
                      </c:pt>
                    </c:strCache>
                  </c:strRef>
                </c:tx>
                <c:spPr>
                  <a:ln w="28575" cap="rnd">
                    <a:solidFill>
                      <a:schemeClr val="accent2">
                        <a:lumMod val="70000"/>
                        <a:lumOff val="3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Commodity_prices_index!$B$38:$H$38</c15:sqref>
                        </c15:formulaRef>
                      </c:ext>
                    </c:extLst>
                    <c:numCache>
                      <c:formatCode>_ * #,##0_ ;_ * \-#,##0_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45-390E-416C-B991-1D391710DC05}"/>
                  </c:ext>
                </c:extLst>
              </c15:ser>
            </c15:filteredLineSeries>
            <c15:filteredLineSeries>
              <c15:ser>
                <c:idx val="38"/>
                <c:order val="36"/>
                <c:tx>
                  <c:strRef>
                    <c:extLst xmlns:c15="http://schemas.microsoft.com/office/drawing/2012/chart">
                      <c:ext xmlns:c15="http://schemas.microsoft.com/office/drawing/2012/chart" uri="{02D57815-91ED-43cb-92C2-25804820EDAC}">
                        <c15:formulaRef>
                          <c15:sqref>Commodity_prices_index!$A$39</c15:sqref>
                        </c15:formulaRef>
                      </c:ext>
                    </c:extLst>
                    <c:strCache>
                      <c:ptCount val="1"/>
                      <c:pt idx="0">
                        <c:v>Imported aromatics</c:v>
                      </c:pt>
                    </c:strCache>
                  </c:strRef>
                </c:tx>
                <c:spPr>
                  <a:ln w="28575" cap="rnd">
                    <a:solidFill>
                      <a:schemeClr val="accent3">
                        <a:lumMod val="70000"/>
                        <a:lumOff val="3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Commodity_prices_index!$B$39:$H$39</c15:sqref>
                        </c15:formulaRef>
                      </c:ext>
                    </c:extLst>
                    <c:numCache>
                      <c:formatCode>_ * #,##0_ ;_ * \-#,##0_ ;_ * "-"??_ ;_ @_ </c:formatCode>
                      <c:ptCount val="7"/>
                      <c:pt idx="0">
                        <c:v>100</c:v>
                      </c:pt>
                      <c:pt idx="1">
                        <c:v>92.844318929024297</c:v>
                      </c:pt>
                      <c:pt idx="2">
                        <c:v>85.71428571428568</c:v>
                      </c:pt>
                      <c:pt idx="3">
                        <c:v>85.71428571428568</c:v>
                      </c:pt>
                      <c:pt idx="4">
                        <c:v>64.285714285714263</c:v>
                      </c:pt>
                      <c:pt idx="5">
                        <c:v>61.76017698721909</c:v>
                      </c:pt>
                      <c:pt idx="6">
                        <c:v>59.183673469387742</c:v>
                      </c:pt>
                    </c:numCache>
                  </c:numRef>
                </c:val>
                <c:smooth val="0"/>
                <c:extLst xmlns:c15="http://schemas.microsoft.com/office/drawing/2012/chart">
                  <c:ext xmlns:c16="http://schemas.microsoft.com/office/drawing/2014/chart" uri="{C3380CC4-5D6E-409C-BE32-E72D297353CC}">
                    <c16:uniqueId val="{00000046-390E-416C-B991-1D391710DC05}"/>
                  </c:ext>
                </c:extLst>
              </c15:ser>
            </c15:filteredLineSeries>
            <c15:filteredLineSeries>
              <c15:ser>
                <c:idx val="0"/>
                <c:order val="37"/>
                <c:tx>
                  <c:strRef>
                    <c:extLst xmlns:c15="http://schemas.microsoft.com/office/drawing/2012/chart">
                      <c:ext xmlns:c15="http://schemas.microsoft.com/office/drawing/2012/chart" uri="{02D57815-91ED-43cb-92C2-25804820EDAC}">
                        <c15:formulaRef>
                          <c15:sqref>Commodity_prices_index!$A$40</c15:sqref>
                        </c15:formulaRef>
                      </c:ext>
                    </c:extLst>
                    <c:strCache>
                      <c:ptCount val="1"/>
                      <c:pt idx="0">
                        <c:v>Imported or purchased iron ore</c:v>
                      </c:pt>
                    </c:strCache>
                  </c:strRef>
                </c:tx>
                <c:spPr>
                  <a:ln w="28575" cap="rnd">
                    <a:solidFill>
                      <a:schemeClr val="accent1"/>
                    </a:solidFill>
                    <a:round/>
                  </a:ln>
                  <a:effectLst/>
                </c:spPr>
                <c:marker>
                  <c:symbol val="none"/>
                </c:marker>
                <c:cat>
                  <c:numRef>
                    <c:extLst xmlns:c15="http://schemas.microsoft.com/office/drawing/2012/chart">
                      <c:ext xmlns:c15="http://schemas.microsoft.com/office/drawing/2012/chart" uri="{02D57815-91ED-43cb-92C2-25804820EDAC}">
                        <c15:formulaRef>
                          <c15:sqref>Commodity_prices_index!$B$1:$H$1</c15:sqref>
                        </c15:formulaRef>
                      </c:ext>
                    </c:extLst>
                    <c:numCache>
                      <c:formatCode>General</c:formatCode>
                      <c:ptCount val="7"/>
                      <c:pt idx="0">
                        <c:v>2022</c:v>
                      </c:pt>
                      <c:pt idx="1">
                        <c:v>2025</c:v>
                      </c:pt>
                      <c:pt idx="2">
                        <c:v>2030</c:v>
                      </c:pt>
                      <c:pt idx="3">
                        <c:v>2035</c:v>
                      </c:pt>
                      <c:pt idx="4">
                        <c:v>2040</c:v>
                      </c:pt>
                      <c:pt idx="5">
                        <c:v>2045</c:v>
                      </c:pt>
                      <c:pt idx="6">
                        <c:v>2050</c:v>
                      </c:pt>
                    </c:numCache>
                  </c:numRef>
                </c:cat>
                <c:val>
                  <c:numRef>
                    <c:extLst xmlns:c15="http://schemas.microsoft.com/office/drawing/2012/chart">
                      <c:ext xmlns:c15="http://schemas.microsoft.com/office/drawing/2012/chart" uri="{02D57815-91ED-43cb-92C2-25804820EDAC}">
                        <c15:formulaRef>
                          <c15:sqref>Commodity_prices_index!$B$40:$H$40</c15:sqref>
                        </c15:formulaRef>
                      </c:ext>
                    </c:extLst>
                    <c:numCache>
                      <c:formatCode>_ * #,##0_ ;_ * \-#,##0_ ;_ * "-"??_ ;_ @_ </c:formatCode>
                      <c:ptCount val="7"/>
                      <c:pt idx="0">
                        <c:v>100</c:v>
                      </c:pt>
                      <c:pt idx="1">
                        <c:v>100</c:v>
                      </c:pt>
                      <c:pt idx="2">
                        <c:v>100</c:v>
                      </c:pt>
                      <c:pt idx="3">
                        <c:v>100</c:v>
                      </c:pt>
                      <c:pt idx="4">
                        <c:v>100</c:v>
                      </c:pt>
                      <c:pt idx="5">
                        <c:v>100</c:v>
                      </c:pt>
                      <c:pt idx="6">
                        <c:v>100</c:v>
                      </c:pt>
                    </c:numCache>
                  </c:numRef>
                </c:val>
                <c:smooth val="0"/>
                <c:extLst xmlns:c15="http://schemas.microsoft.com/office/drawing/2012/chart">
                  <c:ext xmlns:c16="http://schemas.microsoft.com/office/drawing/2014/chart" uri="{C3380CC4-5D6E-409C-BE32-E72D297353CC}">
                    <c16:uniqueId val="{00000047-390E-416C-B991-1D391710DC05}"/>
                  </c:ext>
                </c:extLst>
              </c15:ser>
            </c15:filteredLineSeries>
          </c:ext>
        </c:extLst>
      </c:lineChart>
      <c:catAx>
        <c:axId val="127089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75103"/>
        <c:crosses val="autoZero"/>
        <c:auto val="1"/>
        <c:lblAlgn val="ctr"/>
        <c:lblOffset val="100"/>
        <c:noMultiLvlLbl val="0"/>
      </c:catAx>
      <c:valAx>
        <c:axId val="12708751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96703"/>
        <c:crosses val="autoZero"/>
        <c:crossBetween val="between"/>
      </c:valAx>
      <c:spPr>
        <a:noFill/>
        <a:ln>
          <a:noFill/>
        </a:ln>
        <a:effectLst/>
      </c:spPr>
    </c:plotArea>
    <c:legend>
      <c:legendPos val="b"/>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cid:image002.png@01DA810A.CFCE22A0"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2.png"/><Relationship Id="rId3" Type="http://schemas.openxmlformats.org/officeDocument/2006/relationships/image" Target="../media/image8.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 Type="http://schemas.openxmlformats.org/officeDocument/2006/relationships/image" Target="cid:image001.png@01DA80F7.39220820" TargetMode="External"/><Relationship Id="rId16" Type="http://schemas.openxmlformats.org/officeDocument/2006/relationships/image" Target="../media/image20.png"/><Relationship Id="rId1" Type="http://schemas.openxmlformats.org/officeDocument/2006/relationships/image" Target="../media/image7.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19" Type="http://schemas.openxmlformats.org/officeDocument/2006/relationships/image" Target="../media/image23.png"/><Relationship Id="rId4" Type="http://schemas.openxmlformats.org/officeDocument/2006/relationships/image" Target="cid:image003.png@01DA810A.51652490" TargetMode="External"/><Relationship Id="rId9" Type="http://schemas.openxmlformats.org/officeDocument/2006/relationships/image" Target="../media/image13.png"/><Relationship Id="rId1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12</xdr:col>
      <xdr:colOff>102758</xdr:colOff>
      <xdr:row>4</xdr:row>
      <xdr:rowOff>291353</xdr:rowOff>
    </xdr:from>
    <xdr:to>
      <xdr:col>30</xdr:col>
      <xdr:colOff>414424</xdr:colOff>
      <xdr:row>28</xdr:row>
      <xdr:rowOff>253925</xdr:rowOff>
    </xdr:to>
    <xdr:graphicFrame macro="">
      <xdr:nvGraphicFramePr>
        <xdr:cNvPr id="2" name="Chart 1">
          <a:extLst>
            <a:ext uri="{FF2B5EF4-FFF2-40B4-BE49-F238E27FC236}">
              <a16:creationId xmlns:a16="http://schemas.microsoft.com/office/drawing/2014/main" id="{41E445F9-97CD-465C-85E1-C4FAFE572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102758</xdr:colOff>
      <xdr:row>4</xdr:row>
      <xdr:rowOff>291353</xdr:rowOff>
    </xdr:from>
    <xdr:to>
      <xdr:col>30</xdr:col>
      <xdr:colOff>414424</xdr:colOff>
      <xdr:row>28</xdr:row>
      <xdr:rowOff>253925</xdr:rowOff>
    </xdr:to>
    <xdr:graphicFrame macro="">
      <xdr:nvGraphicFramePr>
        <xdr:cNvPr id="2" name="Chart 1">
          <a:extLst>
            <a:ext uri="{FF2B5EF4-FFF2-40B4-BE49-F238E27FC236}">
              <a16:creationId xmlns:a16="http://schemas.microsoft.com/office/drawing/2014/main" id="{CEE9C99F-0BE1-4A3E-B70D-32184D219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404290</xdr:colOff>
      <xdr:row>2</xdr:row>
      <xdr:rowOff>165608</xdr:rowOff>
    </xdr:from>
    <xdr:to>
      <xdr:col>30</xdr:col>
      <xdr:colOff>105124</xdr:colOff>
      <xdr:row>25</xdr:row>
      <xdr:rowOff>128180</xdr:rowOff>
    </xdr:to>
    <xdr:graphicFrame macro="">
      <xdr:nvGraphicFramePr>
        <xdr:cNvPr id="2" name="Chart 1">
          <a:extLst>
            <a:ext uri="{FF2B5EF4-FFF2-40B4-BE49-F238E27FC236}">
              <a16:creationId xmlns:a16="http://schemas.microsoft.com/office/drawing/2014/main" id="{839463E1-D656-F184-F53E-52D8DB2C5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723900</xdr:colOff>
      <xdr:row>2</xdr:row>
      <xdr:rowOff>26670</xdr:rowOff>
    </xdr:from>
    <xdr:to>
      <xdr:col>10</xdr:col>
      <xdr:colOff>300990</xdr:colOff>
      <xdr:row>23</xdr:row>
      <xdr:rowOff>85725</xdr:rowOff>
    </xdr:to>
    <xdr:pic>
      <xdr:nvPicPr>
        <xdr:cNvPr id="4" name="Picture 4">
          <a:extLst>
            <a:ext uri="{FF2B5EF4-FFF2-40B4-BE49-F238E27FC236}">
              <a16:creationId xmlns:a16="http://schemas.microsoft.com/office/drawing/2014/main" id="{71DCA2FD-963F-E26E-45E5-F53D98B7FD47}"/>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552700" y="388620"/>
          <a:ext cx="4930140" cy="3859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91440</xdr:colOff>
      <xdr:row>4</xdr:row>
      <xdr:rowOff>20955</xdr:rowOff>
    </xdr:from>
    <xdr:to>
      <xdr:col>32</xdr:col>
      <xdr:colOff>415783</xdr:colOff>
      <xdr:row>32</xdr:row>
      <xdr:rowOff>92703</xdr:rowOff>
    </xdr:to>
    <xdr:pic>
      <xdr:nvPicPr>
        <xdr:cNvPr id="3" name="Picture 2">
          <a:extLst>
            <a:ext uri="{FF2B5EF4-FFF2-40B4-BE49-F238E27FC236}">
              <a16:creationId xmlns:a16="http://schemas.microsoft.com/office/drawing/2014/main" id="{EA534550-BCEF-0577-28BF-6FFBB06DFB0B}"/>
            </a:ext>
          </a:extLst>
        </xdr:cNvPr>
        <xdr:cNvPicPr>
          <a:picLocks noChangeAspect="1"/>
        </xdr:cNvPicPr>
      </xdr:nvPicPr>
      <xdr:blipFill>
        <a:blip xmlns:r="http://schemas.openxmlformats.org/officeDocument/2006/relationships" r:embed="rId1"/>
        <a:stretch>
          <a:fillRect/>
        </a:stretch>
      </xdr:blipFill>
      <xdr:spPr>
        <a:xfrm>
          <a:off x="11702415" y="744855"/>
          <a:ext cx="11297143" cy="51428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438822</xdr:colOff>
      <xdr:row>31</xdr:row>
      <xdr:rowOff>133801</xdr:rowOff>
    </xdr:to>
    <xdr:pic>
      <xdr:nvPicPr>
        <xdr:cNvPr id="2" name="Picture 1">
          <a:extLst>
            <a:ext uri="{FF2B5EF4-FFF2-40B4-BE49-F238E27FC236}">
              <a16:creationId xmlns:a16="http://schemas.microsoft.com/office/drawing/2014/main" id="{98B924C2-1F54-A535-D52A-273255A80422}"/>
            </a:ext>
          </a:extLst>
        </xdr:cNvPr>
        <xdr:cNvPicPr>
          <a:picLocks noChangeAspect="1"/>
        </xdr:cNvPicPr>
      </xdr:nvPicPr>
      <xdr:blipFill>
        <a:blip xmlns:r="http://schemas.openxmlformats.org/officeDocument/2006/relationships" r:embed="rId1"/>
        <a:stretch>
          <a:fillRect/>
        </a:stretch>
      </xdr:blipFill>
      <xdr:spPr>
        <a:xfrm>
          <a:off x="609600" y="542925"/>
          <a:ext cx="7750212" cy="5204911"/>
        </a:xfrm>
        <a:prstGeom prst="rect">
          <a:avLst/>
        </a:prstGeom>
      </xdr:spPr>
    </xdr:pic>
    <xdr:clientData/>
  </xdr:twoCellAnchor>
  <xdr:twoCellAnchor editAs="oneCell">
    <xdr:from>
      <xdr:col>15</xdr:col>
      <xdr:colOff>0</xdr:colOff>
      <xdr:row>3</xdr:row>
      <xdr:rowOff>0</xdr:rowOff>
    </xdr:from>
    <xdr:to>
      <xdr:col>36</xdr:col>
      <xdr:colOff>473591</xdr:colOff>
      <xdr:row>37</xdr:row>
      <xdr:rowOff>21491</xdr:rowOff>
    </xdr:to>
    <xdr:pic>
      <xdr:nvPicPr>
        <xdr:cNvPr id="3" name="Picture 2">
          <a:extLst>
            <a:ext uri="{FF2B5EF4-FFF2-40B4-BE49-F238E27FC236}">
              <a16:creationId xmlns:a16="http://schemas.microsoft.com/office/drawing/2014/main" id="{38F5FCD2-33EC-924A-2D9F-C65C58890DC2}"/>
            </a:ext>
          </a:extLst>
        </xdr:cNvPr>
        <xdr:cNvPicPr>
          <a:picLocks noChangeAspect="1"/>
        </xdr:cNvPicPr>
      </xdr:nvPicPr>
      <xdr:blipFill>
        <a:blip xmlns:r="http://schemas.openxmlformats.org/officeDocument/2006/relationships" r:embed="rId2"/>
        <a:stretch>
          <a:fillRect/>
        </a:stretch>
      </xdr:blipFill>
      <xdr:spPr>
        <a:xfrm>
          <a:off x="9144000" y="542925"/>
          <a:ext cx="13282811" cy="6180356"/>
        </a:xfrm>
        <a:prstGeom prst="rect">
          <a:avLst/>
        </a:prstGeom>
      </xdr:spPr>
    </xdr:pic>
    <xdr:clientData/>
  </xdr:twoCellAnchor>
  <xdr:twoCellAnchor editAs="oneCell">
    <xdr:from>
      <xdr:col>2</xdr:col>
      <xdr:colOff>0</xdr:colOff>
      <xdr:row>41</xdr:row>
      <xdr:rowOff>0</xdr:rowOff>
    </xdr:from>
    <xdr:to>
      <xdr:col>16</xdr:col>
      <xdr:colOff>397014</xdr:colOff>
      <xdr:row>71</xdr:row>
      <xdr:rowOff>110970</xdr:rowOff>
    </xdr:to>
    <xdr:pic>
      <xdr:nvPicPr>
        <xdr:cNvPr id="4" name="Picture 3">
          <a:extLst>
            <a:ext uri="{FF2B5EF4-FFF2-40B4-BE49-F238E27FC236}">
              <a16:creationId xmlns:a16="http://schemas.microsoft.com/office/drawing/2014/main" id="{441DC12A-E476-AABB-3071-58649C580B99}"/>
            </a:ext>
          </a:extLst>
        </xdr:cNvPr>
        <xdr:cNvPicPr>
          <a:picLocks noChangeAspect="1"/>
        </xdr:cNvPicPr>
      </xdr:nvPicPr>
      <xdr:blipFill>
        <a:blip xmlns:r="http://schemas.openxmlformats.org/officeDocument/2006/relationships" r:embed="rId3"/>
        <a:stretch>
          <a:fillRect/>
        </a:stretch>
      </xdr:blipFill>
      <xdr:spPr>
        <a:xfrm>
          <a:off x="1219200" y="7419975"/>
          <a:ext cx="8931414" cy="55402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51358</xdr:colOff>
      <xdr:row>9</xdr:row>
      <xdr:rowOff>139065</xdr:rowOff>
    </xdr:from>
    <xdr:to>
      <xdr:col>22</xdr:col>
      <xdr:colOff>478503</xdr:colOff>
      <xdr:row>35</xdr:row>
      <xdr:rowOff>136041</xdr:rowOff>
    </xdr:to>
    <xdr:pic>
      <xdr:nvPicPr>
        <xdr:cNvPr id="2" name="Picture 1">
          <a:extLst>
            <a:ext uri="{FF2B5EF4-FFF2-40B4-BE49-F238E27FC236}">
              <a16:creationId xmlns:a16="http://schemas.microsoft.com/office/drawing/2014/main" id="{37CC1D4B-E9F3-3C06-70C1-7B8D0CEE9A81}"/>
            </a:ext>
          </a:extLst>
        </xdr:cNvPr>
        <xdr:cNvPicPr>
          <a:picLocks noChangeAspect="1"/>
        </xdr:cNvPicPr>
      </xdr:nvPicPr>
      <xdr:blipFill>
        <a:blip xmlns:r="http://schemas.openxmlformats.org/officeDocument/2006/relationships" r:embed="rId1"/>
        <a:stretch>
          <a:fillRect/>
        </a:stretch>
      </xdr:blipFill>
      <xdr:spPr>
        <a:xfrm>
          <a:off x="9014383" y="1767840"/>
          <a:ext cx="6528860" cy="47023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154305</xdr:colOff>
      <xdr:row>4</xdr:row>
      <xdr:rowOff>1905</xdr:rowOff>
    </xdr:from>
    <xdr:to>
      <xdr:col>6</xdr:col>
      <xdr:colOff>552450</xdr:colOff>
      <xdr:row>26</xdr:row>
      <xdr:rowOff>19050</xdr:rowOff>
    </xdr:to>
    <xdr:pic>
      <xdr:nvPicPr>
        <xdr:cNvPr id="2" name="Picture 1">
          <a:extLst>
            <a:ext uri="{FF2B5EF4-FFF2-40B4-BE49-F238E27FC236}">
              <a16:creationId xmlns:a16="http://schemas.microsoft.com/office/drawing/2014/main" id="{F01FBD62-3E9F-480A-99EF-2531D3FC4FED}"/>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54305" y="725805"/>
          <a:ext cx="6246495" cy="3998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217170</xdr:colOff>
      <xdr:row>30</xdr:row>
      <xdr:rowOff>49531</xdr:rowOff>
    </xdr:from>
    <xdr:to>
      <xdr:col>10</xdr:col>
      <xdr:colOff>441707</xdr:colOff>
      <xdr:row>44</xdr:row>
      <xdr:rowOff>76201</xdr:rowOff>
    </xdr:to>
    <xdr:pic>
      <xdr:nvPicPr>
        <xdr:cNvPr id="3" name="Picture 2">
          <a:extLst>
            <a:ext uri="{FF2B5EF4-FFF2-40B4-BE49-F238E27FC236}">
              <a16:creationId xmlns:a16="http://schemas.microsoft.com/office/drawing/2014/main" id="{B65DBF8B-8A3A-4008-95FE-2F2DB74B1372}"/>
            </a:ext>
          </a:extLst>
        </xdr:cNvPr>
        <xdr:cNvPicPr>
          <a:picLocks noChangeAspect="1"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217170" y="5478781"/>
          <a:ext cx="8511287" cy="2560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110490</xdr:colOff>
      <xdr:row>47</xdr:row>
      <xdr:rowOff>123825</xdr:rowOff>
    </xdr:from>
    <xdr:to>
      <xdr:col>12</xdr:col>
      <xdr:colOff>170174</xdr:colOff>
      <xdr:row>85</xdr:row>
      <xdr:rowOff>134395</xdr:rowOff>
    </xdr:to>
    <xdr:pic>
      <xdr:nvPicPr>
        <xdr:cNvPr id="4" name="Picture 3">
          <a:extLst>
            <a:ext uri="{FF2B5EF4-FFF2-40B4-BE49-F238E27FC236}">
              <a16:creationId xmlns:a16="http://schemas.microsoft.com/office/drawing/2014/main" id="{81CAD2C8-C1DD-A99E-E307-22AD328ABC9B}"/>
            </a:ext>
          </a:extLst>
        </xdr:cNvPr>
        <xdr:cNvPicPr>
          <a:picLocks noChangeAspect="1"/>
        </xdr:cNvPicPr>
      </xdr:nvPicPr>
      <xdr:blipFill>
        <a:blip xmlns:r="http://schemas.openxmlformats.org/officeDocument/2006/relationships" r:embed="rId5"/>
        <a:stretch>
          <a:fillRect/>
        </a:stretch>
      </xdr:blipFill>
      <xdr:spPr>
        <a:xfrm>
          <a:off x="110490" y="8629650"/>
          <a:ext cx="10203809" cy="6876190"/>
        </a:xfrm>
        <a:prstGeom prst="rect">
          <a:avLst/>
        </a:prstGeom>
      </xdr:spPr>
    </xdr:pic>
    <xdr:clientData/>
  </xdr:twoCellAnchor>
  <xdr:twoCellAnchor editAs="oneCell">
    <xdr:from>
      <xdr:col>0</xdr:col>
      <xdr:colOff>257176</xdr:colOff>
      <xdr:row>106</xdr:row>
      <xdr:rowOff>9525</xdr:rowOff>
    </xdr:from>
    <xdr:to>
      <xdr:col>6</xdr:col>
      <xdr:colOff>593203</xdr:colOff>
      <xdr:row>135</xdr:row>
      <xdr:rowOff>54444</xdr:rowOff>
    </xdr:to>
    <xdr:pic>
      <xdr:nvPicPr>
        <xdr:cNvPr id="5" name="Picture 4">
          <a:extLst>
            <a:ext uri="{FF2B5EF4-FFF2-40B4-BE49-F238E27FC236}">
              <a16:creationId xmlns:a16="http://schemas.microsoft.com/office/drawing/2014/main" id="{08712188-8361-D399-DB2C-568D460060BF}"/>
            </a:ext>
          </a:extLst>
        </xdr:cNvPr>
        <xdr:cNvPicPr>
          <a:picLocks noChangeAspect="1"/>
        </xdr:cNvPicPr>
      </xdr:nvPicPr>
      <xdr:blipFill>
        <a:blip xmlns:r="http://schemas.openxmlformats.org/officeDocument/2006/relationships" r:embed="rId6"/>
        <a:stretch>
          <a:fillRect/>
        </a:stretch>
      </xdr:blipFill>
      <xdr:spPr>
        <a:xfrm>
          <a:off x="257176" y="19192875"/>
          <a:ext cx="6180567" cy="5285574"/>
        </a:xfrm>
        <a:prstGeom prst="rect">
          <a:avLst/>
        </a:prstGeom>
      </xdr:spPr>
    </xdr:pic>
    <xdr:clientData/>
  </xdr:twoCellAnchor>
  <xdr:twoCellAnchor editAs="oneCell">
    <xdr:from>
      <xdr:col>11</xdr:col>
      <xdr:colOff>285750</xdr:colOff>
      <xdr:row>0</xdr:row>
      <xdr:rowOff>0</xdr:rowOff>
    </xdr:from>
    <xdr:to>
      <xdr:col>21</xdr:col>
      <xdr:colOff>98322</xdr:colOff>
      <xdr:row>27</xdr:row>
      <xdr:rowOff>58438</xdr:rowOff>
    </xdr:to>
    <xdr:pic>
      <xdr:nvPicPr>
        <xdr:cNvPr id="6" name="Picture 5">
          <a:extLst>
            <a:ext uri="{FF2B5EF4-FFF2-40B4-BE49-F238E27FC236}">
              <a16:creationId xmlns:a16="http://schemas.microsoft.com/office/drawing/2014/main" id="{72F1CA6B-FCA7-8881-66B9-1640003DFB2F}"/>
            </a:ext>
          </a:extLst>
        </xdr:cNvPr>
        <xdr:cNvPicPr>
          <a:picLocks noChangeAspect="1"/>
        </xdr:cNvPicPr>
      </xdr:nvPicPr>
      <xdr:blipFill>
        <a:blip xmlns:r="http://schemas.openxmlformats.org/officeDocument/2006/relationships" r:embed="rId7"/>
        <a:stretch>
          <a:fillRect/>
        </a:stretch>
      </xdr:blipFill>
      <xdr:spPr>
        <a:xfrm>
          <a:off x="8001000" y="0"/>
          <a:ext cx="5904762" cy="4935238"/>
        </a:xfrm>
        <a:prstGeom prst="rect">
          <a:avLst/>
        </a:prstGeom>
      </xdr:spPr>
    </xdr:pic>
    <xdr:clientData/>
  </xdr:twoCellAnchor>
  <xdr:twoCellAnchor>
    <xdr:from>
      <xdr:col>0</xdr:col>
      <xdr:colOff>485775</xdr:colOff>
      <xdr:row>140</xdr:row>
      <xdr:rowOff>47625</xdr:rowOff>
    </xdr:from>
    <xdr:to>
      <xdr:col>11</xdr:col>
      <xdr:colOff>247650</xdr:colOff>
      <xdr:row>170</xdr:row>
      <xdr:rowOff>123825</xdr:rowOff>
    </xdr:to>
    <xdr:pic>
      <xdr:nvPicPr>
        <xdr:cNvPr id="7" name="Picture 2">
          <a:extLst>
            <a:ext uri="{FF2B5EF4-FFF2-40B4-BE49-F238E27FC236}">
              <a16:creationId xmlns:a16="http://schemas.microsoft.com/office/drawing/2014/main" id="{C1297BF6-11EC-C899-797C-D8DF4D6E167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85775" y="25384125"/>
          <a:ext cx="7477125" cy="550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142</xdr:row>
      <xdr:rowOff>0</xdr:rowOff>
    </xdr:from>
    <xdr:to>
      <xdr:col>23</xdr:col>
      <xdr:colOff>594360</xdr:colOff>
      <xdr:row>168</xdr:row>
      <xdr:rowOff>68580</xdr:rowOff>
    </xdr:to>
    <xdr:pic>
      <xdr:nvPicPr>
        <xdr:cNvPr id="8" name="Picture 1">
          <a:extLst>
            <a:ext uri="{FF2B5EF4-FFF2-40B4-BE49-F238E27FC236}">
              <a16:creationId xmlns:a16="http://schemas.microsoft.com/office/drawing/2014/main" id="{2725447F-F435-72FD-6368-BF2CCE42438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328660" y="25968960"/>
          <a:ext cx="7299960" cy="4823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0</xdr:colOff>
      <xdr:row>147</xdr:row>
      <xdr:rowOff>0</xdr:rowOff>
    </xdr:from>
    <xdr:to>
      <xdr:col>31</xdr:col>
      <xdr:colOff>68580</xdr:colOff>
      <xdr:row>154</xdr:row>
      <xdr:rowOff>114300</xdr:rowOff>
    </xdr:to>
    <xdr:pic>
      <xdr:nvPicPr>
        <xdr:cNvPr id="9" name="Picture 3">
          <a:extLst>
            <a:ext uri="{FF2B5EF4-FFF2-40B4-BE49-F238E27FC236}">
              <a16:creationId xmlns:a16="http://schemas.microsoft.com/office/drawing/2014/main" id="{02652729-B5D3-FB58-B5F9-FD3C027287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643860" y="26883360"/>
          <a:ext cx="4335780" cy="1394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400050</xdr:colOff>
      <xdr:row>189</xdr:row>
      <xdr:rowOff>57150</xdr:rowOff>
    </xdr:from>
    <xdr:to>
      <xdr:col>15</xdr:col>
      <xdr:colOff>211191</xdr:colOff>
      <xdr:row>229</xdr:row>
      <xdr:rowOff>96264</xdr:rowOff>
    </xdr:to>
    <xdr:pic>
      <xdr:nvPicPr>
        <xdr:cNvPr id="10" name="Picture 9">
          <a:extLst>
            <a:ext uri="{FF2B5EF4-FFF2-40B4-BE49-F238E27FC236}">
              <a16:creationId xmlns:a16="http://schemas.microsoft.com/office/drawing/2014/main" id="{358DA671-1851-6EB6-5CB8-EBCD7FEF427E}"/>
            </a:ext>
          </a:extLst>
        </xdr:cNvPr>
        <xdr:cNvPicPr>
          <a:picLocks noChangeAspect="1"/>
        </xdr:cNvPicPr>
      </xdr:nvPicPr>
      <xdr:blipFill>
        <a:blip xmlns:r="http://schemas.openxmlformats.org/officeDocument/2006/relationships" r:embed="rId11"/>
        <a:stretch>
          <a:fillRect/>
        </a:stretch>
      </xdr:blipFill>
      <xdr:spPr>
        <a:xfrm>
          <a:off x="400050" y="34261425"/>
          <a:ext cx="11751681" cy="7266684"/>
        </a:xfrm>
        <a:prstGeom prst="rect">
          <a:avLst/>
        </a:prstGeom>
      </xdr:spPr>
    </xdr:pic>
    <xdr:clientData/>
  </xdr:twoCellAnchor>
  <xdr:twoCellAnchor editAs="oneCell">
    <xdr:from>
      <xdr:col>1</xdr:col>
      <xdr:colOff>0</xdr:colOff>
      <xdr:row>235</xdr:row>
      <xdr:rowOff>0</xdr:rowOff>
    </xdr:from>
    <xdr:to>
      <xdr:col>6</xdr:col>
      <xdr:colOff>591223</xdr:colOff>
      <xdr:row>258</xdr:row>
      <xdr:rowOff>53928</xdr:rowOff>
    </xdr:to>
    <xdr:pic>
      <xdr:nvPicPr>
        <xdr:cNvPr id="11" name="Picture 10">
          <a:extLst>
            <a:ext uri="{FF2B5EF4-FFF2-40B4-BE49-F238E27FC236}">
              <a16:creationId xmlns:a16="http://schemas.microsoft.com/office/drawing/2014/main" id="{AD7656B8-539E-A7B6-9297-9C10DB1B8A2C}"/>
            </a:ext>
          </a:extLst>
        </xdr:cNvPr>
        <xdr:cNvPicPr>
          <a:picLocks noChangeAspect="1"/>
        </xdr:cNvPicPr>
      </xdr:nvPicPr>
      <xdr:blipFill>
        <a:blip xmlns:r="http://schemas.openxmlformats.org/officeDocument/2006/relationships" r:embed="rId12"/>
        <a:stretch>
          <a:fillRect/>
        </a:stretch>
      </xdr:blipFill>
      <xdr:spPr>
        <a:xfrm>
          <a:off x="1619250" y="42529125"/>
          <a:ext cx="4820323" cy="4210638"/>
        </a:xfrm>
        <a:prstGeom prst="rect">
          <a:avLst/>
        </a:prstGeom>
      </xdr:spPr>
    </xdr:pic>
    <xdr:clientData/>
  </xdr:twoCellAnchor>
  <xdr:twoCellAnchor editAs="oneCell">
    <xdr:from>
      <xdr:col>1</xdr:col>
      <xdr:colOff>0</xdr:colOff>
      <xdr:row>274</xdr:row>
      <xdr:rowOff>0</xdr:rowOff>
    </xdr:from>
    <xdr:to>
      <xdr:col>9</xdr:col>
      <xdr:colOff>1085850</xdr:colOff>
      <xdr:row>301</xdr:row>
      <xdr:rowOff>167640</xdr:rowOff>
    </xdr:to>
    <xdr:pic>
      <xdr:nvPicPr>
        <xdr:cNvPr id="12" name="Picture 11" descr="JKM-TTF-PRICES">
          <a:extLst>
            <a:ext uri="{FF2B5EF4-FFF2-40B4-BE49-F238E27FC236}">
              <a16:creationId xmlns:a16="http://schemas.microsoft.com/office/drawing/2014/main" id="{9EE2E77C-14F4-3BDE-205A-427C5F2D2CB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23060" y="50109120"/>
          <a:ext cx="7147560" cy="5097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305</xdr:row>
      <xdr:rowOff>0</xdr:rowOff>
    </xdr:from>
    <xdr:to>
      <xdr:col>9</xdr:col>
      <xdr:colOff>1105900</xdr:colOff>
      <xdr:row>332</xdr:row>
      <xdr:rowOff>95944</xdr:rowOff>
    </xdr:to>
    <xdr:pic>
      <xdr:nvPicPr>
        <xdr:cNvPr id="13" name="Picture 12">
          <a:extLst>
            <a:ext uri="{FF2B5EF4-FFF2-40B4-BE49-F238E27FC236}">
              <a16:creationId xmlns:a16="http://schemas.microsoft.com/office/drawing/2014/main" id="{D009C62B-EEF2-F370-1B18-C3C661D58E49}"/>
            </a:ext>
          </a:extLst>
        </xdr:cNvPr>
        <xdr:cNvPicPr>
          <a:picLocks noChangeAspect="1"/>
        </xdr:cNvPicPr>
      </xdr:nvPicPr>
      <xdr:blipFill>
        <a:blip xmlns:r="http://schemas.openxmlformats.org/officeDocument/2006/relationships" r:embed="rId14"/>
        <a:stretch>
          <a:fillRect/>
        </a:stretch>
      </xdr:blipFill>
      <xdr:spPr>
        <a:xfrm>
          <a:off x="1619250" y="55197375"/>
          <a:ext cx="7163800" cy="4972744"/>
        </a:xfrm>
        <a:prstGeom prst="rect">
          <a:avLst/>
        </a:prstGeom>
      </xdr:spPr>
    </xdr:pic>
    <xdr:clientData/>
  </xdr:twoCellAnchor>
  <xdr:twoCellAnchor editAs="oneCell">
    <xdr:from>
      <xdr:col>1</xdr:col>
      <xdr:colOff>0</xdr:colOff>
      <xdr:row>339</xdr:row>
      <xdr:rowOff>0</xdr:rowOff>
    </xdr:from>
    <xdr:to>
      <xdr:col>8</xdr:col>
      <xdr:colOff>477076</xdr:colOff>
      <xdr:row>358</xdr:row>
      <xdr:rowOff>95742</xdr:rowOff>
    </xdr:to>
    <xdr:pic>
      <xdr:nvPicPr>
        <xdr:cNvPr id="14" name="Picture 13">
          <a:extLst>
            <a:ext uri="{FF2B5EF4-FFF2-40B4-BE49-F238E27FC236}">
              <a16:creationId xmlns:a16="http://schemas.microsoft.com/office/drawing/2014/main" id="{9C3B003A-2D6A-1308-E378-F5F1EFF42903}"/>
            </a:ext>
          </a:extLst>
        </xdr:cNvPr>
        <xdr:cNvPicPr>
          <a:picLocks noChangeAspect="1"/>
        </xdr:cNvPicPr>
      </xdr:nvPicPr>
      <xdr:blipFill>
        <a:blip xmlns:r="http://schemas.openxmlformats.org/officeDocument/2006/relationships" r:embed="rId15"/>
        <a:stretch>
          <a:fillRect/>
        </a:stretch>
      </xdr:blipFill>
      <xdr:spPr>
        <a:xfrm>
          <a:off x="1619250" y="61350525"/>
          <a:ext cx="5915851" cy="3524742"/>
        </a:xfrm>
        <a:prstGeom prst="rect">
          <a:avLst/>
        </a:prstGeom>
      </xdr:spPr>
    </xdr:pic>
    <xdr:clientData/>
  </xdr:twoCellAnchor>
  <xdr:twoCellAnchor editAs="oneCell">
    <xdr:from>
      <xdr:col>1</xdr:col>
      <xdr:colOff>0</xdr:colOff>
      <xdr:row>373</xdr:row>
      <xdr:rowOff>0</xdr:rowOff>
    </xdr:from>
    <xdr:to>
      <xdr:col>9</xdr:col>
      <xdr:colOff>282824</xdr:colOff>
      <xdr:row>397</xdr:row>
      <xdr:rowOff>606</xdr:rowOff>
    </xdr:to>
    <xdr:pic>
      <xdr:nvPicPr>
        <xdr:cNvPr id="15" name="Picture 14">
          <a:extLst>
            <a:ext uri="{FF2B5EF4-FFF2-40B4-BE49-F238E27FC236}">
              <a16:creationId xmlns:a16="http://schemas.microsoft.com/office/drawing/2014/main" id="{4E861DF6-BC57-50D7-C105-00C7606684FB}"/>
            </a:ext>
          </a:extLst>
        </xdr:cNvPr>
        <xdr:cNvPicPr>
          <a:picLocks noChangeAspect="1"/>
        </xdr:cNvPicPr>
      </xdr:nvPicPr>
      <xdr:blipFill>
        <a:blip xmlns:r="http://schemas.openxmlformats.org/officeDocument/2006/relationships" r:embed="rId16"/>
        <a:stretch>
          <a:fillRect/>
        </a:stretch>
      </xdr:blipFill>
      <xdr:spPr>
        <a:xfrm>
          <a:off x="1619250" y="67503675"/>
          <a:ext cx="6335009" cy="4344006"/>
        </a:xfrm>
        <a:prstGeom prst="rect">
          <a:avLst/>
        </a:prstGeom>
      </xdr:spPr>
    </xdr:pic>
    <xdr:clientData/>
  </xdr:twoCellAnchor>
  <xdr:twoCellAnchor editAs="oneCell">
    <xdr:from>
      <xdr:col>1</xdr:col>
      <xdr:colOff>0</xdr:colOff>
      <xdr:row>415</xdr:row>
      <xdr:rowOff>0</xdr:rowOff>
    </xdr:from>
    <xdr:to>
      <xdr:col>9</xdr:col>
      <xdr:colOff>400951</xdr:colOff>
      <xdr:row>446</xdr:row>
      <xdr:rowOff>783</xdr:rowOff>
    </xdr:to>
    <xdr:pic>
      <xdr:nvPicPr>
        <xdr:cNvPr id="16" name="Picture 15">
          <a:extLst>
            <a:ext uri="{FF2B5EF4-FFF2-40B4-BE49-F238E27FC236}">
              <a16:creationId xmlns:a16="http://schemas.microsoft.com/office/drawing/2014/main" id="{47D29872-EED8-C063-5B7A-EDA0897D3F3F}"/>
            </a:ext>
          </a:extLst>
        </xdr:cNvPr>
        <xdr:cNvPicPr>
          <a:picLocks noChangeAspect="1"/>
        </xdr:cNvPicPr>
      </xdr:nvPicPr>
      <xdr:blipFill>
        <a:blip xmlns:r="http://schemas.openxmlformats.org/officeDocument/2006/relationships" r:embed="rId17"/>
        <a:stretch>
          <a:fillRect/>
        </a:stretch>
      </xdr:blipFill>
      <xdr:spPr>
        <a:xfrm>
          <a:off x="1619250" y="75104625"/>
          <a:ext cx="6458851" cy="5611008"/>
        </a:xfrm>
        <a:prstGeom prst="rect">
          <a:avLst/>
        </a:prstGeom>
      </xdr:spPr>
    </xdr:pic>
    <xdr:clientData/>
  </xdr:twoCellAnchor>
  <xdr:twoCellAnchor>
    <xdr:from>
      <xdr:col>6</xdr:col>
      <xdr:colOff>542925</xdr:colOff>
      <xdr:row>443</xdr:row>
      <xdr:rowOff>106680</xdr:rowOff>
    </xdr:from>
    <xdr:to>
      <xdr:col>8</xdr:col>
      <xdr:colOff>20955</xdr:colOff>
      <xdr:row>453</xdr:row>
      <xdr:rowOff>30480</xdr:rowOff>
    </xdr:to>
    <xdr:cxnSp macro="">
      <xdr:nvCxnSpPr>
        <xdr:cNvPr id="18" name="Straight Arrow Connector 17">
          <a:extLst>
            <a:ext uri="{FF2B5EF4-FFF2-40B4-BE49-F238E27FC236}">
              <a16:creationId xmlns:a16="http://schemas.microsoft.com/office/drawing/2014/main" id="{75944C41-DD4D-03E5-2934-77AAD1AFE12B}"/>
            </a:ext>
          </a:extLst>
        </xdr:cNvPr>
        <xdr:cNvCxnSpPr/>
      </xdr:nvCxnSpPr>
      <xdr:spPr>
        <a:xfrm flipV="1">
          <a:off x="6391275" y="80278605"/>
          <a:ext cx="697230" cy="1733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458</xdr:row>
      <xdr:rowOff>0</xdr:rowOff>
    </xdr:from>
    <xdr:to>
      <xdr:col>8</xdr:col>
      <xdr:colOff>514866</xdr:colOff>
      <xdr:row>482</xdr:row>
      <xdr:rowOff>91824</xdr:rowOff>
    </xdr:to>
    <xdr:pic>
      <xdr:nvPicPr>
        <xdr:cNvPr id="19" name="Picture 18">
          <a:extLst>
            <a:ext uri="{FF2B5EF4-FFF2-40B4-BE49-F238E27FC236}">
              <a16:creationId xmlns:a16="http://schemas.microsoft.com/office/drawing/2014/main" id="{566C3729-B71D-9193-2CEC-08AD81E826BD}"/>
            </a:ext>
          </a:extLst>
        </xdr:cNvPr>
        <xdr:cNvPicPr>
          <a:picLocks noChangeAspect="1"/>
        </xdr:cNvPicPr>
      </xdr:nvPicPr>
      <xdr:blipFill>
        <a:blip xmlns:r="http://schemas.openxmlformats.org/officeDocument/2006/relationships" r:embed="rId18"/>
        <a:stretch>
          <a:fillRect/>
        </a:stretch>
      </xdr:blipFill>
      <xdr:spPr>
        <a:xfrm>
          <a:off x="1619250" y="82886550"/>
          <a:ext cx="5959356" cy="4427604"/>
        </a:xfrm>
        <a:prstGeom prst="rect">
          <a:avLst/>
        </a:prstGeom>
      </xdr:spPr>
    </xdr:pic>
    <xdr:clientData/>
  </xdr:twoCellAnchor>
  <xdr:twoCellAnchor editAs="oneCell">
    <xdr:from>
      <xdr:col>1</xdr:col>
      <xdr:colOff>0</xdr:colOff>
      <xdr:row>486</xdr:row>
      <xdr:rowOff>0</xdr:rowOff>
    </xdr:from>
    <xdr:to>
      <xdr:col>13</xdr:col>
      <xdr:colOff>582378</xdr:colOff>
      <xdr:row>511</xdr:row>
      <xdr:rowOff>57789</xdr:rowOff>
    </xdr:to>
    <xdr:pic>
      <xdr:nvPicPr>
        <xdr:cNvPr id="17" name="Picture 16">
          <a:extLst>
            <a:ext uri="{FF2B5EF4-FFF2-40B4-BE49-F238E27FC236}">
              <a16:creationId xmlns:a16="http://schemas.microsoft.com/office/drawing/2014/main" id="{0DABE90D-C519-719C-0C7A-73AEF47DBB5B}"/>
            </a:ext>
          </a:extLst>
        </xdr:cNvPr>
        <xdr:cNvPicPr>
          <a:picLocks noChangeAspect="1"/>
        </xdr:cNvPicPr>
      </xdr:nvPicPr>
      <xdr:blipFill>
        <a:blip xmlns:r="http://schemas.openxmlformats.org/officeDocument/2006/relationships" r:embed="rId19"/>
        <a:stretch>
          <a:fillRect/>
        </a:stretch>
      </xdr:blipFill>
      <xdr:spPr>
        <a:xfrm>
          <a:off x="1619250" y="87953850"/>
          <a:ext cx="9697803" cy="45821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Data/ENSPRESO_BIOMASS.xlsx" TargetMode="External"/><Relationship Id="rId1" Type="http://schemas.openxmlformats.org/officeDocument/2006/relationships/externalLinkPath" Target="https://365tno-my.sharepoint.com/personal/kira_west_tno_nl/Documents/Kira/PhD/Data/ENSPRESO_BIOMAS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N%20v5.3\data\IESA-Opt_N_REF_v2.2_forpublication_clean.xlsx" TargetMode="External"/><Relationship Id="rId1" Type="http://schemas.openxmlformats.org/officeDocument/2006/relationships/externalLinkPath" Target="/Users/westkj/Documents/IESA-Opt-N%20v5.3/data/IESA-Opt_N_REF_v2.2_forpublication_cle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
      <sheetName val="Scenario definitions"/>
      <sheetName val="Glossary"/>
      <sheetName val="NUTS2 conversion"/>
      <sheetName val="LAND AVAILABLE - AGR"/>
      <sheetName val="LAND AVAILABLE - FORESTRY"/>
      <sheetName val="NUTS0 Summary"/>
      <sheetName val="ENER - NUTS0 EnergyCom"/>
      <sheetName val="NUTS2 Summary"/>
      <sheetName val="ENER - NUTS2 BioCom E"/>
      <sheetName val="COST - NFO"/>
      <sheetName val="COST - NUTS0 EnergyCom"/>
      <sheetName val="COST - NUTS2 BioCom"/>
      <sheetName val="Countries"/>
    </sheetNames>
    <sheetDataSet>
      <sheetData sheetId="0"/>
      <sheetData sheetId="1"/>
      <sheetData sheetId="2"/>
      <sheetData sheetId="3"/>
      <sheetData sheetId="4"/>
      <sheetData sheetId="5"/>
      <sheetData sheetId="6"/>
      <sheetData sheetId="7"/>
      <sheetData sheetId="8"/>
      <sheetData sheetId="9"/>
      <sheetData sheetId="10"/>
      <sheetData sheetId="11">
        <row r="3303">
          <cell r="E3303">
            <v>8.4304415733171094</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ActGrouping"/>
      <sheetName val="Technologies"/>
      <sheetName val="EnergyBalance"/>
      <sheetName val="EffLearning"/>
      <sheetName val="Feedstocks"/>
      <sheetName val="Infrastructure"/>
      <sheetName val="Retrofitting"/>
      <sheetName val="HourlyProfiles"/>
      <sheetName val="PriceProfiles"/>
      <sheetName val="NodeParameters"/>
      <sheetName val="Parameters"/>
      <sheetName val="Types"/>
      <sheetName val="Ranges"/>
    </sheetNames>
    <sheetDataSet>
      <sheetData sheetId="0" refreshError="1"/>
      <sheetData sheetId="1">
        <row r="7">
          <cell r="I7">
            <v>0.95253726046841747</v>
          </cell>
        </row>
      </sheetData>
      <sheetData sheetId="2">
        <row r="9">
          <cell r="A9" t="str">
            <v>Electricity demand - Residential</v>
          </cell>
          <cell r="B9" t="str">
            <v>[PJ]</v>
          </cell>
          <cell r="C9">
            <v>84</v>
          </cell>
          <cell r="D9">
            <v>86</v>
          </cell>
          <cell r="E9">
            <v>88</v>
          </cell>
          <cell r="F9">
            <v>90</v>
          </cell>
          <cell r="G9">
            <v>92</v>
          </cell>
          <cell r="H9">
            <v>94</v>
          </cell>
          <cell r="I9">
            <v>96</v>
          </cell>
        </row>
        <row r="10">
          <cell r="A10" t="str">
            <v>Houses - Residential Flats</v>
          </cell>
          <cell r="B10" t="str">
            <v>[khouses]</v>
          </cell>
          <cell r="C10">
            <v>3000</v>
          </cell>
          <cell r="D10">
            <v>3120</v>
          </cell>
          <cell r="E10">
            <v>3220</v>
          </cell>
          <cell r="F10">
            <v>3300</v>
          </cell>
          <cell r="G10">
            <v>3390</v>
          </cell>
          <cell r="H10">
            <v>3460</v>
          </cell>
          <cell r="I10">
            <v>3540</v>
          </cell>
        </row>
        <row r="11">
          <cell r="A11" t="str">
            <v>Houses - Residential Terrace</v>
          </cell>
          <cell r="B11" t="str">
            <v>[khouses]</v>
          </cell>
          <cell r="C11">
            <v>3440</v>
          </cell>
          <cell r="D11">
            <v>3580</v>
          </cell>
          <cell r="E11">
            <v>3690</v>
          </cell>
          <cell r="F11">
            <v>3790</v>
          </cell>
          <cell r="G11">
            <v>3880</v>
          </cell>
          <cell r="H11">
            <v>3970</v>
          </cell>
          <cell r="I11">
            <v>4059.9999999999995</v>
          </cell>
        </row>
        <row r="12">
          <cell r="A12" t="str">
            <v>Houses - Residential Dwellings</v>
          </cell>
          <cell r="B12" t="str">
            <v>[khouses]</v>
          </cell>
          <cell r="C12">
            <v>1730</v>
          </cell>
          <cell r="D12">
            <v>1800</v>
          </cell>
          <cell r="E12">
            <v>1850</v>
          </cell>
          <cell r="F12">
            <v>1900</v>
          </cell>
          <cell r="G12">
            <v>1950</v>
          </cell>
          <cell r="H12">
            <v>1990</v>
          </cell>
          <cell r="I12">
            <v>2040</v>
          </cell>
        </row>
        <row r="13">
          <cell r="A13" t="str">
            <v>Electricity demand - Services</v>
          </cell>
          <cell r="B13" t="str">
            <v>[PJ]</v>
          </cell>
          <cell r="C13">
            <v>122</v>
          </cell>
          <cell r="D13">
            <v>124</v>
          </cell>
          <cell r="E13">
            <v>126</v>
          </cell>
          <cell r="F13">
            <v>128</v>
          </cell>
          <cell r="G13">
            <v>130</v>
          </cell>
          <cell r="H13">
            <v>132</v>
          </cell>
          <cell r="I13">
            <v>134</v>
          </cell>
        </row>
        <row r="14">
          <cell r="A14" t="str">
            <v>Space - Services</v>
          </cell>
          <cell r="B14" t="str">
            <v>[Mm2]</v>
          </cell>
          <cell r="C14">
            <v>515</v>
          </cell>
          <cell r="D14">
            <v>530</v>
          </cell>
          <cell r="E14">
            <v>540</v>
          </cell>
          <cell r="F14">
            <v>550</v>
          </cell>
          <cell r="G14">
            <v>555</v>
          </cell>
          <cell r="H14">
            <v>560</v>
          </cell>
          <cell r="I14">
            <v>560</v>
          </cell>
        </row>
        <row r="15">
          <cell r="A15" t="str">
            <v>Electricity demand - Agricuture</v>
          </cell>
          <cell r="B15" t="str">
            <v>[PJ]</v>
          </cell>
          <cell r="C15">
            <v>36</v>
          </cell>
          <cell r="D15">
            <v>37</v>
          </cell>
          <cell r="E15">
            <v>38</v>
          </cell>
          <cell r="F15">
            <v>39</v>
          </cell>
          <cell r="G15">
            <v>40</v>
          </cell>
          <cell r="H15">
            <v>41</v>
          </cell>
          <cell r="I15">
            <v>42</v>
          </cell>
        </row>
        <row r="16">
          <cell r="A16" t="str">
            <v>Heat demand - Agriculture Horticulture</v>
          </cell>
          <cell r="B16" t="str">
            <v>[PJ]</v>
          </cell>
          <cell r="C16">
            <v>88</v>
          </cell>
          <cell r="D16">
            <v>90</v>
          </cell>
          <cell r="E16">
            <v>92</v>
          </cell>
          <cell r="F16">
            <v>94</v>
          </cell>
          <cell r="G16">
            <v>96</v>
          </cell>
          <cell r="H16">
            <v>98</v>
          </cell>
          <cell r="I16">
            <v>100</v>
          </cell>
        </row>
        <row r="17">
          <cell r="A17" t="str">
            <v>Heat demand - Agriculture Other</v>
          </cell>
          <cell r="B17" t="str">
            <v>[PJ]</v>
          </cell>
          <cell r="C17">
            <v>8.4</v>
          </cell>
          <cell r="D17">
            <v>8.6</v>
          </cell>
          <cell r="E17">
            <v>8.8000000000000007</v>
          </cell>
          <cell r="F17">
            <v>9</v>
          </cell>
          <cell r="G17">
            <v>9.1999999999999993</v>
          </cell>
          <cell r="H17">
            <v>9.3999999999999986</v>
          </cell>
          <cell r="I17">
            <v>9.6</v>
          </cell>
        </row>
        <row r="18">
          <cell r="A18" t="str">
            <v>Machinery - Agriculture</v>
          </cell>
          <cell r="B18" t="str">
            <v>[PJ]</v>
          </cell>
          <cell r="C18">
            <v>23</v>
          </cell>
          <cell r="D18">
            <v>24</v>
          </cell>
          <cell r="E18">
            <v>25</v>
          </cell>
          <cell r="F18">
            <v>26</v>
          </cell>
          <cell r="G18">
            <v>27</v>
          </cell>
          <cell r="H18">
            <v>28</v>
          </cell>
          <cell r="I18">
            <v>29</v>
          </cell>
        </row>
        <row r="19">
          <cell r="A19" t="str">
            <v>Steel production - Basic Metals Industry</v>
          </cell>
          <cell r="B19" t="str">
            <v>[Mton_Steel]</v>
          </cell>
          <cell r="C19">
            <v>7</v>
          </cell>
          <cell r="D19">
            <v>7</v>
          </cell>
          <cell r="E19">
            <v>7</v>
          </cell>
          <cell r="F19">
            <v>7</v>
          </cell>
          <cell r="G19">
            <v>7</v>
          </cell>
          <cell r="H19">
            <v>7</v>
          </cell>
          <cell r="I19">
            <v>7</v>
          </cell>
        </row>
        <row r="20">
          <cell r="A20" t="str">
            <v>Aluminum production - Basic Metals Industry</v>
          </cell>
          <cell r="B20" t="str">
            <v>[Mton_Al]</v>
          </cell>
          <cell r="C20">
            <v>0.28000000000000003</v>
          </cell>
          <cell r="D20">
            <v>0.28999999999999998</v>
          </cell>
          <cell r="E20">
            <v>0.3</v>
          </cell>
          <cell r="F20">
            <v>0.3</v>
          </cell>
          <cell r="G20">
            <v>0.31</v>
          </cell>
          <cell r="H20">
            <v>0.32</v>
          </cell>
          <cell r="I20">
            <v>0.33</v>
          </cell>
        </row>
        <row r="21">
          <cell r="A21" t="str">
            <v>Zinc production - Basic Metals Industry</v>
          </cell>
          <cell r="B21" t="str">
            <v>[Mton_Zn]</v>
          </cell>
          <cell r="C21">
            <v>0.25</v>
          </cell>
          <cell r="D21">
            <v>0.26</v>
          </cell>
          <cell r="E21">
            <v>0.27</v>
          </cell>
          <cell r="F21">
            <v>0.27</v>
          </cell>
          <cell r="G21">
            <v>0.28000000000000003</v>
          </cell>
          <cell r="H21">
            <v>0.28999999999999998</v>
          </cell>
          <cell r="I21">
            <v>0.3</v>
          </cell>
        </row>
        <row r="22">
          <cell r="A22" t="str">
            <v>Nitric Acid production - Fertilizers Industry</v>
          </cell>
          <cell r="B22" t="str">
            <v>[Mton_AN]</v>
          </cell>
          <cell r="C22">
            <v>2.4</v>
          </cell>
          <cell r="D22">
            <v>2.5</v>
          </cell>
          <cell r="E22">
            <v>2.6</v>
          </cell>
          <cell r="F22">
            <v>2.7</v>
          </cell>
          <cell r="G22">
            <v>2.8</v>
          </cell>
          <cell r="H22">
            <v>2.9</v>
          </cell>
          <cell r="I22">
            <v>3</v>
          </cell>
        </row>
        <row r="23">
          <cell r="A23" t="str">
            <v>Urea production - Fertilizers Industry</v>
          </cell>
          <cell r="B23" t="str">
            <v>[Mton_Urea]</v>
          </cell>
          <cell r="C23">
            <v>1.8</v>
          </cell>
          <cell r="D23">
            <v>1.87</v>
          </cell>
          <cell r="E23">
            <v>1.94</v>
          </cell>
          <cell r="F23">
            <v>2.0099999999999998</v>
          </cell>
          <cell r="G23">
            <v>2.08</v>
          </cell>
          <cell r="H23">
            <v>2.15</v>
          </cell>
          <cell r="I23">
            <v>2.2200000000000002</v>
          </cell>
        </row>
        <row r="24">
          <cell r="A24" t="str">
            <v>Other Ammonia based fertilizers - Fertilizers Industry</v>
          </cell>
          <cell r="B24" t="str">
            <v>[Mton_NH3]</v>
          </cell>
          <cell r="C24">
            <v>1.2</v>
          </cell>
          <cell r="D24">
            <v>1.25</v>
          </cell>
          <cell r="E24">
            <v>1.3</v>
          </cell>
          <cell r="F24">
            <v>1.35</v>
          </cell>
          <cell r="G24">
            <v>1.4</v>
          </cell>
          <cell r="H24">
            <v>1.45</v>
          </cell>
          <cell r="I24">
            <v>1.5</v>
          </cell>
        </row>
        <row r="25">
          <cell r="A25" t="str">
            <v>Ethylene production - Chemical Industry</v>
          </cell>
          <cell r="B25" t="str">
            <v>[Mton_Ey]</v>
          </cell>
          <cell r="C25">
            <v>1.5003866221639344</v>
          </cell>
          <cell r="D25">
            <v>1.4899537139672128</v>
          </cell>
          <cell r="E25">
            <v>1.4795208057704916</v>
          </cell>
          <cell r="F25">
            <v>1.3537249893770493</v>
          </cell>
          <cell r="G25">
            <v>1.0288025401967209</v>
          </cell>
          <cell r="H25">
            <v>0.50475345822950812</v>
          </cell>
          <cell r="I25">
            <v>0.24242845822950798</v>
          </cell>
        </row>
        <row r="26">
          <cell r="A26" t="str">
            <v>Propylene production - Chemical Industry</v>
          </cell>
          <cell r="B26" t="str">
            <v>[Mton_Py]</v>
          </cell>
          <cell r="C26">
            <v>1.7349999999999999</v>
          </cell>
          <cell r="D26">
            <v>1.7349999999999999</v>
          </cell>
          <cell r="E26">
            <v>1.7349999999999999</v>
          </cell>
          <cell r="F26">
            <v>1.5961999999999998</v>
          </cell>
          <cell r="G26">
            <v>1.3186</v>
          </cell>
          <cell r="H26">
            <v>0.9022</v>
          </cell>
          <cell r="I26">
            <v>0.69399999999999995</v>
          </cell>
        </row>
        <row r="27">
          <cell r="A27" t="str">
            <v>Other HVC production - Chemical Industry</v>
          </cell>
          <cell r="B27" t="str">
            <v>[Mton_HVC]</v>
          </cell>
          <cell r="C27">
            <v>0.6</v>
          </cell>
          <cell r="D27">
            <v>0.6</v>
          </cell>
          <cell r="E27">
            <v>0.6</v>
          </cell>
          <cell r="F27">
            <v>0.55000000000000004</v>
          </cell>
          <cell r="G27">
            <v>0.48</v>
          </cell>
          <cell r="H27">
            <v>0.35</v>
          </cell>
          <cell r="I27">
            <v>0.3</v>
          </cell>
        </row>
        <row r="28">
          <cell r="A28" t="str">
            <v>LDPE production - Chemical Industry</v>
          </cell>
          <cell r="B28" t="str">
            <v>[Mton_LDPE]</v>
          </cell>
          <cell r="C28">
            <v>0.73</v>
          </cell>
          <cell r="D28">
            <v>0.73</v>
          </cell>
          <cell r="E28">
            <v>0.73</v>
          </cell>
          <cell r="F28">
            <v>0.69350000000000001</v>
          </cell>
          <cell r="G28">
            <v>0.60224999999999995</v>
          </cell>
          <cell r="H28">
            <v>0.45624999999999999</v>
          </cell>
          <cell r="I28">
            <v>0.36499999999999999</v>
          </cell>
        </row>
        <row r="29">
          <cell r="A29" t="str">
            <v>LLDPE production - Chemical Industry</v>
          </cell>
          <cell r="B29" t="str">
            <v>[Mton_LLDPE]</v>
          </cell>
          <cell r="C29">
            <v>0.8</v>
          </cell>
          <cell r="D29">
            <v>0.8</v>
          </cell>
          <cell r="E29">
            <v>0.8</v>
          </cell>
          <cell r="F29">
            <v>0.76</v>
          </cell>
          <cell r="G29">
            <v>0.66</v>
          </cell>
          <cell r="H29">
            <v>0.5</v>
          </cell>
          <cell r="I29">
            <v>0.4</v>
          </cell>
        </row>
        <row r="30">
          <cell r="A30" t="str">
            <v>HDPE production - Chemical Industry</v>
          </cell>
          <cell r="B30" t="str">
            <v>[Mton_HDPE]</v>
          </cell>
          <cell r="C30">
            <v>0.31</v>
          </cell>
          <cell r="D30">
            <v>0.31</v>
          </cell>
          <cell r="E30">
            <v>0.31</v>
          </cell>
          <cell r="F30">
            <v>0.29449999999999998</v>
          </cell>
          <cell r="G30">
            <v>0.25574999999999998</v>
          </cell>
          <cell r="H30">
            <v>0.19375000000000001</v>
          </cell>
          <cell r="I30">
            <v>0.155</v>
          </cell>
        </row>
        <row r="31">
          <cell r="A31" t="str">
            <v>Polypropylene production - Chemical Industry</v>
          </cell>
          <cell r="B31" t="str">
            <v>[Mton_PP]</v>
          </cell>
          <cell r="C31">
            <v>0.75</v>
          </cell>
          <cell r="D31">
            <v>0.75</v>
          </cell>
          <cell r="E31">
            <v>0.75</v>
          </cell>
          <cell r="F31">
            <v>0.69</v>
          </cell>
          <cell r="G31">
            <v>0.56999999999999995</v>
          </cell>
          <cell r="H31">
            <v>0.39</v>
          </cell>
          <cell r="I31">
            <v>0.3</v>
          </cell>
        </row>
        <row r="32">
          <cell r="A32" t="str">
            <v>PTA production - Chemical Industry</v>
          </cell>
          <cell r="B32" t="str">
            <v>[Mton_PTA]</v>
          </cell>
          <cell r="C32">
            <v>0.34215999999999996</v>
          </cell>
          <cell r="D32">
            <v>0.34215999999999996</v>
          </cell>
          <cell r="E32">
            <v>0.34215999999999996</v>
          </cell>
          <cell r="F32">
            <v>0.34215999999999996</v>
          </cell>
          <cell r="G32">
            <v>0.34215999999999996</v>
          </cell>
          <cell r="H32">
            <v>0.34215999999999996</v>
          </cell>
          <cell r="I32">
            <v>0.34215999999999996</v>
          </cell>
        </row>
        <row r="33">
          <cell r="A33" t="str">
            <v>PVC production - Chemical Industry</v>
          </cell>
          <cell r="B33" t="str">
            <v>[Mton_PVC]</v>
          </cell>
          <cell r="C33">
            <v>0.75</v>
          </cell>
          <cell r="D33">
            <v>0.75</v>
          </cell>
          <cell r="E33">
            <v>0.75</v>
          </cell>
          <cell r="F33">
            <v>0.75</v>
          </cell>
          <cell r="G33">
            <v>0.75</v>
          </cell>
          <cell r="H33">
            <v>0.75</v>
          </cell>
          <cell r="I33">
            <v>0.75</v>
          </cell>
        </row>
        <row r="34">
          <cell r="A34" t="str">
            <v>Polyester production - Chemical Industry</v>
          </cell>
          <cell r="B34" t="str">
            <v>[Mton_material]</v>
          </cell>
          <cell r="C34">
            <v>0.42599999999999999</v>
          </cell>
          <cell r="D34">
            <v>0.47599999999999998</v>
          </cell>
          <cell r="E34">
            <v>0.52600000000000002</v>
          </cell>
          <cell r="F34">
            <v>0.626</v>
          </cell>
          <cell r="G34">
            <v>0.92599999999999993</v>
          </cell>
          <cell r="H34">
            <v>1.4259999999999999</v>
          </cell>
          <cell r="I34">
            <v>1.4259999999999999</v>
          </cell>
        </row>
        <row r="35">
          <cell r="A35" t="str">
            <v>Ethylene oxide production - Chemical Industry</v>
          </cell>
          <cell r="B35" t="str">
            <v>[Mton_EO]</v>
          </cell>
          <cell r="C35">
            <v>0.183</v>
          </cell>
          <cell r="D35">
            <v>0.183</v>
          </cell>
          <cell r="E35">
            <v>0.183</v>
          </cell>
          <cell r="F35">
            <v>0.183</v>
          </cell>
          <cell r="G35">
            <v>0.183</v>
          </cell>
          <cell r="H35">
            <v>0.183</v>
          </cell>
          <cell r="I35">
            <v>0.183</v>
          </cell>
        </row>
        <row r="36">
          <cell r="A36" t="str">
            <v>Chlorine production - Chemical Industry</v>
          </cell>
          <cell r="B36" t="str">
            <v>[Mton_CL2]</v>
          </cell>
          <cell r="C36">
            <v>1</v>
          </cell>
          <cell r="D36">
            <v>1.03</v>
          </cell>
          <cell r="E36">
            <v>1.05</v>
          </cell>
          <cell r="F36">
            <v>1.08</v>
          </cell>
          <cell r="G36">
            <v>1.1000000000000001</v>
          </cell>
          <cell r="H36">
            <v>1.1299999999999999</v>
          </cell>
          <cell r="I36">
            <v>1.1499999999999999</v>
          </cell>
        </row>
        <row r="37">
          <cell r="A37" t="str">
            <v>Glass production - ETS Industry</v>
          </cell>
          <cell r="B37" t="str">
            <v>[Mton_Glass]</v>
          </cell>
          <cell r="C37">
            <v>0.92</v>
          </cell>
          <cell r="D37">
            <v>0.95</v>
          </cell>
          <cell r="E37">
            <v>0.98</v>
          </cell>
          <cell r="F37">
            <v>1.01</v>
          </cell>
          <cell r="G37">
            <v>1.04</v>
          </cell>
          <cell r="H37">
            <v>1.07</v>
          </cell>
          <cell r="I37">
            <v>1.1000000000000001</v>
          </cell>
        </row>
        <row r="38">
          <cell r="A38" t="str">
            <v>Ceramics production -ETS Industry</v>
          </cell>
          <cell r="B38" t="str">
            <v>[Mton_Ceramics]</v>
          </cell>
          <cell r="C38">
            <v>2.8</v>
          </cell>
          <cell r="D38">
            <v>2.85</v>
          </cell>
          <cell r="E38">
            <v>2.9</v>
          </cell>
          <cell r="F38">
            <v>2.95</v>
          </cell>
          <cell r="G38">
            <v>3</v>
          </cell>
          <cell r="H38">
            <v>3.05</v>
          </cell>
          <cell r="I38">
            <v>3.1</v>
          </cell>
        </row>
        <row r="39">
          <cell r="A39" t="str">
            <v>Paper production - ETS Industry</v>
          </cell>
          <cell r="B39" t="str">
            <v>[Mton_Paper]</v>
          </cell>
          <cell r="C39">
            <v>1.0149999999999999</v>
          </cell>
          <cell r="D39">
            <v>1.0253455936765692</v>
          </cell>
          <cell r="E39">
            <v>1.0617386895601388</v>
          </cell>
          <cell r="F39">
            <v>1.0880075177598219</v>
          </cell>
          <cell r="G39">
            <v>1.1149262714564676</v>
          </cell>
          <cell r="H39">
            <v>1.1149262714564676</v>
          </cell>
          <cell r="I39">
            <v>1.1149262714564676</v>
          </cell>
        </row>
        <row r="40">
          <cell r="A40" t="str">
            <v>Board production - ETS Industry</v>
          </cell>
          <cell r="B40" t="str">
            <v>[Mton_board]</v>
          </cell>
          <cell r="C40">
            <v>1.855</v>
          </cell>
          <cell r="D40">
            <v>1.8739074643054543</v>
          </cell>
          <cell r="E40">
            <v>1.9404189843685298</v>
          </cell>
          <cell r="F40">
            <v>1.9884275324576057</v>
          </cell>
          <cell r="G40">
            <v>2.037623875420441</v>
          </cell>
          <cell r="H40">
            <v>2.037623875420441</v>
          </cell>
          <cell r="I40">
            <v>2.037623875420441</v>
          </cell>
        </row>
        <row r="41">
          <cell r="A41" t="str">
            <v>Food production - non-ETS Industry</v>
          </cell>
          <cell r="B41" t="str">
            <v>[Idx_2020]</v>
          </cell>
          <cell r="C41">
            <v>1</v>
          </cell>
          <cell r="D41">
            <v>1.06</v>
          </cell>
          <cell r="E41">
            <v>1.1200000000000001</v>
          </cell>
          <cell r="F41">
            <v>1.18</v>
          </cell>
          <cell r="G41">
            <v>1.24</v>
          </cell>
          <cell r="H41">
            <v>1.3</v>
          </cell>
          <cell r="I41">
            <v>1.36</v>
          </cell>
        </row>
        <row r="42">
          <cell r="A42" t="str">
            <v>Other ETS chemicals - Chemical Industry</v>
          </cell>
          <cell r="B42" t="str">
            <v>[Idx_2020]</v>
          </cell>
          <cell r="C42">
            <v>1</v>
          </cell>
          <cell r="D42">
            <v>1.03</v>
          </cell>
          <cell r="E42">
            <v>1.06</v>
          </cell>
          <cell r="F42">
            <v>1.0900000000000001</v>
          </cell>
          <cell r="G42">
            <v>1.1200000000000001</v>
          </cell>
          <cell r="H42">
            <v>1.1499999999999999</v>
          </cell>
          <cell r="I42">
            <v>1.18</v>
          </cell>
        </row>
        <row r="43">
          <cell r="A43" t="str">
            <v>Other ETS - Industry</v>
          </cell>
          <cell r="B43" t="str">
            <v>[Idx_2020]</v>
          </cell>
          <cell r="C43">
            <v>1</v>
          </cell>
          <cell r="D43">
            <v>1.04</v>
          </cell>
          <cell r="E43">
            <v>1.08</v>
          </cell>
          <cell r="F43">
            <v>1.1200000000000001</v>
          </cell>
          <cell r="G43">
            <v>1.1599999999999999</v>
          </cell>
          <cell r="H43">
            <v>1.2</v>
          </cell>
          <cell r="I43">
            <v>1.24</v>
          </cell>
        </row>
        <row r="44">
          <cell r="A44" t="str">
            <v>Other non-ETS - Industry</v>
          </cell>
          <cell r="B44" t="str">
            <v>[Idx_2020]</v>
          </cell>
          <cell r="C44">
            <v>1</v>
          </cell>
          <cell r="D44">
            <v>1.04</v>
          </cell>
          <cell r="E44">
            <v>1.08</v>
          </cell>
          <cell r="F44">
            <v>1.1200000000000001</v>
          </cell>
          <cell r="G44">
            <v>1.1599999999999999</v>
          </cell>
          <cell r="H44">
            <v>1.2</v>
          </cell>
          <cell r="I44">
            <v>1.24</v>
          </cell>
        </row>
        <row r="45">
          <cell r="A45" t="str">
            <v>Machinery - Industry</v>
          </cell>
          <cell r="B45" t="str">
            <v>[PJ]</v>
          </cell>
          <cell r="C45">
            <v>25.4</v>
          </cell>
          <cell r="D45">
            <v>25.7</v>
          </cell>
          <cell r="E45">
            <v>26</v>
          </cell>
          <cell r="F45">
            <v>26.3</v>
          </cell>
          <cell r="G45">
            <v>26.6</v>
          </cell>
          <cell r="H45">
            <v>26.9</v>
          </cell>
          <cell r="I45">
            <v>27.2</v>
          </cell>
        </row>
        <row r="46">
          <cell r="A46" t="str">
            <v>Waste Management</v>
          </cell>
          <cell r="B46" t="str">
            <v>[Mton_Waste]</v>
          </cell>
          <cell r="C46">
            <v>7.6</v>
          </cell>
          <cell r="D46">
            <v>8.4</v>
          </cell>
          <cell r="E46">
            <v>9.1</v>
          </cell>
          <cell r="F46">
            <v>9.9</v>
          </cell>
          <cell r="G46">
            <v>9.5</v>
          </cell>
          <cell r="H46">
            <v>8.8000000000000007</v>
          </cell>
          <cell r="I46">
            <v>8.1999999999999993</v>
          </cell>
        </row>
        <row r="47">
          <cell r="A47" t="str">
            <v>Sewage Management</v>
          </cell>
          <cell r="B47" t="str">
            <v>[PJ]</v>
          </cell>
          <cell r="C47">
            <v>3.7</v>
          </cell>
          <cell r="D47">
            <v>3.9</v>
          </cell>
          <cell r="E47">
            <v>4.3</v>
          </cell>
          <cell r="F47">
            <v>4.5999999999999996</v>
          </cell>
          <cell r="G47">
            <v>5</v>
          </cell>
          <cell r="H47">
            <v>5.3</v>
          </cell>
          <cell r="I47">
            <v>5.6</v>
          </cell>
        </row>
        <row r="48">
          <cell r="A48" t="str">
            <v>Waste Landfill</v>
          </cell>
          <cell r="B48" t="str">
            <v>[PJ]</v>
          </cell>
          <cell r="C48">
            <v>0.4</v>
          </cell>
          <cell r="D48">
            <v>0.1</v>
          </cell>
          <cell r="E48">
            <v>0.05</v>
          </cell>
          <cell r="F48">
            <v>0</v>
          </cell>
          <cell r="G48">
            <v>0</v>
          </cell>
          <cell r="H48">
            <v>0</v>
          </cell>
          <cell r="I48">
            <v>0</v>
          </cell>
        </row>
        <row r="49">
          <cell r="A49" t="str">
            <v>Motorcycles</v>
          </cell>
          <cell r="B49" t="str">
            <v>[Gvkm]</v>
          </cell>
          <cell r="C49">
            <v>5.0999999999999996</v>
          </cell>
          <cell r="D49">
            <v>5.5</v>
          </cell>
          <cell r="E49">
            <v>5.9</v>
          </cell>
          <cell r="F49">
            <v>6.2</v>
          </cell>
          <cell r="G49">
            <v>6.5</v>
          </cell>
          <cell r="H49">
            <v>6.9</v>
          </cell>
          <cell r="I49">
            <v>7.2</v>
          </cell>
        </row>
        <row r="50">
          <cell r="A50" t="str">
            <v>Passenger Cars</v>
          </cell>
          <cell r="B50" t="str">
            <v>[Gvkm]</v>
          </cell>
          <cell r="C50">
            <v>105</v>
          </cell>
          <cell r="D50">
            <v>122.5</v>
          </cell>
          <cell r="E50">
            <v>120</v>
          </cell>
          <cell r="F50">
            <v>127.5</v>
          </cell>
          <cell r="G50">
            <v>135</v>
          </cell>
          <cell r="H50">
            <v>142.5</v>
          </cell>
          <cell r="I50">
            <v>150</v>
          </cell>
        </row>
        <row r="51">
          <cell r="A51" t="str">
            <v>Light-Duty Vehicles</v>
          </cell>
          <cell r="B51" t="str">
            <v>[Gvkm]</v>
          </cell>
          <cell r="C51">
            <v>19</v>
          </cell>
          <cell r="D51">
            <v>20</v>
          </cell>
          <cell r="E51">
            <v>21</v>
          </cell>
          <cell r="F51">
            <v>22</v>
          </cell>
          <cell r="G51">
            <v>23</v>
          </cell>
          <cell r="H51">
            <v>24</v>
          </cell>
          <cell r="I51">
            <v>25</v>
          </cell>
        </row>
        <row r="52">
          <cell r="A52" t="str">
            <v>Heavy-Duty Vehicles</v>
          </cell>
          <cell r="B52" t="str">
            <v>[Gvkm]</v>
          </cell>
          <cell r="C52">
            <v>7.7</v>
          </cell>
          <cell r="D52">
            <v>7.9</v>
          </cell>
          <cell r="E52">
            <v>8.1</v>
          </cell>
          <cell r="F52">
            <v>8.3000000000000007</v>
          </cell>
          <cell r="G52">
            <v>8.5</v>
          </cell>
          <cell r="H52">
            <v>8.6999999999999993</v>
          </cell>
          <cell r="I52">
            <v>8.9</v>
          </cell>
        </row>
        <row r="53">
          <cell r="A53" t="str">
            <v>Buses</v>
          </cell>
          <cell r="B53" t="str">
            <v>[Mvkm]</v>
          </cell>
          <cell r="C53">
            <v>620</v>
          </cell>
          <cell r="D53">
            <v>625</v>
          </cell>
          <cell r="E53">
            <v>630</v>
          </cell>
          <cell r="F53">
            <v>635</v>
          </cell>
          <cell r="G53">
            <v>640</v>
          </cell>
          <cell r="H53">
            <v>645</v>
          </cell>
          <cell r="I53">
            <v>650</v>
          </cell>
        </row>
        <row r="54">
          <cell r="A54" t="str">
            <v>Rail</v>
          </cell>
          <cell r="B54" t="str">
            <v>[Mvkm]</v>
          </cell>
          <cell r="C54">
            <v>170</v>
          </cell>
          <cell r="D54">
            <v>185</v>
          </cell>
          <cell r="E54">
            <v>200</v>
          </cell>
          <cell r="F54">
            <v>207</v>
          </cell>
          <cell r="G54">
            <v>215</v>
          </cell>
          <cell r="H54">
            <v>222</v>
          </cell>
          <cell r="I54">
            <v>230</v>
          </cell>
        </row>
        <row r="55">
          <cell r="A55" t="str">
            <v>Intra-EU Aviation</v>
          </cell>
          <cell r="B55" t="str">
            <v>[Mvkm]</v>
          </cell>
          <cell r="C55">
            <v>210</v>
          </cell>
          <cell r="D55">
            <v>240</v>
          </cell>
          <cell r="E55">
            <v>260</v>
          </cell>
          <cell r="F55">
            <v>260</v>
          </cell>
          <cell r="G55">
            <v>260</v>
          </cell>
          <cell r="H55">
            <v>260</v>
          </cell>
          <cell r="I55">
            <v>260</v>
          </cell>
        </row>
        <row r="56">
          <cell r="A56" t="str">
            <v>Extra-EU Aviation</v>
          </cell>
          <cell r="B56" t="str">
            <v>[Mvkm]</v>
          </cell>
          <cell r="C56">
            <v>670</v>
          </cell>
          <cell r="D56">
            <v>710</v>
          </cell>
          <cell r="E56">
            <v>740</v>
          </cell>
          <cell r="F56">
            <v>740</v>
          </cell>
          <cell r="G56">
            <v>740</v>
          </cell>
          <cell r="H56">
            <v>740</v>
          </cell>
          <cell r="I56">
            <v>740</v>
          </cell>
        </row>
        <row r="57">
          <cell r="A57" t="str">
            <v>Inland-Domestic Navigation</v>
          </cell>
          <cell r="B57" t="str">
            <v>[Mvkm]</v>
          </cell>
          <cell r="C57">
            <v>55</v>
          </cell>
          <cell r="D57">
            <v>63</v>
          </cell>
          <cell r="E57">
            <v>70</v>
          </cell>
          <cell r="F57">
            <v>75</v>
          </cell>
          <cell r="G57">
            <v>80</v>
          </cell>
          <cell r="H57">
            <v>85</v>
          </cell>
          <cell r="I57">
            <v>90</v>
          </cell>
        </row>
        <row r="58">
          <cell r="A58" t="str">
            <v>International Navigation</v>
          </cell>
          <cell r="B58" t="str">
            <v>[Mvkm]</v>
          </cell>
          <cell r="C58">
            <v>110</v>
          </cell>
          <cell r="D58">
            <v>120</v>
          </cell>
          <cell r="E58">
            <v>125</v>
          </cell>
          <cell r="F58">
            <v>125</v>
          </cell>
          <cell r="G58">
            <v>125</v>
          </cell>
          <cell r="H58">
            <v>125</v>
          </cell>
          <cell r="I58">
            <v>125</v>
          </cell>
        </row>
        <row r="59">
          <cell r="A59" t="str">
            <v>Other Transport</v>
          </cell>
          <cell r="B59" t="str">
            <v>[PJ]</v>
          </cell>
          <cell r="C59">
            <v>30</v>
          </cell>
          <cell r="D59">
            <v>30</v>
          </cell>
          <cell r="E59">
            <v>30</v>
          </cell>
          <cell r="F59">
            <v>30</v>
          </cell>
          <cell r="G59">
            <v>30</v>
          </cell>
          <cell r="H59">
            <v>30</v>
          </cell>
          <cell r="I59">
            <v>30</v>
          </cell>
        </row>
        <row r="60">
          <cell r="A60" t="str">
            <v>nER-GHG Agriculture - CH4 Enteric Fermentation</v>
          </cell>
          <cell r="B60" t="str">
            <v>[Mton_CO2]</v>
          </cell>
          <cell r="C60">
            <v>8.6999999999999993</v>
          </cell>
          <cell r="D60">
            <v>8.2899999999999991</v>
          </cell>
          <cell r="E60">
            <v>7.94</v>
          </cell>
          <cell r="F60">
            <v>7.62</v>
          </cell>
          <cell r="G60">
            <v>7.35</v>
          </cell>
          <cell r="H60">
            <v>7.1</v>
          </cell>
          <cell r="I60">
            <v>6.88</v>
          </cell>
        </row>
        <row r="61">
          <cell r="A61" t="str">
            <v>nER-GHG Agriculture - CH4 Manure Management</v>
          </cell>
          <cell r="B61" t="str">
            <v>[Mton_CO2]</v>
          </cell>
          <cell r="C61">
            <v>3.9</v>
          </cell>
          <cell r="D61">
            <v>3.75</v>
          </cell>
          <cell r="E61">
            <v>3.62</v>
          </cell>
          <cell r="F61">
            <v>3.5</v>
          </cell>
          <cell r="G61">
            <v>3.4</v>
          </cell>
          <cell r="H61">
            <v>3.3</v>
          </cell>
          <cell r="I61">
            <v>3.22</v>
          </cell>
        </row>
        <row r="62">
          <cell r="A62" t="str">
            <v>nER-GHG Agriculture - N2O Manure Management</v>
          </cell>
          <cell r="B62" t="str">
            <v>[Mton_CO2]</v>
          </cell>
          <cell r="C62">
            <v>0.8</v>
          </cell>
          <cell r="D62">
            <v>0.77</v>
          </cell>
          <cell r="E62">
            <v>0.74</v>
          </cell>
          <cell r="F62">
            <v>0.71</v>
          </cell>
          <cell r="G62">
            <v>0.69</v>
          </cell>
          <cell r="H62">
            <v>0.67</v>
          </cell>
          <cell r="I62">
            <v>0.65</v>
          </cell>
        </row>
        <row r="63">
          <cell r="A63" t="str">
            <v>nER-GHG Agriculture - N2O Fertilizer</v>
          </cell>
          <cell r="B63" t="str">
            <v>[Mton_CO2]</v>
          </cell>
          <cell r="C63">
            <v>3.1</v>
          </cell>
          <cell r="D63">
            <v>3.03</v>
          </cell>
          <cell r="E63">
            <v>2.97</v>
          </cell>
          <cell r="F63">
            <v>2.9</v>
          </cell>
          <cell r="G63">
            <v>2.83</v>
          </cell>
          <cell r="H63">
            <v>2.77</v>
          </cell>
          <cell r="I63">
            <v>2.7</v>
          </cell>
        </row>
        <row r="64">
          <cell r="A64" t="str">
            <v xml:space="preserve">nER-GHG Product Use - HFC Refrigeration </v>
          </cell>
          <cell r="B64" t="str">
            <v>[Mton_CO2]</v>
          </cell>
          <cell r="C64">
            <v>1.5</v>
          </cell>
          <cell r="D64">
            <v>1.5</v>
          </cell>
          <cell r="E64">
            <v>1.5</v>
          </cell>
          <cell r="F64">
            <v>1.5</v>
          </cell>
          <cell r="G64">
            <v>1.5</v>
          </cell>
          <cell r="H64">
            <v>1.5</v>
          </cell>
          <cell r="I64">
            <v>1.5</v>
          </cell>
        </row>
        <row r="65">
          <cell r="A65" t="str">
            <v>nER-GHG All - CO2 Others</v>
          </cell>
          <cell r="B65" t="str">
            <v>[Mton_CO2]</v>
          </cell>
          <cell r="C65">
            <v>2.5</v>
          </cell>
          <cell r="D65">
            <v>2.42</v>
          </cell>
          <cell r="E65">
            <v>2.34</v>
          </cell>
          <cell r="F65">
            <v>2.27</v>
          </cell>
          <cell r="G65">
            <v>2.19</v>
          </cell>
          <cell r="H65">
            <v>2.11</v>
          </cell>
          <cell r="I65">
            <v>2.0299999999999998</v>
          </cell>
        </row>
        <row r="66">
          <cell r="A66" t="str">
            <v>nER-GHG All - CH4 Others</v>
          </cell>
          <cell r="B66" t="str">
            <v>[Mton_CO2]</v>
          </cell>
          <cell r="C66">
            <v>2.6</v>
          </cell>
          <cell r="D66">
            <v>2.21</v>
          </cell>
          <cell r="E66">
            <v>1.82</v>
          </cell>
          <cell r="F66">
            <v>1.43</v>
          </cell>
          <cell r="G66">
            <v>1.03</v>
          </cell>
          <cell r="H66">
            <v>0.64</v>
          </cell>
          <cell r="I66">
            <v>0.25</v>
          </cell>
        </row>
        <row r="67">
          <cell r="A67" t="str">
            <v>nER-GHG All - N2O Others</v>
          </cell>
          <cell r="B67" t="str">
            <v>[Mton_CO2]</v>
          </cell>
          <cell r="C67">
            <v>2.9</v>
          </cell>
          <cell r="D67">
            <v>2.8</v>
          </cell>
          <cell r="E67">
            <v>2.6</v>
          </cell>
          <cell r="F67">
            <v>2.4500000000000002</v>
          </cell>
          <cell r="G67">
            <v>2.2999999999999998</v>
          </cell>
          <cell r="H67">
            <v>2.15</v>
          </cell>
          <cell r="I67">
            <v>2</v>
          </cell>
        </row>
        <row r="68">
          <cell r="A68" t="str">
            <v>nER-GHG All - F-gas Others</v>
          </cell>
          <cell r="B68" t="str">
            <v>[Mton_CO2]</v>
          </cell>
          <cell r="C68">
            <v>0.4</v>
          </cell>
          <cell r="D68">
            <v>0.37</v>
          </cell>
          <cell r="E68">
            <v>0.33</v>
          </cell>
          <cell r="F68">
            <v>0.3</v>
          </cell>
          <cell r="G68">
            <v>0.27</v>
          </cell>
          <cell r="H68">
            <v>0.23</v>
          </cell>
          <cell r="I68">
            <v>0.2</v>
          </cell>
        </row>
        <row r="69">
          <cell r="A69" t="str">
            <v>Natural Gas Exports</v>
          </cell>
          <cell r="B69" t="str">
            <v>[PJ]</v>
          </cell>
          <cell r="C69">
            <v>2000</v>
          </cell>
          <cell r="D69">
            <v>2100</v>
          </cell>
          <cell r="E69">
            <v>2200</v>
          </cell>
          <cell r="F69">
            <v>1850</v>
          </cell>
          <cell r="G69">
            <v>1500</v>
          </cell>
          <cell r="H69">
            <v>1250</v>
          </cell>
          <cell r="I69">
            <v>1000</v>
          </cell>
        </row>
        <row r="70">
          <cell r="A70" t="str">
            <v>Naphtha Exports</v>
          </cell>
          <cell r="B70" t="str">
            <v>[PJ]</v>
          </cell>
          <cell r="C70">
            <v>700</v>
          </cell>
          <cell r="D70">
            <v>700</v>
          </cell>
          <cell r="E70">
            <v>700</v>
          </cell>
          <cell r="F70">
            <v>525</v>
          </cell>
          <cell r="G70">
            <v>350</v>
          </cell>
          <cell r="H70">
            <v>175</v>
          </cell>
          <cell r="I70">
            <v>0</v>
          </cell>
        </row>
        <row r="71">
          <cell r="A71" t="str">
            <v>Road Fuel Exports</v>
          </cell>
          <cell r="B71" t="str">
            <v>[PJ]</v>
          </cell>
          <cell r="C71">
            <v>1100</v>
          </cell>
          <cell r="D71">
            <v>1100</v>
          </cell>
          <cell r="E71">
            <v>1100</v>
          </cell>
          <cell r="F71">
            <v>825</v>
          </cell>
          <cell r="G71">
            <v>550</v>
          </cell>
          <cell r="H71">
            <v>275</v>
          </cell>
          <cell r="I71">
            <v>0</v>
          </cell>
        </row>
        <row r="72">
          <cell r="A72" t="str">
            <v>Kerosene Exports</v>
          </cell>
          <cell r="B72" t="str">
            <v>[PJ]</v>
          </cell>
          <cell r="C72">
            <v>350</v>
          </cell>
          <cell r="D72">
            <v>350</v>
          </cell>
          <cell r="E72">
            <v>350</v>
          </cell>
          <cell r="F72">
            <v>400</v>
          </cell>
          <cell r="G72">
            <v>450</v>
          </cell>
          <cell r="H72">
            <v>500</v>
          </cell>
          <cell r="I72">
            <v>550</v>
          </cell>
        </row>
        <row r="73">
          <cell r="A73" t="str">
            <v>Electricity demand - BE</v>
          </cell>
          <cell r="B73" t="str">
            <v>[PJ]</v>
          </cell>
          <cell r="C73">
            <v>315</v>
          </cell>
          <cell r="D73">
            <v>335</v>
          </cell>
          <cell r="E73">
            <v>355</v>
          </cell>
          <cell r="F73">
            <v>380</v>
          </cell>
          <cell r="G73">
            <v>400</v>
          </cell>
          <cell r="H73">
            <v>425</v>
          </cell>
          <cell r="I73">
            <v>450</v>
          </cell>
        </row>
        <row r="74">
          <cell r="A74" t="str">
            <v>Electricity demand - DE</v>
          </cell>
          <cell r="B74" t="str">
            <v>[PJ]</v>
          </cell>
          <cell r="C74">
            <v>2100</v>
          </cell>
          <cell r="D74">
            <v>2250</v>
          </cell>
          <cell r="E74">
            <v>2400</v>
          </cell>
          <cell r="F74">
            <v>2550</v>
          </cell>
          <cell r="G74">
            <v>2700</v>
          </cell>
          <cell r="H74">
            <v>2850</v>
          </cell>
          <cell r="I74">
            <v>3000</v>
          </cell>
        </row>
        <row r="75">
          <cell r="A75" t="str">
            <v>Electricity demand - DK</v>
          </cell>
          <cell r="B75" t="str">
            <v>[PJ]</v>
          </cell>
          <cell r="C75">
            <v>145</v>
          </cell>
          <cell r="D75">
            <v>155</v>
          </cell>
          <cell r="E75">
            <v>165</v>
          </cell>
          <cell r="F75">
            <v>175</v>
          </cell>
          <cell r="G75">
            <v>185</v>
          </cell>
          <cell r="H75">
            <v>195</v>
          </cell>
          <cell r="I75">
            <v>205</v>
          </cell>
        </row>
        <row r="76">
          <cell r="A76" t="str">
            <v>Electricity demand - NO</v>
          </cell>
          <cell r="B76" t="str">
            <v>[PJ]</v>
          </cell>
          <cell r="C76">
            <v>500</v>
          </cell>
          <cell r="D76">
            <v>520</v>
          </cell>
          <cell r="E76">
            <v>540</v>
          </cell>
          <cell r="F76">
            <v>560</v>
          </cell>
          <cell r="G76">
            <v>580</v>
          </cell>
          <cell r="H76">
            <v>600</v>
          </cell>
          <cell r="I76">
            <v>620</v>
          </cell>
        </row>
        <row r="77">
          <cell r="A77" t="str">
            <v>Electricity demand - GB</v>
          </cell>
          <cell r="B77" t="str">
            <v>[PJ]</v>
          </cell>
          <cell r="C77">
            <v>1200</v>
          </cell>
          <cell r="D77">
            <v>1300</v>
          </cell>
          <cell r="E77">
            <v>1400</v>
          </cell>
          <cell r="F77">
            <v>1500</v>
          </cell>
          <cell r="G77">
            <v>1600</v>
          </cell>
          <cell r="H77">
            <v>1700</v>
          </cell>
          <cell r="I77">
            <v>1800</v>
          </cell>
        </row>
        <row r="78">
          <cell r="A78" t="str">
            <v>DRI</v>
          </cell>
          <cell r="B78" t="str">
            <v>[Mton_DRI/y]</v>
          </cell>
          <cell r="C78">
            <v>0</v>
          </cell>
          <cell r="D78">
            <v>0</v>
          </cell>
          <cell r="E78">
            <v>0</v>
          </cell>
          <cell r="F78">
            <v>0</v>
          </cell>
          <cell r="G78">
            <v>0</v>
          </cell>
          <cell r="H78">
            <v>0</v>
          </cell>
          <cell r="I78">
            <v>0</v>
          </cell>
        </row>
        <row r="79">
          <cell r="A79" t="str">
            <v>Steel scrap</v>
          </cell>
          <cell r="B79" t="str">
            <v>[Mton_steelscrap]</v>
          </cell>
          <cell r="C79">
            <v>0</v>
          </cell>
          <cell r="D79">
            <v>0</v>
          </cell>
          <cell r="E79">
            <v>0</v>
          </cell>
          <cell r="F79">
            <v>0</v>
          </cell>
          <cell r="G79">
            <v>0</v>
          </cell>
          <cell r="H79">
            <v>0</v>
          </cell>
          <cell r="I79">
            <v>0</v>
          </cell>
        </row>
        <row r="80">
          <cell r="A80" t="str">
            <v>Ethylene intermediate</v>
          </cell>
          <cell r="B80" t="str">
            <v>[Mton_Ey]</v>
          </cell>
          <cell r="C80">
            <v>0</v>
          </cell>
          <cell r="D80">
            <v>0</v>
          </cell>
          <cell r="E80">
            <v>0</v>
          </cell>
          <cell r="F80">
            <v>0</v>
          </cell>
          <cell r="G80">
            <v>0</v>
          </cell>
          <cell r="H80">
            <v>0</v>
          </cell>
          <cell r="I80">
            <v>0</v>
          </cell>
        </row>
        <row r="81">
          <cell r="A81" t="str">
            <v>Propylene intermediate</v>
          </cell>
          <cell r="B81" t="str">
            <v>[Mton_Py]</v>
          </cell>
          <cell r="C81">
            <v>0</v>
          </cell>
          <cell r="D81">
            <v>0</v>
          </cell>
          <cell r="E81">
            <v>0</v>
          </cell>
          <cell r="F81">
            <v>0</v>
          </cell>
          <cell r="G81">
            <v>0</v>
          </cell>
          <cell r="H81">
            <v>0</v>
          </cell>
          <cell r="I81">
            <v>0</v>
          </cell>
        </row>
        <row r="82">
          <cell r="A82" t="str">
            <v>PTA intermediate</v>
          </cell>
          <cell r="B82" t="str">
            <v>[Mton_PTA]</v>
          </cell>
          <cell r="C82">
            <v>0</v>
          </cell>
          <cell r="D82">
            <v>0</v>
          </cell>
          <cell r="E82">
            <v>0</v>
          </cell>
          <cell r="F82">
            <v>0</v>
          </cell>
          <cell r="G82">
            <v>0</v>
          </cell>
          <cell r="H82">
            <v>0</v>
          </cell>
          <cell r="I82">
            <v>0</v>
          </cell>
        </row>
        <row r="83">
          <cell r="A83" t="str">
            <v>Chlorine intermediate</v>
          </cell>
          <cell r="B83" t="str">
            <v>[Mton_CL2]</v>
          </cell>
          <cell r="C83">
            <v>0</v>
          </cell>
          <cell r="D83">
            <v>0</v>
          </cell>
          <cell r="E83">
            <v>0</v>
          </cell>
          <cell r="F83">
            <v>0</v>
          </cell>
          <cell r="G83">
            <v>0</v>
          </cell>
          <cell r="H83">
            <v>0</v>
          </cell>
          <cell r="I83">
            <v>0</v>
          </cell>
        </row>
        <row r="84">
          <cell r="A84" t="str">
            <v>Bioplastics (PEF, PLA)</v>
          </cell>
          <cell r="B84" t="str">
            <v>[Mton_BP]</v>
          </cell>
          <cell r="C84">
            <v>0</v>
          </cell>
          <cell r="D84">
            <v>0</v>
          </cell>
          <cell r="E84">
            <v>0</v>
          </cell>
          <cell r="F84">
            <v>0</v>
          </cell>
          <cell r="G84">
            <v>0</v>
          </cell>
          <cell r="H84">
            <v>0</v>
          </cell>
          <cell r="I84">
            <v>0</v>
          </cell>
        </row>
        <row r="85">
          <cell r="A85" t="str">
            <v>Polyethylene terephthalate (PET)</v>
          </cell>
          <cell r="B85" t="str">
            <v>[Mton_PET]</v>
          </cell>
          <cell r="C85">
            <v>0</v>
          </cell>
          <cell r="D85">
            <v>0</v>
          </cell>
          <cell r="E85">
            <v>0</v>
          </cell>
          <cell r="F85">
            <v>0</v>
          </cell>
          <cell r="G85">
            <v>0</v>
          </cell>
          <cell r="H85">
            <v>0</v>
          </cell>
          <cell r="I85">
            <v>0</v>
          </cell>
        </row>
        <row r="86">
          <cell r="A86" t="str">
            <v>BHET</v>
          </cell>
          <cell r="B86" t="str">
            <v>[Mton_BHET]</v>
          </cell>
          <cell r="C86">
            <v>0</v>
          </cell>
          <cell r="D86">
            <v>0</v>
          </cell>
          <cell r="E86">
            <v>0</v>
          </cell>
          <cell r="F86">
            <v>0</v>
          </cell>
          <cell r="G86">
            <v>0</v>
          </cell>
          <cell r="H86">
            <v>0</v>
          </cell>
          <cell r="I86">
            <v>0</v>
          </cell>
        </row>
        <row r="87">
          <cell r="A87" t="str">
            <v>Ethylene oxide intermediate</v>
          </cell>
          <cell r="B87" t="str">
            <v>[Mton_EO]</v>
          </cell>
          <cell r="C87">
            <v>0</v>
          </cell>
          <cell r="D87">
            <v>0</v>
          </cell>
          <cell r="E87">
            <v>0</v>
          </cell>
          <cell r="F87">
            <v>0</v>
          </cell>
          <cell r="G87">
            <v>0</v>
          </cell>
          <cell r="H87">
            <v>0</v>
          </cell>
          <cell r="I87">
            <v>0</v>
          </cell>
        </row>
        <row r="88">
          <cell r="A88" t="str">
            <v>Ethylene glycol</v>
          </cell>
          <cell r="B88" t="str">
            <v>[Mton_EG]</v>
          </cell>
          <cell r="C88">
            <v>0</v>
          </cell>
          <cell r="D88">
            <v>0</v>
          </cell>
          <cell r="E88">
            <v>0</v>
          </cell>
          <cell r="F88">
            <v>0</v>
          </cell>
          <cell r="G88">
            <v>0</v>
          </cell>
          <cell r="H88">
            <v>0</v>
          </cell>
          <cell r="I88">
            <v>0</v>
          </cell>
        </row>
        <row r="89">
          <cell r="A89" t="str">
            <v>Sorted polyethylene</v>
          </cell>
          <cell r="B89" t="str">
            <v>[Mton_sortedPE]</v>
          </cell>
          <cell r="C89">
            <v>0</v>
          </cell>
          <cell r="D89">
            <v>0</v>
          </cell>
          <cell r="E89">
            <v>0</v>
          </cell>
          <cell r="F89">
            <v>0</v>
          </cell>
          <cell r="G89">
            <v>0</v>
          </cell>
          <cell r="H89">
            <v>0</v>
          </cell>
          <cell r="I89">
            <v>0</v>
          </cell>
        </row>
        <row r="90">
          <cell r="A90" t="str">
            <v>Sorted polypropylene</v>
          </cell>
          <cell r="B90" t="str">
            <v>[Mton_sortedPP]</v>
          </cell>
          <cell r="C90">
            <v>0</v>
          </cell>
          <cell r="D90">
            <v>0</v>
          </cell>
          <cell r="E90">
            <v>0</v>
          </cell>
          <cell r="F90">
            <v>0</v>
          </cell>
          <cell r="G90">
            <v>0</v>
          </cell>
          <cell r="H90">
            <v>0</v>
          </cell>
          <cell r="I90">
            <v>0</v>
          </cell>
        </row>
        <row r="91">
          <cell r="A91" t="str">
            <v>Sorted PET</v>
          </cell>
          <cell r="B91" t="str">
            <v>[Mton_sortedPET]</v>
          </cell>
          <cell r="C91">
            <v>0</v>
          </cell>
          <cell r="D91">
            <v>0</v>
          </cell>
          <cell r="E91">
            <v>0</v>
          </cell>
          <cell r="F91">
            <v>0</v>
          </cell>
          <cell r="G91">
            <v>0</v>
          </cell>
          <cell r="H91">
            <v>0</v>
          </cell>
          <cell r="I91">
            <v>0</v>
          </cell>
        </row>
        <row r="92">
          <cell r="A92" t="str">
            <v>Sorted PVC</v>
          </cell>
          <cell r="B92" t="str">
            <v>[Mton_sortedPVC]</v>
          </cell>
          <cell r="C92">
            <v>0</v>
          </cell>
          <cell r="D92">
            <v>0</v>
          </cell>
          <cell r="E92">
            <v>0</v>
          </cell>
          <cell r="F92">
            <v>0</v>
          </cell>
          <cell r="G92">
            <v>0</v>
          </cell>
          <cell r="H92">
            <v>0</v>
          </cell>
          <cell r="I92">
            <v>0</v>
          </cell>
        </row>
        <row r="93">
          <cell r="A93" t="str">
            <v>Electricity BE</v>
          </cell>
          <cell r="B93" t="str">
            <v>[PJ]</v>
          </cell>
          <cell r="C93">
            <v>0</v>
          </cell>
          <cell r="D93">
            <v>0</v>
          </cell>
          <cell r="E93">
            <v>0</v>
          </cell>
          <cell r="F93">
            <v>0</v>
          </cell>
          <cell r="G93">
            <v>0</v>
          </cell>
          <cell r="H93">
            <v>0</v>
          </cell>
          <cell r="I93">
            <v>0</v>
          </cell>
        </row>
        <row r="94">
          <cell r="A94" t="str">
            <v>Electricity DE</v>
          </cell>
          <cell r="B94" t="str">
            <v>[PJ]</v>
          </cell>
          <cell r="C94">
            <v>0</v>
          </cell>
          <cell r="D94">
            <v>0</v>
          </cell>
          <cell r="E94">
            <v>0</v>
          </cell>
          <cell r="F94">
            <v>0</v>
          </cell>
          <cell r="G94">
            <v>0</v>
          </cell>
          <cell r="H94">
            <v>0</v>
          </cell>
          <cell r="I94">
            <v>0</v>
          </cell>
        </row>
        <row r="95">
          <cell r="A95" t="str">
            <v>Electricity DK</v>
          </cell>
          <cell r="B95" t="str">
            <v>[PJ]</v>
          </cell>
          <cell r="C95">
            <v>0</v>
          </cell>
          <cell r="D95">
            <v>0</v>
          </cell>
          <cell r="E95">
            <v>0</v>
          </cell>
          <cell r="F95">
            <v>0</v>
          </cell>
          <cell r="G95">
            <v>0</v>
          </cell>
          <cell r="H95">
            <v>0</v>
          </cell>
          <cell r="I95">
            <v>0</v>
          </cell>
        </row>
        <row r="96">
          <cell r="A96" t="str">
            <v>Electricity NO</v>
          </cell>
          <cell r="B96" t="str">
            <v>[PJ]</v>
          </cell>
          <cell r="C96">
            <v>0</v>
          </cell>
          <cell r="D96">
            <v>0</v>
          </cell>
          <cell r="E96">
            <v>0</v>
          </cell>
          <cell r="F96">
            <v>0</v>
          </cell>
          <cell r="G96">
            <v>0</v>
          </cell>
          <cell r="H96">
            <v>0</v>
          </cell>
          <cell r="I96">
            <v>0</v>
          </cell>
        </row>
        <row r="97">
          <cell r="A97" t="str">
            <v>Electricity GB</v>
          </cell>
          <cell r="B97" t="str">
            <v>[PJ]</v>
          </cell>
          <cell r="C97">
            <v>0</v>
          </cell>
          <cell r="D97">
            <v>0</v>
          </cell>
          <cell r="E97">
            <v>0</v>
          </cell>
          <cell r="F97">
            <v>0</v>
          </cell>
          <cell r="G97">
            <v>0</v>
          </cell>
          <cell r="H97">
            <v>0</v>
          </cell>
          <cell r="I97">
            <v>0</v>
          </cell>
        </row>
        <row r="98">
          <cell r="A98" t="str">
            <v>Electricity NL - HVNS</v>
          </cell>
          <cell r="B98" t="str">
            <v>[PJ]</v>
          </cell>
          <cell r="C98">
            <v>0</v>
          </cell>
          <cell r="D98">
            <v>0</v>
          </cell>
          <cell r="E98">
            <v>0</v>
          </cell>
          <cell r="F98">
            <v>0</v>
          </cell>
          <cell r="G98">
            <v>0</v>
          </cell>
          <cell r="H98">
            <v>0</v>
          </cell>
          <cell r="I98">
            <v>0</v>
          </cell>
        </row>
        <row r="99">
          <cell r="A99" t="str">
            <v>Electricity NL - HV</v>
          </cell>
          <cell r="B99" t="str">
            <v>[PJ]</v>
          </cell>
          <cell r="C99">
            <v>0</v>
          </cell>
          <cell r="D99">
            <v>0</v>
          </cell>
          <cell r="E99">
            <v>0</v>
          </cell>
          <cell r="F99">
            <v>0</v>
          </cell>
          <cell r="G99">
            <v>0</v>
          </cell>
          <cell r="H99">
            <v>0</v>
          </cell>
          <cell r="I99">
            <v>0</v>
          </cell>
        </row>
        <row r="100">
          <cell r="A100" t="str">
            <v>Electricity NL - LV</v>
          </cell>
          <cell r="B100" t="str">
            <v>[PJ]</v>
          </cell>
          <cell r="C100">
            <v>0</v>
          </cell>
          <cell r="D100">
            <v>0</v>
          </cell>
          <cell r="E100">
            <v>0</v>
          </cell>
          <cell r="F100">
            <v>0</v>
          </cell>
          <cell r="G100">
            <v>0</v>
          </cell>
          <cell r="H100">
            <v>0</v>
          </cell>
          <cell r="I100">
            <v>0</v>
          </cell>
        </row>
        <row r="101">
          <cell r="A101" t="str">
            <v>Heat LT Houses C-G</v>
          </cell>
          <cell r="B101" t="str">
            <v>[PJ]</v>
          </cell>
          <cell r="C101">
            <v>0</v>
          </cell>
          <cell r="D101">
            <v>0</v>
          </cell>
          <cell r="E101">
            <v>0</v>
          </cell>
          <cell r="F101">
            <v>0</v>
          </cell>
          <cell r="G101">
            <v>0</v>
          </cell>
          <cell r="H101">
            <v>0</v>
          </cell>
          <cell r="I101">
            <v>0</v>
          </cell>
        </row>
        <row r="102">
          <cell r="A102" t="str">
            <v>Heat LT Houses A+,A,B</v>
          </cell>
          <cell r="B102" t="str">
            <v>[PJ]</v>
          </cell>
          <cell r="C102">
            <v>0</v>
          </cell>
          <cell r="D102">
            <v>0</v>
          </cell>
          <cell r="E102">
            <v>0</v>
          </cell>
          <cell r="F102">
            <v>0</v>
          </cell>
          <cell r="G102">
            <v>0</v>
          </cell>
          <cell r="H102">
            <v>0</v>
          </cell>
          <cell r="I102">
            <v>0</v>
          </cell>
        </row>
        <row r="103">
          <cell r="A103" t="str">
            <v>Heat LT Services</v>
          </cell>
          <cell r="B103" t="str">
            <v>[PJ]</v>
          </cell>
          <cell r="C103">
            <v>0</v>
          </cell>
          <cell r="D103">
            <v>0</v>
          </cell>
          <cell r="E103">
            <v>0</v>
          </cell>
          <cell r="F103">
            <v>0</v>
          </cell>
          <cell r="G103">
            <v>0</v>
          </cell>
          <cell r="H103">
            <v>0</v>
          </cell>
          <cell r="I103">
            <v>0</v>
          </cell>
        </row>
        <row r="104">
          <cell r="A104" t="str">
            <v>Heat LT Network</v>
          </cell>
          <cell r="B104" t="str">
            <v>[PJ]</v>
          </cell>
          <cell r="C104">
            <v>0</v>
          </cell>
          <cell r="D104">
            <v>0</v>
          </cell>
          <cell r="E104">
            <v>0</v>
          </cell>
          <cell r="F104">
            <v>0</v>
          </cell>
          <cell r="G104">
            <v>0</v>
          </cell>
          <cell r="H104">
            <v>0</v>
          </cell>
          <cell r="I104">
            <v>0</v>
          </cell>
        </row>
        <row r="105">
          <cell r="A105" t="str">
            <v>Heat LT Agriculture Horticulture</v>
          </cell>
          <cell r="B105" t="str">
            <v>[PJ]</v>
          </cell>
          <cell r="C105">
            <v>0</v>
          </cell>
          <cell r="D105">
            <v>0</v>
          </cell>
          <cell r="E105">
            <v>0</v>
          </cell>
          <cell r="F105">
            <v>0</v>
          </cell>
          <cell r="G105">
            <v>0</v>
          </cell>
          <cell r="H105">
            <v>0</v>
          </cell>
          <cell r="I105">
            <v>0</v>
          </cell>
        </row>
        <row r="106">
          <cell r="A106" t="str">
            <v>Heat LT Agriculture Other</v>
          </cell>
          <cell r="B106" t="str">
            <v>[PJ]</v>
          </cell>
          <cell r="C106">
            <v>0</v>
          </cell>
          <cell r="D106">
            <v>0</v>
          </cell>
          <cell r="E106">
            <v>0</v>
          </cell>
          <cell r="F106">
            <v>0</v>
          </cell>
          <cell r="G106">
            <v>0</v>
          </cell>
          <cell r="H106">
            <v>0</v>
          </cell>
          <cell r="I106">
            <v>0</v>
          </cell>
        </row>
        <row r="107">
          <cell r="A107" t="str">
            <v>Heat HT Industry</v>
          </cell>
          <cell r="B107" t="str">
            <v>[PJ]</v>
          </cell>
          <cell r="C107">
            <v>0</v>
          </cell>
          <cell r="D107">
            <v>0</v>
          </cell>
          <cell r="E107">
            <v>0</v>
          </cell>
          <cell r="F107">
            <v>0</v>
          </cell>
          <cell r="G107">
            <v>0</v>
          </cell>
          <cell r="H107">
            <v>0</v>
          </cell>
          <cell r="I107">
            <v>0</v>
          </cell>
        </row>
        <row r="108">
          <cell r="A108" t="str">
            <v>Heat LT Industry</v>
          </cell>
          <cell r="B108" t="str">
            <v>[PJ]</v>
          </cell>
          <cell r="C108">
            <v>0</v>
          </cell>
          <cell r="D108">
            <v>0</v>
          </cell>
          <cell r="E108">
            <v>0</v>
          </cell>
          <cell r="F108">
            <v>0</v>
          </cell>
          <cell r="G108">
            <v>0</v>
          </cell>
          <cell r="H108">
            <v>0</v>
          </cell>
          <cell r="I108">
            <v>0</v>
          </cell>
        </row>
        <row r="109">
          <cell r="A109" t="str">
            <v>Furnace Heat Industry</v>
          </cell>
          <cell r="B109" t="str">
            <v>[PJ]</v>
          </cell>
          <cell r="C109">
            <v>0</v>
          </cell>
          <cell r="D109">
            <v>0</v>
          </cell>
          <cell r="E109">
            <v>0</v>
          </cell>
          <cell r="F109">
            <v>0</v>
          </cell>
          <cell r="G109">
            <v>0</v>
          </cell>
          <cell r="H109">
            <v>0</v>
          </cell>
          <cell r="I109">
            <v>0</v>
          </cell>
        </row>
        <row r="110">
          <cell r="A110" t="str">
            <v>Blast Furnace Gas</v>
          </cell>
          <cell r="B110" t="str">
            <v>[PJ]</v>
          </cell>
          <cell r="C110">
            <v>0</v>
          </cell>
          <cell r="D110">
            <v>0</v>
          </cell>
          <cell r="E110">
            <v>0</v>
          </cell>
          <cell r="F110">
            <v>0</v>
          </cell>
          <cell r="G110">
            <v>0</v>
          </cell>
          <cell r="H110">
            <v>0</v>
          </cell>
          <cell r="I110">
            <v>0</v>
          </cell>
        </row>
        <row r="111">
          <cell r="A111" t="str">
            <v>LPG</v>
          </cell>
          <cell r="B111" t="str">
            <v>[PJ]</v>
          </cell>
          <cell r="C111">
            <v>0</v>
          </cell>
          <cell r="D111">
            <v>0</v>
          </cell>
          <cell r="E111">
            <v>0</v>
          </cell>
          <cell r="F111">
            <v>0</v>
          </cell>
          <cell r="G111">
            <v>0</v>
          </cell>
          <cell r="H111">
            <v>0</v>
          </cell>
          <cell r="I111">
            <v>0</v>
          </cell>
        </row>
        <row r="112">
          <cell r="A112" t="str">
            <v>Naphtha</v>
          </cell>
          <cell r="B112" t="str">
            <v>[PJ]</v>
          </cell>
          <cell r="C112">
            <v>0</v>
          </cell>
          <cell r="D112">
            <v>0</v>
          </cell>
          <cell r="E112">
            <v>0</v>
          </cell>
          <cell r="F112">
            <v>0</v>
          </cell>
          <cell r="G112">
            <v>0</v>
          </cell>
          <cell r="H112">
            <v>0</v>
          </cell>
          <cell r="I112">
            <v>0</v>
          </cell>
        </row>
        <row r="113">
          <cell r="A113" t="str">
            <v>Road Fuel</v>
          </cell>
          <cell r="B113" t="str">
            <v>[PJ]</v>
          </cell>
          <cell r="C113">
            <v>0</v>
          </cell>
          <cell r="D113">
            <v>0</v>
          </cell>
          <cell r="E113">
            <v>0</v>
          </cell>
          <cell r="F113">
            <v>0</v>
          </cell>
          <cell r="G113">
            <v>0</v>
          </cell>
          <cell r="H113">
            <v>0</v>
          </cell>
          <cell r="I113">
            <v>0</v>
          </cell>
        </row>
        <row r="114">
          <cell r="A114" t="str">
            <v>Kerosene</v>
          </cell>
          <cell r="B114" t="str">
            <v>[PJ]</v>
          </cell>
          <cell r="C114">
            <v>0</v>
          </cell>
          <cell r="D114">
            <v>0</v>
          </cell>
          <cell r="E114">
            <v>0</v>
          </cell>
          <cell r="F114">
            <v>0</v>
          </cell>
          <cell r="G114">
            <v>0</v>
          </cell>
          <cell r="H114">
            <v>0</v>
          </cell>
          <cell r="I114">
            <v>0</v>
          </cell>
        </row>
        <row r="115">
          <cell r="A115" t="str">
            <v>Fuel Oil</v>
          </cell>
          <cell r="B115" t="str">
            <v>[PJ]</v>
          </cell>
          <cell r="C115">
            <v>400</v>
          </cell>
          <cell r="D115">
            <v>400</v>
          </cell>
          <cell r="E115">
            <v>400</v>
          </cell>
          <cell r="F115">
            <v>300</v>
          </cell>
          <cell r="G115">
            <v>200</v>
          </cell>
          <cell r="H115">
            <v>100</v>
          </cell>
          <cell r="I115">
            <v>0</v>
          </cell>
        </row>
        <row r="116">
          <cell r="A116" t="str">
            <v>Other Oil Products</v>
          </cell>
          <cell r="B116" t="str">
            <v>[PJ]</v>
          </cell>
          <cell r="C116">
            <v>700</v>
          </cell>
          <cell r="D116">
            <v>700</v>
          </cell>
          <cell r="E116">
            <v>700</v>
          </cell>
          <cell r="F116">
            <v>525</v>
          </cell>
          <cell r="G116">
            <v>350</v>
          </cell>
          <cell r="H116">
            <v>175</v>
          </cell>
          <cell r="I116">
            <v>0</v>
          </cell>
        </row>
        <row r="117">
          <cell r="A117" t="str">
            <v>Bio Naphtha</v>
          </cell>
          <cell r="B117" t="str">
            <v>[PJ]</v>
          </cell>
          <cell r="C117">
            <v>0</v>
          </cell>
          <cell r="D117">
            <v>0</v>
          </cell>
          <cell r="E117">
            <v>0</v>
          </cell>
          <cell r="F117">
            <v>0</v>
          </cell>
          <cell r="G117">
            <v>0</v>
          </cell>
          <cell r="H117">
            <v>0</v>
          </cell>
          <cell r="I117">
            <v>0</v>
          </cell>
        </row>
        <row r="118">
          <cell r="A118" t="str">
            <v>Bio Ethanol</v>
          </cell>
          <cell r="B118" t="str">
            <v>[PJ]</v>
          </cell>
          <cell r="C118">
            <v>0</v>
          </cell>
          <cell r="D118">
            <v>0</v>
          </cell>
          <cell r="E118">
            <v>0</v>
          </cell>
          <cell r="F118">
            <v>0</v>
          </cell>
          <cell r="G118">
            <v>0</v>
          </cell>
          <cell r="H118">
            <v>0</v>
          </cell>
          <cell r="I118">
            <v>0</v>
          </cell>
        </row>
        <row r="119">
          <cell r="A119" t="str">
            <v>Bio Diesel</v>
          </cell>
          <cell r="B119" t="str">
            <v>[PJ]</v>
          </cell>
          <cell r="C119">
            <v>0</v>
          </cell>
          <cell r="D119">
            <v>0</v>
          </cell>
          <cell r="E119">
            <v>0</v>
          </cell>
          <cell r="F119">
            <v>0</v>
          </cell>
          <cell r="G119">
            <v>0</v>
          </cell>
          <cell r="H119">
            <v>0</v>
          </cell>
          <cell r="I119">
            <v>0</v>
          </cell>
        </row>
        <row r="120">
          <cell r="A120" t="str">
            <v>Bio Kerosene</v>
          </cell>
          <cell r="B120" t="str">
            <v>[PJ]</v>
          </cell>
          <cell r="C120">
            <v>0</v>
          </cell>
          <cell r="D120">
            <v>0</v>
          </cell>
          <cell r="E120">
            <v>0</v>
          </cell>
          <cell r="F120">
            <v>0</v>
          </cell>
          <cell r="G120">
            <v>0</v>
          </cell>
          <cell r="H120">
            <v>0</v>
          </cell>
          <cell r="I120">
            <v>0</v>
          </cell>
        </row>
        <row r="121">
          <cell r="A121" t="str">
            <v>Syn Naphtha</v>
          </cell>
          <cell r="B121" t="str">
            <v>[PJ]</v>
          </cell>
          <cell r="C121">
            <v>0</v>
          </cell>
          <cell r="D121">
            <v>0</v>
          </cell>
          <cell r="E121">
            <v>0</v>
          </cell>
          <cell r="F121">
            <v>0</v>
          </cell>
          <cell r="G121">
            <v>0</v>
          </cell>
          <cell r="H121">
            <v>0</v>
          </cell>
          <cell r="I121">
            <v>0</v>
          </cell>
        </row>
        <row r="122">
          <cell r="A122" t="str">
            <v>Syn Diesel</v>
          </cell>
          <cell r="B122" t="str">
            <v>[PJ]</v>
          </cell>
          <cell r="C122">
            <v>0</v>
          </cell>
          <cell r="D122">
            <v>0</v>
          </cell>
          <cell r="E122">
            <v>0</v>
          </cell>
          <cell r="F122">
            <v>0</v>
          </cell>
          <cell r="G122">
            <v>0</v>
          </cell>
          <cell r="H122">
            <v>0</v>
          </cell>
          <cell r="I122">
            <v>0</v>
          </cell>
        </row>
        <row r="123">
          <cell r="A123" t="str">
            <v>Syn Kerosene</v>
          </cell>
          <cell r="B123" t="str">
            <v>[PJ]</v>
          </cell>
          <cell r="C123">
            <v>0</v>
          </cell>
          <cell r="D123">
            <v>0</v>
          </cell>
          <cell r="E123">
            <v>0</v>
          </cell>
          <cell r="F123">
            <v>0</v>
          </cell>
          <cell r="G123">
            <v>0</v>
          </cell>
          <cell r="H123">
            <v>0</v>
          </cell>
          <cell r="I123">
            <v>0</v>
          </cell>
        </row>
        <row r="124">
          <cell r="A124" t="str">
            <v>Syngas</v>
          </cell>
          <cell r="B124" t="str">
            <v>[PJ]</v>
          </cell>
          <cell r="C124">
            <v>0</v>
          </cell>
          <cell r="D124">
            <v>0</v>
          </cell>
          <cell r="E124">
            <v>0</v>
          </cell>
          <cell r="F124">
            <v>0</v>
          </cell>
          <cell r="G124">
            <v>0</v>
          </cell>
          <cell r="H124">
            <v>0</v>
          </cell>
          <cell r="I124">
            <v>0</v>
          </cell>
        </row>
        <row r="125">
          <cell r="A125" t="str">
            <v>Methanol</v>
          </cell>
          <cell r="B125" t="str">
            <v>[PJ]</v>
          </cell>
          <cell r="C125">
            <v>0</v>
          </cell>
          <cell r="D125">
            <v>0</v>
          </cell>
          <cell r="E125">
            <v>0</v>
          </cell>
          <cell r="F125">
            <v>0</v>
          </cell>
          <cell r="G125">
            <v>0</v>
          </cell>
          <cell r="H125">
            <v>0</v>
          </cell>
          <cell r="I125">
            <v>0</v>
          </cell>
        </row>
        <row r="126">
          <cell r="A126" t="str">
            <v>Natural Gas HD</v>
          </cell>
          <cell r="B126" t="str">
            <v>[PJ]</v>
          </cell>
          <cell r="C126">
            <v>0</v>
          </cell>
          <cell r="D126">
            <v>0</v>
          </cell>
          <cell r="E126">
            <v>0</v>
          </cell>
          <cell r="F126">
            <v>0</v>
          </cell>
          <cell r="G126">
            <v>0</v>
          </cell>
          <cell r="H126">
            <v>0</v>
          </cell>
          <cell r="I126">
            <v>0</v>
          </cell>
        </row>
        <row r="127">
          <cell r="A127" t="str">
            <v>Natural Gas LD</v>
          </cell>
          <cell r="B127" t="str">
            <v>[PJ]</v>
          </cell>
          <cell r="C127">
            <v>0</v>
          </cell>
          <cell r="D127">
            <v>0</v>
          </cell>
          <cell r="E127">
            <v>0</v>
          </cell>
          <cell r="F127">
            <v>0</v>
          </cell>
          <cell r="G127">
            <v>0</v>
          </cell>
          <cell r="H127">
            <v>0</v>
          </cell>
          <cell r="I127">
            <v>0</v>
          </cell>
        </row>
        <row r="128">
          <cell r="A128" t="str">
            <v>Natural Gas LNG</v>
          </cell>
          <cell r="B128" t="str">
            <v>[PJ]</v>
          </cell>
          <cell r="C128">
            <v>150</v>
          </cell>
          <cell r="D128">
            <v>225</v>
          </cell>
          <cell r="E128">
            <v>300</v>
          </cell>
          <cell r="F128">
            <v>200</v>
          </cell>
          <cell r="G128">
            <v>100</v>
          </cell>
          <cell r="H128">
            <v>100</v>
          </cell>
          <cell r="I128">
            <v>100</v>
          </cell>
        </row>
        <row r="129">
          <cell r="A129" t="str">
            <v>Hydrogen HD</v>
          </cell>
          <cell r="B129" t="str">
            <v>[PJ]</v>
          </cell>
          <cell r="C129">
            <v>0</v>
          </cell>
          <cell r="D129">
            <v>0</v>
          </cell>
          <cell r="E129">
            <v>0</v>
          </cell>
          <cell r="F129">
            <v>0</v>
          </cell>
          <cell r="G129">
            <v>0</v>
          </cell>
          <cell r="H129">
            <v>0</v>
          </cell>
          <cell r="I129">
            <v>0</v>
          </cell>
        </row>
        <row r="130">
          <cell r="A130" t="str">
            <v>Hydrogen LD</v>
          </cell>
          <cell r="B130" t="str">
            <v>[PJ]</v>
          </cell>
          <cell r="C130">
            <v>0</v>
          </cell>
          <cell r="D130">
            <v>0</v>
          </cell>
          <cell r="E130">
            <v>0</v>
          </cell>
          <cell r="F130">
            <v>0</v>
          </cell>
          <cell r="G130">
            <v>0</v>
          </cell>
          <cell r="H130">
            <v>0</v>
          </cell>
          <cell r="I130">
            <v>0</v>
          </cell>
        </row>
        <row r="131">
          <cell r="A131" t="str">
            <v>Plastic pyrolysis oil</v>
          </cell>
          <cell r="B131" t="str">
            <v>[PJ]</v>
          </cell>
          <cell r="C131">
            <v>0</v>
          </cell>
          <cell r="D131">
            <v>0</v>
          </cell>
          <cell r="E131">
            <v>0</v>
          </cell>
          <cell r="F131">
            <v>0</v>
          </cell>
          <cell r="G131">
            <v>0</v>
          </cell>
          <cell r="H131">
            <v>0</v>
          </cell>
          <cell r="I131">
            <v>0</v>
          </cell>
        </row>
        <row r="132">
          <cell r="A132" t="str">
            <v>Ammonia</v>
          </cell>
          <cell r="B132" t="str">
            <v>[PJ]</v>
          </cell>
          <cell r="C132">
            <v>0</v>
          </cell>
          <cell r="D132">
            <v>0</v>
          </cell>
          <cell r="E132">
            <v>0</v>
          </cell>
          <cell r="F132">
            <v>0</v>
          </cell>
          <cell r="G132">
            <v>0</v>
          </cell>
          <cell r="H132">
            <v>0</v>
          </cell>
          <cell r="I132">
            <v>0</v>
          </cell>
        </row>
        <row r="133">
          <cell r="A133" t="str">
            <v>Biomass</v>
          </cell>
          <cell r="B133" t="str">
            <v>[PJ]</v>
          </cell>
          <cell r="C133">
            <v>0</v>
          </cell>
          <cell r="D133">
            <v>0</v>
          </cell>
          <cell r="E133">
            <v>0</v>
          </cell>
          <cell r="F133">
            <v>0</v>
          </cell>
          <cell r="G133">
            <v>0</v>
          </cell>
          <cell r="H133">
            <v>0</v>
          </cell>
          <cell r="I133">
            <v>0</v>
          </cell>
        </row>
        <row r="134">
          <cell r="A134" t="str">
            <v>Coal</v>
          </cell>
          <cell r="B134" t="str">
            <v>[PJ]</v>
          </cell>
          <cell r="C134">
            <v>0</v>
          </cell>
          <cell r="D134">
            <v>0</v>
          </cell>
          <cell r="E134">
            <v>0</v>
          </cell>
          <cell r="F134">
            <v>0</v>
          </cell>
          <cell r="G134">
            <v>0</v>
          </cell>
          <cell r="H134">
            <v>0</v>
          </cell>
          <cell r="I134">
            <v>0</v>
          </cell>
        </row>
        <row r="135">
          <cell r="A135" t="str">
            <v>Crude Oil</v>
          </cell>
          <cell r="B135" t="str">
            <v>[PJ]</v>
          </cell>
          <cell r="C135">
            <v>1700</v>
          </cell>
          <cell r="D135">
            <v>1700</v>
          </cell>
          <cell r="E135">
            <v>1700</v>
          </cell>
          <cell r="F135">
            <v>1275</v>
          </cell>
          <cell r="G135">
            <v>850</v>
          </cell>
          <cell r="H135">
            <v>425</v>
          </cell>
          <cell r="I135">
            <v>0</v>
          </cell>
        </row>
        <row r="136">
          <cell r="A136" t="str">
            <v>National Natural Gas</v>
          </cell>
          <cell r="B136" t="str">
            <v>[PJ]</v>
          </cell>
          <cell r="C136">
            <v>0</v>
          </cell>
          <cell r="D136">
            <v>0</v>
          </cell>
          <cell r="E136">
            <v>0</v>
          </cell>
          <cell r="F136">
            <v>0</v>
          </cell>
          <cell r="G136">
            <v>0</v>
          </cell>
          <cell r="H136">
            <v>0</v>
          </cell>
          <cell r="I136">
            <v>0</v>
          </cell>
        </row>
        <row r="137">
          <cell r="A137" t="str">
            <v>Uranium</v>
          </cell>
          <cell r="B137" t="str">
            <v>[PJ]</v>
          </cell>
          <cell r="C137">
            <v>0</v>
          </cell>
          <cell r="D137">
            <v>0</v>
          </cell>
          <cell r="E137">
            <v>0</v>
          </cell>
          <cell r="F137">
            <v>0</v>
          </cell>
          <cell r="G137">
            <v>0</v>
          </cell>
          <cell r="H137">
            <v>0</v>
          </cell>
          <cell r="I137">
            <v>0</v>
          </cell>
        </row>
        <row r="138">
          <cell r="A138" t="str">
            <v>Municipal Waste</v>
          </cell>
          <cell r="B138" t="str">
            <v>[PJ]</v>
          </cell>
          <cell r="C138">
            <v>0</v>
          </cell>
          <cell r="D138">
            <v>0</v>
          </cell>
          <cell r="E138">
            <v>0</v>
          </cell>
          <cell r="F138">
            <v>0</v>
          </cell>
          <cell r="G138">
            <v>0</v>
          </cell>
          <cell r="H138">
            <v>0</v>
          </cell>
          <cell r="I138">
            <v>0</v>
          </cell>
        </row>
        <row r="139">
          <cell r="A139" t="str">
            <v>Mixed Plastic Waste</v>
          </cell>
          <cell r="B139" t="str">
            <v>[Mt]</v>
          </cell>
          <cell r="C139">
            <v>0</v>
          </cell>
          <cell r="D139">
            <v>0</v>
          </cell>
          <cell r="E139">
            <v>0</v>
          </cell>
          <cell r="F139">
            <v>0</v>
          </cell>
          <cell r="G139">
            <v>0</v>
          </cell>
          <cell r="H139">
            <v>0</v>
          </cell>
          <cell r="I139">
            <v>0</v>
          </cell>
        </row>
        <row r="140">
          <cell r="A140" t="str">
            <v>Waste for incineration</v>
          </cell>
          <cell r="B140" t="str">
            <v>[PJ]</v>
          </cell>
          <cell r="C140">
            <v>0</v>
          </cell>
          <cell r="D140">
            <v>0</v>
          </cell>
          <cell r="E140">
            <v>0</v>
          </cell>
          <cell r="F140">
            <v>0</v>
          </cell>
          <cell r="G140">
            <v>0</v>
          </cell>
          <cell r="H140">
            <v>0</v>
          </cell>
          <cell r="I140">
            <v>0</v>
          </cell>
        </row>
        <row r="141">
          <cell r="A141" t="str">
            <v>Residual Plastic Waste</v>
          </cell>
          <cell r="B141" t="str">
            <v>[PJ]</v>
          </cell>
          <cell r="C141">
            <v>0</v>
          </cell>
          <cell r="D141">
            <v>0</v>
          </cell>
          <cell r="E141">
            <v>0</v>
          </cell>
          <cell r="F141">
            <v>0</v>
          </cell>
          <cell r="G141">
            <v>0</v>
          </cell>
          <cell r="H141">
            <v>0</v>
          </cell>
          <cell r="I141">
            <v>0</v>
          </cell>
        </row>
        <row r="142">
          <cell r="A142" t="str">
            <v>Wood</v>
          </cell>
          <cell r="B142" t="str">
            <v>[PJ]</v>
          </cell>
          <cell r="C142">
            <v>0</v>
          </cell>
          <cell r="D142">
            <v>0</v>
          </cell>
          <cell r="E142">
            <v>0</v>
          </cell>
          <cell r="F142">
            <v>0</v>
          </cell>
          <cell r="G142">
            <v>0</v>
          </cell>
          <cell r="H142">
            <v>0</v>
          </cell>
          <cell r="I142">
            <v>0</v>
          </cell>
        </row>
        <row r="143">
          <cell r="A143" t="str">
            <v>Grasscrops</v>
          </cell>
          <cell r="B143" t="str">
            <v>[PJ]</v>
          </cell>
          <cell r="C143">
            <v>0</v>
          </cell>
          <cell r="D143">
            <v>0</v>
          </cell>
          <cell r="E143">
            <v>0</v>
          </cell>
          <cell r="F143">
            <v>0</v>
          </cell>
          <cell r="G143">
            <v>0</v>
          </cell>
          <cell r="H143">
            <v>0</v>
          </cell>
          <cell r="I143">
            <v>0</v>
          </cell>
        </row>
        <row r="144">
          <cell r="A144" t="str">
            <v>Dry organic matter</v>
          </cell>
          <cell r="B144" t="str">
            <v>[PJ]</v>
          </cell>
          <cell r="C144">
            <v>0</v>
          </cell>
          <cell r="D144">
            <v>0</v>
          </cell>
          <cell r="E144">
            <v>0</v>
          </cell>
          <cell r="F144">
            <v>0</v>
          </cell>
          <cell r="G144">
            <v>0</v>
          </cell>
          <cell r="H144">
            <v>0</v>
          </cell>
          <cell r="I144">
            <v>0</v>
          </cell>
        </row>
        <row r="145">
          <cell r="A145" t="str">
            <v>Wet organic matter</v>
          </cell>
          <cell r="B145" t="str">
            <v>[PJ]</v>
          </cell>
          <cell r="C145">
            <v>0</v>
          </cell>
          <cell r="D145">
            <v>0</v>
          </cell>
          <cell r="E145">
            <v>0</v>
          </cell>
          <cell r="F145">
            <v>0</v>
          </cell>
          <cell r="G145">
            <v>0</v>
          </cell>
          <cell r="H145">
            <v>0</v>
          </cell>
          <cell r="I145">
            <v>0</v>
          </cell>
        </row>
        <row r="146">
          <cell r="A146" t="str">
            <v>Manure</v>
          </cell>
          <cell r="B146" t="str">
            <v>[PJ]</v>
          </cell>
          <cell r="C146">
            <v>0</v>
          </cell>
          <cell r="D146">
            <v>0</v>
          </cell>
          <cell r="E146">
            <v>0</v>
          </cell>
          <cell r="F146">
            <v>0</v>
          </cell>
          <cell r="G146">
            <v>0</v>
          </cell>
          <cell r="H146">
            <v>0</v>
          </cell>
          <cell r="I146">
            <v>0</v>
          </cell>
        </row>
        <row r="147">
          <cell r="A147" t="str">
            <v>Sugars</v>
          </cell>
          <cell r="B147" t="str">
            <v>[PJ]</v>
          </cell>
          <cell r="C147">
            <v>0</v>
          </cell>
          <cell r="D147">
            <v>0</v>
          </cell>
          <cell r="E147">
            <v>0</v>
          </cell>
          <cell r="F147">
            <v>0</v>
          </cell>
          <cell r="G147">
            <v>0</v>
          </cell>
          <cell r="H147">
            <v>0</v>
          </cell>
          <cell r="I147">
            <v>0</v>
          </cell>
        </row>
        <row r="148">
          <cell r="A148" t="str">
            <v>Starch</v>
          </cell>
          <cell r="B148" t="str">
            <v>[PJ]</v>
          </cell>
          <cell r="C148">
            <v>0</v>
          </cell>
          <cell r="D148">
            <v>0</v>
          </cell>
          <cell r="E148">
            <v>0</v>
          </cell>
          <cell r="F148">
            <v>0</v>
          </cell>
          <cell r="G148">
            <v>0</v>
          </cell>
          <cell r="H148">
            <v>0</v>
          </cell>
          <cell r="I148">
            <v>0</v>
          </cell>
        </row>
        <row r="149">
          <cell r="A149" t="str">
            <v>Vegetable Oil</v>
          </cell>
          <cell r="B149" t="str">
            <v>[PJ]</v>
          </cell>
          <cell r="C149">
            <v>0</v>
          </cell>
          <cell r="D149">
            <v>0</v>
          </cell>
          <cell r="E149">
            <v>0</v>
          </cell>
          <cell r="F149">
            <v>0</v>
          </cell>
          <cell r="G149">
            <v>0</v>
          </cell>
          <cell r="H149">
            <v>0</v>
          </cell>
          <cell r="I149">
            <v>0</v>
          </cell>
        </row>
        <row r="150">
          <cell r="A150" t="str">
            <v>Wind Energy</v>
          </cell>
          <cell r="B150" t="str">
            <v>[PJ]</v>
          </cell>
          <cell r="C150">
            <v>0</v>
          </cell>
          <cell r="D150">
            <v>0</v>
          </cell>
          <cell r="E150">
            <v>0</v>
          </cell>
          <cell r="F150">
            <v>0</v>
          </cell>
          <cell r="G150">
            <v>0</v>
          </cell>
          <cell r="H150">
            <v>0</v>
          </cell>
          <cell r="I150">
            <v>0</v>
          </cell>
        </row>
        <row r="151">
          <cell r="A151" t="str">
            <v>Solar Energy</v>
          </cell>
          <cell r="B151" t="str">
            <v>[PJ]</v>
          </cell>
          <cell r="C151">
            <v>0</v>
          </cell>
          <cell r="D151">
            <v>0</v>
          </cell>
          <cell r="E151">
            <v>0</v>
          </cell>
          <cell r="F151">
            <v>0</v>
          </cell>
          <cell r="G151">
            <v>0</v>
          </cell>
          <cell r="H151">
            <v>0</v>
          </cell>
          <cell r="I151">
            <v>0</v>
          </cell>
        </row>
        <row r="152">
          <cell r="A152" t="str">
            <v>Ambient Energy</v>
          </cell>
          <cell r="B152" t="str">
            <v>[PJ]</v>
          </cell>
          <cell r="C152">
            <v>0</v>
          </cell>
          <cell r="D152">
            <v>0</v>
          </cell>
          <cell r="E152">
            <v>0</v>
          </cell>
          <cell r="F152">
            <v>0</v>
          </cell>
          <cell r="G152">
            <v>0</v>
          </cell>
          <cell r="H152">
            <v>0</v>
          </cell>
          <cell r="I152">
            <v>0</v>
          </cell>
        </row>
        <row r="153">
          <cell r="A153" t="str">
            <v>Geothermal Energy</v>
          </cell>
          <cell r="B153" t="str">
            <v>[PJ]</v>
          </cell>
          <cell r="C153">
            <v>0</v>
          </cell>
          <cell r="D153">
            <v>0</v>
          </cell>
          <cell r="E153">
            <v>0</v>
          </cell>
          <cell r="F153">
            <v>0</v>
          </cell>
          <cell r="G153">
            <v>0</v>
          </cell>
          <cell r="H153">
            <v>0</v>
          </cell>
          <cell r="I153">
            <v>0</v>
          </cell>
        </row>
        <row r="154">
          <cell r="A154" t="str">
            <v>Solar Heat</v>
          </cell>
          <cell r="B154" t="str">
            <v>[PJ]</v>
          </cell>
          <cell r="C154">
            <v>0</v>
          </cell>
          <cell r="D154">
            <v>0</v>
          </cell>
          <cell r="E154">
            <v>0</v>
          </cell>
          <cell r="F154">
            <v>0</v>
          </cell>
          <cell r="G154">
            <v>0</v>
          </cell>
          <cell r="H154">
            <v>0</v>
          </cell>
          <cell r="I154">
            <v>0</v>
          </cell>
        </row>
        <row r="155">
          <cell r="A155" t="str">
            <v>nER-GHG CO2</v>
          </cell>
          <cell r="B155" t="str">
            <v>[Mton_CO2]</v>
          </cell>
          <cell r="C155">
            <v>0</v>
          </cell>
          <cell r="D155">
            <v>0</v>
          </cell>
          <cell r="E155">
            <v>0</v>
          </cell>
          <cell r="F155">
            <v>0</v>
          </cell>
          <cell r="G155">
            <v>0</v>
          </cell>
          <cell r="H155">
            <v>0</v>
          </cell>
          <cell r="I155">
            <v>0</v>
          </cell>
        </row>
        <row r="156">
          <cell r="A156" t="str">
            <v>nER-GHG CH4</v>
          </cell>
          <cell r="B156" t="str">
            <v>[Mton_CO2]</v>
          </cell>
          <cell r="C156">
            <v>0</v>
          </cell>
          <cell r="D156">
            <v>0</v>
          </cell>
          <cell r="E156">
            <v>0</v>
          </cell>
          <cell r="F156">
            <v>0</v>
          </cell>
          <cell r="G156">
            <v>0</v>
          </cell>
          <cell r="H156">
            <v>0</v>
          </cell>
          <cell r="I156">
            <v>0</v>
          </cell>
        </row>
        <row r="157">
          <cell r="A157" t="str">
            <v>nER-GHG N2O</v>
          </cell>
          <cell r="B157" t="str">
            <v>[Mton_CO2]</v>
          </cell>
          <cell r="C157">
            <v>0</v>
          </cell>
          <cell r="D157">
            <v>0</v>
          </cell>
          <cell r="E157">
            <v>0</v>
          </cell>
          <cell r="F157">
            <v>0</v>
          </cell>
          <cell r="G157">
            <v>0</v>
          </cell>
          <cell r="H157">
            <v>0</v>
          </cell>
          <cell r="I157">
            <v>0</v>
          </cell>
        </row>
        <row r="158">
          <cell r="A158" t="str">
            <v>nER-GHG F-gas</v>
          </cell>
          <cell r="B158" t="str">
            <v>[Mton_CO2]</v>
          </cell>
          <cell r="C158">
            <v>0</v>
          </cell>
          <cell r="D158">
            <v>0</v>
          </cell>
          <cell r="E158">
            <v>0</v>
          </cell>
          <cell r="F158">
            <v>0</v>
          </cell>
          <cell r="G158">
            <v>0</v>
          </cell>
          <cell r="H158">
            <v>0</v>
          </cell>
          <cell r="I158">
            <v>0</v>
          </cell>
        </row>
        <row r="159">
          <cell r="A159" t="str">
            <v>CO2 CCUS Network</v>
          </cell>
          <cell r="B159" t="str">
            <v>[Mton_CO2]</v>
          </cell>
          <cell r="C159">
            <v>0</v>
          </cell>
          <cell r="D159">
            <v>0</v>
          </cell>
          <cell r="E159">
            <v>0</v>
          </cell>
          <cell r="F159">
            <v>0</v>
          </cell>
          <cell r="G159">
            <v>0</v>
          </cell>
          <cell r="H159">
            <v>0</v>
          </cell>
          <cell r="I159">
            <v>0</v>
          </cell>
        </row>
        <row r="160">
          <cell r="A160" t="str">
            <v>CO2 Air ETS</v>
          </cell>
          <cell r="B160" t="str">
            <v>[Mton_CO2]</v>
          </cell>
          <cell r="C160">
            <v>0</v>
          </cell>
          <cell r="D160">
            <v>0</v>
          </cell>
          <cell r="E160">
            <v>0</v>
          </cell>
          <cell r="F160">
            <v>0</v>
          </cell>
          <cell r="G160">
            <v>0</v>
          </cell>
          <cell r="H160">
            <v>0</v>
          </cell>
          <cell r="I160">
            <v>0</v>
          </cell>
        </row>
        <row r="161">
          <cell r="A161" t="str">
            <v>CO2 Air n-ETS</v>
          </cell>
          <cell r="B161" t="str">
            <v>[Mton_CO2]</v>
          </cell>
          <cell r="C161">
            <v>0</v>
          </cell>
          <cell r="D161">
            <v>0</v>
          </cell>
          <cell r="E161">
            <v>0</v>
          </cell>
          <cell r="F161">
            <v>0</v>
          </cell>
          <cell r="G161">
            <v>0</v>
          </cell>
          <cell r="H161">
            <v>0</v>
          </cell>
          <cell r="I161">
            <v>0</v>
          </cell>
        </row>
        <row r="162">
          <cell r="A162" t="str">
            <v>CO2 Air Int. Transport</v>
          </cell>
          <cell r="B162" t="str">
            <v>[Mton_CO2]</v>
          </cell>
          <cell r="C162">
            <v>0</v>
          </cell>
          <cell r="D162">
            <v>0</v>
          </cell>
          <cell r="E162">
            <v>0</v>
          </cell>
          <cell r="F162">
            <v>0</v>
          </cell>
          <cell r="G162">
            <v>0</v>
          </cell>
          <cell r="H162">
            <v>0</v>
          </cell>
          <cell r="I162">
            <v>0</v>
          </cell>
        </row>
        <row r="163">
          <cell r="A163" t="str">
            <v>CO2 Air Feedstock end of lifetime</v>
          </cell>
          <cell r="B163" t="str">
            <v>[Mton_CO2]</v>
          </cell>
          <cell r="C163">
            <v>0</v>
          </cell>
          <cell r="D163">
            <v>0</v>
          </cell>
          <cell r="E163">
            <v>0</v>
          </cell>
          <cell r="F163">
            <v>0</v>
          </cell>
          <cell r="G163">
            <v>0</v>
          </cell>
          <cell r="H163">
            <v>0</v>
          </cell>
          <cell r="I16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person displayName="West, K.J. (Kira)" id="{42E83163-4138-4D45-8128-C0B935C89818}" userId="S::kira.west@tno.nl::1a34c45a-5a99-4498-94a2-a3491c99e959" providerId="AD"/>
</personList>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29T15:26:00.56" personId="{42E83163-4138-4D45-8128-C0B935C89818}" id="{D1872802-8B64-4756-8792-6B261AB1F4A4}">
    <text>LHV bioethanol taken as 26.7 MJ/kg, and density 0.789 kg/l</text>
  </threadedComment>
  <threadedComment ref="C42" dT="2025-03-18T15:37:18.52" personId="{42E83163-4138-4D45-8128-C0B935C89818}" id="{B95D64C8-F851-4D0E-B181-36CBB1FF8FA7}">
    <text>Zhang et al. 2020, Table 1, price for secondary material, recycling for concrete industry</text>
  </threadedComment>
  <threadedComment ref="C43" dT="2025-03-19T14:02:23.72" personId="{42E83163-4138-4D45-8128-C0B935C89818}" id="{C6A2C4C7-6B55-402C-A188-0D529F649039}">
    <text>Assumed to be available at zero cost by Samadi et al 2020
This could change with additional demand, but for now seems reasonable given that there would otherwise be waste disposal costs associated with CTW</text>
  </threadedComment>
  <threadedComment ref="C44" dT="2025-03-19T13:37:59.75" personId="{42E83163-4138-4D45-8128-C0B935C89818}" id="{3FCBD3A4-17D9-4459-90A7-368FE5CF0249}">
    <text>Zhang et al 2019, Table 4 cost data (virgin material cost) = 12 €/t</text>
  </threadedComment>
  <threadedComment ref="C45" dT="2025-03-19T13:37:59.75" personId="{42E83163-4138-4D45-8128-C0B935C89818}" id="{B0C9BC53-F12E-4DF2-B1F4-026F98576BD6}">
    <text>Zhang et al 2019, Table 4 cost data (virgin material cost)</text>
  </threadedComment>
  <threadedComment ref="C46" dT="2025-03-18T16:06:21.61" personId="{42E83163-4138-4D45-8128-C0B935C89818}" id="{1481C3C6-A3EC-4F24-85AD-F99A5474B4E7}">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C9" dT="2024-11-29T15:26:00.56" personId="{42E83163-4138-4D45-8128-C0B935C89818}" id="{FEF0E852-AD02-44C2-9C0C-10051BF91187}">
    <text>LHV bioethanol taken as 26.7 MJ/kg, and density 0.789 kg/l</text>
  </threadedComment>
  <threadedComment ref="C42" dT="2025-03-18T15:37:18.52" personId="{42E83163-4138-4D45-8128-C0B935C89818}" id="{9522BEA5-C7DD-45B1-A244-5573413EB1FA}">
    <text>Zhang et al. 2020, Table 1, price for secondary material, recycling for concrete industry</text>
  </threadedComment>
  <threadedComment ref="C43" dT="2025-03-19T14:02:23.72" personId="{42E83163-4138-4D45-8128-C0B935C89818}" id="{31D43334-BAC8-4D00-9F00-577D95997709}">
    <text>Assumed to be available at zero cost by Samadi et al 2020
This could change with additional demand, but for now seems reasonable given that there would otherwise be waste disposal costs associated with CTW</text>
  </threadedComment>
  <threadedComment ref="C44" dT="2025-03-19T13:37:59.75" personId="{42E83163-4138-4D45-8128-C0B935C89818}" id="{A9EC0F35-994F-4E20-871D-1F52404B98A2}">
    <text>Zhang et al 2019, Table 4 cost data (virgin material cost) = 12 €/t</text>
  </threadedComment>
  <threadedComment ref="C45" dT="2025-03-19T13:37:59.75" personId="{42E83163-4138-4D45-8128-C0B935C89818}" id="{3DBA6ED5-8E23-40DC-9536-EBB4E000B9ED}">
    <text>Zhang et al 2019, Table 4 cost data (virgin material cost)</text>
  </threadedComment>
  <threadedComment ref="C46" dT="2025-03-18T16:06:21.61" personId="{42E83163-4138-4D45-8128-C0B935C89818}" id="{1F80A073-0BBE-4123-82C7-B6FD0F1F4AFB}">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pbl.nl/uploads/default/downloads/pbl-2022-klimaat-en-energieverkenning-4838.pdf"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pbl.nl/system/files/document/2024-10/pbl-2024-klimaat-en-energieverkenning-2024-5490.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investing.com/commodities/steel-scrap-historical-data" TargetMode="External"/><Relationship Id="rId1" Type="http://schemas.openxmlformats.org/officeDocument/2006/relationships/hyperlink" Target="https://www.lme.com/en/metals/ferrous/lme-steel-scrap-cfr-turkey-platt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ata.imf.org/?sk=471dddf8-d8a7-499a-81ba-5b332c01f8b9"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ecb.europa.eu/stats/policy_and_exchange_rates/euro_reference_exchange_rates/html/index.en.html" TargetMode="External"/><Relationship Id="rId2" Type="http://schemas.openxmlformats.org/officeDocument/2006/relationships/hyperlink" Target="https://data.ecb.europa.eu/data/datasets/MNA/MNA.A.N.I9.W2.S1.S1.B.B1GQ._Z._Z._Z.IX.D.N" TargetMode="External"/><Relationship Id="rId1" Type="http://schemas.openxmlformats.org/officeDocument/2006/relationships/hyperlink" Target="https://data.ecb.europa.eu/" TargetMode="External"/><Relationship Id="rId4"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3" Type="http://schemas.openxmlformats.org/officeDocument/2006/relationships/hyperlink" Target="https://report.basf.com/2023/en/_assets/downloads/gby-business-year-basf-basf-ar23.pdf" TargetMode="External"/><Relationship Id="rId7" Type="http://schemas.openxmlformats.org/officeDocument/2006/relationships/drawing" Target="../drawings/drawing8.xml"/><Relationship Id="rId2" Type="http://schemas.openxmlformats.org/officeDocument/2006/relationships/hyperlink" Target="https://publications.tno.nl/publication/34639435/TzUN1t/TNO-2022-P10162.pdf" TargetMode="External"/><Relationship Id="rId1" Type="http://schemas.openxmlformats.org/officeDocument/2006/relationships/hyperlink" Target="https://iea.blob.core.windows.net/assets/86ede39e-4436-42d7-ba2a-edf61467e070/WorldEnergyOutlook2023.pdf" TargetMode="External"/><Relationship Id="rId6" Type="http://schemas.openxmlformats.org/officeDocument/2006/relationships/hyperlink" Target="https://www.engineeringtoolbox.com/fuels-higher-calorific-values-d_169.html" TargetMode="External"/><Relationship Id="rId5" Type="http://schemas.openxmlformats.org/officeDocument/2006/relationships/hyperlink" Target="https://www.pbl.nl/uploads/default/downloads/pbl-2022-eindadvies-sde-plus-plus-2022-4403.pdf" TargetMode="External"/><Relationship Id="rId4" Type="http://schemas.openxmlformats.org/officeDocument/2006/relationships/hyperlink" Target="https://publications.tno.nl/publication/34642478/U1ZsmY/TNO-2024-P10607.pdf"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aegis.acer.europa.eu/terminal/price_assessments" TargetMode="External"/><Relationship Id="rId13" Type="http://schemas.openxmlformats.org/officeDocument/2006/relationships/hyperlink" Target="https://fred.stlouisfed.org/" TargetMode="External"/><Relationship Id="rId3" Type="http://schemas.openxmlformats.org/officeDocument/2006/relationships/hyperlink" Target="https://data.ecb.europa.eu/data/datasets/MNA/MNA.A.N.I9.W2.S1.S1.B.B1GQ._Z._Z._Z.IX.D.N" TargetMode="External"/><Relationship Id="rId7" Type="http://schemas.openxmlformats.org/officeDocument/2006/relationships/hyperlink" Target="https://heatroadmap.eu/wp-content/uploads/2020/01/HRE4_D6.1-Future-fuel-price-review.pdf" TargetMode="External"/><Relationship Id="rId12" Type="http://schemas.openxmlformats.org/officeDocument/2006/relationships/hyperlink" Target="https://www.iea.org/reports/net-zero-by-2050" TargetMode="External"/><Relationship Id="rId2" Type="http://schemas.openxmlformats.org/officeDocument/2006/relationships/hyperlink" Target="https://report.basf.com/2023/en/_assets/downloads/gby-business-year-basf-basf-ar23.pdf" TargetMode="External"/><Relationship Id="rId1" Type="http://schemas.openxmlformats.org/officeDocument/2006/relationships/hyperlink" Target="https://www.pbl.nl/uploads/default/downloads/pbl-2022-klimaat-en-energieverkenning-4838.pdf" TargetMode="External"/><Relationship Id="rId6" Type="http://schemas.openxmlformats.org/officeDocument/2006/relationships/hyperlink" Target="https://publications.tno.nl/publication/34642478/U1ZsmY/TNO-2024-P10607.pdf" TargetMode="External"/><Relationship Id="rId11" Type="http://schemas.openxmlformats.org/officeDocument/2006/relationships/hyperlink" Target="https://www.pbl.nl/uploads/default/downloads/pbl-2022-eindadvies-sde-plus-plus-2022-4403.pdf" TargetMode="External"/><Relationship Id="rId5" Type="http://schemas.openxmlformats.org/officeDocument/2006/relationships/hyperlink" Target="https://energy.ec.europa.eu/data-and-analysis/weekly-oil-bulletin_en" TargetMode="External"/><Relationship Id="rId10" Type="http://schemas.openxmlformats.org/officeDocument/2006/relationships/hyperlink" Target="https://globallnghub.com/report-presentation/lng-markets-understanding-the-jkm-ttf-relationship" TargetMode="External"/><Relationship Id="rId4" Type="http://schemas.openxmlformats.org/officeDocument/2006/relationships/hyperlink" Target="https://www.ecb.europa.eu/stats/policy_and_exchange_rates/euro_reference_exchange_rates/html/index.en.html" TargetMode="External"/><Relationship Id="rId9" Type="http://schemas.openxmlformats.org/officeDocument/2006/relationships/hyperlink" Target="https://data.imf.org/?sk=471dddf8-d8a7-499a-81ba-5b332c01f8b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B762-4510-4DC9-8551-9ABA78804BF7}">
  <dimension ref="A2:B5"/>
  <sheetViews>
    <sheetView workbookViewId="0">
      <selection activeCell="B5" sqref="B5"/>
    </sheetView>
  </sheetViews>
  <sheetFormatPr defaultRowHeight="15" x14ac:dyDescent="0.25"/>
  <cols>
    <col min="1" max="1" width="40.5703125" style="10" customWidth="1"/>
    <col min="2" max="2" width="118.85546875" style="10" customWidth="1"/>
  </cols>
  <sheetData>
    <row r="2" spans="1:2" x14ac:dyDescent="0.25">
      <c r="A2" s="10" t="s">
        <v>39</v>
      </c>
    </row>
    <row r="4" spans="1:2" x14ac:dyDescent="0.25">
      <c r="A4" s="10" t="s">
        <v>40</v>
      </c>
      <c r="B4" s="10" t="s">
        <v>2268</v>
      </c>
    </row>
    <row r="5" spans="1:2" ht="105" x14ac:dyDescent="0.25">
      <c r="A5" s="10" t="s">
        <v>41</v>
      </c>
      <c r="B5" s="10"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384D-BC9E-4475-B0EA-9C8993BA4965}">
  <sheetPr>
    <tabColor rgb="FF92D050"/>
  </sheetPr>
  <dimension ref="A1:L51"/>
  <sheetViews>
    <sheetView topLeftCell="A37" zoomScale="85" zoomScaleNormal="85" workbookViewId="0">
      <selection activeCell="B62" sqref="B62"/>
    </sheetView>
  </sheetViews>
  <sheetFormatPr defaultRowHeight="15" x14ac:dyDescent="0.25"/>
  <cols>
    <col min="1" max="1" width="74" bestFit="1" customWidth="1"/>
    <col min="2" max="2" width="10.85546875" bestFit="1" customWidth="1"/>
    <col min="3" max="3" width="13" bestFit="1" customWidth="1"/>
    <col min="10" max="10" width="10.42578125" bestFit="1" customWidth="1"/>
    <col min="11" max="11" width="20.42578125" bestFit="1" customWidth="1"/>
    <col min="12" max="12" width="97.140625" style="10" customWidth="1"/>
  </cols>
  <sheetData>
    <row r="1" spans="1:12" x14ac:dyDescent="0.25">
      <c r="A1" s="5" t="s">
        <v>31</v>
      </c>
      <c r="B1" s="5" t="s">
        <v>38</v>
      </c>
      <c r="C1" s="177">
        <v>2022</v>
      </c>
      <c r="D1" s="6">
        <v>2025</v>
      </c>
      <c r="E1" s="6">
        <v>2030</v>
      </c>
      <c r="F1" s="6">
        <v>2035</v>
      </c>
      <c r="G1" s="6">
        <v>2040</v>
      </c>
      <c r="H1" s="6">
        <v>2045</v>
      </c>
      <c r="I1" s="6">
        <v>2050</v>
      </c>
      <c r="J1" t="s">
        <v>153</v>
      </c>
      <c r="K1" t="s">
        <v>2126</v>
      </c>
      <c r="L1" s="10" t="s">
        <v>37</v>
      </c>
    </row>
    <row r="2" spans="1:12" ht="45" x14ac:dyDescent="0.25">
      <c r="A2" s="1" t="s">
        <v>0</v>
      </c>
      <c r="B2" s="1" t="s">
        <v>158</v>
      </c>
      <c r="C2" s="2">
        <f>AVERAGE('Prices wo taxes'!$FO$98:$FO$148)*1.915/45.2</f>
        <v>25.331964254728437</v>
      </c>
      <c r="D2" s="2">
        <f>(D20*($C$2/$C$20))</f>
        <v>23.519289683646509</v>
      </c>
      <c r="E2" s="2">
        <f t="shared" ref="E2:I2" si="0">(E20*($C$2/$C$20))</f>
        <v>21.713112218338654</v>
      </c>
      <c r="F2" s="2">
        <f t="shared" si="0"/>
        <v>21.713112218338654</v>
      </c>
      <c r="G2" s="2">
        <f t="shared" si="0"/>
        <v>16.284834163753992</v>
      </c>
      <c r="H2" s="2">
        <f t="shared" si="0"/>
        <v>15.645065958059362</v>
      </c>
      <c r="I2" s="2">
        <f t="shared" si="0"/>
        <v>14.992387007900501</v>
      </c>
      <c r="J2" s="19">
        <v>45582</v>
      </c>
      <c r="K2" t="s">
        <v>458</v>
      </c>
      <c r="L2" s="10" t="s">
        <v>463</v>
      </c>
    </row>
    <row r="3" spans="1:12" ht="30" x14ac:dyDescent="0.25">
      <c r="A3" s="3" t="s">
        <v>1</v>
      </c>
      <c r="B3" s="3" t="s">
        <v>158</v>
      </c>
      <c r="C3" s="4">
        <f>other_sources!B93</f>
        <v>16.619183285849953</v>
      </c>
      <c r="D3" s="4">
        <f>(D20*($C$3/$C$20))</f>
        <v>15.429967533313633</v>
      </c>
      <c r="E3" s="4">
        <f t="shared" ref="E3:I3" si="1">(E20*($C$3/$C$20))</f>
        <v>14.245014245014243</v>
      </c>
      <c r="F3" s="4">
        <f t="shared" si="1"/>
        <v>14.245014245014243</v>
      </c>
      <c r="G3" s="4">
        <f t="shared" si="1"/>
        <v>10.683760683760683</v>
      </c>
      <c r="H3" s="4">
        <f t="shared" si="1"/>
        <v>10.264037011171267</v>
      </c>
      <c r="I3" s="4">
        <f t="shared" si="1"/>
        <v>9.8358431691765009</v>
      </c>
      <c r="J3" s="19">
        <v>45582</v>
      </c>
      <c r="K3" t="s">
        <v>178</v>
      </c>
      <c r="L3" s="10" t="s">
        <v>179</v>
      </c>
    </row>
    <row r="4" spans="1:12" ht="45" x14ac:dyDescent="0.25">
      <c r="A4" s="1" t="s">
        <v>2</v>
      </c>
      <c r="B4" s="1" t="s">
        <v>158</v>
      </c>
      <c r="C4" s="2">
        <f>AVERAGE('Prices wo taxes'!$FJ$98:$FJ$148)*1.35/43.3</f>
        <v>31.525150115473444</v>
      </c>
      <c r="D4" s="2">
        <f>(D20*($C$4/$C$20))</f>
        <v>29.269310916063841</v>
      </c>
      <c r="E4" s="2">
        <f t="shared" ref="E4:I4" si="2">(E20*($C$4/$C$20))</f>
        <v>27.021557241834373</v>
      </c>
      <c r="F4" s="2">
        <f t="shared" si="2"/>
        <v>27.021557241834373</v>
      </c>
      <c r="G4" s="2">
        <f t="shared" si="2"/>
        <v>20.266167931375779</v>
      </c>
      <c r="H4" s="2">
        <f t="shared" si="2"/>
        <v>19.469988506802906</v>
      </c>
      <c r="I4" s="2">
        <f t="shared" si="2"/>
        <v>18.657741905076115</v>
      </c>
      <c r="J4" s="19">
        <v>45582</v>
      </c>
      <c r="K4" t="s">
        <v>458</v>
      </c>
      <c r="L4" s="10" t="s">
        <v>462</v>
      </c>
    </row>
    <row r="5" spans="1:12" ht="60" x14ac:dyDescent="0.25">
      <c r="A5" s="3" t="s">
        <v>3</v>
      </c>
      <c r="B5" s="3" t="s">
        <v>158</v>
      </c>
      <c r="C5" s="4">
        <f>AVERAGE('Prices wo taxes'!$FL$98:$FL$148)*1.246/43.92</f>
        <v>30.374081413621923</v>
      </c>
      <c r="D5" s="4">
        <f>(D20*($C$5/$C$20))</f>
        <v>28.200609019424636</v>
      </c>
      <c r="E5" s="4">
        <f t="shared" ref="E5:I5" si="3">(E20*($C$5/$C$20))</f>
        <v>26.034926925961642</v>
      </c>
      <c r="F5" s="4">
        <f t="shared" si="3"/>
        <v>26.034926925961642</v>
      </c>
      <c r="G5" s="4">
        <f t="shared" si="3"/>
        <v>19.526195194471232</v>
      </c>
      <c r="H5" s="4">
        <f t="shared" si="3"/>
        <v>18.759086439294922</v>
      </c>
      <c r="I5" s="4">
        <f t="shared" si="3"/>
        <v>17.976497163163991</v>
      </c>
      <c r="J5" s="19">
        <v>45582</v>
      </c>
      <c r="K5" t="s">
        <v>2130</v>
      </c>
      <c r="L5" s="10" t="s">
        <v>2129</v>
      </c>
    </row>
    <row r="6" spans="1:12" ht="30" x14ac:dyDescent="0.25">
      <c r="A6" s="1" t="s">
        <v>4</v>
      </c>
      <c r="B6" s="1" t="s">
        <v>158</v>
      </c>
      <c r="C6" s="2">
        <f>AVERAGE('Prices wo taxes'!$FM$98:$FM$148)/41</f>
        <v>17.627039693926342</v>
      </c>
      <c r="D6" s="2">
        <f>(D20*($C$6/$C$20))</f>
        <v>16.365704951174685</v>
      </c>
      <c r="E6" s="2">
        <f t="shared" ref="E6:I6" si="4">(E20*($C$6/$C$20))</f>
        <v>15.108891166222573</v>
      </c>
      <c r="F6" s="2">
        <f t="shared" si="4"/>
        <v>15.108891166222573</v>
      </c>
      <c r="G6" s="2">
        <f t="shared" si="4"/>
        <v>11.331668374666931</v>
      </c>
      <c r="H6" s="2">
        <f t="shared" si="4"/>
        <v>10.886490912576273</v>
      </c>
      <c r="I6" s="2">
        <f t="shared" si="4"/>
        <v>10.432329614772732</v>
      </c>
      <c r="J6" s="19">
        <v>45582</v>
      </c>
      <c r="K6" t="s">
        <v>458</v>
      </c>
      <c r="L6" s="10" t="s">
        <v>459</v>
      </c>
    </row>
    <row r="7" spans="1:12" x14ac:dyDescent="0.25">
      <c r="A7" s="3" t="s">
        <v>5</v>
      </c>
      <c r="B7" s="3" t="s">
        <v>158</v>
      </c>
      <c r="C7" s="4">
        <f>C6</f>
        <v>17.627039693926342</v>
      </c>
      <c r="D7" s="4">
        <f t="shared" ref="D7:I7" si="5">D6</f>
        <v>16.365704951174685</v>
      </c>
      <c r="E7" s="4">
        <f t="shared" si="5"/>
        <v>15.108891166222573</v>
      </c>
      <c r="F7" s="4">
        <f t="shared" si="5"/>
        <v>15.108891166222573</v>
      </c>
      <c r="G7" s="4">
        <f t="shared" si="5"/>
        <v>11.331668374666931</v>
      </c>
      <c r="H7" s="4">
        <f t="shared" si="5"/>
        <v>10.886490912576273</v>
      </c>
      <c r="I7" s="4">
        <f t="shared" si="5"/>
        <v>10.432329614772732</v>
      </c>
      <c r="J7" s="19">
        <v>45579</v>
      </c>
      <c r="K7" t="s">
        <v>180</v>
      </c>
      <c r="L7" s="10" t="s">
        <v>524</v>
      </c>
    </row>
    <row r="8" spans="1:12" x14ac:dyDescent="0.25">
      <c r="A8" s="1" t="s">
        <v>6</v>
      </c>
      <c r="B8" s="1" t="s">
        <v>158</v>
      </c>
      <c r="C8" s="2">
        <f>C3*2</f>
        <v>33.238366571699906</v>
      </c>
      <c r="D8" s="2">
        <f>(($I8-$C8)/($I$1-$C$1))*(D$1-C$1)+C8</f>
        <v>31.813865147198481</v>
      </c>
      <c r="E8" s="2">
        <f t="shared" ref="E8:H8" si="6">(($I8-$C8)/($I$1-$C$1))*(E$1-D$1)+D8</f>
        <v>29.439696106362774</v>
      </c>
      <c r="F8" s="2">
        <f t="shared" si="6"/>
        <v>27.065527065527068</v>
      </c>
      <c r="G8" s="2">
        <f t="shared" si="6"/>
        <v>24.691358024691361</v>
      </c>
      <c r="H8" s="2">
        <f t="shared" si="6"/>
        <v>22.317188983855655</v>
      </c>
      <c r="I8" s="2">
        <f>C8*0.6</f>
        <v>19.943019943019944</v>
      </c>
      <c r="J8" s="19">
        <v>45629</v>
      </c>
      <c r="K8" t="s">
        <v>2124</v>
      </c>
      <c r="L8" s="10" t="s">
        <v>2123</v>
      </c>
    </row>
    <row r="9" spans="1:12" ht="105" x14ac:dyDescent="0.25">
      <c r="A9" s="3" t="s">
        <v>7</v>
      </c>
      <c r="B9" s="3" t="s">
        <v>158</v>
      </c>
      <c r="C9" s="4">
        <f>1.3/0.789*26.7/Conversions!AC4</f>
        <v>41.778153311740134</v>
      </c>
      <c r="D9" s="4">
        <f t="shared" ref="D9" si="7">ROUND((C9+E9)/2,2)</f>
        <v>38.04</v>
      </c>
      <c r="E9" s="4">
        <f>other_sources!C182</f>
        <v>34.299999999999997</v>
      </c>
      <c r="F9" s="4">
        <f>E9</f>
        <v>34.299999999999997</v>
      </c>
      <c r="G9" s="4">
        <f t="shared" ref="G9:I9" si="8">F9</f>
        <v>34.299999999999997</v>
      </c>
      <c r="H9" s="4">
        <f t="shared" si="8"/>
        <v>34.299999999999997</v>
      </c>
      <c r="I9" s="4">
        <f t="shared" si="8"/>
        <v>34.299999999999997</v>
      </c>
      <c r="J9" s="19">
        <v>45625</v>
      </c>
      <c r="K9" t="s">
        <v>2059</v>
      </c>
      <c r="L9" s="10" t="s">
        <v>2043</v>
      </c>
    </row>
    <row r="10" spans="1:12" x14ac:dyDescent="0.25">
      <c r="A10" s="1" t="s">
        <v>8</v>
      </c>
      <c r="B10" s="1" t="s">
        <v>158</v>
      </c>
      <c r="C10" s="2">
        <f>C4*2</f>
        <v>63.050300230946888</v>
      </c>
      <c r="D10" s="2">
        <f>(($I10-$C10)/($I$1-$C$1))*(D$1-C$1)+C10</f>
        <v>60.348144506763447</v>
      </c>
      <c r="E10" s="2">
        <f t="shared" ref="E10:H10" si="9">(($I10-$C10)/($I$1-$C$1))*(E$1-D$1)+D10</f>
        <v>55.844551633124382</v>
      </c>
      <c r="F10" s="2">
        <f t="shared" si="9"/>
        <v>51.340958759485318</v>
      </c>
      <c r="G10" s="2">
        <f t="shared" si="9"/>
        <v>46.837365885846253</v>
      </c>
      <c r="H10" s="2">
        <f t="shared" si="9"/>
        <v>42.333773012207189</v>
      </c>
      <c r="I10" s="2">
        <f>C10*0.6</f>
        <v>37.830180138568132</v>
      </c>
      <c r="J10" s="19">
        <v>45629</v>
      </c>
      <c r="K10" t="s">
        <v>2124</v>
      </c>
      <c r="L10" s="10" t="s">
        <v>2123</v>
      </c>
    </row>
    <row r="11" spans="1:12" x14ac:dyDescent="0.25">
      <c r="A11" s="3" t="s">
        <v>9</v>
      </c>
      <c r="B11" s="3" t="s">
        <v>158</v>
      </c>
      <c r="C11" s="4">
        <f>C5*2</f>
        <v>60.748162827243846</v>
      </c>
      <c r="D11" s="4">
        <f>(($I11-$C11)/($I$1-$C$1))*(D$1-C$1)+C11</f>
        <v>58.144670134647683</v>
      </c>
      <c r="E11" s="4">
        <f t="shared" ref="E11:H11" si="10">(($I11-$C11)/($I$1-$C$1))*(E$1-D$1)+D11</f>
        <v>53.805515646987409</v>
      </c>
      <c r="F11" s="4">
        <f t="shared" si="10"/>
        <v>49.466361159327136</v>
      </c>
      <c r="G11" s="4">
        <f t="shared" si="10"/>
        <v>45.127206671666862</v>
      </c>
      <c r="H11" s="4">
        <f t="shared" si="10"/>
        <v>40.788052184006588</v>
      </c>
      <c r="I11" s="4">
        <f>C11*0.6</f>
        <v>36.448897696346307</v>
      </c>
      <c r="J11" s="19">
        <v>45629</v>
      </c>
      <c r="K11" t="s">
        <v>2124</v>
      </c>
      <c r="L11" s="10" t="s">
        <v>2123</v>
      </c>
    </row>
    <row r="12" spans="1:12" x14ac:dyDescent="0.25">
      <c r="A12" s="3" t="s">
        <v>2265</v>
      </c>
      <c r="B12" s="3" t="s">
        <v>158</v>
      </c>
      <c r="C12" s="4">
        <f>C2*2</f>
        <v>50.663928509456873</v>
      </c>
      <c r="D12" s="4">
        <f>(($I12-$C12)/($I$1-$C$1))*(D$1-C$1)+C12</f>
        <v>48.492617287623005</v>
      </c>
      <c r="E12" s="4">
        <f t="shared" ref="E12" si="11">(($I12-$C12)/($I$1-$C$1))*(E$1-D$1)+D12</f>
        <v>44.87376525123323</v>
      </c>
      <c r="F12" s="4">
        <f t="shared" ref="F12" si="12">(($I12-$C12)/($I$1-$C$1))*(F$1-E$1)+E12</f>
        <v>41.254913214843455</v>
      </c>
      <c r="G12" s="4">
        <f t="shared" ref="G12" si="13">(($I12-$C12)/($I$1-$C$1))*(G$1-F$1)+F12</f>
        <v>37.63606117845368</v>
      </c>
      <c r="H12" s="4">
        <f t="shared" ref="H12" si="14">(($I12-$C12)/($I$1-$C$1))*(H$1-G$1)+G12</f>
        <v>34.017209142063905</v>
      </c>
      <c r="I12" s="4">
        <f>C12*0.6</f>
        <v>30.398357105674123</v>
      </c>
      <c r="J12" s="19">
        <v>45839</v>
      </c>
      <c r="K12" t="s">
        <v>2124</v>
      </c>
      <c r="L12" s="10" t="s">
        <v>2123</v>
      </c>
    </row>
    <row r="13" spans="1:12" ht="60" x14ac:dyDescent="0.25">
      <c r="A13" s="1" t="s">
        <v>10</v>
      </c>
      <c r="B13" s="1" t="s">
        <v>158</v>
      </c>
      <c r="C13" s="2">
        <f>'KEV2024'!$F$50</f>
        <v>26.878361203803991</v>
      </c>
      <c r="D13" s="2">
        <f>'KEV2024'!$G$50</f>
        <v>15.529719806642305</v>
      </c>
      <c r="E13" s="2">
        <f>'KEV2024'!$H$50</f>
        <v>6.868914529861021</v>
      </c>
      <c r="F13" s="2">
        <f t="shared" ref="F13:H13" si="15">ROUND((E13+G13)/2,2)</f>
        <v>5.95</v>
      </c>
      <c r="G13" s="2">
        <f>other_sources!L267</f>
        <v>5.0289179858913169</v>
      </c>
      <c r="H13" s="2">
        <f t="shared" si="15"/>
        <v>5.03</v>
      </c>
      <c r="I13" s="2">
        <f>other_sources!M267</f>
        <v>5.0289179858913169</v>
      </c>
      <c r="J13" s="19">
        <v>45853</v>
      </c>
      <c r="K13" t="s">
        <v>2281</v>
      </c>
      <c r="L13" s="10" t="s">
        <v>2269</v>
      </c>
    </row>
    <row r="14" spans="1:12" ht="60" x14ac:dyDescent="0.25">
      <c r="A14" s="3" t="s">
        <v>11</v>
      </c>
      <c r="B14" s="3" t="s">
        <v>158</v>
      </c>
      <c r="C14" s="4">
        <f>C13</f>
        <v>26.878361203803991</v>
      </c>
      <c r="D14" s="4">
        <f t="shared" ref="D14:I14" si="16">D13</f>
        <v>15.529719806642305</v>
      </c>
      <c r="E14" s="4">
        <f t="shared" si="16"/>
        <v>6.868914529861021</v>
      </c>
      <c r="F14" s="4">
        <f t="shared" si="16"/>
        <v>5.95</v>
      </c>
      <c r="G14" s="4">
        <f t="shared" si="16"/>
        <v>5.0289179858913169</v>
      </c>
      <c r="H14" s="4">
        <f t="shared" si="16"/>
        <v>5.03</v>
      </c>
      <c r="I14" s="4">
        <f t="shared" si="16"/>
        <v>5.0289179858913169</v>
      </c>
      <c r="J14" s="19">
        <v>45625</v>
      </c>
      <c r="K14" t="s">
        <v>180</v>
      </c>
      <c r="L14" s="10" t="s">
        <v>2064</v>
      </c>
    </row>
    <row r="15" spans="1:12" ht="45" x14ac:dyDescent="0.25">
      <c r="A15" s="101" t="s">
        <v>2100</v>
      </c>
      <c r="B15" s="1" t="s">
        <v>158</v>
      </c>
      <c r="C15" s="2">
        <f>other_sources!I407</f>
        <v>41.25069437934912</v>
      </c>
      <c r="D15" s="2">
        <f t="shared" ref="D15" si="17">ROUND((C15+E15)/2,2)</f>
        <v>40.1</v>
      </c>
      <c r="E15" s="2">
        <f>other_sources!I403</f>
        <v>38.958989136051933</v>
      </c>
      <c r="F15" s="2">
        <f t="shared" ref="F15" si="18">ROUND((E15+G15)/2,2)</f>
        <v>38.58</v>
      </c>
      <c r="G15" s="2">
        <f>other_sources!I408</f>
        <v>38.195087388286218</v>
      </c>
      <c r="H15" s="2">
        <f t="shared" ref="H15" si="19">ROUND((G15+I15)/2,2)</f>
        <v>37.619999999999997</v>
      </c>
      <c r="I15" s="2">
        <f>other_sources!I405</f>
        <v>37.049234766637625</v>
      </c>
      <c r="J15" s="19">
        <v>45628</v>
      </c>
      <c r="K15" t="s">
        <v>2096</v>
      </c>
      <c r="L15" s="10" t="s">
        <v>2106</v>
      </c>
    </row>
    <row r="16" spans="1:12" ht="45" x14ac:dyDescent="0.25">
      <c r="A16" s="101" t="s">
        <v>2101</v>
      </c>
      <c r="B16" s="3" t="s">
        <v>158</v>
      </c>
      <c r="C16" s="4">
        <f>other_sources!I410</f>
        <v>23.680954180737459</v>
      </c>
      <c r="D16" s="4">
        <f t="shared" ref="D16:H16" si="20">ROUND((C16+E16)/2,2)</f>
        <v>22.34</v>
      </c>
      <c r="E16" s="4">
        <f>other_sources!I402</f>
        <v>21.007298063557421</v>
      </c>
      <c r="F16" s="4">
        <f t="shared" si="20"/>
        <v>21.01</v>
      </c>
      <c r="G16" s="4">
        <f>other_sources!I402</f>
        <v>21.007298063557421</v>
      </c>
      <c r="H16" s="4">
        <f t="shared" si="20"/>
        <v>21.01</v>
      </c>
      <c r="I16" s="4">
        <f>other_sources!I402</f>
        <v>21.007298063557421</v>
      </c>
      <c r="J16" s="19">
        <v>45628</v>
      </c>
      <c r="K16" t="s">
        <v>2096</v>
      </c>
      <c r="L16" s="10" t="s">
        <v>2107</v>
      </c>
    </row>
    <row r="17" spans="1:12" x14ac:dyDescent="0.25">
      <c r="A17" s="175" t="s">
        <v>13</v>
      </c>
      <c r="B17" s="175" t="s">
        <v>158</v>
      </c>
      <c r="C17" s="176"/>
      <c r="D17" s="176"/>
      <c r="E17" s="176"/>
      <c r="F17" s="176"/>
      <c r="G17" s="176"/>
      <c r="H17" s="176"/>
      <c r="I17" s="176"/>
      <c r="J17" s="19">
        <v>45582</v>
      </c>
      <c r="K17" t="s">
        <v>180</v>
      </c>
      <c r="L17" s="10" t="s">
        <v>161</v>
      </c>
    </row>
    <row r="18" spans="1:12" ht="45" x14ac:dyDescent="0.25">
      <c r="A18" s="1" t="s">
        <v>14</v>
      </c>
      <c r="B18" s="1" t="s">
        <v>158</v>
      </c>
      <c r="C18" s="2">
        <f>other_sources!I369</f>
        <v>34.275680671563116</v>
      </c>
      <c r="D18" s="2">
        <f t="shared" ref="D18:D20" si="21">ROUND((C18+E18)/2,2)</f>
        <v>30.38</v>
      </c>
      <c r="E18" s="2">
        <f>other_sources!I399</f>
        <v>26.481927255878443</v>
      </c>
      <c r="F18" s="2">
        <f t="shared" ref="F18" si="22">ROUND((E18+G18)/2,2)</f>
        <v>25.97</v>
      </c>
      <c r="G18" s="2">
        <f t="shared" ref="G18" si="23">ROUND((E18+I18)/2,2)</f>
        <v>25.46</v>
      </c>
      <c r="H18" s="2">
        <f t="shared" ref="H18" si="24">ROUND((G18+I18)/2,2)</f>
        <v>24.95</v>
      </c>
      <c r="I18" s="2">
        <f>other_sources!I400</f>
        <v>24.444855928503173</v>
      </c>
      <c r="J18" s="19">
        <v>45628</v>
      </c>
      <c r="K18" t="s">
        <v>2095</v>
      </c>
      <c r="L18" s="10" t="s">
        <v>2099</v>
      </c>
    </row>
    <row r="19" spans="1:12" ht="45" x14ac:dyDescent="0.25">
      <c r="A19" s="3" t="s">
        <v>15</v>
      </c>
      <c r="B19" s="3" t="s">
        <v>158</v>
      </c>
      <c r="C19" s="4">
        <f>'KEV2024'!F52</f>
        <v>11.963684090730212</v>
      </c>
      <c r="D19" s="4">
        <f>'KEV2024'!G52</f>
        <v>8.0823361986994176</v>
      </c>
      <c r="E19" s="4">
        <f>'KEV2024'!H52</f>
        <v>3.013752480870969</v>
      </c>
      <c r="F19" s="4">
        <f>'KEV2024'!I52</f>
        <v>3.0594153972478022</v>
      </c>
      <c r="G19" s="4">
        <f>other_sources!L271</f>
        <v>2.258492123829098</v>
      </c>
      <c r="H19" s="4">
        <f>(G19+I19)/2</f>
        <v>2.1920658848929482</v>
      </c>
      <c r="I19" s="4">
        <f>other_sources!M271</f>
        <v>2.1256396459567983</v>
      </c>
      <c r="J19" s="19">
        <v>45853</v>
      </c>
      <c r="K19" t="s">
        <v>2281</v>
      </c>
      <c r="L19" s="10" t="s">
        <v>2275</v>
      </c>
    </row>
    <row r="20" spans="1:12" ht="30" x14ac:dyDescent="0.25">
      <c r="A20" s="1" t="s">
        <v>16</v>
      </c>
      <c r="B20" s="1" t="s">
        <v>158</v>
      </c>
      <c r="C20" s="2">
        <f>'KEV2024'!F48</f>
        <v>14.702030406873755</v>
      </c>
      <c r="D20" s="2">
        <f t="shared" si="21"/>
        <v>13.65</v>
      </c>
      <c r="E20" s="2">
        <f>'KEV2024'!H48</f>
        <v>12.60174034874893</v>
      </c>
      <c r="F20" s="2">
        <f>'KEV2024'!I48</f>
        <v>12.60174034874893</v>
      </c>
      <c r="G20" s="2">
        <f>other_sources!L263</f>
        <v>9.4513052615616981</v>
      </c>
      <c r="H20" s="2">
        <f t="shared" ref="F20:H32" si="25">ROUND((G20+I20)/2,2)</f>
        <v>9.08</v>
      </c>
      <c r="I20" s="2">
        <f>other_sources!M263</f>
        <v>8.701201669374262</v>
      </c>
      <c r="J20" s="19">
        <v>45853</v>
      </c>
      <c r="K20" t="s">
        <v>2281</v>
      </c>
      <c r="L20" s="10" t="s">
        <v>2276</v>
      </c>
    </row>
    <row r="21" spans="1:12" ht="45" x14ac:dyDescent="0.25">
      <c r="A21" s="3" t="s">
        <v>17</v>
      </c>
      <c r="B21" s="3" t="s">
        <v>158</v>
      </c>
      <c r="C21" s="4">
        <f>'KEV2024'!$F$50</f>
        <v>26.878361203803991</v>
      </c>
      <c r="D21" s="4">
        <f>'KEV2024'!$G$50</f>
        <v>15.529719806642305</v>
      </c>
      <c r="E21" s="4">
        <f>'KEV2024'!$H$50</f>
        <v>6.868914529861021</v>
      </c>
      <c r="F21" s="4">
        <f t="shared" si="25"/>
        <v>5.95</v>
      </c>
      <c r="G21" s="4">
        <f>other_sources!L267</f>
        <v>5.0289179858913169</v>
      </c>
      <c r="H21" s="4">
        <f t="shared" si="25"/>
        <v>5.03</v>
      </c>
      <c r="I21" s="4">
        <f>other_sources!M267</f>
        <v>5.0289179858913169</v>
      </c>
      <c r="J21" s="19">
        <v>45853</v>
      </c>
      <c r="K21" t="s">
        <v>2281</v>
      </c>
      <c r="L21" s="10" t="s">
        <v>2277</v>
      </c>
    </row>
    <row r="22" spans="1:12" ht="30" x14ac:dyDescent="0.25">
      <c r="A22" s="1" t="s">
        <v>18</v>
      </c>
      <c r="B22" s="1" t="s">
        <v>158</v>
      </c>
      <c r="C22" s="2">
        <f>33.58/9.5</f>
        <v>3.534736842105263</v>
      </c>
      <c r="D22" s="2">
        <f>39.23/9.5</f>
        <v>4.1294736842105264</v>
      </c>
      <c r="E22" s="2">
        <f>D22</f>
        <v>4.1294736842105264</v>
      </c>
      <c r="F22" s="2">
        <f t="shared" ref="F22:I22" si="26">E22</f>
        <v>4.1294736842105264</v>
      </c>
      <c r="G22" s="2">
        <f t="shared" si="26"/>
        <v>4.1294736842105264</v>
      </c>
      <c r="H22" s="2">
        <f t="shared" si="26"/>
        <v>4.1294736842105264</v>
      </c>
      <c r="I22" s="2">
        <f t="shared" si="26"/>
        <v>4.1294736842105264</v>
      </c>
      <c r="J22" s="19">
        <v>45582</v>
      </c>
      <c r="K22" t="s">
        <v>522</v>
      </c>
      <c r="L22" s="10" t="s">
        <v>523</v>
      </c>
    </row>
    <row r="23" spans="1:12" ht="30" x14ac:dyDescent="0.25">
      <c r="A23" s="3" t="s">
        <v>19</v>
      </c>
      <c r="B23" s="101" t="s">
        <v>518</v>
      </c>
      <c r="C23" s="102">
        <f>'average_yearly price of plastic'!$A$15</f>
        <v>466.69121000000001</v>
      </c>
      <c r="D23" s="102">
        <f>C23</f>
        <v>466.69121000000001</v>
      </c>
      <c r="E23" s="102">
        <f t="shared" ref="E23:I23" si="27">D23</f>
        <v>466.69121000000001</v>
      </c>
      <c r="F23" s="102">
        <f t="shared" si="27"/>
        <v>466.69121000000001</v>
      </c>
      <c r="G23" s="102">
        <f t="shared" si="27"/>
        <v>466.69121000000001</v>
      </c>
      <c r="H23" s="102">
        <f t="shared" si="27"/>
        <v>466.69121000000001</v>
      </c>
      <c r="I23" s="102">
        <f t="shared" si="27"/>
        <v>466.69121000000001</v>
      </c>
      <c r="J23" s="19">
        <v>45582</v>
      </c>
      <c r="K23" t="s">
        <v>515</v>
      </c>
      <c r="L23" s="10" t="s">
        <v>519</v>
      </c>
    </row>
    <row r="24" spans="1:12" x14ac:dyDescent="0.25">
      <c r="A24" s="1" t="s">
        <v>20</v>
      </c>
      <c r="B24" s="1" t="s">
        <v>158</v>
      </c>
      <c r="C24" s="2">
        <v>10.6</v>
      </c>
      <c r="D24" s="2">
        <f>C24</f>
        <v>10.6</v>
      </c>
      <c r="E24" s="2">
        <f t="shared" ref="E24:I24" si="28">D24</f>
        <v>10.6</v>
      </c>
      <c r="F24" s="2">
        <f t="shared" si="28"/>
        <v>10.6</v>
      </c>
      <c r="G24" s="2">
        <f t="shared" si="28"/>
        <v>10.6</v>
      </c>
      <c r="H24" s="2">
        <f t="shared" si="28"/>
        <v>10.6</v>
      </c>
      <c r="I24" s="2">
        <f t="shared" si="28"/>
        <v>10.6</v>
      </c>
      <c r="J24" s="19">
        <v>45625</v>
      </c>
      <c r="K24" t="s">
        <v>2068</v>
      </c>
      <c r="L24" s="10" t="s">
        <v>2069</v>
      </c>
    </row>
    <row r="25" spans="1:12" x14ac:dyDescent="0.25">
      <c r="A25" s="3" t="s">
        <v>21</v>
      </c>
      <c r="B25" s="3" t="s">
        <v>158</v>
      </c>
      <c r="C25" s="4">
        <f>other_sources!F178</f>
        <v>11.167017054596158</v>
      </c>
      <c r="D25" s="4">
        <f>C25</f>
        <v>11.167017054596158</v>
      </c>
      <c r="E25" s="4">
        <f t="shared" ref="E25:I25" si="29">D25</f>
        <v>11.167017054596158</v>
      </c>
      <c r="F25" s="4">
        <f t="shared" si="29"/>
        <v>11.167017054596158</v>
      </c>
      <c r="G25" s="4">
        <f t="shared" si="29"/>
        <v>11.167017054596158</v>
      </c>
      <c r="H25" s="4">
        <f t="shared" si="29"/>
        <v>11.167017054596158</v>
      </c>
      <c r="I25" s="4">
        <f t="shared" si="29"/>
        <v>11.167017054596158</v>
      </c>
      <c r="J25" s="19">
        <v>45582</v>
      </c>
      <c r="K25" t="s">
        <v>479</v>
      </c>
      <c r="L25" s="10" t="s">
        <v>499</v>
      </c>
    </row>
    <row r="26" spans="1:12" x14ac:dyDescent="0.25">
      <c r="A26" s="1" t="s">
        <v>22</v>
      </c>
      <c r="B26" s="1" t="s">
        <v>158</v>
      </c>
      <c r="C26" s="2">
        <f>other_sources!F179</f>
        <v>14.620733669419712</v>
      </c>
      <c r="D26" s="2">
        <f>C26</f>
        <v>14.620733669419712</v>
      </c>
      <c r="E26" s="2">
        <f t="shared" ref="E26:I26" si="30">D26</f>
        <v>14.620733669419712</v>
      </c>
      <c r="F26" s="2">
        <f t="shared" si="30"/>
        <v>14.620733669419712</v>
      </c>
      <c r="G26" s="2">
        <f t="shared" si="30"/>
        <v>14.620733669419712</v>
      </c>
      <c r="H26" s="2">
        <f t="shared" si="30"/>
        <v>14.620733669419712</v>
      </c>
      <c r="I26" s="2">
        <f t="shared" si="30"/>
        <v>14.620733669419712</v>
      </c>
      <c r="J26" s="19">
        <v>45582</v>
      </c>
      <c r="K26" t="s">
        <v>479</v>
      </c>
      <c r="L26" s="10" t="s">
        <v>500</v>
      </c>
    </row>
    <row r="27" spans="1:12" x14ac:dyDescent="0.25">
      <c r="A27" s="3" t="s">
        <v>23</v>
      </c>
      <c r="B27" s="3" t="s">
        <v>158</v>
      </c>
      <c r="C27" s="4">
        <f>'[1]COST - NUTS0 EnergyCom'!$E$3303*Conversions!$AA$2/Conversions!$Q$2</f>
        <v>9.5931287816535153</v>
      </c>
      <c r="D27" s="4">
        <f t="shared" ref="D27:D32" si="31">ROUND((C27+E27)/2,2)</f>
        <v>9.17</v>
      </c>
      <c r="E27" s="4">
        <f>'Enspreso_COST - NUTS0 EnergyCom'!E6111*Conversions!$AA$2/Conversions!$Q$2</f>
        <v>8.7472214087513436</v>
      </c>
      <c r="F27" s="4">
        <f t="shared" ref="F27:F32" si="32">ROUND((E27+G27)/2,2)</f>
        <v>8.6199999999999992</v>
      </c>
      <c r="G27" s="4">
        <f>'Enspreso_COST - NUTS0 EnergyCom'!E8383*Conversions!$AA$2/Conversions!$Q$2</f>
        <v>8.4831259274939352</v>
      </c>
      <c r="H27" s="4">
        <f t="shared" si="25"/>
        <v>8.36</v>
      </c>
      <c r="I27" s="4">
        <f>'Enspreso_COST - NUTS0 EnergyCom'!E10655*Conversions!$AA$2/Conversions!$Q$2</f>
        <v>8.2424304570502045</v>
      </c>
      <c r="J27" s="19">
        <v>45834</v>
      </c>
      <c r="K27" t="s">
        <v>2256</v>
      </c>
      <c r="L27" s="10" t="s">
        <v>2259</v>
      </c>
    </row>
    <row r="28" spans="1:12" x14ac:dyDescent="0.25">
      <c r="A28" s="1" t="s">
        <v>24</v>
      </c>
      <c r="B28" s="1" t="s">
        <v>158</v>
      </c>
      <c r="C28" s="2">
        <f>'Enspreso_COST - NUTS0 EnergyCom'!$E$3708*Conversions!$AA$2/Conversions!$Q$2</f>
        <v>26.799359460379609</v>
      </c>
      <c r="D28" s="2">
        <f t="shared" si="31"/>
        <v>32.61</v>
      </c>
      <c r="E28" s="2">
        <f>'Enspreso_COST - NUTS0 EnergyCom'!$E$5947*Conversions!$AA$2/Conversions!$Q$2</f>
        <v>38.426320710760692</v>
      </c>
      <c r="F28" s="2">
        <f t="shared" si="32"/>
        <v>38.4</v>
      </c>
      <c r="G28" s="2">
        <f>'Enspreso_COST - NUTS0 EnergyCom'!$E$8219*Conversions!$AA$2/Conversions!$Q$2</f>
        <v>38.37655838673259</v>
      </c>
      <c r="H28" s="2">
        <f t="shared" si="25"/>
        <v>38.35</v>
      </c>
      <c r="I28" s="2">
        <f>'Enspreso_COST - NUTS0 EnergyCom'!$E$10491*Conversions!$AA$2/Conversions!$Q$2</f>
        <v>38.325671797493513</v>
      </c>
      <c r="J28" s="19">
        <v>45834</v>
      </c>
      <c r="K28" t="s">
        <v>2256</v>
      </c>
      <c r="L28" s="10" t="s">
        <v>2260</v>
      </c>
    </row>
    <row r="29" spans="1:12" x14ac:dyDescent="0.25">
      <c r="A29" s="3" t="s">
        <v>25</v>
      </c>
      <c r="B29" s="3" t="s">
        <v>158</v>
      </c>
      <c r="C29" s="4">
        <f>'Enspreso_COST - NUTS0 EnergyCom'!$E$3709*Conversions!$AA$2/Conversions!$Q$2</f>
        <v>8.5386322257624041</v>
      </c>
      <c r="D29" s="4">
        <f t="shared" si="31"/>
        <v>8.11</v>
      </c>
      <c r="E29" s="4">
        <f>'Enspreso_COST - NUTS0 EnergyCom'!$E$5948*Conversions!$AA$2/Conversions!$Q$2</f>
        <v>7.6847690031861635</v>
      </c>
      <c r="F29" s="4">
        <f t="shared" si="32"/>
        <v>7.3</v>
      </c>
      <c r="G29" s="4">
        <f>'Enspreso_COST - NUTS0 EnergyCom'!$E$8220*Conversions!$AA$2/Conversions!$Q$2</f>
        <v>6.9162921028675459</v>
      </c>
      <c r="H29" s="4">
        <f t="shared" si="25"/>
        <v>6.57</v>
      </c>
      <c r="I29" s="4">
        <f>'Enspreso_COST - NUTS0 EnergyCom'!$E$10492*Conversions!$AA$2/Conversions!$Q$2</f>
        <v>6.2246628925807919</v>
      </c>
      <c r="J29" s="19">
        <v>45834</v>
      </c>
      <c r="K29" t="s">
        <v>2256</v>
      </c>
      <c r="L29" s="10" t="s">
        <v>2261</v>
      </c>
    </row>
    <row r="30" spans="1:12" x14ac:dyDescent="0.25">
      <c r="A30" s="1" t="s">
        <v>26</v>
      </c>
      <c r="B30" s="1" t="s">
        <v>158</v>
      </c>
      <c r="C30" s="2">
        <f>'Enspreso_COST - NUTS0 EnergyCom'!$E$3706*Conversions!$AA$2/Conversions!$Q$2</f>
        <v>6.9773539675978951</v>
      </c>
      <c r="D30" s="2">
        <f t="shared" si="31"/>
        <v>7</v>
      </c>
      <c r="E30" s="2">
        <f>'Enspreso_COST - NUTS0 EnergyCom'!$E$5945*Conversions!$AA$2/Conversions!$Q$2</f>
        <v>7.0240301971255468</v>
      </c>
      <c r="F30" s="2">
        <f t="shared" si="32"/>
        <v>7.04</v>
      </c>
      <c r="G30" s="2">
        <f>'Enspreso_COST - NUTS0 EnergyCom'!$E$8217*Conversions!$AA$2/Conversions!$Q$2</f>
        <v>7.0605801331855371</v>
      </c>
      <c r="H30" s="2">
        <f t="shared" si="25"/>
        <v>7.07</v>
      </c>
      <c r="I30" s="2">
        <f>'Enspreso_COST - NUTS0 EnergyCom'!$E$10489*Conversions!$AA$2/Conversions!$Q$2</f>
        <v>7.0787376941468025</v>
      </c>
      <c r="J30" s="19">
        <v>45834</v>
      </c>
      <c r="K30" t="s">
        <v>2256</v>
      </c>
      <c r="L30" s="10" t="s">
        <v>2262</v>
      </c>
    </row>
    <row r="31" spans="1:12" x14ac:dyDescent="0.25">
      <c r="A31" s="3" t="s">
        <v>27</v>
      </c>
      <c r="B31" s="3" t="s">
        <v>158</v>
      </c>
      <c r="C31" s="4">
        <f>'Enspreso_COST - NUTS0 EnergyCom'!$E$3701*Conversions!$AA$2/Conversions!$Q$2</f>
        <v>4.3284906631063498</v>
      </c>
      <c r="D31" s="4">
        <f t="shared" si="31"/>
        <v>4.47</v>
      </c>
      <c r="E31" s="4">
        <f>'Enspreso_COST - NUTS0 EnergyCom'!$E$5940*Conversions!$AA$2/Conversions!$Q$2</f>
        <v>4.6157888671957101</v>
      </c>
      <c r="F31" s="4">
        <f t="shared" si="32"/>
        <v>4.63</v>
      </c>
      <c r="G31" s="4">
        <f>'Enspreso_COST - NUTS0 EnergyCom'!$E$8212*Conversions!$AA$2/Conversions!$Q$2</f>
        <v>4.644413598916227</v>
      </c>
      <c r="H31" s="4">
        <f t="shared" si="25"/>
        <v>4.66</v>
      </c>
      <c r="I31" s="4">
        <f>'Enspreso_COST - NUTS0 EnergyCom'!$E$10484*Conversions!$AA$2/Conversions!$Q$2</f>
        <v>4.6730383306367331</v>
      </c>
      <c r="J31" s="19">
        <v>45834</v>
      </c>
      <c r="K31" t="s">
        <v>2256</v>
      </c>
      <c r="L31" s="10" t="s">
        <v>2263</v>
      </c>
    </row>
    <row r="32" spans="1:12" ht="30" x14ac:dyDescent="0.25">
      <c r="A32" s="1" t="s">
        <v>28</v>
      </c>
      <c r="B32" s="1" t="s">
        <v>158</v>
      </c>
      <c r="C32" s="27">
        <v>16</v>
      </c>
      <c r="D32" s="27">
        <f t="shared" si="31"/>
        <v>18.5</v>
      </c>
      <c r="E32" s="27">
        <v>21</v>
      </c>
      <c r="F32" s="27">
        <f t="shared" si="32"/>
        <v>21.25</v>
      </c>
      <c r="G32" s="27">
        <f t="shared" ref="G32" si="33">ROUND((E32+I32)/2,2)</f>
        <v>21.5</v>
      </c>
      <c r="H32" s="27">
        <f t="shared" si="25"/>
        <v>21.75</v>
      </c>
      <c r="I32" s="27">
        <v>22</v>
      </c>
      <c r="J32" s="19"/>
      <c r="K32" t="s">
        <v>504</v>
      </c>
      <c r="L32" s="10" t="s">
        <v>501</v>
      </c>
    </row>
    <row r="33" spans="1:12" x14ac:dyDescent="0.25">
      <c r="A33" s="3" t="s">
        <v>29</v>
      </c>
      <c r="B33" s="3" t="s">
        <v>158</v>
      </c>
      <c r="C33" s="2">
        <f>'Enspreso_COST - NUTS0 EnergyCom'!$E$3708*Conversions!$AA$2/Conversions!$Q$2</f>
        <v>26.799359460379609</v>
      </c>
      <c r="D33" s="2">
        <f t="shared" ref="D33" si="34">ROUND((C33+E33)/2,2)</f>
        <v>32.61</v>
      </c>
      <c r="E33" s="2">
        <f>'Enspreso_COST - NUTS0 EnergyCom'!$E$5947*Conversions!$AA$2/Conversions!$Q$2</f>
        <v>38.426320710760692</v>
      </c>
      <c r="F33" s="2">
        <f t="shared" ref="F33" si="35">ROUND((E33+G33)/2,2)</f>
        <v>38.4</v>
      </c>
      <c r="G33" s="2">
        <f>'Enspreso_COST - NUTS0 EnergyCom'!$E$8219*Conversions!$AA$2/Conversions!$Q$2</f>
        <v>38.37655838673259</v>
      </c>
      <c r="H33" s="2">
        <f t="shared" ref="H33" si="36">ROUND((G33+I33)/2,2)</f>
        <v>38.35</v>
      </c>
      <c r="I33" s="2">
        <f>'Enspreso_COST - NUTS0 EnergyCom'!$E$10491*Conversions!$AA$2/Conversions!$Q$2</f>
        <v>38.325671797493513</v>
      </c>
      <c r="J33" s="19">
        <v>45834</v>
      </c>
      <c r="K33" t="s">
        <v>2256</v>
      </c>
      <c r="L33" s="10" t="s">
        <v>2260</v>
      </c>
    </row>
    <row r="34" spans="1:12" x14ac:dyDescent="0.25">
      <c r="A34" s="1" t="s">
        <v>30</v>
      </c>
      <c r="B34" s="1" t="s">
        <v>158</v>
      </c>
      <c r="C34" s="2">
        <f>C33*1.1</f>
        <v>29.479295406417574</v>
      </c>
      <c r="D34" s="2">
        <f t="shared" ref="D34:I34" si="37">D33*1.1</f>
        <v>35.871000000000002</v>
      </c>
      <c r="E34" s="2">
        <f t="shared" si="37"/>
        <v>42.268952781836767</v>
      </c>
      <c r="F34" s="2">
        <f t="shared" si="37"/>
        <v>42.24</v>
      </c>
      <c r="G34" s="2">
        <f t="shared" si="37"/>
        <v>42.214214225405854</v>
      </c>
      <c r="H34" s="2">
        <f t="shared" si="37"/>
        <v>42.185000000000002</v>
      </c>
      <c r="I34" s="2">
        <f t="shared" si="37"/>
        <v>42.158238977242867</v>
      </c>
      <c r="J34" s="19">
        <v>45834</v>
      </c>
      <c r="K34" t="s">
        <v>479</v>
      </c>
      <c r="L34" s="10" t="s">
        <v>2264</v>
      </c>
    </row>
    <row r="35" spans="1:12" ht="45" x14ac:dyDescent="0.25">
      <c r="A35" s="3" t="s">
        <v>525</v>
      </c>
      <c r="B35" s="101" t="s">
        <v>518</v>
      </c>
      <c r="C35" s="181">
        <f>441/Conversions!AC4</f>
        <v>418.80341880341882</v>
      </c>
      <c r="D35" s="181">
        <f t="shared" ref="D35:D39" si="38">C35</f>
        <v>418.80341880341882</v>
      </c>
      <c r="E35" s="181">
        <f t="shared" ref="E35:I36" si="39">D35</f>
        <v>418.80341880341882</v>
      </c>
      <c r="F35" s="181">
        <f t="shared" si="39"/>
        <v>418.80341880341882</v>
      </c>
      <c r="G35" s="181">
        <f t="shared" si="39"/>
        <v>418.80341880341882</v>
      </c>
      <c r="H35" s="181">
        <f t="shared" si="39"/>
        <v>418.80341880341882</v>
      </c>
      <c r="I35" s="181">
        <f t="shared" si="39"/>
        <v>418.80341880341882</v>
      </c>
      <c r="J35" s="19">
        <v>45748</v>
      </c>
      <c r="K35" t="s">
        <v>2182</v>
      </c>
      <c r="L35" s="10" t="s">
        <v>2183</v>
      </c>
    </row>
    <row r="36" spans="1:12" x14ac:dyDescent="0.25">
      <c r="A36" s="1" t="s">
        <v>526</v>
      </c>
      <c r="B36" s="101" t="s">
        <v>518</v>
      </c>
      <c r="C36" s="181">
        <f>Steel_scrap!F36</f>
        <v>422.17711301044636</v>
      </c>
      <c r="D36" s="181">
        <f t="shared" si="38"/>
        <v>422.17711301044636</v>
      </c>
      <c r="E36" s="181">
        <f t="shared" si="39"/>
        <v>422.17711301044636</v>
      </c>
      <c r="F36" s="181">
        <f t="shared" si="39"/>
        <v>422.17711301044636</v>
      </c>
      <c r="G36" s="181">
        <f t="shared" si="39"/>
        <v>422.17711301044636</v>
      </c>
      <c r="H36" s="181">
        <f t="shared" si="39"/>
        <v>422.17711301044636</v>
      </c>
      <c r="I36" s="181">
        <f t="shared" si="39"/>
        <v>422.17711301044636</v>
      </c>
      <c r="J36" s="19">
        <v>45748</v>
      </c>
      <c r="K36" t="s">
        <v>2187</v>
      </c>
      <c r="L36" s="10" t="s">
        <v>2184</v>
      </c>
    </row>
    <row r="37" spans="1:12" ht="30" x14ac:dyDescent="0.25">
      <c r="A37" s="3" t="s">
        <v>527</v>
      </c>
      <c r="B37" s="101" t="s">
        <v>518</v>
      </c>
      <c r="C37" s="181">
        <f>AVERAGE(olefins!T20:T21)</f>
        <v>1146.9706243608155</v>
      </c>
      <c r="D37" s="181">
        <f t="shared" si="38"/>
        <v>1146.9706243608155</v>
      </c>
      <c r="E37" s="181">
        <f t="shared" ref="E37:I37" si="40">D37</f>
        <v>1146.9706243608155</v>
      </c>
      <c r="F37" s="181">
        <f t="shared" si="40"/>
        <v>1146.9706243608155</v>
      </c>
      <c r="G37" s="181">
        <f t="shared" si="40"/>
        <v>1146.9706243608155</v>
      </c>
      <c r="H37" s="181">
        <f t="shared" si="40"/>
        <v>1146.9706243608155</v>
      </c>
      <c r="I37" s="181">
        <f t="shared" si="40"/>
        <v>1146.9706243608155</v>
      </c>
      <c r="J37" s="19">
        <v>45748</v>
      </c>
      <c r="K37" t="s">
        <v>2147</v>
      </c>
      <c r="L37" s="10" t="s">
        <v>2149</v>
      </c>
    </row>
    <row r="38" spans="1:12" ht="30" x14ac:dyDescent="0.25">
      <c r="A38" s="1" t="s">
        <v>528</v>
      </c>
      <c r="B38" s="101" t="s">
        <v>518</v>
      </c>
      <c r="C38" s="181">
        <f>AVERAGE(olefins!T35:T36)</f>
        <v>1138.7412202514427</v>
      </c>
      <c r="D38" s="181">
        <f t="shared" si="38"/>
        <v>1138.7412202514427</v>
      </c>
      <c r="E38" s="181">
        <f t="shared" ref="E38:I38" si="41">D38</f>
        <v>1138.7412202514427</v>
      </c>
      <c r="F38" s="181">
        <f t="shared" si="41"/>
        <v>1138.7412202514427</v>
      </c>
      <c r="G38" s="181">
        <f t="shared" si="41"/>
        <v>1138.7412202514427</v>
      </c>
      <c r="H38" s="181">
        <f t="shared" si="41"/>
        <v>1138.7412202514427</v>
      </c>
      <c r="I38" s="181">
        <f t="shared" si="41"/>
        <v>1138.7412202514427</v>
      </c>
      <c r="J38" s="19">
        <v>45748</v>
      </c>
      <c r="K38" t="s">
        <v>2147</v>
      </c>
      <c r="L38" s="10" t="s">
        <v>2149</v>
      </c>
    </row>
    <row r="39" spans="1:12" ht="30" x14ac:dyDescent="0.25">
      <c r="A39" s="3" t="s">
        <v>529</v>
      </c>
      <c r="B39" s="101" t="s">
        <v>518</v>
      </c>
      <c r="C39" s="181">
        <f>AVERAGE(olefins!T50:T51)</f>
        <v>1025.3758149565022</v>
      </c>
      <c r="D39" s="181">
        <f t="shared" si="38"/>
        <v>1025.3758149565022</v>
      </c>
      <c r="E39" s="181">
        <f t="shared" ref="E39:I39" si="42">D39</f>
        <v>1025.3758149565022</v>
      </c>
      <c r="F39" s="181">
        <f t="shared" si="42"/>
        <v>1025.3758149565022</v>
      </c>
      <c r="G39" s="181">
        <f t="shared" si="42"/>
        <v>1025.3758149565022</v>
      </c>
      <c r="H39" s="181">
        <f t="shared" si="42"/>
        <v>1025.3758149565022</v>
      </c>
      <c r="I39" s="181">
        <f t="shared" si="42"/>
        <v>1025.3758149565022</v>
      </c>
      <c r="J39" s="19">
        <v>45748</v>
      </c>
      <c r="K39" t="s">
        <v>2147</v>
      </c>
      <c r="L39" s="10" t="s">
        <v>2149</v>
      </c>
    </row>
    <row r="40" spans="1:12" x14ac:dyDescent="0.25">
      <c r="A40" s="1" t="s">
        <v>530</v>
      </c>
      <c r="B40" s="101" t="s">
        <v>518</v>
      </c>
      <c r="C40" s="104">
        <f>C7*40</f>
        <v>705.08158775705374</v>
      </c>
      <c r="D40" s="104">
        <f t="shared" ref="D40:I40" si="43">D7*40</f>
        <v>654.62819804698734</v>
      </c>
      <c r="E40" s="104">
        <f t="shared" si="43"/>
        <v>604.35564664890296</v>
      </c>
      <c r="F40" s="104">
        <f t="shared" si="43"/>
        <v>604.35564664890296</v>
      </c>
      <c r="G40" s="104">
        <f t="shared" si="43"/>
        <v>453.26673498667725</v>
      </c>
      <c r="H40" s="104">
        <f t="shared" si="43"/>
        <v>435.45963650305089</v>
      </c>
      <c r="I40" s="104">
        <f t="shared" si="43"/>
        <v>417.29318459090928</v>
      </c>
      <c r="J40" s="19">
        <v>45582</v>
      </c>
      <c r="L40" s="10" t="s">
        <v>531</v>
      </c>
    </row>
    <row r="41" spans="1:12" ht="45" x14ac:dyDescent="0.25">
      <c r="A41" s="3" t="s">
        <v>2134</v>
      </c>
      <c r="B41" s="101" t="s">
        <v>518</v>
      </c>
      <c r="C41" s="103">
        <f>AVERAGE(Sand_ironore!T36,Sand_ironore!T51)</f>
        <v>119.14916786211018</v>
      </c>
      <c r="D41" s="103">
        <f>C41</f>
        <v>119.14916786211018</v>
      </c>
      <c r="E41" s="103">
        <f t="shared" ref="E41:I41" si="44">D41</f>
        <v>119.14916786211018</v>
      </c>
      <c r="F41" s="103">
        <f t="shared" si="44"/>
        <v>119.14916786211018</v>
      </c>
      <c r="G41" s="103">
        <f t="shared" si="44"/>
        <v>119.14916786211018</v>
      </c>
      <c r="H41" s="103">
        <f t="shared" si="44"/>
        <v>119.14916786211018</v>
      </c>
      <c r="I41" s="103">
        <f t="shared" si="44"/>
        <v>119.14916786211018</v>
      </c>
      <c r="J41" s="19">
        <v>45747</v>
      </c>
      <c r="K41" t="s">
        <v>2147</v>
      </c>
      <c r="L41" s="10" t="s">
        <v>2171</v>
      </c>
    </row>
    <row r="42" spans="1:12" x14ac:dyDescent="0.25">
      <c r="A42" s="178" t="s">
        <v>2135</v>
      </c>
      <c r="B42" s="101" t="s">
        <v>518</v>
      </c>
      <c r="C42" s="103">
        <v>10.5</v>
      </c>
      <c r="D42" s="103">
        <v>10.5</v>
      </c>
      <c r="E42" s="103">
        <v>10.5</v>
      </c>
      <c r="F42" s="103">
        <v>10.5</v>
      </c>
      <c r="G42" s="103">
        <v>10.5</v>
      </c>
      <c r="H42" s="103">
        <v>10.5</v>
      </c>
      <c r="I42" s="103">
        <v>10.5</v>
      </c>
      <c r="J42" s="19">
        <v>45747</v>
      </c>
      <c r="K42" t="s">
        <v>2141</v>
      </c>
      <c r="L42" s="10" t="s">
        <v>2142</v>
      </c>
    </row>
    <row r="43" spans="1:12" ht="30" x14ac:dyDescent="0.25">
      <c r="A43" s="178" t="s">
        <v>2136</v>
      </c>
      <c r="B43" s="101" t="s">
        <v>518</v>
      </c>
      <c r="C43" s="104">
        <v>0</v>
      </c>
      <c r="D43" s="104">
        <v>0</v>
      </c>
      <c r="E43" s="104">
        <v>0</v>
      </c>
      <c r="F43" s="104">
        <v>0</v>
      </c>
      <c r="G43" s="104">
        <v>0</v>
      </c>
      <c r="H43" s="104">
        <v>0</v>
      </c>
      <c r="I43" s="104">
        <v>0</v>
      </c>
      <c r="J43" s="19">
        <v>45747</v>
      </c>
      <c r="K43" t="s">
        <v>2143</v>
      </c>
      <c r="L43" s="10" t="s">
        <v>2144</v>
      </c>
    </row>
    <row r="44" spans="1:12" ht="30" x14ac:dyDescent="0.25">
      <c r="A44" s="179" t="s">
        <v>2137</v>
      </c>
      <c r="B44" s="101" t="s">
        <v>518</v>
      </c>
      <c r="C44" s="103">
        <f>AVERAGE(Sand_ironore!T20:T21)</f>
        <v>17.80876401640252</v>
      </c>
      <c r="D44" s="103">
        <f>C44</f>
        <v>17.80876401640252</v>
      </c>
      <c r="E44" s="103">
        <f t="shared" ref="E44:I44" si="45">D44</f>
        <v>17.80876401640252</v>
      </c>
      <c r="F44" s="103">
        <f t="shared" si="45"/>
        <v>17.80876401640252</v>
      </c>
      <c r="G44" s="103">
        <f t="shared" si="45"/>
        <v>17.80876401640252</v>
      </c>
      <c r="H44" s="103">
        <f t="shared" si="45"/>
        <v>17.80876401640252</v>
      </c>
      <c r="I44" s="103">
        <f t="shared" si="45"/>
        <v>17.80876401640252</v>
      </c>
      <c r="J44" s="19">
        <v>45747</v>
      </c>
      <c r="K44" t="s">
        <v>2147</v>
      </c>
      <c r="L44" s="10" t="s">
        <v>2149</v>
      </c>
    </row>
    <row r="45" spans="1:12" x14ac:dyDescent="0.25">
      <c r="A45" s="179" t="s">
        <v>2138</v>
      </c>
      <c r="B45" s="101" t="s">
        <v>518</v>
      </c>
      <c r="C45" s="104">
        <v>10.199999999999999</v>
      </c>
      <c r="D45" s="104">
        <v>10.199999999999999</v>
      </c>
      <c r="E45" s="104">
        <v>10.199999999999999</v>
      </c>
      <c r="F45" s="104">
        <v>10.199999999999999</v>
      </c>
      <c r="G45" s="104">
        <v>10.199999999999999</v>
      </c>
      <c r="H45" s="104">
        <v>10.199999999999999</v>
      </c>
      <c r="I45" s="104">
        <v>10.199999999999999</v>
      </c>
      <c r="J45" s="19">
        <v>45747</v>
      </c>
      <c r="K45" t="s">
        <v>2145</v>
      </c>
      <c r="L45" s="10" t="s">
        <v>2146</v>
      </c>
    </row>
    <row r="46" spans="1:12" ht="30" x14ac:dyDescent="0.25">
      <c r="A46" s="179" t="s">
        <v>2139</v>
      </c>
      <c r="B46" s="101" t="s">
        <v>518</v>
      </c>
      <c r="C46" s="103">
        <v>84.2</v>
      </c>
      <c r="D46" s="103">
        <v>84.2</v>
      </c>
      <c r="E46" s="103">
        <v>84.2</v>
      </c>
      <c r="F46" s="103">
        <v>84.2</v>
      </c>
      <c r="G46" s="103">
        <v>84.2</v>
      </c>
      <c r="H46" s="103">
        <v>84.2</v>
      </c>
      <c r="I46" s="103">
        <v>84.2</v>
      </c>
      <c r="J46" s="19">
        <v>45747</v>
      </c>
      <c r="K46" t="s">
        <v>2147</v>
      </c>
      <c r="L46" s="10" t="s">
        <v>2149</v>
      </c>
    </row>
    <row r="47" spans="1:12" x14ac:dyDescent="0.25">
      <c r="A47" s="178" t="s">
        <v>2140</v>
      </c>
      <c r="B47" s="101" t="s">
        <v>518</v>
      </c>
      <c r="C47" s="179">
        <v>200</v>
      </c>
      <c r="D47" s="179">
        <v>200</v>
      </c>
      <c r="E47" s="179">
        <v>200</v>
      </c>
      <c r="F47" s="179">
        <v>200</v>
      </c>
      <c r="G47" s="179">
        <v>200</v>
      </c>
      <c r="H47" s="179">
        <v>200</v>
      </c>
      <c r="I47" s="179">
        <v>200</v>
      </c>
      <c r="J47" s="19">
        <v>45747</v>
      </c>
    </row>
    <row r="48" spans="1:12" ht="45" x14ac:dyDescent="0.25">
      <c r="A48" s="179" t="s">
        <v>2150</v>
      </c>
      <c r="B48" s="101" t="s">
        <v>518</v>
      </c>
      <c r="C48" s="23">
        <f>Limestone!D38</f>
        <v>28.299989385570793</v>
      </c>
      <c r="D48" s="23">
        <f>C48</f>
        <v>28.299989385570793</v>
      </c>
      <c r="E48" s="23">
        <f t="shared" ref="E48:I48" si="46">D48</f>
        <v>28.299989385570793</v>
      </c>
      <c r="F48" s="23">
        <f t="shared" si="46"/>
        <v>28.299989385570793</v>
      </c>
      <c r="G48" s="23">
        <f t="shared" si="46"/>
        <v>28.299989385570793</v>
      </c>
      <c r="H48" s="23">
        <f t="shared" si="46"/>
        <v>28.299989385570793</v>
      </c>
      <c r="I48" s="23">
        <f t="shared" si="46"/>
        <v>28.299989385570793</v>
      </c>
      <c r="J48" s="19">
        <v>45747</v>
      </c>
      <c r="K48" t="s">
        <v>2147</v>
      </c>
      <c r="L48" s="10" t="s">
        <v>2171</v>
      </c>
    </row>
    <row r="49" spans="1:12" ht="45" x14ac:dyDescent="0.25">
      <c r="A49" s="179" t="s">
        <v>2189</v>
      </c>
      <c r="B49" s="101" t="s">
        <v>518</v>
      </c>
      <c r="C49" s="23">
        <f>60*Conversions!AC2/Conversions!U2</f>
        <v>70.043506634761812</v>
      </c>
      <c r="D49" s="23">
        <f>C49</f>
        <v>70.043506634761812</v>
      </c>
      <c r="E49" s="23">
        <f t="shared" ref="E49:I49" si="47">D49</f>
        <v>70.043506634761812</v>
      </c>
      <c r="F49" s="23">
        <f t="shared" si="47"/>
        <v>70.043506634761812</v>
      </c>
      <c r="G49" s="23">
        <f t="shared" si="47"/>
        <v>70.043506634761812</v>
      </c>
      <c r="H49" s="23">
        <f t="shared" si="47"/>
        <v>70.043506634761812</v>
      </c>
      <c r="I49" s="23">
        <f t="shared" si="47"/>
        <v>70.043506634761812</v>
      </c>
      <c r="J49" s="19">
        <v>45749</v>
      </c>
      <c r="K49" t="s">
        <v>2190</v>
      </c>
      <c r="L49" s="10" t="s">
        <v>2191</v>
      </c>
    </row>
    <row r="50" spans="1:12" ht="30" x14ac:dyDescent="0.25">
      <c r="A50" s="179" t="s">
        <v>2282</v>
      </c>
      <c r="B50" s="101" t="s">
        <v>518</v>
      </c>
      <c r="C50">
        <v>68.3</v>
      </c>
      <c r="D50">
        <v>68.3</v>
      </c>
      <c r="E50">
        <v>68.3</v>
      </c>
      <c r="F50">
        <v>68.3</v>
      </c>
      <c r="G50">
        <v>68.3</v>
      </c>
      <c r="H50">
        <v>68.3</v>
      </c>
      <c r="I50">
        <v>68.3</v>
      </c>
      <c r="J50" s="19">
        <v>45869</v>
      </c>
      <c r="K50" t="s">
        <v>2283</v>
      </c>
      <c r="L50" s="10" t="s">
        <v>2284</v>
      </c>
    </row>
    <row r="51" spans="1:12" x14ac:dyDescent="0.25">
      <c r="A51" s="179" t="s">
        <v>2286</v>
      </c>
      <c r="B51" s="1" t="s">
        <v>158</v>
      </c>
      <c r="C51" s="23">
        <f>22*(Conversions!$AB$2/Conversions!$AA$2)</f>
        <v>22.475200000000001</v>
      </c>
      <c r="D51" s="23">
        <f>22*(Conversions!$AB$2/Conversions!$AA$2)</f>
        <v>22.475200000000001</v>
      </c>
      <c r="E51" s="23">
        <f>22*(Conversions!$AB$2/Conversions!$AA$2)</f>
        <v>22.475200000000001</v>
      </c>
      <c r="F51" s="23">
        <f>22*(Conversions!$AB$2/Conversions!$AA$2)</f>
        <v>22.475200000000001</v>
      </c>
      <c r="G51" s="23">
        <f>22*(Conversions!$AB$2/Conversions!$AA$2)</f>
        <v>22.475200000000001</v>
      </c>
      <c r="H51" s="23">
        <f>22*(Conversions!$AB$2/Conversions!$AA$2)</f>
        <v>22.475200000000001</v>
      </c>
      <c r="I51" s="23">
        <f>22*(Conversions!$AB$2/Conversions!$AA$2)</f>
        <v>22.475200000000001</v>
      </c>
      <c r="J51" s="19">
        <v>45959</v>
      </c>
      <c r="K51" t="s">
        <v>2287</v>
      </c>
      <c r="L51" s="10" t="s">
        <v>2288</v>
      </c>
    </row>
  </sheetData>
  <conditionalFormatting sqref="C2">
    <cfRule type="expression" dxfId="74" priority="23">
      <formula>#REF!="Primary"</formula>
    </cfRule>
  </conditionalFormatting>
  <conditionalFormatting sqref="C4:C5">
    <cfRule type="expression" dxfId="73" priority="19">
      <formula>#REF!="Primary"</formula>
    </cfRule>
  </conditionalFormatting>
  <conditionalFormatting sqref="C2:I34">
    <cfRule type="expression" dxfId="72" priority="22">
      <formula>#REF!="Primary"</formula>
    </cfRule>
    <cfRule type="expression" dxfId="71" priority="24">
      <formula>#REF!="Primary"</formula>
    </cfRule>
  </conditionalFormatting>
  <conditionalFormatting sqref="C18:I18">
    <cfRule type="expression" dxfId="70" priority="20">
      <formula>#REF!="Primary"</formula>
    </cfRule>
  </conditionalFormatting>
  <conditionalFormatting sqref="C35:I36">
    <cfRule type="expression" dxfId="69" priority="13">
      <formula>#REF!="Primary"</formula>
    </cfRule>
    <cfRule type="expression" dxfId="68" priority="14">
      <formula>#REF!="Primary"</formula>
    </cfRule>
  </conditionalFormatting>
  <conditionalFormatting sqref="C37:I37">
    <cfRule type="expression" dxfId="67" priority="12">
      <formula>$C37="Primary"</formula>
    </cfRule>
  </conditionalFormatting>
  <conditionalFormatting sqref="C38:I38">
    <cfRule type="expression" dxfId="66" priority="10">
      <formula>$C38="Primary"</formula>
    </cfRule>
  </conditionalFormatting>
  <conditionalFormatting sqref="C39:I39">
    <cfRule type="expression" dxfId="65" priority="7">
      <formula>$C39="Primary"</formula>
    </cfRule>
  </conditionalFormatting>
  <conditionalFormatting sqref="C40:I40">
    <cfRule type="expression" dxfId="64" priority="5">
      <formula>$C40="Primary"</formula>
    </cfRule>
  </conditionalFormatting>
  <conditionalFormatting sqref="C41:I42 C44:I44 C46:I46">
    <cfRule type="expression" dxfId="63" priority="2">
      <formula>$C41="Primary"</formula>
    </cfRule>
  </conditionalFormatting>
  <conditionalFormatting sqref="C43:I43 C45:I45">
    <cfRule type="expression" dxfId="62" priority="1">
      <formula>$C43="Primary"</formula>
    </cfRule>
  </conditionalFormatting>
  <conditionalFormatting sqref="D20">
    <cfRule type="expression" dxfId="61" priority="3">
      <formula>#REF!="Primary"</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864F-2B92-474A-8DF3-AF8338D47C15}">
  <sheetPr>
    <tabColor rgb="FF92D050"/>
  </sheetPr>
  <dimension ref="A1:L51"/>
  <sheetViews>
    <sheetView zoomScale="85" zoomScaleNormal="85" workbookViewId="0">
      <selection activeCell="H8" sqref="H8"/>
    </sheetView>
  </sheetViews>
  <sheetFormatPr defaultRowHeight="15" x14ac:dyDescent="0.25"/>
  <cols>
    <col min="1" max="1" width="74" bestFit="1" customWidth="1"/>
    <col min="2" max="2" width="10.85546875" bestFit="1" customWidth="1"/>
    <col min="3" max="3" width="13" bestFit="1" customWidth="1"/>
    <col min="10" max="10" width="10.42578125" bestFit="1" customWidth="1"/>
    <col min="11" max="11" width="20.42578125" bestFit="1" customWidth="1"/>
    <col min="12" max="12" width="97.140625" style="10" customWidth="1"/>
  </cols>
  <sheetData>
    <row r="1" spans="1:12" x14ac:dyDescent="0.25">
      <c r="A1" s="5" t="s">
        <v>31</v>
      </c>
      <c r="B1" s="5" t="s">
        <v>38</v>
      </c>
      <c r="C1" s="177">
        <v>2022</v>
      </c>
      <c r="D1" s="6">
        <v>2025</v>
      </c>
      <c r="E1" s="6">
        <v>2030</v>
      </c>
      <c r="F1" s="6">
        <v>2035</v>
      </c>
      <c r="G1" s="6">
        <v>2040</v>
      </c>
      <c r="H1" s="6">
        <v>2045</v>
      </c>
      <c r="I1" s="6">
        <v>2050</v>
      </c>
      <c r="J1" t="s">
        <v>153</v>
      </c>
      <c r="K1" t="s">
        <v>2126</v>
      </c>
      <c r="L1" s="10" t="s">
        <v>37</v>
      </c>
    </row>
    <row r="2" spans="1:12" ht="45" x14ac:dyDescent="0.25">
      <c r="A2" s="1" t="s">
        <v>0</v>
      </c>
      <c r="B2" s="1" t="s">
        <v>2266</v>
      </c>
      <c r="C2" s="2">
        <f>Commodity_prices_MEUR2022!C2*(Conversions!$Z$2/Conversions!$AC$2)</f>
        <v>23.181827346496107</v>
      </c>
      <c r="D2" s="2">
        <f>Commodity_prices_MEUR2022!D2*(Conversions!$Z$2/Conversions!$AC$2)</f>
        <v>21.523009715156622</v>
      </c>
      <c r="E2" s="2">
        <f>Commodity_prices_MEUR2022!E2*(Conversions!$Z$2/Conversions!$AC$2)</f>
        <v>19.870137725568085</v>
      </c>
      <c r="F2" s="2">
        <f>Commodity_prices_MEUR2022!F2*(Conversions!$Z$2/Conversions!$AC$2)</f>
        <v>19.870137725568085</v>
      </c>
      <c r="G2" s="2">
        <f>Commodity_prices_MEUR2022!G2*(Conversions!$Z$2/Conversions!$AC$2)</f>
        <v>14.902603294176066</v>
      </c>
      <c r="H2" s="2">
        <f>Commodity_prices_MEUR2022!H2*(Conversions!$Z$2/Conversions!$AC$2)</f>
        <v>14.317137598067553</v>
      </c>
      <c r="I2" s="2">
        <f>Commodity_prices_MEUR2022!I2*(Conversions!$Z$2/Conversions!$AC$2)</f>
        <v>13.719857000987489</v>
      </c>
      <c r="J2" s="19">
        <v>45582</v>
      </c>
      <c r="K2" t="s">
        <v>458</v>
      </c>
      <c r="L2" s="10" t="s">
        <v>463</v>
      </c>
    </row>
    <row r="3" spans="1:12" ht="30" x14ac:dyDescent="0.25">
      <c r="A3" s="3" t="s">
        <v>1</v>
      </c>
      <c r="B3" s="3" t="s">
        <v>2266</v>
      </c>
      <c r="C3" s="4">
        <f>Commodity_prices_MEUR2022!C3*(Conversions!$Z$2/Conversions!$AC$2)</f>
        <v>15.208573393610196</v>
      </c>
      <c r="D3" s="4">
        <f>Commodity_prices_MEUR2022!D3*(Conversions!$Z$2/Conversions!$AC$2)</f>
        <v>14.120296386118188</v>
      </c>
      <c r="E3" s="4">
        <f>Commodity_prices_MEUR2022!E3*(Conversions!$Z$2/Conversions!$AC$2)</f>
        <v>13.035920051665881</v>
      </c>
      <c r="F3" s="4">
        <f>Commodity_prices_MEUR2022!F3*(Conversions!$Z$2/Conversions!$AC$2)</f>
        <v>13.035920051665881</v>
      </c>
      <c r="G3" s="4">
        <f>Commodity_prices_MEUR2022!G3*(Conversions!$Z$2/Conversions!$AC$2)</f>
        <v>9.7769400387494105</v>
      </c>
      <c r="H3" s="4">
        <f>Commodity_prices_MEUR2022!H3*(Conversions!$Z$2/Conversions!$AC$2)</f>
        <v>9.3928418451247726</v>
      </c>
      <c r="I3" s="4">
        <f>Commodity_prices_MEUR2022!I3*(Conversions!$Z$2/Conversions!$AC$2)</f>
        <v>9.0009924166264419</v>
      </c>
      <c r="J3" s="19">
        <v>45582</v>
      </c>
      <c r="K3" t="s">
        <v>178</v>
      </c>
      <c r="L3" s="10" t="s">
        <v>179</v>
      </c>
    </row>
    <row r="4" spans="1:12" ht="45" x14ac:dyDescent="0.25">
      <c r="A4" s="1" t="s">
        <v>2</v>
      </c>
      <c r="B4" s="1" t="s">
        <v>2266</v>
      </c>
      <c r="C4" s="2">
        <f>Commodity_prices_MEUR2022!C4*(Conversions!$Z$2/Conversions!$AC$2)</f>
        <v>28.849345423849826</v>
      </c>
      <c r="D4" s="2">
        <f>Commodity_prices_MEUR2022!D4*(Conversions!$Z$2/Conversions!$AC$2)</f>
        <v>26.784978274255014</v>
      </c>
      <c r="E4" s="2">
        <f>Commodity_prices_MEUR2022!E4*(Conversions!$Z$2/Conversions!$AC$2)</f>
        <v>24.728010363299841</v>
      </c>
      <c r="F4" s="2">
        <f>Commodity_prices_MEUR2022!F4*(Conversions!$Z$2/Conversions!$AC$2)</f>
        <v>24.728010363299841</v>
      </c>
      <c r="G4" s="2">
        <f>Commodity_prices_MEUR2022!G4*(Conversions!$Z$2/Conversions!$AC$2)</f>
        <v>18.546007772474884</v>
      </c>
      <c r="H4" s="2">
        <f>Commodity_prices_MEUR2022!H4*(Conversions!$Z$2/Conversions!$AC$2)</f>
        <v>17.817406793423846</v>
      </c>
      <c r="I4" s="2">
        <f>Commodity_prices_MEUR2022!I4*(Conversions!$Z$2/Conversions!$AC$2)</f>
        <v>17.074102393707037</v>
      </c>
      <c r="J4" s="19">
        <v>45582</v>
      </c>
      <c r="K4" t="s">
        <v>458</v>
      </c>
      <c r="L4" s="10" t="s">
        <v>462</v>
      </c>
    </row>
    <row r="5" spans="1:12" ht="60" x14ac:dyDescent="0.25">
      <c r="A5" s="3" t="s">
        <v>3</v>
      </c>
      <c r="B5" s="3" t="s">
        <v>2266</v>
      </c>
      <c r="C5" s="4">
        <f>Commodity_prices_MEUR2022!C5*(Conversions!$Z$2/Conversions!$AC$2)</f>
        <v>27.795977605943776</v>
      </c>
      <c r="D5" s="4">
        <f>Commodity_prices_MEUR2022!D5*(Conversions!$Z$2/Conversions!$AC$2)</f>
        <v>25.806986097902616</v>
      </c>
      <c r="E5" s="4">
        <f>Commodity_prices_MEUR2022!E5*(Conversions!$Z$2/Conversions!$AC$2)</f>
        <v>23.825123662237516</v>
      </c>
      <c r="F5" s="4">
        <f>Commodity_prices_MEUR2022!F5*(Conversions!$Z$2/Conversions!$AC$2)</f>
        <v>23.825123662237516</v>
      </c>
      <c r="G5" s="4">
        <f>Commodity_prices_MEUR2022!G5*(Conversions!$Z$2/Conversions!$AC$2)</f>
        <v>17.868842746678137</v>
      </c>
      <c r="H5" s="4">
        <f>Commodity_prices_MEUR2022!H5*(Conversions!$Z$2/Conversions!$AC$2)</f>
        <v>17.166844964758663</v>
      </c>
      <c r="I5" s="4">
        <f>Commodity_prices_MEUR2022!I5*(Conversions!$Z$2/Conversions!$AC$2)</f>
        <v>16.450680623925905</v>
      </c>
      <c r="J5" s="19">
        <v>45582</v>
      </c>
      <c r="K5" t="s">
        <v>2130</v>
      </c>
      <c r="L5" s="10" t="s">
        <v>2129</v>
      </c>
    </row>
    <row r="6" spans="1:12" ht="30" x14ac:dyDescent="0.25">
      <c r="A6" s="1" t="s">
        <v>4</v>
      </c>
      <c r="B6" s="1" t="s">
        <v>2266</v>
      </c>
      <c r="C6" s="2">
        <f>Commodity_prices_MEUR2022!C6*(Conversions!$Z$2/Conversions!$AC$2)</f>
        <v>16.130884549869052</v>
      </c>
      <c r="D6" s="2">
        <f>Commodity_prices_MEUR2022!D6*(Conversions!$Z$2/Conversions!$AC$2)</f>
        <v>14.976609897553132</v>
      </c>
      <c r="E6" s="2">
        <f>Commodity_prices_MEUR2022!E6*(Conversions!$Z$2/Conversions!$AC$2)</f>
        <v>13.826472471316325</v>
      </c>
      <c r="F6" s="2">
        <f>Commodity_prices_MEUR2022!F6*(Conversions!$Z$2/Conversions!$AC$2)</f>
        <v>13.826472471316325</v>
      </c>
      <c r="G6" s="2">
        <f>Commodity_prices_MEUR2022!G6*(Conversions!$Z$2/Conversions!$AC$2)</f>
        <v>10.369854353487245</v>
      </c>
      <c r="H6" s="2">
        <f>Commodity_prices_MEUR2022!H6*(Conversions!$Z$2/Conversions!$AC$2)</f>
        <v>9.9624628476031081</v>
      </c>
      <c r="I6" s="2">
        <f>Commodity_prices_MEUR2022!I6*(Conversions!$Z$2/Conversions!$AC$2)</f>
        <v>9.5468500397184179</v>
      </c>
      <c r="J6" s="19">
        <v>45582</v>
      </c>
      <c r="K6" t="s">
        <v>458</v>
      </c>
      <c r="L6" s="10" t="s">
        <v>459</v>
      </c>
    </row>
    <row r="7" spans="1:12" x14ac:dyDescent="0.25">
      <c r="A7" s="3" t="s">
        <v>5</v>
      </c>
      <c r="B7" s="3" t="s">
        <v>2266</v>
      </c>
      <c r="C7" s="4">
        <f>Commodity_prices_MEUR2022!C7*(Conversions!$Z$2/Conversions!$AC$2)</f>
        <v>16.130884549869052</v>
      </c>
      <c r="D7" s="4">
        <f>Commodity_prices_MEUR2022!D7*(Conversions!$Z$2/Conversions!$AC$2)</f>
        <v>14.976609897553132</v>
      </c>
      <c r="E7" s="4">
        <f>Commodity_prices_MEUR2022!E7*(Conversions!$Z$2/Conversions!$AC$2)</f>
        <v>13.826472471316325</v>
      </c>
      <c r="F7" s="4">
        <f>Commodity_prices_MEUR2022!F7*(Conversions!$Z$2/Conversions!$AC$2)</f>
        <v>13.826472471316325</v>
      </c>
      <c r="G7" s="4">
        <f>Commodity_prices_MEUR2022!G7*(Conversions!$Z$2/Conversions!$AC$2)</f>
        <v>10.369854353487245</v>
      </c>
      <c r="H7" s="4">
        <f>Commodity_prices_MEUR2022!H7*(Conversions!$Z$2/Conversions!$AC$2)</f>
        <v>9.9624628476031081</v>
      </c>
      <c r="I7" s="4">
        <f>Commodity_prices_MEUR2022!I7*(Conversions!$Z$2/Conversions!$AC$2)</f>
        <v>9.5468500397184179</v>
      </c>
      <c r="J7" s="19">
        <v>45579</v>
      </c>
      <c r="K7" t="s">
        <v>180</v>
      </c>
      <c r="L7" s="10" t="s">
        <v>524</v>
      </c>
    </row>
    <row r="8" spans="1:12" x14ac:dyDescent="0.25">
      <c r="A8" s="1" t="s">
        <v>6</v>
      </c>
      <c r="B8" s="1" t="s">
        <v>2266</v>
      </c>
      <c r="C8" s="2">
        <f>Commodity_prices_MEUR2022!C8*(Conversions!$Z$2/Conversions!$AC$2)</f>
        <v>30.417146787220393</v>
      </c>
      <c r="D8" s="2">
        <f>Commodity_prices_MEUR2022!D8*(Conversions!$Z$2/Conversions!$AC$2)</f>
        <v>29.113554782053804</v>
      </c>
      <c r="E8" s="2">
        <f>Commodity_prices_MEUR2022!E8*(Conversions!$Z$2/Conversions!$AC$2)</f>
        <v>26.940901440109492</v>
      </c>
      <c r="F8" s="2">
        <f>Commodity_prices_MEUR2022!F8*(Conversions!$Z$2/Conversions!$AC$2)</f>
        <v>24.768248098165177</v>
      </c>
      <c r="G8" s="2">
        <f>Commodity_prices_MEUR2022!G8*(Conversions!$Z$2/Conversions!$AC$2)</f>
        <v>22.595594756220866</v>
      </c>
      <c r="H8" s="2">
        <f>Commodity_prices_MEUR2022!H8*(Conversions!$Z$2/Conversions!$AC$2)</f>
        <v>20.422941414276554</v>
      </c>
      <c r="I8" s="2">
        <f>Commodity_prices_MEUR2022!I8*(Conversions!$Z$2/Conversions!$AC$2)</f>
        <v>18.250288072332236</v>
      </c>
      <c r="J8" s="19">
        <v>45629</v>
      </c>
      <c r="K8" t="s">
        <v>2124</v>
      </c>
      <c r="L8" s="10" t="s">
        <v>2123</v>
      </c>
    </row>
    <row r="9" spans="1:12" ht="105" x14ac:dyDescent="0.25">
      <c r="A9" s="3" t="s">
        <v>7</v>
      </c>
      <c r="B9" s="3" t="s">
        <v>2266</v>
      </c>
      <c r="C9" s="4">
        <f>Commodity_prices_MEUR2022!C9*(Conversions!$Z$2/Conversions!$AC$2)</f>
        <v>38.232089986761537</v>
      </c>
      <c r="D9" s="4">
        <f>Commodity_prices_MEUR2022!D9*(Conversions!$Z$2/Conversions!$AC$2)</f>
        <v>34.811225193328987</v>
      </c>
      <c r="E9" s="4">
        <f>Commodity_prices_MEUR2022!E9*(Conversions!$Z$2/Conversions!$AC$2)</f>
        <v>31.38867045560421</v>
      </c>
      <c r="F9" s="4">
        <f>Commodity_prices_MEUR2022!F9*(Conversions!$Z$2/Conversions!$AC$2)</f>
        <v>31.38867045560421</v>
      </c>
      <c r="G9" s="4">
        <f>Commodity_prices_MEUR2022!G9*(Conversions!$Z$2/Conversions!$AC$2)</f>
        <v>31.38867045560421</v>
      </c>
      <c r="H9" s="4">
        <f>Commodity_prices_MEUR2022!H9*(Conversions!$Z$2/Conversions!$AC$2)</f>
        <v>31.38867045560421</v>
      </c>
      <c r="I9" s="4">
        <f>Commodity_prices_MEUR2022!I9*(Conversions!$Z$2/Conversions!$AC$2)</f>
        <v>31.38867045560421</v>
      </c>
      <c r="J9" s="19">
        <v>45625</v>
      </c>
      <c r="K9" t="s">
        <v>2059</v>
      </c>
      <c r="L9" s="10" t="s">
        <v>2043</v>
      </c>
    </row>
    <row r="10" spans="1:12" x14ac:dyDescent="0.25">
      <c r="A10" s="1" t="s">
        <v>8</v>
      </c>
      <c r="B10" s="1" t="s">
        <v>2266</v>
      </c>
      <c r="C10" s="2">
        <f>Commodity_prices_MEUR2022!C10*(Conversions!$Z$2/Conversions!$AC$2)</f>
        <v>57.698690847699652</v>
      </c>
      <c r="D10" s="2">
        <f>Commodity_prices_MEUR2022!D10*(Conversions!$Z$2/Conversions!$AC$2)</f>
        <v>55.225889811369662</v>
      </c>
      <c r="E10" s="2">
        <f>Commodity_prices_MEUR2022!E10*(Conversions!$Z$2/Conversions!$AC$2)</f>
        <v>51.104554750819688</v>
      </c>
      <c r="F10" s="2">
        <f>Commodity_prices_MEUR2022!F10*(Conversions!$Z$2/Conversions!$AC$2)</f>
        <v>46.983219690269713</v>
      </c>
      <c r="G10" s="2">
        <f>Commodity_prices_MEUR2022!G10*(Conversions!$Z$2/Conversions!$AC$2)</f>
        <v>42.861884629719732</v>
      </c>
      <c r="H10" s="2">
        <f>Commodity_prices_MEUR2022!H10*(Conversions!$Z$2/Conversions!$AC$2)</f>
        <v>38.740549569169758</v>
      </c>
      <c r="I10" s="2">
        <f>Commodity_prices_MEUR2022!I10*(Conversions!$Z$2/Conversions!$AC$2)</f>
        <v>34.619214508619791</v>
      </c>
      <c r="J10" s="19">
        <v>45629</v>
      </c>
      <c r="K10" t="s">
        <v>2124</v>
      </c>
      <c r="L10" s="10" t="s">
        <v>2123</v>
      </c>
    </row>
    <row r="11" spans="1:12" x14ac:dyDescent="0.25">
      <c r="A11" s="3" t="s">
        <v>9</v>
      </c>
      <c r="B11" s="3" t="s">
        <v>2266</v>
      </c>
      <c r="C11" s="4">
        <f>Commodity_prices_MEUR2022!C11*(Conversions!$Z$2/Conversions!$AC$2)</f>
        <v>55.591955211887552</v>
      </c>
      <c r="D11" s="4">
        <f>Commodity_prices_MEUR2022!D11*(Conversions!$Z$2/Conversions!$AC$2)</f>
        <v>53.209442845663801</v>
      </c>
      <c r="E11" s="4">
        <f>Commodity_prices_MEUR2022!E11*(Conversions!$Z$2/Conversions!$AC$2)</f>
        <v>49.238588901957549</v>
      </c>
      <c r="F11" s="4">
        <f>Commodity_prices_MEUR2022!F11*(Conversions!$Z$2/Conversions!$AC$2)</f>
        <v>45.267734958251296</v>
      </c>
      <c r="G11" s="4">
        <f>Commodity_prices_MEUR2022!G11*(Conversions!$Z$2/Conversions!$AC$2)</f>
        <v>41.296881014545043</v>
      </c>
      <c r="H11" s="4">
        <f>Commodity_prices_MEUR2022!H11*(Conversions!$Z$2/Conversions!$AC$2)</f>
        <v>37.326027070838791</v>
      </c>
      <c r="I11" s="4">
        <f>Commodity_prices_MEUR2022!I11*(Conversions!$Z$2/Conversions!$AC$2)</f>
        <v>33.355173127132531</v>
      </c>
      <c r="J11" s="19">
        <v>45629</v>
      </c>
      <c r="K11" t="s">
        <v>2124</v>
      </c>
      <c r="L11" s="10" t="s">
        <v>2123</v>
      </c>
    </row>
    <row r="12" spans="1:12" x14ac:dyDescent="0.25">
      <c r="A12" s="3" t="s">
        <v>2265</v>
      </c>
      <c r="B12" s="3" t="s">
        <v>2266</v>
      </c>
      <c r="C12" s="4">
        <f>Commodity_prices_MEUR2022!C12*(Conversions!$Z$2/Conversions!$AC$2)</f>
        <v>46.363654692992213</v>
      </c>
      <c r="D12" s="4">
        <f>Commodity_prices_MEUR2022!D12*(Conversions!$Z$2/Conversions!$AC$2)</f>
        <v>44.376640920435399</v>
      </c>
      <c r="E12" s="4">
        <f>Commodity_prices_MEUR2022!E12*(Conversions!$Z$2/Conversions!$AC$2)</f>
        <v>41.064951299507385</v>
      </c>
      <c r="F12" s="4">
        <f>Commodity_prices_MEUR2022!F12*(Conversions!$Z$2/Conversions!$AC$2)</f>
        <v>37.753261678579378</v>
      </c>
      <c r="G12" s="4">
        <f>Commodity_prices_MEUR2022!G12*(Conversions!$Z$2/Conversions!$AC$2)</f>
        <v>34.441572057651364</v>
      </c>
      <c r="H12" s="4">
        <f>Commodity_prices_MEUR2022!H12*(Conversions!$Z$2/Conversions!$AC$2)</f>
        <v>31.129882436723346</v>
      </c>
      <c r="I12" s="4">
        <f>Commodity_prices_MEUR2022!I12*(Conversions!$Z$2/Conversions!$AC$2)</f>
        <v>27.818192815795328</v>
      </c>
      <c r="J12" s="19">
        <v>45839</v>
      </c>
      <c r="K12" t="s">
        <v>2124</v>
      </c>
      <c r="L12" s="10" t="s">
        <v>2123</v>
      </c>
    </row>
    <row r="13" spans="1:12" ht="60" x14ac:dyDescent="0.25">
      <c r="A13" s="1" t="s">
        <v>10</v>
      </c>
      <c r="B13" s="1" t="s">
        <v>2266</v>
      </c>
      <c r="C13" s="2">
        <f>Commodity_prices_MEUR2022!C13*(Conversions!$Z$2/Conversions!$AC$2)</f>
        <v>24.59696857763559</v>
      </c>
      <c r="D13" s="2">
        <f>Commodity_prices_MEUR2022!D13*(Conversions!$Z$2/Conversions!$AC$2)</f>
        <v>14.211581844856118</v>
      </c>
      <c r="E13" s="2">
        <f>Commodity_prices_MEUR2022!E13*(Conversions!$Z$2/Conversions!$AC$2)</f>
        <v>6.2858919698402076</v>
      </c>
      <c r="F13" s="2">
        <f>Commodity_prices_MEUR2022!F13*(Conversions!$Z$2/Conversions!$AC$2)</f>
        <v>5.444973446380323</v>
      </c>
      <c r="G13" s="2">
        <f>Commodity_prices_MEUR2022!G13*(Conversions!$Z$2/Conversions!$AC$2)</f>
        <v>4.6020714112945607</v>
      </c>
      <c r="H13" s="2">
        <f>Commodity_prices_MEUR2022!H13*(Conversions!$Z$2/Conversions!$AC$2)</f>
        <v>4.6030615857635331</v>
      </c>
      <c r="I13" s="2">
        <f>Commodity_prices_MEUR2022!I13*(Conversions!$Z$2/Conversions!$AC$2)</f>
        <v>4.6020714112945607</v>
      </c>
      <c r="J13" s="19">
        <v>45853</v>
      </c>
      <c r="K13" t="s">
        <v>2281</v>
      </c>
      <c r="L13" s="10" t="s">
        <v>2269</v>
      </c>
    </row>
    <row r="14" spans="1:12" ht="60" x14ac:dyDescent="0.25">
      <c r="A14" s="3" t="s">
        <v>11</v>
      </c>
      <c r="B14" s="3" t="s">
        <v>2266</v>
      </c>
      <c r="C14" s="4">
        <f>Commodity_prices_MEUR2022!C14*(Conversions!$Z$2/Conversions!$AC$2)</f>
        <v>24.59696857763559</v>
      </c>
      <c r="D14" s="4">
        <f>Commodity_prices_MEUR2022!D14*(Conversions!$Z$2/Conversions!$AC$2)</f>
        <v>14.211581844856118</v>
      </c>
      <c r="E14" s="4">
        <f>Commodity_prices_MEUR2022!E14*(Conversions!$Z$2/Conversions!$AC$2)</f>
        <v>6.2858919698402076</v>
      </c>
      <c r="F14" s="4">
        <f>Commodity_prices_MEUR2022!F14*(Conversions!$Z$2/Conversions!$AC$2)</f>
        <v>5.444973446380323</v>
      </c>
      <c r="G14" s="4">
        <f>Commodity_prices_MEUR2022!G14*(Conversions!$Z$2/Conversions!$AC$2)</f>
        <v>4.6020714112945607</v>
      </c>
      <c r="H14" s="4">
        <f>Commodity_prices_MEUR2022!H14*(Conversions!$Z$2/Conversions!$AC$2)</f>
        <v>4.6030615857635331</v>
      </c>
      <c r="I14" s="4">
        <f>Commodity_prices_MEUR2022!I14*(Conversions!$Z$2/Conversions!$AC$2)</f>
        <v>4.6020714112945607</v>
      </c>
      <c r="J14" s="19">
        <v>45625</v>
      </c>
      <c r="K14" t="s">
        <v>180</v>
      </c>
      <c r="L14" s="10" t="s">
        <v>2064</v>
      </c>
    </row>
    <row r="15" spans="1:12" ht="45" x14ac:dyDescent="0.25">
      <c r="A15" s="101" t="s">
        <v>2100</v>
      </c>
      <c r="B15" s="1" t="s">
        <v>2266</v>
      </c>
      <c r="C15" s="2">
        <f>Commodity_prices_MEUR2022!C15*(Conversions!$Z$2/Conversions!$AC$2)</f>
        <v>37.74940093114386</v>
      </c>
      <c r="D15" s="2">
        <f>Commodity_prices_MEUR2022!D15*(Conversions!$Z$2/Conversions!$AC$2)</f>
        <v>36.696375663840492</v>
      </c>
      <c r="E15" s="2">
        <f>Commodity_prices_MEUR2022!E15*(Conversions!$Z$2/Conversions!$AC$2)</f>
        <v>35.652211990524748</v>
      </c>
      <c r="F15" s="2">
        <f>Commodity_prices_MEUR2022!F15*(Conversions!$Z$2/Conversions!$AC$2)</f>
        <v>35.305390850647534</v>
      </c>
      <c r="G15" s="2">
        <f>Commodity_prices_MEUR2022!G15*(Conversions!$Z$2/Conversions!$AC$2)</f>
        <v>34.953149010318384</v>
      </c>
      <c r="H15" s="2">
        <f>Commodity_prices_MEUR2022!H15*(Conversions!$Z$2/Conversions!$AC$2)</f>
        <v>34.426874126525668</v>
      </c>
      <c r="I15" s="2">
        <f>Commodity_prices_MEUR2022!I15*(Conversions!$Z$2/Conversions!$AC$2)</f>
        <v>33.904554540008832</v>
      </c>
      <c r="J15" s="19">
        <v>45628</v>
      </c>
      <c r="K15" t="s">
        <v>2096</v>
      </c>
      <c r="L15" s="10" t="s">
        <v>2106</v>
      </c>
    </row>
    <row r="16" spans="1:12" ht="45" x14ac:dyDescent="0.25">
      <c r="A16" s="101" t="s">
        <v>2101</v>
      </c>
      <c r="B16" s="3" t="s">
        <v>2266</v>
      </c>
      <c r="C16" s="4">
        <f>Commodity_prices_MEUR2022!C16*(Conversions!$Z$2/Conversions!$AC$2)</f>
        <v>21.670952386397403</v>
      </c>
      <c r="D16" s="4">
        <f>Commodity_prices_MEUR2022!D16*(Conversions!$Z$2/Conversions!$AC$2)</f>
        <v>20.443816267585952</v>
      </c>
      <c r="E16" s="4">
        <f>Commodity_prices_MEUR2022!E16*(Conversions!$Z$2/Conversions!$AC$2)</f>
        <v>19.224231955675112</v>
      </c>
      <c r="F16" s="4">
        <f>Commodity_prices_MEUR2022!F16*(Conversions!$Z$2/Conversions!$AC$2)</f>
        <v>19.226704556042115</v>
      </c>
      <c r="G16" s="4">
        <f>Commodity_prices_MEUR2022!G16*(Conversions!$Z$2/Conversions!$AC$2)</f>
        <v>19.224231955675112</v>
      </c>
      <c r="H16" s="4">
        <f>Commodity_prices_MEUR2022!H16*(Conversions!$Z$2/Conversions!$AC$2)</f>
        <v>19.226704556042115</v>
      </c>
      <c r="I16" s="4">
        <f>Commodity_prices_MEUR2022!I16*(Conversions!$Z$2/Conversions!$AC$2)</f>
        <v>19.224231955675112</v>
      </c>
      <c r="J16" s="19">
        <v>45628</v>
      </c>
      <c r="K16" t="s">
        <v>2096</v>
      </c>
      <c r="L16" s="10" t="s">
        <v>2107</v>
      </c>
    </row>
    <row r="17" spans="1:12" x14ac:dyDescent="0.25">
      <c r="A17" s="175" t="s">
        <v>13</v>
      </c>
      <c r="B17" s="175" t="s">
        <v>2266</v>
      </c>
      <c r="C17" s="176">
        <f>Commodity_prices_MEUR2022!C17*(Conversions!$Z$2/Conversions!$AC$2)</f>
        <v>0</v>
      </c>
      <c r="D17" s="176">
        <f>Commodity_prices_MEUR2022!D17*(Conversions!$Z$2/Conversions!$AC$2)</f>
        <v>0</v>
      </c>
      <c r="E17" s="176">
        <f>Commodity_prices_MEUR2022!E17*(Conversions!$Z$2/Conversions!$AC$2)</f>
        <v>0</v>
      </c>
      <c r="F17" s="176">
        <f>Commodity_prices_MEUR2022!F17*(Conversions!$Z$2/Conversions!$AC$2)</f>
        <v>0</v>
      </c>
      <c r="G17" s="176">
        <f>Commodity_prices_MEUR2022!G17*(Conversions!$Z$2/Conversions!$AC$2)</f>
        <v>0</v>
      </c>
      <c r="H17" s="176">
        <f>Commodity_prices_MEUR2022!H17*(Conversions!$Z$2/Conversions!$AC$2)</f>
        <v>0</v>
      </c>
      <c r="I17" s="176">
        <f>Commodity_prices_MEUR2022!I17*(Conversions!$Z$2/Conversions!$AC$2)</f>
        <v>0</v>
      </c>
      <c r="J17" s="19">
        <v>45582</v>
      </c>
      <c r="K17" t="s">
        <v>180</v>
      </c>
      <c r="L17" s="10" t="s">
        <v>161</v>
      </c>
    </row>
    <row r="18" spans="1:12" ht="45" x14ac:dyDescent="0.25">
      <c r="A18" s="1" t="s">
        <v>14</v>
      </c>
      <c r="B18" s="1" t="s">
        <v>2266</v>
      </c>
      <c r="C18" s="2">
        <f>Commodity_prices_MEUR2022!C18*(Conversions!$Z$2/Conversions!$AC$2)</f>
        <v>31.366415313155031</v>
      </c>
      <c r="D18" s="2">
        <f>Commodity_prices_MEUR2022!D18*(Conversions!$Z$2/Conversions!$AC$2)</f>
        <v>27.801393832106587</v>
      </c>
      <c r="E18" s="2">
        <f>Commodity_prices_MEUR2022!E18*(Conversions!$Z$2/Conversions!$AC$2)</f>
        <v>24.234183313820747</v>
      </c>
      <c r="F18" s="2">
        <f>Commodity_prices_MEUR2022!F18*(Conversions!$Z$2/Conversions!$AC$2)</f>
        <v>23.765707630671759</v>
      </c>
      <c r="G18" s="2">
        <f>Commodity_prices_MEUR2022!G18*(Conversions!$Z$2/Conversions!$AC$2)</f>
        <v>23.298995620982019</v>
      </c>
      <c r="H18" s="2">
        <f>Commodity_prices_MEUR2022!H18*(Conversions!$Z$2/Conversions!$AC$2)</f>
        <v>22.832283611292276</v>
      </c>
      <c r="I18" s="2">
        <f>Commodity_prices_MEUR2022!I18*(Conversions!$Z$2/Conversions!$AC$2)</f>
        <v>22.370015366603763</v>
      </c>
      <c r="J18" s="19">
        <v>45628</v>
      </c>
      <c r="K18" t="s">
        <v>2095</v>
      </c>
      <c r="L18" s="10" t="s">
        <v>2099</v>
      </c>
    </row>
    <row r="19" spans="1:12" ht="45" x14ac:dyDescent="0.25">
      <c r="A19" s="3" t="s">
        <v>15</v>
      </c>
      <c r="B19" s="3" t="s">
        <v>2266</v>
      </c>
      <c r="C19" s="4">
        <f>Commodity_prices_MEUR2022!C19*(Conversions!$Z$2/Conversions!$AC$2)</f>
        <v>10.948225578976254</v>
      </c>
      <c r="D19" s="4">
        <f>Commodity_prices_MEUR2022!D19*(Conversions!$Z$2/Conversions!$AC$2)</f>
        <v>7.3963203338885384</v>
      </c>
      <c r="E19" s="4">
        <f>Commodity_prices_MEUR2022!E19*(Conversions!$Z$2/Conversions!$AC$2)</f>
        <v>2.7579499550092854</v>
      </c>
      <c r="F19" s="4">
        <f>Commodity_prices_MEUR2022!F19*(Conversions!$Z$2/Conversions!$AC$2)</f>
        <v>2.7997370755397291</v>
      </c>
      <c r="G19" s="4">
        <f>Commodity_prices_MEUR2022!G19*(Conversions!$Z$2/Conversions!$AC$2)</f>
        <v>2.0667948980014348</v>
      </c>
      <c r="H19" s="4">
        <f>Commodity_prices_MEUR2022!H19*(Conversions!$Z$2/Conversions!$AC$2)</f>
        <v>2.0060068127660986</v>
      </c>
      <c r="I19" s="4">
        <f>Commodity_prices_MEUR2022!I19*(Conversions!$Z$2/Conversions!$AC$2)</f>
        <v>1.9452187275307624</v>
      </c>
      <c r="J19" s="19">
        <v>45853</v>
      </c>
      <c r="K19" t="s">
        <v>2281</v>
      </c>
      <c r="L19" s="10" t="s">
        <v>2063</v>
      </c>
    </row>
    <row r="20" spans="1:12" ht="30" x14ac:dyDescent="0.25">
      <c r="A20" s="1" t="s">
        <v>16</v>
      </c>
      <c r="B20" s="1" t="s">
        <v>2266</v>
      </c>
      <c r="C20" s="2">
        <f>Commodity_prices_MEUR2022!C20*(Conversions!$Z$2/Conversions!$AC$2)</f>
        <v>13.454145407277929</v>
      </c>
      <c r="D20" s="2">
        <f>Commodity_prices_MEUR2022!D20*(Conversions!$Z$2/Conversions!$AC$2)</f>
        <v>12.4914096711078</v>
      </c>
      <c r="E20" s="2">
        <f>Commodity_prices_MEUR2022!E20*(Conversions!$Z$2/Conversions!$AC$2)</f>
        <v>11.532124634809652</v>
      </c>
      <c r="F20" s="2">
        <f>Commodity_prices_MEUR2022!F20*(Conversions!$Z$2/Conversions!$AC$2)</f>
        <v>11.532124634809652</v>
      </c>
      <c r="G20" s="2">
        <f>Commodity_prices_MEUR2022!G20*(Conversions!$Z$2/Conversions!$AC$2)</f>
        <v>8.6490934761072396</v>
      </c>
      <c r="H20" s="2">
        <f>Commodity_prices_MEUR2022!H20*(Conversions!$Z$2/Conversions!$AC$2)</f>
        <v>8.3093040156526605</v>
      </c>
      <c r="I20" s="2">
        <f>Commodity_prices_MEUR2022!I20*(Conversions!$Z$2/Conversions!$AC$2)</f>
        <v>7.9626574859399986</v>
      </c>
      <c r="J20" s="19">
        <v>45853</v>
      </c>
      <c r="K20" t="s">
        <v>2281</v>
      </c>
      <c r="L20" s="10" t="s">
        <v>2276</v>
      </c>
    </row>
    <row r="21" spans="1:12" ht="45" x14ac:dyDescent="0.25">
      <c r="A21" s="3" t="s">
        <v>17</v>
      </c>
      <c r="B21" s="3" t="s">
        <v>2266</v>
      </c>
      <c r="C21" s="4">
        <f>Commodity_prices_MEUR2022!C21*(Conversions!$Z$2/Conversions!$AC$2)</f>
        <v>24.59696857763559</v>
      </c>
      <c r="D21" s="4">
        <f>Commodity_prices_MEUR2022!D21*(Conversions!$Z$2/Conversions!$AC$2)</f>
        <v>14.211581844856118</v>
      </c>
      <c r="E21" s="4">
        <f>Commodity_prices_MEUR2022!E21*(Conversions!$Z$2/Conversions!$AC$2)</f>
        <v>6.2858919698402076</v>
      </c>
      <c r="F21" s="4">
        <f>Commodity_prices_MEUR2022!F21*(Conversions!$Z$2/Conversions!$AC$2)</f>
        <v>5.444973446380323</v>
      </c>
      <c r="G21" s="4">
        <f>Commodity_prices_MEUR2022!G21*(Conversions!$Z$2/Conversions!$AC$2)</f>
        <v>4.6020714112945607</v>
      </c>
      <c r="H21" s="4">
        <f>Commodity_prices_MEUR2022!H21*(Conversions!$Z$2/Conversions!$AC$2)</f>
        <v>4.6030615857635331</v>
      </c>
      <c r="I21" s="4">
        <f>Commodity_prices_MEUR2022!I21*(Conversions!$Z$2/Conversions!$AC$2)</f>
        <v>4.6020714112945607</v>
      </c>
      <c r="J21" s="19">
        <v>45853</v>
      </c>
      <c r="K21" t="s">
        <v>2281</v>
      </c>
      <c r="L21" s="10" t="s">
        <v>2277</v>
      </c>
    </row>
    <row r="22" spans="1:12" ht="30" x14ac:dyDescent="0.25">
      <c r="A22" s="1" t="s">
        <v>18</v>
      </c>
      <c r="B22" s="1" t="s">
        <v>2266</v>
      </c>
      <c r="C22" s="2">
        <f>Commodity_prices_MEUR2022!C22*(Conversions!$Z$2/Conversions!$AC$2)</f>
        <v>3.234713990790822</v>
      </c>
      <c r="D22" s="2">
        <f>Commodity_prices_MEUR2022!D22*(Conversions!$Z$2/Conversions!$AC$2)</f>
        <v>3.7789705139584266</v>
      </c>
      <c r="E22" s="2">
        <f>Commodity_prices_MEUR2022!E22*(Conversions!$Z$2/Conversions!$AC$2)</f>
        <v>3.7789705139584266</v>
      </c>
      <c r="F22" s="2">
        <f>Commodity_prices_MEUR2022!F22*(Conversions!$Z$2/Conversions!$AC$2)</f>
        <v>3.7789705139584266</v>
      </c>
      <c r="G22" s="2">
        <f>Commodity_prices_MEUR2022!G22*(Conversions!$Z$2/Conversions!$AC$2)</f>
        <v>3.7789705139584266</v>
      </c>
      <c r="H22" s="2">
        <f>Commodity_prices_MEUR2022!H22*(Conversions!$Z$2/Conversions!$AC$2)</f>
        <v>3.7789705139584266</v>
      </c>
      <c r="I22" s="2">
        <f>Commodity_prices_MEUR2022!I22*(Conversions!$Z$2/Conversions!$AC$2)</f>
        <v>3.7789705139584266</v>
      </c>
      <c r="J22" s="19">
        <v>45582</v>
      </c>
      <c r="K22" t="s">
        <v>522</v>
      </c>
      <c r="L22" s="10" t="s">
        <v>523</v>
      </c>
    </row>
    <row r="23" spans="1:12" ht="30" x14ac:dyDescent="0.25">
      <c r="A23" s="3" t="s">
        <v>19</v>
      </c>
      <c r="B23" s="101" t="s">
        <v>2267</v>
      </c>
      <c r="C23" s="102">
        <f>Commodity_prices_MEUR2022!C23*(Conversions!$Z$2/Conversions!$AC$2)</f>
        <v>427.07920102674001</v>
      </c>
      <c r="D23" s="102">
        <f>Commodity_prices_MEUR2022!D23*(Conversions!$Z$2/Conversions!$AC$2)</f>
        <v>427.07920102674001</v>
      </c>
      <c r="E23" s="102">
        <f>Commodity_prices_MEUR2022!E23*(Conversions!$Z$2/Conversions!$AC$2)</f>
        <v>427.07920102674001</v>
      </c>
      <c r="F23" s="102">
        <f>Commodity_prices_MEUR2022!F23*(Conversions!$Z$2/Conversions!$AC$2)</f>
        <v>427.07920102674001</v>
      </c>
      <c r="G23" s="102">
        <f>Commodity_prices_MEUR2022!G23*(Conversions!$Z$2/Conversions!$AC$2)</f>
        <v>427.07920102674001</v>
      </c>
      <c r="H23" s="102">
        <f>Commodity_prices_MEUR2022!H23*(Conversions!$Z$2/Conversions!$AC$2)</f>
        <v>427.07920102674001</v>
      </c>
      <c r="I23" s="102">
        <f>Commodity_prices_MEUR2022!I23*(Conversions!$Z$2/Conversions!$AC$2)</f>
        <v>427.07920102674001</v>
      </c>
      <c r="J23" s="19">
        <v>45582</v>
      </c>
      <c r="K23" t="s">
        <v>515</v>
      </c>
      <c r="L23" s="10" t="s">
        <v>519</v>
      </c>
    </row>
    <row r="24" spans="1:12" x14ac:dyDescent="0.25">
      <c r="A24" s="1" t="s">
        <v>20</v>
      </c>
      <c r="B24" s="1" t="s">
        <v>2266</v>
      </c>
      <c r="C24" s="2">
        <f>Commodity_prices_MEUR2022!C24*(Conversions!$Z$2/Conversions!$AC$2)</f>
        <v>9.7002888288456166</v>
      </c>
      <c r="D24" s="2">
        <f>Commodity_prices_MEUR2022!D24*(Conversions!$Z$2/Conversions!$AC$2)</f>
        <v>9.7002888288456166</v>
      </c>
      <c r="E24" s="2">
        <f>Commodity_prices_MEUR2022!E24*(Conversions!$Z$2/Conversions!$AC$2)</f>
        <v>9.7002888288456166</v>
      </c>
      <c r="F24" s="2">
        <f>Commodity_prices_MEUR2022!F24*(Conversions!$Z$2/Conversions!$AC$2)</f>
        <v>9.7002888288456166</v>
      </c>
      <c r="G24" s="2">
        <f>Commodity_prices_MEUR2022!G24*(Conversions!$Z$2/Conversions!$AC$2)</f>
        <v>9.7002888288456166</v>
      </c>
      <c r="H24" s="2">
        <f>Commodity_prices_MEUR2022!H24*(Conversions!$Z$2/Conversions!$AC$2)</f>
        <v>9.7002888288456166</v>
      </c>
      <c r="I24" s="2">
        <f>Commodity_prices_MEUR2022!I24*(Conversions!$Z$2/Conversions!$AC$2)</f>
        <v>9.7002888288456166</v>
      </c>
      <c r="J24" s="19">
        <v>45625</v>
      </c>
      <c r="K24" t="s">
        <v>2068</v>
      </c>
      <c r="L24" s="10" t="s">
        <v>2069</v>
      </c>
    </row>
    <row r="25" spans="1:12" x14ac:dyDescent="0.25">
      <c r="A25" s="3" t="s">
        <v>21</v>
      </c>
      <c r="B25" s="3" t="s">
        <v>2266</v>
      </c>
      <c r="C25" s="4">
        <f>Commodity_prices_MEUR2022!C25*(Conversions!$Z$2/Conversions!$AC$2)</f>
        <v>10.219178376059206</v>
      </c>
      <c r="D25" s="4">
        <f>Commodity_prices_MEUR2022!D25*(Conversions!$Z$2/Conversions!$AC$2)</f>
        <v>10.219178376059206</v>
      </c>
      <c r="E25" s="4">
        <f>Commodity_prices_MEUR2022!E25*(Conversions!$Z$2/Conversions!$AC$2)</f>
        <v>10.219178376059206</v>
      </c>
      <c r="F25" s="4">
        <f>Commodity_prices_MEUR2022!F25*(Conversions!$Z$2/Conversions!$AC$2)</f>
        <v>10.219178376059206</v>
      </c>
      <c r="G25" s="4">
        <f>Commodity_prices_MEUR2022!G25*(Conversions!$Z$2/Conversions!$AC$2)</f>
        <v>10.219178376059206</v>
      </c>
      <c r="H25" s="4">
        <f>Commodity_prices_MEUR2022!H25*(Conversions!$Z$2/Conversions!$AC$2)</f>
        <v>10.219178376059206</v>
      </c>
      <c r="I25" s="4">
        <f>Commodity_prices_MEUR2022!I25*(Conversions!$Z$2/Conversions!$AC$2)</f>
        <v>10.219178376059206</v>
      </c>
      <c r="J25" s="19">
        <v>45582</v>
      </c>
      <c r="K25" t="s">
        <v>479</v>
      </c>
      <c r="L25" s="10" t="s">
        <v>499</v>
      </c>
    </row>
    <row r="26" spans="1:12" x14ac:dyDescent="0.25">
      <c r="A26" s="1" t="s">
        <v>22</v>
      </c>
      <c r="B26" s="1" t="s">
        <v>2266</v>
      </c>
      <c r="C26" s="2">
        <f>Commodity_prices_MEUR2022!C26*(Conversions!$Z$2/Conversions!$AC$2)</f>
        <v>13.379749007830096</v>
      </c>
      <c r="D26" s="2">
        <f>Commodity_prices_MEUR2022!D26*(Conversions!$Z$2/Conversions!$AC$2)</f>
        <v>13.379749007830096</v>
      </c>
      <c r="E26" s="2">
        <f>Commodity_prices_MEUR2022!E26*(Conversions!$Z$2/Conversions!$AC$2)</f>
        <v>13.379749007830096</v>
      </c>
      <c r="F26" s="2">
        <f>Commodity_prices_MEUR2022!F26*(Conversions!$Z$2/Conversions!$AC$2)</f>
        <v>13.379749007830096</v>
      </c>
      <c r="G26" s="2">
        <f>Commodity_prices_MEUR2022!G26*(Conversions!$Z$2/Conversions!$AC$2)</f>
        <v>13.379749007830096</v>
      </c>
      <c r="H26" s="2">
        <f>Commodity_prices_MEUR2022!H26*(Conversions!$Z$2/Conversions!$AC$2)</f>
        <v>13.379749007830096</v>
      </c>
      <c r="I26" s="2">
        <f>Commodity_prices_MEUR2022!I26*(Conversions!$Z$2/Conversions!$AC$2)</f>
        <v>13.379749007830096</v>
      </c>
      <c r="J26" s="19">
        <v>45582</v>
      </c>
      <c r="K26" t="s">
        <v>479</v>
      </c>
      <c r="L26" s="10" t="s">
        <v>500</v>
      </c>
    </row>
    <row r="27" spans="1:12" x14ac:dyDescent="0.25">
      <c r="A27" s="3" t="s">
        <v>23</v>
      </c>
      <c r="B27" s="3" t="s">
        <v>2266</v>
      </c>
      <c r="C27" s="28">
        <f>Commodity_prices_MEUR2022!C27*(Conversions!$Z$2/Conversions!$AC$2)</f>
        <v>8.7788792409765044</v>
      </c>
      <c r="D27" s="28">
        <f>Commodity_prices_MEUR2022!D27*(Conversions!$Z$2/Conversions!$AC$2)</f>
        <v>8.391664958539085</v>
      </c>
      <c r="E27" s="28">
        <f>Commodity_prices_MEUR2022!E27*(Conversions!$Z$2/Conversions!$AC$2)</f>
        <v>8.0047711429009318</v>
      </c>
      <c r="F27" s="28">
        <f>Commodity_prices_MEUR2022!F27*(Conversions!$Z$2/Conversions!$AC$2)</f>
        <v>7.8883480853442647</v>
      </c>
      <c r="G27" s="28">
        <f>Commodity_prices_MEUR2022!G27*(Conversions!$Z$2/Conversions!$AC$2)</f>
        <v>7.7630916668075498</v>
      </c>
      <c r="H27" s="28">
        <f>Commodity_prices_MEUR2022!H27*(Conversions!$Z$2/Conversions!$AC$2)</f>
        <v>7.6504164725612593</v>
      </c>
      <c r="I27" s="28">
        <f>Commodity_prices_MEUR2022!I27*(Conversions!$Z$2/Conversions!$AC$2)</f>
        <v>7.542826045760469</v>
      </c>
      <c r="J27" s="19">
        <v>45834</v>
      </c>
      <c r="K27" t="s">
        <v>2256</v>
      </c>
      <c r="L27" s="10" t="s">
        <v>2259</v>
      </c>
    </row>
    <row r="28" spans="1:12" x14ac:dyDescent="0.25">
      <c r="A28" s="1" t="s">
        <v>24</v>
      </c>
      <c r="B28" s="1" t="s">
        <v>2266</v>
      </c>
      <c r="C28" s="27">
        <f>Commodity_prices_MEUR2022!C28*(Conversions!$Z$2/Conversions!$AC$2)</f>
        <v>24.524672376767775</v>
      </c>
      <c r="D28" s="27">
        <f>Commodity_prices_MEUR2022!D28*(Conversions!$Z$2/Conversions!$AC$2)</f>
        <v>29.842114972514675</v>
      </c>
      <c r="E28" s="27">
        <f>Commodity_prices_MEUR2022!E28*(Conversions!$Z$2/Conversions!$AC$2)</f>
        <v>35.164755615493483</v>
      </c>
      <c r="F28" s="27">
        <f>Commodity_prices_MEUR2022!F28*(Conversions!$Z$2/Conversions!$AC$2)</f>
        <v>35.140668964874685</v>
      </c>
      <c r="G28" s="27">
        <f>Commodity_prices_MEUR2022!G28*(Conversions!$Z$2/Conversions!$AC$2)</f>
        <v>35.11921703852488</v>
      </c>
      <c r="H28" s="27">
        <f>Commodity_prices_MEUR2022!H28*(Conversions!$Z$2/Conversions!$AC$2)</f>
        <v>35.094912885493343</v>
      </c>
      <c r="I28" s="27">
        <f>Commodity_prices_MEUR2022!I28*(Conversions!$Z$2/Conversions!$AC$2)</f>
        <v>35.072649622191491</v>
      </c>
      <c r="J28" s="19">
        <v>45834</v>
      </c>
      <c r="K28" t="s">
        <v>2256</v>
      </c>
      <c r="L28" s="10" t="s">
        <v>2260</v>
      </c>
    </row>
    <row r="29" spans="1:12" x14ac:dyDescent="0.25">
      <c r="A29" s="3" t="s">
        <v>25</v>
      </c>
      <c r="B29" s="3" t="s">
        <v>2266</v>
      </c>
      <c r="C29" s="28">
        <f>Commodity_prices_MEUR2022!C29*(Conversions!$Z$2/Conversions!$AC$2)</f>
        <v>7.8138866786022856</v>
      </c>
      <c r="D29" s="28">
        <f>Commodity_prices_MEUR2022!D29*(Conversions!$Z$2/Conversions!$AC$2)</f>
        <v>7.421636075654523</v>
      </c>
      <c r="E29" s="28">
        <f>Commodity_prices_MEUR2022!E29*(Conversions!$Z$2/Conversions!$AC$2)</f>
        <v>7.0324980107420574</v>
      </c>
      <c r="F29" s="28">
        <f>Commodity_prices_MEUR2022!F29*(Conversions!$Z$2/Conversions!$AC$2)</f>
        <v>6.6803875896766982</v>
      </c>
      <c r="G29" s="28">
        <f>Commodity_prices_MEUR2022!G29*(Conversions!$Z$2/Conversions!$AC$2)</f>
        <v>6.32924820966785</v>
      </c>
      <c r="H29" s="28">
        <f>Commodity_prices_MEUR2022!H29*(Conversions!$Z$2/Conversions!$AC$2)</f>
        <v>6.0123488307090289</v>
      </c>
      <c r="I29" s="28">
        <f>Commodity_prices_MEUR2022!I29*(Conversions!$Z$2/Conversions!$AC$2)</f>
        <v>5.6963233887010656</v>
      </c>
      <c r="J29" s="19">
        <v>45834</v>
      </c>
      <c r="K29" t="s">
        <v>2256</v>
      </c>
      <c r="L29" s="10" t="s">
        <v>2261</v>
      </c>
    </row>
    <row r="30" spans="1:12" x14ac:dyDescent="0.25">
      <c r="A30" s="1" t="s">
        <v>26</v>
      </c>
      <c r="B30" s="1" t="s">
        <v>2266</v>
      </c>
      <c r="C30" s="27">
        <f>Commodity_prices_MEUR2022!C30*(Conversions!$Z$2/Conversions!$AC$2)</f>
        <v>6.3851272402633494</v>
      </c>
      <c r="D30" s="27">
        <f>Commodity_prices_MEUR2022!D30*(Conversions!$Z$2/Conversions!$AC$2)</f>
        <v>6.4058511133886142</v>
      </c>
      <c r="E30" s="27">
        <f>Commodity_prices_MEUR2022!E30*(Conversions!$Z$2/Conversions!$AC$2)</f>
        <v>6.4278416655331334</v>
      </c>
      <c r="F30" s="27">
        <f>Commodity_prices_MEUR2022!F30*(Conversions!$Z$2/Conversions!$AC$2)</f>
        <v>6.4424559768936929</v>
      </c>
      <c r="G30" s="27">
        <f>Commodity_prices_MEUR2022!G30*(Conversions!$Z$2/Conversions!$AC$2)</f>
        <v>6.4612893010480148</v>
      </c>
      <c r="H30" s="27">
        <f>Commodity_prices_MEUR2022!H30*(Conversions!$Z$2/Conversions!$AC$2)</f>
        <v>6.4699096245225007</v>
      </c>
      <c r="I30" s="27">
        <f>Commodity_prices_MEUR2022!I30*(Conversions!$Z$2/Conversions!$AC$2)</f>
        <v>6.4779056770623216</v>
      </c>
      <c r="J30" s="19">
        <v>45834</v>
      </c>
      <c r="K30" t="s">
        <v>2256</v>
      </c>
      <c r="L30" s="10" t="s">
        <v>2262</v>
      </c>
    </row>
    <row r="31" spans="1:12" x14ac:dyDescent="0.25">
      <c r="A31" s="3" t="s">
        <v>27</v>
      </c>
      <c r="B31" s="3" t="s">
        <v>2266</v>
      </c>
      <c r="C31" s="28">
        <f>Commodity_prices_MEUR2022!C31*(Conversions!$Z$2/Conversions!$AC$2)</f>
        <v>3.9610952476502908</v>
      </c>
      <c r="D31" s="28">
        <f>Commodity_prices_MEUR2022!D31*(Conversions!$Z$2/Conversions!$AC$2)</f>
        <v>4.0905934966924438</v>
      </c>
      <c r="E31" s="28">
        <f>Commodity_prices_MEUR2022!E31*(Conversions!$Z$2/Conversions!$AC$2)</f>
        <v>4.2240080362989163</v>
      </c>
      <c r="F31" s="28">
        <f>Commodity_prices_MEUR2022!F31*(Conversions!$Z$2/Conversions!$AC$2)</f>
        <v>4.2370129507127547</v>
      </c>
      <c r="G31" s="28">
        <f>Commodity_prices_MEUR2022!G31*(Conversions!$Z$2/Conversions!$AC$2)</f>
        <v>4.2502031462363909</v>
      </c>
      <c r="H31" s="28">
        <f>Commodity_prices_MEUR2022!H31*(Conversions!$Z$2/Conversions!$AC$2)</f>
        <v>4.2644665983415635</v>
      </c>
      <c r="I31" s="28">
        <f>Commodity_prices_MEUR2022!I31*(Conversions!$Z$2/Conversions!$AC$2)</f>
        <v>4.2763982561738558</v>
      </c>
      <c r="J31" s="19">
        <v>45834</v>
      </c>
      <c r="K31" t="s">
        <v>2256</v>
      </c>
      <c r="L31" s="10" t="s">
        <v>2263</v>
      </c>
    </row>
    <row r="32" spans="1:12" ht="30" x14ac:dyDescent="0.25">
      <c r="A32" s="1" t="s">
        <v>28</v>
      </c>
      <c r="B32" s="1" t="s">
        <v>2266</v>
      </c>
      <c r="C32" s="27">
        <f>Commodity_prices_MEUR2022!C32*(Conversions!$Z$2/Conversions!$AC$2)</f>
        <v>14.641945402031119</v>
      </c>
      <c r="D32" s="27">
        <f>Commodity_prices_MEUR2022!D32*(Conversions!$Z$2/Conversions!$AC$2)</f>
        <v>16.929749371098481</v>
      </c>
      <c r="E32" s="27">
        <f>Commodity_prices_MEUR2022!E32*(Conversions!$Z$2/Conversions!$AC$2)</f>
        <v>19.217553340165843</v>
      </c>
      <c r="F32" s="27">
        <f>Commodity_prices_MEUR2022!F32*(Conversions!$Z$2/Conversions!$AC$2)</f>
        <v>19.446333737072582</v>
      </c>
      <c r="G32" s="27">
        <f>Commodity_prices_MEUR2022!G32*(Conversions!$Z$2/Conversions!$AC$2)</f>
        <v>19.675114133979317</v>
      </c>
      <c r="H32" s="27">
        <f>Commodity_prices_MEUR2022!H32*(Conversions!$Z$2/Conversions!$AC$2)</f>
        <v>19.903894530886053</v>
      </c>
      <c r="I32" s="27">
        <f>Commodity_prices_MEUR2022!I32*(Conversions!$Z$2/Conversions!$AC$2)</f>
        <v>20.132674927792788</v>
      </c>
      <c r="J32" s="19"/>
      <c r="K32" t="s">
        <v>504</v>
      </c>
      <c r="L32" s="10" t="s">
        <v>501</v>
      </c>
    </row>
    <row r="33" spans="1:12" x14ac:dyDescent="0.25">
      <c r="A33" s="3" t="s">
        <v>29</v>
      </c>
      <c r="B33" s="3" t="s">
        <v>2266</v>
      </c>
      <c r="C33" s="4">
        <f>Commodity_prices_MEUR2022!C33*(Conversions!$Z$2/Conversions!$AC$2)</f>
        <v>24.524672376767775</v>
      </c>
      <c r="D33" s="4">
        <f>Commodity_prices_MEUR2022!D33*(Conversions!$Z$2/Conversions!$AC$2)</f>
        <v>29.842114972514675</v>
      </c>
      <c r="E33" s="4">
        <f>Commodity_prices_MEUR2022!E33*(Conversions!$Z$2/Conversions!$AC$2)</f>
        <v>35.164755615493483</v>
      </c>
      <c r="F33" s="4">
        <f>Commodity_prices_MEUR2022!F33*(Conversions!$Z$2/Conversions!$AC$2)</f>
        <v>35.140668964874685</v>
      </c>
      <c r="G33" s="4">
        <f>Commodity_prices_MEUR2022!G33*(Conversions!$Z$2/Conversions!$AC$2)</f>
        <v>35.11921703852488</v>
      </c>
      <c r="H33" s="4">
        <f>Commodity_prices_MEUR2022!H33*(Conversions!$Z$2/Conversions!$AC$2)</f>
        <v>35.094912885493343</v>
      </c>
      <c r="I33" s="4">
        <f>Commodity_prices_MEUR2022!I33*(Conversions!$Z$2/Conversions!$AC$2)</f>
        <v>35.072649622191491</v>
      </c>
      <c r="J33" s="19">
        <v>45582</v>
      </c>
      <c r="K33" t="s">
        <v>479</v>
      </c>
      <c r="L33" s="10" t="s">
        <v>2260</v>
      </c>
    </row>
    <row r="34" spans="1:12" x14ac:dyDescent="0.25">
      <c r="A34" s="1" t="s">
        <v>30</v>
      </c>
      <c r="B34" s="1" t="s">
        <v>2266</v>
      </c>
      <c r="C34" s="2">
        <f>Commodity_prices_MEUR2022!C34*(Conversions!$Z$2/Conversions!$AC$2)</f>
        <v>26.977139614444557</v>
      </c>
      <c r="D34" s="2">
        <f>Commodity_prices_MEUR2022!D34*(Conversions!$Z$2/Conversions!$AC$2)</f>
        <v>32.826326469766144</v>
      </c>
      <c r="E34" s="2">
        <f>Commodity_prices_MEUR2022!E34*(Conversions!$Z$2/Conversions!$AC$2)</f>
        <v>38.681231177042832</v>
      </c>
      <c r="F34" s="2">
        <f>Commodity_prices_MEUR2022!F34*(Conversions!$Z$2/Conversions!$AC$2)</f>
        <v>38.654735861362155</v>
      </c>
      <c r="G34" s="2">
        <f>Commodity_prices_MEUR2022!G34*(Conversions!$Z$2/Conversions!$AC$2)</f>
        <v>38.631138742377367</v>
      </c>
      <c r="H34" s="2">
        <f>Commodity_prices_MEUR2022!H34*(Conversions!$Z$2/Conversions!$AC$2)</f>
        <v>38.604404174042678</v>
      </c>
      <c r="I34" s="2">
        <f>Commodity_prices_MEUR2022!I34*(Conversions!$Z$2/Conversions!$AC$2)</f>
        <v>38.579914584410645</v>
      </c>
      <c r="J34" s="19">
        <v>45582</v>
      </c>
      <c r="K34" t="s">
        <v>479</v>
      </c>
      <c r="L34" s="10" t="s">
        <v>2264</v>
      </c>
    </row>
    <row r="35" spans="1:12" ht="45" x14ac:dyDescent="0.25">
      <c r="A35" s="3" t="s">
        <v>525</v>
      </c>
      <c r="B35" s="101" t="s">
        <v>2267</v>
      </c>
      <c r="C35" s="181">
        <f>Commodity_prices_MEUR2022!C35*(Conversions!$Z$2/Conversions!$AC$2)</f>
        <v>383.25604951897697</v>
      </c>
      <c r="D35" s="181">
        <f>Commodity_prices_MEUR2022!D35*(Conversions!$Z$2/Conversions!$AC$2)</f>
        <v>383.25604951897697</v>
      </c>
      <c r="E35" s="181">
        <f>Commodity_prices_MEUR2022!E35*(Conversions!$Z$2/Conversions!$AC$2)</f>
        <v>383.25604951897697</v>
      </c>
      <c r="F35" s="181">
        <f>Commodity_prices_MEUR2022!F35*(Conversions!$Z$2/Conversions!$AC$2)</f>
        <v>383.25604951897697</v>
      </c>
      <c r="G35" s="181">
        <f>Commodity_prices_MEUR2022!G35*(Conversions!$Z$2/Conversions!$AC$2)</f>
        <v>383.25604951897697</v>
      </c>
      <c r="H35" s="181">
        <f>Commodity_prices_MEUR2022!H35*(Conversions!$Z$2/Conversions!$AC$2)</f>
        <v>383.25604951897697</v>
      </c>
      <c r="I35" s="181">
        <f>Commodity_prices_MEUR2022!I35*(Conversions!$Z$2/Conversions!$AC$2)</f>
        <v>383.25604951897697</v>
      </c>
      <c r="J35" s="19">
        <v>45748</v>
      </c>
      <c r="K35" t="s">
        <v>2182</v>
      </c>
      <c r="L35" s="10" t="s">
        <v>2183</v>
      </c>
    </row>
    <row r="36" spans="1:12" x14ac:dyDescent="0.25">
      <c r="A36" s="1" t="s">
        <v>526</v>
      </c>
      <c r="B36" s="101" t="s">
        <v>2267</v>
      </c>
      <c r="C36" s="181">
        <f>Commodity_prices_MEUR2022!C36*(Conversions!$Z$2/Conversions!$AC$2)</f>
        <v>386.34338991787985</v>
      </c>
      <c r="D36" s="181">
        <f>Commodity_prices_MEUR2022!D36*(Conversions!$Z$2/Conversions!$AC$2)</f>
        <v>386.34338991787985</v>
      </c>
      <c r="E36" s="181">
        <f>Commodity_prices_MEUR2022!E36*(Conversions!$Z$2/Conversions!$AC$2)</f>
        <v>386.34338991787985</v>
      </c>
      <c r="F36" s="181">
        <f>Commodity_prices_MEUR2022!F36*(Conversions!$Z$2/Conversions!$AC$2)</f>
        <v>386.34338991787985</v>
      </c>
      <c r="G36" s="181">
        <f>Commodity_prices_MEUR2022!G36*(Conversions!$Z$2/Conversions!$AC$2)</f>
        <v>386.34338991787985</v>
      </c>
      <c r="H36" s="181">
        <f>Commodity_prices_MEUR2022!H36*(Conversions!$Z$2/Conversions!$AC$2)</f>
        <v>386.34338991787985</v>
      </c>
      <c r="I36" s="181">
        <f>Commodity_prices_MEUR2022!I36*(Conversions!$Z$2/Conversions!$AC$2)</f>
        <v>386.34338991787985</v>
      </c>
      <c r="J36" s="19">
        <v>45748</v>
      </c>
      <c r="K36" t="s">
        <v>2187</v>
      </c>
      <c r="L36" s="10" t="s">
        <v>2184</v>
      </c>
    </row>
    <row r="37" spans="1:12" ht="30" x14ac:dyDescent="0.25">
      <c r="A37" s="3" t="s">
        <v>527</v>
      </c>
      <c r="B37" s="101" t="s">
        <v>2267</v>
      </c>
      <c r="C37" s="181">
        <f>Commodity_prices_MEUR2022!C37*(Conversions!$Z$2/Conversions!$AC$2)</f>
        <v>1049.6175787265377</v>
      </c>
      <c r="D37" s="181">
        <f>Commodity_prices_MEUR2022!D37*(Conversions!$Z$2/Conversions!$AC$2)</f>
        <v>1049.6175787265377</v>
      </c>
      <c r="E37" s="181">
        <f>Commodity_prices_MEUR2022!E37*(Conversions!$Z$2/Conversions!$AC$2)</f>
        <v>1049.6175787265377</v>
      </c>
      <c r="F37" s="181">
        <f>Commodity_prices_MEUR2022!F37*(Conversions!$Z$2/Conversions!$AC$2)</f>
        <v>1049.6175787265377</v>
      </c>
      <c r="G37" s="181">
        <f>Commodity_prices_MEUR2022!G37*(Conversions!$Z$2/Conversions!$AC$2)</f>
        <v>1049.6175787265377</v>
      </c>
      <c r="H37" s="181">
        <f>Commodity_prices_MEUR2022!H37*(Conversions!$Z$2/Conversions!$AC$2)</f>
        <v>1049.6175787265377</v>
      </c>
      <c r="I37" s="181">
        <f>Commodity_prices_MEUR2022!I37*(Conversions!$Z$2/Conversions!$AC$2)</f>
        <v>1049.6175787265377</v>
      </c>
      <c r="J37" s="19">
        <v>45748</v>
      </c>
      <c r="K37" t="s">
        <v>2147</v>
      </c>
      <c r="L37" s="10" t="s">
        <v>2149</v>
      </c>
    </row>
    <row r="38" spans="1:12" ht="30" x14ac:dyDescent="0.25">
      <c r="A38" s="1" t="s">
        <v>528</v>
      </c>
      <c r="B38" s="101" t="s">
        <v>2267</v>
      </c>
      <c r="C38" s="181">
        <f>Commodity_prices_MEUR2022!C38*(Conversions!$Z$2/Conversions!$AC$2)</f>
        <v>1042.0866733727448</v>
      </c>
      <c r="D38" s="181">
        <f>Commodity_prices_MEUR2022!D38*(Conversions!$Z$2/Conversions!$AC$2)</f>
        <v>1042.0866733727448</v>
      </c>
      <c r="E38" s="181">
        <f>Commodity_prices_MEUR2022!E38*(Conversions!$Z$2/Conversions!$AC$2)</f>
        <v>1042.0866733727448</v>
      </c>
      <c r="F38" s="181">
        <f>Commodity_prices_MEUR2022!F38*(Conversions!$Z$2/Conversions!$AC$2)</f>
        <v>1042.0866733727448</v>
      </c>
      <c r="G38" s="181">
        <f>Commodity_prices_MEUR2022!G38*(Conversions!$Z$2/Conversions!$AC$2)</f>
        <v>1042.0866733727448</v>
      </c>
      <c r="H38" s="181">
        <f>Commodity_prices_MEUR2022!H38*(Conversions!$Z$2/Conversions!$AC$2)</f>
        <v>1042.0866733727448</v>
      </c>
      <c r="I38" s="181">
        <f>Commodity_prices_MEUR2022!I38*(Conversions!$Z$2/Conversions!$AC$2)</f>
        <v>1042.0866733727448</v>
      </c>
      <c r="J38" s="19">
        <v>45748</v>
      </c>
      <c r="K38" t="s">
        <v>2147</v>
      </c>
      <c r="L38" s="10" t="s">
        <v>2149</v>
      </c>
    </row>
    <row r="39" spans="1:12" ht="30" x14ac:dyDescent="0.25">
      <c r="A39" s="3" t="s">
        <v>529</v>
      </c>
      <c r="B39" s="101" t="s">
        <v>2267</v>
      </c>
      <c r="C39" s="181">
        <f>Commodity_prices_MEUR2022!C39*(Conversions!$Z$2/Conversions!$AC$2)</f>
        <v>938.3435436972668</v>
      </c>
      <c r="D39" s="181">
        <f>Commodity_prices_MEUR2022!D39*(Conversions!$Z$2/Conversions!$AC$2)</f>
        <v>938.3435436972668</v>
      </c>
      <c r="E39" s="181">
        <f>Commodity_prices_MEUR2022!E39*(Conversions!$Z$2/Conversions!$AC$2)</f>
        <v>938.3435436972668</v>
      </c>
      <c r="F39" s="181">
        <f>Commodity_prices_MEUR2022!F39*(Conversions!$Z$2/Conversions!$AC$2)</f>
        <v>938.3435436972668</v>
      </c>
      <c r="G39" s="181">
        <f>Commodity_prices_MEUR2022!G39*(Conversions!$Z$2/Conversions!$AC$2)</f>
        <v>938.3435436972668</v>
      </c>
      <c r="H39" s="181">
        <f>Commodity_prices_MEUR2022!H39*(Conversions!$Z$2/Conversions!$AC$2)</f>
        <v>938.3435436972668</v>
      </c>
      <c r="I39" s="181">
        <f>Commodity_prices_MEUR2022!I39*(Conversions!$Z$2/Conversions!$AC$2)</f>
        <v>938.3435436972668</v>
      </c>
      <c r="J39" s="19">
        <v>45748</v>
      </c>
      <c r="K39" t="s">
        <v>2147</v>
      </c>
      <c r="L39" s="10" t="s">
        <v>2149</v>
      </c>
    </row>
    <row r="40" spans="1:12" x14ac:dyDescent="0.25">
      <c r="A40" s="1" t="s">
        <v>530</v>
      </c>
      <c r="B40" s="101" t="s">
        <v>2267</v>
      </c>
      <c r="C40" s="104">
        <f>Commodity_prices_MEUR2022!C40*(Conversions!$Z$2/Conversions!$AC$2)</f>
        <v>645.23538199476218</v>
      </c>
      <c r="D40" s="104">
        <f>Commodity_prices_MEUR2022!D40*(Conversions!$Z$2/Conversions!$AC$2)</f>
        <v>599.06439590212517</v>
      </c>
      <c r="E40" s="104">
        <f>Commodity_prices_MEUR2022!E40*(Conversions!$Z$2/Conversions!$AC$2)</f>
        <v>553.05889885265299</v>
      </c>
      <c r="F40" s="104">
        <f>Commodity_prices_MEUR2022!F40*(Conversions!$Z$2/Conversions!$AC$2)</f>
        <v>553.05889885265299</v>
      </c>
      <c r="G40" s="104">
        <f>Commodity_prices_MEUR2022!G40*(Conversions!$Z$2/Conversions!$AC$2)</f>
        <v>414.79417413948983</v>
      </c>
      <c r="H40" s="104">
        <f>Commodity_prices_MEUR2022!H40*(Conversions!$Z$2/Conversions!$AC$2)</f>
        <v>398.49851390412431</v>
      </c>
      <c r="I40" s="104">
        <f>Commodity_prices_MEUR2022!I40*(Conversions!$Z$2/Conversions!$AC$2)</f>
        <v>381.87400158873669</v>
      </c>
      <c r="J40" s="19">
        <v>45582</v>
      </c>
      <c r="L40" s="10" t="s">
        <v>531</v>
      </c>
    </row>
    <row r="41" spans="1:12" ht="45" x14ac:dyDescent="0.25">
      <c r="A41" s="3" t="s">
        <v>2134</v>
      </c>
      <c r="B41" s="101" t="s">
        <v>2267</v>
      </c>
      <c r="C41" s="103">
        <f>Commodity_prices_MEUR2022!C41*(Conversions!$Z$2/Conversions!$AC$2)</f>
        <v>109.03597565840363</v>
      </c>
      <c r="D41" s="103">
        <f>Commodity_prices_MEUR2022!D41*(Conversions!$Z$2/Conversions!$AC$2)</f>
        <v>109.03597565840363</v>
      </c>
      <c r="E41" s="103">
        <f>Commodity_prices_MEUR2022!E41*(Conversions!$Z$2/Conversions!$AC$2)</f>
        <v>109.03597565840363</v>
      </c>
      <c r="F41" s="103">
        <f>Commodity_prices_MEUR2022!F41*(Conversions!$Z$2/Conversions!$AC$2)</f>
        <v>109.03597565840363</v>
      </c>
      <c r="G41" s="103">
        <f>Commodity_prices_MEUR2022!G41*(Conversions!$Z$2/Conversions!$AC$2)</f>
        <v>109.03597565840363</v>
      </c>
      <c r="H41" s="103">
        <f>Commodity_prices_MEUR2022!H41*(Conversions!$Z$2/Conversions!$AC$2)</f>
        <v>109.03597565840363</v>
      </c>
      <c r="I41" s="103">
        <f>Commodity_prices_MEUR2022!I41*(Conversions!$Z$2/Conversions!$AC$2)</f>
        <v>109.03597565840363</v>
      </c>
      <c r="J41" s="19">
        <v>45747</v>
      </c>
      <c r="K41" t="s">
        <v>2147</v>
      </c>
      <c r="L41" s="10" t="s">
        <v>2171</v>
      </c>
    </row>
    <row r="42" spans="1:12" x14ac:dyDescent="0.25">
      <c r="A42" s="178" t="s">
        <v>2135</v>
      </c>
      <c r="B42" s="101" t="s">
        <v>2267</v>
      </c>
      <c r="C42" s="103">
        <f>Commodity_prices_MEUR2022!C42*(Conversions!$Z$2/Conversions!$AC$2)</f>
        <v>9.6087766700829214</v>
      </c>
      <c r="D42" s="103">
        <f>Commodity_prices_MEUR2022!D42*(Conversions!$Z$2/Conversions!$AC$2)</f>
        <v>9.6087766700829214</v>
      </c>
      <c r="E42" s="103">
        <f>Commodity_prices_MEUR2022!E42*(Conversions!$Z$2/Conversions!$AC$2)</f>
        <v>9.6087766700829214</v>
      </c>
      <c r="F42" s="103">
        <f>Commodity_prices_MEUR2022!F42*(Conversions!$Z$2/Conversions!$AC$2)</f>
        <v>9.6087766700829214</v>
      </c>
      <c r="G42" s="103">
        <f>Commodity_prices_MEUR2022!G42*(Conversions!$Z$2/Conversions!$AC$2)</f>
        <v>9.6087766700829214</v>
      </c>
      <c r="H42" s="103">
        <f>Commodity_prices_MEUR2022!H42*(Conversions!$Z$2/Conversions!$AC$2)</f>
        <v>9.6087766700829214</v>
      </c>
      <c r="I42" s="103">
        <f>Commodity_prices_MEUR2022!I42*(Conversions!$Z$2/Conversions!$AC$2)</f>
        <v>9.6087766700829214</v>
      </c>
      <c r="J42" s="19">
        <v>45747</v>
      </c>
      <c r="K42" t="s">
        <v>2141</v>
      </c>
      <c r="L42" s="10" t="s">
        <v>2142</v>
      </c>
    </row>
    <row r="43" spans="1:12" ht="30" x14ac:dyDescent="0.25">
      <c r="A43" s="178" t="s">
        <v>2136</v>
      </c>
      <c r="B43" s="101" t="s">
        <v>2267</v>
      </c>
      <c r="C43" s="104">
        <f>Commodity_prices_MEUR2022!C43*(Conversions!$Z$2/Conversions!$AC$2)</f>
        <v>0</v>
      </c>
      <c r="D43" s="104">
        <f>Commodity_prices_MEUR2022!D43*(Conversions!$Z$2/Conversions!$AC$2)</f>
        <v>0</v>
      </c>
      <c r="E43" s="104">
        <f>Commodity_prices_MEUR2022!E43*(Conversions!$Z$2/Conversions!$AC$2)</f>
        <v>0</v>
      </c>
      <c r="F43" s="104">
        <f>Commodity_prices_MEUR2022!F43*(Conversions!$Z$2/Conversions!$AC$2)</f>
        <v>0</v>
      </c>
      <c r="G43" s="104">
        <f>Commodity_prices_MEUR2022!G43*(Conversions!$Z$2/Conversions!$AC$2)</f>
        <v>0</v>
      </c>
      <c r="H43" s="104">
        <f>Commodity_prices_MEUR2022!H43*(Conversions!$Z$2/Conversions!$AC$2)</f>
        <v>0</v>
      </c>
      <c r="I43" s="104">
        <f>Commodity_prices_MEUR2022!I43*(Conversions!$Z$2/Conversions!$AC$2)</f>
        <v>0</v>
      </c>
      <c r="J43" s="19">
        <v>45747</v>
      </c>
      <c r="K43" t="s">
        <v>2143</v>
      </c>
      <c r="L43" s="10" t="s">
        <v>2144</v>
      </c>
    </row>
    <row r="44" spans="1:12" ht="30" x14ac:dyDescent="0.25">
      <c r="A44" s="179" t="s">
        <v>2137</v>
      </c>
      <c r="B44" s="101" t="s">
        <v>2267</v>
      </c>
      <c r="C44" s="103">
        <f>Commodity_prices_MEUR2022!C44*(Conversions!$Z$2/Conversions!$AC$2)</f>
        <v>16.297184400363882</v>
      </c>
      <c r="D44" s="103">
        <f>Commodity_prices_MEUR2022!D44*(Conversions!$Z$2/Conversions!$AC$2)</f>
        <v>16.297184400363882</v>
      </c>
      <c r="E44" s="103">
        <f>Commodity_prices_MEUR2022!E44*(Conversions!$Z$2/Conversions!$AC$2)</f>
        <v>16.297184400363882</v>
      </c>
      <c r="F44" s="103">
        <f>Commodity_prices_MEUR2022!F44*(Conversions!$Z$2/Conversions!$AC$2)</f>
        <v>16.297184400363882</v>
      </c>
      <c r="G44" s="103">
        <f>Commodity_prices_MEUR2022!G44*(Conversions!$Z$2/Conversions!$AC$2)</f>
        <v>16.297184400363882</v>
      </c>
      <c r="H44" s="103">
        <f>Commodity_prices_MEUR2022!H44*(Conversions!$Z$2/Conversions!$AC$2)</f>
        <v>16.297184400363882</v>
      </c>
      <c r="I44" s="103">
        <f>Commodity_prices_MEUR2022!I44*(Conversions!$Z$2/Conversions!$AC$2)</f>
        <v>16.297184400363882</v>
      </c>
      <c r="J44" s="19">
        <v>45747</v>
      </c>
      <c r="K44" t="s">
        <v>2147</v>
      </c>
      <c r="L44" s="10" t="s">
        <v>2149</v>
      </c>
    </row>
    <row r="45" spans="1:12" x14ac:dyDescent="0.25">
      <c r="A45" s="179" t="s">
        <v>2138</v>
      </c>
      <c r="B45" s="101" t="s">
        <v>2267</v>
      </c>
      <c r="C45" s="104">
        <f>Commodity_prices_MEUR2022!C45*(Conversions!$Z$2/Conversions!$AC$2)</f>
        <v>9.3342401937948374</v>
      </c>
      <c r="D45" s="104">
        <f>Commodity_prices_MEUR2022!D45*(Conversions!$Z$2/Conversions!$AC$2)</f>
        <v>9.3342401937948374</v>
      </c>
      <c r="E45" s="104">
        <f>Commodity_prices_MEUR2022!E45*(Conversions!$Z$2/Conversions!$AC$2)</f>
        <v>9.3342401937948374</v>
      </c>
      <c r="F45" s="104">
        <f>Commodity_prices_MEUR2022!F45*(Conversions!$Z$2/Conversions!$AC$2)</f>
        <v>9.3342401937948374</v>
      </c>
      <c r="G45" s="104">
        <f>Commodity_prices_MEUR2022!G45*(Conversions!$Z$2/Conversions!$AC$2)</f>
        <v>9.3342401937948374</v>
      </c>
      <c r="H45" s="104">
        <f>Commodity_prices_MEUR2022!H45*(Conversions!$Z$2/Conversions!$AC$2)</f>
        <v>9.3342401937948374</v>
      </c>
      <c r="I45" s="104">
        <f>Commodity_prices_MEUR2022!I45*(Conversions!$Z$2/Conversions!$AC$2)</f>
        <v>9.3342401937948374</v>
      </c>
      <c r="J45" s="19">
        <v>45747</v>
      </c>
      <c r="K45" t="s">
        <v>2145</v>
      </c>
      <c r="L45" s="10" t="s">
        <v>2146</v>
      </c>
    </row>
    <row r="46" spans="1:12" ht="30" x14ac:dyDescent="0.25">
      <c r="A46" s="179" t="s">
        <v>2139</v>
      </c>
      <c r="B46" s="101" t="s">
        <v>2267</v>
      </c>
      <c r="C46" s="103">
        <f>Commodity_prices_MEUR2022!C46*(Conversions!$Z$2/Conversions!$AC$2)</f>
        <v>77.053237678188765</v>
      </c>
      <c r="D46" s="103">
        <f>Commodity_prices_MEUR2022!D46*(Conversions!$Z$2/Conversions!$AC$2)</f>
        <v>77.053237678188765</v>
      </c>
      <c r="E46" s="103">
        <f>Commodity_prices_MEUR2022!E46*(Conversions!$Z$2/Conversions!$AC$2)</f>
        <v>77.053237678188765</v>
      </c>
      <c r="F46" s="103">
        <f>Commodity_prices_MEUR2022!F46*(Conversions!$Z$2/Conversions!$AC$2)</f>
        <v>77.053237678188765</v>
      </c>
      <c r="G46" s="103">
        <f>Commodity_prices_MEUR2022!G46*(Conversions!$Z$2/Conversions!$AC$2)</f>
        <v>77.053237678188765</v>
      </c>
      <c r="H46" s="103">
        <f>Commodity_prices_MEUR2022!H46*(Conversions!$Z$2/Conversions!$AC$2)</f>
        <v>77.053237678188765</v>
      </c>
      <c r="I46" s="103">
        <f>Commodity_prices_MEUR2022!I46*(Conversions!$Z$2/Conversions!$AC$2)</f>
        <v>77.053237678188765</v>
      </c>
      <c r="J46" s="19">
        <v>45747</v>
      </c>
      <c r="K46" t="s">
        <v>2147</v>
      </c>
      <c r="L46" s="10" t="s">
        <v>2149</v>
      </c>
    </row>
    <row r="47" spans="1:12" x14ac:dyDescent="0.25">
      <c r="A47" s="178" t="s">
        <v>2140</v>
      </c>
      <c r="B47" s="101" t="s">
        <v>2267</v>
      </c>
      <c r="C47" s="179">
        <f>Commodity_prices_MEUR2022!C47*(Conversions!$Z$2/Conversions!$AC$2)</f>
        <v>183.02431752538899</v>
      </c>
      <c r="D47" s="179">
        <f>Commodity_prices_MEUR2022!D47*(Conversions!$Z$2/Conversions!$AC$2)</f>
        <v>183.02431752538899</v>
      </c>
      <c r="E47" s="179">
        <f>Commodity_prices_MEUR2022!E47*(Conversions!$Z$2/Conversions!$AC$2)</f>
        <v>183.02431752538899</v>
      </c>
      <c r="F47" s="179">
        <f>Commodity_prices_MEUR2022!F47*(Conversions!$Z$2/Conversions!$AC$2)</f>
        <v>183.02431752538899</v>
      </c>
      <c r="G47" s="179">
        <f>Commodity_prices_MEUR2022!G47*(Conversions!$Z$2/Conversions!$AC$2)</f>
        <v>183.02431752538899</v>
      </c>
      <c r="H47" s="179">
        <f>Commodity_prices_MEUR2022!H47*(Conversions!$Z$2/Conversions!$AC$2)</f>
        <v>183.02431752538899</v>
      </c>
      <c r="I47" s="179">
        <f>Commodity_prices_MEUR2022!I47*(Conversions!$Z$2/Conversions!$AC$2)</f>
        <v>183.02431752538899</v>
      </c>
      <c r="J47" s="19">
        <v>45747</v>
      </c>
    </row>
    <row r="48" spans="1:12" ht="45" x14ac:dyDescent="0.25">
      <c r="A48" s="179" t="s">
        <v>2150</v>
      </c>
      <c r="B48" s="101" t="s">
        <v>2267</v>
      </c>
      <c r="C48" s="23">
        <f>Commodity_prices_MEUR2022!C48*(Conversions!$Z$2/Conversions!$AC$2)</f>
        <v>25.897931216349235</v>
      </c>
      <c r="D48" s="23">
        <f>Commodity_prices_MEUR2022!D48*(Conversions!$Z$2/Conversions!$AC$2)</f>
        <v>25.897931216349235</v>
      </c>
      <c r="E48" s="23">
        <f>Commodity_prices_MEUR2022!E48*(Conversions!$Z$2/Conversions!$AC$2)</f>
        <v>25.897931216349235</v>
      </c>
      <c r="F48" s="23">
        <f>Commodity_prices_MEUR2022!F48*(Conversions!$Z$2/Conversions!$AC$2)</f>
        <v>25.897931216349235</v>
      </c>
      <c r="G48" s="23">
        <f>Commodity_prices_MEUR2022!G48*(Conversions!$Z$2/Conversions!$AC$2)</f>
        <v>25.897931216349235</v>
      </c>
      <c r="H48" s="23">
        <f>Commodity_prices_MEUR2022!H48*(Conversions!$Z$2/Conversions!$AC$2)</f>
        <v>25.897931216349235</v>
      </c>
      <c r="I48" s="23">
        <f>Commodity_prices_MEUR2022!I48*(Conversions!$Z$2/Conversions!$AC$2)</f>
        <v>25.897931216349235</v>
      </c>
      <c r="J48" s="19">
        <v>45747</v>
      </c>
      <c r="K48" t="s">
        <v>2147</v>
      </c>
      <c r="L48" s="10" t="s">
        <v>2171</v>
      </c>
    </row>
    <row r="49" spans="1:12" ht="45" x14ac:dyDescent="0.25">
      <c r="A49" s="179" t="s">
        <v>2189</v>
      </c>
      <c r="B49" s="101" t="s">
        <v>2267</v>
      </c>
      <c r="C49" s="23">
        <f>Commodity_prices_MEUR2022!C49*(Conversions!$Z$2/Conversions!$AC$2)</f>
        <v>64.098324994561679</v>
      </c>
      <c r="D49" s="23">
        <f>Commodity_prices_MEUR2022!D49*(Conversions!$Z$2/Conversions!$AC$2)</f>
        <v>64.098324994561679</v>
      </c>
      <c r="E49" s="23">
        <f>Commodity_prices_MEUR2022!E49*(Conversions!$Z$2/Conversions!$AC$2)</f>
        <v>64.098324994561679</v>
      </c>
      <c r="F49" s="23">
        <f>Commodity_prices_MEUR2022!F49*(Conversions!$Z$2/Conversions!$AC$2)</f>
        <v>64.098324994561679</v>
      </c>
      <c r="G49" s="23">
        <f>Commodity_prices_MEUR2022!G49*(Conversions!$Z$2/Conversions!$AC$2)</f>
        <v>64.098324994561679</v>
      </c>
      <c r="H49" s="23">
        <f>Commodity_prices_MEUR2022!H49*(Conversions!$Z$2/Conversions!$AC$2)</f>
        <v>64.098324994561679</v>
      </c>
      <c r="I49" s="23">
        <f>Commodity_prices_MEUR2022!I49*(Conversions!$Z$2/Conversions!$AC$2)</f>
        <v>64.098324994561679</v>
      </c>
      <c r="J49" s="19">
        <v>45749</v>
      </c>
      <c r="K49" t="s">
        <v>2190</v>
      </c>
      <c r="L49" s="10" t="s">
        <v>2191</v>
      </c>
    </row>
    <row r="50" spans="1:12" ht="30" x14ac:dyDescent="0.25">
      <c r="A50" s="179" t="s">
        <v>2282</v>
      </c>
      <c r="B50" s="101" t="s">
        <v>2267</v>
      </c>
      <c r="C50" s="23">
        <f>Commodity_prices_MEUR2022!C50*(Conversions!$Z$2/Conversions!$AC$2)</f>
        <v>62.502804434920336</v>
      </c>
      <c r="D50" s="23">
        <f>Commodity_prices_MEUR2022!D50*(Conversions!$Z$2/Conversions!$AC$2)</f>
        <v>62.502804434920336</v>
      </c>
      <c r="E50" s="23">
        <f>Commodity_prices_MEUR2022!E50*(Conversions!$Z$2/Conversions!$AC$2)</f>
        <v>62.502804434920336</v>
      </c>
      <c r="F50" s="23">
        <f>Commodity_prices_MEUR2022!F50*(Conversions!$Z$2/Conversions!$AC$2)</f>
        <v>62.502804434920336</v>
      </c>
      <c r="G50" s="23">
        <f>Commodity_prices_MEUR2022!G50*(Conversions!$Z$2/Conversions!$AC$2)</f>
        <v>62.502804434920336</v>
      </c>
      <c r="H50" s="23">
        <f>Commodity_prices_MEUR2022!H50*(Conversions!$Z$2/Conversions!$AC$2)</f>
        <v>62.502804434920336</v>
      </c>
      <c r="I50" s="23">
        <f>Commodity_prices_MEUR2022!I50*(Conversions!$Z$2/Conversions!$AC$2)</f>
        <v>62.502804434920336</v>
      </c>
      <c r="J50" s="19">
        <v>45869</v>
      </c>
      <c r="K50" t="s">
        <v>2283</v>
      </c>
      <c r="L50" s="10" t="s">
        <v>2284</v>
      </c>
    </row>
    <row r="51" spans="1:12" x14ac:dyDescent="0.25">
      <c r="A51" s="179" t="s">
        <v>2286</v>
      </c>
      <c r="B51" s="1" t="s">
        <v>2266</v>
      </c>
      <c r="C51" s="23">
        <f>22*(Conversions!$Z$2/Conversions!$AA$2)</f>
        <v>21.6084</v>
      </c>
      <c r="D51" s="23">
        <f>22*(Conversions!$Z$2/Conversions!$AA$2)</f>
        <v>21.6084</v>
      </c>
      <c r="E51" s="23">
        <f>22*(Conversions!$Z$2/Conversions!$AA$2)</f>
        <v>21.6084</v>
      </c>
      <c r="F51" s="23">
        <f>22*(Conversions!$Z$2/Conversions!$AA$2)</f>
        <v>21.6084</v>
      </c>
      <c r="G51" s="23">
        <f>22*(Conversions!$Z$2/Conversions!$AA$2)</f>
        <v>21.6084</v>
      </c>
      <c r="H51" s="23">
        <f>22*(Conversions!$Z$2/Conversions!$AA$2)</f>
        <v>21.6084</v>
      </c>
      <c r="I51" s="23">
        <f>22*(Conversions!$Z$2/Conversions!$AA$2)</f>
        <v>21.6084</v>
      </c>
      <c r="J51" s="19">
        <v>45959</v>
      </c>
      <c r="K51" t="s">
        <v>2287</v>
      </c>
      <c r="L51" s="10" t="s">
        <v>2288</v>
      </c>
    </row>
  </sheetData>
  <conditionalFormatting sqref="C4:C5">
    <cfRule type="expression" dxfId="60" priority="10">
      <formula>#REF!="Primary"</formula>
    </cfRule>
  </conditionalFormatting>
  <conditionalFormatting sqref="C2:I34">
    <cfRule type="expression" dxfId="59" priority="12">
      <formula>#REF!="Primary"</formula>
    </cfRule>
    <cfRule type="expression" dxfId="58" priority="14">
      <formula>#REF!="Primary"</formula>
    </cfRule>
  </conditionalFormatting>
  <conditionalFormatting sqref="C18:I18">
    <cfRule type="expression" dxfId="57" priority="11">
      <formula>#REF!="Primary"</formula>
    </cfRule>
  </conditionalFormatting>
  <conditionalFormatting sqref="C35:I36">
    <cfRule type="expression" dxfId="56" priority="8">
      <formula>#REF!="Primary"</formula>
    </cfRule>
    <cfRule type="expression" dxfId="55" priority="9">
      <formula>#REF!="Primary"</formula>
    </cfRule>
  </conditionalFormatting>
  <conditionalFormatting sqref="C37:I37">
    <cfRule type="expression" dxfId="54" priority="7">
      <formula>$C37="Primary"</formula>
    </cfRule>
  </conditionalFormatting>
  <conditionalFormatting sqref="C38:I38">
    <cfRule type="expression" dxfId="53" priority="6">
      <formula>$C38="Primary"</formula>
    </cfRule>
  </conditionalFormatting>
  <conditionalFormatting sqref="C39:I39">
    <cfRule type="expression" dxfId="52" priority="5">
      <formula>$C39="Primary"</formula>
    </cfRule>
  </conditionalFormatting>
  <conditionalFormatting sqref="C40:I40">
    <cfRule type="expression" dxfId="51" priority="4">
      <formula>$C40="Primary"</formula>
    </cfRule>
  </conditionalFormatting>
  <conditionalFormatting sqref="C41:I42 C44:I44 C46:I46">
    <cfRule type="expression" dxfId="50" priority="2">
      <formula>$C41="Primary"</formula>
    </cfRule>
  </conditionalFormatting>
  <conditionalFormatting sqref="C43:I43 C45:I45">
    <cfRule type="expression" dxfId="49" priority="1">
      <formula>$C43="Primary"</formula>
    </cfRule>
  </conditionalFormatting>
  <conditionalFormatting sqref="D20">
    <cfRule type="expression" dxfId="48" priority="3">
      <formula>#REF!="Primary"</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99176-2BA5-4753-AEE1-F2C5E7D18449}">
  <sheetPr>
    <tabColor rgb="FF92D050"/>
  </sheetPr>
  <dimension ref="A1:K48"/>
  <sheetViews>
    <sheetView topLeftCell="A12" zoomScale="55" zoomScaleNormal="55" workbookViewId="0">
      <selection activeCell="O43" sqref="O43"/>
    </sheetView>
  </sheetViews>
  <sheetFormatPr defaultRowHeight="15" x14ac:dyDescent="0.25"/>
  <cols>
    <col min="1" max="1" width="74" bestFit="1" customWidth="1"/>
    <col min="2" max="2" width="13" bestFit="1" customWidth="1"/>
    <col min="9" max="9" width="10.42578125" bestFit="1" customWidth="1"/>
    <col min="10" max="10" width="20.42578125" bestFit="1" customWidth="1"/>
    <col min="11" max="11" width="97.140625" style="10" customWidth="1"/>
  </cols>
  <sheetData>
    <row r="1" spans="1:11" x14ac:dyDescent="0.25">
      <c r="A1" s="5" t="s">
        <v>31</v>
      </c>
      <c r="B1" s="20">
        <v>2022</v>
      </c>
      <c r="C1" s="6">
        <v>2025</v>
      </c>
      <c r="D1" s="6">
        <v>2030</v>
      </c>
      <c r="E1" s="6">
        <v>2035</v>
      </c>
      <c r="F1" s="6">
        <v>2040</v>
      </c>
      <c r="G1" s="6">
        <v>2045</v>
      </c>
      <c r="H1" s="6">
        <v>2050</v>
      </c>
      <c r="I1" t="s">
        <v>153</v>
      </c>
      <c r="J1" t="s">
        <v>2126</v>
      </c>
      <c r="K1" s="10" t="s">
        <v>37</v>
      </c>
    </row>
    <row r="2" spans="1:11" ht="45" x14ac:dyDescent="0.25">
      <c r="A2" s="1" t="s">
        <v>0</v>
      </c>
      <c r="B2" s="2">
        <v>100</v>
      </c>
      <c r="C2" s="2">
        <f>B2*Commodity_prices_MEUR2022!D2/Commodity_prices_MEUR2022!C2</f>
        <v>92.844318929024311</v>
      </c>
      <c r="D2" s="2">
        <f>C2*Commodity_prices_MEUR2022!E2/Commodity_prices_MEUR2022!D2</f>
        <v>85.71428571428568</v>
      </c>
      <c r="E2" s="2">
        <f>D2*Commodity_prices_MEUR2022!F2/Commodity_prices_MEUR2022!E2</f>
        <v>85.71428571428568</v>
      </c>
      <c r="F2" s="2">
        <f>E2*Commodity_prices_MEUR2022!G2/Commodity_prices_MEUR2022!F2</f>
        <v>64.285714285714263</v>
      </c>
      <c r="G2" s="2">
        <f>F2*Commodity_prices_MEUR2022!H2/Commodity_prices_MEUR2022!G2</f>
        <v>61.760176987219097</v>
      </c>
      <c r="H2" s="2">
        <f>G2*Commodity_prices_MEUR2022!I2/Commodity_prices_MEUR2022!H2</f>
        <v>59.183673469387735</v>
      </c>
      <c r="I2" s="19">
        <v>45582</v>
      </c>
      <c r="J2" t="s">
        <v>458</v>
      </c>
      <c r="K2" s="10" t="s">
        <v>463</v>
      </c>
    </row>
    <row r="3" spans="1:11" ht="30" x14ac:dyDescent="0.25">
      <c r="A3" s="3" t="s">
        <v>1</v>
      </c>
      <c r="B3" s="4">
        <v>100</v>
      </c>
      <c r="C3" s="4">
        <f>B3*Commodity_prices_MEUR2022!D3/Commodity_prices_MEUR2022!C3</f>
        <v>92.844318929024325</v>
      </c>
      <c r="D3" s="4">
        <f>C3*Commodity_prices_MEUR2022!E3/Commodity_prices_MEUR2022!D3</f>
        <v>85.714285714285722</v>
      </c>
      <c r="E3" s="4">
        <f>D3*Commodity_prices_MEUR2022!F3/Commodity_prices_MEUR2022!E3</f>
        <v>85.714285714285722</v>
      </c>
      <c r="F3" s="4">
        <f>E3*Commodity_prices_MEUR2022!G3/Commodity_prices_MEUR2022!F3</f>
        <v>64.285714285714292</v>
      </c>
      <c r="G3" s="4">
        <f>F3*Commodity_prices_MEUR2022!H3/Commodity_prices_MEUR2022!G3</f>
        <v>61.760176987219118</v>
      </c>
      <c r="H3" s="4">
        <f>G3*Commodity_prices_MEUR2022!I3/Commodity_prices_MEUR2022!H3</f>
        <v>59.183673469387756</v>
      </c>
      <c r="I3" s="19">
        <v>45582</v>
      </c>
      <c r="J3" t="s">
        <v>178</v>
      </c>
      <c r="K3" s="10" t="s">
        <v>179</v>
      </c>
    </row>
    <row r="4" spans="1:11" ht="45" x14ac:dyDescent="0.25">
      <c r="A4" s="1" t="s">
        <v>2</v>
      </c>
      <c r="B4" s="2">
        <v>100</v>
      </c>
      <c r="C4" s="2">
        <f>B4*Commodity_prices_MEUR2022!D4/Commodity_prices_MEUR2022!C4</f>
        <v>92.844318929024311</v>
      </c>
      <c r="D4" s="2">
        <f>C4*Commodity_prices_MEUR2022!E4/Commodity_prices_MEUR2022!D4</f>
        <v>85.71428571428568</v>
      </c>
      <c r="E4" s="2">
        <f>D4*Commodity_prices_MEUR2022!F4/Commodity_prices_MEUR2022!E4</f>
        <v>85.71428571428568</v>
      </c>
      <c r="F4" s="2">
        <f>E4*Commodity_prices_MEUR2022!G4/Commodity_prices_MEUR2022!F4</f>
        <v>64.285714285714263</v>
      </c>
      <c r="G4" s="2">
        <f>F4*Commodity_prices_MEUR2022!H4/Commodity_prices_MEUR2022!G4</f>
        <v>61.760176987219097</v>
      </c>
      <c r="H4" s="2">
        <f>G4*Commodity_prices_MEUR2022!I4/Commodity_prices_MEUR2022!H4</f>
        <v>59.183673469387735</v>
      </c>
      <c r="I4" s="19">
        <v>45582</v>
      </c>
      <c r="J4" t="s">
        <v>458</v>
      </c>
      <c r="K4" s="10" t="s">
        <v>462</v>
      </c>
    </row>
    <row r="5" spans="1:11" ht="60" x14ac:dyDescent="0.25">
      <c r="A5" s="3" t="s">
        <v>3</v>
      </c>
      <c r="B5" s="4">
        <v>100</v>
      </c>
      <c r="C5" s="4">
        <f>B5*Commodity_prices_MEUR2022!D5/Commodity_prices_MEUR2022!C5</f>
        <v>92.844318929024325</v>
      </c>
      <c r="D5" s="4">
        <f>C5*Commodity_prices_MEUR2022!E5/Commodity_prices_MEUR2022!D5</f>
        <v>85.714285714285708</v>
      </c>
      <c r="E5" s="4">
        <f>D5*Commodity_prices_MEUR2022!F5/Commodity_prices_MEUR2022!E5</f>
        <v>85.714285714285708</v>
      </c>
      <c r="F5" s="4">
        <f>E5*Commodity_prices_MEUR2022!G5/Commodity_prices_MEUR2022!F5</f>
        <v>64.285714285714278</v>
      </c>
      <c r="G5" s="4">
        <f>F5*Commodity_prices_MEUR2022!H5/Commodity_prices_MEUR2022!G5</f>
        <v>61.760176987219111</v>
      </c>
      <c r="H5" s="4">
        <f>G5*Commodity_prices_MEUR2022!I5/Commodity_prices_MEUR2022!H5</f>
        <v>59.183673469387742</v>
      </c>
      <c r="I5" s="19">
        <v>45582</v>
      </c>
      <c r="J5" t="s">
        <v>2130</v>
      </c>
      <c r="K5" s="10" t="s">
        <v>2129</v>
      </c>
    </row>
    <row r="6" spans="1:11" ht="30" x14ac:dyDescent="0.25">
      <c r="A6" s="1" t="s">
        <v>4</v>
      </c>
      <c r="B6" s="2">
        <v>100</v>
      </c>
      <c r="C6" s="2">
        <f>B6*Commodity_prices_MEUR2022!D6/Commodity_prices_MEUR2022!C6</f>
        <v>92.844318929024311</v>
      </c>
      <c r="D6" s="2">
        <f>C6*Commodity_prices_MEUR2022!E6/Commodity_prices_MEUR2022!D6</f>
        <v>85.71428571428568</v>
      </c>
      <c r="E6" s="2">
        <f>D6*Commodity_prices_MEUR2022!F6/Commodity_prices_MEUR2022!E6</f>
        <v>85.71428571428568</v>
      </c>
      <c r="F6" s="2">
        <f>E6*Commodity_prices_MEUR2022!G6/Commodity_prices_MEUR2022!F6</f>
        <v>64.285714285714263</v>
      </c>
      <c r="G6" s="2">
        <f>F6*Commodity_prices_MEUR2022!H6/Commodity_prices_MEUR2022!G6</f>
        <v>61.760176987219097</v>
      </c>
      <c r="H6" s="2">
        <f>G6*Commodity_prices_MEUR2022!I6/Commodity_prices_MEUR2022!H6</f>
        <v>59.183673469387749</v>
      </c>
      <c r="I6" s="19">
        <v>45582</v>
      </c>
      <c r="J6" t="s">
        <v>458</v>
      </c>
      <c r="K6" s="10" t="s">
        <v>459</v>
      </c>
    </row>
    <row r="7" spans="1:11" x14ac:dyDescent="0.25">
      <c r="A7" s="3" t="s">
        <v>5</v>
      </c>
      <c r="B7" s="4">
        <v>100</v>
      </c>
      <c r="C7" s="4">
        <f>B7*Commodity_prices_MEUR2022!D7/Commodity_prices_MEUR2022!C7</f>
        <v>92.844318929024311</v>
      </c>
      <c r="D7" s="4">
        <f>C7*Commodity_prices_MEUR2022!E7/Commodity_prices_MEUR2022!D7</f>
        <v>85.71428571428568</v>
      </c>
      <c r="E7" s="4">
        <f>D7*Commodity_prices_MEUR2022!F7/Commodity_prices_MEUR2022!E7</f>
        <v>85.71428571428568</v>
      </c>
      <c r="F7" s="4">
        <f>E7*Commodity_prices_MEUR2022!G7/Commodity_prices_MEUR2022!F7</f>
        <v>64.285714285714263</v>
      </c>
      <c r="G7" s="4">
        <f>F7*Commodity_prices_MEUR2022!H7/Commodity_prices_MEUR2022!G7</f>
        <v>61.760176987219097</v>
      </c>
      <c r="H7" s="4">
        <f>G7*Commodity_prices_MEUR2022!I7/Commodity_prices_MEUR2022!H7</f>
        <v>59.183673469387749</v>
      </c>
      <c r="I7" s="19">
        <v>45579</v>
      </c>
      <c r="J7" t="s">
        <v>180</v>
      </c>
      <c r="K7" s="10" t="s">
        <v>524</v>
      </c>
    </row>
    <row r="8" spans="1:11" x14ac:dyDescent="0.25">
      <c r="A8" s="1" t="s">
        <v>6</v>
      </c>
      <c r="B8" s="2">
        <v>100</v>
      </c>
      <c r="C8" s="2">
        <f>B8*Commodity_prices_MEUR2022!D8/Commodity_prices_MEUR2022!C8</f>
        <v>95.714285714285708</v>
      </c>
      <c r="D8" s="2">
        <f>C8*Commodity_prices_MEUR2022!E8/Commodity_prices_MEUR2022!D8</f>
        <v>88.571428571428569</v>
      </c>
      <c r="E8" s="2">
        <f>D8*Commodity_prices_MEUR2022!F8/Commodity_prices_MEUR2022!E8</f>
        <v>81.428571428571431</v>
      </c>
      <c r="F8" s="2">
        <f>E8*Commodity_prices_MEUR2022!G8/Commodity_prices_MEUR2022!F8</f>
        <v>74.285714285714292</v>
      </c>
      <c r="G8" s="2">
        <f>F8*Commodity_prices_MEUR2022!H8/Commodity_prices_MEUR2022!G8</f>
        <v>67.142857142857153</v>
      </c>
      <c r="H8" s="2">
        <f>G8*Commodity_prices_MEUR2022!I8/Commodity_prices_MEUR2022!H8</f>
        <v>60</v>
      </c>
      <c r="I8" s="19">
        <v>45629</v>
      </c>
      <c r="J8" t="s">
        <v>2124</v>
      </c>
      <c r="K8" s="10" t="s">
        <v>2123</v>
      </c>
    </row>
    <row r="9" spans="1:11" ht="105" x14ac:dyDescent="0.25">
      <c r="A9" s="3" t="s">
        <v>7</v>
      </c>
      <c r="B9" s="4">
        <v>100</v>
      </c>
      <c r="C9" s="4">
        <f>B9*Commodity_prices_MEUR2022!D9/Commodity_prices_MEUR2022!C9</f>
        <v>91.052373033707852</v>
      </c>
      <c r="D9" s="4">
        <f>C9*Commodity_prices_MEUR2022!E9/Commodity_prices_MEUR2022!D9</f>
        <v>82.100325842696606</v>
      </c>
      <c r="E9" s="4">
        <f>D9*Commodity_prices_MEUR2022!F9/Commodity_prices_MEUR2022!E9</f>
        <v>82.100325842696606</v>
      </c>
      <c r="F9" s="4">
        <f>E9*Commodity_prices_MEUR2022!G9/Commodity_prices_MEUR2022!F9</f>
        <v>82.100325842696606</v>
      </c>
      <c r="G9" s="4">
        <f>F9*Commodity_prices_MEUR2022!H9/Commodity_prices_MEUR2022!G9</f>
        <v>82.100325842696606</v>
      </c>
      <c r="H9" s="4">
        <f>G9*Commodity_prices_MEUR2022!I9/Commodity_prices_MEUR2022!H9</f>
        <v>82.100325842696606</v>
      </c>
      <c r="I9" s="19">
        <v>45625</v>
      </c>
      <c r="J9" t="s">
        <v>2059</v>
      </c>
      <c r="K9" s="10" t="s">
        <v>2043</v>
      </c>
    </row>
    <row r="10" spans="1:11" x14ac:dyDescent="0.25">
      <c r="A10" s="1" t="s">
        <v>8</v>
      </c>
      <c r="B10" s="2">
        <v>100</v>
      </c>
      <c r="C10" s="2">
        <f>B10*Commodity_prices_MEUR2022!D10/Commodity_prices_MEUR2022!C10</f>
        <v>95.714285714285708</v>
      </c>
      <c r="D10" s="2">
        <f>C10*Commodity_prices_MEUR2022!E10/Commodity_prices_MEUR2022!D10</f>
        <v>88.571428571428569</v>
      </c>
      <c r="E10" s="2">
        <f>D10*Commodity_prices_MEUR2022!F10/Commodity_prices_MEUR2022!E10</f>
        <v>81.428571428571416</v>
      </c>
      <c r="F10" s="2">
        <f>E10*Commodity_prices_MEUR2022!G10/Commodity_prices_MEUR2022!F10</f>
        <v>74.285714285714278</v>
      </c>
      <c r="G10" s="2">
        <f>F10*Commodity_prices_MEUR2022!H10/Commodity_prices_MEUR2022!G10</f>
        <v>67.142857142857139</v>
      </c>
      <c r="H10" s="2">
        <f>G10*Commodity_prices_MEUR2022!I10/Commodity_prices_MEUR2022!H10</f>
        <v>60</v>
      </c>
      <c r="I10" s="19">
        <v>45629</v>
      </c>
      <c r="J10" t="s">
        <v>2124</v>
      </c>
      <c r="K10" s="10" t="s">
        <v>2114</v>
      </c>
    </row>
    <row r="11" spans="1:11" x14ac:dyDescent="0.25">
      <c r="A11" s="3" t="s">
        <v>9</v>
      </c>
      <c r="B11" s="4">
        <v>100</v>
      </c>
      <c r="C11" s="4">
        <f>B11*Commodity_prices_MEUR2022!D11/Commodity_prices_MEUR2022!C11</f>
        <v>95.714285714285722</v>
      </c>
      <c r="D11" s="4">
        <f>C11*Commodity_prices_MEUR2022!E11/Commodity_prices_MEUR2022!D11</f>
        <v>88.571428571428569</v>
      </c>
      <c r="E11" s="4">
        <f>D11*Commodity_prices_MEUR2022!F11/Commodity_prices_MEUR2022!E11</f>
        <v>81.428571428571431</v>
      </c>
      <c r="F11" s="4">
        <f>E11*Commodity_prices_MEUR2022!G11/Commodity_prices_MEUR2022!F11</f>
        <v>74.285714285714292</v>
      </c>
      <c r="G11" s="4">
        <f>F11*Commodity_prices_MEUR2022!H11/Commodity_prices_MEUR2022!G11</f>
        <v>67.142857142857153</v>
      </c>
      <c r="H11" s="4">
        <f>G11*Commodity_prices_MEUR2022!I11/Commodity_prices_MEUR2022!H11</f>
        <v>60</v>
      </c>
      <c r="I11" s="19">
        <v>45629</v>
      </c>
      <c r="J11" t="s">
        <v>2124</v>
      </c>
      <c r="K11" s="10" t="s">
        <v>2113</v>
      </c>
    </row>
    <row r="12" spans="1:11" ht="60" x14ac:dyDescent="0.25">
      <c r="A12" s="1" t="s">
        <v>10</v>
      </c>
      <c r="B12" s="2">
        <v>100</v>
      </c>
      <c r="C12" s="2">
        <f>B12*Commodity_prices_MEUR2022!D13/Commodity_prices_MEUR2022!C13</f>
        <v>57.777777777777779</v>
      </c>
      <c r="D12" s="2">
        <f>C12*Commodity_prices_MEUR2022!E13/Commodity_prices_MEUR2022!D13</f>
        <v>25.555555555555561</v>
      </c>
      <c r="E12" s="2">
        <f>D12*Commodity_prices_MEUR2022!F13/Commodity_prices_MEUR2022!E13</f>
        <v>22.136766281561542</v>
      </c>
      <c r="F12" s="2">
        <f>E12*Commodity_prices_MEUR2022!G13/Commodity_prices_MEUR2022!F13</f>
        <v>18.709912958456684</v>
      </c>
      <c r="G12" s="2">
        <f>F12*Commodity_prices_MEUR2022!H13/Commodity_prices_MEUR2022!G13</f>
        <v>18.71393855399236</v>
      </c>
      <c r="H12" s="2">
        <f>G12*Commodity_prices_MEUR2022!I13/Commodity_prices_MEUR2022!H13</f>
        <v>18.709912958456684</v>
      </c>
      <c r="I12" s="19">
        <v>45625</v>
      </c>
      <c r="J12" t="s">
        <v>2059</v>
      </c>
      <c r="K12" s="10" t="s">
        <v>2058</v>
      </c>
    </row>
    <row r="13" spans="1:11" ht="60" x14ac:dyDescent="0.25">
      <c r="A13" s="3" t="s">
        <v>11</v>
      </c>
      <c r="B13" s="4">
        <v>100</v>
      </c>
      <c r="C13" s="4">
        <f>B13*Commodity_prices_MEUR2022!D14/Commodity_prices_MEUR2022!C14</f>
        <v>57.777777777777779</v>
      </c>
      <c r="D13" s="4">
        <f>C13*Commodity_prices_MEUR2022!E14/Commodity_prices_MEUR2022!D14</f>
        <v>25.555555555555561</v>
      </c>
      <c r="E13" s="4">
        <f>D13*Commodity_prices_MEUR2022!F14/Commodity_prices_MEUR2022!E14</f>
        <v>22.136766281561542</v>
      </c>
      <c r="F13" s="4">
        <f>E13*Commodity_prices_MEUR2022!G14/Commodity_prices_MEUR2022!F14</f>
        <v>18.709912958456684</v>
      </c>
      <c r="G13" s="4">
        <f>F13*Commodity_prices_MEUR2022!H14/Commodity_prices_MEUR2022!G14</f>
        <v>18.71393855399236</v>
      </c>
      <c r="H13" s="4">
        <f>G13*Commodity_prices_MEUR2022!I14/Commodity_prices_MEUR2022!H14</f>
        <v>18.709912958456684</v>
      </c>
      <c r="I13" s="19">
        <v>45625</v>
      </c>
      <c r="J13" t="s">
        <v>180</v>
      </c>
      <c r="K13" s="10" t="s">
        <v>2064</v>
      </c>
    </row>
    <row r="14" spans="1:11" ht="45" x14ac:dyDescent="0.25">
      <c r="A14" s="101" t="s">
        <v>2100</v>
      </c>
      <c r="B14" s="2">
        <v>100</v>
      </c>
      <c r="C14" s="2">
        <f>B14*Commodity_prices_MEUR2022!D15/Commodity_prices_MEUR2022!C15</f>
        <v>97.210484825377435</v>
      </c>
      <c r="D14" s="2">
        <f>C14*Commodity_prices_MEUR2022!E15/Commodity_prices_MEUR2022!D15</f>
        <v>94.4444444444444</v>
      </c>
      <c r="E14" s="2">
        <f>D14*Commodity_prices_MEUR2022!F15/Commodity_prices_MEUR2022!E15</f>
        <v>93.525698368156128</v>
      </c>
      <c r="F14" s="2">
        <f>E14*Commodity_prices_MEUR2022!G15/Commodity_prices_MEUR2022!F15</f>
        <v>92.592592592592567</v>
      </c>
      <c r="G14" s="2">
        <f>F14*Commodity_prices_MEUR2022!H15/Commodity_prices_MEUR2022!G15</f>
        <v>91.198464816226888</v>
      </c>
      <c r="H14" s="2">
        <f>G14*Commodity_prices_MEUR2022!I15/Commodity_prices_MEUR2022!H15</f>
        <v>89.814814814814767</v>
      </c>
      <c r="I14" s="19">
        <v>45628</v>
      </c>
      <c r="J14" t="s">
        <v>2096</v>
      </c>
      <c r="K14" s="10" t="s">
        <v>2106</v>
      </c>
    </row>
    <row r="15" spans="1:11" ht="45" x14ac:dyDescent="0.25">
      <c r="A15" s="101" t="s">
        <v>2101</v>
      </c>
      <c r="B15" s="2"/>
      <c r="C15" s="2"/>
      <c r="D15" s="2"/>
      <c r="E15" s="2"/>
      <c r="F15" s="2"/>
      <c r="G15" s="2"/>
      <c r="H15" s="2"/>
      <c r="I15" s="19">
        <v>45628</v>
      </c>
      <c r="J15" t="s">
        <v>2096</v>
      </c>
      <c r="K15" s="10" t="s">
        <v>2107</v>
      </c>
    </row>
    <row r="16" spans="1:11" x14ac:dyDescent="0.25">
      <c r="A16" s="175" t="s">
        <v>13</v>
      </c>
      <c r="B16" s="4"/>
      <c r="C16" s="4"/>
      <c r="D16" s="4"/>
      <c r="E16" s="4"/>
      <c r="F16" s="4"/>
      <c r="G16" s="4"/>
      <c r="H16" s="4"/>
      <c r="I16" s="19">
        <v>45582</v>
      </c>
      <c r="J16" t="s">
        <v>180</v>
      </c>
      <c r="K16" s="10" t="s">
        <v>161</v>
      </c>
    </row>
    <row r="17" spans="1:11" ht="45" x14ac:dyDescent="0.25">
      <c r="A17" s="1" t="s">
        <v>14</v>
      </c>
      <c r="B17" s="2">
        <v>100</v>
      </c>
      <c r="C17" s="2">
        <f>B17*Commodity_prices_MEUR2022!D18/Commodity_prices_MEUR2022!C18</f>
        <v>88.634271894138706</v>
      </c>
      <c r="D17" s="2">
        <f>C17*Commodity_prices_MEUR2022!E18/Commodity_prices_MEUR2022!D18</f>
        <v>77.261564867621203</v>
      </c>
      <c r="E17" s="2">
        <f>D17*Commodity_prices_MEUR2022!F18/Commodity_prices_MEUR2022!E18</f>
        <v>75.768006619183069</v>
      </c>
      <c r="F17" s="2">
        <f>E17*Commodity_prices_MEUR2022!G18/Commodity_prices_MEUR2022!F18</f>
        <v>74.280071179222219</v>
      </c>
      <c r="G17" s="2">
        <f>F17*Commodity_prices_MEUR2022!H18/Commodity_prices_MEUR2022!G18</f>
        <v>72.792135739261369</v>
      </c>
      <c r="H17" s="2">
        <f>G17*Commodity_prices_MEUR2022!I18/Commodity_prices_MEUR2022!H18</f>
        <v>71.31836757011186</v>
      </c>
      <c r="I17" s="19">
        <v>45628</v>
      </c>
      <c r="J17" t="s">
        <v>2095</v>
      </c>
      <c r="K17" s="10" t="s">
        <v>2099</v>
      </c>
    </row>
    <row r="18" spans="1:11" ht="45" x14ac:dyDescent="0.25">
      <c r="A18" s="3" t="s">
        <v>15</v>
      </c>
      <c r="B18" s="4">
        <v>100</v>
      </c>
      <c r="C18" s="4">
        <f>B18*Commodity_prices_MEUR2022!D19/Commodity_prices_MEUR2022!C19</f>
        <v>67.55725190839695</v>
      </c>
      <c r="D18" s="4">
        <f>C18*Commodity_prices_MEUR2022!E19/Commodity_prices_MEUR2022!D19</f>
        <v>25.190839694656486</v>
      </c>
      <c r="E18" s="4">
        <f>D18*Commodity_prices_MEUR2022!F19/Commodity_prices_MEUR2022!E19</f>
        <v>25.572519083969464</v>
      </c>
      <c r="F18" s="4">
        <f>E18*Commodity_prices_MEUR2022!G19/Commodity_prices_MEUR2022!F19</f>
        <v>18.877898368940041</v>
      </c>
      <c r="G18" s="4">
        <f>F18*Commodity_prices_MEUR2022!H19/Commodity_prices_MEUR2022!G19</f>
        <v>18.322666063971219</v>
      </c>
      <c r="H18" s="4">
        <f>G18*Commodity_prices_MEUR2022!I19/Commodity_prices_MEUR2022!H19</f>
        <v>17.767433759002397</v>
      </c>
      <c r="I18" s="19">
        <v>45625</v>
      </c>
      <c r="J18" t="s">
        <v>2059</v>
      </c>
      <c r="K18" s="10" t="s">
        <v>2063</v>
      </c>
    </row>
    <row r="19" spans="1:11" ht="30" x14ac:dyDescent="0.25">
      <c r="A19" s="1" t="s">
        <v>16</v>
      </c>
      <c r="B19" s="2">
        <v>100</v>
      </c>
      <c r="C19" s="2">
        <f>B19*Commodity_prices_MEUR2022!D20/Commodity_prices_MEUR2022!C20</f>
        <v>92.844318929024311</v>
      </c>
      <c r="D19" s="2">
        <f>C19*Commodity_prices_MEUR2022!E20/Commodity_prices_MEUR2022!D20</f>
        <v>85.714285714285694</v>
      </c>
      <c r="E19" s="2">
        <f>D19*Commodity_prices_MEUR2022!F20/Commodity_prices_MEUR2022!E20</f>
        <v>85.714285714285694</v>
      </c>
      <c r="F19" s="2">
        <f>E19*Commodity_prices_MEUR2022!G20/Commodity_prices_MEUR2022!F20</f>
        <v>64.285714285714278</v>
      </c>
      <c r="G19" s="2">
        <f>F19*Commodity_prices_MEUR2022!H20/Commodity_prices_MEUR2022!G20</f>
        <v>61.760176987219111</v>
      </c>
      <c r="H19" s="2">
        <f>G19*Commodity_prices_MEUR2022!I20/Commodity_prices_MEUR2022!H20</f>
        <v>59.183673469387756</v>
      </c>
      <c r="I19" s="19">
        <v>45625</v>
      </c>
      <c r="J19" t="s">
        <v>2049</v>
      </c>
      <c r="K19" s="10" t="s">
        <v>2119</v>
      </c>
    </row>
    <row r="20" spans="1:11" ht="45" x14ac:dyDescent="0.25">
      <c r="A20" s="3" t="s">
        <v>17</v>
      </c>
      <c r="B20" s="4">
        <v>100</v>
      </c>
      <c r="C20" s="4">
        <f>B20*Commodity_prices_MEUR2022!D21/Commodity_prices_MEUR2022!C21</f>
        <v>57.777777777777779</v>
      </c>
      <c r="D20" s="4">
        <f>C20*Commodity_prices_MEUR2022!E21/Commodity_prices_MEUR2022!D21</f>
        <v>25.555555555555561</v>
      </c>
      <c r="E20" s="4">
        <f>D20*Commodity_prices_MEUR2022!F21/Commodity_prices_MEUR2022!E21</f>
        <v>22.136766281561542</v>
      </c>
      <c r="F20" s="4">
        <f>E20*Commodity_prices_MEUR2022!G21/Commodity_prices_MEUR2022!F21</f>
        <v>18.709912958456684</v>
      </c>
      <c r="G20" s="4">
        <f>F20*Commodity_prices_MEUR2022!H21/Commodity_prices_MEUR2022!G21</f>
        <v>18.71393855399236</v>
      </c>
      <c r="H20" s="4">
        <f>G20*Commodity_prices_MEUR2022!I21/Commodity_prices_MEUR2022!H21</f>
        <v>18.709912958456684</v>
      </c>
      <c r="I20" s="19">
        <v>45625</v>
      </c>
      <c r="J20" t="s">
        <v>2059</v>
      </c>
      <c r="K20" s="10" t="s">
        <v>2060</v>
      </c>
    </row>
    <row r="21" spans="1:11" ht="30" x14ac:dyDescent="0.25">
      <c r="A21" s="1" t="s">
        <v>18</v>
      </c>
      <c r="B21" s="2">
        <v>100</v>
      </c>
      <c r="C21" s="2">
        <f>B21*Commodity_prices_MEUR2022!D22/Commodity_prices_MEUR2022!C22</f>
        <v>116.8254913639071</v>
      </c>
      <c r="D21" s="2">
        <f>C21*Commodity_prices_MEUR2022!E22/Commodity_prices_MEUR2022!D22</f>
        <v>116.8254913639071</v>
      </c>
      <c r="E21" s="2">
        <f>D21*Commodity_prices_MEUR2022!F22/Commodity_prices_MEUR2022!E22</f>
        <v>116.8254913639071</v>
      </c>
      <c r="F21" s="2">
        <f>E21*Commodity_prices_MEUR2022!G22/Commodity_prices_MEUR2022!F22</f>
        <v>116.8254913639071</v>
      </c>
      <c r="G21" s="2">
        <f>F21*Commodity_prices_MEUR2022!H22/Commodity_prices_MEUR2022!G22</f>
        <v>116.8254913639071</v>
      </c>
      <c r="H21" s="2">
        <f>G21*Commodity_prices_MEUR2022!I22/Commodity_prices_MEUR2022!H22</f>
        <v>116.8254913639071</v>
      </c>
      <c r="I21" s="19">
        <v>45582</v>
      </c>
      <c r="J21" t="s">
        <v>522</v>
      </c>
      <c r="K21" s="10" t="s">
        <v>523</v>
      </c>
    </row>
    <row r="22" spans="1:11" ht="30" x14ac:dyDescent="0.25">
      <c r="A22" s="3" t="s">
        <v>19</v>
      </c>
      <c r="B22" s="102">
        <v>100</v>
      </c>
      <c r="C22" s="102">
        <f>B22*Commodity_prices_MEUR2022!D23/Commodity_prices_MEUR2022!C23</f>
        <v>100</v>
      </c>
      <c r="D22" s="102">
        <f>C22*Commodity_prices_MEUR2022!E23/Commodity_prices_MEUR2022!D23</f>
        <v>100</v>
      </c>
      <c r="E22" s="102">
        <f>D22*Commodity_prices_MEUR2022!F23/Commodity_prices_MEUR2022!E23</f>
        <v>100</v>
      </c>
      <c r="F22" s="102">
        <f>E22*Commodity_prices_MEUR2022!G23/Commodity_prices_MEUR2022!F23</f>
        <v>100</v>
      </c>
      <c r="G22" s="102">
        <f>F22*Commodity_prices_MEUR2022!H23/Commodity_prices_MEUR2022!G23</f>
        <v>100</v>
      </c>
      <c r="H22" s="102">
        <f>G22*Commodity_prices_MEUR2022!I23/Commodity_prices_MEUR2022!H23</f>
        <v>100</v>
      </c>
      <c r="I22" s="19">
        <v>45582</v>
      </c>
      <c r="J22" t="s">
        <v>515</v>
      </c>
      <c r="K22" s="10" t="s">
        <v>519</v>
      </c>
    </row>
    <row r="23" spans="1:11" x14ac:dyDescent="0.25">
      <c r="A23" s="1" t="s">
        <v>20</v>
      </c>
      <c r="B23" s="2">
        <v>100</v>
      </c>
      <c r="C23" s="2">
        <f>B23*Commodity_prices_MEUR2022!D24/Commodity_prices_MEUR2022!C24</f>
        <v>100</v>
      </c>
      <c r="D23" s="2">
        <f>C23*Commodity_prices_MEUR2022!E24/Commodity_prices_MEUR2022!D24</f>
        <v>100</v>
      </c>
      <c r="E23" s="2">
        <f>D23*Commodity_prices_MEUR2022!F24/Commodity_prices_MEUR2022!E24</f>
        <v>100</v>
      </c>
      <c r="F23" s="2">
        <f>E23*Commodity_prices_MEUR2022!G24/Commodity_prices_MEUR2022!F24</f>
        <v>100</v>
      </c>
      <c r="G23" s="2">
        <f>F23*Commodity_prices_MEUR2022!H24/Commodity_prices_MEUR2022!G24</f>
        <v>100</v>
      </c>
      <c r="H23" s="2">
        <f>G23*Commodity_prices_MEUR2022!I24/Commodity_prices_MEUR2022!H24</f>
        <v>100</v>
      </c>
      <c r="I23" s="19">
        <v>45625</v>
      </c>
      <c r="J23" t="s">
        <v>2068</v>
      </c>
      <c r="K23" s="10" t="s">
        <v>2069</v>
      </c>
    </row>
    <row r="24" spans="1:11" x14ac:dyDescent="0.25">
      <c r="A24" s="3" t="s">
        <v>21</v>
      </c>
      <c r="B24" s="4">
        <v>100</v>
      </c>
      <c r="C24" s="4">
        <f>B24*Commodity_prices_MEUR2022!D25/Commodity_prices_MEUR2022!C25</f>
        <v>100</v>
      </c>
      <c r="D24" s="4">
        <f>C24*Commodity_prices_MEUR2022!E25/Commodity_prices_MEUR2022!D25</f>
        <v>100</v>
      </c>
      <c r="E24" s="4">
        <f>D24*Commodity_prices_MEUR2022!F25/Commodity_prices_MEUR2022!E25</f>
        <v>100</v>
      </c>
      <c r="F24" s="4">
        <f>E24*Commodity_prices_MEUR2022!G25/Commodity_prices_MEUR2022!F25</f>
        <v>100</v>
      </c>
      <c r="G24" s="4">
        <f>F24*Commodity_prices_MEUR2022!H25/Commodity_prices_MEUR2022!G25</f>
        <v>100</v>
      </c>
      <c r="H24" s="4">
        <f>G24*Commodity_prices_MEUR2022!I25/Commodity_prices_MEUR2022!H25</f>
        <v>100</v>
      </c>
      <c r="I24" s="19">
        <v>45582</v>
      </c>
      <c r="J24" t="s">
        <v>479</v>
      </c>
      <c r="K24" s="10" t="s">
        <v>499</v>
      </c>
    </row>
    <row r="25" spans="1:11" x14ac:dyDescent="0.25">
      <c r="A25" s="1" t="s">
        <v>22</v>
      </c>
      <c r="B25" s="2">
        <v>100</v>
      </c>
      <c r="C25" s="2">
        <f>B25*Commodity_prices_MEUR2022!D26/Commodity_prices_MEUR2022!C26</f>
        <v>100</v>
      </c>
      <c r="D25" s="2">
        <f>C25*Commodity_prices_MEUR2022!E26/Commodity_prices_MEUR2022!D26</f>
        <v>100</v>
      </c>
      <c r="E25" s="2">
        <f>D25*Commodity_prices_MEUR2022!F26/Commodity_prices_MEUR2022!E26</f>
        <v>100</v>
      </c>
      <c r="F25" s="2">
        <f>E25*Commodity_prices_MEUR2022!G26/Commodity_prices_MEUR2022!F26</f>
        <v>100</v>
      </c>
      <c r="G25" s="2">
        <f>F25*Commodity_prices_MEUR2022!H26/Commodity_prices_MEUR2022!G26</f>
        <v>100</v>
      </c>
      <c r="H25" s="2">
        <f>G25*Commodity_prices_MEUR2022!I26/Commodity_prices_MEUR2022!H26</f>
        <v>100</v>
      </c>
      <c r="I25" s="19">
        <v>45582</v>
      </c>
      <c r="J25" t="s">
        <v>479</v>
      </c>
      <c r="K25" s="10" t="s">
        <v>500</v>
      </c>
    </row>
    <row r="26" spans="1:11" ht="30" x14ac:dyDescent="0.25">
      <c r="A26" s="3" t="s">
        <v>23</v>
      </c>
      <c r="B26" s="28">
        <v>100</v>
      </c>
      <c r="C26" s="28">
        <f>B26*Commodity_prices_MEUR2022!D27/Commodity_prices_MEUR2022!C27</f>
        <v>95.589251522790633</v>
      </c>
      <c r="D26" s="28">
        <f>C26*Commodity_prices_MEUR2022!E27/Commodity_prices_MEUR2022!D27</f>
        <v>91.182153475100463</v>
      </c>
      <c r="E26" s="28">
        <f>D26*Commodity_prices_MEUR2022!F27/Commodity_prices_MEUR2022!E27</f>
        <v>89.855981256974403</v>
      </c>
      <c r="F26" s="28">
        <f>E26*Commodity_prices_MEUR2022!G27/Commodity_prices_MEUR2022!F27</f>
        <v>88.429188438683141</v>
      </c>
      <c r="G26" s="28">
        <f>F26*Commodity_prices_MEUR2022!H27/Commodity_prices_MEUR2022!G27</f>
        <v>87.145708040406731</v>
      </c>
      <c r="H26" s="28">
        <f>G26*Commodity_prices_MEUR2022!I27/Commodity_prices_MEUR2022!H27</f>
        <v>85.920148104480063</v>
      </c>
      <c r="J26" t="s">
        <v>504</v>
      </c>
      <c r="K26" s="10" t="s">
        <v>501</v>
      </c>
    </row>
    <row r="27" spans="1:11" ht="30" x14ac:dyDescent="0.25">
      <c r="A27" s="1" t="s">
        <v>24</v>
      </c>
      <c r="B27" s="27">
        <v>100</v>
      </c>
      <c r="C27" s="27">
        <f>B27*Commodity_prices_MEUR2022!D28/Commodity_prices_MEUR2022!C28</f>
        <v>121.68201276680097</v>
      </c>
      <c r="D27" s="27">
        <f>C27*Commodity_prices_MEUR2022!E28/Commodity_prices_MEUR2022!D28</f>
        <v>143.38522070861612</v>
      </c>
      <c r="E27" s="27">
        <f>D27*Commodity_prices_MEUR2022!F28/Commodity_prices_MEUR2022!E28</f>
        <v>143.28700675391468</v>
      </c>
      <c r="F27" s="27">
        <f>E27*Commodity_prices_MEUR2022!G28/Commodity_prices_MEUR2022!F28</f>
        <v>143.19953595707693</v>
      </c>
      <c r="G27" s="27">
        <f>F27*Commodity_prices_MEUR2022!H28/Commodity_prices_MEUR2022!G28</f>
        <v>143.10043513053719</v>
      </c>
      <c r="H27" s="27">
        <f>G27*Commodity_prices_MEUR2022!I28/Commodity_prices_MEUR2022!H28</f>
        <v>143.00965608582734</v>
      </c>
      <c r="J27" t="s">
        <v>504</v>
      </c>
      <c r="K27" s="10" t="s">
        <v>501</v>
      </c>
    </row>
    <row r="28" spans="1:11" ht="30" x14ac:dyDescent="0.25">
      <c r="A28" s="3" t="s">
        <v>25</v>
      </c>
      <c r="B28" s="28">
        <v>100</v>
      </c>
      <c r="C28" s="28">
        <f>B28*Commodity_prices_MEUR2022!D29/Commodity_prices_MEUR2022!C29</f>
        <v>94.980083291687478</v>
      </c>
      <c r="D28" s="28">
        <f>C28*Commodity_prices_MEUR2022!E29/Commodity_prices_MEUR2022!D29</f>
        <v>90</v>
      </c>
      <c r="E28" s="28">
        <f>D28*Commodity_prices_MEUR2022!F29/Commodity_prices_MEUR2022!E29</f>
        <v>85.493786440113269</v>
      </c>
      <c r="F28" s="28">
        <f>E28*Commodity_prices_MEUR2022!G29/Commodity_prices_MEUR2022!F29</f>
        <v>80.999999999999986</v>
      </c>
      <c r="G28" s="28">
        <f>F28*Commodity_prices_MEUR2022!H29/Commodity_prices_MEUR2022!G29</f>
        <v>76.944407796101956</v>
      </c>
      <c r="H28" s="28">
        <f>G28*Commodity_prices_MEUR2022!I29/Commodity_prices_MEUR2022!H29</f>
        <v>72.900000000000006</v>
      </c>
      <c r="J28" t="s">
        <v>504</v>
      </c>
      <c r="K28" s="10" t="s">
        <v>501</v>
      </c>
    </row>
    <row r="29" spans="1:11" ht="30" x14ac:dyDescent="0.25">
      <c r="A29" s="1" t="s">
        <v>26</v>
      </c>
      <c r="B29" s="27">
        <v>100</v>
      </c>
      <c r="C29" s="27">
        <f>B29*Commodity_prices_MEUR2022!D30/Commodity_prices_MEUR2022!C30</f>
        <v>100.32456476348013</v>
      </c>
      <c r="D29" s="27">
        <f>C29*Commodity_prices_MEUR2022!E30/Commodity_prices_MEUR2022!D30</f>
        <v>100.66896748745171</v>
      </c>
      <c r="E29" s="27">
        <f>D29*Commodity_prices_MEUR2022!F30/Commodity_prices_MEUR2022!E30</f>
        <v>100.8978479907</v>
      </c>
      <c r="F29" s="27">
        <f>E29*Commodity_prices_MEUR2022!G30/Commodity_prices_MEUR2022!F30</f>
        <v>101.19280411993049</v>
      </c>
      <c r="G29" s="27">
        <f>F29*Commodity_prices_MEUR2022!H30/Commodity_prices_MEUR2022!G30</f>
        <v>101.3278104111149</v>
      </c>
      <c r="H29" s="27">
        <f>G29*Commodity_prices_MEUR2022!I30/Commodity_prices_MEUR2022!H30</f>
        <v>101.45303974858837</v>
      </c>
      <c r="J29" t="s">
        <v>504</v>
      </c>
      <c r="K29" s="10" t="s">
        <v>501</v>
      </c>
    </row>
    <row r="30" spans="1:11" ht="30" x14ac:dyDescent="0.25">
      <c r="A30" s="3" t="s">
        <v>27</v>
      </c>
      <c r="B30" s="28">
        <v>100</v>
      </c>
      <c r="C30" s="28">
        <f>B30*Commodity_prices_MEUR2022!D31/Commodity_prices_MEUR2022!C31</f>
        <v>103.26925360148741</v>
      </c>
      <c r="D30" s="28">
        <f>C30*Commodity_prices_MEUR2022!E31/Commodity_prices_MEUR2022!D31</f>
        <v>106.6373760844197</v>
      </c>
      <c r="E30" s="28">
        <f>D30*Commodity_prices_MEUR2022!F31/Commodity_prices_MEUR2022!E31</f>
        <v>106.96569220914691</v>
      </c>
      <c r="F30" s="28">
        <f>E30*Commodity_prices_MEUR2022!G31/Commodity_prices_MEUR2022!F31</f>
        <v>107.29868585607979</v>
      </c>
      <c r="G30" s="28">
        <f>F30*Commodity_prices_MEUR2022!H31/Commodity_prices_MEUR2022!G31</f>
        <v>107.65877444808307</v>
      </c>
      <c r="H30" s="28">
        <f>G30*Commodity_prices_MEUR2022!I31/Commodity_prices_MEUR2022!H31</f>
        <v>107.95999562773963</v>
      </c>
      <c r="J30" t="s">
        <v>504</v>
      </c>
      <c r="K30" s="10" t="s">
        <v>501</v>
      </c>
    </row>
    <row r="31" spans="1:11" ht="30" x14ac:dyDescent="0.25">
      <c r="A31" s="1" t="s">
        <v>28</v>
      </c>
      <c r="B31" s="27">
        <v>100</v>
      </c>
      <c r="C31" s="27">
        <f>B31*Commodity_prices_MEUR2022!D32/Commodity_prices_MEUR2022!C32</f>
        <v>115.625</v>
      </c>
      <c r="D31" s="27">
        <f>C31*Commodity_prices_MEUR2022!E32/Commodity_prices_MEUR2022!D32</f>
        <v>131.25</v>
      </c>
      <c r="E31" s="27">
        <f>D31*Commodity_prices_MEUR2022!F32/Commodity_prices_MEUR2022!E32</f>
        <v>132.8125</v>
      </c>
      <c r="F31" s="27">
        <f>E31*Commodity_prices_MEUR2022!G32/Commodity_prices_MEUR2022!F32</f>
        <v>134.375</v>
      </c>
      <c r="G31" s="27">
        <f>F31*Commodity_prices_MEUR2022!H32/Commodity_prices_MEUR2022!G32</f>
        <v>135.9375</v>
      </c>
      <c r="H31" s="27">
        <f>G31*Commodity_prices_MEUR2022!I32/Commodity_prices_MEUR2022!H32</f>
        <v>137.5</v>
      </c>
      <c r="J31" t="s">
        <v>504</v>
      </c>
      <c r="K31" s="10" t="s">
        <v>501</v>
      </c>
    </row>
    <row r="32" spans="1:11" x14ac:dyDescent="0.25">
      <c r="A32" s="3" t="s">
        <v>29</v>
      </c>
      <c r="B32" s="4">
        <v>100</v>
      </c>
      <c r="C32" s="4">
        <f>B32*Commodity_prices_MEUR2022!D33/Commodity_prices_MEUR2022!C33</f>
        <v>121.68201276680097</v>
      </c>
      <c r="D32" s="4">
        <f>C32*Commodity_prices_MEUR2022!E33/Commodity_prices_MEUR2022!D33</f>
        <v>143.38522070861612</v>
      </c>
      <c r="E32" s="4">
        <f>D32*Commodity_prices_MEUR2022!F33/Commodity_prices_MEUR2022!E33</f>
        <v>143.28700675391468</v>
      </c>
      <c r="F32" s="4">
        <f>E32*Commodity_prices_MEUR2022!G33/Commodity_prices_MEUR2022!F33</f>
        <v>143.19953595707693</v>
      </c>
      <c r="G32" s="4">
        <f>F32*Commodity_prices_MEUR2022!H33/Commodity_prices_MEUR2022!G33</f>
        <v>143.10043513053719</v>
      </c>
      <c r="H32" s="4">
        <f>G32*Commodity_prices_MEUR2022!I33/Commodity_prices_MEUR2022!H33</f>
        <v>143.00965608582734</v>
      </c>
      <c r="I32" s="19">
        <v>45582</v>
      </c>
      <c r="J32" t="s">
        <v>479</v>
      </c>
      <c r="K32" s="10" t="s">
        <v>498</v>
      </c>
    </row>
    <row r="33" spans="1:11" x14ac:dyDescent="0.25">
      <c r="A33" s="1" t="s">
        <v>30</v>
      </c>
      <c r="B33" s="2">
        <v>100</v>
      </c>
      <c r="C33" s="2">
        <f>B33*Commodity_prices_MEUR2022!D34/Commodity_prices_MEUR2022!C34</f>
        <v>121.68201276680097</v>
      </c>
      <c r="D33" s="2">
        <f>C33*Commodity_prices_MEUR2022!E34/Commodity_prices_MEUR2022!D34</f>
        <v>143.38522070861612</v>
      </c>
      <c r="E33" s="2">
        <f>D33*Commodity_prices_MEUR2022!F34/Commodity_prices_MEUR2022!E34</f>
        <v>143.28700675391468</v>
      </c>
      <c r="F33" s="2">
        <f>E33*Commodity_prices_MEUR2022!G34/Commodity_prices_MEUR2022!F34</f>
        <v>143.19953595707693</v>
      </c>
      <c r="G33" s="2">
        <f>F33*Commodity_prices_MEUR2022!H34/Commodity_prices_MEUR2022!G34</f>
        <v>143.10043513053719</v>
      </c>
      <c r="H33" s="2">
        <f>G33*Commodity_prices_MEUR2022!I34/Commodity_prices_MEUR2022!H34</f>
        <v>143.00965608582734</v>
      </c>
      <c r="I33" s="19">
        <v>45582</v>
      </c>
      <c r="J33" t="s">
        <v>479</v>
      </c>
      <c r="K33" s="10" t="s">
        <v>498</v>
      </c>
    </row>
    <row r="34" spans="1:11" x14ac:dyDescent="0.25">
      <c r="A34" s="3" t="s">
        <v>525</v>
      </c>
      <c r="B34" s="103">
        <v>100</v>
      </c>
      <c r="C34" s="103">
        <f>B34*Commodity_prices_MEUR2022!D35/Commodity_prices_MEUR2022!C35</f>
        <v>100</v>
      </c>
      <c r="D34" s="103">
        <f>C34*Commodity_prices_MEUR2022!E35/Commodity_prices_MEUR2022!D35</f>
        <v>100</v>
      </c>
      <c r="E34" s="103">
        <f>D34*Commodity_prices_MEUR2022!F35/Commodity_prices_MEUR2022!E35</f>
        <v>100</v>
      </c>
      <c r="F34" s="103">
        <f>E34*Commodity_prices_MEUR2022!G35/Commodity_prices_MEUR2022!F35</f>
        <v>100</v>
      </c>
      <c r="G34" s="103">
        <f>F34*Commodity_prices_MEUR2022!H35/Commodity_prices_MEUR2022!G35</f>
        <v>100</v>
      </c>
      <c r="H34" s="103">
        <f>G34*Commodity_prices_MEUR2022!I35/Commodity_prices_MEUR2022!H35</f>
        <v>100</v>
      </c>
      <c r="J34" t="s">
        <v>2125</v>
      </c>
    </row>
    <row r="35" spans="1:11" x14ac:dyDescent="0.25">
      <c r="A35" s="1" t="s">
        <v>526</v>
      </c>
      <c r="B35" s="104">
        <v>100</v>
      </c>
      <c r="C35" s="104">
        <f>B35*Commodity_prices_MEUR2022!D36/Commodity_prices_MEUR2022!C36</f>
        <v>100</v>
      </c>
      <c r="D35" s="104">
        <f>C35*Commodity_prices_MEUR2022!E36/Commodity_prices_MEUR2022!D36</f>
        <v>100</v>
      </c>
      <c r="E35" s="104">
        <f>D35*Commodity_prices_MEUR2022!F36/Commodity_prices_MEUR2022!E36</f>
        <v>100</v>
      </c>
      <c r="F35" s="104">
        <f>E35*Commodity_prices_MEUR2022!G36/Commodity_prices_MEUR2022!F36</f>
        <v>100</v>
      </c>
      <c r="G35" s="104">
        <f>F35*Commodity_prices_MEUR2022!H36/Commodity_prices_MEUR2022!G36</f>
        <v>100</v>
      </c>
      <c r="H35" s="104">
        <f>G35*Commodity_prices_MEUR2022!I36/Commodity_prices_MEUR2022!H36</f>
        <v>100</v>
      </c>
      <c r="J35" t="s">
        <v>2125</v>
      </c>
    </row>
    <row r="36" spans="1:11" x14ac:dyDescent="0.25">
      <c r="A36" s="3" t="s">
        <v>527</v>
      </c>
      <c r="B36" s="103">
        <v>100</v>
      </c>
      <c r="C36" s="103">
        <f>B36*Commodity_prices_MEUR2022!D37/Commodity_prices_MEUR2022!C37</f>
        <v>100</v>
      </c>
      <c r="D36" s="103">
        <f>C36*Commodity_prices_MEUR2022!E37/Commodity_prices_MEUR2022!D37</f>
        <v>100</v>
      </c>
      <c r="E36" s="103">
        <f>D36*Commodity_prices_MEUR2022!F37/Commodity_prices_MEUR2022!E37</f>
        <v>100</v>
      </c>
      <c r="F36" s="103">
        <f>E36*Commodity_prices_MEUR2022!G37/Commodity_prices_MEUR2022!F37</f>
        <v>100</v>
      </c>
      <c r="G36" s="103">
        <f>F36*Commodity_prices_MEUR2022!H37/Commodity_prices_MEUR2022!G37</f>
        <v>100</v>
      </c>
      <c r="H36" s="103">
        <f>G36*Commodity_prices_MEUR2022!I37/Commodity_prices_MEUR2022!H37</f>
        <v>100</v>
      </c>
      <c r="J36" t="s">
        <v>2125</v>
      </c>
    </row>
    <row r="37" spans="1:11" x14ac:dyDescent="0.25">
      <c r="A37" s="1" t="s">
        <v>528</v>
      </c>
      <c r="B37" s="104">
        <v>100</v>
      </c>
      <c r="C37" s="104">
        <f>B37*Commodity_prices_MEUR2022!D38/Commodity_prices_MEUR2022!C38</f>
        <v>100</v>
      </c>
      <c r="D37" s="104">
        <f>C37*Commodity_prices_MEUR2022!E38/Commodity_prices_MEUR2022!D38</f>
        <v>100</v>
      </c>
      <c r="E37" s="104">
        <f>D37*Commodity_prices_MEUR2022!F38/Commodity_prices_MEUR2022!E38</f>
        <v>100</v>
      </c>
      <c r="F37" s="104">
        <f>E37*Commodity_prices_MEUR2022!G38/Commodity_prices_MEUR2022!F38</f>
        <v>100</v>
      </c>
      <c r="G37" s="104">
        <f>F37*Commodity_prices_MEUR2022!H38/Commodity_prices_MEUR2022!G38</f>
        <v>100</v>
      </c>
      <c r="H37" s="104">
        <f>G37*Commodity_prices_MEUR2022!I38/Commodity_prices_MEUR2022!H38</f>
        <v>100</v>
      </c>
      <c r="J37" t="s">
        <v>2125</v>
      </c>
    </row>
    <row r="38" spans="1:11" x14ac:dyDescent="0.25">
      <c r="A38" s="3" t="s">
        <v>529</v>
      </c>
      <c r="B38" s="103">
        <v>100</v>
      </c>
      <c r="C38" s="103">
        <f>B38*Commodity_prices_MEUR2022!D39/Commodity_prices_MEUR2022!C39</f>
        <v>100</v>
      </c>
      <c r="D38" s="103">
        <f>C38*Commodity_prices_MEUR2022!E39/Commodity_prices_MEUR2022!D39</f>
        <v>100</v>
      </c>
      <c r="E38" s="103">
        <f>D38*Commodity_prices_MEUR2022!F39/Commodity_prices_MEUR2022!E39</f>
        <v>100</v>
      </c>
      <c r="F38" s="103">
        <f>E38*Commodity_prices_MEUR2022!G39/Commodity_prices_MEUR2022!F39</f>
        <v>100</v>
      </c>
      <c r="G38" s="103">
        <f>F38*Commodity_prices_MEUR2022!H39/Commodity_prices_MEUR2022!G39</f>
        <v>100</v>
      </c>
      <c r="H38" s="103">
        <f>G38*Commodity_prices_MEUR2022!I39/Commodity_prices_MEUR2022!H39</f>
        <v>100</v>
      </c>
      <c r="J38" t="s">
        <v>2125</v>
      </c>
    </row>
    <row r="39" spans="1:11" x14ac:dyDescent="0.25">
      <c r="A39" s="1" t="s">
        <v>530</v>
      </c>
      <c r="B39" s="104">
        <v>100</v>
      </c>
      <c r="C39" s="104">
        <f>B39*Commodity_prices_MEUR2022!D40/Commodity_prices_MEUR2022!C40</f>
        <v>92.844318929024297</v>
      </c>
      <c r="D39" s="104">
        <f>C39*Commodity_prices_MEUR2022!E40/Commodity_prices_MEUR2022!D40</f>
        <v>85.71428571428568</v>
      </c>
      <c r="E39" s="104">
        <f>D39*Commodity_prices_MEUR2022!F40/Commodity_prices_MEUR2022!E40</f>
        <v>85.71428571428568</v>
      </c>
      <c r="F39" s="104">
        <f>E39*Commodity_prices_MEUR2022!G40/Commodity_prices_MEUR2022!F40</f>
        <v>64.285714285714263</v>
      </c>
      <c r="G39" s="104">
        <f>F39*Commodity_prices_MEUR2022!H40/Commodity_prices_MEUR2022!G40</f>
        <v>61.76017698721909</v>
      </c>
      <c r="H39" s="104">
        <f>G39*Commodity_prices_MEUR2022!I40/Commodity_prices_MEUR2022!H40</f>
        <v>59.183673469387742</v>
      </c>
      <c r="I39" s="19">
        <v>45582</v>
      </c>
      <c r="K39" s="10" t="s">
        <v>531</v>
      </c>
    </row>
    <row r="40" spans="1:11" x14ac:dyDescent="0.25">
      <c r="A40" s="3" t="s">
        <v>2134</v>
      </c>
      <c r="B40" s="103">
        <v>100</v>
      </c>
      <c r="C40" s="103">
        <f>B40*Commodity_prices_MEUR2022!D41/Commodity_prices_MEUR2022!C41</f>
        <v>100</v>
      </c>
      <c r="D40" s="103">
        <f>C40*Commodity_prices_MEUR2022!E41/Commodity_prices_MEUR2022!D41</f>
        <v>100</v>
      </c>
      <c r="E40" s="103">
        <f>D40*Commodity_prices_MEUR2022!F41/Commodity_prices_MEUR2022!E41</f>
        <v>100</v>
      </c>
      <c r="F40" s="103">
        <f>E40*Commodity_prices_MEUR2022!G41/Commodity_prices_MEUR2022!F41</f>
        <v>100</v>
      </c>
      <c r="G40" s="103">
        <f>F40*Commodity_prices_MEUR2022!H41/Commodity_prices_MEUR2022!G41</f>
        <v>100</v>
      </c>
      <c r="H40" s="103">
        <f>G40*Commodity_prices_MEUR2022!I41/Commodity_prices_MEUR2022!H41</f>
        <v>100</v>
      </c>
      <c r="I40" s="19">
        <v>45583</v>
      </c>
      <c r="J40" t="s">
        <v>680</v>
      </c>
      <c r="K40" s="10" t="s">
        <v>681</v>
      </c>
    </row>
    <row r="41" spans="1:11" x14ac:dyDescent="0.25">
      <c r="A41" s="178" t="s">
        <v>2135</v>
      </c>
      <c r="B41" s="103">
        <v>100</v>
      </c>
      <c r="C41" s="103">
        <f>B41*Commodity_prices_MEUR2022!D42/Commodity_prices_MEUR2022!C42</f>
        <v>100</v>
      </c>
      <c r="D41" s="103">
        <f>C41*Commodity_prices_MEUR2022!E42/Commodity_prices_MEUR2022!D42</f>
        <v>100</v>
      </c>
      <c r="E41" s="103">
        <f>D41*Commodity_prices_MEUR2022!F42/Commodity_prices_MEUR2022!E42</f>
        <v>100</v>
      </c>
      <c r="F41" s="103">
        <f>E41*Commodity_prices_MEUR2022!G42/Commodity_prices_MEUR2022!F42</f>
        <v>100</v>
      </c>
      <c r="G41" s="103">
        <f>F41*Commodity_prices_MEUR2022!H42/Commodity_prices_MEUR2022!G42</f>
        <v>100</v>
      </c>
      <c r="H41" s="103">
        <f>G41*Commodity_prices_MEUR2022!I42/Commodity_prices_MEUR2022!H42</f>
        <v>100</v>
      </c>
      <c r="I41" s="19">
        <v>45747</v>
      </c>
      <c r="J41" t="s">
        <v>2141</v>
      </c>
      <c r="K41" s="10" t="s">
        <v>2142</v>
      </c>
    </row>
    <row r="42" spans="1:11" ht="30" x14ac:dyDescent="0.25">
      <c r="A42" s="178" t="s">
        <v>2136</v>
      </c>
      <c r="B42" s="103"/>
      <c r="C42" s="103"/>
      <c r="D42" s="103"/>
      <c r="E42" s="103"/>
      <c r="F42" s="103"/>
      <c r="G42" s="103"/>
      <c r="H42" s="103"/>
      <c r="I42" s="19">
        <v>45747</v>
      </c>
      <c r="J42" t="s">
        <v>2143</v>
      </c>
      <c r="K42" s="10" t="s">
        <v>2144</v>
      </c>
    </row>
    <row r="43" spans="1:11" x14ac:dyDescent="0.25">
      <c r="A43" s="179" t="s">
        <v>2137</v>
      </c>
      <c r="B43" s="103">
        <v>100</v>
      </c>
      <c r="C43" s="103">
        <f>B43*Commodity_prices_MEUR2022!D44/Commodity_prices_MEUR2022!C44</f>
        <v>100</v>
      </c>
      <c r="D43" s="103">
        <f>C43*Commodity_prices_MEUR2022!E44/Commodity_prices_MEUR2022!D44</f>
        <v>100</v>
      </c>
      <c r="E43" s="103">
        <f>D43*Commodity_prices_MEUR2022!F44/Commodity_prices_MEUR2022!E44</f>
        <v>100</v>
      </c>
      <c r="F43" s="103">
        <f>E43*Commodity_prices_MEUR2022!G44/Commodity_prices_MEUR2022!F44</f>
        <v>100</v>
      </c>
      <c r="G43" s="103">
        <f>F43*Commodity_prices_MEUR2022!H44/Commodity_prices_MEUR2022!G44</f>
        <v>100</v>
      </c>
      <c r="H43" s="103">
        <f>G43*Commodity_prices_MEUR2022!I44/Commodity_prices_MEUR2022!H44</f>
        <v>100</v>
      </c>
      <c r="I43" s="19">
        <v>45747</v>
      </c>
      <c r="J43" t="s">
        <v>2145</v>
      </c>
      <c r="K43" s="10" t="s">
        <v>2146</v>
      </c>
    </row>
    <row r="44" spans="1:11" x14ac:dyDescent="0.25">
      <c r="A44" s="179" t="s">
        <v>2138</v>
      </c>
      <c r="B44" s="103">
        <v>100</v>
      </c>
      <c r="C44" s="103">
        <f>B44*Commodity_prices_MEUR2022!D45/Commodity_prices_MEUR2022!C45</f>
        <v>100</v>
      </c>
      <c r="D44" s="103">
        <f>C44*Commodity_prices_MEUR2022!E45/Commodity_prices_MEUR2022!D45</f>
        <v>100</v>
      </c>
      <c r="E44" s="103">
        <f>D44*Commodity_prices_MEUR2022!F45/Commodity_prices_MEUR2022!E45</f>
        <v>100</v>
      </c>
      <c r="F44" s="103">
        <f>E44*Commodity_prices_MEUR2022!G45/Commodity_prices_MEUR2022!F45</f>
        <v>100</v>
      </c>
      <c r="G44" s="103">
        <f>F44*Commodity_prices_MEUR2022!H45/Commodity_prices_MEUR2022!G45</f>
        <v>100</v>
      </c>
      <c r="H44" s="103">
        <f>G44*Commodity_prices_MEUR2022!I45/Commodity_prices_MEUR2022!H45</f>
        <v>100</v>
      </c>
      <c r="I44" s="19">
        <v>45747</v>
      </c>
      <c r="J44" t="s">
        <v>2145</v>
      </c>
      <c r="K44" s="10" t="s">
        <v>2146</v>
      </c>
    </row>
    <row r="45" spans="1:11" ht="30" x14ac:dyDescent="0.25">
      <c r="A45" s="179" t="s">
        <v>2139</v>
      </c>
      <c r="B45" s="103">
        <v>100</v>
      </c>
      <c r="C45" s="103">
        <f>B45*Commodity_prices_MEUR2022!D46/Commodity_prices_MEUR2022!C46</f>
        <v>100</v>
      </c>
      <c r="D45" s="103">
        <f>C45*Commodity_prices_MEUR2022!E46/Commodity_prices_MEUR2022!D46</f>
        <v>100</v>
      </c>
      <c r="E45" s="103">
        <f>D45*Commodity_prices_MEUR2022!F46/Commodity_prices_MEUR2022!E46</f>
        <v>100</v>
      </c>
      <c r="F45" s="103">
        <f>E45*Commodity_prices_MEUR2022!G46/Commodity_prices_MEUR2022!F46</f>
        <v>100</v>
      </c>
      <c r="G45" s="103">
        <f>F45*Commodity_prices_MEUR2022!H46/Commodity_prices_MEUR2022!G46</f>
        <v>100</v>
      </c>
      <c r="H45" s="103">
        <f>G45*Commodity_prices_MEUR2022!I46/Commodity_prices_MEUR2022!H46</f>
        <v>100</v>
      </c>
      <c r="I45" s="19">
        <v>45747</v>
      </c>
      <c r="J45" t="s">
        <v>2147</v>
      </c>
      <c r="K45" s="10" t="s">
        <v>2149</v>
      </c>
    </row>
    <row r="46" spans="1:11" x14ac:dyDescent="0.25">
      <c r="A46" s="178" t="s">
        <v>2140</v>
      </c>
      <c r="B46" s="103">
        <v>100</v>
      </c>
      <c r="C46" s="103">
        <f>B46*Commodity_prices_MEUR2022!D47/Commodity_prices_MEUR2022!C47</f>
        <v>100</v>
      </c>
      <c r="D46" s="103">
        <f>C46*Commodity_prices_MEUR2022!E47/Commodity_prices_MEUR2022!D47</f>
        <v>100</v>
      </c>
      <c r="E46" s="103">
        <f>D46*Commodity_prices_MEUR2022!F47/Commodity_prices_MEUR2022!E47</f>
        <v>100</v>
      </c>
      <c r="F46" s="103">
        <f>E46*Commodity_prices_MEUR2022!G47/Commodity_prices_MEUR2022!F47</f>
        <v>100</v>
      </c>
      <c r="G46" s="103">
        <f>F46*Commodity_prices_MEUR2022!H47/Commodity_prices_MEUR2022!G47</f>
        <v>100</v>
      </c>
      <c r="H46" s="103">
        <f>G46*Commodity_prices_MEUR2022!I47/Commodity_prices_MEUR2022!H47</f>
        <v>100</v>
      </c>
      <c r="I46" s="19">
        <v>45747</v>
      </c>
    </row>
    <row r="47" spans="1:11" x14ac:dyDescent="0.25">
      <c r="B47" s="103"/>
      <c r="C47" s="103"/>
      <c r="D47" s="103"/>
      <c r="E47" s="103"/>
      <c r="F47" s="103"/>
      <c r="G47" s="103"/>
      <c r="H47" s="103"/>
    </row>
    <row r="48" spans="1:11" x14ac:dyDescent="0.25">
      <c r="B48" s="103"/>
      <c r="C48" s="103"/>
      <c r="D48" s="103"/>
      <c r="E48" s="103"/>
      <c r="F48" s="103"/>
      <c r="G48" s="103"/>
      <c r="H48" s="103"/>
    </row>
  </sheetData>
  <conditionalFormatting sqref="B2">
    <cfRule type="expression" dxfId="47" priority="13">
      <formula>#REF!="Primary"</formula>
    </cfRule>
  </conditionalFormatting>
  <conditionalFormatting sqref="B4:B5">
    <cfRule type="expression" dxfId="46" priority="10">
      <formula>#REF!="Primary"</formula>
    </cfRule>
  </conditionalFormatting>
  <conditionalFormatting sqref="B2:H33">
    <cfRule type="expression" dxfId="45" priority="12">
      <formula>#REF!="Primary"</formula>
    </cfRule>
    <cfRule type="expression" dxfId="44" priority="14">
      <formula>#REF!="Primary"</formula>
    </cfRule>
  </conditionalFormatting>
  <conditionalFormatting sqref="B17:H17">
    <cfRule type="expression" dxfId="43" priority="11">
      <formula>#REF!="Primary"</formula>
    </cfRule>
  </conditionalFormatting>
  <conditionalFormatting sqref="B34:H35">
    <cfRule type="expression" dxfId="42" priority="8">
      <formula>#REF!="Primary"</formula>
    </cfRule>
    <cfRule type="expression" dxfId="41" priority="9">
      <formula>#REF!="Primary"</formula>
    </cfRule>
  </conditionalFormatting>
  <conditionalFormatting sqref="B36:H36">
    <cfRule type="expression" dxfId="40" priority="7">
      <formula>$B36="Primary"</formula>
    </cfRule>
  </conditionalFormatting>
  <conditionalFormatting sqref="B37:H37">
    <cfRule type="expression" dxfId="39" priority="5">
      <formula>$B37="Primary"</formula>
    </cfRule>
  </conditionalFormatting>
  <conditionalFormatting sqref="B38:H38">
    <cfRule type="expression" dxfId="38" priority="4">
      <formula>$B38="Primary"</formula>
    </cfRule>
  </conditionalFormatting>
  <conditionalFormatting sqref="B39:H39">
    <cfRule type="expression" dxfId="37" priority="2">
      <formula>$B39="Primary"</formula>
    </cfRule>
  </conditionalFormatting>
  <conditionalFormatting sqref="B40:H48">
    <cfRule type="expression" dxfId="36" priority="1">
      <formula>$B40="Primary"</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08A0-3FD1-49F0-92E1-A8E9C35BE33E}">
  <sheetPr>
    <tabColor theme="4" tint="-0.499984740745262"/>
  </sheetPr>
  <dimension ref="A1:DD470"/>
  <sheetViews>
    <sheetView zoomScale="85" zoomScaleNormal="85" workbookViewId="0">
      <pane xSplit="7" ySplit="6" topLeftCell="H7" activePane="bottomRight" state="frozen"/>
      <selection activeCell="BY47" sqref="BY47:BZ51"/>
      <selection pane="topRight" activeCell="BY47" sqref="BY47:BZ51"/>
      <selection pane="bottomLeft" activeCell="BY47" sqref="BY47:BZ51"/>
      <selection pane="bottomRight" activeCell="E35" sqref="E35"/>
    </sheetView>
  </sheetViews>
  <sheetFormatPr defaultColWidth="18.140625" defaultRowHeight="15" x14ac:dyDescent="0.25"/>
  <cols>
    <col min="1" max="1" width="11.5703125" style="107" bestFit="1" customWidth="1"/>
    <col min="2" max="2" width="8.140625" style="107" customWidth="1"/>
    <col min="3" max="3" width="12.140625" style="107" customWidth="1"/>
    <col min="4" max="4" width="24.85546875" style="107" customWidth="1"/>
    <col min="5" max="5" width="25.140625" style="107" customWidth="1"/>
    <col min="6" max="6" width="95.140625" style="108" bestFit="1" customWidth="1"/>
    <col min="7" max="7" width="28.42578125" style="108" bestFit="1" customWidth="1"/>
    <col min="8" max="14" width="16.42578125" style="107" bestFit="1" customWidth="1"/>
    <col min="15" max="15" width="16.85546875" style="107" bestFit="1" customWidth="1"/>
    <col min="16" max="17" width="15" style="107" bestFit="1" customWidth="1"/>
    <col min="18" max="18" width="15" style="107" customWidth="1"/>
    <col min="19" max="22" width="15" style="107" bestFit="1" customWidth="1"/>
    <col min="23" max="25" width="12.5703125" style="107" bestFit="1" customWidth="1"/>
    <col min="26" max="29" width="12.42578125" style="107" customWidth="1"/>
    <col min="30" max="30" width="6.85546875" style="107" customWidth="1"/>
    <col min="31" max="31" width="10.140625" style="107" customWidth="1"/>
    <col min="32" max="32" width="10.5703125" style="107" customWidth="1"/>
    <col min="33" max="33" width="12.5703125" style="107" bestFit="1" customWidth="1"/>
    <col min="34" max="34" width="16.140625" style="107" bestFit="1" customWidth="1"/>
    <col min="35" max="35" width="17.85546875" style="107" bestFit="1" customWidth="1"/>
    <col min="36" max="36" width="29.140625" style="107" customWidth="1"/>
    <col min="37" max="37" width="19.42578125" style="107" customWidth="1"/>
    <col min="38" max="38" width="23.42578125" style="107" bestFit="1" customWidth="1"/>
    <col min="39" max="39" width="16.85546875" style="107" bestFit="1" customWidth="1"/>
    <col min="40" max="40" width="13.140625" style="107" bestFit="1" customWidth="1"/>
    <col min="41" max="48" width="19.42578125" style="107" customWidth="1"/>
    <col min="49" max="49" width="17" style="107" customWidth="1"/>
    <col min="50" max="50" width="17.140625" style="107" bestFit="1" customWidth="1"/>
    <col min="51" max="51" width="21.140625" style="107" bestFit="1" customWidth="1"/>
    <col min="52" max="52" width="16.140625" style="107" bestFit="1" customWidth="1"/>
    <col min="53" max="54" width="20" style="107" bestFit="1" customWidth="1"/>
    <col min="55" max="55" width="14.85546875" style="107" bestFit="1" customWidth="1"/>
    <col min="56" max="56" width="14.85546875" style="107" customWidth="1"/>
    <col min="57" max="58" width="19.85546875" style="107" customWidth="1"/>
    <col min="59" max="59" width="26.42578125" style="107" bestFit="1" customWidth="1"/>
    <col min="60" max="62" width="14.85546875" style="107" customWidth="1"/>
    <col min="63" max="63" width="12" style="107" customWidth="1"/>
    <col min="64" max="64" width="11.140625" style="107" customWidth="1"/>
    <col min="65" max="65" width="13" style="107" bestFit="1" customWidth="1"/>
    <col min="66" max="66" width="11.140625" style="107" customWidth="1"/>
    <col min="67" max="72" width="10.5703125" style="107" bestFit="1" customWidth="1"/>
    <col min="73" max="86" width="12" style="107" bestFit="1" customWidth="1"/>
    <col min="87" max="87" width="21.140625" style="107" bestFit="1" customWidth="1"/>
    <col min="88" max="88" width="13.5703125" style="108" customWidth="1"/>
    <col min="89" max="89" width="13.5703125" style="108" bestFit="1" customWidth="1"/>
    <col min="90" max="90" width="14.140625" style="108" bestFit="1" customWidth="1"/>
    <col min="91" max="91" width="13" style="108" bestFit="1" customWidth="1"/>
    <col min="92" max="93" width="13.140625" style="108" bestFit="1" customWidth="1"/>
    <col min="94" max="96" width="11.85546875" style="108" customWidth="1"/>
    <col min="97" max="97" width="14.140625" style="108" bestFit="1" customWidth="1"/>
    <col min="98" max="98" width="13" style="108" bestFit="1" customWidth="1"/>
    <col min="99" max="100" width="13.140625" style="108" bestFit="1" customWidth="1"/>
    <col min="101" max="103" width="11.85546875" style="108" customWidth="1"/>
    <col min="104" max="104" width="14.140625" style="108" bestFit="1" customWidth="1"/>
    <col min="105" max="105" width="13" style="108" bestFit="1" customWidth="1"/>
    <col min="106" max="107" width="13.140625" style="108" bestFit="1" customWidth="1"/>
    <col min="108" max="108" width="11.85546875" style="108" customWidth="1"/>
    <col min="109" max="16384" width="18.140625" style="107"/>
  </cols>
  <sheetData>
    <row r="1" spans="1:108" x14ac:dyDescent="0.25">
      <c r="A1" s="174"/>
      <c r="B1" s="174"/>
      <c r="C1" s="174"/>
      <c r="D1" s="174"/>
      <c r="E1" s="174"/>
      <c r="F1" s="173"/>
      <c r="G1" s="173"/>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c r="CH1" s="174"/>
      <c r="CI1" s="174"/>
      <c r="CJ1" s="173"/>
      <c r="CK1" s="173"/>
      <c r="CL1" s="173"/>
      <c r="CM1" s="173"/>
      <c r="CN1" s="173"/>
      <c r="CO1" s="173"/>
      <c r="CP1" s="173"/>
      <c r="CQ1" s="173"/>
      <c r="CR1" s="173"/>
      <c r="CS1" s="173"/>
      <c r="CT1" s="173"/>
      <c r="CU1" s="173"/>
      <c r="CV1" s="173"/>
      <c r="CW1" s="173"/>
      <c r="CX1" s="173"/>
      <c r="CY1" s="173"/>
      <c r="CZ1" s="173"/>
      <c r="DA1" s="173"/>
      <c r="DB1" s="173"/>
      <c r="DC1" s="173"/>
      <c r="DD1" s="173"/>
    </row>
    <row r="2" spans="1:108" x14ac:dyDescent="0.25">
      <c r="A2" s="186" t="s">
        <v>2040</v>
      </c>
      <c r="B2" s="186"/>
      <c r="C2" s="186"/>
      <c r="D2" s="186"/>
      <c r="E2" s="186"/>
      <c r="F2" s="186"/>
      <c r="G2" s="172"/>
      <c r="H2" s="187" t="s">
        <v>2039</v>
      </c>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8" t="s">
        <v>2038</v>
      </c>
      <c r="AI2" s="188"/>
      <c r="AJ2" s="188"/>
      <c r="AK2" s="188"/>
      <c r="AL2" s="189" t="s">
        <v>2037</v>
      </c>
      <c r="AM2" s="189"/>
      <c r="AN2" s="189"/>
      <c r="AO2" s="189"/>
      <c r="AP2" s="189"/>
      <c r="AQ2" s="189"/>
      <c r="AR2" s="190" t="s">
        <v>2036</v>
      </c>
      <c r="AS2" s="190"/>
      <c r="AT2" s="190"/>
      <c r="AU2" s="191" t="s">
        <v>2035</v>
      </c>
      <c r="AV2" s="191"/>
      <c r="AW2" s="191"/>
      <c r="AX2" s="192" t="s">
        <v>2034</v>
      </c>
      <c r="AY2" s="192"/>
      <c r="AZ2" s="192"/>
      <c r="BA2" s="192"/>
      <c r="BB2" s="192"/>
      <c r="BC2" s="192"/>
      <c r="BD2" s="192"/>
      <c r="BE2" s="192"/>
      <c r="BF2" s="192"/>
      <c r="BG2" s="193" t="s">
        <v>2033</v>
      </c>
      <c r="BH2" s="193"/>
      <c r="BI2" s="193"/>
      <c r="BJ2" s="193"/>
      <c r="BK2" s="194" t="s">
        <v>2032</v>
      </c>
      <c r="BL2" s="194"/>
      <c r="BM2" s="194"/>
      <c r="BN2" s="194"/>
      <c r="BO2" s="187" t="s">
        <v>2031</v>
      </c>
      <c r="BP2" s="187"/>
      <c r="BQ2" s="187"/>
      <c r="BR2" s="187"/>
      <c r="BS2" s="187"/>
      <c r="BT2" s="187"/>
      <c r="BU2" s="192" t="s">
        <v>2030</v>
      </c>
      <c r="BV2" s="192"/>
      <c r="BW2" s="192"/>
      <c r="BX2" s="192"/>
      <c r="BY2" s="192"/>
      <c r="BZ2" s="192"/>
      <c r="CA2" s="192"/>
      <c r="CB2" s="195" t="s">
        <v>2029</v>
      </c>
      <c r="CC2" s="195"/>
      <c r="CD2" s="195"/>
      <c r="CE2" s="195"/>
      <c r="CF2" s="195"/>
      <c r="CG2" s="195"/>
      <c r="CH2" s="195"/>
      <c r="CI2" s="171" t="s">
        <v>2028</v>
      </c>
      <c r="CJ2" s="186" t="s">
        <v>2027</v>
      </c>
      <c r="CK2" s="186"/>
      <c r="CL2" s="186"/>
      <c r="CM2" s="186"/>
      <c r="CN2" s="186"/>
      <c r="CO2" s="186"/>
      <c r="CP2" s="186"/>
      <c r="CQ2" s="198" t="s">
        <v>2026</v>
      </c>
      <c r="CR2" s="198"/>
      <c r="CS2" s="198"/>
      <c r="CT2" s="198"/>
      <c r="CU2" s="198"/>
      <c r="CV2" s="198"/>
      <c r="CW2" s="198"/>
      <c r="CX2" s="199" t="s">
        <v>2025</v>
      </c>
      <c r="CY2" s="199"/>
      <c r="CZ2" s="199"/>
      <c r="DA2" s="199"/>
      <c r="DB2" s="199"/>
      <c r="DC2" s="199"/>
      <c r="DD2" s="199"/>
    </row>
    <row r="3" spans="1:108" ht="60" x14ac:dyDescent="0.25">
      <c r="A3" s="162" t="s">
        <v>2024</v>
      </c>
      <c r="B3" s="162" t="s">
        <v>2023</v>
      </c>
      <c r="C3" s="162" t="s">
        <v>2022</v>
      </c>
      <c r="D3" s="162" t="s">
        <v>2021</v>
      </c>
      <c r="E3" s="162" t="s">
        <v>2020</v>
      </c>
      <c r="F3" s="5" t="s">
        <v>31</v>
      </c>
      <c r="G3" s="5" t="s">
        <v>2019</v>
      </c>
      <c r="H3" s="6" t="s">
        <v>2018</v>
      </c>
      <c r="I3" s="6" t="s">
        <v>2018</v>
      </c>
      <c r="J3" s="6" t="s">
        <v>2018</v>
      </c>
      <c r="K3" s="6" t="s">
        <v>2018</v>
      </c>
      <c r="L3" s="6" t="s">
        <v>2018</v>
      </c>
      <c r="M3" s="6" t="s">
        <v>2018</v>
      </c>
      <c r="N3" s="6" t="s">
        <v>2018</v>
      </c>
      <c r="O3" s="170" t="s">
        <v>2017</v>
      </c>
      <c r="P3" s="6" t="s">
        <v>2016</v>
      </c>
      <c r="Q3" s="6" t="s">
        <v>2016</v>
      </c>
      <c r="R3" s="6" t="s">
        <v>2016</v>
      </c>
      <c r="S3" s="6" t="s">
        <v>2016</v>
      </c>
      <c r="T3" s="6" t="s">
        <v>2016</v>
      </c>
      <c r="U3" s="6" t="s">
        <v>2016</v>
      </c>
      <c r="V3" s="6" t="s">
        <v>2016</v>
      </c>
      <c r="W3" s="6" t="s">
        <v>2015</v>
      </c>
      <c r="X3" s="6" t="s">
        <v>2015</v>
      </c>
      <c r="Y3" s="6" t="s">
        <v>2015</v>
      </c>
      <c r="Z3" s="6" t="s">
        <v>2015</v>
      </c>
      <c r="AA3" s="6" t="s">
        <v>2015</v>
      </c>
      <c r="AB3" s="6" t="s">
        <v>2015</v>
      </c>
      <c r="AC3" s="6" t="s">
        <v>2015</v>
      </c>
      <c r="AD3" s="170" t="s">
        <v>2014</v>
      </c>
      <c r="AE3" s="6" t="s">
        <v>2013</v>
      </c>
      <c r="AF3" s="6" t="s">
        <v>2012</v>
      </c>
      <c r="AG3" s="6" t="s">
        <v>2011</v>
      </c>
      <c r="AH3" s="161" t="s">
        <v>2010</v>
      </c>
      <c r="AI3" s="161" t="s">
        <v>2009</v>
      </c>
      <c r="AJ3" s="161" t="s">
        <v>2008</v>
      </c>
      <c r="AK3" s="161" t="s">
        <v>2007</v>
      </c>
      <c r="AL3" s="160" t="s">
        <v>2006</v>
      </c>
      <c r="AM3" s="160" t="s">
        <v>2005</v>
      </c>
      <c r="AN3" s="160" t="s">
        <v>2004</v>
      </c>
      <c r="AO3" s="160" t="s">
        <v>2003</v>
      </c>
      <c r="AP3" s="160" t="s">
        <v>2002</v>
      </c>
      <c r="AQ3" s="160" t="s">
        <v>2001</v>
      </c>
      <c r="AR3" s="159" t="s">
        <v>2000</v>
      </c>
      <c r="AS3" s="159" t="s">
        <v>1999</v>
      </c>
      <c r="AT3" s="159" t="s">
        <v>1998</v>
      </c>
      <c r="AU3" s="158" t="s">
        <v>1997</v>
      </c>
      <c r="AV3" s="158" t="s">
        <v>1996</v>
      </c>
      <c r="AW3" s="158" t="s">
        <v>1995</v>
      </c>
      <c r="AX3" s="157" t="s">
        <v>1994</v>
      </c>
      <c r="AY3" s="157" t="s">
        <v>1986</v>
      </c>
      <c r="AZ3" s="157" t="s">
        <v>1993</v>
      </c>
      <c r="BA3" s="157" t="s">
        <v>1992</v>
      </c>
      <c r="BB3" s="157" t="s">
        <v>1991</v>
      </c>
      <c r="BC3" s="157" t="s">
        <v>1990</v>
      </c>
      <c r="BD3" s="157" t="s">
        <v>1989</v>
      </c>
      <c r="BE3" s="157" t="s">
        <v>1988</v>
      </c>
      <c r="BF3" s="157" t="s">
        <v>1987</v>
      </c>
      <c r="BG3" s="156" t="s">
        <v>1986</v>
      </c>
      <c r="BH3" s="156" t="s">
        <v>1985</v>
      </c>
      <c r="BI3" s="156" t="s">
        <v>1984</v>
      </c>
      <c r="BJ3" s="156" t="s">
        <v>1983</v>
      </c>
      <c r="BK3" s="167" t="s">
        <v>1982</v>
      </c>
      <c r="BL3" s="167" t="s">
        <v>1981</v>
      </c>
      <c r="BM3" s="167" t="s">
        <v>1980</v>
      </c>
      <c r="BN3" s="167" t="s">
        <v>1979</v>
      </c>
      <c r="BO3" s="154"/>
      <c r="BP3" s="154"/>
      <c r="BQ3" s="154"/>
      <c r="BR3" s="154"/>
      <c r="BS3" s="154"/>
      <c r="BT3" s="154"/>
      <c r="BU3" s="153"/>
      <c r="BV3" s="153"/>
      <c r="BW3" s="153"/>
      <c r="BX3" s="153"/>
      <c r="BY3" s="153"/>
      <c r="BZ3" s="153"/>
      <c r="CA3" s="153"/>
      <c r="CB3" s="168">
        <v>0</v>
      </c>
      <c r="CC3" s="168">
        <v>0</v>
      </c>
      <c r="CD3" s="168">
        <v>0.1</v>
      </c>
      <c r="CE3" s="168">
        <v>0.2</v>
      </c>
      <c r="CF3" s="168">
        <v>0.5</v>
      </c>
      <c r="CG3" s="168">
        <v>1</v>
      </c>
      <c r="CH3" s="168">
        <v>1</v>
      </c>
      <c r="CI3" s="151"/>
      <c r="CJ3" s="200" t="s">
        <v>1978</v>
      </c>
      <c r="CK3" s="200"/>
      <c r="CL3" s="200"/>
      <c r="CM3" s="200"/>
      <c r="CN3" s="200"/>
      <c r="CO3" s="200"/>
      <c r="CP3" s="200"/>
      <c r="CQ3" s="201" t="s">
        <v>1977</v>
      </c>
      <c r="CR3" s="201"/>
      <c r="CS3" s="201"/>
      <c r="CT3" s="201"/>
      <c r="CU3" s="201"/>
      <c r="CV3" s="201"/>
      <c r="CW3" s="201"/>
      <c r="CX3" s="202" t="s">
        <v>1976</v>
      </c>
      <c r="CY3" s="202"/>
      <c r="CZ3" s="202"/>
      <c r="DA3" s="202"/>
      <c r="DB3" s="202"/>
      <c r="DC3" s="202"/>
      <c r="DD3" s="202"/>
    </row>
    <row r="4" spans="1:108" ht="30" customHeight="1" x14ac:dyDescent="0.25">
      <c r="A4" s="162"/>
      <c r="B4" s="162"/>
      <c r="C4" s="162"/>
      <c r="D4" s="162"/>
      <c r="E4" s="162"/>
      <c r="F4" s="5"/>
      <c r="G4" s="5"/>
      <c r="H4" s="6">
        <v>2020</v>
      </c>
      <c r="I4" s="6">
        <v>2025</v>
      </c>
      <c r="J4" s="6">
        <v>2030</v>
      </c>
      <c r="K4" s="6">
        <v>2035</v>
      </c>
      <c r="L4" s="6">
        <v>2040</v>
      </c>
      <c r="M4" s="6">
        <v>2045</v>
      </c>
      <c r="N4" s="6">
        <v>2050</v>
      </c>
      <c r="O4" s="170" t="s">
        <v>1975</v>
      </c>
      <c r="P4" s="6">
        <v>2020</v>
      </c>
      <c r="Q4" s="6">
        <v>2025</v>
      </c>
      <c r="R4" s="6">
        <v>2030</v>
      </c>
      <c r="S4" s="6">
        <v>2035</v>
      </c>
      <c r="T4" s="6">
        <v>2040</v>
      </c>
      <c r="U4" s="6">
        <v>2045</v>
      </c>
      <c r="V4" s="6">
        <v>2050</v>
      </c>
      <c r="W4" s="6">
        <v>2020</v>
      </c>
      <c r="X4" s="6">
        <v>2025</v>
      </c>
      <c r="Y4" s="6">
        <v>2030</v>
      </c>
      <c r="Z4" s="6">
        <v>2035</v>
      </c>
      <c r="AA4" s="6">
        <v>2040</v>
      </c>
      <c r="AB4" s="6">
        <v>2045</v>
      </c>
      <c r="AC4" s="6">
        <v>2050</v>
      </c>
      <c r="AD4" s="6"/>
      <c r="AE4" s="6"/>
      <c r="AF4" s="6"/>
      <c r="AG4" s="6"/>
      <c r="AH4" s="161"/>
      <c r="AI4" s="161"/>
      <c r="AJ4" s="161"/>
      <c r="AK4" s="161"/>
      <c r="AL4" s="160" t="s">
        <v>1974</v>
      </c>
      <c r="AM4" s="160" t="s">
        <v>1974</v>
      </c>
      <c r="AN4" s="160" t="s">
        <v>1974</v>
      </c>
      <c r="AO4" s="160" t="s">
        <v>1974</v>
      </c>
      <c r="AP4" s="160" t="s">
        <v>1974</v>
      </c>
      <c r="AQ4" s="160" t="s">
        <v>1974</v>
      </c>
      <c r="AR4" s="159"/>
      <c r="AS4" s="159"/>
      <c r="AT4" s="159"/>
      <c r="AU4" s="158" t="s">
        <v>1973</v>
      </c>
      <c r="AV4" s="158" t="s">
        <v>1972</v>
      </c>
      <c r="AW4" s="158"/>
      <c r="AX4" s="157"/>
      <c r="AY4" s="157"/>
      <c r="AZ4" s="157"/>
      <c r="BA4" s="157" t="s">
        <v>1971</v>
      </c>
      <c r="BB4" s="157"/>
      <c r="BC4" s="157"/>
      <c r="BD4" s="157"/>
      <c r="BE4" s="157"/>
      <c r="BF4" s="157"/>
      <c r="BG4" s="156"/>
      <c r="BH4" s="156"/>
      <c r="BI4" s="156"/>
      <c r="BJ4" s="156" t="s">
        <v>1970</v>
      </c>
      <c r="BK4" s="196"/>
      <c r="BL4" s="197" t="s">
        <v>1969</v>
      </c>
      <c r="BM4" s="167"/>
      <c r="BN4" s="155"/>
      <c r="BO4" s="169">
        <v>1</v>
      </c>
      <c r="BP4" s="169">
        <v>2</v>
      </c>
      <c r="BQ4" s="169">
        <v>3</v>
      </c>
      <c r="BR4" s="169">
        <v>4</v>
      </c>
      <c r="BS4" s="169">
        <v>5</v>
      </c>
      <c r="BT4" s="169">
        <v>6</v>
      </c>
      <c r="BU4" s="153"/>
      <c r="BV4" s="153"/>
      <c r="BW4" s="153"/>
      <c r="BX4" s="153"/>
      <c r="BY4" s="153"/>
      <c r="BZ4" s="153"/>
      <c r="CA4" s="153"/>
      <c r="CB4" s="168">
        <v>0</v>
      </c>
      <c r="CC4" s="168">
        <v>0.5</v>
      </c>
      <c r="CD4" s="168">
        <v>1</v>
      </c>
      <c r="CE4" s="168">
        <v>1</v>
      </c>
      <c r="CF4" s="168">
        <v>1</v>
      </c>
      <c r="CG4" s="168">
        <v>1</v>
      </c>
      <c r="CH4" s="168">
        <v>1</v>
      </c>
      <c r="CI4" s="151"/>
      <c r="CJ4" s="5"/>
      <c r="CK4" s="5"/>
      <c r="CL4" s="5"/>
      <c r="CM4" s="5" t="s">
        <v>1968</v>
      </c>
      <c r="CN4" s="5"/>
      <c r="CO4" s="5"/>
      <c r="CP4" s="5"/>
      <c r="CQ4" s="150"/>
      <c r="CR4" s="150"/>
      <c r="CS4" s="150"/>
      <c r="CT4" s="150" t="s">
        <v>1943</v>
      </c>
      <c r="CU4" s="150"/>
      <c r="CV4" s="150"/>
      <c r="CW4" s="150"/>
      <c r="CX4" s="149"/>
      <c r="CY4" s="149"/>
      <c r="CZ4" s="149"/>
      <c r="DA4" s="149" t="s">
        <v>1943</v>
      </c>
      <c r="DB4" s="149"/>
      <c r="DC4" s="149"/>
      <c r="DD4" s="149"/>
    </row>
    <row r="5" spans="1:108" ht="30" x14ac:dyDescent="0.25">
      <c r="A5" s="162"/>
      <c r="B5" s="162"/>
      <c r="C5" s="162"/>
      <c r="D5" s="162"/>
      <c r="E5" s="162"/>
      <c r="F5" s="5"/>
      <c r="G5" s="5"/>
      <c r="H5" s="6"/>
      <c r="I5" s="6"/>
      <c r="J5" s="6"/>
      <c r="K5" s="6"/>
      <c r="L5" s="6"/>
      <c r="M5" s="6"/>
      <c r="N5" s="6"/>
      <c r="O5" s="6"/>
      <c r="P5" s="6"/>
      <c r="Q5" s="6"/>
      <c r="R5" s="6"/>
      <c r="S5" s="6"/>
      <c r="T5" s="6"/>
      <c r="U5" s="6"/>
      <c r="V5" s="6"/>
      <c r="W5" s="6"/>
      <c r="X5" s="6"/>
      <c r="Y5" s="6"/>
      <c r="Z5" s="6"/>
      <c r="AA5" s="6"/>
      <c r="AB5" s="6"/>
      <c r="AC5" s="6"/>
      <c r="AD5" s="6"/>
      <c r="AE5" s="6"/>
      <c r="AF5" s="6"/>
      <c r="AG5" s="6"/>
      <c r="AH5" s="161"/>
      <c r="AI5" s="161" t="s">
        <v>1967</v>
      </c>
      <c r="AJ5" s="161" t="s">
        <v>1967</v>
      </c>
      <c r="AK5" s="161" t="s">
        <v>1966</v>
      </c>
      <c r="AL5" s="160"/>
      <c r="AM5" s="160"/>
      <c r="AN5" s="160"/>
      <c r="AO5" s="160"/>
      <c r="AP5" s="160"/>
      <c r="AQ5" s="160"/>
      <c r="AR5" s="159"/>
      <c r="AS5" s="159"/>
      <c r="AT5" s="159"/>
      <c r="AU5" s="158"/>
      <c r="AV5" s="158"/>
      <c r="AW5" s="158"/>
      <c r="AX5" s="157"/>
      <c r="AY5" s="157"/>
      <c r="AZ5" s="157"/>
      <c r="BA5" s="157" t="s">
        <v>1965</v>
      </c>
      <c r="BB5" s="157"/>
      <c r="BC5" s="157"/>
      <c r="BD5" s="157"/>
      <c r="BE5" s="157" t="s">
        <v>1964</v>
      </c>
      <c r="BF5" s="157" t="s">
        <v>1964</v>
      </c>
      <c r="BG5" s="156"/>
      <c r="BH5" s="156"/>
      <c r="BI5" s="156"/>
      <c r="BJ5" s="156"/>
      <c r="BK5" s="196"/>
      <c r="BL5" s="197"/>
      <c r="BM5" s="167"/>
      <c r="BN5" s="166">
        <v>2020</v>
      </c>
      <c r="BO5" s="165">
        <v>2025</v>
      </c>
      <c r="BP5" s="165">
        <v>2030</v>
      </c>
      <c r="BQ5" s="165">
        <v>2035</v>
      </c>
      <c r="BR5" s="165">
        <v>2040</v>
      </c>
      <c r="BS5" s="165">
        <v>2045</v>
      </c>
      <c r="BT5" s="165">
        <v>2050</v>
      </c>
      <c r="BU5" s="164">
        <v>2020</v>
      </c>
      <c r="BV5" s="164">
        <v>2025</v>
      </c>
      <c r="BW5" s="164">
        <v>2030</v>
      </c>
      <c r="BX5" s="164">
        <v>2035</v>
      </c>
      <c r="BY5" s="164">
        <v>2040</v>
      </c>
      <c r="BZ5" s="164">
        <v>2045</v>
      </c>
      <c r="CA5" s="164">
        <v>2050</v>
      </c>
      <c r="CB5" s="163">
        <v>2020</v>
      </c>
      <c r="CC5" s="163">
        <v>2025</v>
      </c>
      <c r="CD5" s="163">
        <v>2030</v>
      </c>
      <c r="CE5" s="163">
        <v>2035</v>
      </c>
      <c r="CF5" s="163">
        <v>2040</v>
      </c>
      <c r="CG5" s="163">
        <v>2045</v>
      </c>
      <c r="CH5" s="163">
        <v>2050</v>
      </c>
      <c r="CI5" s="151"/>
      <c r="CJ5" s="5"/>
      <c r="CK5" s="5"/>
      <c r="CL5" s="5"/>
      <c r="CM5" s="5"/>
      <c r="CN5" s="5"/>
      <c r="CO5" s="5"/>
      <c r="CP5" s="5"/>
      <c r="CQ5" s="150" t="s">
        <v>121</v>
      </c>
      <c r="CR5" s="150" t="s">
        <v>1963</v>
      </c>
      <c r="CS5" s="150">
        <v>2030</v>
      </c>
      <c r="CT5" s="150">
        <v>2035</v>
      </c>
      <c r="CU5" s="150">
        <v>2040</v>
      </c>
      <c r="CV5" s="150">
        <v>2045</v>
      </c>
      <c r="CW5" s="150">
        <v>2050</v>
      </c>
      <c r="CX5" s="149" t="s">
        <v>121</v>
      </c>
      <c r="CY5" s="149" t="s">
        <v>1963</v>
      </c>
      <c r="CZ5" s="149">
        <v>2030</v>
      </c>
      <c r="DA5" s="149">
        <v>2035</v>
      </c>
      <c r="DB5" s="149">
        <v>2040</v>
      </c>
      <c r="DC5" s="149">
        <v>2045</v>
      </c>
      <c r="DD5" s="149">
        <v>2050</v>
      </c>
    </row>
    <row r="6" spans="1:108" x14ac:dyDescent="0.25">
      <c r="A6" s="162"/>
      <c r="B6" s="162"/>
      <c r="C6" s="162"/>
      <c r="D6" s="162"/>
      <c r="E6" s="162"/>
      <c r="F6" s="5"/>
      <c r="G6" s="5"/>
      <c r="H6" s="6" t="s">
        <v>1962</v>
      </c>
      <c r="I6" s="6" t="s">
        <v>1962</v>
      </c>
      <c r="J6" s="6" t="s">
        <v>1962</v>
      </c>
      <c r="K6" s="6" t="s">
        <v>1962</v>
      </c>
      <c r="L6" s="6" t="s">
        <v>1962</v>
      </c>
      <c r="M6" s="6" t="s">
        <v>1962</v>
      </c>
      <c r="N6" s="6" t="s">
        <v>1962</v>
      </c>
      <c r="O6" s="6" t="s">
        <v>1952</v>
      </c>
      <c r="P6" s="6" t="s">
        <v>1961</v>
      </c>
      <c r="Q6" s="6" t="s">
        <v>1961</v>
      </c>
      <c r="R6" s="6" t="s">
        <v>1961</v>
      </c>
      <c r="S6" s="6" t="s">
        <v>1961</v>
      </c>
      <c r="T6" s="6" t="s">
        <v>1961</v>
      </c>
      <c r="U6" s="6" t="s">
        <v>1961</v>
      </c>
      <c r="V6" s="6" t="s">
        <v>1961</v>
      </c>
      <c r="W6" s="6" t="s">
        <v>1960</v>
      </c>
      <c r="X6" s="6" t="s">
        <v>1960</v>
      </c>
      <c r="Y6" s="6" t="s">
        <v>1960</v>
      </c>
      <c r="Z6" s="6" t="s">
        <v>1960</v>
      </c>
      <c r="AA6" s="6" t="s">
        <v>1960</v>
      </c>
      <c r="AB6" s="6" t="s">
        <v>1960</v>
      </c>
      <c r="AC6" s="6" t="s">
        <v>1960</v>
      </c>
      <c r="AD6" s="6" t="s">
        <v>1959</v>
      </c>
      <c r="AE6" s="6" t="s">
        <v>1958</v>
      </c>
      <c r="AF6" s="6" t="s">
        <v>1958</v>
      </c>
      <c r="AG6" s="6" t="s">
        <v>1957</v>
      </c>
      <c r="AH6" s="161" t="s">
        <v>1956</v>
      </c>
      <c r="AI6" s="161" t="s">
        <v>1955</v>
      </c>
      <c r="AJ6" s="161" t="s">
        <v>1955</v>
      </c>
      <c r="AK6" s="161" t="s">
        <v>1952</v>
      </c>
      <c r="AL6" s="160" t="s">
        <v>1949</v>
      </c>
      <c r="AM6" s="160" t="s">
        <v>1949</v>
      </c>
      <c r="AN6" s="160" t="s">
        <v>1952</v>
      </c>
      <c r="AO6" s="160" t="s">
        <v>1953</v>
      </c>
      <c r="AP6" s="160" t="s">
        <v>1952</v>
      </c>
      <c r="AQ6" s="160" t="s">
        <v>1952</v>
      </c>
      <c r="AR6" s="159" t="s">
        <v>1954</v>
      </c>
      <c r="AS6" s="159" t="s">
        <v>1952</v>
      </c>
      <c r="AT6" s="159" t="s">
        <v>1953</v>
      </c>
      <c r="AU6" s="158" t="s">
        <v>1952</v>
      </c>
      <c r="AV6" s="158" t="s">
        <v>1951</v>
      </c>
      <c r="AW6" s="158" t="s">
        <v>1952</v>
      </c>
      <c r="AX6" s="157" t="s">
        <v>1955</v>
      </c>
      <c r="AY6" s="157" t="s">
        <v>1949</v>
      </c>
      <c r="AZ6" s="157" t="s">
        <v>1954</v>
      </c>
      <c r="BA6" s="157" t="s">
        <v>1951</v>
      </c>
      <c r="BB6" s="157" t="s">
        <v>1953</v>
      </c>
      <c r="BC6" s="157" t="s">
        <v>1952</v>
      </c>
      <c r="BD6" s="157" t="s">
        <v>1952</v>
      </c>
      <c r="BE6" s="157" t="s">
        <v>1951</v>
      </c>
      <c r="BF6" s="157" t="s">
        <v>1950</v>
      </c>
      <c r="BG6" s="156" t="s">
        <v>1949</v>
      </c>
      <c r="BH6" s="156" t="s">
        <v>1948</v>
      </c>
      <c r="BI6" s="156" t="s">
        <v>1948</v>
      </c>
      <c r="BJ6" s="156" t="s">
        <v>1947</v>
      </c>
      <c r="BK6" s="155" t="s">
        <v>1943</v>
      </c>
      <c r="BL6" s="155" t="s">
        <v>1943</v>
      </c>
      <c r="BM6" s="155" t="s">
        <v>1946</v>
      </c>
      <c r="BN6" s="155" t="s">
        <v>1945</v>
      </c>
      <c r="BO6" s="154" t="s">
        <v>1945</v>
      </c>
      <c r="BP6" s="154" t="s">
        <v>1945</v>
      </c>
      <c r="BQ6" s="154" t="s">
        <v>1945</v>
      </c>
      <c r="BR6" s="154" t="s">
        <v>1945</v>
      </c>
      <c r="BS6" s="154" t="s">
        <v>1945</v>
      </c>
      <c r="BT6" s="154" t="s">
        <v>1945</v>
      </c>
      <c r="BU6" s="153" t="s">
        <v>1945</v>
      </c>
      <c r="BV6" s="153" t="s">
        <v>1945</v>
      </c>
      <c r="BW6" s="153" t="s">
        <v>1945</v>
      </c>
      <c r="BX6" s="153" t="s">
        <v>1945</v>
      </c>
      <c r="BY6" s="153" t="s">
        <v>1945</v>
      </c>
      <c r="BZ6" s="153" t="s">
        <v>1945</v>
      </c>
      <c r="CA6" s="153" t="s">
        <v>1945</v>
      </c>
      <c r="CB6" s="152" t="s">
        <v>1945</v>
      </c>
      <c r="CC6" s="152" t="s">
        <v>1945</v>
      </c>
      <c r="CD6" s="152" t="s">
        <v>1945</v>
      </c>
      <c r="CE6" s="152" t="s">
        <v>1945</v>
      </c>
      <c r="CF6" s="152" t="s">
        <v>1945</v>
      </c>
      <c r="CG6" s="152" t="s">
        <v>1945</v>
      </c>
      <c r="CH6" s="152" t="s">
        <v>1945</v>
      </c>
      <c r="CI6" s="151" t="s">
        <v>1944</v>
      </c>
      <c r="CJ6" s="5">
        <v>2020</v>
      </c>
      <c r="CK6" s="5">
        <v>2025</v>
      </c>
      <c r="CL6" s="5">
        <v>2030</v>
      </c>
      <c r="CM6" s="5">
        <v>2035</v>
      </c>
      <c r="CN6" s="5">
        <v>2040</v>
      </c>
      <c r="CO6" s="5">
        <v>2045</v>
      </c>
      <c r="CP6" s="5">
        <v>2050</v>
      </c>
      <c r="CQ6" s="150" t="s">
        <v>1943</v>
      </c>
      <c r="CR6" s="150" t="s">
        <v>1943</v>
      </c>
      <c r="CS6" s="150" t="s">
        <v>1943</v>
      </c>
      <c r="CT6" s="150" t="s">
        <v>1943</v>
      </c>
      <c r="CU6" s="150" t="s">
        <v>1943</v>
      </c>
      <c r="CV6" s="150" t="s">
        <v>1943</v>
      </c>
      <c r="CW6" s="150" t="s">
        <v>1943</v>
      </c>
      <c r="CX6" s="149" t="s">
        <v>1943</v>
      </c>
      <c r="CY6" s="149" t="s">
        <v>1943</v>
      </c>
      <c r="CZ6" s="149" t="s">
        <v>1943</v>
      </c>
      <c r="DA6" s="149" t="s">
        <v>1943</v>
      </c>
      <c r="DB6" s="149" t="s">
        <v>1943</v>
      </c>
      <c r="DC6" s="149" t="s">
        <v>1943</v>
      </c>
      <c r="DD6" s="149" t="s">
        <v>1943</v>
      </c>
    </row>
    <row r="7" spans="1:108" x14ac:dyDescent="0.25">
      <c r="A7" s="146" t="s">
        <v>1942</v>
      </c>
      <c r="B7" s="146" t="s">
        <v>1393</v>
      </c>
      <c r="C7" s="146" t="s">
        <v>1147</v>
      </c>
      <c r="D7" s="146" t="s">
        <v>1881</v>
      </c>
      <c r="E7" s="146" t="s">
        <v>1939</v>
      </c>
      <c r="F7" s="3" t="s">
        <v>1941</v>
      </c>
      <c r="G7" s="3" t="s">
        <v>791</v>
      </c>
      <c r="H7" s="145">
        <v>0</v>
      </c>
      <c r="I7" s="145">
        <v>0</v>
      </c>
      <c r="J7" s="145">
        <v>0</v>
      </c>
      <c r="K7" s="145">
        <v>0</v>
      </c>
      <c r="L7" s="145">
        <v>0</v>
      </c>
      <c r="M7" s="145">
        <v>0</v>
      </c>
      <c r="N7" s="145">
        <v>0</v>
      </c>
      <c r="O7" s="133">
        <v>0</v>
      </c>
      <c r="P7" s="145">
        <v>0</v>
      </c>
      <c r="Q7" s="145">
        <v>0</v>
      </c>
      <c r="R7" s="145">
        <v>0</v>
      </c>
      <c r="S7" s="145">
        <v>0</v>
      </c>
      <c r="T7" s="145">
        <v>0</v>
      </c>
      <c r="U7" s="145">
        <v>0</v>
      </c>
      <c r="V7" s="145">
        <v>0</v>
      </c>
      <c r="W7" s="145">
        <v>0</v>
      </c>
      <c r="X7" s="145">
        <v>0</v>
      </c>
      <c r="Y7" s="145">
        <v>0</v>
      </c>
      <c r="Z7" s="145">
        <v>0</v>
      </c>
      <c r="AA7" s="145">
        <v>0</v>
      </c>
      <c r="AB7" s="145">
        <v>0</v>
      </c>
      <c r="AC7" s="145">
        <v>0</v>
      </c>
      <c r="AD7" s="133">
        <v>0.05</v>
      </c>
      <c r="AE7" s="133">
        <v>0</v>
      </c>
      <c r="AF7" s="133">
        <v>1</v>
      </c>
      <c r="AG7" s="133">
        <v>1</v>
      </c>
      <c r="AH7" s="144">
        <v>1</v>
      </c>
      <c r="AI7" s="144" t="s">
        <v>722</v>
      </c>
      <c r="AJ7" s="144" t="s">
        <v>1878</v>
      </c>
      <c r="AK7" s="144"/>
      <c r="AL7" s="143"/>
      <c r="AM7" s="143"/>
      <c r="AN7" s="143"/>
      <c r="AO7" s="143"/>
      <c r="AP7" s="143"/>
      <c r="AQ7" s="143"/>
      <c r="AR7" s="142"/>
      <c r="AS7" s="142"/>
      <c r="AT7" s="142"/>
      <c r="AU7" s="141"/>
      <c r="AV7" s="141"/>
      <c r="AW7" s="141"/>
      <c r="AX7" s="140" t="s">
        <v>694</v>
      </c>
      <c r="AY7" s="140"/>
      <c r="AZ7" s="139"/>
      <c r="BA7" s="138"/>
      <c r="BB7" s="138"/>
      <c r="BC7" s="138"/>
      <c r="BD7" s="138"/>
      <c r="BE7" s="138"/>
      <c r="BF7" s="138"/>
      <c r="BG7" s="137"/>
      <c r="BH7" s="137"/>
      <c r="BI7" s="137"/>
      <c r="BJ7" s="137"/>
      <c r="BK7" s="136">
        <v>0</v>
      </c>
      <c r="BL7" s="136">
        <f t="shared" ref="BL7:BL38" si="0">IF(AG7=1,0,1)</f>
        <v>0</v>
      </c>
      <c r="BM7" s="135"/>
      <c r="BN7" s="134"/>
      <c r="BO7" s="133">
        <v>0</v>
      </c>
      <c r="BP7" s="133">
        <v>0</v>
      </c>
      <c r="BQ7" s="133">
        <v>0</v>
      </c>
      <c r="BR7" s="133">
        <v>0</v>
      </c>
      <c r="BS7" s="133">
        <v>0</v>
      </c>
      <c r="BT7" s="133">
        <v>0</v>
      </c>
      <c r="BU7" s="132">
        <f t="shared" ref="BU7:BU46" si="1">IF(BL7=1,BN7,0)</f>
        <v>0</v>
      </c>
      <c r="BV7" s="132"/>
      <c r="BW7" s="132"/>
      <c r="BX7" s="132"/>
      <c r="BY7" s="132"/>
      <c r="BZ7" s="132"/>
      <c r="CA7" s="132"/>
      <c r="CB7" s="131">
        <f t="shared" ref="CB7:CH7" si="2">CJ7</f>
        <v>84</v>
      </c>
      <c r="CC7" s="131">
        <f t="shared" si="2"/>
        <v>86</v>
      </c>
      <c r="CD7" s="131">
        <f t="shared" si="2"/>
        <v>88</v>
      </c>
      <c r="CE7" s="131">
        <f t="shared" si="2"/>
        <v>90</v>
      </c>
      <c r="CF7" s="131">
        <f t="shared" si="2"/>
        <v>92</v>
      </c>
      <c r="CG7" s="131">
        <f t="shared" si="2"/>
        <v>94</v>
      </c>
      <c r="CH7" s="131">
        <f t="shared" si="2"/>
        <v>96</v>
      </c>
      <c r="CI7" s="130" t="s">
        <v>1279</v>
      </c>
      <c r="CJ7" s="129">
        <f>VLOOKUP($E7,[2]Activities!$A$9:$I$162,3,FALSE)/$AH7</f>
        <v>84</v>
      </c>
      <c r="CK7" s="129">
        <f>VLOOKUP($E7,[2]Activities!$A$9:$I$162,4,FALSE)/$AH7</f>
        <v>86</v>
      </c>
      <c r="CL7" s="129">
        <f>VLOOKUP($E7,[2]Activities!$A$9:$I$162,5,FALSE)/$AH7</f>
        <v>88</v>
      </c>
      <c r="CM7" s="129">
        <f>VLOOKUP($E7,[2]Activities!$A$9:$I$162,6,FALSE)/$AH7</f>
        <v>90</v>
      </c>
      <c r="CN7" s="129">
        <f>VLOOKUP($E7,[2]Activities!$A$9:$I$162,7,FALSE)/$AH7</f>
        <v>92</v>
      </c>
      <c r="CO7" s="129">
        <f>VLOOKUP($E7,[2]Activities!$A$9:$I$162,8,FALSE)/$AH7</f>
        <v>94</v>
      </c>
      <c r="CP7" s="129">
        <f>VLOOKUP($E7,[2]Activities!$A$9:$I$162,9,FALSE)/$AH7</f>
        <v>96</v>
      </c>
      <c r="CQ7" s="129"/>
      <c r="CR7" s="128"/>
      <c r="CS7" s="128"/>
      <c r="CT7" s="128"/>
      <c r="CU7" s="128"/>
      <c r="CV7" s="128"/>
      <c r="CW7" s="128"/>
      <c r="CX7" s="128"/>
      <c r="CY7" s="128"/>
      <c r="CZ7" s="128"/>
      <c r="DA7" s="128"/>
      <c r="DB7" s="128"/>
      <c r="DC7" s="128"/>
      <c r="DD7" s="128"/>
    </row>
    <row r="8" spans="1:108" x14ac:dyDescent="0.25">
      <c r="A8" s="127" t="s">
        <v>1940</v>
      </c>
      <c r="B8" s="127" t="s">
        <v>1393</v>
      </c>
      <c r="C8" s="127" t="s">
        <v>1147</v>
      </c>
      <c r="D8" s="127" t="s">
        <v>1881</v>
      </c>
      <c r="E8" s="127" t="s">
        <v>1939</v>
      </c>
      <c r="F8" s="1" t="s">
        <v>1938</v>
      </c>
      <c r="G8" s="1" t="s">
        <v>791</v>
      </c>
      <c r="H8" s="126">
        <v>0.5</v>
      </c>
      <c r="I8" s="126">
        <v>0.5</v>
      </c>
      <c r="J8" s="126">
        <v>0.5</v>
      </c>
      <c r="K8" s="126">
        <v>0.3</v>
      </c>
      <c r="L8" s="126">
        <v>0.1</v>
      </c>
      <c r="M8" s="126">
        <v>0</v>
      </c>
      <c r="N8" s="126">
        <v>0</v>
      </c>
      <c r="O8" s="115">
        <v>0.9</v>
      </c>
      <c r="P8" s="126">
        <v>0</v>
      </c>
      <c r="Q8" s="126">
        <v>0</v>
      </c>
      <c r="R8" s="126">
        <v>0</v>
      </c>
      <c r="S8" s="126">
        <v>0</v>
      </c>
      <c r="T8" s="126">
        <v>0</v>
      </c>
      <c r="U8" s="126">
        <v>0</v>
      </c>
      <c r="V8" s="126">
        <v>0</v>
      </c>
      <c r="W8" s="126">
        <v>0</v>
      </c>
      <c r="X8" s="126">
        <v>0</v>
      </c>
      <c r="Y8" s="126">
        <v>0</v>
      </c>
      <c r="Z8" s="126">
        <v>0</v>
      </c>
      <c r="AA8" s="126">
        <v>0</v>
      </c>
      <c r="AB8" s="126">
        <v>0</v>
      </c>
      <c r="AC8" s="126">
        <v>0</v>
      </c>
      <c r="AD8" s="115">
        <v>0.05</v>
      </c>
      <c r="AE8" s="115">
        <v>0</v>
      </c>
      <c r="AF8" s="115">
        <v>15</v>
      </c>
      <c r="AG8" s="115">
        <v>15</v>
      </c>
      <c r="AH8" s="125">
        <v>1</v>
      </c>
      <c r="AI8" s="125" t="s">
        <v>722</v>
      </c>
      <c r="AJ8" s="125" t="s">
        <v>1878</v>
      </c>
      <c r="AK8" s="125"/>
      <c r="AL8" s="124"/>
      <c r="AM8" s="124"/>
      <c r="AN8" s="124"/>
      <c r="AO8" s="124"/>
      <c r="AP8" s="124"/>
      <c r="AQ8" s="124"/>
      <c r="AR8" s="123"/>
      <c r="AS8" s="123"/>
      <c r="AT8" s="123"/>
      <c r="AU8" s="122"/>
      <c r="AV8" s="122"/>
      <c r="AW8" s="122"/>
      <c r="AX8" s="120" t="s">
        <v>1144</v>
      </c>
      <c r="AY8" s="120" t="s">
        <v>1143</v>
      </c>
      <c r="AZ8" s="121">
        <v>2.0000000000000001E-4</v>
      </c>
      <c r="BA8" s="120"/>
      <c r="BB8" s="120" t="s">
        <v>1472</v>
      </c>
      <c r="BC8" s="120">
        <v>0.01</v>
      </c>
      <c r="BD8" s="120">
        <v>0.7</v>
      </c>
      <c r="BE8" s="120"/>
      <c r="BF8" s="120"/>
      <c r="BG8" s="119"/>
      <c r="BH8" s="119"/>
      <c r="BI8" s="119"/>
      <c r="BJ8" s="119"/>
      <c r="BK8" s="118">
        <v>1</v>
      </c>
      <c r="BL8" s="118">
        <f t="shared" si="0"/>
        <v>1</v>
      </c>
      <c r="BM8" s="117"/>
      <c r="BN8" s="116">
        <v>0.5</v>
      </c>
      <c r="BO8" s="115"/>
      <c r="BP8" s="115"/>
      <c r="BQ8" s="115">
        <v>0.5</v>
      </c>
      <c r="BR8" s="115"/>
      <c r="BS8" s="115"/>
      <c r="BT8" s="115"/>
      <c r="BU8" s="114">
        <f t="shared" si="1"/>
        <v>0.5</v>
      </c>
      <c r="BV8" s="114"/>
      <c r="BW8" s="114"/>
      <c r="BX8" s="114"/>
      <c r="BY8" s="114"/>
      <c r="BZ8" s="114"/>
      <c r="CA8" s="114"/>
      <c r="CB8" s="113">
        <v>0.5</v>
      </c>
      <c r="CC8" s="113">
        <v>1</v>
      </c>
      <c r="CD8" s="113">
        <v>2</v>
      </c>
      <c r="CE8" s="113">
        <v>4</v>
      </c>
      <c r="CF8" s="113">
        <v>8</v>
      </c>
      <c r="CG8" s="113">
        <v>20</v>
      </c>
      <c r="CH8" s="113">
        <v>32</v>
      </c>
      <c r="CI8" s="112" t="s">
        <v>1279</v>
      </c>
      <c r="CJ8" s="111">
        <f>VLOOKUP($E8,[2]Activities!$A$9:$I$162,3,FALSE)/$AH8</f>
        <v>84</v>
      </c>
      <c r="CK8" s="111">
        <f>VLOOKUP($E8,[2]Activities!$A$9:$I$162,4,FALSE)/$AH8</f>
        <v>86</v>
      </c>
      <c r="CL8" s="111">
        <f>VLOOKUP($E8,[2]Activities!$A$9:$I$162,5,FALSE)/$AH8</f>
        <v>88</v>
      </c>
      <c r="CM8" s="111">
        <f>VLOOKUP($E8,[2]Activities!$A$9:$I$162,6,FALSE)/$AH8</f>
        <v>90</v>
      </c>
      <c r="CN8" s="111">
        <f>VLOOKUP($E8,[2]Activities!$A$9:$I$162,7,FALSE)/$AH8</f>
        <v>92</v>
      </c>
      <c r="CO8" s="111">
        <f>VLOOKUP($E8,[2]Activities!$A$9:$I$162,8,FALSE)/$AH8</f>
        <v>94</v>
      </c>
      <c r="CP8" s="111">
        <f>VLOOKUP($E8,[2]Activities!$A$9:$I$162,9,FALSE)/$AH8</f>
        <v>96</v>
      </c>
      <c r="CQ8" s="111"/>
      <c r="CR8" s="110"/>
      <c r="CS8" s="110"/>
      <c r="CT8" s="110"/>
      <c r="CU8" s="110"/>
      <c r="CV8" s="110"/>
      <c r="CW8" s="110"/>
      <c r="CX8" s="110"/>
      <c r="CY8" s="110"/>
      <c r="CZ8" s="110"/>
      <c r="DA8" s="110"/>
      <c r="DB8" s="110"/>
      <c r="DC8" s="110"/>
      <c r="DD8" s="110"/>
    </row>
    <row r="9" spans="1:108" x14ac:dyDescent="0.25">
      <c r="A9" s="146" t="s">
        <v>1937</v>
      </c>
      <c r="B9" s="146" t="s">
        <v>1393</v>
      </c>
      <c r="C9" s="146" t="s">
        <v>1147</v>
      </c>
      <c r="D9" s="146" t="s">
        <v>1928</v>
      </c>
      <c r="E9" s="146" t="s">
        <v>1927</v>
      </c>
      <c r="F9" s="3" t="s">
        <v>1936</v>
      </c>
      <c r="G9" s="3" t="s">
        <v>1901</v>
      </c>
      <c r="H9" s="145">
        <v>0</v>
      </c>
      <c r="I9" s="145">
        <v>0</v>
      </c>
      <c r="J9" s="145">
        <v>0</v>
      </c>
      <c r="K9" s="145">
        <v>0</v>
      </c>
      <c r="L9" s="145">
        <v>0</v>
      </c>
      <c r="M9" s="145">
        <v>0</v>
      </c>
      <c r="N9" s="145">
        <v>0</v>
      </c>
      <c r="O9" s="133">
        <v>0.9</v>
      </c>
      <c r="P9" s="145">
        <v>0</v>
      </c>
      <c r="Q9" s="145">
        <v>0</v>
      </c>
      <c r="R9" s="145">
        <v>0</v>
      </c>
      <c r="S9" s="145">
        <v>0</v>
      </c>
      <c r="T9" s="145">
        <v>0</v>
      </c>
      <c r="U9" s="145">
        <v>0</v>
      </c>
      <c r="V9" s="145">
        <v>0</v>
      </c>
      <c r="W9" s="145">
        <v>0</v>
      </c>
      <c r="X9" s="145">
        <v>0</v>
      </c>
      <c r="Y9" s="145">
        <v>0</v>
      </c>
      <c r="Z9" s="145">
        <v>0</v>
      </c>
      <c r="AA9" s="145">
        <v>0</v>
      </c>
      <c r="AB9" s="145">
        <v>0</v>
      </c>
      <c r="AC9" s="145">
        <v>0</v>
      </c>
      <c r="AD9" s="133">
        <v>0.05</v>
      </c>
      <c r="AE9" s="133">
        <v>0</v>
      </c>
      <c r="AF9" s="133">
        <v>40</v>
      </c>
      <c r="AG9" s="133">
        <v>40</v>
      </c>
      <c r="AH9" s="144">
        <v>1</v>
      </c>
      <c r="AI9" s="144" t="s">
        <v>722</v>
      </c>
      <c r="AJ9" s="144" t="s">
        <v>1116</v>
      </c>
      <c r="AK9" s="144"/>
      <c r="AL9" s="143"/>
      <c r="AM9" s="143"/>
      <c r="AN9" s="143"/>
      <c r="AO9" s="143"/>
      <c r="AP9" s="143"/>
      <c r="AQ9" s="143"/>
      <c r="AR9" s="142"/>
      <c r="AS9" s="142"/>
      <c r="AT9" s="142"/>
      <c r="AU9" s="141"/>
      <c r="AV9" s="141"/>
      <c r="AW9" s="141"/>
      <c r="AX9" s="140" t="s">
        <v>694</v>
      </c>
      <c r="AY9" s="140"/>
      <c r="AZ9" s="139"/>
      <c r="BA9" s="138"/>
      <c r="BB9" s="138"/>
      <c r="BC9" s="138"/>
      <c r="BD9" s="138"/>
      <c r="BE9" s="138"/>
      <c r="BF9" s="138"/>
      <c r="BG9" s="137"/>
      <c r="BH9" s="137"/>
      <c r="BI9" s="137"/>
      <c r="BJ9" s="137"/>
      <c r="BK9" s="136">
        <v>0</v>
      </c>
      <c r="BL9" s="136">
        <f t="shared" si="0"/>
        <v>1</v>
      </c>
      <c r="BM9" s="135"/>
      <c r="BN9" s="134">
        <f t="shared" ref="BN9:BN23" si="3">CB9</f>
        <v>900</v>
      </c>
      <c r="BO9" s="133">
        <f>$BN$9/5</f>
        <v>180</v>
      </c>
      <c r="BP9" s="133">
        <f>$BN$9/5</f>
        <v>180</v>
      </c>
      <c r="BQ9" s="133">
        <f>$BN$9/5</f>
        <v>180</v>
      </c>
      <c r="BR9" s="133">
        <f>$BN$9/5</f>
        <v>180</v>
      </c>
      <c r="BS9" s="133">
        <f>$BN$9/5</f>
        <v>180</v>
      </c>
      <c r="BT9" s="133">
        <v>0</v>
      </c>
      <c r="BU9" s="132">
        <f t="shared" si="1"/>
        <v>900</v>
      </c>
      <c r="BV9" s="132"/>
      <c r="BW9" s="132"/>
      <c r="BX9" s="132"/>
      <c r="BY9" s="132"/>
      <c r="BZ9" s="132"/>
      <c r="CA9" s="132"/>
      <c r="CB9" s="131">
        <v>900</v>
      </c>
      <c r="CC9" s="131">
        <f t="shared" ref="CC9:CH9" si="4">CK9</f>
        <v>3120</v>
      </c>
      <c r="CD9" s="131">
        <f t="shared" si="4"/>
        <v>3220</v>
      </c>
      <c r="CE9" s="131">
        <f t="shared" si="4"/>
        <v>3300</v>
      </c>
      <c r="CF9" s="131">
        <f t="shared" si="4"/>
        <v>3390</v>
      </c>
      <c r="CG9" s="131">
        <f t="shared" si="4"/>
        <v>3460</v>
      </c>
      <c r="CH9" s="131">
        <f t="shared" si="4"/>
        <v>3540</v>
      </c>
      <c r="CI9" s="130" t="s">
        <v>1279</v>
      </c>
      <c r="CJ9" s="129">
        <f>VLOOKUP($E9,[2]Activities!$A$9:$I$162,3,FALSE)/$AH9</f>
        <v>3000</v>
      </c>
      <c r="CK9" s="129">
        <f>VLOOKUP($E9,[2]Activities!$A$9:$I$162,4,FALSE)/$AH9</f>
        <v>3120</v>
      </c>
      <c r="CL9" s="129">
        <f>VLOOKUP($E9,[2]Activities!$A$9:$I$162,5,FALSE)/$AH9</f>
        <v>3220</v>
      </c>
      <c r="CM9" s="129">
        <f>VLOOKUP($E9,[2]Activities!$A$9:$I$162,6,FALSE)/$AH9</f>
        <v>3300</v>
      </c>
      <c r="CN9" s="129">
        <f>VLOOKUP($E9,[2]Activities!$A$9:$I$162,7,FALSE)/$AH9</f>
        <v>3390</v>
      </c>
      <c r="CO9" s="129">
        <f>VLOOKUP($E9,[2]Activities!$A$9:$I$162,8,FALSE)/$AH9</f>
        <v>3460</v>
      </c>
      <c r="CP9" s="129">
        <f>VLOOKUP($E9,[2]Activities!$A$9:$I$162,9,FALSE)/$AH9</f>
        <v>3540</v>
      </c>
      <c r="CQ9" s="129"/>
      <c r="CR9" s="128">
        <v>1</v>
      </c>
      <c r="CS9" s="128">
        <v>1</v>
      </c>
      <c r="CT9" s="128">
        <v>1</v>
      </c>
      <c r="CU9" s="128">
        <v>1</v>
      </c>
      <c r="CV9" s="128">
        <v>1</v>
      </c>
      <c r="CW9" s="128">
        <v>1</v>
      </c>
      <c r="CX9" s="128">
        <v>1</v>
      </c>
      <c r="CY9" s="128">
        <v>1</v>
      </c>
      <c r="CZ9" s="128">
        <v>1</v>
      </c>
      <c r="DA9" s="128">
        <v>1</v>
      </c>
      <c r="DB9" s="128">
        <v>1</v>
      </c>
      <c r="DC9" s="128">
        <v>1</v>
      </c>
      <c r="DD9" s="128">
        <v>1</v>
      </c>
    </row>
    <row r="10" spans="1:108" x14ac:dyDescent="0.25">
      <c r="A10" s="127" t="s">
        <v>1935</v>
      </c>
      <c r="B10" s="127" t="s">
        <v>1393</v>
      </c>
      <c r="C10" s="127" t="s">
        <v>1147</v>
      </c>
      <c r="D10" s="127" t="s">
        <v>1928</v>
      </c>
      <c r="E10" s="127" t="s">
        <v>1927</v>
      </c>
      <c r="F10" s="1" t="s">
        <v>1934</v>
      </c>
      <c r="G10" s="1" t="s">
        <v>1901</v>
      </c>
      <c r="H10" s="126">
        <v>2.37</v>
      </c>
      <c r="I10" s="126">
        <v>2.37</v>
      </c>
      <c r="J10" s="126">
        <v>2.37</v>
      </c>
      <c r="K10" s="126">
        <v>0</v>
      </c>
      <c r="L10" s="126">
        <v>0</v>
      </c>
      <c r="M10" s="126">
        <v>0</v>
      </c>
      <c r="N10" s="126">
        <v>0</v>
      </c>
      <c r="O10" s="115">
        <v>0.9</v>
      </c>
      <c r="P10" s="126">
        <v>0</v>
      </c>
      <c r="Q10" s="126">
        <v>0</v>
      </c>
      <c r="R10" s="126">
        <v>0</v>
      </c>
      <c r="S10" s="126">
        <v>0</v>
      </c>
      <c r="T10" s="126">
        <v>0</v>
      </c>
      <c r="U10" s="126">
        <v>0</v>
      </c>
      <c r="V10" s="126">
        <v>0</v>
      </c>
      <c r="W10" s="126">
        <v>0</v>
      </c>
      <c r="X10" s="126">
        <v>0</v>
      </c>
      <c r="Y10" s="126">
        <v>0</v>
      </c>
      <c r="Z10" s="126">
        <v>0</v>
      </c>
      <c r="AA10" s="126">
        <v>0</v>
      </c>
      <c r="AB10" s="126">
        <v>0</v>
      </c>
      <c r="AC10" s="126">
        <v>0</v>
      </c>
      <c r="AD10" s="115">
        <v>0.05</v>
      </c>
      <c r="AE10" s="115">
        <v>0</v>
      </c>
      <c r="AF10" s="115">
        <v>40</v>
      </c>
      <c r="AG10" s="115">
        <v>40</v>
      </c>
      <c r="AH10" s="125">
        <v>1</v>
      </c>
      <c r="AI10" s="125" t="s">
        <v>722</v>
      </c>
      <c r="AJ10" s="125" t="s">
        <v>1116</v>
      </c>
      <c r="AK10" s="125"/>
      <c r="AL10" s="124"/>
      <c r="AM10" s="124"/>
      <c r="AN10" s="124"/>
      <c r="AO10" s="124"/>
      <c r="AP10" s="124"/>
      <c r="AQ10" s="124"/>
      <c r="AR10" s="123"/>
      <c r="AS10" s="123"/>
      <c r="AT10" s="123"/>
      <c r="AU10" s="122"/>
      <c r="AV10" s="122"/>
      <c r="AW10" s="122"/>
      <c r="AX10" s="120" t="s">
        <v>694</v>
      </c>
      <c r="AY10" s="120"/>
      <c r="AZ10" s="121"/>
      <c r="BA10" s="120"/>
      <c r="BB10" s="120"/>
      <c r="BC10" s="120"/>
      <c r="BD10" s="120"/>
      <c r="BE10" s="120"/>
      <c r="BF10" s="120"/>
      <c r="BG10" s="119"/>
      <c r="BH10" s="119"/>
      <c r="BI10" s="119"/>
      <c r="BJ10" s="119"/>
      <c r="BK10" s="118">
        <v>0</v>
      </c>
      <c r="BL10" s="118">
        <f t="shared" si="0"/>
        <v>1</v>
      </c>
      <c r="BM10" s="148"/>
      <c r="BN10" s="116">
        <f t="shared" si="3"/>
        <v>1150</v>
      </c>
      <c r="BO10" s="115">
        <f>$BN$10/5</f>
        <v>230</v>
      </c>
      <c r="BP10" s="115">
        <f>$BN$10/5</f>
        <v>230</v>
      </c>
      <c r="BQ10" s="115">
        <f>$BN$10/5</f>
        <v>230</v>
      </c>
      <c r="BR10" s="115">
        <f>$BN$10/5</f>
        <v>230</v>
      </c>
      <c r="BS10" s="115">
        <f>$BN$10/5</f>
        <v>230</v>
      </c>
      <c r="BT10" s="115"/>
      <c r="BU10" s="114">
        <f t="shared" si="1"/>
        <v>1150</v>
      </c>
      <c r="BV10" s="114"/>
      <c r="BW10" s="114"/>
      <c r="BX10" s="114"/>
      <c r="BY10" s="114"/>
      <c r="BZ10" s="114"/>
      <c r="CA10" s="114"/>
      <c r="CB10" s="113">
        <v>1150</v>
      </c>
      <c r="CC10" s="113">
        <v>2185</v>
      </c>
      <c r="CD10" s="113">
        <f t="shared" ref="CD10:CD24" si="5">CL10</f>
        <v>3220</v>
      </c>
      <c r="CE10" s="113">
        <f t="shared" ref="CE10:CE24" si="6">CM10</f>
        <v>3300</v>
      </c>
      <c r="CF10" s="113">
        <f t="shared" ref="CF10:CF24" si="7">CN10</f>
        <v>3390</v>
      </c>
      <c r="CG10" s="113">
        <f t="shared" ref="CG10:CG24" si="8">CO10</f>
        <v>3460</v>
      </c>
      <c r="CH10" s="113">
        <f t="shared" ref="CH10:CH24" si="9">CP10</f>
        <v>3540</v>
      </c>
      <c r="CI10" s="112" t="s">
        <v>1279</v>
      </c>
      <c r="CJ10" s="111">
        <f>VLOOKUP($E10,[2]Activities!$A$9:$I$162,3,FALSE)/$AH10</f>
        <v>3000</v>
      </c>
      <c r="CK10" s="111">
        <f>VLOOKUP($E10,[2]Activities!$A$9:$I$162,4,FALSE)/$AH10</f>
        <v>3120</v>
      </c>
      <c r="CL10" s="111">
        <f>VLOOKUP($E10,[2]Activities!$A$9:$I$162,5,FALSE)/$AH10</f>
        <v>3220</v>
      </c>
      <c r="CM10" s="111">
        <f>VLOOKUP($E10,[2]Activities!$A$9:$I$162,6,FALSE)/$AH10</f>
        <v>3300</v>
      </c>
      <c r="CN10" s="111">
        <f>VLOOKUP($E10,[2]Activities!$A$9:$I$162,7,FALSE)/$AH10</f>
        <v>3390</v>
      </c>
      <c r="CO10" s="111">
        <f>VLOOKUP($E10,[2]Activities!$A$9:$I$162,8,FALSE)/$AH10</f>
        <v>3460</v>
      </c>
      <c r="CP10" s="111">
        <f>VLOOKUP($E10,[2]Activities!$A$9:$I$162,9,FALSE)/$AH10</f>
        <v>3540</v>
      </c>
      <c r="CQ10" s="111"/>
      <c r="CR10" s="110">
        <v>1</v>
      </c>
      <c r="CS10" s="110">
        <v>1</v>
      </c>
      <c r="CT10" s="110">
        <v>1</v>
      </c>
      <c r="CU10" s="110">
        <v>1</v>
      </c>
      <c r="CV10" s="110">
        <v>1</v>
      </c>
      <c r="CW10" s="110">
        <v>1</v>
      </c>
      <c r="CX10" s="110">
        <v>1</v>
      </c>
      <c r="CY10" s="110">
        <v>1</v>
      </c>
      <c r="CZ10" s="110">
        <v>1</v>
      </c>
      <c r="DA10" s="110">
        <v>1</v>
      </c>
      <c r="DB10" s="110">
        <v>1</v>
      </c>
      <c r="DC10" s="110">
        <v>1</v>
      </c>
      <c r="DD10" s="110">
        <v>1</v>
      </c>
    </row>
    <row r="11" spans="1:108" x14ac:dyDescent="0.25">
      <c r="A11" s="146" t="s">
        <v>1933</v>
      </c>
      <c r="B11" s="146" t="s">
        <v>1393</v>
      </c>
      <c r="C11" s="146" t="s">
        <v>1147</v>
      </c>
      <c r="D11" s="146" t="s">
        <v>1928</v>
      </c>
      <c r="E11" s="146" t="s">
        <v>1927</v>
      </c>
      <c r="F11" s="3" t="s">
        <v>1932</v>
      </c>
      <c r="G11" s="3" t="s">
        <v>1901</v>
      </c>
      <c r="H11" s="145">
        <v>8.1999999999999993</v>
      </c>
      <c r="I11" s="145">
        <v>8.1999999999999993</v>
      </c>
      <c r="J11" s="145">
        <v>8.1999999999999993</v>
      </c>
      <c r="K11" s="145">
        <v>5.8</v>
      </c>
      <c r="L11" s="145">
        <v>5.8</v>
      </c>
      <c r="M11" s="145">
        <v>0</v>
      </c>
      <c r="N11" s="145">
        <v>0</v>
      </c>
      <c r="O11" s="133">
        <v>0.9</v>
      </c>
      <c r="P11" s="145">
        <v>0</v>
      </c>
      <c r="Q11" s="145">
        <v>0</v>
      </c>
      <c r="R11" s="145">
        <v>0</v>
      </c>
      <c r="S11" s="145">
        <v>0</v>
      </c>
      <c r="T11" s="145">
        <v>0</v>
      </c>
      <c r="U11" s="145">
        <v>0</v>
      </c>
      <c r="V11" s="145">
        <v>0</v>
      </c>
      <c r="W11" s="145">
        <v>0</v>
      </c>
      <c r="X11" s="145">
        <v>0</v>
      </c>
      <c r="Y11" s="145">
        <v>0</v>
      </c>
      <c r="Z11" s="145">
        <v>0</v>
      </c>
      <c r="AA11" s="145">
        <v>0</v>
      </c>
      <c r="AB11" s="145">
        <v>0</v>
      </c>
      <c r="AC11" s="145">
        <v>0</v>
      </c>
      <c r="AD11" s="133">
        <v>0.05</v>
      </c>
      <c r="AE11" s="133">
        <v>0</v>
      </c>
      <c r="AF11" s="133">
        <v>40</v>
      </c>
      <c r="AG11" s="133">
        <v>40</v>
      </c>
      <c r="AH11" s="144">
        <v>1</v>
      </c>
      <c r="AI11" s="144" t="s">
        <v>722</v>
      </c>
      <c r="AJ11" s="144" t="s">
        <v>1116</v>
      </c>
      <c r="AK11" s="144"/>
      <c r="AL11" s="143"/>
      <c r="AM11" s="143"/>
      <c r="AN11" s="143"/>
      <c r="AO11" s="143"/>
      <c r="AP11" s="143"/>
      <c r="AQ11" s="143"/>
      <c r="AR11" s="142"/>
      <c r="AS11" s="142"/>
      <c r="AT11" s="142"/>
      <c r="AU11" s="141"/>
      <c r="AV11" s="141"/>
      <c r="AW11" s="141"/>
      <c r="AX11" s="140" t="s">
        <v>694</v>
      </c>
      <c r="AY11" s="140"/>
      <c r="AZ11" s="139"/>
      <c r="BA11" s="138"/>
      <c r="BB11" s="138"/>
      <c r="BC11" s="138"/>
      <c r="BD11" s="138"/>
      <c r="BE11" s="138"/>
      <c r="BF11" s="138"/>
      <c r="BG11" s="137"/>
      <c r="BH11" s="137"/>
      <c r="BI11" s="137"/>
      <c r="BJ11" s="137"/>
      <c r="BK11" s="136">
        <v>0</v>
      </c>
      <c r="BL11" s="136">
        <f t="shared" si="0"/>
        <v>1</v>
      </c>
      <c r="BM11" s="148"/>
      <c r="BN11" s="134">
        <f t="shared" si="3"/>
        <v>600</v>
      </c>
      <c r="BO11" s="133">
        <f t="shared" ref="BO11:BT11" si="10">$BN$11/6</f>
        <v>100</v>
      </c>
      <c r="BP11" s="133">
        <f t="shared" si="10"/>
        <v>100</v>
      </c>
      <c r="BQ11" s="133">
        <f t="shared" si="10"/>
        <v>100</v>
      </c>
      <c r="BR11" s="133">
        <f t="shared" si="10"/>
        <v>100</v>
      </c>
      <c r="BS11" s="133">
        <f t="shared" si="10"/>
        <v>100</v>
      </c>
      <c r="BT11" s="133">
        <f t="shared" si="10"/>
        <v>100</v>
      </c>
      <c r="BU11" s="132">
        <f t="shared" si="1"/>
        <v>600</v>
      </c>
      <c r="BV11" s="132"/>
      <c r="BW11" s="132"/>
      <c r="BX11" s="132"/>
      <c r="BY11" s="132"/>
      <c r="BZ11" s="132"/>
      <c r="CA11" s="132"/>
      <c r="CB11" s="131">
        <v>600</v>
      </c>
      <c r="CC11" s="131">
        <v>1910</v>
      </c>
      <c r="CD11" s="131">
        <f t="shared" si="5"/>
        <v>3220</v>
      </c>
      <c r="CE11" s="131">
        <f t="shared" si="6"/>
        <v>3300</v>
      </c>
      <c r="CF11" s="131">
        <f t="shared" si="7"/>
        <v>3390</v>
      </c>
      <c r="CG11" s="131">
        <f t="shared" si="8"/>
        <v>3460</v>
      </c>
      <c r="CH11" s="131">
        <f t="shared" si="9"/>
        <v>3540</v>
      </c>
      <c r="CI11" s="130" t="s">
        <v>1279</v>
      </c>
      <c r="CJ11" s="129">
        <f>VLOOKUP($E11,[2]Activities!$A$9:$I$162,3,FALSE)/$AH11</f>
        <v>3000</v>
      </c>
      <c r="CK11" s="129">
        <f>VLOOKUP($E11,[2]Activities!$A$9:$I$162,4,FALSE)/$AH11</f>
        <v>3120</v>
      </c>
      <c r="CL11" s="129">
        <f>VLOOKUP($E11,[2]Activities!$A$9:$I$162,5,FALSE)/$AH11</f>
        <v>3220</v>
      </c>
      <c r="CM11" s="129">
        <f>VLOOKUP($E11,[2]Activities!$A$9:$I$162,6,FALSE)/$AH11</f>
        <v>3300</v>
      </c>
      <c r="CN11" s="129">
        <f>VLOOKUP($E11,[2]Activities!$A$9:$I$162,7,FALSE)/$AH11</f>
        <v>3390</v>
      </c>
      <c r="CO11" s="129">
        <f>VLOOKUP($E11,[2]Activities!$A$9:$I$162,8,FALSE)/$AH11</f>
        <v>3460</v>
      </c>
      <c r="CP11" s="129">
        <f>VLOOKUP($E11,[2]Activities!$A$9:$I$162,9,FALSE)/$AH11</f>
        <v>3540</v>
      </c>
      <c r="CQ11" s="129"/>
      <c r="CR11" s="128">
        <v>1</v>
      </c>
      <c r="CS11" s="128">
        <v>1</v>
      </c>
      <c r="CT11" s="128">
        <v>1</v>
      </c>
      <c r="CU11" s="128">
        <v>1</v>
      </c>
      <c r="CV11" s="128">
        <v>1</v>
      </c>
      <c r="CW11" s="128">
        <v>1</v>
      </c>
      <c r="CX11" s="128">
        <v>1</v>
      </c>
      <c r="CY11" s="128">
        <v>1</v>
      </c>
      <c r="CZ11" s="128">
        <v>1</v>
      </c>
      <c r="DA11" s="128">
        <v>1</v>
      </c>
      <c r="DB11" s="128">
        <v>1</v>
      </c>
      <c r="DC11" s="128">
        <v>1</v>
      </c>
      <c r="DD11" s="128">
        <v>1</v>
      </c>
    </row>
    <row r="12" spans="1:108" x14ac:dyDescent="0.25">
      <c r="A12" s="127" t="s">
        <v>1931</v>
      </c>
      <c r="B12" s="127" t="s">
        <v>1393</v>
      </c>
      <c r="C12" s="127" t="s">
        <v>1147</v>
      </c>
      <c r="D12" s="127" t="s">
        <v>1928</v>
      </c>
      <c r="E12" s="127" t="s">
        <v>1927</v>
      </c>
      <c r="F12" s="1" t="s">
        <v>1930</v>
      </c>
      <c r="G12" s="1" t="s">
        <v>1901</v>
      </c>
      <c r="H12" s="126">
        <v>10.37</v>
      </c>
      <c r="I12" s="126">
        <v>10.11</v>
      </c>
      <c r="J12" s="126">
        <v>9.85</v>
      </c>
      <c r="K12" s="126">
        <v>7.2</v>
      </c>
      <c r="L12" s="126">
        <v>7.1</v>
      </c>
      <c r="M12" s="126">
        <v>1.3</v>
      </c>
      <c r="N12" s="126">
        <v>1.3</v>
      </c>
      <c r="O12" s="115">
        <v>0.9</v>
      </c>
      <c r="P12" s="126">
        <v>0</v>
      </c>
      <c r="Q12" s="126">
        <v>0</v>
      </c>
      <c r="R12" s="126">
        <v>0</v>
      </c>
      <c r="S12" s="126">
        <v>0</v>
      </c>
      <c r="T12" s="126">
        <v>0</v>
      </c>
      <c r="U12" s="126">
        <v>0</v>
      </c>
      <c r="V12" s="126">
        <v>0</v>
      </c>
      <c r="W12" s="126">
        <v>0</v>
      </c>
      <c r="X12" s="126">
        <v>0</v>
      </c>
      <c r="Y12" s="126">
        <v>0</v>
      </c>
      <c r="Z12" s="126">
        <v>0</v>
      </c>
      <c r="AA12" s="126">
        <v>0</v>
      </c>
      <c r="AB12" s="126">
        <v>0</v>
      </c>
      <c r="AC12" s="126">
        <v>0</v>
      </c>
      <c r="AD12" s="115">
        <v>0.05</v>
      </c>
      <c r="AE12" s="115">
        <v>0</v>
      </c>
      <c r="AF12" s="115">
        <v>40</v>
      </c>
      <c r="AG12" s="115">
        <v>40</v>
      </c>
      <c r="AH12" s="125">
        <v>1</v>
      </c>
      <c r="AI12" s="125" t="s">
        <v>722</v>
      </c>
      <c r="AJ12" s="125" t="s">
        <v>1116</v>
      </c>
      <c r="AK12" s="125"/>
      <c r="AL12" s="124"/>
      <c r="AM12" s="124"/>
      <c r="AN12" s="124"/>
      <c r="AO12" s="124"/>
      <c r="AP12" s="124"/>
      <c r="AQ12" s="124"/>
      <c r="AR12" s="123"/>
      <c r="AS12" s="123"/>
      <c r="AT12" s="123"/>
      <c r="AU12" s="122"/>
      <c r="AV12" s="122"/>
      <c r="AW12" s="122"/>
      <c r="AX12" s="120" t="s">
        <v>694</v>
      </c>
      <c r="AY12" s="120"/>
      <c r="AZ12" s="121"/>
      <c r="BA12" s="120"/>
      <c r="BB12" s="120"/>
      <c r="BC12" s="120"/>
      <c r="BD12" s="120"/>
      <c r="BE12" s="120"/>
      <c r="BF12" s="120"/>
      <c r="BG12" s="119"/>
      <c r="BH12" s="119"/>
      <c r="BI12" s="119"/>
      <c r="BJ12" s="119"/>
      <c r="BK12" s="118">
        <v>0</v>
      </c>
      <c r="BL12" s="118">
        <f t="shared" si="0"/>
        <v>1</v>
      </c>
      <c r="BM12" s="148"/>
      <c r="BN12" s="116">
        <f t="shared" si="3"/>
        <v>250</v>
      </c>
      <c r="BO12" s="115">
        <v>0</v>
      </c>
      <c r="BP12" s="115">
        <f>$BN$12/5</f>
        <v>50</v>
      </c>
      <c r="BQ12" s="115">
        <f>$BN$12/5</f>
        <v>50</v>
      </c>
      <c r="BR12" s="115">
        <f>$BN$12/5</f>
        <v>50</v>
      </c>
      <c r="BS12" s="115">
        <f>$BN$12/5</f>
        <v>50</v>
      </c>
      <c r="BT12" s="115">
        <f>$BN$12/5</f>
        <v>50</v>
      </c>
      <c r="BU12" s="114">
        <f t="shared" si="1"/>
        <v>250</v>
      </c>
      <c r="BV12" s="114"/>
      <c r="BW12" s="114"/>
      <c r="BX12" s="114"/>
      <c r="BY12" s="114"/>
      <c r="BZ12" s="114"/>
      <c r="CA12" s="114"/>
      <c r="CB12" s="113">
        <v>250</v>
      </c>
      <c r="CC12" s="113">
        <v>1735</v>
      </c>
      <c r="CD12" s="113">
        <f t="shared" si="5"/>
        <v>3220</v>
      </c>
      <c r="CE12" s="113">
        <f t="shared" si="6"/>
        <v>3300</v>
      </c>
      <c r="CF12" s="113">
        <f t="shared" si="7"/>
        <v>3390</v>
      </c>
      <c r="CG12" s="113">
        <f t="shared" si="8"/>
        <v>3460</v>
      </c>
      <c r="CH12" s="113">
        <f t="shared" si="9"/>
        <v>3540</v>
      </c>
      <c r="CI12" s="112" t="s">
        <v>1279</v>
      </c>
      <c r="CJ12" s="111">
        <f>VLOOKUP($E12,[2]Activities!$A$9:$I$162,3,FALSE)/$AH12</f>
        <v>3000</v>
      </c>
      <c r="CK12" s="111">
        <f>VLOOKUP($E12,[2]Activities!$A$9:$I$162,4,FALSE)/$AH12</f>
        <v>3120</v>
      </c>
      <c r="CL12" s="111">
        <f>VLOOKUP($E12,[2]Activities!$A$9:$I$162,5,FALSE)/$AH12</f>
        <v>3220</v>
      </c>
      <c r="CM12" s="111">
        <f>VLOOKUP($E12,[2]Activities!$A$9:$I$162,6,FALSE)/$AH12</f>
        <v>3300</v>
      </c>
      <c r="CN12" s="111">
        <f>VLOOKUP($E12,[2]Activities!$A$9:$I$162,7,FALSE)/$AH12</f>
        <v>3390</v>
      </c>
      <c r="CO12" s="111">
        <f>VLOOKUP($E12,[2]Activities!$A$9:$I$162,8,FALSE)/$AH12</f>
        <v>3460</v>
      </c>
      <c r="CP12" s="111">
        <f>VLOOKUP($E12,[2]Activities!$A$9:$I$162,9,FALSE)/$AH12</f>
        <v>3540</v>
      </c>
      <c r="CQ12" s="111"/>
      <c r="CR12" s="110"/>
      <c r="CS12" s="110"/>
      <c r="CT12" s="110"/>
      <c r="CU12" s="110"/>
      <c r="CV12" s="110"/>
      <c r="CW12" s="110"/>
      <c r="CX12" s="110">
        <v>1</v>
      </c>
      <c r="CY12" s="110">
        <v>1</v>
      </c>
      <c r="CZ12" s="110">
        <v>1</v>
      </c>
      <c r="DA12" s="110">
        <v>1</v>
      </c>
      <c r="DB12" s="110">
        <v>1</v>
      </c>
      <c r="DC12" s="110">
        <v>1</v>
      </c>
      <c r="DD12" s="110">
        <v>1</v>
      </c>
    </row>
    <row r="13" spans="1:108" x14ac:dyDescent="0.25">
      <c r="A13" s="146" t="s">
        <v>1929</v>
      </c>
      <c r="B13" s="146" t="s">
        <v>1393</v>
      </c>
      <c r="C13" s="146" t="s">
        <v>1147</v>
      </c>
      <c r="D13" s="146" t="s">
        <v>1928</v>
      </c>
      <c r="E13" s="146" t="s">
        <v>1927</v>
      </c>
      <c r="F13" s="3" t="s">
        <v>1926</v>
      </c>
      <c r="G13" s="3" t="s">
        <v>1901</v>
      </c>
      <c r="H13" s="145">
        <v>12.26</v>
      </c>
      <c r="I13" s="145">
        <v>11.65</v>
      </c>
      <c r="J13" s="145">
        <v>11.04</v>
      </c>
      <c r="K13" s="145">
        <v>8.1</v>
      </c>
      <c r="L13" s="145">
        <v>7.5</v>
      </c>
      <c r="M13" s="145">
        <v>1.7</v>
      </c>
      <c r="N13" s="145">
        <v>1.5</v>
      </c>
      <c r="O13" s="133">
        <v>0.9</v>
      </c>
      <c r="P13" s="145">
        <v>0</v>
      </c>
      <c r="Q13" s="145">
        <v>0</v>
      </c>
      <c r="R13" s="145">
        <v>0</v>
      </c>
      <c r="S13" s="145">
        <v>0</v>
      </c>
      <c r="T13" s="145">
        <v>0</v>
      </c>
      <c r="U13" s="145">
        <v>0</v>
      </c>
      <c r="V13" s="145">
        <v>0</v>
      </c>
      <c r="W13" s="145">
        <v>0</v>
      </c>
      <c r="X13" s="145">
        <v>0</v>
      </c>
      <c r="Y13" s="145">
        <v>0</v>
      </c>
      <c r="Z13" s="145">
        <v>0</v>
      </c>
      <c r="AA13" s="145">
        <v>0</v>
      </c>
      <c r="AB13" s="145">
        <v>0</v>
      </c>
      <c r="AC13" s="145">
        <v>0</v>
      </c>
      <c r="AD13" s="133">
        <v>0.05</v>
      </c>
      <c r="AE13" s="133">
        <v>0</v>
      </c>
      <c r="AF13" s="133">
        <v>40</v>
      </c>
      <c r="AG13" s="133">
        <v>40</v>
      </c>
      <c r="AH13" s="144">
        <v>1</v>
      </c>
      <c r="AI13" s="144" t="s">
        <v>722</v>
      </c>
      <c r="AJ13" s="144" t="s">
        <v>1116</v>
      </c>
      <c r="AK13" s="144"/>
      <c r="AL13" s="143"/>
      <c r="AM13" s="143"/>
      <c r="AN13" s="143"/>
      <c r="AO13" s="143"/>
      <c r="AP13" s="143"/>
      <c r="AQ13" s="143"/>
      <c r="AR13" s="142"/>
      <c r="AS13" s="142"/>
      <c r="AT13" s="142"/>
      <c r="AU13" s="141"/>
      <c r="AV13" s="141"/>
      <c r="AW13" s="141"/>
      <c r="AX13" s="140" t="s">
        <v>694</v>
      </c>
      <c r="AY13" s="140"/>
      <c r="AZ13" s="139"/>
      <c r="BA13" s="138"/>
      <c r="BB13" s="138"/>
      <c r="BC13" s="138"/>
      <c r="BD13" s="138"/>
      <c r="BE13" s="138"/>
      <c r="BF13" s="138"/>
      <c r="BG13" s="137"/>
      <c r="BH13" s="137"/>
      <c r="BI13" s="137"/>
      <c r="BJ13" s="137"/>
      <c r="BK13" s="136">
        <v>0</v>
      </c>
      <c r="BL13" s="136">
        <f t="shared" si="0"/>
        <v>1</v>
      </c>
      <c r="BM13" s="148"/>
      <c r="BN13" s="134">
        <f t="shared" si="3"/>
        <v>100</v>
      </c>
      <c r="BO13" s="133">
        <v>0</v>
      </c>
      <c r="BP13" s="133">
        <v>0</v>
      </c>
      <c r="BQ13" s="133">
        <f>$BN$13/5</f>
        <v>20</v>
      </c>
      <c r="BR13" s="133">
        <f>$BN$13/5</f>
        <v>20</v>
      </c>
      <c r="BS13" s="133">
        <f>$BN$13/5</f>
        <v>20</v>
      </c>
      <c r="BT13" s="133">
        <f>$BN$13/5</f>
        <v>20</v>
      </c>
      <c r="BU13" s="132">
        <f t="shared" si="1"/>
        <v>100</v>
      </c>
      <c r="BV13" s="132"/>
      <c r="BW13" s="132"/>
      <c r="BX13" s="132"/>
      <c r="BY13" s="132"/>
      <c r="BZ13" s="132"/>
      <c r="CA13" s="132"/>
      <c r="CB13" s="131">
        <v>100</v>
      </c>
      <c r="CC13" s="131">
        <v>1660</v>
      </c>
      <c r="CD13" s="131">
        <f t="shared" si="5"/>
        <v>3220</v>
      </c>
      <c r="CE13" s="131">
        <f t="shared" si="6"/>
        <v>3300</v>
      </c>
      <c r="CF13" s="131">
        <f t="shared" si="7"/>
        <v>3390</v>
      </c>
      <c r="CG13" s="131">
        <f t="shared" si="8"/>
        <v>3460</v>
      </c>
      <c r="CH13" s="131">
        <f t="shared" si="9"/>
        <v>3540</v>
      </c>
      <c r="CI13" s="130" t="s">
        <v>1447</v>
      </c>
      <c r="CJ13" s="129">
        <f>VLOOKUP($E13,[2]Activities!$A$9:$I$162,3,FALSE)/$AH13</f>
        <v>3000</v>
      </c>
      <c r="CK13" s="129">
        <f>VLOOKUP($E13,[2]Activities!$A$9:$I$162,4,FALSE)/$AH13</f>
        <v>3120</v>
      </c>
      <c r="CL13" s="129">
        <f>VLOOKUP($E13,[2]Activities!$A$9:$I$162,5,FALSE)/$AH13</f>
        <v>3220</v>
      </c>
      <c r="CM13" s="129">
        <f>VLOOKUP($E13,[2]Activities!$A$9:$I$162,6,FALSE)/$AH13</f>
        <v>3300</v>
      </c>
      <c r="CN13" s="129">
        <f>VLOOKUP($E13,[2]Activities!$A$9:$I$162,7,FALSE)/$AH13</f>
        <v>3390</v>
      </c>
      <c r="CO13" s="129">
        <f>VLOOKUP($E13,[2]Activities!$A$9:$I$162,8,FALSE)/$AH13</f>
        <v>3460</v>
      </c>
      <c r="CP13" s="129">
        <f>VLOOKUP($E13,[2]Activities!$A$9:$I$162,9,FALSE)/$AH13</f>
        <v>3540</v>
      </c>
      <c r="CQ13" s="129"/>
      <c r="CR13" s="128"/>
      <c r="CS13" s="128"/>
      <c r="CT13" s="128"/>
      <c r="CU13" s="128"/>
      <c r="CV13" s="128"/>
      <c r="CW13" s="128"/>
      <c r="CX13" s="128">
        <v>1</v>
      </c>
      <c r="CY13" s="128">
        <v>1</v>
      </c>
      <c r="CZ13" s="128">
        <v>1</v>
      </c>
      <c r="DA13" s="128">
        <v>1</v>
      </c>
      <c r="DB13" s="128">
        <v>1</v>
      </c>
      <c r="DC13" s="128">
        <v>1</v>
      </c>
      <c r="DD13" s="128">
        <v>1</v>
      </c>
    </row>
    <row r="14" spans="1:108" x14ac:dyDescent="0.25">
      <c r="A14" s="127" t="s">
        <v>1925</v>
      </c>
      <c r="B14" s="127" t="s">
        <v>1393</v>
      </c>
      <c r="C14" s="127" t="s">
        <v>1147</v>
      </c>
      <c r="D14" s="127" t="s">
        <v>1916</v>
      </c>
      <c r="E14" s="127" t="s">
        <v>1915</v>
      </c>
      <c r="F14" s="1" t="s">
        <v>1924</v>
      </c>
      <c r="G14" s="1" t="s">
        <v>1901</v>
      </c>
      <c r="H14" s="126">
        <v>0</v>
      </c>
      <c r="I14" s="126">
        <v>0</v>
      </c>
      <c r="J14" s="126">
        <v>0</v>
      </c>
      <c r="K14" s="126">
        <v>0</v>
      </c>
      <c r="L14" s="126">
        <v>0</v>
      </c>
      <c r="M14" s="126">
        <v>0</v>
      </c>
      <c r="N14" s="126">
        <v>0</v>
      </c>
      <c r="O14" s="115">
        <v>0.9</v>
      </c>
      <c r="P14" s="126">
        <v>0</v>
      </c>
      <c r="Q14" s="126">
        <v>0</v>
      </c>
      <c r="R14" s="126">
        <v>0</v>
      </c>
      <c r="S14" s="126">
        <v>0</v>
      </c>
      <c r="T14" s="126">
        <v>0</v>
      </c>
      <c r="U14" s="126">
        <v>0</v>
      </c>
      <c r="V14" s="126">
        <v>0</v>
      </c>
      <c r="W14" s="126">
        <v>0</v>
      </c>
      <c r="X14" s="126">
        <v>0</v>
      </c>
      <c r="Y14" s="126">
        <v>0</v>
      </c>
      <c r="Z14" s="126">
        <v>0</v>
      </c>
      <c r="AA14" s="126">
        <v>0</v>
      </c>
      <c r="AB14" s="126">
        <v>0</v>
      </c>
      <c r="AC14" s="126">
        <v>0</v>
      </c>
      <c r="AD14" s="115">
        <v>0.05</v>
      </c>
      <c r="AE14" s="115">
        <v>0</v>
      </c>
      <c r="AF14" s="115">
        <v>40</v>
      </c>
      <c r="AG14" s="115">
        <v>40</v>
      </c>
      <c r="AH14" s="125">
        <v>1</v>
      </c>
      <c r="AI14" s="125" t="s">
        <v>722</v>
      </c>
      <c r="AJ14" s="125" t="s">
        <v>1116</v>
      </c>
      <c r="AK14" s="125"/>
      <c r="AL14" s="124"/>
      <c r="AM14" s="124"/>
      <c r="AN14" s="124"/>
      <c r="AO14" s="124"/>
      <c r="AP14" s="124"/>
      <c r="AQ14" s="124"/>
      <c r="AR14" s="123"/>
      <c r="AS14" s="123"/>
      <c r="AT14" s="123"/>
      <c r="AU14" s="122"/>
      <c r="AV14" s="122"/>
      <c r="AW14" s="122"/>
      <c r="AX14" s="120" t="s">
        <v>694</v>
      </c>
      <c r="AY14" s="120"/>
      <c r="AZ14" s="121"/>
      <c r="BA14" s="120"/>
      <c r="BB14" s="120"/>
      <c r="BC14" s="120"/>
      <c r="BD14" s="120"/>
      <c r="BE14" s="120"/>
      <c r="BF14" s="120"/>
      <c r="BG14" s="119"/>
      <c r="BH14" s="119"/>
      <c r="BI14" s="119"/>
      <c r="BJ14" s="119"/>
      <c r="BK14" s="118">
        <v>0</v>
      </c>
      <c r="BL14" s="118">
        <f t="shared" si="0"/>
        <v>1</v>
      </c>
      <c r="BM14" s="148"/>
      <c r="BN14" s="116">
        <f t="shared" si="3"/>
        <v>830</v>
      </c>
      <c r="BO14" s="115">
        <f>$BN$14/5</f>
        <v>166</v>
      </c>
      <c r="BP14" s="115">
        <f>$BN$14/5</f>
        <v>166</v>
      </c>
      <c r="BQ14" s="115">
        <f>$BN$14/5</f>
        <v>166</v>
      </c>
      <c r="BR14" s="115">
        <f>$BN$14/5</f>
        <v>166</v>
      </c>
      <c r="BS14" s="115">
        <f>$BN$14/5</f>
        <v>166</v>
      </c>
      <c r="BT14" s="115">
        <v>0</v>
      </c>
      <c r="BU14" s="114">
        <f t="shared" si="1"/>
        <v>830</v>
      </c>
      <c r="BV14" s="114"/>
      <c r="BW14" s="114"/>
      <c r="BX14" s="114"/>
      <c r="BY14" s="114"/>
      <c r="BZ14" s="114"/>
      <c r="CA14" s="114"/>
      <c r="CB14" s="113">
        <v>830</v>
      </c>
      <c r="CC14" s="113">
        <f>CK14</f>
        <v>3580</v>
      </c>
      <c r="CD14" s="113">
        <f t="shared" si="5"/>
        <v>3690</v>
      </c>
      <c r="CE14" s="113">
        <f t="shared" si="6"/>
        <v>3790</v>
      </c>
      <c r="CF14" s="113">
        <f t="shared" si="7"/>
        <v>3880</v>
      </c>
      <c r="CG14" s="113">
        <f t="shared" si="8"/>
        <v>3970</v>
      </c>
      <c r="CH14" s="113">
        <f t="shared" si="9"/>
        <v>4059.9999999999995</v>
      </c>
      <c r="CI14" s="112" t="s">
        <v>1447</v>
      </c>
      <c r="CJ14" s="111">
        <f>VLOOKUP($E14,[2]Activities!$A$9:$I$162,3,FALSE)/$AH14</f>
        <v>3440</v>
      </c>
      <c r="CK14" s="111">
        <f>VLOOKUP($E14,[2]Activities!$A$9:$I$162,4,FALSE)/$AH14</f>
        <v>3580</v>
      </c>
      <c r="CL14" s="111">
        <f>VLOOKUP($E14,[2]Activities!$A$9:$I$162,5,FALSE)/$AH14</f>
        <v>3690</v>
      </c>
      <c r="CM14" s="111">
        <f>VLOOKUP($E14,[2]Activities!$A$9:$I$162,6,FALSE)/$AH14</f>
        <v>3790</v>
      </c>
      <c r="CN14" s="111">
        <f>VLOOKUP($E14,[2]Activities!$A$9:$I$162,7,FALSE)/$AH14</f>
        <v>3880</v>
      </c>
      <c r="CO14" s="111">
        <f>VLOOKUP($E14,[2]Activities!$A$9:$I$162,8,FALSE)/$AH14</f>
        <v>3970</v>
      </c>
      <c r="CP14" s="111">
        <f>VLOOKUP($E14,[2]Activities!$A$9:$I$162,9,FALSE)/$AH14</f>
        <v>4059.9999999999995</v>
      </c>
      <c r="CQ14" s="111"/>
      <c r="CR14" s="110">
        <v>1</v>
      </c>
      <c r="CS14" s="110">
        <v>1</v>
      </c>
      <c r="CT14" s="110">
        <v>1</v>
      </c>
      <c r="CU14" s="110">
        <v>1</v>
      </c>
      <c r="CV14" s="110">
        <v>1</v>
      </c>
      <c r="CW14" s="110">
        <v>1</v>
      </c>
      <c r="CX14" s="110">
        <v>1</v>
      </c>
      <c r="CY14" s="110">
        <v>1</v>
      </c>
      <c r="CZ14" s="110">
        <v>1</v>
      </c>
      <c r="DA14" s="110">
        <v>1</v>
      </c>
      <c r="DB14" s="110">
        <v>1</v>
      </c>
      <c r="DC14" s="110">
        <v>1</v>
      </c>
      <c r="DD14" s="110">
        <v>1</v>
      </c>
    </row>
    <row r="15" spans="1:108" x14ac:dyDescent="0.25">
      <c r="A15" s="146" t="s">
        <v>1923</v>
      </c>
      <c r="B15" s="146" t="s">
        <v>1393</v>
      </c>
      <c r="C15" s="146" t="s">
        <v>1147</v>
      </c>
      <c r="D15" s="146" t="s">
        <v>1916</v>
      </c>
      <c r="E15" s="146" t="s">
        <v>1915</v>
      </c>
      <c r="F15" s="3" t="s">
        <v>1922</v>
      </c>
      <c r="G15" s="3" t="s">
        <v>1901</v>
      </c>
      <c r="H15" s="145">
        <v>3.18</v>
      </c>
      <c r="I15" s="145">
        <v>3.18</v>
      </c>
      <c r="J15" s="145">
        <v>3.18</v>
      </c>
      <c r="K15" s="145">
        <v>0</v>
      </c>
      <c r="L15" s="145">
        <v>0</v>
      </c>
      <c r="M15" s="145">
        <v>0</v>
      </c>
      <c r="N15" s="145">
        <v>0</v>
      </c>
      <c r="O15" s="133">
        <v>0.9</v>
      </c>
      <c r="P15" s="145">
        <v>0</v>
      </c>
      <c r="Q15" s="145">
        <v>0</v>
      </c>
      <c r="R15" s="145">
        <v>0</v>
      </c>
      <c r="S15" s="145">
        <v>0</v>
      </c>
      <c r="T15" s="145">
        <v>0</v>
      </c>
      <c r="U15" s="145">
        <v>0</v>
      </c>
      <c r="V15" s="145">
        <v>0</v>
      </c>
      <c r="W15" s="145">
        <v>0</v>
      </c>
      <c r="X15" s="145">
        <v>0</v>
      </c>
      <c r="Y15" s="145">
        <v>0</v>
      </c>
      <c r="Z15" s="145">
        <v>0</v>
      </c>
      <c r="AA15" s="145">
        <v>0</v>
      </c>
      <c r="AB15" s="145">
        <v>0</v>
      </c>
      <c r="AC15" s="145">
        <v>0</v>
      </c>
      <c r="AD15" s="133">
        <v>0.05</v>
      </c>
      <c r="AE15" s="133">
        <v>0</v>
      </c>
      <c r="AF15" s="133">
        <v>40</v>
      </c>
      <c r="AG15" s="133">
        <v>40</v>
      </c>
      <c r="AH15" s="144">
        <v>1</v>
      </c>
      <c r="AI15" s="144" t="s">
        <v>722</v>
      </c>
      <c r="AJ15" s="144" t="s">
        <v>1116</v>
      </c>
      <c r="AK15" s="144"/>
      <c r="AL15" s="143"/>
      <c r="AM15" s="143"/>
      <c r="AN15" s="143"/>
      <c r="AO15" s="143"/>
      <c r="AP15" s="143"/>
      <c r="AQ15" s="143"/>
      <c r="AR15" s="142"/>
      <c r="AS15" s="142"/>
      <c r="AT15" s="142"/>
      <c r="AU15" s="141"/>
      <c r="AV15" s="141"/>
      <c r="AW15" s="141"/>
      <c r="AX15" s="140" t="s">
        <v>694</v>
      </c>
      <c r="AY15" s="140"/>
      <c r="AZ15" s="139"/>
      <c r="BA15" s="138"/>
      <c r="BB15" s="138"/>
      <c r="BC15" s="138"/>
      <c r="BD15" s="138"/>
      <c r="BE15" s="138"/>
      <c r="BF15" s="138"/>
      <c r="BG15" s="137"/>
      <c r="BH15" s="137"/>
      <c r="BI15" s="137"/>
      <c r="BJ15" s="137"/>
      <c r="BK15" s="136">
        <v>0</v>
      </c>
      <c r="BL15" s="136">
        <f t="shared" si="0"/>
        <v>1</v>
      </c>
      <c r="BM15" s="148"/>
      <c r="BN15" s="134">
        <f t="shared" si="3"/>
        <v>1270</v>
      </c>
      <c r="BO15" s="133">
        <f>$BN$15/5</f>
        <v>254</v>
      </c>
      <c r="BP15" s="133">
        <f>$BN$15/5</f>
        <v>254</v>
      </c>
      <c r="BQ15" s="133">
        <f>$BN$15/5</f>
        <v>254</v>
      </c>
      <c r="BR15" s="133">
        <f>$BN$15/5</f>
        <v>254</v>
      </c>
      <c r="BS15" s="133">
        <f>$BN$15/5</f>
        <v>254</v>
      </c>
      <c r="BT15" s="133"/>
      <c r="BU15" s="132">
        <f t="shared" si="1"/>
        <v>1270</v>
      </c>
      <c r="BV15" s="132"/>
      <c r="BW15" s="132"/>
      <c r="BX15" s="132"/>
      <c r="BY15" s="132"/>
      <c r="BZ15" s="132"/>
      <c r="CA15" s="132"/>
      <c r="CB15" s="131">
        <v>1270</v>
      </c>
      <c r="CC15" s="131">
        <v>2480</v>
      </c>
      <c r="CD15" s="131">
        <f t="shared" si="5"/>
        <v>3690</v>
      </c>
      <c r="CE15" s="131">
        <f t="shared" si="6"/>
        <v>3790</v>
      </c>
      <c r="CF15" s="131">
        <f t="shared" si="7"/>
        <v>3880</v>
      </c>
      <c r="CG15" s="131">
        <f t="shared" si="8"/>
        <v>3970</v>
      </c>
      <c r="CH15" s="131">
        <f t="shared" si="9"/>
        <v>4059.9999999999995</v>
      </c>
      <c r="CI15" s="130" t="s">
        <v>1301</v>
      </c>
      <c r="CJ15" s="129">
        <f>VLOOKUP($E15,[2]Activities!$A$9:$I$162,3,FALSE)/$AH15</f>
        <v>3440</v>
      </c>
      <c r="CK15" s="129">
        <f>VLOOKUP($E15,[2]Activities!$A$9:$I$162,4,FALSE)/$AH15</f>
        <v>3580</v>
      </c>
      <c r="CL15" s="129">
        <f>VLOOKUP($E15,[2]Activities!$A$9:$I$162,5,FALSE)/$AH15</f>
        <v>3690</v>
      </c>
      <c r="CM15" s="129">
        <f>VLOOKUP($E15,[2]Activities!$A$9:$I$162,6,FALSE)/$AH15</f>
        <v>3790</v>
      </c>
      <c r="CN15" s="129">
        <f>VLOOKUP($E15,[2]Activities!$A$9:$I$162,7,FALSE)/$AH15</f>
        <v>3880</v>
      </c>
      <c r="CO15" s="129">
        <f>VLOOKUP($E15,[2]Activities!$A$9:$I$162,8,FALSE)/$AH15</f>
        <v>3970</v>
      </c>
      <c r="CP15" s="129">
        <f>VLOOKUP($E15,[2]Activities!$A$9:$I$162,9,FALSE)/$AH15</f>
        <v>4059.9999999999995</v>
      </c>
      <c r="CQ15" s="129"/>
      <c r="CR15" s="128">
        <v>1</v>
      </c>
      <c r="CS15" s="128">
        <v>1</v>
      </c>
      <c r="CT15" s="128">
        <v>1</v>
      </c>
      <c r="CU15" s="128">
        <v>1</v>
      </c>
      <c r="CV15" s="128">
        <v>1</v>
      </c>
      <c r="CW15" s="128">
        <v>1</v>
      </c>
      <c r="CX15" s="128">
        <v>1</v>
      </c>
      <c r="CY15" s="128">
        <v>1</v>
      </c>
      <c r="CZ15" s="128">
        <v>1</v>
      </c>
      <c r="DA15" s="128">
        <v>1</v>
      </c>
      <c r="DB15" s="128">
        <v>1</v>
      </c>
      <c r="DC15" s="128">
        <v>1</v>
      </c>
      <c r="DD15" s="128">
        <v>1</v>
      </c>
    </row>
    <row r="16" spans="1:108" x14ac:dyDescent="0.25">
      <c r="A16" s="127" t="s">
        <v>1921</v>
      </c>
      <c r="B16" s="127" t="s">
        <v>1393</v>
      </c>
      <c r="C16" s="127" t="s">
        <v>1147</v>
      </c>
      <c r="D16" s="127" t="s">
        <v>1916</v>
      </c>
      <c r="E16" s="127" t="s">
        <v>1915</v>
      </c>
      <c r="F16" s="1" t="s">
        <v>1920</v>
      </c>
      <c r="G16" s="1" t="s">
        <v>1901</v>
      </c>
      <c r="H16" s="126">
        <v>9.7100000000000009</v>
      </c>
      <c r="I16" s="126">
        <v>9.7100000000000009</v>
      </c>
      <c r="J16" s="126">
        <v>9.7100000000000009</v>
      </c>
      <c r="K16" s="126">
        <v>6.5</v>
      </c>
      <c r="L16" s="126">
        <v>6.5</v>
      </c>
      <c r="M16" s="126">
        <v>0</v>
      </c>
      <c r="N16" s="126">
        <v>0</v>
      </c>
      <c r="O16" s="115">
        <v>0.9</v>
      </c>
      <c r="P16" s="126">
        <v>0</v>
      </c>
      <c r="Q16" s="126">
        <v>0</v>
      </c>
      <c r="R16" s="126">
        <v>0</v>
      </c>
      <c r="S16" s="126">
        <v>0</v>
      </c>
      <c r="T16" s="126">
        <v>0</v>
      </c>
      <c r="U16" s="126">
        <v>0</v>
      </c>
      <c r="V16" s="126">
        <v>0</v>
      </c>
      <c r="W16" s="126">
        <v>0</v>
      </c>
      <c r="X16" s="126">
        <v>0</v>
      </c>
      <c r="Y16" s="126">
        <v>0</v>
      </c>
      <c r="Z16" s="126">
        <v>0</v>
      </c>
      <c r="AA16" s="126">
        <v>0</v>
      </c>
      <c r="AB16" s="126">
        <v>0</v>
      </c>
      <c r="AC16" s="126">
        <v>0</v>
      </c>
      <c r="AD16" s="115">
        <v>0.05</v>
      </c>
      <c r="AE16" s="115">
        <v>0</v>
      </c>
      <c r="AF16" s="115">
        <v>40</v>
      </c>
      <c r="AG16" s="115">
        <v>40</v>
      </c>
      <c r="AH16" s="125">
        <v>1</v>
      </c>
      <c r="AI16" s="125" t="s">
        <v>722</v>
      </c>
      <c r="AJ16" s="125" t="s">
        <v>1116</v>
      </c>
      <c r="AK16" s="125"/>
      <c r="AL16" s="124"/>
      <c r="AM16" s="124"/>
      <c r="AN16" s="124"/>
      <c r="AO16" s="124"/>
      <c r="AP16" s="124"/>
      <c r="AQ16" s="124"/>
      <c r="AR16" s="123"/>
      <c r="AS16" s="123"/>
      <c r="AT16" s="123"/>
      <c r="AU16" s="122"/>
      <c r="AV16" s="122"/>
      <c r="AW16" s="122"/>
      <c r="AX16" s="120" t="s">
        <v>694</v>
      </c>
      <c r="AY16" s="120"/>
      <c r="AZ16" s="121"/>
      <c r="BA16" s="120"/>
      <c r="BB16" s="120"/>
      <c r="BC16" s="120"/>
      <c r="BD16" s="120"/>
      <c r="BE16" s="120"/>
      <c r="BF16" s="120"/>
      <c r="BG16" s="119"/>
      <c r="BH16" s="119"/>
      <c r="BI16" s="119"/>
      <c r="BJ16" s="119"/>
      <c r="BK16" s="118">
        <v>0</v>
      </c>
      <c r="BL16" s="118">
        <f t="shared" si="0"/>
        <v>1</v>
      </c>
      <c r="BM16" s="148"/>
      <c r="BN16" s="116">
        <f t="shared" si="3"/>
        <v>840</v>
      </c>
      <c r="BO16" s="115">
        <f t="shared" ref="BO16:BT16" si="11">$BN$16/6</f>
        <v>140</v>
      </c>
      <c r="BP16" s="115">
        <f t="shared" si="11"/>
        <v>140</v>
      </c>
      <c r="BQ16" s="115">
        <f t="shared" si="11"/>
        <v>140</v>
      </c>
      <c r="BR16" s="115">
        <f t="shared" si="11"/>
        <v>140</v>
      </c>
      <c r="BS16" s="115">
        <f t="shared" si="11"/>
        <v>140</v>
      </c>
      <c r="BT16" s="115">
        <f t="shared" si="11"/>
        <v>140</v>
      </c>
      <c r="BU16" s="114">
        <f t="shared" si="1"/>
        <v>840</v>
      </c>
      <c r="BV16" s="114"/>
      <c r="BW16" s="114"/>
      <c r="BX16" s="114"/>
      <c r="BY16" s="114"/>
      <c r="BZ16" s="114"/>
      <c r="CA16" s="114"/>
      <c r="CB16" s="113">
        <v>840</v>
      </c>
      <c r="CC16" s="113">
        <v>2265</v>
      </c>
      <c r="CD16" s="113">
        <f t="shared" si="5"/>
        <v>3690</v>
      </c>
      <c r="CE16" s="113">
        <f t="shared" si="6"/>
        <v>3790</v>
      </c>
      <c r="CF16" s="113">
        <f t="shared" si="7"/>
        <v>3880</v>
      </c>
      <c r="CG16" s="113">
        <f t="shared" si="8"/>
        <v>3970</v>
      </c>
      <c r="CH16" s="113">
        <f t="shared" si="9"/>
        <v>4059.9999999999995</v>
      </c>
      <c r="CI16" s="112" t="s">
        <v>1301</v>
      </c>
      <c r="CJ16" s="111">
        <f>VLOOKUP($E16,[2]Activities!$A$9:$I$162,3,FALSE)/$AH16</f>
        <v>3440</v>
      </c>
      <c r="CK16" s="111">
        <f>VLOOKUP($E16,[2]Activities!$A$9:$I$162,4,FALSE)/$AH16</f>
        <v>3580</v>
      </c>
      <c r="CL16" s="111">
        <f>VLOOKUP($E16,[2]Activities!$A$9:$I$162,5,FALSE)/$AH16</f>
        <v>3690</v>
      </c>
      <c r="CM16" s="111">
        <f>VLOOKUP($E16,[2]Activities!$A$9:$I$162,6,FALSE)/$AH16</f>
        <v>3790</v>
      </c>
      <c r="CN16" s="111">
        <f>VLOOKUP($E16,[2]Activities!$A$9:$I$162,7,FALSE)/$AH16</f>
        <v>3880</v>
      </c>
      <c r="CO16" s="111">
        <f>VLOOKUP($E16,[2]Activities!$A$9:$I$162,8,FALSE)/$AH16</f>
        <v>3970</v>
      </c>
      <c r="CP16" s="111">
        <f>VLOOKUP($E16,[2]Activities!$A$9:$I$162,9,FALSE)/$AH16</f>
        <v>4059.9999999999995</v>
      </c>
      <c r="CQ16" s="111"/>
      <c r="CR16" s="110">
        <v>1</v>
      </c>
      <c r="CS16" s="110">
        <v>1</v>
      </c>
      <c r="CT16" s="110">
        <v>1</v>
      </c>
      <c r="CU16" s="110">
        <v>1</v>
      </c>
      <c r="CV16" s="110">
        <v>1</v>
      </c>
      <c r="CW16" s="110">
        <v>1</v>
      </c>
      <c r="CX16" s="110">
        <v>1</v>
      </c>
      <c r="CY16" s="110">
        <v>1</v>
      </c>
      <c r="CZ16" s="110">
        <v>1</v>
      </c>
      <c r="DA16" s="110">
        <v>1</v>
      </c>
      <c r="DB16" s="110">
        <v>1</v>
      </c>
      <c r="DC16" s="110">
        <v>1</v>
      </c>
      <c r="DD16" s="110">
        <v>1</v>
      </c>
    </row>
    <row r="17" spans="1:108" x14ac:dyDescent="0.25">
      <c r="A17" s="146" t="s">
        <v>1919</v>
      </c>
      <c r="B17" s="146" t="s">
        <v>1393</v>
      </c>
      <c r="C17" s="146" t="s">
        <v>1147</v>
      </c>
      <c r="D17" s="146" t="s">
        <v>1916</v>
      </c>
      <c r="E17" s="146" t="s">
        <v>1915</v>
      </c>
      <c r="F17" s="3" t="s">
        <v>1918</v>
      </c>
      <c r="G17" s="3" t="s">
        <v>1901</v>
      </c>
      <c r="H17" s="145">
        <v>12.9</v>
      </c>
      <c r="I17" s="145">
        <v>12.57</v>
      </c>
      <c r="J17" s="145">
        <v>12.25</v>
      </c>
      <c r="K17" s="145">
        <v>8.6999999999999993</v>
      </c>
      <c r="L17" s="145">
        <v>8.4</v>
      </c>
      <c r="M17" s="145">
        <v>1.9</v>
      </c>
      <c r="N17" s="145">
        <v>1.9</v>
      </c>
      <c r="O17" s="133">
        <v>0.9</v>
      </c>
      <c r="P17" s="145">
        <v>0</v>
      </c>
      <c r="Q17" s="145">
        <v>0</v>
      </c>
      <c r="R17" s="145">
        <v>0</v>
      </c>
      <c r="S17" s="145">
        <v>0</v>
      </c>
      <c r="T17" s="145">
        <v>0</v>
      </c>
      <c r="U17" s="145">
        <v>0</v>
      </c>
      <c r="V17" s="145">
        <v>0</v>
      </c>
      <c r="W17" s="145">
        <v>0</v>
      </c>
      <c r="X17" s="145">
        <v>0</v>
      </c>
      <c r="Y17" s="145">
        <v>0</v>
      </c>
      <c r="Z17" s="145">
        <v>0</v>
      </c>
      <c r="AA17" s="145">
        <v>0</v>
      </c>
      <c r="AB17" s="145">
        <v>0</v>
      </c>
      <c r="AC17" s="145">
        <v>0</v>
      </c>
      <c r="AD17" s="133">
        <v>0.05</v>
      </c>
      <c r="AE17" s="133">
        <v>0</v>
      </c>
      <c r="AF17" s="133">
        <v>40</v>
      </c>
      <c r="AG17" s="133">
        <v>40</v>
      </c>
      <c r="AH17" s="144">
        <v>1</v>
      </c>
      <c r="AI17" s="144" t="s">
        <v>722</v>
      </c>
      <c r="AJ17" s="144" t="s">
        <v>1116</v>
      </c>
      <c r="AK17" s="144"/>
      <c r="AL17" s="143"/>
      <c r="AM17" s="143"/>
      <c r="AN17" s="143"/>
      <c r="AO17" s="143"/>
      <c r="AP17" s="143"/>
      <c r="AQ17" s="143"/>
      <c r="AR17" s="142"/>
      <c r="AS17" s="142"/>
      <c r="AT17" s="142"/>
      <c r="AU17" s="141"/>
      <c r="AV17" s="141"/>
      <c r="AW17" s="141"/>
      <c r="AX17" s="140" t="s">
        <v>694</v>
      </c>
      <c r="AY17" s="140"/>
      <c r="AZ17" s="139"/>
      <c r="BA17" s="138"/>
      <c r="BB17" s="138"/>
      <c r="BC17" s="138"/>
      <c r="BD17" s="138"/>
      <c r="BE17" s="138"/>
      <c r="BF17" s="138"/>
      <c r="BG17" s="137"/>
      <c r="BH17" s="137"/>
      <c r="BI17" s="137"/>
      <c r="BJ17" s="137"/>
      <c r="BK17" s="136">
        <v>0</v>
      </c>
      <c r="BL17" s="136">
        <f t="shared" si="0"/>
        <v>1</v>
      </c>
      <c r="BM17" s="148"/>
      <c r="BN17" s="134">
        <f t="shared" si="3"/>
        <v>380</v>
      </c>
      <c r="BO17" s="133">
        <v>0</v>
      </c>
      <c r="BP17" s="133">
        <f>$BN$17/5</f>
        <v>76</v>
      </c>
      <c r="BQ17" s="133">
        <f>$BN$17/5</f>
        <v>76</v>
      </c>
      <c r="BR17" s="133">
        <f>$BN$17/5</f>
        <v>76</v>
      </c>
      <c r="BS17" s="133">
        <f>$BN$17/5</f>
        <v>76</v>
      </c>
      <c r="BT17" s="133">
        <f>$BN$17/5</f>
        <v>76</v>
      </c>
      <c r="BU17" s="132">
        <f t="shared" si="1"/>
        <v>380</v>
      </c>
      <c r="BV17" s="132"/>
      <c r="BW17" s="132"/>
      <c r="BX17" s="132"/>
      <c r="BY17" s="132"/>
      <c r="BZ17" s="132"/>
      <c r="CA17" s="132"/>
      <c r="CB17" s="131">
        <v>380</v>
      </c>
      <c r="CC17" s="131">
        <v>2035</v>
      </c>
      <c r="CD17" s="131">
        <f t="shared" si="5"/>
        <v>3690</v>
      </c>
      <c r="CE17" s="131">
        <f t="shared" si="6"/>
        <v>3790</v>
      </c>
      <c r="CF17" s="131">
        <f t="shared" si="7"/>
        <v>3880</v>
      </c>
      <c r="CG17" s="131">
        <f t="shared" si="8"/>
        <v>3970</v>
      </c>
      <c r="CH17" s="131">
        <f t="shared" si="9"/>
        <v>4059.9999999999995</v>
      </c>
      <c r="CI17" s="130" t="s">
        <v>1301</v>
      </c>
      <c r="CJ17" s="129">
        <f>VLOOKUP($E17,[2]Activities!$A$9:$I$162,3,FALSE)/$AH17</f>
        <v>3440</v>
      </c>
      <c r="CK17" s="129">
        <f>VLOOKUP($E17,[2]Activities!$A$9:$I$162,4,FALSE)/$AH17</f>
        <v>3580</v>
      </c>
      <c r="CL17" s="129">
        <f>VLOOKUP($E17,[2]Activities!$A$9:$I$162,5,FALSE)/$AH17</f>
        <v>3690</v>
      </c>
      <c r="CM17" s="129">
        <f>VLOOKUP($E17,[2]Activities!$A$9:$I$162,6,FALSE)/$AH17</f>
        <v>3790</v>
      </c>
      <c r="CN17" s="129">
        <f>VLOOKUP($E17,[2]Activities!$A$9:$I$162,7,FALSE)/$AH17</f>
        <v>3880</v>
      </c>
      <c r="CO17" s="129">
        <f>VLOOKUP($E17,[2]Activities!$A$9:$I$162,8,FALSE)/$AH17</f>
        <v>3970</v>
      </c>
      <c r="CP17" s="129">
        <f>VLOOKUP($E17,[2]Activities!$A$9:$I$162,9,FALSE)/$AH17</f>
        <v>4059.9999999999995</v>
      </c>
      <c r="CQ17" s="129"/>
      <c r="CR17" s="128"/>
      <c r="CS17" s="128"/>
      <c r="CT17" s="128"/>
      <c r="CU17" s="128"/>
      <c r="CV17" s="128"/>
      <c r="CW17" s="128"/>
      <c r="CX17" s="128">
        <v>1</v>
      </c>
      <c r="CY17" s="128">
        <v>1</v>
      </c>
      <c r="CZ17" s="128">
        <v>1</v>
      </c>
      <c r="DA17" s="128">
        <v>1</v>
      </c>
      <c r="DB17" s="128">
        <v>1</v>
      </c>
      <c r="DC17" s="128">
        <v>1</v>
      </c>
      <c r="DD17" s="128">
        <v>1</v>
      </c>
    </row>
    <row r="18" spans="1:108" x14ac:dyDescent="0.25">
      <c r="A18" s="127" t="s">
        <v>1917</v>
      </c>
      <c r="B18" s="127" t="s">
        <v>1393</v>
      </c>
      <c r="C18" s="127" t="s">
        <v>1147</v>
      </c>
      <c r="D18" s="127" t="s">
        <v>1916</v>
      </c>
      <c r="E18" s="127" t="s">
        <v>1915</v>
      </c>
      <c r="F18" s="1" t="s">
        <v>1914</v>
      </c>
      <c r="G18" s="1" t="s">
        <v>1901</v>
      </c>
      <c r="H18" s="126">
        <v>15.69</v>
      </c>
      <c r="I18" s="126">
        <v>14.91</v>
      </c>
      <c r="J18" s="126">
        <v>14.12</v>
      </c>
      <c r="K18" s="126">
        <v>10.199999999999999</v>
      </c>
      <c r="L18" s="126">
        <v>9.5</v>
      </c>
      <c r="M18" s="126">
        <v>3</v>
      </c>
      <c r="N18" s="126">
        <v>2.5</v>
      </c>
      <c r="O18" s="115">
        <v>0.9</v>
      </c>
      <c r="P18" s="126">
        <v>0</v>
      </c>
      <c r="Q18" s="126">
        <v>0</v>
      </c>
      <c r="R18" s="126">
        <v>0</v>
      </c>
      <c r="S18" s="126">
        <v>0</v>
      </c>
      <c r="T18" s="126">
        <v>0</v>
      </c>
      <c r="U18" s="126">
        <v>0</v>
      </c>
      <c r="V18" s="126">
        <v>0</v>
      </c>
      <c r="W18" s="126">
        <v>0</v>
      </c>
      <c r="X18" s="126">
        <v>0</v>
      </c>
      <c r="Y18" s="126">
        <v>0</v>
      </c>
      <c r="Z18" s="126">
        <v>0</v>
      </c>
      <c r="AA18" s="126">
        <v>0</v>
      </c>
      <c r="AB18" s="126">
        <v>0</v>
      </c>
      <c r="AC18" s="126">
        <v>0</v>
      </c>
      <c r="AD18" s="115">
        <v>0.05</v>
      </c>
      <c r="AE18" s="115">
        <v>0</v>
      </c>
      <c r="AF18" s="115">
        <v>40</v>
      </c>
      <c r="AG18" s="115">
        <v>40</v>
      </c>
      <c r="AH18" s="125">
        <v>1</v>
      </c>
      <c r="AI18" s="125" t="s">
        <v>722</v>
      </c>
      <c r="AJ18" s="125" t="s">
        <v>1116</v>
      </c>
      <c r="AK18" s="125"/>
      <c r="AL18" s="124"/>
      <c r="AM18" s="124"/>
      <c r="AN18" s="124"/>
      <c r="AO18" s="124"/>
      <c r="AP18" s="124"/>
      <c r="AQ18" s="124"/>
      <c r="AR18" s="123"/>
      <c r="AS18" s="123"/>
      <c r="AT18" s="123"/>
      <c r="AU18" s="122"/>
      <c r="AV18" s="122"/>
      <c r="AW18" s="122"/>
      <c r="AX18" s="120" t="s">
        <v>694</v>
      </c>
      <c r="AY18" s="120"/>
      <c r="AZ18" s="121"/>
      <c r="BA18" s="120"/>
      <c r="BB18" s="120"/>
      <c r="BC18" s="120"/>
      <c r="BD18" s="120"/>
      <c r="BE18" s="120"/>
      <c r="BF18" s="120"/>
      <c r="BG18" s="119"/>
      <c r="BH18" s="119"/>
      <c r="BI18" s="119"/>
      <c r="BJ18" s="119"/>
      <c r="BK18" s="118">
        <v>0</v>
      </c>
      <c r="BL18" s="118">
        <f t="shared" si="0"/>
        <v>1</v>
      </c>
      <c r="BM18" s="148"/>
      <c r="BN18" s="116">
        <f t="shared" si="3"/>
        <v>120</v>
      </c>
      <c r="BO18" s="115">
        <v>0</v>
      </c>
      <c r="BP18" s="115">
        <v>0</v>
      </c>
      <c r="BQ18" s="115">
        <f>$BN$18/5</f>
        <v>24</v>
      </c>
      <c r="BR18" s="115">
        <f>$BN$18/5</f>
        <v>24</v>
      </c>
      <c r="BS18" s="115">
        <f>$BN$18/5</f>
        <v>24</v>
      </c>
      <c r="BT18" s="115">
        <f>$BN$18/5</f>
        <v>24</v>
      </c>
      <c r="BU18" s="114">
        <f t="shared" si="1"/>
        <v>120</v>
      </c>
      <c r="BV18" s="114"/>
      <c r="BW18" s="114"/>
      <c r="BX18" s="114"/>
      <c r="BY18" s="114"/>
      <c r="BZ18" s="114"/>
      <c r="CA18" s="114"/>
      <c r="CB18" s="113">
        <v>120</v>
      </c>
      <c r="CC18" s="113">
        <v>1905</v>
      </c>
      <c r="CD18" s="113">
        <f t="shared" si="5"/>
        <v>3690</v>
      </c>
      <c r="CE18" s="113">
        <f t="shared" si="6"/>
        <v>3790</v>
      </c>
      <c r="CF18" s="113">
        <f t="shared" si="7"/>
        <v>3880</v>
      </c>
      <c r="CG18" s="113">
        <f t="shared" si="8"/>
        <v>3970</v>
      </c>
      <c r="CH18" s="113">
        <f t="shared" si="9"/>
        <v>4059.9999999999995</v>
      </c>
      <c r="CI18" s="112" t="s">
        <v>1301</v>
      </c>
      <c r="CJ18" s="111">
        <f>VLOOKUP($E18,[2]Activities!$A$9:$I$162,3,FALSE)/$AH18</f>
        <v>3440</v>
      </c>
      <c r="CK18" s="111">
        <f>VLOOKUP($E18,[2]Activities!$A$9:$I$162,4,FALSE)/$AH18</f>
        <v>3580</v>
      </c>
      <c r="CL18" s="111">
        <f>VLOOKUP($E18,[2]Activities!$A$9:$I$162,5,FALSE)/$AH18</f>
        <v>3690</v>
      </c>
      <c r="CM18" s="111">
        <f>VLOOKUP($E18,[2]Activities!$A$9:$I$162,6,FALSE)/$AH18</f>
        <v>3790</v>
      </c>
      <c r="CN18" s="111">
        <f>VLOOKUP($E18,[2]Activities!$A$9:$I$162,7,FALSE)/$AH18</f>
        <v>3880</v>
      </c>
      <c r="CO18" s="111">
        <f>VLOOKUP($E18,[2]Activities!$A$9:$I$162,8,FALSE)/$AH18</f>
        <v>3970</v>
      </c>
      <c r="CP18" s="111">
        <f>VLOOKUP($E18,[2]Activities!$A$9:$I$162,9,FALSE)/$AH18</f>
        <v>4059.9999999999995</v>
      </c>
      <c r="CQ18" s="111"/>
      <c r="CR18" s="110"/>
      <c r="CS18" s="110"/>
      <c r="CT18" s="110"/>
      <c r="CU18" s="110"/>
      <c r="CV18" s="110"/>
      <c r="CW18" s="110"/>
      <c r="CX18" s="110">
        <v>1</v>
      </c>
      <c r="CY18" s="110">
        <v>1</v>
      </c>
      <c r="CZ18" s="110">
        <v>1</v>
      </c>
      <c r="DA18" s="110">
        <v>1</v>
      </c>
      <c r="DB18" s="110">
        <v>1</v>
      </c>
      <c r="DC18" s="110">
        <v>1</v>
      </c>
      <c r="DD18" s="110">
        <v>1</v>
      </c>
    </row>
    <row r="19" spans="1:108" x14ac:dyDescent="0.25">
      <c r="A19" s="146" t="s">
        <v>1913</v>
      </c>
      <c r="B19" s="146" t="s">
        <v>1393</v>
      </c>
      <c r="C19" s="146" t="s">
        <v>1147</v>
      </c>
      <c r="D19" s="146" t="s">
        <v>1904</v>
      </c>
      <c r="E19" s="146" t="s">
        <v>1903</v>
      </c>
      <c r="F19" s="3" t="s">
        <v>1912</v>
      </c>
      <c r="G19" s="3" t="s">
        <v>1901</v>
      </c>
      <c r="H19" s="145">
        <v>0</v>
      </c>
      <c r="I19" s="145">
        <v>0</v>
      </c>
      <c r="J19" s="145">
        <v>0</v>
      </c>
      <c r="K19" s="145">
        <v>0</v>
      </c>
      <c r="L19" s="145">
        <v>0</v>
      </c>
      <c r="M19" s="145">
        <v>0</v>
      </c>
      <c r="N19" s="145">
        <v>0</v>
      </c>
      <c r="O19" s="133">
        <v>0.9</v>
      </c>
      <c r="P19" s="145">
        <v>0</v>
      </c>
      <c r="Q19" s="145">
        <v>0</v>
      </c>
      <c r="R19" s="145">
        <v>0</v>
      </c>
      <c r="S19" s="145">
        <v>0</v>
      </c>
      <c r="T19" s="145">
        <v>0</v>
      </c>
      <c r="U19" s="145">
        <v>0</v>
      </c>
      <c r="V19" s="145">
        <v>0</v>
      </c>
      <c r="W19" s="145">
        <v>0</v>
      </c>
      <c r="X19" s="145">
        <v>0</v>
      </c>
      <c r="Y19" s="145">
        <v>0</v>
      </c>
      <c r="Z19" s="145">
        <v>0</v>
      </c>
      <c r="AA19" s="145">
        <v>0</v>
      </c>
      <c r="AB19" s="145">
        <v>0</v>
      </c>
      <c r="AC19" s="145">
        <v>0</v>
      </c>
      <c r="AD19" s="133">
        <v>0.05</v>
      </c>
      <c r="AE19" s="133">
        <v>0</v>
      </c>
      <c r="AF19" s="133">
        <v>40</v>
      </c>
      <c r="AG19" s="133">
        <v>40</v>
      </c>
      <c r="AH19" s="144">
        <v>1</v>
      </c>
      <c r="AI19" s="144" t="s">
        <v>722</v>
      </c>
      <c r="AJ19" s="144" t="s">
        <v>1116</v>
      </c>
      <c r="AK19" s="144"/>
      <c r="AL19" s="143"/>
      <c r="AM19" s="143"/>
      <c r="AN19" s="143"/>
      <c r="AO19" s="143"/>
      <c r="AP19" s="143"/>
      <c r="AQ19" s="143"/>
      <c r="AR19" s="142"/>
      <c r="AS19" s="142"/>
      <c r="AT19" s="142"/>
      <c r="AU19" s="141"/>
      <c r="AV19" s="141"/>
      <c r="AW19" s="141"/>
      <c r="AX19" s="140" t="s">
        <v>694</v>
      </c>
      <c r="AY19" s="140"/>
      <c r="AZ19" s="139"/>
      <c r="BA19" s="138"/>
      <c r="BB19" s="138"/>
      <c r="BC19" s="138"/>
      <c r="BD19" s="138"/>
      <c r="BE19" s="138"/>
      <c r="BF19" s="138"/>
      <c r="BG19" s="137"/>
      <c r="BH19" s="137"/>
      <c r="BI19" s="137"/>
      <c r="BJ19" s="137"/>
      <c r="BK19" s="136">
        <v>0</v>
      </c>
      <c r="BL19" s="136">
        <f t="shared" si="0"/>
        <v>1</v>
      </c>
      <c r="BM19" s="148"/>
      <c r="BN19" s="134">
        <f t="shared" si="3"/>
        <v>350</v>
      </c>
      <c r="BO19" s="133">
        <f>$BN$19/5</f>
        <v>70</v>
      </c>
      <c r="BP19" s="133">
        <f>$BN$19/5</f>
        <v>70</v>
      </c>
      <c r="BQ19" s="133">
        <f>$BN$19/5</f>
        <v>70</v>
      </c>
      <c r="BR19" s="133">
        <f>$BN$19/5</f>
        <v>70</v>
      </c>
      <c r="BS19" s="133">
        <f>$BN$19/5</f>
        <v>70</v>
      </c>
      <c r="BT19" s="133">
        <v>0</v>
      </c>
      <c r="BU19" s="132">
        <f t="shared" si="1"/>
        <v>350</v>
      </c>
      <c r="BV19" s="132"/>
      <c r="BW19" s="132"/>
      <c r="BX19" s="132"/>
      <c r="BY19" s="132"/>
      <c r="BZ19" s="132"/>
      <c r="CA19" s="132"/>
      <c r="CB19" s="131">
        <v>350</v>
      </c>
      <c r="CC19" s="131">
        <f>CK19</f>
        <v>1800</v>
      </c>
      <c r="CD19" s="131">
        <f t="shared" si="5"/>
        <v>1850</v>
      </c>
      <c r="CE19" s="131">
        <f t="shared" si="6"/>
        <v>1900</v>
      </c>
      <c r="CF19" s="131">
        <f t="shared" si="7"/>
        <v>1950</v>
      </c>
      <c r="CG19" s="131">
        <f t="shared" si="8"/>
        <v>1990</v>
      </c>
      <c r="CH19" s="131">
        <f t="shared" si="9"/>
        <v>2040</v>
      </c>
      <c r="CI19" s="130" t="s">
        <v>1301</v>
      </c>
      <c r="CJ19" s="129">
        <f>VLOOKUP($E19,[2]Activities!$A$9:$I$162,3,FALSE)/$AH19</f>
        <v>1730</v>
      </c>
      <c r="CK19" s="129">
        <f>VLOOKUP($E19,[2]Activities!$A$9:$I$162,4,FALSE)/$AH19</f>
        <v>1800</v>
      </c>
      <c r="CL19" s="129">
        <f>VLOOKUP($E19,[2]Activities!$A$9:$I$162,5,FALSE)/$AH19</f>
        <v>1850</v>
      </c>
      <c r="CM19" s="129">
        <f>VLOOKUP($E19,[2]Activities!$A$9:$I$162,6,FALSE)/$AH19</f>
        <v>1900</v>
      </c>
      <c r="CN19" s="129">
        <f>VLOOKUP($E19,[2]Activities!$A$9:$I$162,7,FALSE)/$AH19</f>
        <v>1950</v>
      </c>
      <c r="CO19" s="129">
        <f>VLOOKUP($E19,[2]Activities!$A$9:$I$162,8,FALSE)/$AH19</f>
        <v>1990</v>
      </c>
      <c r="CP19" s="129">
        <f>VLOOKUP($E19,[2]Activities!$A$9:$I$162,9,FALSE)/$AH19</f>
        <v>2040</v>
      </c>
      <c r="CQ19" s="129"/>
      <c r="CR19" s="128">
        <v>1</v>
      </c>
      <c r="CS19" s="128">
        <v>1</v>
      </c>
      <c r="CT19" s="128">
        <v>1</v>
      </c>
      <c r="CU19" s="128">
        <v>1</v>
      </c>
      <c r="CV19" s="128">
        <v>1</v>
      </c>
      <c r="CW19" s="128">
        <v>1</v>
      </c>
      <c r="CX19" s="128">
        <v>1</v>
      </c>
      <c r="CY19" s="128">
        <v>1</v>
      </c>
      <c r="CZ19" s="128">
        <v>1</v>
      </c>
      <c r="DA19" s="128">
        <v>1</v>
      </c>
      <c r="DB19" s="128">
        <v>1</v>
      </c>
      <c r="DC19" s="128">
        <v>1</v>
      </c>
      <c r="DD19" s="128">
        <v>1</v>
      </c>
    </row>
    <row r="20" spans="1:108" x14ac:dyDescent="0.25">
      <c r="A20" s="127" t="s">
        <v>1911</v>
      </c>
      <c r="B20" s="127" t="s">
        <v>1393</v>
      </c>
      <c r="C20" s="127" t="s">
        <v>1147</v>
      </c>
      <c r="D20" s="127" t="s">
        <v>1904</v>
      </c>
      <c r="E20" s="127" t="s">
        <v>1903</v>
      </c>
      <c r="F20" s="1" t="s">
        <v>1910</v>
      </c>
      <c r="G20" s="1" t="s">
        <v>1901</v>
      </c>
      <c r="H20" s="126">
        <v>5.6</v>
      </c>
      <c r="I20" s="126">
        <v>5.6</v>
      </c>
      <c r="J20" s="126">
        <v>5.6</v>
      </c>
      <c r="K20" s="126">
        <v>0</v>
      </c>
      <c r="L20" s="126">
        <v>0</v>
      </c>
      <c r="M20" s="126">
        <v>0</v>
      </c>
      <c r="N20" s="126">
        <v>0</v>
      </c>
      <c r="O20" s="115">
        <v>0.9</v>
      </c>
      <c r="P20" s="126">
        <v>0</v>
      </c>
      <c r="Q20" s="126">
        <v>0</v>
      </c>
      <c r="R20" s="126">
        <v>0</v>
      </c>
      <c r="S20" s="126">
        <v>0</v>
      </c>
      <c r="T20" s="126">
        <v>0</v>
      </c>
      <c r="U20" s="126">
        <v>0</v>
      </c>
      <c r="V20" s="126">
        <v>0</v>
      </c>
      <c r="W20" s="126">
        <v>0</v>
      </c>
      <c r="X20" s="126">
        <v>0</v>
      </c>
      <c r="Y20" s="126">
        <v>0</v>
      </c>
      <c r="Z20" s="126">
        <v>0</v>
      </c>
      <c r="AA20" s="126">
        <v>0</v>
      </c>
      <c r="AB20" s="126">
        <v>0</v>
      </c>
      <c r="AC20" s="126">
        <v>0</v>
      </c>
      <c r="AD20" s="115">
        <v>0.05</v>
      </c>
      <c r="AE20" s="115">
        <v>0</v>
      </c>
      <c r="AF20" s="115">
        <v>40</v>
      </c>
      <c r="AG20" s="115">
        <v>40</v>
      </c>
      <c r="AH20" s="125">
        <v>1</v>
      </c>
      <c r="AI20" s="125" t="s">
        <v>722</v>
      </c>
      <c r="AJ20" s="125" t="s">
        <v>1116</v>
      </c>
      <c r="AK20" s="125"/>
      <c r="AL20" s="124"/>
      <c r="AM20" s="124"/>
      <c r="AN20" s="124"/>
      <c r="AO20" s="124"/>
      <c r="AP20" s="124"/>
      <c r="AQ20" s="124"/>
      <c r="AR20" s="123"/>
      <c r="AS20" s="123"/>
      <c r="AT20" s="123"/>
      <c r="AU20" s="122"/>
      <c r="AV20" s="122"/>
      <c r="AW20" s="122"/>
      <c r="AX20" s="120" t="s">
        <v>694</v>
      </c>
      <c r="AY20" s="120"/>
      <c r="AZ20" s="121"/>
      <c r="BA20" s="120"/>
      <c r="BB20" s="120"/>
      <c r="BC20" s="120"/>
      <c r="BD20" s="120"/>
      <c r="BE20" s="120"/>
      <c r="BF20" s="120"/>
      <c r="BG20" s="119"/>
      <c r="BH20" s="119"/>
      <c r="BI20" s="119"/>
      <c r="BJ20" s="119"/>
      <c r="BK20" s="118">
        <v>0</v>
      </c>
      <c r="BL20" s="118">
        <f t="shared" si="0"/>
        <v>1</v>
      </c>
      <c r="BM20" s="148"/>
      <c r="BN20" s="116">
        <f t="shared" si="3"/>
        <v>540</v>
      </c>
      <c r="BO20" s="115">
        <f>$BN$20/5</f>
        <v>108</v>
      </c>
      <c r="BP20" s="115">
        <f>$BN$20/5</f>
        <v>108</v>
      </c>
      <c r="BQ20" s="115">
        <f>$BN$20/5</f>
        <v>108</v>
      </c>
      <c r="BR20" s="115">
        <f>$BN$20/5</f>
        <v>108</v>
      </c>
      <c r="BS20" s="115">
        <f>$BN$20/5</f>
        <v>108</v>
      </c>
      <c r="BT20" s="115"/>
      <c r="BU20" s="114">
        <f t="shared" si="1"/>
        <v>540</v>
      </c>
      <c r="BV20" s="114"/>
      <c r="BW20" s="114"/>
      <c r="BX20" s="114"/>
      <c r="BY20" s="114"/>
      <c r="BZ20" s="114"/>
      <c r="CA20" s="114"/>
      <c r="CB20" s="113">
        <v>540</v>
      </c>
      <c r="CC20" s="113">
        <v>1195</v>
      </c>
      <c r="CD20" s="113">
        <f t="shared" si="5"/>
        <v>1850</v>
      </c>
      <c r="CE20" s="113">
        <f t="shared" si="6"/>
        <v>1900</v>
      </c>
      <c r="CF20" s="113">
        <f t="shared" si="7"/>
        <v>1950</v>
      </c>
      <c r="CG20" s="113">
        <f t="shared" si="8"/>
        <v>1990</v>
      </c>
      <c r="CH20" s="113">
        <f t="shared" si="9"/>
        <v>2040</v>
      </c>
      <c r="CI20" s="112" t="s">
        <v>1274</v>
      </c>
      <c r="CJ20" s="111">
        <f>VLOOKUP($E20,[2]Activities!$A$9:$I$162,3,FALSE)/$AH20</f>
        <v>1730</v>
      </c>
      <c r="CK20" s="111">
        <f>VLOOKUP($E20,[2]Activities!$A$9:$I$162,4,FALSE)/$AH20</f>
        <v>1800</v>
      </c>
      <c r="CL20" s="111">
        <f>VLOOKUP($E20,[2]Activities!$A$9:$I$162,5,FALSE)/$AH20</f>
        <v>1850</v>
      </c>
      <c r="CM20" s="111">
        <f>VLOOKUP($E20,[2]Activities!$A$9:$I$162,6,FALSE)/$AH20</f>
        <v>1900</v>
      </c>
      <c r="CN20" s="111">
        <f>VLOOKUP($E20,[2]Activities!$A$9:$I$162,7,FALSE)/$AH20</f>
        <v>1950</v>
      </c>
      <c r="CO20" s="111">
        <f>VLOOKUP($E20,[2]Activities!$A$9:$I$162,8,FALSE)/$AH20</f>
        <v>1990</v>
      </c>
      <c r="CP20" s="111">
        <f>VLOOKUP($E20,[2]Activities!$A$9:$I$162,9,FALSE)/$AH20</f>
        <v>2040</v>
      </c>
      <c r="CQ20" s="111"/>
      <c r="CR20" s="110">
        <v>1</v>
      </c>
      <c r="CS20" s="110">
        <v>1</v>
      </c>
      <c r="CT20" s="110">
        <v>1</v>
      </c>
      <c r="CU20" s="110">
        <v>1</v>
      </c>
      <c r="CV20" s="110">
        <v>1</v>
      </c>
      <c r="CW20" s="110">
        <v>1</v>
      </c>
      <c r="CX20" s="110">
        <v>1</v>
      </c>
      <c r="CY20" s="110">
        <v>1</v>
      </c>
      <c r="CZ20" s="110">
        <v>1</v>
      </c>
      <c r="DA20" s="110">
        <v>1</v>
      </c>
      <c r="DB20" s="110">
        <v>1</v>
      </c>
      <c r="DC20" s="110">
        <v>1</v>
      </c>
      <c r="DD20" s="110">
        <v>1</v>
      </c>
    </row>
    <row r="21" spans="1:108" x14ac:dyDescent="0.25">
      <c r="A21" s="146" t="s">
        <v>1909</v>
      </c>
      <c r="B21" s="146" t="s">
        <v>1393</v>
      </c>
      <c r="C21" s="146" t="s">
        <v>1147</v>
      </c>
      <c r="D21" s="146" t="s">
        <v>1904</v>
      </c>
      <c r="E21" s="146" t="s">
        <v>1903</v>
      </c>
      <c r="F21" s="3" t="s">
        <v>1908</v>
      </c>
      <c r="G21" s="3" t="s">
        <v>1901</v>
      </c>
      <c r="H21" s="145">
        <v>17.190000000000001</v>
      </c>
      <c r="I21" s="145">
        <v>17.190000000000001</v>
      </c>
      <c r="J21" s="145">
        <v>17.190000000000001</v>
      </c>
      <c r="K21" s="145">
        <v>11.6</v>
      </c>
      <c r="L21" s="145">
        <v>11.6</v>
      </c>
      <c r="M21" s="145">
        <v>0</v>
      </c>
      <c r="N21" s="145">
        <v>0</v>
      </c>
      <c r="O21" s="133">
        <v>0.9</v>
      </c>
      <c r="P21" s="145">
        <v>0</v>
      </c>
      <c r="Q21" s="145">
        <v>0</v>
      </c>
      <c r="R21" s="145">
        <v>0</v>
      </c>
      <c r="S21" s="145">
        <v>0</v>
      </c>
      <c r="T21" s="145">
        <v>0</v>
      </c>
      <c r="U21" s="145">
        <v>0</v>
      </c>
      <c r="V21" s="145">
        <v>0</v>
      </c>
      <c r="W21" s="145">
        <v>0</v>
      </c>
      <c r="X21" s="145">
        <v>0</v>
      </c>
      <c r="Y21" s="145">
        <v>0</v>
      </c>
      <c r="Z21" s="145">
        <v>0</v>
      </c>
      <c r="AA21" s="145">
        <v>0</v>
      </c>
      <c r="AB21" s="145">
        <v>0</v>
      </c>
      <c r="AC21" s="145">
        <v>0</v>
      </c>
      <c r="AD21" s="133">
        <v>0.05</v>
      </c>
      <c r="AE21" s="133">
        <v>0</v>
      </c>
      <c r="AF21" s="133">
        <v>40</v>
      </c>
      <c r="AG21" s="133">
        <v>40</v>
      </c>
      <c r="AH21" s="144">
        <v>1</v>
      </c>
      <c r="AI21" s="144" t="s">
        <v>722</v>
      </c>
      <c r="AJ21" s="144" t="s">
        <v>1116</v>
      </c>
      <c r="AK21" s="144"/>
      <c r="AL21" s="143"/>
      <c r="AM21" s="143"/>
      <c r="AN21" s="143"/>
      <c r="AO21" s="143"/>
      <c r="AP21" s="143"/>
      <c r="AQ21" s="143"/>
      <c r="AR21" s="142"/>
      <c r="AS21" s="142"/>
      <c r="AT21" s="142"/>
      <c r="AU21" s="141"/>
      <c r="AV21" s="141"/>
      <c r="AW21" s="141"/>
      <c r="AX21" s="140" t="s">
        <v>694</v>
      </c>
      <c r="AY21" s="140"/>
      <c r="AZ21" s="139"/>
      <c r="BA21" s="138"/>
      <c r="BB21" s="138"/>
      <c r="BC21" s="138"/>
      <c r="BD21" s="138"/>
      <c r="BE21" s="138"/>
      <c r="BF21" s="138"/>
      <c r="BG21" s="137"/>
      <c r="BH21" s="137"/>
      <c r="BI21" s="137"/>
      <c r="BJ21" s="137"/>
      <c r="BK21" s="136">
        <v>0</v>
      </c>
      <c r="BL21" s="136">
        <f t="shared" si="0"/>
        <v>1</v>
      </c>
      <c r="BM21" s="148"/>
      <c r="BN21" s="134">
        <f t="shared" si="3"/>
        <v>430</v>
      </c>
      <c r="BO21" s="133">
        <f t="shared" ref="BO21:BT21" si="12">$BN$21/6</f>
        <v>71.666666666666671</v>
      </c>
      <c r="BP21" s="133">
        <f t="shared" si="12"/>
        <v>71.666666666666671</v>
      </c>
      <c r="BQ21" s="133">
        <f t="shared" si="12"/>
        <v>71.666666666666671</v>
      </c>
      <c r="BR21" s="133">
        <f t="shared" si="12"/>
        <v>71.666666666666671</v>
      </c>
      <c r="BS21" s="133">
        <f t="shared" si="12"/>
        <v>71.666666666666671</v>
      </c>
      <c r="BT21" s="133">
        <f t="shared" si="12"/>
        <v>71.666666666666671</v>
      </c>
      <c r="BU21" s="132">
        <f t="shared" si="1"/>
        <v>430</v>
      </c>
      <c r="BV21" s="132"/>
      <c r="BW21" s="132"/>
      <c r="BX21" s="132"/>
      <c r="BY21" s="132"/>
      <c r="BZ21" s="132"/>
      <c r="CA21" s="132"/>
      <c r="CB21" s="131">
        <v>430</v>
      </c>
      <c r="CC21" s="131">
        <v>1140</v>
      </c>
      <c r="CD21" s="131">
        <f t="shared" si="5"/>
        <v>1850</v>
      </c>
      <c r="CE21" s="131">
        <f t="shared" si="6"/>
        <v>1900</v>
      </c>
      <c r="CF21" s="131">
        <f t="shared" si="7"/>
        <v>1950</v>
      </c>
      <c r="CG21" s="131">
        <f t="shared" si="8"/>
        <v>1990</v>
      </c>
      <c r="CH21" s="131">
        <f t="shared" si="9"/>
        <v>2040</v>
      </c>
      <c r="CI21" s="130" t="s">
        <v>1279</v>
      </c>
      <c r="CJ21" s="129">
        <f>VLOOKUP($E21,[2]Activities!$A$9:$I$162,3,FALSE)/$AH21</f>
        <v>1730</v>
      </c>
      <c r="CK21" s="129">
        <f>VLOOKUP($E21,[2]Activities!$A$9:$I$162,4,FALSE)/$AH21</f>
        <v>1800</v>
      </c>
      <c r="CL21" s="129">
        <f>VLOOKUP($E21,[2]Activities!$A$9:$I$162,5,FALSE)/$AH21</f>
        <v>1850</v>
      </c>
      <c r="CM21" s="129">
        <f>VLOOKUP($E21,[2]Activities!$A$9:$I$162,6,FALSE)/$AH21</f>
        <v>1900</v>
      </c>
      <c r="CN21" s="129">
        <f>VLOOKUP($E21,[2]Activities!$A$9:$I$162,7,FALSE)/$AH21</f>
        <v>1950</v>
      </c>
      <c r="CO21" s="129">
        <f>VLOOKUP($E21,[2]Activities!$A$9:$I$162,8,FALSE)/$AH21</f>
        <v>1990</v>
      </c>
      <c r="CP21" s="129">
        <f>VLOOKUP($E21,[2]Activities!$A$9:$I$162,9,FALSE)/$AH21</f>
        <v>2040</v>
      </c>
      <c r="CQ21" s="129"/>
      <c r="CR21" s="128">
        <v>1</v>
      </c>
      <c r="CS21" s="128">
        <v>1</v>
      </c>
      <c r="CT21" s="128">
        <v>1</v>
      </c>
      <c r="CU21" s="128">
        <v>1</v>
      </c>
      <c r="CV21" s="128">
        <v>1</v>
      </c>
      <c r="CW21" s="128">
        <v>1</v>
      </c>
      <c r="CX21" s="128">
        <v>1</v>
      </c>
      <c r="CY21" s="128">
        <v>1</v>
      </c>
      <c r="CZ21" s="128">
        <v>1</v>
      </c>
      <c r="DA21" s="128">
        <v>1</v>
      </c>
      <c r="DB21" s="128">
        <v>1</v>
      </c>
      <c r="DC21" s="128">
        <v>1</v>
      </c>
      <c r="DD21" s="128">
        <v>1</v>
      </c>
    </row>
    <row r="22" spans="1:108" x14ac:dyDescent="0.25">
      <c r="A22" s="127" t="s">
        <v>1907</v>
      </c>
      <c r="B22" s="127" t="s">
        <v>1393</v>
      </c>
      <c r="C22" s="127" t="s">
        <v>1147</v>
      </c>
      <c r="D22" s="127" t="s">
        <v>1904</v>
      </c>
      <c r="E22" s="127" t="s">
        <v>1903</v>
      </c>
      <c r="F22" s="1" t="s">
        <v>1906</v>
      </c>
      <c r="G22" s="1" t="s">
        <v>1901</v>
      </c>
      <c r="H22" s="126">
        <v>23.09</v>
      </c>
      <c r="I22" s="126">
        <v>22.51</v>
      </c>
      <c r="J22" s="126">
        <v>21.93</v>
      </c>
      <c r="K22" s="126">
        <v>15.8</v>
      </c>
      <c r="L22" s="126">
        <v>15</v>
      </c>
      <c r="M22" s="126">
        <v>3.4</v>
      </c>
      <c r="N22" s="126">
        <v>3.4</v>
      </c>
      <c r="O22" s="115">
        <v>0.9</v>
      </c>
      <c r="P22" s="126">
        <v>0</v>
      </c>
      <c r="Q22" s="126">
        <v>0</v>
      </c>
      <c r="R22" s="126">
        <v>0</v>
      </c>
      <c r="S22" s="126">
        <v>0</v>
      </c>
      <c r="T22" s="126">
        <v>0</v>
      </c>
      <c r="U22" s="126">
        <v>0</v>
      </c>
      <c r="V22" s="126">
        <v>0</v>
      </c>
      <c r="W22" s="126">
        <v>0</v>
      </c>
      <c r="X22" s="126">
        <v>0</v>
      </c>
      <c r="Y22" s="126">
        <v>0</v>
      </c>
      <c r="Z22" s="126">
        <v>0</v>
      </c>
      <c r="AA22" s="126">
        <v>0</v>
      </c>
      <c r="AB22" s="126">
        <v>0</v>
      </c>
      <c r="AC22" s="126">
        <v>0</v>
      </c>
      <c r="AD22" s="115">
        <v>0.05</v>
      </c>
      <c r="AE22" s="115">
        <v>0</v>
      </c>
      <c r="AF22" s="115">
        <v>40</v>
      </c>
      <c r="AG22" s="115">
        <v>40</v>
      </c>
      <c r="AH22" s="125">
        <v>1</v>
      </c>
      <c r="AI22" s="125" t="s">
        <v>722</v>
      </c>
      <c r="AJ22" s="125" t="s">
        <v>1116</v>
      </c>
      <c r="AK22" s="125"/>
      <c r="AL22" s="124"/>
      <c r="AM22" s="124"/>
      <c r="AN22" s="124"/>
      <c r="AO22" s="124"/>
      <c r="AP22" s="124"/>
      <c r="AQ22" s="124"/>
      <c r="AR22" s="123"/>
      <c r="AS22" s="123"/>
      <c r="AT22" s="123"/>
      <c r="AU22" s="122"/>
      <c r="AV22" s="122"/>
      <c r="AW22" s="122"/>
      <c r="AX22" s="120" t="s">
        <v>694</v>
      </c>
      <c r="AY22" s="120"/>
      <c r="AZ22" s="121"/>
      <c r="BA22" s="120"/>
      <c r="BB22" s="120"/>
      <c r="BC22" s="120"/>
      <c r="BD22" s="120"/>
      <c r="BE22" s="120"/>
      <c r="BF22" s="120"/>
      <c r="BG22" s="119"/>
      <c r="BH22" s="119"/>
      <c r="BI22" s="119"/>
      <c r="BJ22" s="119"/>
      <c r="BK22" s="118">
        <v>0</v>
      </c>
      <c r="BL22" s="118">
        <f t="shared" si="0"/>
        <v>1</v>
      </c>
      <c r="BM22" s="148"/>
      <c r="BN22" s="116">
        <f t="shared" si="3"/>
        <v>260</v>
      </c>
      <c r="BO22" s="115">
        <v>0</v>
      </c>
      <c r="BP22" s="115">
        <f>$BN$22/5</f>
        <v>52</v>
      </c>
      <c r="BQ22" s="115">
        <f>$BN$22/5</f>
        <v>52</v>
      </c>
      <c r="BR22" s="115">
        <f>$BN$22/5</f>
        <v>52</v>
      </c>
      <c r="BS22" s="115">
        <f>$BN$22/5</f>
        <v>52</v>
      </c>
      <c r="BT22" s="115">
        <f>$BN$22/5</f>
        <v>52</v>
      </c>
      <c r="BU22" s="114">
        <f t="shared" si="1"/>
        <v>260</v>
      </c>
      <c r="BV22" s="114"/>
      <c r="BW22" s="114"/>
      <c r="BX22" s="114"/>
      <c r="BY22" s="114"/>
      <c r="BZ22" s="114"/>
      <c r="CA22" s="114"/>
      <c r="CB22" s="113">
        <v>260</v>
      </c>
      <c r="CC22" s="113">
        <v>1055</v>
      </c>
      <c r="CD22" s="113">
        <f t="shared" si="5"/>
        <v>1850</v>
      </c>
      <c r="CE22" s="113">
        <f t="shared" si="6"/>
        <v>1900</v>
      </c>
      <c r="CF22" s="113">
        <f t="shared" si="7"/>
        <v>1950</v>
      </c>
      <c r="CG22" s="113">
        <f t="shared" si="8"/>
        <v>1990</v>
      </c>
      <c r="CH22" s="113">
        <f t="shared" si="9"/>
        <v>2040</v>
      </c>
      <c r="CI22" s="112" t="s">
        <v>1279</v>
      </c>
      <c r="CJ22" s="111">
        <f>VLOOKUP($E22,[2]Activities!$A$9:$I$162,3,FALSE)/$AH22</f>
        <v>1730</v>
      </c>
      <c r="CK22" s="111">
        <f>VLOOKUP($E22,[2]Activities!$A$9:$I$162,4,FALSE)/$AH22</f>
        <v>1800</v>
      </c>
      <c r="CL22" s="111">
        <f>VLOOKUP($E22,[2]Activities!$A$9:$I$162,5,FALSE)/$AH22</f>
        <v>1850</v>
      </c>
      <c r="CM22" s="111">
        <f>VLOOKUP($E22,[2]Activities!$A$9:$I$162,6,FALSE)/$AH22</f>
        <v>1900</v>
      </c>
      <c r="CN22" s="111">
        <f>VLOOKUP($E22,[2]Activities!$A$9:$I$162,7,FALSE)/$AH22</f>
        <v>1950</v>
      </c>
      <c r="CO22" s="111">
        <f>VLOOKUP($E22,[2]Activities!$A$9:$I$162,8,FALSE)/$AH22</f>
        <v>1990</v>
      </c>
      <c r="CP22" s="111">
        <f>VLOOKUP($E22,[2]Activities!$A$9:$I$162,9,FALSE)/$AH22</f>
        <v>2040</v>
      </c>
      <c r="CQ22" s="111"/>
      <c r="CR22" s="110"/>
      <c r="CS22" s="110"/>
      <c r="CT22" s="110"/>
      <c r="CU22" s="110"/>
      <c r="CV22" s="110"/>
      <c r="CW22" s="110"/>
      <c r="CX22" s="110">
        <v>1</v>
      </c>
      <c r="CY22" s="110">
        <v>1</v>
      </c>
      <c r="CZ22" s="110">
        <v>1</v>
      </c>
      <c r="DA22" s="110">
        <v>1</v>
      </c>
      <c r="DB22" s="110">
        <v>1</v>
      </c>
      <c r="DC22" s="110">
        <v>1</v>
      </c>
      <c r="DD22" s="110">
        <v>1</v>
      </c>
    </row>
    <row r="23" spans="1:108" x14ac:dyDescent="0.25">
      <c r="A23" s="146" t="s">
        <v>1905</v>
      </c>
      <c r="B23" s="146" t="s">
        <v>1393</v>
      </c>
      <c r="C23" s="146" t="s">
        <v>1147</v>
      </c>
      <c r="D23" s="146" t="s">
        <v>1904</v>
      </c>
      <c r="E23" s="146" t="s">
        <v>1903</v>
      </c>
      <c r="F23" s="3" t="s">
        <v>1902</v>
      </c>
      <c r="G23" s="3" t="s">
        <v>1901</v>
      </c>
      <c r="H23" s="145">
        <v>28.28</v>
      </c>
      <c r="I23" s="145">
        <v>26.86</v>
      </c>
      <c r="J23" s="145">
        <v>25.45</v>
      </c>
      <c r="K23" s="145">
        <v>18.600000000000001</v>
      </c>
      <c r="L23" s="145">
        <v>18</v>
      </c>
      <c r="M23" s="145">
        <v>6</v>
      </c>
      <c r="N23" s="145">
        <v>5</v>
      </c>
      <c r="O23" s="133">
        <v>0.9</v>
      </c>
      <c r="P23" s="145">
        <v>0</v>
      </c>
      <c r="Q23" s="145">
        <v>0</v>
      </c>
      <c r="R23" s="145">
        <v>0</v>
      </c>
      <c r="S23" s="145">
        <v>0</v>
      </c>
      <c r="T23" s="145">
        <v>0</v>
      </c>
      <c r="U23" s="145">
        <v>0</v>
      </c>
      <c r="V23" s="145">
        <v>0</v>
      </c>
      <c r="W23" s="145">
        <v>0</v>
      </c>
      <c r="X23" s="145">
        <v>0</v>
      </c>
      <c r="Y23" s="145">
        <v>0</v>
      </c>
      <c r="Z23" s="145">
        <v>0</v>
      </c>
      <c r="AA23" s="145">
        <v>0</v>
      </c>
      <c r="AB23" s="145">
        <v>0</v>
      </c>
      <c r="AC23" s="145">
        <v>0</v>
      </c>
      <c r="AD23" s="133">
        <v>0.05</v>
      </c>
      <c r="AE23" s="133">
        <v>0</v>
      </c>
      <c r="AF23" s="133">
        <v>40</v>
      </c>
      <c r="AG23" s="133">
        <v>40</v>
      </c>
      <c r="AH23" s="144">
        <v>1</v>
      </c>
      <c r="AI23" s="144" t="s">
        <v>722</v>
      </c>
      <c r="AJ23" s="144" t="s">
        <v>1116</v>
      </c>
      <c r="AK23" s="144"/>
      <c r="AL23" s="143"/>
      <c r="AM23" s="143"/>
      <c r="AN23" s="143"/>
      <c r="AO23" s="143"/>
      <c r="AP23" s="143"/>
      <c r="AQ23" s="143"/>
      <c r="AR23" s="142"/>
      <c r="AS23" s="142"/>
      <c r="AT23" s="142"/>
      <c r="AU23" s="141"/>
      <c r="AV23" s="141"/>
      <c r="AW23" s="141"/>
      <c r="AX23" s="140" t="s">
        <v>694</v>
      </c>
      <c r="AY23" s="140"/>
      <c r="AZ23" s="139"/>
      <c r="BA23" s="138"/>
      <c r="BB23" s="138"/>
      <c r="BC23" s="138"/>
      <c r="BD23" s="138"/>
      <c r="BE23" s="138"/>
      <c r="BF23" s="138"/>
      <c r="BG23" s="137"/>
      <c r="BH23" s="137"/>
      <c r="BI23" s="137"/>
      <c r="BJ23" s="137"/>
      <c r="BK23" s="136">
        <v>0</v>
      </c>
      <c r="BL23" s="136">
        <f t="shared" si="0"/>
        <v>1</v>
      </c>
      <c r="BM23" s="148"/>
      <c r="BN23" s="134">
        <f t="shared" si="3"/>
        <v>150</v>
      </c>
      <c r="BO23" s="133">
        <v>0</v>
      </c>
      <c r="BP23" s="133">
        <v>0</v>
      </c>
      <c r="BQ23" s="133">
        <f>$BN$23/5</f>
        <v>30</v>
      </c>
      <c r="BR23" s="133">
        <f>$BN$23/5</f>
        <v>30</v>
      </c>
      <c r="BS23" s="133">
        <f>$BN$23/5</f>
        <v>30</v>
      </c>
      <c r="BT23" s="133">
        <f>$BN$23/5</f>
        <v>30</v>
      </c>
      <c r="BU23" s="132">
        <f t="shared" si="1"/>
        <v>150</v>
      </c>
      <c r="BV23" s="132"/>
      <c r="BW23" s="132"/>
      <c r="BX23" s="132"/>
      <c r="BY23" s="132"/>
      <c r="BZ23" s="132"/>
      <c r="CA23" s="132"/>
      <c r="CB23" s="131">
        <v>150</v>
      </c>
      <c r="CC23" s="131">
        <v>1000</v>
      </c>
      <c r="CD23" s="131">
        <f t="shared" si="5"/>
        <v>1850</v>
      </c>
      <c r="CE23" s="131">
        <f t="shared" si="6"/>
        <v>1900</v>
      </c>
      <c r="CF23" s="131">
        <f t="shared" si="7"/>
        <v>1950</v>
      </c>
      <c r="CG23" s="131">
        <f t="shared" si="8"/>
        <v>1990</v>
      </c>
      <c r="CH23" s="131">
        <f t="shared" si="9"/>
        <v>2040</v>
      </c>
      <c r="CI23" s="130" t="s">
        <v>1477</v>
      </c>
      <c r="CJ23" s="129">
        <f>VLOOKUP($E23,[2]Activities!$A$9:$I$162,3,FALSE)/$AH23</f>
        <v>1730</v>
      </c>
      <c r="CK23" s="129">
        <f>VLOOKUP($E23,[2]Activities!$A$9:$I$162,4,FALSE)/$AH23</f>
        <v>1800</v>
      </c>
      <c r="CL23" s="129">
        <f>VLOOKUP($E23,[2]Activities!$A$9:$I$162,5,FALSE)/$AH23</f>
        <v>1850</v>
      </c>
      <c r="CM23" s="129">
        <f>VLOOKUP($E23,[2]Activities!$A$9:$I$162,6,FALSE)/$AH23</f>
        <v>1900</v>
      </c>
      <c r="CN23" s="129">
        <f>VLOOKUP($E23,[2]Activities!$A$9:$I$162,7,FALSE)/$AH23</f>
        <v>1950</v>
      </c>
      <c r="CO23" s="129">
        <f>VLOOKUP($E23,[2]Activities!$A$9:$I$162,8,FALSE)/$AH23</f>
        <v>1990</v>
      </c>
      <c r="CP23" s="129">
        <f>VLOOKUP($E23,[2]Activities!$A$9:$I$162,9,FALSE)/$AH23</f>
        <v>2040</v>
      </c>
      <c r="CQ23" s="129"/>
      <c r="CR23" s="128"/>
      <c r="CS23" s="128"/>
      <c r="CT23" s="128"/>
      <c r="CU23" s="128"/>
      <c r="CV23" s="128"/>
      <c r="CW23" s="128"/>
      <c r="CX23" s="128">
        <v>1</v>
      </c>
      <c r="CY23" s="128">
        <v>1</v>
      </c>
      <c r="CZ23" s="128">
        <v>1</v>
      </c>
      <c r="DA23" s="128">
        <v>1</v>
      </c>
      <c r="DB23" s="128">
        <v>1</v>
      </c>
      <c r="DC23" s="128">
        <v>1</v>
      </c>
      <c r="DD23" s="128">
        <v>1</v>
      </c>
    </row>
    <row r="24" spans="1:108" x14ac:dyDescent="0.25">
      <c r="A24" s="127" t="s">
        <v>1900</v>
      </c>
      <c r="B24" s="127" t="s">
        <v>1393</v>
      </c>
      <c r="C24" s="127" t="s">
        <v>1119</v>
      </c>
      <c r="D24" s="127" t="s">
        <v>1881</v>
      </c>
      <c r="E24" s="127" t="s">
        <v>1897</v>
      </c>
      <c r="F24" s="1" t="s">
        <v>1899</v>
      </c>
      <c r="G24" s="1" t="s">
        <v>791</v>
      </c>
      <c r="H24" s="126">
        <v>0</v>
      </c>
      <c r="I24" s="126">
        <v>0</v>
      </c>
      <c r="J24" s="126">
        <v>0</v>
      </c>
      <c r="K24" s="126">
        <v>0</v>
      </c>
      <c r="L24" s="126">
        <v>0</v>
      </c>
      <c r="M24" s="126">
        <v>0</v>
      </c>
      <c r="N24" s="126">
        <v>0</v>
      </c>
      <c r="O24" s="115">
        <v>0</v>
      </c>
      <c r="P24" s="126">
        <v>0</v>
      </c>
      <c r="Q24" s="126">
        <v>0</v>
      </c>
      <c r="R24" s="126">
        <v>0</v>
      </c>
      <c r="S24" s="126">
        <v>0</v>
      </c>
      <c r="T24" s="126">
        <v>0</v>
      </c>
      <c r="U24" s="126">
        <v>0</v>
      </c>
      <c r="V24" s="126">
        <v>0</v>
      </c>
      <c r="W24" s="126">
        <v>0</v>
      </c>
      <c r="X24" s="126">
        <v>0</v>
      </c>
      <c r="Y24" s="126">
        <v>0</v>
      </c>
      <c r="Z24" s="126">
        <v>0</v>
      </c>
      <c r="AA24" s="126">
        <v>0</v>
      </c>
      <c r="AB24" s="126">
        <v>0</v>
      </c>
      <c r="AC24" s="126">
        <v>0</v>
      </c>
      <c r="AD24" s="115">
        <v>0.05</v>
      </c>
      <c r="AE24" s="115">
        <v>0</v>
      </c>
      <c r="AF24" s="115">
        <v>1</v>
      </c>
      <c r="AG24" s="115">
        <v>1</v>
      </c>
      <c r="AH24" s="125">
        <v>1</v>
      </c>
      <c r="AI24" s="125" t="s">
        <v>722</v>
      </c>
      <c r="AJ24" s="125" t="s">
        <v>1878</v>
      </c>
      <c r="AK24" s="125"/>
      <c r="AL24" s="124"/>
      <c r="AM24" s="124"/>
      <c r="AN24" s="124"/>
      <c r="AO24" s="124"/>
      <c r="AP24" s="124"/>
      <c r="AQ24" s="124"/>
      <c r="AR24" s="123"/>
      <c r="AS24" s="123"/>
      <c r="AT24" s="123"/>
      <c r="AU24" s="122"/>
      <c r="AV24" s="122"/>
      <c r="AW24" s="122"/>
      <c r="AX24" s="120" t="s">
        <v>694</v>
      </c>
      <c r="AY24" s="120"/>
      <c r="AZ24" s="121"/>
      <c r="BA24" s="120"/>
      <c r="BB24" s="120"/>
      <c r="BC24" s="120"/>
      <c r="BD24" s="120"/>
      <c r="BE24" s="120"/>
      <c r="BF24" s="120"/>
      <c r="BG24" s="119"/>
      <c r="BH24" s="119"/>
      <c r="BI24" s="119"/>
      <c r="BJ24" s="119"/>
      <c r="BK24" s="118">
        <v>0</v>
      </c>
      <c r="BL24" s="118">
        <f t="shared" si="0"/>
        <v>0</v>
      </c>
      <c r="BM24" s="117"/>
      <c r="BN24" s="116"/>
      <c r="BO24" s="115">
        <v>0</v>
      </c>
      <c r="BP24" s="115">
        <v>0</v>
      </c>
      <c r="BQ24" s="115">
        <v>0</v>
      </c>
      <c r="BR24" s="115">
        <v>0</v>
      </c>
      <c r="BS24" s="115">
        <v>0</v>
      </c>
      <c r="BT24" s="115">
        <v>0</v>
      </c>
      <c r="BU24" s="114">
        <f t="shared" si="1"/>
        <v>0</v>
      </c>
      <c r="BV24" s="114"/>
      <c r="BW24" s="114"/>
      <c r="BX24" s="114"/>
      <c r="BY24" s="114"/>
      <c r="BZ24" s="114"/>
      <c r="CA24" s="114"/>
      <c r="CB24" s="113">
        <f>CJ24</f>
        <v>122</v>
      </c>
      <c r="CC24" s="113">
        <f>CK24</f>
        <v>124</v>
      </c>
      <c r="CD24" s="113">
        <f t="shared" si="5"/>
        <v>126</v>
      </c>
      <c r="CE24" s="113">
        <f t="shared" si="6"/>
        <v>128</v>
      </c>
      <c r="CF24" s="113">
        <f t="shared" si="7"/>
        <v>130</v>
      </c>
      <c r="CG24" s="113">
        <f t="shared" si="8"/>
        <v>132</v>
      </c>
      <c r="CH24" s="113">
        <f t="shared" si="9"/>
        <v>134</v>
      </c>
      <c r="CI24" s="112" t="s">
        <v>1468</v>
      </c>
      <c r="CJ24" s="111">
        <f>VLOOKUP($E24,[2]Activities!$A$9:$I$162,3,FALSE)/$AH24</f>
        <v>122</v>
      </c>
      <c r="CK24" s="111">
        <f>VLOOKUP($E24,[2]Activities!$A$9:$I$162,4,FALSE)/$AH24</f>
        <v>124</v>
      </c>
      <c r="CL24" s="111">
        <f>VLOOKUP($E24,[2]Activities!$A$9:$I$162,5,FALSE)/$AH24</f>
        <v>126</v>
      </c>
      <c r="CM24" s="111">
        <f>VLOOKUP($E24,[2]Activities!$A$9:$I$162,6,FALSE)/$AH24</f>
        <v>128</v>
      </c>
      <c r="CN24" s="111">
        <f>VLOOKUP($E24,[2]Activities!$A$9:$I$162,7,FALSE)/$AH24</f>
        <v>130</v>
      </c>
      <c r="CO24" s="111">
        <f>VLOOKUP($E24,[2]Activities!$A$9:$I$162,8,FALSE)/$AH24</f>
        <v>132</v>
      </c>
      <c r="CP24" s="111">
        <f>VLOOKUP($E24,[2]Activities!$A$9:$I$162,9,FALSE)/$AH24</f>
        <v>134</v>
      </c>
      <c r="CQ24" s="111"/>
      <c r="CR24" s="110"/>
      <c r="CS24" s="110"/>
      <c r="CT24" s="110"/>
      <c r="CU24" s="110"/>
      <c r="CV24" s="110"/>
      <c r="CW24" s="110"/>
      <c r="CX24" s="110"/>
      <c r="CY24" s="110"/>
      <c r="CZ24" s="110"/>
      <c r="DA24" s="110"/>
      <c r="DB24" s="110"/>
      <c r="DC24" s="110"/>
      <c r="DD24" s="110"/>
    </row>
    <row r="25" spans="1:108" x14ac:dyDescent="0.25">
      <c r="A25" s="146" t="s">
        <v>1898</v>
      </c>
      <c r="B25" s="146" t="s">
        <v>1393</v>
      </c>
      <c r="C25" s="146" t="s">
        <v>1119</v>
      </c>
      <c r="D25" s="146" t="s">
        <v>1881</v>
      </c>
      <c r="E25" s="146" t="s">
        <v>1897</v>
      </c>
      <c r="F25" s="3" t="s">
        <v>1896</v>
      </c>
      <c r="G25" s="3" t="s">
        <v>791</v>
      </c>
      <c r="H25" s="145">
        <v>0.5</v>
      </c>
      <c r="I25" s="145">
        <v>0.5</v>
      </c>
      <c r="J25" s="145">
        <v>0.5</v>
      </c>
      <c r="K25" s="145">
        <v>0.3</v>
      </c>
      <c r="L25" s="145">
        <v>0.1</v>
      </c>
      <c r="M25" s="145">
        <v>0</v>
      </c>
      <c r="N25" s="145">
        <v>0</v>
      </c>
      <c r="O25" s="133">
        <v>0.9</v>
      </c>
      <c r="P25" s="145">
        <v>0</v>
      </c>
      <c r="Q25" s="145">
        <v>0</v>
      </c>
      <c r="R25" s="145">
        <v>0</v>
      </c>
      <c r="S25" s="145">
        <v>0</v>
      </c>
      <c r="T25" s="145">
        <v>0</v>
      </c>
      <c r="U25" s="145">
        <v>0</v>
      </c>
      <c r="V25" s="145">
        <v>0</v>
      </c>
      <c r="W25" s="145">
        <v>0</v>
      </c>
      <c r="X25" s="145">
        <v>0</v>
      </c>
      <c r="Y25" s="145">
        <v>0</v>
      </c>
      <c r="Z25" s="145">
        <v>0</v>
      </c>
      <c r="AA25" s="145">
        <v>0</v>
      </c>
      <c r="AB25" s="145">
        <v>0</v>
      </c>
      <c r="AC25" s="145">
        <v>0</v>
      </c>
      <c r="AD25" s="133">
        <v>0.05</v>
      </c>
      <c r="AE25" s="133">
        <v>0</v>
      </c>
      <c r="AF25" s="133">
        <v>15</v>
      </c>
      <c r="AG25" s="133">
        <v>15</v>
      </c>
      <c r="AH25" s="144">
        <v>1</v>
      </c>
      <c r="AI25" s="144" t="s">
        <v>722</v>
      </c>
      <c r="AJ25" s="144" t="s">
        <v>1878</v>
      </c>
      <c r="AK25" s="144"/>
      <c r="AL25" s="143"/>
      <c r="AM25" s="143"/>
      <c r="AN25" s="143"/>
      <c r="AO25" s="143"/>
      <c r="AP25" s="143"/>
      <c r="AQ25" s="143"/>
      <c r="AR25" s="142"/>
      <c r="AS25" s="142"/>
      <c r="AT25" s="142"/>
      <c r="AU25" s="141"/>
      <c r="AV25" s="141"/>
      <c r="AW25" s="141"/>
      <c r="AX25" s="140" t="s">
        <v>1144</v>
      </c>
      <c r="AY25" s="140" t="s">
        <v>1143</v>
      </c>
      <c r="AZ25" s="139">
        <v>2.0000000000000001E-4</v>
      </c>
      <c r="BA25" s="138"/>
      <c r="BB25" s="138" t="s">
        <v>1472</v>
      </c>
      <c r="BC25" s="138">
        <v>0.01</v>
      </c>
      <c r="BD25" s="138">
        <v>0.7</v>
      </c>
      <c r="BE25" s="138"/>
      <c r="BF25" s="138"/>
      <c r="BG25" s="137"/>
      <c r="BH25" s="137"/>
      <c r="BI25" s="137"/>
      <c r="BJ25" s="137"/>
      <c r="BK25" s="136">
        <v>1</v>
      </c>
      <c r="BL25" s="136">
        <f t="shared" si="0"/>
        <v>1</v>
      </c>
      <c r="BM25" s="135"/>
      <c r="BN25" s="134">
        <f>CB25</f>
        <v>0.5</v>
      </c>
      <c r="BO25" s="133">
        <v>0</v>
      </c>
      <c r="BP25" s="133">
        <v>0</v>
      </c>
      <c r="BQ25" s="133">
        <v>0.5</v>
      </c>
      <c r="BR25" s="133">
        <v>0</v>
      </c>
      <c r="BS25" s="133">
        <v>0</v>
      </c>
      <c r="BT25" s="133">
        <v>0</v>
      </c>
      <c r="BU25" s="132">
        <f t="shared" si="1"/>
        <v>0.5</v>
      </c>
      <c r="BV25" s="132"/>
      <c r="BW25" s="132"/>
      <c r="BX25" s="132"/>
      <c r="BY25" s="132"/>
      <c r="BZ25" s="132"/>
      <c r="CA25" s="132"/>
      <c r="CB25" s="131">
        <v>0.5</v>
      </c>
      <c r="CC25" s="131">
        <v>1</v>
      </c>
      <c r="CD25" s="131">
        <v>2</v>
      </c>
      <c r="CE25" s="131">
        <v>4</v>
      </c>
      <c r="CF25" s="131">
        <v>10</v>
      </c>
      <c r="CG25" s="131">
        <v>20</v>
      </c>
      <c r="CH25" s="131">
        <v>40</v>
      </c>
      <c r="CI25" s="130" t="s">
        <v>1468</v>
      </c>
      <c r="CJ25" s="129">
        <f>VLOOKUP($E25,[2]Activities!$A$9:$I$162,3,FALSE)/$AH25</f>
        <v>122</v>
      </c>
      <c r="CK25" s="129">
        <f>VLOOKUP($E25,[2]Activities!$A$9:$I$162,4,FALSE)/$AH25</f>
        <v>124</v>
      </c>
      <c r="CL25" s="129">
        <f>VLOOKUP($E25,[2]Activities!$A$9:$I$162,5,FALSE)/$AH25</f>
        <v>126</v>
      </c>
      <c r="CM25" s="129">
        <f>VLOOKUP($E25,[2]Activities!$A$9:$I$162,6,FALSE)/$AH25</f>
        <v>128</v>
      </c>
      <c r="CN25" s="129">
        <f>VLOOKUP($E25,[2]Activities!$A$9:$I$162,7,FALSE)/$AH25</f>
        <v>130</v>
      </c>
      <c r="CO25" s="129">
        <f>VLOOKUP($E25,[2]Activities!$A$9:$I$162,8,FALSE)/$AH25</f>
        <v>132</v>
      </c>
      <c r="CP25" s="129">
        <f>VLOOKUP($E25,[2]Activities!$A$9:$I$162,9,FALSE)/$AH25</f>
        <v>134</v>
      </c>
      <c r="CQ25" s="129"/>
      <c r="CR25" s="128"/>
      <c r="CS25" s="128"/>
      <c r="CT25" s="128"/>
      <c r="CU25" s="128"/>
      <c r="CV25" s="128"/>
      <c r="CW25" s="128"/>
      <c r="CX25" s="128"/>
      <c r="CY25" s="128"/>
      <c r="CZ25" s="128"/>
      <c r="DA25" s="128"/>
      <c r="DB25" s="128"/>
      <c r="DC25" s="128"/>
      <c r="DD25" s="128"/>
    </row>
    <row r="26" spans="1:108" x14ac:dyDescent="0.25">
      <c r="A26" s="127" t="s">
        <v>1895</v>
      </c>
      <c r="B26" s="127" t="s">
        <v>1393</v>
      </c>
      <c r="C26" s="127" t="s">
        <v>1119</v>
      </c>
      <c r="D26" s="127" t="s">
        <v>1886</v>
      </c>
      <c r="E26" s="127" t="s">
        <v>1885</v>
      </c>
      <c r="F26" s="1" t="s">
        <v>1894</v>
      </c>
      <c r="G26" s="1" t="s">
        <v>1883</v>
      </c>
      <c r="H26" s="126">
        <v>0</v>
      </c>
      <c r="I26" s="126">
        <v>0</v>
      </c>
      <c r="J26" s="126">
        <v>0</v>
      </c>
      <c r="K26" s="126">
        <v>0</v>
      </c>
      <c r="L26" s="126">
        <v>0</v>
      </c>
      <c r="M26" s="126">
        <v>0</v>
      </c>
      <c r="N26" s="126">
        <v>0</v>
      </c>
      <c r="O26" s="115">
        <v>0.9</v>
      </c>
      <c r="P26" s="126">
        <v>0.32</v>
      </c>
      <c r="Q26" s="126">
        <v>0.32</v>
      </c>
      <c r="R26" s="126">
        <v>0.32</v>
      </c>
      <c r="S26" s="126">
        <v>0.32</v>
      </c>
      <c r="T26" s="126">
        <v>0.32</v>
      </c>
      <c r="U26" s="126">
        <v>0.32</v>
      </c>
      <c r="V26" s="126">
        <v>0.32</v>
      </c>
      <c r="W26" s="126">
        <v>0</v>
      </c>
      <c r="X26" s="126">
        <v>0</v>
      </c>
      <c r="Y26" s="126">
        <v>0</v>
      </c>
      <c r="Z26" s="126">
        <v>0</v>
      </c>
      <c r="AA26" s="126">
        <v>0</v>
      </c>
      <c r="AB26" s="126">
        <v>0</v>
      </c>
      <c r="AC26" s="126">
        <v>0</v>
      </c>
      <c r="AD26" s="115">
        <v>0.05</v>
      </c>
      <c r="AE26" s="115">
        <v>0</v>
      </c>
      <c r="AF26" s="115">
        <v>25</v>
      </c>
      <c r="AG26" s="115">
        <v>25</v>
      </c>
      <c r="AH26" s="125">
        <v>1</v>
      </c>
      <c r="AI26" s="125" t="s">
        <v>722</v>
      </c>
      <c r="AJ26" s="125" t="s">
        <v>1116</v>
      </c>
      <c r="AK26" s="125"/>
      <c r="AL26" s="124"/>
      <c r="AM26" s="124"/>
      <c r="AN26" s="124"/>
      <c r="AO26" s="124"/>
      <c r="AP26" s="124"/>
      <c r="AQ26" s="124"/>
      <c r="AR26" s="123"/>
      <c r="AS26" s="123"/>
      <c r="AT26" s="123"/>
      <c r="AU26" s="122"/>
      <c r="AV26" s="122"/>
      <c r="AW26" s="122"/>
      <c r="AX26" s="120" t="s">
        <v>694</v>
      </c>
      <c r="AY26" s="120"/>
      <c r="AZ26" s="121"/>
      <c r="BA26" s="120"/>
      <c r="BB26" s="120"/>
      <c r="BC26" s="120"/>
      <c r="BD26" s="120"/>
      <c r="BE26" s="120"/>
      <c r="BF26" s="120"/>
      <c r="BG26" s="119"/>
      <c r="BH26" s="119"/>
      <c r="BI26" s="119"/>
      <c r="BJ26" s="119"/>
      <c r="BK26" s="118">
        <v>0</v>
      </c>
      <c r="BL26" s="118">
        <f t="shared" si="0"/>
        <v>1</v>
      </c>
      <c r="BM26" s="117"/>
      <c r="BN26" s="116">
        <v>190</v>
      </c>
      <c r="BO26" s="115">
        <v>100</v>
      </c>
      <c r="BP26" s="115">
        <v>60</v>
      </c>
      <c r="BQ26" s="115">
        <v>30</v>
      </c>
      <c r="BR26" s="115">
        <v>0</v>
      </c>
      <c r="BS26" s="115">
        <v>0</v>
      </c>
      <c r="BT26" s="115">
        <v>0</v>
      </c>
      <c r="BU26" s="114">
        <f t="shared" si="1"/>
        <v>190</v>
      </c>
      <c r="BV26" s="114"/>
      <c r="BW26" s="114"/>
      <c r="BX26" s="114"/>
      <c r="BY26" s="114"/>
      <c r="BZ26" s="114"/>
      <c r="CA26" s="114"/>
      <c r="CB26" s="113">
        <v>190</v>
      </c>
      <c r="CC26" s="113">
        <f t="shared" ref="CC26:CC35" si="13">CK26</f>
        <v>530</v>
      </c>
      <c r="CD26" s="113">
        <f t="shared" ref="CD26:CD35" si="14">CL26</f>
        <v>540</v>
      </c>
      <c r="CE26" s="113">
        <f t="shared" ref="CE26:CE35" si="15">CM26</f>
        <v>550</v>
      </c>
      <c r="CF26" s="113">
        <f t="shared" ref="CF26:CF35" si="16">CN26</f>
        <v>555</v>
      </c>
      <c r="CG26" s="113">
        <f t="shared" ref="CG26:CG35" si="17">CO26</f>
        <v>560</v>
      </c>
      <c r="CH26" s="113">
        <f t="shared" ref="CH26:CH35" si="18">CP26</f>
        <v>560</v>
      </c>
      <c r="CI26" s="112" t="s">
        <v>1468</v>
      </c>
      <c r="CJ26" s="111">
        <f>VLOOKUP($E26,[2]Activities!$A$9:$I$162,3,FALSE)/$AH26</f>
        <v>515</v>
      </c>
      <c r="CK26" s="111">
        <f>VLOOKUP($E26,[2]Activities!$A$9:$I$162,4,FALSE)/$AH26</f>
        <v>530</v>
      </c>
      <c r="CL26" s="111">
        <f>VLOOKUP($E26,[2]Activities!$A$9:$I$162,5,FALSE)/$AH26</f>
        <v>540</v>
      </c>
      <c r="CM26" s="111">
        <f>VLOOKUP($E26,[2]Activities!$A$9:$I$162,6,FALSE)/$AH26</f>
        <v>550</v>
      </c>
      <c r="CN26" s="111">
        <f>VLOOKUP($E26,[2]Activities!$A$9:$I$162,7,FALSE)/$AH26</f>
        <v>555</v>
      </c>
      <c r="CO26" s="111">
        <f>VLOOKUP($E26,[2]Activities!$A$9:$I$162,8,FALSE)/$AH26</f>
        <v>560</v>
      </c>
      <c r="CP26" s="111">
        <f>VLOOKUP($E26,[2]Activities!$A$9:$I$162,9,FALSE)/$AH26</f>
        <v>560</v>
      </c>
      <c r="CQ26" s="111"/>
      <c r="CR26" s="110">
        <v>1</v>
      </c>
      <c r="CS26" s="110">
        <v>1</v>
      </c>
      <c r="CT26" s="110">
        <v>1</v>
      </c>
      <c r="CU26" s="110">
        <v>1</v>
      </c>
      <c r="CV26" s="110">
        <v>1</v>
      </c>
      <c r="CW26" s="110">
        <v>1</v>
      </c>
      <c r="CX26" s="110">
        <v>1</v>
      </c>
      <c r="CY26" s="110">
        <v>1</v>
      </c>
      <c r="CZ26" s="110">
        <v>1</v>
      </c>
      <c r="DA26" s="110">
        <v>1</v>
      </c>
      <c r="DB26" s="110">
        <v>1</v>
      </c>
      <c r="DC26" s="110">
        <v>1</v>
      </c>
      <c r="DD26" s="110">
        <v>1</v>
      </c>
    </row>
    <row r="27" spans="1:108" x14ac:dyDescent="0.25">
      <c r="A27" s="146" t="s">
        <v>1893</v>
      </c>
      <c r="B27" s="146" t="s">
        <v>1393</v>
      </c>
      <c r="C27" s="146" t="s">
        <v>1119</v>
      </c>
      <c r="D27" s="146" t="s">
        <v>1886</v>
      </c>
      <c r="E27" s="146" t="s">
        <v>1885</v>
      </c>
      <c r="F27" s="3" t="s">
        <v>1892</v>
      </c>
      <c r="G27" s="3" t="s">
        <v>1883</v>
      </c>
      <c r="H27" s="145">
        <v>21.9</v>
      </c>
      <c r="I27" s="145">
        <v>21.9</v>
      </c>
      <c r="J27" s="145">
        <v>21.9</v>
      </c>
      <c r="K27" s="145">
        <v>0</v>
      </c>
      <c r="L27" s="145">
        <v>0</v>
      </c>
      <c r="M27" s="145">
        <v>0</v>
      </c>
      <c r="N27" s="145">
        <v>0</v>
      </c>
      <c r="O27" s="133">
        <v>0.9</v>
      </c>
      <c r="P27" s="145">
        <v>0.32</v>
      </c>
      <c r="Q27" s="145">
        <v>0.32</v>
      </c>
      <c r="R27" s="145">
        <v>0.32</v>
      </c>
      <c r="S27" s="145">
        <v>0.32</v>
      </c>
      <c r="T27" s="145">
        <v>0.32</v>
      </c>
      <c r="U27" s="145">
        <v>0.32</v>
      </c>
      <c r="V27" s="145">
        <v>0.32</v>
      </c>
      <c r="W27" s="145">
        <v>0</v>
      </c>
      <c r="X27" s="145">
        <v>0</v>
      </c>
      <c r="Y27" s="145">
        <v>0</v>
      </c>
      <c r="Z27" s="145">
        <v>0</v>
      </c>
      <c r="AA27" s="145">
        <v>0</v>
      </c>
      <c r="AB27" s="145">
        <v>0</v>
      </c>
      <c r="AC27" s="145">
        <v>0</v>
      </c>
      <c r="AD27" s="133">
        <v>0.05</v>
      </c>
      <c r="AE27" s="133">
        <v>0</v>
      </c>
      <c r="AF27" s="133">
        <v>25</v>
      </c>
      <c r="AG27" s="133">
        <v>25</v>
      </c>
      <c r="AH27" s="144">
        <v>1</v>
      </c>
      <c r="AI27" s="144" t="s">
        <v>722</v>
      </c>
      <c r="AJ27" s="144" t="s">
        <v>1116</v>
      </c>
      <c r="AK27" s="144"/>
      <c r="AL27" s="143"/>
      <c r="AM27" s="143"/>
      <c r="AN27" s="143"/>
      <c r="AO27" s="143"/>
      <c r="AP27" s="143"/>
      <c r="AQ27" s="143"/>
      <c r="AR27" s="142"/>
      <c r="AS27" s="142"/>
      <c r="AT27" s="142"/>
      <c r="AU27" s="141"/>
      <c r="AV27" s="141"/>
      <c r="AW27" s="141"/>
      <c r="AX27" s="140" t="s">
        <v>694</v>
      </c>
      <c r="AY27" s="140"/>
      <c r="AZ27" s="139"/>
      <c r="BA27" s="138"/>
      <c r="BB27" s="138"/>
      <c r="BC27" s="138"/>
      <c r="BD27" s="138"/>
      <c r="BE27" s="138"/>
      <c r="BF27" s="138"/>
      <c r="BG27" s="137"/>
      <c r="BH27" s="137"/>
      <c r="BI27" s="137"/>
      <c r="BJ27" s="137"/>
      <c r="BK27" s="136">
        <v>0</v>
      </c>
      <c r="BL27" s="136">
        <f t="shared" si="0"/>
        <v>1</v>
      </c>
      <c r="BM27" s="148"/>
      <c r="BN27" s="134">
        <v>100</v>
      </c>
      <c r="BO27" s="133">
        <v>50</v>
      </c>
      <c r="BP27" s="133">
        <v>30</v>
      </c>
      <c r="BQ27" s="133">
        <v>15</v>
      </c>
      <c r="BR27" s="133">
        <v>5</v>
      </c>
      <c r="BS27" s="133">
        <v>0</v>
      </c>
      <c r="BT27" s="133">
        <v>0</v>
      </c>
      <c r="BU27" s="132">
        <f t="shared" si="1"/>
        <v>100</v>
      </c>
      <c r="BV27" s="132"/>
      <c r="BW27" s="132"/>
      <c r="BX27" s="132"/>
      <c r="BY27" s="132"/>
      <c r="BZ27" s="132"/>
      <c r="CA27" s="132"/>
      <c r="CB27" s="131">
        <v>100</v>
      </c>
      <c r="CC27" s="131">
        <f t="shared" si="13"/>
        <v>530</v>
      </c>
      <c r="CD27" s="131">
        <f t="shared" si="14"/>
        <v>540</v>
      </c>
      <c r="CE27" s="131">
        <f t="shared" si="15"/>
        <v>550</v>
      </c>
      <c r="CF27" s="131">
        <f t="shared" si="16"/>
        <v>555</v>
      </c>
      <c r="CG27" s="131">
        <f t="shared" si="17"/>
        <v>560</v>
      </c>
      <c r="CH27" s="131">
        <f t="shared" si="18"/>
        <v>560</v>
      </c>
      <c r="CI27" s="130" t="s">
        <v>1074</v>
      </c>
      <c r="CJ27" s="129">
        <f>VLOOKUP($E27,[2]Activities!$A$9:$I$162,3,FALSE)/$AH27</f>
        <v>515</v>
      </c>
      <c r="CK27" s="129">
        <f>VLOOKUP($E27,[2]Activities!$A$9:$I$162,4,FALSE)/$AH27</f>
        <v>530</v>
      </c>
      <c r="CL27" s="129">
        <f>VLOOKUP($E27,[2]Activities!$A$9:$I$162,5,FALSE)/$AH27</f>
        <v>540</v>
      </c>
      <c r="CM27" s="129">
        <f>VLOOKUP($E27,[2]Activities!$A$9:$I$162,6,FALSE)/$AH27</f>
        <v>550</v>
      </c>
      <c r="CN27" s="129">
        <f>VLOOKUP($E27,[2]Activities!$A$9:$I$162,7,FALSE)/$AH27</f>
        <v>555</v>
      </c>
      <c r="CO27" s="129">
        <f>VLOOKUP($E27,[2]Activities!$A$9:$I$162,8,FALSE)/$AH27</f>
        <v>560</v>
      </c>
      <c r="CP27" s="129">
        <f>VLOOKUP($E27,[2]Activities!$A$9:$I$162,9,FALSE)/$AH27</f>
        <v>560</v>
      </c>
      <c r="CQ27" s="129"/>
      <c r="CR27" s="128">
        <v>1</v>
      </c>
      <c r="CS27" s="128">
        <v>1</v>
      </c>
      <c r="CT27" s="128">
        <v>1</v>
      </c>
      <c r="CU27" s="128">
        <v>1</v>
      </c>
      <c r="CV27" s="128">
        <v>1</v>
      </c>
      <c r="CW27" s="128">
        <v>1</v>
      </c>
      <c r="CX27" s="128">
        <v>1</v>
      </c>
      <c r="CY27" s="128">
        <v>1</v>
      </c>
      <c r="CZ27" s="128">
        <v>1</v>
      </c>
      <c r="DA27" s="128">
        <v>1</v>
      </c>
      <c r="DB27" s="128">
        <v>1</v>
      </c>
      <c r="DC27" s="128">
        <v>1</v>
      </c>
      <c r="DD27" s="128">
        <v>1</v>
      </c>
    </row>
    <row r="28" spans="1:108" x14ac:dyDescent="0.25">
      <c r="A28" s="127" t="s">
        <v>1891</v>
      </c>
      <c r="B28" s="127" t="s">
        <v>1393</v>
      </c>
      <c r="C28" s="127" t="s">
        <v>1119</v>
      </c>
      <c r="D28" s="127" t="s">
        <v>1886</v>
      </c>
      <c r="E28" s="127" t="s">
        <v>1885</v>
      </c>
      <c r="F28" s="1" t="s">
        <v>1890</v>
      </c>
      <c r="G28" s="1" t="s">
        <v>1883</v>
      </c>
      <c r="H28" s="126">
        <v>95.3</v>
      </c>
      <c r="I28" s="126">
        <v>95.3</v>
      </c>
      <c r="J28" s="126">
        <v>95.3</v>
      </c>
      <c r="K28" s="126">
        <v>73.099999999999994</v>
      </c>
      <c r="L28" s="126">
        <v>73.099999999999994</v>
      </c>
      <c r="M28" s="126">
        <v>22</v>
      </c>
      <c r="N28" s="126">
        <v>22</v>
      </c>
      <c r="O28" s="115">
        <v>0.9</v>
      </c>
      <c r="P28" s="126">
        <v>0.32</v>
      </c>
      <c r="Q28" s="126">
        <v>0.32</v>
      </c>
      <c r="R28" s="126">
        <v>0.32</v>
      </c>
      <c r="S28" s="126">
        <v>0.32</v>
      </c>
      <c r="T28" s="126">
        <v>0.32</v>
      </c>
      <c r="U28" s="126">
        <v>0.32</v>
      </c>
      <c r="V28" s="126">
        <v>0.32</v>
      </c>
      <c r="W28" s="126">
        <v>0</v>
      </c>
      <c r="X28" s="126">
        <v>0</v>
      </c>
      <c r="Y28" s="126">
        <v>0</v>
      </c>
      <c r="Z28" s="126">
        <v>0</v>
      </c>
      <c r="AA28" s="126">
        <v>0</v>
      </c>
      <c r="AB28" s="126">
        <v>0</v>
      </c>
      <c r="AC28" s="126">
        <v>0</v>
      </c>
      <c r="AD28" s="115">
        <v>0.05</v>
      </c>
      <c r="AE28" s="115">
        <v>0</v>
      </c>
      <c r="AF28" s="115">
        <v>25</v>
      </c>
      <c r="AG28" s="115">
        <v>25</v>
      </c>
      <c r="AH28" s="125">
        <v>1</v>
      </c>
      <c r="AI28" s="125" t="s">
        <v>722</v>
      </c>
      <c r="AJ28" s="125" t="s">
        <v>1116</v>
      </c>
      <c r="AK28" s="125"/>
      <c r="AL28" s="124"/>
      <c r="AM28" s="124"/>
      <c r="AN28" s="124"/>
      <c r="AO28" s="124"/>
      <c r="AP28" s="124"/>
      <c r="AQ28" s="124"/>
      <c r="AR28" s="123"/>
      <c r="AS28" s="123"/>
      <c r="AT28" s="123"/>
      <c r="AU28" s="122"/>
      <c r="AV28" s="122"/>
      <c r="AW28" s="122"/>
      <c r="AX28" s="120" t="s">
        <v>694</v>
      </c>
      <c r="AY28" s="120"/>
      <c r="AZ28" s="121"/>
      <c r="BA28" s="120"/>
      <c r="BB28" s="120"/>
      <c r="BC28" s="120"/>
      <c r="BD28" s="120"/>
      <c r="BE28" s="120"/>
      <c r="BF28" s="120"/>
      <c r="BG28" s="119"/>
      <c r="BH28" s="119"/>
      <c r="BI28" s="119"/>
      <c r="BJ28" s="119"/>
      <c r="BK28" s="118">
        <v>0</v>
      </c>
      <c r="BL28" s="118">
        <f t="shared" si="0"/>
        <v>1</v>
      </c>
      <c r="BM28" s="148"/>
      <c r="BN28" s="116">
        <v>210</v>
      </c>
      <c r="BO28" s="115">
        <v>10</v>
      </c>
      <c r="BP28" s="115">
        <v>50</v>
      </c>
      <c r="BQ28" s="115">
        <v>70</v>
      </c>
      <c r="BR28" s="115">
        <v>50</v>
      </c>
      <c r="BS28" s="115">
        <v>30</v>
      </c>
      <c r="BT28" s="115"/>
      <c r="BU28" s="114">
        <f t="shared" si="1"/>
        <v>210</v>
      </c>
      <c r="BV28" s="114"/>
      <c r="BW28" s="114"/>
      <c r="BX28" s="114"/>
      <c r="BY28" s="114"/>
      <c r="BZ28" s="114"/>
      <c r="CA28" s="114"/>
      <c r="CB28" s="113">
        <v>210</v>
      </c>
      <c r="CC28" s="113">
        <f t="shared" si="13"/>
        <v>530</v>
      </c>
      <c r="CD28" s="113">
        <f t="shared" si="14"/>
        <v>540</v>
      </c>
      <c r="CE28" s="113">
        <f t="shared" si="15"/>
        <v>550</v>
      </c>
      <c r="CF28" s="113">
        <f t="shared" si="16"/>
        <v>555</v>
      </c>
      <c r="CG28" s="113">
        <f t="shared" si="17"/>
        <v>560</v>
      </c>
      <c r="CH28" s="113">
        <f t="shared" si="18"/>
        <v>560</v>
      </c>
      <c r="CI28" s="112" t="s">
        <v>1279</v>
      </c>
      <c r="CJ28" s="111">
        <f>VLOOKUP($E28,[2]Activities!$A$9:$I$162,3,FALSE)/$AH28</f>
        <v>515</v>
      </c>
      <c r="CK28" s="111">
        <f>VLOOKUP($E28,[2]Activities!$A$9:$I$162,4,FALSE)/$AH28</f>
        <v>530</v>
      </c>
      <c r="CL28" s="111">
        <f>VLOOKUP($E28,[2]Activities!$A$9:$I$162,5,FALSE)/$AH28</f>
        <v>540</v>
      </c>
      <c r="CM28" s="111">
        <f>VLOOKUP($E28,[2]Activities!$A$9:$I$162,6,FALSE)/$AH28</f>
        <v>550</v>
      </c>
      <c r="CN28" s="111">
        <f>VLOOKUP($E28,[2]Activities!$A$9:$I$162,7,FALSE)/$AH28</f>
        <v>555</v>
      </c>
      <c r="CO28" s="111">
        <f>VLOOKUP($E28,[2]Activities!$A$9:$I$162,8,FALSE)/$AH28</f>
        <v>560</v>
      </c>
      <c r="CP28" s="111">
        <f>VLOOKUP($E28,[2]Activities!$A$9:$I$162,9,FALSE)/$AH28</f>
        <v>560</v>
      </c>
      <c r="CQ28" s="111"/>
      <c r="CR28" s="110">
        <v>1</v>
      </c>
      <c r="CS28" s="110">
        <v>1</v>
      </c>
      <c r="CT28" s="110">
        <v>1</v>
      </c>
      <c r="CU28" s="110">
        <v>1</v>
      </c>
      <c r="CV28" s="110">
        <v>1</v>
      </c>
      <c r="CW28" s="110">
        <v>1</v>
      </c>
      <c r="CX28" s="110">
        <v>1</v>
      </c>
      <c r="CY28" s="110">
        <v>1</v>
      </c>
      <c r="CZ28" s="110">
        <v>1</v>
      </c>
      <c r="DA28" s="110">
        <v>1</v>
      </c>
      <c r="DB28" s="110">
        <v>1</v>
      </c>
      <c r="DC28" s="110">
        <v>1</v>
      </c>
      <c r="DD28" s="110">
        <v>1</v>
      </c>
    </row>
    <row r="29" spans="1:108" x14ac:dyDescent="0.25">
      <c r="A29" s="146" t="s">
        <v>1889</v>
      </c>
      <c r="B29" s="146" t="s">
        <v>1393</v>
      </c>
      <c r="C29" s="146" t="s">
        <v>1119</v>
      </c>
      <c r="D29" s="146" t="s">
        <v>1886</v>
      </c>
      <c r="E29" s="146" t="s">
        <v>1885</v>
      </c>
      <c r="F29" s="3" t="s">
        <v>1888</v>
      </c>
      <c r="G29" s="3" t="s">
        <v>1883</v>
      </c>
      <c r="H29" s="145">
        <v>109.9</v>
      </c>
      <c r="I29" s="145">
        <v>107.2</v>
      </c>
      <c r="J29" s="145">
        <v>104.5</v>
      </c>
      <c r="K29" s="145">
        <v>82.6</v>
      </c>
      <c r="L29" s="145">
        <v>77.7</v>
      </c>
      <c r="M29" s="145">
        <v>26</v>
      </c>
      <c r="N29" s="145">
        <v>24</v>
      </c>
      <c r="O29" s="133">
        <v>0.9</v>
      </c>
      <c r="P29" s="145">
        <v>0.32</v>
      </c>
      <c r="Q29" s="145">
        <v>0.32</v>
      </c>
      <c r="R29" s="145">
        <v>0.32</v>
      </c>
      <c r="S29" s="145">
        <v>0.32</v>
      </c>
      <c r="T29" s="145">
        <v>0.32</v>
      </c>
      <c r="U29" s="145">
        <v>0.32</v>
      </c>
      <c r="V29" s="145">
        <v>0.32</v>
      </c>
      <c r="W29" s="145">
        <v>0</v>
      </c>
      <c r="X29" s="145">
        <v>0</v>
      </c>
      <c r="Y29" s="145">
        <v>0</v>
      </c>
      <c r="Z29" s="145">
        <v>0</v>
      </c>
      <c r="AA29" s="145">
        <v>0</v>
      </c>
      <c r="AB29" s="145">
        <v>0</v>
      </c>
      <c r="AC29" s="145">
        <v>0</v>
      </c>
      <c r="AD29" s="133">
        <v>0.05</v>
      </c>
      <c r="AE29" s="133">
        <v>0</v>
      </c>
      <c r="AF29" s="133">
        <v>25</v>
      </c>
      <c r="AG29" s="133">
        <v>25</v>
      </c>
      <c r="AH29" s="144">
        <v>1</v>
      </c>
      <c r="AI29" s="144" t="s">
        <v>722</v>
      </c>
      <c r="AJ29" s="144" t="s">
        <v>1116</v>
      </c>
      <c r="AK29" s="144"/>
      <c r="AL29" s="143"/>
      <c r="AM29" s="143"/>
      <c r="AN29" s="143"/>
      <c r="AO29" s="143"/>
      <c r="AP29" s="143"/>
      <c r="AQ29" s="143"/>
      <c r="AR29" s="142"/>
      <c r="AS29" s="142"/>
      <c r="AT29" s="142"/>
      <c r="AU29" s="141"/>
      <c r="AV29" s="141"/>
      <c r="AW29" s="141"/>
      <c r="AX29" s="140" t="s">
        <v>694</v>
      </c>
      <c r="AY29" s="140"/>
      <c r="AZ29" s="139"/>
      <c r="BA29" s="138"/>
      <c r="BB29" s="138"/>
      <c r="BC29" s="138"/>
      <c r="BD29" s="138"/>
      <c r="BE29" s="138"/>
      <c r="BF29" s="138"/>
      <c r="BG29" s="137"/>
      <c r="BH29" s="137"/>
      <c r="BI29" s="137"/>
      <c r="BJ29" s="137"/>
      <c r="BK29" s="136">
        <v>0</v>
      </c>
      <c r="BL29" s="136">
        <f t="shared" si="0"/>
        <v>1</v>
      </c>
      <c r="BM29" s="148"/>
      <c r="BN29" s="134">
        <v>10</v>
      </c>
      <c r="BO29" s="133"/>
      <c r="BP29" s="133"/>
      <c r="BQ29" s="133">
        <v>0</v>
      </c>
      <c r="BR29" s="133">
        <v>0</v>
      </c>
      <c r="BS29" s="133">
        <v>10</v>
      </c>
      <c r="BT29" s="133">
        <v>0</v>
      </c>
      <c r="BU29" s="132">
        <f t="shared" si="1"/>
        <v>10</v>
      </c>
      <c r="BV29" s="132"/>
      <c r="BW29" s="132"/>
      <c r="BX29" s="132"/>
      <c r="BY29" s="132"/>
      <c r="BZ29" s="132"/>
      <c r="CA29" s="132"/>
      <c r="CB29" s="131">
        <v>10</v>
      </c>
      <c r="CC29" s="131">
        <f t="shared" si="13"/>
        <v>530</v>
      </c>
      <c r="CD29" s="131">
        <f t="shared" si="14"/>
        <v>540</v>
      </c>
      <c r="CE29" s="131">
        <f t="shared" si="15"/>
        <v>550</v>
      </c>
      <c r="CF29" s="131">
        <f t="shared" si="16"/>
        <v>555</v>
      </c>
      <c r="CG29" s="131">
        <f t="shared" si="17"/>
        <v>560</v>
      </c>
      <c r="CH29" s="131">
        <f t="shared" si="18"/>
        <v>560</v>
      </c>
      <c r="CI29" s="130" t="s">
        <v>1274</v>
      </c>
      <c r="CJ29" s="129">
        <f>VLOOKUP($E29,[2]Activities!$A$9:$I$162,3,FALSE)/$AH29</f>
        <v>515</v>
      </c>
      <c r="CK29" s="129">
        <f>VLOOKUP($E29,[2]Activities!$A$9:$I$162,4,FALSE)/$AH29</f>
        <v>530</v>
      </c>
      <c r="CL29" s="129">
        <f>VLOOKUP($E29,[2]Activities!$A$9:$I$162,5,FALSE)/$AH29</f>
        <v>540</v>
      </c>
      <c r="CM29" s="129">
        <f>VLOOKUP($E29,[2]Activities!$A$9:$I$162,6,FALSE)/$AH29</f>
        <v>550</v>
      </c>
      <c r="CN29" s="129">
        <f>VLOOKUP($E29,[2]Activities!$A$9:$I$162,7,FALSE)/$AH29</f>
        <v>555</v>
      </c>
      <c r="CO29" s="129">
        <f>VLOOKUP($E29,[2]Activities!$A$9:$I$162,8,FALSE)/$AH29</f>
        <v>560</v>
      </c>
      <c r="CP29" s="129">
        <f>VLOOKUP($E29,[2]Activities!$A$9:$I$162,9,FALSE)/$AH29</f>
        <v>560</v>
      </c>
      <c r="CQ29" s="129"/>
      <c r="CR29" s="128"/>
      <c r="CS29" s="128"/>
      <c r="CT29" s="128"/>
      <c r="CU29" s="128"/>
      <c r="CV29" s="128"/>
      <c r="CW29" s="128"/>
      <c r="CX29" s="128">
        <v>1</v>
      </c>
      <c r="CY29" s="128">
        <v>1</v>
      </c>
      <c r="CZ29" s="128">
        <v>1</v>
      </c>
      <c r="DA29" s="128">
        <v>1</v>
      </c>
      <c r="DB29" s="128">
        <v>1</v>
      </c>
      <c r="DC29" s="128">
        <v>1</v>
      </c>
      <c r="DD29" s="128">
        <v>1</v>
      </c>
    </row>
    <row r="30" spans="1:108" x14ac:dyDescent="0.25">
      <c r="A30" s="127" t="s">
        <v>1887</v>
      </c>
      <c r="B30" s="127" t="s">
        <v>1393</v>
      </c>
      <c r="C30" s="127" t="s">
        <v>1119</v>
      </c>
      <c r="D30" s="127" t="s">
        <v>1886</v>
      </c>
      <c r="E30" s="127" t="s">
        <v>1885</v>
      </c>
      <c r="F30" s="1" t="s">
        <v>1884</v>
      </c>
      <c r="G30" s="1" t="s">
        <v>1883</v>
      </c>
      <c r="H30" s="126">
        <v>122.64</v>
      </c>
      <c r="I30" s="126">
        <v>116.5</v>
      </c>
      <c r="J30" s="126">
        <v>110.4</v>
      </c>
      <c r="K30" s="126">
        <v>88.5</v>
      </c>
      <c r="L30" s="126">
        <v>82.5</v>
      </c>
      <c r="M30" s="126">
        <v>30</v>
      </c>
      <c r="N30" s="126">
        <v>28</v>
      </c>
      <c r="O30" s="115">
        <v>0.9</v>
      </c>
      <c r="P30" s="126">
        <v>0.32</v>
      </c>
      <c r="Q30" s="126">
        <v>0.32</v>
      </c>
      <c r="R30" s="126">
        <v>0.32</v>
      </c>
      <c r="S30" s="126">
        <v>0.32</v>
      </c>
      <c r="T30" s="126">
        <v>0.32</v>
      </c>
      <c r="U30" s="126">
        <v>0.32</v>
      </c>
      <c r="V30" s="126">
        <v>0.32</v>
      </c>
      <c r="W30" s="126">
        <v>0</v>
      </c>
      <c r="X30" s="126">
        <v>0</v>
      </c>
      <c r="Y30" s="126">
        <v>0</v>
      </c>
      <c r="Z30" s="126">
        <v>0</v>
      </c>
      <c r="AA30" s="126">
        <v>0</v>
      </c>
      <c r="AB30" s="126">
        <v>0</v>
      </c>
      <c r="AC30" s="126">
        <v>0</v>
      </c>
      <c r="AD30" s="115">
        <v>0.05</v>
      </c>
      <c r="AE30" s="115">
        <v>0</v>
      </c>
      <c r="AF30" s="115">
        <v>25</v>
      </c>
      <c r="AG30" s="115">
        <v>25</v>
      </c>
      <c r="AH30" s="125">
        <v>1</v>
      </c>
      <c r="AI30" s="125" t="s">
        <v>722</v>
      </c>
      <c r="AJ30" s="125" t="s">
        <v>1116</v>
      </c>
      <c r="AK30" s="125"/>
      <c r="AL30" s="124"/>
      <c r="AM30" s="124"/>
      <c r="AN30" s="124"/>
      <c r="AO30" s="124"/>
      <c r="AP30" s="124"/>
      <c r="AQ30" s="124"/>
      <c r="AR30" s="123"/>
      <c r="AS30" s="123"/>
      <c r="AT30" s="123"/>
      <c r="AU30" s="122"/>
      <c r="AV30" s="122"/>
      <c r="AW30" s="122"/>
      <c r="AX30" s="120" t="s">
        <v>694</v>
      </c>
      <c r="AY30" s="120"/>
      <c r="AZ30" s="121"/>
      <c r="BA30" s="120"/>
      <c r="BB30" s="120"/>
      <c r="BC30" s="120"/>
      <c r="BD30" s="120"/>
      <c r="BE30" s="120"/>
      <c r="BF30" s="120"/>
      <c r="BG30" s="119"/>
      <c r="BH30" s="119"/>
      <c r="BI30" s="119"/>
      <c r="BJ30" s="119"/>
      <c r="BK30" s="118">
        <v>0</v>
      </c>
      <c r="BL30" s="118">
        <f t="shared" si="0"/>
        <v>1</v>
      </c>
      <c r="BM30" s="148"/>
      <c r="BN30" s="116">
        <v>5</v>
      </c>
      <c r="BO30" s="115"/>
      <c r="BP30" s="115"/>
      <c r="BQ30" s="115">
        <v>0</v>
      </c>
      <c r="BR30" s="115">
        <v>0</v>
      </c>
      <c r="BS30" s="115">
        <v>5</v>
      </c>
      <c r="BT30" s="115">
        <v>0</v>
      </c>
      <c r="BU30" s="114">
        <f t="shared" si="1"/>
        <v>5</v>
      </c>
      <c r="BV30" s="114"/>
      <c r="BW30" s="114"/>
      <c r="BX30" s="114"/>
      <c r="BY30" s="114"/>
      <c r="BZ30" s="114"/>
      <c r="CA30" s="114"/>
      <c r="CB30" s="113">
        <v>5</v>
      </c>
      <c r="CC30" s="113">
        <f t="shared" si="13"/>
        <v>530</v>
      </c>
      <c r="CD30" s="113">
        <f t="shared" si="14"/>
        <v>540</v>
      </c>
      <c r="CE30" s="113">
        <f t="shared" si="15"/>
        <v>550</v>
      </c>
      <c r="CF30" s="113">
        <f t="shared" si="16"/>
        <v>555</v>
      </c>
      <c r="CG30" s="113">
        <f t="shared" si="17"/>
        <v>560</v>
      </c>
      <c r="CH30" s="113">
        <f t="shared" si="18"/>
        <v>560</v>
      </c>
      <c r="CI30" s="112" t="s">
        <v>1274</v>
      </c>
      <c r="CJ30" s="111">
        <f>VLOOKUP($E30,[2]Activities!$A$9:$I$162,3,FALSE)/$AH30</f>
        <v>515</v>
      </c>
      <c r="CK30" s="111">
        <f>VLOOKUP($E30,[2]Activities!$A$9:$I$162,4,FALSE)/$AH30</f>
        <v>530</v>
      </c>
      <c r="CL30" s="111">
        <f>VLOOKUP($E30,[2]Activities!$A$9:$I$162,5,FALSE)/$AH30</f>
        <v>540</v>
      </c>
      <c r="CM30" s="111">
        <f>VLOOKUP($E30,[2]Activities!$A$9:$I$162,6,FALSE)/$AH30</f>
        <v>550</v>
      </c>
      <c r="CN30" s="111">
        <f>VLOOKUP($E30,[2]Activities!$A$9:$I$162,7,FALSE)/$AH30</f>
        <v>555</v>
      </c>
      <c r="CO30" s="111">
        <f>VLOOKUP($E30,[2]Activities!$A$9:$I$162,8,FALSE)/$AH30</f>
        <v>560</v>
      </c>
      <c r="CP30" s="111">
        <f>VLOOKUP($E30,[2]Activities!$A$9:$I$162,9,FALSE)/$AH30</f>
        <v>560</v>
      </c>
      <c r="CQ30" s="111"/>
      <c r="CR30" s="110"/>
      <c r="CS30" s="110"/>
      <c r="CT30" s="110"/>
      <c r="CU30" s="110"/>
      <c r="CV30" s="110"/>
      <c r="CW30" s="110"/>
      <c r="CX30" s="110">
        <v>1</v>
      </c>
      <c r="CY30" s="110">
        <v>1</v>
      </c>
      <c r="CZ30" s="110">
        <v>1</v>
      </c>
      <c r="DA30" s="110">
        <v>1</v>
      </c>
      <c r="DB30" s="110">
        <v>1</v>
      </c>
      <c r="DC30" s="110">
        <v>1</v>
      </c>
      <c r="DD30" s="110">
        <v>1</v>
      </c>
    </row>
    <row r="31" spans="1:108" x14ac:dyDescent="0.25">
      <c r="A31" s="146" t="s">
        <v>1882</v>
      </c>
      <c r="B31" s="146" t="s">
        <v>1393</v>
      </c>
      <c r="C31" s="146" t="s">
        <v>1077</v>
      </c>
      <c r="D31" s="146" t="s">
        <v>1881</v>
      </c>
      <c r="E31" s="146" t="s">
        <v>1880</v>
      </c>
      <c r="F31" s="3" t="s">
        <v>1879</v>
      </c>
      <c r="G31" s="3" t="s">
        <v>791</v>
      </c>
      <c r="H31" s="145">
        <v>0</v>
      </c>
      <c r="I31" s="145">
        <v>0</v>
      </c>
      <c r="J31" s="145">
        <v>0</v>
      </c>
      <c r="K31" s="145">
        <v>0</v>
      </c>
      <c r="L31" s="145">
        <v>0</v>
      </c>
      <c r="M31" s="145">
        <v>0</v>
      </c>
      <c r="N31" s="145">
        <v>0</v>
      </c>
      <c r="O31" s="133">
        <v>0</v>
      </c>
      <c r="P31" s="145">
        <v>0</v>
      </c>
      <c r="Q31" s="145">
        <v>0</v>
      </c>
      <c r="R31" s="145">
        <v>0</v>
      </c>
      <c r="S31" s="145">
        <v>0</v>
      </c>
      <c r="T31" s="145">
        <v>0</v>
      </c>
      <c r="U31" s="145">
        <v>0</v>
      </c>
      <c r="V31" s="145">
        <v>0</v>
      </c>
      <c r="W31" s="145">
        <v>0</v>
      </c>
      <c r="X31" s="145">
        <v>0</v>
      </c>
      <c r="Y31" s="145">
        <v>0</v>
      </c>
      <c r="Z31" s="145">
        <v>0</v>
      </c>
      <c r="AA31" s="145">
        <v>0</v>
      </c>
      <c r="AB31" s="145">
        <v>0</v>
      </c>
      <c r="AC31" s="145">
        <v>0</v>
      </c>
      <c r="AD31" s="133">
        <v>0.05</v>
      </c>
      <c r="AE31" s="133">
        <v>0</v>
      </c>
      <c r="AF31" s="133">
        <v>1</v>
      </c>
      <c r="AG31" s="133">
        <v>1</v>
      </c>
      <c r="AH31" s="144">
        <v>1</v>
      </c>
      <c r="AI31" s="144" t="s">
        <v>722</v>
      </c>
      <c r="AJ31" s="144" t="s">
        <v>1878</v>
      </c>
      <c r="AK31" s="144"/>
      <c r="AL31" s="143"/>
      <c r="AM31" s="143"/>
      <c r="AN31" s="143"/>
      <c r="AO31" s="143"/>
      <c r="AP31" s="143"/>
      <c r="AQ31" s="143"/>
      <c r="AR31" s="142"/>
      <c r="AS31" s="142"/>
      <c r="AT31" s="142"/>
      <c r="AU31" s="141"/>
      <c r="AV31" s="141"/>
      <c r="AW31" s="141"/>
      <c r="AX31" s="140" t="s">
        <v>694</v>
      </c>
      <c r="AY31" s="140"/>
      <c r="AZ31" s="139"/>
      <c r="BA31" s="138"/>
      <c r="BB31" s="138"/>
      <c r="BC31" s="138"/>
      <c r="BD31" s="138"/>
      <c r="BE31" s="138"/>
      <c r="BF31" s="138"/>
      <c r="BG31" s="137"/>
      <c r="BH31" s="137"/>
      <c r="BI31" s="137"/>
      <c r="BJ31" s="137"/>
      <c r="BK31" s="136">
        <v>0</v>
      </c>
      <c r="BL31" s="136">
        <f t="shared" si="0"/>
        <v>0</v>
      </c>
      <c r="BM31" s="135"/>
      <c r="BN31" s="134"/>
      <c r="BO31" s="133"/>
      <c r="BP31" s="133"/>
      <c r="BQ31" s="133">
        <v>0</v>
      </c>
      <c r="BR31" s="133">
        <v>0</v>
      </c>
      <c r="BS31" s="133">
        <v>0</v>
      </c>
      <c r="BT31" s="133">
        <v>0</v>
      </c>
      <c r="BU31" s="132">
        <f t="shared" si="1"/>
        <v>0</v>
      </c>
      <c r="BV31" s="132"/>
      <c r="BW31" s="132"/>
      <c r="BX31" s="132"/>
      <c r="BY31" s="132"/>
      <c r="BZ31" s="132"/>
      <c r="CA31" s="132"/>
      <c r="CB31" s="131">
        <f>CJ31</f>
        <v>36</v>
      </c>
      <c r="CC31" s="131">
        <f t="shared" si="13"/>
        <v>37</v>
      </c>
      <c r="CD31" s="131">
        <f t="shared" si="14"/>
        <v>38</v>
      </c>
      <c r="CE31" s="131">
        <f t="shared" si="15"/>
        <v>39</v>
      </c>
      <c r="CF31" s="131">
        <f t="shared" si="16"/>
        <v>40</v>
      </c>
      <c r="CG31" s="131">
        <f t="shared" si="17"/>
        <v>41</v>
      </c>
      <c r="CH31" s="131">
        <f t="shared" si="18"/>
        <v>42</v>
      </c>
      <c r="CI31" s="130" t="s">
        <v>1447</v>
      </c>
      <c r="CJ31" s="129">
        <f>VLOOKUP($E31,[2]Activities!$A$9:$I$162,3,FALSE)/$AH31</f>
        <v>36</v>
      </c>
      <c r="CK31" s="129">
        <f>VLOOKUP($E31,[2]Activities!$A$9:$I$162,4,FALSE)/$AH31</f>
        <v>37</v>
      </c>
      <c r="CL31" s="129">
        <f>VLOOKUP($E31,[2]Activities!$A$9:$I$162,5,FALSE)/$AH31</f>
        <v>38</v>
      </c>
      <c r="CM31" s="129">
        <f>VLOOKUP($E31,[2]Activities!$A$9:$I$162,6,FALSE)/$AH31</f>
        <v>39</v>
      </c>
      <c r="CN31" s="129">
        <f>VLOOKUP($E31,[2]Activities!$A$9:$I$162,7,FALSE)/$AH31</f>
        <v>40</v>
      </c>
      <c r="CO31" s="129">
        <f>VLOOKUP($E31,[2]Activities!$A$9:$I$162,8,FALSE)/$AH31</f>
        <v>41</v>
      </c>
      <c r="CP31" s="129">
        <f>VLOOKUP($E31,[2]Activities!$A$9:$I$162,9,FALSE)/$AH31</f>
        <v>42</v>
      </c>
      <c r="CQ31" s="129"/>
      <c r="CR31" s="128"/>
      <c r="CS31" s="128"/>
      <c r="CT31" s="128"/>
      <c r="CU31" s="128"/>
      <c r="CV31" s="128"/>
      <c r="CW31" s="128"/>
      <c r="CX31" s="128"/>
      <c r="CY31" s="128"/>
      <c r="CZ31" s="128"/>
      <c r="DA31" s="128"/>
      <c r="DB31" s="128"/>
      <c r="DC31" s="128"/>
      <c r="DD31" s="128"/>
    </row>
    <row r="32" spans="1:108" x14ac:dyDescent="0.25">
      <c r="A32" s="127" t="s">
        <v>1877</v>
      </c>
      <c r="B32" s="127" t="s">
        <v>1393</v>
      </c>
      <c r="C32" s="127" t="s">
        <v>1077</v>
      </c>
      <c r="D32" s="127" t="s">
        <v>1876</v>
      </c>
      <c r="E32" s="127" t="s">
        <v>1875</v>
      </c>
      <c r="F32" s="1" t="s">
        <v>1874</v>
      </c>
      <c r="G32" s="1" t="s">
        <v>791</v>
      </c>
      <c r="H32" s="126">
        <v>0</v>
      </c>
      <c r="I32" s="126">
        <v>0</v>
      </c>
      <c r="J32" s="126">
        <v>0</v>
      </c>
      <c r="K32" s="126">
        <v>0</v>
      </c>
      <c r="L32" s="126">
        <v>0</v>
      </c>
      <c r="M32" s="126">
        <v>0</v>
      </c>
      <c r="N32" s="126">
        <v>0</v>
      </c>
      <c r="O32" s="115">
        <v>0</v>
      </c>
      <c r="P32" s="126">
        <v>0</v>
      </c>
      <c r="Q32" s="126">
        <v>0</v>
      </c>
      <c r="R32" s="126">
        <v>0</v>
      </c>
      <c r="S32" s="126">
        <v>0</v>
      </c>
      <c r="T32" s="126">
        <v>0</v>
      </c>
      <c r="U32" s="126">
        <v>0</v>
      </c>
      <c r="V32" s="126">
        <v>0</v>
      </c>
      <c r="W32" s="126">
        <v>0</v>
      </c>
      <c r="X32" s="126">
        <v>0</v>
      </c>
      <c r="Y32" s="126">
        <v>0</v>
      </c>
      <c r="Z32" s="126">
        <v>0</v>
      </c>
      <c r="AA32" s="126">
        <v>0</v>
      </c>
      <c r="AB32" s="126">
        <v>0</v>
      </c>
      <c r="AC32" s="126">
        <v>0</v>
      </c>
      <c r="AD32" s="115">
        <v>0.05</v>
      </c>
      <c r="AE32" s="115">
        <v>0</v>
      </c>
      <c r="AF32" s="115">
        <v>1</v>
      </c>
      <c r="AG32" s="115">
        <v>1</v>
      </c>
      <c r="AH32" s="125">
        <v>1</v>
      </c>
      <c r="AI32" s="125" t="s">
        <v>722</v>
      </c>
      <c r="AJ32" s="125" t="s">
        <v>905</v>
      </c>
      <c r="AK32" s="125"/>
      <c r="AL32" s="124"/>
      <c r="AM32" s="124"/>
      <c r="AN32" s="124"/>
      <c r="AO32" s="124"/>
      <c r="AP32" s="124"/>
      <c r="AQ32" s="124"/>
      <c r="AR32" s="123"/>
      <c r="AS32" s="123"/>
      <c r="AT32" s="123"/>
      <c r="AU32" s="122"/>
      <c r="AV32" s="122"/>
      <c r="AW32" s="122"/>
      <c r="AX32" s="120" t="s">
        <v>694</v>
      </c>
      <c r="AY32" s="120"/>
      <c r="AZ32" s="121"/>
      <c r="BA32" s="120"/>
      <c r="BB32" s="120"/>
      <c r="BC32" s="120"/>
      <c r="BD32" s="120"/>
      <c r="BE32" s="120"/>
      <c r="BF32" s="120"/>
      <c r="BG32" s="119"/>
      <c r="BH32" s="119"/>
      <c r="BI32" s="119"/>
      <c r="BJ32" s="119"/>
      <c r="BK32" s="118">
        <v>0</v>
      </c>
      <c r="BL32" s="118">
        <f t="shared" si="0"/>
        <v>0</v>
      </c>
      <c r="BM32" s="117"/>
      <c r="BN32" s="116"/>
      <c r="BO32" s="115">
        <v>0</v>
      </c>
      <c r="BP32" s="115">
        <v>0</v>
      </c>
      <c r="BQ32" s="115">
        <v>0</v>
      </c>
      <c r="BR32" s="115">
        <v>0</v>
      </c>
      <c r="BS32" s="115">
        <v>0</v>
      </c>
      <c r="BT32" s="115">
        <v>0</v>
      </c>
      <c r="BU32" s="114">
        <f t="shared" si="1"/>
        <v>0</v>
      </c>
      <c r="BV32" s="114"/>
      <c r="BW32" s="114"/>
      <c r="BX32" s="114"/>
      <c r="BY32" s="114"/>
      <c r="BZ32" s="114"/>
      <c r="CA32" s="114"/>
      <c r="CB32" s="113">
        <f>CJ32</f>
        <v>88</v>
      </c>
      <c r="CC32" s="113">
        <f t="shared" si="13"/>
        <v>90</v>
      </c>
      <c r="CD32" s="113">
        <f t="shared" si="14"/>
        <v>92</v>
      </c>
      <c r="CE32" s="113">
        <f t="shared" si="15"/>
        <v>94</v>
      </c>
      <c r="CF32" s="113">
        <f t="shared" si="16"/>
        <v>96</v>
      </c>
      <c r="CG32" s="113">
        <f t="shared" si="17"/>
        <v>98</v>
      </c>
      <c r="CH32" s="113">
        <f t="shared" si="18"/>
        <v>100</v>
      </c>
      <c r="CI32" s="112" t="s">
        <v>1447</v>
      </c>
      <c r="CJ32" s="111">
        <f>VLOOKUP($E32,[2]Activities!$A$9:$I$162,3,FALSE)/$AH32</f>
        <v>88</v>
      </c>
      <c r="CK32" s="111">
        <f>VLOOKUP($E32,[2]Activities!$A$9:$I$162,4,FALSE)/$AH32</f>
        <v>90</v>
      </c>
      <c r="CL32" s="111">
        <f>VLOOKUP($E32,[2]Activities!$A$9:$I$162,5,FALSE)/$AH32</f>
        <v>92</v>
      </c>
      <c r="CM32" s="111">
        <f>VLOOKUP($E32,[2]Activities!$A$9:$I$162,6,FALSE)/$AH32</f>
        <v>94</v>
      </c>
      <c r="CN32" s="111">
        <f>VLOOKUP($E32,[2]Activities!$A$9:$I$162,7,FALSE)/$AH32</f>
        <v>96</v>
      </c>
      <c r="CO32" s="111">
        <f>VLOOKUP($E32,[2]Activities!$A$9:$I$162,8,FALSE)/$AH32</f>
        <v>98</v>
      </c>
      <c r="CP32" s="111">
        <f>VLOOKUP($E32,[2]Activities!$A$9:$I$162,9,FALSE)/$AH32</f>
        <v>100</v>
      </c>
      <c r="CQ32" s="111"/>
      <c r="CR32" s="110"/>
      <c r="CS32" s="110"/>
      <c r="CT32" s="110"/>
      <c r="CU32" s="110"/>
      <c r="CV32" s="110"/>
      <c r="CW32" s="110"/>
      <c r="CX32" s="110"/>
      <c r="CY32" s="110"/>
      <c r="CZ32" s="110"/>
      <c r="DA32" s="110"/>
      <c r="DB32" s="110"/>
      <c r="DC32" s="110"/>
      <c r="DD32" s="110"/>
    </row>
    <row r="33" spans="1:108" x14ac:dyDescent="0.25">
      <c r="A33" s="146" t="s">
        <v>1873</v>
      </c>
      <c r="B33" s="146" t="s">
        <v>1393</v>
      </c>
      <c r="C33" s="146" t="s">
        <v>1077</v>
      </c>
      <c r="D33" s="146" t="s">
        <v>1872</v>
      </c>
      <c r="E33" s="146" t="s">
        <v>1871</v>
      </c>
      <c r="F33" s="3" t="s">
        <v>1870</v>
      </c>
      <c r="G33" s="3" t="s">
        <v>791</v>
      </c>
      <c r="H33" s="145">
        <v>0</v>
      </c>
      <c r="I33" s="145">
        <v>0</v>
      </c>
      <c r="J33" s="145">
        <v>0</v>
      </c>
      <c r="K33" s="145">
        <v>0</v>
      </c>
      <c r="L33" s="145">
        <v>0</v>
      </c>
      <c r="M33" s="145">
        <v>0</v>
      </c>
      <c r="N33" s="145">
        <v>0</v>
      </c>
      <c r="O33" s="133">
        <v>0</v>
      </c>
      <c r="P33" s="145">
        <v>0</v>
      </c>
      <c r="Q33" s="145">
        <v>0</v>
      </c>
      <c r="R33" s="145">
        <v>0</v>
      </c>
      <c r="S33" s="145">
        <v>0</v>
      </c>
      <c r="T33" s="145">
        <v>0</v>
      </c>
      <c r="U33" s="145">
        <v>0</v>
      </c>
      <c r="V33" s="145">
        <v>0</v>
      </c>
      <c r="W33" s="145">
        <v>0</v>
      </c>
      <c r="X33" s="145">
        <v>0</v>
      </c>
      <c r="Y33" s="145">
        <v>0</v>
      </c>
      <c r="Z33" s="145">
        <v>0</v>
      </c>
      <c r="AA33" s="145">
        <v>0</v>
      </c>
      <c r="AB33" s="145">
        <v>0</v>
      </c>
      <c r="AC33" s="145">
        <v>0</v>
      </c>
      <c r="AD33" s="133">
        <v>0.05</v>
      </c>
      <c r="AE33" s="133">
        <v>0</v>
      </c>
      <c r="AF33" s="133">
        <v>1</v>
      </c>
      <c r="AG33" s="133">
        <v>1</v>
      </c>
      <c r="AH33" s="144">
        <v>1</v>
      </c>
      <c r="AI33" s="144" t="s">
        <v>722</v>
      </c>
      <c r="AJ33" s="144" t="s">
        <v>905</v>
      </c>
      <c r="AK33" s="144"/>
      <c r="AL33" s="143"/>
      <c r="AM33" s="143"/>
      <c r="AN33" s="143"/>
      <c r="AO33" s="143"/>
      <c r="AP33" s="143"/>
      <c r="AQ33" s="143"/>
      <c r="AR33" s="142"/>
      <c r="AS33" s="142"/>
      <c r="AT33" s="142"/>
      <c r="AU33" s="141"/>
      <c r="AV33" s="141"/>
      <c r="AW33" s="141"/>
      <c r="AX33" s="140" t="s">
        <v>694</v>
      </c>
      <c r="AY33" s="140"/>
      <c r="AZ33" s="139"/>
      <c r="BA33" s="138"/>
      <c r="BB33" s="138"/>
      <c r="BC33" s="138"/>
      <c r="BD33" s="138"/>
      <c r="BE33" s="138"/>
      <c r="BF33" s="138"/>
      <c r="BG33" s="137"/>
      <c r="BH33" s="137"/>
      <c r="BI33" s="137"/>
      <c r="BJ33" s="137"/>
      <c r="BK33" s="136">
        <v>0</v>
      </c>
      <c r="BL33" s="136">
        <f t="shared" si="0"/>
        <v>0</v>
      </c>
      <c r="BM33" s="135"/>
      <c r="BN33" s="134"/>
      <c r="BO33" s="133">
        <v>0</v>
      </c>
      <c r="BP33" s="133">
        <v>0</v>
      </c>
      <c r="BQ33" s="133">
        <v>0</v>
      </c>
      <c r="BR33" s="133">
        <v>0</v>
      </c>
      <c r="BS33" s="133">
        <v>0</v>
      </c>
      <c r="BT33" s="133">
        <v>0</v>
      </c>
      <c r="BU33" s="132">
        <f t="shared" si="1"/>
        <v>0</v>
      </c>
      <c r="BV33" s="132"/>
      <c r="BW33" s="132"/>
      <c r="BX33" s="132"/>
      <c r="BY33" s="132"/>
      <c r="BZ33" s="132"/>
      <c r="CA33" s="132"/>
      <c r="CB33" s="131">
        <f>CJ33</f>
        <v>8.4</v>
      </c>
      <c r="CC33" s="131">
        <f t="shared" si="13"/>
        <v>8.6</v>
      </c>
      <c r="CD33" s="131">
        <f t="shared" si="14"/>
        <v>8.8000000000000007</v>
      </c>
      <c r="CE33" s="131">
        <f t="shared" si="15"/>
        <v>9</v>
      </c>
      <c r="CF33" s="131">
        <f t="shared" si="16"/>
        <v>9.1999999999999993</v>
      </c>
      <c r="CG33" s="131">
        <f t="shared" si="17"/>
        <v>9.3999999999999986</v>
      </c>
      <c r="CH33" s="131">
        <f t="shared" si="18"/>
        <v>9.6</v>
      </c>
      <c r="CI33" s="130" t="s">
        <v>1447</v>
      </c>
      <c r="CJ33" s="129">
        <f>VLOOKUP($E33,[2]Activities!$A$9:$I$162,3,FALSE)/$AH33</f>
        <v>8.4</v>
      </c>
      <c r="CK33" s="129">
        <f>VLOOKUP($E33,[2]Activities!$A$9:$I$162,4,FALSE)/$AH33</f>
        <v>8.6</v>
      </c>
      <c r="CL33" s="129">
        <f>VLOOKUP($E33,[2]Activities!$A$9:$I$162,5,FALSE)/$AH33</f>
        <v>8.8000000000000007</v>
      </c>
      <c r="CM33" s="129">
        <f>VLOOKUP($E33,[2]Activities!$A$9:$I$162,6,FALSE)/$AH33</f>
        <v>9</v>
      </c>
      <c r="CN33" s="129">
        <f>VLOOKUP($E33,[2]Activities!$A$9:$I$162,7,FALSE)/$AH33</f>
        <v>9.1999999999999993</v>
      </c>
      <c r="CO33" s="129">
        <f>VLOOKUP($E33,[2]Activities!$A$9:$I$162,8,FALSE)/$AH33</f>
        <v>9.3999999999999986</v>
      </c>
      <c r="CP33" s="129">
        <f>VLOOKUP($E33,[2]Activities!$A$9:$I$162,9,FALSE)/$AH33</f>
        <v>9.6</v>
      </c>
      <c r="CQ33" s="129"/>
      <c r="CR33" s="129"/>
      <c r="CS33" s="129"/>
      <c r="CT33" s="129"/>
      <c r="CU33" s="129"/>
      <c r="CV33" s="129"/>
      <c r="CW33" s="129"/>
      <c r="CX33" s="129"/>
      <c r="CY33" s="129"/>
      <c r="CZ33" s="129"/>
      <c r="DA33" s="129"/>
      <c r="DB33" s="129"/>
      <c r="DC33" s="129"/>
      <c r="DD33" s="129"/>
    </row>
    <row r="34" spans="1:108" x14ac:dyDescent="0.25">
      <c r="A34" s="127" t="s">
        <v>1869</v>
      </c>
      <c r="B34" s="127" t="s">
        <v>1393</v>
      </c>
      <c r="C34" s="127" t="s">
        <v>1077</v>
      </c>
      <c r="D34" s="127" t="s">
        <v>1603</v>
      </c>
      <c r="E34" s="127" t="s">
        <v>1866</v>
      </c>
      <c r="F34" s="1" t="s">
        <v>1868</v>
      </c>
      <c r="G34" s="1" t="s">
        <v>791</v>
      </c>
      <c r="H34" s="126">
        <v>265</v>
      </c>
      <c r="I34" s="126">
        <v>265</v>
      </c>
      <c r="J34" s="126">
        <v>265</v>
      </c>
      <c r="K34" s="126">
        <v>265</v>
      </c>
      <c r="L34" s="126">
        <v>265</v>
      </c>
      <c r="M34" s="126">
        <v>265</v>
      </c>
      <c r="N34" s="126">
        <v>265</v>
      </c>
      <c r="O34" s="115">
        <v>0.9</v>
      </c>
      <c r="P34" s="126">
        <v>0</v>
      </c>
      <c r="Q34" s="126">
        <v>0</v>
      </c>
      <c r="R34" s="126">
        <v>0</v>
      </c>
      <c r="S34" s="126">
        <v>0</v>
      </c>
      <c r="T34" s="126">
        <v>0</v>
      </c>
      <c r="U34" s="126">
        <v>0</v>
      </c>
      <c r="V34" s="126">
        <v>0</v>
      </c>
      <c r="W34" s="126">
        <v>0</v>
      </c>
      <c r="X34" s="126">
        <v>0</v>
      </c>
      <c r="Y34" s="126">
        <v>0</v>
      </c>
      <c r="Z34" s="126">
        <v>0</v>
      </c>
      <c r="AA34" s="126">
        <v>0</v>
      </c>
      <c r="AB34" s="126">
        <v>0</v>
      </c>
      <c r="AC34" s="126">
        <v>0</v>
      </c>
      <c r="AD34" s="115">
        <v>0.05</v>
      </c>
      <c r="AE34" s="115">
        <v>0</v>
      </c>
      <c r="AF34" s="115">
        <v>15</v>
      </c>
      <c r="AG34" s="115">
        <v>15</v>
      </c>
      <c r="AH34" s="125">
        <v>1</v>
      </c>
      <c r="AI34" s="125" t="s">
        <v>722</v>
      </c>
      <c r="AJ34" s="125" t="s">
        <v>905</v>
      </c>
      <c r="AK34" s="125"/>
      <c r="AL34" s="124"/>
      <c r="AM34" s="124"/>
      <c r="AN34" s="124"/>
      <c r="AO34" s="124"/>
      <c r="AP34" s="124"/>
      <c r="AQ34" s="124"/>
      <c r="AR34" s="123"/>
      <c r="AS34" s="123"/>
      <c r="AT34" s="123"/>
      <c r="AU34" s="122"/>
      <c r="AV34" s="122"/>
      <c r="AW34" s="122"/>
      <c r="AX34" s="120" t="s">
        <v>694</v>
      </c>
      <c r="AY34" s="120"/>
      <c r="AZ34" s="121"/>
      <c r="BA34" s="120"/>
      <c r="BB34" s="120"/>
      <c r="BC34" s="120"/>
      <c r="BD34" s="120"/>
      <c r="BE34" s="120"/>
      <c r="BF34" s="120"/>
      <c r="BG34" s="119"/>
      <c r="BH34" s="119"/>
      <c r="BI34" s="119"/>
      <c r="BJ34" s="119"/>
      <c r="BK34" s="118">
        <v>0</v>
      </c>
      <c r="BL34" s="118">
        <f t="shared" si="0"/>
        <v>1</v>
      </c>
      <c r="BM34" s="117"/>
      <c r="BN34" s="116">
        <v>20.7</v>
      </c>
      <c r="BO34" s="115">
        <v>6.8999999999999995</v>
      </c>
      <c r="BP34" s="115">
        <v>6.8999999999999995</v>
      </c>
      <c r="BQ34" s="115">
        <v>6.8999999999999995</v>
      </c>
      <c r="BR34" s="115"/>
      <c r="BS34" s="115"/>
      <c r="BT34" s="115"/>
      <c r="BU34" s="114">
        <f t="shared" si="1"/>
        <v>20.7</v>
      </c>
      <c r="BV34" s="114"/>
      <c r="BW34" s="114"/>
      <c r="BX34" s="114"/>
      <c r="BY34" s="114"/>
      <c r="BZ34" s="114"/>
      <c r="CA34" s="114"/>
      <c r="CB34" s="113">
        <f>CJ34</f>
        <v>23</v>
      </c>
      <c r="CC34" s="113">
        <f t="shared" si="13"/>
        <v>24</v>
      </c>
      <c r="CD34" s="113">
        <f t="shared" si="14"/>
        <v>25</v>
      </c>
      <c r="CE34" s="113">
        <f t="shared" si="15"/>
        <v>26</v>
      </c>
      <c r="CF34" s="113">
        <f t="shared" si="16"/>
        <v>27</v>
      </c>
      <c r="CG34" s="113">
        <f t="shared" si="17"/>
        <v>28</v>
      </c>
      <c r="CH34" s="113">
        <f t="shared" si="18"/>
        <v>29</v>
      </c>
      <c r="CI34" s="112" t="s">
        <v>1274</v>
      </c>
      <c r="CJ34" s="111">
        <f>VLOOKUP($E34,[2]Activities!$A$9:$I$162,3,FALSE)/$AH34</f>
        <v>23</v>
      </c>
      <c r="CK34" s="111">
        <f>VLOOKUP($E34,[2]Activities!$A$9:$I$162,4,FALSE)/$AH34</f>
        <v>24</v>
      </c>
      <c r="CL34" s="111">
        <f>VLOOKUP($E34,[2]Activities!$A$9:$I$162,5,FALSE)/$AH34</f>
        <v>25</v>
      </c>
      <c r="CM34" s="111">
        <f>VLOOKUP($E34,[2]Activities!$A$9:$I$162,6,FALSE)/$AH34</f>
        <v>26</v>
      </c>
      <c r="CN34" s="111">
        <f>VLOOKUP($E34,[2]Activities!$A$9:$I$162,7,FALSE)/$AH34</f>
        <v>27</v>
      </c>
      <c r="CO34" s="111">
        <f>VLOOKUP($E34,[2]Activities!$A$9:$I$162,8,FALSE)/$AH34</f>
        <v>28</v>
      </c>
      <c r="CP34" s="111">
        <f>VLOOKUP($E34,[2]Activities!$A$9:$I$162,9,FALSE)/$AH34</f>
        <v>29</v>
      </c>
      <c r="CQ34" s="111"/>
      <c r="CR34" s="111"/>
      <c r="CS34" s="111"/>
      <c r="CT34" s="111"/>
      <c r="CU34" s="111"/>
      <c r="CV34" s="111"/>
      <c r="CW34" s="111"/>
      <c r="CX34" s="111"/>
      <c r="CY34" s="111"/>
      <c r="CZ34" s="111"/>
      <c r="DA34" s="111"/>
      <c r="DB34" s="111"/>
      <c r="DC34" s="111"/>
      <c r="DD34" s="111"/>
    </row>
    <row r="35" spans="1:108" x14ac:dyDescent="0.25">
      <c r="A35" s="146" t="s">
        <v>1867</v>
      </c>
      <c r="B35" s="146" t="s">
        <v>1393</v>
      </c>
      <c r="C35" s="146" t="s">
        <v>1077</v>
      </c>
      <c r="D35" s="146" t="s">
        <v>1603</v>
      </c>
      <c r="E35" s="146" t="s">
        <v>1866</v>
      </c>
      <c r="F35" s="3" t="s">
        <v>1865</v>
      </c>
      <c r="G35" s="3" t="s">
        <v>791</v>
      </c>
      <c r="H35" s="145">
        <v>570</v>
      </c>
      <c r="I35" s="145">
        <v>541.5</v>
      </c>
      <c r="J35" s="145">
        <v>514.42999999999995</v>
      </c>
      <c r="K35" s="145">
        <v>488.7</v>
      </c>
      <c r="L35" s="145">
        <v>464.27</v>
      </c>
      <c r="M35" s="145">
        <v>441.06</v>
      </c>
      <c r="N35" s="145">
        <v>419</v>
      </c>
      <c r="O35" s="133">
        <v>0.9</v>
      </c>
      <c r="P35" s="145">
        <v>0</v>
      </c>
      <c r="Q35" s="145">
        <v>0</v>
      </c>
      <c r="R35" s="145">
        <v>0</v>
      </c>
      <c r="S35" s="145">
        <v>0</v>
      </c>
      <c r="T35" s="145">
        <v>0</v>
      </c>
      <c r="U35" s="145">
        <v>0</v>
      </c>
      <c r="V35" s="145">
        <v>0</v>
      </c>
      <c r="W35" s="145">
        <v>0</v>
      </c>
      <c r="X35" s="145">
        <v>0</v>
      </c>
      <c r="Y35" s="145">
        <v>0</v>
      </c>
      <c r="Z35" s="145">
        <v>0</v>
      </c>
      <c r="AA35" s="145">
        <v>0</v>
      </c>
      <c r="AB35" s="145">
        <v>0</v>
      </c>
      <c r="AC35" s="145">
        <v>0</v>
      </c>
      <c r="AD35" s="133">
        <v>0.05</v>
      </c>
      <c r="AE35" s="133">
        <v>0</v>
      </c>
      <c r="AF35" s="133">
        <v>15</v>
      </c>
      <c r="AG35" s="133">
        <v>15</v>
      </c>
      <c r="AH35" s="144">
        <v>1</v>
      </c>
      <c r="AI35" s="144" t="s">
        <v>722</v>
      </c>
      <c r="AJ35" s="144" t="s">
        <v>905</v>
      </c>
      <c r="AK35" s="144"/>
      <c r="AL35" s="143"/>
      <c r="AM35" s="143"/>
      <c r="AN35" s="143"/>
      <c r="AO35" s="143"/>
      <c r="AP35" s="143"/>
      <c r="AQ35" s="143"/>
      <c r="AR35" s="142"/>
      <c r="AS35" s="142"/>
      <c r="AT35" s="142"/>
      <c r="AU35" s="141"/>
      <c r="AV35" s="141"/>
      <c r="AW35" s="141"/>
      <c r="AX35" s="140" t="s">
        <v>694</v>
      </c>
      <c r="AY35" s="140"/>
      <c r="AZ35" s="139"/>
      <c r="BA35" s="138"/>
      <c r="BB35" s="138"/>
      <c r="BC35" s="138"/>
      <c r="BD35" s="138"/>
      <c r="BE35" s="138"/>
      <c r="BF35" s="138"/>
      <c r="BG35" s="137"/>
      <c r="BH35" s="137"/>
      <c r="BI35" s="137"/>
      <c r="BJ35" s="137"/>
      <c r="BK35" s="136">
        <v>0</v>
      </c>
      <c r="BL35" s="136">
        <f t="shared" si="0"/>
        <v>1</v>
      </c>
      <c r="BM35" s="135"/>
      <c r="BN35" s="134">
        <v>2.1</v>
      </c>
      <c r="BO35" s="133">
        <v>7.0000000000000007E-2</v>
      </c>
      <c r="BP35" s="133">
        <v>0.5</v>
      </c>
      <c r="BQ35" s="133">
        <v>1.5</v>
      </c>
      <c r="BR35" s="133"/>
      <c r="BS35" s="133"/>
      <c r="BT35" s="133"/>
      <c r="BU35" s="132">
        <f t="shared" si="1"/>
        <v>2.1</v>
      </c>
      <c r="BV35" s="132"/>
      <c r="BW35" s="132"/>
      <c r="BX35" s="132"/>
      <c r="BY35" s="132"/>
      <c r="BZ35" s="132"/>
      <c r="CA35" s="132"/>
      <c r="CB35" s="131">
        <f>CJ35</f>
        <v>23</v>
      </c>
      <c r="CC35" s="131">
        <f t="shared" si="13"/>
        <v>24</v>
      </c>
      <c r="CD35" s="131">
        <f t="shared" si="14"/>
        <v>25</v>
      </c>
      <c r="CE35" s="131">
        <f t="shared" si="15"/>
        <v>26</v>
      </c>
      <c r="CF35" s="131">
        <f t="shared" si="16"/>
        <v>27</v>
      </c>
      <c r="CG35" s="131">
        <f t="shared" si="17"/>
        <v>28</v>
      </c>
      <c r="CH35" s="131">
        <f t="shared" si="18"/>
        <v>29</v>
      </c>
      <c r="CI35" s="130" t="s">
        <v>1074</v>
      </c>
      <c r="CJ35" s="129">
        <f>VLOOKUP($E35,[2]Activities!$A$9:$I$162,3,FALSE)/$AH35</f>
        <v>23</v>
      </c>
      <c r="CK35" s="129">
        <f>VLOOKUP($E35,[2]Activities!$A$9:$I$162,4,FALSE)/$AH35</f>
        <v>24</v>
      </c>
      <c r="CL35" s="129">
        <f>VLOOKUP($E35,[2]Activities!$A$9:$I$162,5,FALSE)/$AH35</f>
        <v>25</v>
      </c>
      <c r="CM35" s="129">
        <f>VLOOKUP($E35,[2]Activities!$A$9:$I$162,6,FALSE)/$AH35</f>
        <v>26</v>
      </c>
      <c r="CN35" s="129">
        <f>VLOOKUP($E35,[2]Activities!$A$9:$I$162,7,FALSE)/$AH35</f>
        <v>27</v>
      </c>
      <c r="CO35" s="129">
        <f>VLOOKUP($E35,[2]Activities!$A$9:$I$162,8,FALSE)/$AH35</f>
        <v>28</v>
      </c>
      <c r="CP35" s="129">
        <f>VLOOKUP($E35,[2]Activities!$A$9:$I$162,9,FALSE)/$AH35</f>
        <v>29</v>
      </c>
      <c r="CQ35" s="129"/>
      <c r="CR35" s="129"/>
      <c r="CS35" s="129"/>
      <c r="CT35" s="129"/>
      <c r="CU35" s="129"/>
      <c r="CV35" s="129"/>
      <c r="CW35" s="129"/>
      <c r="CX35" s="129"/>
      <c r="CY35" s="129"/>
      <c r="CZ35" s="129"/>
      <c r="DA35" s="129"/>
      <c r="DB35" s="129"/>
      <c r="DC35" s="129"/>
      <c r="DD35" s="129"/>
    </row>
    <row r="36" spans="1:108" x14ac:dyDescent="0.25">
      <c r="A36" s="127" t="s">
        <v>1864</v>
      </c>
      <c r="B36" s="127" t="s">
        <v>1393</v>
      </c>
      <c r="C36" s="127" t="s">
        <v>720</v>
      </c>
      <c r="D36" s="127" t="s">
        <v>1813</v>
      </c>
      <c r="E36" s="127" t="s">
        <v>1832</v>
      </c>
      <c r="F36" s="1" t="s">
        <v>1863</v>
      </c>
      <c r="G36" s="1" t="s">
        <v>1830</v>
      </c>
      <c r="H36" s="126">
        <v>550.5</v>
      </c>
      <c r="I36" s="126">
        <v>550.5</v>
      </c>
      <c r="J36" s="126">
        <v>550.5</v>
      </c>
      <c r="K36" s="126">
        <v>550.5</v>
      </c>
      <c r="L36" s="126">
        <v>550.5</v>
      </c>
      <c r="M36" s="126">
        <v>550.5</v>
      </c>
      <c r="N36" s="126">
        <v>550.5</v>
      </c>
      <c r="O36" s="115">
        <v>0.9</v>
      </c>
      <c r="P36" s="126">
        <v>34.6</v>
      </c>
      <c r="Q36" s="126">
        <v>34.6</v>
      </c>
      <c r="R36" s="126">
        <v>34.6</v>
      </c>
      <c r="S36" s="126">
        <v>34.6</v>
      </c>
      <c r="T36" s="126">
        <v>34.6</v>
      </c>
      <c r="U36" s="126">
        <v>34.6</v>
      </c>
      <c r="V36" s="126">
        <v>34.6</v>
      </c>
      <c r="W36" s="126">
        <v>170</v>
      </c>
      <c r="X36" s="126">
        <v>170</v>
      </c>
      <c r="Y36" s="126">
        <v>170</v>
      </c>
      <c r="Z36" s="126">
        <v>170</v>
      </c>
      <c r="AA36" s="126">
        <v>170</v>
      </c>
      <c r="AB36" s="126">
        <v>170</v>
      </c>
      <c r="AC36" s="126">
        <v>170</v>
      </c>
      <c r="AD36" s="115">
        <v>0.05</v>
      </c>
      <c r="AE36" s="115">
        <v>0</v>
      </c>
      <c r="AF36" s="115">
        <v>30</v>
      </c>
      <c r="AG36" s="115">
        <v>30</v>
      </c>
      <c r="AH36" s="125">
        <v>1</v>
      </c>
      <c r="AI36" s="125" t="s">
        <v>722</v>
      </c>
      <c r="AJ36" s="125" t="s">
        <v>1047</v>
      </c>
      <c r="AK36" s="125"/>
      <c r="AL36" s="124"/>
      <c r="AM36" s="124"/>
      <c r="AN36" s="124"/>
      <c r="AO36" s="124"/>
      <c r="AP36" s="124"/>
      <c r="AQ36" s="124"/>
      <c r="AR36" s="123"/>
      <c r="AS36" s="123"/>
      <c r="AT36" s="123"/>
      <c r="AU36" s="122"/>
      <c r="AV36" s="122"/>
      <c r="AW36" s="122"/>
      <c r="AX36" s="120" t="s">
        <v>694</v>
      </c>
      <c r="AY36" s="120"/>
      <c r="AZ36" s="121"/>
      <c r="BA36" s="120"/>
      <c r="BB36" s="120"/>
      <c r="BC36" s="120"/>
      <c r="BD36" s="120"/>
      <c r="BE36" s="120"/>
      <c r="BF36" s="120"/>
      <c r="BG36" s="119"/>
      <c r="BH36" s="119"/>
      <c r="BI36" s="119"/>
      <c r="BJ36" s="119"/>
      <c r="BK36" s="118">
        <v>0</v>
      </c>
      <c r="BL36" s="118">
        <f t="shared" si="0"/>
        <v>1</v>
      </c>
      <c r="BM36" s="117"/>
      <c r="BN36" s="116">
        <v>7</v>
      </c>
      <c r="BO36" s="115"/>
      <c r="BP36" s="115"/>
      <c r="BQ36" s="115"/>
      <c r="BR36" s="115">
        <v>7</v>
      </c>
      <c r="BS36" s="115"/>
      <c r="BT36" s="115"/>
      <c r="BU36" s="114">
        <f t="shared" si="1"/>
        <v>7</v>
      </c>
      <c r="BV36" s="114"/>
      <c r="BW36" s="114"/>
      <c r="BX36" s="114"/>
      <c r="BY36" s="114"/>
      <c r="BZ36" s="114"/>
      <c r="CA36" s="114"/>
      <c r="CB36" s="113">
        <v>7</v>
      </c>
      <c r="CC36" s="113">
        <v>7</v>
      </c>
      <c r="CD36" s="113">
        <f>CL36</f>
        <v>7</v>
      </c>
      <c r="CE36" s="113">
        <f>CM36</f>
        <v>7</v>
      </c>
      <c r="CF36" s="113">
        <f>CN36</f>
        <v>7</v>
      </c>
      <c r="CG36" s="113">
        <f>CO36</f>
        <v>7</v>
      </c>
      <c r="CH36" s="113">
        <f>CP36</f>
        <v>7</v>
      </c>
      <c r="CI36" s="112" t="s">
        <v>1842</v>
      </c>
      <c r="CJ36" s="111">
        <f>VLOOKUP($E36,[2]Activities!$A$9:$I$162,3,FALSE)/$AH36</f>
        <v>7</v>
      </c>
      <c r="CK36" s="111">
        <f>VLOOKUP($E36,[2]Activities!$A$9:$I$162,4,FALSE)/$AH36</f>
        <v>7</v>
      </c>
      <c r="CL36" s="111">
        <f>VLOOKUP($E36,[2]Activities!$A$9:$I$162,5,FALSE)/$AH36</f>
        <v>7</v>
      </c>
      <c r="CM36" s="111">
        <f>VLOOKUP($E36,[2]Activities!$A$9:$I$162,6,FALSE)/$AH36</f>
        <v>7</v>
      </c>
      <c r="CN36" s="111">
        <f>VLOOKUP($E36,[2]Activities!$A$9:$I$162,7,FALSE)/$AH36</f>
        <v>7</v>
      </c>
      <c r="CO36" s="111">
        <f>VLOOKUP($E36,[2]Activities!$A$9:$I$162,8,FALSE)/$AH36</f>
        <v>7</v>
      </c>
      <c r="CP36" s="111">
        <f>VLOOKUP($E36,[2]Activities!$A$9:$I$162,9,FALSE)/$AH36</f>
        <v>7</v>
      </c>
      <c r="CQ36" s="111"/>
      <c r="CR36" s="111"/>
      <c r="CS36" s="111"/>
      <c r="CT36" s="111"/>
      <c r="CU36" s="111"/>
      <c r="CV36" s="111"/>
      <c r="CW36" s="111"/>
      <c r="CX36" s="111"/>
      <c r="CY36" s="111"/>
      <c r="CZ36" s="111"/>
      <c r="DA36" s="111"/>
      <c r="DB36" s="111"/>
      <c r="DC36" s="111"/>
      <c r="DD36" s="111"/>
    </row>
    <row r="37" spans="1:108" x14ac:dyDescent="0.25">
      <c r="A37" s="146" t="s">
        <v>1862</v>
      </c>
      <c r="B37" s="146" t="s">
        <v>1393</v>
      </c>
      <c r="C37" s="146" t="s">
        <v>720</v>
      </c>
      <c r="D37" s="146" t="s">
        <v>1813</v>
      </c>
      <c r="E37" s="146" t="s">
        <v>1832</v>
      </c>
      <c r="F37" s="3" t="s">
        <v>1861</v>
      </c>
      <c r="G37" s="3" t="s">
        <v>1830</v>
      </c>
      <c r="H37" s="145">
        <v>795</v>
      </c>
      <c r="I37" s="145">
        <v>795</v>
      </c>
      <c r="J37" s="145">
        <v>795</v>
      </c>
      <c r="K37" s="145">
        <v>795</v>
      </c>
      <c r="L37" s="145">
        <v>795</v>
      </c>
      <c r="M37" s="145">
        <v>795</v>
      </c>
      <c r="N37" s="145">
        <v>795</v>
      </c>
      <c r="O37" s="133">
        <v>0.9</v>
      </c>
      <c r="P37" s="145">
        <v>60.9</v>
      </c>
      <c r="Q37" s="145">
        <v>60.9</v>
      </c>
      <c r="R37" s="145">
        <v>60.9</v>
      </c>
      <c r="S37" s="145">
        <v>60.9</v>
      </c>
      <c r="T37" s="145">
        <v>60.9</v>
      </c>
      <c r="U37" s="145">
        <v>60.9</v>
      </c>
      <c r="V37" s="145">
        <v>60.9</v>
      </c>
      <c r="W37" s="145">
        <v>170</v>
      </c>
      <c r="X37" s="145">
        <v>170</v>
      </c>
      <c r="Y37" s="145">
        <v>170</v>
      </c>
      <c r="Z37" s="145">
        <v>170</v>
      </c>
      <c r="AA37" s="145">
        <v>170</v>
      </c>
      <c r="AB37" s="145">
        <v>170</v>
      </c>
      <c r="AC37" s="145">
        <v>170</v>
      </c>
      <c r="AD37" s="133">
        <v>0.05</v>
      </c>
      <c r="AE37" s="133">
        <v>0</v>
      </c>
      <c r="AF37" s="133">
        <v>30</v>
      </c>
      <c r="AG37" s="133">
        <v>30</v>
      </c>
      <c r="AH37" s="144">
        <v>1</v>
      </c>
      <c r="AI37" s="144" t="s">
        <v>722</v>
      </c>
      <c r="AJ37" s="144" t="s">
        <v>1047</v>
      </c>
      <c r="AK37" s="144"/>
      <c r="AL37" s="143"/>
      <c r="AM37" s="143"/>
      <c r="AN37" s="143"/>
      <c r="AO37" s="143"/>
      <c r="AP37" s="143"/>
      <c r="AQ37" s="143"/>
      <c r="AR37" s="142"/>
      <c r="AS37" s="142"/>
      <c r="AT37" s="142"/>
      <c r="AU37" s="141"/>
      <c r="AV37" s="141"/>
      <c r="AW37" s="141"/>
      <c r="AX37" s="140" t="s">
        <v>694</v>
      </c>
      <c r="AY37" s="140"/>
      <c r="AZ37" s="139"/>
      <c r="BA37" s="138"/>
      <c r="BB37" s="138"/>
      <c r="BC37" s="138"/>
      <c r="BD37" s="138"/>
      <c r="BE37" s="138"/>
      <c r="BF37" s="138"/>
      <c r="BG37" s="137"/>
      <c r="BH37" s="137"/>
      <c r="BI37" s="137"/>
      <c r="BJ37" s="137"/>
      <c r="BK37" s="136">
        <v>0</v>
      </c>
      <c r="BL37" s="136">
        <f t="shared" si="0"/>
        <v>1</v>
      </c>
      <c r="BM37" s="135"/>
      <c r="BN37" s="134">
        <v>0</v>
      </c>
      <c r="BO37" s="133"/>
      <c r="BP37" s="133"/>
      <c r="BQ37" s="133"/>
      <c r="BR37" s="133"/>
      <c r="BS37" s="133"/>
      <c r="BT37" s="133"/>
      <c r="BU37" s="132">
        <f t="shared" si="1"/>
        <v>0</v>
      </c>
      <c r="BV37" s="132"/>
      <c r="BW37" s="132"/>
      <c r="BX37" s="132"/>
      <c r="BY37" s="132"/>
      <c r="BZ37" s="132"/>
      <c r="CA37" s="132"/>
      <c r="CB37" s="131">
        <v>0</v>
      </c>
      <c r="CC37" s="131">
        <v>4</v>
      </c>
      <c r="CD37" s="131">
        <v>7</v>
      </c>
      <c r="CE37" s="131">
        <f t="shared" ref="CE37:CH42" si="19">CM37</f>
        <v>7</v>
      </c>
      <c r="CF37" s="131">
        <f t="shared" si="19"/>
        <v>7</v>
      </c>
      <c r="CG37" s="131">
        <f t="shared" si="19"/>
        <v>7</v>
      </c>
      <c r="CH37" s="131">
        <f t="shared" si="19"/>
        <v>7</v>
      </c>
      <c r="CI37" s="130" t="s">
        <v>1842</v>
      </c>
      <c r="CJ37" s="129">
        <f>VLOOKUP($E37,[2]Activities!$A$9:$I$162,3,FALSE)/$AH37</f>
        <v>7</v>
      </c>
      <c r="CK37" s="129">
        <f>VLOOKUP($E37,[2]Activities!$A$9:$I$162,4,FALSE)/$AH37</f>
        <v>7</v>
      </c>
      <c r="CL37" s="129">
        <f>VLOOKUP($E37,[2]Activities!$A$9:$I$162,5,FALSE)/$AH37</f>
        <v>7</v>
      </c>
      <c r="CM37" s="129">
        <f>VLOOKUP($E37,[2]Activities!$A$9:$I$162,6,FALSE)/$AH37</f>
        <v>7</v>
      </c>
      <c r="CN37" s="129">
        <f>VLOOKUP($E37,[2]Activities!$A$9:$I$162,7,FALSE)/$AH37</f>
        <v>7</v>
      </c>
      <c r="CO37" s="129">
        <f>VLOOKUP($E37,[2]Activities!$A$9:$I$162,8,FALSE)/$AH37</f>
        <v>7</v>
      </c>
      <c r="CP37" s="129">
        <f>VLOOKUP($E37,[2]Activities!$A$9:$I$162,9,FALSE)/$AH37</f>
        <v>7</v>
      </c>
      <c r="CQ37" s="129"/>
      <c r="CR37" s="129"/>
      <c r="CS37" s="129"/>
      <c r="CT37" s="129"/>
      <c r="CU37" s="129"/>
      <c r="CV37" s="129"/>
      <c r="CW37" s="129"/>
      <c r="CX37" s="129"/>
      <c r="CY37" s="129"/>
      <c r="CZ37" s="129"/>
      <c r="DA37" s="129"/>
      <c r="DB37" s="129"/>
      <c r="DC37" s="129"/>
      <c r="DD37" s="129"/>
    </row>
    <row r="38" spans="1:108" x14ac:dyDescent="0.25">
      <c r="A38" s="127" t="s">
        <v>1860</v>
      </c>
      <c r="B38" s="127" t="s">
        <v>1393</v>
      </c>
      <c r="C38" s="127" t="s">
        <v>720</v>
      </c>
      <c r="D38" s="127" t="s">
        <v>1813</v>
      </c>
      <c r="E38" s="127" t="s">
        <v>1832</v>
      </c>
      <c r="F38" s="1" t="s">
        <v>1859</v>
      </c>
      <c r="G38" s="1" t="s">
        <v>1830</v>
      </c>
      <c r="H38" s="126">
        <v>815</v>
      </c>
      <c r="I38" s="126">
        <v>815</v>
      </c>
      <c r="J38" s="126">
        <v>815</v>
      </c>
      <c r="K38" s="126">
        <v>815</v>
      </c>
      <c r="L38" s="126">
        <v>815</v>
      </c>
      <c r="M38" s="126">
        <v>815</v>
      </c>
      <c r="N38" s="126">
        <v>815</v>
      </c>
      <c r="O38" s="115">
        <v>0.9</v>
      </c>
      <c r="P38" s="126">
        <v>67.8</v>
      </c>
      <c r="Q38" s="126">
        <v>67.8</v>
      </c>
      <c r="R38" s="126">
        <v>67.8</v>
      </c>
      <c r="S38" s="126">
        <v>67.8</v>
      </c>
      <c r="T38" s="126">
        <v>67.8</v>
      </c>
      <c r="U38" s="126">
        <v>67.8</v>
      </c>
      <c r="V38" s="126">
        <v>67.8</v>
      </c>
      <c r="W38" s="126">
        <v>170</v>
      </c>
      <c r="X38" s="126">
        <v>170</v>
      </c>
      <c r="Y38" s="126">
        <v>170</v>
      </c>
      <c r="Z38" s="126">
        <v>170</v>
      </c>
      <c r="AA38" s="126">
        <v>170</v>
      </c>
      <c r="AB38" s="126">
        <v>170</v>
      </c>
      <c r="AC38" s="126">
        <v>170</v>
      </c>
      <c r="AD38" s="115">
        <v>0.05</v>
      </c>
      <c r="AE38" s="115">
        <v>0</v>
      </c>
      <c r="AF38" s="115">
        <v>30</v>
      </c>
      <c r="AG38" s="115">
        <v>30</v>
      </c>
      <c r="AH38" s="125">
        <v>1</v>
      </c>
      <c r="AI38" s="125" t="s">
        <v>722</v>
      </c>
      <c r="AJ38" s="125" t="s">
        <v>1047</v>
      </c>
      <c r="AK38" s="125"/>
      <c r="AL38" s="124"/>
      <c r="AM38" s="124"/>
      <c r="AN38" s="124"/>
      <c r="AO38" s="124"/>
      <c r="AP38" s="124"/>
      <c r="AQ38" s="124"/>
      <c r="AR38" s="123"/>
      <c r="AS38" s="123"/>
      <c r="AT38" s="123"/>
      <c r="AU38" s="122"/>
      <c r="AV38" s="122"/>
      <c r="AW38" s="122"/>
      <c r="AX38" s="120" t="s">
        <v>694</v>
      </c>
      <c r="AY38" s="120"/>
      <c r="AZ38" s="121"/>
      <c r="BA38" s="120"/>
      <c r="BB38" s="120"/>
      <c r="BC38" s="120"/>
      <c r="BD38" s="120"/>
      <c r="BE38" s="120"/>
      <c r="BF38" s="120"/>
      <c r="BG38" s="119"/>
      <c r="BH38" s="119"/>
      <c r="BI38" s="119"/>
      <c r="BJ38" s="119"/>
      <c r="BK38" s="118">
        <v>0</v>
      </c>
      <c r="BL38" s="118">
        <f t="shared" si="0"/>
        <v>1</v>
      </c>
      <c r="BM38" s="117"/>
      <c r="BN38" s="116">
        <v>0</v>
      </c>
      <c r="BO38" s="115"/>
      <c r="BP38" s="115"/>
      <c r="BQ38" s="115"/>
      <c r="BR38" s="115"/>
      <c r="BS38" s="115"/>
      <c r="BT38" s="115"/>
      <c r="BU38" s="114">
        <f t="shared" si="1"/>
        <v>0</v>
      </c>
      <c r="BV38" s="114"/>
      <c r="BW38" s="114"/>
      <c r="BX38" s="114"/>
      <c r="BY38" s="114"/>
      <c r="BZ38" s="114"/>
      <c r="CA38" s="114"/>
      <c r="CB38" s="113">
        <v>0</v>
      </c>
      <c r="CC38" s="113">
        <v>4</v>
      </c>
      <c r="CD38" s="113">
        <v>7</v>
      </c>
      <c r="CE38" s="113">
        <f t="shared" si="19"/>
        <v>7</v>
      </c>
      <c r="CF38" s="113">
        <f t="shared" si="19"/>
        <v>7</v>
      </c>
      <c r="CG38" s="113">
        <f t="shared" si="19"/>
        <v>7</v>
      </c>
      <c r="CH38" s="113">
        <f t="shared" si="19"/>
        <v>7</v>
      </c>
      <c r="CI38" s="112" t="s">
        <v>1842</v>
      </c>
      <c r="CJ38" s="111">
        <f>VLOOKUP($E38,[2]Activities!$A$9:$I$162,3,FALSE)/$AH38</f>
        <v>7</v>
      </c>
      <c r="CK38" s="111">
        <f>VLOOKUP($E38,[2]Activities!$A$9:$I$162,4,FALSE)/$AH38</f>
        <v>7</v>
      </c>
      <c r="CL38" s="111">
        <f>VLOOKUP($E38,[2]Activities!$A$9:$I$162,5,FALSE)/$AH38</f>
        <v>7</v>
      </c>
      <c r="CM38" s="111">
        <f>VLOOKUP($E38,[2]Activities!$A$9:$I$162,6,FALSE)/$AH38</f>
        <v>7</v>
      </c>
      <c r="CN38" s="111">
        <f>VLOOKUP($E38,[2]Activities!$A$9:$I$162,7,FALSE)/$AH38</f>
        <v>7</v>
      </c>
      <c r="CO38" s="111">
        <f>VLOOKUP($E38,[2]Activities!$A$9:$I$162,8,FALSE)/$AH38</f>
        <v>7</v>
      </c>
      <c r="CP38" s="111">
        <f>VLOOKUP($E38,[2]Activities!$A$9:$I$162,9,FALSE)/$AH38</f>
        <v>7</v>
      </c>
      <c r="CQ38" s="111"/>
      <c r="CR38" s="111"/>
      <c r="CS38" s="111"/>
      <c r="CT38" s="111"/>
      <c r="CU38" s="111"/>
      <c r="CV38" s="111"/>
      <c r="CW38" s="111"/>
      <c r="CX38" s="111"/>
      <c r="CY38" s="111"/>
      <c r="CZ38" s="111"/>
      <c r="DA38" s="111"/>
      <c r="DB38" s="111"/>
      <c r="DC38" s="111"/>
      <c r="DD38" s="111"/>
    </row>
    <row r="39" spans="1:108" x14ac:dyDescent="0.25">
      <c r="A39" s="146" t="s">
        <v>1858</v>
      </c>
      <c r="B39" s="146" t="s">
        <v>1393</v>
      </c>
      <c r="C39" s="146" t="s">
        <v>720</v>
      </c>
      <c r="D39" s="146" t="s">
        <v>1813</v>
      </c>
      <c r="E39" s="146" t="s">
        <v>1832</v>
      </c>
      <c r="F39" s="3" t="s">
        <v>1857</v>
      </c>
      <c r="G39" s="3" t="s">
        <v>1830</v>
      </c>
      <c r="H39" s="145">
        <v>575</v>
      </c>
      <c r="I39" s="145">
        <v>470</v>
      </c>
      <c r="J39" s="145">
        <v>370</v>
      </c>
      <c r="K39" s="145">
        <v>360</v>
      </c>
      <c r="L39" s="145">
        <v>345</v>
      </c>
      <c r="M39" s="145">
        <v>335</v>
      </c>
      <c r="N39" s="145">
        <v>320</v>
      </c>
      <c r="O39" s="133">
        <v>0.9</v>
      </c>
      <c r="P39" s="145">
        <v>70.900000000000006</v>
      </c>
      <c r="Q39" s="145">
        <v>70.900000000000006</v>
      </c>
      <c r="R39" s="145">
        <v>62.6</v>
      </c>
      <c r="S39" s="145">
        <v>62.6</v>
      </c>
      <c r="T39" s="145">
        <v>52</v>
      </c>
      <c r="U39" s="145">
        <v>52</v>
      </c>
      <c r="V39" s="145">
        <v>42.2</v>
      </c>
      <c r="W39" s="145">
        <v>170</v>
      </c>
      <c r="X39" s="145">
        <v>170</v>
      </c>
      <c r="Y39" s="145">
        <v>170</v>
      </c>
      <c r="Z39" s="145">
        <v>170</v>
      </c>
      <c r="AA39" s="145">
        <v>170</v>
      </c>
      <c r="AB39" s="145">
        <v>170</v>
      </c>
      <c r="AC39" s="145">
        <v>170</v>
      </c>
      <c r="AD39" s="133">
        <v>0.05</v>
      </c>
      <c r="AE39" s="133">
        <v>0</v>
      </c>
      <c r="AF39" s="133">
        <v>30</v>
      </c>
      <c r="AG39" s="133">
        <v>30</v>
      </c>
      <c r="AH39" s="144">
        <v>1</v>
      </c>
      <c r="AI39" s="144" t="s">
        <v>722</v>
      </c>
      <c r="AJ39" s="144" t="s">
        <v>1047</v>
      </c>
      <c r="AK39" s="144"/>
      <c r="AL39" s="143"/>
      <c r="AM39" s="143"/>
      <c r="AN39" s="143"/>
      <c r="AO39" s="143"/>
      <c r="AP39" s="143"/>
      <c r="AQ39" s="143"/>
      <c r="AR39" s="142"/>
      <c r="AS39" s="142"/>
      <c r="AT39" s="142"/>
      <c r="AU39" s="141"/>
      <c r="AV39" s="141"/>
      <c r="AW39" s="141"/>
      <c r="AX39" s="140" t="s">
        <v>694</v>
      </c>
      <c r="AY39" s="140"/>
      <c r="AZ39" s="139"/>
      <c r="BA39" s="138"/>
      <c r="BB39" s="138"/>
      <c r="BC39" s="138"/>
      <c r="BD39" s="138"/>
      <c r="BE39" s="138"/>
      <c r="BF39" s="138"/>
      <c r="BG39" s="137"/>
      <c r="BH39" s="137"/>
      <c r="BI39" s="137"/>
      <c r="BJ39" s="137"/>
      <c r="BK39" s="136">
        <v>0</v>
      </c>
      <c r="BL39" s="136">
        <f t="shared" ref="BL39:BL66" si="20">IF(AG39=1,0,1)</f>
        <v>1</v>
      </c>
      <c r="BM39" s="135"/>
      <c r="BN39" s="134">
        <v>0</v>
      </c>
      <c r="BO39" s="133"/>
      <c r="BP39" s="133"/>
      <c r="BQ39" s="133"/>
      <c r="BR39" s="133"/>
      <c r="BS39" s="133"/>
      <c r="BT39" s="133"/>
      <c r="BU39" s="132">
        <f t="shared" si="1"/>
        <v>0</v>
      </c>
      <c r="BV39" s="132"/>
      <c r="BW39" s="132"/>
      <c r="BX39" s="132"/>
      <c r="BY39" s="132"/>
      <c r="BZ39" s="132"/>
      <c r="CA39" s="132"/>
      <c r="CB39" s="131">
        <v>0.06</v>
      </c>
      <c r="CC39" s="131">
        <v>4</v>
      </c>
      <c r="CD39" s="131">
        <f>CL39</f>
        <v>7</v>
      </c>
      <c r="CE39" s="131">
        <f t="shared" si="19"/>
        <v>7</v>
      </c>
      <c r="CF39" s="131">
        <f t="shared" si="19"/>
        <v>7</v>
      </c>
      <c r="CG39" s="131">
        <f t="shared" si="19"/>
        <v>7</v>
      </c>
      <c r="CH39" s="131">
        <f t="shared" si="19"/>
        <v>7</v>
      </c>
      <c r="CI39" s="130" t="s">
        <v>1842</v>
      </c>
      <c r="CJ39" s="129">
        <f>VLOOKUP($E39,[2]Activities!$A$9:$I$162,3,FALSE)/$AH39</f>
        <v>7</v>
      </c>
      <c r="CK39" s="129">
        <f>VLOOKUP($E39,[2]Activities!$A$9:$I$162,4,FALSE)/$AH39</f>
        <v>7</v>
      </c>
      <c r="CL39" s="129">
        <f>VLOOKUP($E39,[2]Activities!$A$9:$I$162,5,FALSE)/$AH39</f>
        <v>7</v>
      </c>
      <c r="CM39" s="129">
        <f>VLOOKUP($E39,[2]Activities!$A$9:$I$162,6,FALSE)/$AH39</f>
        <v>7</v>
      </c>
      <c r="CN39" s="129">
        <f>VLOOKUP($E39,[2]Activities!$A$9:$I$162,7,FALSE)/$AH39</f>
        <v>7</v>
      </c>
      <c r="CO39" s="129">
        <f>VLOOKUP($E39,[2]Activities!$A$9:$I$162,8,FALSE)/$AH39</f>
        <v>7</v>
      </c>
      <c r="CP39" s="129">
        <f>VLOOKUP($E39,[2]Activities!$A$9:$I$162,9,FALSE)/$AH39</f>
        <v>7</v>
      </c>
      <c r="CQ39" s="129"/>
      <c r="CR39" s="129"/>
      <c r="CS39" s="129"/>
      <c r="CT39" s="129"/>
      <c r="CU39" s="129"/>
      <c r="CV39" s="129"/>
      <c r="CW39" s="129"/>
      <c r="CX39" s="129"/>
      <c r="CY39" s="129"/>
      <c r="CZ39" s="129"/>
      <c r="DA39" s="129"/>
      <c r="DB39" s="129"/>
      <c r="DC39" s="129"/>
      <c r="DD39" s="129"/>
    </row>
    <row r="40" spans="1:108" x14ac:dyDescent="0.25">
      <c r="A40" s="127" t="s">
        <v>1856</v>
      </c>
      <c r="B40" s="127" t="s">
        <v>1393</v>
      </c>
      <c r="C40" s="127" t="s">
        <v>720</v>
      </c>
      <c r="D40" s="127" t="s">
        <v>1813</v>
      </c>
      <c r="E40" s="127" t="s">
        <v>1832</v>
      </c>
      <c r="F40" s="1" t="s">
        <v>1855</v>
      </c>
      <c r="G40" s="1" t="s">
        <v>1830</v>
      </c>
      <c r="H40" s="126">
        <v>840</v>
      </c>
      <c r="I40" s="126">
        <v>690</v>
      </c>
      <c r="J40" s="126">
        <v>545</v>
      </c>
      <c r="K40" s="126">
        <v>545</v>
      </c>
      <c r="L40" s="126">
        <v>545</v>
      </c>
      <c r="M40" s="126">
        <v>545</v>
      </c>
      <c r="N40" s="126">
        <v>545</v>
      </c>
      <c r="O40" s="115">
        <v>0.9</v>
      </c>
      <c r="P40" s="126">
        <v>97.7</v>
      </c>
      <c r="Q40" s="126">
        <v>97.7</v>
      </c>
      <c r="R40" s="126">
        <v>86.3</v>
      </c>
      <c r="S40" s="126">
        <v>86.3</v>
      </c>
      <c r="T40" s="126">
        <v>77</v>
      </c>
      <c r="U40" s="126">
        <v>77</v>
      </c>
      <c r="V40" s="126">
        <v>68.3</v>
      </c>
      <c r="W40" s="126">
        <v>170</v>
      </c>
      <c r="X40" s="126">
        <v>170</v>
      </c>
      <c r="Y40" s="126">
        <v>170</v>
      </c>
      <c r="Z40" s="126">
        <v>170</v>
      </c>
      <c r="AA40" s="126">
        <v>170</v>
      </c>
      <c r="AB40" s="126">
        <v>170</v>
      </c>
      <c r="AC40" s="126">
        <v>170</v>
      </c>
      <c r="AD40" s="115">
        <v>0.05</v>
      </c>
      <c r="AE40" s="115">
        <v>0</v>
      </c>
      <c r="AF40" s="115">
        <v>30</v>
      </c>
      <c r="AG40" s="115">
        <v>30</v>
      </c>
      <c r="AH40" s="125">
        <v>1</v>
      </c>
      <c r="AI40" s="125" t="s">
        <v>722</v>
      </c>
      <c r="AJ40" s="125" t="s">
        <v>1047</v>
      </c>
      <c r="AK40" s="125"/>
      <c r="AL40" s="124"/>
      <c r="AM40" s="124"/>
      <c r="AN40" s="124"/>
      <c r="AO40" s="124"/>
      <c r="AP40" s="124"/>
      <c r="AQ40" s="124"/>
      <c r="AR40" s="123"/>
      <c r="AS40" s="123"/>
      <c r="AT40" s="123"/>
      <c r="AU40" s="122"/>
      <c r="AV40" s="122"/>
      <c r="AW40" s="122"/>
      <c r="AX40" s="120" t="s">
        <v>694</v>
      </c>
      <c r="AY40" s="120"/>
      <c r="AZ40" s="121"/>
      <c r="BA40" s="120"/>
      <c r="BB40" s="120"/>
      <c r="BC40" s="120"/>
      <c r="BD40" s="120"/>
      <c r="BE40" s="120"/>
      <c r="BF40" s="120"/>
      <c r="BG40" s="119"/>
      <c r="BH40" s="119"/>
      <c r="BI40" s="119"/>
      <c r="BJ40" s="119"/>
      <c r="BK40" s="118">
        <v>0</v>
      </c>
      <c r="BL40" s="118">
        <f t="shared" si="20"/>
        <v>1</v>
      </c>
      <c r="BM40" s="117"/>
      <c r="BN40" s="116">
        <v>0</v>
      </c>
      <c r="BO40" s="115"/>
      <c r="BP40" s="115"/>
      <c r="BQ40" s="115"/>
      <c r="BR40" s="115"/>
      <c r="BS40" s="115"/>
      <c r="BT40" s="115"/>
      <c r="BU40" s="114">
        <f t="shared" si="1"/>
        <v>0</v>
      </c>
      <c r="BV40" s="114"/>
      <c r="BW40" s="114"/>
      <c r="BX40" s="114"/>
      <c r="BY40" s="114"/>
      <c r="BZ40" s="114"/>
      <c r="CA40" s="114"/>
      <c r="CB40" s="113">
        <v>0</v>
      </c>
      <c r="CC40" s="113">
        <v>4</v>
      </c>
      <c r="CD40" s="113">
        <f>CL40</f>
        <v>7</v>
      </c>
      <c r="CE40" s="113">
        <f t="shared" si="19"/>
        <v>7</v>
      </c>
      <c r="CF40" s="113">
        <f t="shared" si="19"/>
        <v>7</v>
      </c>
      <c r="CG40" s="113">
        <f t="shared" si="19"/>
        <v>7</v>
      </c>
      <c r="CH40" s="113">
        <f t="shared" si="19"/>
        <v>7</v>
      </c>
      <c r="CI40" s="112" t="s">
        <v>1842</v>
      </c>
      <c r="CJ40" s="111">
        <f>VLOOKUP($E40,[2]Activities!$A$9:$I$162,3,FALSE)/$AH40</f>
        <v>7</v>
      </c>
      <c r="CK40" s="111">
        <f>VLOOKUP($E40,[2]Activities!$A$9:$I$162,4,FALSE)/$AH40</f>
        <v>7</v>
      </c>
      <c r="CL40" s="111">
        <f>VLOOKUP($E40,[2]Activities!$A$9:$I$162,5,FALSE)/$AH40</f>
        <v>7</v>
      </c>
      <c r="CM40" s="111">
        <f>VLOOKUP($E40,[2]Activities!$A$9:$I$162,6,FALSE)/$AH40</f>
        <v>7</v>
      </c>
      <c r="CN40" s="111">
        <f>VLOOKUP($E40,[2]Activities!$A$9:$I$162,7,FALSE)/$AH40</f>
        <v>7</v>
      </c>
      <c r="CO40" s="111">
        <f>VLOOKUP($E40,[2]Activities!$A$9:$I$162,8,FALSE)/$AH40</f>
        <v>7</v>
      </c>
      <c r="CP40" s="111">
        <f>VLOOKUP($E40,[2]Activities!$A$9:$I$162,9,FALSE)/$AH40</f>
        <v>7</v>
      </c>
      <c r="CQ40" s="111"/>
      <c r="CR40" s="111"/>
      <c r="CS40" s="111"/>
      <c r="CT40" s="111"/>
      <c r="CU40" s="111"/>
      <c r="CV40" s="111"/>
      <c r="CW40" s="111"/>
      <c r="CX40" s="111"/>
      <c r="CY40" s="111"/>
      <c r="CZ40" s="111"/>
      <c r="DA40" s="111"/>
      <c r="DB40" s="111"/>
      <c r="DC40" s="111"/>
      <c r="DD40" s="111"/>
    </row>
    <row r="41" spans="1:108" x14ac:dyDescent="0.25">
      <c r="A41" s="146" t="s">
        <v>1854</v>
      </c>
      <c r="B41" s="146" t="s">
        <v>1393</v>
      </c>
      <c r="C41" s="146" t="s">
        <v>720</v>
      </c>
      <c r="D41" s="146" t="s">
        <v>1813</v>
      </c>
      <c r="E41" s="146" t="s">
        <v>1832</v>
      </c>
      <c r="F41" s="3" t="s">
        <v>1853</v>
      </c>
      <c r="G41" s="3" t="s">
        <v>1830</v>
      </c>
      <c r="H41" s="145">
        <v>900</v>
      </c>
      <c r="I41" s="145">
        <v>750</v>
      </c>
      <c r="J41" s="145">
        <v>600</v>
      </c>
      <c r="K41" s="145">
        <v>600</v>
      </c>
      <c r="L41" s="145">
        <v>600</v>
      </c>
      <c r="M41" s="145">
        <v>600</v>
      </c>
      <c r="N41" s="145">
        <v>600</v>
      </c>
      <c r="O41" s="133">
        <v>0.9</v>
      </c>
      <c r="P41" s="145">
        <v>105</v>
      </c>
      <c r="Q41" s="145">
        <v>105</v>
      </c>
      <c r="R41" s="145">
        <v>90</v>
      </c>
      <c r="S41" s="145">
        <v>90</v>
      </c>
      <c r="T41" s="145">
        <v>80</v>
      </c>
      <c r="U41" s="145">
        <v>80</v>
      </c>
      <c r="V41" s="145">
        <v>70</v>
      </c>
      <c r="W41" s="145">
        <v>170</v>
      </c>
      <c r="X41" s="145">
        <v>170</v>
      </c>
      <c r="Y41" s="145">
        <v>170</v>
      </c>
      <c r="Z41" s="145">
        <v>170</v>
      </c>
      <c r="AA41" s="145">
        <v>170</v>
      </c>
      <c r="AB41" s="145">
        <v>170</v>
      </c>
      <c r="AC41" s="145">
        <v>170</v>
      </c>
      <c r="AD41" s="133">
        <v>0.05</v>
      </c>
      <c r="AE41" s="133">
        <v>0</v>
      </c>
      <c r="AF41" s="133">
        <v>30</v>
      </c>
      <c r="AG41" s="133">
        <v>30</v>
      </c>
      <c r="AH41" s="144">
        <v>1</v>
      </c>
      <c r="AI41" s="144" t="s">
        <v>722</v>
      </c>
      <c r="AJ41" s="144" t="s">
        <v>1047</v>
      </c>
      <c r="AK41" s="144"/>
      <c r="AL41" s="143"/>
      <c r="AM41" s="143"/>
      <c r="AN41" s="143"/>
      <c r="AO41" s="143"/>
      <c r="AP41" s="143"/>
      <c r="AQ41" s="143"/>
      <c r="AR41" s="142"/>
      <c r="AS41" s="142"/>
      <c r="AT41" s="142"/>
      <c r="AU41" s="141"/>
      <c r="AV41" s="141"/>
      <c r="AW41" s="141"/>
      <c r="AX41" s="140" t="s">
        <v>694</v>
      </c>
      <c r="AY41" s="140"/>
      <c r="AZ41" s="139"/>
      <c r="BA41" s="138"/>
      <c r="BB41" s="138"/>
      <c r="BC41" s="138"/>
      <c r="BD41" s="138"/>
      <c r="BE41" s="138"/>
      <c r="BF41" s="138"/>
      <c r="BG41" s="137"/>
      <c r="BH41" s="137"/>
      <c r="BI41" s="137"/>
      <c r="BJ41" s="137"/>
      <c r="BK41" s="136">
        <v>0</v>
      </c>
      <c r="BL41" s="136">
        <f t="shared" si="20"/>
        <v>1</v>
      </c>
      <c r="BM41" s="135"/>
      <c r="BN41" s="134">
        <v>0</v>
      </c>
      <c r="BO41" s="133"/>
      <c r="BP41" s="133"/>
      <c r="BQ41" s="133"/>
      <c r="BR41" s="133"/>
      <c r="BS41" s="133"/>
      <c r="BT41" s="133"/>
      <c r="BU41" s="132">
        <f t="shared" si="1"/>
        <v>0</v>
      </c>
      <c r="BV41" s="132"/>
      <c r="BW41" s="132"/>
      <c r="BX41" s="132"/>
      <c r="BY41" s="132"/>
      <c r="BZ41" s="132"/>
      <c r="CA41" s="132"/>
      <c r="CB41" s="131">
        <v>0</v>
      </c>
      <c r="CC41" s="131">
        <v>4</v>
      </c>
      <c r="CD41" s="131">
        <f>CL41</f>
        <v>7</v>
      </c>
      <c r="CE41" s="131">
        <f t="shared" si="19"/>
        <v>7</v>
      </c>
      <c r="CF41" s="131">
        <f t="shared" si="19"/>
        <v>7</v>
      </c>
      <c r="CG41" s="131">
        <f t="shared" si="19"/>
        <v>7</v>
      </c>
      <c r="CH41" s="131">
        <f t="shared" si="19"/>
        <v>7</v>
      </c>
      <c r="CI41" s="130" t="s">
        <v>1842</v>
      </c>
      <c r="CJ41" s="129">
        <f>VLOOKUP($E41,[2]Activities!$A$9:$I$162,3,FALSE)/$AH41</f>
        <v>7</v>
      </c>
      <c r="CK41" s="129">
        <f>VLOOKUP($E41,[2]Activities!$A$9:$I$162,4,FALSE)/$AH41</f>
        <v>7</v>
      </c>
      <c r="CL41" s="129">
        <f>VLOOKUP($E41,[2]Activities!$A$9:$I$162,5,FALSE)/$AH41</f>
        <v>7</v>
      </c>
      <c r="CM41" s="129">
        <f>VLOOKUP($E41,[2]Activities!$A$9:$I$162,6,FALSE)/$AH41</f>
        <v>7</v>
      </c>
      <c r="CN41" s="129">
        <f>VLOOKUP($E41,[2]Activities!$A$9:$I$162,7,FALSE)/$AH41</f>
        <v>7</v>
      </c>
      <c r="CO41" s="129">
        <f>VLOOKUP($E41,[2]Activities!$A$9:$I$162,8,FALSE)/$AH41</f>
        <v>7</v>
      </c>
      <c r="CP41" s="129">
        <f>VLOOKUP($E41,[2]Activities!$A$9:$I$162,9,FALSE)/$AH41</f>
        <v>7</v>
      </c>
      <c r="CQ41" s="129"/>
      <c r="CR41" s="129"/>
      <c r="CS41" s="129"/>
      <c r="CT41" s="129"/>
      <c r="CU41" s="129"/>
      <c r="CV41" s="129"/>
      <c r="CW41" s="129"/>
      <c r="CX41" s="129"/>
      <c r="CY41" s="129"/>
      <c r="CZ41" s="129"/>
      <c r="DA41" s="129"/>
      <c r="DB41" s="129"/>
      <c r="DC41" s="129"/>
      <c r="DD41" s="129"/>
    </row>
    <row r="42" spans="1:108" x14ac:dyDescent="0.25">
      <c r="A42" s="127" t="s">
        <v>1852</v>
      </c>
      <c r="B42" s="127" t="s">
        <v>1393</v>
      </c>
      <c r="C42" s="127" t="s">
        <v>720</v>
      </c>
      <c r="D42" s="127" t="s">
        <v>1813</v>
      </c>
      <c r="E42" s="127" t="s">
        <v>1832</v>
      </c>
      <c r="F42" s="1" t="s">
        <v>1851</v>
      </c>
      <c r="G42" s="1" t="s">
        <v>1830</v>
      </c>
      <c r="H42" s="126">
        <v>435</v>
      </c>
      <c r="I42" s="126">
        <v>435</v>
      </c>
      <c r="J42" s="126">
        <v>435</v>
      </c>
      <c r="K42" s="126">
        <v>435</v>
      </c>
      <c r="L42" s="126">
        <v>435</v>
      </c>
      <c r="M42" s="126">
        <v>435</v>
      </c>
      <c r="N42" s="126">
        <v>435</v>
      </c>
      <c r="O42" s="115">
        <v>0.9</v>
      </c>
      <c r="P42" s="126">
        <v>13</v>
      </c>
      <c r="Q42" s="126">
        <v>13</v>
      </c>
      <c r="R42" s="126">
        <v>13</v>
      </c>
      <c r="S42" s="126">
        <v>13</v>
      </c>
      <c r="T42" s="126">
        <v>13</v>
      </c>
      <c r="U42" s="126">
        <v>13</v>
      </c>
      <c r="V42" s="126">
        <v>13</v>
      </c>
      <c r="W42" s="126">
        <v>170</v>
      </c>
      <c r="X42" s="126">
        <v>170</v>
      </c>
      <c r="Y42" s="126">
        <v>170</v>
      </c>
      <c r="Z42" s="126">
        <v>170</v>
      </c>
      <c r="AA42" s="126">
        <v>170</v>
      </c>
      <c r="AB42" s="126">
        <v>170</v>
      </c>
      <c r="AC42" s="126">
        <v>170</v>
      </c>
      <c r="AD42" s="115">
        <v>0.05</v>
      </c>
      <c r="AE42" s="115">
        <v>0</v>
      </c>
      <c r="AF42" s="115">
        <v>30</v>
      </c>
      <c r="AG42" s="115">
        <v>30</v>
      </c>
      <c r="AH42" s="125">
        <v>1</v>
      </c>
      <c r="AI42" s="125" t="s">
        <v>722</v>
      </c>
      <c r="AJ42" s="125" t="s">
        <v>1047</v>
      </c>
      <c r="AK42" s="125"/>
      <c r="AL42" s="124"/>
      <c r="AM42" s="124"/>
      <c r="AN42" s="124"/>
      <c r="AO42" s="124"/>
      <c r="AP42" s="124"/>
      <c r="AQ42" s="124"/>
      <c r="AR42" s="123"/>
      <c r="AS42" s="123"/>
      <c r="AT42" s="123"/>
      <c r="AU42" s="122"/>
      <c r="AV42" s="122"/>
      <c r="AW42" s="122"/>
      <c r="AX42" s="120" t="s">
        <v>694</v>
      </c>
      <c r="AY42" s="120"/>
      <c r="AZ42" s="121"/>
      <c r="BA42" s="120"/>
      <c r="BB42" s="120"/>
      <c r="BC42" s="120"/>
      <c r="BD42" s="120"/>
      <c r="BE42" s="120"/>
      <c r="BF42" s="120"/>
      <c r="BG42" s="119"/>
      <c r="BH42" s="119"/>
      <c r="BI42" s="119"/>
      <c r="BJ42" s="119"/>
      <c r="BK42" s="118">
        <v>0</v>
      </c>
      <c r="BL42" s="118">
        <f t="shared" si="20"/>
        <v>1</v>
      </c>
      <c r="BM42" s="117"/>
      <c r="BN42" s="116">
        <v>0</v>
      </c>
      <c r="BO42" s="115"/>
      <c r="BP42" s="115"/>
      <c r="BQ42" s="115"/>
      <c r="BR42" s="115"/>
      <c r="BS42" s="115"/>
      <c r="BT42" s="115"/>
      <c r="BU42" s="114">
        <f t="shared" si="1"/>
        <v>0</v>
      </c>
      <c r="BV42" s="114"/>
      <c r="BW42" s="114"/>
      <c r="BX42" s="114"/>
      <c r="BY42" s="114"/>
      <c r="BZ42" s="114"/>
      <c r="CA42" s="114"/>
      <c r="CB42" s="113">
        <v>0</v>
      </c>
      <c r="CC42" s="113">
        <v>4</v>
      </c>
      <c r="CD42" s="113">
        <v>7</v>
      </c>
      <c r="CE42" s="113">
        <f t="shared" si="19"/>
        <v>7</v>
      </c>
      <c r="CF42" s="113">
        <f t="shared" si="19"/>
        <v>7</v>
      </c>
      <c r="CG42" s="113">
        <f t="shared" si="19"/>
        <v>7</v>
      </c>
      <c r="CH42" s="113">
        <f t="shared" si="19"/>
        <v>7</v>
      </c>
      <c r="CI42" s="112" t="s">
        <v>1842</v>
      </c>
      <c r="CJ42" s="111">
        <f>VLOOKUP($E42,[2]Activities!$A$9:$I$162,3,FALSE)/$AH42</f>
        <v>7</v>
      </c>
      <c r="CK42" s="111">
        <f>VLOOKUP($E42,[2]Activities!$A$9:$I$162,4,FALSE)/$AH42</f>
        <v>7</v>
      </c>
      <c r="CL42" s="111">
        <f>VLOOKUP($E42,[2]Activities!$A$9:$I$162,5,FALSE)/$AH42</f>
        <v>7</v>
      </c>
      <c r="CM42" s="111">
        <f>VLOOKUP($E42,[2]Activities!$A$9:$I$162,6,FALSE)/$AH42</f>
        <v>7</v>
      </c>
      <c r="CN42" s="111">
        <f>VLOOKUP($E42,[2]Activities!$A$9:$I$162,7,FALSE)/$AH42</f>
        <v>7</v>
      </c>
      <c r="CO42" s="111">
        <f>VLOOKUP($E42,[2]Activities!$A$9:$I$162,8,FALSE)/$AH42</f>
        <v>7</v>
      </c>
      <c r="CP42" s="111">
        <f>VLOOKUP($E42,[2]Activities!$A$9:$I$162,9,FALSE)/$AH42</f>
        <v>7</v>
      </c>
      <c r="CQ42" s="111"/>
      <c r="CR42" s="111"/>
      <c r="CS42" s="111"/>
      <c r="CT42" s="111"/>
      <c r="CU42" s="111"/>
      <c r="CV42" s="111"/>
      <c r="CW42" s="111"/>
      <c r="CX42" s="111"/>
      <c r="CY42" s="111"/>
      <c r="CZ42" s="111"/>
      <c r="DA42" s="111"/>
      <c r="DB42" s="111"/>
      <c r="DC42" s="111"/>
      <c r="DD42" s="111"/>
    </row>
    <row r="43" spans="1:108" x14ac:dyDescent="0.25">
      <c r="A43" s="146" t="s">
        <v>1850</v>
      </c>
      <c r="B43" s="146" t="s">
        <v>1393</v>
      </c>
      <c r="C43" s="146" t="s">
        <v>720</v>
      </c>
      <c r="D43" s="146" t="s">
        <v>1813</v>
      </c>
      <c r="E43" s="146" t="s">
        <v>1832</v>
      </c>
      <c r="F43" s="3" t="s">
        <v>1849</v>
      </c>
      <c r="G43" s="3" t="s">
        <v>1830</v>
      </c>
      <c r="H43" s="145">
        <v>435</v>
      </c>
      <c r="I43" s="145">
        <v>435</v>
      </c>
      <c r="J43" s="145">
        <v>435</v>
      </c>
      <c r="K43" s="145">
        <v>435</v>
      </c>
      <c r="L43" s="145">
        <v>435</v>
      </c>
      <c r="M43" s="145">
        <v>435</v>
      </c>
      <c r="N43" s="145">
        <v>435</v>
      </c>
      <c r="O43" s="133">
        <v>0.9</v>
      </c>
      <c r="P43" s="145">
        <v>13</v>
      </c>
      <c r="Q43" s="145">
        <v>13</v>
      </c>
      <c r="R43" s="145">
        <v>13</v>
      </c>
      <c r="S43" s="145">
        <v>13</v>
      </c>
      <c r="T43" s="145">
        <v>13</v>
      </c>
      <c r="U43" s="145">
        <v>13</v>
      </c>
      <c r="V43" s="145">
        <v>13</v>
      </c>
      <c r="W43" s="145">
        <v>170</v>
      </c>
      <c r="X43" s="145">
        <v>170</v>
      </c>
      <c r="Y43" s="145">
        <v>170</v>
      </c>
      <c r="Z43" s="145">
        <v>170</v>
      </c>
      <c r="AA43" s="145">
        <v>170</v>
      </c>
      <c r="AB43" s="145">
        <v>170</v>
      </c>
      <c r="AC43" s="145">
        <v>170</v>
      </c>
      <c r="AD43" s="133">
        <v>0.05</v>
      </c>
      <c r="AE43" s="133">
        <v>0</v>
      </c>
      <c r="AF43" s="133">
        <v>30</v>
      </c>
      <c r="AG43" s="133">
        <v>30</v>
      </c>
      <c r="AH43" s="144">
        <v>1</v>
      </c>
      <c r="AI43" s="144" t="s">
        <v>722</v>
      </c>
      <c r="AJ43" s="144" t="s">
        <v>1047</v>
      </c>
      <c r="AK43" s="144"/>
      <c r="AL43" s="143"/>
      <c r="AM43" s="143"/>
      <c r="AN43" s="143"/>
      <c r="AO43" s="143"/>
      <c r="AP43" s="143"/>
      <c r="AQ43" s="143"/>
      <c r="AR43" s="142"/>
      <c r="AS43" s="142"/>
      <c r="AT43" s="142"/>
      <c r="AU43" s="141"/>
      <c r="AV43" s="141"/>
      <c r="AW43" s="141"/>
      <c r="AX43" s="140" t="s">
        <v>694</v>
      </c>
      <c r="AY43" s="140"/>
      <c r="AZ43" s="139"/>
      <c r="BA43" s="138"/>
      <c r="BB43" s="138"/>
      <c r="BC43" s="138"/>
      <c r="BD43" s="138"/>
      <c r="BE43" s="138"/>
      <c r="BF43" s="138"/>
      <c r="BG43" s="137"/>
      <c r="BH43" s="137"/>
      <c r="BI43" s="137"/>
      <c r="BJ43" s="137"/>
      <c r="BK43" s="136">
        <v>0</v>
      </c>
      <c r="BL43" s="136">
        <f t="shared" si="20"/>
        <v>1</v>
      </c>
      <c r="BM43" s="135"/>
      <c r="BN43" s="134">
        <v>0</v>
      </c>
      <c r="BO43" s="133"/>
      <c r="BP43" s="133"/>
      <c r="BQ43" s="133"/>
      <c r="BR43" s="133"/>
      <c r="BS43" s="133"/>
      <c r="BT43" s="133"/>
      <c r="BU43" s="132">
        <f t="shared" si="1"/>
        <v>0</v>
      </c>
      <c r="BV43" s="132"/>
      <c r="BW43" s="132"/>
      <c r="BX43" s="132"/>
      <c r="BY43" s="132"/>
      <c r="BZ43" s="132"/>
      <c r="CA43" s="132"/>
      <c r="CB43" s="131">
        <v>0</v>
      </c>
      <c r="CC43" s="131"/>
      <c r="CD43" s="131">
        <v>7</v>
      </c>
      <c r="CE43" s="131">
        <v>7</v>
      </c>
      <c r="CF43" s="131">
        <f t="shared" ref="CF43:CH44" si="21">CN43</f>
        <v>7</v>
      </c>
      <c r="CG43" s="131">
        <f t="shared" si="21"/>
        <v>7</v>
      </c>
      <c r="CH43" s="131">
        <f t="shared" si="21"/>
        <v>7</v>
      </c>
      <c r="CI43" s="130" t="s">
        <v>1842</v>
      </c>
      <c r="CJ43" s="129">
        <f>VLOOKUP($E43,[2]Activities!$A$9:$I$162,3,FALSE)/$AH43</f>
        <v>7</v>
      </c>
      <c r="CK43" s="129">
        <f>VLOOKUP($E43,[2]Activities!$A$9:$I$162,4,FALSE)/$AH43</f>
        <v>7</v>
      </c>
      <c r="CL43" s="129">
        <f>VLOOKUP($E43,[2]Activities!$A$9:$I$162,5,FALSE)/$AH43</f>
        <v>7</v>
      </c>
      <c r="CM43" s="129">
        <f>VLOOKUP($E43,[2]Activities!$A$9:$I$162,6,FALSE)/$AH43</f>
        <v>7</v>
      </c>
      <c r="CN43" s="129">
        <f>VLOOKUP($E43,[2]Activities!$A$9:$I$162,7,FALSE)/$AH43</f>
        <v>7</v>
      </c>
      <c r="CO43" s="129">
        <f>VLOOKUP($E43,[2]Activities!$A$9:$I$162,8,FALSE)/$AH43</f>
        <v>7</v>
      </c>
      <c r="CP43" s="129">
        <f>VLOOKUP($E43,[2]Activities!$A$9:$I$162,9,FALSE)/$AH43</f>
        <v>7</v>
      </c>
      <c r="CQ43" s="129"/>
      <c r="CR43" s="129"/>
      <c r="CS43" s="129"/>
      <c r="CT43" s="129"/>
      <c r="CU43" s="129"/>
      <c r="CV43" s="129"/>
      <c r="CW43" s="129"/>
      <c r="CX43" s="129"/>
      <c r="CY43" s="129"/>
      <c r="CZ43" s="129"/>
      <c r="DA43" s="129"/>
      <c r="DB43" s="129"/>
      <c r="DC43" s="129"/>
      <c r="DD43" s="129"/>
    </row>
    <row r="44" spans="1:108" x14ac:dyDescent="0.25">
      <c r="A44" s="127" t="s">
        <v>1848</v>
      </c>
      <c r="B44" s="127" t="s">
        <v>1393</v>
      </c>
      <c r="C44" s="127" t="s">
        <v>720</v>
      </c>
      <c r="D44" s="127" t="s">
        <v>1813</v>
      </c>
      <c r="E44" s="127" t="s">
        <v>1832</v>
      </c>
      <c r="F44" s="1" t="s">
        <v>1847</v>
      </c>
      <c r="G44" s="1" t="s">
        <v>1830</v>
      </c>
      <c r="H44" s="126">
        <v>435</v>
      </c>
      <c r="I44" s="126">
        <v>435</v>
      </c>
      <c r="J44" s="126">
        <v>435</v>
      </c>
      <c r="K44" s="126">
        <v>435</v>
      </c>
      <c r="L44" s="126">
        <v>435</v>
      </c>
      <c r="M44" s="126">
        <v>435</v>
      </c>
      <c r="N44" s="126">
        <v>435</v>
      </c>
      <c r="O44" s="115">
        <v>0.9</v>
      </c>
      <c r="P44" s="126">
        <v>13</v>
      </c>
      <c r="Q44" s="126">
        <v>13</v>
      </c>
      <c r="R44" s="126">
        <v>13</v>
      </c>
      <c r="S44" s="126">
        <v>13</v>
      </c>
      <c r="T44" s="126">
        <v>13</v>
      </c>
      <c r="U44" s="126">
        <v>13</v>
      </c>
      <c r="V44" s="126">
        <v>13</v>
      </c>
      <c r="W44" s="126">
        <v>170</v>
      </c>
      <c r="X44" s="126">
        <v>170</v>
      </c>
      <c r="Y44" s="126">
        <v>170</v>
      </c>
      <c r="Z44" s="126">
        <v>170</v>
      </c>
      <c r="AA44" s="126">
        <v>170</v>
      </c>
      <c r="AB44" s="126">
        <v>170</v>
      </c>
      <c r="AC44" s="126">
        <v>170</v>
      </c>
      <c r="AD44" s="115">
        <v>0.05</v>
      </c>
      <c r="AE44" s="115">
        <v>0</v>
      </c>
      <c r="AF44" s="115">
        <v>30</v>
      </c>
      <c r="AG44" s="115">
        <v>30</v>
      </c>
      <c r="AH44" s="125">
        <v>1</v>
      </c>
      <c r="AI44" s="125" t="s">
        <v>722</v>
      </c>
      <c r="AJ44" s="125" t="s">
        <v>1047</v>
      </c>
      <c r="AK44" s="125"/>
      <c r="AL44" s="124"/>
      <c r="AM44" s="124"/>
      <c r="AN44" s="124"/>
      <c r="AO44" s="124"/>
      <c r="AP44" s="124"/>
      <c r="AQ44" s="124"/>
      <c r="AR44" s="123"/>
      <c r="AS44" s="123"/>
      <c r="AT44" s="123"/>
      <c r="AU44" s="122"/>
      <c r="AV44" s="122"/>
      <c r="AW44" s="122"/>
      <c r="AX44" s="120" t="s">
        <v>694</v>
      </c>
      <c r="AY44" s="120"/>
      <c r="AZ44" s="121"/>
      <c r="BA44" s="120"/>
      <c r="BB44" s="120"/>
      <c r="BC44" s="120"/>
      <c r="BD44" s="120"/>
      <c r="BE44" s="120"/>
      <c r="BF44" s="120"/>
      <c r="BG44" s="119"/>
      <c r="BH44" s="119"/>
      <c r="BI44" s="119"/>
      <c r="BJ44" s="119"/>
      <c r="BK44" s="118">
        <v>0</v>
      </c>
      <c r="BL44" s="118">
        <f t="shared" si="20"/>
        <v>1</v>
      </c>
      <c r="BM44" s="117"/>
      <c r="BN44" s="116">
        <v>0</v>
      </c>
      <c r="BO44" s="115"/>
      <c r="BP44" s="115"/>
      <c r="BQ44" s="115"/>
      <c r="BR44" s="115"/>
      <c r="BS44" s="115"/>
      <c r="BT44" s="115"/>
      <c r="BU44" s="114">
        <f t="shared" si="1"/>
        <v>0</v>
      </c>
      <c r="BV44" s="114"/>
      <c r="BW44" s="114"/>
      <c r="BX44" s="114"/>
      <c r="BY44" s="114"/>
      <c r="BZ44" s="114"/>
      <c r="CA44" s="114"/>
      <c r="CB44" s="113">
        <v>0</v>
      </c>
      <c r="CC44" s="113"/>
      <c r="CD44" s="113"/>
      <c r="CE44" s="113"/>
      <c r="CF44" s="113">
        <f t="shared" si="21"/>
        <v>7</v>
      </c>
      <c r="CG44" s="113">
        <f t="shared" si="21"/>
        <v>7</v>
      </c>
      <c r="CH44" s="113">
        <f t="shared" si="21"/>
        <v>7</v>
      </c>
      <c r="CI44" s="112" t="s">
        <v>1842</v>
      </c>
      <c r="CJ44" s="111">
        <f>VLOOKUP($E44,[2]Activities!$A$9:$I$162,3,FALSE)/$AH44</f>
        <v>7</v>
      </c>
      <c r="CK44" s="111">
        <f>VLOOKUP($E44,[2]Activities!$A$9:$I$162,4,FALSE)/$AH44</f>
        <v>7</v>
      </c>
      <c r="CL44" s="111">
        <f>VLOOKUP($E44,[2]Activities!$A$9:$I$162,5,FALSE)/$AH44</f>
        <v>7</v>
      </c>
      <c r="CM44" s="111">
        <f>VLOOKUP($E44,[2]Activities!$A$9:$I$162,6,FALSE)/$AH44</f>
        <v>7</v>
      </c>
      <c r="CN44" s="111">
        <f>VLOOKUP($E44,[2]Activities!$A$9:$I$162,7,FALSE)/$AH44</f>
        <v>7</v>
      </c>
      <c r="CO44" s="111">
        <f>VLOOKUP($E44,[2]Activities!$A$9:$I$162,8,FALSE)/$AH44</f>
        <v>7</v>
      </c>
      <c r="CP44" s="111">
        <f>VLOOKUP($E44,[2]Activities!$A$9:$I$162,9,FALSE)/$AH44</f>
        <v>7</v>
      </c>
      <c r="CQ44" s="111"/>
      <c r="CR44" s="111"/>
      <c r="CS44" s="111"/>
      <c r="CT44" s="111"/>
      <c r="CU44" s="111"/>
      <c r="CV44" s="111"/>
      <c r="CW44" s="111"/>
      <c r="CX44" s="111"/>
      <c r="CY44" s="111"/>
      <c r="CZ44" s="111"/>
      <c r="DA44" s="111"/>
      <c r="DB44" s="111"/>
      <c r="DC44" s="111"/>
      <c r="DD44" s="111"/>
    </row>
    <row r="45" spans="1:108" x14ac:dyDescent="0.25">
      <c r="A45" s="146" t="s">
        <v>1846</v>
      </c>
      <c r="B45" s="146" t="s">
        <v>1393</v>
      </c>
      <c r="C45" s="146" t="s">
        <v>720</v>
      </c>
      <c r="D45" s="146" t="s">
        <v>1813</v>
      </c>
      <c r="E45" s="146" t="s">
        <v>1832</v>
      </c>
      <c r="F45" s="3" t="s">
        <v>1845</v>
      </c>
      <c r="G45" s="3" t="s">
        <v>1830</v>
      </c>
      <c r="H45" s="145">
        <v>1000</v>
      </c>
      <c r="I45" s="145">
        <v>950</v>
      </c>
      <c r="J45" s="145">
        <v>900</v>
      </c>
      <c r="K45" s="145">
        <v>835</v>
      </c>
      <c r="L45" s="145">
        <v>770</v>
      </c>
      <c r="M45" s="145">
        <v>705</v>
      </c>
      <c r="N45" s="145">
        <v>640</v>
      </c>
      <c r="O45" s="133">
        <v>0.9</v>
      </c>
      <c r="P45" s="145">
        <v>70</v>
      </c>
      <c r="Q45" s="145">
        <v>70</v>
      </c>
      <c r="R45" s="145">
        <v>60</v>
      </c>
      <c r="S45" s="145">
        <v>60</v>
      </c>
      <c r="T45" s="145">
        <v>53</v>
      </c>
      <c r="U45" s="145">
        <v>53</v>
      </c>
      <c r="V45" s="145">
        <v>45</v>
      </c>
      <c r="W45" s="145">
        <v>170</v>
      </c>
      <c r="X45" s="145">
        <v>170</v>
      </c>
      <c r="Y45" s="145">
        <v>170</v>
      </c>
      <c r="Z45" s="145">
        <v>170</v>
      </c>
      <c r="AA45" s="145">
        <v>170</v>
      </c>
      <c r="AB45" s="145">
        <v>170</v>
      </c>
      <c r="AC45" s="145">
        <v>170</v>
      </c>
      <c r="AD45" s="133">
        <v>0.05</v>
      </c>
      <c r="AE45" s="133">
        <v>0</v>
      </c>
      <c r="AF45" s="133">
        <v>30</v>
      </c>
      <c r="AG45" s="133">
        <v>30</v>
      </c>
      <c r="AH45" s="144">
        <v>1</v>
      </c>
      <c r="AI45" s="144" t="s">
        <v>852</v>
      </c>
      <c r="AJ45" s="144" t="s">
        <v>695</v>
      </c>
      <c r="AK45" s="144"/>
      <c r="AL45" s="143"/>
      <c r="AM45" s="143"/>
      <c r="AN45" s="143"/>
      <c r="AO45" s="143"/>
      <c r="AP45" s="143"/>
      <c r="AQ45" s="143"/>
      <c r="AR45" s="142">
        <v>1.2999999999999999E-3</v>
      </c>
      <c r="AS45" s="142">
        <v>0.9</v>
      </c>
      <c r="AT45" s="142" t="s">
        <v>850</v>
      </c>
      <c r="AU45" s="141"/>
      <c r="AV45" s="141"/>
      <c r="AW45" s="141"/>
      <c r="AX45" s="140" t="s">
        <v>694</v>
      </c>
      <c r="AY45" s="140"/>
      <c r="AZ45" s="139"/>
      <c r="BA45" s="138"/>
      <c r="BB45" s="138"/>
      <c r="BC45" s="138"/>
      <c r="BD45" s="138"/>
      <c r="BE45" s="138"/>
      <c r="BF45" s="138"/>
      <c r="BG45" s="137"/>
      <c r="BH45" s="137"/>
      <c r="BI45" s="137"/>
      <c r="BJ45" s="137"/>
      <c r="BK45" s="136">
        <v>1</v>
      </c>
      <c r="BL45" s="136">
        <f t="shared" si="20"/>
        <v>1</v>
      </c>
      <c r="BM45" s="135"/>
      <c r="BN45" s="134">
        <v>0</v>
      </c>
      <c r="BO45" s="133"/>
      <c r="BP45" s="133"/>
      <c r="BQ45" s="133"/>
      <c r="BR45" s="133"/>
      <c r="BS45" s="133"/>
      <c r="BT45" s="133"/>
      <c r="BU45" s="132">
        <f t="shared" si="1"/>
        <v>0</v>
      </c>
      <c r="BV45" s="132"/>
      <c r="BW45" s="132"/>
      <c r="BX45" s="132"/>
      <c r="BY45" s="132"/>
      <c r="BZ45" s="132"/>
      <c r="CA45" s="132"/>
      <c r="CB45" s="131"/>
      <c r="CC45" s="131"/>
      <c r="CD45" s="131">
        <v>4</v>
      </c>
      <c r="CE45" s="131">
        <v>10</v>
      </c>
      <c r="CF45" s="131">
        <v>10</v>
      </c>
      <c r="CG45" s="131">
        <v>10</v>
      </c>
      <c r="CH45" s="131">
        <v>10</v>
      </c>
      <c r="CI45" s="130" t="s">
        <v>1842</v>
      </c>
      <c r="CJ45" s="129">
        <f>VLOOKUP($E45,[2]Activities!$A$9:$I$162,3,FALSE)/$AH45</f>
        <v>7</v>
      </c>
      <c r="CK45" s="129">
        <f>VLOOKUP($E45,[2]Activities!$A$9:$I$162,4,FALSE)/$AH45</f>
        <v>7</v>
      </c>
      <c r="CL45" s="129">
        <f>VLOOKUP($E45,[2]Activities!$A$9:$I$162,5,FALSE)/$AH45</f>
        <v>7</v>
      </c>
      <c r="CM45" s="129">
        <f>VLOOKUP($E45,[2]Activities!$A$9:$I$162,6,FALSE)/$AH45</f>
        <v>7</v>
      </c>
      <c r="CN45" s="129">
        <f>VLOOKUP($E45,[2]Activities!$A$9:$I$162,7,FALSE)/$AH45</f>
        <v>7</v>
      </c>
      <c r="CO45" s="129">
        <f>VLOOKUP($E45,[2]Activities!$A$9:$I$162,8,FALSE)/$AH45</f>
        <v>7</v>
      </c>
      <c r="CP45" s="129">
        <f>VLOOKUP($E45,[2]Activities!$A$9:$I$162,9,FALSE)/$AH45</f>
        <v>7</v>
      </c>
      <c r="CQ45" s="129"/>
      <c r="CR45" s="128"/>
      <c r="CS45" s="128"/>
      <c r="CT45" s="128"/>
      <c r="CU45" s="128"/>
      <c r="CV45" s="128"/>
      <c r="CW45" s="128"/>
      <c r="CX45" s="128"/>
      <c r="CY45" s="128"/>
      <c r="CZ45" s="128"/>
      <c r="DA45" s="128"/>
      <c r="DB45" s="128"/>
      <c r="DC45" s="128"/>
      <c r="DD45" s="128"/>
    </row>
    <row r="46" spans="1:108" x14ac:dyDescent="0.25">
      <c r="A46" s="127" t="s">
        <v>1844</v>
      </c>
      <c r="B46" s="127" t="s">
        <v>1393</v>
      </c>
      <c r="C46" s="127" t="s">
        <v>720</v>
      </c>
      <c r="D46" s="127" t="s">
        <v>1813</v>
      </c>
      <c r="E46" s="127" t="s">
        <v>1832</v>
      </c>
      <c r="F46" s="1" t="s">
        <v>1843</v>
      </c>
      <c r="G46" s="1" t="s">
        <v>1830</v>
      </c>
      <c r="H46" s="126">
        <v>1100</v>
      </c>
      <c r="I46" s="126">
        <v>980</v>
      </c>
      <c r="J46" s="126">
        <v>950</v>
      </c>
      <c r="K46" s="126">
        <v>890</v>
      </c>
      <c r="L46" s="126">
        <v>830</v>
      </c>
      <c r="M46" s="126">
        <v>770</v>
      </c>
      <c r="N46" s="126">
        <v>710</v>
      </c>
      <c r="O46" s="115">
        <v>0.9</v>
      </c>
      <c r="P46" s="126">
        <v>85</v>
      </c>
      <c r="Q46" s="126">
        <v>85</v>
      </c>
      <c r="R46" s="126">
        <v>75</v>
      </c>
      <c r="S46" s="126">
        <v>75</v>
      </c>
      <c r="T46" s="126">
        <v>66</v>
      </c>
      <c r="U46" s="126">
        <v>66</v>
      </c>
      <c r="V46" s="126">
        <v>58</v>
      </c>
      <c r="W46" s="126">
        <v>170</v>
      </c>
      <c r="X46" s="126">
        <v>170</v>
      </c>
      <c r="Y46" s="126">
        <v>170</v>
      </c>
      <c r="Z46" s="126">
        <v>170</v>
      </c>
      <c r="AA46" s="126">
        <v>170</v>
      </c>
      <c r="AB46" s="126">
        <v>170</v>
      </c>
      <c r="AC46" s="126">
        <v>170</v>
      </c>
      <c r="AD46" s="115">
        <v>0.05</v>
      </c>
      <c r="AE46" s="115">
        <v>0</v>
      </c>
      <c r="AF46" s="115">
        <v>30</v>
      </c>
      <c r="AG46" s="115">
        <v>30</v>
      </c>
      <c r="AH46" s="125">
        <v>1</v>
      </c>
      <c r="AI46" s="125" t="s">
        <v>852</v>
      </c>
      <c r="AJ46" s="125" t="s">
        <v>695</v>
      </c>
      <c r="AK46" s="125"/>
      <c r="AL46" s="124"/>
      <c r="AM46" s="124"/>
      <c r="AN46" s="124"/>
      <c r="AO46" s="124"/>
      <c r="AP46" s="124"/>
      <c r="AQ46" s="124"/>
      <c r="AR46" s="123">
        <v>1.5E-3</v>
      </c>
      <c r="AS46" s="123">
        <v>0.9</v>
      </c>
      <c r="AT46" s="123" t="s">
        <v>850</v>
      </c>
      <c r="AU46" s="122"/>
      <c r="AV46" s="122"/>
      <c r="AW46" s="122"/>
      <c r="AX46" s="120" t="s">
        <v>694</v>
      </c>
      <c r="AY46" s="120"/>
      <c r="AZ46" s="121"/>
      <c r="BA46" s="120"/>
      <c r="BB46" s="120"/>
      <c r="BC46" s="120"/>
      <c r="BD46" s="120"/>
      <c r="BE46" s="120"/>
      <c r="BF46" s="120"/>
      <c r="BG46" s="119"/>
      <c r="BH46" s="119"/>
      <c r="BI46" s="119"/>
      <c r="BJ46" s="119"/>
      <c r="BK46" s="118">
        <v>1</v>
      </c>
      <c r="BL46" s="118">
        <f t="shared" si="20"/>
        <v>1</v>
      </c>
      <c r="BM46" s="117"/>
      <c r="BN46" s="116">
        <v>0</v>
      </c>
      <c r="BO46" s="115"/>
      <c r="BP46" s="115"/>
      <c r="BQ46" s="115"/>
      <c r="BR46" s="115"/>
      <c r="BS46" s="115"/>
      <c r="BT46" s="115"/>
      <c r="BU46" s="114">
        <f t="shared" si="1"/>
        <v>0</v>
      </c>
      <c r="BV46" s="114"/>
      <c r="BW46" s="114"/>
      <c r="BX46" s="114"/>
      <c r="BY46" s="114"/>
      <c r="BZ46" s="114"/>
      <c r="CA46" s="114"/>
      <c r="CB46" s="113"/>
      <c r="CC46" s="113"/>
      <c r="CD46" s="113">
        <v>4</v>
      </c>
      <c r="CE46" s="113">
        <v>10</v>
      </c>
      <c r="CF46" s="113">
        <v>10</v>
      </c>
      <c r="CG46" s="113">
        <v>10</v>
      </c>
      <c r="CH46" s="113">
        <v>10</v>
      </c>
      <c r="CI46" s="112" t="s">
        <v>1842</v>
      </c>
      <c r="CJ46" s="111">
        <f>VLOOKUP($E46,[2]Activities!$A$9:$I$162,3,FALSE)/$AH46</f>
        <v>7</v>
      </c>
      <c r="CK46" s="111">
        <f>VLOOKUP($E46,[2]Activities!$A$9:$I$162,4,FALSE)/$AH46</f>
        <v>7</v>
      </c>
      <c r="CL46" s="111">
        <f>VLOOKUP($E46,[2]Activities!$A$9:$I$162,5,FALSE)/$AH46</f>
        <v>7</v>
      </c>
      <c r="CM46" s="111">
        <f>VLOOKUP($E46,[2]Activities!$A$9:$I$162,6,FALSE)/$AH46</f>
        <v>7</v>
      </c>
      <c r="CN46" s="111">
        <f>VLOOKUP($E46,[2]Activities!$A$9:$I$162,7,FALSE)/$AH46</f>
        <v>7</v>
      </c>
      <c r="CO46" s="111">
        <f>VLOOKUP($E46,[2]Activities!$A$9:$I$162,8,FALSE)/$AH46</f>
        <v>7</v>
      </c>
      <c r="CP46" s="111">
        <f>VLOOKUP($E46,[2]Activities!$A$9:$I$162,9,FALSE)/$AH46</f>
        <v>7</v>
      </c>
      <c r="CQ46" s="111"/>
      <c r="CR46" s="110"/>
      <c r="CS46" s="110"/>
      <c r="CT46" s="110"/>
      <c r="CU46" s="110"/>
      <c r="CV46" s="110"/>
      <c r="CW46" s="110"/>
      <c r="CX46" s="110"/>
      <c r="CY46" s="110"/>
      <c r="CZ46" s="110"/>
      <c r="DA46" s="110"/>
      <c r="DB46" s="110"/>
      <c r="DC46" s="110"/>
      <c r="DD46" s="110"/>
    </row>
    <row r="47" spans="1:108" x14ac:dyDescent="0.25">
      <c r="A47" s="146" t="s">
        <v>1841</v>
      </c>
      <c r="B47" s="146" t="s">
        <v>1393</v>
      </c>
      <c r="C47" s="146" t="s">
        <v>720</v>
      </c>
      <c r="D47" s="146" t="s">
        <v>1813</v>
      </c>
      <c r="E47" s="146" t="s">
        <v>1832</v>
      </c>
      <c r="F47" s="3" t="s">
        <v>1840</v>
      </c>
      <c r="G47" s="3" t="s">
        <v>1830</v>
      </c>
      <c r="H47" s="145">
        <f t="shared" ref="H47:N51" si="22">455*(103.88/100)</f>
        <v>472.654</v>
      </c>
      <c r="I47" s="145">
        <f t="shared" si="22"/>
        <v>472.654</v>
      </c>
      <c r="J47" s="145">
        <f t="shared" si="22"/>
        <v>472.654</v>
      </c>
      <c r="K47" s="145">
        <f t="shared" si="22"/>
        <v>472.654</v>
      </c>
      <c r="L47" s="145">
        <f t="shared" si="22"/>
        <v>472.654</v>
      </c>
      <c r="M47" s="145">
        <f t="shared" si="22"/>
        <v>472.654</v>
      </c>
      <c r="N47" s="145">
        <f t="shared" si="22"/>
        <v>472.654</v>
      </c>
      <c r="O47" s="133">
        <v>0.9</v>
      </c>
      <c r="P47" s="145">
        <f t="shared" ref="P47:V51" si="23">39*(103.88/100)</f>
        <v>40.513199999999998</v>
      </c>
      <c r="Q47" s="145">
        <f t="shared" si="23"/>
        <v>40.513199999999998</v>
      </c>
      <c r="R47" s="145">
        <f t="shared" si="23"/>
        <v>40.513199999999998</v>
      </c>
      <c r="S47" s="145">
        <f t="shared" si="23"/>
        <v>40.513199999999998</v>
      </c>
      <c r="T47" s="145">
        <f t="shared" si="23"/>
        <v>40.513199999999998</v>
      </c>
      <c r="U47" s="145">
        <f t="shared" si="23"/>
        <v>40.513199999999998</v>
      </c>
      <c r="V47" s="145">
        <f t="shared" si="23"/>
        <v>40.513199999999998</v>
      </c>
      <c r="W47" s="145">
        <f t="shared" ref="W47:AC48" si="24">W36*1.2</f>
        <v>204</v>
      </c>
      <c r="X47" s="145">
        <f t="shared" si="24"/>
        <v>204</v>
      </c>
      <c r="Y47" s="145">
        <f t="shared" si="24"/>
        <v>204</v>
      </c>
      <c r="Z47" s="145">
        <f t="shared" si="24"/>
        <v>204</v>
      </c>
      <c r="AA47" s="145">
        <f t="shared" si="24"/>
        <v>204</v>
      </c>
      <c r="AB47" s="145">
        <f t="shared" si="24"/>
        <v>204</v>
      </c>
      <c r="AC47" s="145">
        <f t="shared" si="24"/>
        <v>204</v>
      </c>
      <c r="AD47" s="133">
        <v>0.05</v>
      </c>
      <c r="AE47" s="133">
        <v>0</v>
      </c>
      <c r="AF47" s="133">
        <v>20</v>
      </c>
      <c r="AG47" s="133">
        <v>20</v>
      </c>
      <c r="AH47" s="144">
        <v>1</v>
      </c>
      <c r="AI47" s="144" t="s">
        <v>722</v>
      </c>
      <c r="AJ47" s="144" t="s">
        <v>1047</v>
      </c>
      <c r="AK47" s="144"/>
      <c r="AL47" s="143"/>
      <c r="AM47" s="143"/>
      <c r="AN47" s="143"/>
      <c r="AO47" s="143"/>
      <c r="AP47" s="143"/>
      <c r="AQ47" s="143"/>
      <c r="AR47" s="142"/>
      <c r="AS47" s="142"/>
      <c r="AT47" s="142"/>
      <c r="AU47" s="141"/>
      <c r="AV47" s="141"/>
      <c r="AW47" s="141"/>
      <c r="AX47" s="140" t="s">
        <v>694</v>
      </c>
      <c r="AY47" s="140"/>
      <c r="AZ47" s="139"/>
      <c r="BA47" s="138"/>
      <c r="BB47" s="138"/>
      <c r="BC47" s="138"/>
      <c r="BD47" s="138"/>
      <c r="BE47" s="138"/>
      <c r="BF47" s="138"/>
      <c r="BG47" s="137"/>
      <c r="BH47" s="137"/>
      <c r="BI47" s="137"/>
      <c r="BJ47" s="137"/>
      <c r="BK47" s="136"/>
      <c r="BL47" s="136">
        <f t="shared" si="20"/>
        <v>1</v>
      </c>
      <c r="BM47" s="135"/>
      <c r="BN47" s="134">
        <v>0</v>
      </c>
      <c r="BO47" s="133"/>
      <c r="BP47" s="133"/>
      <c r="BQ47" s="133"/>
      <c r="BR47" s="133"/>
      <c r="BS47" s="133"/>
      <c r="BT47" s="133"/>
      <c r="BU47" s="132"/>
      <c r="BV47" s="132"/>
      <c r="BW47" s="132"/>
      <c r="BX47" s="132"/>
      <c r="BY47" s="132"/>
      <c r="BZ47" s="132"/>
      <c r="CA47" s="132"/>
      <c r="CB47" s="131"/>
      <c r="CC47" s="131">
        <v>4</v>
      </c>
      <c r="CD47" s="131">
        <v>7</v>
      </c>
      <c r="CE47" s="131">
        <v>7</v>
      </c>
      <c r="CF47" s="131">
        <v>7</v>
      </c>
      <c r="CG47" s="131">
        <v>7</v>
      </c>
      <c r="CH47" s="131">
        <v>7</v>
      </c>
      <c r="CI47" s="130"/>
      <c r="CJ47" s="129">
        <f>VLOOKUP($E47,[2]Activities!$A$9:$I$248,3,FALSE)/$AH47</f>
        <v>7</v>
      </c>
      <c r="CK47" s="129">
        <f>VLOOKUP($E47,[2]Activities!$A$9:$I$248,4,FALSE)/$AH47</f>
        <v>7</v>
      </c>
      <c r="CL47" s="129">
        <f>VLOOKUP($E47,[2]Activities!$A$9:$I$248,5,FALSE)/$AH47</f>
        <v>7</v>
      </c>
      <c r="CM47" s="129">
        <f>VLOOKUP($E47,[2]Activities!$A$9:$I$248,6,FALSE)/$AH47</f>
        <v>7</v>
      </c>
      <c r="CN47" s="129">
        <f>VLOOKUP($E47,[2]Activities!$A$9:$I$248,7,FALSE)/$AH47</f>
        <v>7</v>
      </c>
      <c r="CO47" s="129">
        <f>VLOOKUP($E47,[2]Activities!$A$9:$I$248,8,FALSE)/$AH47</f>
        <v>7</v>
      </c>
      <c r="CP47" s="129">
        <f>VLOOKUP($E47,[2]Activities!$A$9:$I$248,9,FALSE)/$AH47</f>
        <v>7</v>
      </c>
      <c r="CQ47" s="129"/>
      <c r="CR47" s="128"/>
      <c r="CS47" s="128"/>
      <c r="CT47" s="128"/>
      <c r="CU47" s="128"/>
      <c r="CV47" s="128"/>
      <c r="CW47" s="128"/>
      <c r="CX47" s="128"/>
      <c r="CY47" s="128"/>
      <c r="CZ47" s="128"/>
      <c r="DA47" s="128"/>
      <c r="DB47" s="128"/>
      <c r="DC47" s="128"/>
      <c r="DD47" s="128"/>
    </row>
    <row r="48" spans="1:108" x14ac:dyDescent="0.25">
      <c r="A48" s="127" t="s">
        <v>1839</v>
      </c>
      <c r="B48" s="127" t="s">
        <v>1393</v>
      </c>
      <c r="C48" s="127" t="s">
        <v>720</v>
      </c>
      <c r="D48" s="127" t="s">
        <v>1813</v>
      </c>
      <c r="E48" s="127" t="s">
        <v>1832</v>
      </c>
      <c r="F48" s="1" t="s">
        <v>1838</v>
      </c>
      <c r="G48" s="1" t="s">
        <v>1830</v>
      </c>
      <c r="H48" s="126">
        <f t="shared" si="22"/>
        <v>472.654</v>
      </c>
      <c r="I48" s="126">
        <f t="shared" si="22"/>
        <v>472.654</v>
      </c>
      <c r="J48" s="126">
        <f t="shared" si="22"/>
        <v>472.654</v>
      </c>
      <c r="K48" s="126">
        <f t="shared" si="22"/>
        <v>472.654</v>
      </c>
      <c r="L48" s="126">
        <f t="shared" si="22"/>
        <v>472.654</v>
      </c>
      <c r="M48" s="126">
        <f t="shared" si="22"/>
        <v>472.654</v>
      </c>
      <c r="N48" s="126">
        <f t="shared" si="22"/>
        <v>472.654</v>
      </c>
      <c r="O48" s="115">
        <v>0.9</v>
      </c>
      <c r="P48" s="126">
        <f t="shared" si="23"/>
        <v>40.513199999999998</v>
      </c>
      <c r="Q48" s="126">
        <f t="shared" si="23"/>
        <v>40.513199999999998</v>
      </c>
      <c r="R48" s="126">
        <f t="shared" si="23"/>
        <v>40.513199999999998</v>
      </c>
      <c r="S48" s="126">
        <f t="shared" si="23"/>
        <v>40.513199999999998</v>
      </c>
      <c r="T48" s="126">
        <f t="shared" si="23"/>
        <v>40.513199999999998</v>
      </c>
      <c r="U48" s="126">
        <f t="shared" si="23"/>
        <v>40.513199999999998</v>
      </c>
      <c r="V48" s="126">
        <f t="shared" si="23"/>
        <v>40.513199999999998</v>
      </c>
      <c r="W48" s="126">
        <f t="shared" si="24"/>
        <v>204</v>
      </c>
      <c r="X48" s="126">
        <f t="shared" si="24"/>
        <v>204</v>
      </c>
      <c r="Y48" s="126">
        <f t="shared" si="24"/>
        <v>204</v>
      </c>
      <c r="Z48" s="126">
        <f t="shared" si="24"/>
        <v>204</v>
      </c>
      <c r="AA48" s="126">
        <f t="shared" si="24"/>
        <v>204</v>
      </c>
      <c r="AB48" s="126">
        <f t="shared" si="24"/>
        <v>204</v>
      </c>
      <c r="AC48" s="126">
        <f t="shared" si="24"/>
        <v>204</v>
      </c>
      <c r="AD48" s="115">
        <v>0.05</v>
      </c>
      <c r="AE48" s="115">
        <v>0</v>
      </c>
      <c r="AF48" s="115">
        <v>20</v>
      </c>
      <c r="AG48" s="115">
        <v>20</v>
      </c>
      <c r="AH48" s="125">
        <v>1</v>
      </c>
      <c r="AI48" s="125" t="s">
        <v>722</v>
      </c>
      <c r="AJ48" s="125" t="s">
        <v>1047</v>
      </c>
      <c r="AK48" s="125"/>
      <c r="AL48" s="124"/>
      <c r="AM48" s="124"/>
      <c r="AN48" s="124"/>
      <c r="AO48" s="124"/>
      <c r="AP48" s="124"/>
      <c r="AQ48" s="124"/>
      <c r="AR48" s="123"/>
      <c r="AS48" s="123"/>
      <c r="AT48" s="123"/>
      <c r="AU48" s="122"/>
      <c r="AV48" s="122"/>
      <c r="AW48" s="122"/>
      <c r="AX48" s="120" t="s">
        <v>694</v>
      </c>
      <c r="AY48" s="120"/>
      <c r="AZ48" s="121"/>
      <c r="BA48" s="120"/>
      <c r="BB48" s="120"/>
      <c r="BC48" s="120"/>
      <c r="BD48" s="120"/>
      <c r="BE48" s="120"/>
      <c r="BF48" s="120"/>
      <c r="BG48" s="119"/>
      <c r="BH48" s="119"/>
      <c r="BI48" s="119"/>
      <c r="BJ48" s="119"/>
      <c r="BK48" s="118"/>
      <c r="BL48" s="118">
        <f t="shared" si="20"/>
        <v>1</v>
      </c>
      <c r="BM48" s="117"/>
      <c r="BN48" s="116">
        <v>0</v>
      </c>
      <c r="BO48" s="115"/>
      <c r="BP48" s="115"/>
      <c r="BQ48" s="115"/>
      <c r="BR48" s="115"/>
      <c r="BS48" s="115"/>
      <c r="BT48" s="115"/>
      <c r="BU48" s="114"/>
      <c r="BV48" s="114"/>
      <c r="BW48" s="114"/>
      <c r="BX48" s="114"/>
      <c r="BY48" s="114"/>
      <c r="BZ48" s="114"/>
      <c r="CA48" s="114"/>
      <c r="CB48" s="113"/>
      <c r="CC48" s="113">
        <v>4</v>
      </c>
      <c r="CD48" s="113">
        <v>7</v>
      </c>
      <c r="CE48" s="113">
        <v>7</v>
      </c>
      <c r="CF48" s="113">
        <v>7</v>
      </c>
      <c r="CG48" s="113">
        <v>7</v>
      </c>
      <c r="CH48" s="113">
        <v>7</v>
      </c>
      <c r="CI48" s="112"/>
      <c r="CJ48" s="111">
        <f>VLOOKUP($E48,[2]Activities!$A$9:$I$248,3,FALSE)/$AH48</f>
        <v>7</v>
      </c>
      <c r="CK48" s="111">
        <f>VLOOKUP($E48,[2]Activities!$A$9:$I$248,4,FALSE)/$AH48</f>
        <v>7</v>
      </c>
      <c r="CL48" s="111">
        <f>VLOOKUP($E48,[2]Activities!$A$9:$I$248,5,FALSE)/$AH48</f>
        <v>7</v>
      </c>
      <c r="CM48" s="111">
        <f>VLOOKUP($E48,[2]Activities!$A$9:$I$248,6,FALSE)/$AH48</f>
        <v>7</v>
      </c>
      <c r="CN48" s="111">
        <f>VLOOKUP($E48,[2]Activities!$A$9:$I$248,7,FALSE)/$AH48</f>
        <v>7</v>
      </c>
      <c r="CO48" s="111">
        <f>VLOOKUP($E48,[2]Activities!$A$9:$I$248,8,FALSE)/$AH48</f>
        <v>7</v>
      </c>
      <c r="CP48" s="111">
        <f>VLOOKUP($E48,[2]Activities!$A$9:$I$248,9,FALSE)/$AH48</f>
        <v>7</v>
      </c>
      <c r="CQ48" s="111"/>
      <c r="CR48" s="110"/>
      <c r="CS48" s="110"/>
      <c r="CT48" s="110"/>
      <c r="CU48" s="110"/>
      <c r="CV48" s="110"/>
      <c r="CW48" s="110"/>
      <c r="CX48" s="110"/>
      <c r="CY48" s="110"/>
      <c r="CZ48" s="110"/>
      <c r="DA48" s="110"/>
      <c r="DB48" s="110"/>
      <c r="DC48" s="110"/>
      <c r="DD48" s="110"/>
    </row>
    <row r="49" spans="1:108" x14ac:dyDescent="0.25">
      <c r="A49" s="146" t="s">
        <v>1837</v>
      </c>
      <c r="B49" s="146" t="s">
        <v>1393</v>
      </c>
      <c r="C49" s="146" t="s">
        <v>720</v>
      </c>
      <c r="D49" s="146" t="s">
        <v>1813</v>
      </c>
      <c r="E49" s="146" t="s">
        <v>1832</v>
      </c>
      <c r="F49" s="3" t="s">
        <v>1836</v>
      </c>
      <c r="G49" s="3" t="s">
        <v>1830</v>
      </c>
      <c r="H49" s="145">
        <f t="shared" si="22"/>
        <v>472.654</v>
      </c>
      <c r="I49" s="145">
        <f t="shared" si="22"/>
        <v>472.654</v>
      </c>
      <c r="J49" s="145">
        <f t="shared" si="22"/>
        <v>472.654</v>
      </c>
      <c r="K49" s="145">
        <f t="shared" si="22"/>
        <v>472.654</v>
      </c>
      <c r="L49" s="145">
        <f t="shared" si="22"/>
        <v>472.654</v>
      </c>
      <c r="M49" s="145">
        <f t="shared" si="22"/>
        <v>472.654</v>
      </c>
      <c r="N49" s="145">
        <f t="shared" si="22"/>
        <v>472.654</v>
      </c>
      <c r="O49" s="133">
        <v>0.9</v>
      </c>
      <c r="P49" s="145">
        <f t="shared" si="23"/>
        <v>40.513199999999998</v>
      </c>
      <c r="Q49" s="145">
        <f t="shared" si="23"/>
        <v>40.513199999999998</v>
      </c>
      <c r="R49" s="145">
        <f t="shared" si="23"/>
        <v>40.513199999999998</v>
      </c>
      <c r="S49" s="145">
        <f t="shared" si="23"/>
        <v>40.513199999999998</v>
      </c>
      <c r="T49" s="145">
        <f t="shared" si="23"/>
        <v>40.513199999999998</v>
      </c>
      <c r="U49" s="145">
        <f t="shared" si="23"/>
        <v>40.513199999999998</v>
      </c>
      <c r="V49" s="145">
        <f t="shared" si="23"/>
        <v>40.513199999999998</v>
      </c>
      <c r="W49" s="145">
        <f t="shared" ref="W49:AC51" si="25">W39*1.2</f>
        <v>204</v>
      </c>
      <c r="X49" s="145">
        <f t="shared" si="25"/>
        <v>204</v>
      </c>
      <c r="Y49" s="145">
        <f t="shared" si="25"/>
        <v>204</v>
      </c>
      <c r="Z49" s="145">
        <f t="shared" si="25"/>
        <v>204</v>
      </c>
      <c r="AA49" s="145">
        <f t="shared" si="25"/>
        <v>204</v>
      </c>
      <c r="AB49" s="145">
        <f t="shared" si="25"/>
        <v>204</v>
      </c>
      <c r="AC49" s="145">
        <f t="shared" si="25"/>
        <v>204</v>
      </c>
      <c r="AD49" s="133">
        <v>0.05</v>
      </c>
      <c r="AE49" s="133">
        <v>0</v>
      </c>
      <c r="AF49" s="133">
        <v>20</v>
      </c>
      <c r="AG49" s="133">
        <v>20</v>
      </c>
      <c r="AH49" s="144">
        <v>1</v>
      </c>
      <c r="AI49" s="144" t="s">
        <v>722</v>
      </c>
      <c r="AJ49" s="144" t="s">
        <v>1047</v>
      </c>
      <c r="AK49" s="144"/>
      <c r="AL49" s="143"/>
      <c r="AM49" s="143"/>
      <c r="AN49" s="143"/>
      <c r="AO49" s="143"/>
      <c r="AP49" s="143"/>
      <c r="AQ49" s="143"/>
      <c r="AR49" s="142"/>
      <c r="AS49" s="142"/>
      <c r="AT49" s="142"/>
      <c r="AU49" s="141"/>
      <c r="AV49" s="141"/>
      <c r="AW49" s="141"/>
      <c r="AX49" s="140" t="s">
        <v>694</v>
      </c>
      <c r="AY49" s="140"/>
      <c r="AZ49" s="139"/>
      <c r="BA49" s="138"/>
      <c r="BB49" s="138"/>
      <c r="BC49" s="138"/>
      <c r="BD49" s="138"/>
      <c r="BE49" s="138"/>
      <c r="BF49" s="138"/>
      <c r="BG49" s="137"/>
      <c r="BH49" s="137"/>
      <c r="BI49" s="137"/>
      <c r="BJ49" s="137"/>
      <c r="BK49" s="136"/>
      <c r="BL49" s="136">
        <f t="shared" si="20"/>
        <v>1</v>
      </c>
      <c r="BM49" s="135"/>
      <c r="BN49" s="134">
        <v>0</v>
      </c>
      <c r="BO49" s="133"/>
      <c r="BP49" s="133"/>
      <c r="BQ49" s="133"/>
      <c r="BR49" s="133"/>
      <c r="BS49" s="133"/>
      <c r="BT49" s="133"/>
      <c r="BU49" s="132"/>
      <c r="BV49" s="132"/>
      <c r="BW49" s="132"/>
      <c r="BX49" s="132"/>
      <c r="BY49" s="132"/>
      <c r="BZ49" s="132"/>
      <c r="CA49" s="132"/>
      <c r="CB49" s="131"/>
      <c r="CC49" s="131">
        <v>4</v>
      </c>
      <c r="CD49" s="131">
        <v>7</v>
      </c>
      <c r="CE49" s="131">
        <v>7</v>
      </c>
      <c r="CF49" s="131">
        <v>7</v>
      </c>
      <c r="CG49" s="131">
        <v>7</v>
      </c>
      <c r="CH49" s="131">
        <v>7</v>
      </c>
      <c r="CI49" s="130"/>
      <c r="CJ49" s="129">
        <f>VLOOKUP($E49,[2]Activities!$A$9:$I$248,3,FALSE)/$AH49</f>
        <v>7</v>
      </c>
      <c r="CK49" s="129">
        <f>VLOOKUP($E49,[2]Activities!$A$9:$I$248,4,FALSE)/$AH49</f>
        <v>7</v>
      </c>
      <c r="CL49" s="129">
        <f>VLOOKUP($E49,[2]Activities!$A$9:$I$248,5,FALSE)/$AH49</f>
        <v>7</v>
      </c>
      <c r="CM49" s="129">
        <f>VLOOKUP($E49,[2]Activities!$A$9:$I$248,6,FALSE)/$AH49</f>
        <v>7</v>
      </c>
      <c r="CN49" s="129">
        <f>VLOOKUP($E49,[2]Activities!$A$9:$I$248,7,FALSE)/$AH49</f>
        <v>7</v>
      </c>
      <c r="CO49" s="129">
        <f>VLOOKUP($E49,[2]Activities!$A$9:$I$248,8,FALSE)/$AH49</f>
        <v>7</v>
      </c>
      <c r="CP49" s="129">
        <f>VLOOKUP($E49,[2]Activities!$A$9:$I$248,9,FALSE)/$AH49</f>
        <v>7</v>
      </c>
      <c r="CQ49" s="129"/>
      <c r="CR49" s="128"/>
      <c r="CS49" s="128"/>
      <c r="CT49" s="128"/>
      <c r="CU49" s="128"/>
      <c r="CV49" s="128"/>
      <c r="CW49" s="128"/>
      <c r="CX49" s="128"/>
      <c r="CY49" s="128"/>
      <c r="CZ49" s="128"/>
      <c r="DA49" s="128"/>
      <c r="DB49" s="128"/>
      <c r="DC49" s="128"/>
      <c r="DD49" s="128"/>
    </row>
    <row r="50" spans="1:108" x14ac:dyDescent="0.25">
      <c r="A50" s="127" t="s">
        <v>1835</v>
      </c>
      <c r="B50" s="127" t="s">
        <v>1393</v>
      </c>
      <c r="C50" s="127" t="s">
        <v>720</v>
      </c>
      <c r="D50" s="127" t="s">
        <v>1813</v>
      </c>
      <c r="E50" s="127" t="s">
        <v>1832</v>
      </c>
      <c r="F50" s="1" t="s">
        <v>1834</v>
      </c>
      <c r="G50" s="1" t="s">
        <v>1830</v>
      </c>
      <c r="H50" s="126">
        <f t="shared" si="22"/>
        <v>472.654</v>
      </c>
      <c r="I50" s="126">
        <f t="shared" si="22"/>
        <v>472.654</v>
      </c>
      <c r="J50" s="126">
        <f t="shared" si="22"/>
        <v>472.654</v>
      </c>
      <c r="K50" s="126">
        <f t="shared" si="22"/>
        <v>472.654</v>
      </c>
      <c r="L50" s="126">
        <f t="shared" si="22"/>
        <v>472.654</v>
      </c>
      <c r="M50" s="126">
        <f t="shared" si="22"/>
        <v>472.654</v>
      </c>
      <c r="N50" s="126">
        <f t="shared" si="22"/>
        <v>472.654</v>
      </c>
      <c r="O50" s="115">
        <v>0.9</v>
      </c>
      <c r="P50" s="126">
        <f t="shared" si="23"/>
        <v>40.513199999999998</v>
      </c>
      <c r="Q50" s="126">
        <f t="shared" si="23"/>
        <v>40.513199999999998</v>
      </c>
      <c r="R50" s="126">
        <f t="shared" si="23"/>
        <v>40.513199999999998</v>
      </c>
      <c r="S50" s="126">
        <f t="shared" si="23"/>
        <v>40.513199999999998</v>
      </c>
      <c r="T50" s="126">
        <f t="shared" si="23"/>
        <v>40.513199999999998</v>
      </c>
      <c r="U50" s="126">
        <f t="shared" si="23"/>
        <v>40.513199999999998</v>
      </c>
      <c r="V50" s="126">
        <f t="shared" si="23"/>
        <v>40.513199999999998</v>
      </c>
      <c r="W50" s="126">
        <f t="shared" si="25"/>
        <v>204</v>
      </c>
      <c r="X50" s="126">
        <f t="shared" si="25"/>
        <v>204</v>
      </c>
      <c r="Y50" s="126">
        <f t="shared" si="25"/>
        <v>204</v>
      </c>
      <c r="Z50" s="126">
        <f t="shared" si="25"/>
        <v>204</v>
      </c>
      <c r="AA50" s="126">
        <f t="shared" si="25"/>
        <v>204</v>
      </c>
      <c r="AB50" s="126">
        <f t="shared" si="25"/>
        <v>204</v>
      </c>
      <c r="AC50" s="126">
        <f t="shared" si="25"/>
        <v>204</v>
      </c>
      <c r="AD50" s="115">
        <v>0.05</v>
      </c>
      <c r="AE50" s="115">
        <v>0</v>
      </c>
      <c r="AF50" s="115">
        <v>20</v>
      </c>
      <c r="AG50" s="115">
        <v>20</v>
      </c>
      <c r="AH50" s="125">
        <v>1</v>
      </c>
      <c r="AI50" s="125" t="s">
        <v>722</v>
      </c>
      <c r="AJ50" s="125" t="s">
        <v>1047</v>
      </c>
      <c r="AK50" s="125"/>
      <c r="AL50" s="124"/>
      <c r="AM50" s="124"/>
      <c r="AN50" s="124"/>
      <c r="AO50" s="124"/>
      <c r="AP50" s="124"/>
      <c r="AQ50" s="124"/>
      <c r="AR50" s="123"/>
      <c r="AS50" s="123"/>
      <c r="AT50" s="123"/>
      <c r="AU50" s="122"/>
      <c r="AV50" s="122"/>
      <c r="AW50" s="122"/>
      <c r="AX50" s="120" t="s">
        <v>694</v>
      </c>
      <c r="AY50" s="120"/>
      <c r="AZ50" s="121"/>
      <c r="BA50" s="120"/>
      <c r="BB50" s="120"/>
      <c r="BC50" s="120"/>
      <c r="BD50" s="120"/>
      <c r="BE50" s="120"/>
      <c r="BF50" s="120"/>
      <c r="BG50" s="119"/>
      <c r="BH50" s="119"/>
      <c r="BI50" s="119"/>
      <c r="BJ50" s="119"/>
      <c r="BK50" s="118"/>
      <c r="BL50" s="118">
        <f t="shared" si="20"/>
        <v>1</v>
      </c>
      <c r="BM50" s="117"/>
      <c r="BN50" s="116">
        <v>0</v>
      </c>
      <c r="BO50" s="115"/>
      <c r="BP50" s="115"/>
      <c r="BQ50" s="115"/>
      <c r="BR50" s="115"/>
      <c r="BS50" s="115"/>
      <c r="BT50" s="115"/>
      <c r="BU50" s="114"/>
      <c r="BV50" s="114"/>
      <c r="BW50" s="114"/>
      <c r="BX50" s="114"/>
      <c r="BY50" s="114"/>
      <c r="BZ50" s="114"/>
      <c r="CA50" s="114"/>
      <c r="CB50" s="113"/>
      <c r="CC50" s="113">
        <v>4</v>
      </c>
      <c r="CD50" s="113">
        <v>7</v>
      </c>
      <c r="CE50" s="113">
        <v>7</v>
      </c>
      <c r="CF50" s="113">
        <v>7</v>
      </c>
      <c r="CG50" s="113">
        <v>7</v>
      </c>
      <c r="CH50" s="113">
        <v>7</v>
      </c>
      <c r="CI50" s="112"/>
      <c r="CJ50" s="111">
        <f>VLOOKUP($E50,[2]Activities!$A$9:$I$248,3,FALSE)/$AH50</f>
        <v>7</v>
      </c>
      <c r="CK50" s="111">
        <f>VLOOKUP($E50,[2]Activities!$A$9:$I$248,4,FALSE)/$AH50</f>
        <v>7</v>
      </c>
      <c r="CL50" s="111">
        <f>VLOOKUP($E50,[2]Activities!$A$9:$I$248,5,FALSE)/$AH50</f>
        <v>7</v>
      </c>
      <c r="CM50" s="111">
        <f>VLOOKUP($E50,[2]Activities!$A$9:$I$248,6,FALSE)/$AH50</f>
        <v>7</v>
      </c>
      <c r="CN50" s="111">
        <f>VLOOKUP($E50,[2]Activities!$A$9:$I$248,7,FALSE)/$AH50</f>
        <v>7</v>
      </c>
      <c r="CO50" s="111">
        <f>VLOOKUP($E50,[2]Activities!$A$9:$I$248,8,FALSE)/$AH50</f>
        <v>7</v>
      </c>
      <c r="CP50" s="111">
        <f>VLOOKUP($E50,[2]Activities!$A$9:$I$248,9,FALSE)/$AH50</f>
        <v>7</v>
      </c>
      <c r="CQ50" s="111"/>
      <c r="CR50" s="110"/>
      <c r="CS50" s="110"/>
      <c r="CT50" s="110"/>
      <c r="CU50" s="110"/>
      <c r="CV50" s="110"/>
      <c r="CW50" s="110"/>
      <c r="CX50" s="110"/>
      <c r="CY50" s="110"/>
      <c r="CZ50" s="110"/>
      <c r="DA50" s="110"/>
      <c r="DB50" s="110"/>
      <c r="DC50" s="110"/>
      <c r="DD50" s="110"/>
    </row>
    <row r="51" spans="1:108" x14ac:dyDescent="0.25">
      <c r="A51" s="146" t="s">
        <v>1833</v>
      </c>
      <c r="B51" s="146" t="s">
        <v>1393</v>
      </c>
      <c r="C51" s="146" t="s">
        <v>720</v>
      </c>
      <c r="D51" s="146" t="s">
        <v>1813</v>
      </c>
      <c r="E51" s="146" t="s">
        <v>1832</v>
      </c>
      <c r="F51" s="3" t="s">
        <v>1831</v>
      </c>
      <c r="G51" s="3" t="s">
        <v>1830</v>
      </c>
      <c r="H51" s="145">
        <f t="shared" si="22"/>
        <v>472.654</v>
      </c>
      <c r="I51" s="145">
        <f t="shared" si="22"/>
        <v>472.654</v>
      </c>
      <c r="J51" s="145">
        <f t="shared" si="22"/>
        <v>472.654</v>
      </c>
      <c r="K51" s="145">
        <f t="shared" si="22"/>
        <v>472.654</v>
      </c>
      <c r="L51" s="145">
        <f t="shared" si="22"/>
        <v>472.654</v>
      </c>
      <c r="M51" s="145">
        <f t="shared" si="22"/>
        <v>472.654</v>
      </c>
      <c r="N51" s="145">
        <f t="shared" si="22"/>
        <v>472.654</v>
      </c>
      <c r="O51" s="133">
        <v>0.9</v>
      </c>
      <c r="P51" s="145">
        <f t="shared" si="23"/>
        <v>40.513199999999998</v>
      </c>
      <c r="Q51" s="145">
        <f t="shared" si="23"/>
        <v>40.513199999999998</v>
      </c>
      <c r="R51" s="145">
        <f t="shared" si="23"/>
        <v>40.513199999999998</v>
      </c>
      <c r="S51" s="145">
        <f t="shared" si="23"/>
        <v>40.513199999999998</v>
      </c>
      <c r="T51" s="145">
        <f t="shared" si="23"/>
        <v>40.513199999999998</v>
      </c>
      <c r="U51" s="145">
        <f t="shared" si="23"/>
        <v>40.513199999999998</v>
      </c>
      <c r="V51" s="145">
        <f t="shared" si="23"/>
        <v>40.513199999999998</v>
      </c>
      <c r="W51" s="145">
        <f t="shared" si="25"/>
        <v>204</v>
      </c>
      <c r="X51" s="145">
        <f t="shared" si="25"/>
        <v>204</v>
      </c>
      <c r="Y51" s="145">
        <f t="shared" si="25"/>
        <v>204</v>
      </c>
      <c r="Z51" s="145">
        <f t="shared" si="25"/>
        <v>204</v>
      </c>
      <c r="AA51" s="145">
        <f t="shared" si="25"/>
        <v>204</v>
      </c>
      <c r="AB51" s="145">
        <f t="shared" si="25"/>
        <v>204</v>
      </c>
      <c r="AC51" s="145">
        <f t="shared" si="25"/>
        <v>204</v>
      </c>
      <c r="AD51" s="133">
        <v>0.05</v>
      </c>
      <c r="AE51" s="133">
        <v>0</v>
      </c>
      <c r="AF51" s="133">
        <v>20</v>
      </c>
      <c r="AG51" s="133">
        <v>20</v>
      </c>
      <c r="AH51" s="144">
        <v>1</v>
      </c>
      <c r="AI51" s="144" t="s">
        <v>722</v>
      </c>
      <c r="AJ51" s="144" t="s">
        <v>1047</v>
      </c>
      <c r="AK51" s="144"/>
      <c r="AL51" s="143"/>
      <c r="AM51" s="143"/>
      <c r="AN51" s="143"/>
      <c r="AO51" s="143"/>
      <c r="AP51" s="143"/>
      <c r="AQ51" s="143"/>
      <c r="AR51" s="142"/>
      <c r="AS51" s="142"/>
      <c r="AT51" s="142"/>
      <c r="AU51" s="141"/>
      <c r="AV51" s="141"/>
      <c r="AW51" s="141"/>
      <c r="AX51" s="140" t="s">
        <v>694</v>
      </c>
      <c r="AY51" s="140"/>
      <c r="AZ51" s="139"/>
      <c r="BA51" s="138"/>
      <c r="BB51" s="138"/>
      <c r="BC51" s="138"/>
      <c r="BD51" s="138"/>
      <c r="BE51" s="138"/>
      <c r="BF51" s="138"/>
      <c r="BG51" s="137"/>
      <c r="BH51" s="137"/>
      <c r="BI51" s="137"/>
      <c r="BJ51" s="137"/>
      <c r="BK51" s="136"/>
      <c r="BL51" s="136">
        <f t="shared" si="20"/>
        <v>1</v>
      </c>
      <c r="BM51" s="135"/>
      <c r="BN51" s="134">
        <v>0</v>
      </c>
      <c r="BO51" s="133"/>
      <c r="BP51" s="133"/>
      <c r="BQ51" s="133"/>
      <c r="BR51" s="133"/>
      <c r="BS51" s="133"/>
      <c r="BT51" s="133"/>
      <c r="BU51" s="132"/>
      <c r="BV51" s="132"/>
      <c r="BW51" s="132"/>
      <c r="BX51" s="132"/>
      <c r="BY51" s="132"/>
      <c r="BZ51" s="132"/>
      <c r="CA51" s="132"/>
      <c r="CB51" s="131"/>
      <c r="CC51" s="131">
        <v>4</v>
      </c>
      <c r="CD51" s="131">
        <v>7</v>
      </c>
      <c r="CE51" s="131">
        <v>7</v>
      </c>
      <c r="CF51" s="131">
        <v>7</v>
      </c>
      <c r="CG51" s="131">
        <v>7</v>
      </c>
      <c r="CH51" s="131">
        <v>7</v>
      </c>
      <c r="CI51" s="130"/>
      <c r="CJ51" s="129">
        <f>VLOOKUP($E51,[2]Activities!$A$9:$I$248,3,FALSE)/$AH51</f>
        <v>7</v>
      </c>
      <c r="CK51" s="129">
        <f>VLOOKUP($E51,[2]Activities!$A$9:$I$248,4,FALSE)/$AH51</f>
        <v>7</v>
      </c>
      <c r="CL51" s="129">
        <f>VLOOKUP($E51,[2]Activities!$A$9:$I$248,5,FALSE)/$AH51</f>
        <v>7</v>
      </c>
      <c r="CM51" s="129">
        <f>VLOOKUP($E51,[2]Activities!$A$9:$I$248,6,FALSE)/$AH51</f>
        <v>7</v>
      </c>
      <c r="CN51" s="129">
        <f>VLOOKUP($E51,[2]Activities!$A$9:$I$248,7,FALSE)/$AH51</f>
        <v>7</v>
      </c>
      <c r="CO51" s="129">
        <f>VLOOKUP($E51,[2]Activities!$A$9:$I$248,8,FALSE)/$AH51</f>
        <v>7</v>
      </c>
      <c r="CP51" s="129">
        <f>VLOOKUP($E51,[2]Activities!$A$9:$I$248,9,FALSE)/$AH51</f>
        <v>7</v>
      </c>
      <c r="CQ51" s="129"/>
      <c r="CR51" s="128"/>
      <c r="CS51" s="128"/>
      <c r="CT51" s="128"/>
      <c r="CU51" s="128"/>
      <c r="CV51" s="128"/>
      <c r="CW51" s="128"/>
      <c r="CX51" s="128"/>
      <c r="CY51" s="128"/>
      <c r="CZ51" s="128"/>
      <c r="DA51" s="128"/>
      <c r="DB51" s="128"/>
      <c r="DC51" s="128"/>
      <c r="DD51" s="128"/>
    </row>
    <row r="52" spans="1:108" x14ac:dyDescent="0.25">
      <c r="A52" s="127" t="s">
        <v>1829</v>
      </c>
      <c r="B52" s="127" t="s">
        <v>1393</v>
      </c>
      <c r="C52" s="127" t="s">
        <v>720</v>
      </c>
      <c r="D52" s="127" t="s">
        <v>1813</v>
      </c>
      <c r="E52" s="127" t="s">
        <v>1818</v>
      </c>
      <c r="F52" s="1" t="s">
        <v>1828</v>
      </c>
      <c r="G52" s="1" t="s">
        <v>1816</v>
      </c>
      <c r="H52" s="126">
        <v>450</v>
      </c>
      <c r="I52" s="126">
        <v>450</v>
      </c>
      <c r="J52" s="126">
        <v>450</v>
      </c>
      <c r="K52" s="126">
        <v>450</v>
      </c>
      <c r="L52" s="126">
        <v>450</v>
      </c>
      <c r="M52" s="126">
        <v>450</v>
      </c>
      <c r="N52" s="126">
        <v>450</v>
      </c>
      <c r="O52" s="115">
        <v>0.9</v>
      </c>
      <c r="P52" s="126">
        <v>135</v>
      </c>
      <c r="Q52" s="126">
        <v>135</v>
      </c>
      <c r="R52" s="126">
        <v>135</v>
      </c>
      <c r="S52" s="126">
        <v>135</v>
      </c>
      <c r="T52" s="126">
        <v>135</v>
      </c>
      <c r="U52" s="126">
        <v>135</v>
      </c>
      <c r="V52" s="126">
        <v>135</v>
      </c>
      <c r="W52" s="126">
        <v>0</v>
      </c>
      <c r="X52" s="126">
        <v>0</v>
      </c>
      <c r="Y52" s="126">
        <v>0</v>
      </c>
      <c r="Z52" s="126">
        <v>0</v>
      </c>
      <c r="AA52" s="126">
        <v>0</v>
      </c>
      <c r="AB52" s="126">
        <v>0</v>
      </c>
      <c r="AC52" s="126">
        <v>0</v>
      </c>
      <c r="AD52" s="115">
        <v>0.05</v>
      </c>
      <c r="AE52" s="115">
        <v>0</v>
      </c>
      <c r="AF52" s="115">
        <v>30</v>
      </c>
      <c r="AG52" s="115">
        <v>30</v>
      </c>
      <c r="AH52" s="125">
        <v>1</v>
      </c>
      <c r="AI52" s="125" t="s">
        <v>722</v>
      </c>
      <c r="AJ52" s="125" t="s">
        <v>1047</v>
      </c>
      <c r="AK52" s="125"/>
      <c r="AL52" s="124"/>
      <c r="AM52" s="124"/>
      <c r="AN52" s="124"/>
      <c r="AO52" s="124"/>
      <c r="AP52" s="124"/>
      <c r="AQ52" s="124"/>
      <c r="AR52" s="123"/>
      <c r="AS52" s="123"/>
      <c r="AT52" s="123"/>
      <c r="AU52" s="122"/>
      <c r="AV52" s="122"/>
      <c r="AW52" s="122"/>
      <c r="AX52" s="120" t="s">
        <v>1144</v>
      </c>
      <c r="AY52" s="120" t="s">
        <v>1185</v>
      </c>
      <c r="AZ52" s="121">
        <v>8.5000000000000006E-3</v>
      </c>
      <c r="BA52" s="120"/>
      <c r="BB52" s="120" t="s">
        <v>1809</v>
      </c>
      <c r="BC52" s="120">
        <v>0.01</v>
      </c>
      <c r="BD52" s="120">
        <v>0.2</v>
      </c>
      <c r="BE52" s="120"/>
      <c r="BF52" s="120"/>
      <c r="BG52" s="119"/>
      <c r="BH52" s="119"/>
      <c r="BI52" s="119"/>
      <c r="BJ52" s="119"/>
      <c r="BK52" s="118">
        <v>0</v>
      </c>
      <c r="BL52" s="118">
        <f t="shared" si="20"/>
        <v>1</v>
      </c>
      <c r="BM52" s="117"/>
      <c r="BN52" s="116">
        <f>CB52</f>
        <v>0.28000000000000003</v>
      </c>
      <c r="BO52" s="115"/>
      <c r="BP52" s="115">
        <f>BN52</f>
        <v>0.28000000000000003</v>
      </c>
      <c r="BQ52" s="115"/>
      <c r="BR52" s="115"/>
      <c r="BS52" s="115"/>
      <c r="BT52" s="115"/>
      <c r="BU52" s="114">
        <f t="shared" ref="BU52:BU66" si="26">IF(BL52=1,BN52,0)</f>
        <v>0.28000000000000003</v>
      </c>
      <c r="BV52" s="114"/>
      <c r="BW52" s="114"/>
      <c r="BX52" s="114"/>
      <c r="BY52" s="114"/>
      <c r="BZ52" s="114"/>
      <c r="CA52" s="114"/>
      <c r="CB52" s="113">
        <f t="shared" ref="CB52:CH52" si="27">CJ52</f>
        <v>0.28000000000000003</v>
      </c>
      <c r="CC52" s="113">
        <f t="shared" si="27"/>
        <v>0.28999999999999998</v>
      </c>
      <c r="CD52" s="113">
        <f t="shared" si="27"/>
        <v>0.3</v>
      </c>
      <c r="CE52" s="113">
        <f t="shared" si="27"/>
        <v>0.3</v>
      </c>
      <c r="CF52" s="113">
        <f t="shared" si="27"/>
        <v>0.31</v>
      </c>
      <c r="CG52" s="113">
        <f t="shared" si="27"/>
        <v>0.32</v>
      </c>
      <c r="CH52" s="113">
        <f t="shared" si="27"/>
        <v>0.33</v>
      </c>
      <c r="CI52" s="112" t="s">
        <v>1815</v>
      </c>
      <c r="CJ52" s="111">
        <f>VLOOKUP($E52,[2]Activities!$A$9:$I$162,3,FALSE)/$AH52</f>
        <v>0.28000000000000003</v>
      </c>
      <c r="CK52" s="111">
        <f>VLOOKUP($E52,[2]Activities!$A$9:$I$162,4,FALSE)/$AH52</f>
        <v>0.28999999999999998</v>
      </c>
      <c r="CL52" s="111">
        <f>VLOOKUP($E52,[2]Activities!$A$9:$I$162,5,FALSE)/$AH52</f>
        <v>0.3</v>
      </c>
      <c r="CM52" s="111">
        <f>VLOOKUP($E52,[2]Activities!$A$9:$I$162,6,FALSE)/$AH52</f>
        <v>0.3</v>
      </c>
      <c r="CN52" s="111">
        <f>VLOOKUP($E52,[2]Activities!$A$9:$I$162,7,FALSE)/$AH52</f>
        <v>0.31</v>
      </c>
      <c r="CO52" s="111">
        <f>VLOOKUP($E52,[2]Activities!$A$9:$I$162,8,FALSE)/$AH52</f>
        <v>0.32</v>
      </c>
      <c r="CP52" s="111">
        <f>VLOOKUP($E52,[2]Activities!$A$9:$I$162,9,FALSE)/$AH52</f>
        <v>0.33</v>
      </c>
      <c r="CQ52" s="111"/>
      <c r="CR52" s="110"/>
      <c r="CS52" s="110"/>
      <c r="CT52" s="110"/>
      <c r="CU52" s="110"/>
      <c r="CV52" s="110"/>
      <c r="CW52" s="110"/>
      <c r="CX52" s="110"/>
      <c r="CY52" s="110"/>
      <c r="CZ52" s="110"/>
      <c r="DA52" s="110"/>
      <c r="DB52" s="110"/>
      <c r="DC52" s="110"/>
      <c r="DD52" s="110"/>
    </row>
    <row r="53" spans="1:108" x14ac:dyDescent="0.25">
      <c r="A53" s="146" t="s">
        <v>1827</v>
      </c>
      <c r="B53" s="146" t="s">
        <v>1393</v>
      </c>
      <c r="C53" s="146" t="s">
        <v>720</v>
      </c>
      <c r="D53" s="146" t="s">
        <v>1813</v>
      </c>
      <c r="E53" s="146" t="s">
        <v>1818</v>
      </c>
      <c r="F53" s="3" t="s">
        <v>1826</v>
      </c>
      <c r="G53" s="3" t="s">
        <v>1816</v>
      </c>
      <c r="H53" s="145">
        <v>455</v>
      </c>
      <c r="I53" s="145">
        <v>455</v>
      </c>
      <c r="J53" s="145">
        <v>455</v>
      </c>
      <c r="K53" s="145">
        <v>455</v>
      </c>
      <c r="L53" s="145">
        <v>455</v>
      </c>
      <c r="M53" s="145">
        <v>455</v>
      </c>
      <c r="N53" s="145">
        <v>455</v>
      </c>
      <c r="O53" s="133">
        <v>0.9</v>
      </c>
      <c r="P53" s="145">
        <v>138</v>
      </c>
      <c r="Q53" s="145">
        <v>138</v>
      </c>
      <c r="R53" s="145">
        <v>138</v>
      </c>
      <c r="S53" s="145">
        <v>138</v>
      </c>
      <c r="T53" s="145">
        <v>138</v>
      </c>
      <c r="U53" s="145">
        <v>138</v>
      </c>
      <c r="V53" s="145">
        <v>138</v>
      </c>
      <c r="W53" s="145">
        <v>0</v>
      </c>
      <c r="X53" s="145">
        <v>0</v>
      </c>
      <c r="Y53" s="145">
        <v>0</v>
      </c>
      <c r="Z53" s="145">
        <v>0</v>
      </c>
      <c r="AA53" s="145">
        <v>0</v>
      </c>
      <c r="AB53" s="145">
        <v>0</v>
      </c>
      <c r="AC53" s="145">
        <v>0</v>
      </c>
      <c r="AD53" s="133">
        <v>0.05</v>
      </c>
      <c r="AE53" s="133">
        <v>0</v>
      </c>
      <c r="AF53" s="133">
        <v>30</v>
      </c>
      <c r="AG53" s="133">
        <v>30</v>
      </c>
      <c r="AH53" s="144">
        <v>1</v>
      </c>
      <c r="AI53" s="144" t="s">
        <v>722</v>
      </c>
      <c r="AJ53" s="144" t="s">
        <v>1047</v>
      </c>
      <c r="AK53" s="144"/>
      <c r="AL53" s="143"/>
      <c r="AM53" s="143"/>
      <c r="AN53" s="143"/>
      <c r="AO53" s="143"/>
      <c r="AP53" s="143"/>
      <c r="AQ53" s="143"/>
      <c r="AR53" s="142"/>
      <c r="AS53" s="142"/>
      <c r="AT53" s="142"/>
      <c r="AU53" s="141"/>
      <c r="AV53" s="141"/>
      <c r="AW53" s="141"/>
      <c r="AX53" s="140" t="s">
        <v>1144</v>
      </c>
      <c r="AY53" s="140" t="s">
        <v>1185</v>
      </c>
      <c r="AZ53" s="139">
        <v>8.5000000000000006E-3</v>
      </c>
      <c r="BA53" s="138"/>
      <c r="BB53" s="138" t="s">
        <v>1809</v>
      </c>
      <c r="BC53" s="138">
        <v>0.01</v>
      </c>
      <c r="BD53" s="138">
        <v>0.2</v>
      </c>
      <c r="BE53" s="138"/>
      <c r="BF53" s="138"/>
      <c r="BG53" s="137"/>
      <c r="BH53" s="137"/>
      <c r="BI53" s="137"/>
      <c r="BJ53" s="137"/>
      <c r="BK53" s="136">
        <v>0</v>
      </c>
      <c r="BL53" s="136">
        <f t="shared" si="20"/>
        <v>1</v>
      </c>
      <c r="BM53" s="135"/>
      <c r="BN53" s="134">
        <v>0</v>
      </c>
      <c r="BO53" s="133"/>
      <c r="BP53" s="133"/>
      <c r="BQ53" s="133"/>
      <c r="BR53" s="133"/>
      <c r="BS53" s="133"/>
      <c r="BT53" s="133"/>
      <c r="BU53" s="132">
        <f t="shared" si="26"/>
        <v>0</v>
      </c>
      <c r="BV53" s="132"/>
      <c r="BW53" s="132"/>
      <c r="BX53" s="132"/>
      <c r="BY53" s="132"/>
      <c r="BZ53" s="132"/>
      <c r="CA53" s="132"/>
      <c r="CB53" s="131"/>
      <c r="CC53" s="131">
        <f t="shared" ref="CC53:CH60" si="28">CK53</f>
        <v>0.28999999999999998</v>
      </c>
      <c r="CD53" s="131">
        <f t="shared" si="28"/>
        <v>0.3</v>
      </c>
      <c r="CE53" s="131">
        <f t="shared" si="28"/>
        <v>0.3</v>
      </c>
      <c r="CF53" s="131">
        <f t="shared" si="28"/>
        <v>0.31</v>
      </c>
      <c r="CG53" s="131">
        <f t="shared" si="28"/>
        <v>0.32</v>
      </c>
      <c r="CH53" s="131">
        <f t="shared" si="28"/>
        <v>0.33</v>
      </c>
      <c r="CI53" s="130" t="s">
        <v>1815</v>
      </c>
      <c r="CJ53" s="129">
        <f>VLOOKUP($E53,[2]Activities!$A$9:$I$162,3,FALSE)/$AH53</f>
        <v>0.28000000000000003</v>
      </c>
      <c r="CK53" s="129">
        <f>VLOOKUP($E53,[2]Activities!$A$9:$I$162,4,FALSE)/$AH53</f>
        <v>0.28999999999999998</v>
      </c>
      <c r="CL53" s="129">
        <f>VLOOKUP($E53,[2]Activities!$A$9:$I$162,5,FALSE)/$AH53</f>
        <v>0.3</v>
      </c>
      <c r="CM53" s="129">
        <f>VLOOKUP($E53,[2]Activities!$A$9:$I$162,6,FALSE)/$AH53</f>
        <v>0.3</v>
      </c>
      <c r="CN53" s="129">
        <f>VLOOKUP($E53,[2]Activities!$A$9:$I$162,7,FALSE)/$AH53</f>
        <v>0.31</v>
      </c>
      <c r="CO53" s="129">
        <f>VLOOKUP($E53,[2]Activities!$A$9:$I$162,8,FALSE)/$AH53</f>
        <v>0.32</v>
      </c>
      <c r="CP53" s="129">
        <f>VLOOKUP($E53,[2]Activities!$A$9:$I$162,9,FALSE)/$AH53</f>
        <v>0.33</v>
      </c>
      <c r="CQ53" s="129"/>
      <c r="CR53" s="128"/>
      <c r="CS53" s="128"/>
      <c r="CT53" s="128"/>
      <c r="CU53" s="128"/>
      <c r="CV53" s="128"/>
      <c r="CW53" s="128"/>
      <c r="CX53" s="128"/>
      <c r="CY53" s="128"/>
      <c r="CZ53" s="128"/>
      <c r="DA53" s="128"/>
      <c r="DB53" s="128"/>
      <c r="DC53" s="128"/>
      <c r="DD53" s="128"/>
    </row>
    <row r="54" spans="1:108" x14ac:dyDescent="0.25">
      <c r="A54" s="127" t="s">
        <v>1825</v>
      </c>
      <c r="B54" s="127" t="s">
        <v>1393</v>
      </c>
      <c r="C54" s="127" t="s">
        <v>720</v>
      </c>
      <c r="D54" s="127" t="s">
        <v>1813</v>
      </c>
      <c r="E54" s="127" t="s">
        <v>1818</v>
      </c>
      <c r="F54" s="1" t="s">
        <v>1824</v>
      </c>
      <c r="G54" s="1" t="s">
        <v>1816</v>
      </c>
      <c r="H54" s="126">
        <v>460</v>
      </c>
      <c r="I54" s="126">
        <v>460</v>
      </c>
      <c r="J54" s="126">
        <v>460</v>
      </c>
      <c r="K54" s="126">
        <v>460</v>
      </c>
      <c r="L54" s="126">
        <v>460</v>
      </c>
      <c r="M54" s="126">
        <v>460</v>
      </c>
      <c r="N54" s="126">
        <v>460</v>
      </c>
      <c r="O54" s="115">
        <v>0.9</v>
      </c>
      <c r="P54" s="126">
        <v>140</v>
      </c>
      <c r="Q54" s="126">
        <v>140</v>
      </c>
      <c r="R54" s="126">
        <v>140</v>
      </c>
      <c r="S54" s="126">
        <v>140</v>
      </c>
      <c r="T54" s="126">
        <v>140</v>
      </c>
      <c r="U54" s="126">
        <v>140</v>
      </c>
      <c r="V54" s="126">
        <v>140</v>
      </c>
      <c r="W54" s="126">
        <v>0</v>
      </c>
      <c r="X54" s="126">
        <v>0</v>
      </c>
      <c r="Y54" s="126">
        <v>0</v>
      </c>
      <c r="Z54" s="126">
        <v>0</v>
      </c>
      <c r="AA54" s="126">
        <v>0</v>
      </c>
      <c r="AB54" s="126">
        <v>0</v>
      </c>
      <c r="AC54" s="126">
        <v>0</v>
      </c>
      <c r="AD54" s="115">
        <v>0.05</v>
      </c>
      <c r="AE54" s="115">
        <v>0</v>
      </c>
      <c r="AF54" s="115">
        <v>30</v>
      </c>
      <c r="AG54" s="115">
        <v>30</v>
      </c>
      <c r="AH54" s="125">
        <v>1</v>
      </c>
      <c r="AI54" s="125" t="s">
        <v>722</v>
      </c>
      <c r="AJ54" s="125" t="s">
        <v>1047</v>
      </c>
      <c r="AK54" s="125"/>
      <c r="AL54" s="124"/>
      <c r="AM54" s="124"/>
      <c r="AN54" s="124"/>
      <c r="AO54" s="124"/>
      <c r="AP54" s="124"/>
      <c r="AQ54" s="124"/>
      <c r="AR54" s="123"/>
      <c r="AS54" s="123"/>
      <c r="AT54" s="123"/>
      <c r="AU54" s="122"/>
      <c r="AV54" s="122"/>
      <c r="AW54" s="122"/>
      <c r="AX54" s="120" t="s">
        <v>1144</v>
      </c>
      <c r="AY54" s="120" t="s">
        <v>1185</v>
      </c>
      <c r="AZ54" s="121">
        <v>8.5000000000000006E-3</v>
      </c>
      <c r="BA54" s="120"/>
      <c r="BB54" s="120" t="s">
        <v>1809</v>
      </c>
      <c r="BC54" s="120">
        <v>0.01</v>
      </c>
      <c r="BD54" s="120">
        <v>0.2</v>
      </c>
      <c r="BE54" s="120"/>
      <c r="BF54" s="120"/>
      <c r="BG54" s="119"/>
      <c r="BH54" s="119"/>
      <c r="BI54" s="119"/>
      <c r="BJ54" s="119"/>
      <c r="BK54" s="118">
        <v>0</v>
      </c>
      <c r="BL54" s="118">
        <f t="shared" si="20"/>
        <v>1</v>
      </c>
      <c r="BM54" s="117"/>
      <c r="BN54" s="116">
        <v>0</v>
      </c>
      <c r="BO54" s="115"/>
      <c r="BP54" s="115"/>
      <c r="BQ54" s="115"/>
      <c r="BR54" s="115"/>
      <c r="BS54" s="115"/>
      <c r="BT54" s="115"/>
      <c r="BU54" s="114">
        <f t="shared" si="26"/>
        <v>0</v>
      </c>
      <c r="BV54" s="114"/>
      <c r="BW54" s="114"/>
      <c r="BX54" s="114"/>
      <c r="BY54" s="114"/>
      <c r="BZ54" s="114"/>
      <c r="CA54" s="114"/>
      <c r="CB54" s="113"/>
      <c r="CC54" s="113">
        <f t="shared" si="28"/>
        <v>0.28999999999999998</v>
      </c>
      <c r="CD54" s="113">
        <f t="shared" si="28"/>
        <v>0.3</v>
      </c>
      <c r="CE54" s="113">
        <f t="shared" si="28"/>
        <v>0.3</v>
      </c>
      <c r="CF54" s="113">
        <f t="shared" si="28"/>
        <v>0.31</v>
      </c>
      <c r="CG54" s="113">
        <f t="shared" si="28"/>
        <v>0.32</v>
      </c>
      <c r="CH54" s="113">
        <f t="shared" si="28"/>
        <v>0.33</v>
      </c>
      <c r="CI54" s="112" t="s">
        <v>1815</v>
      </c>
      <c r="CJ54" s="111">
        <f>VLOOKUP($E54,[2]Activities!$A$9:$I$162,3,FALSE)/$AH54</f>
        <v>0.28000000000000003</v>
      </c>
      <c r="CK54" s="111">
        <f>VLOOKUP($E54,[2]Activities!$A$9:$I$162,4,FALSE)/$AH54</f>
        <v>0.28999999999999998</v>
      </c>
      <c r="CL54" s="111">
        <f>VLOOKUP($E54,[2]Activities!$A$9:$I$162,5,FALSE)/$AH54</f>
        <v>0.3</v>
      </c>
      <c r="CM54" s="111">
        <f>VLOOKUP($E54,[2]Activities!$A$9:$I$162,6,FALSE)/$AH54</f>
        <v>0.3</v>
      </c>
      <c r="CN54" s="111">
        <f>VLOOKUP($E54,[2]Activities!$A$9:$I$162,7,FALSE)/$AH54</f>
        <v>0.31</v>
      </c>
      <c r="CO54" s="111">
        <f>VLOOKUP($E54,[2]Activities!$A$9:$I$162,8,FALSE)/$AH54</f>
        <v>0.32</v>
      </c>
      <c r="CP54" s="111">
        <f>VLOOKUP($E54,[2]Activities!$A$9:$I$162,9,FALSE)/$AH54</f>
        <v>0.33</v>
      </c>
      <c r="CQ54" s="111"/>
      <c r="CR54" s="110"/>
      <c r="CS54" s="110"/>
      <c r="CT54" s="110"/>
      <c r="CU54" s="110"/>
      <c r="CV54" s="110"/>
      <c r="CW54" s="110"/>
      <c r="CX54" s="110"/>
      <c r="CY54" s="110"/>
      <c r="CZ54" s="110"/>
      <c r="DA54" s="110"/>
      <c r="DB54" s="110"/>
      <c r="DC54" s="110"/>
      <c r="DD54" s="110"/>
    </row>
    <row r="55" spans="1:108" x14ac:dyDescent="0.25">
      <c r="A55" s="146" t="s">
        <v>1823</v>
      </c>
      <c r="B55" s="146" t="s">
        <v>1393</v>
      </c>
      <c r="C55" s="146" t="s">
        <v>720</v>
      </c>
      <c r="D55" s="146" t="s">
        <v>1813</v>
      </c>
      <c r="E55" s="146" t="s">
        <v>1818</v>
      </c>
      <c r="F55" s="3" t="s">
        <v>1822</v>
      </c>
      <c r="G55" s="3" t="s">
        <v>1816</v>
      </c>
      <c r="H55" s="145">
        <v>490</v>
      </c>
      <c r="I55" s="145">
        <v>490</v>
      </c>
      <c r="J55" s="145">
        <v>490</v>
      </c>
      <c r="K55" s="145">
        <v>490</v>
      </c>
      <c r="L55" s="145">
        <v>490</v>
      </c>
      <c r="M55" s="145">
        <v>490</v>
      </c>
      <c r="N55" s="145">
        <v>490</v>
      </c>
      <c r="O55" s="133">
        <v>0.9</v>
      </c>
      <c r="P55" s="145">
        <v>145</v>
      </c>
      <c r="Q55" s="145">
        <v>145</v>
      </c>
      <c r="R55" s="145">
        <v>145</v>
      </c>
      <c r="S55" s="145">
        <v>145</v>
      </c>
      <c r="T55" s="145">
        <v>145</v>
      </c>
      <c r="U55" s="145">
        <v>145</v>
      </c>
      <c r="V55" s="145">
        <v>145</v>
      </c>
      <c r="W55" s="145">
        <v>0</v>
      </c>
      <c r="X55" s="145">
        <v>0</v>
      </c>
      <c r="Y55" s="145">
        <v>0</v>
      </c>
      <c r="Z55" s="145">
        <v>0</v>
      </c>
      <c r="AA55" s="145">
        <v>0</v>
      </c>
      <c r="AB55" s="145">
        <v>0</v>
      </c>
      <c r="AC55" s="145">
        <v>0</v>
      </c>
      <c r="AD55" s="133">
        <v>0.05</v>
      </c>
      <c r="AE55" s="133">
        <v>0</v>
      </c>
      <c r="AF55" s="133">
        <v>30</v>
      </c>
      <c r="AG55" s="133">
        <v>30</v>
      </c>
      <c r="AH55" s="144">
        <v>1</v>
      </c>
      <c r="AI55" s="144" t="s">
        <v>722</v>
      </c>
      <c r="AJ55" s="144" t="s">
        <v>1047</v>
      </c>
      <c r="AK55" s="144"/>
      <c r="AL55" s="143"/>
      <c r="AM55" s="143"/>
      <c r="AN55" s="143"/>
      <c r="AO55" s="143"/>
      <c r="AP55" s="143"/>
      <c r="AQ55" s="143"/>
      <c r="AR55" s="142"/>
      <c r="AS55" s="142"/>
      <c r="AT55" s="142"/>
      <c r="AU55" s="141"/>
      <c r="AV55" s="141"/>
      <c r="AW55" s="141"/>
      <c r="AX55" s="140" t="s">
        <v>1144</v>
      </c>
      <c r="AY55" s="140" t="s">
        <v>1185</v>
      </c>
      <c r="AZ55" s="139">
        <v>6.0000000000000001E-3</v>
      </c>
      <c r="BA55" s="138"/>
      <c r="BB55" s="138" t="s">
        <v>1809</v>
      </c>
      <c r="BC55" s="138">
        <v>0.01</v>
      </c>
      <c r="BD55" s="138">
        <v>0.2</v>
      </c>
      <c r="BE55" s="138"/>
      <c r="BF55" s="138"/>
      <c r="BG55" s="137"/>
      <c r="BH55" s="137"/>
      <c r="BI55" s="137"/>
      <c r="BJ55" s="137"/>
      <c r="BK55" s="136">
        <v>0</v>
      </c>
      <c r="BL55" s="136">
        <f t="shared" si="20"/>
        <v>1</v>
      </c>
      <c r="BM55" s="135"/>
      <c r="BN55" s="134">
        <v>0</v>
      </c>
      <c r="BO55" s="133"/>
      <c r="BP55" s="133"/>
      <c r="BQ55" s="133"/>
      <c r="BR55" s="133"/>
      <c r="BS55" s="133"/>
      <c r="BT55" s="133"/>
      <c r="BU55" s="132">
        <f t="shared" si="26"/>
        <v>0</v>
      </c>
      <c r="BV55" s="132"/>
      <c r="BW55" s="132"/>
      <c r="BX55" s="132"/>
      <c r="BY55" s="132"/>
      <c r="BZ55" s="132"/>
      <c r="CA55" s="132"/>
      <c r="CB55" s="131"/>
      <c r="CC55" s="131">
        <f t="shared" si="28"/>
        <v>0.28999999999999998</v>
      </c>
      <c r="CD55" s="131">
        <f t="shared" si="28"/>
        <v>0.3</v>
      </c>
      <c r="CE55" s="131">
        <f t="shared" si="28"/>
        <v>0.3</v>
      </c>
      <c r="CF55" s="131">
        <f t="shared" si="28"/>
        <v>0.31</v>
      </c>
      <c r="CG55" s="131">
        <f t="shared" si="28"/>
        <v>0.32</v>
      </c>
      <c r="CH55" s="131">
        <f t="shared" si="28"/>
        <v>0.33</v>
      </c>
      <c r="CI55" s="130" t="s">
        <v>1815</v>
      </c>
      <c r="CJ55" s="129">
        <f>VLOOKUP($E55,[2]Activities!$A$9:$I$162,3,FALSE)/$AH55</f>
        <v>0.28000000000000003</v>
      </c>
      <c r="CK55" s="129">
        <f>VLOOKUP($E55,[2]Activities!$A$9:$I$162,4,FALSE)/$AH55</f>
        <v>0.28999999999999998</v>
      </c>
      <c r="CL55" s="129">
        <f>VLOOKUP($E55,[2]Activities!$A$9:$I$162,5,FALSE)/$AH55</f>
        <v>0.3</v>
      </c>
      <c r="CM55" s="129">
        <f>VLOOKUP($E55,[2]Activities!$A$9:$I$162,6,FALSE)/$AH55</f>
        <v>0.3</v>
      </c>
      <c r="CN55" s="129">
        <f>VLOOKUP($E55,[2]Activities!$A$9:$I$162,7,FALSE)/$AH55</f>
        <v>0.31</v>
      </c>
      <c r="CO55" s="129">
        <f>VLOOKUP($E55,[2]Activities!$A$9:$I$162,8,FALSE)/$AH55</f>
        <v>0.32</v>
      </c>
      <c r="CP55" s="129">
        <f>VLOOKUP($E55,[2]Activities!$A$9:$I$162,9,FALSE)/$AH55</f>
        <v>0.33</v>
      </c>
      <c r="CQ55" s="129"/>
      <c r="CR55" s="128"/>
      <c r="CS55" s="128"/>
      <c r="CT55" s="128"/>
      <c r="CU55" s="128"/>
      <c r="CV55" s="128"/>
      <c r="CW55" s="128"/>
      <c r="CX55" s="128"/>
      <c r="CY55" s="128"/>
      <c r="CZ55" s="128"/>
      <c r="DA55" s="128"/>
      <c r="DB55" s="128"/>
      <c r="DC55" s="128"/>
      <c r="DD55" s="128"/>
    </row>
    <row r="56" spans="1:108" x14ac:dyDescent="0.25">
      <c r="A56" s="127" t="s">
        <v>1821</v>
      </c>
      <c r="B56" s="127" t="s">
        <v>1393</v>
      </c>
      <c r="C56" s="127" t="s">
        <v>720</v>
      </c>
      <c r="D56" s="127" t="s">
        <v>1813</v>
      </c>
      <c r="E56" s="127" t="s">
        <v>1818</v>
      </c>
      <c r="F56" s="1" t="s">
        <v>1820</v>
      </c>
      <c r="G56" s="1" t="s">
        <v>1816</v>
      </c>
      <c r="H56" s="126">
        <v>495</v>
      </c>
      <c r="I56" s="126">
        <v>495</v>
      </c>
      <c r="J56" s="126">
        <v>495</v>
      </c>
      <c r="K56" s="126">
        <v>495</v>
      </c>
      <c r="L56" s="126">
        <v>495</v>
      </c>
      <c r="M56" s="126">
        <v>495</v>
      </c>
      <c r="N56" s="126">
        <v>495</v>
      </c>
      <c r="O56" s="115">
        <v>0.9</v>
      </c>
      <c r="P56" s="126">
        <v>148</v>
      </c>
      <c r="Q56" s="126">
        <v>148</v>
      </c>
      <c r="R56" s="126">
        <v>148</v>
      </c>
      <c r="S56" s="126">
        <v>148</v>
      </c>
      <c r="T56" s="126">
        <v>148</v>
      </c>
      <c r="U56" s="126">
        <v>148</v>
      </c>
      <c r="V56" s="126">
        <v>148</v>
      </c>
      <c r="W56" s="126">
        <v>0</v>
      </c>
      <c r="X56" s="126">
        <v>0</v>
      </c>
      <c r="Y56" s="126">
        <v>0</v>
      </c>
      <c r="Z56" s="126">
        <v>0</v>
      </c>
      <c r="AA56" s="126">
        <v>0</v>
      </c>
      <c r="AB56" s="126">
        <v>0</v>
      </c>
      <c r="AC56" s="126">
        <v>0</v>
      </c>
      <c r="AD56" s="115">
        <v>0.05</v>
      </c>
      <c r="AE56" s="115">
        <v>0</v>
      </c>
      <c r="AF56" s="115">
        <v>30</v>
      </c>
      <c r="AG56" s="115">
        <v>30</v>
      </c>
      <c r="AH56" s="125">
        <v>1</v>
      </c>
      <c r="AI56" s="125" t="s">
        <v>722</v>
      </c>
      <c r="AJ56" s="125" t="s">
        <v>1047</v>
      </c>
      <c r="AK56" s="125"/>
      <c r="AL56" s="124"/>
      <c r="AM56" s="124"/>
      <c r="AN56" s="124"/>
      <c r="AO56" s="124"/>
      <c r="AP56" s="124"/>
      <c r="AQ56" s="124"/>
      <c r="AR56" s="123"/>
      <c r="AS56" s="123"/>
      <c r="AT56" s="123"/>
      <c r="AU56" s="122"/>
      <c r="AV56" s="122"/>
      <c r="AW56" s="122"/>
      <c r="AX56" s="120" t="s">
        <v>1144</v>
      </c>
      <c r="AY56" s="120" t="s">
        <v>1185</v>
      </c>
      <c r="AZ56" s="121">
        <v>6.0000000000000001E-3</v>
      </c>
      <c r="BA56" s="120"/>
      <c r="BB56" s="120" t="s">
        <v>1809</v>
      </c>
      <c r="BC56" s="120">
        <v>0.01</v>
      </c>
      <c r="BD56" s="120">
        <v>0.2</v>
      </c>
      <c r="BE56" s="120"/>
      <c r="BF56" s="120"/>
      <c r="BG56" s="119"/>
      <c r="BH56" s="119"/>
      <c r="BI56" s="119"/>
      <c r="BJ56" s="119"/>
      <c r="BK56" s="118">
        <v>0</v>
      </c>
      <c r="BL56" s="118">
        <f t="shared" si="20"/>
        <v>1</v>
      </c>
      <c r="BM56" s="117"/>
      <c r="BN56" s="116">
        <v>0</v>
      </c>
      <c r="BO56" s="115"/>
      <c r="BP56" s="115"/>
      <c r="BQ56" s="115"/>
      <c r="BR56" s="115"/>
      <c r="BS56" s="115"/>
      <c r="BT56" s="115"/>
      <c r="BU56" s="114">
        <f t="shared" si="26"/>
        <v>0</v>
      </c>
      <c r="BV56" s="114"/>
      <c r="BW56" s="114"/>
      <c r="BX56" s="114"/>
      <c r="BY56" s="114"/>
      <c r="BZ56" s="114"/>
      <c r="CA56" s="114"/>
      <c r="CB56" s="113"/>
      <c r="CC56" s="113">
        <f t="shared" si="28"/>
        <v>0.28999999999999998</v>
      </c>
      <c r="CD56" s="113">
        <f t="shared" si="28"/>
        <v>0.3</v>
      </c>
      <c r="CE56" s="113">
        <f t="shared" si="28"/>
        <v>0.3</v>
      </c>
      <c r="CF56" s="113">
        <f t="shared" si="28"/>
        <v>0.31</v>
      </c>
      <c r="CG56" s="113">
        <f t="shared" si="28"/>
        <v>0.32</v>
      </c>
      <c r="CH56" s="113">
        <f t="shared" si="28"/>
        <v>0.33</v>
      </c>
      <c r="CI56" s="112" t="s">
        <v>1815</v>
      </c>
      <c r="CJ56" s="111">
        <f>VLOOKUP($E56,[2]Activities!$A$9:$I$162,3,FALSE)/$AH56</f>
        <v>0.28000000000000003</v>
      </c>
      <c r="CK56" s="111">
        <f>VLOOKUP($E56,[2]Activities!$A$9:$I$162,4,FALSE)/$AH56</f>
        <v>0.28999999999999998</v>
      </c>
      <c r="CL56" s="111">
        <f>VLOOKUP($E56,[2]Activities!$A$9:$I$162,5,FALSE)/$AH56</f>
        <v>0.3</v>
      </c>
      <c r="CM56" s="111">
        <f>VLOOKUP($E56,[2]Activities!$A$9:$I$162,6,FALSE)/$AH56</f>
        <v>0.3</v>
      </c>
      <c r="CN56" s="111">
        <f>VLOOKUP($E56,[2]Activities!$A$9:$I$162,7,FALSE)/$AH56</f>
        <v>0.31</v>
      </c>
      <c r="CO56" s="111">
        <f>VLOOKUP($E56,[2]Activities!$A$9:$I$162,8,FALSE)/$AH56</f>
        <v>0.32</v>
      </c>
      <c r="CP56" s="111">
        <f>VLOOKUP($E56,[2]Activities!$A$9:$I$162,9,FALSE)/$AH56</f>
        <v>0.33</v>
      </c>
      <c r="CQ56" s="111"/>
      <c r="CR56" s="110"/>
      <c r="CS56" s="110"/>
      <c r="CT56" s="110"/>
      <c r="CU56" s="110"/>
      <c r="CV56" s="110"/>
      <c r="CW56" s="110"/>
      <c r="CX56" s="110"/>
      <c r="CY56" s="110"/>
      <c r="CZ56" s="110"/>
      <c r="DA56" s="110"/>
      <c r="DB56" s="110"/>
      <c r="DC56" s="110"/>
      <c r="DD56" s="110"/>
    </row>
    <row r="57" spans="1:108" x14ac:dyDescent="0.25">
      <c r="A57" s="146" t="s">
        <v>1819</v>
      </c>
      <c r="B57" s="146" t="s">
        <v>1393</v>
      </c>
      <c r="C57" s="146" t="s">
        <v>720</v>
      </c>
      <c r="D57" s="146" t="s">
        <v>1813</v>
      </c>
      <c r="E57" s="146" t="s">
        <v>1818</v>
      </c>
      <c r="F57" s="3" t="s">
        <v>1817</v>
      </c>
      <c r="G57" s="3" t="s">
        <v>1816</v>
      </c>
      <c r="H57" s="145">
        <v>500</v>
      </c>
      <c r="I57" s="145">
        <v>500</v>
      </c>
      <c r="J57" s="145">
        <v>500</v>
      </c>
      <c r="K57" s="145">
        <v>500</v>
      </c>
      <c r="L57" s="145">
        <v>500</v>
      </c>
      <c r="M57" s="145">
        <v>500</v>
      </c>
      <c r="N57" s="145">
        <v>500</v>
      </c>
      <c r="O57" s="133">
        <v>0.9</v>
      </c>
      <c r="P57" s="145">
        <v>150</v>
      </c>
      <c r="Q57" s="145">
        <v>150</v>
      </c>
      <c r="R57" s="145">
        <v>150</v>
      </c>
      <c r="S57" s="145">
        <v>150</v>
      </c>
      <c r="T57" s="145">
        <v>150</v>
      </c>
      <c r="U57" s="145">
        <v>150</v>
      </c>
      <c r="V57" s="145">
        <v>150</v>
      </c>
      <c r="W57" s="145">
        <v>0</v>
      </c>
      <c r="X57" s="145">
        <v>0</v>
      </c>
      <c r="Y57" s="145">
        <v>0</v>
      </c>
      <c r="Z57" s="145">
        <v>0</v>
      </c>
      <c r="AA57" s="145">
        <v>0</v>
      </c>
      <c r="AB57" s="145">
        <v>0</v>
      </c>
      <c r="AC57" s="145">
        <v>0</v>
      </c>
      <c r="AD57" s="133">
        <v>0.05</v>
      </c>
      <c r="AE57" s="133">
        <v>0</v>
      </c>
      <c r="AF57" s="133">
        <v>30</v>
      </c>
      <c r="AG57" s="133">
        <v>30</v>
      </c>
      <c r="AH57" s="144">
        <v>1</v>
      </c>
      <c r="AI57" s="144" t="s">
        <v>722</v>
      </c>
      <c r="AJ57" s="144" t="s">
        <v>1047</v>
      </c>
      <c r="AK57" s="144"/>
      <c r="AL57" s="143"/>
      <c r="AM57" s="143"/>
      <c r="AN57" s="143"/>
      <c r="AO57" s="143"/>
      <c r="AP57" s="143"/>
      <c r="AQ57" s="143"/>
      <c r="AR57" s="142"/>
      <c r="AS57" s="142"/>
      <c r="AT57" s="142"/>
      <c r="AU57" s="141"/>
      <c r="AV57" s="141"/>
      <c r="AW57" s="141"/>
      <c r="AX57" s="140" t="s">
        <v>1144</v>
      </c>
      <c r="AY57" s="140" t="s">
        <v>1185</v>
      </c>
      <c r="AZ57" s="139">
        <v>6.0000000000000001E-3</v>
      </c>
      <c r="BA57" s="138"/>
      <c r="BB57" s="138" t="s">
        <v>1809</v>
      </c>
      <c r="BC57" s="138">
        <v>0.01</v>
      </c>
      <c r="BD57" s="138">
        <v>0.2</v>
      </c>
      <c r="BE57" s="138"/>
      <c r="BF57" s="138"/>
      <c r="BG57" s="137"/>
      <c r="BH57" s="137"/>
      <c r="BI57" s="137"/>
      <c r="BJ57" s="137"/>
      <c r="BK57" s="136">
        <v>0</v>
      </c>
      <c r="BL57" s="136">
        <f t="shared" si="20"/>
        <v>1</v>
      </c>
      <c r="BM57" s="135"/>
      <c r="BN57" s="134">
        <v>0</v>
      </c>
      <c r="BO57" s="133"/>
      <c r="BP57" s="133"/>
      <c r="BQ57" s="133"/>
      <c r="BR57" s="133"/>
      <c r="BS57" s="133"/>
      <c r="BT57" s="133"/>
      <c r="BU57" s="132">
        <f t="shared" si="26"/>
        <v>0</v>
      </c>
      <c r="BV57" s="132"/>
      <c r="BW57" s="132"/>
      <c r="BX57" s="132"/>
      <c r="BY57" s="132"/>
      <c r="BZ57" s="132"/>
      <c r="CA57" s="132"/>
      <c r="CB57" s="131"/>
      <c r="CC57" s="131">
        <f t="shared" si="28"/>
        <v>0.28999999999999998</v>
      </c>
      <c r="CD57" s="131">
        <f t="shared" si="28"/>
        <v>0.3</v>
      </c>
      <c r="CE57" s="131">
        <f t="shared" si="28"/>
        <v>0.3</v>
      </c>
      <c r="CF57" s="131">
        <f t="shared" si="28"/>
        <v>0.31</v>
      </c>
      <c r="CG57" s="131">
        <f t="shared" si="28"/>
        <v>0.32</v>
      </c>
      <c r="CH57" s="131">
        <f t="shared" si="28"/>
        <v>0.33</v>
      </c>
      <c r="CI57" s="130" t="s">
        <v>1815</v>
      </c>
      <c r="CJ57" s="129">
        <f>VLOOKUP($E57,[2]Activities!$A$9:$I$162,3,FALSE)/$AH57</f>
        <v>0.28000000000000003</v>
      </c>
      <c r="CK57" s="129">
        <f>VLOOKUP($E57,[2]Activities!$A$9:$I$162,4,FALSE)/$AH57</f>
        <v>0.28999999999999998</v>
      </c>
      <c r="CL57" s="129">
        <f>VLOOKUP($E57,[2]Activities!$A$9:$I$162,5,FALSE)/$AH57</f>
        <v>0.3</v>
      </c>
      <c r="CM57" s="129">
        <f>VLOOKUP($E57,[2]Activities!$A$9:$I$162,6,FALSE)/$AH57</f>
        <v>0.3</v>
      </c>
      <c r="CN57" s="129">
        <f>VLOOKUP($E57,[2]Activities!$A$9:$I$162,7,FALSE)/$AH57</f>
        <v>0.31</v>
      </c>
      <c r="CO57" s="129">
        <f>VLOOKUP($E57,[2]Activities!$A$9:$I$162,8,FALSE)/$AH57</f>
        <v>0.32</v>
      </c>
      <c r="CP57" s="129">
        <f>VLOOKUP($E57,[2]Activities!$A$9:$I$162,9,FALSE)/$AH57</f>
        <v>0.33</v>
      </c>
      <c r="CQ57" s="129"/>
      <c r="CR57" s="128"/>
      <c r="CS57" s="128"/>
      <c r="CT57" s="128"/>
      <c r="CU57" s="128"/>
      <c r="CV57" s="128"/>
      <c r="CW57" s="128"/>
      <c r="CX57" s="128"/>
      <c r="CY57" s="128"/>
      <c r="CZ57" s="128"/>
      <c r="DA57" s="128"/>
      <c r="DB57" s="128"/>
      <c r="DC57" s="128"/>
      <c r="DD57" s="128"/>
    </row>
    <row r="58" spans="1:108" x14ac:dyDescent="0.25">
      <c r="A58" s="127" t="s">
        <v>1814</v>
      </c>
      <c r="B58" s="127" t="s">
        <v>1393</v>
      </c>
      <c r="C58" s="127" t="s">
        <v>720</v>
      </c>
      <c r="D58" s="127" t="s">
        <v>1813</v>
      </c>
      <c r="E58" s="127" t="s">
        <v>1812</v>
      </c>
      <c r="F58" s="1" t="s">
        <v>1811</v>
      </c>
      <c r="G58" s="1" t="s">
        <v>1810</v>
      </c>
      <c r="H58" s="126">
        <v>300</v>
      </c>
      <c r="I58" s="126">
        <v>300</v>
      </c>
      <c r="J58" s="126">
        <v>300</v>
      </c>
      <c r="K58" s="126">
        <v>300</v>
      </c>
      <c r="L58" s="126">
        <v>300</v>
      </c>
      <c r="M58" s="126">
        <v>300</v>
      </c>
      <c r="N58" s="126">
        <v>300</v>
      </c>
      <c r="O58" s="115">
        <v>0.9</v>
      </c>
      <c r="P58" s="126">
        <v>90</v>
      </c>
      <c r="Q58" s="126">
        <v>90</v>
      </c>
      <c r="R58" s="126">
        <v>90</v>
      </c>
      <c r="S58" s="126">
        <v>90</v>
      </c>
      <c r="T58" s="126">
        <v>90</v>
      </c>
      <c r="U58" s="126">
        <v>90</v>
      </c>
      <c r="V58" s="126">
        <v>90</v>
      </c>
      <c r="W58" s="126">
        <v>0</v>
      </c>
      <c r="X58" s="126">
        <v>0</v>
      </c>
      <c r="Y58" s="126">
        <v>0</v>
      </c>
      <c r="Z58" s="126">
        <v>0</v>
      </c>
      <c r="AA58" s="126">
        <v>0</v>
      </c>
      <c r="AB58" s="126">
        <v>0</v>
      </c>
      <c r="AC58" s="126">
        <v>0</v>
      </c>
      <c r="AD58" s="115">
        <v>0.05</v>
      </c>
      <c r="AE58" s="115">
        <v>0</v>
      </c>
      <c r="AF58" s="115">
        <v>30</v>
      </c>
      <c r="AG58" s="115">
        <v>30</v>
      </c>
      <c r="AH58" s="125">
        <v>1</v>
      </c>
      <c r="AI58" s="125" t="s">
        <v>722</v>
      </c>
      <c r="AJ58" s="125" t="s">
        <v>1047</v>
      </c>
      <c r="AK58" s="125"/>
      <c r="AL58" s="124"/>
      <c r="AM58" s="124"/>
      <c r="AN58" s="124"/>
      <c r="AO58" s="124"/>
      <c r="AP58" s="124"/>
      <c r="AQ58" s="124"/>
      <c r="AR58" s="123"/>
      <c r="AS58" s="123"/>
      <c r="AT58" s="123"/>
      <c r="AU58" s="122"/>
      <c r="AV58" s="122"/>
      <c r="AW58" s="122"/>
      <c r="AX58" s="120" t="s">
        <v>1144</v>
      </c>
      <c r="AY58" s="120" t="s">
        <v>1185</v>
      </c>
      <c r="AZ58" s="121">
        <v>4.0000000000000001E-3</v>
      </c>
      <c r="BA58" s="120"/>
      <c r="BB58" s="120" t="s">
        <v>1809</v>
      </c>
      <c r="BC58" s="120">
        <v>0.01</v>
      </c>
      <c r="BD58" s="120">
        <v>0.2</v>
      </c>
      <c r="BE58" s="120"/>
      <c r="BF58" s="120"/>
      <c r="BG58" s="119"/>
      <c r="BH58" s="119"/>
      <c r="BI58" s="119"/>
      <c r="BJ58" s="119"/>
      <c r="BK58" s="118">
        <v>0</v>
      </c>
      <c r="BL58" s="118">
        <f t="shared" si="20"/>
        <v>1</v>
      </c>
      <c r="BM58" s="117"/>
      <c r="BN58" s="116">
        <f>CB58</f>
        <v>0.25</v>
      </c>
      <c r="BO58" s="115"/>
      <c r="BP58" s="115">
        <f>BN58</f>
        <v>0.25</v>
      </c>
      <c r="BQ58" s="115"/>
      <c r="BR58" s="115"/>
      <c r="BS58" s="115"/>
      <c r="BT58" s="115"/>
      <c r="BU58" s="114">
        <f t="shared" si="26"/>
        <v>0.25</v>
      </c>
      <c r="BV58" s="114"/>
      <c r="BW58" s="114"/>
      <c r="BX58" s="114"/>
      <c r="BY58" s="114"/>
      <c r="BZ58" s="114"/>
      <c r="CA58" s="114"/>
      <c r="CB58" s="113">
        <f>CJ58</f>
        <v>0.25</v>
      </c>
      <c r="CC58" s="113">
        <f t="shared" si="28"/>
        <v>0.26</v>
      </c>
      <c r="CD58" s="113">
        <f t="shared" si="28"/>
        <v>0.27</v>
      </c>
      <c r="CE58" s="113">
        <f t="shared" si="28"/>
        <v>0.27</v>
      </c>
      <c r="CF58" s="113">
        <f t="shared" si="28"/>
        <v>0.28000000000000003</v>
      </c>
      <c r="CG58" s="113">
        <f t="shared" si="28"/>
        <v>0.28999999999999998</v>
      </c>
      <c r="CH58" s="113">
        <f t="shared" si="28"/>
        <v>0.3</v>
      </c>
      <c r="CI58" s="112" t="s">
        <v>1808</v>
      </c>
      <c r="CJ58" s="111">
        <f>VLOOKUP($E58,[2]Activities!$A$9:$I$162,3,FALSE)/$AH58</f>
        <v>0.25</v>
      </c>
      <c r="CK58" s="111">
        <f>VLOOKUP($E58,[2]Activities!$A$9:$I$162,4,FALSE)/$AH58</f>
        <v>0.26</v>
      </c>
      <c r="CL58" s="111">
        <f>VLOOKUP($E58,[2]Activities!$A$9:$I$162,5,FALSE)/$AH58</f>
        <v>0.27</v>
      </c>
      <c r="CM58" s="111">
        <f>VLOOKUP($E58,[2]Activities!$A$9:$I$162,6,FALSE)/$AH58</f>
        <v>0.27</v>
      </c>
      <c r="CN58" s="111">
        <f>VLOOKUP($E58,[2]Activities!$A$9:$I$162,7,FALSE)/$AH58</f>
        <v>0.28000000000000003</v>
      </c>
      <c r="CO58" s="111">
        <f>VLOOKUP($E58,[2]Activities!$A$9:$I$162,8,FALSE)/$AH58</f>
        <v>0.28999999999999998</v>
      </c>
      <c r="CP58" s="111">
        <f>VLOOKUP($E58,[2]Activities!$A$9:$I$162,9,FALSE)/$AH58</f>
        <v>0.3</v>
      </c>
      <c r="CQ58" s="111"/>
      <c r="CR58" s="110"/>
      <c r="CS58" s="110"/>
      <c r="CT58" s="110"/>
      <c r="CU58" s="110"/>
      <c r="CV58" s="110"/>
      <c r="CW58" s="110"/>
      <c r="CX58" s="110"/>
      <c r="CY58" s="110"/>
      <c r="CZ58" s="110"/>
      <c r="DA58" s="110"/>
      <c r="DB58" s="110"/>
      <c r="DC58" s="110"/>
      <c r="DD58" s="110"/>
    </row>
    <row r="59" spans="1:108" x14ac:dyDescent="0.25">
      <c r="A59" s="146" t="s">
        <v>1807</v>
      </c>
      <c r="B59" s="146" t="s">
        <v>1393</v>
      </c>
      <c r="C59" s="146" t="s">
        <v>720</v>
      </c>
      <c r="D59" s="146" t="s">
        <v>1796</v>
      </c>
      <c r="E59" s="146" t="s">
        <v>1806</v>
      </c>
      <c r="F59" s="3" t="s">
        <v>1805</v>
      </c>
      <c r="G59" s="3" t="s">
        <v>1804</v>
      </c>
      <c r="H59" s="145">
        <v>130</v>
      </c>
      <c r="I59" s="145">
        <v>130</v>
      </c>
      <c r="J59" s="145">
        <v>130</v>
      </c>
      <c r="K59" s="145">
        <v>130</v>
      </c>
      <c r="L59" s="145">
        <v>130</v>
      </c>
      <c r="M59" s="145">
        <v>130</v>
      </c>
      <c r="N59" s="145">
        <v>130</v>
      </c>
      <c r="O59" s="133">
        <v>0.9</v>
      </c>
      <c r="P59" s="145">
        <v>3.9</v>
      </c>
      <c r="Q59" s="145">
        <v>3.9</v>
      </c>
      <c r="R59" s="145">
        <v>3.9</v>
      </c>
      <c r="S59" s="145">
        <v>3.9</v>
      </c>
      <c r="T59" s="145">
        <v>3.9</v>
      </c>
      <c r="U59" s="145">
        <v>3.9</v>
      </c>
      <c r="V59" s="145">
        <v>3.9</v>
      </c>
      <c r="W59" s="145">
        <v>0</v>
      </c>
      <c r="X59" s="145">
        <v>0</v>
      </c>
      <c r="Y59" s="145">
        <v>0</v>
      </c>
      <c r="Z59" s="145">
        <v>0</v>
      </c>
      <c r="AA59" s="145">
        <v>0</v>
      </c>
      <c r="AB59" s="145">
        <v>0</v>
      </c>
      <c r="AC59" s="145">
        <v>0</v>
      </c>
      <c r="AD59" s="133">
        <v>0.05</v>
      </c>
      <c r="AE59" s="133">
        <v>0</v>
      </c>
      <c r="AF59" s="133">
        <v>30</v>
      </c>
      <c r="AG59" s="133">
        <v>30</v>
      </c>
      <c r="AH59" s="144">
        <v>1</v>
      </c>
      <c r="AI59" s="144" t="s">
        <v>722</v>
      </c>
      <c r="AJ59" s="144" t="s">
        <v>851</v>
      </c>
      <c r="AK59" s="144"/>
      <c r="AL59" s="143"/>
      <c r="AM59" s="143"/>
      <c r="AN59" s="143"/>
      <c r="AO59" s="143"/>
      <c r="AP59" s="143"/>
      <c r="AQ59" s="143"/>
      <c r="AR59" s="142"/>
      <c r="AS59" s="142"/>
      <c r="AT59" s="142"/>
      <c r="AU59" s="141"/>
      <c r="AV59" s="141"/>
      <c r="AW59" s="141"/>
      <c r="AX59" s="140" t="s">
        <v>694</v>
      </c>
      <c r="AY59" s="140"/>
      <c r="AZ59" s="139"/>
      <c r="BA59" s="138"/>
      <c r="BB59" s="138"/>
      <c r="BC59" s="138"/>
      <c r="BD59" s="138"/>
      <c r="BE59" s="138"/>
      <c r="BF59" s="138"/>
      <c r="BG59" s="137"/>
      <c r="BH59" s="137"/>
      <c r="BI59" s="137"/>
      <c r="BJ59" s="137"/>
      <c r="BK59" s="136">
        <v>0</v>
      </c>
      <c r="BL59" s="136">
        <f t="shared" si="20"/>
        <v>1</v>
      </c>
      <c r="BM59" s="135"/>
      <c r="BN59" s="134">
        <f>CB59</f>
        <v>2.4</v>
      </c>
      <c r="BO59" s="133">
        <f>$BN$59/4</f>
        <v>0.6</v>
      </c>
      <c r="BP59" s="133">
        <f>$BN$59/4</f>
        <v>0.6</v>
      </c>
      <c r="BQ59" s="133">
        <f>$BN$59/4</f>
        <v>0.6</v>
      </c>
      <c r="BR59" s="133">
        <f>$BN$59/4</f>
        <v>0.6</v>
      </c>
      <c r="BS59" s="133"/>
      <c r="BT59" s="133"/>
      <c r="BU59" s="132">
        <f t="shared" si="26"/>
        <v>2.4</v>
      </c>
      <c r="BV59" s="132"/>
      <c r="BW59" s="132"/>
      <c r="BX59" s="132"/>
      <c r="BY59" s="132"/>
      <c r="BZ59" s="132"/>
      <c r="CA59" s="132"/>
      <c r="CB59" s="131">
        <f>CJ59</f>
        <v>2.4</v>
      </c>
      <c r="CC59" s="131">
        <f t="shared" si="28"/>
        <v>2.5</v>
      </c>
      <c r="CD59" s="131">
        <f t="shared" si="28"/>
        <v>2.6</v>
      </c>
      <c r="CE59" s="131">
        <f t="shared" si="28"/>
        <v>2.7</v>
      </c>
      <c r="CF59" s="131">
        <f t="shared" si="28"/>
        <v>2.8</v>
      </c>
      <c r="CG59" s="131">
        <f t="shared" si="28"/>
        <v>2.9</v>
      </c>
      <c r="CH59" s="131">
        <f t="shared" si="28"/>
        <v>3</v>
      </c>
      <c r="CI59" s="130" t="s">
        <v>1792</v>
      </c>
      <c r="CJ59" s="129">
        <f>VLOOKUP($E59,[2]Activities!$A$9:$I$162,3,FALSE)/$AH59</f>
        <v>2.4</v>
      </c>
      <c r="CK59" s="129">
        <f>VLOOKUP($E59,[2]Activities!$A$9:$I$162,4,FALSE)/$AH59</f>
        <v>2.5</v>
      </c>
      <c r="CL59" s="129">
        <f>VLOOKUP($E59,[2]Activities!$A$9:$I$162,5,FALSE)/$AH59</f>
        <v>2.6</v>
      </c>
      <c r="CM59" s="129">
        <f>VLOOKUP($E59,[2]Activities!$A$9:$I$162,6,FALSE)/$AH59</f>
        <v>2.7</v>
      </c>
      <c r="CN59" s="129">
        <f>VLOOKUP($E59,[2]Activities!$A$9:$I$162,7,FALSE)/$AH59</f>
        <v>2.8</v>
      </c>
      <c r="CO59" s="129">
        <f>VLOOKUP($E59,[2]Activities!$A$9:$I$162,8,FALSE)/$AH59</f>
        <v>2.9</v>
      </c>
      <c r="CP59" s="129">
        <f>VLOOKUP($E59,[2]Activities!$A$9:$I$162,9,FALSE)/$AH59</f>
        <v>3</v>
      </c>
      <c r="CQ59" s="129"/>
      <c r="CR59" s="128"/>
      <c r="CS59" s="128"/>
      <c r="CT59" s="128"/>
      <c r="CU59" s="128"/>
      <c r="CV59" s="128"/>
      <c r="CW59" s="128"/>
      <c r="CX59" s="128"/>
      <c r="CY59" s="128"/>
      <c r="CZ59" s="128"/>
      <c r="DA59" s="128"/>
      <c r="DB59" s="128"/>
      <c r="DC59" s="128"/>
      <c r="DD59" s="128"/>
    </row>
    <row r="60" spans="1:108" x14ac:dyDescent="0.25">
      <c r="A60" s="127" t="s">
        <v>1803</v>
      </c>
      <c r="B60" s="127" t="s">
        <v>1393</v>
      </c>
      <c r="C60" s="127" t="s">
        <v>720</v>
      </c>
      <c r="D60" s="127" t="s">
        <v>1796</v>
      </c>
      <c r="E60" s="127" t="s">
        <v>1800</v>
      </c>
      <c r="F60" s="1" t="s">
        <v>1802</v>
      </c>
      <c r="G60" s="1" t="s">
        <v>1798</v>
      </c>
      <c r="H60" s="126">
        <v>185</v>
      </c>
      <c r="I60" s="126">
        <v>185</v>
      </c>
      <c r="J60" s="126">
        <v>185</v>
      </c>
      <c r="K60" s="126">
        <v>185</v>
      </c>
      <c r="L60" s="126">
        <v>185</v>
      </c>
      <c r="M60" s="126">
        <v>185</v>
      </c>
      <c r="N60" s="126">
        <v>185</v>
      </c>
      <c r="O60" s="115">
        <v>0.9</v>
      </c>
      <c r="P60" s="126">
        <v>6</v>
      </c>
      <c r="Q60" s="126">
        <v>6</v>
      </c>
      <c r="R60" s="126">
        <v>6</v>
      </c>
      <c r="S60" s="126">
        <v>6</v>
      </c>
      <c r="T60" s="126">
        <v>6</v>
      </c>
      <c r="U60" s="126">
        <v>6</v>
      </c>
      <c r="V60" s="126">
        <v>6</v>
      </c>
      <c r="W60" s="126">
        <v>1.5</v>
      </c>
      <c r="X60" s="126">
        <v>1.5</v>
      </c>
      <c r="Y60" s="126">
        <v>1.5</v>
      </c>
      <c r="Z60" s="126">
        <v>1.5</v>
      </c>
      <c r="AA60" s="126">
        <v>1.5</v>
      </c>
      <c r="AB60" s="126">
        <v>1.5</v>
      </c>
      <c r="AC60" s="126">
        <v>1.5</v>
      </c>
      <c r="AD60" s="115">
        <v>0.05</v>
      </c>
      <c r="AE60" s="115">
        <v>0</v>
      </c>
      <c r="AF60" s="115">
        <v>30</v>
      </c>
      <c r="AG60" s="115">
        <v>30</v>
      </c>
      <c r="AH60" s="125">
        <v>1</v>
      </c>
      <c r="AI60" s="125" t="s">
        <v>722</v>
      </c>
      <c r="AJ60" s="125" t="s">
        <v>851</v>
      </c>
      <c r="AK60" s="125"/>
      <c r="AL60" s="124"/>
      <c r="AM60" s="124"/>
      <c r="AN60" s="124"/>
      <c r="AO60" s="124"/>
      <c r="AP60" s="124"/>
      <c r="AQ60" s="124"/>
      <c r="AR60" s="123"/>
      <c r="AS60" s="123"/>
      <c r="AT60" s="123"/>
      <c r="AU60" s="122"/>
      <c r="AV60" s="122"/>
      <c r="AW60" s="122"/>
      <c r="AX60" s="120" t="s">
        <v>694</v>
      </c>
      <c r="AY60" s="120"/>
      <c r="AZ60" s="121"/>
      <c r="BA60" s="120"/>
      <c r="BB60" s="120"/>
      <c r="BC60" s="120"/>
      <c r="BD60" s="120"/>
      <c r="BE60" s="120"/>
      <c r="BF60" s="120"/>
      <c r="BG60" s="119"/>
      <c r="BH60" s="119"/>
      <c r="BI60" s="119"/>
      <c r="BJ60" s="119"/>
      <c r="BK60" s="118">
        <v>0</v>
      </c>
      <c r="BL60" s="118">
        <f t="shared" si="20"/>
        <v>1</v>
      </c>
      <c r="BM60" s="117"/>
      <c r="BN60" s="116">
        <f>CB60</f>
        <v>1.8</v>
      </c>
      <c r="BO60" s="115">
        <f>$BN$60/4</f>
        <v>0.45</v>
      </c>
      <c r="BP60" s="115">
        <f>$BN$60/4</f>
        <v>0.45</v>
      </c>
      <c r="BQ60" s="115">
        <f>$BN$60/4</f>
        <v>0.45</v>
      </c>
      <c r="BR60" s="115">
        <f>$BN$60/4</f>
        <v>0.45</v>
      </c>
      <c r="BS60" s="115"/>
      <c r="BT60" s="115"/>
      <c r="BU60" s="114">
        <f t="shared" si="26"/>
        <v>1.8</v>
      </c>
      <c r="BV60" s="114"/>
      <c r="BW60" s="114"/>
      <c r="BX60" s="114"/>
      <c r="BY60" s="114"/>
      <c r="BZ60" s="114"/>
      <c r="CA60" s="114"/>
      <c r="CB60" s="113">
        <f>CJ60</f>
        <v>1.8</v>
      </c>
      <c r="CC60" s="113">
        <f t="shared" si="28"/>
        <v>1.87</v>
      </c>
      <c r="CD60" s="113">
        <f t="shared" si="28"/>
        <v>1.94</v>
      </c>
      <c r="CE60" s="113">
        <f t="shared" si="28"/>
        <v>2.0099999999999998</v>
      </c>
      <c r="CF60" s="113">
        <f t="shared" si="28"/>
        <v>2.08</v>
      </c>
      <c r="CG60" s="113">
        <f t="shared" si="28"/>
        <v>2.15</v>
      </c>
      <c r="CH60" s="113">
        <f t="shared" si="28"/>
        <v>2.2200000000000002</v>
      </c>
      <c r="CI60" s="112" t="s">
        <v>1792</v>
      </c>
      <c r="CJ60" s="111">
        <f>VLOOKUP($E60,[2]Activities!$A$9:$I$162,3,FALSE)/$AH60</f>
        <v>1.8</v>
      </c>
      <c r="CK60" s="111">
        <f>VLOOKUP($E60,[2]Activities!$A$9:$I$162,4,FALSE)/$AH60</f>
        <v>1.87</v>
      </c>
      <c r="CL60" s="111">
        <f>VLOOKUP($E60,[2]Activities!$A$9:$I$162,5,FALSE)/$AH60</f>
        <v>1.94</v>
      </c>
      <c r="CM60" s="111">
        <f>VLOOKUP($E60,[2]Activities!$A$9:$I$162,6,FALSE)/$AH60</f>
        <v>2.0099999999999998</v>
      </c>
      <c r="CN60" s="111">
        <f>VLOOKUP($E60,[2]Activities!$A$9:$I$162,7,FALSE)/$AH60</f>
        <v>2.08</v>
      </c>
      <c r="CO60" s="111">
        <f>VLOOKUP($E60,[2]Activities!$A$9:$I$162,8,FALSE)/$AH60</f>
        <v>2.15</v>
      </c>
      <c r="CP60" s="111">
        <f>VLOOKUP($E60,[2]Activities!$A$9:$I$162,9,FALSE)/$AH60</f>
        <v>2.2200000000000002</v>
      </c>
      <c r="CQ60" s="111"/>
      <c r="CR60" s="110"/>
      <c r="CS60" s="110"/>
      <c r="CT60" s="110"/>
      <c r="CU60" s="110"/>
      <c r="CV60" s="110"/>
      <c r="CW60" s="110"/>
      <c r="CX60" s="110"/>
      <c r="CY60" s="110"/>
      <c r="CZ60" s="110"/>
      <c r="DA60" s="110"/>
      <c r="DB60" s="110"/>
      <c r="DC60" s="110"/>
      <c r="DD60" s="110"/>
    </row>
    <row r="61" spans="1:108" x14ac:dyDescent="0.25">
      <c r="A61" s="146" t="s">
        <v>1801</v>
      </c>
      <c r="B61" s="146" t="s">
        <v>1393</v>
      </c>
      <c r="C61" s="146" t="s">
        <v>720</v>
      </c>
      <c r="D61" s="146" t="s">
        <v>1796</v>
      </c>
      <c r="E61" s="146" t="s">
        <v>1800</v>
      </c>
      <c r="F61" s="3" t="s">
        <v>1799</v>
      </c>
      <c r="G61" s="3" t="s">
        <v>1798</v>
      </c>
      <c r="H61" s="145">
        <v>185</v>
      </c>
      <c r="I61" s="145">
        <v>185</v>
      </c>
      <c r="J61" s="145">
        <v>185</v>
      </c>
      <c r="K61" s="145">
        <v>185</v>
      </c>
      <c r="L61" s="145">
        <v>185</v>
      </c>
      <c r="M61" s="145">
        <v>185</v>
      </c>
      <c r="N61" s="145">
        <v>185</v>
      </c>
      <c r="O61" s="133">
        <v>0.9</v>
      </c>
      <c r="P61" s="145">
        <v>6</v>
      </c>
      <c r="Q61" s="145">
        <v>6</v>
      </c>
      <c r="R61" s="145">
        <v>6</v>
      </c>
      <c r="S61" s="145">
        <v>6</v>
      </c>
      <c r="T61" s="145">
        <v>6</v>
      </c>
      <c r="U61" s="145">
        <v>6</v>
      </c>
      <c r="V61" s="145">
        <v>6</v>
      </c>
      <c r="W61" s="145">
        <v>0</v>
      </c>
      <c r="X61" s="145">
        <v>0</v>
      </c>
      <c r="Y61" s="145">
        <v>0</v>
      </c>
      <c r="Z61" s="145">
        <v>0</v>
      </c>
      <c r="AA61" s="145">
        <v>0</v>
      </c>
      <c r="AB61" s="145">
        <v>0</v>
      </c>
      <c r="AC61" s="145">
        <v>0</v>
      </c>
      <c r="AD61" s="133">
        <v>0.05</v>
      </c>
      <c r="AE61" s="133">
        <v>0</v>
      </c>
      <c r="AF61" s="133">
        <v>30</v>
      </c>
      <c r="AG61" s="133">
        <v>30</v>
      </c>
      <c r="AH61" s="144">
        <v>1</v>
      </c>
      <c r="AI61" s="144" t="s">
        <v>722</v>
      </c>
      <c r="AJ61" s="144" t="s">
        <v>851</v>
      </c>
      <c r="AK61" s="144"/>
      <c r="AL61" s="143"/>
      <c r="AM61" s="143"/>
      <c r="AN61" s="143"/>
      <c r="AO61" s="143"/>
      <c r="AP61" s="143"/>
      <c r="AQ61" s="143"/>
      <c r="AR61" s="142"/>
      <c r="AS61" s="142"/>
      <c r="AT61" s="142"/>
      <c r="AU61" s="141"/>
      <c r="AV61" s="141"/>
      <c r="AW61" s="141"/>
      <c r="AX61" s="140" t="s">
        <v>694</v>
      </c>
      <c r="AY61" s="140"/>
      <c r="AZ61" s="139"/>
      <c r="BA61" s="138"/>
      <c r="BB61" s="138"/>
      <c r="BC61" s="138"/>
      <c r="BD61" s="138"/>
      <c r="BE61" s="138"/>
      <c r="BF61" s="138"/>
      <c r="BG61" s="137"/>
      <c r="BH61" s="137"/>
      <c r="BI61" s="137"/>
      <c r="BJ61" s="137"/>
      <c r="BK61" s="136">
        <v>0</v>
      </c>
      <c r="BL61" s="136">
        <f t="shared" si="20"/>
        <v>1</v>
      </c>
      <c r="BM61" s="135"/>
      <c r="BN61" s="134">
        <v>0</v>
      </c>
      <c r="BO61" s="133"/>
      <c r="BP61" s="133"/>
      <c r="BQ61" s="133"/>
      <c r="BR61" s="133"/>
      <c r="BS61" s="133"/>
      <c r="BT61" s="133"/>
      <c r="BU61" s="132">
        <f t="shared" si="26"/>
        <v>0</v>
      </c>
      <c r="BV61" s="132"/>
      <c r="BW61" s="132"/>
      <c r="BX61" s="132"/>
      <c r="BY61" s="132"/>
      <c r="BZ61" s="132"/>
      <c r="CA61" s="132"/>
      <c r="CB61" s="131"/>
      <c r="CC61" s="131"/>
      <c r="CD61" s="131">
        <f t="shared" ref="CD61:CH62" si="29">CL61</f>
        <v>1.94</v>
      </c>
      <c r="CE61" s="131">
        <f t="shared" si="29"/>
        <v>2.0099999999999998</v>
      </c>
      <c r="CF61" s="131">
        <f t="shared" si="29"/>
        <v>2.08</v>
      </c>
      <c r="CG61" s="131">
        <f t="shared" si="29"/>
        <v>2.15</v>
      </c>
      <c r="CH61" s="131">
        <f t="shared" si="29"/>
        <v>2.2200000000000002</v>
      </c>
      <c r="CI61" s="130" t="s">
        <v>1792</v>
      </c>
      <c r="CJ61" s="129">
        <f>VLOOKUP($E61,[2]Activities!$A$9:$I$162,3,FALSE)/$AH61</f>
        <v>1.8</v>
      </c>
      <c r="CK61" s="129">
        <f>VLOOKUP($E61,[2]Activities!$A$9:$I$162,4,FALSE)/$AH61</f>
        <v>1.87</v>
      </c>
      <c r="CL61" s="129">
        <f>VLOOKUP($E61,[2]Activities!$A$9:$I$162,5,FALSE)/$AH61</f>
        <v>1.94</v>
      </c>
      <c r="CM61" s="129">
        <f>VLOOKUP($E61,[2]Activities!$A$9:$I$162,6,FALSE)/$AH61</f>
        <v>2.0099999999999998</v>
      </c>
      <c r="CN61" s="129">
        <f>VLOOKUP($E61,[2]Activities!$A$9:$I$162,7,FALSE)/$AH61</f>
        <v>2.08</v>
      </c>
      <c r="CO61" s="129">
        <f>VLOOKUP($E61,[2]Activities!$A$9:$I$162,8,FALSE)/$AH61</f>
        <v>2.15</v>
      </c>
      <c r="CP61" s="129">
        <f>VLOOKUP($E61,[2]Activities!$A$9:$I$162,9,FALSE)/$AH61</f>
        <v>2.2200000000000002</v>
      </c>
      <c r="CQ61" s="129"/>
      <c r="CR61" s="128"/>
      <c r="CS61" s="128"/>
      <c r="CT61" s="128"/>
      <c r="CU61" s="128"/>
      <c r="CV61" s="128"/>
      <c r="CW61" s="128"/>
      <c r="CX61" s="128"/>
      <c r="CY61" s="128"/>
      <c r="CZ61" s="128"/>
      <c r="DA61" s="128"/>
      <c r="DB61" s="128"/>
      <c r="DC61" s="128"/>
      <c r="DD61" s="128"/>
    </row>
    <row r="62" spans="1:108" x14ac:dyDescent="0.25">
      <c r="A62" s="127" t="s">
        <v>1797</v>
      </c>
      <c r="B62" s="127" t="s">
        <v>1393</v>
      </c>
      <c r="C62" s="127" t="s">
        <v>720</v>
      </c>
      <c r="D62" s="127" t="s">
        <v>1796</v>
      </c>
      <c r="E62" s="127" t="s">
        <v>1795</v>
      </c>
      <c r="F62" s="1" t="s">
        <v>1794</v>
      </c>
      <c r="G62" s="1" t="s">
        <v>1793</v>
      </c>
      <c r="H62" s="126">
        <v>0</v>
      </c>
      <c r="I62" s="126">
        <v>0</v>
      </c>
      <c r="J62" s="126">
        <v>0</v>
      </c>
      <c r="K62" s="126">
        <v>0</v>
      </c>
      <c r="L62" s="126">
        <v>0</v>
      </c>
      <c r="M62" s="126">
        <v>0</v>
      </c>
      <c r="N62" s="126">
        <v>0</v>
      </c>
      <c r="O62" s="115">
        <v>0.9</v>
      </c>
      <c r="P62" s="126">
        <v>0</v>
      </c>
      <c r="Q62" s="126">
        <v>0</v>
      </c>
      <c r="R62" s="126">
        <v>0</v>
      </c>
      <c r="S62" s="126">
        <v>0</v>
      </c>
      <c r="T62" s="126">
        <v>0</v>
      </c>
      <c r="U62" s="126">
        <v>0</v>
      </c>
      <c r="V62" s="126">
        <v>0</v>
      </c>
      <c r="W62" s="126">
        <v>0</v>
      </c>
      <c r="X62" s="126">
        <v>0</v>
      </c>
      <c r="Y62" s="126">
        <v>0</v>
      </c>
      <c r="Z62" s="126">
        <v>0</v>
      </c>
      <c r="AA62" s="126">
        <v>0</v>
      </c>
      <c r="AB62" s="126">
        <v>0</v>
      </c>
      <c r="AC62" s="126">
        <v>0</v>
      </c>
      <c r="AD62" s="115">
        <v>0.05</v>
      </c>
      <c r="AE62" s="115">
        <v>0</v>
      </c>
      <c r="AF62" s="115">
        <v>1</v>
      </c>
      <c r="AG62" s="115">
        <v>1</v>
      </c>
      <c r="AH62" s="125">
        <v>1</v>
      </c>
      <c r="AI62" s="125" t="s">
        <v>722</v>
      </c>
      <c r="AJ62" s="125" t="s">
        <v>851</v>
      </c>
      <c r="AK62" s="125"/>
      <c r="AL62" s="124"/>
      <c r="AM62" s="124"/>
      <c r="AN62" s="124"/>
      <c r="AO62" s="124"/>
      <c r="AP62" s="124"/>
      <c r="AQ62" s="124"/>
      <c r="AR62" s="123"/>
      <c r="AS62" s="123"/>
      <c r="AT62" s="123"/>
      <c r="AU62" s="122"/>
      <c r="AV62" s="122"/>
      <c r="AW62" s="122"/>
      <c r="AX62" s="120" t="s">
        <v>694</v>
      </c>
      <c r="AY62" s="120"/>
      <c r="AZ62" s="121"/>
      <c r="BA62" s="120"/>
      <c r="BB62" s="120"/>
      <c r="BC62" s="120"/>
      <c r="BD62" s="120"/>
      <c r="BE62" s="120"/>
      <c r="BF62" s="120"/>
      <c r="BG62" s="119"/>
      <c r="BH62" s="119"/>
      <c r="BI62" s="119"/>
      <c r="BJ62" s="119"/>
      <c r="BK62" s="118">
        <v>0</v>
      </c>
      <c r="BL62" s="118">
        <f t="shared" si="20"/>
        <v>0</v>
      </c>
      <c r="BM62" s="117"/>
      <c r="BN62" s="116"/>
      <c r="BO62" s="115"/>
      <c r="BP62" s="115"/>
      <c r="BQ62" s="115"/>
      <c r="BR62" s="115"/>
      <c r="BS62" s="115"/>
      <c r="BT62" s="115"/>
      <c r="BU62" s="114">
        <f t="shared" si="26"/>
        <v>0</v>
      </c>
      <c r="BV62" s="114"/>
      <c r="BW62" s="114"/>
      <c r="BX62" s="114"/>
      <c r="BY62" s="114"/>
      <c r="BZ62" s="114"/>
      <c r="CA62" s="114"/>
      <c r="CB62" s="113">
        <f>CJ62</f>
        <v>1.2</v>
      </c>
      <c r="CC62" s="113">
        <f>CK62</f>
        <v>1.25</v>
      </c>
      <c r="CD62" s="113">
        <f t="shared" si="29"/>
        <v>1.3</v>
      </c>
      <c r="CE62" s="113">
        <f t="shared" si="29"/>
        <v>1.35</v>
      </c>
      <c r="CF62" s="113">
        <f t="shared" si="29"/>
        <v>1.4</v>
      </c>
      <c r="CG62" s="113">
        <f t="shared" si="29"/>
        <v>1.45</v>
      </c>
      <c r="CH62" s="113">
        <f t="shared" si="29"/>
        <v>1.5</v>
      </c>
      <c r="CI62" s="112" t="s">
        <v>1792</v>
      </c>
      <c r="CJ62" s="111">
        <f>VLOOKUP($E62,[2]Activities!$A$9:$I$162,3,FALSE)/$AH62</f>
        <v>1.2</v>
      </c>
      <c r="CK62" s="111">
        <f>VLOOKUP($E62,[2]Activities!$A$9:$I$162,4,FALSE)/$AH62</f>
        <v>1.25</v>
      </c>
      <c r="CL62" s="111">
        <f>VLOOKUP($E62,[2]Activities!$A$9:$I$162,5,FALSE)/$AH62</f>
        <v>1.3</v>
      </c>
      <c r="CM62" s="111">
        <f>VLOOKUP($E62,[2]Activities!$A$9:$I$162,6,FALSE)/$AH62</f>
        <v>1.35</v>
      </c>
      <c r="CN62" s="111">
        <f>VLOOKUP($E62,[2]Activities!$A$9:$I$162,7,FALSE)/$AH62</f>
        <v>1.4</v>
      </c>
      <c r="CO62" s="111">
        <f>VLOOKUP($E62,[2]Activities!$A$9:$I$162,8,FALSE)/$AH62</f>
        <v>1.45</v>
      </c>
      <c r="CP62" s="111">
        <f>VLOOKUP($E62,[2]Activities!$A$9:$I$162,9,FALSE)/$AH62</f>
        <v>1.5</v>
      </c>
      <c r="CQ62" s="111"/>
      <c r="CR62" s="110"/>
      <c r="CS62" s="110"/>
      <c r="CT62" s="110"/>
      <c r="CU62" s="110"/>
      <c r="CV62" s="110"/>
      <c r="CW62" s="110"/>
      <c r="CX62" s="110"/>
      <c r="CY62" s="110"/>
      <c r="CZ62" s="110"/>
      <c r="DA62" s="110"/>
      <c r="DB62" s="110"/>
      <c r="DC62" s="110"/>
      <c r="DD62" s="110"/>
    </row>
    <row r="63" spans="1:108" x14ac:dyDescent="0.25">
      <c r="A63" s="146" t="s">
        <v>1791</v>
      </c>
      <c r="B63" s="146" t="s">
        <v>843</v>
      </c>
      <c r="C63" s="146" t="s">
        <v>720</v>
      </c>
      <c r="D63" s="146" t="s">
        <v>1627</v>
      </c>
      <c r="E63" s="146" t="s">
        <v>1708</v>
      </c>
      <c r="F63" s="3" t="s">
        <v>1790</v>
      </c>
      <c r="G63" s="3" t="s">
        <v>1706</v>
      </c>
      <c r="H63" s="145">
        <v>725</v>
      </c>
      <c r="I63" s="145">
        <v>725</v>
      </c>
      <c r="J63" s="145">
        <v>725</v>
      </c>
      <c r="K63" s="145">
        <v>725</v>
      </c>
      <c r="L63" s="145">
        <v>725</v>
      </c>
      <c r="M63" s="145">
        <v>725</v>
      </c>
      <c r="N63" s="145">
        <v>725</v>
      </c>
      <c r="O63" s="133">
        <v>0.9</v>
      </c>
      <c r="P63" s="145">
        <v>36</v>
      </c>
      <c r="Q63" s="145">
        <v>36</v>
      </c>
      <c r="R63" s="145">
        <v>36</v>
      </c>
      <c r="S63" s="145">
        <v>36</v>
      </c>
      <c r="T63" s="145">
        <v>36</v>
      </c>
      <c r="U63" s="145">
        <v>36</v>
      </c>
      <c r="V63" s="145">
        <v>36</v>
      </c>
      <c r="W63" s="145">
        <v>0</v>
      </c>
      <c r="X63" s="145">
        <v>0</v>
      </c>
      <c r="Y63" s="145">
        <v>0</v>
      </c>
      <c r="Z63" s="145">
        <v>0</v>
      </c>
      <c r="AA63" s="145">
        <v>0</v>
      </c>
      <c r="AB63" s="145">
        <v>0</v>
      </c>
      <c r="AC63" s="145">
        <v>0</v>
      </c>
      <c r="AD63" s="133">
        <v>0.05</v>
      </c>
      <c r="AE63" s="133">
        <v>0</v>
      </c>
      <c r="AF63" s="133">
        <v>30</v>
      </c>
      <c r="AG63" s="133">
        <v>30</v>
      </c>
      <c r="AH63" s="144">
        <v>1</v>
      </c>
      <c r="AI63" s="144" t="s">
        <v>722</v>
      </c>
      <c r="AJ63" s="144" t="s">
        <v>994</v>
      </c>
      <c r="AK63" s="144"/>
      <c r="AL63" s="143"/>
      <c r="AM63" s="143"/>
      <c r="AN63" s="143"/>
      <c r="AO63" s="143"/>
      <c r="AP63" s="143"/>
      <c r="AQ63" s="143"/>
      <c r="AR63" s="142"/>
      <c r="AS63" s="142"/>
      <c r="AT63" s="142"/>
      <c r="AU63" s="141"/>
      <c r="AV63" s="141"/>
      <c r="AW63" s="141"/>
      <c r="AX63" s="140" t="s">
        <v>694</v>
      </c>
      <c r="AY63" s="140"/>
      <c r="AZ63" s="139"/>
      <c r="BA63" s="138"/>
      <c r="BB63" s="138"/>
      <c r="BC63" s="138"/>
      <c r="BD63" s="138"/>
      <c r="BE63" s="138"/>
      <c r="BF63" s="138"/>
      <c r="BG63" s="137"/>
      <c r="BH63" s="137"/>
      <c r="BI63" s="137"/>
      <c r="BJ63" s="137"/>
      <c r="BK63" s="136">
        <v>0</v>
      </c>
      <c r="BL63" s="136">
        <f t="shared" si="20"/>
        <v>1</v>
      </c>
      <c r="BM63" s="135"/>
      <c r="BN63" s="134">
        <v>4</v>
      </c>
      <c r="BO63" s="133"/>
      <c r="BP63" s="133"/>
      <c r="BQ63" s="133">
        <v>1.3</v>
      </c>
      <c r="BR63" s="133">
        <v>1.3</v>
      </c>
      <c r="BS63" s="133">
        <v>1.28</v>
      </c>
      <c r="BT63" s="133"/>
      <c r="BU63" s="132">
        <f t="shared" si="26"/>
        <v>4</v>
      </c>
      <c r="BV63" s="132"/>
      <c r="BW63" s="132"/>
      <c r="BX63" s="132"/>
      <c r="BY63" s="132"/>
      <c r="BZ63" s="132"/>
      <c r="CA63" s="132"/>
      <c r="CB63" s="131">
        <v>5</v>
      </c>
      <c r="CC63" s="131">
        <v>4</v>
      </c>
      <c r="CD63" s="131">
        <v>4</v>
      </c>
      <c r="CE63" s="131">
        <v>3.8</v>
      </c>
      <c r="CF63" s="131">
        <v>3.3</v>
      </c>
      <c r="CG63" s="131">
        <v>2.5</v>
      </c>
      <c r="CH63" s="131">
        <v>2</v>
      </c>
      <c r="CI63" s="130" t="s">
        <v>1789</v>
      </c>
      <c r="CJ63" s="129">
        <f>VLOOKUP($E63,[2]Activities!$A$9:$I$162,3,FALSE)/$AH63</f>
        <v>0</v>
      </c>
      <c r="CK63" s="129">
        <f>VLOOKUP($E63,[2]Activities!$A$9:$I$162,4,FALSE)/$AH63</f>
        <v>0</v>
      </c>
      <c r="CL63" s="129">
        <f>VLOOKUP($E63,[2]Activities!$A$9:$I$162,5,FALSE)/$AH63</f>
        <v>0</v>
      </c>
      <c r="CM63" s="129">
        <f>VLOOKUP($E63,[2]Activities!$A$9:$I$162,6,FALSE)/$AH63</f>
        <v>0</v>
      </c>
      <c r="CN63" s="129">
        <f>VLOOKUP($E63,[2]Activities!$A$9:$I$162,7,FALSE)/$AH63</f>
        <v>0</v>
      </c>
      <c r="CO63" s="129">
        <f>VLOOKUP($E63,[2]Activities!$A$9:$I$162,8,FALSE)/$AH63</f>
        <v>0</v>
      </c>
      <c r="CP63" s="129">
        <f>VLOOKUP($E63,[2]Activities!$A$9:$I$162,9,FALSE)/$AH63</f>
        <v>0</v>
      </c>
      <c r="CQ63" s="129"/>
      <c r="CR63" s="128"/>
      <c r="CS63" s="128"/>
      <c r="CT63" s="128">
        <v>1</v>
      </c>
      <c r="CU63" s="128">
        <v>1</v>
      </c>
      <c r="CV63" s="128">
        <v>1</v>
      </c>
      <c r="CW63" s="128">
        <v>1</v>
      </c>
      <c r="CX63" s="128"/>
      <c r="CY63" s="128"/>
      <c r="CZ63" s="128"/>
      <c r="DA63" s="128"/>
      <c r="DB63" s="128"/>
      <c r="DC63" s="128"/>
      <c r="DD63" s="128"/>
    </row>
    <row r="64" spans="1:108" x14ac:dyDescent="0.25">
      <c r="A64" s="127" t="s">
        <v>1788</v>
      </c>
      <c r="B64" s="127" t="s">
        <v>843</v>
      </c>
      <c r="C64" s="127" t="s">
        <v>720</v>
      </c>
      <c r="D64" s="127" t="s">
        <v>1627</v>
      </c>
      <c r="E64" s="127" t="s">
        <v>1708</v>
      </c>
      <c r="F64" s="1" t="s">
        <v>1787</v>
      </c>
      <c r="G64" s="1" t="s">
        <v>1706</v>
      </c>
      <c r="H64" s="126">
        <v>1100</v>
      </c>
      <c r="I64" s="126">
        <v>1100</v>
      </c>
      <c r="J64" s="126">
        <v>1100</v>
      </c>
      <c r="K64" s="126">
        <v>1100</v>
      </c>
      <c r="L64" s="126">
        <v>1100</v>
      </c>
      <c r="M64" s="126">
        <v>1100</v>
      </c>
      <c r="N64" s="126">
        <v>1100</v>
      </c>
      <c r="O64" s="115">
        <v>0.9</v>
      </c>
      <c r="P64" s="126">
        <v>48</v>
      </c>
      <c r="Q64" s="126">
        <v>48</v>
      </c>
      <c r="R64" s="126">
        <v>48</v>
      </c>
      <c r="S64" s="126">
        <v>48</v>
      </c>
      <c r="T64" s="126">
        <v>48</v>
      </c>
      <c r="U64" s="126">
        <v>48</v>
      </c>
      <c r="V64" s="126">
        <v>48</v>
      </c>
      <c r="W64" s="126">
        <v>0</v>
      </c>
      <c r="X64" s="126">
        <v>0</v>
      </c>
      <c r="Y64" s="126">
        <v>0</v>
      </c>
      <c r="Z64" s="126">
        <v>0</v>
      </c>
      <c r="AA64" s="126">
        <v>0</v>
      </c>
      <c r="AB64" s="126">
        <v>0</v>
      </c>
      <c r="AC64" s="126">
        <v>0</v>
      </c>
      <c r="AD64" s="115">
        <v>0.05</v>
      </c>
      <c r="AE64" s="115">
        <v>0</v>
      </c>
      <c r="AF64" s="115">
        <v>30</v>
      </c>
      <c r="AG64" s="115">
        <v>30</v>
      </c>
      <c r="AH64" s="125">
        <v>1</v>
      </c>
      <c r="AI64" s="125" t="s">
        <v>722</v>
      </c>
      <c r="AJ64" s="125" t="s">
        <v>994</v>
      </c>
      <c r="AK64" s="125"/>
      <c r="AL64" s="124"/>
      <c r="AM64" s="124"/>
      <c r="AN64" s="124"/>
      <c r="AO64" s="124"/>
      <c r="AP64" s="124"/>
      <c r="AQ64" s="124"/>
      <c r="AR64" s="123"/>
      <c r="AS64" s="123"/>
      <c r="AT64" s="123"/>
      <c r="AU64" s="122"/>
      <c r="AV64" s="122"/>
      <c r="AW64" s="122"/>
      <c r="AX64" s="120" t="s">
        <v>694</v>
      </c>
      <c r="AY64" s="120"/>
      <c r="AZ64" s="121"/>
      <c r="BA64" s="120"/>
      <c r="BB64" s="120"/>
      <c r="BC64" s="120"/>
      <c r="BD64" s="120"/>
      <c r="BE64" s="120"/>
      <c r="BF64" s="120"/>
      <c r="BG64" s="119"/>
      <c r="BH64" s="119"/>
      <c r="BI64" s="119"/>
      <c r="BJ64" s="119"/>
      <c r="BK64" s="118">
        <v>0</v>
      </c>
      <c r="BL64" s="118">
        <f t="shared" si="20"/>
        <v>1</v>
      </c>
      <c r="BM64" s="117"/>
      <c r="BN64" s="116">
        <v>0</v>
      </c>
      <c r="BO64" s="115"/>
      <c r="BP64" s="115"/>
      <c r="BQ64" s="115"/>
      <c r="BR64" s="115"/>
      <c r="BS64" s="115"/>
      <c r="BT64" s="115"/>
      <c r="BU64" s="114">
        <f t="shared" si="26"/>
        <v>0</v>
      </c>
      <c r="BV64" s="114"/>
      <c r="BW64" s="114"/>
      <c r="BX64" s="114"/>
      <c r="BY64" s="114"/>
      <c r="BZ64" s="114"/>
      <c r="CA64" s="114"/>
      <c r="CB64" s="113"/>
      <c r="CC64" s="113">
        <v>1</v>
      </c>
      <c r="CD64" s="113">
        <v>2.5</v>
      </c>
      <c r="CE64" s="113">
        <f t="shared" ref="CE64:CE75" si="30">CE63</f>
        <v>3.8</v>
      </c>
      <c r="CF64" s="113">
        <f t="shared" ref="CF64:CF75" si="31">CF63</f>
        <v>3.3</v>
      </c>
      <c r="CG64" s="113">
        <f t="shared" ref="CG64:CG75" si="32">CG63</f>
        <v>2.5</v>
      </c>
      <c r="CH64" s="113">
        <f t="shared" ref="CH64:CH75" si="33">CH63</f>
        <v>2</v>
      </c>
      <c r="CI64" s="112" t="s">
        <v>1782</v>
      </c>
      <c r="CJ64" s="111">
        <f>VLOOKUP($E64,[2]Activities!$A$9:$I$162,3,FALSE)/$AH64</f>
        <v>0</v>
      </c>
      <c r="CK64" s="111">
        <f>VLOOKUP($E64,[2]Activities!$A$9:$I$162,4,FALSE)/$AH64</f>
        <v>0</v>
      </c>
      <c r="CL64" s="111">
        <f>VLOOKUP($E64,[2]Activities!$A$9:$I$162,5,FALSE)/$AH64</f>
        <v>0</v>
      </c>
      <c r="CM64" s="111">
        <f>VLOOKUP($E64,[2]Activities!$A$9:$I$162,6,FALSE)/$AH64</f>
        <v>0</v>
      </c>
      <c r="CN64" s="111">
        <f>VLOOKUP($E64,[2]Activities!$A$9:$I$162,7,FALSE)/$AH64</f>
        <v>0</v>
      </c>
      <c r="CO64" s="111">
        <f>VLOOKUP($E64,[2]Activities!$A$9:$I$162,8,FALSE)/$AH64</f>
        <v>0</v>
      </c>
      <c r="CP64" s="111">
        <f>VLOOKUP($E64,[2]Activities!$A$9:$I$162,9,FALSE)/$AH64</f>
        <v>0</v>
      </c>
      <c r="CQ64" s="111"/>
      <c r="CR64" s="110"/>
      <c r="CS64" s="110"/>
      <c r="CT64" s="110"/>
      <c r="CU64" s="110"/>
      <c r="CV64" s="110">
        <v>1</v>
      </c>
      <c r="CW64" s="110">
        <v>1</v>
      </c>
      <c r="CX64" s="110"/>
      <c r="CY64" s="110"/>
      <c r="CZ64" s="110"/>
      <c r="DA64" s="110"/>
      <c r="DB64" s="110"/>
      <c r="DC64" s="110"/>
      <c r="DD64" s="110"/>
    </row>
    <row r="65" spans="1:108" x14ac:dyDescent="0.25">
      <c r="A65" s="146" t="s">
        <v>1786</v>
      </c>
      <c r="B65" s="146" t="s">
        <v>843</v>
      </c>
      <c r="C65" s="146" t="s">
        <v>720</v>
      </c>
      <c r="D65" s="146" t="s">
        <v>1627</v>
      </c>
      <c r="E65" s="146" t="s">
        <v>1708</v>
      </c>
      <c r="F65" s="3" t="s">
        <v>1785</v>
      </c>
      <c r="G65" s="3" t="s">
        <v>1706</v>
      </c>
      <c r="H65" s="145">
        <v>1100</v>
      </c>
      <c r="I65" s="145">
        <v>1100</v>
      </c>
      <c r="J65" s="145">
        <v>1100</v>
      </c>
      <c r="K65" s="145">
        <v>1100</v>
      </c>
      <c r="L65" s="145">
        <v>1100</v>
      </c>
      <c r="M65" s="145">
        <v>1100</v>
      </c>
      <c r="N65" s="145">
        <v>1100</v>
      </c>
      <c r="O65" s="133">
        <v>0.9</v>
      </c>
      <c r="P65" s="145">
        <v>48</v>
      </c>
      <c r="Q65" s="145">
        <v>48</v>
      </c>
      <c r="R65" s="145">
        <v>48</v>
      </c>
      <c r="S65" s="145">
        <v>48</v>
      </c>
      <c r="T65" s="145">
        <v>48</v>
      </c>
      <c r="U65" s="145">
        <v>48</v>
      </c>
      <c r="V65" s="145">
        <v>48</v>
      </c>
      <c r="W65" s="145">
        <v>0</v>
      </c>
      <c r="X65" s="145">
        <v>0</v>
      </c>
      <c r="Y65" s="145">
        <v>0</v>
      </c>
      <c r="Z65" s="145">
        <v>0</v>
      </c>
      <c r="AA65" s="145">
        <v>0</v>
      </c>
      <c r="AB65" s="145">
        <v>0</v>
      </c>
      <c r="AC65" s="145">
        <v>0</v>
      </c>
      <c r="AD65" s="133">
        <v>0.05</v>
      </c>
      <c r="AE65" s="133">
        <v>0</v>
      </c>
      <c r="AF65" s="133">
        <v>30</v>
      </c>
      <c r="AG65" s="133">
        <v>30</v>
      </c>
      <c r="AH65" s="144">
        <v>1</v>
      </c>
      <c r="AI65" s="144" t="s">
        <v>722</v>
      </c>
      <c r="AJ65" s="144" t="s">
        <v>994</v>
      </c>
      <c r="AK65" s="144"/>
      <c r="AL65" s="143"/>
      <c r="AM65" s="143"/>
      <c r="AN65" s="143"/>
      <c r="AO65" s="143"/>
      <c r="AP65" s="143"/>
      <c r="AQ65" s="143"/>
      <c r="AR65" s="142"/>
      <c r="AS65" s="142"/>
      <c r="AT65" s="142"/>
      <c r="AU65" s="141"/>
      <c r="AV65" s="141"/>
      <c r="AW65" s="141"/>
      <c r="AX65" s="140" t="s">
        <v>694</v>
      </c>
      <c r="AY65" s="140"/>
      <c r="AZ65" s="139"/>
      <c r="BA65" s="138"/>
      <c r="BB65" s="138"/>
      <c r="BC65" s="138"/>
      <c r="BD65" s="138"/>
      <c r="BE65" s="138"/>
      <c r="BF65" s="138"/>
      <c r="BG65" s="137"/>
      <c r="BH65" s="137"/>
      <c r="BI65" s="137"/>
      <c r="BJ65" s="137"/>
      <c r="BK65" s="136">
        <v>0</v>
      </c>
      <c r="BL65" s="136">
        <f t="shared" si="20"/>
        <v>1</v>
      </c>
      <c r="BM65" s="135"/>
      <c r="BN65" s="134">
        <v>0</v>
      </c>
      <c r="BO65" s="133"/>
      <c r="BP65" s="133"/>
      <c r="BQ65" s="133"/>
      <c r="BR65" s="133"/>
      <c r="BS65" s="133"/>
      <c r="BT65" s="133"/>
      <c r="BU65" s="132">
        <f t="shared" si="26"/>
        <v>0</v>
      </c>
      <c r="BV65" s="132"/>
      <c r="BW65" s="132"/>
      <c r="BX65" s="132"/>
      <c r="BY65" s="132"/>
      <c r="BZ65" s="132"/>
      <c r="CA65" s="132"/>
      <c r="CB65" s="131"/>
      <c r="CC65" s="131">
        <v>1</v>
      </c>
      <c r="CD65" s="131">
        <v>2.5</v>
      </c>
      <c r="CE65" s="131">
        <f t="shared" si="30"/>
        <v>3.8</v>
      </c>
      <c r="CF65" s="131">
        <f t="shared" si="31"/>
        <v>3.3</v>
      </c>
      <c r="CG65" s="131">
        <f t="shared" si="32"/>
        <v>2.5</v>
      </c>
      <c r="CH65" s="131">
        <f t="shared" si="33"/>
        <v>2</v>
      </c>
      <c r="CI65" s="130" t="s">
        <v>1782</v>
      </c>
      <c r="CJ65" s="129">
        <f>VLOOKUP($E65,[2]Activities!$A$9:$I$162,3,FALSE)/$AH65</f>
        <v>0</v>
      </c>
      <c r="CK65" s="129">
        <f>VLOOKUP($E65,[2]Activities!$A$9:$I$162,4,FALSE)/$AH65</f>
        <v>0</v>
      </c>
      <c r="CL65" s="129">
        <f>VLOOKUP($E65,[2]Activities!$A$9:$I$162,5,FALSE)/$AH65</f>
        <v>0</v>
      </c>
      <c r="CM65" s="129">
        <f>VLOOKUP($E65,[2]Activities!$A$9:$I$162,6,FALSE)/$AH65</f>
        <v>0</v>
      </c>
      <c r="CN65" s="129">
        <f>VLOOKUP($E65,[2]Activities!$A$9:$I$162,7,FALSE)/$AH65</f>
        <v>0</v>
      </c>
      <c r="CO65" s="129">
        <f>VLOOKUP($E65,[2]Activities!$A$9:$I$162,8,FALSE)/$AH65</f>
        <v>0</v>
      </c>
      <c r="CP65" s="129">
        <f>VLOOKUP($E65,[2]Activities!$A$9:$I$162,9,FALSE)/$AH65</f>
        <v>0</v>
      </c>
      <c r="CQ65" s="129"/>
      <c r="CR65" s="128"/>
      <c r="CS65" s="128"/>
      <c r="CT65" s="128"/>
      <c r="CU65" s="128"/>
      <c r="CV65" s="128"/>
      <c r="CW65" s="128"/>
      <c r="CX65" s="128"/>
      <c r="CY65" s="128"/>
      <c r="CZ65" s="128"/>
      <c r="DA65" s="128"/>
      <c r="DB65" s="128"/>
      <c r="DC65" s="128"/>
      <c r="DD65" s="128"/>
    </row>
    <row r="66" spans="1:108" x14ac:dyDescent="0.25">
      <c r="A66" s="127" t="s">
        <v>1784</v>
      </c>
      <c r="B66" s="127" t="s">
        <v>843</v>
      </c>
      <c r="C66" s="127" t="s">
        <v>720</v>
      </c>
      <c r="D66" s="127" t="s">
        <v>1627</v>
      </c>
      <c r="E66" s="127" t="s">
        <v>1708</v>
      </c>
      <c r="F66" s="1" t="s">
        <v>1783</v>
      </c>
      <c r="G66" s="1" t="s">
        <v>1706</v>
      </c>
      <c r="H66" s="126">
        <v>1100</v>
      </c>
      <c r="I66" s="126">
        <v>1100</v>
      </c>
      <c r="J66" s="126">
        <v>1100</v>
      </c>
      <c r="K66" s="126">
        <v>1100</v>
      </c>
      <c r="L66" s="126">
        <v>1100</v>
      </c>
      <c r="M66" s="126">
        <v>1100</v>
      </c>
      <c r="N66" s="126">
        <v>1100</v>
      </c>
      <c r="O66" s="115">
        <v>0.9</v>
      </c>
      <c r="P66" s="126">
        <v>48</v>
      </c>
      <c r="Q66" s="126">
        <v>48</v>
      </c>
      <c r="R66" s="126">
        <v>48</v>
      </c>
      <c r="S66" s="126">
        <v>48</v>
      </c>
      <c r="T66" s="126">
        <v>48</v>
      </c>
      <c r="U66" s="126">
        <v>48</v>
      </c>
      <c r="V66" s="126">
        <v>48</v>
      </c>
      <c r="W66" s="126">
        <v>0</v>
      </c>
      <c r="X66" s="126">
        <v>0</v>
      </c>
      <c r="Y66" s="126">
        <v>0</v>
      </c>
      <c r="Z66" s="126">
        <v>0</v>
      </c>
      <c r="AA66" s="126">
        <v>0</v>
      </c>
      <c r="AB66" s="126">
        <v>0</v>
      </c>
      <c r="AC66" s="126">
        <v>0</v>
      </c>
      <c r="AD66" s="115">
        <v>0.05</v>
      </c>
      <c r="AE66" s="115">
        <v>0</v>
      </c>
      <c r="AF66" s="115">
        <v>30</v>
      </c>
      <c r="AG66" s="115">
        <v>30</v>
      </c>
      <c r="AH66" s="125">
        <v>1</v>
      </c>
      <c r="AI66" s="125" t="s">
        <v>722</v>
      </c>
      <c r="AJ66" s="125" t="s">
        <v>994</v>
      </c>
      <c r="AK66" s="125"/>
      <c r="AL66" s="124"/>
      <c r="AM66" s="124"/>
      <c r="AN66" s="124"/>
      <c r="AO66" s="124"/>
      <c r="AP66" s="124"/>
      <c r="AQ66" s="124"/>
      <c r="AR66" s="123"/>
      <c r="AS66" s="123"/>
      <c r="AT66" s="123"/>
      <c r="AU66" s="122"/>
      <c r="AV66" s="122"/>
      <c r="AW66" s="122"/>
      <c r="AX66" s="120" t="s">
        <v>694</v>
      </c>
      <c r="AY66" s="120"/>
      <c r="AZ66" s="121"/>
      <c r="BA66" s="120"/>
      <c r="BB66" s="120"/>
      <c r="BC66" s="120"/>
      <c r="BD66" s="120"/>
      <c r="BE66" s="120"/>
      <c r="BF66" s="120"/>
      <c r="BG66" s="119"/>
      <c r="BH66" s="119"/>
      <c r="BI66" s="119"/>
      <c r="BJ66" s="119"/>
      <c r="BK66" s="118">
        <v>0</v>
      </c>
      <c r="BL66" s="118">
        <f t="shared" si="20"/>
        <v>1</v>
      </c>
      <c r="BM66" s="117"/>
      <c r="BN66" s="116">
        <v>0</v>
      </c>
      <c r="BO66" s="115"/>
      <c r="BP66" s="115"/>
      <c r="BQ66" s="115"/>
      <c r="BR66" s="115"/>
      <c r="BS66" s="115"/>
      <c r="BT66" s="115"/>
      <c r="BU66" s="114">
        <f t="shared" si="26"/>
        <v>0</v>
      </c>
      <c r="BV66" s="114"/>
      <c r="BW66" s="114"/>
      <c r="BX66" s="114"/>
      <c r="BY66" s="114"/>
      <c r="BZ66" s="114"/>
      <c r="CA66" s="114"/>
      <c r="CB66" s="113"/>
      <c r="CC66" s="113">
        <v>1</v>
      </c>
      <c r="CD66" s="113">
        <v>2.5</v>
      </c>
      <c r="CE66" s="113">
        <f t="shared" si="30"/>
        <v>3.8</v>
      </c>
      <c r="CF66" s="113">
        <f t="shared" si="31"/>
        <v>3.3</v>
      </c>
      <c r="CG66" s="113">
        <f t="shared" si="32"/>
        <v>2.5</v>
      </c>
      <c r="CH66" s="113">
        <f t="shared" si="33"/>
        <v>2</v>
      </c>
      <c r="CI66" s="112" t="s">
        <v>1782</v>
      </c>
      <c r="CJ66" s="111">
        <f>VLOOKUP($E66,[2]Activities!$A$9:$I$162,3,FALSE)/$AH66</f>
        <v>0</v>
      </c>
      <c r="CK66" s="111">
        <f>VLOOKUP($E66,[2]Activities!$A$9:$I$162,4,FALSE)/$AH66</f>
        <v>0</v>
      </c>
      <c r="CL66" s="111">
        <f>VLOOKUP($E66,[2]Activities!$A$9:$I$162,5,FALSE)/$AH66</f>
        <v>0</v>
      </c>
      <c r="CM66" s="111">
        <f>VLOOKUP($E66,[2]Activities!$A$9:$I$162,6,FALSE)/$AH66</f>
        <v>0</v>
      </c>
      <c r="CN66" s="111">
        <f>VLOOKUP($E66,[2]Activities!$A$9:$I$162,7,FALSE)/$AH66</f>
        <v>0</v>
      </c>
      <c r="CO66" s="111">
        <f>VLOOKUP($E66,[2]Activities!$A$9:$I$162,8,FALSE)/$AH66</f>
        <v>0</v>
      </c>
      <c r="CP66" s="111">
        <f>VLOOKUP($E66,[2]Activities!$A$9:$I$162,9,FALSE)/$AH66</f>
        <v>0</v>
      </c>
      <c r="CQ66" s="111"/>
      <c r="CR66" s="110"/>
      <c r="CS66" s="110"/>
      <c r="CT66" s="110"/>
      <c r="CU66" s="110"/>
      <c r="CV66" s="110"/>
      <c r="CW66" s="110"/>
      <c r="CX66" s="110"/>
      <c r="CY66" s="110"/>
      <c r="CZ66" s="110"/>
      <c r="DA66" s="110"/>
      <c r="DB66" s="110"/>
      <c r="DC66" s="110"/>
      <c r="DD66" s="110"/>
    </row>
    <row r="67" spans="1:108" x14ac:dyDescent="0.25">
      <c r="A67" s="146" t="s">
        <v>1781</v>
      </c>
      <c r="B67" s="146" t="s">
        <v>843</v>
      </c>
      <c r="C67" s="146" t="s">
        <v>720</v>
      </c>
      <c r="D67" s="146" t="s">
        <v>1627</v>
      </c>
      <c r="E67" s="146" t="s">
        <v>1708</v>
      </c>
      <c r="F67" s="3" t="s">
        <v>1780</v>
      </c>
      <c r="G67" s="3" t="s">
        <v>1706</v>
      </c>
      <c r="H67" s="145">
        <v>970</v>
      </c>
      <c r="I67" s="145">
        <v>970</v>
      </c>
      <c r="J67" s="145">
        <v>970</v>
      </c>
      <c r="K67" s="145">
        <v>970</v>
      </c>
      <c r="L67" s="145">
        <v>970</v>
      </c>
      <c r="M67" s="145">
        <v>970</v>
      </c>
      <c r="N67" s="145">
        <v>970</v>
      </c>
      <c r="O67" s="133">
        <v>0.9</v>
      </c>
      <c r="P67" s="145">
        <v>51</v>
      </c>
      <c r="Q67" s="145">
        <v>51</v>
      </c>
      <c r="R67" s="145">
        <v>51</v>
      </c>
      <c r="S67" s="145">
        <v>51</v>
      </c>
      <c r="T67" s="145">
        <v>51</v>
      </c>
      <c r="U67" s="145">
        <v>51</v>
      </c>
      <c r="V67" s="145">
        <v>51</v>
      </c>
      <c r="W67" s="145">
        <v>0</v>
      </c>
      <c r="X67" s="145">
        <v>0</v>
      </c>
      <c r="Y67" s="145">
        <v>0</v>
      </c>
      <c r="Z67" s="145">
        <v>0</v>
      </c>
      <c r="AA67" s="145">
        <v>0</v>
      </c>
      <c r="AB67" s="145">
        <v>0</v>
      </c>
      <c r="AC67" s="145">
        <v>0</v>
      </c>
      <c r="AD67" s="133">
        <v>0.05</v>
      </c>
      <c r="AE67" s="133">
        <v>0</v>
      </c>
      <c r="AF67" s="133">
        <v>25</v>
      </c>
      <c r="AG67" s="133">
        <v>25</v>
      </c>
      <c r="AH67" s="144">
        <v>1</v>
      </c>
      <c r="AI67" s="144" t="s">
        <v>852</v>
      </c>
      <c r="AJ67" s="144" t="s">
        <v>695</v>
      </c>
      <c r="AK67" s="144"/>
      <c r="AL67" s="143"/>
      <c r="AM67" s="143"/>
      <c r="AN67" s="143"/>
      <c r="AO67" s="143"/>
      <c r="AP67" s="143"/>
      <c r="AQ67" s="143"/>
      <c r="AR67" s="142">
        <v>2.5000000000000001E-3</v>
      </c>
      <c r="AS67" s="142">
        <v>0.9</v>
      </c>
      <c r="AT67" s="142" t="s">
        <v>850</v>
      </c>
      <c r="AU67" s="141"/>
      <c r="AV67" s="141"/>
      <c r="AW67" s="141"/>
      <c r="AX67" s="140" t="s">
        <v>694</v>
      </c>
      <c r="AY67" s="140"/>
      <c r="AZ67" s="139"/>
      <c r="BA67" s="138"/>
      <c r="BB67" s="138"/>
      <c r="BC67" s="138"/>
      <c r="BD67" s="138"/>
      <c r="BE67" s="138"/>
      <c r="BF67" s="138"/>
      <c r="BG67" s="137"/>
      <c r="BH67" s="137"/>
      <c r="BI67" s="137"/>
      <c r="BJ67" s="137"/>
      <c r="BK67" s="136">
        <v>0</v>
      </c>
      <c r="BL67" s="136">
        <v>1</v>
      </c>
      <c r="BM67" s="135"/>
      <c r="BN67" s="134">
        <v>0</v>
      </c>
      <c r="BO67" s="133"/>
      <c r="BP67" s="133"/>
      <c r="BQ67" s="133"/>
      <c r="BR67" s="133"/>
      <c r="BS67" s="133"/>
      <c r="BT67" s="133"/>
      <c r="BU67" s="132">
        <v>0</v>
      </c>
      <c r="BV67" s="132"/>
      <c r="BW67" s="132"/>
      <c r="BX67" s="132"/>
      <c r="BY67" s="132"/>
      <c r="BZ67" s="132"/>
      <c r="CA67" s="132"/>
      <c r="CB67" s="131">
        <v>0</v>
      </c>
      <c r="CC67" s="131">
        <v>1</v>
      </c>
      <c r="CD67" s="131">
        <v>2.5</v>
      </c>
      <c r="CE67" s="131">
        <f t="shared" si="30"/>
        <v>3.8</v>
      </c>
      <c r="CF67" s="131">
        <f t="shared" si="31"/>
        <v>3.3</v>
      </c>
      <c r="CG67" s="131">
        <f t="shared" si="32"/>
        <v>2.5</v>
      </c>
      <c r="CH67" s="131">
        <f t="shared" si="33"/>
        <v>2</v>
      </c>
      <c r="CI67" s="130" t="s">
        <v>1769</v>
      </c>
      <c r="CJ67" s="129">
        <v>5</v>
      </c>
      <c r="CK67" s="129">
        <v>5</v>
      </c>
      <c r="CL67" s="129">
        <v>5</v>
      </c>
      <c r="CM67" s="129">
        <v>5</v>
      </c>
      <c r="CN67" s="129">
        <v>5</v>
      </c>
      <c r="CO67" s="129">
        <v>5</v>
      </c>
      <c r="CP67" s="129">
        <v>5</v>
      </c>
      <c r="CQ67" s="129"/>
      <c r="CR67" s="128"/>
      <c r="CS67" s="128"/>
      <c r="CT67" s="128"/>
      <c r="CU67" s="128"/>
      <c r="CV67" s="128"/>
      <c r="CW67" s="128"/>
      <c r="CX67" s="128"/>
      <c r="CY67" s="128"/>
      <c r="CZ67" s="128"/>
      <c r="DA67" s="128"/>
      <c r="DB67" s="128"/>
      <c r="DC67" s="128"/>
      <c r="DD67" s="128"/>
    </row>
    <row r="68" spans="1:108" x14ac:dyDescent="0.25">
      <c r="A68" s="127" t="s">
        <v>1779</v>
      </c>
      <c r="B68" s="127" t="s">
        <v>843</v>
      </c>
      <c r="C68" s="127" t="s">
        <v>720</v>
      </c>
      <c r="D68" s="127" t="s">
        <v>1627</v>
      </c>
      <c r="E68" s="127" t="s">
        <v>1708</v>
      </c>
      <c r="F68" s="1" t="s">
        <v>1778</v>
      </c>
      <c r="G68" s="1" t="s">
        <v>1706</v>
      </c>
      <c r="H68" s="126">
        <v>1200</v>
      </c>
      <c r="I68" s="126">
        <v>1200</v>
      </c>
      <c r="J68" s="126">
        <v>1200</v>
      </c>
      <c r="K68" s="126">
        <v>1200</v>
      </c>
      <c r="L68" s="126">
        <v>1200</v>
      </c>
      <c r="M68" s="126">
        <v>1200</v>
      </c>
      <c r="N68" s="126">
        <v>1200</v>
      </c>
      <c r="O68" s="115">
        <v>0.9</v>
      </c>
      <c r="P68" s="126">
        <v>51</v>
      </c>
      <c r="Q68" s="126">
        <v>51</v>
      </c>
      <c r="R68" s="126">
        <v>51</v>
      </c>
      <c r="S68" s="126">
        <v>51</v>
      </c>
      <c r="T68" s="126">
        <v>51</v>
      </c>
      <c r="U68" s="126">
        <v>51</v>
      </c>
      <c r="V68" s="126">
        <v>51</v>
      </c>
      <c r="W68" s="126">
        <v>0</v>
      </c>
      <c r="X68" s="126">
        <v>0</v>
      </c>
      <c r="Y68" s="126">
        <v>0</v>
      </c>
      <c r="Z68" s="126">
        <v>0</v>
      </c>
      <c r="AA68" s="126">
        <v>0</v>
      </c>
      <c r="AB68" s="126">
        <v>0</v>
      </c>
      <c r="AC68" s="126">
        <v>0</v>
      </c>
      <c r="AD68" s="115">
        <v>0.05</v>
      </c>
      <c r="AE68" s="115">
        <v>0</v>
      </c>
      <c r="AF68" s="115">
        <v>30</v>
      </c>
      <c r="AG68" s="115">
        <v>30</v>
      </c>
      <c r="AH68" s="125">
        <v>1</v>
      </c>
      <c r="AI68" s="125" t="s">
        <v>852</v>
      </c>
      <c r="AJ68" s="125" t="s">
        <v>695</v>
      </c>
      <c r="AK68" s="125"/>
      <c r="AL68" s="124"/>
      <c r="AM68" s="124"/>
      <c r="AN68" s="124"/>
      <c r="AO68" s="124"/>
      <c r="AP68" s="124"/>
      <c r="AQ68" s="124"/>
      <c r="AR68" s="123">
        <v>2.5000000000000001E-3</v>
      </c>
      <c r="AS68" s="123">
        <v>0.9</v>
      </c>
      <c r="AT68" s="123" t="s">
        <v>850</v>
      </c>
      <c r="AU68" s="122"/>
      <c r="AV68" s="122"/>
      <c r="AW68" s="122"/>
      <c r="AX68" s="120" t="s">
        <v>694</v>
      </c>
      <c r="AY68" s="120"/>
      <c r="AZ68" s="121"/>
      <c r="BA68" s="120"/>
      <c r="BB68" s="120"/>
      <c r="BC68" s="120"/>
      <c r="BD68" s="120"/>
      <c r="BE68" s="120"/>
      <c r="BF68" s="120"/>
      <c r="BG68" s="119"/>
      <c r="BH68" s="119"/>
      <c r="BI68" s="119"/>
      <c r="BJ68" s="119"/>
      <c r="BK68" s="118">
        <v>0</v>
      </c>
      <c r="BL68" s="118">
        <f>IF(AG68=1,0,1)</f>
        <v>1</v>
      </c>
      <c r="BM68" s="117"/>
      <c r="BN68" s="116">
        <v>0</v>
      </c>
      <c r="BO68" s="115"/>
      <c r="BP68" s="115"/>
      <c r="BQ68" s="115"/>
      <c r="BR68" s="115"/>
      <c r="BS68" s="115"/>
      <c r="BT68" s="115"/>
      <c r="BU68" s="114">
        <f>IF(BL68=1,BN68,0)</f>
        <v>0</v>
      </c>
      <c r="BV68" s="114"/>
      <c r="BW68" s="114"/>
      <c r="BX68" s="114"/>
      <c r="BY68" s="114"/>
      <c r="BZ68" s="114"/>
      <c r="CA68" s="114"/>
      <c r="CB68" s="113">
        <v>0</v>
      </c>
      <c r="CC68" s="113">
        <v>1</v>
      </c>
      <c r="CD68" s="113">
        <v>2.5</v>
      </c>
      <c r="CE68" s="113">
        <f t="shared" si="30"/>
        <v>3.8</v>
      </c>
      <c r="CF68" s="113">
        <f t="shared" si="31"/>
        <v>3.3</v>
      </c>
      <c r="CG68" s="113">
        <f t="shared" si="32"/>
        <v>2.5</v>
      </c>
      <c r="CH68" s="113">
        <f t="shared" si="33"/>
        <v>2</v>
      </c>
      <c r="CI68" s="112" t="s">
        <v>1769</v>
      </c>
      <c r="CJ68" s="111">
        <f>VLOOKUP($E68,[2]Activities!$A$9:$I$162,3,FALSE)/$AH68</f>
        <v>0</v>
      </c>
      <c r="CK68" s="111">
        <f>VLOOKUP($E68,[2]Activities!$A$9:$I$162,4,FALSE)/$AH68</f>
        <v>0</v>
      </c>
      <c r="CL68" s="111">
        <f>VLOOKUP($E68,[2]Activities!$A$9:$I$162,5,FALSE)/$AH68</f>
        <v>0</v>
      </c>
      <c r="CM68" s="111">
        <f>VLOOKUP($E68,[2]Activities!$A$9:$I$162,6,FALSE)/$AH68</f>
        <v>0</v>
      </c>
      <c r="CN68" s="111">
        <f>VLOOKUP($E68,[2]Activities!$A$9:$I$162,7,FALSE)/$AH68</f>
        <v>0</v>
      </c>
      <c r="CO68" s="111">
        <f>VLOOKUP($E68,[2]Activities!$A$9:$I$162,8,FALSE)/$AH68</f>
        <v>0</v>
      </c>
      <c r="CP68" s="111">
        <f>VLOOKUP($E68,[2]Activities!$A$9:$I$162,9,FALSE)/$AH68</f>
        <v>0</v>
      </c>
      <c r="CQ68" s="111"/>
      <c r="CR68" s="110"/>
      <c r="CS68" s="110"/>
      <c r="CT68" s="110"/>
      <c r="CU68" s="110"/>
      <c r="CV68" s="110"/>
      <c r="CW68" s="110"/>
      <c r="CX68" s="110"/>
      <c r="CY68" s="110"/>
      <c r="CZ68" s="110"/>
      <c r="DA68" s="110"/>
      <c r="DB68" s="110"/>
      <c r="DC68" s="110"/>
      <c r="DD68" s="110"/>
    </row>
    <row r="69" spans="1:108" x14ac:dyDescent="0.25">
      <c r="A69" s="146" t="s">
        <v>1777</v>
      </c>
      <c r="B69" s="146" t="s">
        <v>843</v>
      </c>
      <c r="C69" s="146" t="s">
        <v>720</v>
      </c>
      <c r="D69" s="146" t="s">
        <v>1627</v>
      </c>
      <c r="E69" s="146" t="s">
        <v>1708</v>
      </c>
      <c r="F69" s="3" t="s">
        <v>1776</v>
      </c>
      <c r="G69" s="3" t="s">
        <v>1706</v>
      </c>
      <c r="H69" s="145">
        <v>1200</v>
      </c>
      <c r="I69" s="145">
        <v>1200</v>
      </c>
      <c r="J69" s="145">
        <v>1200</v>
      </c>
      <c r="K69" s="145">
        <v>1200</v>
      </c>
      <c r="L69" s="145">
        <v>1200</v>
      </c>
      <c r="M69" s="145">
        <v>1200</v>
      </c>
      <c r="N69" s="145">
        <v>1200</v>
      </c>
      <c r="O69" s="133">
        <v>0.9</v>
      </c>
      <c r="P69" s="145">
        <v>51</v>
      </c>
      <c r="Q69" s="145">
        <v>51</v>
      </c>
      <c r="R69" s="145">
        <v>51</v>
      </c>
      <c r="S69" s="145">
        <v>51</v>
      </c>
      <c r="T69" s="145">
        <v>51</v>
      </c>
      <c r="U69" s="145">
        <v>51</v>
      </c>
      <c r="V69" s="145">
        <v>51</v>
      </c>
      <c r="W69" s="145">
        <v>0</v>
      </c>
      <c r="X69" s="145">
        <v>0</v>
      </c>
      <c r="Y69" s="145">
        <v>0</v>
      </c>
      <c r="Z69" s="145">
        <v>0</v>
      </c>
      <c r="AA69" s="145">
        <v>0</v>
      </c>
      <c r="AB69" s="145">
        <v>0</v>
      </c>
      <c r="AC69" s="145">
        <v>0</v>
      </c>
      <c r="AD69" s="133">
        <v>0.05</v>
      </c>
      <c r="AE69" s="133">
        <v>0</v>
      </c>
      <c r="AF69" s="133">
        <v>30</v>
      </c>
      <c r="AG69" s="133">
        <v>30</v>
      </c>
      <c r="AH69" s="144">
        <v>1</v>
      </c>
      <c r="AI69" s="144" t="s">
        <v>852</v>
      </c>
      <c r="AJ69" s="144" t="s">
        <v>695</v>
      </c>
      <c r="AK69" s="144"/>
      <c r="AL69" s="143"/>
      <c r="AM69" s="143"/>
      <c r="AN69" s="143"/>
      <c r="AO69" s="143"/>
      <c r="AP69" s="143"/>
      <c r="AQ69" s="143"/>
      <c r="AR69" s="142">
        <v>2.5000000000000001E-3</v>
      </c>
      <c r="AS69" s="142">
        <v>0.9</v>
      </c>
      <c r="AT69" s="142" t="s">
        <v>850</v>
      </c>
      <c r="AU69" s="141"/>
      <c r="AV69" s="141"/>
      <c r="AW69" s="141"/>
      <c r="AX69" s="140" t="s">
        <v>694</v>
      </c>
      <c r="AY69" s="140"/>
      <c r="AZ69" s="139"/>
      <c r="BA69" s="138"/>
      <c r="BB69" s="138"/>
      <c r="BC69" s="138"/>
      <c r="BD69" s="138"/>
      <c r="BE69" s="138"/>
      <c r="BF69" s="138"/>
      <c r="BG69" s="137"/>
      <c r="BH69" s="137"/>
      <c r="BI69" s="137"/>
      <c r="BJ69" s="137"/>
      <c r="BK69" s="136">
        <v>0</v>
      </c>
      <c r="BL69" s="136">
        <f>IF(AG69=1,0,1)</f>
        <v>1</v>
      </c>
      <c r="BM69" s="135"/>
      <c r="BN69" s="134">
        <v>0</v>
      </c>
      <c r="BO69" s="133"/>
      <c r="BP69" s="133"/>
      <c r="BQ69" s="133"/>
      <c r="BR69" s="133"/>
      <c r="BS69" s="133"/>
      <c r="BT69" s="133"/>
      <c r="BU69" s="132">
        <f>IF(BL69=1,BN69,0)</f>
        <v>0</v>
      </c>
      <c r="BV69" s="132"/>
      <c r="BW69" s="132"/>
      <c r="BX69" s="132"/>
      <c r="BY69" s="132"/>
      <c r="BZ69" s="132"/>
      <c r="CA69" s="132"/>
      <c r="CB69" s="131"/>
      <c r="CC69" s="131">
        <v>1</v>
      </c>
      <c r="CD69" s="131">
        <v>2.5</v>
      </c>
      <c r="CE69" s="131">
        <f t="shared" si="30"/>
        <v>3.8</v>
      </c>
      <c r="CF69" s="131">
        <f t="shared" si="31"/>
        <v>3.3</v>
      </c>
      <c r="CG69" s="131">
        <f t="shared" si="32"/>
        <v>2.5</v>
      </c>
      <c r="CH69" s="131">
        <f t="shared" si="33"/>
        <v>2</v>
      </c>
      <c r="CI69" s="130" t="s">
        <v>1769</v>
      </c>
      <c r="CJ69" s="129">
        <f>VLOOKUP($E69,[2]Activities!$A$9:$I$162,3,FALSE)/$AH69</f>
        <v>0</v>
      </c>
      <c r="CK69" s="129">
        <f>VLOOKUP($E69,[2]Activities!$A$9:$I$162,4,FALSE)/$AH69</f>
        <v>0</v>
      </c>
      <c r="CL69" s="129">
        <f>VLOOKUP($E69,[2]Activities!$A$9:$I$162,5,FALSE)/$AH69</f>
        <v>0</v>
      </c>
      <c r="CM69" s="129">
        <f>VLOOKUP($E69,[2]Activities!$A$9:$I$162,6,FALSE)/$AH69</f>
        <v>0</v>
      </c>
      <c r="CN69" s="129">
        <f>VLOOKUP($E69,[2]Activities!$A$9:$I$162,7,FALSE)/$AH69</f>
        <v>0</v>
      </c>
      <c r="CO69" s="129">
        <f>VLOOKUP($E69,[2]Activities!$A$9:$I$162,8,FALSE)/$AH69</f>
        <v>0</v>
      </c>
      <c r="CP69" s="129">
        <f>VLOOKUP($E69,[2]Activities!$A$9:$I$162,9,FALSE)/$AH69</f>
        <v>0</v>
      </c>
      <c r="CQ69" s="129"/>
      <c r="CR69" s="128"/>
      <c r="CS69" s="128"/>
      <c r="CT69" s="128"/>
      <c r="CU69" s="128"/>
      <c r="CV69" s="128"/>
      <c r="CW69" s="128"/>
      <c r="CX69" s="128"/>
      <c r="CY69" s="128"/>
      <c r="CZ69" s="128"/>
      <c r="DA69" s="128"/>
      <c r="DB69" s="128"/>
      <c r="DC69" s="128"/>
      <c r="DD69" s="128"/>
    </row>
    <row r="70" spans="1:108" x14ac:dyDescent="0.25">
      <c r="A70" s="127" t="s">
        <v>1775</v>
      </c>
      <c r="B70" s="127" t="s">
        <v>843</v>
      </c>
      <c r="C70" s="127" t="s">
        <v>720</v>
      </c>
      <c r="D70" s="127" t="s">
        <v>1627</v>
      </c>
      <c r="E70" s="127" t="s">
        <v>1708</v>
      </c>
      <c r="F70" s="1" t="s">
        <v>1774</v>
      </c>
      <c r="G70" s="1" t="s">
        <v>1706</v>
      </c>
      <c r="H70" s="126">
        <v>1060</v>
      </c>
      <c r="I70" s="126">
        <v>1060</v>
      </c>
      <c r="J70" s="126">
        <v>1060</v>
      </c>
      <c r="K70" s="126">
        <v>1060</v>
      </c>
      <c r="L70" s="126">
        <v>1060</v>
      </c>
      <c r="M70" s="126">
        <v>1060</v>
      </c>
      <c r="N70" s="126">
        <v>1060</v>
      </c>
      <c r="O70" s="115">
        <v>0.9</v>
      </c>
      <c r="P70" s="126">
        <v>38.5</v>
      </c>
      <c r="Q70" s="126">
        <v>38.5</v>
      </c>
      <c r="R70" s="126">
        <v>38.5</v>
      </c>
      <c r="S70" s="126">
        <v>38.5</v>
      </c>
      <c r="T70" s="126">
        <v>38.5</v>
      </c>
      <c r="U70" s="126">
        <v>38.5</v>
      </c>
      <c r="V70" s="126">
        <v>38.5</v>
      </c>
      <c r="W70" s="126">
        <v>0</v>
      </c>
      <c r="X70" s="126">
        <v>0</v>
      </c>
      <c r="Y70" s="126">
        <v>0</v>
      </c>
      <c r="Z70" s="126">
        <v>0</v>
      </c>
      <c r="AA70" s="126">
        <v>0</v>
      </c>
      <c r="AB70" s="126">
        <v>0</v>
      </c>
      <c r="AC70" s="126">
        <v>0</v>
      </c>
      <c r="AD70" s="115">
        <v>0.05</v>
      </c>
      <c r="AE70" s="115">
        <v>0</v>
      </c>
      <c r="AF70" s="115">
        <v>25</v>
      </c>
      <c r="AG70" s="115">
        <v>25</v>
      </c>
      <c r="AH70" s="125">
        <v>1</v>
      </c>
      <c r="AI70" s="125" t="s">
        <v>722</v>
      </c>
      <c r="AJ70" s="125" t="s">
        <v>994</v>
      </c>
      <c r="AK70" s="125"/>
      <c r="AL70" s="124"/>
      <c r="AM70" s="124"/>
      <c r="AN70" s="124"/>
      <c r="AO70" s="124"/>
      <c r="AP70" s="124"/>
      <c r="AQ70" s="124"/>
      <c r="AR70" s="123"/>
      <c r="AS70" s="123"/>
      <c r="AT70" s="123"/>
      <c r="AU70" s="122"/>
      <c r="AV70" s="122"/>
      <c r="AW70" s="122"/>
      <c r="AX70" s="120" t="s">
        <v>694</v>
      </c>
      <c r="AY70" s="120"/>
      <c r="AZ70" s="121"/>
      <c r="BA70" s="120"/>
      <c r="BB70" s="120"/>
      <c r="BC70" s="120"/>
      <c r="BD70" s="120"/>
      <c r="BE70" s="120"/>
      <c r="BF70" s="120"/>
      <c r="BG70" s="119"/>
      <c r="BH70" s="119"/>
      <c r="BI70" s="119"/>
      <c r="BJ70" s="119"/>
      <c r="BK70" s="118">
        <v>0</v>
      </c>
      <c r="BL70" s="118">
        <v>1</v>
      </c>
      <c r="BM70" s="117"/>
      <c r="BN70" s="116">
        <v>0</v>
      </c>
      <c r="BO70" s="115"/>
      <c r="BP70" s="115"/>
      <c r="BQ70" s="115"/>
      <c r="BR70" s="115"/>
      <c r="BS70" s="115"/>
      <c r="BT70" s="115"/>
      <c r="BU70" s="114">
        <v>0</v>
      </c>
      <c r="BV70" s="114"/>
      <c r="BW70" s="114"/>
      <c r="BX70" s="114"/>
      <c r="BY70" s="114"/>
      <c r="BZ70" s="114"/>
      <c r="CA70" s="114"/>
      <c r="CB70" s="113">
        <v>0</v>
      </c>
      <c r="CC70" s="113">
        <v>1</v>
      </c>
      <c r="CD70" s="113">
        <v>2.5</v>
      </c>
      <c r="CE70" s="113">
        <f t="shared" si="30"/>
        <v>3.8</v>
      </c>
      <c r="CF70" s="113">
        <f t="shared" si="31"/>
        <v>3.3</v>
      </c>
      <c r="CG70" s="113">
        <f t="shared" si="32"/>
        <v>2.5</v>
      </c>
      <c r="CH70" s="113">
        <f t="shared" si="33"/>
        <v>2</v>
      </c>
      <c r="CI70" s="112" t="s">
        <v>1769</v>
      </c>
      <c r="CJ70" s="111">
        <v>5</v>
      </c>
      <c r="CK70" s="111">
        <v>5</v>
      </c>
      <c r="CL70" s="111">
        <v>5</v>
      </c>
      <c r="CM70" s="111">
        <v>5</v>
      </c>
      <c r="CN70" s="111">
        <v>5</v>
      </c>
      <c r="CO70" s="111">
        <v>5</v>
      </c>
      <c r="CP70" s="111">
        <v>5</v>
      </c>
      <c r="CQ70" s="111"/>
      <c r="CR70" s="110"/>
      <c r="CS70" s="110"/>
      <c r="CT70" s="110"/>
      <c r="CU70" s="110"/>
      <c r="CV70" s="110"/>
      <c r="CW70" s="110"/>
      <c r="CX70" s="110"/>
      <c r="CY70" s="110"/>
      <c r="CZ70" s="110"/>
      <c r="DA70" s="110"/>
      <c r="DB70" s="110"/>
      <c r="DC70" s="110"/>
      <c r="DD70" s="110"/>
    </row>
    <row r="71" spans="1:108" x14ac:dyDescent="0.25">
      <c r="A71" s="146" t="s">
        <v>1773</v>
      </c>
      <c r="B71" s="146" t="s">
        <v>843</v>
      </c>
      <c r="C71" s="146" t="s">
        <v>720</v>
      </c>
      <c r="D71" s="146" t="s">
        <v>1627</v>
      </c>
      <c r="E71" s="146" t="s">
        <v>1708</v>
      </c>
      <c r="F71" s="3" t="s">
        <v>1772</v>
      </c>
      <c r="G71" s="3" t="s">
        <v>1706</v>
      </c>
      <c r="H71" s="145">
        <v>1300</v>
      </c>
      <c r="I71" s="145">
        <v>1300</v>
      </c>
      <c r="J71" s="145">
        <v>1300</v>
      </c>
      <c r="K71" s="145">
        <v>1300</v>
      </c>
      <c r="L71" s="145">
        <v>1300</v>
      </c>
      <c r="M71" s="145">
        <v>1300</v>
      </c>
      <c r="N71" s="145">
        <v>1300</v>
      </c>
      <c r="O71" s="133">
        <v>0.9</v>
      </c>
      <c r="P71" s="145">
        <v>38.5</v>
      </c>
      <c r="Q71" s="145">
        <v>38.5</v>
      </c>
      <c r="R71" s="145">
        <v>38.5</v>
      </c>
      <c r="S71" s="145">
        <v>38.5</v>
      </c>
      <c r="T71" s="145">
        <v>38.5</v>
      </c>
      <c r="U71" s="145">
        <v>38.5</v>
      </c>
      <c r="V71" s="145">
        <v>38.5</v>
      </c>
      <c r="W71" s="145">
        <v>0</v>
      </c>
      <c r="X71" s="145">
        <v>0</v>
      </c>
      <c r="Y71" s="145">
        <v>0</v>
      </c>
      <c r="Z71" s="145">
        <v>0</v>
      </c>
      <c r="AA71" s="145">
        <v>0</v>
      </c>
      <c r="AB71" s="145">
        <v>0</v>
      </c>
      <c r="AC71" s="145">
        <v>0</v>
      </c>
      <c r="AD71" s="133">
        <v>0.05</v>
      </c>
      <c r="AE71" s="133">
        <v>0</v>
      </c>
      <c r="AF71" s="133">
        <v>30</v>
      </c>
      <c r="AG71" s="133">
        <v>30</v>
      </c>
      <c r="AH71" s="144">
        <v>1</v>
      </c>
      <c r="AI71" s="144" t="s">
        <v>722</v>
      </c>
      <c r="AJ71" s="144" t="s">
        <v>994</v>
      </c>
      <c r="AK71" s="144"/>
      <c r="AL71" s="143"/>
      <c r="AM71" s="143"/>
      <c r="AN71" s="143"/>
      <c r="AO71" s="143"/>
      <c r="AP71" s="143"/>
      <c r="AQ71" s="143"/>
      <c r="AR71" s="142"/>
      <c r="AS71" s="142"/>
      <c r="AT71" s="142"/>
      <c r="AU71" s="141"/>
      <c r="AV71" s="141"/>
      <c r="AW71" s="141"/>
      <c r="AX71" s="140" t="s">
        <v>694</v>
      </c>
      <c r="AY71" s="140"/>
      <c r="AZ71" s="139"/>
      <c r="BA71" s="138"/>
      <c r="BB71" s="138"/>
      <c r="BC71" s="138"/>
      <c r="BD71" s="138"/>
      <c r="BE71" s="138"/>
      <c r="BF71" s="138"/>
      <c r="BG71" s="137"/>
      <c r="BH71" s="137"/>
      <c r="BI71" s="137"/>
      <c r="BJ71" s="137"/>
      <c r="BK71" s="136">
        <v>0</v>
      </c>
      <c r="BL71" s="136">
        <f t="shared" ref="BL71:BL79" si="34">IF(AG71=1,0,1)</f>
        <v>1</v>
      </c>
      <c r="BM71" s="135"/>
      <c r="BN71" s="134">
        <v>0</v>
      </c>
      <c r="BO71" s="133"/>
      <c r="BP71" s="133"/>
      <c r="BQ71" s="133"/>
      <c r="BR71" s="133"/>
      <c r="BS71" s="133"/>
      <c r="BT71" s="133"/>
      <c r="BU71" s="132">
        <f t="shared" ref="BU71:BU83" si="35">IF(BL71=1,BN71,0)</f>
        <v>0</v>
      </c>
      <c r="BV71" s="132"/>
      <c r="BW71" s="132"/>
      <c r="BX71" s="132"/>
      <c r="BY71" s="132"/>
      <c r="BZ71" s="132"/>
      <c r="CA71" s="132"/>
      <c r="CB71" s="131"/>
      <c r="CC71" s="131">
        <v>1</v>
      </c>
      <c r="CD71" s="131">
        <v>2.5</v>
      </c>
      <c r="CE71" s="131">
        <f t="shared" si="30"/>
        <v>3.8</v>
      </c>
      <c r="CF71" s="131">
        <f t="shared" si="31"/>
        <v>3.3</v>
      </c>
      <c r="CG71" s="131">
        <f t="shared" si="32"/>
        <v>2.5</v>
      </c>
      <c r="CH71" s="131">
        <f t="shared" si="33"/>
        <v>2</v>
      </c>
      <c r="CI71" s="130" t="s">
        <v>1769</v>
      </c>
      <c r="CJ71" s="129">
        <f>VLOOKUP($E71,[2]Activities!$A$9:$I$162,3,FALSE)/$AH71</f>
        <v>0</v>
      </c>
      <c r="CK71" s="129">
        <f>VLOOKUP($E71,[2]Activities!$A$9:$I$162,4,FALSE)/$AH71</f>
        <v>0</v>
      </c>
      <c r="CL71" s="129">
        <f>VLOOKUP($E71,[2]Activities!$A$9:$I$162,5,FALSE)/$AH71</f>
        <v>0</v>
      </c>
      <c r="CM71" s="129">
        <f>VLOOKUP($E71,[2]Activities!$A$9:$I$162,6,FALSE)/$AH71</f>
        <v>0</v>
      </c>
      <c r="CN71" s="129">
        <f>VLOOKUP($E71,[2]Activities!$A$9:$I$162,7,FALSE)/$AH71</f>
        <v>0</v>
      </c>
      <c r="CO71" s="129">
        <f>VLOOKUP($E71,[2]Activities!$A$9:$I$162,8,FALSE)/$AH71</f>
        <v>0</v>
      </c>
      <c r="CP71" s="129">
        <f>VLOOKUP($E71,[2]Activities!$A$9:$I$162,9,FALSE)/$AH71</f>
        <v>0</v>
      </c>
      <c r="CQ71" s="129"/>
      <c r="CR71" s="128"/>
      <c r="CS71" s="128"/>
      <c r="CT71" s="128"/>
      <c r="CU71" s="128"/>
      <c r="CV71" s="128"/>
      <c r="CW71" s="128"/>
      <c r="CX71" s="128"/>
      <c r="CY71" s="128"/>
      <c r="CZ71" s="128"/>
      <c r="DA71" s="128"/>
      <c r="DB71" s="128"/>
      <c r="DC71" s="128"/>
      <c r="DD71" s="128"/>
    </row>
    <row r="72" spans="1:108" x14ac:dyDescent="0.25">
      <c r="A72" s="127" t="s">
        <v>1771</v>
      </c>
      <c r="B72" s="127" t="s">
        <v>843</v>
      </c>
      <c r="C72" s="127" t="s">
        <v>720</v>
      </c>
      <c r="D72" s="127" t="s">
        <v>1627</v>
      </c>
      <c r="E72" s="127" t="s">
        <v>1708</v>
      </c>
      <c r="F72" s="1" t="s">
        <v>1770</v>
      </c>
      <c r="G72" s="1" t="s">
        <v>1706</v>
      </c>
      <c r="H72" s="126">
        <v>1300</v>
      </c>
      <c r="I72" s="126">
        <v>1300</v>
      </c>
      <c r="J72" s="126">
        <v>1300</v>
      </c>
      <c r="K72" s="126">
        <v>1300</v>
      </c>
      <c r="L72" s="126">
        <v>1300</v>
      </c>
      <c r="M72" s="126">
        <v>1300</v>
      </c>
      <c r="N72" s="126">
        <v>1300</v>
      </c>
      <c r="O72" s="115">
        <v>0.9</v>
      </c>
      <c r="P72" s="126">
        <v>38.5</v>
      </c>
      <c r="Q72" s="126">
        <v>38.5</v>
      </c>
      <c r="R72" s="126">
        <v>38.5</v>
      </c>
      <c r="S72" s="126">
        <v>38.5</v>
      </c>
      <c r="T72" s="126">
        <v>38.5</v>
      </c>
      <c r="U72" s="126">
        <v>38.5</v>
      </c>
      <c r="V72" s="126">
        <v>38.5</v>
      </c>
      <c r="W72" s="126">
        <v>0</v>
      </c>
      <c r="X72" s="126">
        <v>0</v>
      </c>
      <c r="Y72" s="126">
        <v>0</v>
      </c>
      <c r="Z72" s="126">
        <v>0</v>
      </c>
      <c r="AA72" s="126">
        <v>0</v>
      </c>
      <c r="AB72" s="126">
        <v>0</v>
      </c>
      <c r="AC72" s="126">
        <v>0</v>
      </c>
      <c r="AD72" s="115">
        <v>0.05</v>
      </c>
      <c r="AE72" s="115">
        <v>0</v>
      </c>
      <c r="AF72" s="115">
        <v>30</v>
      </c>
      <c r="AG72" s="115">
        <v>30</v>
      </c>
      <c r="AH72" s="125">
        <v>1</v>
      </c>
      <c r="AI72" s="125" t="s">
        <v>722</v>
      </c>
      <c r="AJ72" s="125" t="s">
        <v>994</v>
      </c>
      <c r="AK72" s="125"/>
      <c r="AL72" s="124"/>
      <c r="AM72" s="124"/>
      <c r="AN72" s="124"/>
      <c r="AO72" s="124"/>
      <c r="AP72" s="124"/>
      <c r="AQ72" s="124"/>
      <c r="AR72" s="123"/>
      <c r="AS72" s="123"/>
      <c r="AT72" s="123"/>
      <c r="AU72" s="122"/>
      <c r="AV72" s="122"/>
      <c r="AW72" s="122"/>
      <c r="AX72" s="120" t="s">
        <v>694</v>
      </c>
      <c r="AY72" s="120"/>
      <c r="AZ72" s="121"/>
      <c r="BA72" s="120"/>
      <c r="BB72" s="120"/>
      <c r="BC72" s="120"/>
      <c r="BD72" s="120"/>
      <c r="BE72" s="120"/>
      <c r="BF72" s="120"/>
      <c r="BG72" s="119"/>
      <c r="BH72" s="119"/>
      <c r="BI72" s="119"/>
      <c r="BJ72" s="119"/>
      <c r="BK72" s="118">
        <v>0</v>
      </c>
      <c r="BL72" s="118">
        <f t="shared" si="34"/>
        <v>1</v>
      </c>
      <c r="BM72" s="117"/>
      <c r="BN72" s="116">
        <v>0</v>
      </c>
      <c r="BO72" s="115"/>
      <c r="BP72" s="115"/>
      <c r="BQ72" s="115"/>
      <c r="BR72" s="115"/>
      <c r="BS72" s="115"/>
      <c r="BT72" s="115"/>
      <c r="BU72" s="114">
        <f t="shared" si="35"/>
        <v>0</v>
      </c>
      <c r="BV72" s="114"/>
      <c r="BW72" s="114"/>
      <c r="BX72" s="114"/>
      <c r="BY72" s="114"/>
      <c r="BZ72" s="114"/>
      <c r="CA72" s="114"/>
      <c r="CB72" s="113"/>
      <c r="CC72" s="113">
        <v>1</v>
      </c>
      <c r="CD72" s="113">
        <v>2.5</v>
      </c>
      <c r="CE72" s="113">
        <f t="shared" si="30"/>
        <v>3.8</v>
      </c>
      <c r="CF72" s="113">
        <f t="shared" si="31"/>
        <v>3.3</v>
      </c>
      <c r="CG72" s="113">
        <f t="shared" si="32"/>
        <v>2.5</v>
      </c>
      <c r="CH72" s="113">
        <f t="shared" si="33"/>
        <v>2</v>
      </c>
      <c r="CI72" s="112" t="s">
        <v>1769</v>
      </c>
      <c r="CJ72" s="111">
        <f>VLOOKUP($E72,[2]Activities!$A$9:$I$162,3,FALSE)/$AH72</f>
        <v>0</v>
      </c>
      <c r="CK72" s="111">
        <f>VLOOKUP($E72,[2]Activities!$A$9:$I$162,4,FALSE)/$AH72</f>
        <v>0</v>
      </c>
      <c r="CL72" s="111">
        <f>VLOOKUP($E72,[2]Activities!$A$9:$I$162,5,FALSE)/$AH72</f>
        <v>0</v>
      </c>
      <c r="CM72" s="111">
        <f>VLOOKUP($E72,[2]Activities!$A$9:$I$162,6,FALSE)/$AH72</f>
        <v>0</v>
      </c>
      <c r="CN72" s="111">
        <f>VLOOKUP($E72,[2]Activities!$A$9:$I$162,7,FALSE)/$AH72</f>
        <v>0</v>
      </c>
      <c r="CO72" s="111">
        <f>VLOOKUP($E72,[2]Activities!$A$9:$I$162,8,FALSE)/$AH72</f>
        <v>0</v>
      </c>
      <c r="CP72" s="111">
        <f>VLOOKUP($E72,[2]Activities!$A$9:$I$162,9,FALSE)/$AH72</f>
        <v>0</v>
      </c>
      <c r="CQ72" s="111"/>
      <c r="CR72" s="110"/>
      <c r="CS72" s="110"/>
      <c r="CT72" s="110"/>
      <c r="CU72" s="110"/>
      <c r="CV72" s="110"/>
      <c r="CW72" s="110"/>
      <c r="CX72" s="110"/>
      <c r="CY72" s="110"/>
      <c r="CZ72" s="110"/>
      <c r="DA72" s="110"/>
      <c r="DB72" s="110"/>
      <c r="DC72" s="110"/>
      <c r="DD72" s="110"/>
    </row>
    <row r="73" spans="1:108" x14ac:dyDescent="0.25">
      <c r="A73" s="146" t="s">
        <v>1768</v>
      </c>
      <c r="B73" s="146" t="s">
        <v>843</v>
      </c>
      <c r="C73" s="146" t="s">
        <v>720</v>
      </c>
      <c r="D73" s="146" t="s">
        <v>1627</v>
      </c>
      <c r="E73" s="146" t="s">
        <v>1708</v>
      </c>
      <c r="F73" s="3" t="s">
        <v>1767</v>
      </c>
      <c r="G73" s="3" t="s">
        <v>1706</v>
      </c>
      <c r="H73" s="145">
        <v>1200</v>
      </c>
      <c r="I73" s="145">
        <v>1050</v>
      </c>
      <c r="J73" s="145">
        <v>850</v>
      </c>
      <c r="K73" s="145">
        <v>800</v>
      </c>
      <c r="L73" s="145">
        <v>750</v>
      </c>
      <c r="M73" s="145">
        <v>700</v>
      </c>
      <c r="N73" s="145">
        <v>650</v>
      </c>
      <c r="O73" s="133">
        <v>0.9</v>
      </c>
      <c r="P73" s="145">
        <v>28</v>
      </c>
      <c r="Q73" s="145">
        <v>28</v>
      </c>
      <c r="R73" s="145">
        <v>28</v>
      </c>
      <c r="S73" s="145">
        <v>28</v>
      </c>
      <c r="T73" s="145">
        <v>28</v>
      </c>
      <c r="U73" s="145">
        <v>28</v>
      </c>
      <c r="V73" s="145">
        <v>28</v>
      </c>
      <c r="W73" s="145">
        <v>0</v>
      </c>
      <c r="X73" s="145">
        <v>0</v>
      </c>
      <c r="Y73" s="145">
        <v>0</v>
      </c>
      <c r="Z73" s="145">
        <v>0</v>
      </c>
      <c r="AA73" s="145">
        <v>0</v>
      </c>
      <c r="AB73" s="145">
        <v>0</v>
      </c>
      <c r="AC73" s="145">
        <v>0</v>
      </c>
      <c r="AD73" s="133">
        <v>0.05</v>
      </c>
      <c r="AE73" s="133">
        <v>0</v>
      </c>
      <c r="AF73" s="133">
        <v>30</v>
      </c>
      <c r="AG73" s="133">
        <v>30</v>
      </c>
      <c r="AH73" s="144">
        <v>1</v>
      </c>
      <c r="AI73" s="144" t="s">
        <v>722</v>
      </c>
      <c r="AJ73" s="144" t="s">
        <v>994</v>
      </c>
      <c r="AK73" s="144"/>
      <c r="AL73" s="143"/>
      <c r="AM73" s="143"/>
      <c r="AN73" s="143"/>
      <c r="AO73" s="143"/>
      <c r="AP73" s="143"/>
      <c r="AQ73" s="143"/>
      <c r="AR73" s="142"/>
      <c r="AS73" s="142"/>
      <c r="AT73" s="142"/>
      <c r="AU73" s="141"/>
      <c r="AV73" s="141"/>
      <c r="AW73" s="141"/>
      <c r="AX73" s="140" t="s">
        <v>694</v>
      </c>
      <c r="AY73" s="140"/>
      <c r="AZ73" s="139"/>
      <c r="BA73" s="138"/>
      <c r="BB73" s="138"/>
      <c r="BC73" s="138"/>
      <c r="BD73" s="138"/>
      <c r="BE73" s="138"/>
      <c r="BF73" s="138"/>
      <c r="BG73" s="137"/>
      <c r="BH73" s="137"/>
      <c r="BI73" s="137"/>
      <c r="BJ73" s="137"/>
      <c r="BK73" s="136">
        <v>0</v>
      </c>
      <c r="BL73" s="136">
        <f t="shared" si="34"/>
        <v>1</v>
      </c>
      <c r="BM73" s="135"/>
      <c r="BN73" s="134">
        <v>0</v>
      </c>
      <c r="BO73" s="133"/>
      <c r="BP73" s="133"/>
      <c r="BQ73" s="133"/>
      <c r="BR73" s="133"/>
      <c r="BS73" s="133"/>
      <c r="BT73" s="133"/>
      <c r="BU73" s="132">
        <f t="shared" si="35"/>
        <v>0</v>
      </c>
      <c r="BV73" s="132"/>
      <c r="BW73" s="132"/>
      <c r="BX73" s="132"/>
      <c r="BY73" s="132"/>
      <c r="BZ73" s="132"/>
      <c r="CA73" s="132"/>
      <c r="CB73" s="131"/>
      <c r="CC73" s="131">
        <v>1</v>
      </c>
      <c r="CD73" s="131">
        <v>2.5</v>
      </c>
      <c r="CE73" s="131">
        <f t="shared" si="30"/>
        <v>3.8</v>
      </c>
      <c r="CF73" s="131">
        <f t="shared" si="31"/>
        <v>3.3</v>
      </c>
      <c r="CG73" s="131">
        <f t="shared" si="32"/>
        <v>2.5</v>
      </c>
      <c r="CH73" s="131">
        <f t="shared" si="33"/>
        <v>2</v>
      </c>
      <c r="CI73" s="130" t="s">
        <v>1757</v>
      </c>
      <c r="CJ73" s="129">
        <f>VLOOKUP($E73,[2]Activities!$A$9:$I$162,3,FALSE)/$AH73</f>
        <v>0</v>
      </c>
      <c r="CK73" s="129">
        <f>VLOOKUP($E73,[2]Activities!$A$9:$I$162,4,FALSE)/$AH73</f>
        <v>0</v>
      </c>
      <c r="CL73" s="129">
        <f>VLOOKUP($E73,[2]Activities!$A$9:$I$162,5,FALSE)/$AH73</f>
        <v>0</v>
      </c>
      <c r="CM73" s="129">
        <f>VLOOKUP($E73,[2]Activities!$A$9:$I$162,6,FALSE)/$AH73</f>
        <v>0</v>
      </c>
      <c r="CN73" s="129">
        <f>VLOOKUP($E73,[2]Activities!$A$9:$I$162,7,FALSE)/$AH73</f>
        <v>0</v>
      </c>
      <c r="CO73" s="129">
        <f>VLOOKUP($E73,[2]Activities!$A$9:$I$162,8,FALSE)/$AH73</f>
        <v>0</v>
      </c>
      <c r="CP73" s="129">
        <f>VLOOKUP($E73,[2]Activities!$A$9:$I$162,9,FALSE)/$AH73</f>
        <v>0</v>
      </c>
      <c r="CQ73" s="129"/>
      <c r="CR73" s="128"/>
      <c r="CS73" s="128"/>
      <c r="CT73" s="128"/>
      <c r="CU73" s="128"/>
      <c r="CV73" s="128"/>
      <c r="CW73" s="128"/>
      <c r="CX73" s="128"/>
      <c r="CY73" s="128"/>
      <c r="CZ73" s="128"/>
      <c r="DA73" s="128"/>
      <c r="DB73" s="128"/>
      <c r="DC73" s="128"/>
      <c r="DD73" s="128"/>
    </row>
    <row r="74" spans="1:108" x14ac:dyDescent="0.25">
      <c r="A74" s="127" t="s">
        <v>1766</v>
      </c>
      <c r="B74" s="127" t="s">
        <v>843</v>
      </c>
      <c r="C74" s="127" t="s">
        <v>720</v>
      </c>
      <c r="D74" s="127" t="s">
        <v>1627</v>
      </c>
      <c r="E74" s="127" t="s">
        <v>1761</v>
      </c>
      <c r="F74" s="1" t="s">
        <v>1765</v>
      </c>
      <c r="G74" s="1" t="s">
        <v>1706</v>
      </c>
      <c r="H74" s="126">
        <v>2200</v>
      </c>
      <c r="I74" s="126">
        <v>2100</v>
      </c>
      <c r="J74" s="126">
        <v>1900</v>
      </c>
      <c r="K74" s="126">
        <v>1600</v>
      </c>
      <c r="L74" s="126">
        <v>1500</v>
      </c>
      <c r="M74" s="126">
        <v>1400</v>
      </c>
      <c r="N74" s="126">
        <v>1300</v>
      </c>
      <c r="O74" s="115">
        <v>0.9</v>
      </c>
      <c r="P74" s="126">
        <v>90</v>
      </c>
      <c r="Q74" s="126">
        <v>85</v>
      </c>
      <c r="R74" s="126">
        <v>80</v>
      </c>
      <c r="S74" s="126">
        <v>75</v>
      </c>
      <c r="T74" s="126">
        <v>70</v>
      </c>
      <c r="U74" s="126">
        <v>65</v>
      </c>
      <c r="V74" s="126">
        <v>60</v>
      </c>
      <c r="W74" s="126">
        <v>0</v>
      </c>
      <c r="X74" s="126">
        <v>0</v>
      </c>
      <c r="Y74" s="126">
        <v>0</v>
      </c>
      <c r="Z74" s="126">
        <v>0</v>
      </c>
      <c r="AA74" s="126">
        <v>0</v>
      </c>
      <c r="AB74" s="126">
        <v>0</v>
      </c>
      <c r="AC74" s="126">
        <v>0</v>
      </c>
      <c r="AD74" s="115">
        <v>0.05</v>
      </c>
      <c r="AE74" s="115">
        <v>0</v>
      </c>
      <c r="AF74" s="115">
        <v>30</v>
      </c>
      <c r="AG74" s="115">
        <v>30</v>
      </c>
      <c r="AH74" s="125">
        <v>1</v>
      </c>
      <c r="AI74" s="125" t="s">
        <v>722</v>
      </c>
      <c r="AJ74" s="125" t="s">
        <v>994</v>
      </c>
      <c r="AK74" s="125"/>
      <c r="AL74" s="124"/>
      <c r="AM74" s="124"/>
      <c r="AN74" s="124"/>
      <c r="AO74" s="124"/>
      <c r="AP74" s="124"/>
      <c r="AQ74" s="124"/>
      <c r="AR74" s="123"/>
      <c r="AS74" s="123"/>
      <c r="AT74" s="123"/>
      <c r="AU74" s="122"/>
      <c r="AV74" s="122"/>
      <c r="AW74" s="122"/>
      <c r="AX74" s="120" t="s">
        <v>694</v>
      </c>
      <c r="AY74" s="120"/>
      <c r="AZ74" s="121"/>
      <c r="BA74" s="120"/>
      <c r="BB74" s="120"/>
      <c r="BC74" s="120"/>
      <c r="BD74" s="120"/>
      <c r="BE74" s="120"/>
      <c r="BF74" s="120"/>
      <c r="BG74" s="119"/>
      <c r="BH74" s="119"/>
      <c r="BI74" s="119"/>
      <c r="BJ74" s="119"/>
      <c r="BK74" s="118">
        <v>0</v>
      </c>
      <c r="BL74" s="118">
        <f t="shared" si="34"/>
        <v>1</v>
      </c>
      <c r="BM74" s="117"/>
      <c r="BN74" s="116">
        <v>0</v>
      </c>
      <c r="BO74" s="115"/>
      <c r="BP74" s="115"/>
      <c r="BQ74" s="115"/>
      <c r="BR74" s="115"/>
      <c r="BS74" s="115"/>
      <c r="BT74" s="115"/>
      <c r="BU74" s="114">
        <f t="shared" si="35"/>
        <v>0</v>
      </c>
      <c r="BV74" s="114"/>
      <c r="BW74" s="114"/>
      <c r="BX74" s="114"/>
      <c r="BY74" s="114"/>
      <c r="BZ74" s="114"/>
      <c r="CA74" s="114"/>
      <c r="CB74" s="113"/>
      <c r="CC74" s="113">
        <v>1</v>
      </c>
      <c r="CD74" s="113">
        <v>2.5</v>
      </c>
      <c r="CE74" s="113">
        <f t="shared" si="30"/>
        <v>3.8</v>
      </c>
      <c r="CF74" s="113">
        <f t="shared" si="31"/>
        <v>3.3</v>
      </c>
      <c r="CG74" s="113">
        <f t="shared" si="32"/>
        <v>2.5</v>
      </c>
      <c r="CH74" s="113">
        <f t="shared" si="33"/>
        <v>2</v>
      </c>
      <c r="CI74" s="112" t="s">
        <v>1764</v>
      </c>
      <c r="CJ74" s="111">
        <f>VLOOKUP($E74,[2]Activities!$A$9:$I$162,3,FALSE)/$AH74</f>
        <v>0</v>
      </c>
      <c r="CK74" s="111">
        <f>VLOOKUP($E74,[2]Activities!$A$9:$I$162,4,FALSE)/$AH74</f>
        <v>0</v>
      </c>
      <c r="CL74" s="111">
        <f>VLOOKUP($E74,[2]Activities!$A$9:$I$162,5,FALSE)/$AH74</f>
        <v>0</v>
      </c>
      <c r="CM74" s="111">
        <f>VLOOKUP($E74,[2]Activities!$A$9:$I$162,6,FALSE)/$AH74</f>
        <v>0</v>
      </c>
      <c r="CN74" s="111">
        <f>VLOOKUP($E74,[2]Activities!$A$9:$I$162,7,FALSE)/$AH74</f>
        <v>0</v>
      </c>
      <c r="CO74" s="111">
        <f>VLOOKUP($E74,[2]Activities!$A$9:$I$162,8,FALSE)/$AH74</f>
        <v>0</v>
      </c>
      <c r="CP74" s="111">
        <f>VLOOKUP($E74,[2]Activities!$A$9:$I$162,9,FALSE)/$AH74</f>
        <v>0</v>
      </c>
      <c r="CQ74" s="111"/>
      <c r="CR74" s="110"/>
      <c r="CS74" s="110"/>
      <c r="CT74" s="110"/>
      <c r="CU74" s="110"/>
      <c r="CV74" s="110"/>
      <c r="CW74" s="110"/>
      <c r="CX74" s="110"/>
      <c r="CY74" s="110"/>
      <c r="CZ74" s="110"/>
      <c r="DA74" s="110"/>
      <c r="DB74" s="110"/>
      <c r="DC74" s="110"/>
      <c r="DD74" s="110"/>
    </row>
    <row r="75" spans="1:108" x14ac:dyDescent="0.25">
      <c r="A75" s="146" t="s">
        <v>1763</v>
      </c>
      <c r="B75" s="146" t="s">
        <v>843</v>
      </c>
      <c r="C75" s="146" t="s">
        <v>720</v>
      </c>
      <c r="D75" s="146" t="s">
        <v>1627</v>
      </c>
      <c r="E75" s="146" t="s">
        <v>1708</v>
      </c>
      <c r="F75" s="3" t="s">
        <v>527</v>
      </c>
      <c r="G75" s="3" t="s">
        <v>1706</v>
      </c>
      <c r="H75" s="145">
        <v>0</v>
      </c>
      <c r="I75" s="145">
        <v>0</v>
      </c>
      <c r="J75" s="145">
        <v>0</v>
      </c>
      <c r="K75" s="145">
        <v>0</v>
      </c>
      <c r="L75" s="145">
        <v>0</v>
      </c>
      <c r="M75" s="145">
        <v>0</v>
      </c>
      <c r="N75" s="145">
        <v>0</v>
      </c>
      <c r="O75" s="133">
        <v>0.9</v>
      </c>
      <c r="P75" s="145">
        <v>0</v>
      </c>
      <c r="Q75" s="145">
        <v>0</v>
      </c>
      <c r="R75" s="145">
        <v>0</v>
      </c>
      <c r="S75" s="145">
        <v>0</v>
      </c>
      <c r="T75" s="145">
        <v>0</v>
      </c>
      <c r="U75" s="145">
        <v>0</v>
      </c>
      <c r="V75" s="145">
        <v>0</v>
      </c>
      <c r="W75" s="145">
        <v>2000</v>
      </c>
      <c r="X75" s="145">
        <v>2500</v>
      </c>
      <c r="Y75" s="145">
        <v>3000</v>
      </c>
      <c r="Z75" s="145">
        <v>3500</v>
      </c>
      <c r="AA75" s="145">
        <v>4000</v>
      </c>
      <c r="AB75" s="145">
        <v>4500</v>
      </c>
      <c r="AC75" s="145">
        <v>5000</v>
      </c>
      <c r="AD75" s="133">
        <v>0.05</v>
      </c>
      <c r="AE75" s="133">
        <v>0</v>
      </c>
      <c r="AF75" s="133">
        <v>1</v>
      </c>
      <c r="AG75" s="133">
        <v>1</v>
      </c>
      <c r="AH75" s="144">
        <v>1</v>
      </c>
      <c r="AI75" s="144" t="s">
        <v>722</v>
      </c>
      <c r="AJ75" s="144" t="s">
        <v>695</v>
      </c>
      <c r="AK75" s="144"/>
      <c r="AL75" s="143"/>
      <c r="AM75" s="143"/>
      <c r="AN75" s="143"/>
      <c r="AO75" s="143"/>
      <c r="AP75" s="143"/>
      <c r="AQ75" s="143"/>
      <c r="AR75" s="142"/>
      <c r="AS75" s="142"/>
      <c r="AT75" s="142"/>
      <c r="AU75" s="141"/>
      <c r="AV75" s="141"/>
      <c r="AW75" s="141"/>
      <c r="AX75" s="140" t="s">
        <v>694</v>
      </c>
      <c r="AY75" s="140"/>
      <c r="AZ75" s="139"/>
      <c r="BA75" s="138"/>
      <c r="BB75" s="138"/>
      <c r="BC75" s="138"/>
      <c r="BD75" s="138"/>
      <c r="BE75" s="138"/>
      <c r="BF75" s="138"/>
      <c r="BG75" s="137"/>
      <c r="BH75" s="137"/>
      <c r="BI75" s="137"/>
      <c r="BJ75" s="137"/>
      <c r="BK75" s="136">
        <v>0</v>
      </c>
      <c r="BL75" s="136">
        <f t="shared" si="34"/>
        <v>0</v>
      </c>
      <c r="BM75" s="135"/>
      <c r="BN75" s="134"/>
      <c r="BO75" s="133"/>
      <c r="BP75" s="133"/>
      <c r="BQ75" s="133"/>
      <c r="BR75" s="133"/>
      <c r="BS75" s="133"/>
      <c r="BT75" s="133"/>
      <c r="BU75" s="132">
        <f t="shared" si="35"/>
        <v>0</v>
      </c>
      <c r="BV75" s="132"/>
      <c r="BW75" s="132"/>
      <c r="BX75" s="132"/>
      <c r="BY75" s="132"/>
      <c r="BZ75" s="132"/>
      <c r="CA75" s="132"/>
      <c r="CB75" s="131">
        <f>CJ75</f>
        <v>0</v>
      </c>
      <c r="CC75" s="131">
        <v>1</v>
      </c>
      <c r="CD75" s="131">
        <v>2.5</v>
      </c>
      <c r="CE75" s="131">
        <f t="shared" si="30"/>
        <v>3.8</v>
      </c>
      <c r="CF75" s="131">
        <f t="shared" si="31"/>
        <v>3.3</v>
      </c>
      <c r="CG75" s="131">
        <f t="shared" si="32"/>
        <v>2.5</v>
      </c>
      <c r="CH75" s="131">
        <f t="shared" si="33"/>
        <v>2</v>
      </c>
      <c r="CI75" s="130" t="s">
        <v>1750</v>
      </c>
      <c r="CJ75" s="129">
        <f>VLOOKUP($E75,[2]Activities!$A$9:$I$162,3,FALSE)/$AH75</f>
        <v>0</v>
      </c>
      <c r="CK75" s="129">
        <f>VLOOKUP($E75,[2]Activities!$A$9:$I$162,4,FALSE)/$AH75</f>
        <v>0</v>
      </c>
      <c r="CL75" s="129">
        <f>VLOOKUP($E75,[2]Activities!$A$9:$I$162,5,FALSE)/$AH75</f>
        <v>0</v>
      </c>
      <c r="CM75" s="129">
        <f>VLOOKUP($E75,[2]Activities!$A$9:$I$162,6,FALSE)/$AH75</f>
        <v>0</v>
      </c>
      <c r="CN75" s="129">
        <f>VLOOKUP($E75,[2]Activities!$A$9:$I$162,7,FALSE)/$AH75</f>
        <v>0</v>
      </c>
      <c r="CO75" s="129">
        <f>VLOOKUP($E75,[2]Activities!$A$9:$I$162,8,FALSE)/$AH75</f>
        <v>0</v>
      </c>
      <c r="CP75" s="129">
        <f>VLOOKUP($E75,[2]Activities!$A$9:$I$162,9,FALSE)/$AH75</f>
        <v>0</v>
      </c>
      <c r="CQ75" s="129"/>
      <c r="CR75" s="128"/>
      <c r="CS75" s="128"/>
      <c r="CT75" s="128"/>
      <c r="CU75" s="128"/>
      <c r="CV75" s="128"/>
      <c r="CW75" s="128"/>
      <c r="CX75" s="128"/>
      <c r="CY75" s="128"/>
      <c r="CZ75" s="128"/>
      <c r="DA75" s="128"/>
      <c r="DB75" s="128"/>
      <c r="DC75" s="128"/>
      <c r="DD75" s="128"/>
    </row>
    <row r="76" spans="1:108" x14ac:dyDescent="0.25">
      <c r="A76" s="127" t="s">
        <v>1762</v>
      </c>
      <c r="B76" s="127" t="s">
        <v>843</v>
      </c>
      <c r="C76" s="127" t="s">
        <v>720</v>
      </c>
      <c r="D76" s="127" t="s">
        <v>1627</v>
      </c>
      <c r="E76" s="127" t="s">
        <v>1761</v>
      </c>
      <c r="F76" s="1" t="s">
        <v>1760</v>
      </c>
      <c r="G76" s="1" t="s">
        <v>1730</v>
      </c>
      <c r="H76" s="126">
        <v>1100</v>
      </c>
      <c r="I76" s="126">
        <v>1100</v>
      </c>
      <c r="J76" s="126">
        <v>1100</v>
      </c>
      <c r="K76" s="126">
        <v>1100</v>
      </c>
      <c r="L76" s="126">
        <v>1100</v>
      </c>
      <c r="M76" s="126">
        <v>1100</v>
      </c>
      <c r="N76" s="126">
        <v>1100</v>
      </c>
      <c r="O76" s="115">
        <v>0.9</v>
      </c>
      <c r="P76" s="126">
        <v>52</v>
      </c>
      <c r="Q76" s="126">
        <v>52</v>
      </c>
      <c r="R76" s="126">
        <v>52</v>
      </c>
      <c r="S76" s="126">
        <v>52</v>
      </c>
      <c r="T76" s="126">
        <v>52</v>
      </c>
      <c r="U76" s="126">
        <v>52</v>
      </c>
      <c r="V76" s="126">
        <v>52</v>
      </c>
      <c r="W76" s="126">
        <v>0</v>
      </c>
      <c r="X76" s="126">
        <v>0</v>
      </c>
      <c r="Y76" s="126">
        <v>0</v>
      </c>
      <c r="Z76" s="126">
        <v>0</v>
      </c>
      <c r="AA76" s="126">
        <v>0</v>
      </c>
      <c r="AB76" s="126">
        <v>0</v>
      </c>
      <c r="AC76" s="126">
        <v>0</v>
      </c>
      <c r="AD76" s="115">
        <v>0.05</v>
      </c>
      <c r="AE76" s="115"/>
      <c r="AF76" s="115">
        <v>30</v>
      </c>
      <c r="AG76" s="115">
        <v>30</v>
      </c>
      <c r="AH76" s="125">
        <v>1</v>
      </c>
      <c r="AI76" s="125" t="s">
        <v>722</v>
      </c>
      <c r="AJ76" s="125" t="s">
        <v>994</v>
      </c>
      <c r="AK76" s="125"/>
      <c r="AL76" s="124"/>
      <c r="AM76" s="124"/>
      <c r="AN76" s="124"/>
      <c r="AO76" s="124"/>
      <c r="AP76" s="124"/>
      <c r="AQ76" s="124"/>
      <c r="AR76" s="123"/>
      <c r="AS76" s="123"/>
      <c r="AT76" s="123"/>
      <c r="AU76" s="122"/>
      <c r="AV76" s="122"/>
      <c r="AW76" s="122"/>
      <c r="AX76" s="120" t="s">
        <v>694</v>
      </c>
      <c r="AY76" s="120"/>
      <c r="AZ76" s="121"/>
      <c r="BA76" s="120"/>
      <c r="BB76" s="120"/>
      <c r="BC76" s="120"/>
      <c r="BD76" s="120"/>
      <c r="BE76" s="120"/>
      <c r="BF76" s="120"/>
      <c r="BG76" s="119"/>
      <c r="BH76" s="119"/>
      <c r="BI76" s="119"/>
      <c r="BJ76" s="119"/>
      <c r="BK76" s="118">
        <v>0</v>
      </c>
      <c r="BL76" s="118">
        <f t="shared" si="34"/>
        <v>1</v>
      </c>
      <c r="BM76" s="117"/>
      <c r="BN76" s="116">
        <v>0.12</v>
      </c>
      <c r="BO76" s="115"/>
      <c r="BP76" s="115">
        <v>0.12</v>
      </c>
      <c r="BQ76" s="115"/>
      <c r="BR76" s="115"/>
      <c r="BS76" s="115"/>
      <c r="BT76" s="115"/>
      <c r="BU76" s="114">
        <f t="shared" si="35"/>
        <v>0.12</v>
      </c>
      <c r="BV76" s="114"/>
      <c r="BW76" s="114"/>
      <c r="BX76" s="114"/>
      <c r="BY76" s="114"/>
      <c r="BZ76" s="114"/>
      <c r="CA76" s="114"/>
      <c r="CB76" s="113">
        <v>1</v>
      </c>
      <c r="CC76" s="113">
        <v>0.12</v>
      </c>
      <c r="CD76" s="113">
        <v>0.12</v>
      </c>
      <c r="CE76" s="113">
        <v>0.12</v>
      </c>
      <c r="CF76" s="113">
        <v>0.12</v>
      </c>
      <c r="CG76" s="113">
        <v>0.12</v>
      </c>
      <c r="CH76" s="113">
        <v>0.12</v>
      </c>
      <c r="CI76" s="112" t="s">
        <v>1750</v>
      </c>
      <c r="CJ76" s="111">
        <f>VLOOKUP($E76,[2]Activities!$A$9:$I$162,3,FALSE)/$AH76</f>
        <v>0</v>
      </c>
      <c r="CK76" s="111">
        <f>VLOOKUP($E76,[2]Activities!$A$9:$I$162,4,FALSE)/$AH76</f>
        <v>0</v>
      </c>
      <c r="CL76" s="111">
        <f>VLOOKUP($E76,[2]Activities!$A$9:$I$162,5,FALSE)/$AH76</f>
        <v>0</v>
      </c>
      <c r="CM76" s="111">
        <f>VLOOKUP($E76,[2]Activities!$A$9:$I$162,6,FALSE)/$AH76</f>
        <v>0</v>
      </c>
      <c r="CN76" s="111">
        <f>VLOOKUP($E76,[2]Activities!$A$9:$I$162,7,FALSE)/$AH76</f>
        <v>0</v>
      </c>
      <c r="CO76" s="111">
        <f>VLOOKUP($E76,[2]Activities!$A$9:$I$162,8,FALSE)/$AH76</f>
        <v>0</v>
      </c>
      <c r="CP76" s="111">
        <f>VLOOKUP($E76,[2]Activities!$A$9:$I$162,9,FALSE)/$AH76</f>
        <v>0</v>
      </c>
      <c r="CQ76" s="111"/>
      <c r="CR76" s="110"/>
      <c r="CS76" s="110"/>
      <c r="CT76" s="110"/>
      <c r="CU76" s="110"/>
      <c r="CV76" s="110"/>
      <c r="CW76" s="110"/>
      <c r="CX76" s="110"/>
      <c r="CY76" s="110"/>
      <c r="CZ76" s="110"/>
      <c r="DA76" s="110"/>
      <c r="DB76" s="110"/>
      <c r="DC76" s="110"/>
      <c r="DD76" s="110"/>
    </row>
    <row r="77" spans="1:108" x14ac:dyDescent="0.25">
      <c r="A77" s="146" t="s">
        <v>1759</v>
      </c>
      <c r="B77" s="146" t="s">
        <v>1393</v>
      </c>
      <c r="C77" s="146" t="s">
        <v>720</v>
      </c>
      <c r="D77" s="146" t="s">
        <v>1627</v>
      </c>
      <c r="E77" s="146" t="s">
        <v>1755</v>
      </c>
      <c r="F77" s="3" t="s">
        <v>1758</v>
      </c>
      <c r="G77" s="3" t="s">
        <v>1730</v>
      </c>
      <c r="H77" s="145">
        <v>1500</v>
      </c>
      <c r="I77" s="145">
        <v>1350</v>
      </c>
      <c r="J77" s="145">
        <v>1100</v>
      </c>
      <c r="K77" s="145">
        <v>1000</v>
      </c>
      <c r="L77" s="145">
        <v>950</v>
      </c>
      <c r="M77" s="145">
        <v>900</v>
      </c>
      <c r="N77" s="145">
        <v>850</v>
      </c>
      <c r="O77" s="133">
        <v>0.9</v>
      </c>
      <c r="P77" s="145">
        <v>34</v>
      </c>
      <c r="Q77" s="145">
        <v>34</v>
      </c>
      <c r="R77" s="145">
        <v>34</v>
      </c>
      <c r="S77" s="145">
        <v>34</v>
      </c>
      <c r="T77" s="145">
        <v>34</v>
      </c>
      <c r="U77" s="145">
        <v>34</v>
      </c>
      <c r="V77" s="145">
        <v>34</v>
      </c>
      <c r="W77" s="145">
        <v>0</v>
      </c>
      <c r="X77" s="145">
        <v>0</v>
      </c>
      <c r="Y77" s="145">
        <v>0</v>
      </c>
      <c r="Z77" s="145">
        <v>0</v>
      </c>
      <c r="AA77" s="145">
        <v>0</v>
      </c>
      <c r="AB77" s="145">
        <v>0</v>
      </c>
      <c r="AC77" s="145">
        <v>0</v>
      </c>
      <c r="AD77" s="133">
        <v>0.05</v>
      </c>
      <c r="AE77" s="133"/>
      <c r="AF77" s="133">
        <v>30</v>
      </c>
      <c r="AG77" s="133">
        <v>30</v>
      </c>
      <c r="AH77" s="144">
        <v>1</v>
      </c>
      <c r="AI77" s="144" t="s">
        <v>722</v>
      </c>
      <c r="AJ77" s="144" t="s">
        <v>994</v>
      </c>
      <c r="AK77" s="144"/>
      <c r="AL77" s="143"/>
      <c r="AM77" s="143"/>
      <c r="AN77" s="143"/>
      <c r="AO77" s="143"/>
      <c r="AP77" s="143"/>
      <c r="AQ77" s="143"/>
      <c r="AR77" s="142"/>
      <c r="AS77" s="142"/>
      <c r="AT77" s="142"/>
      <c r="AU77" s="141"/>
      <c r="AV77" s="141"/>
      <c r="AW77" s="141"/>
      <c r="AX77" s="140" t="s">
        <v>694</v>
      </c>
      <c r="AY77" s="140"/>
      <c r="AZ77" s="139"/>
      <c r="BA77" s="138"/>
      <c r="BB77" s="138"/>
      <c r="BC77" s="138"/>
      <c r="BD77" s="138"/>
      <c r="BE77" s="138"/>
      <c r="BF77" s="138"/>
      <c r="BG77" s="137"/>
      <c r="BH77" s="137"/>
      <c r="BI77" s="137"/>
      <c r="BJ77" s="137"/>
      <c r="BK77" s="136">
        <v>0</v>
      </c>
      <c r="BL77" s="136">
        <f t="shared" si="34"/>
        <v>1</v>
      </c>
      <c r="BM77" s="135"/>
      <c r="BN77" s="134">
        <v>0</v>
      </c>
      <c r="BO77" s="133"/>
      <c r="BP77" s="133"/>
      <c r="BQ77" s="133"/>
      <c r="BR77" s="133"/>
      <c r="BS77" s="133"/>
      <c r="BT77" s="133"/>
      <c r="BU77" s="132">
        <f t="shared" si="35"/>
        <v>0</v>
      </c>
      <c r="BV77" s="132"/>
      <c r="BW77" s="132"/>
      <c r="BX77" s="132"/>
      <c r="BY77" s="132"/>
      <c r="BZ77" s="132"/>
      <c r="CA77" s="132"/>
      <c r="CB77" s="131"/>
      <c r="CC77" s="131"/>
      <c r="CD77" s="131">
        <v>0.05</v>
      </c>
      <c r="CE77" s="131">
        <v>0.1</v>
      </c>
      <c r="CF77" s="131">
        <v>0.5</v>
      </c>
      <c r="CG77" s="131">
        <v>1</v>
      </c>
      <c r="CH77" s="131">
        <v>1.5</v>
      </c>
      <c r="CI77" s="130" t="s">
        <v>1757</v>
      </c>
      <c r="CJ77" s="129">
        <f>VLOOKUP($E77,[2]Activities!$A$9:$I$162,3,FALSE)/$AH77</f>
        <v>1.7349999999999999</v>
      </c>
      <c r="CK77" s="129">
        <f>VLOOKUP($E77,[2]Activities!$A$9:$I$162,4,FALSE)/$AH77</f>
        <v>1.7349999999999999</v>
      </c>
      <c r="CL77" s="129">
        <f>VLOOKUP($E77,[2]Activities!$A$9:$I$162,5,FALSE)/$AH77</f>
        <v>1.7349999999999999</v>
      </c>
      <c r="CM77" s="129">
        <f>VLOOKUP($E77,[2]Activities!$A$9:$I$162,6,FALSE)/$AH77</f>
        <v>1.5961999999999998</v>
      </c>
      <c r="CN77" s="129">
        <f>VLOOKUP($E77,[2]Activities!$A$9:$I$162,7,FALSE)/$AH77</f>
        <v>1.3186</v>
      </c>
      <c r="CO77" s="129">
        <f>VLOOKUP($E77,[2]Activities!$A$9:$I$162,8,FALSE)/$AH77</f>
        <v>0.9022</v>
      </c>
      <c r="CP77" s="129">
        <f>VLOOKUP($E77,[2]Activities!$A$9:$I$162,9,FALSE)/$AH77</f>
        <v>0.69399999999999995</v>
      </c>
      <c r="CQ77" s="129"/>
      <c r="CR77" s="128"/>
      <c r="CS77" s="128"/>
      <c r="CT77" s="128"/>
      <c r="CU77" s="128"/>
      <c r="CV77" s="128"/>
      <c r="CW77" s="128"/>
      <c r="CX77" s="128"/>
      <c r="CY77" s="128"/>
      <c r="CZ77" s="128"/>
      <c r="DA77" s="128"/>
      <c r="DB77" s="128"/>
      <c r="DC77" s="128"/>
      <c r="DD77" s="128"/>
    </row>
    <row r="78" spans="1:108" x14ac:dyDescent="0.25">
      <c r="A78" s="127" t="s">
        <v>1756</v>
      </c>
      <c r="B78" s="127" t="s">
        <v>843</v>
      </c>
      <c r="C78" s="127" t="s">
        <v>720</v>
      </c>
      <c r="D78" s="127" t="s">
        <v>1627</v>
      </c>
      <c r="E78" s="127" t="s">
        <v>1755</v>
      </c>
      <c r="F78" s="1" t="s">
        <v>528</v>
      </c>
      <c r="G78" s="1" t="s">
        <v>1730</v>
      </c>
      <c r="H78" s="126">
        <v>0</v>
      </c>
      <c r="I78" s="126">
        <v>0</v>
      </c>
      <c r="J78" s="126">
        <v>0</v>
      </c>
      <c r="K78" s="126">
        <v>0</v>
      </c>
      <c r="L78" s="126">
        <v>0</v>
      </c>
      <c r="M78" s="126">
        <v>0</v>
      </c>
      <c r="N78" s="126">
        <v>0</v>
      </c>
      <c r="O78" s="115">
        <v>0.9</v>
      </c>
      <c r="P78" s="126">
        <v>0</v>
      </c>
      <c r="Q78" s="126">
        <v>0</v>
      </c>
      <c r="R78" s="126">
        <v>0</v>
      </c>
      <c r="S78" s="126">
        <v>0</v>
      </c>
      <c r="T78" s="126">
        <v>0</v>
      </c>
      <c r="U78" s="126">
        <v>0</v>
      </c>
      <c r="V78" s="126">
        <v>0</v>
      </c>
      <c r="W78" s="126">
        <v>2000</v>
      </c>
      <c r="X78" s="126">
        <v>2500</v>
      </c>
      <c r="Y78" s="126">
        <v>3000</v>
      </c>
      <c r="Z78" s="126">
        <v>3500</v>
      </c>
      <c r="AA78" s="126">
        <v>4000</v>
      </c>
      <c r="AB78" s="126">
        <v>4500</v>
      </c>
      <c r="AC78" s="126">
        <v>5000</v>
      </c>
      <c r="AD78" s="115">
        <v>0.05</v>
      </c>
      <c r="AE78" s="115">
        <v>0</v>
      </c>
      <c r="AF78" s="115">
        <v>1</v>
      </c>
      <c r="AG78" s="115">
        <v>1</v>
      </c>
      <c r="AH78" s="125">
        <v>1</v>
      </c>
      <c r="AI78" s="125" t="s">
        <v>722</v>
      </c>
      <c r="AJ78" s="125" t="s">
        <v>695</v>
      </c>
      <c r="AK78" s="125"/>
      <c r="AL78" s="124"/>
      <c r="AM78" s="124"/>
      <c r="AN78" s="124"/>
      <c r="AO78" s="124"/>
      <c r="AP78" s="124"/>
      <c r="AQ78" s="124"/>
      <c r="AR78" s="123"/>
      <c r="AS78" s="123"/>
      <c r="AT78" s="123"/>
      <c r="AU78" s="122"/>
      <c r="AV78" s="122"/>
      <c r="AW78" s="122"/>
      <c r="AX78" s="120" t="s">
        <v>694</v>
      </c>
      <c r="AY78" s="120"/>
      <c r="AZ78" s="121"/>
      <c r="BA78" s="120"/>
      <c r="BB78" s="120"/>
      <c r="BC78" s="120"/>
      <c r="BD78" s="120"/>
      <c r="BE78" s="120"/>
      <c r="BF78" s="120"/>
      <c r="BG78" s="119"/>
      <c r="BH78" s="119"/>
      <c r="BI78" s="119"/>
      <c r="BJ78" s="119"/>
      <c r="BK78" s="118">
        <v>0</v>
      </c>
      <c r="BL78" s="118">
        <f t="shared" si="34"/>
        <v>0</v>
      </c>
      <c r="BM78" s="117"/>
      <c r="BN78" s="116"/>
      <c r="BO78" s="115"/>
      <c r="BP78" s="115"/>
      <c r="BQ78" s="115"/>
      <c r="BR78" s="115"/>
      <c r="BS78" s="115"/>
      <c r="BT78" s="115"/>
      <c r="BU78" s="114">
        <f t="shared" si="35"/>
        <v>0</v>
      </c>
      <c r="BV78" s="114"/>
      <c r="BW78" s="114"/>
      <c r="BX78" s="114"/>
      <c r="BY78" s="114"/>
      <c r="BZ78" s="114"/>
      <c r="CA78" s="114"/>
      <c r="CB78" s="113">
        <f t="shared" ref="CB78:CH79" si="36">CJ78</f>
        <v>1.7349999999999999</v>
      </c>
      <c r="CC78" s="113">
        <f t="shared" si="36"/>
        <v>1.7349999999999999</v>
      </c>
      <c r="CD78" s="113">
        <f t="shared" si="36"/>
        <v>1.7349999999999999</v>
      </c>
      <c r="CE78" s="113">
        <f t="shared" si="36"/>
        <v>1.5961999999999998</v>
      </c>
      <c r="CF78" s="113">
        <f t="shared" si="36"/>
        <v>1.3186</v>
      </c>
      <c r="CG78" s="113">
        <f t="shared" si="36"/>
        <v>0.9022</v>
      </c>
      <c r="CH78" s="113">
        <f t="shared" si="36"/>
        <v>0.69399999999999995</v>
      </c>
      <c r="CI78" s="112" t="s">
        <v>1750</v>
      </c>
      <c r="CJ78" s="111">
        <f>VLOOKUP($E78,[2]Activities!$A$9:$I$162,3,FALSE)/$AH78</f>
        <v>1.7349999999999999</v>
      </c>
      <c r="CK78" s="111">
        <f>VLOOKUP($E78,[2]Activities!$A$9:$I$162,4,FALSE)/$AH78</f>
        <v>1.7349999999999999</v>
      </c>
      <c r="CL78" s="111">
        <f>VLOOKUP($E78,[2]Activities!$A$9:$I$162,5,FALSE)/$AH78</f>
        <v>1.7349999999999999</v>
      </c>
      <c r="CM78" s="111">
        <f>VLOOKUP($E78,[2]Activities!$A$9:$I$162,6,FALSE)/$AH78</f>
        <v>1.5961999999999998</v>
      </c>
      <c r="CN78" s="111">
        <f>VLOOKUP($E78,[2]Activities!$A$9:$I$162,7,FALSE)/$AH78</f>
        <v>1.3186</v>
      </c>
      <c r="CO78" s="111">
        <f>VLOOKUP($E78,[2]Activities!$A$9:$I$162,8,FALSE)/$AH78</f>
        <v>0.9022</v>
      </c>
      <c r="CP78" s="111">
        <f>VLOOKUP($E78,[2]Activities!$A$9:$I$162,9,FALSE)/$AH78</f>
        <v>0.69399999999999995</v>
      </c>
      <c r="CQ78" s="111"/>
      <c r="CR78" s="110"/>
      <c r="CS78" s="110"/>
      <c r="CT78" s="110"/>
      <c r="CU78" s="110"/>
      <c r="CV78" s="110"/>
      <c r="CW78" s="110"/>
      <c r="CX78" s="110"/>
      <c r="CY78" s="110"/>
      <c r="CZ78" s="110"/>
      <c r="DA78" s="110"/>
      <c r="DB78" s="110"/>
      <c r="DC78" s="110"/>
      <c r="DD78" s="110"/>
    </row>
    <row r="79" spans="1:108" x14ac:dyDescent="0.25">
      <c r="A79" s="146" t="s">
        <v>1754</v>
      </c>
      <c r="B79" s="146" t="s">
        <v>843</v>
      </c>
      <c r="C79" s="146" t="s">
        <v>720</v>
      </c>
      <c r="D79" s="146" t="s">
        <v>1627</v>
      </c>
      <c r="E79" s="146" t="s">
        <v>1753</v>
      </c>
      <c r="F79" s="3" t="s">
        <v>1752</v>
      </c>
      <c r="G79" s="3" t="s">
        <v>1751</v>
      </c>
      <c r="H79" s="145">
        <v>0</v>
      </c>
      <c r="I79" s="145">
        <v>0</v>
      </c>
      <c r="J79" s="145">
        <v>0</v>
      </c>
      <c r="K79" s="145">
        <v>0</v>
      </c>
      <c r="L79" s="145">
        <v>0</v>
      </c>
      <c r="M79" s="145">
        <v>0</v>
      </c>
      <c r="N79" s="145">
        <v>0</v>
      </c>
      <c r="O79" s="133">
        <v>0.9</v>
      </c>
      <c r="P79" s="145">
        <v>0</v>
      </c>
      <c r="Q79" s="145">
        <v>0</v>
      </c>
      <c r="R79" s="145">
        <v>0</v>
      </c>
      <c r="S79" s="145">
        <v>0</v>
      </c>
      <c r="T79" s="145">
        <v>0</v>
      </c>
      <c r="U79" s="145">
        <v>0</v>
      </c>
      <c r="V79" s="145">
        <v>0</v>
      </c>
      <c r="W79" s="145">
        <v>2000</v>
      </c>
      <c r="X79" s="145">
        <v>2500</v>
      </c>
      <c r="Y79" s="145">
        <v>3000</v>
      </c>
      <c r="Z79" s="145">
        <v>3500</v>
      </c>
      <c r="AA79" s="145">
        <v>4000</v>
      </c>
      <c r="AB79" s="145">
        <v>4500</v>
      </c>
      <c r="AC79" s="145">
        <v>5000</v>
      </c>
      <c r="AD79" s="133">
        <v>0.05</v>
      </c>
      <c r="AE79" s="133">
        <v>0</v>
      </c>
      <c r="AF79" s="133">
        <v>1</v>
      </c>
      <c r="AG79" s="133">
        <v>1</v>
      </c>
      <c r="AH79" s="144">
        <v>1</v>
      </c>
      <c r="AI79" s="144" t="s">
        <v>722</v>
      </c>
      <c r="AJ79" s="144" t="s">
        <v>695</v>
      </c>
      <c r="AK79" s="144"/>
      <c r="AL79" s="143"/>
      <c r="AM79" s="143"/>
      <c r="AN79" s="143"/>
      <c r="AO79" s="143"/>
      <c r="AP79" s="143"/>
      <c r="AQ79" s="143"/>
      <c r="AR79" s="142"/>
      <c r="AS79" s="142"/>
      <c r="AT79" s="142"/>
      <c r="AU79" s="141"/>
      <c r="AV79" s="141"/>
      <c r="AW79" s="141"/>
      <c r="AX79" s="140" t="s">
        <v>694</v>
      </c>
      <c r="AY79" s="140"/>
      <c r="AZ79" s="139"/>
      <c r="BA79" s="138"/>
      <c r="BB79" s="138"/>
      <c r="BC79" s="138"/>
      <c r="BD79" s="138"/>
      <c r="BE79" s="138"/>
      <c r="BF79" s="138"/>
      <c r="BG79" s="137"/>
      <c r="BH79" s="137"/>
      <c r="BI79" s="137"/>
      <c r="BJ79" s="137"/>
      <c r="BK79" s="136">
        <v>0</v>
      </c>
      <c r="BL79" s="136">
        <f t="shared" si="34"/>
        <v>0</v>
      </c>
      <c r="BM79" s="135"/>
      <c r="BN79" s="134"/>
      <c r="BO79" s="133"/>
      <c r="BP79" s="133"/>
      <c r="BQ79" s="133"/>
      <c r="BR79" s="133"/>
      <c r="BS79" s="133"/>
      <c r="BT79" s="133"/>
      <c r="BU79" s="132">
        <f t="shared" si="35"/>
        <v>0</v>
      </c>
      <c r="BV79" s="132"/>
      <c r="BW79" s="132"/>
      <c r="BX79" s="132"/>
      <c r="BY79" s="132"/>
      <c r="BZ79" s="132"/>
      <c r="CA79" s="132"/>
      <c r="CB79" s="131">
        <f t="shared" si="36"/>
        <v>0.6</v>
      </c>
      <c r="CC79" s="131">
        <f t="shared" si="36"/>
        <v>0.6</v>
      </c>
      <c r="CD79" s="131">
        <f t="shared" si="36"/>
        <v>0.6</v>
      </c>
      <c r="CE79" s="131">
        <f t="shared" si="36"/>
        <v>0.55000000000000004</v>
      </c>
      <c r="CF79" s="131">
        <f t="shared" si="36"/>
        <v>0.48</v>
      </c>
      <c r="CG79" s="131">
        <f t="shared" si="36"/>
        <v>0.35</v>
      </c>
      <c r="CH79" s="131">
        <f t="shared" si="36"/>
        <v>0.3</v>
      </c>
      <c r="CI79" s="130" t="s">
        <v>1750</v>
      </c>
      <c r="CJ79" s="129">
        <f>VLOOKUP($E79,[2]Activities!$A$9:$I$162,3,FALSE)/$AH79</f>
        <v>0.6</v>
      </c>
      <c r="CK79" s="129">
        <f>VLOOKUP($E79,[2]Activities!$A$9:$I$162,4,FALSE)/$AH79</f>
        <v>0.6</v>
      </c>
      <c r="CL79" s="129">
        <f>VLOOKUP($E79,[2]Activities!$A$9:$I$162,5,FALSE)/$AH79</f>
        <v>0.6</v>
      </c>
      <c r="CM79" s="129">
        <f>VLOOKUP($E79,[2]Activities!$A$9:$I$162,6,FALSE)/$AH79</f>
        <v>0.55000000000000004</v>
      </c>
      <c r="CN79" s="129">
        <f>VLOOKUP($E79,[2]Activities!$A$9:$I$162,7,FALSE)/$AH79</f>
        <v>0.48</v>
      </c>
      <c r="CO79" s="129">
        <f>VLOOKUP($E79,[2]Activities!$A$9:$I$162,8,FALSE)/$AH79</f>
        <v>0.35</v>
      </c>
      <c r="CP79" s="129">
        <f>VLOOKUP($E79,[2]Activities!$A$9:$I$162,9,FALSE)/$AH79</f>
        <v>0.3</v>
      </c>
      <c r="CQ79" s="129"/>
      <c r="CR79" s="128"/>
      <c r="CS79" s="128"/>
      <c r="CT79" s="128"/>
      <c r="CU79" s="128"/>
      <c r="CV79" s="128"/>
      <c r="CW79" s="128"/>
      <c r="CX79" s="128"/>
      <c r="CY79" s="128"/>
      <c r="CZ79" s="128"/>
      <c r="DA79" s="128"/>
      <c r="DB79" s="128"/>
      <c r="DC79" s="128"/>
      <c r="DD79" s="128"/>
    </row>
    <row r="80" spans="1:108" x14ac:dyDescent="0.25">
      <c r="A80" s="127" t="s">
        <v>1749</v>
      </c>
      <c r="B80" s="127" t="s">
        <v>1393</v>
      </c>
      <c r="C80" s="127" t="s">
        <v>720</v>
      </c>
      <c r="D80" s="127" t="s">
        <v>1627</v>
      </c>
      <c r="E80" s="127" t="s">
        <v>1748</v>
      </c>
      <c r="F80" s="1" t="s">
        <v>1747</v>
      </c>
      <c r="G80" s="1" t="s">
        <v>1746</v>
      </c>
      <c r="H80" s="126">
        <f t="shared" ref="H80:N80" si="37">(141*1.0658)/0.3</f>
        <v>500.92600000000004</v>
      </c>
      <c r="I80" s="126">
        <f t="shared" si="37"/>
        <v>500.92600000000004</v>
      </c>
      <c r="J80" s="126">
        <f t="shared" si="37"/>
        <v>500.92600000000004</v>
      </c>
      <c r="K80" s="126">
        <f t="shared" si="37"/>
        <v>500.92600000000004</v>
      </c>
      <c r="L80" s="126">
        <f t="shared" si="37"/>
        <v>500.92600000000004</v>
      </c>
      <c r="M80" s="126">
        <f t="shared" si="37"/>
        <v>500.92600000000004</v>
      </c>
      <c r="N80" s="126">
        <f t="shared" si="37"/>
        <v>500.92600000000004</v>
      </c>
      <c r="O80" s="115">
        <v>0.9</v>
      </c>
      <c r="P80" s="126">
        <f t="shared" ref="P80:V83" si="38">H80*0.05</f>
        <v>25.046300000000002</v>
      </c>
      <c r="Q80" s="126">
        <f t="shared" si="38"/>
        <v>25.046300000000002</v>
      </c>
      <c r="R80" s="126">
        <f t="shared" si="38"/>
        <v>25.046300000000002</v>
      </c>
      <c r="S80" s="126">
        <f t="shared" si="38"/>
        <v>25.046300000000002</v>
      </c>
      <c r="T80" s="126">
        <f t="shared" si="38"/>
        <v>25.046300000000002</v>
      </c>
      <c r="U80" s="126">
        <f t="shared" si="38"/>
        <v>25.046300000000002</v>
      </c>
      <c r="V80" s="126">
        <f t="shared" si="38"/>
        <v>25.046300000000002</v>
      </c>
      <c r="W80" s="126">
        <f t="shared" ref="W80:AC80" si="39">(18*1.0658)</f>
        <v>19.1844</v>
      </c>
      <c r="X80" s="126">
        <f t="shared" si="39"/>
        <v>19.1844</v>
      </c>
      <c r="Y80" s="126">
        <f t="shared" si="39"/>
        <v>19.1844</v>
      </c>
      <c r="Z80" s="126">
        <f t="shared" si="39"/>
        <v>19.1844</v>
      </c>
      <c r="AA80" s="126">
        <f t="shared" si="39"/>
        <v>19.1844</v>
      </c>
      <c r="AB80" s="126">
        <f t="shared" si="39"/>
        <v>19.1844</v>
      </c>
      <c r="AC80" s="126">
        <f t="shared" si="39"/>
        <v>19.1844</v>
      </c>
      <c r="AD80" s="115">
        <v>0.05</v>
      </c>
      <c r="AE80" s="115"/>
      <c r="AF80" s="115">
        <v>25</v>
      </c>
      <c r="AG80" s="115">
        <v>25</v>
      </c>
      <c r="AH80" s="125">
        <v>1</v>
      </c>
      <c r="AI80" s="125" t="s">
        <v>722</v>
      </c>
      <c r="AJ80" s="125" t="s">
        <v>695</v>
      </c>
      <c r="AK80" s="125"/>
      <c r="AL80" s="124"/>
      <c r="AM80" s="124"/>
      <c r="AN80" s="124"/>
      <c r="AO80" s="124"/>
      <c r="AP80" s="124"/>
      <c r="AQ80" s="124"/>
      <c r="AR80" s="123"/>
      <c r="AS80" s="123"/>
      <c r="AT80" s="123"/>
      <c r="AU80" s="122"/>
      <c r="AV80" s="122"/>
      <c r="AW80" s="122"/>
      <c r="AX80" s="120" t="s">
        <v>694</v>
      </c>
      <c r="AY80" s="120"/>
      <c r="AZ80" s="121"/>
      <c r="BA80" s="120"/>
      <c r="BB80" s="120"/>
      <c r="BC80" s="120"/>
      <c r="BD80" s="120"/>
      <c r="BE80" s="120"/>
      <c r="BF80" s="120"/>
      <c r="BG80" s="119"/>
      <c r="BH80" s="119"/>
      <c r="BI80" s="119"/>
      <c r="BJ80" s="119"/>
      <c r="BK80" s="118"/>
      <c r="BL80" s="118">
        <v>1</v>
      </c>
      <c r="BM80" s="117"/>
      <c r="BN80" s="116">
        <f t="shared" ref="BN80:BN86" si="40">CJ80</f>
        <v>0.73</v>
      </c>
      <c r="BO80" s="115">
        <f t="shared" ref="BO80:BR88" si="41">BN80</f>
        <v>0.73</v>
      </c>
      <c r="BP80" s="115">
        <f t="shared" si="41"/>
        <v>0.73</v>
      </c>
      <c r="BQ80" s="115">
        <f t="shared" si="41"/>
        <v>0.73</v>
      </c>
      <c r="BR80" s="115">
        <f t="shared" si="41"/>
        <v>0.73</v>
      </c>
      <c r="BS80" s="115"/>
      <c r="BT80" s="115"/>
      <c r="BU80" s="114">
        <f t="shared" si="35"/>
        <v>0.73</v>
      </c>
      <c r="BV80" s="114"/>
      <c r="BW80" s="114"/>
      <c r="BX80" s="114"/>
      <c r="BY80" s="114"/>
      <c r="BZ80" s="114"/>
      <c r="CA80" s="114"/>
      <c r="CB80" s="113">
        <v>5</v>
      </c>
      <c r="CC80" s="113">
        <v>5</v>
      </c>
      <c r="CD80" s="113">
        <v>5</v>
      </c>
      <c r="CE80" s="113">
        <v>5</v>
      </c>
      <c r="CF80" s="113">
        <v>5</v>
      </c>
      <c r="CG80" s="113">
        <v>5</v>
      </c>
      <c r="CH80" s="113">
        <v>5</v>
      </c>
      <c r="CI80" s="112" t="s">
        <v>987</v>
      </c>
      <c r="CJ80" s="111">
        <f>VLOOKUP($E80,[2]Activities!$A$9:$I$199,3,FALSE)/$AH80</f>
        <v>0.73</v>
      </c>
      <c r="CK80" s="111">
        <f>VLOOKUP($E80,[2]Activities!$A$9:$I$199,4,FALSE)/$AH80</f>
        <v>0.73</v>
      </c>
      <c r="CL80" s="111">
        <f>VLOOKUP($E80,[2]Activities!$A$9:$I$199,5,FALSE)/$AH80</f>
        <v>0.73</v>
      </c>
      <c r="CM80" s="111">
        <f>VLOOKUP($E80,[2]Activities!$A$9:$I$199,6,FALSE)/$AH80</f>
        <v>0.69350000000000001</v>
      </c>
      <c r="CN80" s="111">
        <f>VLOOKUP($E80,[2]Activities!$A$9:$I$199,7,FALSE)/$AH80</f>
        <v>0.60224999999999995</v>
      </c>
      <c r="CO80" s="111">
        <f>VLOOKUP($E80,[2]Activities!$A$9:$I$199,8,FALSE)/$AH80</f>
        <v>0.45624999999999999</v>
      </c>
      <c r="CP80" s="111">
        <f>VLOOKUP($E80,[2]Activities!$A$9:$I$199,9,FALSE)/$AH80</f>
        <v>0.36499999999999999</v>
      </c>
      <c r="CQ80" s="111"/>
      <c r="CR80" s="110"/>
      <c r="CS80" s="110"/>
      <c r="CT80" s="110"/>
      <c r="CU80" s="110"/>
      <c r="CV80" s="110"/>
      <c r="CW80" s="110"/>
      <c r="CX80" s="110"/>
      <c r="CY80" s="110"/>
      <c r="CZ80" s="110"/>
      <c r="DA80" s="110"/>
      <c r="DB80" s="110"/>
      <c r="DC80" s="110"/>
      <c r="DD80" s="110"/>
    </row>
    <row r="81" spans="1:108" x14ac:dyDescent="0.25">
      <c r="A81" s="146" t="s">
        <v>1745</v>
      </c>
      <c r="B81" s="146" t="s">
        <v>1393</v>
      </c>
      <c r="C81" s="146" t="s">
        <v>720</v>
      </c>
      <c r="D81" s="146" t="s">
        <v>1627</v>
      </c>
      <c r="E81" s="146" t="s">
        <v>1744</v>
      </c>
      <c r="F81" s="3" t="s">
        <v>1743</v>
      </c>
      <c r="G81" s="3" t="s">
        <v>1742</v>
      </c>
      <c r="H81" s="145">
        <f t="shared" ref="H81:N81" si="42">(154*1.0658)/0.25</f>
        <v>656.53280000000007</v>
      </c>
      <c r="I81" s="145">
        <f t="shared" si="42"/>
        <v>656.53280000000007</v>
      </c>
      <c r="J81" s="145">
        <f t="shared" si="42"/>
        <v>656.53280000000007</v>
      </c>
      <c r="K81" s="145">
        <f t="shared" si="42"/>
        <v>656.53280000000007</v>
      </c>
      <c r="L81" s="145">
        <f t="shared" si="42"/>
        <v>656.53280000000007</v>
      </c>
      <c r="M81" s="145">
        <f t="shared" si="42"/>
        <v>656.53280000000007</v>
      </c>
      <c r="N81" s="145">
        <f t="shared" si="42"/>
        <v>656.53280000000007</v>
      </c>
      <c r="O81" s="133">
        <v>0.9</v>
      </c>
      <c r="P81" s="145">
        <f t="shared" si="38"/>
        <v>32.826640000000005</v>
      </c>
      <c r="Q81" s="145">
        <f t="shared" si="38"/>
        <v>32.826640000000005</v>
      </c>
      <c r="R81" s="145">
        <f t="shared" si="38"/>
        <v>32.826640000000005</v>
      </c>
      <c r="S81" s="145">
        <f t="shared" si="38"/>
        <v>32.826640000000005</v>
      </c>
      <c r="T81" s="145">
        <f t="shared" si="38"/>
        <v>32.826640000000005</v>
      </c>
      <c r="U81" s="145">
        <f t="shared" si="38"/>
        <v>32.826640000000005</v>
      </c>
      <c r="V81" s="145">
        <f t="shared" si="38"/>
        <v>32.826640000000005</v>
      </c>
      <c r="W81" s="145">
        <f t="shared" ref="W81:AC81" si="43">(36*1.0658)</f>
        <v>38.3688</v>
      </c>
      <c r="X81" s="145">
        <f t="shared" si="43"/>
        <v>38.3688</v>
      </c>
      <c r="Y81" s="145">
        <f t="shared" si="43"/>
        <v>38.3688</v>
      </c>
      <c r="Z81" s="145">
        <f t="shared" si="43"/>
        <v>38.3688</v>
      </c>
      <c r="AA81" s="145">
        <f t="shared" si="43"/>
        <v>38.3688</v>
      </c>
      <c r="AB81" s="145">
        <f t="shared" si="43"/>
        <v>38.3688</v>
      </c>
      <c r="AC81" s="145">
        <f t="shared" si="43"/>
        <v>38.3688</v>
      </c>
      <c r="AD81" s="133">
        <v>0.05</v>
      </c>
      <c r="AE81" s="133"/>
      <c r="AF81" s="133">
        <v>25</v>
      </c>
      <c r="AG81" s="133">
        <v>25</v>
      </c>
      <c r="AH81" s="144">
        <v>1</v>
      </c>
      <c r="AI81" s="144" t="s">
        <v>722</v>
      </c>
      <c r="AJ81" s="144" t="s">
        <v>695</v>
      </c>
      <c r="AK81" s="144"/>
      <c r="AL81" s="143"/>
      <c r="AM81" s="143"/>
      <c r="AN81" s="143"/>
      <c r="AO81" s="143"/>
      <c r="AP81" s="143"/>
      <c r="AQ81" s="143"/>
      <c r="AR81" s="142"/>
      <c r="AS81" s="142"/>
      <c r="AT81" s="142"/>
      <c r="AU81" s="141"/>
      <c r="AV81" s="141"/>
      <c r="AW81" s="141"/>
      <c r="AX81" s="140" t="s">
        <v>694</v>
      </c>
      <c r="AY81" s="140"/>
      <c r="AZ81" s="139"/>
      <c r="BA81" s="138"/>
      <c r="BB81" s="138"/>
      <c r="BC81" s="138"/>
      <c r="BD81" s="138"/>
      <c r="BE81" s="138"/>
      <c r="BF81" s="138"/>
      <c r="BG81" s="137"/>
      <c r="BH81" s="137"/>
      <c r="BI81" s="137"/>
      <c r="BJ81" s="137"/>
      <c r="BK81" s="136"/>
      <c r="BL81" s="136">
        <v>1</v>
      </c>
      <c r="BM81" s="135"/>
      <c r="BN81" s="134">
        <f t="shared" si="40"/>
        <v>0.8</v>
      </c>
      <c r="BO81" s="133">
        <f t="shared" si="41"/>
        <v>0.8</v>
      </c>
      <c r="BP81" s="133">
        <f t="shared" si="41"/>
        <v>0.8</v>
      </c>
      <c r="BQ81" s="133">
        <f t="shared" si="41"/>
        <v>0.8</v>
      </c>
      <c r="BR81" s="133">
        <f t="shared" si="41"/>
        <v>0.8</v>
      </c>
      <c r="BS81" s="133"/>
      <c r="BT81" s="133"/>
      <c r="BU81" s="132">
        <f t="shared" si="35"/>
        <v>0.8</v>
      </c>
      <c r="BV81" s="132"/>
      <c r="BW81" s="132"/>
      <c r="BX81" s="132"/>
      <c r="BY81" s="132"/>
      <c r="BZ81" s="132"/>
      <c r="CA81" s="132"/>
      <c r="CB81" s="131">
        <v>5</v>
      </c>
      <c r="CC81" s="131">
        <v>5</v>
      </c>
      <c r="CD81" s="131">
        <v>5</v>
      </c>
      <c r="CE81" s="131">
        <v>5</v>
      </c>
      <c r="CF81" s="131">
        <v>5</v>
      </c>
      <c r="CG81" s="131">
        <v>5</v>
      </c>
      <c r="CH81" s="131">
        <v>5</v>
      </c>
      <c r="CI81" s="130" t="s">
        <v>987</v>
      </c>
      <c r="CJ81" s="129">
        <f>VLOOKUP($E81,[2]Activities!$A$9:$I$199,3,FALSE)/$AH81</f>
        <v>0.8</v>
      </c>
      <c r="CK81" s="129">
        <f>VLOOKUP($E81,[2]Activities!$A$9:$I$199,4,FALSE)/$AH81</f>
        <v>0.8</v>
      </c>
      <c r="CL81" s="129">
        <f>VLOOKUP($E81,[2]Activities!$A$9:$I$199,5,FALSE)/$AH81</f>
        <v>0.8</v>
      </c>
      <c r="CM81" s="129">
        <f>VLOOKUP($E81,[2]Activities!$A$9:$I$199,6,FALSE)/$AH81</f>
        <v>0.76</v>
      </c>
      <c r="CN81" s="129">
        <f>VLOOKUP($E81,[2]Activities!$A$9:$I$199,7,FALSE)/$AH81</f>
        <v>0.66</v>
      </c>
      <c r="CO81" s="129">
        <f>VLOOKUP($E81,[2]Activities!$A$9:$I$199,8,FALSE)/$AH81</f>
        <v>0.5</v>
      </c>
      <c r="CP81" s="129">
        <f>VLOOKUP($E81,[2]Activities!$A$9:$I$199,9,FALSE)/$AH81</f>
        <v>0.4</v>
      </c>
      <c r="CQ81" s="129"/>
      <c r="CR81" s="128"/>
      <c r="CS81" s="128"/>
      <c r="CT81" s="128"/>
      <c r="CU81" s="128"/>
      <c r="CV81" s="128"/>
      <c r="CW81" s="128"/>
      <c r="CX81" s="128"/>
      <c r="CY81" s="128"/>
      <c r="CZ81" s="128"/>
      <c r="DA81" s="128"/>
      <c r="DB81" s="128"/>
      <c r="DC81" s="128"/>
      <c r="DD81" s="128"/>
    </row>
    <row r="82" spans="1:108" x14ac:dyDescent="0.25">
      <c r="A82" s="127" t="s">
        <v>1741</v>
      </c>
      <c r="B82" s="127" t="s">
        <v>1393</v>
      </c>
      <c r="C82" s="127" t="s">
        <v>720</v>
      </c>
      <c r="D82" s="127" t="s">
        <v>1627</v>
      </c>
      <c r="E82" s="127" t="s">
        <v>1740</v>
      </c>
      <c r="F82" s="1" t="s">
        <v>1739</v>
      </c>
      <c r="G82" s="1" t="s">
        <v>1738</v>
      </c>
      <c r="H82" s="126">
        <f t="shared" ref="H82:N82" si="44">(AVERAGE(108,138)*1.0658)/0.2</f>
        <v>655.46699999999998</v>
      </c>
      <c r="I82" s="126">
        <f t="shared" si="44"/>
        <v>655.46699999999998</v>
      </c>
      <c r="J82" s="126">
        <f t="shared" si="44"/>
        <v>655.46699999999998</v>
      </c>
      <c r="K82" s="126">
        <f t="shared" si="44"/>
        <v>655.46699999999998</v>
      </c>
      <c r="L82" s="126">
        <f t="shared" si="44"/>
        <v>655.46699999999998</v>
      </c>
      <c r="M82" s="126">
        <f t="shared" si="44"/>
        <v>655.46699999999998</v>
      </c>
      <c r="N82" s="126">
        <f t="shared" si="44"/>
        <v>655.46699999999998</v>
      </c>
      <c r="O82" s="115">
        <v>0.9</v>
      </c>
      <c r="P82" s="126">
        <f t="shared" si="38"/>
        <v>32.773350000000001</v>
      </c>
      <c r="Q82" s="126">
        <f t="shared" si="38"/>
        <v>32.773350000000001</v>
      </c>
      <c r="R82" s="126">
        <f t="shared" si="38"/>
        <v>32.773350000000001</v>
      </c>
      <c r="S82" s="126">
        <f t="shared" si="38"/>
        <v>32.773350000000001</v>
      </c>
      <c r="T82" s="126">
        <f t="shared" si="38"/>
        <v>32.773350000000001</v>
      </c>
      <c r="U82" s="126">
        <f t="shared" si="38"/>
        <v>32.773350000000001</v>
      </c>
      <c r="V82" s="126">
        <f t="shared" si="38"/>
        <v>32.773350000000001</v>
      </c>
      <c r="W82" s="126">
        <f t="shared" ref="W82:AC82" si="45">(AVERAGE(30,30)*1.0658)</f>
        <v>31.974000000000004</v>
      </c>
      <c r="X82" s="126">
        <f t="shared" si="45"/>
        <v>31.974000000000004</v>
      </c>
      <c r="Y82" s="126">
        <f t="shared" si="45"/>
        <v>31.974000000000004</v>
      </c>
      <c r="Z82" s="126">
        <f t="shared" si="45"/>
        <v>31.974000000000004</v>
      </c>
      <c r="AA82" s="126">
        <f t="shared" si="45"/>
        <v>31.974000000000004</v>
      </c>
      <c r="AB82" s="126">
        <f t="shared" si="45"/>
        <v>31.974000000000004</v>
      </c>
      <c r="AC82" s="126">
        <f t="shared" si="45"/>
        <v>31.974000000000004</v>
      </c>
      <c r="AD82" s="115">
        <v>0.05</v>
      </c>
      <c r="AE82" s="115"/>
      <c r="AF82" s="115">
        <v>25</v>
      </c>
      <c r="AG82" s="115">
        <v>25</v>
      </c>
      <c r="AH82" s="125">
        <v>1</v>
      </c>
      <c r="AI82" s="125" t="s">
        <v>722</v>
      </c>
      <c r="AJ82" s="125" t="s">
        <v>695</v>
      </c>
      <c r="AK82" s="125"/>
      <c r="AL82" s="124"/>
      <c r="AM82" s="124"/>
      <c r="AN82" s="124"/>
      <c r="AO82" s="124"/>
      <c r="AP82" s="124"/>
      <c r="AQ82" s="124"/>
      <c r="AR82" s="123"/>
      <c r="AS82" s="123"/>
      <c r="AT82" s="123"/>
      <c r="AU82" s="122"/>
      <c r="AV82" s="122"/>
      <c r="AW82" s="122"/>
      <c r="AX82" s="120" t="s">
        <v>694</v>
      </c>
      <c r="AY82" s="120"/>
      <c r="AZ82" s="121"/>
      <c r="BA82" s="120"/>
      <c r="BB82" s="120"/>
      <c r="BC82" s="120"/>
      <c r="BD82" s="120"/>
      <c r="BE82" s="120"/>
      <c r="BF82" s="120"/>
      <c r="BG82" s="119"/>
      <c r="BH82" s="119"/>
      <c r="BI82" s="119"/>
      <c r="BJ82" s="119"/>
      <c r="BK82" s="118"/>
      <c r="BL82" s="118">
        <v>1</v>
      </c>
      <c r="BM82" s="117"/>
      <c r="BN82" s="116">
        <f t="shared" si="40"/>
        <v>0.31</v>
      </c>
      <c r="BO82" s="115">
        <f t="shared" si="41"/>
        <v>0.31</v>
      </c>
      <c r="BP82" s="115">
        <f t="shared" si="41"/>
        <v>0.31</v>
      </c>
      <c r="BQ82" s="115">
        <f t="shared" si="41"/>
        <v>0.31</v>
      </c>
      <c r="BR82" s="115">
        <f t="shared" si="41"/>
        <v>0.31</v>
      </c>
      <c r="BS82" s="115"/>
      <c r="BT82" s="115"/>
      <c r="BU82" s="114">
        <f t="shared" si="35"/>
        <v>0.31</v>
      </c>
      <c r="BV82" s="114"/>
      <c r="BW82" s="114"/>
      <c r="BX82" s="114"/>
      <c r="BY82" s="114"/>
      <c r="BZ82" s="114"/>
      <c r="CA82" s="114"/>
      <c r="CB82" s="113">
        <v>5</v>
      </c>
      <c r="CC82" s="113">
        <v>5</v>
      </c>
      <c r="CD82" s="113">
        <v>5</v>
      </c>
      <c r="CE82" s="113">
        <v>5</v>
      </c>
      <c r="CF82" s="113">
        <v>5</v>
      </c>
      <c r="CG82" s="113">
        <v>5</v>
      </c>
      <c r="CH82" s="113">
        <v>5</v>
      </c>
      <c r="CI82" s="112" t="s">
        <v>987</v>
      </c>
      <c r="CJ82" s="111">
        <f>VLOOKUP($E82,[2]Activities!$A$9:$I$199,3,FALSE)/$AH82</f>
        <v>0.31</v>
      </c>
      <c r="CK82" s="111">
        <f>VLOOKUP($E82,[2]Activities!$A$9:$I$199,4,FALSE)/$AH82</f>
        <v>0.31</v>
      </c>
      <c r="CL82" s="111">
        <f>VLOOKUP($E82,[2]Activities!$A$9:$I$199,5,FALSE)/$AH82</f>
        <v>0.31</v>
      </c>
      <c r="CM82" s="111">
        <f>VLOOKUP($E82,[2]Activities!$A$9:$I$199,6,FALSE)/$AH82</f>
        <v>0.29449999999999998</v>
      </c>
      <c r="CN82" s="111">
        <f>VLOOKUP($E82,[2]Activities!$A$9:$I$199,7,FALSE)/$AH82</f>
        <v>0.25574999999999998</v>
      </c>
      <c r="CO82" s="111">
        <f>VLOOKUP($E82,[2]Activities!$A$9:$I$199,8,FALSE)/$AH82</f>
        <v>0.19375000000000001</v>
      </c>
      <c r="CP82" s="111">
        <f>VLOOKUP($E82,[2]Activities!$A$9:$I$199,9,FALSE)/$AH82</f>
        <v>0.155</v>
      </c>
      <c r="CQ82" s="111"/>
      <c r="CR82" s="110"/>
      <c r="CS82" s="110"/>
      <c r="CT82" s="110"/>
      <c r="CU82" s="110"/>
      <c r="CV82" s="110"/>
      <c r="CW82" s="110"/>
      <c r="CX82" s="110"/>
      <c r="CY82" s="110"/>
      <c r="CZ82" s="110"/>
      <c r="DA82" s="110"/>
      <c r="DB82" s="110"/>
      <c r="DC82" s="110"/>
      <c r="DD82" s="110"/>
    </row>
    <row r="83" spans="1:108" x14ac:dyDescent="0.25">
      <c r="A83" s="146" t="s">
        <v>1737</v>
      </c>
      <c r="B83" s="146" t="s">
        <v>1393</v>
      </c>
      <c r="C83" s="146" t="s">
        <v>720</v>
      </c>
      <c r="D83" s="146" t="s">
        <v>1627</v>
      </c>
      <c r="E83" s="146" t="s">
        <v>1736</v>
      </c>
      <c r="F83" s="3" t="s">
        <v>1735</v>
      </c>
      <c r="G83" s="3" t="s">
        <v>1734</v>
      </c>
      <c r="H83" s="145">
        <f t="shared" ref="H83:N83" si="46">(AVERAGE(90/0.2,114/0.25)*1.0658)</f>
        <v>482.80740000000003</v>
      </c>
      <c r="I83" s="145">
        <f t="shared" si="46"/>
        <v>482.80740000000003</v>
      </c>
      <c r="J83" s="145">
        <f t="shared" si="46"/>
        <v>482.80740000000003</v>
      </c>
      <c r="K83" s="145">
        <f t="shared" si="46"/>
        <v>482.80740000000003</v>
      </c>
      <c r="L83" s="145">
        <f t="shared" si="46"/>
        <v>482.80740000000003</v>
      </c>
      <c r="M83" s="145">
        <f t="shared" si="46"/>
        <v>482.80740000000003</v>
      </c>
      <c r="N83" s="145">
        <f t="shared" si="46"/>
        <v>482.80740000000003</v>
      </c>
      <c r="O83" s="133">
        <v>0.9</v>
      </c>
      <c r="P83" s="145">
        <f t="shared" si="38"/>
        <v>24.140370000000004</v>
      </c>
      <c r="Q83" s="145">
        <f t="shared" si="38"/>
        <v>24.140370000000004</v>
      </c>
      <c r="R83" s="145">
        <f t="shared" si="38"/>
        <v>24.140370000000004</v>
      </c>
      <c r="S83" s="145">
        <f t="shared" si="38"/>
        <v>24.140370000000004</v>
      </c>
      <c r="T83" s="145">
        <f t="shared" si="38"/>
        <v>24.140370000000004</v>
      </c>
      <c r="U83" s="145">
        <f t="shared" si="38"/>
        <v>24.140370000000004</v>
      </c>
      <c r="V83" s="145">
        <f t="shared" si="38"/>
        <v>24.140370000000004</v>
      </c>
      <c r="W83" s="145">
        <f t="shared" ref="W83:AC83" si="47">(AVERAGE(36,30)*1.0658)</f>
        <v>35.171400000000006</v>
      </c>
      <c r="X83" s="145">
        <f t="shared" si="47"/>
        <v>35.171400000000006</v>
      </c>
      <c r="Y83" s="145">
        <f t="shared" si="47"/>
        <v>35.171400000000006</v>
      </c>
      <c r="Z83" s="145">
        <f t="shared" si="47"/>
        <v>35.171400000000006</v>
      </c>
      <c r="AA83" s="145">
        <f t="shared" si="47"/>
        <v>35.171400000000006</v>
      </c>
      <c r="AB83" s="145">
        <f t="shared" si="47"/>
        <v>35.171400000000006</v>
      </c>
      <c r="AC83" s="145">
        <f t="shared" si="47"/>
        <v>35.171400000000006</v>
      </c>
      <c r="AD83" s="133">
        <v>0.05</v>
      </c>
      <c r="AE83" s="133"/>
      <c r="AF83" s="133">
        <v>25</v>
      </c>
      <c r="AG83" s="133">
        <v>25</v>
      </c>
      <c r="AH83" s="144">
        <v>1</v>
      </c>
      <c r="AI83" s="144" t="s">
        <v>722</v>
      </c>
      <c r="AJ83" s="144" t="s">
        <v>695</v>
      </c>
      <c r="AK83" s="144"/>
      <c r="AL83" s="143"/>
      <c r="AM83" s="143"/>
      <c r="AN83" s="143"/>
      <c r="AO83" s="143"/>
      <c r="AP83" s="143"/>
      <c r="AQ83" s="143"/>
      <c r="AR83" s="142"/>
      <c r="AS83" s="142"/>
      <c r="AT83" s="142"/>
      <c r="AU83" s="141"/>
      <c r="AV83" s="141"/>
      <c r="AW83" s="141"/>
      <c r="AX83" s="140" t="s">
        <v>694</v>
      </c>
      <c r="AY83" s="140"/>
      <c r="AZ83" s="139"/>
      <c r="BA83" s="138"/>
      <c r="BB83" s="138"/>
      <c r="BC83" s="138"/>
      <c r="BD83" s="138"/>
      <c r="BE83" s="138"/>
      <c r="BF83" s="138"/>
      <c r="BG83" s="137"/>
      <c r="BH83" s="137"/>
      <c r="BI83" s="137"/>
      <c r="BJ83" s="137"/>
      <c r="BK83" s="136"/>
      <c r="BL83" s="136">
        <v>1</v>
      </c>
      <c r="BM83" s="135"/>
      <c r="BN83" s="134">
        <f t="shared" si="40"/>
        <v>0.75</v>
      </c>
      <c r="BO83" s="133">
        <f t="shared" si="41"/>
        <v>0.75</v>
      </c>
      <c r="BP83" s="133">
        <f t="shared" si="41"/>
        <v>0.75</v>
      </c>
      <c r="BQ83" s="133">
        <f t="shared" si="41"/>
        <v>0.75</v>
      </c>
      <c r="BR83" s="133">
        <f t="shared" si="41"/>
        <v>0.75</v>
      </c>
      <c r="BS83" s="133"/>
      <c r="BT83" s="133"/>
      <c r="BU83" s="132">
        <f t="shared" si="35"/>
        <v>0.75</v>
      </c>
      <c r="BV83" s="132"/>
      <c r="BW83" s="132"/>
      <c r="BX83" s="132"/>
      <c r="BY83" s="132"/>
      <c r="BZ83" s="132"/>
      <c r="CA83" s="132"/>
      <c r="CB83" s="131">
        <v>5</v>
      </c>
      <c r="CC83" s="131">
        <v>5</v>
      </c>
      <c r="CD83" s="131">
        <v>5</v>
      </c>
      <c r="CE83" s="131">
        <v>5</v>
      </c>
      <c r="CF83" s="131">
        <v>5</v>
      </c>
      <c r="CG83" s="131">
        <v>5</v>
      </c>
      <c r="CH83" s="131">
        <v>5</v>
      </c>
      <c r="CI83" s="130" t="s">
        <v>987</v>
      </c>
      <c r="CJ83" s="129">
        <f>VLOOKUP($E83,[2]Activities!$A$9:$I$199,3,FALSE)/$AH83</f>
        <v>0.75</v>
      </c>
      <c r="CK83" s="129">
        <f>VLOOKUP($E83,[2]Activities!$A$9:$I$199,4,FALSE)/$AH83</f>
        <v>0.75</v>
      </c>
      <c r="CL83" s="129">
        <f>VLOOKUP($E83,[2]Activities!$A$9:$I$199,5,FALSE)/$AH83</f>
        <v>0.75</v>
      </c>
      <c r="CM83" s="129">
        <f>VLOOKUP($E83,[2]Activities!$A$9:$I$199,6,FALSE)/$AH83</f>
        <v>0.69</v>
      </c>
      <c r="CN83" s="129">
        <f>VLOOKUP($E83,[2]Activities!$A$9:$I$199,7,FALSE)/$AH83</f>
        <v>0.56999999999999995</v>
      </c>
      <c r="CO83" s="129">
        <f>VLOOKUP($E83,[2]Activities!$A$9:$I$199,8,FALSE)/$AH83</f>
        <v>0.39</v>
      </c>
      <c r="CP83" s="129">
        <f>VLOOKUP($E83,[2]Activities!$A$9:$I$199,9,FALSE)/$AH83</f>
        <v>0.3</v>
      </c>
      <c r="CQ83" s="129"/>
      <c r="CR83" s="128"/>
      <c r="CS83" s="128"/>
      <c r="CT83" s="128"/>
      <c r="CU83" s="128"/>
      <c r="CV83" s="128"/>
      <c r="CW83" s="128"/>
      <c r="CX83" s="128"/>
      <c r="CY83" s="128"/>
      <c r="CZ83" s="128"/>
      <c r="DA83" s="128"/>
      <c r="DB83" s="128"/>
      <c r="DC83" s="128"/>
      <c r="DD83" s="128"/>
    </row>
    <row r="84" spans="1:108" x14ac:dyDescent="0.25">
      <c r="A84" s="127" t="s">
        <v>1733</v>
      </c>
      <c r="B84" s="127" t="s">
        <v>1393</v>
      </c>
      <c r="C84" s="127" t="s">
        <v>720</v>
      </c>
      <c r="D84" s="127" t="s">
        <v>1627</v>
      </c>
      <c r="E84" s="127" t="s">
        <v>1732</v>
      </c>
      <c r="F84" s="1" t="s">
        <v>1731</v>
      </c>
      <c r="G84" s="1" t="s">
        <v>1730</v>
      </c>
      <c r="H84" s="126">
        <v>0</v>
      </c>
      <c r="I84" s="126">
        <v>0</v>
      </c>
      <c r="J84" s="126">
        <v>0</v>
      </c>
      <c r="K84" s="126">
        <v>0</v>
      </c>
      <c r="L84" s="126">
        <v>0</v>
      </c>
      <c r="M84" s="126">
        <v>0</v>
      </c>
      <c r="N84" s="126">
        <v>0</v>
      </c>
      <c r="O84" s="115">
        <v>0</v>
      </c>
      <c r="P84" s="126">
        <v>0</v>
      </c>
      <c r="Q84" s="126">
        <v>0</v>
      </c>
      <c r="R84" s="126">
        <v>0</v>
      </c>
      <c r="S84" s="126">
        <v>0</v>
      </c>
      <c r="T84" s="126">
        <v>0</v>
      </c>
      <c r="U84" s="126">
        <v>0</v>
      </c>
      <c r="V84" s="126">
        <v>0</v>
      </c>
      <c r="W84" s="126">
        <v>0</v>
      </c>
      <c r="X84" s="126">
        <v>0</v>
      </c>
      <c r="Y84" s="126">
        <v>0</v>
      </c>
      <c r="Z84" s="126">
        <v>0</v>
      </c>
      <c r="AA84" s="126">
        <v>0</v>
      </c>
      <c r="AB84" s="126">
        <v>0</v>
      </c>
      <c r="AC84" s="126">
        <v>0</v>
      </c>
      <c r="AD84" s="115">
        <v>0.05</v>
      </c>
      <c r="AE84" s="115"/>
      <c r="AF84" s="115">
        <v>25</v>
      </c>
      <c r="AG84" s="115">
        <v>25</v>
      </c>
      <c r="AH84" s="125">
        <v>1</v>
      </c>
      <c r="AI84" s="125" t="s">
        <v>722</v>
      </c>
      <c r="AJ84" s="125" t="s">
        <v>695</v>
      </c>
      <c r="AK84" s="125"/>
      <c r="AL84" s="124"/>
      <c r="AM84" s="124"/>
      <c r="AN84" s="124"/>
      <c r="AO84" s="124"/>
      <c r="AP84" s="124"/>
      <c r="AQ84" s="124"/>
      <c r="AR84" s="123"/>
      <c r="AS84" s="123"/>
      <c r="AT84" s="123"/>
      <c r="AU84" s="122"/>
      <c r="AV84" s="122"/>
      <c r="AW84" s="122"/>
      <c r="AX84" s="120" t="s">
        <v>694</v>
      </c>
      <c r="AY84" s="120"/>
      <c r="AZ84" s="121"/>
      <c r="BA84" s="120"/>
      <c r="BB84" s="120"/>
      <c r="BC84" s="120"/>
      <c r="BD84" s="120"/>
      <c r="BE84" s="120"/>
      <c r="BF84" s="120"/>
      <c r="BG84" s="119"/>
      <c r="BH84" s="119"/>
      <c r="BI84" s="119"/>
      <c r="BJ84" s="119"/>
      <c r="BK84" s="118"/>
      <c r="BL84" s="118">
        <v>1</v>
      </c>
      <c r="BM84" s="117"/>
      <c r="BN84" s="116">
        <f t="shared" si="40"/>
        <v>1.7349999999999999</v>
      </c>
      <c r="BO84" s="115">
        <f t="shared" si="41"/>
        <v>1.7349999999999999</v>
      </c>
      <c r="BP84" s="115">
        <f t="shared" si="41"/>
        <v>1.7349999999999999</v>
      </c>
      <c r="BQ84" s="115">
        <f t="shared" si="41"/>
        <v>1.7349999999999999</v>
      </c>
      <c r="BR84" s="115">
        <f t="shared" si="41"/>
        <v>1.7349999999999999</v>
      </c>
      <c r="BS84" s="115"/>
      <c r="BT84" s="115"/>
      <c r="BU84" s="114"/>
      <c r="BV84" s="114"/>
      <c r="BW84" s="114"/>
      <c r="BX84" s="114"/>
      <c r="BY84" s="114"/>
      <c r="BZ84" s="114"/>
      <c r="CA84" s="114"/>
      <c r="CB84" s="113">
        <v>10</v>
      </c>
      <c r="CC84" s="113">
        <v>10</v>
      </c>
      <c r="CD84" s="113">
        <v>10</v>
      </c>
      <c r="CE84" s="113">
        <v>10</v>
      </c>
      <c r="CF84" s="113">
        <v>10</v>
      </c>
      <c r="CG84" s="113">
        <v>10</v>
      </c>
      <c r="CH84" s="113">
        <v>10</v>
      </c>
      <c r="CI84" s="112" t="s">
        <v>987</v>
      </c>
      <c r="CJ84" s="111">
        <f>VLOOKUP($E84,[2]Activities!$A$9:$I$199,3,FALSE)/$AH84</f>
        <v>1.7349999999999999</v>
      </c>
      <c r="CK84" s="111">
        <f>VLOOKUP($E84,[2]Activities!$A$9:$I$199,4,FALSE)/$AH84</f>
        <v>1.7349999999999999</v>
      </c>
      <c r="CL84" s="111">
        <f>VLOOKUP($E84,[2]Activities!$A$9:$I$199,5,FALSE)/$AH84</f>
        <v>1.7349999999999999</v>
      </c>
      <c r="CM84" s="111">
        <f>VLOOKUP($E84,[2]Activities!$A$9:$I$199,6,FALSE)/$AH84</f>
        <v>1.5961999999999998</v>
      </c>
      <c r="CN84" s="111">
        <f>VLOOKUP($E84,[2]Activities!$A$9:$I$199,7,FALSE)/$AH84</f>
        <v>1.3186</v>
      </c>
      <c r="CO84" s="111">
        <f>VLOOKUP($E84,[2]Activities!$A$9:$I$199,8,FALSE)/$AH84</f>
        <v>0.9022</v>
      </c>
      <c r="CP84" s="111">
        <f>VLOOKUP($E84,[2]Activities!$A$9:$I$199,9,FALSE)/$AH84</f>
        <v>0.69399999999999995</v>
      </c>
      <c r="CQ84" s="111"/>
      <c r="CR84" s="110"/>
      <c r="CS84" s="110"/>
      <c r="CT84" s="110"/>
      <c r="CU84" s="110"/>
      <c r="CV84" s="110"/>
      <c r="CW84" s="110"/>
      <c r="CX84" s="110"/>
      <c r="CY84" s="110"/>
      <c r="CZ84" s="110"/>
      <c r="DA84" s="110"/>
      <c r="DB84" s="110"/>
      <c r="DC84" s="110"/>
      <c r="DD84" s="110"/>
    </row>
    <row r="85" spans="1:108" x14ac:dyDescent="0.25">
      <c r="A85" s="146" t="s">
        <v>1729</v>
      </c>
      <c r="B85" s="146" t="s">
        <v>1393</v>
      </c>
      <c r="C85" s="146" t="s">
        <v>720</v>
      </c>
      <c r="D85" s="146" t="s">
        <v>1627</v>
      </c>
      <c r="E85" s="146" t="s">
        <v>1728</v>
      </c>
      <c r="F85" s="3" t="s">
        <v>1727</v>
      </c>
      <c r="G85" s="3" t="s">
        <v>1706</v>
      </c>
      <c r="H85" s="145">
        <v>0</v>
      </c>
      <c r="I85" s="145">
        <v>0</v>
      </c>
      <c r="J85" s="145">
        <v>0</v>
      </c>
      <c r="K85" s="145">
        <v>0</v>
      </c>
      <c r="L85" s="145">
        <v>0</v>
      </c>
      <c r="M85" s="145">
        <v>0</v>
      </c>
      <c r="N85" s="145">
        <v>0</v>
      </c>
      <c r="O85" s="133">
        <v>0</v>
      </c>
      <c r="P85" s="145">
        <v>0</v>
      </c>
      <c r="Q85" s="145">
        <v>0</v>
      </c>
      <c r="R85" s="145">
        <v>0</v>
      </c>
      <c r="S85" s="145">
        <v>0</v>
      </c>
      <c r="T85" s="145">
        <v>0</v>
      </c>
      <c r="U85" s="145">
        <v>0</v>
      </c>
      <c r="V85" s="145">
        <v>0</v>
      </c>
      <c r="W85" s="145">
        <v>0</v>
      </c>
      <c r="X85" s="145">
        <v>0</v>
      </c>
      <c r="Y85" s="145">
        <v>0</v>
      </c>
      <c r="Z85" s="145">
        <v>0</v>
      </c>
      <c r="AA85" s="145">
        <v>0</v>
      </c>
      <c r="AB85" s="145">
        <v>0</v>
      </c>
      <c r="AC85" s="145">
        <v>0</v>
      </c>
      <c r="AD85" s="133">
        <v>0.05</v>
      </c>
      <c r="AE85" s="133"/>
      <c r="AF85" s="133">
        <v>25</v>
      </c>
      <c r="AG85" s="133">
        <v>25</v>
      </c>
      <c r="AH85" s="144">
        <v>1</v>
      </c>
      <c r="AI85" s="144" t="s">
        <v>722</v>
      </c>
      <c r="AJ85" s="144" t="s">
        <v>695</v>
      </c>
      <c r="AK85" s="144"/>
      <c r="AL85" s="143"/>
      <c r="AM85" s="143"/>
      <c r="AN85" s="143"/>
      <c r="AO85" s="143"/>
      <c r="AP85" s="143"/>
      <c r="AQ85" s="143"/>
      <c r="AR85" s="142"/>
      <c r="AS85" s="142"/>
      <c r="AT85" s="142"/>
      <c r="AU85" s="141"/>
      <c r="AV85" s="141"/>
      <c r="AW85" s="141"/>
      <c r="AX85" s="140" t="s">
        <v>694</v>
      </c>
      <c r="AY85" s="140"/>
      <c r="AZ85" s="139"/>
      <c r="BA85" s="138"/>
      <c r="BB85" s="138"/>
      <c r="BC85" s="138"/>
      <c r="BD85" s="138"/>
      <c r="BE85" s="138"/>
      <c r="BF85" s="138"/>
      <c r="BG85" s="137"/>
      <c r="BH85" s="137"/>
      <c r="BI85" s="137"/>
      <c r="BJ85" s="137"/>
      <c r="BK85" s="136"/>
      <c r="BL85" s="136">
        <v>1</v>
      </c>
      <c r="BM85" s="135"/>
      <c r="BN85" s="134">
        <f t="shared" si="40"/>
        <v>1.5003866221639344</v>
      </c>
      <c r="BO85" s="133">
        <f t="shared" si="41"/>
        <v>1.5003866221639344</v>
      </c>
      <c r="BP85" s="133">
        <f t="shared" si="41"/>
        <v>1.5003866221639344</v>
      </c>
      <c r="BQ85" s="133">
        <f t="shared" si="41"/>
        <v>1.5003866221639344</v>
      </c>
      <c r="BR85" s="133">
        <f t="shared" si="41"/>
        <v>1.5003866221639344</v>
      </c>
      <c r="BS85" s="133"/>
      <c r="BT85" s="133"/>
      <c r="BU85" s="132"/>
      <c r="BV85" s="132"/>
      <c r="BW85" s="132"/>
      <c r="BX85" s="132"/>
      <c r="BY85" s="132"/>
      <c r="BZ85" s="132"/>
      <c r="CA85" s="132"/>
      <c r="CB85" s="131">
        <v>10</v>
      </c>
      <c r="CC85" s="131">
        <v>10</v>
      </c>
      <c r="CD85" s="131">
        <v>10</v>
      </c>
      <c r="CE85" s="131">
        <v>10</v>
      </c>
      <c r="CF85" s="131">
        <v>10</v>
      </c>
      <c r="CG85" s="131">
        <v>10</v>
      </c>
      <c r="CH85" s="131">
        <v>10</v>
      </c>
      <c r="CI85" s="130" t="s">
        <v>987</v>
      </c>
      <c r="CJ85" s="129">
        <f>VLOOKUP($E85,[2]Activities!$A$9:$I$199,3,FALSE)/$AH85</f>
        <v>1.5003866221639344</v>
      </c>
      <c r="CK85" s="129">
        <f>VLOOKUP($E85,[2]Activities!$A$9:$I$199,4,FALSE)/$AH85</f>
        <v>1.4899537139672128</v>
      </c>
      <c r="CL85" s="129">
        <f>VLOOKUP($E85,[2]Activities!$A$9:$I$199,5,FALSE)/$AH85</f>
        <v>1.4795208057704916</v>
      </c>
      <c r="CM85" s="129">
        <f>VLOOKUP($E85,[2]Activities!$A$9:$I$199,6,FALSE)/$AH85</f>
        <v>1.3537249893770493</v>
      </c>
      <c r="CN85" s="129">
        <f>VLOOKUP($E85,[2]Activities!$A$9:$I$199,7,FALSE)/$AH85</f>
        <v>1.0288025401967209</v>
      </c>
      <c r="CO85" s="129">
        <f>VLOOKUP($E85,[2]Activities!$A$9:$I$199,8,FALSE)/$AH85</f>
        <v>0.50475345822950812</v>
      </c>
      <c r="CP85" s="129">
        <f>VLOOKUP($E85,[2]Activities!$A$9:$I$199,9,FALSE)/$AH85</f>
        <v>0.24242845822950798</v>
      </c>
      <c r="CQ85" s="129"/>
      <c r="CR85" s="128"/>
      <c r="CS85" s="128"/>
      <c r="CT85" s="128"/>
      <c r="CU85" s="128"/>
      <c r="CV85" s="128"/>
      <c r="CW85" s="128"/>
      <c r="CX85" s="128"/>
      <c r="CY85" s="128"/>
      <c r="CZ85" s="128"/>
      <c r="DA85" s="128"/>
      <c r="DB85" s="128"/>
      <c r="DC85" s="128"/>
      <c r="DD85" s="128"/>
    </row>
    <row r="86" spans="1:108" x14ac:dyDescent="0.25">
      <c r="A86" s="127" t="s">
        <v>1726</v>
      </c>
      <c r="B86" s="127" t="s">
        <v>1393</v>
      </c>
      <c r="C86" s="127" t="s">
        <v>720</v>
      </c>
      <c r="D86" s="127" t="s">
        <v>1627</v>
      </c>
      <c r="E86" s="127" t="s">
        <v>1725</v>
      </c>
      <c r="F86" s="1" t="s">
        <v>1724</v>
      </c>
      <c r="G86" s="1" t="s">
        <v>1720</v>
      </c>
      <c r="H86" s="126">
        <v>0</v>
      </c>
      <c r="I86" s="126">
        <v>0</v>
      </c>
      <c r="J86" s="126">
        <v>0</v>
      </c>
      <c r="K86" s="126">
        <v>0</v>
      </c>
      <c r="L86" s="126">
        <v>0</v>
      </c>
      <c r="M86" s="126">
        <v>0</v>
      </c>
      <c r="N86" s="126">
        <v>0</v>
      </c>
      <c r="O86" s="115">
        <v>0</v>
      </c>
      <c r="P86" s="126">
        <v>0</v>
      </c>
      <c r="Q86" s="126">
        <v>0</v>
      </c>
      <c r="R86" s="126">
        <v>0</v>
      </c>
      <c r="S86" s="126">
        <v>0</v>
      </c>
      <c r="T86" s="126">
        <v>0</v>
      </c>
      <c r="U86" s="126">
        <v>0</v>
      </c>
      <c r="V86" s="126">
        <v>0</v>
      </c>
      <c r="W86" s="126">
        <v>0</v>
      </c>
      <c r="X86" s="126">
        <v>0</v>
      </c>
      <c r="Y86" s="126">
        <v>0</v>
      </c>
      <c r="Z86" s="126">
        <v>0</v>
      </c>
      <c r="AA86" s="126">
        <v>0</v>
      </c>
      <c r="AB86" s="126">
        <v>0</v>
      </c>
      <c r="AC86" s="126">
        <v>0</v>
      </c>
      <c r="AD86" s="115">
        <v>0.05</v>
      </c>
      <c r="AE86" s="115"/>
      <c r="AF86" s="115">
        <v>25</v>
      </c>
      <c r="AG86" s="115">
        <v>25</v>
      </c>
      <c r="AH86" s="125">
        <v>1</v>
      </c>
      <c r="AI86" s="125" t="s">
        <v>722</v>
      </c>
      <c r="AJ86" s="125" t="s">
        <v>695</v>
      </c>
      <c r="AK86" s="125"/>
      <c r="AL86" s="124"/>
      <c r="AM86" s="124"/>
      <c r="AN86" s="124"/>
      <c r="AO86" s="124"/>
      <c r="AP86" s="124"/>
      <c r="AQ86" s="124"/>
      <c r="AR86" s="123"/>
      <c r="AS86" s="123"/>
      <c r="AT86" s="123"/>
      <c r="AU86" s="122"/>
      <c r="AV86" s="122"/>
      <c r="AW86" s="122"/>
      <c r="AX86" s="120" t="s">
        <v>694</v>
      </c>
      <c r="AY86" s="120"/>
      <c r="AZ86" s="121"/>
      <c r="BA86" s="120"/>
      <c r="BB86" s="120"/>
      <c r="BC86" s="120"/>
      <c r="BD86" s="120"/>
      <c r="BE86" s="120"/>
      <c r="BF86" s="120"/>
      <c r="BG86" s="119"/>
      <c r="BH86" s="119"/>
      <c r="BI86" s="119"/>
      <c r="BJ86" s="119"/>
      <c r="BK86" s="118"/>
      <c r="BL86" s="118">
        <v>1</v>
      </c>
      <c r="BM86" s="117"/>
      <c r="BN86" s="116">
        <f t="shared" si="40"/>
        <v>0.34215999999999996</v>
      </c>
      <c r="BO86" s="115">
        <f t="shared" si="41"/>
        <v>0.34215999999999996</v>
      </c>
      <c r="BP86" s="115">
        <f t="shared" si="41"/>
        <v>0.34215999999999996</v>
      </c>
      <c r="BQ86" s="115">
        <f t="shared" si="41"/>
        <v>0.34215999999999996</v>
      </c>
      <c r="BR86" s="115">
        <f t="shared" si="41"/>
        <v>0.34215999999999996</v>
      </c>
      <c r="BS86" s="115"/>
      <c r="BT86" s="115"/>
      <c r="BU86" s="114"/>
      <c r="BV86" s="114"/>
      <c r="BW86" s="114"/>
      <c r="BX86" s="114"/>
      <c r="BY86" s="114"/>
      <c r="BZ86" s="114"/>
      <c r="CA86" s="114"/>
      <c r="CB86" s="113">
        <v>10</v>
      </c>
      <c r="CC86" s="113">
        <v>10</v>
      </c>
      <c r="CD86" s="113">
        <v>10</v>
      </c>
      <c r="CE86" s="113">
        <v>10</v>
      </c>
      <c r="CF86" s="113">
        <v>10</v>
      </c>
      <c r="CG86" s="113">
        <v>10</v>
      </c>
      <c r="CH86" s="113">
        <v>10</v>
      </c>
      <c r="CI86" s="112" t="s">
        <v>987</v>
      </c>
      <c r="CJ86" s="111">
        <f>VLOOKUP($E86,[2]Activities!$A$9:$I$199,3,FALSE)/$AH86</f>
        <v>0.34215999999999996</v>
      </c>
      <c r="CK86" s="111">
        <f>VLOOKUP($E86,[2]Activities!$A$9:$I$199,4,FALSE)/$AH86</f>
        <v>0.34215999999999996</v>
      </c>
      <c r="CL86" s="111">
        <f>VLOOKUP($E86,[2]Activities!$A$9:$I$199,5,FALSE)/$AH86</f>
        <v>0.34215999999999996</v>
      </c>
      <c r="CM86" s="111">
        <f>VLOOKUP($E86,[2]Activities!$A$9:$I$199,6,FALSE)/$AH86</f>
        <v>0.34215999999999996</v>
      </c>
      <c r="CN86" s="111">
        <f>VLOOKUP($E86,[2]Activities!$A$9:$I$199,7,FALSE)/$AH86</f>
        <v>0.34215999999999996</v>
      </c>
      <c r="CO86" s="111">
        <f>VLOOKUP($E86,[2]Activities!$A$9:$I$199,8,FALSE)/$AH86</f>
        <v>0.34215999999999996</v>
      </c>
      <c r="CP86" s="111">
        <f>VLOOKUP($E86,[2]Activities!$A$9:$I$199,9,FALSE)/$AH86</f>
        <v>0.34215999999999996</v>
      </c>
      <c r="CQ86" s="111"/>
      <c r="CR86" s="110"/>
      <c r="CS86" s="110"/>
      <c r="CT86" s="110"/>
      <c r="CU86" s="110"/>
      <c r="CV86" s="110"/>
      <c r="CW86" s="110"/>
      <c r="CX86" s="110"/>
      <c r="CY86" s="110"/>
      <c r="CZ86" s="110"/>
      <c r="DA86" s="110"/>
      <c r="DB86" s="110"/>
      <c r="DC86" s="110"/>
      <c r="DD86" s="110"/>
    </row>
    <row r="87" spans="1:108" x14ac:dyDescent="0.25">
      <c r="A87" s="146" t="s">
        <v>1723</v>
      </c>
      <c r="B87" s="146" t="s">
        <v>843</v>
      </c>
      <c r="C87" s="146" t="s">
        <v>720</v>
      </c>
      <c r="D87" s="146" t="s">
        <v>1627</v>
      </c>
      <c r="E87" s="146" t="s">
        <v>1722</v>
      </c>
      <c r="F87" s="3" t="s">
        <v>1721</v>
      </c>
      <c r="G87" s="3" t="s">
        <v>1720</v>
      </c>
      <c r="H87" s="145">
        <f t="shared" ref="H87:N87" si="48">H82</f>
        <v>655.46699999999998</v>
      </c>
      <c r="I87" s="145">
        <f t="shared" si="48"/>
        <v>655.46699999999998</v>
      </c>
      <c r="J87" s="145">
        <f t="shared" si="48"/>
        <v>655.46699999999998</v>
      </c>
      <c r="K87" s="145">
        <f t="shared" si="48"/>
        <v>655.46699999999998</v>
      </c>
      <c r="L87" s="145">
        <f t="shared" si="48"/>
        <v>655.46699999999998</v>
      </c>
      <c r="M87" s="145">
        <f t="shared" si="48"/>
        <v>655.46699999999998</v>
      </c>
      <c r="N87" s="145">
        <f t="shared" si="48"/>
        <v>655.46699999999998</v>
      </c>
      <c r="O87" s="133">
        <v>0.9</v>
      </c>
      <c r="P87" s="145">
        <f t="shared" ref="P87:V89" si="49">H87*0.05</f>
        <v>32.773350000000001</v>
      </c>
      <c r="Q87" s="145">
        <f t="shared" si="49"/>
        <v>32.773350000000001</v>
      </c>
      <c r="R87" s="145">
        <f t="shared" si="49"/>
        <v>32.773350000000001</v>
      </c>
      <c r="S87" s="145">
        <f t="shared" si="49"/>
        <v>32.773350000000001</v>
      </c>
      <c r="T87" s="145">
        <f t="shared" si="49"/>
        <v>32.773350000000001</v>
      </c>
      <c r="U87" s="145">
        <f t="shared" si="49"/>
        <v>32.773350000000001</v>
      </c>
      <c r="V87" s="145">
        <f t="shared" si="49"/>
        <v>32.773350000000001</v>
      </c>
      <c r="W87" s="145">
        <f t="shared" ref="W87:AC87" si="50">W82</f>
        <v>31.974000000000004</v>
      </c>
      <c r="X87" s="145">
        <f t="shared" si="50"/>
        <v>31.974000000000004</v>
      </c>
      <c r="Y87" s="145">
        <f t="shared" si="50"/>
        <v>31.974000000000004</v>
      </c>
      <c r="Z87" s="145">
        <f t="shared" si="50"/>
        <v>31.974000000000004</v>
      </c>
      <c r="AA87" s="145">
        <f t="shared" si="50"/>
        <v>31.974000000000004</v>
      </c>
      <c r="AB87" s="145">
        <f t="shared" si="50"/>
        <v>31.974000000000004</v>
      </c>
      <c r="AC87" s="145">
        <f t="shared" si="50"/>
        <v>31.974000000000004</v>
      </c>
      <c r="AD87" s="133">
        <v>0.05</v>
      </c>
      <c r="AE87" s="133"/>
      <c r="AF87" s="133">
        <v>25</v>
      </c>
      <c r="AG87" s="133">
        <v>25</v>
      </c>
      <c r="AH87" s="144">
        <v>1</v>
      </c>
      <c r="AI87" s="144" t="s">
        <v>722</v>
      </c>
      <c r="AJ87" s="144" t="s">
        <v>695</v>
      </c>
      <c r="AK87" s="144"/>
      <c r="AL87" s="143"/>
      <c r="AM87" s="143"/>
      <c r="AN87" s="143"/>
      <c r="AO87" s="143"/>
      <c r="AP87" s="143"/>
      <c r="AQ87" s="143"/>
      <c r="AR87" s="142"/>
      <c r="AS87" s="142"/>
      <c r="AT87" s="142"/>
      <c r="AU87" s="141"/>
      <c r="AV87" s="141"/>
      <c r="AW87" s="141"/>
      <c r="AX87" s="140" t="s">
        <v>694</v>
      </c>
      <c r="AY87" s="140"/>
      <c r="AZ87" s="139"/>
      <c r="BA87" s="138"/>
      <c r="BB87" s="138"/>
      <c r="BC87" s="138"/>
      <c r="BD87" s="138"/>
      <c r="BE87" s="138"/>
      <c r="BF87" s="138"/>
      <c r="BG87" s="137"/>
      <c r="BH87" s="137"/>
      <c r="BI87" s="137"/>
      <c r="BJ87" s="137"/>
      <c r="BK87" s="136"/>
      <c r="BL87" s="136">
        <v>1</v>
      </c>
      <c r="BM87" s="135"/>
      <c r="BN87" s="134">
        <f>BN86+0.84*[2]Activities!C34</f>
        <v>0.7</v>
      </c>
      <c r="BO87" s="133">
        <f t="shared" si="41"/>
        <v>0.7</v>
      </c>
      <c r="BP87" s="133">
        <f t="shared" si="41"/>
        <v>0.7</v>
      </c>
      <c r="BQ87" s="133">
        <f t="shared" si="41"/>
        <v>0.7</v>
      </c>
      <c r="BR87" s="133">
        <f t="shared" si="41"/>
        <v>0.7</v>
      </c>
      <c r="BS87" s="133"/>
      <c r="BT87" s="133"/>
      <c r="BU87" s="132"/>
      <c r="BV87" s="132"/>
      <c r="BW87" s="132"/>
      <c r="BX87" s="132"/>
      <c r="BY87" s="132"/>
      <c r="BZ87" s="132"/>
      <c r="CA87" s="132"/>
      <c r="CB87" s="131">
        <v>10</v>
      </c>
      <c r="CC87" s="131">
        <v>10</v>
      </c>
      <c r="CD87" s="131">
        <v>10</v>
      </c>
      <c r="CE87" s="131">
        <v>10</v>
      </c>
      <c r="CF87" s="131">
        <v>10</v>
      </c>
      <c r="CG87" s="131">
        <v>10</v>
      </c>
      <c r="CH87" s="131">
        <v>10</v>
      </c>
      <c r="CI87" s="130" t="s">
        <v>987</v>
      </c>
      <c r="CJ87" s="129">
        <f>VLOOKUP($E87,[2]Activities!$A$9:$I$199,3,FALSE)/$AH87</f>
        <v>0</v>
      </c>
      <c r="CK87" s="129">
        <f>VLOOKUP($E87,[2]Activities!$A$9:$I$199,4,FALSE)/$AH87</f>
        <v>0</v>
      </c>
      <c r="CL87" s="129">
        <f>VLOOKUP($E87,[2]Activities!$A$9:$I$199,5,FALSE)/$AH87</f>
        <v>0</v>
      </c>
      <c r="CM87" s="129">
        <f>VLOOKUP($E87,[2]Activities!$A$9:$I$199,6,FALSE)/$AH87</f>
        <v>0</v>
      </c>
      <c r="CN87" s="129">
        <f>VLOOKUP($E87,[2]Activities!$A$9:$I$199,7,FALSE)/$AH87</f>
        <v>0</v>
      </c>
      <c r="CO87" s="129">
        <f>VLOOKUP($E87,[2]Activities!$A$9:$I$199,8,FALSE)/$AH87</f>
        <v>0</v>
      </c>
      <c r="CP87" s="129">
        <f>VLOOKUP($E87,[2]Activities!$A$9:$I$199,9,FALSE)/$AH87</f>
        <v>0</v>
      </c>
      <c r="CQ87" s="129"/>
      <c r="CR87" s="128"/>
      <c r="CS87" s="128"/>
      <c r="CT87" s="128"/>
      <c r="CU87" s="128"/>
      <c r="CV87" s="128"/>
      <c r="CW87" s="128"/>
      <c r="CX87" s="128"/>
      <c r="CY87" s="128"/>
      <c r="CZ87" s="128"/>
      <c r="DA87" s="128"/>
      <c r="DB87" s="128"/>
      <c r="DC87" s="128"/>
      <c r="DD87" s="128"/>
    </row>
    <row r="88" spans="1:108" x14ac:dyDescent="0.25">
      <c r="A88" s="127" t="s">
        <v>1719</v>
      </c>
      <c r="B88" s="127" t="s">
        <v>843</v>
      </c>
      <c r="C88" s="127" t="s">
        <v>720</v>
      </c>
      <c r="D88" s="127" t="s">
        <v>1627</v>
      </c>
      <c r="E88" s="127" t="s">
        <v>1704</v>
      </c>
      <c r="F88" s="1" t="s">
        <v>1718</v>
      </c>
      <c r="G88" s="1" t="s">
        <v>1702</v>
      </c>
      <c r="H88" s="126">
        <f t="shared" ref="H88:N88" si="51">(141*1.0658)/0.3</f>
        <v>500.92600000000004</v>
      </c>
      <c r="I88" s="126">
        <f t="shared" si="51"/>
        <v>500.92600000000004</v>
      </c>
      <c r="J88" s="126">
        <f t="shared" si="51"/>
        <v>500.92600000000004</v>
      </c>
      <c r="K88" s="126">
        <f t="shared" si="51"/>
        <v>500.92600000000004</v>
      </c>
      <c r="L88" s="126">
        <f t="shared" si="51"/>
        <v>500.92600000000004</v>
      </c>
      <c r="M88" s="126">
        <f t="shared" si="51"/>
        <v>500.92600000000004</v>
      </c>
      <c r="N88" s="126">
        <f t="shared" si="51"/>
        <v>500.92600000000004</v>
      </c>
      <c r="O88" s="115">
        <v>0.9</v>
      </c>
      <c r="P88" s="126">
        <f t="shared" si="49"/>
        <v>25.046300000000002</v>
      </c>
      <c r="Q88" s="126">
        <f t="shared" si="49"/>
        <v>25.046300000000002</v>
      </c>
      <c r="R88" s="126">
        <f t="shared" si="49"/>
        <v>25.046300000000002</v>
      </c>
      <c r="S88" s="126">
        <f t="shared" si="49"/>
        <v>25.046300000000002</v>
      </c>
      <c r="T88" s="126">
        <f t="shared" si="49"/>
        <v>25.046300000000002</v>
      </c>
      <c r="U88" s="126">
        <f t="shared" si="49"/>
        <v>25.046300000000002</v>
      </c>
      <c r="V88" s="126">
        <f t="shared" si="49"/>
        <v>25.046300000000002</v>
      </c>
      <c r="W88" s="126">
        <f t="shared" ref="W88:AC88" si="52">(18*1.0658)</f>
        <v>19.1844</v>
      </c>
      <c r="X88" s="126">
        <f t="shared" si="52"/>
        <v>19.1844</v>
      </c>
      <c r="Y88" s="126">
        <f t="shared" si="52"/>
        <v>19.1844</v>
      </c>
      <c r="Z88" s="126">
        <f t="shared" si="52"/>
        <v>19.1844</v>
      </c>
      <c r="AA88" s="126">
        <f t="shared" si="52"/>
        <v>19.1844</v>
      </c>
      <c r="AB88" s="126">
        <f t="shared" si="52"/>
        <v>19.1844</v>
      </c>
      <c r="AC88" s="126">
        <f t="shared" si="52"/>
        <v>19.1844</v>
      </c>
      <c r="AD88" s="115">
        <v>0.05</v>
      </c>
      <c r="AE88" s="115"/>
      <c r="AF88" s="115">
        <v>25</v>
      </c>
      <c r="AG88" s="115">
        <v>25</v>
      </c>
      <c r="AH88" s="125">
        <v>1</v>
      </c>
      <c r="AI88" s="125" t="s">
        <v>722</v>
      </c>
      <c r="AJ88" s="125" t="s">
        <v>695</v>
      </c>
      <c r="AK88" s="125"/>
      <c r="AL88" s="124"/>
      <c r="AM88" s="124"/>
      <c r="AN88" s="124"/>
      <c r="AO88" s="124"/>
      <c r="AP88" s="124"/>
      <c r="AQ88" s="124"/>
      <c r="AR88" s="123"/>
      <c r="AS88" s="123"/>
      <c r="AT88" s="123"/>
      <c r="AU88" s="122"/>
      <c r="AV88" s="122"/>
      <c r="AW88" s="122"/>
      <c r="AX88" s="120" t="s">
        <v>694</v>
      </c>
      <c r="AY88" s="120"/>
      <c r="AZ88" s="121"/>
      <c r="BA88" s="120"/>
      <c r="BB88" s="120"/>
      <c r="BC88" s="120"/>
      <c r="BD88" s="120"/>
      <c r="BE88" s="120"/>
      <c r="BF88" s="120"/>
      <c r="BG88" s="119"/>
      <c r="BH88" s="119"/>
      <c r="BI88" s="119"/>
      <c r="BJ88" s="119"/>
      <c r="BK88" s="118"/>
      <c r="BL88" s="118">
        <v>1</v>
      </c>
      <c r="BM88" s="117"/>
      <c r="BN88" s="116">
        <f>[2]Activities!C34</f>
        <v>0.42599999999999999</v>
      </c>
      <c r="BO88" s="115">
        <f t="shared" si="41"/>
        <v>0.42599999999999999</v>
      </c>
      <c r="BP88" s="115">
        <f t="shared" si="41"/>
        <v>0.42599999999999999</v>
      </c>
      <c r="BQ88" s="115">
        <f t="shared" si="41"/>
        <v>0.42599999999999999</v>
      </c>
      <c r="BR88" s="115">
        <f t="shared" si="41"/>
        <v>0.42599999999999999</v>
      </c>
      <c r="BS88" s="115"/>
      <c r="BT88" s="115"/>
      <c r="BU88" s="114"/>
      <c r="BV88" s="114"/>
      <c r="BW88" s="114"/>
      <c r="BX88" s="114"/>
      <c r="BY88" s="114"/>
      <c r="BZ88" s="114"/>
      <c r="CA88" s="114"/>
      <c r="CB88" s="113">
        <v>5</v>
      </c>
      <c r="CC88" s="113">
        <v>5</v>
      </c>
      <c r="CD88" s="113">
        <v>5</v>
      </c>
      <c r="CE88" s="113">
        <v>5</v>
      </c>
      <c r="CF88" s="113">
        <v>5</v>
      </c>
      <c r="CG88" s="113">
        <v>5</v>
      </c>
      <c r="CH88" s="113">
        <v>5</v>
      </c>
      <c r="CI88" s="112" t="s">
        <v>987</v>
      </c>
      <c r="CJ88" s="111"/>
      <c r="CK88" s="111"/>
      <c r="CL88" s="111"/>
      <c r="CM88" s="111"/>
      <c r="CN88" s="111"/>
      <c r="CO88" s="111"/>
      <c r="CP88" s="111"/>
      <c r="CQ88" s="111"/>
      <c r="CR88" s="110"/>
      <c r="CS88" s="110"/>
      <c r="CT88" s="110"/>
      <c r="CU88" s="110"/>
      <c r="CV88" s="110"/>
      <c r="CW88" s="110"/>
      <c r="CX88" s="110"/>
      <c r="CY88" s="110"/>
      <c r="CZ88" s="110"/>
      <c r="DA88" s="110"/>
      <c r="DB88" s="110"/>
      <c r="DC88" s="110"/>
      <c r="DD88" s="110"/>
    </row>
    <row r="89" spans="1:108" x14ac:dyDescent="0.25">
      <c r="A89" s="146" t="s">
        <v>1717</v>
      </c>
      <c r="B89" s="146" t="s">
        <v>1393</v>
      </c>
      <c r="C89" s="146" t="s">
        <v>720</v>
      </c>
      <c r="D89" s="146" t="s">
        <v>1627</v>
      </c>
      <c r="E89" s="146" t="s">
        <v>1714</v>
      </c>
      <c r="F89" s="3" t="s">
        <v>1716</v>
      </c>
      <c r="G89" s="3" t="s">
        <v>1712</v>
      </c>
      <c r="H89" s="145">
        <f t="shared" ref="H89:N89" si="53">(AVERAGE(108,138)*1.0658)/0.2</f>
        <v>655.46699999999998</v>
      </c>
      <c r="I89" s="145">
        <f t="shared" si="53"/>
        <v>655.46699999999998</v>
      </c>
      <c r="J89" s="145">
        <f t="shared" si="53"/>
        <v>655.46699999999998</v>
      </c>
      <c r="K89" s="145">
        <f t="shared" si="53"/>
        <v>655.46699999999998</v>
      </c>
      <c r="L89" s="145">
        <f t="shared" si="53"/>
        <v>655.46699999999998</v>
      </c>
      <c r="M89" s="145">
        <f t="shared" si="53"/>
        <v>655.46699999999998</v>
      </c>
      <c r="N89" s="145">
        <f t="shared" si="53"/>
        <v>655.46699999999998</v>
      </c>
      <c r="O89" s="133">
        <v>0.9</v>
      </c>
      <c r="P89" s="145">
        <f t="shared" si="49"/>
        <v>32.773350000000001</v>
      </c>
      <c r="Q89" s="145">
        <f t="shared" si="49"/>
        <v>32.773350000000001</v>
      </c>
      <c r="R89" s="145">
        <f t="shared" si="49"/>
        <v>32.773350000000001</v>
      </c>
      <c r="S89" s="145">
        <f t="shared" si="49"/>
        <v>32.773350000000001</v>
      </c>
      <c r="T89" s="145">
        <f t="shared" si="49"/>
        <v>32.773350000000001</v>
      </c>
      <c r="U89" s="145">
        <f t="shared" si="49"/>
        <v>32.773350000000001</v>
      </c>
      <c r="V89" s="145">
        <f t="shared" si="49"/>
        <v>32.773350000000001</v>
      </c>
      <c r="W89" s="145">
        <f t="shared" ref="W89:AC90" si="54">(AVERAGE(30,30)*1.0658)</f>
        <v>31.974000000000004</v>
      </c>
      <c r="X89" s="145">
        <f t="shared" si="54"/>
        <v>31.974000000000004</v>
      </c>
      <c r="Y89" s="145">
        <f t="shared" si="54"/>
        <v>31.974000000000004</v>
      </c>
      <c r="Z89" s="145">
        <f t="shared" si="54"/>
        <v>31.974000000000004</v>
      </c>
      <c r="AA89" s="145">
        <f t="shared" si="54"/>
        <v>31.974000000000004</v>
      </c>
      <c r="AB89" s="145">
        <f t="shared" si="54"/>
        <v>31.974000000000004</v>
      </c>
      <c r="AC89" s="145">
        <f t="shared" si="54"/>
        <v>31.974000000000004</v>
      </c>
      <c r="AD89" s="133">
        <v>0.05</v>
      </c>
      <c r="AE89" s="133"/>
      <c r="AF89" s="133">
        <v>25</v>
      </c>
      <c r="AG89" s="133">
        <v>25</v>
      </c>
      <c r="AH89" s="144">
        <v>1</v>
      </c>
      <c r="AI89" s="144" t="s">
        <v>722</v>
      </c>
      <c r="AJ89" s="144" t="s">
        <v>695</v>
      </c>
      <c r="AK89" s="144"/>
      <c r="AL89" s="143"/>
      <c r="AM89" s="143"/>
      <c r="AN89" s="143"/>
      <c r="AO89" s="143"/>
      <c r="AP89" s="143"/>
      <c r="AQ89" s="143"/>
      <c r="AR89" s="142"/>
      <c r="AS89" s="142"/>
      <c r="AT89" s="142"/>
      <c r="AU89" s="141"/>
      <c r="AV89" s="141"/>
      <c r="AW89" s="141"/>
      <c r="AX89" s="140" t="s">
        <v>694</v>
      </c>
      <c r="AY89" s="140"/>
      <c r="AZ89" s="139"/>
      <c r="BA89" s="138"/>
      <c r="BB89" s="138"/>
      <c r="BC89" s="138"/>
      <c r="BD89" s="138"/>
      <c r="BE89" s="138"/>
      <c r="BF89" s="138"/>
      <c r="BG89" s="137"/>
      <c r="BH89" s="137"/>
      <c r="BI89" s="137"/>
      <c r="BJ89" s="137"/>
      <c r="BK89" s="136"/>
      <c r="BL89" s="136">
        <v>1</v>
      </c>
      <c r="BM89" s="135"/>
      <c r="BN89" s="134">
        <f>CJ89</f>
        <v>0.75</v>
      </c>
      <c r="BO89" s="133">
        <f>BN89</f>
        <v>0.75</v>
      </c>
      <c r="BP89" s="133"/>
      <c r="BQ89" s="133"/>
      <c r="BR89" s="133"/>
      <c r="BS89" s="133"/>
      <c r="BT89" s="133"/>
      <c r="BU89" s="132">
        <f>IF(BL89=1,BN89,0)</f>
        <v>0.75</v>
      </c>
      <c r="BV89" s="132"/>
      <c r="BW89" s="132"/>
      <c r="BX89" s="132"/>
      <c r="BY89" s="132"/>
      <c r="BZ89" s="132"/>
      <c r="CA89" s="132"/>
      <c r="CB89" s="131">
        <v>5</v>
      </c>
      <c r="CC89" s="131">
        <v>5</v>
      </c>
      <c r="CD89" s="131">
        <v>5</v>
      </c>
      <c r="CE89" s="131">
        <v>5</v>
      </c>
      <c r="CF89" s="131">
        <v>5</v>
      </c>
      <c r="CG89" s="131">
        <v>5</v>
      </c>
      <c r="CH89" s="131">
        <v>5</v>
      </c>
      <c r="CI89" s="130" t="s">
        <v>987</v>
      </c>
      <c r="CJ89" s="129">
        <f>VLOOKUP($E89,[2]Activities!$A$9:$I$199,3,FALSE)/$AH89</f>
        <v>0.75</v>
      </c>
      <c r="CK89" s="129">
        <f>VLOOKUP($E89,[2]Activities!$A$9:$I$199,4,FALSE)/$AH89</f>
        <v>0.75</v>
      </c>
      <c r="CL89" s="129">
        <f>VLOOKUP($E89,[2]Activities!$A$9:$I$199,5,FALSE)/$AH89</f>
        <v>0.75</v>
      </c>
      <c r="CM89" s="129">
        <f>VLOOKUP($E89,[2]Activities!$A$9:$I$199,6,FALSE)/$AH89</f>
        <v>0.75</v>
      </c>
      <c r="CN89" s="129">
        <f>VLOOKUP($E89,[2]Activities!$A$9:$I$199,7,FALSE)/$AH89</f>
        <v>0.75</v>
      </c>
      <c r="CO89" s="129">
        <f>VLOOKUP($E89,[2]Activities!$A$9:$I$199,8,FALSE)/$AH89</f>
        <v>0.75</v>
      </c>
      <c r="CP89" s="129">
        <f>VLOOKUP($E89,[2]Activities!$A$9:$I$199,9,FALSE)/$AH89</f>
        <v>0.75</v>
      </c>
      <c r="CQ89" s="129"/>
      <c r="CR89" s="128"/>
      <c r="CS89" s="128"/>
      <c r="CT89" s="128"/>
      <c r="CU89" s="128"/>
      <c r="CV89" s="128"/>
      <c r="CW89" s="128"/>
      <c r="CX89" s="128"/>
      <c r="CY89" s="128"/>
      <c r="CZ89" s="128"/>
      <c r="DA89" s="128"/>
      <c r="DB89" s="128"/>
      <c r="DC89" s="128"/>
      <c r="DD89" s="128"/>
    </row>
    <row r="90" spans="1:108" x14ac:dyDescent="0.25">
      <c r="A90" s="127" t="s">
        <v>1715</v>
      </c>
      <c r="B90" s="127" t="s">
        <v>1393</v>
      </c>
      <c r="C90" s="127" t="s">
        <v>720</v>
      </c>
      <c r="D90" s="127" t="s">
        <v>1627</v>
      </c>
      <c r="E90" s="127" t="s">
        <v>1714</v>
      </c>
      <c r="F90" s="1" t="s">
        <v>1713</v>
      </c>
      <c r="G90" s="1" t="s">
        <v>1712</v>
      </c>
      <c r="H90" s="126">
        <f t="shared" ref="H90:N90" si="55">AVERAGE(35,50)+H89</f>
        <v>697.96699999999998</v>
      </c>
      <c r="I90" s="126">
        <f t="shared" si="55"/>
        <v>697.96699999999998</v>
      </c>
      <c r="J90" s="126">
        <f t="shared" si="55"/>
        <v>697.96699999999998</v>
      </c>
      <c r="K90" s="126">
        <f t="shared" si="55"/>
        <v>697.96699999999998</v>
      </c>
      <c r="L90" s="126">
        <f t="shared" si="55"/>
        <v>697.96699999999998</v>
      </c>
      <c r="M90" s="126">
        <f t="shared" si="55"/>
        <v>697.96699999999998</v>
      </c>
      <c r="N90" s="126">
        <f t="shared" si="55"/>
        <v>697.96699999999998</v>
      </c>
      <c r="O90" s="115">
        <v>0.9</v>
      </c>
      <c r="P90" s="126">
        <f t="shared" ref="P90:V90" si="56">0.02*H90</f>
        <v>13.959339999999999</v>
      </c>
      <c r="Q90" s="126">
        <f t="shared" si="56"/>
        <v>13.959339999999999</v>
      </c>
      <c r="R90" s="126">
        <f t="shared" si="56"/>
        <v>13.959339999999999</v>
      </c>
      <c r="S90" s="126">
        <f t="shared" si="56"/>
        <v>13.959339999999999</v>
      </c>
      <c r="T90" s="126">
        <f t="shared" si="56"/>
        <v>13.959339999999999</v>
      </c>
      <c r="U90" s="126">
        <f t="shared" si="56"/>
        <v>13.959339999999999</v>
      </c>
      <c r="V90" s="126">
        <f t="shared" si="56"/>
        <v>13.959339999999999</v>
      </c>
      <c r="W90" s="126">
        <f t="shared" si="54"/>
        <v>31.974000000000004</v>
      </c>
      <c r="X90" s="126">
        <f t="shared" si="54"/>
        <v>31.974000000000004</v>
      </c>
      <c r="Y90" s="126">
        <f t="shared" si="54"/>
        <v>31.974000000000004</v>
      </c>
      <c r="Z90" s="126">
        <f t="shared" si="54"/>
        <v>31.974000000000004</v>
      </c>
      <c r="AA90" s="126">
        <f t="shared" si="54"/>
        <v>31.974000000000004</v>
      </c>
      <c r="AB90" s="126">
        <f t="shared" si="54"/>
        <v>31.974000000000004</v>
      </c>
      <c r="AC90" s="126">
        <f t="shared" si="54"/>
        <v>31.974000000000004</v>
      </c>
      <c r="AD90" s="115">
        <v>0.05</v>
      </c>
      <c r="AE90" s="115"/>
      <c r="AF90" s="115">
        <v>25</v>
      </c>
      <c r="AG90" s="115">
        <v>25</v>
      </c>
      <c r="AH90" s="125">
        <v>1</v>
      </c>
      <c r="AI90" s="125" t="s">
        <v>722</v>
      </c>
      <c r="AJ90" s="125" t="s">
        <v>695</v>
      </c>
      <c r="AK90" s="125"/>
      <c r="AL90" s="124"/>
      <c r="AM90" s="124"/>
      <c r="AN90" s="124"/>
      <c r="AO90" s="124"/>
      <c r="AP90" s="124"/>
      <c r="AQ90" s="124"/>
      <c r="AR90" s="123"/>
      <c r="AS90" s="123"/>
      <c r="AT90" s="123"/>
      <c r="AU90" s="122"/>
      <c r="AV90" s="122"/>
      <c r="AW90" s="122"/>
      <c r="AX90" s="120" t="s">
        <v>694</v>
      </c>
      <c r="AY90" s="120"/>
      <c r="AZ90" s="121"/>
      <c r="BA90" s="120"/>
      <c r="BB90" s="120"/>
      <c r="BC90" s="120"/>
      <c r="BD90" s="120"/>
      <c r="BE90" s="120"/>
      <c r="BF90" s="120"/>
      <c r="BG90" s="119"/>
      <c r="BH90" s="119"/>
      <c r="BI90" s="119"/>
      <c r="BJ90" s="119"/>
      <c r="BK90" s="118"/>
      <c r="BL90" s="118"/>
      <c r="BM90" s="117"/>
      <c r="BN90" s="116"/>
      <c r="BO90" s="115"/>
      <c r="BP90" s="115"/>
      <c r="BQ90" s="115"/>
      <c r="BR90" s="115"/>
      <c r="BS90" s="115"/>
      <c r="BT90" s="115"/>
      <c r="BU90" s="114">
        <f>IF(BL90=1,BN90,0)</f>
        <v>0</v>
      </c>
      <c r="BV90" s="114"/>
      <c r="BW90" s="114"/>
      <c r="BX90" s="114"/>
      <c r="BY90" s="114"/>
      <c r="BZ90" s="114"/>
      <c r="CA90" s="114"/>
      <c r="CB90" s="113">
        <v>5</v>
      </c>
      <c r="CC90" s="113">
        <v>5</v>
      </c>
      <c r="CD90" s="113">
        <v>5</v>
      </c>
      <c r="CE90" s="113">
        <v>5</v>
      </c>
      <c r="CF90" s="113">
        <v>5</v>
      </c>
      <c r="CG90" s="113">
        <v>5</v>
      </c>
      <c r="CH90" s="113">
        <v>5</v>
      </c>
      <c r="CI90" s="112" t="s">
        <v>987</v>
      </c>
      <c r="CJ90" s="111">
        <f>VLOOKUP($E90,[2]Activities!$A$9:$I$199,3,FALSE)/$AH90</f>
        <v>0.75</v>
      </c>
      <c r="CK90" s="111">
        <f>VLOOKUP($E90,[2]Activities!$A$9:$I$199,4,FALSE)/$AH90</f>
        <v>0.75</v>
      </c>
      <c r="CL90" s="111">
        <f>VLOOKUP($E90,[2]Activities!$A$9:$I$199,5,FALSE)/$AH90</f>
        <v>0.75</v>
      </c>
      <c r="CM90" s="111">
        <f>VLOOKUP($E90,[2]Activities!$A$9:$I$199,6,FALSE)/$AH90</f>
        <v>0.75</v>
      </c>
      <c r="CN90" s="111">
        <f>VLOOKUP($E90,[2]Activities!$A$9:$I$199,7,FALSE)/$AH90</f>
        <v>0.75</v>
      </c>
      <c r="CO90" s="111">
        <f>VLOOKUP($E90,[2]Activities!$A$9:$I$199,8,FALSE)/$AH90</f>
        <v>0.75</v>
      </c>
      <c r="CP90" s="111">
        <f>VLOOKUP($E90,[2]Activities!$A$9:$I$199,9,FALSE)/$AH90</f>
        <v>0.75</v>
      </c>
      <c r="CQ90" s="111"/>
      <c r="CR90" s="110"/>
      <c r="CS90" s="110"/>
      <c r="CT90" s="110"/>
      <c r="CU90" s="110"/>
      <c r="CV90" s="110"/>
      <c r="CW90" s="110"/>
      <c r="CX90" s="110"/>
      <c r="CY90" s="110"/>
      <c r="CZ90" s="110"/>
      <c r="DA90" s="110"/>
      <c r="DB90" s="110"/>
      <c r="DC90" s="110"/>
      <c r="DD90" s="110"/>
    </row>
    <row r="91" spans="1:108" x14ac:dyDescent="0.25">
      <c r="A91" s="146" t="s">
        <v>1711</v>
      </c>
      <c r="B91" s="146" t="s">
        <v>843</v>
      </c>
      <c r="C91" s="146" t="s">
        <v>720</v>
      </c>
      <c r="D91" s="146" t="s">
        <v>1627</v>
      </c>
      <c r="E91" s="146" t="s">
        <v>1708</v>
      </c>
      <c r="F91" s="3" t="s">
        <v>1710</v>
      </c>
      <c r="G91" s="3" t="s">
        <v>1706</v>
      </c>
      <c r="H91" s="145">
        <f t="shared" ref="H91:AG91" si="57">H69</f>
        <v>1200</v>
      </c>
      <c r="I91" s="145">
        <f t="shared" si="57"/>
        <v>1200</v>
      </c>
      <c r="J91" s="145">
        <f t="shared" si="57"/>
        <v>1200</v>
      </c>
      <c r="K91" s="145">
        <f t="shared" si="57"/>
        <v>1200</v>
      </c>
      <c r="L91" s="145">
        <f t="shared" si="57"/>
        <v>1200</v>
      </c>
      <c r="M91" s="145">
        <f t="shared" si="57"/>
        <v>1200</v>
      </c>
      <c r="N91" s="145">
        <f t="shared" si="57"/>
        <v>1200</v>
      </c>
      <c r="O91" s="133">
        <f t="shared" si="57"/>
        <v>0.9</v>
      </c>
      <c r="P91" s="145">
        <f t="shared" si="57"/>
        <v>51</v>
      </c>
      <c r="Q91" s="145">
        <f t="shared" si="57"/>
        <v>51</v>
      </c>
      <c r="R91" s="145">
        <f t="shared" si="57"/>
        <v>51</v>
      </c>
      <c r="S91" s="145">
        <f t="shared" si="57"/>
        <v>51</v>
      </c>
      <c r="T91" s="145">
        <f t="shared" si="57"/>
        <v>51</v>
      </c>
      <c r="U91" s="145">
        <f t="shared" si="57"/>
        <v>51</v>
      </c>
      <c r="V91" s="145">
        <f t="shared" si="57"/>
        <v>51</v>
      </c>
      <c r="W91" s="145">
        <f t="shared" si="57"/>
        <v>0</v>
      </c>
      <c r="X91" s="145">
        <f t="shared" si="57"/>
        <v>0</v>
      </c>
      <c r="Y91" s="145">
        <f t="shared" si="57"/>
        <v>0</v>
      </c>
      <c r="Z91" s="145">
        <f t="shared" si="57"/>
        <v>0</v>
      </c>
      <c r="AA91" s="145">
        <f t="shared" si="57"/>
        <v>0</v>
      </c>
      <c r="AB91" s="145">
        <f t="shared" si="57"/>
        <v>0</v>
      </c>
      <c r="AC91" s="145">
        <f t="shared" si="57"/>
        <v>0</v>
      </c>
      <c r="AD91" s="133">
        <f t="shared" si="57"/>
        <v>0.05</v>
      </c>
      <c r="AE91" s="133">
        <f t="shared" si="57"/>
        <v>0</v>
      </c>
      <c r="AF91" s="133">
        <f t="shared" si="57"/>
        <v>30</v>
      </c>
      <c r="AG91" s="133">
        <f t="shared" si="57"/>
        <v>30</v>
      </c>
      <c r="AH91" s="144">
        <v>1</v>
      </c>
      <c r="AI91" s="144" t="s">
        <v>722</v>
      </c>
      <c r="AJ91" s="144" t="s">
        <v>994</v>
      </c>
      <c r="AK91" s="144"/>
      <c r="AL91" s="143"/>
      <c r="AM91" s="143"/>
      <c r="AN91" s="143"/>
      <c r="AO91" s="143"/>
      <c r="AP91" s="143"/>
      <c r="AQ91" s="143"/>
      <c r="AR91" s="142"/>
      <c r="AS91" s="142"/>
      <c r="AT91" s="142"/>
      <c r="AU91" s="141"/>
      <c r="AV91" s="141"/>
      <c r="AW91" s="141"/>
      <c r="AX91" s="140" t="s">
        <v>694</v>
      </c>
      <c r="AY91" s="140"/>
      <c r="AZ91" s="139"/>
      <c r="BA91" s="138"/>
      <c r="BB91" s="138"/>
      <c r="BC91" s="138"/>
      <c r="BD91" s="138"/>
      <c r="BE91" s="138"/>
      <c r="BF91" s="138"/>
      <c r="BG91" s="137"/>
      <c r="BH91" s="137"/>
      <c r="BI91" s="137"/>
      <c r="BJ91" s="137"/>
      <c r="BK91" s="136"/>
      <c r="BL91" s="136"/>
      <c r="BM91" s="135"/>
      <c r="BN91" s="134">
        <v>0</v>
      </c>
      <c r="BO91" s="133"/>
      <c r="BP91" s="133"/>
      <c r="BQ91" s="133"/>
      <c r="BR91" s="133"/>
      <c r="BS91" s="133"/>
      <c r="BT91" s="133"/>
      <c r="BU91" s="132">
        <f>IF(BL91=1,BN91,0)</f>
        <v>0</v>
      </c>
      <c r="BV91" s="132">
        <v>1.1499999999999999</v>
      </c>
      <c r="BW91" s="132">
        <v>1.1499999999999999</v>
      </c>
      <c r="BX91" s="132"/>
      <c r="BY91" s="132"/>
      <c r="BZ91" s="132"/>
      <c r="CA91" s="132"/>
      <c r="CB91" s="131"/>
      <c r="CC91" s="131">
        <v>1</v>
      </c>
      <c r="CD91" s="131">
        <v>2.5</v>
      </c>
      <c r="CE91" s="131">
        <v>5</v>
      </c>
      <c r="CF91" s="131">
        <v>5</v>
      </c>
      <c r="CG91" s="131">
        <v>5</v>
      </c>
      <c r="CH91" s="131">
        <v>5</v>
      </c>
      <c r="CI91" s="130"/>
      <c r="CJ91" s="129">
        <v>5</v>
      </c>
      <c r="CK91" s="129">
        <v>5</v>
      </c>
      <c r="CL91" s="129">
        <v>5</v>
      </c>
      <c r="CM91" s="129">
        <v>5</v>
      </c>
      <c r="CN91" s="129">
        <v>5</v>
      </c>
      <c r="CO91" s="129">
        <v>5</v>
      </c>
      <c r="CP91" s="129">
        <v>5</v>
      </c>
      <c r="CQ91" s="129"/>
      <c r="CR91" s="128"/>
      <c r="CS91" s="128"/>
      <c r="CT91" s="128"/>
      <c r="CU91" s="128"/>
      <c r="CV91" s="128"/>
      <c r="CW91" s="128"/>
      <c r="CX91" s="128"/>
      <c r="CY91" s="128"/>
      <c r="CZ91" s="128"/>
      <c r="DA91" s="128"/>
      <c r="DB91" s="128"/>
      <c r="DC91" s="128"/>
      <c r="DD91" s="128"/>
    </row>
    <row r="92" spans="1:108" x14ac:dyDescent="0.25">
      <c r="A92" s="127" t="s">
        <v>1709</v>
      </c>
      <c r="B92" s="127" t="s">
        <v>843</v>
      </c>
      <c r="C92" s="127" t="s">
        <v>720</v>
      </c>
      <c r="D92" s="127" t="s">
        <v>1627</v>
      </c>
      <c r="E92" s="127" t="s">
        <v>1708</v>
      </c>
      <c r="F92" s="1" t="s">
        <v>1707</v>
      </c>
      <c r="G92" s="1" t="s">
        <v>1706</v>
      </c>
      <c r="H92" s="126">
        <f t="shared" ref="H92:AG92" si="58">H70</f>
        <v>1060</v>
      </c>
      <c r="I92" s="126">
        <f t="shared" si="58"/>
        <v>1060</v>
      </c>
      <c r="J92" s="126">
        <f t="shared" si="58"/>
        <v>1060</v>
      </c>
      <c r="K92" s="126">
        <f t="shared" si="58"/>
        <v>1060</v>
      </c>
      <c r="L92" s="126">
        <f t="shared" si="58"/>
        <v>1060</v>
      </c>
      <c r="M92" s="126">
        <f t="shared" si="58"/>
        <v>1060</v>
      </c>
      <c r="N92" s="126">
        <f t="shared" si="58"/>
        <v>1060</v>
      </c>
      <c r="O92" s="115">
        <f t="shared" si="58"/>
        <v>0.9</v>
      </c>
      <c r="P92" s="126">
        <f t="shared" si="58"/>
        <v>38.5</v>
      </c>
      <c r="Q92" s="126">
        <f t="shared" si="58"/>
        <v>38.5</v>
      </c>
      <c r="R92" s="126">
        <f t="shared" si="58"/>
        <v>38.5</v>
      </c>
      <c r="S92" s="126">
        <f t="shared" si="58"/>
        <v>38.5</v>
      </c>
      <c r="T92" s="126">
        <f t="shared" si="58"/>
        <v>38.5</v>
      </c>
      <c r="U92" s="126">
        <f t="shared" si="58"/>
        <v>38.5</v>
      </c>
      <c r="V92" s="126">
        <f t="shared" si="58"/>
        <v>38.5</v>
      </c>
      <c r="W92" s="126">
        <f t="shared" si="58"/>
        <v>0</v>
      </c>
      <c r="X92" s="126">
        <f t="shared" si="58"/>
        <v>0</v>
      </c>
      <c r="Y92" s="126">
        <f t="shared" si="58"/>
        <v>0</v>
      </c>
      <c r="Z92" s="126">
        <f t="shared" si="58"/>
        <v>0</v>
      </c>
      <c r="AA92" s="126">
        <f t="shared" si="58"/>
        <v>0</v>
      </c>
      <c r="AB92" s="126">
        <f t="shared" si="58"/>
        <v>0</v>
      </c>
      <c r="AC92" s="126">
        <f t="shared" si="58"/>
        <v>0</v>
      </c>
      <c r="AD92" s="115">
        <f t="shared" si="58"/>
        <v>0.05</v>
      </c>
      <c r="AE92" s="115">
        <f t="shared" si="58"/>
        <v>0</v>
      </c>
      <c r="AF92" s="115">
        <f t="shared" si="58"/>
        <v>25</v>
      </c>
      <c r="AG92" s="115">
        <f t="shared" si="58"/>
        <v>25</v>
      </c>
      <c r="AH92" s="125">
        <v>1</v>
      </c>
      <c r="AI92" s="125" t="s">
        <v>722</v>
      </c>
      <c r="AJ92" s="125" t="s">
        <v>994</v>
      </c>
      <c r="AK92" s="125"/>
      <c r="AL92" s="124"/>
      <c r="AM92" s="124"/>
      <c r="AN92" s="124"/>
      <c r="AO92" s="124"/>
      <c r="AP92" s="124"/>
      <c r="AQ92" s="124"/>
      <c r="AR92" s="123"/>
      <c r="AS92" s="123"/>
      <c r="AT92" s="123"/>
      <c r="AU92" s="122"/>
      <c r="AV92" s="122"/>
      <c r="AW92" s="122"/>
      <c r="AX92" s="120" t="s">
        <v>694</v>
      </c>
      <c r="AY92" s="120"/>
      <c r="AZ92" s="121"/>
      <c r="BA92" s="120"/>
      <c r="BB92" s="120"/>
      <c r="BC92" s="120"/>
      <c r="BD92" s="120"/>
      <c r="BE92" s="120"/>
      <c r="BF92" s="120"/>
      <c r="BG92" s="119"/>
      <c r="BH92" s="119"/>
      <c r="BI92" s="119"/>
      <c r="BJ92" s="119"/>
      <c r="BK92" s="118"/>
      <c r="BL92" s="118"/>
      <c r="BM92" s="117"/>
      <c r="BN92" s="116">
        <v>0</v>
      </c>
      <c r="BO92" s="115"/>
      <c r="BP92" s="115"/>
      <c r="BQ92" s="115"/>
      <c r="BR92" s="115"/>
      <c r="BS92" s="115"/>
      <c r="BT92" s="115"/>
      <c r="BU92" s="114">
        <f>IF(BL92=1,BN92,0)</f>
        <v>0</v>
      </c>
      <c r="BV92" s="114"/>
      <c r="BW92" s="114"/>
      <c r="BX92" s="114"/>
      <c r="BY92" s="114"/>
      <c r="BZ92" s="114"/>
      <c r="CA92" s="114"/>
      <c r="CB92" s="113"/>
      <c r="CC92" s="113">
        <v>1</v>
      </c>
      <c r="CD92" s="113">
        <v>2.5</v>
      </c>
      <c r="CE92" s="113">
        <v>5</v>
      </c>
      <c r="CF92" s="113">
        <v>5</v>
      </c>
      <c r="CG92" s="113">
        <v>5</v>
      </c>
      <c r="CH92" s="113">
        <v>5</v>
      </c>
      <c r="CI92" s="112"/>
      <c r="CJ92" s="111">
        <v>5</v>
      </c>
      <c r="CK92" s="111">
        <v>5</v>
      </c>
      <c r="CL92" s="111">
        <v>5</v>
      </c>
      <c r="CM92" s="111">
        <v>5</v>
      </c>
      <c r="CN92" s="111">
        <v>5</v>
      </c>
      <c r="CO92" s="111">
        <v>5</v>
      </c>
      <c r="CP92" s="111">
        <v>5</v>
      </c>
      <c r="CQ92" s="111"/>
      <c r="CR92" s="110"/>
      <c r="CS92" s="110"/>
      <c r="CT92" s="110"/>
      <c r="CU92" s="110"/>
      <c r="CV92" s="110"/>
      <c r="CW92" s="110"/>
      <c r="CX92" s="110"/>
      <c r="CY92" s="110"/>
      <c r="CZ92" s="110"/>
      <c r="DA92" s="110"/>
      <c r="DB92" s="110"/>
      <c r="DC92" s="110"/>
      <c r="DD92" s="110"/>
    </row>
    <row r="93" spans="1:108" x14ac:dyDescent="0.25">
      <c r="A93" s="146" t="s">
        <v>1705</v>
      </c>
      <c r="B93" s="146" t="s">
        <v>1393</v>
      </c>
      <c r="C93" s="146" t="s">
        <v>720</v>
      </c>
      <c r="D93" s="146" t="s">
        <v>1627</v>
      </c>
      <c r="E93" s="146" t="s">
        <v>1704</v>
      </c>
      <c r="F93" s="3" t="s">
        <v>1703</v>
      </c>
      <c r="G93" s="3" t="s">
        <v>1702</v>
      </c>
      <c r="H93" s="145">
        <f t="shared" ref="H93:AJ93" si="59">H88</f>
        <v>500.92600000000004</v>
      </c>
      <c r="I93" s="145">
        <f t="shared" si="59"/>
        <v>500.92600000000004</v>
      </c>
      <c r="J93" s="145">
        <f t="shared" si="59"/>
        <v>500.92600000000004</v>
      </c>
      <c r="K93" s="145">
        <f t="shared" si="59"/>
        <v>500.92600000000004</v>
      </c>
      <c r="L93" s="145">
        <f t="shared" si="59"/>
        <v>500.92600000000004</v>
      </c>
      <c r="M93" s="145">
        <f t="shared" si="59"/>
        <v>500.92600000000004</v>
      </c>
      <c r="N93" s="145">
        <f t="shared" si="59"/>
        <v>500.92600000000004</v>
      </c>
      <c r="O93" s="133">
        <f t="shared" si="59"/>
        <v>0.9</v>
      </c>
      <c r="P93" s="145">
        <f t="shared" si="59"/>
        <v>25.046300000000002</v>
      </c>
      <c r="Q93" s="145">
        <f t="shared" si="59"/>
        <v>25.046300000000002</v>
      </c>
      <c r="R93" s="145">
        <f t="shared" si="59"/>
        <v>25.046300000000002</v>
      </c>
      <c r="S93" s="145">
        <f t="shared" si="59"/>
        <v>25.046300000000002</v>
      </c>
      <c r="T93" s="145">
        <f t="shared" si="59"/>
        <v>25.046300000000002</v>
      </c>
      <c r="U93" s="145">
        <f t="shared" si="59"/>
        <v>25.046300000000002</v>
      </c>
      <c r="V93" s="145">
        <f t="shared" si="59"/>
        <v>25.046300000000002</v>
      </c>
      <c r="W93" s="145">
        <f t="shared" si="59"/>
        <v>19.1844</v>
      </c>
      <c r="X93" s="145">
        <f t="shared" si="59"/>
        <v>19.1844</v>
      </c>
      <c r="Y93" s="145">
        <f t="shared" si="59"/>
        <v>19.1844</v>
      </c>
      <c r="Z93" s="145">
        <f t="shared" si="59"/>
        <v>19.1844</v>
      </c>
      <c r="AA93" s="145">
        <f t="shared" si="59"/>
        <v>19.1844</v>
      </c>
      <c r="AB93" s="145">
        <f t="shared" si="59"/>
        <v>19.1844</v>
      </c>
      <c r="AC93" s="145">
        <f t="shared" si="59"/>
        <v>19.1844</v>
      </c>
      <c r="AD93" s="133">
        <f t="shared" si="59"/>
        <v>0.05</v>
      </c>
      <c r="AE93" s="133">
        <f t="shared" si="59"/>
        <v>0</v>
      </c>
      <c r="AF93" s="133">
        <f t="shared" si="59"/>
        <v>25</v>
      </c>
      <c r="AG93" s="133">
        <f t="shared" si="59"/>
        <v>25</v>
      </c>
      <c r="AH93" s="144">
        <f t="shared" si="59"/>
        <v>1</v>
      </c>
      <c r="AI93" s="144" t="str">
        <f t="shared" si="59"/>
        <v>Operation</v>
      </c>
      <c r="AJ93" s="144" t="str">
        <f t="shared" si="59"/>
        <v>Flat</v>
      </c>
      <c r="AK93" s="144"/>
      <c r="AL93" s="143"/>
      <c r="AM93" s="143"/>
      <c r="AN93" s="143"/>
      <c r="AO93" s="143"/>
      <c r="AP93" s="143"/>
      <c r="AQ93" s="143"/>
      <c r="AR93" s="142"/>
      <c r="AS93" s="142"/>
      <c r="AT93" s="142"/>
      <c r="AU93" s="141"/>
      <c r="AV93" s="141"/>
      <c r="AW93" s="141"/>
      <c r="AX93" s="140" t="str">
        <f>AX88</f>
        <v>none</v>
      </c>
      <c r="AY93" s="140"/>
      <c r="AZ93" s="139"/>
      <c r="BA93" s="138"/>
      <c r="BB93" s="138"/>
      <c r="BC93" s="138"/>
      <c r="BD93" s="138"/>
      <c r="BE93" s="138"/>
      <c r="BF93" s="138"/>
      <c r="BG93" s="137"/>
      <c r="BH93" s="137"/>
      <c r="BI93" s="137"/>
      <c r="BJ93" s="137"/>
      <c r="BK93" s="136">
        <f t="shared" ref="BK93:BT93" si="60">BK88</f>
        <v>0</v>
      </c>
      <c r="BL93" s="136">
        <f t="shared" si="60"/>
        <v>1</v>
      </c>
      <c r="BM93" s="135">
        <f t="shared" si="60"/>
        <v>0</v>
      </c>
      <c r="BN93" s="134">
        <f t="shared" si="60"/>
        <v>0.42599999999999999</v>
      </c>
      <c r="BO93" s="133">
        <f t="shared" si="60"/>
        <v>0.42599999999999999</v>
      </c>
      <c r="BP93" s="133">
        <f t="shared" si="60"/>
        <v>0.42599999999999999</v>
      </c>
      <c r="BQ93" s="133">
        <f t="shared" si="60"/>
        <v>0.42599999999999999</v>
      </c>
      <c r="BR93" s="133">
        <f t="shared" si="60"/>
        <v>0.42599999999999999</v>
      </c>
      <c r="BS93" s="133">
        <f t="shared" si="60"/>
        <v>0</v>
      </c>
      <c r="BT93" s="133">
        <f t="shared" si="60"/>
        <v>0</v>
      </c>
      <c r="BU93" s="132"/>
      <c r="BV93" s="132">
        <f t="shared" ref="BV93:CI93" si="61">BV88</f>
        <v>0</v>
      </c>
      <c r="BW93" s="132">
        <f t="shared" si="61"/>
        <v>0</v>
      </c>
      <c r="BX93" s="132">
        <f t="shared" si="61"/>
        <v>0</v>
      </c>
      <c r="BY93" s="132">
        <f t="shared" si="61"/>
        <v>0</v>
      </c>
      <c r="BZ93" s="132">
        <f t="shared" si="61"/>
        <v>0</v>
      </c>
      <c r="CA93" s="132">
        <f t="shared" si="61"/>
        <v>0</v>
      </c>
      <c r="CB93" s="131">
        <f t="shared" si="61"/>
        <v>5</v>
      </c>
      <c r="CC93" s="131">
        <f t="shared" si="61"/>
        <v>5</v>
      </c>
      <c r="CD93" s="131">
        <f t="shared" si="61"/>
        <v>5</v>
      </c>
      <c r="CE93" s="131">
        <f t="shared" si="61"/>
        <v>5</v>
      </c>
      <c r="CF93" s="131">
        <f t="shared" si="61"/>
        <v>5</v>
      </c>
      <c r="CG93" s="131">
        <f t="shared" si="61"/>
        <v>5</v>
      </c>
      <c r="CH93" s="131">
        <f t="shared" si="61"/>
        <v>5</v>
      </c>
      <c r="CI93" s="130" t="str">
        <f t="shared" si="61"/>
        <v>[D]</v>
      </c>
      <c r="CJ93" s="129"/>
      <c r="CK93" s="129"/>
      <c r="CL93" s="129"/>
      <c r="CM93" s="129"/>
      <c r="CN93" s="129"/>
      <c r="CO93" s="129"/>
      <c r="CP93" s="129"/>
      <c r="CQ93" s="129"/>
      <c r="CR93" s="128"/>
      <c r="CS93" s="128"/>
      <c r="CT93" s="128"/>
      <c r="CU93" s="128"/>
      <c r="CV93" s="128"/>
      <c r="CW93" s="128"/>
      <c r="CX93" s="128"/>
      <c r="CY93" s="128"/>
      <c r="CZ93" s="128"/>
      <c r="DA93" s="128"/>
      <c r="DB93" s="128"/>
      <c r="DC93" s="128"/>
      <c r="DD93" s="128"/>
    </row>
    <row r="94" spans="1:108" x14ac:dyDescent="0.25">
      <c r="A94" s="127" t="s">
        <v>1701</v>
      </c>
      <c r="B94" s="127" t="s">
        <v>1393</v>
      </c>
      <c r="C94" s="127" t="s">
        <v>720</v>
      </c>
      <c r="D94" s="127" t="s">
        <v>1627</v>
      </c>
      <c r="E94" s="127" t="s">
        <v>1698</v>
      </c>
      <c r="F94" s="1" t="s">
        <v>1700</v>
      </c>
      <c r="G94" s="1" t="s">
        <v>1696</v>
      </c>
      <c r="H94" s="126">
        <v>0</v>
      </c>
      <c r="I94" s="126">
        <v>0</v>
      </c>
      <c r="J94" s="126">
        <v>0</v>
      </c>
      <c r="K94" s="126">
        <v>0</v>
      </c>
      <c r="L94" s="126">
        <v>0</v>
      </c>
      <c r="M94" s="126">
        <v>0</v>
      </c>
      <c r="N94" s="126">
        <v>0</v>
      </c>
      <c r="O94" s="115">
        <v>0</v>
      </c>
      <c r="P94" s="126">
        <v>0</v>
      </c>
      <c r="Q94" s="126">
        <v>0</v>
      </c>
      <c r="R94" s="126">
        <v>0</v>
      </c>
      <c r="S94" s="126">
        <v>0</v>
      </c>
      <c r="T94" s="126">
        <v>0</v>
      </c>
      <c r="U94" s="126">
        <v>0</v>
      </c>
      <c r="V94" s="126">
        <v>0</v>
      </c>
      <c r="W94" s="126">
        <v>0</v>
      </c>
      <c r="X94" s="126">
        <v>0</v>
      </c>
      <c r="Y94" s="126">
        <v>0</v>
      </c>
      <c r="Z94" s="126">
        <v>0</v>
      </c>
      <c r="AA94" s="126">
        <v>0</v>
      </c>
      <c r="AB94" s="126">
        <v>0</v>
      </c>
      <c r="AC94" s="126">
        <v>0</v>
      </c>
      <c r="AD94" s="115">
        <v>0.05</v>
      </c>
      <c r="AE94" s="115"/>
      <c r="AF94" s="115">
        <v>25</v>
      </c>
      <c r="AG94" s="115">
        <v>25</v>
      </c>
      <c r="AH94" s="125">
        <v>1</v>
      </c>
      <c r="AI94" s="125" t="s">
        <v>722</v>
      </c>
      <c r="AJ94" s="125" t="s">
        <v>695</v>
      </c>
      <c r="AK94" s="125"/>
      <c r="AL94" s="124"/>
      <c r="AM94" s="124"/>
      <c r="AN94" s="124"/>
      <c r="AO94" s="124"/>
      <c r="AP94" s="124"/>
      <c r="AQ94" s="124"/>
      <c r="AR94" s="123"/>
      <c r="AS94" s="123"/>
      <c r="AT94" s="123"/>
      <c r="AU94" s="122"/>
      <c r="AV94" s="122"/>
      <c r="AW94" s="122"/>
      <c r="AX94" s="120" t="s">
        <v>694</v>
      </c>
      <c r="AY94" s="120"/>
      <c r="AZ94" s="121"/>
      <c r="BA94" s="120"/>
      <c r="BB94" s="120"/>
      <c r="BC94" s="120"/>
      <c r="BD94" s="120"/>
      <c r="BE94" s="120"/>
      <c r="BF94" s="120"/>
      <c r="BG94" s="119"/>
      <c r="BH94" s="119"/>
      <c r="BI94" s="119"/>
      <c r="BJ94" s="119"/>
      <c r="BK94" s="118"/>
      <c r="BL94" s="118">
        <v>1</v>
      </c>
      <c r="BM94" s="117"/>
      <c r="BN94" s="116">
        <f>CJ94</f>
        <v>0.42599999999999999</v>
      </c>
      <c r="BO94" s="115"/>
      <c r="BP94" s="115"/>
      <c r="BQ94" s="115"/>
      <c r="BR94" s="115"/>
      <c r="BS94" s="115"/>
      <c r="BT94" s="115"/>
      <c r="BU94" s="114"/>
      <c r="BV94" s="114"/>
      <c r="BW94" s="114"/>
      <c r="BX94" s="114"/>
      <c r="BY94" s="114"/>
      <c r="BZ94" s="114"/>
      <c r="CA94" s="114"/>
      <c r="CB94" s="113">
        <v>10</v>
      </c>
      <c r="CC94" s="113">
        <v>10</v>
      </c>
      <c r="CD94" s="113">
        <v>10</v>
      </c>
      <c r="CE94" s="113">
        <v>10</v>
      </c>
      <c r="CF94" s="113">
        <v>10</v>
      </c>
      <c r="CG94" s="113">
        <v>10</v>
      </c>
      <c r="CH94" s="113">
        <v>10</v>
      </c>
      <c r="CI94" s="112" t="s">
        <v>987</v>
      </c>
      <c r="CJ94" s="111">
        <f>VLOOKUP($E94,[2]Activities!$A$9:$I$199,3,FALSE)/$AH94</f>
        <v>0.42599999999999999</v>
      </c>
      <c r="CK94" s="111">
        <f>VLOOKUP($E94,[2]Activities!$A$9:$I$199,4,FALSE)/$AH94</f>
        <v>0.47599999999999998</v>
      </c>
      <c r="CL94" s="111">
        <f>VLOOKUP($E94,[2]Activities!$A$9:$I$199,5,FALSE)/$AH94</f>
        <v>0.52600000000000002</v>
      </c>
      <c r="CM94" s="111">
        <f>VLOOKUP($E94,[2]Activities!$A$9:$I$199,6,FALSE)/$AH94</f>
        <v>0.626</v>
      </c>
      <c r="CN94" s="111">
        <f>VLOOKUP($E94,[2]Activities!$A$9:$I$199,7,FALSE)/$AH94</f>
        <v>0.92599999999999993</v>
      </c>
      <c r="CO94" s="111">
        <f>VLOOKUP($E94,[2]Activities!$A$9:$I$199,8,FALSE)/$AH94</f>
        <v>1.4259999999999999</v>
      </c>
      <c r="CP94" s="111">
        <f>VLOOKUP($E94,[2]Activities!$A$9:$I$199,9,FALSE)/$AH94</f>
        <v>1.4259999999999999</v>
      </c>
      <c r="CQ94" s="111"/>
      <c r="CR94" s="110"/>
      <c r="CS94" s="110"/>
      <c r="CT94" s="110"/>
      <c r="CU94" s="110"/>
      <c r="CV94" s="110"/>
      <c r="CW94" s="110"/>
      <c r="CX94" s="110"/>
      <c r="CY94" s="110"/>
      <c r="CZ94" s="110"/>
      <c r="DA94" s="110"/>
      <c r="DB94" s="110"/>
      <c r="DC94" s="110"/>
      <c r="DD94" s="110"/>
    </row>
    <row r="95" spans="1:108" x14ac:dyDescent="0.25">
      <c r="A95" s="146" t="s">
        <v>1699</v>
      </c>
      <c r="B95" s="146" t="s">
        <v>1393</v>
      </c>
      <c r="C95" s="146" t="s">
        <v>720</v>
      </c>
      <c r="D95" s="146" t="s">
        <v>1627</v>
      </c>
      <c r="E95" s="146" t="s">
        <v>1698</v>
      </c>
      <c r="F95" s="3" t="s">
        <v>1697</v>
      </c>
      <c r="G95" s="3" t="s">
        <v>1696</v>
      </c>
      <c r="H95" s="145">
        <v>0</v>
      </c>
      <c r="I95" s="145">
        <v>0</v>
      </c>
      <c r="J95" s="145">
        <v>0</v>
      </c>
      <c r="K95" s="145">
        <v>0</v>
      </c>
      <c r="L95" s="145">
        <v>0</v>
      </c>
      <c r="M95" s="145">
        <v>0</v>
      </c>
      <c r="N95" s="145">
        <v>0</v>
      </c>
      <c r="O95" s="133">
        <v>0</v>
      </c>
      <c r="P95" s="145">
        <v>0</v>
      </c>
      <c r="Q95" s="145">
        <v>0</v>
      </c>
      <c r="R95" s="145">
        <v>0</v>
      </c>
      <c r="S95" s="145">
        <v>0</v>
      </c>
      <c r="T95" s="145">
        <v>0</v>
      </c>
      <c r="U95" s="145">
        <v>0</v>
      </c>
      <c r="V95" s="145">
        <v>0</v>
      </c>
      <c r="W95" s="145">
        <v>0</v>
      </c>
      <c r="X95" s="145">
        <v>0</v>
      </c>
      <c r="Y95" s="145">
        <v>0</v>
      </c>
      <c r="Z95" s="145">
        <v>0</v>
      </c>
      <c r="AA95" s="145">
        <v>0</v>
      </c>
      <c r="AB95" s="145">
        <v>0</v>
      </c>
      <c r="AC95" s="145">
        <v>0</v>
      </c>
      <c r="AD95" s="133">
        <v>0.05</v>
      </c>
      <c r="AE95" s="133"/>
      <c r="AF95" s="133">
        <v>25</v>
      </c>
      <c r="AG95" s="133">
        <v>25</v>
      </c>
      <c r="AH95" s="144">
        <v>1</v>
      </c>
      <c r="AI95" s="144" t="s">
        <v>722</v>
      </c>
      <c r="AJ95" s="144" t="s">
        <v>695</v>
      </c>
      <c r="AK95" s="144"/>
      <c r="AL95" s="143"/>
      <c r="AM95" s="143"/>
      <c r="AN95" s="143"/>
      <c r="AO95" s="143"/>
      <c r="AP95" s="143"/>
      <c r="AQ95" s="143"/>
      <c r="AR95" s="142"/>
      <c r="AS95" s="142"/>
      <c r="AT95" s="142"/>
      <c r="AU95" s="141"/>
      <c r="AV95" s="141"/>
      <c r="AW95" s="141"/>
      <c r="AX95" s="140" t="s">
        <v>694</v>
      </c>
      <c r="AY95" s="140"/>
      <c r="AZ95" s="139"/>
      <c r="BA95" s="138"/>
      <c r="BB95" s="138"/>
      <c r="BC95" s="138"/>
      <c r="BD95" s="138"/>
      <c r="BE95" s="138"/>
      <c r="BF95" s="138"/>
      <c r="BG95" s="137"/>
      <c r="BH95" s="137"/>
      <c r="BI95" s="137"/>
      <c r="BJ95" s="137"/>
      <c r="BK95" s="136"/>
      <c r="BL95" s="136">
        <v>1</v>
      </c>
      <c r="BM95" s="135"/>
      <c r="BN95" s="134">
        <f>CJ95</f>
        <v>0.42599999999999999</v>
      </c>
      <c r="BO95" s="133"/>
      <c r="BP95" s="133"/>
      <c r="BQ95" s="133"/>
      <c r="BR95" s="133"/>
      <c r="BS95" s="133"/>
      <c r="BT95" s="133"/>
      <c r="BU95" s="132"/>
      <c r="BV95" s="132"/>
      <c r="BW95" s="132"/>
      <c r="BX95" s="132"/>
      <c r="BY95" s="132"/>
      <c r="BZ95" s="132"/>
      <c r="CA95" s="132"/>
      <c r="CB95" s="131">
        <v>10</v>
      </c>
      <c r="CC95" s="131">
        <v>10</v>
      </c>
      <c r="CD95" s="131">
        <v>10</v>
      </c>
      <c r="CE95" s="131">
        <v>10</v>
      </c>
      <c r="CF95" s="131">
        <v>10</v>
      </c>
      <c r="CG95" s="131">
        <v>10</v>
      </c>
      <c r="CH95" s="131">
        <v>10</v>
      </c>
      <c r="CI95" s="130" t="s">
        <v>987</v>
      </c>
      <c r="CJ95" s="129">
        <f>VLOOKUP($E95,[2]Activities!$A$9:$I$199,3,FALSE)/$AH95</f>
        <v>0.42599999999999999</v>
      </c>
      <c r="CK95" s="129">
        <f>VLOOKUP($E95,[2]Activities!$A$9:$I$199,4,FALSE)/$AH95</f>
        <v>0.47599999999999998</v>
      </c>
      <c r="CL95" s="129">
        <f>VLOOKUP($E95,[2]Activities!$A$9:$I$199,5,FALSE)/$AH95</f>
        <v>0.52600000000000002</v>
      </c>
      <c r="CM95" s="129">
        <f>VLOOKUP($E95,[2]Activities!$A$9:$I$199,6,FALSE)/$AH95</f>
        <v>0.626</v>
      </c>
      <c r="CN95" s="129">
        <f>VLOOKUP($E95,[2]Activities!$A$9:$I$199,7,FALSE)/$AH95</f>
        <v>0.92599999999999993</v>
      </c>
      <c r="CO95" s="129">
        <f>VLOOKUP($E95,[2]Activities!$A$9:$I$199,8,FALSE)/$AH95</f>
        <v>1.4259999999999999</v>
      </c>
      <c r="CP95" s="129">
        <f>VLOOKUP($E95,[2]Activities!$A$9:$I$199,9,FALSE)/$AH95</f>
        <v>1.4259999999999999</v>
      </c>
      <c r="CQ95" s="129"/>
      <c r="CR95" s="128"/>
      <c r="CS95" s="128"/>
      <c r="CT95" s="128"/>
      <c r="CU95" s="128"/>
      <c r="CV95" s="128"/>
      <c r="CW95" s="128"/>
      <c r="CX95" s="128"/>
      <c r="CY95" s="128"/>
      <c r="CZ95" s="128"/>
      <c r="DA95" s="128"/>
      <c r="DB95" s="128"/>
      <c r="DC95" s="128"/>
      <c r="DD95" s="128"/>
    </row>
    <row r="96" spans="1:108" x14ac:dyDescent="0.25">
      <c r="A96" s="127" t="s">
        <v>1695</v>
      </c>
      <c r="B96" s="127" t="s">
        <v>843</v>
      </c>
      <c r="C96" s="127" t="s">
        <v>720</v>
      </c>
      <c r="D96" s="127" t="s">
        <v>1627</v>
      </c>
      <c r="E96" s="127" t="s">
        <v>1694</v>
      </c>
      <c r="F96" s="1" t="s">
        <v>1693</v>
      </c>
      <c r="G96" s="1" t="s">
        <v>1685</v>
      </c>
      <c r="H96" s="126">
        <f>(75.9/0.305)/'[2]Data Sources'!$I$7</f>
        <v>261.25220434318584</v>
      </c>
      <c r="I96" s="126">
        <f>(75.9/0.305)/'[2]Data Sources'!$I$7</f>
        <v>261.25220434318584</v>
      </c>
      <c r="J96" s="126">
        <f>(75.9/0.305)/'[2]Data Sources'!$I$7</f>
        <v>261.25220434318584</v>
      </c>
      <c r="K96" s="126">
        <f>(75.9/0.305)/'[2]Data Sources'!$I$7</f>
        <v>261.25220434318584</v>
      </c>
      <c r="L96" s="126">
        <f>(75.9/0.305)/'[2]Data Sources'!$I$7</f>
        <v>261.25220434318584</v>
      </c>
      <c r="M96" s="126">
        <f>(75.9/0.305)/'[2]Data Sources'!$I$7</f>
        <v>261.25220434318584</v>
      </c>
      <c r="N96" s="126">
        <f>(75.9/0.305)/'[2]Data Sources'!$I$7</f>
        <v>261.25220434318584</v>
      </c>
      <c r="O96" s="115">
        <f>O91</f>
        <v>0.9</v>
      </c>
      <c r="P96" s="126">
        <f t="shared" ref="P96:V97" si="62">H96*0.05</f>
        <v>13.062610217159293</v>
      </c>
      <c r="Q96" s="126">
        <f t="shared" si="62"/>
        <v>13.062610217159293</v>
      </c>
      <c r="R96" s="126">
        <f t="shared" si="62"/>
        <v>13.062610217159293</v>
      </c>
      <c r="S96" s="126">
        <f t="shared" si="62"/>
        <v>13.062610217159293</v>
      </c>
      <c r="T96" s="126">
        <f t="shared" si="62"/>
        <v>13.062610217159293</v>
      </c>
      <c r="U96" s="126">
        <f t="shared" si="62"/>
        <v>13.062610217159293</v>
      </c>
      <c r="V96" s="126">
        <f t="shared" si="62"/>
        <v>13.062610217159293</v>
      </c>
      <c r="W96" s="126">
        <v>0</v>
      </c>
      <c r="X96" s="126">
        <v>0</v>
      </c>
      <c r="Y96" s="126">
        <v>0</v>
      </c>
      <c r="Z96" s="126">
        <v>0</v>
      </c>
      <c r="AA96" s="126">
        <v>0</v>
      </c>
      <c r="AB96" s="126">
        <v>0</v>
      </c>
      <c r="AC96" s="126">
        <v>0</v>
      </c>
      <c r="AD96" s="115">
        <v>0.05</v>
      </c>
      <c r="AE96" s="115"/>
      <c r="AF96" s="115">
        <v>25</v>
      </c>
      <c r="AG96" s="115">
        <v>25</v>
      </c>
      <c r="AH96" s="125">
        <v>1</v>
      </c>
      <c r="AI96" s="125" t="s">
        <v>722</v>
      </c>
      <c r="AJ96" s="125" t="s">
        <v>695</v>
      </c>
      <c r="AK96" s="125"/>
      <c r="AL96" s="124"/>
      <c r="AM96" s="124"/>
      <c r="AN96" s="124"/>
      <c r="AO96" s="124"/>
      <c r="AP96" s="124"/>
      <c r="AQ96" s="124"/>
      <c r="AR96" s="123"/>
      <c r="AS96" s="123"/>
      <c r="AT96" s="123"/>
      <c r="AU96" s="122"/>
      <c r="AV96" s="122"/>
      <c r="AW96" s="122"/>
      <c r="AX96" s="120" t="s">
        <v>694</v>
      </c>
      <c r="AY96" s="120"/>
      <c r="AZ96" s="121"/>
      <c r="BA96" s="120"/>
      <c r="BB96" s="120"/>
      <c r="BC96" s="120"/>
      <c r="BD96" s="120"/>
      <c r="BE96" s="120"/>
      <c r="BF96" s="120"/>
      <c r="BG96" s="119"/>
      <c r="BH96" s="119"/>
      <c r="BI96" s="119"/>
      <c r="BJ96" s="119"/>
      <c r="BK96" s="118"/>
      <c r="BL96" s="118">
        <v>1</v>
      </c>
      <c r="BM96" s="117"/>
      <c r="BN96" s="116">
        <f>CJ96</f>
        <v>0.30499999999999999</v>
      </c>
      <c r="BO96" s="115">
        <f t="shared" ref="BO96:BR97" si="63">CK96</f>
        <v>0.30499999999999999</v>
      </c>
      <c r="BP96" s="115">
        <f t="shared" si="63"/>
        <v>0.30499999999999999</v>
      </c>
      <c r="BQ96" s="115">
        <f t="shared" si="63"/>
        <v>0.30499999999999999</v>
      </c>
      <c r="BR96" s="115">
        <f t="shared" si="63"/>
        <v>0.30499999999999999</v>
      </c>
      <c r="BS96" s="115"/>
      <c r="BT96" s="115"/>
      <c r="BU96" s="114"/>
      <c r="BV96" s="114"/>
      <c r="BW96" s="114"/>
      <c r="BX96" s="114"/>
      <c r="BY96" s="114"/>
      <c r="BZ96" s="114"/>
      <c r="CA96" s="114"/>
      <c r="CB96" s="113">
        <v>10</v>
      </c>
      <c r="CC96" s="113">
        <v>10</v>
      </c>
      <c r="CD96" s="113">
        <v>10</v>
      </c>
      <c r="CE96" s="113">
        <v>10</v>
      </c>
      <c r="CF96" s="113">
        <v>10</v>
      </c>
      <c r="CG96" s="113">
        <v>10</v>
      </c>
      <c r="CH96" s="113">
        <v>10</v>
      </c>
      <c r="CI96" s="112"/>
      <c r="CJ96" s="111">
        <v>0.30499999999999999</v>
      </c>
      <c r="CK96" s="111">
        <v>0.30499999999999999</v>
      </c>
      <c r="CL96" s="111">
        <v>0.30499999999999999</v>
      </c>
      <c r="CM96" s="111">
        <v>0.30499999999999999</v>
      </c>
      <c r="CN96" s="111">
        <v>0.30499999999999999</v>
      </c>
      <c r="CO96" s="111">
        <v>0.30499999999999999</v>
      </c>
      <c r="CP96" s="111">
        <v>0.30499999999999999</v>
      </c>
      <c r="CQ96" s="111"/>
      <c r="CR96" s="110"/>
      <c r="CS96" s="110"/>
      <c r="CT96" s="110"/>
      <c r="CU96" s="110"/>
      <c r="CV96" s="110"/>
      <c r="CW96" s="110"/>
      <c r="CX96" s="110"/>
      <c r="CY96" s="110"/>
      <c r="CZ96" s="110"/>
      <c r="DA96" s="110"/>
      <c r="DB96" s="110"/>
      <c r="DC96" s="110"/>
      <c r="DD96" s="110"/>
    </row>
    <row r="97" spans="1:108" x14ac:dyDescent="0.25">
      <c r="A97" s="146" t="s">
        <v>1692</v>
      </c>
      <c r="B97" s="146" t="s">
        <v>843</v>
      </c>
      <c r="C97" s="146" t="s">
        <v>720</v>
      </c>
      <c r="D97" s="146" t="s">
        <v>1627</v>
      </c>
      <c r="E97" s="146" t="s">
        <v>1691</v>
      </c>
      <c r="F97" s="3" t="s">
        <v>1690</v>
      </c>
      <c r="G97" s="3" t="s">
        <v>1689</v>
      </c>
      <c r="H97" s="145">
        <f>(120.2/0.155)/'[2]Data Sources'!$I$7</f>
        <v>814.12444756900311</v>
      </c>
      <c r="I97" s="145">
        <f>(120.2/0.155)/'[2]Data Sources'!$I$7</f>
        <v>814.12444756900311</v>
      </c>
      <c r="J97" s="145">
        <f>(120.2/0.155)/'[2]Data Sources'!$I$7</f>
        <v>814.12444756900311</v>
      </c>
      <c r="K97" s="145">
        <f>(120.2/0.155)/'[2]Data Sources'!$I$7</f>
        <v>814.12444756900311</v>
      </c>
      <c r="L97" s="145">
        <f>(120.2/0.155)/'[2]Data Sources'!$I$7</f>
        <v>814.12444756900311</v>
      </c>
      <c r="M97" s="145">
        <f>(120.2/0.155)/'[2]Data Sources'!$I$7</f>
        <v>814.12444756900311</v>
      </c>
      <c r="N97" s="145">
        <f>(120.2/0.155)/'[2]Data Sources'!$I$7</f>
        <v>814.12444756900311</v>
      </c>
      <c r="O97" s="133">
        <f>O92</f>
        <v>0.9</v>
      </c>
      <c r="P97" s="145">
        <f t="shared" si="62"/>
        <v>40.706222378450157</v>
      </c>
      <c r="Q97" s="145">
        <f t="shared" si="62"/>
        <v>40.706222378450157</v>
      </c>
      <c r="R97" s="145">
        <f t="shared" si="62"/>
        <v>40.706222378450157</v>
      </c>
      <c r="S97" s="145">
        <f t="shared" si="62"/>
        <v>40.706222378450157</v>
      </c>
      <c r="T97" s="145">
        <f t="shared" si="62"/>
        <v>40.706222378450157</v>
      </c>
      <c r="U97" s="145">
        <f t="shared" si="62"/>
        <v>40.706222378450157</v>
      </c>
      <c r="V97" s="145">
        <f t="shared" si="62"/>
        <v>40.706222378450157</v>
      </c>
      <c r="W97" s="145">
        <v>0</v>
      </c>
      <c r="X97" s="145">
        <v>0</v>
      </c>
      <c r="Y97" s="145">
        <v>0</v>
      </c>
      <c r="Z97" s="145">
        <v>0</v>
      </c>
      <c r="AA97" s="145">
        <v>0</v>
      </c>
      <c r="AB97" s="145">
        <v>0</v>
      </c>
      <c r="AC97" s="145">
        <v>0</v>
      </c>
      <c r="AD97" s="133">
        <v>0.05</v>
      </c>
      <c r="AE97" s="133"/>
      <c r="AF97" s="133">
        <v>25</v>
      </c>
      <c r="AG97" s="133">
        <v>25</v>
      </c>
      <c r="AH97" s="144">
        <v>1</v>
      </c>
      <c r="AI97" s="144" t="s">
        <v>722</v>
      </c>
      <c r="AJ97" s="144" t="s">
        <v>695</v>
      </c>
      <c r="AK97" s="144"/>
      <c r="AL97" s="143"/>
      <c r="AM97" s="143"/>
      <c r="AN97" s="143"/>
      <c r="AO97" s="143"/>
      <c r="AP97" s="143"/>
      <c r="AQ97" s="143"/>
      <c r="AR97" s="142"/>
      <c r="AS97" s="142"/>
      <c r="AT97" s="142"/>
      <c r="AU97" s="141"/>
      <c r="AV97" s="141"/>
      <c r="AW97" s="141"/>
      <c r="AX97" s="140" t="s">
        <v>694</v>
      </c>
      <c r="AY97" s="140"/>
      <c r="AZ97" s="139"/>
      <c r="BA97" s="138"/>
      <c r="BB97" s="138"/>
      <c r="BC97" s="138"/>
      <c r="BD97" s="138"/>
      <c r="BE97" s="138"/>
      <c r="BF97" s="138"/>
      <c r="BG97" s="137"/>
      <c r="BH97" s="137"/>
      <c r="BI97" s="137"/>
      <c r="BJ97" s="137"/>
      <c r="BK97" s="136"/>
      <c r="BL97" s="136">
        <v>1</v>
      </c>
      <c r="BM97" s="135"/>
      <c r="BN97" s="134">
        <f>CJ97</f>
        <v>0.155</v>
      </c>
      <c r="BO97" s="133">
        <f t="shared" si="63"/>
        <v>0.155</v>
      </c>
      <c r="BP97" s="133">
        <f t="shared" si="63"/>
        <v>0.155</v>
      </c>
      <c r="BQ97" s="133">
        <f t="shared" si="63"/>
        <v>0.155</v>
      </c>
      <c r="BR97" s="133">
        <f t="shared" si="63"/>
        <v>0.155</v>
      </c>
      <c r="BS97" s="133"/>
      <c r="BT97" s="133"/>
      <c r="BU97" s="132"/>
      <c r="BV97" s="132"/>
      <c r="BW97" s="132"/>
      <c r="BX97" s="132"/>
      <c r="BY97" s="132"/>
      <c r="BZ97" s="132"/>
      <c r="CA97" s="132"/>
      <c r="CB97" s="131">
        <v>10</v>
      </c>
      <c r="CC97" s="131">
        <v>10</v>
      </c>
      <c r="CD97" s="131">
        <v>10</v>
      </c>
      <c r="CE97" s="131">
        <v>10</v>
      </c>
      <c r="CF97" s="131">
        <v>10</v>
      </c>
      <c r="CG97" s="131">
        <v>10</v>
      </c>
      <c r="CH97" s="131">
        <v>10</v>
      </c>
      <c r="CI97" s="130"/>
      <c r="CJ97" s="129">
        <v>0.155</v>
      </c>
      <c r="CK97" s="129">
        <v>0.155</v>
      </c>
      <c r="CL97" s="129">
        <v>0.155</v>
      </c>
      <c r="CM97" s="129">
        <v>0.155</v>
      </c>
      <c r="CN97" s="129">
        <v>0.155</v>
      </c>
      <c r="CO97" s="129">
        <v>0.155</v>
      </c>
      <c r="CP97" s="129">
        <v>0.155</v>
      </c>
      <c r="CQ97" s="129"/>
      <c r="CR97" s="128"/>
      <c r="CS97" s="128"/>
      <c r="CT97" s="128"/>
      <c r="CU97" s="128"/>
      <c r="CV97" s="128"/>
      <c r="CW97" s="128"/>
      <c r="CX97" s="128"/>
      <c r="CY97" s="128"/>
      <c r="CZ97" s="128"/>
      <c r="DA97" s="128"/>
      <c r="DB97" s="128"/>
      <c r="DC97" s="128"/>
      <c r="DD97" s="128"/>
    </row>
    <row r="98" spans="1:108" x14ac:dyDescent="0.25">
      <c r="A98" s="127" t="s">
        <v>1688</v>
      </c>
      <c r="B98" s="127" t="s">
        <v>1393</v>
      </c>
      <c r="C98" s="127" t="s">
        <v>720</v>
      </c>
      <c r="D98" s="127" t="s">
        <v>1627</v>
      </c>
      <c r="E98" s="127" t="s">
        <v>1687</v>
      </c>
      <c r="F98" s="1" t="s">
        <v>1686</v>
      </c>
      <c r="G98" s="1" t="s">
        <v>1685</v>
      </c>
      <c r="H98" s="126">
        <v>0</v>
      </c>
      <c r="I98" s="126">
        <v>0</v>
      </c>
      <c r="J98" s="126">
        <v>0</v>
      </c>
      <c r="K98" s="126">
        <v>0</v>
      </c>
      <c r="L98" s="126">
        <v>0</v>
      </c>
      <c r="M98" s="126">
        <v>0</v>
      </c>
      <c r="N98" s="126">
        <v>0</v>
      </c>
      <c r="O98" s="115">
        <v>0</v>
      </c>
      <c r="P98" s="126">
        <v>0</v>
      </c>
      <c r="Q98" s="126">
        <v>0</v>
      </c>
      <c r="R98" s="126">
        <v>0</v>
      </c>
      <c r="S98" s="126">
        <v>0</v>
      </c>
      <c r="T98" s="126">
        <v>0</v>
      </c>
      <c r="U98" s="126">
        <v>0</v>
      </c>
      <c r="V98" s="126">
        <v>0</v>
      </c>
      <c r="W98" s="126">
        <v>0</v>
      </c>
      <c r="X98" s="126">
        <v>0</v>
      </c>
      <c r="Y98" s="126">
        <v>0</v>
      </c>
      <c r="Z98" s="126">
        <v>0</v>
      </c>
      <c r="AA98" s="126">
        <v>0</v>
      </c>
      <c r="AB98" s="126">
        <v>0</v>
      </c>
      <c r="AC98" s="126">
        <v>0</v>
      </c>
      <c r="AD98" s="115">
        <v>0.05</v>
      </c>
      <c r="AE98" s="115"/>
      <c r="AF98" s="115">
        <v>25</v>
      </c>
      <c r="AG98" s="115">
        <v>25</v>
      </c>
      <c r="AH98" s="125">
        <v>1</v>
      </c>
      <c r="AI98" s="125" t="s">
        <v>722</v>
      </c>
      <c r="AJ98" s="125" t="s">
        <v>695</v>
      </c>
      <c r="AK98" s="125"/>
      <c r="AL98" s="124"/>
      <c r="AM98" s="124"/>
      <c r="AN98" s="124"/>
      <c r="AO98" s="124"/>
      <c r="AP98" s="124"/>
      <c r="AQ98" s="124"/>
      <c r="AR98" s="123"/>
      <c r="AS98" s="123"/>
      <c r="AT98" s="123"/>
      <c r="AU98" s="122"/>
      <c r="AV98" s="122"/>
      <c r="AW98" s="122"/>
      <c r="AX98" s="120" t="s">
        <v>694</v>
      </c>
      <c r="AY98" s="120"/>
      <c r="AZ98" s="121"/>
      <c r="BA98" s="120"/>
      <c r="BB98" s="120"/>
      <c r="BC98" s="120"/>
      <c r="BD98" s="120"/>
      <c r="BE98" s="120"/>
      <c r="BF98" s="120"/>
      <c r="BG98" s="119"/>
      <c r="BH98" s="119"/>
      <c r="BI98" s="119"/>
      <c r="BJ98" s="119"/>
      <c r="BK98" s="118"/>
      <c r="BL98" s="118">
        <v>1</v>
      </c>
      <c r="BM98" s="117"/>
      <c r="BN98" s="116">
        <f>CJ98</f>
        <v>0.183</v>
      </c>
      <c r="BO98" s="115"/>
      <c r="BP98" s="115"/>
      <c r="BQ98" s="115"/>
      <c r="BR98" s="115"/>
      <c r="BS98" s="115"/>
      <c r="BT98" s="115"/>
      <c r="BU98" s="114"/>
      <c r="BV98" s="114"/>
      <c r="BW98" s="114"/>
      <c r="BX98" s="114"/>
      <c r="BY98" s="114"/>
      <c r="BZ98" s="114"/>
      <c r="CA98" s="114"/>
      <c r="CB98" s="113">
        <v>10</v>
      </c>
      <c r="CC98" s="113">
        <v>10</v>
      </c>
      <c r="CD98" s="113">
        <v>10</v>
      </c>
      <c r="CE98" s="113">
        <v>10</v>
      </c>
      <c r="CF98" s="113">
        <v>10</v>
      </c>
      <c r="CG98" s="113">
        <v>10</v>
      </c>
      <c r="CH98" s="113">
        <v>10</v>
      </c>
      <c r="CI98" s="112" t="s">
        <v>987</v>
      </c>
      <c r="CJ98" s="111">
        <f>VLOOKUP($E98,[2]Activities!$A$9:$I$199,3,FALSE)/$AH98</f>
        <v>0.183</v>
      </c>
      <c r="CK98" s="111">
        <f>VLOOKUP($E98,[2]Activities!$A$9:$I$199,4,FALSE)/$AH98</f>
        <v>0.183</v>
      </c>
      <c r="CL98" s="111">
        <f>VLOOKUP($E98,[2]Activities!$A$9:$I$199,5,FALSE)/$AH98</f>
        <v>0.183</v>
      </c>
      <c r="CM98" s="111">
        <f>VLOOKUP($E98,[2]Activities!$A$9:$I$199,6,FALSE)/$AH98</f>
        <v>0.183</v>
      </c>
      <c r="CN98" s="111">
        <f>VLOOKUP($E98,[2]Activities!$A$9:$I$199,7,FALSE)/$AH98</f>
        <v>0.183</v>
      </c>
      <c r="CO98" s="111">
        <f>VLOOKUP($E98,[2]Activities!$A$9:$I$199,8,FALSE)/$AH98</f>
        <v>0.183</v>
      </c>
      <c r="CP98" s="111">
        <f>VLOOKUP($E98,[2]Activities!$A$9:$I$199,9,FALSE)/$AH98</f>
        <v>0.183</v>
      </c>
      <c r="CQ98" s="111"/>
      <c r="CR98" s="110"/>
      <c r="CS98" s="110"/>
      <c r="CT98" s="110"/>
      <c r="CU98" s="110"/>
      <c r="CV98" s="110"/>
      <c r="CW98" s="110"/>
      <c r="CX98" s="110"/>
      <c r="CY98" s="110"/>
      <c r="CZ98" s="110"/>
      <c r="DA98" s="110"/>
      <c r="DB98" s="110"/>
      <c r="DC98" s="110"/>
      <c r="DD98" s="110"/>
    </row>
    <row r="99" spans="1:108" x14ac:dyDescent="0.25">
      <c r="A99" s="146" t="s">
        <v>1684</v>
      </c>
      <c r="B99" s="146" t="s">
        <v>843</v>
      </c>
      <c r="C99" s="146" t="s">
        <v>720</v>
      </c>
      <c r="D99" s="146" t="s">
        <v>1627</v>
      </c>
      <c r="E99" s="146" t="s">
        <v>1683</v>
      </c>
      <c r="F99" s="3" t="s">
        <v>1682</v>
      </c>
      <c r="G99" s="3" t="s">
        <v>1681</v>
      </c>
      <c r="H99" s="145">
        <v>2000</v>
      </c>
      <c r="I99" s="145">
        <v>1900</v>
      </c>
      <c r="J99" s="145">
        <v>1700</v>
      </c>
      <c r="K99" s="145">
        <v>1500</v>
      </c>
      <c r="L99" s="145">
        <v>1400</v>
      </c>
      <c r="M99" s="145">
        <v>1300</v>
      </c>
      <c r="N99" s="145">
        <v>1200</v>
      </c>
      <c r="O99" s="133">
        <v>0.9</v>
      </c>
      <c r="P99" s="145">
        <v>200</v>
      </c>
      <c r="Q99" s="145">
        <v>200</v>
      </c>
      <c r="R99" s="145">
        <v>200</v>
      </c>
      <c r="S99" s="145">
        <v>200</v>
      </c>
      <c r="T99" s="145">
        <v>200</v>
      </c>
      <c r="U99" s="145">
        <v>200</v>
      </c>
      <c r="V99" s="145">
        <v>200</v>
      </c>
      <c r="W99" s="145">
        <v>0</v>
      </c>
      <c r="X99" s="145">
        <v>0</v>
      </c>
      <c r="Y99" s="145">
        <v>0</v>
      </c>
      <c r="Z99" s="145">
        <v>0</v>
      </c>
      <c r="AA99" s="145">
        <v>0</v>
      </c>
      <c r="AB99" s="145">
        <v>0</v>
      </c>
      <c r="AC99" s="145">
        <v>0</v>
      </c>
      <c r="AD99" s="133">
        <v>0.05</v>
      </c>
      <c r="AE99" s="133"/>
      <c r="AF99" s="133">
        <v>30</v>
      </c>
      <c r="AG99" s="133">
        <v>30</v>
      </c>
      <c r="AH99" s="144">
        <v>1</v>
      </c>
      <c r="AI99" s="144" t="s">
        <v>722</v>
      </c>
      <c r="AJ99" s="144" t="s">
        <v>994</v>
      </c>
      <c r="AK99" s="144"/>
      <c r="AL99" s="143"/>
      <c r="AM99" s="143"/>
      <c r="AN99" s="143"/>
      <c r="AO99" s="143"/>
      <c r="AP99" s="143"/>
      <c r="AQ99" s="143"/>
      <c r="AR99" s="142"/>
      <c r="AS99" s="142"/>
      <c r="AT99" s="142"/>
      <c r="AU99" s="141"/>
      <c r="AV99" s="141"/>
      <c r="AW99" s="141"/>
      <c r="AX99" s="140" t="s">
        <v>694</v>
      </c>
      <c r="AY99" s="140"/>
      <c r="AZ99" s="139"/>
      <c r="BA99" s="138"/>
      <c r="BB99" s="138"/>
      <c r="BC99" s="138"/>
      <c r="BD99" s="138"/>
      <c r="BE99" s="138"/>
      <c r="BF99" s="138"/>
      <c r="BG99" s="137"/>
      <c r="BH99" s="137"/>
      <c r="BI99" s="137"/>
      <c r="BJ99" s="137"/>
      <c r="BK99" s="136">
        <v>0</v>
      </c>
      <c r="BL99" s="136">
        <f>IF(AG99=1,0,1)</f>
        <v>1</v>
      </c>
      <c r="BM99" s="135"/>
      <c r="BN99" s="134">
        <v>0</v>
      </c>
      <c r="BO99" s="133"/>
      <c r="BP99" s="133"/>
      <c r="BQ99" s="133"/>
      <c r="BR99" s="133"/>
      <c r="BS99" s="133"/>
      <c r="BT99" s="133"/>
      <c r="BU99" s="132">
        <f>IF(BL99=1,BN99,0)</f>
        <v>0</v>
      </c>
      <c r="BV99" s="132"/>
      <c r="BW99" s="132"/>
      <c r="BX99" s="132"/>
      <c r="BY99" s="132"/>
      <c r="BZ99" s="132"/>
      <c r="CA99" s="132"/>
      <c r="CB99" s="131">
        <v>5</v>
      </c>
      <c r="CC99" s="131">
        <v>5</v>
      </c>
      <c r="CD99" s="131">
        <v>5</v>
      </c>
      <c r="CE99" s="131">
        <v>5</v>
      </c>
      <c r="CF99" s="131">
        <v>5</v>
      </c>
      <c r="CG99" s="131">
        <v>5</v>
      </c>
      <c r="CH99" s="131">
        <v>5</v>
      </c>
      <c r="CI99" s="130" t="s">
        <v>1680</v>
      </c>
      <c r="CJ99" s="129">
        <f>VLOOKUP($E99,[2]Activities!$A$9:$I$162,3,FALSE)/$AH99</f>
        <v>0</v>
      </c>
      <c r="CK99" s="129">
        <f>VLOOKUP($E99,[2]Activities!$A$9:$I$162,4,FALSE)/$AH99</f>
        <v>0</v>
      </c>
      <c r="CL99" s="129">
        <f>VLOOKUP($E99,[2]Activities!$A$9:$I$162,5,FALSE)/$AH99</f>
        <v>0</v>
      </c>
      <c r="CM99" s="129">
        <f>VLOOKUP($E99,[2]Activities!$A$9:$I$162,6,FALSE)/$AH99</f>
        <v>0</v>
      </c>
      <c r="CN99" s="129">
        <f>VLOOKUP($E99,[2]Activities!$A$9:$I$162,7,FALSE)/$AH99</f>
        <v>0</v>
      </c>
      <c r="CO99" s="129">
        <f>VLOOKUP($E99,[2]Activities!$A$9:$I$162,8,FALSE)/$AH99</f>
        <v>0</v>
      </c>
      <c r="CP99" s="129">
        <f>VLOOKUP($E99,[2]Activities!$A$9:$I$162,9,FALSE)/$AH99</f>
        <v>0</v>
      </c>
      <c r="CQ99" s="129"/>
      <c r="CR99" s="128"/>
      <c r="CS99" s="128"/>
      <c r="CT99" s="128"/>
      <c r="CU99" s="128"/>
      <c r="CV99" s="128"/>
      <c r="CW99" s="128"/>
      <c r="CX99" s="128"/>
      <c r="CY99" s="128"/>
      <c r="CZ99" s="128"/>
      <c r="DA99" s="128"/>
      <c r="DB99" s="128"/>
      <c r="DC99" s="128"/>
      <c r="DD99" s="128"/>
    </row>
    <row r="100" spans="1:108" x14ac:dyDescent="0.25">
      <c r="A100" s="127" t="s">
        <v>1679</v>
      </c>
      <c r="B100" s="127" t="s">
        <v>843</v>
      </c>
      <c r="C100" s="127" t="s">
        <v>720</v>
      </c>
      <c r="D100" s="127" t="s">
        <v>1627</v>
      </c>
      <c r="E100" s="127" t="s">
        <v>1678</v>
      </c>
      <c r="F100" s="1" t="s">
        <v>1677</v>
      </c>
      <c r="G100" s="1" t="s">
        <v>1672</v>
      </c>
      <c r="H100" s="126">
        <v>1250</v>
      </c>
      <c r="I100" s="126">
        <v>1250</v>
      </c>
      <c r="J100" s="126">
        <v>1250</v>
      </c>
      <c r="K100" s="126">
        <v>1250</v>
      </c>
      <c r="L100" s="126">
        <v>1250</v>
      </c>
      <c r="M100" s="126">
        <v>1250</v>
      </c>
      <c r="N100" s="126">
        <v>1250</v>
      </c>
      <c r="O100" s="115">
        <v>0.9</v>
      </c>
      <c r="P100" s="126">
        <v>90</v>
      </c>
      <c r="Q100" s="126">
        <v>90</v>
      </c>
      <c r="R100" s="126">
        <v>90</v>
      </c>
      <c r="S100" s="126">
        <v>90</v>
      </c>
      <c r="T100" s="126">
        <v>90</v>
      </c>
      <c r="U100" s="126">
        <v>90</v>
      </c>
      <c r="V100" s="126">
        <v>90</v>
      </c>
      <c r="W100" s="126"/>
      <c r="X100" s="126"/>
      <c r="Y100" s="126"/>
      <c r="Z100" s="126"/>
      <c r="AA100" s="126"/>
      <c r="AB100" s="126"/>
      <c r="AC100" s="126"/>
      <c r="AD100" s="115">
        <v>0.05</v>
      </c>
      <c r="AE100" s="115">
        <v>0</v>
      </c>
      <c r="AF100" s="115">
        <v>30</v>
      </c>
      <c r="AG100" s="115">
        <v>30</v>
      </c>
      <c r="AH100" s="125">
        <v>1</v>
      </c>
      <c r="AI100" s="125" t="s">
        <v>852</v>
      </c>
      <c r="AJ100" s="125" t="s">
        <v>695</v>
      </c>
      <c r="AK100" s="125"/>
      <c r="AL100" s="124"/>
      <c r="AM100" s="124"/>
      <c r="AN100" s="124"/>
      <c r="AO100" s="124"/>
      <c r="AP100" s="124"/>
      <c r="AQ100" s="124"/>
      <c r="AR100" s="123">
        <v>8.4999999999999995E-4</v>
      </c>
      <c r="AS100" s="123">
        <v>0.9</v>
      </c>
      <c r="AT100" s="123" t="s">
        <v>850</v>
      </c>
      <c r="AU100" s="122"/>
      <c r="AV100" s="122"/>
      <c r="AW100" s="122"/>
      <c r="AX100" s="120" t="s">
        <v>694</v>
      </c>
      <c r="AY100" s="120"/>
      <c r="AZ100" s="121"/>
      <c r="BA100" s="120"/>
      <c r="BB100" s="120"/>
      <c r="BC100" s="120"/>
      <c r="BD100" s="120"/>
      <c r="BE100" s="120"/>
      <c r="BF100" s="120"/>
      <c r="BG100" s="119"/>
      <c r="BH100" s="119"/>
      <c r="BI100" s="119"/>
      <c r="BJ100" s="119"/>
      <c r="BK100" s="118">
        <v>0</v>
      </c>
      <c r="BL100" s="118">
        <f>IF(AG100=1,0,1)</f>
        <v>1</v>
      </c>
      <c r="BM100" s="117"/>
      <c r="BN100" s="116">
        <v>2</v>
      </c>
      <c r="BO100" s="115"/>
      <c r="BP100" s="115">
        <v>1</v>
      </c>
      <c r="BQ100" s="115"/>
      <c r="BR100" s="115"/>
      <c r="BS100" s="115"/>
      <c r="BT100" s="115"/>
      <c r="BU100" s="114">
        <f>IF(BL100=1,BN100,0)</f>
        <v>2</v>
      </c>
      <c r="BV100" s="114"/>
      <c r="BW100" s="114"/>
      <c r="BX100" s="114"/>
      <c r="BY100" s="114"/>
      <c r="BZ100" s="114"/>
      <c r="CA100" s="114"/>
      <c r="CB100" s="113">
        <v>5</v>
      </c>
      <c r="CC100" s="113">
        <v>5</v>
      </c>
      <c r="CD100" s="113">
        <v>5</v>
      </c>
      <c r="CE100" s="113">
        <v>5</v>
      </c>
      <c r="CF100" s="113">
        <v>5</v>
      </c>
      <c r="CG100" s="113">
        <v>5</v>
      </c>
      <c r="CH100" s="113">
        <v>5</v>
      </c>
      <c r="CI100" s="112" t="s">
        <v>1676</v>
      </c>
      <c r="CJ100" s="111">
        <f>VLOOKUP($E100,[2]Activities!$A$9:$I$162,3,FALSE)/$AH100</f>
        <v>0</v>
      </c>
      <c r="CK100" s="111">
        <f>VLOOKUP($E100,[2]Activities!$A$9:$I$162,4,FALSE)/$AH100</f>
        <v>0</v>
      </c>
      <c r="CL100" s="111">
        <f>VLOOKUP($E100,[2]Activities!$A$9:$I$162,5,FALSE)/$AH100</f>
        <v>0</v>
      </c>
      <c r="CM100" s="111">
        <f>VLOOKUP($E100,[2]Activities!$A$9:$I$162,6,FALSE)/$AH100</f>
        <v>0</v>
      </c>
      <c r="CN100" s="111">
        <f>VLOOKUP($E100,[2]Activities!$A$9:$I$162,7,FALSE)/$AH100</f>
        <v>0</v>
      </c>
      <c r="CO100" s="111">
        <f>VLOOKUP($E100,[2]Activities!$A$9:$I$162,8,FALSE)/$AH100</f>
        <v>0</v>
      </c>
      <c r="CP100" s="111">
        <f>VLOOKUP($E100,[2]Activities!$A$9:$I$162,9,FALSE)/$AH100</f>
        <v>0</v>
      </c>
      <c r="CQ100" s="111"/>
      <c r="CR100" s="110"/>
      <c r="CS100" s="110"/>
      <c r="CT100" s="110"/>
      <c r="CU100" s="110"/>
      <c r="CV100" s="110"/>
      <c r="CW100" s="110"/>
      <c r="CX100" s="110"/>
      <c r="CY100" s="110"/>
      <c r="CZ100" s="110"/>
      <c r="DA100" s="110"/>
      <c r="DB100" s="110"/>
      <c r="DC100" s="110"/>
      <c r="DD100" s="110"/>
    </row>
    <row r="101" spans="1:108" x14ac:dyDescent="0.25">
      <c r="A101" s="146" t="s">
        <v>1675</v>
      </c>
      <c r="B101" s="146" t="s">
        <v>1393</v>
      </c>
      <c r="C101" s="146" t="s">
        <v>720</v>
      </c>
      <c r="D101" s="146" t="s">
        <v>1627</v>
      </c>
      <c r="E101" s="146" t="s">
        <v>1674</v>
      </c>
      <c r="F101" s="3" t="s">
        <v>1673</v>
      </c>
      <c r="G101" s="3" t="s">
        <v>1672</v>
      </c>
      <c r="H101" s="145">
        <v>0</v>
      </c>
      <c r="I101" s="145">
        <v>0</v>
      </c>
      <c r="J101" s="145">
        <v>0</v>
      </c>
      <c r="K101" s="145">
        <v>0</v>
      </c>
      <c r="L101" s="145">
        <v>0</v>
      </c>
      <c r="M101" s="145">
        <v>0</v>
      </c>
      <c r="N101" s="145">
        <v>0</v>
      </c>
      <c r="O101" s="133">
        <v>0</v>
      </c>
      <c r="P101" s="145">
        <v>0</v>
      </c>
      <c r="Q101" s="145">
        <v>0</v>
      </c>
      <c r="R101" s="145">
        <v>0</v>
      </c>
      <c r="S101" s="145">
        <v>0</v>
      </c>
      <c r="T101" s="145">
        <v>0</v>
      </c>
      <c r="U101" s="145">
        <v>0</v>
      </c>
      <c r="V101" s="145">
        <v>0</v>
      </c>
      <c r="W101" s="145">
        <v>0</v>
      </c>
      <c r="X101" s="145">
        <v>0</v>
      </c>
      <c r="Y101" s="145">
        <v>0</v>
      </c>
      <c r="Z101" s="145">
        <v>0</v>
      </c>
      <c r="AA101" s="145">
        <v>0</v>
      </c>
      <c r="AB101" s="145">
        <v>0</v>
      </c>
      <c r="AC101" s="145">
        <v>0</v>
      </c>
      <c r="AD101" s="133">
        <v>0.05</v>
      </c>
      <c r="AE101" s="133"/>
      <c r="AF101" s="133">
        <v>25</v>
      </c>
      <c r="AG101" s="133">
        <v>25</v>
      </c>
      <c r="AH101" s="144">
        <v>1</v>
      </c>
      <c r="AI101" s="144" t="s">
        <v>722</v>
      </c>
      <c r="AJ101" s="144" t="s">
        <v>695</v>
      </c>
      <c r="AK101" s="144"/>
      <c r="AL101" s="143"/>
      <c r="AM101" s="143"/>
      <c r="AN101" s="143"/>
      <c r="AO101" s="143"/>
      <c r="AP101" s="143"/>
      <c r="AQ101" s="143"/>
      <c r="AR101" s="142"/>
      <c r="AS101" s="142"/>
      <c r="AT101" s="142"/>
      <c r="AU101" s="141"/>
      <c r="AV101" s="141"/>
      <c r="AW101" s="141"/>
      <c r="AX101" s="140" t="s">
        <v>694</v>
      </c>
      <c r="AY101" s="140"/>
      <c r="AZ101" s="139"/>
      <c r="BA101" s="138"/>
      <c r="BB101" s="138"/>
      <c r="BC101" s="138"/>
      <c r="BD101" s="138"/>
      <c r="BE101" s="138"/>
      <c r="BF101" s="138"/>
      <c r="BG101" s="137"/>
      <c r="BH101" s="137"/>
      <c r="BI101" s="137"/>
      <c r="BJ101" s="137"/>
      <c r="BK101" s="136"/>
      <c r="BL101" s="136">
        <v>1</v>
      </c>
      <c r="BM101" s="135"/>
      <c r="BN101" s="134">
        <f>CJ101</f>
        <v>1</v>
      </c>
      <c r="BO101" s="133"/>
      <c r="BP101" s="133">
        <v>1</v>
      </c>
      <c r="BQ101" s="133"/>
      <c r="BR101" s="133"/>
      <c r="BS101" s="133"/>
      <c r="BT101" s="133"/>
      <c r="BU101" s="132"/>
      <c r="BV101" s="132"/>
      <c r="BW101" s="132"/>
      <c r="BX101" s="132"/>
      <c r="BY101" s="132"/>
      <c r="BZ101" s="132"/>
      <c r="CA101" s="132"/>
      <c r="CB101" s="131">
        <v>10</v>
      </c>
      <c r="CC101" s="131">
        <v>10</v>
      </c>
      <c r="CD101" s="131">
        <v>10</v>
      </c>
      <c r="CE101" s="131">
        <v>10</v>
      </c>
      <c r="CF101" s="131">
        <v>10</v>
      </c>
      <c r="CG101" s="131">
        <v>10</v>
      </c>
      <c r="CH101" s="131">
        <v>10</v>
      </c>
      <c r="CI101" s="130" t="s">
        <v>987</v>
      </c>
      <c r="CJ101" s="129">
        <f>VLOOKUP($E101,[2]Activities!$A$9:$I$199,3,FALSE)/$AH101</f>
        <v>1</v>
      </c>
      <c r="CK101" s="129">
        <f>VLOOKUP($E101,[2]Activities!$A$9:$I$199,4,FALSE)/$AH101</f>
        <v>1.03</v>
      </c>
      <c r="CL101" s="129">
        <f>VLOOKUP($E101,[2]Activities!$A$9:$I$199,5,FALSE)/$AH101</f>
        <v>1.05</v>
      </c>
      <c r="CM101" s="129">
        <f>VLOOKUP($E101,[2]Activities!$A$9:$I$199,6,FALSE)/$AH101</f>
        <v>1.08</v>
      </c>
      <c r="CN101" s="129">
        <f>VLOOKUP($E101,[2]Activities!$A$9:$I$199,7,FALSE)/$AH101</f>
        <v>1.1000000000000001</v>
      </c>
      <c r="CO101" s="129">
        <f>VLOOKUP($E101,[2]Activities!$A$9:$I$199,8,FALSE)/$AH101</f>
        <v>1.1299999999999999</v>
      </c>
      <c r="CP101" s="129">
        <f>VLOOKUP($E101,[2]Activities!$A$9:$I$199,9,FALSE)/$AH101</f>
        <v>1.1499999999999999</v>
      </c>
      <c r="CQ101" s="129"/>
      <c r="CR101" s="128"/>
      <c r="CS101" s="128"/>
      <c r="CT101" s="128"/>
      <c r="CU101" s="128"/>
      <c r="CV101" s="128"/>
      <c r="CW101" s="128"/>
      <c r="CX101" s="128"/>
      <c r="CY101" s="128"/>
      <c r="CZ101" s="128"/>
      <c r="DA101" s="128"/>
      <c r="DB101" s="128"/>
      <c r="DC101" s="128"/>
      <c r="DD101" s="128"/>
    </row>
    <row r="102" spans="1:108" x14ac:dyDescent="0.25">
      <c r="A102" s="127" t="s">
        <v>1671</v>
      </c>
      <c r="B102" s="127" t="s">
        <v>1393</v>
      </c>
      <c r="C102" s="127" t="s">
        <v>720</v>
      </c>
      <c r="D102" s="127" t="s">
        <v>1621</v>
      </c>
      <c r="E102" s="127" t="s">
        <v>1666</v>
      </c>
      <c r="F102" s="1" t="s">
        <v>1670</v>
      </c>
      <c r="G102" s="1" t="s">
        <v>1664</v>
      </c>
      <c r="H102" s="126">
        <v>181</v>
      </c>
      <c r="I102" s="126">
        <v>181</v>
      </c>
      <c r="J102" s="126">
        <v>181</v>
      </c>
      <c r="K102" s="126">
        <v>181</v>
      </c>
      <c r="L102" s="126">
        <v>181</v>
      </c>
      <c r="M102" s="126">
        <v>181</v>
      </c>
      <c r="N102" s="126">
        <v>181</v>
      </c>
      <c r="O102" s="115">
        <v>0.9</v>
      </c>
      <c r="P102" s="126">
        <v>6</v>
      </c>
      <c r="Q102" s="126">
        <v>6</v>
      </c>
      <c r="R102" s="126">
        <v>6</v>
      </c>
      <c r="S102" s="126">
        <v>6</v>
      </c>
      <c r="T102" s="126">
        <v>6</v>
      </c>
      <c r="U102" s="126">
        <v>6</v>
      </c>
      <c r="V102" s="126">
        <v>6</v>
      </c>
      <c r="W102" s="126">
        <v>0</v>
      </c>
      <c r="X102" s="126">
        <v>0</v>
      </c>
      <c r="Y102" s="126">
        <v>0</v>
      </c>
      <c r="Z102" s="126">
        <v>0</v>
      </c>
      <c r="AA102" s="126">
        <v>0</v>
      </c>
      <c r="AB102" s="126">
        <v>0</v>
      </c>
      <c r="AC102" s="126">
        <v>0</v>
      </c>
      <c r="AD102" s="115">
        <v>0.05</v>
      </c>
      <c r="AE102" s="115">
        <v>0</v>
      </c>
      <c r="AF102" s="115">
        <v>30</v>
      </c>
      <c r="AG102" s="115">
        <v>30</v>
      </c>
      <c r="AH102" s="125">
        <v>1</v>
      </c>
      <c r="AI102" s="125" t="s">
        <v>722</v>
      </c>
      <c r="AJ102" s="125" t="s">
        <v>1047</v>
      </c>
      <c r="AK102" s="125"/>
      <c r="AL102" s="124"/>
      <c r="AM102" s="124"/>
      <c r="AN102" s="124"/>
      <c r="AO102" s="124"/>
      <c r="AP102" s="124"/>
      <c r="AQ102" s="124"/>
      <c r="AR102" s="123"/>
      <c r="AS102" s="123"/>
      <c r="AT102" s="123"/>
      <c r="AU102" s="122"/>
      <c r="AV102" s="122"/>
      <c r="AW102" s="122"/>
      <c r="AX102" s="120" t="s">
        <v>694</v>
      </c>
      <c r="AY102" s="120"/>
      <c r="AZ102" s="121"/>
      <c r="BA102" s="120"/>
      <c r="BB102" s="120"/>
      <c r="BC102" s="120"/>
      <c r="BD102" s="120"/>
      <c r="BE102" s="120"/>
      <c r="BF102" s="120"/>
      <c r="BG102" s="119"/>
      <c r="BH102" s="119"/>
      <c r="BI102" s="119"/>
      <c r="BJ102" s="119"/>
      <c r="BK102" s="118">
        <v>0</v>
      </c>
      <c r="BL102" s="118">
        <f t="shared" ref="BL102:BL107" si="64">IF(AG102=1,0,1)</f>
        <v>1</v>
      </c>
      <c r="BM102" s="117"/>
      <c r="BN102" s="116">
        <v>0.9</v>
      </c>
      <c r="BO102" s="115">
        <v>0.22500000000000001</v>
      </c>
      <c r="BP102" s="115">
        <v>0.22500000000000001</v>
      </c>
      <c r="BQ102" s="115">
        <v>0.22500000000000001</v>
      </c>
      <c r="BR102" s="115">
        <v>0.22500000000000001</v>
      </c>
      <c r="BS102" s="115"/>
      <c r="BT102" s="115"/>
      <c r="BU102" s="114">
        <f t="shared" ref="BU102:BU109" si="65">IF(BL102=1,BN102,0)</f>
        <v>0.9</v>
      </c>
      <c r="BV102" s="114"/>
      <c r="BW102" s="114"/>
      <c r="BX102" s="114"/>
      <c r="BY102" s="114"/>
      <c r="BZ102" s="114"/>
      <c r="CA102" s="114"/>
      <c r="CB102" s="113">
        <f t="shared" ref="CB102:CH102" si="66">CJ102</f>
        <v>0.92</v>
      </c>
      <c r="CC102" s="113">
        <f t="shared" si="66"/>
        <v>0.95</v>
      </c>
      <c r="CD102" s="113">
        <f t="shared" si="66"/>
        <v>0.98</v>
      </c>
      <c r="CE102" s="113">
        <f t="shared" si="66"/>
        <v>1.01</v>
      </c>
      <c r="CF102" s="113">
        <f t="shared" si="66"/>
        <v>1.04</v>
      </c>
      <c r="CG102" s="113">
        <f t="shared" si="66"/>
        <v>1.07</v>
      </c>
      <c r="CH102" s="113">
        <f t="shared" si="66"/>
        <v>1.1000000000000001</v>
      </c>
      <c r="CI102" s="112" t="s">
        <v>1663</v>
      </c>
      <c r="CJ102" s="111">
        <f>VLOOKUP($E102,[2]Activities!$A$9:$I$162,3,FALSE)/$AH102</f>
        <v>0.92</v>
      </c>
      <c r="CK102" s="111">
        <f>VLOOKUP($E102,[2]Activities!$A$9:$I$162,4,FALSE)/$AH102</f>
        <v>0.95</v>
      </c>
      <c r="CL102" s="111">
        <f>VLOOKUP($E102,[2]Activities!$A$9:$I$162,5,FALSE)/$AH102</f>
        <v>0.98</v>
      </c>
      <c r="CM102" s="111">
        <f>VLOOKUP($E102,[2]Activities!$A$9:$I$162,6,FALSE)/$AH102</f>
        <v>1.01</v>
      </c>
      <c r="CN102" s="111">
        <f>VLOOKUP($E102,[2]Activities!$A$9:$I$162,7,FALSE)/$AH102</f>
        <v>1.04</v>
      </c>
      <c r="CO102" s="111">
        <f>VLOOKUP($E102,[2]Activities!$A$9:$I$162,8,FALSE)/$AH102</f>
        <v>1.07</v>
      </c>
      <c r="CP102" s="111">
        <f>VLOOKUP($E102,[2]Activities!$A$9:$I$162,9,FALSE)/$AH102</f>
        <v>1.1000000000000001</v>
      </c>
      <c r="CQ102" s="111"/>
      <c r="CR102" s="110"/>
      <c r="CS102" s="110"/>
      <c r="CT102" s="110"/>
      <c r="CU102" s="110"/>
      <c r="CV102" s="110"/>
      <c r="CW102" s="110"/>
      <c r="CX102" s="110"/>
      <c r="CY102" s="110"/>
      <c r="CZ102" s="110"/>
      <c r="DA102" s="110"/>
      <c r="DB102" s="110"/>
      <c r="DC102" s="110"/>
      <c r="DD102" s="110"/>
    </row>
    <row r="103" spans="1:108" x14ac:dyDescent="0.25">
      <c r="A103" s="146" t="s">
        <v>1669</v>
      </c>
      <c r="B103" s="146" t="s">
        <v>1393</v>
      </c>
      <c r="C103" s="146" t="s">
        <v>720</v>
      </c>
      <c r="D103" s="146" t="s">
        <v>1621</v>
      </c>
      <c r="E103" s="146" t="s">
        <v>1666</v>
      </c>
      <c r="F103" s="3" t="s">
        <v>1668</v>
      </c>
      <c r="G103" s="3" t="s">
        <v>1664</v>
      </c>
      <c r="H103" s="145">
        <v>211</v>
      </c>
      <c r="I103" s="145">
        <v>211</v>
      </c>
      <c r="J103" s="145">
        <v>211</v>
      </c>
      <c r="K103" s="145">
        <v>211</v>
      </c>
      <c r="L103" s="145">
        <v>211</v>
      </c>
      <c r="M103" s="145">
        <v>211</v>
      </c>
      <c r="N103" s="145">
        <v>211</v>
      </c>
      <c r="O103" s="133">
        <v>0.9</v>
      </c>
      <c r="P103" s="145">
        <v>6</v>
      </c>
      <c r="Q103" s="145">
        <v>6</v>
      </c>
      <c r="R103" s="145">
        <v>6</v>
      </c>
      <c r="S103" s="145">
        <v>6</v>
      </c>
      <c r="T103" s="145">
        <v>6</v>
      </c>
      <c r="U103" s="145">
        <v>6</v>
      </c>
      <c r="V103" s="145">
        <v>6</v>
      </c>
      <c r="W103" s="145">
        <v>0</v>
      </c>
      <c r="X103" s="145">
        <v>0</v>
      </c>
      <c r="Y103" s="145">
        <v>0</v>
      </c>
      <c r="Z103" s="145">
        <v>0</v>
      </c>
      <c r="AA103" s="145">
        <v>0</v>
      </c>
      <c r="AB103" s="145">
        <v>0</v>
      </c>
      <c r="AC103" s="145">
        <v>0</v>
      </c>
      <c r="AD103" s="133">
        <v>0.05</v>
      </c>
      <c r="AE103" s="133">
        <v>0</v>
      </c>
      <c r="AF103" s="133">
        <v>30</v>
      </c>
      <c r="AG103" s="133">
        <v>30</v>
      </c>
      <c r="AH103" s="144">
        <v>1</v>
      </c>
      <c r="AI103" s="144" t="s">
        <v>722</v>
      </c>
      <c r="AJ103" s="144" t="s">
        <v>1047</v>
      </c>
      <c r="AK103" s="144"/>
      <c r="AL103" s="143"/>
      <c r="AM103" s="143"/>
      <c r="AN103" s="143"/>
      <c r="AO103" s="143"/>
      <c r="AP103" s="143"/>
      <c r="AQ103" s="143"/>
      <c r="AR103" s="142"/>
      <c r="AS103" s="142"/>
      <c r="AT103" s="142"/>
      <c r="AU103" s="141"/>
      <c r="AV103" s="141"/>
      <c r="AW103" s="141"/>
      <c r="AX103" s="140" t="s">
        <v>694</v>
      </c>
      <c r="AY103" s="140"/>
      <c r="AZ103" s="139"/>
      <c r="BA103" s="138"/>
      <c r="BB103" s="138"/>
      <c r="BC103" s="138"/>
      <c r="BD103" s="138"/>
      <c r="BE103" s="138"/>
      <c r="BF103" s="138"/>
      <c r="BG103" s="137"/>
      <c r="BH103" s="137"/>
      <c r="BI103" s="137"/>
      <c r="BJ103" s="137"/>
      <c r="BK103" s="136">
        <v>0</v>
      </c>
      <c r="BL103" s="136">
        <f t="shared" si="64"/>
        <v>1</v>
      </c>
      <c r="BM103" s="135"/>
      <c r="BN103" s="134">
        <v>0</v>
      </c>
      <c r="BO103" s="133"/>
      <c r="BP103" s="133"/>
      <c r="BQ103" s="133"/>
      <c r="BR103" s="133"/>
      <c r="BS103" s="133"/>
      <c r="BT103" s="133"/>
      <c r="BU103" s="132">
        <f t="shared" si="65"/>
        <v>0</v>
      </c>
      <c r="BV103" s="132"/>
      <c r="BW103" s="132"/>
      <c r="BX103" s="132"/>
      <c r="BY103" s="132"/>
      <c r="BZ103" s="132"/>
      <c r="CA103" s="132"/>
      <c r="CB103" s="131"/>
      <c r="CC103" s="131"/>
      <c r="CD103" s="131">
        <v>0.6</v>
      </c>
      <c r="CE103" s="131">
        <f t="shared" ref="CE103:CH107" si="67">CM103</f>
        <v>1.01</v>
      </c>
      <c r="CF103" s="131">
        <f t="shared" si="67"/>
        <v>1.04</v>
      </c>
      <c r="CG103" s="131">
        <f t="shared" si="67"/>
        <v>1.07</v>
      </c>
      <c r="CH103" s="131">
        <f t="shared" si="67"/>
        <v>1.1000000000000001</v>
      </c>
      <c r="CI103" s="130" t="s">
        <v>1663</v>
      </c>
      <c r="CJ103" s="129">
        <f>VLOOKUP($E103,[2]Activities!$A$9:$I$162,3,FALSE)/$AH103</f>
        <v>0.92</v>
      </c>
      <c r="CK103" s="129">
        <f>VLOOKUP($E103,[2]Activities!$A$9:$I$162,4,FALSE)/$AH103</f>
        <v>0.95</v>
      </c>
      <c r="CL103" s="129">
        <f>VLOOKUP($E103,[2]Activities!$A$9:$I$162,5,FALSE)/$AH103</f>
        <v>0.98</v>
      </c>
      <c r="CM103" s="129">
        <f>VLOOKUP($E103,[2]Activities!$A$9:$I$162,6,FALSE)/$AH103</f>
        <v>1.01</v>
      </c>
      <c r="CN103" s="129">
        <f>VLOOKUP($E103,[2]Activities!$A$9:$I$162,7,FALSE)/$AH103</f>
        <v>1.04</v>
      </c>
      <c r="CO103" s="129">
        <f>VLOOKUP($E103,[2]Activities!$A$9:$I$162,8,FALSE)/$AH103</f>
        <v>1.07</v>
      </c>
      <c r="CP103" s="129">
        <f>VLOOKUP($E103,[2]Activities!$A$9:$I$162,9,FALSE)/$AH103</f>
        <v>1.1000000000000001</v>
      </c>
      <c r="CQ103" s="129"/>
      <c r="CR103" s="128"/>
      <c r="CS103" s="128"/>
      <c r="CT103" s="128"/>
      <c r="CU103" s="128"/>
      <c r="CV103" s="128"/>
      <c r="CW103" s="128"/>
      <c r="CX103" s="128"/>
      <c r="CY103" s="128"/>
      <c r="CZ103" s="128"/>
      <c r="DA103" s="128"/>
      <c r="DB103" s="128"/>
      <c r="DC103" s="128"/>
      <c r="DD103" s="128"/>
    </row>
    <row r="104" spans="1:108" x14ac:dyDescent="0.25">
      <c r="A104" s="127" t="s">
        <v>1667</v>
      </c>
      <c r="B104" s="127" t="s">
        <v>1393</v>
      </c>
      <c r="C104" s="127" t="s">
        <v>720</v>
      </c>
      <c r="D104" s="127" t="s">
        <v>1621</v>
      </c>
      <c r="E104" s="127" t="s">
        <v>1666</v>
      </c>
      <c r="F104" s="1" t="s">
        <v>1665</v>
      </c>
      <c r="G104" s="1" t="s">
        <v>1664</v>
      </c>
      <c r="H104" s="126">
        <v>389</v>
      </c>
      <c r="I104" s="126">
        <v>389</v>
      </c>
      <c r="J104" s="126">
        <v>389</v>
      </c>
      <c r="K104" s="126">
        <v>389</v>
      </c>
      <c r="L104" s="126">
        <v>389</v>
      </c>
      <c r="M104" s="126">
        <v>389</v>
      </c>
      <c r="N104" s="126">
        <v>389</v>
      </c>
      <c r="O104" s="115">
        <v>0.9</v>
      </c>
      <c r="P104" s="126">
        <v>12</v>
      </c>
      <c r="Q104" s="126">
        <v>12</v>
      </c>
      <c r="R104" s="126">
        <v>12</v>
      </c>
      <c r="S104" s="126">
        <v>12</v>
      </c>
      <c r="T104" s="126">
        <v>12</v>
      </c>
      <c r="U104" s="126">
        <v>12</v>
      </c>
      <c r="V104" s="126">
        <v>12</v>
      </c>
      <c r="W104" s="126">
        <v>0</v>
      </c>
      <c r="X104" s="126">
        <v>0</v>
      </c>
      <c r="Y104" s="126">
        <v>0</v>
      </c>
      <c r="Z104" s="126">
        <v>0</v>
      </c>
      <c r="AA104" s="126">
        <v>0</v>
      </c>
      <c r="AB104" s="126">
        <v>0</v>
      </c>
      <c r="AC104" s="126">
        <v>0</v>
      </c>
      <c r="AD104" s="115">
        <v>0.05</v>
      </c>
      <c r="AE104" s="115">
        <v>0</v>
      </c>
      <c r="AF104" s="115">
        <v>30</v>
      </c>
      <c r="AG104" s="115">
        <v>30</v>
      </c>
      <c r="AH104" s="125">
        <v>1</v>
      </c>
      <c r="AI104" s="125" t="s">
        <v>722</v>
      </c>
      <c r="AJ104" s="125" t="s">
        <v>1047</v>
      </c>
      <c r="AK104" s="125"/>
      <c r="AL104" s="124"/>
      <c r="AM104" s="124"/>
      <c r="AN104" s="124"/>
      <c r="AO104" s="124"/>
      <c r="AP104" s="124"/>
      <c r="AQ104" s="124"/>
      <c r="AR104" s="123"/>
      <c r="AS104" s="123"/>
      <c r="AT104" s="123"/>
      <c r="AU104" s="122"/>
      <c r="AV104" s="122"/>
      <c r="AW104" s="122"/>
      <c r="AX104" s="120" t="s">
        <v>694</v>
      </c>
      <c r="AY104" s="120"/>
      <c r="AZ104" s="121"/>
      <c r="BA104" s="120"/>
      <c r="BB104" s="120"/>
      <c r="BC104" s="120"/>
      <c r="BD104" s="120"/>
      <c r="BE104" s="120"/>
      <c r="BF104" s="120"/>
      <c r="BG104" s="119"/>
      <c r="BH104" s="119"/>
      <c r="BI104" s="119"/>
      <c r="BJ104" s="119"/>
      <c r="BK104" s="118">
        <v>0</v>
      </c>
      <c r="BL104" s="118">
        <f t="shared" si="64"/>
        <v>1</v>
      </c>
      <c r="BM104" s="117"/>
      <c r="BN104" s="116">
        <v>0</v>
      </c>
      <c r="BO104" s="115"/>
      <c r="BP104" s="115"/>
      <c r="BQ104" s="115"/>
      <c r="BR104" s="115"/>
      <c r="BS104" s="115"/>
      <c r="BT104" s="115"/>
      <c r="BU104" s="114">
        <f t="shared" si="65"/>
        <v>0</v>
      </c>
      <c r="BV104" s="114"/>
      <c r="BW104" s="114"/>
      <c r="BX104" s="114"/>
      <c r="BY104" s="114"/>
      <c r="BZ104" s="114"/>
      <c r="CA104" s="114"/>
      <c r="CB104" s="113"/>
      <c r="CC104" s="113"/>
      <c r="CD104" s="113">
        <v>0.6</v>
      </c>
      <c r="CE104" s="113">
        <f t="shared" si="67"/>
        <v>1.01</v>
      </c>
      <c r="CF104" s="113">
        <f t="shared" si="67"/>
        <v>1.04</v>
      </c>
      <c r="CG104" s="113">
        <f t="shared" si="67"/>
        <v>1.07</v>
      </c>
      <c r="CH104" s="113">
        <f t="shared" si="67"/>
        <v>1.1000000000000001</v>
      </c>
      <c r="CI104" s="112" t="s">
        <v>1663</v>
      </c>
      <c r="CJ104" s="111">
        <f>VLOOKUP($E104,[2]Activities!$A$9:$I$162,3,FALSE)/$AH104</f>
        <v>0.92</v>
      </c>
      <c r="CK104" s="111">
        <f>VLOOKUP($E104,[2]Activities!$A$9:$I$162,4,FALSE)/$AH104</f>
        <v>0.95</v>
      </c>
      <c r="CL104" s="111">
        <f>VLOOKUP($E104,[2]Activities!$A$9:$I$162,5,FALSE)/$AH104</f>
        <v>0.98</v>
      </c>
      <c r="CM104" s="111">
        <f>VLOOKUP($E104,[2]Activities!$A$9:$I$162,6,FALSE)/$AH104</f>
        <v>1.01</v>
      </c>
      <c r="CN104" s="111">
        <f>VLOOKUP($E104,[2]Activities!$A$9:$I$162,7,FALSE)/$AH104</f>
        <v>1.04</v>
      </c>
      <c r="CO104" s="111">
        <f>VLOOKUP($E104,[2]Activities!$A$9:$I$162,8,FALSE)/$AH104</f>
        <v>1.07</v>
      </c>
      <c r="CP104" s="111">
        <f>VLOOKUP($E104,[2]Activities!$A$9:$I$162,9,FALSE)/$AH104</f>
        <v>1.1000000000000001</v>
      </c>
      <c r="CQ104" s="111"/>
      <c r="CR104" s="110"/>
      <c r="CS104" s="110"/>
      <c r="CT104" s="110"/>
      <c r="CU104" s="110"/>
      <c r="CV104" s="110"/>
      <c r="CW104" s="110"/>
      <c r="CX104" s="110"/>
      <c r="CY104" s="110"/>
      <c r="CZ104" s="110"/>
      <c r="DA104" s="110"/>
      <c r="DB104" s="110"/>
      <c r="DC104" s="110"/>
      <c r="DD104" s="110"/>
    </row>
    <row r="105" spans="1:108" x14ac:dyDescent="0.25">
      <c r="A105" s="146" t="s">
        <v>1662</v>
      </c>
      <c r="B105" s="146" t="s">
        <v>1393</v>
      </c>
      <c r="C105" s="146" t="s">
        <v>720</v>
      </c>
      <c r="D105" s="146" t="s">
        <v>1621</v>
      </c>
      <c r="E105" s="146" t="s">
        <v>1659</v>
      </c>
      <c r="F105" s="3" t="s">
        <v>1661</v>
      </c>
      <c r="G105" s="3" t="s">
        <v>1657</v>
      </c>
      <c r="H105" s="145">
        <v>150</v>
      </c>
      <c r="I105" s="145">
        <v>150</v>
      </c>
      <c r="J105" s="145">
        <v>150</v>
      </c>
      <c r="K105" s="145">
        <v>150</v>
      </c>
      <c r="L105" s="145">
        <v>150</v>
      </c>
      <c r="M105" s="145">
        <v>150</v>
      </c>
      <c r="N105" s="145">
        <v>150</v>
      </c>
      <c r="O105" s="133">
        <v>0.9</v>
      </c>
      <c r="P105" s="145">
        <v>8</v>
      </c>
      <c r="Q105" s="145">
        <v>8</v>
      </c>
      <c r="R105" s="145">
        <v>8</v>
      </c>
      <c r="S105" s="145">
        <v>8</v>
      </c>
      <c r="T105" s="145">
        <v>8</v>
      </c>
      <c r="U105" s="145">
        <v>8</v>
      </c>
      <c r="V105" s="145">
        <v>8</v>
      </c>
      <c r="W105" s="145">
        <v>0</v>
      </c>
      <c r="X105" s="145">
        <v>0</v>
      </c>
      <c r="Y105" s="145">
        <v>0</v>
      </c>
      <c r="Z105" s="145">
        <v>0</v>
      </c>
      <c r="AA105" s="145">
        <v>0</v>
      </c>
      <c r="AB105" s="145">
        <v>0</v>
      </c>
      <c r="AC105" s="145">
        <v>0</v>
      </c>
      <c r="AD105" s="133">
        <v>0.05</v>
      </c>
      <c r="AE105" s="133">
        <v>0</v>
      </c>
      <c r="AF105" s="133">
        <v>30</v>
      </c>
      <c r="AG105" s="133">
        <v>30</v>
      </c>
      <c r="AH105" s="144">
        <v>1</v>
      </c>
      <c r="AI105" s="144" t="s">
        <v>722</v>
      </c>
      <c r="AJ105" s="144" t="s">
        <v>1047</v>
      </c>
      <c r="AK105" s="144"/>
      <c r="AL105" s="143"/>
      <c r="AM105" s="143"/>
      <c r="AN105" s="143"/>
      <c r="AO105" s="143"/>
      <c r="AP105" s="143"/>
      <c r="AQ105" s="143"/>
      <c r="AR105" s="142"/>
      <c r="AS105" s="142"/>
      <c r="AT105" s="142"/>
      <c r="AU105" s="141"/>
      <c r="AV105" s="141"/>
      <c r="AW105" s="141"/>
      <c r="AX105" s="140" t="s">
        <v>694</v>
      </c>
      <c r="AY105" s="140"/>
      <c r="AZ105" s="139"/>
      <c r="BA105" s="138"/>
      <c r="BB105" s="138"/>
      <c r="BC105" s="138"/>
      <c r="BD105" s="138"/>
      <c r="BE105" s="138"/>
      <c r="BF105" s="138"/>
      <c r="BG105" s="137"/>
      <c r="BH105" s="137"/>
      <c r="BI105" s="137"/>
      <c r="BJ105" s="137"/>
      <c r="BK105" s="136">
        <v>0</v>
      </c>
      <c r="BL105" s="136">
        <f t="shared" si="64"/>
        <v>1</v>
      </c>
      <c r="BM105" s="135"/>
      <c r="BN105" s="134">
        <v>2.8</v>
      </c>
      <c r="BO105" s="133">
        <v>0.7</v>
      </c>
      <c r="BP105" s="133">
        <v>0.7</v>
      </c>
      <c r="BQ105" s="133">
        <v>0.7</v>
      </c>
      <c r="BR105" s="133">
        <v>0.7</v>
      </c>
      <c r="BS105" s="133"/>
      <c r="BT105" s="133"/>
      <c r="BU105" s="132">
        <f t="shared" si="65"/>
        <v>2.8</v>
      </c>
      <c r="BV105" s="132"/>
      <c r="BW105" s="132"/>
      <c r="BX105" s="132"/>
      <c r="BY105" s="132"/>
      <c r="BZ105" s="132"/>
      <c r="CA105" s="132"/>
      <c r="CB105" s="131">
        <f>CJ105</f>
        <v>2.8</v>
      </c>
      <c r="CC105" s="131">
        <f>CK105</f>
        <v>2.85</v>
      </c>
      <c r="CD105" s="131">
        <f>CL105</f>
        <v>2.9</v>
      </c>
      <c r="CE105" s="131">
        <f t="shared" si="67"/>
        <v>2.95</v>
      </c>
      <c r="CF105" s="131">
        <f t="shared" si="67"/>
        <v>3</v>
      </c>
      <c r="CG105" s="131">
        <f t="shared" si="67"/>
        <v>3.05</v>
      </c>
      <c r="CH105" s="131">
        <f t="shared" si="67"/>
        <v>3.1</v>
      </c>
      <c r="CI105" s="130" t="s">
        <v>1656</v>
      </c>
      <c r="CJ105" s="129">
        <f>VLOOKUP($E105,[2]Activities!$A$9:$I$162,3,FALSE)/$AH105</f>
        <v>2.8</v>
      </c>
      <c r="CK105" s="129">
        <f>VLOOKUP($E105,[2]Activities!$A$9:$I$162,4,FALSE)/$AH105</f>
        <v>2.85</v>
      </c>
      <c r="CL105" s="129">
        <f>VLOOKUP($E105,[2]Activities!$A$9:$I$162,5,FALSE)/$AH105</f>
        <v>2.9</v>
      </c>
      <c r="CM105" s="129">
        <f>VLOOKUP($E105,[2]Activities!$A$9:$I$162,6,FALSE)/$AH105</f>
        <v>2.95</v>
      </c>
      <c r="CN105" s="129">
        <f>VLOOKUP($E105,[2]Activities!$A$9:$I$162,7,FALSE)/$AH105</f>
        <v>3</v>
      </c>
      <c r="CO105" s="129">
        <f>VLOOKUP($E105,[2]Activities!$A$9:$I$162,8,FALSE)/$AH105</f>
        <v>3.05</v>
      </c>
      <c r="CP105" s="129">
        <f>VLOOKUP($E105,[2]Activities!$A$9:$I$162,9,FALSE)/$AH105</f>
        <v>3.1</v>
      </c>
      <c r="CQ105" s="129"/>
      <c r="CR105" s="128"/>
      <c r="CS105" s="128"/>
      <c r="CT105" s="128"/>
      <c r="CU105" s="128"/>
      <c r="CV105" s="128"/>
      <c r="CW105" s="128"/>
      <c r="CX105" s="128"/>
      <c r="CY105" s="128"/>
      <c r="CZ105" s="128"/>
      <c r="DA105" s="128"/>
      <c r="DB105" s="128"/>
      <c r="DC105" s="128"/>
      <c r="DD105" s="128"/>
    </row>
    <row r="106" spans="1:108" x14ac:dyDescent="0.25">
      <c r="A106" s="127" t="s">
        <v>1660</v>
      </c>
      <c r="B106" s="127" t="s">
        <v>1393</v>
      </c>
      <c r="C106" s="127" t="s">
        <v>720</v>
      </c>
      <c r="D106" s="127" t="s">
        <v>1621</v>
      </c>
      <c r="E106" s="127" t="s">
        <v>1659</v>
      </c>
      <c r="F106" s="1" t="s">
        <v>1658</v>
      </c>
      <c r="G106" s="1" t="s">
        <v>1657</v>
      </c>
      <c r="H106" s="126">
        <v>275</v>
      </c>
      <c r="I106" s="126">
        <v>275</v>
      </c>
      <c r="J106" s="126">
        <v>275</v>
      </c>
      <c r="K106" s="126">
        <v>275</v>
      </c>
      <c r="L106" s="126">
        <v>275</v>
      </c>
      <c r="M106" s="126">
        <v>275</v>
      </c>
      <c r="N106" s="126">
        <v>275</v>
      </c>
      <c r="O106" s="115">
        <v>0.9</v>
      </c>
      <c r="P106" s="126">
        <v>14</v>
      </c>
      <c r="Q106" s="126">
        <v>14</v>
      </c>
      <c r="R106" s="126">
        <v>14</v>
      </c>
      <c r="S106" s="126">
        <v>14</v>
      </c>
      <c r="T106" s="126">
        <v>14</v>
      </c>
      <c r="U106" s="126">
        <v>14</v>
      </c>
      <c r="V106" s="126">
        <v>14</v>
      </c>
      <c r="W106" s="126">
        <v>0</v>
      </c>
      <c r="X106" s="126">
        <v>0</v>
      </c>
      <c r="Y106" s="126">
        <v>0</v>
      </c>
      <c r="Z106" s="126">
        <v>0</v>
      </c>
      <c r="AA106" s="126">
        <v>0</v>
      </c>
      <c r="AB106" s="126">
        <v>0</v>
      </c>
      <c r="AC106" s="126">
        <v>0</v>
      </c>
      <c r="AD106" s="115">
        <v>0.05</v>
      </c>
      <c r="AE106" s="115">
        <v>0</v>
      </c>
      <c r="AF106" s="115">
        <v>30</v>
      </c>
      <c r="AG106" s="115">
        <v>30</v>
      </c>
      <c r="AH106" s="125">
        <v>1</v>
      </c>
      <c r="AI106" s="125" t="s">
        <v>722</v>
      </c>
      <c r="AJ106" s="125" t="s">
        <v>1047</v>
      </c>
      <c r="AK106" s="125"/>
      <c r="AL106" s="124"/>
      <c r="AM106" s="124"/>
      <c r="AN106" s="124"/>
      <c r="AO106" s="124"/>
      <c r="AP106" s="124"/>
      <c r="AQ106" s="124"/>
      <c r="AR106" s="123"/>
      <c r="AS106" s="123"/>
      <c r="AT106" s="123"/>
      <c r="AU106" s="122"/>
      <c r="AV106" s="122"/>
      <c r="AW106" s="122"/>
      <c r="AX106" s="120" t="s">
        <v>694</v>
      </c>
      <c r="AY106" s="120"/>
      <c r="AZ106" s="121"/>
      <c r="BA106" s="120"/>
      <c r="BB106" s="120"/>
      <c r="BC106" s="120"/>
      <c r="BD106" s="120"/>
      <c r="BE106" s="120"/>
      <c r="BF106" s="120"/>
      <c r="BG106" s="119"/>
      <c r="BH106" s="119"/>
      <c r="BI106" s="119"/>
      <c r="BJ106" s="119"/>
      <c r="BK106" s="118">
        <v>0</v>
      </c>
      <c r="BL106" s="118">
        <f t="shared" si="64"/>
        <v>1</v>
      </c>
      <c r="BM106" s="117"/>
      <c r="BN106" s="116">
        <v>0</v>
      </c>
      <c r="BO106" s="115"/>
      <c r="BP106" s="115"/>
      <c r="BQ106" s="115"/>
      <c r="BR106" s="115"/>
      <c r="BS106" s="115"/>
      <c r="BT106" s="115"/>
      <c r="BU106" s="114">
        <f t="shared" si="65"/>
        <v>0</v>
      </c>
      <c r="BV106" s="114"/>
      <c r="BW106" s="114"/>
      <c r="BX106" s="114"/>
      <c r="BY106" s="114"/>
      <c r="BZ106" s="114"/>
      <c r="CA106" s="114"/>
      <c r="CB106" s="113"/>
      <c r="CC106" s="113"/>
      <c r="CD106" s="113">
        <v>1.4</v>
      </c>
      <c r="CE106" s="113">
        <f t="shared" si="67"/>
        <v>2.95</v>
      </c>
      <c r="CF106" s="113">
        <f t="shared" si="67"/>
        <v>3</v>
      </c>
      <c r="CG106" s="113">
        <f t="shared" si="67"/>
        <v>3.05</v>
      </c>
      <c r="CH106" s="113">
        <f t="shared" si="67"/>
        <v>3.1</v>
      </c>
      <c r="CI106" s="112" t="s">
        <v>1656</v>
      </c>
      <c r="CJ106" s="111">
        <f>VLOOKUP($E106,[2]Activities!$A$9:$I$162,3,FALSE)/$AH106</f>
        <v>2.8</v>
      </c>
      <c r="CK106" s="111">
        <f>VLOOKUP($E106,[2]Activities!$A$9:$I$162,4,FALSE)/$AH106</f>
        <v>2.85</v>
      </c>
      <c r="CL106" s="111">
        <f>VLOOKUP($E106,[2]Activities!$A$9:$I$162,5,FALSE)/$AH106</f>
        <v>2.9</v>
      </c>
      <c r="CM106" s="111">
        <f>VLOOKUP($E106,[2]Activities!$A$9:$I$162,6,FALSE)/$AH106</f>
        <v>2.95</v>
      </c>
      <c r="CN106" s="111">
        <f>VLOOKUP($E106,[2]Activities!$A$9:$I$162,7,FALSE)/$AH106</f>
        <v>3</v>
      </c>
      <c r="CO106" s="111">
        <f>VLOOKUP($E106,[2]Activities!$A$9:$I$162,8,FALSE)/$AH106</f>
        <v>3.05</v>
      </c>
      <c r="CP106" s="111">
        <f>VLOOKUP($E106,[2]Activities!$A$9:$I$162,9,FALSE)/$AH106</f>
        <v>3.1</v>
      </c>
      <c r="CQ106" s="111"/>
      <c r="CR106" s="110"/>
      <c r="CS106" s="110"/>
      <c r="CT106" s="110"/>
      <c r="CU106" s="110"/>
      <c r="CV106" s="110"/>
      <c r="CW106" s="110"/>
      <c r="CX106" s="110"/>
      <c r="CY106" s="110"/>
      <c r="CZ106" s="110"/>
      <c r="DA106" s="110"/>
      <c r="DB106" s="110"/>
      <c r="DC106" s="110"/>
      <c r="DD106" s="110"/>
    </row>
    <row r="107" spans="1:108" x14ac:dyDescent="0.25">
      <c r="A107" s="146" t="s">
        <v>1655</v>
      </c>
      <c r="B107" s="146" t="s">
        <v>1393</v>
      </c>
      <c r="C107" s="146" t="s">
        <v>720</v>
      </c>
      <c r="D107" s="146" t="s">
        <v>1621</v>
      </c>
      <c r="E107" s="146" t="s">
        <v>1650</v>
      </c>
      <c r="F107" s="3" t="s">
        <v>1654</v>
      </c>
      <c r="G107" s="3" t="s">
        <v>1648</v>
      </c>
      <c r="H107" s="145">
        <v>1250</v>
      </c>
      <c r="I107" s="145">
        <v>1250</v>
      </c>
      <c r="J107" s="145">
        <v>1250</v>
      </c>
      <c r="K107" s="145">
        <v>1250</v>
      </c>
      <c r="L107" s="145">
        <v>1250</v>
      </c>
      <c r="M107" s="145">
        <v>1250</v>
      </c>
      <c r="N107" s="145">
        <v>1250</v>
      </c>
      <c r="O107" s="133">
        <v>0.9</v>
      </c>
      <c r="P107" s="145">
        <f t="shared" ref="P107:V108" si="68">H107*0.05</f>
        <v>62.5</v>
      </c>
      <c r="Q107" s="145">
        <f t="shared" si="68"/>
        <v>62.5</v>
      </c>
      <c r="R107" s="145">
        <f t="shared" si="68"/>
        <v>62.5</v>
      </c>
      <c r="S107" s="145">
        <f t="shared" si="68"/>
        <v>62.5</v>
      </c>
      <c r="T107" s="145">
        <f t="shared" si="68"/>
        <v>62.5</v>
      </c>
      <c r="U107" s="145">
        <f t="shared" si="68"/>
        <v>62.5</v>
      </c>
      <c r="V107" s="145">
        <f t="shared" si="68"/>
        <v>62.5</v>
      </c>
      <c r="W107" s="145">
        <v>0</v>
      </c>
      <c r="X107" s="145">
        <v>0</v>
      </c>
      <c r="Y107" s="145">
        <v>0</v>
      </c>
      <c r="Z107" s="145">
        <v>0</v>
      </c>
      <c r="AA107" s="145">
        <v>0</v>
      </c>
      <c r="AB107" s="145">
        <v>0</v>
      </c>
      <c r="AC107" s="145">
        <v>0</v>
      </c>
      <c r="AD107" s="133">
        <v>0.05</v>
      </c>
      <c r="AE107" s="133">
        <v>0</v>
      </c>
      <c r="AF107" s="133">
        <v>20</v>
      </c>
      <c r="AG107" s="133">
        <v>20</v>
      </c>
      <c r="AH107" s="144">
        <v>1</v>
      </c>
      <c r="AI107" s="144" t="s">
        <v>722</v>
      </c>
      <c r="AJ107" s="144" t="s">
        <v>851</v>
      </c>
      <c r="AK107" s="144"/>
      <c r="AL107" s="143"/>
      <c r="AM107" s="143"/>
      <c r="AN107" s="143"/>
      <c r="AO107" s="143"/>
      <c r="AP107" s="143"/>
      <c r="AQ107" s="143"/>
      <c r="AR107" s="142"/>
      <c r="AS107" s="142"/>
      <c r="AT107" s="142"/>
      <c r="AU107" s="141"/>
      <c r="AV107" s="141"/>
      <c r="AW107" s="141"/>
      <c r="AX107" s="140" t="s">
        <v>1144</v>
      </c>
      <c r="AY107" s="140" t="s">
        <v>1185</v>
      </c>
      <c r="AZ107" s="139">
        <v>6.9999999999999999E-4</v>
      </c>
      <c r="BA107" s="138"/>
      <c r="BB107" s="138" t="s">
        <v>1201</v>
      </c>
      <c r="BC107" s="138">
        <v>0.05</v>
      </c>
      <c r="BD107" s="138">
        <v>0.2</v>
      </c>
      <c r="BE107" s="138"/>
      <c r="BF107" s="138"/>
      <c r="BG107" s="137"/>
      <c r="BH107" s="137"/>
      <c r="BI107" s="137"/>
      <c r="BJ107" s="137"/>
      <c r="BK107" s="136">
        <v>0</v>
      </c>
      <c r="BL107" s="136">
        <f t="shared" si="64"/>
        <v>1</v>
      </c>
      <c r="BM107" s="135"/>
      <c r="BN107" s="134">
        <f>CJ107</f>
        <v>1.0149999999999999</v>
      </c>
      <c r="BO107" s="133">
        <v>0.72499999999999998</v>
      </c>
      <c r="BP107" s="133">
        <v>0.72499999999999998</v>
      </c>
      <c r="BQ107" s="133">
        <v>0.72499999999999998</v>
      </c>
      <c r="BR107" s="133">
        <v>0.72499999999999998</v>
      </c>
      <c r="BS107" s="133"/>
      <c r="BT107" s="133"/>
      <c r="BU107" s="132">
        <f t="shared" si="65"/>
        <v>1.0149999999999999</v>
      </c>
      <c r="BV107" s="132"/>
      <c r="BW107" s="132"/>
      <c r="BX107" s="132"/>
      <c r="BY107" s="132"/>
      <c r="BZ107" s="132"/>
      <c r="CA107" s="132"/>
      <c r="CB107" s="131">
        <f>CJ107</f>
        <v>1.0149999999999999</v>
      </c>
      <c r="CC107" s="131">
        <f>CK107</f>
        <v>1.0253455936765692</v>
      </c>
      <c r="CD107" s="131">
        <f>CL107</f>
        <v>1.0617386895601388</v>
      </c>
      <c r="CE107" s="131">
        <f t="shared" si="67"/>
        <v>1.0880075177598219</v>
      </c>
      <c r="CF107" s="131">
        <f t="shared" si="67"/>
        <v>1.1149262714564676</v>
      </c>
      <c r="CG107" s="131">
        <f t="shared" si="67"/>
        <v>1.1149262714564676</v>
      </c>
      <c r="CH107" s="131">
        <f t="shared" si="67"/>
        <v>1.1149262714564676</v>
      </c>
      <c r="CI107" s="130" t="s">
        <v>1640</v>
      </c>
      <c r="CJ107" s="129">
        <f>VLOOKUP($E107,[2]Activities!$A$9:$I$250,3,FALSE)/$AH107</f>
        <v>1.0149999999999999</v>
      </c>
      <c r="CK107" s="129">
        <f>VLOOKUP($E107,[2]Activities!$A$9:$I$250,4,FALSE)/$AH107</f>
        <v>1.0253455936765692</v>
      </c>
      <c r="CL107" s="129">
        <f>VLOOKUP($E107,[2]Activities!$A$9:$I$250,5,FALSE)/$AH107</f>
        <v>1.0617386895601388</v>
      </c>
      <c r="CM107" s="129">
        <f>VLOOKUP($E107,[2]Activities!$A$9:$I$250,6,FALSE)/$AH107</f>
        <v>1.0880075177598219</v>
      </c>
      <c r="CN107" s="129">
        <f>VLOOKUP($E107,[2]Activities!$A$9:$I$250,7,FALSE)/$AH107</f>
        <v>1.1149262714564676</v>
      </c>
      <c r="CO107" s="129">
        <f>VLOOKUP($E107,[2]Activities!$A$9:$I$250,8,FALSE)/$AH107</f>
        <v>1.1149262714564676</v>
      </c>
      <c r="CP107" s="129">
        <f>VLOOKUP($E107,[2]Activities!$A$9:$I$250,9,FALSE)/$AH107</f>
        <v>1.1149262714564676</v>
      </c>
      <c r="CQ107" s="129"/>
      <c r="CR107" s="128"/>
      <c r="CS107" s="128"/>
      <c r="CT107" s="128"/>
      <c r="CU107" s="128"/>
      <c r="CV107" s="128"/>
      <c r="CW107" s="128"/>
      <c r="CX107" s="128"/>
      <c r="CY107" s="128"/>
      <c r="CZ107" s="128"/>
      <c r="DA107" s="128"/>
      <c r="DB107" s="128"/>
      <c r="DC107" s="128"/>
      <c r="DD107" s="128"/>
    </row>
    <row r="108" spans="1:108" x14ac:dyDescent="0.25">
      <c r="A108" s="127" t="s">
        <v>1653</v>
      </c>
      <c r="B108" s="127" t="s">
        <v>1393</v>
      </c>
      <c r="C108" s="127" t="s">
        <v>720</v>
      </c>
      <c r="D108" s="127" t="s">
        <v>1621</v>
      </c>
      <c r="E108" s="127" t="s">
        <v>1650</v>
      </c>
      <c r="F108" s="1" t="s">
        <v>1652</v>
      </c>
      <c r="G108" s="1" t="s">
        <v>1648</v>
      </c>
      <c r="H108" s="126">
        <v>1380</v>
      </c>
      <c r="I108" s="126">
        <v>1380</v>
      </c>
      <c r="J108" s="126">
        <v>1380</v>
      </c>
      <c r="K108" s="126">
        <v>1380</v>
      </c>
      <c r="L108" s="126">
        <v>1380</v>
      </c>
      <c r="M108" s="126">
        <v>1380</v>
      </c>
      <c r="N108" s="126">
        <v>1380</v>
      </c>
      <c r="O108" s="115">
        <v>0.9</v>
      </c>
      <c r="P108" s="126">
        <f t="shared" si="68"/>
        <v>69</v>
      </c>
      <c r="Q108" s="126">
        <f t="shared" si="68"/>
        <v>69</v>
      </c>
      <c r="R108" s="126">
        <f t="shared" si="68"/>
        <v>69</v>
      </c>
      <c r="S108" s="126">
        <f t="shared" si="68"/>
        <v>69</v>
      </c>
      <c r="T108" s="126">
        <f t="shared" si="68"/>
        <v>69</v>
      </c>
      <c r="U108" s="126">
        <f t="shared" si="68"/>
        <v>69</v>
      </c>
      <c r="V108" s="126">
        <f t="shared" si="68"/>
        <v>69</v>
      </c>
      <c r="W108" s="126">
        <v>0</v>
      </c>
      <c r="X108" s="126">
        <v>0</v>
      </c>
      <c r="Y108" s="126">
        <v>0</v>
      </c>
      <c r="Z108" s="126">
        <v>0</v>
      </c>
      <c r="AA108" s="126">
        <v>0</v>
      </c>
      <c r="AB108" s="126">
        <v>0</v>
      </c>
      <c r="AC108" s="126">
        <v>0</v>
      </c>
      <c r="AD108" s="115">
        <v>0.05</v>
      </c>
      <c r="AE108" s="115">
        <v>0</v>
      </c>
      <c r="AF108" s="115">
        <v>20</v>
      </c>
      <c r="AG108" s="115">
        <v>20</v>
      </c>
      <c r="AH108" s="125">
        <v>1</v>
      </c>
      <c r="AI108" s="125" t="s">
        <v>722</v>
      </c>
      <c r="AJ108" s="125" t="s">
        <v>851</v>
      </c>
      <c r="AK108" s="125"/>
      <c r="AL108" s="124"/>
      <c r="AM108" s="124"/>
      <c r="AN108" s="124"/>
      <c r="AO108" s="124"/>
      <c r="AP108" s="124"/>
      <c r="AQ108" s="124"/>
      <c r="AR108" s="123"/>
      <c r="AS108" s="123"/>
      <c r="AT108" s="123"/>
      <c r="AU108" s="122"/>
      <c r="AV108" s="122"/>
      <c r="AW108" s="122"/>
      <c r="AX108" s="120" t="s">
        <v>1144</v>
      </c>
      <c r="AY108" s="120" t="s">
        <v>1185</v>
      </c>
      <c r="AZ108" s="121">
        <v>3.5E-4</v>
      </c>
      <c r="BA108" s="120"/>
      <c r="BB108" s="120" t="s">
        <v>1201</v>
      </c>
      <c r="BC108" s="120">
        <v>0.05</v>
      </c>
      <c r="BD108" s="120">
        <v>0.2</v>
      </c>
      <c r="BE108" s="120"/>
      <c r="BF108" s="120"/>
      <c r="BG108" s="119"/>
      <c r="BH108" s="119"/>
      <c r="BI108" s="119"/>
      <c r="BJ108" s="119"/>
      <c r="BK108" s="118">
        <v>0</v>
      </c>
      <c r="BL108" s="118"/>
      <c r="BM108" s="117"/>
      <c r="BN108" s="116">
        <v>0</v>
      </c>
      <c r="BO108" s="115"/>
      <c r="BP108" s="115"/>
      <c r="BQ108" s="115"/>
      <c r="BR108" s="115"/>
      <c r="BS108" s="115"/>
      <c r="BT108" s="115"/>
      <c r="BU108" s="114">
        <f t="shared" si="65"/>
        <v>0</v>
      </c>
      <c r="BV108" s="114"/>
      <c r="BW108" s="114"/>
      <c r="BX108" s="114"/>
      <c r="BY108" s="114"/>
      <c r="BZ108" s="114"/>
      <c r="CA108" s="114"/>
      <c r="CB108" s="113"/>
      <c r="CC108" s="113"/>
      <c r="CD108" s="113">
        <f>CD107/3</f>
        <v>0.35391289652004626</v>
      </c>
      <c r="CE108" s="113">
        <f>CE107/3</f>
        <v>0.3626691725866073</v>
      </c>
      <c r="CF108" s="113">
        <f>CF107/3</f>
        <v>0.37164209048548918</v>
      </c>
      <c r="CG108" s="113">
        <f>CG107/3</f>
        <v>0.37164209048548918</v>
      </c>
      <c r="CH108" s="113">
        <f>CH107/3</f>
        <v>0.37164209048548918</v>
      </c>
      <c r="CI108" s="112" t="s">
        <v>1647</v>
      </c>
      <c r="CJ108" s="111">
        <f>VLOOKUP($E108,[2]Activities!$A$9:$I$250,3,FALSE)/$AH108</f>
        <v>1.0149999999999999</v>
      </c>
      <c r="CK108" s="111">
        <f>VLOOKUP($E108,[2]Activities!$A$9:$I$250,4,FALSE)/$AH108</f>
        <v>1.0253455936765692</v>
      </c>
      <c r="CL108" s="111">
        <f>VLOOKUP($E108,[2]Activities!$A$9:$I$250,5,FALSE)/$AH108</f>
        <v>1.0617386895601388</v>
      </c>
      <c r="CM108" s="111">
        <f>VLOOKUP($E108,[2]Activities!$A$9:$I$250,6,FALSE)/$AH108</f>
        <v>1.0880075177598219</v>
      </c>
      <c r="CN108" s="111">
        <f>VLOOKUP($E108,[2]Activities!$A$9:$I$250,7,FALSE)/$AH108</f>
        <v>1.1149262714564676</v>
      </c>
      <c r="CO108" s="111">
        <f>VLOOKUP($E108,[2]Activities!$A$9:$I$250,8,FALSE)/$AH108</f>
        <v>1.1149262714564676</v>
      </c>
      <c r="CP108" s="111">
        <f>VLOOKUP($E108,[2]Activities!$A$9:$I$250,9,FALSE)/$AH108</f>
        <v>1.1149262714564676</v>
      </c>
      <c r="CQ108" s="111"/>
      <c r="CR108" s="110"/>
      <c r="CS108" s="110"/>
      <c r="CT108" s="110"/>
      <c r="CU108" s="110"/>
      <c r="CV108" s="110"/>
      <c r="CW108" s="110"/>
      <c r="CX108" s="110"/>
      <c r="CY108" s="110"/>
      <c r="CZ108" s="110"/>
      <c r="DA108" s="110"/>
      <c r="DB108" s="110"/>
      <c r="DC108" s="110"/>
      <c r="DD108" s="110"/>
    </row>
    <row r="109" spans="1:108" x14ac:dyDescent="0.25">
      <c r="A109" s="146" t="s">
        <v>1651</v>
      </c>
      <c r="B109" s="146" t="s">
        <v>1393</v>
      </c>
      <c r="C109" s="146" t="s">
        <v>720</v>
      </c>
      <c r="D109" s="146" t="s">
        <v>1621</v>
      </c>
      <c r="E109" s="146" t="s">
        <v>1650</v>
      </c>
      <c r="F109" s="3" t="s">
        <v>1649</v>
      </c>
      <c r="G109" s="3" t="s">
        <v>1648</v>
      </c>
      <c r="H109" s="145">
        <v>510</v>
      </c>
      <c r="I109" s="145">
        <v>510</v>
      </c>
      <c r="J109" s="145">
        <v>510</v>
      </c>
      <c r="K109" s="145">
        <v>510</v>
      </c>
      <c r="L109" s="145">
        <v>510</v>
      </c>
      <c r="M109" s="145">
        <v>510</v>
      </c>
      <c r="N109" s="145">
        <v>510</v>
      </c>
      <c r="O109" s="133">
        <v>0.9</v>
      </c>
      <c r="P109" s="145">
        <f>H109*(P107/H107)</f>
        <v>25.5</v>
      </c>
      <c r="Q109" s="145">
        <f t="shared" ref="Q109:V109" si="69">I109*0.0625</f>
        <v>31.875</v>
      </c>
      <c r="R109" s="145">
        <f t="shared" si="69"/>
        <v>31.875</v>
      </c>
      <c r="S109" s="145">
        <f t="shared" si="69"/>
        <v>31.875</v>
      </c>
      <c r="T109" s="145">
        <f t="shared" si="69"/>
        <v>31.875</v>
      </c>
      <c r="U109" s="145">
        <f t="shared" si="69"/>
        <v>31.875</v>
      </c>
      <c r="V109" s="145">
        <f t="shared" si="69"/>
        <v>31.875</v>
      </c>
      <c r="W109" s="145">
        <v>0</v>
      </c>
      <c r="X109" s="145">
        <v>0</v>
      </c>
      <c r="Y109" s="145">
        <v>0</v>
      </c>
      <c r="Z109" s="145">
        <v>0</v>
      </c>
      <c r="AA109" s="145">
        <v>0</v>
      </c>
      <c r="AB109" s="145">
        <v>0</v>
      </c>
      <c r="AC109" s="145">
        <v>0</v>
      </c>
      <c r="AD109" s="133">
        <v>0.05</v>
      </c>
      <c r="AE109" s="133">
        <v>0</v>
      </c>
      <c r="AF109" s="133">
        <v>20</v>
      </c>
      <c r="AG109" s="133">
        <v>20</v>
      </c>
      <c r="AH109" s="144">
        <v>1</v>
      </c>
      <c r="AI109" s="144" t="s">
        <v>722</v>
      </c>
      <c r="AJ109" s="144" t="s">
        <v>851</v>
      </c>
      <c r="AK109" s="144"/>
      <c r="AL109" s="143"/>
      <c r="AM109" s="143"/>
      <c r="AN109" s="143"/>
      <c r="AO109" s="143"/>
      <c r="AP109" s="143"/>
      <c r="AQ109" s="143"/>
      <c r="AR109" s="142"/>
      <c r="AS109" s="142"/>
      <c r="AT109" s="142"/>
      <c r="AU109" s="141"/>
      <c r="AV109" s="141"/>
      <c r="AW109" s="141"/>
      <c r="AX109" s="140" t="s">
        <v>1144</v>
      </c>
      <c r="AY109" s="140" t="s">
        <v>1185</v>
      </c>
      <c r="AZ109" s="139">
        <v>4.0000000000000002E-4</v>
      </c>
      <c r="BA109" s="138"/>
      <c r="BB109" s="138" t="s">
        <v>1201</v>
      </c>
      <c r="BC109" s="138">
        <v>0.05</v>
      </c>
      <c r="BD109" s="138">
        <v>0.2</v>
      </c>
      <c r="BE109" s="138"/>
      <c r="BF109" s="138"/>
      <c r="BG109" s="137"/>
      <c r="BH109" s="137"/>
      <c r="BI109" s="137"/>
      <c r="BJ109" s="137"/>
      <c r="BK109" s="136">
        <v>0</v>
      </c>
      <c r="BL109" s="136"/>
      <c r="BM109" s="135"/>
      <c r="BN109" s="134">
        <v>0</v>
      </c>
      <c r="BO109" s="133"/>
      <c r="BP109" s="133"/>
      <c r="BQ109" s="133"/>
      <c r="BR109" s="133"/>
      <c r="BS109" s="133"/>
      <c r="BT109" s="133"/>
      <c r="BU109" s="132">
        <f t="shared" si="65"/>
        <v>0</v>
      </c>
      <c r="BV109" s="132"/>
      <c r="BW109" s="132"/>
      <c r="BX109" s="132"/>
      <c r="BY109" s="132"/>
      <c r="BZ109" s="132"/>
      <c r="CA109" s="132"/>
      <c r="CB109" s="131"/>
      <c r="CC109" s="131"/>
      <c r="CD109" s="131">
        <f t="shared" ref="CD109:CH112" si="70">CL109</f>
        <v>1.0617386895601388</v>
      </c>
      <c r="CE109" s="131">
        <f t="shared" si="70"/>
        <v>1.0880075177598219</v>
      </c>
      <c r="CF109" s="131">
        <f t="shared" si="70"/>
        <v>1.1149262714564676</v>
      </c>
      <c r="CG109" s="131">
        <f t="shared" si="70"/>
        <v>1.1149262714564676</v>
      </c>
      <c r="CH109" s="131">
        <f t="shared" si="70"/>
        <v>1.1149262714564676</v>
      </c>
      <c r="CI109" s="130" t="s">
        <v>1647</v>
      </c>
      <c r="CJ109" s="129">
        <f>VLOOKUP($E109,[2]Activities!$A$9:$I$250,3,FALSE)/$AH109</f>
        <v>1.0149999999999999</v>
      </c>
      <c r="CK109" s="129">
        <f>VLOOKUP($E109,[2]Activities!$A$9:$I$250,4,FALSE)/$AH109</f>
        <v>1.0253455936765692</v>
      </c>
      <c r="CL109" s="129">
        <f>VLOOKUP($E109,[2]Activities!$A$9:$I$250,5,FALSE)/$AH109</f>
        <v>1.0617386895601388</v>
      </c>
      <c r="CM109" s="129">
        <f>VLOOKUP($E109,[2]Activities!$A$9:$I$250,6,FALSE)/$AH109</f>
        <v>1.0880075177598219</v>
      </c>
      <c r="CN109" s="129">
        <f>VLOOKUP($E109,[2]Activities!$A$9:$I$250,7,FALSE)/$AH109</f>
        <v>1.1149262714564676</v>
      </c>
      <c r="CO109" s="129">
        <f>VLOOKUP($E109,[2]Activities!$A$9:$I$250,8,FALSE)/$AH109</f>
        <v>1.1149262714564676</v>
      </c>
      <c r="CP109" s="129">
        <f>VLOOKUP($E109,[2]Activities!$A$9:$I$250,9,FALSE)/$AH109</f>
        <v>1.1149262714564676</v>
      </c>
      <c r="CQ109" s="129"/>
      <c r="CR109" s="128"/>
      <c r="CS109" s="128"/>
      <c r="CT109" s="128"/>
      <c r="CU109" s="128"/>
      <c r="CV109" s="128"/>
      <c r="CW109" s="128"/>
      <c r="CX109" s="128"/>
      <c r="CY109" s="128"/>
      <c r="CZ109" s="128"/>
      <c r="DA109" s="128"/>
      <c r="DB109" s="128"/>
      <c r="DC109" s="128"/>
      <c r="DD109" s="128"/>
    </row>
    <row r="110" spans="1:108" x14ac:dyDescent="0.25">
      <c r="A110" s="127" t="s">
        <v>1646</v>
      </c>
      <c r="B110" s="127" t="s">
        <v>1393</v>
      </c>
      <c r="C110" s="127" t="s">
        <v>720</v>
      </c>
      <c r="D110" s="127" t="s">
        <v>1621</v>
      </c>
      <c r="E110" s="127" t="s">
        <v>1643</v>
      </c>
      <c r="F110" s="1" t="s">
        <v>1645</v>
      </c>
      <c r="G110" s="1" t="s">
        <v>1641</v>
      </c>
      <c r="H110" s="126">
        <f t="shared" ref="H110:N110" si="71">H107+45</f>
        <v>1295</v>
      </c>
      <c r="I110" s="126">
        <f t="shared" si="71"/>
        <v>1295</v>
      </c>
      <c r="J110" s="126">
        <f t="shared" si="71"/>
        <v>1295</v>
      </c>
      <c r="K110" s="126">
        <f t="shared" si="71"/>
        <v>1295</v>
      </c>
      <c r="L110" s="126">
        <f t="shared" si="71"/>
        <v>1295</v>
      </c>
      <c r="M110" s="126">
        <f t="shared" si="71"/>
        <v>1295</v>
      </c>
      <c r="N110" s="126">
        <f t="shared" si="71"/>
        <v>1295</v>
      </c>
      <c r="O110" s="115">
        <v>0.9</v>
      </c>
      <c r="P110" s="126">
        <f t="shared" ref="P110:V110" si="72">H110*(P107/H107)</f>
        <v>64.75</v>
      </c>
      <c r="Q110" s="126">
        <f t="shared" si="72"/>
        <v>64.75</v>
      </c>
      <c r="R110" s="126">
        <f t="shared" si="72"/>
        <v>64.75</v>
      </c>
      <c r="S110" s="126">
        <f t="shared" si="72"/>
        <v>64.75</v>
      </c>
      <c r="T110" s="126">
        <f t="shared" si="72"/>
        <v>64.75</v>
      </c>
      <c r="U110" s="126">
        <f t="shared" si="72"/>
        <v>64.75</v>
      </c>
      <c r="V110" s="126">
        <f t="shared" si="72"/>
        <v>64.75</v>
      </c>
      <c r="W110" s="126">
        <v>0</v>
      </c>
      <c r="X110" s="126">
        <v>0</v>
      </c>
      <c r="Y110" s="126">
        <v>0</v>
      </c>
      <c r="Z110" s="126">
        <v>0</v>
      </c>
      <c r="AA110" s="126">
        <v>0</v>
      </c>
      <c r="AB110" s="126">
        <v>0</v>
      </c>
      <c r="AC110" s="126">
        <v>0</v>
      </c>
      <c r="AD110" s="115">
        <v>0.05</v>
      </c>
      <c r="AE110" s="115">
        <v>0</v>
      </c>
      <c r="AF110" s="115">
        <v>20</v>
      </c>
      <c r="AG110" s="115">
        <v>20</v>
      </c>
      <c r="AH110" s="125">
        <v>1</v>
      </c>
      <c r="AI110" s="125" t="s">
        <v>722</v>
      </c>
      <c r="AJ110" s="125" t="s">
        <v>851</v>
      </c>
      <c r="AK110" s="125"/>
      <c r="AL110" s="124"/>
      <c r="AM110" s="124"/>
      <c r="AN110" s="124"/>
      <c r="AO110" s="124"/>
      <c r="AP110" s="124"/>
      <c r="AQ110" s="124"/>
      <c r="AR110" s="123"/>
      <c r="AS110" s="123"/>
      <c r="AT110" s="123"/>
      <c r="AU110" s="122"/>
      <c r="AV110" s="122"/>
      <c r="AW110" s="122"/>
      <c r="AX110" s="120" t="s">
        <v>1144</v>
      </c>
      <c r="AY110" s="120" t="s">
        <v>1185</v>
      </c>
      <c r="AZ110" s="121">
        <v>4.0000000000000002E-4</v>
      </c>
      <c r="BA110" s="120"/>
      <c r="BB110" s="120" t="s">
        <v>1201</v>
      </c>
      <c r="BC110" s="120">
        <v>0.05</v>
      </c>
      <c r="BD110" s="120">
        <v>0.2</v>
      </c>
      <c r="BE110" s="120"/>
      <c r="BF110" s="120"/>
      <c r="BG110" s="119"/>
      <c r="BH110" s="119"/>
      <c r="BI110" s="119"/>
      <c r="BJ110" s="119"/>
      <c r="BK110" s="118"/>
      <c r="BL110" s="118"/>
      <c r="BM110" s="117"/>
      <c r="BN110" s="116"/>
      <c r="BO110" s="115"/>
      <c r="BP110" s="115"/>
      <c r="BQ110" s="115"/>
      <c r="BR110" s="115"/>
      <c r="BS110" s="115"/>
      <c r="BT110" s="115"/>
      <c r="BU110" s="114"/>
      <c r="BV110" s="114"/>
      <c r="BW110" s="114"/>
      <c r="BX110" s="114"/>
      <c r="BY110" s="114"/>
      <c r="BZ110" s="114"/>
      <c r="CA110" s="114"/>
      <c r="CB110" s="113"/>
      <c r="CC110" s="113"/>
      <c r="CD110" s="113">
        <f t="shared" si="70"/>
        <v>1.9404189843685298</v>
      </c>
      <c r="CE110" s="113">
        <f t="shared" si="70"/>
        <v>1.9884275324576057</v>
      </c>
      <c r="CF110" s="113">
        <f t="shared" si="70"/>
        <v>2.037623875420441</v>
      </c>
      <c r="CG110" s="113">
        <f t="shared" si="70"/>
        <v>2.037623875420441</v>
      </c>
      <c r="CH110" s="113">
        <f t="shared" si="70"/>
        <v>2.037623875420441</v>
      </c>
      <c r="CI110" s="112"/>
      <c r="CJ110" s="111">
        <f>VLOOKUP($E110,[2]Activities!$A$9:$I$250,3,FALSE)/$AH110</f>
        <v>1.855</v>
      </c>
      <c r="CK110" s="111">
        <f>VLOOKUP($E110,[2]Activities!$A$9:$I$250,4,FALSE)/$AH110</f>
        <v>1.8739074643054543</v>
      </c>
      <c r="CL110" s="111">
        <f>VLOOKUP($E110,[2]Activities!$A$9:$I$250,5,FALSE)/$AH110</f>
        <v>1.9404189843685298</v>
      </c>
      <c r="CM110" s="111">
        <f>VLOOKUP($E110,[2]Activities!$A$9:$I$250,6,FALSE)/$AH110</f>
        <v>1.9884275324576057</v>
      </c>
      <c r="CN110" s="111">
        <f>VLOOKUP($E110,[2]Activities!$A$9:$I$250,7,FALSE)/$AH110</f>
        <v>2.037623875420441</v>
      </c>
      <c r="CO110" s="111">
        <f>VLOOKUP($E110,[2]Activities!$A$9:$I$250,8,FALSE)/$AH110</f>
        <v>2.037623875420441</v>
      </c>
      <c r="CP110" s="111">
        <f>VLOOKUP($E110,[2]Activities!$A$9:$I$250,9,FALSE)/$AH110</f>
        <v>2.037623875420441</v>
      </c>
      <c r="CQ110" s="111"/>
      <c r="CR110" s="110"/>
      <c r="CS110" s="110"/>
      <c r="CT110" s="110"/>
      <c r="CU110" s="110"/>
      <c r="CV110" s="110"/>
      <c r="CW110" s="110"/>
      <c r="CX110" s="110"/>
      <c r="CY110" s="110"/>
      <c r="CZ110" s="110"/>
      <c r="DA110" s="110"/>
      <c r="DB110" s="110"/>
      <c r="DC110" s="110"/>
      <c r="DD110" s="110"/>
    </row>
    <row r="111" spans="1:108" x14ac:dyDescent="0.25">
      <c r="A111" s="146" t="s">
        <v>1644</v>
      </c>
      <c r="B111" s="146" t="s">
        <v>1393</v>
      </c>
      <c r="C111" s="146" t="s">
        <v>720</v>
      </c>
      <c r="D111" s="146" t="s">
        <v>1621</v>
      </c>
      <c r="E111" s="146" t="s">
        <v>1643</v>
      </c>
      <c r="F111" s="3" t="s">
        <v>1642</v>
      </c>
      <c r="G111" s="3" t="s">
        <v>1641</v>
      </c>
      <c r="H111" s="145">
        <v>1250</v>
      </c>
      <c r="I111" s="145">
        <v>1250</v>
      </c>
      <c r="J111" s="145">
        <v>1250</v>
      </c>
      <c r="K111" s="145">
        <v>1250</v>
      </c>
      <c r="L111" s="145">
        <v>1250</v>
      </c>
      <c r="M111" s="145">
        <v>1250</v>
      </c>
      <c r="N111" s="145">
        <v>1250</v>
      </c>
      <c r="O111" s="133">
        <v>0.9</v>
      </c>
      <c r="P111" s="145">
        <f t="shared" ref="P111:V111" si="73">H111*0.05</f>
        <v>62.5</v>
      </c>
      <c r="Q111" s="145">
        <f t="shared" si="73"/>
        <v>62.5</v>
      </c>
      <c r="R111" s="145">
        <f t="shared" si="73"/>
        <v>62.5</v>
      </c>
      <c r="S111" s="145">
        <f t="shared" si="73"/>
        <v>62.5</v>
      </c>
      <c r="T111" s="145">
        <f t="shared" si="73"/>
        <v>62.5</v>
      </c>
      <c r="U111" s="145">
        <f t="shared" si="73"/>
        <v>62.5</v>
      </c>
      <c r="V111" s="145">
        <f t="shared" si="73"/>
        <v>62.5</v>
      </c>
      <c r="W111" s="145">
        <v>0</v>
      </c>
      <c r="X111" s="145">
        <v>0</v>
      </c>
      <c r="Y111" s="145">
        <v>0</v>
      </c>
      <c r="Z111" s="145">
        <v>0</v>
      </c>
      <c r="AA111" s="145">
        <v>0</v>
      </c>
      <c r="AB111" s="145">
        <v>0</v>
      </c>
      <c r="AC111" s="145">
        <v>0</v>
      </c>
      <c r="AD111" s="133">
        <v>0.05</v>
      </c>
      <c r="AE111" s="133">
        <v>0</v>
      </c>
      <c r="AF111" s="133">
        <v>20</v>
      </c>
      <c r="AG111" s="133">
        <v>20</v>
      </c>
      <c r="AH111" s="144">
        <v>1</v>
      </c>
      <c r="AI111" s="144" t="s">
        <v>722</v>
      </c>
      <c r="AJ111" s="144" t="s">
        <v>851</v>
      </c>
      <c r="AK111" s="144"/>
      <c r="AL111" s="143"/>
      <c r="AM111" s="143"/>
      <c r="AN111" s="143"/>
      <c r="AO111" s="143"/>
      <c r="AP111" s="143"/>
      <c r="AQ111" s="143"/>
      <c r="AR111" s="142"/>
      <c r="AS111" s="142"/>
      <c r="AT111" s="142"/>
      <c r="AU111" s="141"/>
      <c r="AV111" s="141"/>
      <c r="AW111" s="141"/>
      <c r="AX111" s="140" t="s">
        <v>1144</v>
      </c>
      <c r="AY111" s="140" t="s">
        <v>1185</v>
      </c>
      <c r="AZ111" s="139">
        <v>6.9999999999999999E-4</v>
      </c>
      <c r="BA111" s="138"/>
      <c r="BB111" s="138" t="s">
        <v>1201</v>
      </c>
      <c r="BC111" s="138">
        <v>0.05</v>
      </c>
      <c r="BD111" s="138">
        <v>0.2</v>
      </c>
      <c r="BE111" s="138"/>
      <c r="BF111" s="138"/>
      <c r="BG111" s="137"/>
      <c r="BH111" s="137"/>
      <c r="BI111" s="137"/>
      <c r="BJ111" s="137"/>
      <c r="BK111" s="136">
        <v>0</v>
      </c>
      <c r="BL111" s="136">
        <f t="shared" ref="BL111:BL124" si="74">IF(AG111=1,0,1)</f>
        <v>1</v>
      </c>
      <c r="BM111" s="135"/>
      <c r="BN111" s="134">
        <f>CJ111</f>
        <v>1.855</v>
      </c>
      <c r="BO111" s="133">
        <v>0.72499999999999998</v>
      </c>
      <c r="BP111" s="133">
        <v>0.72499999999999998</v>
      </c>
      <c r="BQ111" s="133">
        <v>0.72499999999999998</v>
      </c>
      <c r="BR111" s="133">
        <v>0.72499999999999998</v>
      </c>
      <c r="BS111" s="133"/>
      <c r="BT111" s="133"/>
      <c r="BU111" s="132">
        <f t="shared" ref="BU111:BU126" si="75">IF(BL111=1,BN111,0)</f>
        <v>1.855</v>
      </c>
      <c r="BV111" s="132"/>
      <c r="BW111" s="132"/>
      <c r="BX111" s="132"/>
      <c r="BY111" s="132"/>
      <c r="BZ111" s="132"/>
      <c r="CA111" s="132"/>
      <c r="CB111" s="131">
        <f>CJ111</f>
        <v>1.855</v>
      </c>
      <c r="CC111" s="131">
        <f>CK111</f>
        <v>1.8739074643054543</v>
      </c>
      <c r="CD111" s="131">
        <f t="shared" si="70"/>
        <v>1.9404189843685298</v>
      </c>
      <c r="CE111" s="131">
        <f t="shared" si="70"/>
        <v>1.9884275324576057</v>
      </c>
      <c r="CF111" s="131">
        <f t="shared" si="70"/>
        <v>2.037623875420441</v>
      </c>
      <c r="CG111" s="131">
        <f t="shared" si="70"/>
        <v>2.037623875420441</v>
      </c>
      <c r="CH111" s="131">
        <f t="shared" si="70"/>
        <v>2.037623875420441</v>
      </c>
      <c r="CI111" s="130" t="s">
        <v>1640</v>
      </c>
      <c r="CJ111" s="129">
        <f>VLOOKUP($E111,[2]Activities!$A$9:$I$250,3,FALSE)/$AH111</f>
        <v>1.855</v>
      </c>
      <c r="CK111" s="129">
        <f>VLOOKUP($E111,[2]Activities!$A$9:$I$250,4,FALSE)/$AH111</f>
        <v>1.8739074643054543</v>
      </c>
      <c r="CL111" s="129">
        <f>VLOOKUP($E111,[2]Activities!$A$9:$I$250,5,FALSE)/$AH111</f>
        <v>1.9404189843685298</v>
      </c>
      <c r="CM111" s="129">
        <f>VLOOKUP($E111,[2]Activities!$A$9:$I$250,6,FALSE)/$AH111</f>
        <v>1.9884275324576057</v>
      </c>
      <c r="CN111" s="129">
        <f>VLOOKUP($E111,[2]Activities!$A$9:$I$250,7,FALSE)/$AH111</f>
        <v>2.037623875420441</v>
      </c>
      <c r="CO111" s="129">
        <f>VLOOKUP($E111,[2]Activities!$A$9:$I$250,8,FALSE)/$AH111</f>
        <v>2.037623875420441</v>
      </c>
      <c r="CP111" s="129">
        <f>VLOOKUP($E111,[2]Activities!$A$9:$I$250,9,FALSE)/$AH111</f>
        <v>2.037623875420441</v>
      </c>
      <c r="CQ111" s="129"/>
      <c r="CR111" s="128"/>
      <c r="CS111" s="128"/>
      <c r="CT111" s="128"/>
      <c r="CU111" s="128"/>
      <c r="CV111" s="128"/>
      <c r="CW111" s="128"/>
      <c r="CX111" s="128"/>
      <c r="CY111" s="128"/>
      <c r="CZ111" s="128"/>
      <c r="DA111" s="128"/>
      <c r="DB111" s="128"/>
      <c r="DC111" s="128"/>
      <c r="DD111" s="128"/>
    </row>
    <row r="112" spans="1:108" x14ac:dyDescent="0.25">
      <c r="A112" s="127" t="s">
        <v>1639</v>
      </c>
      <c r="B112" s="127" t="s">
        <v>1393</v>
      </c>
      <c r="C112" s="127" t="s">
        <v>720</v>
      </c>
      <c r="D112" s="127" t="s">
        <v>1613</v>
      </c>
      <c r="E112" s="127" t="s">
        <v>1635</v>
      </c>
      <c r="F112" s="1" t="s">
        <v>1638</v>
      </c>
      <c r="G112" s="1" t="s">
        <v>1610</v>
      </c>
      <c r="H112" s="126">
        <v>3160</v>
      </c>
      <c r="I112" s="126">
        <v>3160</v>
      </c>
      <c r="J112" s="126">
        <v>3160</v>
      </c>
      <c r="K112" s="126">
        <v>3160</v>
      </c>
      <c r="L112" s="126">
        <v>3160</v>
      </c>
      <c r="M112" s="126">
        <v>3160</v>
      </c>
      <c r="N112" s="126">
        <v>3160</v>
      </c>
      <c r="O112" s="115">
        <v>0.9</v>
      </c>
      <c r="P112" s="126">
        <v>95</v>
      </c>
      <c r="Q112" s="126">
        <v>95</v>
      </c>
      <c r="R112" s="126">
        <v>95</v>
      </c>
      <c r="S112" s="126">
        <v>95</v>
      </c>
      <c r="T112" s="126">
        <v>95</v>
      </c>
      <c r="U112" s="126">
        <v>95</v>
      </c>
      <c r="V112" s="126">
        <v>95</v>
      </c>
      <c r="W112" s="126">
        <v>0</v>
      </c>
      <c r="X112" s="126">
        <v>0</v>
      </c>
      <c r="Y112" s="126">
        <v>0</v>
      </c>
      <c r="Z112" s="126">
        <v>0</v>
      </c>
      <c r="AA112" s="126">
        <v>0</v>
      </c>
      <c r="AB112" s="126">
        <v>0</v>
      </c>
      <c r="AC112" s="126">
        <v>0</v>
      </c>
      <c r="AD112" s="115">
        <v>0.05</v>
      </c>
      <c r="AE112" s="115">
        <v>0</v>
      </c>
      <c r="AF112" s="115">
        <v>30</v>
      </c>
      <c r="AG112" s="115">
        <v>30</v>
      </c>
      <c r="AH112" s="125">
        <v>1</v>
      </c>
      <c r="AI112" s="125" t="s">
        <v>722</v>
      </c>
      <c r="AJ112" s="125" t="s">
        <v>851</v>
      </c>
      <c r="AK112" s="125"/>
      <c r="AL112" s="124"/>
      <c r="AM112" s="124"/>
      <c r="AN112" s="124"/>
      <c r="AO112" s="124"/>
      <c r="AP112" s="124"/>
      <c r="AQ112" s="124"/>
      <c r="AR112" s="123"/>
      <c r="AS112" s="123"/>
      <c r="AT112" s="123"/>
      <c r="AU112" s="122"/>
      <c r="AV112" s="122"/>
      <c r="AW112" s="122"/>
      <c r="AX112" s="120" t="s">
        <v>694</v>
      </c>
      <c r="AY112" s="120"/>
      <c r="AZ112" s="121"/>
      <c r="BA112" s="120"/>
      <c r="BB112" s="120"/>
      <c r="BC112" s="120"/>
      <c r="BD112" s="120"/>
      <c r="BE112" s="120"/>
      <c r="BF112" s="120"/>
      <c r="BG112" s="119"/>
      <c r="BH112" s="119"/>
      <c r="BI112" s="119"/>
      <c r="BJ112" s="119"/>
      <c r="BK112" s="118">
        <v>0</v>
      </c>
      <c r="BL112" s="118">
        <f t="shared" si="74"/>
        <v>1</v>
      </c>
      <c r="BM112" s="117"/>
      <c r="BN112" s="116">
        <v>1</v>
      </c>
      <c r="BO112" s="115">
        <v>0.25</v>
      </c>
      <c r="BP112" s="115">
        <v>0.25</v>
      </c>
      <c r="BQ112" s="115">
        <v>0.25</v>
      </c>
      <c r="BR112" s="115">
        <v>0.25</v>
      </c>
      <c r="BS112" s="115"/>
      <c r="BT112" s="115"/>
      <c r="BU112" s="114">
        <f t="shared" si="75"/>
        <v>1</v>
      </c>
      <c r="BV112" s="114"/>
      <c r="BW112" s="114"/>
      <c r="BX112" s="114"/>
      <c r="BY112" s="114"/>
      <c r="BZ112" s="114"/>
      <c r="CA112" s="114"/>
      <c r="CB112" s="113">
        <f>CJ112</f>
        <v>1</v>
      </c>
      <c r="CC112" s="113">
        <f>CK112</f>
        <v>1.06</v>
      </c>
      <c r="CD112" s="113">
        <f t="shared" si="70"/>
        <v>1.1200000000000001</v>
      </c>
      <c r="CE112" s="113">
        <f t="shared" si="70"/>
        <v>1.18</v>
      </c>
      <c r="CF112" s="113">
        <f t="shared" si="70"/>
        <v>1.24</v>
      </c>
      <c r="CG112" s="113">
        <f t="shared" si="70"/>
        <v>1.3</v>
      </c>
      <c r="CH112" s="113">
        <f t="shared" si="70"/>
        <v>1.36</v>
      </c>
      <c r="CI112" s="112" t="s">
        <v>1637</v>
      </c>
      <c r="CJ112" s="111">
        <f>VLOOKUP($E112,[2]Activities!$A$9:$I$162,3,FALSE)/$AH112</f>
        <v>1</v>
      </c>
      <c r="CK112" s="111">
        <f>VLOOKUP($E112,[2]Activities!$A$9:$I$162,4,FALSE)/$AH112</f>
        <v>1.06</v>
      </c>
      <c r="CL112" s="111">
        <f>VLOOKUP($E112,[2]Activities!$A$9:$I$162,5,FALSE)/$AH112</f>
        <v>1.1200000000000001</v>
      </c>
      <c r="CM112" s="111">
        <f>VLOOKUP($E112,[2]Activities!$A$9:$I$162,6,FALSE)/$AH112</f>
        <v>1.18</v>
      </c>
      <c r="CN112" s="111">
        <f>VLOOKUP($E112,[2]Activities!$A$9:$I$162,7,FALSE)/$AH112</f>
        <v>1.24</v>
      </c>
      <c r="CO112" s="111">
        <f>VLOOKUP($E112,[2]Activities!$A$9:$I$162,8,FALSE)/$AH112</f>
        <v>1.3</v>
      </c>
      <c r="CP112" s="111">
        <f>VLOOKUP($E112,[2]Activities!$A$9:$I$162,9,FALSE)/$AH112</f>
        <v>1.36</v>
      </c>
      <c r="CQ112" s="111"/>
      <c r="CR112" s="110"/>
      <c r="CS112" s="110"/>
      <c r="CT112" s="110"/>
      <c r="CU112" s="110"/>
      <c r="CV112" s="110"/>
      <c r="CW112" s="110"/>
      <c r="CX112" s="110"/>
      <c r="CY112" s="110"/>
      <c r="CZ112" s="110"/>
      <c r="DA112" s="110"/>
      <c r="DB112" s="110"/>
      <c r="DC112" s="110"/>
      <c r="DD112" s="110"/>
    </row>
    <row r="113" spans="1:108" x14ac:dyDescent="0.25">
      <c r="A113" s="146" t="s">
        <v>1636</v>
      </c>
      <c r="B113" s="146" t="s">
        <v>1393</v>
      </c>
      <c r="C113" s="146" t="s">
        <v>720</v>
      </c>
      <c r="D113" s="146" t="s">
        <v>1613</v>
      </c>
      <c r="E113" s="146" t="s">
        <v>1635</v>
      </c>
      <c r="F113" s="3" t="s">
        <v>1634</v>
      </c>
      <c r="G113" s="3" t="s">
        <v>1610</v>
      </c>
      <c r="H113" s="145">
        <v>5060</v>
      </c>
      <c r="I113" s="145">
        <v>5060</v>
      </c>
      <c r="J113" s="145">
        <v>5060</v>
      </c>
      <c r="K113" s="145">
        <v>5060</v>
      </c>
      <c r="L113" s="145">
        <v>5060</v>
      </c>
      <c r="M113" s="145">
        <v>5060</v>
      </c>
      <c r="N113" s="145">
        <v>5060</v>
      </c>
      <c r="O113" s="133">
        <v>0.9</v>
      </c>
      <c r="P113" s="145">
        <v>152</v>
      </c>
      <c r="Q113" s="145">
        <v>152</v>
      </c>
      <c r="R113" s="145">
        <v>152</v>
      </c>
      <c r="S113" s="145">
        <v>152</v>
      </c>
      <c r="T113" s="145">
        <v>152</v>
      </c>
      <c r="U113" s="145">
        <v>152</v>
      </c>
      <c r="V113" s="145">
        <v>152</v>
      </c>
      <c r="W113" s="145">
        <v>0</v>
      </c>
      <c r="X113" s="145">
        <v>0</v>
      </c>
      <c r="Y113" s="145">
        <v>0</v>
      </c>
      <c r="Z113" s="145">
        <v>0</v>
      </c>
      <c r="AA113" s="145">
        <v>0</v>
      </c>
      <c r="AB113" s="145">
        <v>0</v>
      </c>
      <c r="AC113" s="145">
        <v>0</v>
      </c>
      <c r="AD113" s="133">
        <v>0.05</v>
      </c>
      <c r="AE113" s="133">
        <v>0</v>
      </c>
      <c r="AF113" s="133">
        <v>30</v>
      </c>
      <c r="AG113" s="133">
        <v>30</v>
      </c>
      <c r="AH113" s="144">
        <v>1</v>
      </c>
      <c r="AI113" s="144" t="s">
        <v>722</v>
      </c>
      <c r="AJ113" s="144" t="s">
        <v>851</v>
      </c>
      <c r="AK113" s="144"/>
      <c r="AL113" s="143"/>
      <c r="AM113" s="143"/>
      <c r="AN113" s="143"/>
      <c r="AO113" s="143"/>
      <c r="AP113" s="143"/>
      <c r="AQ113" s="143"/>
      <c r="AR113" s="142"/>
      <c r="AS113" s="142"/>
      <c r="AT113" s="142"/>
      <c r="AU113" s="141"/>
      <c r="AV113" s="141"/>
      <c r="AW113" s="141"/>
      <c r="AX113" s="140" t="s">
        <v>694</v>
      </c>
      <c r="AY113" s="140"/>
      <c r="AZ113" s="139"/>
      <c r="BA113" s="138"/>
      <c r="BB113" s="138"/>
      <c r="BC113" s="138"/>
      <c r="BD113" s="138"/>
      <c r="BE113" s="138"/>
      <c r="BF113" s="138"/>
      <c r="BG113" s="137"/>
      <c r="BH113" s="137"/>
      <c r="BI113" s="137"/>
      <c r="BJ113" s="137"/>
      <c r="BK113" s="136">
        <v>0</v>
      </c>
      <c r="BL113" s="136">
        <f t="shared" si="74"/>
        <v>1</v>
      </c>
      <c r="BM113" s="135">
        <v>0.3</v>
      </c>
      <c r="BN113" s="134">
        <v>0</v>
      </c>
      <c r="BO113" s="133"/>
      <c r="BP113" s="133"/>
      <c r="BQ113" s="133"/>
      <c r="BR113" s="133"/>
      <c r="BS113" s="133"/>
      <c r="BT113" s="133"/>
      <c r="BU113" s="132">
        <f t="shared" si="75"/>
        <v>0</v>
      </c>
      <c r="BV113" s="132"/>
      <c r="BW113" s="132"/>
      <c r="BX113" s="132"/>
      <c r="BY113" s="132"/>
      <c r="BZ113" s="132"/>
      <c r="CA113" s="132"/>
      <c r="CB113" s="131"/>
      <c r="CC113" s="131"/>
      <c r="CD113" s="131">
        <v>0.5</v>
      </c>
      <c r="CE113" s="131">
        <f t="shared" ref="CE113:CE124" si="76">CM113</f>
        <v>1.18</v>
      </c>
      <c r="CF113" s="131">
        <f t="shared" ref="CF113:CF124" si="77">CN113</f>
        <v>1.24</v>
      </c>
      <c r="CG113" s="131">
        <f t="shared" ref="CG113:CG124" si="78">CO113</f>
        <v>1.3</v>
      </c>
      <c r="CH113" s="131">
        <f t="shared" ref="CH113:CH124" si="79">CP113</f>
        <v>1.36</v>
      </c>
      <c r="CI113" s="130" t="s">
        <v>987</v>
      </c>
      <c r="CJ113" s="129">
        <f>VLOOKUP($E113,[2]Activities!$A$9:$I$162,3,FALSE)/$AH113</f>
        <v>1</v>
      </c>
      <c r="CK113" s="129">
        <f>VLOOKUP($E113,[2]Activities!$A$9:$I$162,4,FALSE)/$AH113</f>
        <v>1.06</v>
      </c>
      <c r="CL113" s="129">
        <f>VLOOKUP($E113,[2]Activities!$A$9:$I$162,5,FALSE)/$AH113</f>
        <v>1.1200000000000001</v>
      </c>
      <c r="CM113" s="129">
        <f>VLOOKUP($E113,[2]Activities!$A$9:$I$162,6,FALSE)/$AH113</f>
        <v>1.18</v>
      </c>
      <c r="CN113" s="129">
        <f>VLOOKUP($E113,[2]Activities!$A$9:$I$162,7,FALSE)/$AH113</f>
        <v>1.24</v>
      </c>
      <c r="CO113" s="129">
        <f>VLOOKUP($E113,[2]Activities!$A$9:$I$162,8,FALSE)/$AH113</f>
        <v>1.3</v>
      </c>
      <c r="CP113" s="129">
        <f>VLOOKUP($E113,[2]Activities!$A$9:$I$162,9,FALSE)/$AH113</f>
        <v>1.36</v>
      </c>
      <c r="CQ113" s="129"/>
      <c r="CR113" s="128"/>
      <c r="CS113" s="128"/>
      <c r="CT113" s="128"/>
      <c r="CU113" s="128"/>
      <c r="CV113" s="128"/>
      <c r="CW113" s="128"/>
      <c r="CX113" s="128"/>
      <c r="CY113" s="128"/>
      <c r="CZ113" s="128"/>
      <c r="DA113" s="128"/>
      <c r="DB113" s="128"/>
      <c r="DC113" s="128"/>
      <c r="DD113" s="128"/>
    </row>
    <row r="114" spans="1:108" x14ac:dyDescent="0.25">
      <c r="A114" s="127" t="s">
        <v>1633</v>
      </c>
      <c r="B114" s="127" t="s">
        <v>1393</v>
      </c>
      <c r="C114" s="127" t="s">
        <v>720</v>
      </c>
      <c r="D114" s="127" t="s">
        <v>1627</v>
      </c>
      <c r="E114" s="127" t="s">
        <v>1626</v>
      </c>
      <c r="F114" s="1" t="s">
        <v>1632</v>
      </c>
      <c r="G114" s="1" t="s">
        <v>1610</v>
      </c>
      <c r="H114" s="126">
        <f>5360-SUM(H80*[2]Activities!C28,Technologies_2023pricesfromIESA!H81*[2]Activities!C29,Technologies_2023pricesfromIESA!H82*[2]Activities!C30,Technologies_2023pricesfromIESA!H83*[2]Activities!C31,Technologies_2023pricesfromIESA!H87*[2]Activities!C32,Technologies_2023pricesfromIESA!H88*[2]Activities!C34,Technologies_2023pricesfromIESA!H89*[2]Activities!C33)</f>
        <v>2974.52814528</v>
      </c>
      <c r="I114" s="126">
        <f>5360-SUM(I80*[2]Activities!D28,Technologies_2023pricesfromIESA!I81*[2]Activities!D29,Technologies_2023pricesfromIESA!I82*[2]Activities!D30,Technologies_2023pricesfromIESA!I83*[2]Activities!D31,Technologies_2023pricesfromIESA!I87*[2]Activities!D32,Technologies_2023pricesfromIESA!I88*[2]Activities!D34,Technologies_2023pricesfromIESA!I89*[2]Activities!D33)</f>
        <v>2949.48184528</v>
      </c>
      <c r="J114" s="126">
        <f>5360-SUM(J80*[2]Activities!E28,Technologies_2023pricesfromIESA!J81*[2]Activities!E29,Technologies_2023pricesfromIESA!J82*[2]Activities!E30,Technologies_2023pricesfromIESA!J83*[2]Activities!E31,Technologies_2023pricesfromIESA!J87*[2]Activities!E32,Technologies_2023pricesfromIESA!J88*[2]Activities!E34,Technologies_2023pricesfromIESA!J89*[2]Activities!E33)</f>
        <v>2924.43554528</v>
      </c>
      <c r="K114" s="126">
        <f>5360-SUM(K80*[2]Activities!F28,Technologies_2023pricesfromIESA!K81*[2]Activities!F29,Technologies_2023pricesfromIESA!K82*[2]Activities!F30,Technologies_2023pricesfromIESA!K83*[2]Activities!F31,Technologies_2023pricesfromIESA!K87*[2]Activities!F32,Technologies_2023pricesfromIESA!K88*[2]Activities!F34,Technologies_2023pricesfromIESA!K89*[2]Activities!F33)</f>
        <v>2958.0162387800001</v>
      </c>
      <c r="L114" s="126">
        <f>5360-SUM(L80*[2]Activities!G28,Technologies_2023pricesfromIESA!L81*[2]Activities!G29,Technologies_2023pricesfromIESA!L82*[2]Activities!G30,Technologies_2023pricesfromIESA!L83*[2]Activities!G31,Technologies_2023pricesfromIESA!L87*[2]Activities!G32,Technologies_2023pricesfromIESA!L88*[2]Activities!G34,Technologies_2023pricesfromIESA!L89*[2]Activities!G33)</f>
        <v>3002.4374505300002</v>
      </c>
      <c r="M114" s="126">
        <f>5360-SUM(M80*[2]Activities!H28,Technologies_2023pricesfromIESA!M81*[2]Activities!H29,Technologies_2023pricesfromIESA!M82*[2]Activities!H30,Technologies_2023pricesfromIESA!M83*[2]Activities!H31,Technologies_2023pricesfromIESA!M87*[2]Activities!H32,Technologies_2023pricesfromIESA!M88*[2]Activities!H34,Technologies_2023pricesfromIESA!M89*[2]Activities!H33)</f>
        <v>3057.6991805299999</v>
      </c>
      <c r="N114" s="126">
        <f>5360-SUM(N80*[2]Activities!I28,Technologies_2023pricesfromIESA!N81*[2]Activities!I29,Technologies_2023pricesfromIESA!N82*[2]Activities!I30,Technologies_2023pricesfromIESA!N83*[2]Activities!I31,Technologies_2023pricesfromIESA!N87*[2]Activities!I32,Technologies_2023pricesfromIESA!N88*[2]Activities!I34,Technologies_2023pricesfromIESA!N89*[2]Activities!I33)</f>
        <v>3237.9139702799998</v>
      </c>
      <c r="O114" s="115">
        <v>0.9</v>
      </c>
      <c r="P114" s="126">
        <v>161</v>
      </c>
      <c r="Q114" s="126">
        <v>161</v>
      </c>
      <c r="R114" s="126">
        <v>161</v>
      </c>
      <c r="S114" s="126">
        <v>161</v>
      </c>
      <c r="T114" s="126">
        <v>161</v>
      </c>
      <c r="U114" s="126">
        <v>161</v>
      </c>
      <c r="V114" s="126">
        <v>161</v>
      </c>
      <c r="W114" s="126">
        <v>0</v>
      </c>
      <c r="X114" s="126">
        <v>0</v>
      </c>
      <c r="Y114" s="126">
        <v>0</v>
      </c>
      <c r="Z114" s="126">
        <v>0</v>
      </c>
      <c r="AA114" s="126">
        <v>0</v>
      </c>
      <c r="AB114" s="126">
        <v>0</v>
      </c>
      <c r="AC114" s="126">
        <v>0</v>
      </c>
      <c r="AD114" s="115">
        <v>0.05</v>
      </c>
      <c r="AE114" s="115">
        <v>0</v>
      </c>
      <c r="AF114" s="115">
        <v>30</v>
      </c>
      <c r="AG114" s="115">
        <v>30</v>
      </c>
      <c r="AH114" s="125">
        <v>1</v>
      </c>
      <c r="AI114" s="125" t="s">
        <v>722</v>
      </c>
      <c r="AJ114" s="125" t="s">
        <v>851</v>
      </c>
      <c r="AK114" s="125"/>
      <c r="AL114" s="124"/>
      <c r="AM114" s="124"/>
      <c r="AN114" s="124"/>
      <c r="AO114" s="124"/>
      <c r="AP114" s="124"/>
      <c r="AQ114" s="124"/>
      <c r="AR114" s="123"/>
      <c r="AS114" s="123"/>
      <c r="AT114" s="123"/>
      <c r="AU114" s="122"/>
      <c r="AV114" s="122"/>
      <c r="AW114" s="122"/>
      <c r="AX114" s="120" t="s">
        <v>694</v>
      </c>
      <c r="AY114" s="120"/>
      <c r="AZ114" s="121"/>
      <c r="BA114" s="120"/>
      <c r="BB114" s="120"/>
      <c r="BC114" s="120"/>
      <c r="BD114" s="120"/>
      <c r="BE114" s="120"/>
      <c r="BF114" s="120"/>
      <c r="BG114" s="119"/>
      <c r="BH114" s="119"/>
      <c r="BI114" s="119"/>
      <c r="BJ114" s="119"/>
      <c r="BK114" s="118">
        <v>0</v>
      </c>
      <c r="BL114" s="118">
        <f t="shared" si="74"/>
        <v>1</v>
      </c>
      <c r="BM114" s="117"/>
      <c r="BN114" s="116">
        <v>1</v>
      </c>
      <c r="BO114" s="115">
        <v>0.25</v>
      </c>
      <c r="BP114" s="115">
        <v>0.25</v>
      </c>
      <c r="BQ114" s="115">
        <v>0.25</v>
      </c>
      <c r="BR114" s="115">
        <v>0.25</v>
      </c>
      <c r="BS114" s="115"/>
      <c r="BT114" s="115"/>
      <c r="BU114" s="114">
        <f t="shared" si="75"/>
        <v>1</v>
      </c>
      <c r="BV114" s="114"/>
      <c r="BW114" s="114"/>
      <c r="BX114" s="114"/>
      <c r="BY114" s="114"/>
      <c r="BZ114" s="114"/>
      <c r="CA114" s="114"/>
      <c r="CB114" s="113">
        <f>CJ114</f>
        <v>1</v>
      </c>
      <c r="CC114" s="113">
        <f>CK114</f>
        <v>1.03</v>
      </c>
      <c r="CD114" s="113">
        <f>CL114</f>
        <v>1.06</v>
      </c>
      <c r="CE114" s="113">
        <f t="shared" si="76"/>
        <v>1.0900000000000001</v>
      </c>
      <c r="CF114" s="113">
        <f t="shared" si="77"/>
        <v>1.1200000000000001</v>
      </c>
      <c r="CG114" s="113">
        <f t="shared" si="78"/>
        <v>1.1499999999999999</v>
      </c>
      <c r="CH114" s="113">
        <f t="shared" si="79"/>
        <v>1.18</v>
      </c>
      <c r="CI114" s="112" t="s">
        <v>1631</v>
      </c>
      <c r="CJ114" s="111">
        <f>VLOOKUP($E114,[2]Activities!$A$9:$I$162,3,FALSE)/$AH114</f>
        <v>1</v>
      </c>
      <c r="CK114" s="111">
        <f>VLOOKUP($E114,[2]Activities!$A$9:$I$162,4,FALSE)/$AH114</f>
        <v>1.03</v>
      </c>
      <c r="CL114" s="111">
        <f>VLOOKUP($E114,[2]Activities!$A$9:$I$162,5,FALSE)/$AH114</f>
        <v>1.06</v>
      </c>
      <c r="CM114" s="111">
        <f>VLOOKUP($E114,[2]Activities!$A$9:$I$162,6,FALSE)/$AH114</f>
        <v>1.0900000000000001</v>
      </c>
      <c r="CN114" s="111">
        <f>VLOOKUP($E114,[2]Activities!$A$9:$I$162,7,FALSE)/$AH114</f>
        <v>1.1200000000000001</v>
      </c>
      <c r="CO114" s="111">
        <f>VLOOKUP($E114,[2]Activities!$A$9:$I$162,8,FALSE)/$AH114</f>
        <v>1.1499999999999999</v>
      </c>
      <c r="CP114" s="111">
        <f>VLOOKUP($E114,[2]Activities!$A$9:$I$162,9,FALSE)/$AH114</f>
        <v>1.18</v>
      </c>
      <c r="CQ114" s="111"/>
      <c r="CR114" s="110"/>
      <c r="CS114" s="110"/>
      <c r="CT114" s="110"/>
      <c r="CU114" s="110"/>
      <c r="CV114" s="110"/>
      <c r="CW114" s="110"/>
      <c r="CX114" s="110"/>
      <c r="CY114" s="110"/>
      <c r="CZ114" s="110"/>
      <c r="DA114" s="110"/>
      <c r="DB114" s="110"/>
      <c r="DC114" s="110"/>
      <c r="DD114" s="110"/>
    </row>
    <row r="115" spans="1:108" x14ac:dyDescent="0.25">
      <c r="A115" s="146" t="s">
        <v>1630</v>
      </c>
      <c r="B115" s="146" t="s">
        <v>1393</v>
      </c>
      <c r="C115" s="146" t="s">
        <v>720</v>
      </c>
      <c r="D115" s="146" t="s">
        <v>1627</v>
      </c>
      <c r="E115" s="146" t="s">
        <v>1626</v>
      </c>
      <c r="F115" s="3" t="s">
        <v>1629</v>
      </c>
      <c r="G115" s="3" t="s">
        <v>1610</v>
      </c>
      <c r="H115" s="145">
        <f t="shared" ref="H115:N115" si="80">H114/5360*7360</f>
        <v>4084.4267069516413</v>
      </c>
      <c r="I115" s="145">
        <f t="shared" si="80"/>
        <v>4050.034772623284</v>
      </c>
      <c r="J115" s="145">
        <f t="shared" si="80"/>
        <v>4015.6428382949257</v>
      </c>
      <c r="K115" s="145">
        <f t="shared" si="80"/>
        <v>4061.753641309851</v>
      </c>
      <c r="L115" s="145">
        <f t="shared" si="80"/>
        <v>4122.7499320710449</v>
      </c>
      <c r="M115" s="145">
        <f t="shared" si="80"/>
        <v>4198.6317105785074</v>
      </c>
      <c r="N115" s="145">
        <f t="shared" si="80"/>
        <v>4446.090824862089</v>
      </c>
      <c r="O115" s="133">
        <v>0.9</v>
      </c>
      <c r="P115" s="145">
        <v>221</v>
      </c>
      <c r="Q115" s="145">
        <v>221</v>
      </c>
      <c r="R115" s="145">
        <v>221</v>
      </c>
      <c r="S115" s="145">
        <v>221</v>
      </c>
      <c r="T115" s="145">
        <v>221</v>
      </c>
      <c r="U115" s="145">
        <v>221</v>
      </c>
      <c r="V115" s="145">
        <v>221</v>
      </c>
      <c r="W115" s="145">
        <v>0</v>
      </c>
      <c r="X115" s="145">
        <v>0</v>
      </c>
      <c r="Y115" s="145">
        <v>0</v>
      </c>
      <c r="Z115" s="145">
        <v>0</v>
      </c>
      <c r="AA115" s="145">
        <v>0</v>
      </c>
      <c r="AB115" s="145">
        <v>0</v>
      </c>
      <c r="AC115" s="145">
        <v>0</v>
      </c>
      <c r="AD115" s="133">
        <v>0.05</v>
      </c>
      <c r="AE115" s="133">
        <v>0</v>
      </c>
      <c r="AF115" s="133">
        <v>30</v>
      </c>
      <c r="AG115" s="133">
        <v>30</v>
      </c>
      <c r="AH115" s="144">
        <v>1</v>
      </c>
      <c r="AI115" s="144" t="s">
        <v>722</v>
      </c>
      <c r="AJ115" s="144" t="s">
        <v>851</v>
      </c>
      <c r="AK115" s="144"/>
      <c r="AL115" s="143"/>
      <c r="AM115" s="143"/>
      <c r="AN115" s="143"/>
      <c r="AO115" s="143"/>
      <c r="AP115" s="143"/>
      <c r="AQ115" s="143"/>
      <c r="AR115" s="142"/>
      <c r="AS115" s="142"/>
      <c r="AT115" s="142"/>
      <c r="AU115" s="141"/>
      <c r="AV115" s="141"/>
      <c r="AW115" s="141"/>
      <c r="AX115" s="140" t="s">
        <v>694</v>
      </c>
      <c r="AY115" s="140"/>
      <c r="AZ115" s="139"/>
      <c r="BA115" s="138"/>
      <c r="BB115" s="138"/>
      <c r="BC115" s="138"/>
      <c r="BD115" s="138"/>
      <c r="BE115" s="138"/>
      <c r="BF115" s="138"/>
      <c r="BG115" s="137"/>
      <c r="BH115" s="137"/>
      <c r="BI115" s="137"/>
      <c r="BJ115" s="137"/>
      <c r="BK115" s="136">
        <v>0</v>
      </c>
      <c r="BL115" s="136">
        <f t="shared" si="74"/>
        <v>1</v>
      </c>
      <c r="BM115" s="135">
        <v>0.3</v>
      </c>
      <c r="BN115" s="134">
        <v>0</v>
      </c>
      <c r="BO115" s="133"/>
      <c r="BP115" s="133"/>
      <c r="BQ115" s="133"/>
      <c r="BR115" s="133"/>
      <c r="BS115" s="133"/>
      <c r="BT115" s="133"/>
      <c r="BU115" s="132">
        <f t="shared" si="75"/>
        <v>0</v>
      </c>
      <c r="BV115" s="132"/>
      <c r="BW115" s="132"/>
      <c r="BX115" s="132"/>
      <c r="BY115" s="132"/>
      <c r="BZ115" s="132"/>
      <c r="CA115" s="132"/>
      <c r="CB115" s="131"/>
      <c r="CC115" s="131">
        <f t="shared" ref="CC115:CC124" si="81">CK115</f>
        <v>1.03</v>
      </c>
      <c r="CD115" s="131">
        <f t="shared" ref="CD115:CD124" si="82">CL115</f>
        <v>1.06</v>
      </c>
      <c r="CE115" s="131">
        <f t="shared" si="76"/>
        <v>1.0900000000000001</v>
      </c>
      <c r="CF115" s="131">
        <f t="shared" si="77"/>
        <v>1.1200000000000001</v>
      </c>
      <c r="CG115" s="131">
        <f t="shared" si="78"/>
        <v>1.1499999999999999</v>
      </c>
      <c r="CH115" s="131">
        <f t="shared" si="79"/>
        <v>1.18</v>
      </c>
      <c r="CI115" s="130" t="s">
        <v>1274</v>
      </c>
      <c r="CJ115" s="129">
        <f>VLOOKUP($E115,[2]Activities!$A$9:$I$162,3,FALSE)/$AH115</f>
        <v>1</v>
      </c>
      <c r="CK115" s="129">
        <f>VLOOKUP($E115,[2]Activities!$A$9:$I$162,4,FALSE)/$AH115</f>
        <v>1.03</v>
      </c>
      <c r="CL115" s="129">
        <f>VLOOKUP($E115,[2]Activities!$A$9:$I$162,5,FALSE)/$AH115</f>
        <v>1.06</v>
      </c>
      <c r="CM115" s="129">
        <f>VLOOKUP($E115,[2]Activities!$A$9:$I$162,6,FALSE)/$AH115</f>
        <v>1.0900000000000001</v>
      </c>
      <c r="CN115" s="129">
        <f>VLOOKUP($E115,[2]Activities!$A$9:$I$162,7,FALSE)/$AH115</f>
        <v>1.1200000000000001</v>
      </c>
      <c r="CO115" s="129">
        <f>VLOOKUP($E115,[2]Activities!$A$9:$I$162,8,FALSE)/$AH115</f>
        <v>1.1499999999999999</v>
      </c>
      <c r="CP115" s="129">
        <f>VLOOKUP($E115,[2]Activities!$A$9:$I$162,9,FALSE)/$AH115</f>
        <v>1.18</v>
      </c>
      <c r="CQ115" s="129"/>
      <c r="CR115" s="128"/>
      <c r="CS115" s="128"/>
      <c r="CT115" s="128"/>
      <c r="CU115" s="128"/>
      <c r="CV115" s="128"/>
      <c r="CW115" s="128"/>
      <c r="CX115" s="128"/>
      <c r="CY115" s="128"/>
      <c r="CZ115" s="128"/>
      <c r="DA115" s="128"/>
      <c r="DB115" s="128"/>
      <c r="DC115" s="128"/>
      <c r="DD115" s="128"/>
    </row>
    <row r="116" spans="1:108" x14ac:dyDescent="0.25">
      <c r="A116" s="127" t="s">
        <v>1628</v>
      </c>
      <c r="B116" s="127" t="s">
        <v>1393</v>
      </c>
      <c r="C116" s="127" t="s">
        <v>720</v>
      </c>
      <c r="D116" s="127" t="s">
        <v>1627</v>
      </c>
      <c r="E116" s="127" t="s">
        <v>1626</v>
      </c>
      <c r="F116" s="1" t="s">
        <v>1625</v>
      </c>
      <c r="G116" s="1" t="s">
        <v>1610</v>
      </c>
      <c r="H116" s="126">
        <f t="shared" ref="H116:N116" si="83">H114/5360*7360</f>
        <v>4084.4267069516413</v>
      </c>
      <c r="I116" s="126">
        <f t="shared" si="83"/>
        <v>4050.034772623284</v>
      </c>
      <c r="J116" s="126">
        <f t="shared" si="83"/>
        <v>4015.6428382949257</v>
      </c>
      <c r="K116" s="126">
        <f t="shared" si="83"/>
        <v>4061.753641309851</v>
      </c>
      <c r="L116" s="126">
        <f t="shared" si="83"/>
        <v>4122.7499320710449</v>
      </c>
      <c r="M116" s="126">
        <f t="shared" si="83"/>
        <v>4198.6317105785074</v>
      </c>
      <c r="N116" s="126">
        <f t="shared" si="83"/>
        <v>4446.090824862089</v>
      </c>
      <c r="O116" s="115">
        <v>0.9</v>
      </c>
      <c r="P116" s="126">
        <v>221</v>
      </c>
      <c r="Q116" s="126">
        <v>221</v>
      </c>
      <c r="R116" s="126">
        <v>221</v>
      </c>
      <c r="S116" s="126">
        <v>221</v>
      </c>
      <c r="T116" s="126">
        <v>221</v>
      </c>
      <c r="U116" s="126">
        <v>221</v>
      </c>
      <c r="V116" s="126">
        <v>221</v>
      </c>
      <c r="W116" s="126">
        <v>0</v>
      </c>
      <c r="X116" s="126">
        <v>0</v>
      </c>
      <c r="Y116" s="126">
        <v>0</v>
      </c>
      <c r="Z116" s="126">
        <v>0</v>
      </c>
      <c r="AA116" s="126">
        <v>0</v>
      </c>
      <c r="AB116" s="126">
        <v>0</v>
      </c>
      <c r="AC116" s="126">
        <v>0</v>
      </c>
      <c r="AD116" s="115">
        <v>0.05</v>
      </c>
      <c r="AE116" s="115">
        <v>0</v>
      </c>
      <c r="AF116" s="115">
        <v>30</v>
      </c>
      <c r="AG116" s="115">
        <v>30</v>
      </c>
      <c r="AH116" s="125">
        <v>1</v>
      </c>
      <c r="AI116" s="125" t="s">
        <v>722</v>
      </c>
      <c r="AJ116" s="125" t="s">
        <v>851</v>
      </c>
      <c r="AK116" s="125"/>
      <c r="AL116" s="124"/>
      <c r="AM116" s="124"/>
      <c r="AN116" s="124"/>
      <c r="AO116" s="124"/>
      <c r="AP116" s="124"/>
      <c r="AQ116" s="124"/>
      <c r="AR116" s="123"/>
      <c r="AS116" s="123"/>
      <c r="AT116" s="123"/>
      <c r="AU116" s="122"/>
      <c r="AV116" s="122"/>
      <c r="AW116" s="122"/>
      <c r="AX116" s="120" t="s">
        <v>694</v>
      </c>
      <c r="AY116" s="120"/>
      <c r="AZ116" s="121"/>
      <c r="BA116" s="120"/>
      <c r="BB116" s="120"/>
      <c r="BC116" s="120"/>
      <c r="BD116" s="120"/>
      <c r="BE116" s="120"/>
      <c r="BF116" s="120"/>
      <c r="BG116" s="119"/>
      <c r="BH116" s="119"/>
      <c r="BI116" s="119"/>
      <c r="BJ116" s="119"/>
      <c r="BK116" s="118">
        <v>0</v>
      </c>
      <c r="BL116" s="118">
        <f t="shared" si="74"/>
        <v>1</v>
      </c>
      <c r="BM116" s="117">
        <v>0.3</v>
      </c>
      <c r="BN116" s="116">
        <v>0</v>
      </c>
      <c r="BO116" s="115"/>
      <c r="BP116" s="115"/>
      <c r="BQ116" s="115"/>
      <c r="BR116" s="115"/>
      <c r="BS116" s="115"/>
      <c r="BT116" s="115"/>
      <c r="BU116" s="114">
        <f t="shared" si="75"/>
        <v>0</v>
      </c>
      <c r="BV116" s="114"/>
      <c r="BW116" s="114"/>
      <c r="BX116" s="114"/>
      <c r="BY116" s="114"/>
      <c r="BZ116" s="114"/>
      <c r="CA116" s="114"/>
      <c r="CB116" s="113"/>
      <c r="CC116" s="113">
        <f t="shared" si="81"/>
        <v>1.03</v>
      </c>
      <c r="CD116" s="113">
        <f t="shared" si="82"/>
        <v>1.06</v>
      </c>
      <c r="CE116" s="113">
        <f t="shared" si="76"/>
        <v>1.0900000000000001</v>
      </c>
      <c r="CF116" s="113">
        <f t="shared" si="77"/>
        <v>1.1200000000000001</v>
      </c>
      <c r="CG116" s="113">
        <f t="shared" si="78"/>
        <v>1.1499999999999999</v>
      </c>
      <c r="CH116" s="113">
        <f t="shared" si="79"/>
        <v>1.18</v>
      </c>
      <c r="CI116" s="112" t="s">
        <v>1274</v>
      </c>
      <c r="CJ116" s="111">
        <f>VLOOKUP($E116,[2]Activities!$A$9:$I$162,3,FALSE)/$AH116</f>
        <v>1</v>
      </c>
      <c r="CK116" s="111">
        <f>VLOOKUP($E116,[2]Activities!$A$9:$I$162,4,FALSE)/$AH116</f>
        <v>1.03</v>
      </c>
      <c r="CL116" s="111">
        <f>VLOOKUP($E116,[2]Activities!$A$9:$I$162,5,FALSE)/$AH116</f>
        <v>1.06</v>
      </c>
      <c r="CM116" s="111">
        <f>VLOOKUP($E116,[2]Activities!$A$9:$I$162,6,FALSE)/$AH116</f>
        <v>1.0900000000000001</v>
      </c>
      <c r="CN116" s="111">
        <f>VLOOKUP($E116,[2]Activities!$A$9:$I$162,7,FALSE)/$AH116</f>
        <v>1.1200000000000001</v>
      </c>
      <c r="CO116" s="111">
        <f>VLOOKUP($E116,[2]Activities!$A$9:$I$162,8,FALSE)/$AH116</f>
        <v>1.1499999999999999</v>
      </c>
      <c r="CP116" s="111">
        <f>VLOOKUP($E116,[2]Activities!$A$9:$I$162,9,FALSE)/$AH116</f>
        <v>1.18</v>
      </c>
      <c r="CQ116" s="111"/>
      <c r="CR116" s="110"/>
      <c r="CS116" s="110"/>
      <c r="CT116" s="110"/>
      <c r="CU116" s="110"/>
      <c r="CV116" s="110"/>
      <c r="CW116" s="110"/>
      <c r="CX116" s="110"/>
      <c r="CY116" s="110"/>
      <c r="CZ116" s="110"/>
      <c r="DA116" s="110"/>
      <c r="DB116" s="110"/>
      <c r="DC116" s="110"/>
      <c r="DD116" s="110"/>
    </row>
    <row r="117" spans="1:108" x14ac:dyDescent="0.25">
      <c r="A117" s="146" t="s">
        <v>1624</v>
      </c>
      <c r="B117" s="146" t="s">
        <v>1393</v>
      </c>
      <c r="C117" s="146" t="s">
        <v>720</v>
      </c>
      <c r="D117" s="146" t="s">
        <v>1621</v>
      </c>
      <c r="E117" s="146" t="s">
        <v>1620</v>
      </c>
      <c r="F117" s="3" t="s">
        <v>1623</v>
      </c>
      <c r="G117" s="3" t="s">
        <v>1610</v>
      </c>
      <c r="H117" s="145">
        <f t="shared" ref="H117:N117" si="84">8.7*40</f>
        <v>348</v>
      </c>
      <c r="I117" s="145">
        <f t="shared" si="84"/>
        <v>348</v>
      </c>
      <c r="J117" s="145">
        <f t="shared" si="84"/>
        <v>348</v>
      </c>
      <c r="K117" s="145">
        <f t="shared" si="84"/>
        <v>348</v>
      </c>
      <c r="L117" s="145">
        <f t="shared" si="84"/>
        <v>348</v>
      </c>
      <c r="M117" s="145">
        <f t="shared" si="84"/>
        <v>348</v>
      </c>
      <c r="N117" s="145">
        <f t="shared" si="84"/>
        <v>348</v>
      </c>
      <c r="O117" s="133">
        <v>0.9</v>
      </c>
      <c r="P117" s="145">
        <v>10.5</v>
      </c>
      <c r="Q117" s="145">
        <v>10.5</v>
      </c>
      <c r="R117" s="145">
        <v>10.5</v>
      </c>
      <c r="S117" s="145">
        <v>10.5</v>
      </c>
      <c r="T117" s="145">
        <v>10.5</v>
      </c>
      <c r="U117" s="145">
        <v>10.5</v>
      </c>
      <c r="V117" s="145">
        <v>10.5</v>
      </c>
      <c r="W117" s="145">
        <v>0</v>
      </c>
      <c r="X117" s="145">
        <v>0</v>
      </c>
      <c r="Y117" s="145">
        <v>0</v>
      </c>
      <c r="Z117" s="145">
        <v>0</v>
      </c>
      <c r="AA117" s="145">
        <v>0</v>
      </c>
      <c r="AB117" s="145">
        <v>0</v>
      </c>
      <c r="AC117" s="145">
        <v>0</v>
      </c>
      <c r="AD117" s="133">
        <v>0.05</v>
      </c>
      <c r="AE117" s="133">
        <v>0</v>
      </c>
      <c r="AF117" s="133">
        <v>30</v>
      </c>
      <c r="AG117" s="133">
        <v>30</v>
      </c>
      <c r="AH117" s="144">
        <v>1</v>
      </c>
      <c r="AI117" s="144" t="s">
        <v>722</v>
      </c>
      <c r="AJ117" s="144" t="s">
        <v>851</v>
      </c>
      <c r="AK117" s="144"/>
      <c r="AL117" s="143"/>
      <c r="AM117" s="143"/>
      <c r="AN117" s="143"/>
      <c r="AO117" s="143"/>
      <c r="AP117" s="143"/>
      <c r="AQ117" s="143"/>
      <c r="AR117" s="142"/>
      <c r="AS117" s="142"/>
      <c r="AT117" s="142"/>
      <c r="AU117" s="141"/>
      <c r="AV117" s="141"/>
      <c r="AW117" s="141"/>
      <c r="AX117" s="140" t="s">
        <v>694</v>
      </c>
      <c r="AY117" s="140"/>
      <c r="AZ117" s="139"/>
      <c r="BA117" s="138"/>
      <c r="BB117" s="138"/>
      <c r="BC117" s="138"/>
      <c r="BD117" s="138"/>
      <c r="BE117" s="138"/>
      <c r="BF117" s="138"/>
      <c r="BG117" s="137"/>
      <c r="BH117" s="137"/>
      <c r="BI117" s="137"/>
      <c r="BJ117" s="137"/>
      <c r="BK117" s="136">
        <v>0</v>
      </c>
      <c r="BL117" s="136">
        <f t="shared" si="74"/>
        <v>1</v>
      </c>
      <c r="BM117" s="135"/>
      <c r="BN117" s="134">
        <v>1</v>
      </c>
      <c r="BO117" s="133">
        <v>0.25</v>
      </c>
      <c r="BP117" s="133">
        <v>0.25</v>
      </c>
      <c r="BQ117" s="133">
        <v>0.25</v>
      </c>
      <c r="BR117" s="133">
        <v>0.25</v>
      </c>
      <c r="BS117" s="133"/>
      <c r="BT117" s="133"/>
      <c r="BU117" s="132">
        <f t="shared" si="75"/>
        <v>1</v>
      </c>
      <c r="BV117" s="132"/>
      <c r="BW117" s="132"/>
      <c r="BX117" s="132"/>
      <c r="BY117" s="132"/>
      <c r="BZ117" s="132"/>
      <c r="CA117" s="132"/>
      <c r="CB117" s="131">
        <f>CJ117</f>
        <v>1</v>
      </c>
      <c r="CC117" s="131">
        <f t="shared" si="81"/>
        <v>1.04</v>
      </c>
      <c r="CD117" s="131">
        <f t="shared" si="82"/>
        <v>1.08</v>
      </c>
      <c r="CE117" s="131">
        <f t="shared" si="76"/>
        <v>1.1200000000000001</v>
      </c>
      <c r="CF117" s="131">
        <f t="shared" si="77"/>
        <v>1.1599999999999999</v>
      </c>
      <c r="CG117" s="131">
        <f t="shared" si="78"/>
        <v>1.2</v>
      </c>
      <c r="CH117" s="131">
        <f t="shared" si="79"/>
        <v>1.24</v>
      </c>
      <c r="CI117" s="130" t="s">
        <v>1607</v>
      </c>
      <c r="CJ117" s="129">
        <f>VLOOKUP($E117,[2]Activities!$A$9:$I$162,3,FALSE)/$AH117</f>
        <v>1</v>
      </c>
      <c r="CK117" s="129">
        <f>VLOOKUP($E117,[2]Activities!$A$9:$I$162,4,FALSE)/$AH117</f>
        <v>1.04</v>
      </c>
      <c r="CL117" s="129">
        <f>VLOOKUP($E117,[2]Activities!$A$9:$I$162,5,FALSE)/$AH117</f>
        <v>1.08</v>
      </c>
      <c r="CM117" s="129">
        <f>VLOOKUP($E117,[2]Activities!$A$9:$I$162,6,FALSE)/$AH117</f>
        <v>1.1200000000000001</v>
      </c>
      <c r="CN117" s="129">
        <f>VLOOKUP($E117,[2]Activities!$A$9:$I$162,7,FALSE)/$AH117</f>
        <v>1.1599999999999999</v>
      </c>
      <c r="CO117" s="129">
        <f>VLOOKUP($E117,[2]Activities!$A$9:$I$162,8,FALSE)/$AH117</f>
        <v>1.2</v>
      </c>
      <c r="CP117" s="129">
        <f>VLOOKUP($E117,[2]Activities!$A$9:$I$162,9,FALSE)/$AH117</f>
        <v>1.24</v>
      </c>
      <c r="CQ117" s="129"/>
      <c r="CR117" s="128"/>
      <c r="CS117" s="128"/>
      <c r="CT117" s="128"/>
      <c r="CU117" s="128"/>
      <c r="CV117" s="128"/>
      <c r="CW117" s="128"/>
      <c r="CX117" s="128"/>
      <c r="CY117" s="128"/>
      <c r="CZ117" s="128"/>
      <c r="DA117" s="128"/>
      <c r="DB117" s="128"/>
      <c r="DC117" s="128"/>
      <c r="DD117" s="128"/>
    </row>
    <row r="118" spans="1:108" x14ac:dyDescent="0.25">
      <c r="A118" s="127" t="s">
        <v>1622</v>
      </c>
      <c r="B118" s="127" t="s">
        <v>1393</v>
      </c>
      <c r="C118" s="127" t="s">
        <v>720</v>
      </c>
      <c r="D118" s="127" t="s">
        <v>1621</v>
      </c>
      <c r="E118" s="127" t="s">
        <v>1620</v>
      </c>
      <c r="F118" s="1" t="s">
        <v>1619</v>
      </c>
      <c r="G118" s="1" t="s">
        <v>1610</v>
      </c>
      <c r="H118" s="126">
        <v>450</v>
      </c>
      <c r="I118" s="126">
        <v>451</v>
      </c>
      <c r="J118" s="126">
        <v>452</v>
      </c>
      <c r="K118" s="126">
        <v>453</v>
      </c>
      <c r="L118" s="126">
        <v>454</v>
      </c>
      <c r="M118" s="126">
        <v>455</v>
      </c>
      <c r="N118" s="126">
        <v>456</v>
      </c>
      <c r="O118" s="115">
        <v>0.9</v>
      </c>
      <c r="P118" s="126">
        <v>13.5</v>
      </c>
      <c r="Q118" s="126">
        <v>13.5</v>
      </c>
      <c r="R118" s="126">
        <v>13.5</v>
      </c>
      <c r="S118" s="126">
        <v>13.5</v>
      </c>
      <c r="T118" s="126">
        <v>13.5</v>
      </c>
      <c r="U118" s="126">
        <v>13.5</v>
      </c>
      <c r="V118" s="126">
        <v>13.5</v>
      </c>
      <c r="W118" s="126">
        <v>0</v>
      </c>
      <c r="X118" s="126">
        <v>0</v>
      </c>
      <c r="Y118" s="126">
        <v>0</v>
      </c>
      <c r="Z118" s="126">
        <v>0</v>
      </c>
      <c r="AA118" s="126">
        <v>0</v>
      </c>
      <c r="AB118" s="126">
        <v>0</v>
      </c>
      <c r="AC118" s="126">
        <v>0</v>
      </c>
      <c r="AD118" s="115">
        <v>0.05</v>
      </c>
      <c r="AE118" s="115">
        <v>0</v>
      </c>
      <c r="AF118" s="115">
        <v>30</v>
      </c>
      <c r="AG118" s="115">
        <v>30</v>
      </c>
      <c r="AH118" s="125">
        <v>1</v>
      </c>
      <c r="AI118" s="125" t="s">
        <v>722</v>
      </c>
      <c r="AJ118" s="125" t="s">
        <v>851</v>
      </c>
      <c r="AK118" s="125"/>
      <c r="AL118" s="124"/>
      <c r="AM118" s="124"/>
      <c r="AN118" s="124"/>
      <c r="AO118" s="124"/>
      <c r="AP118" s="124"/>
      <c r="AQ118" s="124"/>
      <c r="AR118" s="123"/>
      <c r="AS118" s="123"/>
      <c r="AT118" s="123"/>
      <c r="AU118" s="122"/>
      <c r="AV118" s="122"/>
      <c r="AW118" s="122"/>
      <c r="AX118" s="120" t="s">
        <v>694</v>
      </c>
      <c r="AY118" s="120"/>
      <c r="AZ118" s="121"/>
      <c r="BA118" s="120"/>
      <c r="BB118" s="120"/>
      <c r="BC118" s="120"/>
      <c r="BD118" s="120"/>
      <c r="BE118" s="120"/>
      <c r="BF118" s="120"/>
      <c r="BG118" s="119"/>
      <c r="BH118" s="119"/>
      <c r="BI118" s="119"/>
      <c r="BJ118" s="119"/>
      <c r="BK118" s="118">
        <v>0</v>
      </c>
      <c r="BL118" s="118">
        <f t="shared" si="74"/>
        <v>1</v>
      </c>
      <c r="BM118" s="117">
        <v>0.3</v>
      </c>
      <c r="BN118" s="116">
        <v>0</v>
      </c>
      <c r="BO118" s="115"/>
      <c r="BP118" s="115"/>
      <c r="BQ118" s="115"/>
      <c r="BR118" s="115"/>
      <c r="BS118" s="115"/>
      <c r="BT118" s="115"/>
      <c r="BU118" s="114">
        <f t="shared" si="75"/>
        <v>0</v>
      </c>
      <c r="BV118" s="114"/>
      <c r="BW118" s="114"/>
      <c r="BX118" s="114"/>
      <c r="BY118" s="114"/>
      <c r="BZ118" s="114"/>
      <c r="CA118" s="114"/>
      <c r="CB118" s="113"/>
      <c r="CC118" s="113">
        <f t="shared" si="81"/>
        <v>1.04</v>
      </c>
      <c r="CD118" s="113">
        <f t="shared" si="82"/>
        <v>1.08</v>
      </c>
      <c r="CE118" s="113">
        <f t="shared" si="76"/>
        <v>1.1200000000000001</v>
      </c>
      <c r="CF118" s="113">
        <f t="shared" si="77"/>
        <v>1.1599999999999999</v>
      </c>
      <c r="CG118" s="113">
        <f t="shared" si="78"/>
        <v>1.2</v>
      </c>
      <c r="CH118" s="113">
        <f t="shared" si="79"/>
        <v>1.24</v>
      </c>
      <c r="CI118" s="112" t="s">
        <v>1266</v>
      </c>
      <c r="CJ118" s="111">
        <f>VLOOKUP($E118,[2]Activities!$A$9:$I$162,3,FALSE)/$AH118</f>
        <v>1</v>
      </c>
      <c r="CK118" s="111">
        <f>VLOOKUP($E118,[2]Activities!$A$9:$I$162,4,FALSE)/$AH118</f>
        <v>1.04</v>
      </c>
      <c r="CL118" s="111">
        <f>VLOOKUP($E118,[2]Activities!$A$9:$I$162,5,FALSE)/$AH118</f>
        <v>1.08</v>
      </c>
      <c r="CM118" s="111">
        <f>VLOOKUP($E118,[2]Activities!$A$9:$I$162,6,FALSE)/$AH118</f>
        <v>1.1200000000000001</v>
      </c>
      <c r="CN118" s="111">
        <f>VLOOKUP($E118,[2]Activities!$A$9:$I$162,7,FALSE)/$AH118</f>
        <v>1.1599999999999999</v>
      </c>
      <c r="CO118" s="111">
        <f>VLOOKUP($E118,[2]Activities!$A$9:$I$162,8,FALSE)/$AH118</f>
        <v>1.2</v>
      </c>
      <c r="CP118" s="111">
        <f>VLOOKUP($E118,[2]Activities!$A$9:$I$162,9,FALSE)/$AH118</f>
        <v>1.24</v>
      </c>
      <c r="CQ118" s="111"/>
      <c r="CR118" s="110"/>
      <c r="CS118" s="110"/>
      <c r="CT118" s="110"/>
      <c r="CU118" s="110"/>
      <c r="CV118" s="110"/>
      <c r="CW118" s="110"/>
      <c r="CX118" s="110"/>
      <c r="CY118" s="110"/>
      <c r="CZ118" s="110"/>
      <c r="DA118" s="110"/>
      <c r="DB118" s="110"/>
      <c r="DC118" s="110"/>
      <c r="DD118" s="110"/>
    </row>
    <row r="119" spans="1:108" x14ac:dyDescent="0.25">
      <c r="A119" s="146" t="s">
        <v>1618</v>
      </c>
      <c r="B119" s="146" t="s">
        <v>1393</v>
      </c>
      <c r="C119" s="146" t="s">
        <v>720</v>
      </c>
      <c r="D119" s="146" t="s">
        <v>1613</v>
      </c>
      <c r="E119" s="146" t="s">
        <v>1612</v>
      </c>
      <c r="F119" s="3" t="s">
        <v>1617</v>
      </c>
      <c r="G119" s="3" t="s">
        <v>1610</v>
      </c>
      <c r="H119" s="145">
        <f t="shared" ref="H119:N119" si="85">83.2*50</f>
        <v>4160</v>
      </c>
      <c r="I119" s="145">
        <f t="shared" si="85"/>
        <v>4160</v>
      </c>
      <c r="J119" s="145">
        <f t="shared" si="85"/>
        <v>4160</v>
      </c>
      <c r="K119" s="145">
        <f t="shared" si="85"/>
        <v>4160</v>
      </c>
      <c r="L119" s="145">
        <f t="shared" si="85"/>
        <v>4160</v>
      </c>
      <c r="M119" s="145">
        <f t="shared" si="85"/>
        <v>4160</v>
      </c>
      <c r="N119" s="145">
        <f t="shared" si="85"/>
        <v>4160</v>
      </c>
      <c r="O119" s="133">
        <v>0.9</v>
      </c>
      <c r="P119" s="145">
        <v>125</v>
      </c>
      <c r="Q119" s="145">
        <v>125</v>
      </c>
      <c r="R119" s="145">
        <v>125</v>
      </c>
      <c r="S119" s="145">
        <v>125</v>
      </c>
      <c r="T119" s="145">
        <v>125</v>
      </c>
      <c r="U119" s="145">
        <v>125</v>
      </c>
      <c r="V119" s="145">
        <v>125</v>
      </c>
      <c r="W119" s="145">
        <v>0</v>
      </c>
      <c r="X119" s="145">
        <v>0</v>
      </c>
      <c r="Y119" s="145">
        <v>0</v>
      </c>
      <c r="Z119" s="145">
        <v>0</v>
      </c>
      <c r="AA119" s="145">
        <v>0</v>
      </c>
      <c r="AB119" s="145">
        <v>0</v>
      </c>
      <c r="AC119" s="145">
        <v>0</v>
      </c>
      <c r="AD119" s="133">
        <v>0.05</v>
      </c>
      <c r="AE119" s="133">
        <v>0</v>
      </c>
      <c r="AF119" s="133">
        <v>30</v>
      </c>
      <c r="AG119" s="133">
        <v>30</v>
      </c>
      <c r="AH119" s="144">
        <v>1</v>
      </c>
      <c r="AI119" s="144" t="s">
        <v>722</v>
      </c>
      <c r="AJ119" s="144" t="s">
        <v>851</v>
      </c>
      <c r="AK119" s="144"/>
      <c r="AL119" s="143"/>
      <c r="AM119" s="143"/>
      <c r="AN119" s="143"/>
      <c r="AO119" s="143"/>
      <c r="AP119" s="143"/>
      <c r="AQ119" s="143"/>
      <c r="AR119" s="142"/>
      <c r="AS119" s="142"/>
      <c r="AT119" s="142"/>
      <c r="AU119" s="141"/>
      <c r="AV119" s="141"/>
      <c r="AW119" s="141"/>
      <c r="AX119" s="140" t="s">
        <v>694</v>
      </c>
      <c r="AY119" s="140"/>
      <c r="AZ119" s="139"/>
      <c r="BA119" s="138"/>
      <c r="BB119" s="138"/>
      <c r="BC119" s="138"/>
      <c r="BD119" s="138"/>
      <c r="BE119" s="138"/>
      <c r="BF119" s="138"/>
      <c r="BG119" s="137"/>
      <c r="BH119" s="137"/>
      <c r="BI119" s="137"/>
      <c r="BJ119" s="137"/>
      <c r="BK119" s="136">
        <v>0</v>
      </c>
      <c r="BL119" s="136">
        <f t="shared" si="74"/>
        <v>1</v>
      </c>
      <c r="BM119" s="135"/>
      <c r="BN119" s="134">
        <v>1</v>
      </c>
      <c r="BO119" s="133">
        <v>0.25</v>
      </c>
      <c r="BP119" s="133">
        <v>0.25</v>
      </c>
      <c r="BQ119" s="133">
        <v>0.25</v>
      </c>
      <c r="BR119" s="133">
        <v>0.25</v>
      </c>
      <c r="BS119" s="133"/>
      <c r="BT119" s="133"/>
      <c r="BU119" s="132">
        <f t="shared" si="75"/>
        <v>1</v>
      </c>
      <c r="BV119" s="132"/>
      <c r="BW119" s="132"/>
      <c r="BX119" s="132"/>
      <c r="BY119" s="132"/>
      <c r="BZ119" s="132"/>
      <c r="CA119" s="132"/>
      <c r="CB119" s="131">
        <f>CJ119</f>
        <v>1</v>
      </c>
      <c r="CC119" s="131">
        <f t="shared" si="81"/>
        <v>1.04</v>
      </c>
      <c r="CD119" s="131">
        <f t="shared" si="82"/>
        <v>1.08</v>
      </c>
      <c r="CE119" s="131">
        <f t="shared" si="76"/>
        <v>1.1200000000000001</v>
      </c>
      <c r="CF119" s="131">
        <f t="shared" si="77"/>
        <v>1.1599999999999999</v>
      </c>
      <c r="CG119" s="131">
        <f t="shared" si="78"/>
        <v>1.2</v>
      </c>
      <c r="CH119" s="131">
        <f t="shared" si="79"/>
        <v>1.24</v>
      </c>
      <c r="CI119" s="130" t="s">
        <v>1607</v>
      </c>
      <c r="CJ119" s="129">
        <f>VLOOKUP($E119,[2]Activities!$A$9:$I$162,3,FALSE)/$AH119</f>
        <v>1</v>
      </c>
      <c r="CK119" s="129">
        <f>VLOOKUP($E119,[2]Activities!$A$9:$I$162,4,FALSE)/$AH119</f>
        <v>1.04</v>
      </c>
      <c r="CL119" s="129">
        <f>VLOOKUP($E119,[2]Activities!$A$9:$I$162,5,FALSE)/$AH119</f>
        <v>1.08</v>
      </c>
      <c r="CM119" s="129">
        <f>VLOOKUP($E119,[2]Activities!$A$9:$I$162,6,FALSE)/$AH119</f>
        <v>1.1200000000000001</v>
      </c>
      <c r="CN119" s="129">
        <f>VLOOKUP($E119,[2]Activities!$A$9:$I$162,7,FALSE)/$AH119</f>
        <v>1.1599999999999999</v>
      </c>
      <c r="CO119" s="129">
        <f>VLOOKUP($E119,[2]Activities!$A$9:$I$162,8,FALSE)/$AH119</f>
        <v>1.2</v>
      </c>
      <c r="CP119" s="129">
        <f>VLOOKUP($E119,[2]Activities!$A$9:$I$162,9,FALSE)/$AH119</f>
        <v>1.24</v>
      </c>
      <c r="CQ119" s="129"/>
      <c r="CR119" s="128"/>
      <c r="CS119" s="128"/>
      <c r="CT119" s="128"/>
      <c r="CU119" s="128"/>
      <c r="CV119" s="128"/>
      <c r="CW119" s="128"/>
      <c r="CX119" s="128"/>
      <c r="CY119" s="128"/>
      <c r="CZ119" s="128"/>
      <c r="DA119" s="128"/>
      <c r="DB119" s="128"/>
      <c r="DC119" s="128"/>
      <c r="DD119" s="128"/>
    </row>
    <row r="120" spans="1:108" x14ac:dyDescent="0.25">
      <c r="A120" s="127" t="s">
        <v>1616</v>
      </c>
      <c r="B120" s="127" t="s">
        <v>1393</v>
      </c>
      <c r="C120" s="127" t="s">
        <v>720</v>
      </c>
      <c r="D120" s="127" t="s">
        <v>1613</v>
      </c>
      <c r="E120" s="127" t="s">
        <v>1612</v>
      </c>
      <c r="F120" s="1" t="s">
        <v>1615</v>
      </c>
      <c r="G120" s="1" t="s">
        <v>1610</v>
      </c>
      <c r="H120" s="126">
        <v>5660</v>
      </c>
      <c r="I120" s="126">
        <v>5661</v>
      </c>
      <c r="J120" s="126">
        <v>5662</v>
      </c>
      <c r="K120" s="126">
        <v>5663</v>
      </c>
      <c r="L120" s="126">
        <v>5664</v>
      </c>
      <c r="M120" s="126">
        <v>5665</v>
      </c>
      <c r="N120" s="126">
        <v>5666</v>
      </c>
      <c r="O120" s="115">
        <v>0.9</v>
      </c>
      <c r="P120" s="126">
        <v>169</v>
      </c>
      <c r="Q120" s="126">
        <v>169</v>
      </c>
      <c r="R120" s="126">
        <v>169</v>
      </c>
      <c r="S120" s="126">
        <v>169</v>
      </c>
      <c r="T120" s="126">
        <v>169</v>
      </c>
      <c r="U120" s="126">
        <v>169</v>
      </c>
      <c r="V120" s="126">
        <v>169</v>
      </c>
      <c r="W120" s="126">
        <v>0</v>
      </c>
      <c r="X120" s="126">
        <v>0</v>
      </c>
      <c r="Y120" s="126">
        <v>0</v>
      </c>
      <c r="Z120" s="126">
        <v>0</v>
      </c>
      <c r="AA120" s="126">
        <v>0</v>
      </c>
      <c r="AB120" s="126">
        <v>0</v>
      </c>
      <c r="AC120" s="126">
        <v>0</v>
      </c>
      <c r="AD120" s="115">
        <v>0.05</v>
      </c>
      <c r="AE120" s="115">
        <v>0</v>
      </c>
      <c r="AF120" s="115">
        <v>30</v>
      </c>
      <c r="AG120" s="115">
        <v>30</v>
      </c>
      <c r="AH120" s="125">
        <v>1</v>
      </c>
      <c r="AI120" s="125" t="s">
        <v>722</v>
      </c>
      <c r="AJ120" s="125" t="s">
        <v>851</v>
      </c>
      <c r="AK120" s="125"/>
      <c r="AL120" s="124"/>
      <c r="AM120" s="124"/>
      <c r="AN120" s="124"/>
      <c r="AO120" s="124"/>
      <c r="AP120" s="124"/>
      <c r="AQ120" s="124"/>
      <c r="AR120" s="123"/>
      <c r="AS120" s="123"/>
      <c r="AT120" s="123"/>
      <c r="AU120" s="122"/>
      <c r="AV120" s="122"/>
      <c r="AW120" s="122"/>
      <c r="AX120" s="120" t="s">
        <v>694</v>
      </c>
      <c r="AY120" s="120"/>
      <c r="AZ120" s="121"/>
      <c r="BA120" s="120"/>
      <c r="BB120" s="120"/>
      <c r="BC120" s="120"/>
      <c r="BD120" s="120"/>
      <c r="BE120" s="120"/>
      <c r="BF120" s="120"/>
      <c r="BG120" s="119"/>
      <c r="BH120" s="119"/>
      <c r="BI120" s="119"/>
      <c r="BJ120" s="119"/>
      <c r="BK120" s="118">
        <v>0</v>
      </c>
      <c r="BL120" s="118">
        <f t="shared" si="74"/>
        <v>1</v>
      </c>
      <c r="BM120" s="117">
        <v>0.3</v>
      </c>
      <c r="BN120" s="116">
        <v>0</v>
      </c>
      <c r="BO120" s="115"/>
      <c r="BP120" s="115"/>
      <c r="BQ120" s="115"/>
      <c r="BR120" s="115"/>
      <c r="BS120" s="115"/>
      <c r="BT120" s="115"/>
      <c r="BU120" s="114">
        <f t="shared" si="75"/>
        <v>0</v>
      </c>
      <c r="BV120" s="114"/>
      <c r="BW120" s="114"/>
      <c r="BX120" s="114"/>
      <c r="BY120" s="114"/>
      <c r="BZ120" s="114"/>
      <c r="CA120" s="114"/>
      <c r="CB120" s="113"/>
      <c r="CC120" s="113">
        <f t="shared" si="81"/>
        <v>1.04</v>
      </c>
      <c r="CD120" s="113">
        <f t="shared" si="82"/>
        <v>1.08</v>
      </c>
      <c r="CE120" s="113">
        <f t="shared" si="76"/>
        <v>1.1200000000000001</v>
      </c>
      <c r="CF120" s="113">
        <f t="shared" si="77"/>
        <v>1.1599999999999999</v>
      </c>
      <c r="CG120" s="113">
        <f t="shared" si="78"/>
        <v>1.2</v>
      </c>
      <c r="CH120" s="113">
        <f t="shared" si="79"/>
        <v>1.24</v>
      </c>
      <c r="CI120" s="112" t="s">
        <v>1266</v>
      </c>
      <c r="CJ120" s="111">
        <f>VLOOKUP($E120,[2]Activities!$A$9:$I$162,3,FALSE)/$AH120</f>
        <v>1</v>
      </c>
      <c r="CK120" s="111">
        <f>VLOOKUP($E120,[2]Activities!$A$9:$I$162,4,FALSE)/$AH120</f>
        <v>1.04</v>
      </c>
      <c r="CL120" s="111">
        <f>VLOOKUP($E120,[2]Activities!$A$9:$I$162,5,FALSE)/$AH120</f>
        <v>1.08</v>
      </c>
      <c r="CM120" s="111">
        <f>VLOOKUP($E120,[2]Activities!$A$9:$I$162,6,FALSE)/$AH120</f>
        <v>1.1200000000000001</v>
      </c>
      <c r="CN120" s="111">
        <f>VLOOKUP($E120,[2]Activities!$A$9:$I$162,7,FALSE)/$AH120</f>
        <v>1.1599999999999999</v>
      </c>
      <c r="CO120" s="111">
        <f>VLOOKUP($E120,[2]Activities!$A$9:$I$162,8,FALSE)/$AH120</f>
        <v>1.2</v>
      </c>
      <c r="CP120" s="111">
        <f>VLOOKUP($E120,[2]Activities!$A$9:$I$162,9,FALSE)/$AH120</f>
        <v>1.24</v>
      </c>
      <c r="CQ120" s="111"/>
      <c r="CR120" s="110"/>
      <c r="CS120" s="110"/>
      <c r="CT120" s="110"/>
      <c r="CU120" s="110"/>
      <c r="CV120" s="110"/>
      <c r="CW120" s="110"/>
      <c r="CX120" s="110"/>
      <c r="CY120" s="110"/>
      <c r="CZ120" s="110"/>
      <c r="DA120" s="110"/>
      <c r="DB120" s="110"/>
      <c r="DC120" s="110"/>
      <c r="DD120" s="110"/>
    </row>
    <row r="121" spans="1:108" x14ac:dyDescent="0.25">
      <c r="A121" s="146" t="s">
        <v>1614</v>
      </c>
      <c r="B121" s="146" t="s">
        <v>1393</v>
      </c>
      <c r="C121" s="146" t="s">
        <v>720</v>
      </c>
      <c r="D121" s="146" t="s">
        <v>1613</v>
      </c>
      <c r="E121" s="146" t="s">
        <v>1612</v>
      </c>
      <c r="F121" s="3" t="s">
        <v>1611</v>
      </c>
      <c r="G121" s="3" t="s">
        <v>1610</v>
      </c>
      <c r="H121" s="145">
        <v>5660</v>
      </c>
      <c r="I121" s="145">
        <v>5661</v>
      </c>
      <c r="J121" s="145">
        <v>5662</v>
      </c>
      <c r="K121" s="145">
        <v>5663</v>
      </c>
      <c r="L121" s="145">
        <v>5664</v>
      </c>
      <c r="M121" s="145">
        <v>5665</v>
      </c>
      <c r="N121" s="145">
        <v>5666</v>
      </c>
      <c r="O121" s="133">
        <v>0.9</v>
      </c>
      <c r="P121" s="145">
        <v>169</v>
      </c>
      <c r="Q121" s="145">
        <v>169</v>
      </c>
      <c r="R121" s="145">
        <v>169</v>
      </c>
      <c r="S121" s="145">
        <v>169</v>
      </c>
      <c r="T121" s="145">
        <v>169</v>
      </c>
      <c r="U121" s="145">
        <v>169</v>
      </c>
      <c r="V121" s="145">
        <v>169</v>
      </c>
      <c r="W121" s="145">
        <v>0</v>
      </c>
      <c r="X121" s="145">
        <v>0</v>
      </c>
      <c r="Y121" s="145">
        <v>0</v>
      </c>
      <c r="Z121" s="145">
        <v>0</v>
      </c>
      <c r="AA121" s="145">
        <v>0</v>
      </c>
      <c r="AB121" s="145">
        <v>0</v>
      </c>
      <c r="AC121" s="145">
        <v>0</v>
      </c>
      <c r="AD121" s="133">
        <v>0.05</v>
      </c>
      <c r="AE121" s="133">
        <v>0</v>
      </c>
      <c r="AF121" s="133">
        <v>30</v>
      </c>
      <c r="AG121" s="133">
        <v>30</v>
      </c>
      <c r="AH121" s="144">
        <v>1</v>
      </c>
      <c r="AI121" s="144" t="s">
        <v>722</v>
      </c>
      <c r="AJ121" s="144" t="s">
        <v>851</v>
      </c>
      <c r="AK121" s="144"/>
      <c r="AL121" s="143"/>
      <c r="AM121" s="143"/>
      <c r="AN121" s="143"/>
      <c r="AO121" s="143"/>
      <c r="AP121" s="143"/>
      <c r="AQ121" s="143"/>
      <c r="AR121" s="142"/>
      <c r="AS121" s="142"/>
      <c r="AT121" s="142"/>
      <c r="AU121" s="141"/>
      <c r="AV121" s="141"/>
      <c r="AW121" s="141"/>
      <c r="AX121" s="140" t="s">
        <v>694</v>
      </c>
      <c r="AY121" s="140"/>
      <c r="AZ121" s="139"/>
      <c r="BA121" s="138"/>
      <c r="BB121" s="138"/>
      <c r="BC121" s="138"/>
      <c r="BD121" s="138"/>
      <c r="BE121" s="138"/>
      <c r="BF121" s="138"/>
      <c r="BG121" s="137"/>
      <c r="BH121" s="137"/>
      <c r="BI121" s="137"/>
      <c r="BJ121" s="137"/>
      <c r="BK121" s="136">
        <v>0</v>
      </c>
      <c r="BL121" s="136">
        <f t="shared" si="74"/>
        <v>1</v>
      </c>
      <c r="BM121" s="135">
        <v>0.3</v>
      </c>
      <c r="BN121" s="134">
        <v>0</v>
      </c>
      <c r="BO121" s="133"/>
      <c r="BP121" s="133"/>
      <c r="BQ121" s="133"/>
      <c r="BR121" s="133"/>
      <c r="BS121" s="133"/>
      <c r="BT121" s="133"/>
      <c r="BU121" s="132">
        <f t="shared" si="75"/>
        <v>0</v>
      </c>
      <c r="BV121" s="132"/>
      <c r="BW121" s="132"/>
      <c r="BX121" s="132"/>
      <c r="BY121" s="132"/>
      <c r="BZ121" s="132"/>
      <c r="CA121" s="132"/>
      <c r="CB121" s="131"/>
      <c r="CC121" s="131">
        <f t="shared" si="81"/>
        <v>1.04</v>
      </c>
      <c r="CD121" s="131">
        <f t="shared" si="82"/>
        <v>1.08</v>
      </c>
      <c r="CE121" s="131">
        <f t="shared" si="76"/>
        <v>1.1200000000000001</v>
      </c>
      <c r="CF121" s="131">
        <f t="shared" si="77"/>
        <v>1.1599999999999999</v>
      </c>
      <c r="CG121" s="131">
        <f t="shared" si="78"/>
        <v>1.2</v>
      </c>
      <c r="CH121" s="131">
        <f t="shared" si="79"/>
        <v>1.24</v>
      </c>
      <c r="CI121" s="130" t="s">
        <v>1266</v>
      </c>
      <c r="CJ121" s="129">
        <f>VLOOKUP($E121,[2]Activities!$A$9:$I$162,3,FALSE)/$AH121</f>
        <v>1</v>
      </c>
      <c r="CK121" s="129">
        <f>VLOOKUP($E121,[2]Activities!$A$9:$I$162,4,FALSE)/$AH121</f>
        <v>1.04</v>
      </c>
      <c r="CL121" s="129">
        <f>VLOOKUP($E121,[2]Activities!$A$9:$I$162,5,FALSE)/$AH121</f>
        <v>1.08</v>
      </c>
      <c r="CM121" s="129">
        <f>VLOOKUP($E121,[2]Activities!$A$9:$I$162,6,FALSE)/$AH121</f>
        <v>1.1200000000000001</v>
      </c>
      <c r="CN121" s="129">
        <f>VLOOKUP($E121,[2]Activities!$A$9:$I$162,7,FALSE)/$AH121</f>
        <v>1.1599999999999999</v>
      </c>
      <c r="CO121" s="129">
        <f>VLOOKUP($E121,[2]Activities!$A$9:$I$162,8,FALSE)/$AH121</f>
        <v>1.2</v>
      </c>
      <c r="CP121" s="129">
        <f>VLOOKUP($E121,[2]Activities!$A$9:$I$162,9,FALSE)/$AH121</f>
        <v>1.24</v>
      </c>
      <c r="CQ121" s="129"/>
      <c r="CR121" s="128"/>
      <c r="CS121" s="128"/>
      <c r="CT121" s="128"/>
      <c r="CU121" s="128"/>
      <c r="CV121" s="128"/>
      <c r="CW121" s="128"/>
      <c r="CX121" s="128"/>
      <c r="CY121" s="128"/>
      <c r="CZ121" s="128"/>
      <c r="DA121" s="128"/>
      <c r="DB121" s="128"/>
      <c r="DC121" s="128"/>
      <c r="DD121" s="128"/>
    </row>
    <row r="122" spans="1:108" x14ac:dyDescent="0.25">
      <c r="A122" s="127" t="s">
        <v>1609</v>
      </c>
      <c r="B122" s="127" t="s">
        <v>1393</v>
      </c>
      <c r="C122" s="127" t="s">
        <v>720</v>
      </c>
      <c r="D122" s="127" t="s">
        <v>1603</v>
      </c>
      <c r="E122" s="127" t="s">
        <v>1602</v>
      </c>
      <c r="F122" s="1" t="s">
        <v>1608</v>
      </c>
      <c r="G122" s="1" t="s">
        <v>791</v>
      </c>
      <c r="H122" s="126">
        <v>265</v>
      </c>
      <c r="I122" s="126">
        <v>265</v>
      </c>
      <c r="J122" s="126">
        <v>265</v>
      </c>
      <c r="K122" s="126">
        <v>265</v>
      </c>
      <c r="L122" s="126">
        <v>265</v>
      </c>
      <c r="M122" s="126">
        <v>265</v>
      </c>
      <c r="N122" s="126">
        <v>265</v>
      </c>
      <c r="O122" s="115">
        <v>0.9</v>
      </c>
      <c r="P122" s="126">
        <v>0</v>
      </c>
      <c r="Q122" s="126">
        <v>0</v>
      </c>
      <c r="R122" s="126">
        <v>0</v>
      </c>
      <c r="S122" s="126">
        <v>0</v>
      </c>
      <c r="T122" s="126">
        <v>0</v>
      </c>
      <c r="U122" s="126">
        <v>0</v>
      </c>
      <c r="V122" s="126">
        <v>0</v>
      </c>
      <c r="W122" s="126">
        <v>0</v>
      </c>
      <c r="X122" s="126">
        <v>0</v>
      </c>
      <c r="Y122" s="126">
        <v>0</v>
      </c>
      <c r="Z122" s="126">
        <v>0</v>
      </c>
      <c r="AA122" s="126">
        <v>0</v>
      </c>
      <c r="AB122" s="126">
        <v>0</v>
      </c>
      <c r="AC122" s="126">
        <v>0</v>
      </c>
      <c r="AD122" s="115">
        <v>0.05</v>
      </c>
      <c r="AE122" s="115">
        <v>0</v>
      </c>
      <c r="AF122" s="115">
        <v>15</v>
      </c>
      <c r="AG122" s="115">
        <v>15</v>
      </c>
      <c r="AH122" s="125">
        <v>1</v>
      </c>
      <c r="AI122" s="125" t="s">
        <v>722</v>
      </c>
      <c r="AJ122" s="125" t="s">
        <v>1047</v>
      </c>
      <c r="AK122" s="125"/>
      <c r="AL122" s="124"/>
      <c r="AM122" s="124"/>
      <c r="AN122" s="124"/>
      <c r="AO122" s="124"/>
      <c r="AP122" s="124"/>
      <c r="AQ122" s="124"/>
      <c r="AR122" s="123"/>
      <c r="AS122" s="123"/>
      <c r="AT122" s="123"/>
      <c r="AU122" s="122"/>
      <c r="AV122" s="122"/>
      <c r="AW122" s="122"/>
      <c r="AX122" s="120" t="s">
        <v>694</v>
      </c>
      <c r="AY122" s="120"/>
      <c r="AZ122" s="121"/>
      <c r="BA122" s="120"/>
      <c r="BB122" s="120"/>
      <c r="BC122" s="120"/>
      <c r="BD122" s="120"/>
      <c r="BE122" s="120"/>
      <c r="BF122" s="120"/>
      <c r="BG122" s="119"/>
      <c r="BH122" s="119"/>
      <c r="BI122" s="119"/>
      <c r="BJ122" s="119"/>
      <c r="BK122" s="118">
        <v>0</v>
      </c>
      <c r="BL122" s="118">
        <f t="shared" si="74"/>
        <v>1</v>
      </c>
      <c r="BM122" s="117"/>
      <c r="BN122" s="116">
        <v>25</v>
      </c>
      <c r="BO122" s="115">
        <v>10</v>
      </c>
      <c r="BP122" s="115">
        <v>10</v>
      </c>
      <c r="BQ122" s="115">
        <v>5</v>
      </c>
      <c r="BR122" s="115"/>
      <c r="BS122" s="115"/>
      <c r="BT122" s="115"/>
      <c r="BU122" s="114">
        <f t="shared" si="75"/>
        <v>25</v>
      </c>
      <c r="BV122" s="114"/>
      <c r="BW122" s="114"/>
      <c r="BX122" s="114"/>
      <c r="BY122" s="114"/>
      <c r="BZ122" s="114"/>
      <c r="CA122" s="114"/>
      <c r="CB122" s="113">
        <f>CJ122</f>
        <v>25.4</v>
      </c>
      <c r="CC122" s="113">
        <f t="shared" si="81"/>
        <v>25.7</v>
      </c>
      <c r="CD122" s="113">
        <f t="shared" si="82"/>
        <v>26</v>
      </c>
      <c r="CE122" s="113">
        <f t="shared" si="76"/>
        <v>26.3</v>
      </c>
      <c r="CF122" s="113">
        <f t="shared" si="77"/>
        <v>26.6</v>
      </c>
      <c r="CG122" s="113">
        <f t="shared" si="78"/>
        <v>26.9</v>
      </c>
      <c r="CH122" s="113">
        <f t="shared" si="79"/>
        <v>27.2</v>
      </c>
      <c r="CI122" s="112" t="s">
        <v>1607</v>
      </c>
      <c r="CJ122" s="111">
        <f>VLOOKUP($E122,[2]Activities!$A$9:$I$162,3,FALSE)/$AH122</f>
        <v>25.4</v>
      </c>
      <c r="CK122" s="111">
        <f>VLOOKUP($E122,[2]Activities!$A$9:$I$162,4,FALSE)/$AH122</f>
        <v>25.7</v>
      </c>
      <c r="CL122" s="111">
        <f>VLOOKUP($E122,[2]Activities!$A$9:$I$162,5,FALSE)/$AH122</f>
        <v>26</v>
      </c>
      <c r="CM122" s="111">
        <f>VLOOKUP($E122,[2]Activities!$A$9:$I$162,6,FALSE)/$AH122</f>
        <v>26.3</v>
      </c>
      <c r="CN122" s="111">
        <f>VLOOKUP($E122,[2]Activities!$A$9:$I$162,7,FALSE)/$AH122</f>
        <v>26.6</v>
      </c>
      <c r="CO122" s="111">
        <f>VLOOKUP($E122,[2]Activities!$A$9:$I$162,8,FALSE)/$AH122</f>
        <v>26.9</v>
      </c>
      <c r="CP122" s="111">
        <f>VLOOKUP($E122,[2]Activities!$A$9:$I$162,9,FALSE)/$AH122</f>
        <v>27.2</v>
      </c>
      <c r="CQ122" s="111"/>
      <c r="CR122" s="110"/>
      <c r="CS122" s="110"/>
      <c r="CT122" s="110"/>
      <c r="CU122" s="110"/>
      <c r="CV122" s="110"/>
      <c r="CW122" s="110"/>
      <c r="CX122" s="110"/>
      <c r="CY122" s="110"/>
      <c r="CZ122" s="110"/>
      <c r="DA122" s="110"/>
      <c r="DB122" s="110"/>
      <c r="DC122" s="110"/>
      <c r="DD122" s="110"/>
    </row>
    <row r="123" spans="1:108" x14ac:dyDescent="0.25">
      <c r="A123" s="146" t="s">
        <v>1606</v>
      </c>
      <c r="B123" s="146" t="s">
        <v>1393</v>
      </c>
      <c r="C123" s="146" t="s">
        <v>720</v>
      </c>
      <c r="D123" s="146" t="s">
        <v>1603</v>
      </c>
      <c r="E123" s="146" t="s">
        <v>1602</v>
      </c>
      <c r="F123" s="3" t="s">
        <v>1605</v>
      </c>
      <c r="G123" s="3" t="s">
        <v>791</v>
      </c>
      <c r="H123" s="145">
        <v>570</v>
      </c>
      <c r="I123" s="145">
        <v>541.5</v>
      </c>
      <c r="J123" s="145">
        <v>514.42999999999995</v>
      </c>
      <c r="K123" s="145">
        <v>488.7</v>
      </c>
      <c r="L123" s="145">
        <v>464.27</v>
      </c>
      <c r="M123" s="145">
        <v>441.06</v>
      </c>
      <c r="N123" s="145">
        <v>419</v>
      </c>
      <c r="O123" s="133">
        <v>0.9</v>
      </c>
      <c r="P123" s="145">
        <v>0</v>
      </c>
      <c r="Q123" s="145">
        <v>0</v>
      </c>
      <c r="R123" s="145">
        <v>0</v>
      </c>
      <c r="S123" s="145">
        <v>0</v>
      </c>
      <c r="T123" s="145">
        <v>0</v>
      </c>
      <c r="U123" s="145">
        <v>0</v>
      </c>
      <c r="V123" s="145">
        <v>0</v>
      </c>
      <c r="W123" s="145">
        <v>0</v>
      </c>
      <c r="X123" s="145">
        <v>0</v>
      </c>
      <c r="Y123" s="145">
        <v>0</v>
      </c>
      <c r="Z123" s="145">
        <v>0</v>
      </c>
      <c r="AA123" s="145">
        <v>0</v>
      </c>
      <c r="AB123" s="145">
        <v>0</v>
      </c>
      <c r="AC123" s="145">
        <v>0</v>
      </c>
      <c r="AD123" s="133">
        <v>0.05</v>
      </c>
      <c r="AE123" s="133">
        <v>0</v>
      </c>
      <c r="AF123" s="133">
        <v>15</v>
      </c>
      <c r="AG123" s="133">
        <v>15</v>
      </c>
      <c r="AH123" s="144">
        <v>1</v>
      </c>
      <c r="AI123" s="144" t="s">
        <v>722</v>
      </c>
      <c r="AJ123" s="144" t="s">
        <v>1047</v>
      </c>
      <c r="AK123" s="144"/>
      <c r="AL123" s="143"/>
      <c r="AM123" s="143"/>
      <c r="AN123" s="143"/>
      <c r="AO123" s="143"/>
      <c r="AP123" s="143"/>
      <c r="AQ123" s="143"/>
      <c r="AR123" s="142"/>
      <c r="AS123" s="142"/>
      <c r="AT123" s="142"/>
      <c r="AU123" s="141"/>
      <c r="AV123" s="141"/>
      <c r="AW123" s="141"/>
      <c r="AX123" s="140" t="s">
        <v>694</v>
      </c>
      <c r="AY123" s="140"/>
      <c r="AZ123" s="139"/>
      <c r="BA123" s="138"/>
      <c r="BB123" s="138"/>
      <c r="BC123" s="138"/>
      <c r="BD123" s="138"/>
      <c r="BE123" s="138"/>
      <c r="BF123" s="138"/>
      <c r="BG123" s="137"/>
      <c r="BH123" s="137"/>
      <c r="BI123" s="137"/>
      <c r="BJ123" s="137"/>
      <c r="BK123" s="136">
        <v>0</v>
      </c>
      <c r="BL123" s="136">
        <f t="shared" si="74"/>
        <v>1</v>
      </c>
      <c r="BM123" s="135"/>
      <c r="BN123" s="134">
        <v>0</v>
      </c>
      <c r="BO123" s="133"/>
      <c r="BP123" s="133"/>
      <c r="BQ123" s="133"/>
      <c r="BR123" s="133"/>
      <c r="BS123" s="133"/>
      <c r="BT123" s="133"/>
      <c r="BU123" s="132">
        <f t="shared" si="75"/>
        <v>0</v>
      </c>
      <c r="BV123" s="132"/>
      <c r="BW123" s="132"/>
      <c r="BX123" s="132"/>
      <c r="BY123" s="132"/>
      <c r="BZ123" s="132"/>
      <c r="CA123" s="132"/>
      <c r="CB123" s="131"/>
      <c r="CC123" s="131">
        <f t="shared" si="81"/>
        <v>25.7</v>
      </c>
      <c r="CD123" s="131">
        <f t="shared" si="82"/>
        <v>26</v>
      </c>
      <c r="CE123" s="131">
        <f t="shared" si="76"/>
        <v>26.3</v>
      </c>
      <c r="CF123" s="131">
        <f t="shared" si="77"/>
        <v>26.6</v>
      </c>
      <c r="CG123" s="131">
        <f t="shared" si="78"/>
        <v>26.9</v>
      </c>
      <c r="CH123" s="131">
        <f t="shared" si="79"/>
        <v>27.2</v>
      </c>
      <c r="CI123" s="130" t="s">
        <v>1266</v>
      </c>
      <c r="CJ123" s="129">
        <f>VLOOKUP($E123,[2]Activities!$A$9:$I$162,3,FALSE)/$AH123</f>
        <v>25.4</v>
      </c>
      <c r="CK123" s="129">
        <f>VLOOKUP($E123,[2]Activities!$A$9:$I$162,4,FALSE)/$AH123</f>
        <v>25.7</v>
      </c>
      <c r="CL123" s="129">
        <f>VLOOKUP($E123,[2]Activities!$A$9:$I$162,5,FALSE)/$AH123</f>
        <v>26</v>
      </c>
      <c r="CM123" s="129">
        <f>VLOOKUP($E123,[2]Activities!$A$9:$I$162,6,FALSE)/$AH123</f>
        <v>26.3</v>
      </c>
      <c r="CN123" s="129">
        <f>VLOOKUP($E123,[2]Activities!$A$9:$I$162,7,FALSE)/$AH123</f>
        <v>26.6</v>
      </c>
      <c r="CO123" s="129">
        <f>VLOOKUP($E123,[2]Activities!$A$9:$I$162,8,FALSE)/$AH123</f>
        <v>26.9</v>
      </c>
      <c r="CP123" s="129">
        <f>VLOOKUP($E123,[2]Activities!$A$9:$I$162,9,FALSE)/$AH123</f>
        <v>27.2</v>
      </c>
      <c r="CQ123" s="129"/>
      <c r="CR123" s="128"/>
      <c r="CS123" s="128"/>
      <c r="CT123" s="128"/>
      <c r="CU123" s="128"/>
      <c r="CV123" s="128"/>
      <c r="CW123" s="128"/>
      <c r="CX123" s="128"/>
      <c r="CY123" s="128"/>
      <c r="CZ123" s="128"/>
      <c r="DA123" s="128"/>
      <c r="DB123" s="128"/>
      <c r="DC123" s="128"/>
      <c r="DD123" s="128"/>
    </row>
    <row r="124" spans="1:108" x14ac:dyDescent="0.25">
      <c r="A124" s="127" t="s">
        <v>1604</v>
      </c>
      <c r="B124" s="127" t="s">
        <v>1393</v>
      </c>
      <c r="C124" s="127" t="s">
        <v>720</v>
      </c>
      <c r="D124" s="127" t="s">
        <v>1603</v>
      </c>
      <c r="E124" s="127" t="s">
        <v>1602</v>
      </c>
      <c r="F124" s="1" t="s">
        <v>1601</v>
      </c>
      <c r="G124" s="1" t="s">
        <v>791</v>
      </c>
      <c r="H124" s="126">
        <v>570</v>
      </c>
      <c r="I124" s="126">
        <v>541.5</v>
      </c>
      <c r="J124" s="126">
        <v>514.42999999999995</v>
      </c>
      <c r="K124" s="126">
        <v>488.7</v>
      </c>
      <c r="L124" s="126">
        <v>464.27</v>
      </c>
      <c r="M124" s="126">
        <v>441.06</v>
      </c>
      <c r="N124" s="126">
        <v>419</v>
      </c>
      <c r="O124" s="115">
        <v>0.9</v>
      </c>
      <c r="P124" s="126">
        <v>0</v>
      </c>
      <c r="Q124" s="126">
        <v>0</v>
      </c>
      <c r="R124" s="126">
        <v>0</v>
      </c>
      <c r="S124" s="126">
        <v>0</v>
      </c>
      <c r="T124" s="126">
        <v>0</v>
      </c>
      <c r="U124" s="126">
        <v>0</v>
      </c>
      <c r="V124" s="126">
        <v>0</v>
      </c>
      <c r="W124" s="126">
        <v>0</v>
      </c>
      <c r="X124" s="126">
        <v>0</v>
      </c>
      <c r="Y124" s="126">
        <v>0</v>
      </c>
      <c r="Z124" s="126">
        <v>0</v>
      </c>
      <c r="AA124" s="126">
        <v>0</v>
      </c>
      <c r="AB124" s="126">
        <v>0</v>
      </c>
      <c r="AC124" s="126">
        <v>0</v>
      </c>
      <c r="AD124" s="115">
        <v>0.05</v>
      </c>
      <c r="AE124" s="115">
        <v>0</v>
      </c>
      <c r="AF124" s="115">
        <v>15</v>
      </c>
      <c r="AG124" s="115">
        <v>15</v>
      </c>
      <c r="AH124" s="125">
        <v>1</v>
      </c>
      <c r="AI124" s="125" t="s">
        <v>722</v>
      </c>
      <c r="AJ124" s="125" t="s">
        <v>1047</v>
      </c>
      <c r="AK124" s="125"/>
      <c r="AL124" s="124"/>
      <c r="AM124" s="124"/>
      <c r="AN124" s="124"/>
      <c r="AO124" s="124"/>
      <c r="AP124" s="124"/>
      <c r="AQ124" s="124"/>
      <c r="AR124" s="123"/>
      <c r="AS124" s="123"/>
      <c r="AT124" s="123"/>
      <c r="AU124" s="122"/>
      <c r="AV124" s="122"/>
      <c r="AW124" s="122"/>
      <c r="AX124" s="120" t="s">
        <v>694</v>
      </c>
      <c r="AY124" s="120"/>
      <c r="AZ124" s="121"/>
      <c r="BA124" s="120"/>
      <c r="BB124" s="120"/>
      <c r="BC124" s="120"/>
      <c r="BD124" s="120"/>
      <c r="BE124" s="120"/>
      <c r="BF124" s="120"/>
      <c r="BG124" s="119"/>
      <c r="BH124" s="119"/>
      <c r="BI124" s="119"/>
      <c r="BJ124" s="119"/>
      <c r="BK124" s="118">
        <v>0</v>
      </c>
      <c r="BL124" s="118">
        <f t="shared" si="74"/>
        <v>1</v>
      </c>
      <c r="BM124" s="117"/>
      <c r="BN124" s="116">
        <v>0</v>
      </c>
      <c r="BO124" s="115"/>
      <c r="BP124" s="115"/>
      <c r="BQ124" s="115"/>
      <c r="BR124" s="115"/>
      <c r="BS124" s="115"/>
      <c r="BT124" s="115"/>
      <c r="BU124" s="114">
        <f t="shared" si="75"/>
        <v>0</v>
      </c>
      <c r="BV124" s="114"/>
      <c r="BW124" s="114"/>
      <c r="BX124" s="114"/>
      <c r="BY124" s="114"/>
      <c r="BZ124" s="114"/>
      <c r="CA124" s="114"/>
      <c r="CB124" s="113"/>
      <c r="CC124" s="113">
        <f t="shared" si="81"/>
        <v>25.7</v>
      </c>
      <c r="CD124" s="113">
        <f t="shared" si="82"/>
        <v>26</v>
      </c>
      <c r="CE124" s="113">
        <f t="shared" si="76"/>
        <v>26.3</v>
      </c>
      <c r="CF124" s="113">
        <f t="shared" si="77"/>
        <v>26.6</v>
      </c>
      <c r="CG124" s="113">
        <f t="shared" si="78"/>
        <v>26.9</v>
      </c>
      <c r="CH124" s="113">
        <f t="shared" si="79"/>
        <v>27.2</v>
      </c>
      <c r="CI124" s="112" t="s">
        <v>1274</v>
      </c>
      <c r="CJ124" s="111">
        <f>VLOOKUP($E124,[2]Activities!$A$9:$I$162,3,FALSE)/$AH124</f>
        <v>25.4</v>
      </c>
      <c r="CK124" s="111">
        <f>VLOOKUP($E124,[2]Activities!$A$9:$I$162,4,FALSE)/$AH124</f>
        <v>25.7</v>
      </c>
      <c r="CL124" s="111">
        <f>VLOOKUP($E124,[2]Activities!$A$9:$I$162,5,FALSE)/$AH124</f>
        <v>26</v>
      </c>
      <c r="CM124" s="111">
        <f>VLOOKUP($E124,[2]Activities!$A$9:$I$162,6,FALSE)/$AH124</f>
        <v>26.3</v>
      </c>
      <c r="CN124" s="111">
        <f>VLOOKUP($E124,[2]Activities!$A$9:$I$162,7,FALSE)/$AH124</f>
        <v>26.6</v>
      </c>
      <c r="CO124" s="111">
        <f>VLOOKUP($E124,[2]Activities!$A$9:$I$162,8,FALSE)/$AH124</f>
        <v>26.9</v>
      </c>
      <c r="CP124" s="111">
        <f>VLOOKUP($E124,[2]Activities!$A$9:$I$162,9,FALSE)/$AH124</f>
        <v>27.2</v>
      </c>
      <c r="CQ124" s="111"/>
      <c r="CR124" s="110"/>
      <c r="CS124" s="110"/>
      <c r="CT124" s="110"/>
      <c r="CU124" s="110"/>
      <c r="CV124" s="110"/>
      <c r="CW124" s="110"/>
      <c r="CX124" s="110"/>
      <c r="CY124" s="110"/>
      <c r="CZ124" s="110"/>
      <c r="DA124" s="110"/>
      <c r="DB124" s="110"/>
      <c r="DC124" s="110"/>
      <c r="DD124" s="110"/>
    </row>
    <row r="125" spans="1:108" x14ac:dyDescent="0.25">
      <c r="A125" s="146" t="s">
        <v>1600</v>
      </c>
      <c r="B125" s="146" t="s">
        <v>1393</v>
      </c>
      <c r="C125" s="146" t="s">
        <v>1537</v>
      </c>
      <c r="D125" s="146" t="s">
        <v>827</v>
      </c>
      <c r="E125" s="146" t="s">
        <v>1597</v>
      </c>
      <c r="F125" s="3" t="s">
        <v>1599</v>
      </c>
      <c r="G125" s="3" t="s">
        <v>1593</v>
      </c>
      <c r="H125" s="145">
        <v>0</v>
      </c>
      <c r="I125" s="145">
        <v>0</v>
      </c>
      <c r="J125" s="145">
        <v>0</v>
      </c>
      <c r="K125" s="145">
        <v>0</v>
      </c>
      <c r="L125" s="145">
        <v>0</v>
      </c>
      <c r="M125" s="145">
        <v>0</v>
      </c>
      <c r="N125" s="145">
        <v>0</v>
      </c>
      <c r="O125" s="133">
        <v>0.9</v>
      </c>
      <c r="P125" s="145">
        <v>0</v>
      </c>
      <c r="Q125" s="145">
        <v>0</v>
      </c>
      <c r="R125" s="145">
        <v>0</v>
      </c>
      <c r="S125" s="145">
        <v>0</v>
      </c>
      <c r="T125" s="145">
        <v>0</v>
      </c>
      <c r="U125" s="145">
        <v>0</v>
      </c>
      <c r="V125" s="145">
        <v>0</v>
      </c>
      <c r="W125" s="145">
        <v>0</v>
      </c>
      <c r="X125" s="145">
        <v>0</v>
      </c>
      <c r="Y125" s="145">
        <v>0</v>
      </c>
      <c r="Z125" s="145">
        <v>0</v>
      </c>
      <c r="AA125" s="145">
        <v>0</v>
      </c>
      <c r="AB125" s="145">
        <v>0</v>
      </c>
      <c r="AC125" s="145">
        <v>0</v>
      </c>
      <c r="AD125" s="133">
        <v>0.05</v>
      </c>
      <c r="AE125" s="133">
        <v>0</v>
      </c>
      <c r="AF125" s="133">
        <v>30</v>
      </c>
      <c r="AG125" s="133">
        <v>30</v>
      </c>
      <c r="AH125" s="144">
        <v>1</v>
      </c>
      <c r="AI125" s="144" t="s">
        <v>722</v>
      </c>
      <c r="AJ125" s="144" t="s">
        <v>851</v>
      </c>
      <c r="AK125" s="144"/>
      <c r="AL125" s="143"/>
      <c r="AM125" s="143"/>
      <c r="AN125" s="143"/>
      <c r="AO125" s="143"/>
      <c r="AP125" s="143"/>
      <c r="AQ125" s="143"/>
      <c r="AR125" s="142"/>
      <c r="AS125" s="142"/>
      <c r="AT125" s="142"/>
      <c r="AU125" s="141"/>
      <c r="AV125" s="141"/>
      <c r="AW125" s="141"/>
      <c r="AX125" s="140" t="s">
        <v>694</v>
      </c>
      <c r="AY125" s="140"/>
      <c r="AZ125" s="139"/>
      <c r="BA125" s="138"/>
      <c r="BB125" s="138"/>
      <c r="BC125" s="138"/>
      <c r="BD125" s="138"/>
      <c r="BE125" s="138"/>
      <c r="BF125" s="138"/>
      <c r="BG125" s="137"/>
      <c r="BH125" s="137"/>
      <c r="BI125" s="137"/>
      <c r="BJ125" s="137"/>
      <c r="BK125" s="136"/>
      <c r="BL125" s="136">
        <v>1</v>
      </c>
      <c r="BM125" s="135"/>
      <c r="BN125" s="134">
        <f>CJ125</f>
        <v>7.6</v>
      </c>
      <c r="BO125" s="133"/>
      <c r="BP125" s="133"/>
      <c r="BQ125" s="133"/>
      <c r="BR125" s="133"/>
      <c r="BS125" s="133"/>
      <c r="BT125" s="133"/>
      <c r="BU125" s="132">
        <f t="shared" si="75"/>
        <v>7.6</v>
      </c>
      <c r="BV125" s="132"/>
      <c r="BW125" s="132"/>
      <c r="BX125" s="132"/>
      <c r="BY125" s="132"/>
      <c r="BZ125" s="132"/>
      <c r="CA125" s="132"/>
      <c r="CB125" s="131">
        <v>500</v>
      </c>
      <c r="CC125" s="131">
        <v>500</v>
      </c>
      <c r="CD125" s="131">
        <v>500</v>
      </c>
      <c r="CE125" s="131">
        <v>500</v>
      </c>
      <c r="CF125" s="131">
        <v>500</v>
      </c>
      <c r="CG125" s="131">
        <v>500</v>
      </c>
      <c r="CH125" s="131">
        <v>500</v>
      </c>
      <c r="CI125" s="130" t="s">
        <v>987</v>
      </c>
      <c r="CJ125" s="129">
        <f>VLOOKUP($E125,[2]Activities!$A$9:$I$221,3,FALSE)/$AH125</f>
        <v>7.6</v>
      </c>
      <c r="CK125" s="129">
        <f>VLOOKUP($E125,[2]Activities!$A$9:$I$221,4,FALSE)/$AH125</f>
        <v>8.4</v>
      </c>
      <c r="CL125" s="129">
        <f>VLOOKUP($E125,[2]Activities!$A$9:$I$221,5,FALSE)/$AH125</f>
        <v>9.1</v>
      </c>
      <c r="CM125" s="129">
        <f>VLOOKUP($E125,[2]Activities!$A$9:$I$221,6,FALSE)/$AH125</f>
        <v>9.9</v>
      </c>
      <c r="CN125" s="129">
        <f>VLOOKUP($E125,[2]Activities!$A$9:$I$221,7,FALSE)/$AH125</f>
        <v>9.5</v>
      </c>
      <c r="CO125" s="129">
        <f>VLOOKUP($E125,[2]Activities!$A$9:$I$221,8,FALSE)/$AH125</f>
        <v>8.8000000000000007</v>
      </c>
      <c r="CP125" s="129">
        <f>VLOOKUP($E125,[2]Activities!$A$9:$I$221,9,FALSE)/$AH125</f>
        <v>8.1999999999999993</v>
      </c>
      <c r="CQ125" s="129"/>
      <c r="CR125" s="128"/>
      <c r="CS125" s="128"/>
      <c r="CT125" s="128"/>
      <c r="CU125" s="128"/>
      <c r="CV125" s="128"/>
      <c r="CW125" s="128"/>
      <c r="CX125" s="128"/>
      <c r="CY125" s="128"/>
      <c r="CZ125" s="128"/>
      <c r="DA125" s="128"/>
      <c r="DB125" s="128"/>
      <c r="DC125" s="128"/>
      <c r="DD125" s="128"/>
    </row>
    <row r="126" spans="1:108" x14ac:dyDescent="0.25">
      <c r="A126" s="127" t="s">
        <v>1598</v>
      </c>
      <c r="B126" s="127" t="s">
        <v>1393</v>
      </c>
      <c r="C126" s="127" t="s">
        <v>1537</v>
      </c>
      <c r="D126" s="127" t="s">
        <v>827</v>
      </c>
      <c r="E126" s="127" t="s">
        <v>1597</v>
      </c>
      <c r="F126" s="1" t="s">
        <v>1596</v>
      </c>
      <c r="G126" s="1" t="s">
        <v>1593</v>
      </c>
      <c r="H126" s="126">
        <v>82</v>
      </c>
      <c r="I126" s="126">
        <v>82</v>
      </c>
      <c r="J126" s="126">
        <v>82</v>
      </c>
      <c r="K126" s="126">
        <v>82</v>
      </c>
      <c r="L126" s="126">
        <v>82</v>
      </c>
      <c r="M126" s="126">
        <v>82</v>
      </c>
      <c r="N126" s="126">
        <v>82</v>
      </c>
      <c r="O126" s="115">
        <v>0.9</v>
      </c>
      <c r="P126" s="126">
        <f t="shared" ref="P126:V127" si="86">H126*0.05</f>
        <v>4.1000000000000005</v>
      </c>
      <c r="Q126" s="126">
        <f t="shared" si="86"/>
        <v>4.1000000000000005</v>
      </c>
      <c r="R126" s="126">
        <f t="shared" si="86"/>
        <v>4.1000000000000005</v>
      </c>
      <c r="S126" s="126">
        <f t="shared" si="86"/>
        <v>4.1000000000000005</v>
      </c>
      <c r="T126" s="126">
        <f t="shared" si="86"/>
        <v>4.1000000000000005</v>
      </c>
      <c r="U126" s="126">
        <f t="shared" si="86"/>
        <v>4.1000000000000005</v>
      </c>
      <c r="V126" s="126">
        <f t="shared" si="86"/>
        <v>4.1000000000000005</v>
      </c>
      <c r="W126" s="126">
        <v>0</v>
      </c>
      <c r="X126" s="126">
        <v>0</v>
      </c>
      <c r="Y126" s="126">
        <v>0</v>
      </c>
      <c r="Z126" s="126">
        <v>0</v>
      </c>
      <c r="AA126" s="126">
        <v>0</v>
      </c>
      <c r="AB126" s="126">
        <v>0</v>
      </c>
      <c r="AC126" s="126">
        <v>0</v>
      </c>
      <c r="AD126" s="115">
        <v>0.05</v>
      </c>
      <c r="AE126" s="115">
        <v>0</v>
      </c>
      <c r="AF126" s="115">
        <v>30</v>
      </c>
      <c r="AG126" s="115">
        <v>30</v>
      </c>
      <c r="AH126" s="125">
        <v>1</v>
      </c>
      <c r="AI126" s="125" t="s">
        <v>722</v>
      </c>
      <c r="AJ126" s="125" t="s">
        <v>851</v>
      </c>
      <c r="AK126" s="125"/>
      <c r="AL126" s="124"/>
      <c r="AM126" s="124"/>
      <c r="AN126" s="124"/>
      <c r="AO126" s="124"/>
      <c r="AP126" s="124"/>
      <c r="AQ126" s="124"/>
      <c r="AR126" s="123"/>
      <c r="AS126" s="123"/>
      <c r="AT126" s="123"/>
      <c r="AU126" s="122"/>
      <c r="AV126" s="122"/>
      <c r="AW126" s="122"/>
      <c r="AX126" s="120" t="s">
        <v>694</v>
      </c>
      <c r="AY126" s="120"/>
      <c r="AZ126" s="121"/>
      <c r="BA126" s="120"/>
      <c r="BB126" s="120"/>
      <c r="BC126" s="120"/>
      <c r="BD126" s="120"/>
      <c r="BE126" s="120"/>
      <c r="BF126" s="120"/>
      <c r="BG126" s="119"/>
      <c r="BH126" s="119"/>
      <c r="BI126" s="119"/>
      <c r="BJ126" s="119"/>
      <c r="BK126" s="118"/>
      <c r="BL126" s="118"/>
      <c r="BM126" s="117"/>
      <c r="BN126" s="116">
        <v>0</v>
      </c>
      <c r="BO126" s="115"/>
      <c r="BP126" s="115"/>
      <c r="BQ126" s="115"/>
      <c r="BR126" s="115"/>
      <c r="BS126" s="115"/>
      <c r="BT126" s="115"/>
      <c r="BU126" s="114">
        <f t="shared" si="75"/>
        <v>0</v>
      </c>
      <c r="BV126" s="114"/>
      <c r="BW126" s="114"/>
      <c r="BX126" s="114"/>
      <c r="BY126" s="114"/>
      <c r="BZ126" s="114"/>
      <c r="CA126" s="114"/>
      <c r="CB126" s="113">
        <v>0</v>
      </c>
      <c r="CC126" s="113">
        <v>500</v>
      </c>
      <c r="CD126" s="113">
        <v>500</v>
      </c>
      <c r="CE126" s="113">
        <v>500</v>
      </c>
      <c r="CF126" s="113">
        <v>500</v>
      </c>
      <c r="CG126" s="113">
        <v>500</v>
      </c>
      <c r="CH126" s="113">
        <v>500</v>
      </c>
      <c r="CI126" s="112" t="s">
        <v>987</v>
      </c>
      <c r="CJ126" s="111">
        <f>VLOOKUP($E126,[2]Activities!$A$9:$I$221,3,FALSE)/$AH126</f>
        <v>7.6</v>
      </c>
      <c r="CK126" s="111">
        <f>VLOOKUP($E126,[2]Activities!$A$9:$I$221,4,FALSE)/$AH126</f>
        <v>8.4</v>
      </c>
      <c r="CL126" s="111">
        <f>VLOOKUP($E126,[2]Activities!$A$9:$I$221,5,FALSE)/$AH126</f>
        <v>9.1</v>
      </c>
      <c r="CM126" s="111">
        <f>VLOOKUP($E126,[2]Activities!$A$9:$I$221,6,FALSE)/$AH126</f>
        <v>9.9</v>
      </c>
      <c r="CN126" s="111">
        <f>VLOOKUP($E126,[2]Activities!$A$9:$I$221,7,FALSE)/$AH126</f>
        <v>9.5</v>
      </c>
      <c r="CO126" s="111">
        <f>VLOOKUP($E126,[2]Activities!$A$9:$I$221,8,FALSE)/$AH126</f>
        <v>8.8000000000000007</v>
      </c>
      <c r="CP126" s="111">
        <f>VLOOKUP($E126,[2]Activities!$A$9:$I$221,9,FALSE)/$AH126</f>
        <v>8.1999999999999993</v>
      </c>
      <c r="CQ126" s="111"/>
      <c r="CR126" s="110"/>
      <c r="CS126" s="110"/>
      <c r="CT126" s="110"/>
      <c r="CU126" s="110"/>
      <c r="CV126" s="110"/>
      <c r="CW126" s="110"/>
      <c r="CX126" s="110"/>
      <c r="CY126" s="110"/>
      <c r="CZ126" s="110"/>
      <c r="DA126" s="110"/>
      <c r="DB126" s="110"/>
      <c r="DC126" s="110"/>
      <c r="DD126" s="110"/>
    </row>
    <row r="127" spans="1:108" x14ac:dyDescent="0.25">
      <c r="A127" s="146" t="s">
        <v>1595</v>
      </c>
      <c r="B127" s="146" t="s">
        <v>843</v>
      </c>
      <c r="C127" s="146" t="s">
        <v>1537</v>
      </c>
      <c r="D127" s="146" t="s">
        <v>827</v>
      </c>
      <c r="E127" s="146" t="s">
        <v>823</v>
      </c>
      <c r="F127" s="3" t="s">
        <v>1594</v>
      </c>
      <c r="G127" s="3" t="s">
        <v>1593</v>
      </c>
      <c r="H127" s="145">
        <f t="shared" ref="H127:N127" si="87">1963000/(2*8760)</f>
        <v>112.04337899543378</v>
      </c>
      <c r="I127" s="145">
        <f t="shared" si="87"/>
        <v>112.04337899543378</v>
      </c>
      <c r="J127" s="145">
        <f t="shared" si="87"/>
        <v>112.04337899543378</v>
      </c>
      <c r="K127" s="145">
        <f t="shared" si="87"/>
        <v>112.04337899543378</v>
      </c>
      <c r="L127" s="145">
        <f t="shared" si="87"/>
        <v>112.04337899543378</v>
      </c>
      <c r="M127" s="145">
        <f t="shared" si="87"/>
        <v>112.04337899543378</v>
      </c>
      <c r="N127" s="145">
        <f t="shared" si="87"/>
        <v>112.04337899543378</v>
      </c>
      <c r="O127" s="133">
        <v>0.9</v>
      </c>
      <c r="P127" s="145">
        <f t="shared" si="86"/>
        <v>5.6021689497716896</v>
      </c>
      <c r="Q127" s="145">
        <f t="shared" si="86"/>
        <v>5.6021689497716896</v>
      </c>
      <c r="R127" s="145">
        <f t="shared" si="86"/>
        <v>5.6021689497716896</v>
      </c>
      <c r="S127" s="145">
        <f t="shared" si="86"/>
        <v>5.6021689497716896</v>
      </c>
      <c r="T127" s="145">
        <f t="shared" si="86"/>
        <v>5.6021689497716896</v>
      </c>
      <c r="U127" s="145">
        <f t="shared" si="86"/>
        <v>5.6021689497716896</v>
      </c>
      <c r="V127" s="145">
        <f t="shared" si="86"/>
        <v>5.6021689497716896</v>
      </c>
      <c r="W127" s="145">
        <v>0</v>
      </c>
      <c r="X127" s="145">
        <v>0</v>
      </c>
      <c r="Y127" s="145">
        <v>0</v>
      </c>
      <c r="Z127" s="145">
        <v>0</v>
      </c>
      <c r="AA127" s="145">
        <v>0</v>
      </c>
      <c r="AB127" s="145">
        <v>0</v>
      </c>
      <c r="AC127" s="145">
        <v>0</v>
      </c>
      <c r="AD127" s="133">
        <v>0.05</v>
      </c>
      <c r="AE127" s="133">
        <v>0</v>
      </c>
      <c r="AF127" s="133">
        <v>30</v>
      </c>
      <c r="AG127" s="133">
        <v>30</v>
      </c>
      <c r="AH127" s="144">
        <v>1</v>
      </c>
      <c r="AI127" s="144" t="s">
        <v>722</v>
      </c>
      <c r="AJ127" s="144" t="s">
        <v>851</v>
      </c>
      <c r="AK127" s="144"/>
      <c r="AL127" s="143"/>
      <c r="AM127" s="143"/>
      <c r="AN127" s="143"/>
      <c r="AO127" s="143"/>
      <c r="AP127" s="143"/>
      <c r="AQ127" s="143"/>
      <c r="AR127" s="142"/>
      <c r="AS127" s="142"/>
      <c r="AT127" s="142"/>
      <c r="AU127" s="141"/>
      <c r="AV127" s="141"/>
      <c r="AW127" s="141"/>
      <c r="AX127" s="140" t="s">
        <v>694</v>
      </c>
      <c r="AY127" s="140"/>
      <c r="AZ127" s="139"/>
      <c r="BA127" s="138"/>
      <c r="BB127" s="138"/>
      <c r="BC127" s="138"/>
      <c r="BD127" s="138"/>
      <c r="BE127" s="138"/>
      <c r="BF127" s="138"/>
      <c r="BG127" s="137"/>
      <c r="BH127" s="137"/>
      <c r="BI127" s="137"/>
      <c r="BJ127" s="137"/>
      <c r="BK127" s="136"/>
      <c r="BL127" s="136"/>
      <c r="BM127" s="135"/>
      <c r="BN127" s="134"/>
      <c r="BO127" s="133"/>
      <c r="BP127" s="133"/>
      <c r="BQ127" s="133"/>
      <c r="BR127" s="133"/>
      <c r="BS127" s="133"/>
      <c r="BT127" s="133"/>
      <c r="BU127" s="132"/>
      <c r="BV127" s="132"/>
      <c r="BW127" s="132"/>
      <c r="BX127" s="132"/>
      <c r="BY127" s="132"/>
      <c r="BZ127" s="132"/>
      <c r="CA127" s="132"/>
      <c r="CB127" s="131">
        <v>0.5</v>
      </c>
      <c r="CC127" s="131">
        <v>500</v>
      </c>
      <c r="CD127" s="131">
        <v>500</v>
      </c>
      <c r="CE127" s="131">
        <v>500</v>
      </c>
      <c r="CF127" s="131">
        <v>500</v>
      </c>
      <c r="CG127" s="131">
        <v>500</v>
      </c>
      <c r="CH127" s="131">
        <v>500</v>
      </c>
      <c r="CI127" s="130" t="s">
        <v>987</v>
      </c>
      <c r="CJ127" s="129">
        <f>VLOOKUP($E127,[2]Activities!$A$9:$I$221,3,FALSE)/$AH127</f>
        <v>0</v>
      </c>
      <c r="CK127" s="129">
        <f>VLOOKUP($E127,[2]Activities!$A$9:$I$221,4,FALSE)/$AH127</f>
        <v>0</v>
      </c>
      <c r="CL127" s="129">
        <f>VLOOKUP($E127,[2]Activities!$A$9:$I$221,5,FALSE)/$AH127</f>
        <v>0</v>
      </c>
      <c r="CM127" s="129">
        <f>VLOOKUP($E127,[2]Activities!$A$9:$I$221,6,FALSE)/$AH127</f>
        <v>0</v>
      </c>
      <c r="CN127" s="129">
        <f>VLOOKUP($E127,[2]Activities!$A$9:$I$221,7,FALSE)/$AH127</f>
        <v>0</v>
      </c>
      <c r="CO127" s="129">
        <f>VLOOKUP($E127,[2]Activities!$A$9:$I$221,8,FALSE)/$AH127</f>
        <v>0</v>
      </c>
      <c r="CP127" s="129">
        <f>VLOOKUP($E127,[2]Activities!$A$9:$I$221,9,FALSE)/$AH127</f>
        <v>0</v>
      </c>
      <c r="CQ127" s="129"/>
      <c r="CR127" s="128"/>
      <c r="CS127" s="128"/>
      <c r="CT127" s="128"/>
      <c r="CU127" s="128"/>
      <c r="CV127" s="128"/>
      <c r="CW127" s="128"/>
      <c r="CX127" s="128"/>
      <c r="CY127" s="128"/>
      <c r="CZ127" s="128"/>
      <c r="DA127" s="128"/>
      <c r="DB127" s="128"/>
      <c r="DC127" s="128"/>
      <c r="DD127" s="128"/>
    </row>
    <row r="128" spans="1:108" x14ac:dyDescent="0.25">
      <c r="A128" s="127" t="s">
        <v>1592</v>
      </c>
      <c r="B128" s="127" t="s">
        <v>843</v>
      </c>
      <c r="C128" s="127" t="s">
        <v>1537</v>
      </c>
      <c r="D128" s="127" t="s">
        <v>827</v>
      </c>
      <c r="E128" s="127" t="s">
        <v>1037</v>
      </c>
      <c r="F128" s="1" t="s">
        <v>1591</v>
      </c>
      <c r="G128" s="1" t="s">
        <v>863</v>
      </c>
      <c r="H128" s="126">
        <v>2254.4</v>
      </c>
      <c r="I128" s="126">
        <v>2254.4</v>
      </c>
      <c r="J128" s="126">
        <v>2254.4</v>
      </c>
      <c r="K128" s="126">
        <v>2254.4</v>
      </c>
      <c r="L128" s="126">
        <v>2254.4</v>
      </c>
      <c r="M128" s="126">
        <v>2254.4</v>
      </c>
      <c r="N128" s="126">
        <v>2254.4</v>
      </c>
      <c r="O128" s="115">
        <v>0.9</v>
      </c>
      <c r="P128" s="126">
        <v>112.72</v>
      </c>
      <c r="Q128" s="126">
        <v>112.72</v>
      </c>
      <c r="R128" s="126">
        <v>112.72</v>
      </c>
      <c r="S128" s="126">
        <v>112.72</v>
      </c>
      <c r="T128" s="126">
        <v>112.72</v>
      </c>
      <c r="U128" s="126">
        <v>112.72</v>
      </c>
      <c r="V128" s="126">
        <v>112.72</v>
      </c>
      <c r="W128" s="126">
        <v>10.029999999999999</v>
      </c>
      <c r="X128" s="126">
        <v>10.029999999999999</v>
      </c>
      <c r="Y128" s="126">
        <v>10.029999999999999</v>
      </c>
      <c r="Z128" s="126">
        <v>10.029999999999999</v>
      </c>
      <c r="AA128" s="126">
        <v>10.029999999999999</v>
      </c>
      <c r="AB128" s="126">
        <v>10.029999999999999</v>
      </c>
      <c r="AC128" s="126">
        <v>10.029999999999999</v>
      </c>
      <c r="AD128" s="115">
        <v>0.05</v>
      </c>
      <c r="AE128" s="115">
        <v>0</v>
      </c>
      <c r="AF128" s="115">
        <v>30</v>
      </c>
      <c r="AG128" s="115">
        <v>30</v>
      </c>
      <c r="AH128" s="125">
        <v>31.536000000000001</v>
      </c>
      <c r="AI128" s="125" t="s">
        <v>1041</v>
      </c>
      <c r="AJ128" s="125" t="s">
        <v>1047</v>
      </c>
      <c r="AK128" s="125"/>
      <c r="AL128" s="124" t="s">
        <v>1026</v>
      </c>
      <c r="AM128" s="124" t="s">
        <v>1544</v>
      </c>
      <c r="AN128" s="124">
        <v>0.95</v>
      </c>
      <c r="AO128" s="124" t="s">
        <v>850</v>
      </c>
      <c r="AP128" s="124">
        <v>0.2</v>
      </c>
      <c r="AQ128" s="124">
        <v>0.15</v>
      </c>
      <c r="AR128" s="123"/>
      <c r="AS128" s="123"/>
      <c r="AT128" s="123"/>
      <c r="AU128" s="122"/>
      <c r="AV128" s="122"/>
      <c r="AW128" s="122"/>
      <c r="AX128" s="120" t="s">
        <v>694</v>
      </c>
      <c r="AY128" s="120"/>
      <c r="AZ128" s="121"/>
      <c r="BA128" s="120"/>
      <c r="BB128" s="120"/>
      <c r="BC128" s="120"/>
      <c r="BD128" s="120"/>
      <c r="BE128" s="120"/>
      <c r="BF128" s="120"/>
      <c r="BG128" s="119"/>
      <c r="BH128" s="119"/>
      <c r="BI128" s="119"/>
      <c r="BJ128" s="119"/>
      <c r="BK128" s="118">
        <v>0</v>
      </c>
      <c r="BL128" s="118">
        <f>IF(AG128=1,0,1)</f>
        <v>1</v>
      </c>
      <c r="BM128" s="117"/>
      <c r="BN128" s="116">
        <v>0.6</v>
      </c>
      <c r="BO128" s="115">
        <v>0.15</v>
      </c>
      <c r="BP128" s="115">
        <v>0.15</v>
      </c>
      <c r="BQ128" s="115">
        <v>0.15</v>
      </c>
      <c r="BR128" s="115">
        <v>0.15</v>
      </c>
      <c r="BS128" s="115"/>
      <c r="BT128" s="115"/>
      <c r="BU128" s="114">
        <f t="shared" ref="BU128:BU135" si="88">IF(BL128=1,BN128,0)</f>
        <v>0.6</v>
      </c>
      <c r="BV128" s="114"/>
      <c r="BW128" s="114"/>
      <c r="BX128" s="114"/>
      <c r="BY128" s="114"/>
      <c r="BZ128" s="114"/>
      <c r="CA128" s="114"/>
      <c r="CB128" s="113">
        <v>5</v>
      </c>
      <c r="CC128" s="113">
        <v>1.1000000000000001</v>
      </c>
      <c r="CD128" s="113">
        <v>1.1000000000000001</v>
      </c>
      <c r="CE128" s="113">
        <v>1.1000000000000001</v>
      </c>
      <c r="CF128" s="113">
        <v>1.1000000000000001</v>
      </c>
      <c r="CG128" s="113">
        <v>1.1000000000000001</v>
      </c>
      <c r="CH128" s="113">
        <v>1.1000000000000001</v>
      </c>
      <c r="CI128" s="112" t="s">
        <v>1274</v>
      </c>
      <c r="CJ128" s="111">
        <f>VLOOKUP($E128,[2]Activities!$A$9:$I$221,3,FALSE)/$AH128</f>
        <v>0</v>
      </c>
      <c r="CK128" s="111">
        <f>VLOOKUP($E128,[2]Activities!$A$9:$I$221,4,FALSE)/$AH128</f>
        <v>0</v>
      </c>
      <c r="CL128" s="111">
        <f>VLOOKUP($E128,[2]Activities!$A$9:$I$221,5,FALSE)/$AH128</f>
        <v>0</v>
      </c>
      <c r="CM128" s="111">
        <f>VLOOKUP($E128,[2]Activities!$A$9:$I$221,6,FALSE)/$AH128</f>
        <v>0</v>
      </c>
      <c r="CN128" s="111">
        <f>VLOOKUP($E128,[2]Activities!$A$9:$I$221,7,FALSE)/$AH128</f>
        <v>0</v>
      </c>
      <c r="CO128" s="111">
        <f>VLOOKUP($E128,[2]Activities!$A$9:$I$221,8,FALSE)/$AH128</f>
        <v>0</v>
      </c>
      <c r="CP128" s="111">
        <f>VLOOKUP($E128,[2]Activities!$A$9:$I$221,9,FALSE)/$AH128</f>
        <v>0</v>
      </c>
      <c r="CQ128" s="111"/>
      <c r="CR128" s="110"/>
      <c r="CS128" s="110"/>
      <c r="CT128" s="110"/>
      <c r="CU128" s="110"/>
      <c r="CV128" s="110"/>
      <c r="CW128" s="110"/>
      <c r="CX128" s="110"/>
      <c r="CY128" s="110"/>
      <c r="CZ128" s="110"/>
      <c r="DA128" s="110"/>
      <c r="DB128" s="110"/>
      <c r="DC128" s="110"/>
      <c r="DD128" s="110"/>
    </row>
    <row r="129" spans="1:108" x14ac:dyDescent="0.25">
      <c r="A129" s="146" t="s">
        <v>1590</v>
      </c>
      <c r="B129" s="146" t="s">
        <v>843</v>
      </c>
      <c r="C129" s="146" t="s">
        <v>1537</v>
      </c>
      <c r="D129" s="146" t="s">
        <v>827</v>
      </c>
      <c r="E129" s="146" t="s">
        <v>1037</v>
      </c>
      <c r="F129" s="3" t="s">
        <v>1589</v>
      </c>
      <c r="G129" s="3" t="s">
        <v>863</v>
      </c>
      <c r="H129" s="145">
        <v>4711.96</v>
      </c>
      <c r="I129" s="145">
        <v>4491.5</v>
      </c>
      <c r="J129" s="145">
        <v>4271.05</v>
      </c>
      <c r="K129" s="145">
        <v>4043.38</v>
      </c>
      <c r="L129" s="145">
        <v>3815.71</v>
      </c>
      <c r="M129" s="145">
        <v>3713.22</v>
      </c>
      <c r="N129" s="145">
        <v>3610.72</v>
      </c>
      <c r="O129" s="133">
        <v>0.9</v>
      </c>
      <c r="P129" s="145">
        <v>169.08</v>
      </c>
      <c r="Q129" s="145">
        <v>169.08</v>
      </c>
      <c r="R129" s="145">
        <v>169.08</v>
      </c>
      <c r="S129" s="145">
        <v>169.08</v>
      </c>
      <c r="T129" s="145">
        <v>169.08</v>
      </c>
      <c r="U129" s="145">
        <v>169.08</v>
      </c>
      <c r="V129" s="145">
        <v>169.08</v>
      </c>
      <c r="W129" s="145">
        <v>14.99</v>
      </c>
      <c r="X129" s="145">
        <v>14.99</v>
      </c>
      <c r="Y129" s="145">
        <v>14.99</v>
      </c>
      <c r="Z129" s="145">
        <v>14.99</v>
      </c>
      <c r="AA129" s="145">
        <v>14.99</v>
      </c>
      <c r="AB129" s="145">
        <v>14.99</v>
      </c>
      <c r="AC129" s="145">
        <v>14.99</v>
      </c>
      <c r="AD129" s="133">
        <v>0.05</v>
      </c>
      <c r="AE129" s="133">
        <v>0</v>
      </c>
      <c r="AF129" s="133">
        <v>30</v>
      </c>
      <c r="AG129" s="133">
        <v>30</v>
      </c>
      <c r="AH129" s="144">
        <v>31.536000000000001</v>
      </c>
      <c r="AI129" s="144" t="s">
        <v>1041</v>
      </c>
      <c r="AJ129" s="144" t="s">
        <v>1047</v>
      </c>
      <c r="AK129" s="144"/>
      <c r="AL129" s="143" t="s">
        <v>1026</v>
      </c>
      <c r="AM129" s="143" t="s">
        <v>1544</v>
      </c>
      <c r="AN129" s="143">
        <v>0.95</v>
      </c>
      <c r="AO129" s="143" t="s">
        <v>850</v>
      </c>
      <c r="AP129" s="143">
        <v>0.2</v>
      </c>
      <c r="AQ129" s="143">
        <v>0.15</v>
      </c>
      <c r="AR129" s="142"/>
      <c r="AS129" s="142"/>
      <c r="AT129" s="142"/>
      <c r="AU129" s="141"/>
      <c r="AV129" s="141"/>
      <c r="AW129" s="141"/>
      <c r="AX129" s="140" t="s">
        <v>694</v>
      </c>
      <c r="AY129" s="140"/>
      <c r="AZ129" s="139"/>
      <c r="BA129" s="138"/>
      <c r="BB129" s="138"/>
      <c r="BC129" s="138"/>
      <c r="BD129" s="138"/>
      <c r="BE129" s="138"/>
      <c r="BF129" s="138"/>
      <c r="BG129" s="137"/>
      <c r="BH129" s="137"/>
      <c r="BI129" s="137"/>
      <c r="BJ129" s="137"/>
      <c r="BK129" s="136">
        <v>0</v>
      </c>
      <c r="BL129" s="136">
        <f>IF(AG129=1,0,1)</f>
        <v>1</v>
      </c>
      <c r="BM129" s="135"/>
      <c r="BN129" s="134">
        <v>0</v>
      </c>
      <c r="BO129" s="133"/>
      <c r="BP129" s="133"/>
      <c r="BQ129" s="133"/>
      <c r="BR129" s="133"/>
      <c r="BS129" s="133"/>
      <c r="BT129" s="133"/>
      <c r="BU129" s="132">
        <f t="shared" si="88"/>
        <v>0</v>
      </c>
      <c r="BV129" s="132"/>
      <c r="BW129" s="132"/>
      <c r="BX129" s="132"/>
      <c r="BY129" s="132"/>
      <c r="BZ129" s="132"/>
      <c r="CA129" s="132"/>
      <c r="CB129" s="131"/>
      <c r="CC129" s="131">
        <v>0.2</v>
      </c>
      <c r="CD129" s="131">
        <v>0.5</v>
      </c>
      <c r="CE129" s="131">
        <v>1.1000000000000001</v>
      </c>
      <c r="CF129" s="131">
        <v>1.1000000000000001</v>
      </c>
      <c r="CG129" s="131">
        <v>1.1000000000000001</v>
      </c>
      <c r="CH129" s="131">
        <v>1.1000000000000001</v>
      </c>
      <c r="CI129" s="130" t="s">
        <v>1274</v>
      </c>
      <c r="CJ129" s="129">
        <f>VLOOKUP($E129,[2]Activities!$A$9:$I$221,3,FALSE)/$AH129</f>
        <v>0</v>
      </c>
      <c r="CK129" s="129">
        <f>VLOOKUP($E129,[2]Activities!$A$9:$I$221,4,FALSE)/$AH129</f>
        <v>0</v>
      </c>
      <c r="CL129" s="129">
        <f>VLOOKUP($E129,[2]Activities!$A$9:$I$221,5,FALSE)/$AH129</f>
        <v>0</v>
      </c>
      <c r="CM129" s="129">
        <f>VLOOKUP($E129,[2]Activities!$A$9:$I$221,6,FALSE)/$AH129</f>
        <v>0</v>
      </c>
      <c r="CN129" s="129">
        <f>VLOOKUP($E129,[2]Activities!$A$9:$I$221,7,FALSE)/$AH129</f>
        <v>0</v>
      </c>
      <c r="CO129" s="129">
        <f>VLOOKUP($E129,[2]Activities!$A$9:$I$221,8,FALSE)/$AH129</f>
        <v>0</v>
      </c>
      <c r="CP129" s="129">
        <f>VLOOKUP($E129,[2]Activities!$A$9:$I$221,9,FALSE)/$AH129</f>
        <v>0</v>
      </c>
      <c r="CQ129" s="129"/>
      <c r="CR129" s="128"/>
      <c r="CS129" s="128"/>
      <c r="CT129" s="128"/>
      <c r="CU129" s="128"/>
      <c r="CV129" s="128"/>
      <c r="CW129" s="128"/>
      <c r="CX129" s="128"/>
      <c r="CY129" s="128"/>
      <c r="CZ129" s="128"/>
      <c r="DA129" s="128"/>
      <c r="DB129" s="128"/>
      <c r="DC129" s="128"/>
      <c r="DD129" s="128"/>
    </row>
    <row r="130" spans="1:108" x14ac:dyDescent="0.25">
      <c r="A130" s="127" t="s">
        <v>1588</v>
      </c>
      <c r="B130" s="127" t="s">
        <v>843</v>
      </c>
      <c r="C130" s="127" t="s">
        <v>1537</v>
      </c>
      <c r="D130" s="127" t="s">
        <v>827</v>
      </c>
      <c r="E130" s="127" t="s">
        <v>1587</v>
      </c>
      <c r="F130" s="1" t="s">
        <v>1586</v>
      </c>
      <c r="G130" s="1" t="s">
        <v>1585</v>
      </c>
      <c r="H130" s="126">
        <f t="shared" ref="H130:N133" si="89">2000*0.8953/1.05/365</f>
        <v>4.6721461187214608</v>
      </c>
      <c r="I130" s="126">
        <f t="shared" si="89"/>
        <v>4.6721461187214608</v>
      </c>
      <c r="J130" s="126">
        <f t="shared" si="89"/>
        <v>4.6721461187214608</v>
      </c>
      <c r="K130" s="126">
        <f t="shared" si="89"/>
        <v>4.6721461187214608</v>
      </c>
      <c r="L130" s="126">
        <f t="shared" si="89"/>
        <v>4.6721461187214608</v>
      </c>
      <c r="M130" s="126">
        <f t="shared" si="89"/>
        <v>4.6721461187214608</v>
      </c>
      <c r="N130" s="126">
        <f t="shared" si="89"/>
        <v>4.6721461187214608</v>
      </c>
      <c r="O130" s="115">
        <v>0.9</v>
      </c>
      <c r="P130" s="126">
        <f t="shared" ref="P130:V133" si="90">H130*0.05</f>
        <v>0.23360730593607304</v>
      </c>
      <c r="Q130" s="126">
        <f t="shared" si="90"/>
        <v>0.23360730593607304</v>
      </c>
      <c r="R130" s="126">
        <f t="shared" si="90"/>
        <v>0.23360730593607304</v>
      </c>
      <c r="S130" s="126">
        <f t="shared" si="90"/>
        <v>0.23360730593607304</v>
      </c>
      <c r="T130" s="126">
        <f t="shared" si="90"/>
        <v>0.23360730593607304</v>
      </c>
      <c r="U130" s="126">
        <f t="shared" si="90"/>
        <v>0.23360730593607304</v>
      </c>
      <c r="V130" s="126">
        <f t="shared" si="90"/>
        <v>0.23360730593607304</v>
      </c>
      <c r="W130" s="126">
        <v>0</v>
      </c>
      <c r="X130" s="126">
        <v>0</v>
      </c>
      <c r="Y130" s="126">
        <v>0</v>
      </c>
      <c r="Z130" s="126">
        <v>0</v>
      </c>
      <c r="AA130" s="126">
        <v>0</v>
      </c>
      <c r="AB130" s="126">
        <v>0</v>
      </c>
      <c r="AC130" s="126">
        <v>0</v>
      </c>
      <c r="AD130" s="115">
        <v>0.05</v>
      </c>
      <c r="AE130" s="115">
        <v>0</v>
      </c>
      <c r="AF130" s="115">
        <v>30</v>
      </c>
      <c r="AG130" s="115">
        <v>30</v>
      </c>
      <c r="AH130" s="125">
        <v>1</v>
      </c>
      <c r="AI130" s="125" t="s">
        <v>722</v>
      </c>
      <c r="AJ130" s="125" t="s">
        <v>851</v>
      </c>
      <c r="AK130" s="125"/>
      <c r="AL130" s="124"/>
      <c r="AM130" s="124"/>
      <c r="AN130" s="124"/>
      <c r="AO130" s="124"/>
      <c r="AP130" s="124"/>
      <c r="AQ130" s="124"/>
      <c r="AR130" s="123"/>
      <c r="AS130" s="123"/>
      <c r="AT130" s="123"/>
      <c r="AU130" s="122"/>
      <c r="AV130" s="122"/>
      <c r="AW130" s="122"/>
      <c r="AX130" s="120" t="s">
        <v>694</v>
      </c>
      <c r="AY130" s="120"/>
      <c r="AZ130" s="121"/>
      <c r="BA130" s="120"/>
      <c r="BB130" s="120"/>
      <c r="BC130" s="120"/>
      <c r="BD130" s="120"/>
      <c r="BE130" s="120"/>
      <c r="BF130" s="120"/>
      <c r="BG130" s="119"/>
      <c r="BH130" s="119"/>
      <c r="BI130" s="119"/>
      <c r="BJ130" s="119"/>
      <c r="BK130" s="118"/>
      <c r="BL130" s="118">
        <v>1</v>
      </c>
      <c r="BM130" s="117"/>
      <c r="BN130" s="116">
        <v>0</v>
      </c>
      <c r="BO130" s="115"/>
      <c r="BP130" s="115"/>
      <c r="BQ130" s="115"/>
      <c r="BR130" s="115"/>
      <c r="BS130" s="115"/>
      <c r="BT130" s="115"/>
      <c r="BU130" s="114">
        <f t="shared" si="88"/>
        <v>0</v>
      </c>
      <c r="BV130" s="114"/>
      <c r="BW130" s="114"/>
      <c r="BX130" s="114"/>
      <c r="BY130" s="114"/>
      <c r="BZ130" s="114"/>
      <c r="CA130" s="114"/>
      <c r="CB130" s="113">
        <v>0</v>
      </c>
      <c r="CC130" s="113">
        <v>500</v>
      </c>
      <c r="CD130" s="113">
        <v>500</v>
      </c>
      <c r="CE130" s="113">
        <v>500</v>
      </c>
      <c r="CF130" s="113">
        <v>500</v>
      </c>
      <c r="CG130" s="113">
        <v>500</v>
      </c>
      <c r="CH130" s="113">
        <v>500</v>
      </c>
      <c r="CI130" s="112" t="s">
        <v>987</v>
      </c>
      <c r="CJ130" s="111">
        <f>VLOOKUP($E130,[2]Activities!$A$9:$I$221,3,FALSE)/$AH130</f>
        <v>0</v>
      </c>
      <c r="CK130" s="111">
        <f>VLOOKUP($E130,[2]Activities!$A$9:$I$221,4,FALSE)/$AH130</f>
        <v>0</v>
      </c>
      <c r="CL130" s="111">
        <f>VLOOKUP($E130,[2]Activities!$A$9:$I$221,5,FALSE)/$AH130</f>
        <v>0</v>
      </c>
      <c r="CM130" s="111">
        <f>VLOOKUP($E130,[2]Activities!$A$9:$I$221,6,FALSE)/$AH130</f>
        <v>0</v>
      </c>
      <c r="CN130" s="111">
        <f>VLOOKUP($E130,[2]Activities!$A$9:$I$221,7,FALSE)/$AH130</f>
        <v>0</v>
      </c>
      <c r="CO130" s="111">
        <f>VLOOKUP($E130,[2]Activities!$A$9:$I$221,8,FALSE)/$AH130</f>
        <v>0</v>
      </c>
      <c r="CP130" s="111">
        <f>VLOOKUP($E130,[2]Activities!$A$9:$I$221,9,FALSE)/$AH130</f>
        <v>0</v>
      </c>
      <c r="CQ130" s="111"/>
      <c r="CR130" s="110"/>
      <c r="CS130" s="110"/>
      <c r="CT130" s="110"/>
      <c r="CU130" s="110"/>
      <c r="CV130" s="110"/>
      <c r="CW130" s="110"/>
      <c r="CX130" s="110"/>
      <c r="CY130" s="110"/>
      <c r="CZ130" s="110"/>
      <c r="DA130" s="110"/>
      <c r="DB130" s="110"/>
      <c r="DC130" s="110"/>
      <c r="DD130" s="110"/>
    </row>
    <row r="131" spans="1:108" x14ac:dyDescent="0.25">
      <c r="A131" s="146" t="s">
        <v>1584</v>
      </c>
      <c r="B131" s="146" t="s">
        <v>1393</v>
      </c>
      <c r="C131" s="146" t="s">
        <v>1537</v>
      </c>
      <c r="D131" s="146" t="s">
        <v>827</v>
      </c>
      <c r="E131" s="146" t="s">
        <v>1552</v>
      </c>
      <c r="F131" s="3" t="s">
        <v>1583</v>
      </c>
      <c r="G131" s="3" t="s">
        <v>1550</v>
      </c>
      <c r="H131" s="145">
        <f t="shared" si="89"/>
        <v>4.6721461187214608</v>
      </c>
      <c r="I131" s="145">
        <f t="shared" si="89"/>
        <v>4.6721461187214608</v>
      </c>
      <c r="J131" s="145">
        <f t="shared" si="89"/>
        <v>4.6721461187214608</v>
      </c>
      <c r="K131" s="145">
        <f t="shared" si="89"/>
        <v>4.6721461187214608</v>
      </c>
      <c r="L131" s="145">
        <f t="shared" si="89"/>
        <v>4.6721461187214608</v>
      </c>
      <c r="M131" s="145">
        <f t="shared" si="89"/>
        <v>4.6721461187214608</v>
      </c>
      <c r="N131" s="145">
        <f t="shared" si="89"/>
        <v>4.6721461187214608</v>
      </c>
      <c r="O131" s="133">
        <v>0.9</v>
      </c>
      <c r="P131" s="145">
        <f t="shared" si="90"/>
        <v>0.23360730593607304</v>
      </c>
      <c r="Q131" s="145">
        <f t="shared" si="90"/>
        <v>0.23360730593607304</v>
      </c>
      <c r="R131" s="145">
        <f t="shared" si="90"/>
        <v>0.23360730593607304</v>
      </c>
      <c r="S131" s="145">
        <f t="shared" si="90"/>
        <v>0.23360730593607304</v>
      </c>
      <c r="T131" s="145">
        <f t="shared" si="90"/>
        <v>0.23360730593607304</v>
      </c>
      <c r="U131" s="145">
        <f t="shared" si="90"/>
        <v>0.23360730593607304</v>
      </c>
      <c r="V131" s="145">
        <f t="shared" si="90"/>
        <v>0.23360730593607304</v>
      </c>
      <c r="W131" s="145">
        <v>0</v>
      </c>
      <c r="X131" s="145">
        <v>0</v>
      </c>
      <c r="Y131" s="145">
        <v>0</v>
      </c>
      <c r="Z131" s="145">
        <v>0</v>
      </c>
      <c r="AA131" s="145">
        <v>0</v>
      </c>
      <c r="AB131" s="145">
        <v>0</v>
      </c>
      <c r="AC131" s="145">
        <v>0</v>
      </c>
      <c r="AD131" s="133">
        <v>0.05</v>
      </c>
      <c r="AE131" s="133">
        <v>0</v>
      </c>
      <c r="AF131" s="133">
        <v>30</v>
      </c>
      <c r="AG131" s="133">
        <v>30</v>
      </c>
      <c r="AH131" s="144">
        <v>1</v>
      </c>
      <c r="AI131" s="144" t="s">
        <v>722</v>
      </c>
      <c r="AJ131" s="144" t="s">
        <v>851</v>
      </c>
      <c r="AK131" s="144"/>
      <c r="AL131" s="143"/>
      <c r="AM131" s="143"/>
      <c r="AN131" s="143"/>
      <c r="AO131" s="143"/>
      <c r="AP131" s="143"/>
      <c r="AQ131" s="143"/>
      <c r="AR131" s="142"/>
      <c r="AS131" s="142"/>
      <c r="AT131" s="142"/>
      <c r="AU131" s="141"/>
      <c r="AV131" s="141"/>
      <c r="AW131" s="141"/>
      <c r="AX131" s="140" t="s">
        <v>694</v>
      </c>
      <c r="AY131" s="140"/>
      <c r="AZ131" s="139"/>
      <c r="BA131" s="138"/>
      <c r="BB131" s="138"/>
      <c r="BC131" s="138"/>
      <c r="BD131" s="138"/>
      <c r="BE131" s="138"/>
      <c r="BF131" s="138"/>
      <c r="BG131" s="137"/>
      <c r="BH131" s="137"/>
      <c r="BI131" s="137"/>
      <c r="BJ131" s="137"/>
      <c r="BK131" s="136"/>
      <c r="BL131" s="136">
        <v>1</v>
      </c>
      <c r="BM131" s="135"/>
      <c r="BN131" s="134">
        <v>0</v>
      </c>
      <c r="BO131" s="133"/>
      <c r="BP131" s="133"/>
      <c r="BQ131" s="133"/>
      <c r="BR131" s="133"/>
      <c r="BS131" s="133"/>
      <c r="BT131" s="133"/>
      <c r="BU131" s="132">
        <f t="shared" si="88"/>
        <v>0</v>
      </c>
      <c r="BV131" s="132"/>
      <c r="BW131" s="132"/>
      <c r="BX131" s="132"/>
      <c r="BY131" s="132"/>
      <c r="BZ131" s="132"/>
      <c r="CA131" s="132"/>
      <c r="CB131" s="131">
        <v>0</v>
      </c>
      <c r="CC131" s="131">
        <v>500</v>
      </c>
      <c r="CD131" s="131">
        <v>500</v>
      </c>
      <c r="CE131" s="131">
        <v>500</v>
      </c>
      <c r="CF131" s="131">
        <v>500</v>
      </c>
      <c r="CG131" s="131">
        <v>500</v>
      </c>
      <c r="CH131" s="131">
        <v>500</v>
      </c>
      <c r="CI131" s="130" t="s">
        <v>987</v>
      </c>
      <c r="CJ131" s="129">
        <f>VLOOKUP($E131,[2]Activities!$A$9:$I$221,3,FALSE)/$AH131</f>
        <v>0</v>
      </c>
      <c r="CK131" s="129">
        <f>VLOOKUP($E131,[2]Activities!$A$9:$I$221,4,FALSE)/$AH131</f>
        <v>0</v>
      </c>
      <c r="CL131" s="129">
        <f>VLOOKUP($E131,[2]Activities!$A$9:$I$221,5,FALSE)/$AH131</f>
        <v>0</v>
      </c>
      <c r="CM131" s="129">
        <f>VLOOKUP($E131,[2]Activities!$A$9:$I$221,6,FALSE)/$AH131</f>
        <v>0</v>
      </c>
      <c r="CN131" s="129">
        <f>VLOOKUP($E131,[2]Activities!$A$9:$I$221,7,FALSE)/$AH131</f>
        <v>0</v>
      </c>
      <c r="CO131" s="129">
        <f>VLOOKUP($E131,[2]Activities!$A$9:$I$221,8,FALSE)/$AH131</f>
        <v>0</v>
      </c>
      <c r="CP131" s="129">
        <f>VLOOKUP($E131,[2]Activities!$A$9:$I$221,9,FALSE)/$AH131</f>
        <v>0</v>
      </c>
      <c r="CQ131" s="129"/>
      <c r="CR131" s="128"/>
      <c r="CS131" s="128"/>
      <c r="CT131" s="128"/>
      <c r="CU131" s="128"/>
      <c r="CV131" s="128"/>
      <c r="CW131" s="128"/>
      <c r="CX131" s="128"/>
      <c r="CY131" s="128"/>
      <c r="CZ131" s="128"/>
      <c r="DA131" s="128"/>
      <c r="DB131" s="128"/>
      <c r="DC131" s="128"/>
      <c r="DD131" s="128"/>
    </row>
    <row r="132" spans="1:108" x14ac:dyDescent="0.25">
      <c r="A132" s="127" t="s">
        <v>1582</v>
      </c>
      <c r="B132" s="127" t="s">
        <v>1393</v>
      </c>
      <c r="C132" s="127" t="s">
        <v>1537</v>
      </c>
      <c r="D132" s="127" t="s">
        <v>827</v>
      </c>
      <c r="E132" s="127" t="s">
        <v>1560</v>
      </c>
      <c r="F132" s="1" t="s">
        <v>1581</v>
      </c>
      <c r="G132" s="1" t="s">
        <v>1558</v>
      </c>
      <c r="H132" s="126">
        <f t="shared" si="89"/>
        <v>4.6721461187214608</v>
      </c>
      <c r="I132" s="126">
        <f t="shared" si="89"/>
        <v>4.6721461187214608</v>
      </c>
      <c r="J132" s="126">
        <f t="shared" si="89"/>
        <v>4.6721461187214608</v>
      </c>
      <c r="K132" s="126">
        <f t="shared" si="89"/>
        <v>4.6721461187214608</v>
      </c>
      <c r="L132" s="126">
        <f t="shared" si="89"/>
        <v>4.6721461187214608</v>
      </c>
      <c r="M132" s="126">
        <f t="shared" si="89"/>
        <v>4.6721461187214608</v>
      </c>
      <c r="N132" s="126">
        <f t="shared" si="89"/>
        <v>4.6721461187214608</v>
      </c>
      <c r="O132" s="115">
        <v>0.9</v>
      </c>
      <c r="P132" s="126">
        <f t="shared" si="90"/>
        <v>0.23360730593607304</v>
      </c>
      <c r="Q132" s="126">
        <f t="shared" si="90"/>
        <v>0.23360730593607304</v>
      </c>
      <c r="R132" s="126">
        <f t="shared" si="90"/>
        <v>0.23360730593607304</v>
      </c>
      <c r="S132" s="126">
        <f t="shared" si="90"/>
        <v>0.23360730593607304</v>
      </c>
      <c r="T132" s="126">
        <f t="shared" si="90"/>
        <v>0.23360730593607304</v>
      </c>
      <c r="U132" s="126">
        <f t="shared" si="90"/>
        <v>0.23360730593607304</v>
      </c>
      <c r="V132" s="126">
        <f t="shared" si="90"/>
        <v>0.23360730593607304</v>
      </c>
      <c r="W132" s="126">
        <v>0</v>
      </c>
      <c r="X132" s="126">
        <v>0</v>
      </c>
      <c r="Y132" s="126">
        <v>0</v>
      </c>
      <c r="Z132" s="126">
        <v>0</v>
      </c>
      <c r="AA132" s="126">
        <v>0</v>
      </c>
      <c r="AB132" s="126">
        <v>0</v>
      </c>
      <c r="AC132" s="126">
        <v>0</v>
      </c>
      <c r="AD132" s="115">
        <v>0.05</v>
      </c>
      <c r="AE132" s="115">
        <v>0</v>
      </c>
      <c r="AF132" s="115">
        <v>30</v>
      </c>
      <c r="AG132" s="115">
        <v>30</v>
      </c>
      <c r="AH132" s="125">
        <v>1</v>
      </c>
      <c r="AI132" s="125" t="s">
        <v>722</v>
      </c>
      <c r="AJ132" s="125" t="s">
        <v>851</v>
      </c>
      <c r="AK132" s="125"/>
      <c r="AL132" s="124"/>
      <c r="AM132" s="124"/>
      <c r="AN132" s="124"/>
      <c r="AO132" s="124"/>
      <c r="AP132" s="124"/>
      <c r="AQ132" s="124"/>
      <c r="AR132" s="123"/>
      <c r="AS132" s="123"/>
      <c r="AT132" s="123"/>
      <c r="AU132" s="122"/>
      <c r="AV132" s="122"/>
      <c r="AW132" s="122"/>
      <c r="AX132" s="120" t="s">
        <v>694</v>
      </c>
      <c r="AY132" s="120"/>
      <c r="AZ132" s="121"/>
      <c r="BA132" s="120"/>
      <c r="BB132" s="120"/>
      <c r="BC132" s="120"/>
      <c r="BD132" s="120"/>
      <c r="BE132" s="120"/>
      <c r="BF132" s="120"/>
      <c r="BG132" s="119"/>
      <c r="BH132" s="119"/>
      <c r="BI132" s="119"/>
      <c r="BJ132" s="119"/>
      <c r="BK132" s="118"/>
      <c r="BL132" s="118">
        <v>1</v>
      </c>
      <c r="BM132" s="117"/>
      <c r="BN132" s="116">
        <v>0</v>
      </c>
      <c r="BO132" s="115"/>
      <c r="BP132" s="115"/>
      <c r="BQ132" s="115"/>
      <c r="BR132" s="115"/>
      <c r="BS132" s="115"/>
      <c r="BT132" s="115"/>
      <c r="BU132" s="114">
        <f t="shared" si="88"/>
        <v>0</v>
      </c>
      <c r="BV132" s="114"/>
      <c r="BW132" s="114"/>
      <c r="BX132" s="114"/>
      <c r="BY132" s="114"/>
      <c r="BZ132" s="114"/>
      <c r="CA132" s="114"/>
      <c r="CB132" s="113">
        <v>0</v>
      </c>
      <c r="CC132" s="113">
        <v>500</v>
      </c>
      <c r="CD132" s="113">
        <v>500</v>
      </c>
      <c r="CE132" s="113">
        <v>500</v>
      </c>
      <c r="CF132" s="113">
        <v>500</v>
      </c>
      <c r="CG132" s="113">
        <v>500</v>
      </c>
      <c r="CH132" s="113">
        <v>500</v>
      </c>
      <c r="CI132" s="112" t="s">
        <v>987</v>
      </c>
      <c r="CJ132" s="111">
        <f>VLOOKUP($E132,[2]Activities!$A$9:$I$221,3,FALSE)/$AH132</f>
        <v>0</v>
      </c>
      <c r="CK132" s="111">
        <f>VLOOKUP($E132,[2]Activities!$A$9:$I$221,4,FALSE)/$AH132</f>
        <v>0</v>
      </c>
      <c r="CL132" s="111">
        <f>VLOOKUP($E132,[2]Activities!$A$9:$I$221,5,FALSE)/$AH132</f>
        <v>0</v>
      </c>
      <c r="CM132" s="111">
        <f>VLOOKUP($E132,[2]Activities!$A$9:$I$221,6,FALSE)/$AH132</f>
        <v>0</v>
      </c>
      <c r="CN132" s="111">
        <f>VLOOKUP($E132,[2]Activities!$A$9:$I$221,7,FALSE)/$AH132</f>
        <v>0</v>
      </c>
      <c r="CO132" s="111">
        <f>VLOOKUP($E132,[2]Activities!$A$9:$I$221,8,FALSE)/$AH132</f>
        <v>0</v>
      </c>
      <c r="CP132" s="111">
        <f>VLOOKUP($E132,[2]Activities!$A$9:$I$221,9,FALSE)/$AH132</f>
        <v>0</v>
      </c>
      <c r="CQ132" s="111"/>
      <c r="CR132" s="110"/>
      <c r="CS132" s="110"/>
      <c r="CT132" s="110"/>
      <c r="CU132" s="110"/>
      <c r="CV132" s="110"/>
      <c r="CW132" s="110"/>
      <c r="CX132" s="110"/>
      <c r="CY132" s="110"/>
      <c r="CZ132" s="110"/>
      <c r="DA132" s="110"/>
      <c r="DB132" s="110"/>
      <c r="DC132" s="110"/>
      <c r="DD132" s="110"/>
    </row>
    <row r="133" spans="1:108" x14ac:dyDescent="0.25">
      <c r="A133" s="146" t="s">
        <v>1580</v>
      </c>
      <c r="B133" s="146" t="s">
        <v>1393</v>
      </c>
      <c r="C133" s="146" t="s">
        <v>1537</v>
      </c>
      <c r="D133" s="146" t="s">
        <v>827</v>
      </c>
      <c r="E133" s="146" t="s">
        <v>1556</v>
      </c>
      <c r="F133" s="3" t="s">
        <v>1579</v>
      </c>
      <c r="G133" s="3" t="s">
        <v>1554</v>
      </c>
      <c r="H133" s="145">
        <f t="shared" si="89"/>
        <v>4.6721461187214608</v>
      </c>
      <c r="I133" s="145">
        <f t="shared" si="89"/>
        <v>4.6721461187214608</v>
      </c>
      <c r="J133" s="145">
        <f t="shared" si="89"/>
        <v>4.6721461187214608</v>
      </c>
      <c r="K133" s="145">
        <f t="shared" si="89"/>
        <v>4.6721461187214608</v>
      </c>
      <c r="L133" s="145">
        <f t="shared" si="89"/>
        <v>4.6721461187214608</v>
      </c>
      <c r="M133" s="145">
        <f t="shared" si="89"/>
        <v>4.6721461187214608</v>
      </c>
      <c r="N133" s="145">
        <f t="shared" si="89"/>
        <v>4.6721461187214608</v>
      </c>
      <c r="O133" s="133">
        <v>0.9</v>
      </c>
      <c r="P133" s="145">
        <f t="shared" si="90"/>
        <v>0.23360730593607304</v>
      </c>
      <c r="Q133" s="145">
        <f t="shared" si="90"/>
        <v>0.23360730593607304</v>
      </c>
      <c r="R133" s="145">
        <f t="shared" si="90"/>
        <v>0.23360730593607304</v>
      </c>
      <c r="S133" s="145">
        <f t="shared" si="90"/>
        <v>0.23360730593607304</v>
      </c>
      <c r="T133" s="145">
        <f t="shared" si="90"/>
        <v>0.23360730593607304</v>
      </c>
      <c r="U133" s="145">
        <f t="shared" si="90"/>
        <v>0.23360730593607304</v>
      </c>
      <c r="V133" s="145">
        <f t="shared" si="90"/>
        <v>0.23360730593607304</v>
      </c>
      <c r="W133" s="145">
        <v>0</v>
      </c>
      <c r="X133" s="145">
        <v>0</v>
      </c>
      <c r="Y133" s="145">
        <v>0</v>
      </c>
      <c r="Z133" s="145">
        <v>0</v>
      </c>
      <c r="AA133" s="145">
        <v>0</v>
      </c>
      <c r="AB133" s="145">
        <v>0</v>
      </c>
      <c r="AC133" s="145">
        <v>0</v>
      </c>
      <c r="AD133" s="133">
        <v>0.05</v>
      </c>
      <c r="AE133" s="133">
        <v>0</v>
      </c>
      <c r="AF133" s="133">
        <v>30</v>
      </c>
      <c r="AG133" s="133">
        <v>30</v>
      </c>
      <c r="AH133" s="144">
        <v>1</v>
      </c>
      <c r="AI133" s="144" t="s">
        <v>722</v>
      </c>
      <c r="AJ133" s="144" t="s">
        <v>851</v>
      </c>
      <c r="AK133" s="144"/>
      <c r="AL133" s="143"/>
      <c r="AM133" s="143"/>
      <c r="AN133" s="143"/>
      <c r="AO133" s="143"/>
      <c r="AP133" s="143"/>
      <c r="AQ133" s="143"/>
      <c r="AR133" s="142"/>
      <c r="AS133" s="142"/>
      <c r="AT133" s="142"/>
      <c r="AU133" s="141"/>
      <c r="AV133" s="141"/>
      <c r="AW133" s="141"/>
      <c r="AX133" s="140" t="s">
        <v>694</v>
      </c>
      <c r="AY133" s="140"/>
      <c r="AZ133" s="139"/>
      <c r="BA133" s="138"/>
      <c r="BB133" s="138"/>
      <c r="BC133" s="138"/>
      <c r="BD133" s="138"/>
      <c r="BE133" s="138"/>
      <c r="BF133" s="138"/>
      <c r="BG133" s="137"/>
      <c r="BH133" s="137"/>
      <c r="BI133" s="137"/>
      <c r="BJ133" s="137"/>
      <c r="BK133" s="136"/>
      <c r="BL133" s="136">
        <v>1</v>
      </c>
      <c r="BM133" s="135"/>
      <c r="BN133" s="134">
        <v>0</v>
      </c>
      <c r="BO133" s="133"/>
      <c r="BP133" s="133"/>
      <c r="BQ133" s="133"/>
      <c r="BR133" s="133"/>
      <c r="BS133" s="133"/>
      <c r="BT133" s="133"/>
      <c r="BU133" s="132">
        <f t="shared" si="88"/>
        <v>0</v>
      </c>
      <c r="BV133" s="132"/>
      <c r="BW133" s="132"/>
      <c r="BX133" s="132"/>
      <c r="BY133" s="132"/>
      <c r="BZ133" s="132"/>
      <c r="CA133" s="132"/>
      <c r="CB133" s="131">
        <v>0</v>
      </c>
      <c r="CC133" s="131">
        <v>500</v>
      </c>
      <c r="CD133" s="131">
        <v>500</v>
      </c>
      <c r="CE133" s="131">
        <v>500</v>
      </c>
      <c r="CF133" s="131">
        <v>500</v>
      </c>
      <c r="CG133" s="131">
        <v>500</v>
      </c>
      <c r="CH133" s="131">
        <v>500</v>
      </c>
      <c r="CI133" s="130" t="s">
        <v>987</v>
      </c>
      <c r="CJ133" s="129">
        <f>VLOOKUP($E133,[2]Activities!$A$9:$I$221,3,FALSE)/$AH133</f>
        <v>0</v>
      </c>
      <c r="CK133" s="129">
        <f>VLOOKUP($E133,[2]Activities!$A$9:$I$221,4,FALSE)/$AH133</f>
        <v>0</v>
      </c>
      <c r="CL133" s="129">
        <f>VLOOKUP($E133,[2]Activities!$A$9:$I$221,5,FALSE)/$AH133</f>
        <v>0</v>
      </c>
      <c r="CM133" s="129">
        <f>VLOOKUP($E133,[2]Activities!$A$9:$I$221,6,FALSE)/$AH133</f>
        <v>0</v>
      </c>
      <c r="CN133" s="129">
        <f>VLOOKUP($E133,[2]Activities!$A$9:$I$221,7,FALSE)/$AH133</f>
        <v>0</v>
      </c>
      <c r="CO133" s="129">
        <f>VLOOKUP($E133,[2]Activities!$A$9:$I$221,8,FALSE)/$AH133</f>
        <v>0</v>
      </c>
      <c r="CP133" s="129">
        <f>VLOOKUP($E133,[2]Activities!$A$9:$I$221,9,FALSE)/$AH133</f>
        <v>0</v>
      </c>
      <c r="CQ133" s="129"/>
      <c r="CR133" s="128"/>
      <c r="CS133" s="128"/>
      <c r="CT133" s="128"/>
      <c r="CU133" s="128"/>
      <c r="CV133" s="128"/>
      <c r="CW133" s="128"/>
      <c r="CX133" s="128"/>
      <c r="CY133" s="128"/>
      <c r="CZ133" s="128"/>
      <c r="DA133" s="128"/>
      <c r="DB133" s="128"/>
      <c r="DC133" s="128"/>
      <c r="DD133" s="128"/>
    </row>
    <row r="134" spans="1:108" x14ac:dyDescent="0.25">
      <c r="A134" s="127" t="s">
        <v>1578</v>
      </c>
      <c r="B134" s="127" t="s">
        <v>843</v>
      </c>
      <c r="C134" s="127" t="s">
        <v>1537</v>
      </c>
      <c r="D134" s="127" t="s">
        <v>827</v>
      </c>
      <c r="E134" s="127" t="s">
        <v>937</v>
      </c>
      <c r="F134" s="1" t="s">
        <v>1577</v>
      </c>
      <c r="G134" s="1" t="s">
        <v>791</v>
      </c>
      <c r="H134" s="126">
        <v>650</v>
      </c>
      <c r="I134" s="126">
        <v>650</v>
      </c>
      <c r="J134" s="126">
        <v>650</v>
      </c>
      <c r="K134" s="126">
        <v>650</v>
      </c>
      <c r="L134" s="126">
        <v>650</v>
      </c>
      <c r="M134" s="126">
        <v>650</v>
      </c>
      <c r="N134" s="126">
        <v>650</v>
      </c>
      <c r="O134" s="115">
        <v>0.9</v>
      </c>
      <c r="P134" s="126">
        <v>20</v>
      </c>
      <c r="Q134" s="126">
        <v>20</v>
      </c>
      <c r="R134" s="126">
        <v>20</v>
      </c>
      <c r="S134" s="126">
        <v>20</v>
      </c>
      <c r="T134" s="126">
        <v>20</v>
      </c>
      <c r="U134" s="126">
        <v>20</v>
      </c>
      <c r="V134" s="126">
        <v>20</v>
      </c>
      <c r="W134" s="126"/>
      <c r="X134" s="126"/>
      <c r="Y134" s="126"/>
      <c r="Z134" s="126"/>
      <c r="AA134" s="126"/>
      <c r="AB134" s="126"/>
      <c r="AC134" s="126"/>
      <c r="AD134" s="115">
        <v>0.05</v>
      </c>
      <c r="AE134" s="115">
        <v>0</v>
      </c>
      <c r="AF134" s="115">
        <v>30</v>
      </c>
      <c r="AG134" s="115">
        <v>30</v>
      </c>
      <c r="AH134" s="125">
        <v>1</v>
      </c>
      <c r="AI134" s="125" t="s">
        <v>722</v>
      </c>
      <c r="AJ134" s="125" t="s">
        <v>851</v>
      </c>
      <c r="AK134" s="125"/>
      <c r="AL134" s="124"/>
      <c r="AM134" s="124"/>
      <c r="AN134" s="124"/>
      <c r="AO134" s="124"/>
      <c r="AP134" s="124"/>
      <c r="AQ134" s="124"/>
      <c r="AR134" s="123"/>
      <c r="AS134" s="123"/>
      <c r="AT134" s="123"/>
      <c r="AU134" s="122"/>
      <c r="AV134" s="122"/>
      <c r="AW134" s="122"/>
      <c r="AX134" s="120" t="s">
        <v>694</v>
      </c>
      <c r="AY134" s="120"/>
      <c r="AZ134" s="121"/>
      <c r="BA134" s="120"/>
      <c r="BB134" s="120"/>
      <c r="BC134" s="120"/>
      <c r="BD134" s="120"/>
      <c r="BE134" s="120"/>
      <c r="BF134" s="120"/>
      <c r="BG134" s="119"/>
      <c r="BH134" s="119"/>
      <c r="BI134" s="119"/>
      <c r="BJ134" s="119"/>
      <c r="BK134" s="118"/>
      <c r="BL134" s="118">
        <f>IF(AG134=1,0,1)</f>
        <v>1</v>
      </c>
      <c r="BM134" s="117"/>
      <c r="BN134" s="116">
        <v>0</v>
      </c>
      <c r="BO134" s="115"/>
      <c r="BP134" s="115"/>
      <c r="BQ134" s="115"/>
      <c r="BR134" s="115"/>
      <c r="BS134" s="115"/>
      <c r="BT134" s="115"/>
      <c r="BU134" s="114">
        <f t="shared" si="88"/>
        <v>0</v>
      </c>
      <c r="BV134" s="114"/>
      <c r="BW134" s="114"/>
      <c r="BX134" s="114"/>
      <c r="BY134" s="114"/>
      <c r="BZ134" s="114"/>
      <c r="CA134" s="114"/>
      <c r="CB134" s="113">
        <f>CJ134</f>
        <v>0</v>
      </c>
      <c r="CC134" s="113">
        <v>500</v>
      </c>
      <c r="CD134" s="113">
        <v>500</v>
      </c>
      <c r="CE134" s="113">
        <v>500</v>
      </c>
      <c r="CF134" s="113">
        <v>500</v>
      </c>
      <c r="CG134" s="113">
        <v>500</v>
      </c>
      <c r="CH134" s="113">
        <v>500</v>
      </c>
      <c r="CI134" s="112" t="s">
        <v>987</v>
      </c>
      <c r="CJ134" s="111">
        <f>VLOOKUP($E134,[2]Activities!$A$9:$I$221,3,FALSE)/$AH134</f>
        <v>0</v>
      </c>
      <c r="CK134" s="111">
        <f>VLOOKUP($E134,[2]Activities!$A$9:$I$221,4,FALSE)/$AH134</f>
        <v>0</v>
      </c>
      <c r="CL134" s="111">
        <f>VLOOKUP($E134,[2]Activities!$A$9:$I$221,5,FALSE)/$AH134</f>
        <v>0</v>
      </c>
      <c r="CM134" s="111">
        <f>VLOOKUP($E134,[2]Activities!$A$9:$I$221,6,FALSE)/$AH134</f>
        <v>0</v>
      </c>
      <c r="CN134" s="111">
        <f>VLOOKUP($E134,[2]Activities!$A$9:$I$221,7,FALSE)/$AH134</f>
        <v>0</v>
      </c>
      <c r="CO134" s="111">
        <f>VLOOKUP($E134,[2]Activities!$A$9:$I$221,8,FALSE)/$AH134</f>
        <v>0</v>
      </c>
      <c r="CP134" s="111">
        <f>VLOOKUP($E134,[2]Activities!$A$9:$I$221,9,FALSE)/$AH134</f>
        <v>0</v>
      </c>
      <c r="CQ134" s="111"/>
      <c r="CR134" s="110"/>
      <c r="CS134" s="110"/>
      <c r="CT134" s="110"/>
      <c r="CU134" s="110"/>
      <c r="CV134" s="110"/>
      <c r="CW134" s="110"/>
      <c r="CX134" s="110"/>
      <c r="CY134" s="110"/>
      <c r="CZ134" s="110"/>
      <c r="DA134" s="110"/>
      <c r="DB134" s="110"/>
      <c r="DC134" s="110"/>
      <c r="DD134" s="110"/>
    </row>
    <row r="135" spans="1:108" x14ac:dyDescent="0.25">
      <c r="A135" s="146" t="s">
        <v>1576</v>
      </c>
      <c r="B135" s="146" t="s">
        <v>843</v>
      </c>
      <c r="C135" s="146" t="s">
        <v>1537</v>
      </c>
      <c r="D135" s="146" t="s">
        <v>827</v>
      </c>
      <c r="E135" s="146" t="s">
        <v>1575</v>
      </c>
      <c r="F135" s="3" t="s">
        <v>1574</v>
      </c>
      <c r="G135" s="3" t="s">
        <v>791</v>
      </c>
      <c r="H135" s="145">
        <v>450</v>
      </c>
      <c r="I135" s="145">
        <v>450</v>
      </c>
      <c r="J135" s="145">
        <v>450</v>
      </c>
      <c r="K135" s="145">
        <v>450</v>
      </c>
      <c r="L135" s="145">
        <v>450</v>
      </c>
      <c r="M135" s="145">
        <v>450</v>
      </c>
      <c r="N135" s="145">
        <v>450</v>
      </c>
      <c r="O135" s="133">
        <v>0.9</v>
      </c>
      <c r="P135" s="145">
        <v>15</v>
      </c>
      <c r="Q135" s="145">
        <v>15</v>
      </c>
      <c r="R135" s="145">
        <v>15</v>
      </c>
      <c r="S135" s="145">
        <v>15</v>
      </c>
      <c r="T135" s="145">
        <v>15</v>
      </c>
      <c r="U135" s="145">
        <v>15</v>
      </c>
      <c r="V135" s="145">
        <v>15</v>
      </c>
      <c r="W135" s="145"/>
      <c r="X135" s="145"/>
      <c r="Y135" s="145"/>
      <c r="Z135" s="145"/>
      <c r="AA135" s="145"/>
      <c r="AB135" s="145"/>
      <c r="AC135" s="145"/>
      <c r="AD135" s="133">
        <v>0.05</v>
      </c>
      <c r="AE135" s="133">
        <v>0</v>
      </c>
      <c r="AF135" s="133">
        <v>30</v>
      </c>
      <c r="AG135" s="133">
        <v>30</v>
      </c>
      <c r="AH135" s="144">
        <v>1</v>
      </c>
      <c r="AI135" s="144" t="s">
        <v>722</v>
      </c>
      <c r="AJ135" s="144" t="s">
        <v>851</v>
      </c>
      <c r="AK135" s="144"/>
      <c r="AL135" s="143"/>
      <c r="AM135" s="143"/>
      <c r="AN135" s="143"/>
      <c r="AO135" s="143"/>
      <c r="AP135" s="143"/>
      <c r="AQ135" s="143"/>
      <c r="AR135" s="142"/>
      <c r="AS135" s="142"/>
      <c r="AT135" s="142"/>
      <c r="AU135" s="141"/>
      <c r="AV135" s="141"/>
      <c r="AW135" s="141"/>
      <c r="AX135" s="140" t="s">
        <v>694</v>
      </c>
      <c r="AY135" s="140"/>
      <c r="AZ135" s="139"/>
      <c r="BA135" s="138"/>
      <c r="BB135" s="138"/>
      <c r="BC135" s="138"/>
      <c r="BD135" s="138"/>
      <c r="BE135" s="138"/>
      <c r="BF135" s="138"/>
      <c r="BG135" s="137"/>
      <c r="BH135" s="137"/>
      <c r="BI135" s="137"/>
      <c r="BJ135" s="137"/>
      <c r="BK135" s="136"/>
      <c r="BL135" s="136">
        <v>1</v>
      </c>
      <c r="BM135" s="135"/>
      <c r="BN135" s="134">
        <v>0</v>
      </c>
      <c r="BO135" s="133"/>
      <c r="BP135" s="133"/>
      <c r="BQ135" s="133"/>
      <c r="BR135" s="133"/>
      <c r="BS135" s="133"/>
      <c r="BT135" s="133"/>
      <c r="BU135" s="132">
        <f t="shared" si="88"/>
        <v>0</v>
      </c>
      <c r="BV135" s="132"/>
      <c r="BW135" s="132"/>
      <c r="BX135" s="132"/>
      <c r="BY135" s="132"/>
      <c r="BZ135" s="132"/>
      <c r="CA135" s="132"/>
      <c r="CB135" s="131">
        <f>CJ135</f>
        <v>0</v>
      </c>
      <c r="CC135" s="131">
        <v>500</v>
      </c>
      <c r="CD135" s="131">
        <v>500</v>
      </c>
      <c r="CE135" s="131">
        <v>500</v>
      </c>
      <c r="CF135" s="131">
        <v>500</v>
      </c>
      <c r="CG135" s="131">
        <v>500</v>
      </c>
      <c r="CH135" s="131">
        <v>500</v>
      </c>
      <c r="CI135" s="130" t="s">
        <v>1573</v>
      </c>
      <c r="CJ135" s="129">
        <f>VLOOKUP($E135,[2]Activities!$A$9:$I$221,3,FALSE)/$AH135</f>
        <v>0</v>
      </c>
      <c r="CK135" s="129">
        <f>VLOOKUP($E135,[2]Activities!$A$9:$I$221,4,FALSE)/$AH135</f>
        <v>0</v>
      </c>
      <c r="CL135" s="129">
        <f>VLOOKUP($E135,[2]Activities!$A$9:$I$221,5,FALSE)/$AH135</f>
        <v>0</v>
      </c>
      <c r="CM135" s="129">
        <f>VLOOKUP($E135,[2]Activities!$A$9:$I$221,6,FALSE)/$AH135</f>
        <v>0</v>
      </c>
      <c r="CN135" s="129">
        <f>VLOOKUP($E135,[2]Activities!$A$9:$I$221,7,FALSE)/$AH135</f>
        <v>0</v>
      </c>
      <c r="CO135" s="129">
        <f>VLOOKUP($E135,[2]Activities!$A$9:$I$221,8,FALSE)/$AH135</f>
        <v>0</v>
      </c>
      <c r="CP135" s="129">
        <f>VLOOKUP($E135,[2]Activities!$A$9:$I$221,9,FALSE)/$AH135</f>
        <v>0</v>
      </c>
      <c r="CQ135" s="129"/>
      <c r="CR135" s="128"/>
      <c r="CS135" s="128"/>
      <c r="CT135" s="128"/>
      <c r="CU135" s="128"/>
      <c r="CV135" s="128"/>
      <c r="CW135" s="128"/>
      <c r="CX135" s="128"/>
      <c r="CY135" s="128"/>
      <c r="CZ135" s="128"/>
      <c r="DA135" s="128"/>
      <c r="DB135" s="128"/>
      <c r="DC135" s="128"/>
      <c r="DD135" s="128"/>
    </row>
    <row r="136" spans="1:108" x14ac:dyDescent="0.25">
      <c r="A136" s="127" t="s">
        <v>1572</v>
      </c>
      <c r="B136" s="127" t="s">
        <v>843</v>
      </c>
      <c r="C136" s="127" t="s">
        <v>1537</v>
      </c>
      <c r="D136" s="127" t="s">
        <v>827</v>
      </c>
      <c r="E136" s="127" t="s">
        <v>1571</v>
      </c>
      <c r="F136" s="1" t="s">
        <v>1570</v>
      </c>
      <c r="G136" s="1" t="s">
        <v>791</v>
      </c>
      <c r="H136" s="126">
        <f>9.4</f>
        <v>9.4</v>
      </c>
      <c r="I136" s="126">
        <f>SUM(H136,J136)/2</f>
        <v>9.2149999999999999</v>
      </c>
      <c r="J136" s="126">
        <v>9.0299999999999994</v>
      </c>
      <c r="K136" s="126">
        <f>($N136-$J136)/4+J136</f>
        <v>8.8550000000000004</v>
      </c>
      <c r="L136" s="126">
        <f>($N136-$J136)/4+K136</f>
        <v>8.68</v>
      </c>
      <c r="M136" s="126">
        <f>($N136-$J136)/4+L136</f>
        <v>8.504999999999999</v>
      </c>
      <c r="N136" s="126">
        <v>8.33</v>
      </c>
      <c r="O136" s="115">
        <v>0.9</v>
      </c>
      <c r="P136" s="126">
        <v>2.74</v>
      </c>
      <c r="Q136" s="126">
        <f>SUM(P136,R136)/2</f>
        <v>2.67</v>
      </c>
      <c r="R136" s="126">
        <v>2.6</v>
      </c>
      <c r="S136" s="126">
        <f>($V136-$R136)/4+R136</f>
        <v>2.5325000000000002</v>
      </c>
      <c r="T136" s="126">
        <f>($V136-$R136)/4+S136</f>
        <v>2.4650000000000003</v>
      </c>
      <c r="U136" s="126">
        <f>($V136-$R136)/4+T136</f>
        <v>2.3975000000000004</v>
      </c>
      <c r="V136" s="126">
        <v>2.33</v>
      </c>
      <c r="W136" s="126">
        <v>0</v>
      </c>
      <c r="X136" s="126">
        <v>0</v>
      </c>
      <c r="Y136" s="126">
        <v>0</v>
      </c>
      <c r="Z136" s="126">
        <v>0</v>
      </c>
      <c r="AA136" s="126">
        <v>0</v>
      </c>
      <c r="AB136" s="126">
        <v>0</v>
      </c>
      <c r="AC136" s="126">
        <v>0</v>
      </c>
      <c r="AD136" s="115">
        <v>0.05</v>
      </c>
      <c r="AE136" s="115">
        <v>0</v>
      </c>
      <c r="AF136" s="115">
        <v>30</v>
      </c>
      <c r="AG136" s="115">
        <v>30</v>
      </c>
      <c r="AH136" s="125">
        <v>1</v>
      </c>
      <c r="AI136" s="125" t="s">
        <v>722</v>
      </c>
      <c r="AJ136" s="125" t="s">
        <v>851</v>
      </c>
      <c r="AK136" s="125"/>
      <c r="AL136" s="124"/>
      <c r="AM136" s="124"/>
      <c r="AN136" s="124"/>
      <c r="AO136" s="124"/>
      <c r="AP136" s="124"/>
      <c r="AQ136" s="124"/>
      <c r="AR136" s="123"/>
      <c r="AS136" s="123"/>
      <c r="AT136" s="123"/>
      <c r="AU136" s="122"/>
      <c r="AV136" s="122"/>
      <c r="AW136" s="122"/>
      <c r="AX136" s="120" t="s">
        <v>694</v>
      </c>
      <c r="AY136" s="120"/>
      <c r="AZ136" s="121"/>
      <c r="BA136" s="120"/>
      <c r="BB136" s="120"/>
      <c r="BC136" s="120"/>
      <c r="BD136" s="120"/>
      <c r="BE136" s="120"/>
      <c r="BF136" s="120"/>
      <c r="BG136" s="119"/>
      <c r="BH136" s="119"/>
      <c r="BI136" s="119"/>
      <c r="BJ136" s="119"/>
      <c r="BK136" s="118"/>
      <c r="BL136" s="118"/>
      <c r="BM136" s="117"/>
      <c r="BN136" s="116">
        <v>0</v>
      </c>
      <c r="BO136" s="115"/>
      <c r="BP136" s="115"/>
      <c r="BQ136" s="115"/>
      <c r="BR136" s="115"/>
      <c r="BS136" s="115"/>
      <c r="BT136" s="115"/>
      <c r="BU136" s="114"/>
      <c r="BV136" s="114">
        <v>0.65</v>
      </c>
      <c r="BW136" s="114">
        <v>0.65</v>
      </c>
      <c r="BX136" s="114"/>
      <c r="BY136" s="114"/>
      <c r="BZ136" s="114"/>
      <c r="CA136" s="114"/>
      <c r="CB136" s="113">
        <v>0</v>
      </c>
      <c r="CC136" s="113">
        <v>500</v>
      </c>
      <c r="CD136" s="113">
        <v>500</v>
      </c>
      <c r="CE136" s="113">
        <v>500</v>
      </c>
      <c r="CF136" s="113">
        <v>500</v>
      </c>
      <c r="CG136" s="113">
        <v>500</v>
      </c>
      <c r="CH136" s="113">
        <v>500</v>
      </c>
      <c r="CI136" s="112" t="s">
        <v>987</v>
      </c>
      <c r="CJ136" s="111">
        <f>VLOOKUP($E136,[2]Activities!$A$9:$I$221,3,FALSE)/$AH136</f>
        <v>0</v>
      </c>
      <c r="CK136" s="111">
        <f>VLOOKUP($E136,[2]Activities!$A$9:$I$221,4,FALSE)/$AH136</f>
        <v>0</v>
      </c>
      <c r="CL136" s="111">
        <f>VLOOKUP($E136,[2]Activities!$A$9:$I$221,5,FALSE)/$AH136</f>
        <v>0</v>
      </c>
      <c r="CM136" s="111">
        <f>VLOOKUP($E136,[2]Activities!$A$9:$I$221,6,FALSE)/$AH136</f>
        <v>0</v>
      </c>
      <c r="CN136" s="111">
        <f>VLOOKUP($E136,[2]Activities!$A$9:$I$221,7,FALSE)/$AH136</f>
        <v>0</v>
      </c>
      <c r="CO136" s="111">
        <f>VLOOKUP($E136,[2]Activities!$A$9:$I$221,8,FALSE)/$AH136</f>
        <v>0</v>
      </c>
      <c r="CP136" s="111">
        <f>VLOOKUP($E136,[2]Activities!$A$9:$I$221,9,FALSE)/$AH136</f>
        <v>0</v>
      </c>
      <c r="CQ136" s="111"/>
      <c r="CR136" s="110"/>
      <c r="CS136" s="110"/>
      <c r="CT136" s="110"/>
      <c r="CU136" s="110"/>
      <c r="CV136" s="110"/>
      <c r="CW136" s="110"/>
      <c r="CX136" s="110"/>
      <c r="CY136" s="110"/>
      <c r="CZ136" s="110"/>
      <c r="DA136" s="110"/>
      <c r="DB136" s="110"/>
      <c r="DC136" s="110"/>
      <c r="DD136" s="110"/>
    </row>
    <row r="137" spans="1:108" x14ac:dyDescent="0.25">
      <c r="A137" s="146" t="s">
        <v>1569</v>
      </c>
      <c r="B137" s="146" t="s">
        <v>843</v>
      </c>
      <c r="C137" s="146" t="s">
        <v>1537</v>
      </c>
      <c r="D137" s="146" t="s">
        <v>827</v>
      </c>
      <c r="E137" s="146" t="s">
        <v>1566</v>
      </c>
      <c r="F137" s="3" t="s">
        <v>1568</v>
      </c>
      <c r="G137" s="3" t="s">
        <v>1564</v>
      </c>
      <c r="H137" s="145">
        <f t="shared" ref="H137:N137" si="91">710*0.7</f>
        <v>496.99999999999994</v>
      </c>
      <c r="I137" s="145">
        <f t="shared" si="91"/>
        <v>496.99999999999994</v>
      </c>
      <c r="J137" s="145">
        <f t="shared" si="91"/>
        <v>496.99999999999994</v>
      </c>
      <c r="K137" s="145">
        <f t="shared" si="91"/>
        <v>496.99999999999994</v>
      </c>
      <c r="L137" s="145">
        <f t="shared" si="91"/>
        <v>496.99999999999994</v>
      </c>
      <c r="M137" s="145">
        <f t="shared" si="91"/>
        <v>496.99999999999994</v>
      </c>
      <c r="N137" s="145">
        <f t="shared" si="91"/>
        <v>496.99999999999994</v>
      </c>
      <c r="O137" s="133">
        <v>0.9</v>
      </c>
      <c r="P137" s="145">
        <f t="shared" ref="P137:V137" si="92">0.05*H137</f>
        <v>24.849999999999998</v>
      </c>
      <c r="Q137" s="145">
        <f t="shared" si="92"/>
        <v>24.849999999999998</v>
      </c>
      <c r="R137" s="145">
        <f t="shared" si="92"/>
        <v>24.849999999999998</v>
      </c>
      <c r="S137" s="145">
        <f t="shared" si="92"/>
        <v>24.849999999999998</v>
      </c>
      <c r="T137" s="145">
        <f t="shared" si="92"/>
        <v>24.849999999999998</v>
      </c>
      <c r="U137" s="145">
        <f t="shared" si="92"/>
        <v>24.849999999999998</v>
      </c>
      <c r="V137" s="145">
        <f t="shared" si="92"/>
        <v>24.849999999999998</v>
      </c>
      <c r="W137" s="145">
        <v>0</v>
      </c>
      <c r="X137" s="145">
        <v>0</v>
      </c>
      <c r="Y137" s="145">
        <v>0</v>
      </c>
      <c r="Z137" s="145">
        <v>0</v>
      </c>
      <c r="AA137" s="145">
        <v>0</v>
      </c>
      <c r="AB137" s="145">
        <v>0</v>
      </c>
      <c r="AC137" s="145">
        <v>0</v>
      </c>
      <c r="AD137" s="133">
        <v>0.05</v>
      </c>
      <c r="AE137" s="133">
        <v>0</v>
      </c>
      <c r="AF137" s="133">
        <v>30</v>
      </c>
      <c r="AG137" s="133">
        <v>30</v>
      </c>
      <c r="AH137" s="144">
        <v>1</v>
      </c>
      <c r="AI137" s="144" t="s">
        <v>722</v>
      </c>
      <c r="AJ137" s="144" t="s">
        <v>851</v>
      </c>
      <c r="AK137" s="144"/>
      <c r="AL137" s="143"/>
      <c r="AM137" s="143"/>
      <c r="AN137" s="143"/>
      <c r="AO137" s="143"/>
      <c r="AP137" s="143"/>
      <c r="AQ137" s="143"/>
      <c r="AR137" s="142"/>
      <c r="AS137" s="142"/>
      <c r="AT137" s="142"/>
      <c r="AU137" s="141"/>
      <c r="AV137" s="141"/>
      <c r="AW137" s="141"/>
      <c r="AX137" s="140" t="s">
        <v>694</v>
      </c>
      <c r="AY137" s="140"/>
      <c r="AZ137" s="139"/>
      <c r="BA137" s="138"/>
      <c r="BB137" s="138"/>
      <c r="BC137" s="138"/>
      <c r="BD137" s="138"/>
      <c r="BE137" s="138"/>
      <c r="BF137" s="138"/>
      <c r="BG137" s="137"/>
      <c r="BH137" s="137"/>
      <c r="BI137" s="137"/>
      <c r="BJ137" s="137"/>
      <c r="BK137" s="136"/>
      <c r="BL137" s="136"/>
      <c r="BM137" s="135"/>
      <c r="BN137" s="134">
        <v>0</v>
      </c>
      <c r="BO137" s="133"/>
      <c r="BP137" s="133"/>
      <c r="BQ137" s="133"/>
      <c r="BR137" s="133"/>
      <c r="BS137" s="133"/>
      <c r="BT137" s="133"/>
      <c r="BU137" s="132"/>
      <c r="BV137" s="132"/>
      <c r="BW137" s="132"/>
      <c r="BX137" s="132"/>
      <c r="BY137" s="132"/>
      <c r="BZ137" s="132"/>
      <c r="CA137" s="132"/>
      <c r="CB137" s="131">
        <v>0</v>
      </c>
      <c r="CC137" s="131">
        <v>500</v>
      </c>
      <c r="CD137" s="131">
        <v>500</v>
      </c>
      <c r="CE137" s="131">
        <v>500</v>
      </c>
      <c r="CF137" s="131">
        <v>500</v>
      </c>
      <c r="CG137" s="131">
        <v>500</v>
      </c>
      <c r="CH137" s="131">
        <v>500</v>
      </c>
      <c r="CI137" s="130" t="s">
        <v>987</v>
      </c>
      <c r="CJ137" s="129">
        <f>VLOOKUP($E137,[2]Activities!$A$9:$I$221,3,FALSE)/$AH137</f>
        <v>0</v>
      </c>
      <c r="CK137" s="129">
        <f>VLOOKUP($E137,[2]Activities!$A$9:$I$221,4,FALSE)/$AH137</f>
        <v>0</v>
      </c>
      <c r="CL137" s="129">
        <f>VLOOKUP($E137,[2]Activities!$A$9:$I$221,5,FALSE)/$AH137</f>
        <v>0</v>
      </c>
      <c r="CM137" s="129">
        <f>VLOOKUP($E137,[2]Activities!$A$9:$I$221,6,FALSE)/$AH137</f>
        <v>0</v>
      </c>
      <c r="CN137" s="129">
        <f>VLOOKUP($E137,[2]Activities!$A$9:$I$221,7,FALSE)/$AH137</f>
        <v>0</v>
      </c>
      <c r="CO137" s="129">
        <f>VLOOKUP($E137,[2]Activities!$A$9:$I$221,8,FALSE)/$AH137</f>
        <v>0</v>
      </c>
      <c r="CP137" s="129">
        <f>VLOOKUP($E137,[2]Activities!$A$9:$I$221,9,FALSE)/$AH137</f>
        <v>0</v>
      </c>
      <c r="CQ137" s="129"/>
      <c r="CR137" s="128"/>
      <c r="CS137" s="128"/>
      <c r="CT137" s="128"/>
      <c r="CU137" s="128"/>
      <c r="CV137" s="128"/>
      <c r="CW137" s="128"/>
      <c r="CX137" s="128"/>
      <c r="CY137" s="128"/>
      <c r="CZ137" s="128"/>
      <c r="DA137" s="128"/>
      <c r="DB137" s="128"/>
      <c r="DC137" s="128"/>
      <c r="DD137" s="128"/>
    </row>
    <row r="138" spans="1:108" x14ac:dyDescent="0.25">
      <c r="A138" s="127" t="s">
        <v>1567</v>
      </c>
      <c r="B138" s="127" t="s">
        <v>843</v>
      </c>
      <c r="C138" s="127" t="s">
        <v>1537</v>
      </c>
      <c r="D138" s="127" t="s">
        <v>827</v>
      </c>
      <c r="E138" s="127" t="s">
        <v>1566</v>
      </c>
      <c r="F138" s="1" t="s">
        <v>1565</v>
      </c>
      <c r="G138" s="1" t="s">
        <v>1564</v>
      </c>
      <c r="H138" s="126">
        <f t="shared" ref="H138:N138" si="93">18.7/(0.02*0.95)</f>
        <v>984.21052631578948</v>
      </c>
      <c r="I138" s="126">
        <f t="shared" si="93"/>
        <v>984.21052631578948</v>
      </c>
      <c r="J138" s="126">
        <f t="shared" si="93"/>
        <v>984.21052631578948</v>
      </c>
      <c r="K138" s="126">
        <f t="shared" si="93"/>
        <v>984.21052631578948</v>
      </c>
      <c r="L138" s="126">
        <f t="shared" si="93"/>
        <v>984.21052631578948</v>
      </c>
      <c r="M138" s="126">
        <f t="shared" si="93"/>
        <v>984.21052631578948</v>
      </c>
      <c r="N138" s="126">
        <f t="shared" si="93"/>
        <v>984.21052631578948</v>
      </c>
      <c r="O138" s="115">
        <v>0.9</v>
      </c>
      <c r="P138" s="126">
        <v>11.2</v>
      </c>
      <c r="Q138" s="126">
        <v>11.2</v>
      </c>
      <c r="R138" s="126">
        <v>11.2</v>
      </c>
      <c r="S138" s="126">
        <v>11.2</v>
      </c>
      <c r="T138" s="126">
        <v>11.2</v>
      </c>
      <c r="U138" s="126">
        <v>11.2</v>
      </c>
      <c r="V138" s="126">
        <v>11.2</v>
      </c>
      <c r="W138" s="126">
        <v>0</v>
      </c>
      <c r="X138" s="126">
        <v>0</v>
      </c>
      <c r="Y138" s="126">
        <v>0</v>
      </c>
      <c r="Z138" s="126">
        <v>0</v>
      </c>
      <c r="AA138" s="126">
        <v>0</v>
      </c>
      <c r="AB138" s="126">
        <v>0</v>
      </c>
      <c r="AC138" s="126">
        <v>0</v>
      </c>
      <c r="AD138" s="115">
        <v>0.05</v>
      </c>
      <c r="AE138" s="115">
        <v>0</v>
      </c>
      <c r="AF138" s="115">
        <v>30</v>
      </c>
      <c r="AG138" s="115">
        <v>30</v>
      </c>
      <c r="AH138" s="125">
        <v>1</v>
      </c>
      <c r="AI138" s="125" t="s">
        <v>722</v>
      </c>
      <c r="AJ138" s="125" t="s">
        <v>851</v>
      </c>
      <c r="AK138" s="125"/>
      <c r="AL138" s="124"/>
      <c r="AM138" s="124"/>
      <c r="AN138" s="124"/>
      <c r="AO138" s="124"/>
      <c r="AP138" s="124"/>
      <c r="AQ138" s="124"/>
      <c r="AR138" s="123"/>
      <c r="AS138" s="123"/>
      <c r="AT138" s="123"/>
      <c r="AU138" s="122"/>
      <c r="AV138" s="122"/>
      <c r="AW138" s="122"/>
      <c r="AX138" s="120" t="s">
        <v>694</v>
      </c>
      <c r="AY138" s="120"/>
      <c r="AZ138" s="121"/>
      <c r="BA138" s="120"/>
      <c r="BB138" s="120"/>
      <c r="BC138" s="120"/>
      <c r="BD138" s="120"/>
      <c r="BE138" s="120"/>
      <c r="BF138" s="120"/>
      <c r="BG138" s="119"/>
      <c r="BH138" s="119"/>
      <c r="BI138" s="119"/>
      <c r="BJ138" s="119"/>
      <c r="BK138" s="118"/>
      <c r="BL138" s="118">
        <v>1</v>
      </c>
      <c r="BM138" s="117"/>
      <c r="BN138" s="116">
        <v>0</v>
      </c>
      <c r="BO138" s="115"/>
      <c r="BP138" s="115"/>
      <c r="BQ138" s="115"/>
      <c r="BR138" s="115"/>
      <c r="BS138" s="115"/>
      <c r="BT138" s="115"/>
      <c r="BU138" s="114">
        <f>IF(BL138=1,BN138,0)</f>
        <v>0</v>
      </c>
      <c r="BV138" s="114"/>
      <c r="BW138" s="114"/>
      <c r="BX138" s="114"/>
      <c r="BY138" s="114"/>
      <c r="BZ138" s="114"/>
      <c r="CA138" s="114"/>
      <c r="CB138" s="113">
        <v>0</v>
      </c>
      <c r="CC138" s="113">
        <v>500</v>
      </c>
      <c r="CD138" s="113">
        <v>500</v>
      </c>
      <c r="CE138" s="113">
        <v>500</v>
      </c>
      <c r="CF138" s="113">
        <v>500</v>
      </c>
      <c r="CG138" s="113">
        <v>500</v>
      </c>
      <c r="CH138" s="113">
        <v>500</v>
      </c>
      <c r="CI138" s="112" t="s">
        <v>987</v>
      </c>
      <c r="CJ138" s="111">
        <f>VLOOKUP($E138,[2]Activities!$A$9:$I$221,3,FALSE)/$AH138</f>
        <v>0</v>
      </c>
      <c r="CK138" s="111">
        <f>VLOOKUP($E138,[2]Activities!$A$9:$I$221,4,FALSE)/$AH138</f>
        <v>0</v>
      </c>
      <c r="CL138" s="111">
        <f>VLOOKUP($E138,[2]Activities!$A$9:$I$221,5,FALSE)/$AH138</f>
        <v>0</v>
      </c>
      <c r="CM138" s="111">
        <f>VLOOKUP($E138,[2]Activities!$A$9:$I$221,6,FALSE)/$AH138</f>
        <v>0</v>
      </c>
      <c r="CN138" s="111">
        <f>VLOOKUP($E138,[2]Activities!$A$9:$I$221,7,FALSE)/$AH138</f>
        <v>0</v>
      </c>
      <c r="CO138" s="111">
        <f>VLOOKUP($E138,[2]Activities!$A$9:$I$221,8,FALSE)/$AH138</f>
        <v>0</v>
      </c>
      <c r="CP138" s="111">
        <f>VLOOKUP($E138,[2]Activities!$A$9:$I$221,9,FALSE)/$AH138</f>
        <v>0</v>
      </c>
      <c r="CQ138" s="111"/>
      <c r="CR138" s="110"/>
      <c r="CS138" s="110"/>
      <c r="CT138" s="110"/>
      <c r="CU138" s="110"/>
      <c r="CV138" s="110"/>
      <c r="CW138" s="110"/>
      <c r="CX138" s="110"/>
      <c r="CY138" s="110"/>
      <c r="CZ138" s="110"/>
      <c r="DA138" s="110"/>
      <c r="DB138" s="110"/>
      <c r="DC138" s="110"/>
      <c r="DD138" s="110"/>
    </row>
    <row r="139" spans="1:108" s="147" customFormat="1" x14ac:dyDescent="0.25">
      <c r="A139" s="146" t="s">
        <v>1563</v>
      </c>
      <c r="B139" s="146" t="s">
        <v>1393</v>
      </c>
      <c r="C139" s="146" t="s">
        <v>1537</v>
      </c>
      <c r="D139" s="146" t="s">
        <v>827</v>
      </c>
      <c r="E139" s="146" t="s">
        <v>1552</v>
      </c>
      <c r="F139" s="3" t="s">
        <v>1562</v>
      </c>
      <c r="G139" s="3" t="s">
        <v>1550</v>
      </c>
      <c r="H139" s="145">
        <f t="shared" ref="H139:N141" si="94">$H$142</f>
        <v>510.25585272160617</v>
      </c>
      <c r="I139" s="145">
        <f t="shared" si="94"/>
        <v>510.25585272160617</v>
      </c>
      <c r="J139" s="145">
        <f t="shared" si="94"/>
        <v>510.25585272160617</v>
      </c>
      <c r="K139" s="145">
        <f t="shared" si="94"/>
        <v>510.25585272160617</v>
      </c>
      <c r="L139" s="145">
        <f t="shared" si="94"/>
        <v>510.25585272160617</v>
      </c>
      <c r="M139" s="145">
        <f t="shared" si="94"/>
        <v>510.25585272160617</v>
      </c>
      <c r="N139" s="145">
        <f t="shared" si="94"/>
        <v>510.25585272160617</v>
      </c>
      <c r="O139" s="133">
        <v>0.9</v>
      </c>
      <c r="P139" s="145">
        <f t="shared" ref="P139:V142" si="95">H139*0.05</f>
        <v>25.512792636080309</v>
      </c>
      <c r="Q139" s="145">
        <f t="shared" si="95"/>
        <v>25.512792636080309</v>
      </c>
      <c r="R139" s="145">
        <f t="shared" si="95"/>
        <v>25.512792636080309</v>
      </c>
      <c r="S139" s="145">
        <f t="shared" si="95"/>
        <v>25.512792636080309</v>
      </c>
      <c r="T139" s="145">
        <f t="shared" si="95"/>
        <v>25.512792636080309</v>
      </c>
      <c r="U139" s="145">
        <f t="shared" si="95"/>
        <v>25.512792636080309</v>
      </c>
      <c r="V139" s="145">
        <f t="shared" si="95"/>
        <v>25.512792636080309</v>
      </c>
      <c r="W139" s="145">
        <v>0</v>
      </c>
      <c r="X139" s="145">
        <v>0</v>
      </c>
      <c r="Y139" s="145">
        <v>0</v>
      </c>
      <c r="Z139" s="145">
        <v>0</v>
      </c>
      <c r="AA139" s="145">
        <v>0</v>
      </c>
      <c r="AB139" s="145">
        <v>0</v>
      </c>
      <c r="AC139" s="145">
        <v>0</v>
      </c>
      <c r="AD139" s="133">
        <v>0.05</v>
      </c>
      <c r="AE139" s="133">
        <v>0</v>
      </c>
      <c r="AF139" s="133">
        <v>30</v>
      </c>
      <c r="AG139" s="133">
        <v>30</v>
      </c>
      <c r="AH139" s="144">
        <v>1</v>
      </c>
      <c r="AI139" s="144" t="s">
        <v>722</v>
      </c>
      <c r="AJ139" s="144" t="s">
        <v>851</v>
      </c>
      <c r="AK139" s="144"/>
      <c r="AL139" s="143"/>
      <c r="AM139" s="143"/>
      <c r="AN139" s="143"/>
      <c r="AO139" s="143"/>
      <c r="AP139" s="143"/>
      <c r="AQ139" s="143"/>
      <c r="AR139" s="142"/>
      <c r="AS139" s="142"/>
      <c r="AT139" s="142"/>
      <c r="AU139" s="141"/>
      <c r="AV139" s="141"/>
      <c r="AW139" s="141"/>
      <c r="AX139" s="140" t="s">
        <v>694</v>
      </c>
      <c r="AY139" s="140"/>
      <c r="AZ139" s="139"/>
      <c r="BA139" s="138"/>
      <c r="BB139" s="138"/>
      <c r="BC139" s="138"/>
      <c r="BD139" s="138"/>
      <c r="BE139" s="138"/>
      <c r="BF139" s="138"/>
      <c r="BG139" s="137"/>
      <c r="BH139" s="137"/>
      <c r="BI139" s="137"/>
      <c r="BJ139" s="137"/>
      <c r="BK139" s="136"/>
      <c r="BL139" s="136">
        <v>1</v>
      </c>
      <c r="BM139" s="135"/>
      <c r="BN139" s="134">
        <v>0</v>
      </c>
      <c r="BO139" s="133"/>
      <c r="BP139" s="133"/>
      <c r="BQ139" s="133"/>
      <c r="BR139" s="133"/>
      <c r="BS139" s="133"/>
      <c r="BT139" s="133"/>
      <c r="BU139" s="132">
        <f>IF(BL139=1,BN139,0)</f>
        <v>0</v>
      </c>
      <c r="BV139" s="132"/>
      <c r="BW139" s="132"/>
      <c r="BX139" s="132"/>
      <c r="BY139" s="132"/>
      <c r="BZ139" s="132"/>
      <c r="CA139" s="132"/>
      <c r="CB139" s="131">
        <v>0</v>
      </c>
      <c r="CC139" s="131">
        <v>500</v>
      </c>
      <c r="CD139" s="131">
        <v>500</v>
      </c>
      <c r="CE139" s="131">
        <v>500</v>
      </c>
      <c r="CF139" s="131">
        <v>500</v>
      </c>
      <c r="CG139" s="131">
        <v>500</v>
      </c>
      <c r="CH139" s="131">
        <v>500</v>
      </c>
      <c r="CI139" s="130" t="s">
        <v>987</v>
      </c>
      <c r="CJ139" s="129">
        <f>VLOOKUP($E139,[2]Activities!$A$9:$I$221,3,FALSE)/$AH139</f>
        <v>0</v>
      </c>
      <c r="CK139" s="129">
        <f>VLOOKUP($E139,[2]Activities!$A$9:$I$221,4,FALSE)/$AH139</f>
        <v>0</v>
      </c>
      <c r="CL139" s="129">
        <f>VLOOKUP($E139,[2]Activities!$A$9:$I$221,5,FALSE)/$AH139</f>
        <v>0</v>
      </c>
      <c r="CM139" s="129">
        <f>VLOOKUP($E139,[2]Activities!$A$9:$I$221,6,FALSE)/$AH139</f>
        <v>0</v>
      </c>
      <c r="CN139" s="129">
        <f>VLOOKUP($E139,[2]Activities!$A$9:$I$221,7,FALSE)/$AH139</f>
        <v>0</v>
      </c>
      <c r="CO139" s="129">
        <f>VLOOKUP($E139,[2]Activities!$A$9:$I$221,8,FALSE)/$AH139</f>
        <v>0</v>
      </c>
      <c r="CP139" s="129">
        <f>VLOOKUP($E139,[2]Activities!$A$9:$I$221,9,FALSE)/$AH139</f>
        <v>0</v>
      </c>
      <c r="CQ139" s="129"/>
      <c r="CR139" s="128"/>
      <c r="CS139" s="128"/>
      <c r="CT139" s="128"/>
      <c r="CU139" s="128"/>
      <c r="CV139" s="128"/>
      <c r="CW139" s="128"/>
      <c r="CX139" s="128"/>
      <c r="CY139" s="128"/>
      <c r="CZ139" s="128"/>
      <c r="DA139" s="128"/>
      <c r="DB139" s="128"/>
      <c r="DC139" s="128"/>
      <c r="DD139" s="128"/>
    </row>
    <row r="140" spans="1:108" x14ac:dyDescent="0.25">
      <c r="A140" s="127" t="s">
        <v>1561</v>
      </c>
      <c r="B140" s="127" t="s">
        <v>1393</v>
      </c>
      <c r="C140" s="127" t="s">
        <v>1537</v>
      </c>
      <c r="D140" s="127" t="s">
        <v>827</v>
      </c>
      <c r="E140" s="127" t="s">
        <v>1560</v>
      </c>
      <c r="F140" s="1" t="s">
        <v>1559</v>
      </c>
      <c r="G140" s="1" t="s">
        <v>1558</v>
      </c>
      <c r="H140" s="126">
        <f t="shared" si="94"/>
        <v>510.25585272160617</v>
      </c>
      <c r="I140" s="126">
        <f t="shared" si="94"/>
        <v>510.25585272160617</v>
      </c>
      <c r="J140" s="126">
        <f t="shared" si="94"/>
        <v>510.25585272160617</v>
      </c>
      <c r="K140" s="126">
        <f t="shared" si="94"/>
        <v>510.25585272160617</v>
      </c>
      <c r="L140" s="126">
        <f t="shared" si="94"/>
        <v>510.25585272160617</v>
      </c>
      <c r="M140" s="126">
        <f t="shared" si="94"/>
        <v>510.25585272160617</v>
      </c>
      <c r="N140" s="126">
        <f t="shared" si="94"/>
        <v>510.25585272160617</v>
      </c>
      <c r="O140" s="115">
        <v>0.9</v>
      </c>
      <c r="P140" s="126">
        <f t="shared" si="95"/>
        <v>25.512792636080309</v>
      </c>
      <c r="Q140" s="126">
        <f t="shared" si="95"/>
        <v>25.512792636080309</v>
      </c>
      <c r="R140" s="126">
        <f t="shared" si="95"/>
        <v>25.512792636080309</v>
      </c>
      <c r="S140" s="126">
        <f t="shared" si="95"/>
        <v>25.512792636080309</v>
      </c>
      <c r="T140" s="126">
        <f t="shared" si="95"/>
        <v>25.512792636080309</v>
      </c>
      <c r="U140" s="126">
        <f t="shared" si="95"/>
        <v>25.512792636080309</v>
      </c>
      <c r="V140" s="126">
        <f t="shared" si="95"/>
        <v>25.512792636080309</v>
      </c>
      <c r="W140" s="126">
        <v>0</v>
      </c>
      <c r="X140" s="126">
        <v>0</v>
      </c>
      <c r="Y140" s="126">
        <v>0</v>
      </c>
      <c r="Z140" s="126">
        <v>0</v>
      </c>
      <c r="AA140" s="126">
        <v>0</v>
      </c>
      <c r="AB140" s="126">
        <v>0</v>
      </c>
      <c r="AC140" s="126">
        <v>0</v>
      </c>
      <c r="AD140" s="115">
        <v>0.05</v>
      </c>
      <c r="AE140" s="115">
        <v>0</v>
      </c>
      <c r="AF140" s="115">
        <v>30</v>
      </c>
      <c r="AG140" s="115">
        <v>30</v>
      </c>
      <c r="AH140" s="125">
        <v>1</v>
      </c>
      <c r="AI140" s="125" t="s">
        <v>722</v>
      </c>
      <c r="AJ140" s="125" t="s">
        <v>851</v>
      </c>
      <c r="AK140" s="125"/>
      <c r="AL140" s="124"/>
      <c r="AM140" s="124"/>
      <c r="AN140" s="124"/>
      <c r="AO140" s="124"/>
      <c r="AP140" s="124"/>
      <c r="AQ140" s="124"/>
      <c r="AR140" s="123"/>
      <c r="AS140" s="123"/>
      <c r="AT140" s="123"/>
      <c r="AU140" s="122"/>
      <c r="AV140" s="122"/>
      <c r="AW140" s="122"/>
      <c r="AX140" s="120" t="s">
        <v>694</v>
      </c>
      <c r="AY140" s="120"/>
      <c r="AZ140" s="121"/>
      <c r="BA140" s="120"/>
      <c r="BB140" s="120"/>
      <c r="BC140" s="120"/>
      <c r="BD140" s="120"/>
      <c r="BE140" s="120"/>
      <c r="BF140" s="120"/>
      <c r="BG140" s="119"/>
      <c r="BH140" s="119"/>
      <c r="BI140" s="119"/>
      <c r="BJ140" s="119"/>
      <c r="BK140" s="118"/>
      <c r="BL140" s="118">
        <v>1</v>
      </c>
      <c r="BM140" s="117"/>
      <c r="BN140" s="116">
        <v>0</v>
      </c>
      <c r="BO140" s="115"/>
      <c r="BP140" s="115"/>
      <c r="BQ140" s="115"/>
      <c r="BR140" s="115"/>
      <c r="BS140" s="115"/>
      <c r="BT140" s="115"/>
      <c r="BU140" s="114">
        <f>IF(BL140=1,BN140,0)</f>
        <v>0</v>
      </c>
      <c r="BV140" s="114"/>
      <c r="BW140" s="114"/>
      <c r="BX140" s="114"/>
      <c r="BY140" s="114"/>
      <c r="BZ140" s="114"/>
      <c r="CA140" s="114"/>
      <c r="CB140" s="113">
        <v>0</v>
      </c>
      <c r="CC140" s="113">
        <v>500</v>
      </c>
      <c r="CD140" s="113">
        <v>500</v>
      </c>
      <c r="CE140" s="113">
        <v>500</v>
      </c>
      <c r="CF140" s="113">
        <v>500</v>
      </c>
      <c r="CG140" s="113">
        <v>500</v>
      </c>
      <c r="CH140" s="113">
        <v>500</v>
      </c>
      <c r="CI140" s="112" t="s">
        <v>987</v>
      </c>
      <c r="CJ140" s="111">
        <f>VLOOKUP($E140,[2]Activities!$A$9:$I$221,3,FALSE)/$AH140</f>
        <v>0</v>
      </c>
      <c r="CK140" s="111">
        <f>VLOOKUP($E140,[2]Activities!$A$9:$I$221,4,FALSE)/$AH140</f>
        <v>0</v>
      </c>
      <c r="CL140" s="111">
        <f>VLOOKUP($E140,[2]Activities!$A$9:$I$221,5,FALSE)/$AH140</f>
        <v>0</v>
      </c>
      <c r="CM140" s="111">
        <f>VLOOKUP($E140,[2]Activities!$A$9:$I$221,6,FALSE)/$AH140</f>
        <v>0</v>
      </c>
      <c r="CN140" s="111">
        <f>VLOOKUP($E140,[2]Activities!$A$9:$I$221,7,FALSE)/$AH140</f>
        <v>0</v>
      </c>
      <c r="CO140" s="111">
        <f>VLOOKUP($E140,[2]Activities!$A$9:$I$221,8,FALSE)/$AH140</f>
        <v>0</v>
      </c>
      <c r="CP140" s="111">
        <f>VLOOKUP($E140,[2]Activities!$A$9:$I$221,9,FALSE)/$AH140</f>
        <v>0</v>
      </c>
      <c r="CQ140" s="111"/>
      <c r="CR140" s="110"/>
      <c r="CS140" s="110"/>
      <c r="CT140" s="110"/>
      <c r="CU140" s="110"/>
      <c r="CV140" s="110"/>
      <c r="CW140" s="110"/>
      <c r="CX140" s="110"/>
      <c r="CY140" s="110"/>
      <c r="CZ140" s="110"/>
      <c r="DA140" s="110"/>
      <c r="DB140" s="110"/>
      <c r="DC140" s="110"/>
      <c r="DD140" s="110"/>
    </row>
    <row r="141" spans="1:108" s="147" customFormat="1" x14ac:dyDescent="0.25">
      <c r="A141" s="146" t="s">
        <v>1557</v>
      </c>
      <c r="B141" s="146" t="s">
        <v>1393</v>
      </c>
      <c r="C141" s="146" t="s">
        <v>1537</v>
      </c>
      <c r="D141" s="146" t="s">
        <v>827</v>
      </c>
      <c r="E141" s="146" t="s">
        <v>1556</v>
      </c>
      <c r="F141" s="3" t="s">
        <v>1555</v>
      </c>
      <c r="G141" s="3" t="s">
        <v>1554</v>
      </c>
      <c r="H141" s="145">
        <f t="shared" si="94"/>
        <v>510.25585272160617</v>
      </c>
      <c r="I141" s="145">
        <f t="shared" si="94"/>
        <v>510.25585272160617</v>
      </c>
      <c r="J141" s="145">
        <f t="shared" si="94"/>
        <v>510.25585272160617</v>
      </c>
      <c r="K141" s="145">
        <f t="shared" si="94"/>
        <v>510.25585272160617</v>
      </c>
      <c r="L141" s="145">
        <f t="shared" si="94"/>
        <v>510.25585272160617</v>
      </c>
      <c r="M141" s="145">
        <f t="shared" si="94"/>
        <v>510.25585272160617</v>
      </c>
      <c r="N141" s="145">
        <f t="shared" si="94"/>
        <v>510.25585272160617</v>
      </c>
      <c r="O141" s="133">
        <v>0.9</v>
      </c>
      <c r="P141" s="145">
        <f t="shared" si="95"/>
        <v>25.512792636080309</v>
      </c>
      <c r="Q141" s="145">
        <f t="shared" si="95"/>
        <v>25.512792636080309</v>
      </c>
      <c r="R141" s="145">
        <f t="shared" si="95"/>
        <v>25.512792636080309</v>
      </c>
      <c r="S141" s="145">
        <f t="shared" si="95"/>
        <v>25.512792636080309</v>
      </c>
      <c r="T141" s="145">
        <f t="shared" si="95"/>
        <v>25.512792636080309</v>
      </c>
      <c r="U141" s="145">
        <f t="shared" si="95"/>
        <v>25.512792636080309</v>
      </c>
      <c r="V141" s="145">
        <f t="shared" si="95"/>
        <v>25.512792636080309</v>
      </c>
      <c r="W141" s="145">
        <v>0</v>
      </c>
      <c r="X141" s="145">
        <v>0</v>
      </c>
      <c r="Y141" s="145">
        <v>0</v>
      </c>
      <c r="Z141" s="145">
        <v>0</v>
      </c>
      <c r="AA141" s="145">
        <v>0</v>
      </c>
      <c r="AB141" s="145">
        <v>0</v>
      </c>
      <c r="AC141" s="145">
        <v>0</v>
      </c>
      <c r="AD141" s="133">
        <v>0.05</v>
      </c>
      <c r="AE141" s="133">
        <v>0</v>
      </c>
      <c r="AF141" s="133">
        <v>30</v>
      </c>
      <c r="AG141" s="133">
        <v>30</v>
      </c>
      <c r="AH141" s="144">
        <v>1</v>
      </c>
      <c r="AI141" s="144" t="s">
        <v>722</v>
      </c>
      <c r="AJ141" s="144" t="s">
        <v>851</v>
      </c>
      <c r="AK141" s="144"/>
      <c r="AL141" s="143"/>
      <c r="AM141" s="143"/>
      <c r="AN141" s="143"/>
      <c r="AO141" s="143"/>
      <c r="AP141" s="143"/>
      <c r="AQ141" s="143"/>
      <c r="AR141" s="142"/>
      <c r="AS141" s="142"/>
      <c r="AT141" s="142"/>
      <c r="AU141" s="141"/>
      <c r="AV141" s="141"/>
      <c r="AW141" s="141"/>
      <c r="AX141" s="140" t="s">
        <v>694</v>
      </c>
      <c r="AY141" s="140"/>
      <c r="AZ141" s="139"/>
      <c r="BA141" s="138"/>
      <c r="BB141" s="138"/>
      <c r="BC141" s="138"/>
      <c r="BD141" s="138"/>
      <c r="BE141" s="138"/>
      <c r="BF141" s="138"/>
      <c r="BG141" s="137"/>
      <c r="BH141" s="137"/>
      <c r="BI141" s="137"/>
      <c r="BJ141" s="137"/>
      <c r="BK141" s="136"/>
      <c r="BL141" s="136">
        <v>1</v>
      </c>
      <c r="BM141" s="135"/>
      <c r="BN141" s="134">
        <v>0</v>
      </c>
      <c r="BO141" s="133"/>
      <c r="BP141" s="133"/>
      <c r="BQ141" s="133"/>
      <c r="BR141" s="133"/>
      <c r="BS141" s="133"/>
      <c r="BT141" s="133"/>
      <c r="BU141" s="132">
        <f>IF(BL141=1,BN141,0)</f>
        <v>0</v>
      </c>
      <c r="BV141" s="132"/>
      <c r="BW141" s="132"/>
      <c r="BX141" s="132"/>
      <c r="BY141" s="132"/>
      <c r="BZ141" s="132"/>
      <c r="CA141" s="132"/>
      <c r="CB141" s="131">
        <v>0</v>
      </c>
      <c r="CC141" s="131">
        <v>500</v>
      </c>
      <c r="CD141" s="131">
        <v>500</v>
      </c>
      <c r="CE141" s="131">
        <v>500</v>
      </c>
      <c r="CF141" s="131">
        <v>500</v>
      </c>
      <c r="CG141" s="131">
        <v>500</v>
      </c>
      <c r="CH141" s="131">
        <v>500</v>
      </c>
      <c r="CI141" s="130" t="s">
        <v>987</v>
      </c>
      <c r="CJ141" s="129">
        <f>VLOOKUP($E141,[2]Activities!$A$9:$I$221,3,FALSE)/$AH141</f>
        <v>0</v>
      </c>
      <c r="CK141" s="129">
        <f>VLOOKUP($E141,[2]Activities!$A$9:$I$221,4,FALSE)/$AH141</f>
        <v>0</v>
      </c>
      <c r="CL141" s="129">
        <f>VLOOKUP($E141,[2]Activities!$A$9:$I$221,5,FALSE)/$AH141</f>
        <v>0</v>
      </c>
      <c r="CM141" s="129">
        <f>VLOOKUP($E141,[2]Activities!$A$9:$I$221,6,FALSE)/$AH141</f>
        <v>0</v>
      </c>
      <c r="CN141" s="129">
        <f>VLOOKUP($E141,[2]Activities!$A$9:$I$221,7,FALSE)/$AH141</f>
        <v>0</v>
      </c>
      <c r="CO141" s="129">
        <f>VLOOKUP($E141,[2]Activities!$A$9:$I$221,8,FALSE)/$AH141</f>
        <v>0</v>
      </c>
      <c r="CP141" s="129">
        <f>VLOOKUP($E141,[2]Activities!$A$9:$I$221,9,FALSE)/$AH141</f>
        <v>0</v>
      </c>
      <c r="CQ141" s="129"/>
      <c r="CR141" s="128"/>
      <c r="CS141" s="128"/>
      <c r="CT141" s="128"/>
      <c r="CU141" s="128"/>
      <c r="CV141" s="128"/>
      <c r="CW141" s="128"/>
      <c r="CX141" s="128"/>
      <c r="CY141" s="128"/>
      <c r="CZ141" s="128"/>
      <c r="DA141" s="128"/>
      <c r="DB141" s="128"/>
      <c r="DC141" s="128"/>
      <c r="DD141" s="128"/>
    </row>
    <row r="142" spans="1:108" x14ac:dyDescent="0.25">
      <c r="A142" s="127" t="s">
        <v>1553</v>
      </c>
      <c r="B142" s="127" t="s">
        <v>1393</v>
      </c>
      <c r="C142" s="127" t="s">
        <v>1537</v>
      </c>
      <c r="D142" s="127" t="s">
        <v>827</v>
      </c>
      <c r="E142" s="127" t="s">
        <v>1552</v>
      </c>
      <c r="F142" s="1" t="s">
        <v>1551</v>
      </c>
      <c r="G142" s="1" t="s">
        <v>1550</v>
      </c>
      <c r="H142" s="126">
        <f t="shared" ref="H142:N142" si="96">8.8/(50*365*0.9/10^6)/1.05</f>
        <v>510.25585272160617</v>
      </c>
      <c r="I142" s="126">
        <f t="shared" si="96"/>
        <v>510.25585272160617</v>
      </c>
      <c r="J142" s="126">
        <f t="shared" si="96"/>
        <v>510.25585272160617</v>
      </c>
      <c r="K142" s="126">
        <f t="shared" si="96"/>
        <v>510.25585272160617</v>
      </c>
      <c r="L142" s="126">
        <f t="shared" si="96"/>
        <v>510.25585272160617</v>
      </c>
      <c r="M142" s="126">
        <f t="shared" si="96"/>
        <v>510.25585272160617</v>
      </c>
      <c r="N142" s="126">
        <f t="shared" si="96"/>
        <v>510.25585272160617</v>
      </c>
      <c r="O142" s="115">
        <v>0.9</v>
      </c>
      <c r="P142" s="126">
        <f t="shared" si="95"/>
        <v>25.512792636080309</v>
      </c>
      <c r="Q142" s="126">
        <f t="shared" si="95"/>
        <v>25.512792636080309</v>
      </c>
      <c r="R142" s="126">
        <f t="shared" si="95"/>
        <v>25.512792636080309</v>
      </c>
      <c r="S142" s="126">
        <f t="shared" si="95"/>
        <v>25.512792636080309</v>
      </c>
      <c r="T142" s="126">
        <f t="shared" si="95"/>
        <v>25.512792636080309</v>
      </c>
      <c r="U142" s="126">
        <f t="shared" si="95"/>
        <v>25.512792636080309</v>
      </c>
      <c r="V142" s="126">
        <f t="shared" si="95"/>
        <v>25.512792636080309</v>
      </c>
      <c r="W142" s="126">
        <v>0</v>
      </c>
      <c r="X142" s="126">
        <v>0</v>
      </c>
      <c r="Y142" s="126">
        <v>0</v>
      </c>
      <c r="Z142" s="126">
        <v>0</v>
      </c>
      <c r="AA142" s="126">
        <v>0</v>
      </c>
      <c r="AB142" s="126">
        <v>0</v>
      </c>
      <c r="AC142" s="126">
        <v>0</v>
      </c>
      <c r="AD142" s="115">
        <v>0.05</v>
      </c>
      <c r="AE142" s="115">
        <v>0</v>
      </c>
      <c r="AF142" s="115">
        <v>30</v>
      </c>
      <c r="AG142" s="115">
        <v>30</v>
      </c>
      <c r="AH142" s="125">
        <v>1</v>
      </c>
      <c r="AI142" s="125" t="s">
        <v>722</v>
      </c>
      <c r="AJ142" s="125" t="s">
        <v>851</v>
      </c>
      <c r="AK142" s="125"/>
      <c r="AL142" s="124"/>
      <c r="AM142" s="124"/>
      <c r="AN142" s="124"/>
      <c r="AO142" s="124"/>
      <c r="AP142" s="124"/>
      <c r="AQ142" s="124"/>
      <c r="AR142" s="123"/>
      <c r="AS142" s="123"/>
      <c r="AT142" s="123"/>
      <c r="AU142" s="122"/>
      <c r="AV142" s="122"/>
      <c r="AW142" s="122"/>
      <c r="AX142" s="120" t="s">
        <v>694</v>
      </c>
      <c r="AY142" s="120"/>
      <c r="AZ142" s="121"/>
      <c r="BA142" s="120"/>
      <c r="BB142" s="120"/>
      <c r="BC142" s="120"/>
      <c r="BD142" s="120"/>
      <c r="BE142" s="120"/>
      <c r="BF142" s="120"/>
      <c r="BG142" s="119"/>
      <c r="BH142" s="119"/>
      <c r="BI142" s="119"/>
      <c r="BJ142" s="119"/>
      <c r="BK142" s="118"/>
      <c r="BL142" s="118"/>
      <c r="BM142" s="117"/>
      <c r="BN142" s="116">
        <v>0</v>
      </c>
      <c r="BO142" s="115"/>
      <c r="BP142" s="115"/>
      <c r="BQ142" s="115"/>
      <c r="BR142" s="115"/>
      <c r="BS142" s="115"/>
      <c r="BT142" s="115"/>
      <c r="BU142" s="114"/>
      <c r="BV142" s="114"/>
      <c r="BW142" s="114"/>
      <c r="BX142" s="114"/>
      <c r="BY142" s="114"/>
      <c r="BZ142" s="114"/>
      <c r="CA142" s="114"/>
      <c r="CB142" s="113">
        <v>0</v>
      </c>
      <c r="CC142" s="113">
        <v>500</v>
      </c>
      <c r="CD142" s="113">
        <v>500</v>
      </c>
      <c r="CE142" s="113">
        <v>500</v>
      </c>
      <c r="CF142" s="113">
        <v>500</v>
      </c>
      <c r="CG142" s="113">
        <v>500</v>
      </c>
      <c r="CH142" s="113">
        <v>500</v>
      </c>
      <c r="CI142" s="112" t="s">
        <v>987</v>
      </c>
      <c r="CJ142" s="111">
        <f>VLOOKUP($E142,[2]Activities!$A$9:$I$221,3,FALSE)/$AH142</f>
        <v>0</v>
      </c>
      <c r="CK142" s="111">
        <f>VLOOKUP($E142,[2]Activities!$A$9:$I$221,4,FALSE)/$AH142</f>
        <v>0</v>
      </c>
      <c r="CL142" s="111">
        <f>VLOOKUP($E142,[2]Activities!$A$9:$I$221,5,FALSE)/$AH142</f>
        <v>0</v>
      </c>
      <c r="CM142" s="111">
        <f>VLOOKUP($E142,[2]Activities!$A$9:$I$221,6,FALSE)/$AH142</f>
        <v>0</v>
      </c>
      <c r="CN142" s="111">
        <f>VLOOKUP($E142,[2]Activities!$A$9:$I$221,7,FALSE)/$AH142</f>
        <v>0</v>
      </c>
      <c r="CO142" s="111">
        <f>VLOOKUP($E142,[2]Activities!$A$9:$I$221,8,FALSE)/$AH142</f>
        <v>0</v>
      </c>
      <c r="CP142" s="111">
        <f>VLOOKUP($E142,[2]Activities!$A$9:$I$221,9,FALSE)/$AH142</f>
        <v>0</v>
      </c>
      <c r="CQ142" s="111"/>
      <c r="CR142" s="110"/>
      <c r="CS142" s="110"/>
      <c r="CT142" s="110"/>
      <c r="CU142" s="110"/>
      <c r="CV142" s="110"/>
      <c r="CW142" s="110"/>
      <c r="CX142" s="110"/>
      <c r="CY142" s="110"/>
      <c r="CZ142" s="110"/>
      <c r="DA142" s="110"/>
      <c r="DB142" s="110"/>
      <c r="DC142" s="110"/>
      <c r="DD142" s="110"/>
    </row>
    <row r="143" spans="1:108" x14ac:dyDescent="0.25">
      <c r="A143" s="146" t="s">
        <v>1549</v>
      </c>
      <c r="B143" s="146" t="s">
        <v>843</v>
      </c>
      <c r="C143" s="146" t="s">
        <v>1537</v>
      </c>
      <c r="D143" s="146" t="s">
        <v>827</v>
      </c>
      <c r="E143" s="146" t="s">
        <v>1544</v>
      </c>
      <c r="F143" s="3" t="s">
        <v>1548</v>
      </c>
      <c r="G143" s="3" t="s">
        <v>791</v>
      </c>
      <c r="H143" s="145">
        <v>0</v>
      </c>
      <c r="I143" s="145">
        <v>0</v>
      </c>
      <c r="J143" s="145">
        <v>0</v>
      </c>
      <c r="K143" s="145">
        <v>0</v>
      </c>
      <c r="L143" s="145">
        <v>0</v>
      </c>
      <c r="M143" s="145">
        <v>0</v>
      </c>
      <c r="N143" s="145">
        <v>0</v>
      </c>
      <c r="O143" s="133">
        <v>0</v>
      </c>
      <c r="P143" s="145">
        <v>0</v>
      </c>
      <c r="Q143" s="145">
        <v>0</v>
      </c>
      <c r="R143" s="145">
        <v>0</v>
      </c>
      <c r="S143" s="145">
        <v>0</v>
      </c>
      <c r="T143" s="145">
        <v>0</v>
      </c>
      <c r="U143" s="145">
        <v>0</v>
      </c>
      <c r="V143" s="145">
        <v>0</v>
      </c>
      <c r="W143" s="145">
        <v>0</v>
      </c>
      <c r="X143" s="145">
        <v>0</v>
      </c>
      <c r="Y143" s="145">
        <v>0</v>
      </c>
      <c r="Z143" s="145">
        <v>0</v>
      </c>
      <c r="AA143" s="145">
        <v>0</v>
      </c>
      <c r="AB143" s="145">
        <v>0</v>
      </c>
      <c r="AC143" s="145">
        <v>0</v>
      </c>
      <c r="AD143" s="133">
        <v>0.05</v>
      </c>
      <c r="AE143" s="133"/>
      <c r="AF143" s="133">
        <v>25</v>
      </c>
      <c r="AG143" s="133">
        <v>25</v>
      </c>
      <c r="AH143" s="144">
        <v>1</v>
      </c>
      <c r="AI143" s="144" t="s">
        <v>722</v>
      </c>
      <c r="AJ143" s="144" t="s">
        <v>695</v>
      </c>
      <c r="AK143" s="144"/>
      <c r="AL143" s="143"/>
      <c r="AM143" s="143"/>
      <c r="AN143" s="143"/>
      <c r="AO143" s="143"/>
      <c r="AP143" s="143"/>
      <c r="AQ143" s="143"/>
      <c r="AR143" s="142"/>
      <c r="AS143" s="142"/>
      <c r="AT143" s="142"/>
      <c r="AU143" s="141"/>
      <c r="AV143" s="141"/>
      <c r="AW143" s="141"/>
      <c r="AX143" s="140" t="s">
        <v>694</v>
      </c>
      <c r="AY143" s="140"/>
      <c r="AZ143" s="139"/>
      <c r="BA143" s="138"/>
      <c r="BB143" s="138"/>
      <c r="BC143" s="138"/>
      <c r="BD143" s="138"/>
      <c r="BE143" s="138"/>
      <c r="BF143" s="138"/>
      <c r="BG143" s="137"/>
      <c r="BH143" s="137"/>
      <c r="BI143" s="137"/>
      <c r="BJ143" s="137"/>
      <c r="BK143" s="136"/>
      <c r="BL143" s="136">
        <v>1</v>
      </c>
      <c r="BM143" s="135"/>
      <c r="BN143" s="134">
        <v>500</v>
      </c>
      <c r="BO143" s="133"/>
      <c r="BP143" s="133"/>
      <c r="BQ143" s="133"/>
      <c r="BR143" s="133"/>
      <c r="BS143" s="133"/>
      <c r="BT143" s="133"/>
      <c r="BU143" s="132"/>
      <c r="BV143" s="132"/>
      <c r="BW143" s="132"/>
      <c r="BX143" s="132"/>
      <c r="BY143" s="132"/>
      <c r="BZ143" s="132"/>
      <c r="CA143" s="132"/>
      <c r="CB143" s="131">
        <v>500</v>
      </c>
      <c r="CC143" s="131">
        <v>500</v>
      </c>
      <c r="CD143" s="131">
        <v>500</v>
      </c>
      <c r="CE143" s="131">
        <v>500</v>
      </c>
      <c r="CF143" s="131">
        <v>500</v>
      </c>
      <c r="CG143" s="131">
        <v>500</v>
      </c>
      <c r="CH143" s="131">
        <v>500</v>
      </c>
      <c r="CI143" s="130" t="s">
        <v>987</v>
      </c>
      <c r="CJ143" s="129">
        <f>VLOOKUP($E143,[2]Activities!$A$9:$I$194,3,FALSE)/$AH143</f>
        <v>0</v>
      </c>
      <c r="CK143" s="129">
        <f>VLOOKUP($E143,[2]Activities!$A$9:$I$194,4,FALSE)/$AH143</f>
        <v>0</v>
      </c>
      <c r="CL143" s="129">
        <f>VLOOKUP($E143,[2]Activities!$A$9:$I$194,5,FALSE)/$AH143</f>
        <v>0</v>
      </c>
      <c r="CM143" s="129">
        <f>VLOOKUP($E143,[2]Activities!$A$9:$I$194,6,FALSE)/$AH143</f>
        <v>0</v>
      </c>
      <c r="CN143" s="129">
        <f>VLOOKUP($E143,[2]Activities!$A$9:$I$194,7,FALSE)/$AH143</f>
        <v>0</v>
      </c>
      <c r="CO143" s="129">
        <f>VLOOKUP($E143,[2]Activities!$A$9:$I$194,8,FALSE)/$AH143</f>
        <v>0</v>
      </c>
      <c r="CP143" s="129">
        <f>VLOOKUP($E143,[2]Activities!$A$9:$I$194,9,FALSE)/$AH143</f>
        <v>0</v>
      </c>
      <c r="CQ143" s="129"/>
      <c r="CR143" s="128"/>
      <c r="CS143" s="128"/>
      <c r="CT143" s="128"/>
      <c r="CU143" s="128"/>
      <c r="CV143" s="128"/>
      <c r="CW143" s="128"/>
      <c r="CX143" s="128"/>
      <c r="CY143" s="128"/>
      <c r="CZ143" s="128"/>
      <c r="DA143" s="128"/>
      <c r="DB143" s="128"/>
      <c r="DC143" s="128"/>
      <c r="DD143" s="128"/>
    </row>
    <row r="144" spans="1:108" x14ac:dyDescent="0.25">
      <c r="A144" s="127" t="s">
        <v>1547</v>
      </c>
      <c r="B144" s="127" t="s">
        <v>843</v>
      </c>
      <c r="C144" s="127" t="s">
        <v>1537</v>
      </c>
      <c r="D144" s="127" t="s">
        <v>827</v>
      </c>
      <c r="E144" s="127" t="s">
        <v>1544</v>
      </c>
      <c r="F144" s="1" t="s">
        <v>1546</v>
      </c>
      <c r="G144" s="1" t="s">
        <v>791</v>
      </c>
      <c r="H144" s="126">
        <v>0</v>
      </c>
      <c r="I144" s="126">
        <v>0</v>
      </c>
      <c r="J144" s="126">
        <v>0</v>
      </c>
      <c r="K144" s="126">
        <v>0</v>
      </c>
      <c r="L144" s="126">
        <v>0</v>
      </c>
      <c r="M144" s="126">
        <v>0</v>
      </c>
      <c r="N144" s="126">
        <v>0</v>
      </c>
      <c r="O144" s="115">
        <v>0</v>
      </c>
      <c r="P144" s="126">
        <v>0</v>
      </c>
      <c r="Q144" s="126">
        <v>0</v>
      </c>
      <c r="R144" s="126">
        <v>0</v>
      </c>
      <c r="S144" s="126">
        <v>0</v>
      </c>
      <c r="T144" s="126">
        <v>0</v>
      </c>
      <c r="U144" s="126">
        <v>0</v>
      </c>
      <c r="V144" s="126">
        <v>0</v>
      </c>
      <c r="W144" s="126">
        <v>0</v>
      </c>
      <c r="X144" s="126">
        <v>0</v>
      </c>
      <c r="Y144" s="126">
        <v>0</v>
      </c>
      <c r="Z144" s="126">
        <v>0</v>
      </c>
      <c r="AA144" s="126">
        <v>0</v>
      </c>
      <c r="AB144" s="126">
        <v>0</v>
      </c>
      <c r="AC144" s="126">
        <v>0</v>
      </c>
      <c r="AD144" s="115">
        <v>0.05</v>
      </c>
      <c r="AE144" s="115"/>
      <c r="AF144" s="115">
        <v>25</v>
      </c>
      <c r="AG144" s="115">
        <v>25</v>
      </c>
      <c r="AH144" s="125">
        <v>1</v>
      </c>
      <c r="AI144" s="125" t="s">
        <v>722</v>
      </c>
      <c r="AJ144" s="125" t="s">
        <v>695</v>
      </c>
      <c r="AK144" s="125"/>
      <c r="AL144" s="124"/>
      <c r="AM144" s="124"/>
      <c r="AN144" s="124"/>
      <c r="AO144" s="124"/>
      <c r="AP144" s="124"/>
      <c r="AQ144" s="124"/>
      <c r="AR144" s="123"/>
      <c r="AS144" s="123"/>
      <c r="AT144" s="123"/>
      <c r="AU144" s="122"/>
      <c r="AV144" s="122"/>
      <c r="AW144" s="122"/>
      <c r="AX144" s="120" t="s">
        <v>694</v>
      </c>
      <c r="AY144" s="120"/>
      <c r="AZ144" s="121"/>
      <c r="BA144" s="120"/>
      <c r="BB144" s="120"/>
      <c r="BC144" s="120"/>
      <c r="BD144" s="120"/>
      <c r="BE144" s="120"/>
      <c r="BF144" s="120"/>
      <c r="BG144" s="119"/>
      <c r="BH144" s="119"/>
      <c r="BI144" s="119"/>
      <c r="BJ144" s="119"/>
      <c r="BK144" s="118"/>
      <c r="BL144" s="118">
        <v>1</v>
      </c>
      <c r="BM144" s="117"/>
      <c r="BN144" s="116">
        <v>500</v>
      </c>
      <c r="BO144" s="115"/>
      <c r="BP144" s="115"/>
      <c r="BQ144" s="115"/>
      <c r="BR144" s="115"/>
      <c r="BS144" s="115"/>
      <c r="BT144" s="115"/>
      <c r="BU144" s="114"/>
      <c r="BV144" s="114"/>
      <c r="BW144" s="114"/>
      <c r="BX144" s="114"/>
      <c r="BY144" s="114"/>
      <c r="BZ144" s="114"/>
      <c r="CA144" s="114"/>
      <c r="CB144" s="113">
        <v>500</v>
      </c>
      <c r="CC144" s="113">
        <v>500</v>
      </c>
      <c r="CD144" s="113">
        <v>500</v>
      </c>
      <c r="CE144" s="113">
        <v>500</v>
      </c>
      <c r="CF144" s="113">
        <v>500</v>
      </c>
      <c r="CG144" s="113">
        <v>500</v>
      </c>
      <c r="CH144" s="113">
        <v>500</v>
      </c>
      <c r="CI144" s="112" t="s">
        <v>987</v>
      </c>
      <c r="CJ144" s="111">
        <f>VLOOKUP($E144,[2]Activities!$A$9:$I$194,3,FALSE)/$AH144</f>
        <v>0</v>
      </c>
      <c r="CK144" s="111">
        <f>VLOOKUP($E144,[2]Activities!$A$9:$I$194,4,FALSE)/$AH144</f>
        <v>0</v>
      </c>
      <c r="CL144" s="111">
        <f>VLOOKUP($E144,[2]Activities!$A$9:$I$194,5,FALSE)/$AH144</f>
        <v>0</v>
      </c>
      <c r="CM144" s="111">
        <f>VLOOKUP($E144,[2]Activities!$A$9:$I$194,6,FALSE)/$AH144</f>
        <v>0</v>
      </c>
      <c r="CN144" s="111">
        <f>VLOOKUP($E144,[2]Activities!$A$9:$I$194,7,FALSE)/$AH144</f>
        <v>0</v>
      </c>
      <c r="CO144" s="111">
        <f>VLOOKUP($E144,[2]Activities!$A$9:$I$194,8,FALSE)/$AH144</f>
        <v>0</v>
      </c>
      <c r="CP144" s="111">
        <f>VLOOKUP($E144,[2]Activities!$A$9:$I$194,9,FALSE)/$AH144</f>
        <v>0</v>
      </c>
      <c r="CQ144" s="111"/>
      <c r="CR144" s="110"/>
      <c r="CS144" s="110"/>
      <c r="CT144" s="110"/>
      <c r="CU144" s="110"/>
      <c r="CV144" s="110"/>
      <c r="CW144" s="110"/>
      <c r="CX144" s="110"/>
      <c r="CY144" s="110"/>
      <c r="CZ144" s="110"/>
      <c r="DA144" s="110"/>
      <c r="DB144" s="110"/>
      <c r="DC144" s="110"/>
      <c r="DD144" s="110"/>
    </row>
    <row r="145" spans="1:108" x14ac:dyDescent="0.25">
      <c r="A145" s="146" t="s">
        <v>1545</v>
      </c>
      <c r="B145" s="146" t="s">
        <v>843</v>
      </c>
      <c r="C145" s="146" t="s">
        <v>1537</v>
      </c>
      <c r="D145" s="146" t="s">
        <v>827</v>
      </c>
      <c r="E145" s="146" t="s">
        <v>1544</v>
      </c>
      <c r="F145" s="3" t="s">
        <v>1543</v>
      </c>
      <c r="G145" s="3" t="s">
        <v>791</v>
      </c>
      <c r="H145" s="145">
        <v>0</v>
      </c>
      <c r="I145" s="145">
        <v>0</v>
      </c>
      <c r="J145" s="145">
        <v>0</v>
      </c>
      <c r="K145" s="145">
        <v>0</v>
      </c>
      <c r="L145" s="145">
        <v>0</v>
      </c>
      <c r="M145" s="145">
        <v>0</v>
      </c>
      <c r="N145" s="145">
        <v>0</v>
      </c>
      <c r="O145" s="133">
        <v>0</v>
      </c>
      <c r="P145" s="145">
        <v>0</v>
      </c>
      <c r="Q145" s="145">
        <v>0</v>
      </c>
      <c r="R145" s="145">
        <v>0</v>
      </c>
      <c r="S145" s="145">
        <v>0</v>
      </c>
      <c r="T145" s="145">
        <v>0</v>
      </c>
      <c r="U145" s="145">
        <v>0</v>
      </c>
      <c r="V145" s="145">
        <v>0</v>
      </c>
      <c r="W145" s="145">
        <v>0</v>
      </c>
      <c r="X145" s="145">
        <v>0</v>
      </c>
      <c r="Y145" s="145">
        <v>0</v>
      </c>
      <c r="Z145" s="145">
        <v>0</v>
      </c>
      <c r="AA145" s="145">
        <v>0</v>
      </c>
      <c r="AB145" s="145">
        <v>0</v>
      </c>
      <c r="AC145" s="145">
        <v>0</v>
      </c>
      <c r="AD145" s="133">
        <v>0.05</v>
      </c>
      <c r="AE145" s="133"/>
      <c r="AF145" s="133">
        <v>25</v>
      </c>
      <c r="AG145" s="133">
        <v>25</v>
      </c>
      <c r="AH145" s="144">
        <v>1</v>
      </c>
      <c r="AI145" s="144" t="s">
        <v>722</v>
      </c>
      <c r="AJ145" s="144" t="s">
        <v>695</v>
      </c>
      <c r="AK145" s="144"/>
      <c r="AL145" s="143"/>
      <c r="AM145" s="143"/>
      <c r="AN145" s="143"/>
      <c r="AO145" s="143"/>
      <c r="AP145" s="143"/>
      <c r="AQ145" s="143"/>
      <c r="AR145" s="142"/>
      <c r="AS145" s="142"/>
      <c r="AT145" s="142"/>
      <c r="AU145" s="141"/>
      <c r="AV145" s="141"/>
      <c r="AW145" s="141"/>
      <c r="AX145" s="140" t="s">
        <v>694</v>
      </c>
      <c r="AY145" s="140"/>
      <c r="AZ145" s="139"/>
      <c r="BA145" s="138"/>
      <c r="BB145" s="138"/>
      <c r="BC145" s="138"/>
      <c r="BD145" s="138"/>
      <c r="BE145" s="138"/>
      <c r="BF145" s="138"/>
      <c r="BG145" s="137"/>
      <c r="BH145" s="137"/>
      <c r="BI145" s="137"/>
      <c r="BJ145" s="137"/>
      <c r="BK145" s="136"/>
      <c r="BL145" s="136">
        <v>1</v>
      </c>
      <c r="BM145" s="135"/>
      <c r="BN145" s="134">
        <v>500</v>
      </c>
      <c r="BO145" s="133"/>
      <c r="BP145" s="133"/>
      <c r="BQ145" s="133"/>
      <c r="BR145" s="133"/>
      <c r="BS145" s="133"/>
      <c r="BT145" s="133"/>
      <c r="BU145" s="132"/>
      <c r="BV145" s="132"/>
      <c r="BW145" s="132"/>
      <c r="BX145" s="132"/>
      <c r="BY145" s="132"/>
      <c r="BZ145" s="132"/>
      <c r="CA145" s="132"/>
      <c r="CB145" s="131">
        <v>500</v>
      </c>
      <c r="CC145" s="131">
        <v>500</v>
      </c>
      <c r="CD145" s="131">
        <v>500</v>
      </c>
      <c r="CE145" s="131">
        <v>500</v>
      </c>
      <c r="CF145" s="131">
        <v>500</v>
      </c>
      <c r="CG145" s="131">
        <v>500</v>
      </c>
      <c r="CH145" s="131">
        <v>500</v>
      </c>
      <c r="CI145" s="130" t="s">
        <v>987</v>
      </c>
      <c r="CJ145" s="129"/>
      <c r="CK145" s="129"/>
      <c r="CL145" s="129"/>
      <c r="CM145" s="129"/>
      <c r="CN145" s="129"/>
      <c r="CO145" s="129"/>
      <c r="CP145" s="129"/>
      <c r="CQ145" s="129"/>
      <c r="CR145" s="128"/>
      <c r="CS145" s="128"/>
      <c r="CT145" s="128"/>
      <c r="CU145" s="128"/>
      <c r="CV145" s="128"/>
      <c r="CW145" s="128"/>
      <c r="CX145" s="128"/>
      <c r="CY145" s="128"/>
      <c r="CZ145" s="128"/>
      <c r="DA145" s="128"/>
      <c r="DB145" s="128"/>
      <c r="DC145" s="128"/>
      <c r="DD145" s="128"/>
    </row>
    <row r="146" spans="1:108" x14ac:dyDescent="0.25">
      <c r="A146" s="127" t="s">
        <v>1542</v>
      </c>
      <c r="B146" s="127" t="s">
        <v>1393</v>
      </c>
      <c r="C146" s="127" t="s">
        <v>1537</v>
      </c>
      <c r="D146" s="127" t="s">
        <v>1541</v>
      </c>
      <c r="E146" s="127" t="s">
        <v>1540</v>
      </c>
      <c r="F146" s="1" t="s">
        <v>1539</v>
      </c>
      <c r="G146" s="1" t="s">
        <v>791</v>
      </c>
      <c r="H146" s="126">
        <v>0</v>
      </c>
      <c r="I146" s="126">
        <v>0</v>
      </c>
      <c r="J146" s="126">
        <v>0</v>
      </c>
      <c r="K146" s="126">
        <v>0</v>
      </c>
      <c r="L146" s="126">
        <v>0</v>
      </c>
      <c r="M146" s="126">
        <v>0</v>
      </c>
      <c r="N146" s="126">
        <v>0</v>
      </c>
      <c r="O146" s="115"/>
      <c r="P146" s="126">
        <v>0</v>
      </c>
      <c r="Q146" s="126">
        <v>0</v>
      </c>
      <c r="R146" s="126">
        <v>0</v>
      </c>
      <c r="S146" s="126">
        <v>0</v>
      </c>
      <c r="T146" s="126">
        <v>0</v>
      </c>
      <c r="U146" s="126">
        <v>0</v>
      </c>
      <c r="V146" s="126">
        <v>0</v>
      </c>
      <c r="W146" s="126">
        <v>0</v>
      </c>
      <c r="X146" s="126">
        <v>0</v>
      </c>
      <c r="Y146" s="126">
        <v>0</v>
      </c>
      <c r="Z146" s="126">
        <v>0</v>
      </c>
      <c r="AA146" s="126">
        <v>0</v>
      </c>
      <c r="AB146" s="126">
        <v>0</v>
      </c>
      <c r="AC146" s="126">
        <v>0</v>
      </c>
      <c r="AD146" s="115">
        <v>0.05</v>
      </c>
      <c r="AE146" s="115">
        <v>0</v>
      </c>
      <c r="AF146" s="115">
        <v>30</v>
      </c>
      <c r="AG146" s="115">
        <v>30</v>
      </c>
      <c r="AH146" s="125">
        <v>1</v>
      </c>
      <c r="AI146" s="125" t="s">
        <v>722</v>
      </c>
      <c r="AJ146" s="125" t="s">
        <v>905</v>
      </c>
      <c r="AK146" s="125"/>
      <c r="AL146" s="124"/>
      <c r="AM146" s="124"/>
      <c r="AN146" s="124"/>
      <c r="AO146" s="124"/>
      <c r="AP146" s="124"/>
      <c r="AQ146" s="124"/>
      <c r="AR146" s="123"/>
      <c r="AS146" s="123"/>
      <c r="AT146" s="123"/>
      <c r="AU146" s="122"/>
      <c r="AV146" s="122"/>
      <c r="AW146" s="122"/>
      <c r="AX146" s="120" t="s">
        <v>694</v>
      </c>
      <c r="AY146" s="120"/>
      <c r="AZ146" s="121"/>
      <c r="BA146" s="120"/>
      <c r="BB146" s="120"/>
      <c r="BC146" s="120"/>
      <c r="BD146" s="120"/>
      <c r="BE146" s="120"/>
      <c r="BF146" s="120"/>
      <c r="BG146" s="119"/>
      <c r="BH146" s="119"/>
      <c r="BI146" s="119"/>
      <c r="BJ146" s="119"/>
      <c r="BK146" s="118">
        <v>0</v>
      </c>
      <c r="BL146" s="118">
        <f t="shared" ref="BL146:BL177" si="97">IF(AG146=1,0,1)</f>
        <v>1</v>
      </c>
      <c r="BM146" s="117"/>
      <c r="BN146" s="116">
        <v>3.7</v>
      </c>
      <c r="BO146" s="115">
        <v>0.62</v>
      </c>
      <c r="BP146" s="115">
        <v>0.62</v>
      </c>
      <c r="BQ146" s="115">
        <v>0.62</v>
      </c>
      <c r="BR146" s="115">
        <v>0.62</v>
      </c>
      <c r="BS146" s="115">
        <v>0.62</v>
      </c>
      <c r="BT146" s="115">
        <v>0.6</v>
      </c>
      <c r="BU146" s="114">
        <f t="shared" ref="BU146:BU177" si="98">IF(BL146=1,BN146,0)</f>
        <v>3.7</v>
      </c>
      <c r="BV146" s="114"/>
      <c r="BW146" s="114"/>
      <c r="BX146" s="114"/>
      <c r="BY146" s="114"/>
      <c r="BZ146" s="114"/>
      <c r="CA146" s="114"/>
      <c r="CB146" s="113">
        <v>3.7</v>
      </c>
      <c r="CC146" s="113">
        <v>3.9</v>
      </c>
      <c r="CD146" s="113">
        <v>4.3</v>
      </c>
      <c r="CE146" s="113">
        <v>4.5999999999999996</v>
      </c>
      <c r="CF146" s="113">
        <v>5</v>
      </c>
      <c r="CG146" s="113">
        <v>5.3</v>
      </c>
      <c r="CH146" s="113">
        <v>5.6</v>
      </c>
      <c r="CI146" s="112" t="s">
        <v>1274</v>
      </c>
      <c r="CJ146" s="111">
        <f>VLOOKUP($E146,[2]Activities!$A$9:$I$162,3,FALSE)/$AH146</f>
        <v>3.7</v>
      </c>
      <c r="CK146" s="111">
        <f>VLOOKUP($E146,[2]Activities!$A$9:$I$162,4,FALSE)/$AH146</f>
        <v>3.9</v>
      </c>
      <c r="CL146" s="111">
        <f>VLOOKUP($E146,[2]Activities!$A$9:$I$162,5,FALSE)/$AH146</f>
        <v>4.3</v>
      </c>
      <c r="CM146" s="111">
        <f>VLOOKUP($E146,[2]Activities!$A$9:$I$162,6,FALSE)/$AH146</f>
        <v>4.5999999999999996</v>
      </c>
      <c r="CN146" s="111">
        <f>VLOOKUP($E146,[2]Activities!$A$9:$I$162,7,FALSE)/$AH146</f>
        <v>5</v>
      </c>
      <c r="CO146" s="111">
        <f>VLOOKUP($E146,[2]Activities!$A$9:$I$162,8,FALSE)/$AH146</f>
        <v>5.3</v>
      </c>
      <c r="CP146" s="111">
        <f>VLOOKUP($E146,[2]Activities!$A$9:$I$162,9,FALSE)/$AH146</f>
        <v>5.6</v>
      </c>
      <c r="CQ146" s="111"/>
      <c r="CR146" s="110"/>
      <c r="CS146" s="110"/>
      <c r="CT146" s="110"/>
      <c r="CU146" s="110"/>
      <c r="CV146" s="110"/>
      <c r="CW146" s="110"/>
      <c r="CX146" s="110"/>
      <c r="CY146" s="110"/>
      <c r="CZ146" s="110"/>
      <c r="DA146" s="110"/>
      <c r="DB146" s="110"/>
      <c r="DC146" s="110"/>
      <c r="DD146" s="110"/>
    </row>
    <row r="147" spans="1:108" x14ac:dyDescent="0.25">
      <c r="A147" s="146" t="s">
        <v>1538</v>
      </c>
      <c r="B147" s="146" t="s">
        <v>1393</v>
      </c>
      <c r="C147" s="146" t="s">
        <v>1537</v>
      </c>
      <c r="D147" s="146" t="s">
        <v>1536</v>
      </c>
      <c r="E147" s="146" t="s">
        <v>1535</v>
      </c>
      <c r="F147" s="3" t="s">
        <v>1534</v>
      </c>
      <c r="G147" s="3" t="s">
        <v>791</v>
      </c>
      <c r="H147" s="145">
        <v>39.06</v>
      </c>
      <c r="I147" s="145">
        <v>39.06</v>
      </c>
      <c r="J147" s="145">
        <v>39.06</v>
      </c>
      <c r="K147" s="145">
        <v>39.06</v>
      </c>
      <c r="L147" s="145">
        <v>39.06</v>
      </c>
      <c r="M147" s="145">
        <v>39.06</v>
      </c>
      <c r="N147" s="145">
        <v>39.06</v>
      </c>
      <c r="O147" s="133">
        <v>0.9</v>
      </c>
      <c r="P147" s="145">
        <v>0</v>
      </c>
      <c r="Q147" s="145">
        <v>0</v>
      </c>
      <c r="R147" s="145">
        <v>0</v>
      </c>
      <c r="S147" s="145">
        <v>0</v>
      </c>
      <c r="T147" s="145">
        <v>0</v>
      </c>
      <c r="U147" s="145">
        <v>0</v>
      </c>
      <c r="V147" s="145">
        <v>0</v>
      </c>
      <c r="W147" s="145">
        <v>3.93</v>
      </c>
      <c r="X147" s="145">
        <v>3.93</v>
      </c>
      <c r="Y147" s="145">
        <v>3.93</v>
      </c>
      <c r="Z147" s="145">
        <v>3.93</v>
      </c>
      <c r="AA147" s="145">
        <v>3.93</v>
      </c>
      <c r="AB147" s="145">
        <v>3.93</v>
      </c>
      <c r="AC147" s="145">
        <v>3.93</v>
      </c>
      <c r="AD147" s="133">
        <v>0.05</v>
      </c>
      <c r="AE147" s="133">
        <v>0</v>
      </c>
      <c r="AF147" s="133">
        <v>30</v>
      </c>
      <c r="AG147" s="133">
        <v>30</v>
      </c>
      <c r="AH147" s="144">
        <v>1</v>
      </c>
      <c r="AI147" s="144" t="s">
        <v>722</v>
      </c>
      <c r="AJ147" s="144" t="s">
        <v>905</v>
      </c>
      <c r="AK147" s="144"/>
      <c r="AL147" s="143"/>
      <c r="AM147" s="143"/>
      <c r="AN147" s="143"/>
      <c r="AO147" s="143"/>
      <c r="AP147" s="143"/>
      <c r="AQ147" s="143"/>
      <c r="AR147" s="142"/>
      <c r="AS147" s="142"/>
      <c r="AT147" s="142"/>
      <c r="AU147" s="141"/>
      <c r="AV147" s="141"/>
      <c r="AW147" s="141"/>
      <c r="AX147" s="140" t="s">
        <v>694</v>
      </c>
      <c r="AY147" s="140"/>
      <c r="AZ147" s="139"/>
      <c r="BA147" s="138"/>
      <c r="BB147" s="138"/>
      <c r="BC147" s="138"/>
      <c r="BD147" s="138"/>
      <c r="BE147" s="138"/>
      <c r="BF147" s="138"/>
      <c r="BG147" s="137"/>
      <c r="BH147" s="137"/>
      <c r="BI147" s="137"/>
      <c r="BJ147" s="137"/>
      <c r="BK147" s="136">
        <v>0</v>
      </c>
      <c r="BL147" s="136">
        <f t="shared" si="97"/>
        <v>1</v>
      </c>
      <c r="BM147" s="135"/>
      <c r="BN147" s="134">
        <v>0.4</v>
      </c>
      <c r="BO147" s="133">
        <v>0.3</v>
      </c>
      <c r="BP147" s="133">
        <v>0.05</v>
      </c>
      <c r="BQ147" s="133">
        <v>0.05</v>
      </c>
      <c r="BR147" s="133"/>
      <c r="BS147" s="133"/>
      <c r="BT147" s="133"/>
      <c r="BU147" s="132">
        <f t="shared" si="98"/>
        <v>0.4</v>
      </c>
      <c r="BV147" s="132"/>
      <c r="BW147" s="132"/>
      <c r="BX147" s="132"/>
      <c r="BY147" s="132"/>
      <c r="BZ147" s="132"/>
      <c r="CA147" s="132"/>
      <c r="CB147" s="131">
        <v>0.4</v>
      </c>
      <c r="CC147" s="131">
        <v>0.1</v>
      </c>
      <c r="CD147" s="131">
        <v>0.05</v>
      </c>
      <c r="CE147" s="131">
        <v>0</v>
      </c>
      <c r="CF147" s="131">
        <v>0</v>
      </c>
      <c r="CG147" s="131">
        <v>0</v>
      </c>
      <c r="CH147" s="131">
        <v>0</v>
      </c>
      <c r="CI147" s="130" t="s">
        <v>1274</v>
      </c>
      <c r="CJ147" s="129">
        <f>VLOOKUP($E147,[2]Activities!$A$9:$I$162,3,FALSE)/$AH147</f>
        <v>0.4</v>
      </c>
      <c r="CK147" s="129">
        <f>VLOOKUP($E147,[2]Activities!$A$9:$I$162,4,FALSE)/$AH147</f>
        <v>0.1</v>
      </c>
      <c r="CL147" s="129">
        <f>VLOOKUP($E147,[2]Activities!$A$9:$I$162,5,FALSE)/$AH147</f>
        <v>0.05</v>
      </c>
      <c r="CM147" s="129">
        <f>VLOOKUP($E147,[2]Activities!$A$9:$I$162,6,FALSE)/$AH147</f>
        <v>0</v>
      </c>
      <c r="CN147" s="129">
        <f>VLOOKUP($E147,[2]Activities!$A$9:$I$162,7,FALSE)/$AH147</f>
        <v>0</v>
      </c>
      <c r="CO147" s="129">
        <f>VLOOKUP($E147,[2]Activities!$A$9:$I$162,8,FALSE)/$AH147</f>
        <v>0</v>
      </c>
      <c r="CP147" s="129">
        <f>VLOOKUP($E147,[2]Activities!$A$9:$I$162,9,FALSE)/$AH147</f>
        <v>0</v>
      </c>
      <c r="CQ147" s="129"/>
      <c r="CR147" s="128"/>
      <c r="CS147" s="128"/>
      <c r="CT147" s="128"/>
      <c r="CU147" s="128"/>
      <c r="CV147" s="128"/>
      <c r="CW147" s="128"/>
      <c r="CX147" s="128"/>
      <c r="CY147" s="128"/>
      <c r="CZ147" s="128"/>
      <c r="DA147" s="128"/>
      <c r="DB147" s="128"/>
      <c r="DC147" s="128"/>
      <c r="DD147" s="128"/>
    </row>
    <row r="148" spans="1:108" x14ac:dyDescent="0.25">
      <c r="A148" s="127" t="s">
        <v>1533</v>
      </c>
      <c r="B148" s="127" t="s">
        <v>1393</v>
      </c>
      <c r="C148" s="127" t="s">
        <v>1392</v>
      </c>
      <c r="D148" s="127" t="s">
        <v>1458</v>
      </c>
      <c r="E148" s="127" t="s">
        <v>1530</v>
      </c>
      <c r="F148" s="1" t="s">
        <v>1532</v>
      </c>
      <c r="G148" s="1" t="s">
        <v>1487</v>
      </c>
      <c r="H148" s="126">
        <v>3487.65</v>
      </c>
      <c r="I148" s="126">
        <v>3487.65</v>
      </c>
      <c r="J148" s="126">
        <v>3487.65</v>
      </c>
      <c r="K148" s="126">
        <v>3487.65</v>
      </c>
      <c r="L148" s="126">
        <v>3487.65</v>
      </c>
      <c r="M148" s="126">
        <v>3487.65</v>
      </c>
      <c r="N148" s="126">
        <v>3487.65</v>
      </c>
      <c r="O148" s="115">
        <v>0.7</v>
      </c>
      <c r="P148" s="126">
        <v>209.26</v>
      </c>
      <c r="Q148" s="126">
        <v>209.26</v>
      </c>
      <c r="R148" s="126">
        <v>209.26</v>
      </c>
      <c r="S148" s="126">
        <v>209.26</v>
      </c>
      <c r="T148" s="126">
        <v>209.26</v>
      </c>
      <c r="U148" s="126">
        <v>209.26</v>
      </c>
      <c r="V148" s="126">
        <v>209.26</v>
      </c>
      <c r="W148" s="126">
        <v>0</v>
      </c>
      <c r="X148" s="126">
        <v>0</v>
      </c>
      <c r="Y148" s="126">
        <v>0</v>
      </c>
      <c r="Z148" s="126">
        <v>0</v>
      </c>
      <c r="AA148" s="126">
        <v>0</v>
      </c>
      <c r="AB148" s="126">
        <v>0</v>
      </c>
      <c r="AC148" s="126">
        <v>0</v>
      </c>
      <c r="AD148" s="115">
        <v>0.05</v>
      </c>
      <c r="AE148" s="115">
        <v>0</v>
      </c>
      <c r="AF148" s="115">
        <v>15</v>
      </c>
      <c r="AG148" s="115">
        <v>15</v>
      </c>
      <c r="AH148" s="125">
        <v>2.5</v>
      </c>
      <c r="AI148" s="125" t="s">
        <v>722</v>
      </c>
      <c r="AJ148" s="125" t="s">
        <v>695</v>
      </c>
      <c r="AK148" s="125"/>
      <c r="AL148" s="124"/>
      <c r="AM148" s="124"/>
      <c r="AN148" s="124"/>
      <c r="AO148" s="124"/>
      <c r="AP148" s="124"/>
      <c r="AQ148" s="124"/>
      <c r="AR148" s="123"/>
      <c r="AS148" s="123"/>
      <c r="AT148" s="123"/>
      <c r="AU148" s="122"/>
      <c r="AV148" s="122"/>
      <c r="AW148" s="122"/>
      <c r="AX148" s="120" t="s">
        <v>694</v>
      </c>
      <c r="AY148" s="120"/>
      <c r="AZ148" s="121"/>
      <c r="BA148" s="120"/>
      <c r="BB148" s="120"/>
      <c r="BC148" s="120"/>
      <c r="BD148" s="120"/>
      <c r="BE148" s="120"/>
      <c r="BF148" s="120"/>
      <c r="BG148" s="119"/>
      <c r="BH148" s="119"/>
      <c r="BI148" s="119"/>
      <c r="BJ148" s="119"/>
      <c r="BK148" s="118">
        <v>0</v>
      </c>
      <c r="BL148" s="118">
        <f t="shared" si="97"/>
        <v>1</v>
      </c>
      <c r="BM148" s="117"/>
      <c r="BN148" s="116">
        <v>1.9</v>
      </c>
      <c r="BO148" s="115">
        <v>0.64666666666666661</v>
      </c>
      <c r="BP148" s="115">
        <v>0.64666666666666661</v>
      </c>
      <c r="BQ148" s="115">
        <v>0.64666666666666661</v>
      </c>
      <c r="BR148" s="115"/>
      <c r="BS148" s="115"/>
      <c r="BT148" s="115"/>
      <c r="BU148" s="114">
        <f t="shared" si="98"/>
        <v>1.9</v>
      </c>
      <c r="BV148" s="114"/>
      <c r="BW148" s="114"/>
      <c r="BX148" s="114"/>
      <c r="BY148" s="114"/>
      <c r="BZ148" s="114"/>
      <c r="CA148" s="114"/>
      <c r="CB148" s="113">
        <f t="shared" ref="CB148:CH148" si="99">CJ148</f>
        <v>2.04</v>
      </c>
      <c r="CC148" s="113">
        <f t="shared" si="99"/>
        <v>2.2000000000000002</v>
      </c>
      <c r="CD148" s="113">
        <f t="shared" si="99"/>
        <v>2.3600000000000003</v>
      </c>
      <c r="CE148" s="113">
        <f t="shared" si="99"/>
        <v>2.48</v>
      </c>
      <c r="CF148" s="113">
        <f t="shared" si="99"/>
        <v>2.6</v>
      </c>
      <c r="CG148" s="113">
        <f t="shared" si="99"/>
        <v>2.7600000000000002</v>
      </c>
      <c r="CH148" s="113">
        <f t="shared" si="99"/>
        <v>2.88</v>
      </c>
      <c r="CI148" s="112" t="s">
        <v>1274</v>
      </c>
      <c r="CJ148" s="111">
        <f>VLOOKUP($E148,[2]Activities!$A$9:$I$162,3,FALSE)/$AH148</f>
        <v>2.04</v>
      </c>
      <c r="CK148" s="111">
        <f>VLOOKUP($E148,[2]Activities!$A$9:$I$162,4,FALSE)/$AH148</f>
        <v>2.2000000000000002</v>
      </c>
      <c r="CL148" s="111">
        <f>VLOOKUP($E148,[2]Activities!$A$9:$I$162,5,FALSE)/$AH148</f>
        <v>2.3600000000000003</v>
      </c>
      <c r="CM148" s="111">
        <f>VLOOKUP($E148,[2]Activities!$A$9:$I$162,6,FALSE)/$AH148</f>
        <v>2.48</v>
      </c>
      <c r="CN148" s="111">
        <f>VLOOKUP($E148,[2]Activities!$A$9:$I$162,7,FALSE)/$AH148</f>
        <v>2.6</v>
      </c>
      <c r="CO148" s="111">
        <f>VLOOKUP($E148,[2]Activities!$A$9:$I$162,8,FALSE)/$AH148</f>
        <v>2.7600000000000002</v>
      </c>
      <c r="CP148" s="111">
        <f>VLOOKUP($E148,[2]Activities!$A$9:$I$162,9,FALSE)/$AH148</f>
        <v>2.88</v>
      </c>
      <c r="CQ148" s="111"/>
      <c r="CR148" s="110"/>
      <c r="CS148" s="110"/>
      <c r="CT148" s="110"/>
      <c r="CU148" s="110"/>
      <c r="CV148" s="110"/>
      <c r="CW148" s="110"/>
      <c r="CX148" s="110"/>
      <c r="CY148" s="110"/>
      <c r="CZ148" s="110"/>
      <c r="DA148" s="110"/>
      <c r="DB148" s="110"/>
      <c r="DC148" s="110"/>
      <c r="DD148" s="110"/>
    </row>
    <row r="149" spans="1:108" x14ac:dyDescent="0.25">
      <c r="A149" s="146" t="s">
        <v>1531</v>
      </c>
      <c r="B149" s="146" t="s">
        <v>1393</v>
      </c>
      <c r="C149" s="146" t="s">
        <v>1392</v>
      </c>
      <c r="D149" s="146" t="s">
        <v>1458</v>
      </c>
      <c r="E149" s="146" t="s">
        <v>1530</v>
      </c>
      <c r="F149" s="3" t="s">
        <v>1529</v>
      </c>
      <c r="G149" s="3" t="s">
        <v>1487</v>
      </c>
      <c r="H149" s="145">
        <v>8745.33</v>
      </c>
      <c r="I149" s="145">
        <v>8308.06</v>
      </c>
      <c r="J149" s="145">
        <v>7892.66</v>
      </c>
      <c r="K149" s="145">
        <v>7498.03</v>
      </c>
      <c r="L149" s="145">
        <v>7123.13</v>
      </c>
      <c r="M149" s="145">
        <v>6766.97</v>
      </c>
      <c r="N149" s="145">
        <v>6428.62</v>
      </c>
      <c r="O149" s="133">
        <v>0.7</v>
      </c>
      <c r="P149" s="145">
        <v>146.47999999999999</v>
      </c>
      <c r="Q149" s="145">
        <v>146.47999999999999</v>
      </c>
      <c r="R149" s="145">
        <v>146.47999999999999</v>
      </c>
      <c r="S149" s="145">
        <v>146.47999999999999</v>
      </c>
      <c r="T149" s="145">
        <v>146.47999999999999</v>
      </c>
      <c r="U149" s="145">
        <v>146.47999999999999</v>
      </c>
      <c r="V149" s="145">
        <v>146.47999999999999</v>
      </c>
      <c r="W149" s="145">
        <v>0</v>
      </c>
      <c r="X149" s="145">
        <v>0</v>
      </c>
      <c r="Y149" s="145">
        <v>0</v>
      </c>
      <c r="Z149" s="145">
        <v>0</v>
      </c>
      <c r="AA149" s="145">
        <v>0</v>
      </c>
      <c r="AB149" s="145">
        <v>0</v>
      </c>
      <c r="AC149" s="145">
        <v>0</v>
      </c>
      <c r="AD149" s="133">
        <v>0.05</v>
      </c>
      <c r="AE149" s="133">
        <v>0</v>
      </c>
      <c r="AF149" s="133">
        <v>15</v>
      </c>
      <c r="AG149" s="133">
        <v>15</v>
      </c>
      <c r="AH149" s="144">
        <v>2.5</v>
      </c>
      <c r="AI149" s="144" t="s">
        <v>722</v>
      </c>
      <c r="AJ149" s="144" t="s">
        <v>1454</v>
      </c>
      <c r="AK149" s="144"/>
      <c r="AL149" s="143"/>
      <c r="AM149" s="143"/>
      <c r="AN149" s="143"/>
      <c r="AO149" s="143"/>
      <c r="AP149" s="143"/>
      <c r="AQ149" s="143"/>
      <c r="AR149" s="142"/>
      <c r="AS149" s="142"/>
      <c r="AT149" s="142"/>
      <c r="AU149" s="141"/>
      <c r="AV149" s="141"/>
      <c r="AW149" s="141"/>
      <c r="AX149" s="140" t="s">
        <v>694</v>
      </c>
      <c r="AY149" s="140"/>
      <c r="AZ149" s="139"/>
      <c r="BA149" s="138"/>
      <c r="BB149" s="138"/>
      <c r="BC149" s="138"/>
      <c r="BD149" s="138"/>
      <c r="BE149" s="138"/>
      <c r="BF149" s="138"/>
      <c r="BG149" s="137"/>
      <c r="BH149" s="137"/>
      <c r="BI149" s="137"/>
      <c r="BJ149" s="137"/>
      <c r="BK149" s="136">
        <v>0</v>
      </c>
      <c r="BL149" s="136">
        <f t="shared" si="97"/>
        <v>1</v>
      </c>
      <c r="BM149" s="135"/>
      <c r="BN149" s="134">
        <v>0.13</v>
      </c>
      <c r="BO149" s="133">
        <v>2.1666666666666667E-2</v>
      </c>
      <c r="BP149" s="133">
        <v>4.3333333333333335E-2</v>
      </c>
      <c r="BQ149" s="133">
        <v>6.5000000000000002E-2</v>
      </c>
      <c r="BR149" s="133"/>
      <c r="BS149" s="133"/>
      <c r="BT149" s="133"/>
      <c r="BU149" s="132">
        <f t="shared" si="98"/>
        <v>0.13</v>
      </c>
      <c r="BV149" s="132"/>
      <c r="BW149" s="132"/>
      <c r="BX149" s="132"/>
      <c r="BY149" s="132"/>
      <c r="BZ149" s="132"/>
      <c r="CA149" s="132"/>
      <c r="CB149" s="131">
        <v>0.5</v>
      </c>
      <c r="CC149" s="131">
        <v>1</v>
      </c>
      <c r="CD149" s="131">
        <f t="shared" ref="CD149:CH154" si="100">CL149</f>
        <v>2.3600000000000003</v>
      </c>
      <c r="CE149" s="131">
        <f t="shared" si="100"/>
        <v>2.48</v>
      </c>
      <c r="CF149" s="131">
        <f t="shared" si="100"/>
        <v>2.6</v>
      </c>
      <c r="CG149" s="131">
        <f t="shared" si="100"/>
        <v>2.7600000000000002</v>
      </c>
      <c r="CH149" s="131">
        <f t="shared" si="100"/>
        <v>2.88</v>
      </c>
      <c r="CI149" s="130" t="s">
        <v>1274</v>
      </c>
      <c r="CJ149" s="129">
        <f>VLOOKUP($E149,[2]Activities!$A$9:$I$162,3,FALSE)/$AH149</f>
        <v>2.04</v>
      </c>
      <c r="CK149" s="129">
        <f>VLOOKUP($E149,[2]Activities!$A$9:$I$162,4,FALSE)/$AH149</f>
        <v>2.2000000000000002</v>
      </c>
      <c r="CL149" s="129">
        <f>VLOOKUP($E149,[2]Activities!$A$9:$I$162,5,FALSE)/$AH149</f>
        <v>2.3600000000000003</v>
      </c>
      <c r="CM149" s="129">
        <f>VLOOKUP($E149,[2]Activities!$A$9:$I$162,6,FALSE)/$AH149</f>
        <v>2.48</v>
      </c>
      <c r="CN149" s="129">
        <f>VLOOKUP($E149,[2]Activities!$A$9:$I$162,7,FALSE)/$AH149</f>
        <v>2.6</v>
      </c>
      <c r="CO149" s="129">
        <f>VLOOKUP($E149,[2]Activities!$A$9:$I$162,8,FALSE)/$AH149</f>
        <v>2.7600000000000002</v>
      </c>
      <c r="CP149" s="129">
        <f>VLOOKUP($E149,[2]Activities!$A$9:$I$162,9,FALSE)/$AH149</f>
        <v>2.88</v>
      </c>
      <c r="CQ149" s="129"/>
      <c r="CR149" s="128"/>
      <c r="CS149" s="128"/>
      <c r="CT149" s="128"/>
      <c r="CU149" s="128"/>
      <c r="CV149" s="128"/>
      <c r="CW149" s="128"/>
      <c r="CX149" s="128"/>
      <c r="CY149" s="128"/>
      <c r="CZ149" s="128"/>
      <c r="DA149" s="128"/>
      <c r="DB149" s="128"/>
      <c r="DC149" s="128"/>
      <c r="DD149" s="128"/>
    </row>
    <row r="150" spans="1:108" x14ac:dyDescent="0.25">
      <c r="A150" s="127" t="s">
        <v>1528</v>
      </c>
      <c r="B150" s="127" t="s">
        <v>1393</v>
      </c>
      <c r="C150" s="127" t="s">
        <v>1392</v>
      </c>
      <c r="D150" s="127" t="s">
        <v>1458</v>
      </c>
      <c r="E150" s="127" t="s">
        <v>1506</v>
      </c>
      <c r="F150" s="1" t="s">
        <v>1527</v>
      </c>
      <c r="G150" s="1" t="s">
        <v>1487</v>
      </c>
      <c r="H150" s="126">
        <v>5833.12</v>
      </c>
      <c r="I150" s="126">
        <v>5833.12</v>
      </c>
      <c r="J150" s="126">
        <v>5833.12</v>
      </c>
      <c r="K150" s="126">
        <v>5833.12</v>
      </c>
      <c r="L150" s="126">
        <v>5833.12</v>
      </c>
      <c r="M150" s="126">
        <v>5833.12</v>
      </c>
      <c r="N150" s="126">
        <v>5833.12</v>
      </c>
      <c r="O150" s="115">
        <v>0.7</v>
      </c>
      <c r="P150" s="126">
        <v>1946.65</v>
      </c>
      <c r="Q150" s="126">
        <v>1946.65</v>
      </c>
      <c r="R150" s="126">
        <v>1946.65</v>
      </c>
      <c r="S150" s="126">
        <v>1946.65</v>
      </c>
      <c r="T150" s="126">
        <v>1946.65</v>
      </c>
      <c r="U150" s="126">
        <v>1946.65</v>
      </c>
      <c r="V150" s="126">
        <v>1946.65</v>
      </c>
      <c r="W150" s="126">
        <v>0</v>
      </c>
      <c r="X150" s="126">
        <v>0</v>
      </c>
      <c r="Y150" s="126">
        <v>0</v>
      </c>
      <c r="Z150" s="126">
        <v>0</v>
      </c>
      <c r="AA150" s="126">
        <v>0</v>
      </c>
      <c r="AB150" s="126">
        <v>0</v>
      </c>
      <c r="AC150" s="126">
        <v>0</v>
      </c>
      <c r="AD150" s="115">
        <v>0.05</v>
      </c>
      <c r="AE150" s="115">
        <v>0</v>
      </c>
      <c r="AF150" s="115">
        <v>15</v>
      </c>
      <c r="AG150" s="115">
        <v>15</v>
      </c>
      <c r="AH150" s="125">
        <v>11.1</v>
      </c>
      <c r="AI150" s="125" t="s">
        <v>722</v>
      </c>
      <c r="AJ150" s="125" t="s">
        <v>695</v>
      </c>
      <c r="AK150" s="125"/>
      <c r="AL150" s="124"/>
      <c r="AM150" s="124"/>
      <c r="AN150" s="124"/>
      <c r="AO150" s="124"/>
      <c r="AP150" s="124"/>
      <c r="AQ150" s="124"/>
      <c r="AR150" s="123"/>
      <c r="AS150" s="123"/>
      <c r="AT150" s="123"/>
      <c r="AU150" s="122"/>
      <c r="AV150" s="122"/>
      <c r="AW150" s="122"/>
      <c r="AX150" s="120" t="s">
        <v>694</v>
      </c>
      <c r="AY150" s="120"/>
      <c r="AZ150" s="121"/>
      <c r="BA150" s="120"/>
      <c r="BB150" s="120"/>
      <c r="BC150" s="120"/>
      <c r="BD150" s="120"/>
      <c r="BE150" s="120"/>
      <c r="BF150" s="120"/>
      <c r="BG150" s="119"/>
      <c r="BH150" s="119"/>
      <c r="BI150" s="119"/>
      <c r="BJ150" s="119"/>
      <c r="BK150" s="118">
        <v>0</v>
      </c>
      <c r="BL150" s="118">
        <f t="shared" si="97"/>
        <v>1</v>
      </c>
      <c r="BM150" s="117"/>
      <c r="BN150" s="116">
        <v>1</v>
      </c>
      <c r="BO150" s="115">
        <v>0.65</v>
      </c>
      <c r="BP150" s="115">
        <v>0.35</v>
      </c>
      <c r="BQ150" s="115"/>
      <c r="BR150" s="115"/>
      <c r="BS150" s="115"/>
      <c r="BT150" s="115"/>
      <c r="BU150" s="114">
        <f t="shared" si="98"/>
        <v>1</v>
      </c>
      <c r="BV150" s="114"/>
      <c r="BW150" s="114"/>
      <c r="BX150" s="114"/>
      <c r="BY150" s="114"/>
      <c r="BZ150" s="114"/>
      <c r="CA150" s="114"/>
      <c r="CB150" s="113">
        <f t="shared" ref="CB150:CC154" si="101">CJ150</f>
        <v>9.4594594594594597</v>
      </c>
      <c r="CC150" s="113">
        <f t="shared" si="101"/>
        <v>11.036036036036036</v>
      </c>
      <c r="CD150" s="113">
        <f t="shared" si="100"/>
        <v>10.810810810810811</v>
      </c>
      <c r="CE150" s="113">
        <f t="shared" si="100"/>
        <v>11.486486486486488</v>
      </c>
      <c r="CF150" s="113">
        <f t="shared" si="100"/>
        <v>12.162162162162163</v>
      </c>
      <c r="CG150" s="113">
        <f t="shared" si="100"/>
        <v>12.837837837837839</v>
      </c>
      <c r="CH150" s="113">
        <f t="shared" si="100"/>
        <v>13.513513513513514</v>
      </c>
      <c r="CI150" s="112" t="s">
        <v>1274</v>
      </c>
      <c r="CJ150" s="111">
        <f>VLOOKUP($E150,[2]Activities!$A$9:$I$162,3,FALSE)/$AH150</f>
        <v>9.4594594594594597</v>
      </c>
      <c r="CK150" s="111">
        <f>VLOOKUP($E150,[2]Activities!$A$9:$I$162,4,FALSE)/$AH150</f>
        <v>11.036036036036036</v>
      </c>
      <c r="CL150" s="111">
        <f>VLOOKUP($E150,[2]Activities!$A$9:$I$162,5,FALSE)/$AH150</f>
        <v>10.810810810810811</v>
      </c>
      <c r="CM150" s="111">
        <f>VLOOKUP($E150,[2]Activities!$A$9:$I$162,6,FALSE)/$AH150</f>
        <v>11.486486486486488</v>
      </c>
      <c r="CN150" s="111">
        <f>VLOOKUP($E150,[2]Activities!$A$9:$I$162,7,FALSE)/$AH150</f>
        <v>12.162162162162163</v>
      </c>
      <c r="CO150" s="111">
        <f>VLOOKUP($E150,[2]Activities!$A$9:$I$162,8,FALSE)/$AH150</f>
        <v>12.837837837837839</v>
      </c>
      <c r="CP150" s="111">
        <f>VLOOKUP($E150,[2]Activities!$A$9:$I$162,9,FALSE)/$AH150</f>
        <v>13.513513513513514</v>
      </c>
      <c r="CQ150" s="111"/>
      <c r="CR150" s="110"/>
      <c r="CS150" s="110"/>
      <c r="CT150" s="110"/>
      <c r="CU150" s="110"/>
      <c r="CV150" s="110"/>
      <c r="CW150" s="110"/>
      <c r="CX150" s="110"/>
      <c r="CY150" s="110"/>
      <c r="CZ150" s="110"/>
      <c r="DA150" s="110"/>
      <c r="DB150" s="110"/>
      <c r="DC150" s="110"/>
      <c r="DD150" s="110"/>
    </row>
    <row r="151" spans="1:108" x14ac:dyDescent="0.25">
      <c r="A151" s="146" t="s">
        <v>1526</v>
      </c>
      <c r="B151" s="146" t="s">
        <v>1393</v>
      </c>
      <c r="C151" s="146" t="s">
        <v>1392</v>
      </c>
      <c r="D151" s="146" t="s">
        <v>1458</v>
      </c>
      <c r="E151" s="146" t="s">
        <v>1506</v>
      </c>
      <c r="F151" s="3" t="s">
        <v>1525</v>
      </c>
      <c r="G151" s="3" t="s">
        <v>1487</v>
      </c>
      <c r="H151" s="145">
        <v>7113.81</v>
      </c>
      <c r="I151" s="145">
        <v>5833.12</v>
      </c>
      <c r="J151" s="145">
        <v>5833.12</v>
      </c>
      <c r="K151" s="145">
        <v>5833.12</v>
      </c>
      <c r="L151" s="145">
        <v>5833.12</v>
      </c>
      <c r="M151" s="145">
        <v>5833.12</v>
      </c>
      <c r="N151" s="145">
        <v>5833.12</v>
      </c>
      <c r="O151" s="133">
        <v>0.7</v>
      </c>
      <c r="P151" s="145">
        <v>1946.65</v>
      </c>
      <c r="Q151" s="145">
        <v>1946.65</v>
      </c>
      <c r="R151" s="145">
        <v>1946.65</v>
      </c>
      <c r="S151" s="145">
        <v>1946.65</v>
      </c>
      <c r="T151" s="145">
        <v>1946.65</v>
      </c>
      <c r="U151" s="145">
        <v>1946.65</v>
      </c>
      <c r="V151" s="145">
        <v>1946.65</v>
      </c>
      <c r="W151" s="145">
        <v>0</v>
      </c>
      <c r="X151" s="145">
        <v>0</v>
      </c>
      <c r="Y151" s="145">
        <v>0</v>
      </c>
      <c r="Z151" s="145">
        <v>0</v>
      </c>
      <c r="AA151" s="145">
        <v>0</v>
      </c>
      <c r="AB151" s="145">
        <v>0</v>
      </c>
      <c r="AC151" s="145">
        <v>0</v>
      </c>
      <c r="AD151" s="133">
        <v>0.05</v>
      </c>
      <c r="AE151" s="133">
        <v>0</v>
      </c>
      <c r="AF151" s="133">
        <v>15</v>
      </c>
      <c r="AG151" s="133">
        <v>15</v>
      </c>
      <c r="AH151" s="144">
        <v>11.1</v>
      </c>
      <c r="AI151" s="144" t="s">
        <v>722</v>
      </c>
      <c r="AJ151" s="144" t="s">
        <v>695</v>
      </c>
      <c r="AK151" s="144"/>
      <c r="AL151" s="143"/>
      <c r="AM151" s="143"/>
      <c r="AN151" s="143"/>
      <c r="AO151" s="143"/>
      <c r="AP151" s="143"/>
      <c r="AQ151" s="143"/>
      <c r="AR151" s="142"/>
      <c r="AS151" s="142"/>
      <c r="AT151" s="142"/>
      <c r="AU151" s="141"/>
      <c r="AV151" s="141"/>
      <c r="AW151" s="141"/>
      <c r="AX151" s="140" t="s">
        <v>694</v>
      </c>
      <c r="AY151" s="140"/>
      <c r="AZ151" s="139"/>
      <c r="BA151" s="138"/>
      <c r="BB151" s="138"/>
      <c r="BC151" s="138"/>
      <c r="BD151" s="138"/>
      <c r="BE151" s="138"/>
      <c r="BF151" s="138"/>
      <c r="BG151" s="137"/>
      <c r="BH151" s="137"/>
      <c r="BI151" s="137"/>
      <c r="BJ151" s="137"/>
      <c r="BK151" s="136">
        <v>0</v>
      </c>
      <c r="BL151" s="136">
        <f t="shared" si="97"/>
        <v>1</v>
      </c>
      <c r="BM151" s="135"/>
      <c r="BN151" s="134">
        <v>3.9</v>
      </c>
      <c r="BO151" s="133">
        <v>2</v>
      </c>
      <c r="BP151" s="133">
        <v>1.2</v>
      </c>
      <c r="BQ151" s="133">
        <v>0.7</v>
      </c>
      <c r="BR151" s="133"/>
      <c r="BS151" s="133"/>
      <c r="BT151" s="133"/>
      <c r="BU151" s="132">
        <f t="shared" si="98"/>
        <v>3.9</v>
      </c>
      <c r="BV151" s="132"/>
      <c r="BW151" s="132"/>
      <c r="BX151" s="132"/>
      <c r="BY151" s="132"/>
      <c r="BZ151" s="132"/>
      <c r="CA151" s="132"/>
      <c r="CB151" s="131">
        <f t="shared" si="101"/>
        <v>9.4594594594594597</v>
      </c>
      <c r="CC151" s="131">
        <f t="shared" si="101"/>
        <v>11.036036036036036</v>
      </c>
      <c r="CD151" s="131">
        <f t="shared" si="100"/>
        <v>10.810810810810811</v>
      </c>
      <c r="CE151" s="131">
        <f t="shared" si="100"/>
        <v>11.486486486486488</v>
      </c>
      <c r="CF151" s="131">
        <f t="shared" si="100"/>
        <v>12.162162162162163</v>
      </c>
      <c r="CG151" s="131">
        <f t="shared" si="100"/>
        <v>12.837837837837839</v>
      </c>
      <c r="CH151" s="131">
        <f t="shared" si="100"/>
        <v>13.513513513513514</v>
      </c>
      <c r="CI151" s="130" t="s">
        <v>1274</v>
      </c>
      <c r="CJ151" s="129">
        <f>VLOOKUP($E151,[2]Activities!$A$9:$I$162,3,FALSE)/$AH151</f>
        <v>9.4594594594594597</v>
      </c>
      <c r="CK151" s="129">
        <f>VLOOKUP($E151,[2]Activities!$A$9:$I$162,4,FALSE)/$AH151</f>
        <v>11.036036036036036</v>
      </c>
      <c r="CL151" s="129">
        <f>VLOOKUP($E151,[2]Activities!$A$9:$I$162,5,FALSE)/$AH151</f>
        <v>10.810810810810811</v>
      </c>
      <c r="CM151" s="129">
        <f>VLOOKUP($E151,[2]Activities!$A$9:$I$162,6,FALSE)/$AH151</f>
        <v>11.486486486486488</v>
      </c>
      <c r="CN151" s="129">
        <f>VLOOKUP($E151,[2]Activities!$A$9:$I$162,7,FALSE)/$AH151</f>
        <v>12.162162162162163</v>
      </c>
      <c r="CO151" s="129">
        <f>VLOOKUP($E151,[2]Activities!$A$9:$I$162,8,FALSE)/$AH151</f>
        <v>12.837837837837839</v>
      </c>
      <c r="CP151" s="129">
        <f>VLOOKUP($E151,[2]Activities!$A$9:$I$162,9,FALSE)/$AH151</f>
        <v>13.513513513513514</v>
      </c>
      <c r="CQ151" s="129"/>
      <c r="CR151" s="128"/>
      <c r="CS151" s="128"/>
      <c r="CT151" s="128"/>
      <c r="CU151" s="128"/>
      <c r="CV151" s="128"/>
      <c r="CW151" s="128"/>
      <c r="CX151" s="128"/>
      <c r="CY151" s="128"/>
      <c r="CZ151" s="128"/>
      <c r="DA151" s="128"/>
      <c r="DB151" s="128"/>
      <c r="DC151" s="128"/>
      <c r="DD151" s="128"/>
    </row>
    <row r="152" spans="1:108" x14ac:dyDescent="0.25">
      <c r="A152" s="127" t="s">
        <v>1524</v>
      </c>
      <c r="B152" s="127" t="s">
        <v>1393</v>
      </c>
      <c r="C152" s="127" t="s">
        <v>1392</v>
      </c>
      <c r="D152" s="127" t="s">
        <v>1458</v>
      </c>
      <c r="E152" s="127" t="s">
        <v>1506</v>
      </c>
      <c r="F152" s="1" t="s">
        <v>1523</v>
      </c>
      <c r="G152" s="1" t="s">
        <v>1487</v>
      </c>
      <c r="H152" s="126">
        <v>8461.91</v>
      </c>
      <c r="I152" s="126">
        <v>7113.81</v>
      </c>
      <c r="J152" s="126">
        <v>5833.12</v>
      </c>
      <c r="K152" s="126">
        <v>5833.12</v>
      </c>
      <c r="L152" s="126">
        <v>5833.12</v>
      </c>
      <c r="M152" s="126">
        <v>5833.12</v>
      </c>
      <c r="N152" s="126">
        <v>5833.12</v>
      </c>
      <c r="O152" s="115">
        <v>0.7</v>
      </c>
      <c r="P152" s="126">
        <v>1946.65</v>
      </c>
      <c r="Q152" s="126">
        <v>1946.65</v>
      </c>
      <c r="R152" s="126">
        <v>1946.65</v>
      </c>
      <c r="S152" s="126">
        <v>1946.65</v>
      </c>
      <c r="T152" s="126">
        <v>1946.65</v>
      </c>
      <c r="U152" s="126">
        <v>1946.65</v>
      </c>
      <c r="V152" s="126">
        <v>1946.65</v>
      </c>
      <c r="W152" s="126">
        <v>0</v>
      </c>
      <c r="X152" s="126">
        <v>0</v>
      </c>
      <c r="Y152" s="126">
        <v>0</v>
      </c>
      <c r="Z152" s="126">
        <v>0</v>
      </c>
      <c r="AA152" s="126">
        <v>0</v>
      </c>
      <c r="AB152" s="126">
        <v>0</v>
      </c>
      <c r="AC152" s="126">
        <v>0</v>
      </c>
      <c r="AD152" s="115">
        <v>0.05</v>
      </c>
      <c r="AE152" s="115">
        <v>0</v>
      </c>
      <c r="AF152" s="115">
        <v>15</v>
      </c>
      <c r="AG152" s="115">
        <v>15</v>
      </c>
      <c r="AH152" s="125">
        <v>11.1</v>
      </c>
      <c r="AI152" s="125" t="s">
        <v>722</v>
      </c>
      <c r="AJ152" s="125" t="s">
        <v>695</v>
      </c>
      <c r="AK152" s="125"/>
      <c r="AL152" s="124"/>
      <c r="AM152" s="124"/>
      <c r="AN152" s="124"/>
      <c r="AO152" s="124"/>
      <c r="AP152" s="124"/>
      <c r="AQ152" s="124"/>
      <c r="AR152" s="123"/>
      <c r="AS152" s="123"/>
      <c r="AT152" s="123"/>
      <c r="AU152" s="122"/>
      <c r="AV152" s="122"/>
      <c r="AW152" s="122"/>
      <c r="AX152" s="120" t="s">
        <v>694</v>
      </c>
      <c r="AY152" s="120"/>
      <c r="AZ152" s="121"/>
      <c r="BA152" s="120"/>
      <c r="BB152" s="120"/>
      <c r="BC152" s="120"/>
      <c r="BD152" s="120"/>
      <c r="BE152" s="120"/>
      <c r="BF152" s="120"/>
      <c r="BG152" s="119"/>
      <c r="BH152" s="119"/>
      <c r="BI152" s="119"/>
      <c r="BJ152" s="119"/>
      <c r="BK152" s="118">
        <v>0</v>
      </c>
      <c r="BL152" s="118">
        <f t="shared" si="97"/>
        <v>1</v>
      </c>
      <c r="BM152" s="117"/>
      <c r="BN152" s="116">
        <v>2.5</v>
      </c>
      <c r="BO152" s="115">
        <v>0.65</v>
      </c>
      <c r="BP152" s="115">
        <v>1.2</v>
      </c>
      <c r="BQ152" s="115">
        <v>0.65</v>
      </c>
      <c r="BR152" s="115"/>
      <c r="BS152" s="115"/>
      <c r="BT152" s="115"/>
      <c r="BU152" s="114">
        <f t="shared" si="98"/>
        <v>2.5</v>
      </c>
      <c r="BV152" s="114"/>
      <c r="BW152" s="114"/>
      <c r="BX152" s="114"/>
      <c r="BY152" s="114"/>
      <c r="BZ152" s="114"/>
      <c r="CA152" s="114"/>
      <c r="CB152" s="113">
        <f t="shared" si="101"/>
        <v>9.4594594594594597</v>
      </c>
      <c r="CC152" s="113">
        <f t="shared" si="101"/>
        <v>11.036036036036036</v>
      </c>
      <c r="CD152" s="113">
        <f t="shared" si="100"/>
        <v>10.810810810810811</v>
      </c>
      <c r="CE152" s="113">
        <f t="shared" si="100"/>
        <v>11.486486486486488</v>
      </c>
      <c r="CF152" s="113">
        <f t="shared" si="100"/>
        <v>12.162162162162163</v>
      </c>
      <c r="CG152" s="113">
        <f t="shared" si="100"/>
        <v>12.837837837837839</v>
      </c>
      <c r="CH152" s="113">
        <f t="shared" si="100"/>
        <v>13.513513513513514</v>
      </c>
      <c r="CI152" s="112" t="s">
        <v>1259</v>
      </c>
      <c r="CJ152" s="111">
        <f>VLOOKUP($E152,[2]Activities!$A$9:$I$162,3,FALSE)/$AH152</f>
        <v>9.4594594594594597</v>
      </c>
      <c r="CK152" s="111">
        <f>VLOOKUP($E152,[2]Activities!$A$9:$I$162,4,FALSE)/$AH152</f>
        <v>11.036036036036036</v>
      </c>
      <c r="CL152" s="111">
        <f>VLOOKUP($E152,[2]Activities!$A$9:$I$162,5,FALSE)/$AH152</f>
        <v>10.810810810810811</v>
      </c>
      <c r="CM152" s="111">
        <f>VLOOKUP($E152,[2]Activities!$A$9:$I$162,6,FALSE)/$AH152</f>
        <v>11.486486486486488</v>
      </c>
      <c r="CN152" s="111">
        <f>VLOOKUP($E152,[2]Activities!$A$9:$I$162,7,FALSE)/$AH152</f>
        <v>12.162162162162163</v>
      </c>
      <c r="CO152" s="111">
        <f>VLOOKUP($E152,[2]Activities!$A$9:$I$162,8,FALSE)/$AH152</f>
        <v>12.837837837837839</v>
      </c>
      <c r="CP152" s="111">
        <f>VLOOKUP($E152,[2]Activities!$A$9:$I$162,9,FALSE)/$AH152</f>
        <v>13.513513513513514</v>
      </c>
      <c r="CQ152" s="111"/>
      <c r="CR152" s="110"/>
      <c r="CS152" s="110"/>
      <c r="CT152" s="110"/>
      <c r="CU152" s="110"/>
      <c r="CV152" s="110"/>
      <c r="CW152" s="110"/>
      <c r="CX152" s="110"/>
      <c r="CY152" s="110"/>
      <c r="CZ152" s="110"/>
      <c r="DA152" s="110"/>
      <c r="DB152" s="110"/>
      <c r="DC152" s="110"/>
      <c r="DD152" s="110"/>
    </row>
    <row r="153" spans="1:108" x14ac:dyDescent="0.25">
      <c r="A153" s="146" t="s">
        <v>1522</v>
      </c>
      <c r="B153" s="146" t="s">
        <v>1393</v>
      </c>
      <c r="C153" s="146" t="s">
        <v>1392</v>
      </c>
      <c r="D153" s="146" t="s">
        <v>1458</v>
      </c>
      <c r="E153" s="146" t="s">
        <v>1506</v>
      </c>
      <c r="F153" s="3" t="s">
        <v>1521</v>
      </c>
      <c r="G153" s="3" t="s">
        <v>1487</v>
      </c>
      <c r="H153" s="145">
        <v>9880.9500000000007</v>
      </c>
      <c r="I153" s="145">
        <v>8461.91</v>
      </c>
      <c r="J153" s="145">
        <v>7113.81</v>
      </c>
      <c r="K153" s="145">
        <v>5833.12</v>
      </c>
      <c r="L153" s="145">
        <v>5833.12</v>
      </c>
      <c r="M153" s="145">
        <v>5833.12</v>
      </c>
      <c r="N153" s="145">
        <v>5833.12</v>
      </c>
      <c r="O153" s="133">
        <v>0.7</v>
      </c>
      <c r="P153" s="145">
        <v>1946.65</v>
      </c>
      <c r="Q153" s="145">
        <v>1946.65</v>
      </c>
      <c r="R153" s="145">
        <v>1946.65</v>
      </c>
      <c r="S153" s="145">
        <v>1946.65</v>
      </c>
      <c r="T153" s="145">
        <v>1946.65</v>
      </c>
      <c r="U153" s="145">
        <v>1946.65</v>
      </c>
      <c r="V153" s="145">
        <v>1946.65</v>
      </c>
      <c r="W153" s="145">
        <v>0</v>
      </c>
      <c r="X153" s="145">
        <v>0</v>
      </c>
      <c r="Y153" s="145">
        <v>0</v>
      </c>
      <c r="Z153" s="145">
        <v>0</v>
      </c>
      <c r="AA153" s="145">
        <v>0</v>
      </c>
      <c r="AB153" s="145">
        <v>0</v>
      </c>
      <c r="AC153" s="145">
        <v>0</v>
      </c>
      <c r="AD153" s="133">
        <v>0.05</v>
      </c>
      <c r="AE153" s="133">
        <v>0</v>
      </c>
      <c r="AF153" s="133">
        <v>15</v>
      </c>
      <c r="AG153" s="133">
        <v>15</v>
      </c>
      <c r="AH153" s="144">
        <v>11.1</v>
      </c>
      <c r="AI153" s="144" t="s">
        <v>722</v>
      </c>
      <c r="AJ153" s="144" t="s">
        <v>695</v>
      </c>
      <c r="AK153" s="144"/>
      <c r="AL153" s="143"/>
      <c r="AM153" s="143"/>
      <c r="AN153" s="143"/>
      <c r="AO153" s="143"/>
      <c r="AP153" s="143"/>
      <c r="AQ153" s="143"/>
      <c r="AR153" s="142"/>
      <c r="AS153" s="142"/>
      <c r="AT153" s="142"/>
      <c r="AU153" s="141"/>
      <c r="AV153" s="141"/>
      <c r="AW153" s="141"/>
      <c r="AX153" s="140" t="s">
        <v>694</v>
      </c>
      <c r="AY153" s="140"/>
      <c r="AZ153" s="139"/>
      <c r="BA153" s="138"/>
      <c r="BB153" s="138"/>
      <c r="BC153" s="138"/>
      <c r="BD153" s="138"/>
      <c r="BE153" s="138"/>
      <c r="BF153" s="138"/>
      <c r="BG153" s="137"/>
      <c r="BH153" s="137"/>
      <c r="BI153" s="137"/>
      <c r="BJ153" s="137"/>
      <c r="BK153" s="136">
        <v>0</v>
      </c>
      <c r="BL153" s="136">
        <f t="shared" si="97"/>
        <v>1</v>
      </c>
      <c r="BM153" s="135"/>
      <c r="BN153" s="134">
        <v>1.7</v>
      </c>
      <c r="BO153" s="133">
        <v>0.3</v>
      </c>
      <c r="BP153" s="133">
        <v>0.6</v>
      </c>
      <c r="BQ153" s="133">
        <v>0.8</v>
      </c>
      <c r="BR153" s="133"/>
      <c r="BS153" s="133"/>
      <c r="BT153" s="133"/>
      <c r="BU153" s="132">
        <f t="shared" si="98"/>
        <v>1.7</v>
      </c>
      <c r="BV153" s="132"/>
      <c r="BW153" s="132"/>
      <c r="BX153" s="132"/>
      <c r="BY153" s="132"/>
      <c r="BZ153" s="132"/>
      <c r="CA153" s="132"/>
      <c r="CB153" s="131">
        <f t="shared" si="101"/>
        <v>9.4594594594594597</v>
      </c>
      <c r="CC153" s="131">
        <f t="shared" si="101"/>
        <v>11.036036036036036</v>
      </c>
      <c r="CD153" s="131">
        <f t="shared" si="100"/>
        <v>10.810810810810811</v>
      </c>
      <c r="CE153" s="131">
        <f t="shared" si="100"/>
        <v>11.486486486486488</v>
      </c>
      <c r="CF153" s="131">
        <f t="shared" si="100"/>
        <v>12.162162162162163</v>
      </c>
      <c r="CG153" s="131">
        <f t="shared" si="100"/>
        <v>12.837837837837839</v>
      </c>
      <c r="CH153" s="131">
        <f t="shared" si="100"/>
        <v>13.513513513513514</v>
      </c>
      <c r="CI153" s="130" t="s">
        <v>1259</v>
      </c>
      <c r="CJ153" s="129">
        <f>VLOOKUP($E153,[2]Activities!$A$9:$I$162,3,FALSE)/$AH153</f>
        <v>9.4594594594594597</v>
      </c>
      <c r="CK153" s="129">
        <f>VLOOKUP($E153,[2]Activities!$A$9:$I$162,4,FALSE)/$AH153</f>
        <v>11.036036036036036</v>
      </c>
      <c r="CL153" s="129">
        <f>VLOOKUP($E153,[2]Activities!$A$9:$I$162,5,FALSE)/$AH153</f>
        <v>10.810810810810811</v>
      </c>
      <c r="CM153" s="129">
        <f>VLOOKUP($E153,[2]Activities!$A$9:$I$162,6,FALSE)/$AH153</f>
        <v>11.486486486486488</v>
      </c>
      <c r="CN153" s="129">
        <f>VLOOKUP($E153,[2]Activities!$A$9:$I$162,7,FALSE)/$AH153</f>
        <v>12.162162162162163</v>
      </c>
      <c r="CO153" s="129">
        <f>VLOOKUP($E153,[2]Activities!$A$9:$I$162,8,FALSE)/$AH153</f>
        <v>12.837837837837839</v>
      </c>
      <c r="CP153" s="129">
        <f>VLOOKUP($E153,[2]Activities!$A$9:$I$162,9,FALSE)/$AH153</f>
        <v>13.513513513513514</v>
      </c>
      <c r="CQ153" s="129"/>
      <c r="CR153" s="128"/>
      <c r="CS153" s="128"/>
      <c r="CT153" s="128"/>
      <c r="CU153" s="128"/>
      <c r="CV153" s="128"/>
      <c r="CW153" s="128"/>
      <c r="CX153" s="128"/>
      <c r="CY153" s="128"/>
      <c r="CZ153" s="128"/>
      <c r="DA153" s="128"/>
      <c r="DB153" s="128"/>
      <c r="DC153" s="128"/>
      <c r="DD153" s="128"/>
    </row>
    <row r="154" spans="1:108" x14ac:dyDescent="0.25">
      <c r="A154" s="127" t="s">
        <v>1520</v>
      </c>
      <c r="B154" s="127" t="s">
        <v>1393</v>
      </c>
      <c r="C154" s="127" t="s">
        <v>1392</v>
      </c>
      <c r="D154" s="127" t="s">
        <v>1458</v>
      </c>
      <c r="E154" s="127" t="s">
        <v>1506</v>
      </c>
      <c r="F154" s="1" t="s">
        <v>1519</v>
      </c>
      <c r="G154" s="1" t="s">
        <v>1487</v>
      </c>
      <c r="H154" s="126">
        <v>12180.12</v>
      </c>
      <c r="I154" s="126">
        <v>10646.11</v>
      </c>
      <c r="J154" s="126">
        <v>9188.81</v>
      </c>
      <c r="K154" s="126">
        <v>7804.37</v>
      </c>
      <c r="L154" s="126">
        <v>6489.15</v>
      </c>
      <c r="M154" s="126">
        <v>5239.6899999999996</v>
      </c>
      <c r="N154" s="126">
        <v>4052.71</v>
      </c>
      <c r="O154" s="115">
        <v>0.7</v>
      </c>
      <c r="P154" s="126">
        <v>1946.65</v>
      </c>
      <c r="Q154" s="126">
        <v>1946.65</v>
      </c>
      <c r="R154" s="126">
        <v>1946.65</v>
      </c>
      <c r="S154" s="126">
        <v>1946.65</v>
      </c>
      <c r="T154" s="126">
        <v>1946.65</v>
      </c>
      <c r="U154" s="126">
        <v>1946.65</v>
      </c>
      <c r="V154" s="126">
        <v>1946.65</v>
      </c>
      <c r="W154" s="126">
        <v>0</v>
      </c>
      <c r="X154" s="126">
        <v>0</v>
      </c>
      <c r="Y154" s="126">
        <v>0</v>
      </c>
      <c r="Z154" s="126">
        <v>0</v>
      </c>
      <c r="AA154" s="126">
        <v>0</v>
      </c>
      <c r="AB154" s="126">
        <v>0</v>
      </c>
      <c r="AC154" s="126">
        <v>0</v>
      </c>
      <c r="AD154" s="115">
        <v>0.05</v>
      </c>
      <c r="AE154" s="115">
        <v>0</v>
      </c>
      <c r="AF154" s="115">
        <v>15</v>
      </c>
      <c r="AG154" s="115">
        <v>15</v>
      </c>
      <c r="AH154" s="125">
        <v>11.1</v>
      </c>
      <c r="AI154" s="125" t="s">
        <v>722</v>
      </c>
      <c r="AJ154" s="125" t="s">
        <v>695</v>
      </c>
      <c r="AK154" s="125"/>
      <c r="AL154" s="124"/>
      <c r="AM154" s="124"/>
      <c r="AN154" s="124"/>
      <c r="AO154" s="124"/>
      <c r="AP154" s="124"/>
      <c r="AQ154" s="124"/>
      <c r="AR154" s="123"/>
      <c r="AS154" s="123"/>
      <c r="AT154" s="123"/>
      <c r="AU154" s="122"/>
      <c r="AV154" s="122"/>
      <c r="AW154" s="122"/>
      <c r="AX154" s="120" t="s">
        <v>694</v>
      </c>
      <c r="AY154" s="120"/>
      <c r="AZ154" s="121"/>
      <c r="BA154" s="120"/>
      <c r="BB154" s="120"/>
      <c r="BC154" s="120"/>
      <c r="BD154" s="120"/>
      <c r="BE154" s="120"/>
      <c r="BF154" s="120"/>
      <c r="BG154" s="119"/>
      <c r="BH154" s="119"/>
      <c r="BI154" s="119"/>
      <c r="BJ154" s="119"/>
      <c r="BK154" s="118">
        <v>0</v>
      </c>
      <c r="BL154" s="118">
        <f t="shared" si="97"/>
        <v>1</v>
      </c>
      <c r="BM154" s="117"/>
      <c r="BN154" s="116">
        <v>0.04</v>
      </c>
      <c r="BO154" s="115">
        <v>0.01</v>
      </c>
      <c r="BP154" s="115">
        <v>0.01</v>
      </c>
      <c r="BQ154" s="115">
        <v>0.02</v>
      </c>
      <c r="BR154" s="115"/>
      <c r="BS154" s="115"/>
      <c r="BT154" s="115"/>
      <c r="BU154" s="114">
        <f t="shared" si="98"/>
        <v>0.04</v>
      </c>
      <c r="BV154" s="114"/>
      <c r="BW154" s="114"/>
      <c r="BX154" s="114"/>
      <c r="BY154" s="114"/>
      <c r="BZ154" s="114"/>
      <c r="CA154" s="114"/>
      <c r="CB154" s="113">
        <f t="shared" si="101"/>
        <v>9.4594594594594597</v>
      </c>
      <c r="CC154" s="113">
        <f t="shared" si="101"/>
        <v>11.036036036036036</v>
      </c>
      <c r="CD154" s="113">
        <f t="shared" si="100"/>
        <v>10.810810810810811</v>
      </c>
      <c r="CE154" s="113">
        <f t="shared" si="100"/>
        <v>11.486486486486488</v>
      </c>
      <c r="CF154" s="113">
        <f t="shared" si="100"/>
        <v>12.162162162162163</v>
      </c>
      <c r="CG154" s="113">
        <f t="shared" si="100"/>
        <v>12.837837837837839</v>
      </c>
      <c r="CH154" s="113">
        <f t="shared" si="100"/>
        <v>13.513513513513514</v>
      </c>
      <c r="CI154" s="112" t="s">
        <v>1259</v>
      </c>
      <c r="CJ154" s="111">
        <f>VLOOKUP($E154,[2]Activities!$A$9:$I$162,3,FALSE)/$AH154</f>
        <v>9.4594594594594597</v>
      </c>
      <c r="CK154" s="111">
        <f>VLOOKUP($E154,[2]Activities!$A$9:$I$162,4,FALSE)/$AH154</f>
        <v>11.036036036036036</v>
      </c>
      <c r="CL154" s="111">
        <f>VLOOKUP($E154,[2]Activities!$A$9:$I$162,5,FALSE)/$AH154</f>
        <v>10.810810810810811</v>
      </c>
      <c r="CM154" s="111">
        <f>VLOOKUP($E154,[2]Activities!$A$9:$I$162,6,FALSE)/$AH154</f>
        <v>11.486486486486488</v>
      </c>
      <c r="CN154" s="111">
        <f>VLOOKUP($E154,[2]Activities!$A$9:$I$162,7,FALSE)/$AH154</f>
        <v>12.162162162162163</v>
      </c>
      <c r="CO154" s="111">
        <f>VLOOKUP($E154,[2]Activities!$A$9:$I$162,8,FALSE)/$AH154</f>
        <v>12.837837837837839</v>
      </c>
      <c r="CP154" s="111">
        <f>VLOOKUP($E154,[2]Activities!$A$9:$I$162,9,FALSE)/$AH154</f>
        <v>13.513513513513514</v>
      </c>
      <c r="CQ154" s="111"/>
      <c r="CR154" s="110"/>
      <c r="CS154" s="110"/>
      <c r="CT154" s="110"/>
      <c r="CU154" s="110"/>
      <c r="CV154" s="110"/>
      <c r="CW154" s="110"/>
      <c r="CX154" s="110"/>
      <c r="CY154" s="110"/>
      <c r="CZ154" s="110"/>
      <c r="DA154" s="110"/>
      <c r="DB154" s="110"/>
      <c r="DC154" s="110"/>
      <c r="DD154" s="110"/>
    </row>
    <row r="155" spans="1:108" x14ac:dyDescent="0.25">
      <c r="A155" s="146" t="s">
        <v>1518</v>
      </c>
      <c r="B155" s="146" t="s">
        <v>1393</v>
      </c>
      <c r="C155" s="146" t="s">
        <v>1392</v>
      </c>
      <c r="D155" s="146" t="s">
        <v>1458</v>
      </c>
      <c r="E155" s="146" t="s">
        <v>1506</v>
      </c>
      <c r="F155" s="3" t="s">
        <v>1517</v>
      </c>
      <c r="G155" s="3" t="s">
        <v>1487</v>
      </c>
      <c r="H155" s="145">
        <v>10788.11</v>
      </c>
      <c r="I155" s="145">
        <v>9909.4699999999993</v>
      </c>
      <c r="J155" s="145">
        <v>9057.18</v>
      </c>
      <c r="K155" s="145">
        <v>8230.4699999999993</v>
      </c>
      <c r="L155" s="145">
        <v>7428.55</v>
      </c>
      <c r="M155" s="145">
        <v>6650.7</v>
      </c>
      <c r="N155" s="145">
        <v>5896.18</v>
      </c>
      <c r="O155" s="133">
        <v>0.7</v>
      </c>
      <c r="P155" s="145">
        <v>1654.65</v>
      </c>
      <c r="Q155" s="145">
        <v>1654.65</v>
      </c>
      <c r="R155" s="145">
        <v>1654.65</v>
      </c>
      <c r="S155" s="145">
        <v>1654.65</v>
      </c>
      <c r="T155" s="145">
        <v>1654.65</v>
      </c>
      <c r="U155" s="145">
        <v>1654.65</v>
      </c>
      <c r="V155" s="145">
        <v>1654.65</v>
      </c>
      <c r="W155" s="145">
        <v>0</v>
      </c>
      <c r="X155" s="145">
        <v>0</v>
      </c>
      <c r="Y155" s="145">
        <v>0</v>
      </c>
      <c r="Z155" s="145">
        <v>0</v>
      </c>
      <c r="AA155" s="145">
        <v>0</v>
      </c>
      <c r="AB155" s="145">
        <v>0</v>
      </c>
      <c r="AC155" s="145">
        <v>0</v>
      </c>
      <c r="AD155" s="133">
        <v>0.05</v>
      </c>
      <c r="AE155" s="133">
        <v>0</v>
      </c>
      <c r="AF155" s="133">
        <v>15</v>
      </c>
      <c r="AG155" s="133">
        <v>15</v>
      </c>
      <c r="AH155" s="144">
        <v>11.1</v>
      </c>
      <c r="AI155" s="144" t="s">
        <v>722</v>
      </c>
      <c r="AJ155" s="144" t="s">
        <v>1454</v>
      </c>
      <c r="AK155" s="144"/>
      <c r="AL155" s="143"/>
      <c r="AM155" s="143"/>
      <c r="AN155" s="143"/>
      <c r="AO155" s="143"/>
      <c r="AP155" s="143"/>
      <c r="AQ155" s="143"/>
      <c r="AR155" s="142"/>
      <c r="AS155" s="142"/>
      <c r="AT155" s="142"/>
      <c r="AU155" s="141"/>
      <c r="AV155" s="141"/>
      <c r="AW155" s="141"/>
      <c r="AX155" s="140" t="s">
        <v>694</v>
      </c>
      <c r="AY155" s="140"/>
      <c r="AZ155" s="139"/>
      <c r="BA155" s="138"/>
      <c r="BB155" s="138"/>
      <c r="BC155" s="138"/>
      <c r="BD155" s="138"/>
      <c r="BE155" s="138"/>
      <c r="BF155" s="138"/>
      <c r="BG155" s="137"/>
      <c r="BH155" s="137"/>
      <c r="BI155" s="137"/>
      <c r="BJ155" s="137"/>
      <c r="BK155" s="136">
        <v>0</v>
      </c>
      <c r="BL155" s="136">
        <f t="shared" si="97"/>
        <v>1</v>
      </c>
      <c r="BM155" s="135"/>
      <c r="BN155" s="134">
        <v>0</v>
      </c>
      <c r="BO155" s="133"/>
      <c r="BP155" s="133"/>
      <c r="BQ155" s="133"/>
      <c r="BR155" s="133"/>
      <c r="BS155" s="133"/>
      <c r="BT155" s="133"/>
      <c r="BU155" s="132">
        <f t="shared" si="98"/>
        <v>0</v>
      </c>
      <c r="BV155" s="132"/>
      <c r="BW155" s="132"/>
      <c r="BX155" s="132"/>
      <c r="BY155" s="132"/>
      <c r="BZ155" s="132"/>
      <c r="CA155" s="132"/>
      <c r="CB155" s="131">
        <v>0.01</v>
      </c>
      <c r="CC155" s="131">
        <v>0.01</v>
      </c>
      <c r="CD155" s="131">
        <v>0.02</v>
      </c>
      <c r="CE155" s="131">
        <v>0.03</v>
      </c>
      <c r="CF155" s="131">
        <v>0.03</v>
      </c>
      <c r="CG155" s="131">
        <v>0.05</v>
      </c>
      <c r="CH155" s="131">
        <v>0.06</v>
      </c>
      <c r="CI155" s="130" t="s">
        <v>1259</v>
      </c>
      <c r="CJ155" s="129">
        <f>VLOOKUP($E155,[2]Activities!$A$9:$I$162,3,FALSE)/$AH155</f>
        <v>9.4594594594594597</v>
      </c>
      <c r="CK155" s="129">
        <f>VLOOKUP($E155,[2]Activities!$A$9:$I$162,4,FALSE)/$AH155</f>
        <v>11.036036036036036</v>
      </c>
      <c r="CL155" s="129">
        <f>VLOOKUP($E155,[2]Activities!$A$9:$I$162,5,FALSE)/$AH155</f>
        <v>10.810810810810811</v>
      </c>
      <c r="CM155" s="129">
        <f>VLOOKUP($E155,[2]Activities!$A$9:$I$162,6,FALSE)/$AH155</f>
        <v>11.486486486486488</v>
      </c>
      <c r="CN155" s="129">
        <f>VLOOKUP($E155,[2]Activities!$A$9:$I$162,7,FALSE)/$AH155</f>
        <v>12.162162162162163</v>
      </c>
      <c r="CO155" s="129">
        <f>VLOOKUP($E155,[2]Activities!$A$9:$I$162,8,FALSE)/$AH155</f>
        <v>12.837837837837839</v>
      </c>
      <c r="CP155" s="129">
        <f>VLOOKUP($E155,[2]Activities!$A$9:$I$162,9,FALSE)/$AH155</f>
        <v>13.513513513513514</v>
      </c>
      <c r="CQ155" s="129"/>
      <c r="CR155" s="128"/>
      <c r="CS155" s="128"/>
      <c r="CT155" s="128"/>
      <c r="CU155" s="128"/>
      <c r="CV155" s="128"/>
      <c r="CW155" s="128"/>
      <c r="CX155" s="128"/>
      <c r="CY155" s="128"/>
      <c r="CZ155" s="128"/>
      <c r="DA155" s="128"/>
      <c r="DB155" s="128"/>
      <c r="DC155" s="128"/>
      <c r="DD155" s="128"/>
    </row>
    <row r="156" spans="1:108" x14ac:dyDescent="0.25">
      <c r="A156" s="127" t="s">
        <v>1516</v>
      </c>
      <c r="B156" s="127" t="s">
        <v>1393</v>
      </c>
      <c r="C156" s="127" t="s">
        <v>1392</v>
      </c>
      <c r="D156" s="127" t="s">
        <v>1458</v>
      </c>
      <c r="E156" s="127" t="s">
        <v>1506</v>
      </c>
      <c r="F156" s="1" t="s">
        <v>1515</v>
      </c>
      <c r="G156" s="1" t="s">
        <v>1487</v>
      </c>
      <c r="H156" s="126">
        <v>16833.21</v>
      </c>
      <c r="I156" s="126">
        <v>15243.22</v>
      </c>
      <c r="J156" s="126">
        <v>13724.77</v>
      </c>
      <c r="K156" s="126">
        <v>12274.66</v>
      </c>
      <c r="L156" s="126">
        <v>10889.8</v>
      </c>
      <c r="M156" s="126">
        <v>9567.26</v>
      </c>
      <c r="N156" s="126">
        <v>8304.23</v>
      </c>
      <c r="O156" s="115">
        <v>0.7</v>
      </c>
      <c r="P156" s="126">
        <v>1946.65</v>
      </c>
      <c r="Q156" s="126">
        <v>1946.65</v>
      </c>
      <c r="R156" s="126">
        <v>1946.65</v>
      </c>
      <c r="S156" s="126">
        <v>1946.65</v>
      </c>
      <c r="T156" s="126">
        <v>1946.65</v>
      </c>
      <c r="U156" s="126">
        <v>1946.65</v>
      </c>
      <c r="V156" s="126">
        <v>1946.65</v>
      </c>
      <c r="W156" s="126">
        <v>0</v>
      </c>
      <c r="X156" s="126">
        <v>0</v>
      </c>
      <c r="Y156" s="126">
        <v>0</v>
      </c>
      <c r="Z156" s="126">
        <v>0</v>
      </c>
      <c r="AA156" s="126">
        <v>0</v>
      </c>
      <c r="AB156" s="126">
        <v>0</v>
      </c>
      <c r="AC156" s="126">
        <v>0</v>
      </c>
      <c r="AD156" s="115">
        <v>0.05</v>
      </c>
      <c r="AE156" s="115">
        <v>0</v>
      </c>
      <c r="AF156" s="115">
        <v>15</v>
      </c>
      <c r="AG156" s="115">
        <v>15</v>
      </c>
      <c r="AH156" s="125">
        <v>11.1</v>
      </c>
      <c r="AI156" s="125" t="s">
        <v>722</v>
      </c>
      <c r="AJ156" s="125" t="s">
        <v>1454</v>
      </c>
      <c r="AK156" s="125"/>
      <c r="AL156" s="124"/>
      <c r="AM156" s="124"/>
      <c r="AN156" s="124"/>
      <c r="AO156" s="124"/>
      <c r="AP156" s="124"/>
      <c r="AQ156" s="124"/>
      <c r="AR156" s="123"/>
      <c r="AS156" s="123"/>
      <c r="AT156" s="123"/>
      <c r="AU156" s="122"/>
      <c r="AV156" s="122"/>
      <c r="AW156" s="122"/>
      <c r="AX156" s="120" t="s">
        <v>694</v>
      </c>
      <c r="AY156" s="120"/>
      <c r="AZ156" s="121"/>
      <c r="BA156" s="120"/>
      <c r="BB156" s="120"/>
      <c r="BC156" s="120"/>
      <c r="BD156" s="120"/>
      <c r="BE156" s="120"/>
      <c r="BF156" s="120"/>
      <c r="BG156" s="119"/>
      <c r="BH156" s="119"/>
      <c r="BI156" s="119"/>
      <c r="BJ156" s="119"/>
      <c r="BK156" s="118">
        <v>0</v>
      </c>
      <c r="BL156" s="118">
        <f t="shared" si="97"/>
        <v>1</v>
      </c>
      <c r="BM156" s="117"/>
      <c r="BN156" s="116">
        <v>0.1</v>
      </c>
      <c r="BO156" s="115">
        <v>2.5000000000000001E-2</v>
      </c>
      <c r="BP156" s="115">
        <v>0.05</v>
      </c>
      <c r="BQ156" s="115">
        <v>2.5000000000000001E-2</v>
      </c>
      <c r="BR156" s="115"/>
      <c r="BS156" s="115"/>
      <c r="BT156" s="115"/>
      <c r="BU156" s="114">
        <f t="shared" si="98"/>
        <v>0.1</v>
      </c>
      <c r="BV156" s="114"/>
      <c r="BW156" s="114"/>
      <c r="BX156" s="114"/>
      <c r="BY156" s="114"/>
      <c r="BZ156" s="114"/>
      <c r="CA156" s="114"/>
      <c r="CB156" s="113">
        <v>0.1</v>
      </c>
      <c r="CC156" s="113">
        <v>1</v>
      </c>
      <c r="CD156" s="113">
        <v>10</v>
      </c>
      <c r="CE156" s="113">
        <v>12</v>
      </c>
      <c r="CF156" s="113">
        <v>12</v>
      </c>
      <c r="CG156" s="113">
        <f t="shared" ref="CG156:CG179" si="102">CO156</f>
        <v>12.837837837837839</v>
      </c>
      <c r="CH156" s="113">
        <f t="shared" ref="CH156:CH179" si="103">CP156</f>
        <v>13.513513513513514</v>
      </c>
      <c r="CI156" s="112" t="s">
        <v>1279</v>
      </c>
      <c r="CJ156" s="111">
        <f>VLOOKUP($E156,[2]Activities!$A$9:$I$162,3,FALSE)/$AH156</f>
        <v>9.4594594594594597</v>
      </c>
      <c r="CK156" s="111">
        <f>VLOOKUP($E156,[2]Activities!$A$9:$I$162,4,FALSE)/$AH156</f>
        <v>11.036036036036036</v>
      </c>
      <c r="CL156" s="111">
        <f>VLOOKUP($E156,[2]Activities!$A$9:$I$162,5,FALSE)/$AH156</f>
        <v>10.810810810810811</v>
      </c>
      <c r="CM156" s="111">
        <f>VLOOKUP($E156,[2]Activities!$A$9:$I$162,6,FALSE)/$AH156</f>
        <v>11.486486486486488</v>
      </c>
      <c r="CN156" s="111">
        <f>VLOOKUP($E156,[2]Activities!$A$9:$I$162,7,FALSE)/$AH156</f>
        <v>12.162162162162163</v>
      </c>
      <c r="CO156" s="111">
        <f>VLOOKUP($E156,[2]Activities!$A$9:$I$162,8,FALSE)/$AH156</f>
        <v>12.837837837837839</v>
      </c>
      <c r="CP156" s="111">
        <f>VLOOKUP($E156,[2]Activities!$A$9:$I$162,9,FALSE)/$AH156</f>
        <v>13.513513513513514</v>
      </c>
      <c r="CQ156" s="111"/>
      <c r="CR156" s="110"/>
      <c r="CS156" s="110"/>
      <c r="CT156" s="110"/>
      <c r="CU156" s="110"/>
      <c r="CV156" s="110"/>
      <c r="CW156" s="110"/>
      <c r="CX156" s="110"/>
      <c r="CY156" s="110"/>
      <c r="CZ156" s="110"/>
      <c r="DA156" s="110"/>
      <c r="DB156" s="110"/>
      <c r="DC156" s="110"/>
      <c r="DD156" s="110"/>
    </row>
    <row r="157" spans="1:108" x14ac:dyDescent="0.25">
      <c r="A157" s="146" t="s">
        <v>1514</v>
      </c>
      <c r="B157" s="146" t="s">
        <v>1393</v>
      </c>
      <c r="C157" s="146" t="s">
        <v>1392</v>
      </c>
      <c r="D157" s="146" t="s">
        <v>1458</v>
      </c>
      <c r="E157" s="146" t="s">
        <v>1506</v>
      </c>
      <c r="F157" s="3" t="s">
        <v>1513</v>
      </c>
      <c r="G157" s="3" t="s">
        <v>1487</v>
      </c>
      <c r="H157" s="145">
        <v>26935.77</v>
      </c>
      <c r="I157" s="145">
        <v>23300.91</v>
      </c>
      <c r="J157" s="145">
        <v>19956.84</v>
      </c>
      <c r="K157" s="145">
        <v>16880.29</v>
      </c>
      <c r="L157" s="145">
        <v>14049.87</v>
      </c>
      <c r="M157" s="145">
        <v>11445.88</v>
      </c>
      <c r="N157" s="145">
        <v>9050.2099999999991</v>
      </c>
      <c r="O157" s="133">
        <v>0.7</v>
      </c>
      <c r="P157" s="145">
        <v>1297.77</v>
      </c>
      <c r="Q157" s="145">
        <v>1297.77</v>
      </c>
      <c r="R157" s="145">
        <v>1297.77</v>
      </c>
      <c r="S157" s="145">
        <v>1297.77</v>
      </c>
      <c r="T157" s="145">
        <v>1297.77</v>
      </c>
      <c r="U157" s="145">
        <v>1297.77</v>
      </c>
      <c r="V157" s="145">
        <v>1297.77</v>
      </c>
      <c r="W157" s="145">
        <v>0</v>
      </c>
      <c r="X157" s="145">
        <v>0</v>
      </c>
      <c r="Y157" s="145">
        <v>0</v>
      </c>
      <c r="Z157" s="145">
        <v>0</v>
      </c>
      <c r="AA157" s="145">
        <v>0</v>
      </c>
      <c r="AB157" s="145">
        <v>0</v>
      </c>
      <c r="AC157" s="145">
        <v>0</v>
      </c>
      <c r="AD157" s="133">
        <v>0.05</v>
      </c>
      <c r="AE157" s="133">
        <v>0</v>
      </c>
      <c r="AF157" s="133">
        <v>15</v>
      </c>
      <c r="AG157" s="133">
        <v>15</v>
      </c>
      <c r="AH157" s="144">
        <v>11.1</v>
      </c>
      <c r="AI157" s="144" t="s">
        <v>722</v>
      </c>
      <c r="AJ157" s="144" t="s">
        <v>1454</v>
      </c>
      <c r="AK157" s="144"/>
      <c r="AL157" s="143"/>
      <c r="AM157" s="143"/>
      <c r="AN157" s="143"/>
      <c r="AO157" s="143"/>
      <c r="AP157" s="143"/>
      <c r="AQ157" s="143"/>
      <c r="AR157" s="142"/>
      <c r="AS157" s="142"/>
      <c r="AT157" s="142"/>
      <c r="AU157" s="141"/>
      <c r="AV157" s="141"/>
      <c r="AW157" s="141"/>
      <c r="AX157" s="140" t="s">
        <v>694</v>
      </c>
      <c r="AY157" s="140"/>
      <c r="AZ157" s="139"/>
      <c r="BA157" s="138"/>
      <c r="BB157" s="138"/>
      <c r="BC157" s="138"/>
      <c r="BD157" s="138"/>
      <c r="BE157" s="138"/>
      <c r="BF157" s="138"/>
      <c r="BG157" s="137"/>
      <c r="BH157" s="137"/>
      <c r="BI157" s="137"/>
      <c r="BJ157" s="137"/>
      <c r="BK157" s="136">
        <v>0</v>
      </c>
      <c r="BL157" s="136">
        <f t="shared" si="97"/>
        <v>1</v>
      </c>
      <c r="BM157" s="135"/>
      <c r="BN157" s="134">
        <v>0.1</v>
      </c>
      <c r="BO157" s="133">
        <v>0.02</v>
      </c>
      <c r="BP157" s="133">
        <v>0.03</v>
      </c>
      <c r="BQ157" s="133">
        <v>0.05</v>
      </c>
      <c r="BR157" s="133"/>
      <c r="BS157" s="133"/>
      <c r="BT157" s="133"/>
      <c r="BU157" s="132">
        <f t="shared" si="98"/>
        <v>0.1</v>
      </c>
      <c r="BV157" s="132"/>
      <c r="BW157" s="132"/>
      <c r="BX157" s="132"/>
      <c r="BY157" s="132"/>
      <c r="BZ157" s="132"/>
      <c r="CA157" s="132"/>
      <c r="CB157" s="131">
        <v>0.1</v>
      </c>
      <c r="CC157" s="131">
        <v>1</v>
      </c>
      <c r="CD157" s="131">
        <v>10</v>
      </c>
      <c r="CE157" s="131">
        <v>12</v>
      </c>
      <c r="CF157" s="131">
        <v>12</v>
      </c>
      <c r="CG157" s="131">
        <f t="shared" si="102"/>
        <v>12.837837837837839</v>
      </c>
      <c r="CH157" s="131">
        <f t="shared" si="103"/>
        <v>13.513513513513514</v>
      </c>
      <c r="CI157" s="130" t="s">
        <v>1279</v>
      </c>
      <c r="CJ157" s="129">
        <f>VLOOKUP($E157,[2]Activities!$A$9:$I$162,3,FALSE)/$AH157</f>
        <v>9.4594594594594597</v>
      </c>
      <c r="CK157" s="129">
        <f>VLOOKUP($E157,[2]Activities!$A$9:$I$162,4,FALSE)/$AH157</f>
        <v>11.036036036036036</v>
      </c>
      <c r="CL157" s="129">
        <f>VLOOKUP($E157,[2]Activities!$A$9:$I$162,5,FALSE)/$AH157</f>
        <v>10.810810810810811</v>
      </c>
      <c r="CM157" s="129">
        <f>VLOOKUP($E157,[2]Activities!$A$9:$I$162,6,FALSE)/$AH157</f>
        <v>11.486486486486488</v>
      </c>
      <c r="CN157" s="129">
        <f>VLOOKUP($E157,[2]Activities!$A$9:$I$162,7,FALSE)/$AH157</f>
        <v>12.162162162162163</v>
      </c>
      <c r="CO157" s="129">
        <f>VLOOKUP($E157,[2]Activities!$A$9:$I$162,8,FALSE)/$AH157</f>
        <v>12.837837837837839</v>
      </c>
      <c r="CP157" s="129">
        <f>VLOOKUP($E157,[2]Activities!$A$9:$I$162,9,FALSE)/$AH157</f>
        <v>13.513513513513514</v>
      </c>
      <c r="CQ157" s="129"/>
      <c r="CR157" s="128"/>
      <c r="CS157" s="128"/>
      <c r="CT157" s="128"/>
      <c r="CU157" s="128"/>
      <c r="CV157" s="128"/>
      <c r="CW157" s="128"/>
      <c r="CX157" s="128"/>
      <c r="CY157" s="128"/>
      <c r="CZ157" s="128"/>
      <c r="DA157" s="128"/>
      <c r="DB157" s="128"/>
      <c r="DC157" s="128"/>
      <c r="DD157" s="128"/>
    </row>
    <row r="158" spans="1:108" x14ac:dyDescent="0.25">
      <c r="A158" s="127" t="s">
        <v>1512</v>
      </c>
      <c r="B158" s="127" t="s">
        <v>1393</v>
      </c>
      <c r="C158" s="127" t="s">
        <v>1392</v>
      </c>
      <c r="D158" s="127" t="s">
        <v>1458</v>
      </c>
      <c r="E158" s="127" t="s">
        <v>1506</v>
      </c>
      <c r="F158" s="1" t="s">
        <v>1511</v>
      </c>
      <c r="G158" s="1" t="s">
        <v>1487</v>
      </c>
      <c r="H158" s="126">
        <v>26935.77</v>
      </c>
      <c r="I158" s="126">
        <v>23300.91</v>
      </c>
      <c r="J158" s="126">
        <v>19956.84</v>
      </c>
      <c r="K158" s="126">
        <v>16880.29</v>
      </c>
      <c r="L158" s="126">
        <v>14049.87</v>
      </c>
      <c r="M158" s="126">
        <v>11445.88</v>
      </c>
      <c r="N158" s="126">
        <v>9050.2099999999991</v>
      </c>
      <c r="O158" s="115">
        <v>0.7</v>
      </c>
      <c r="P158" s="126">
        <v>1297.77</v>
      </c>
      <c r="Q158" s="126">
        <v>1297.77</v>
      </c>
      <c r="R158" s="126">
        <v>1297.77</v>
      </c>
      <c r="S158" s="126">
        <v>1297.77</v>
      </c>
      <c r="T158" s="126">
        <v>1297.77</v>
      </c>
      <c r="U158" s="126">
        <v>1297.77</v>
      </c>
      <c r="V158" s="126">
        <v>1297.77</v>
      </c>
      <c r="W158" s="126">
        <v>0</v>
      </c>
      <c r="X158" s="126">
        <v>0</v>
      </c>
      <c r="Y158" s="126">
        <v>0</v>
      </c>
      <c r="Z158" s="126">
        <v>0</v>
      </c>
      <c r="AA158" s="126">
        <v>0</v>
      </c>
      <c r="AB158" s="126">
        <v>0</v>
      </c>
      <c r="AC158" s="126">
        <v>0</v>
      </c>
      <c r="AD158" s="115">
        <v>0.05</v>
      </c>
      <c r="AE158" s="115">
        <v>0</v>
      </c>
      <c r="AF158" s="115">
        <v>15</v>
      </c>
      <c r="AG158" s="115">
        <v>15</v>
      </c>
      <c r="AH158" s="125">
        <v>11.1</v>
      </c>
      <c r="AI158" s="125" t="s">
        <v>722</v>
      </c>
      <c r="AJ158" s="125" t="s">
        <v>1454</v>
      </c>
      <c r="AK158" s="125"/>
      <c r="AL158" s="124"/>
      <c r="AM158" s="124"/>
      <c r="AN158" s="124"/>
      <c r="AO158" s="124"/>
      <c r="AP158" s="124"/>
      <c r="AQ158" s="124"/>
      <c r="AR158" s="123"/>
      <c r="AS158" s="123"/>
      <c r="AT158" s="123"/>
      <c r="AU158" s="122"/>
      <c r="AV158" s="122"/>
      <c r="AW158" s="122"/>
      <c r="AX158" s="120" t="s">
        <v>1473</v>
      </c>
      <c r="AY158" s="120" t="s">
        <v>1143</v>
      </c>
      <c r="AZ158" s="121">
        <v>0.03</v>
      </c>
      <c r="BA158" s="120">
        <v>6</v>
      </c>
      <c r="BB158" s="120" t="s">
        <v>1201</v>
      </c>
      <c r="BC158" s="120">
        <v>0</v>
      </c>
      <c r="BD158" s="120">
        <v>0.25</v>
      </c>
      <c r="BE158" s="120">
        <v>1</v>
      </c>
      <c r="BF158" s="120">
        <v>5.0000000000000001E-3</v>
      </c>
      <c r="BG158" s="119"/>
      <c r="BH158" s="119"/>
      <c r="BI158" s="119"/>
      <c r="BJ158" s="119"/>
      <c r="BK158" s="118">
        <v>0</v>
      </c>
      <c r="BL158" s="118">
        <f t="shared" si="97"/>
        <v>1</v>
      </c>
      <c r="BM158" s="117"/>
      <c r="BN158" s="116">
        <v>0</v>
      </c>
      <c r="BO158" s="115">
        <v>0</v>
      </c>
      <c r="BP158" s="115">
        <v>0</v>
      </c>
      <c r="BQ158" s="115">
        <v>0</v>
      </c>
      <c r="BR158" s="115"/>
      <c r="BS158" s="115"/>
      <c r="BT158" s="115"/>
      <c r="BU158" s="114">
        <f t="shared" si="98"/>
        <v>0</v>
      </c>
      <c r="BV158" s="114"/>
      <c r="BW158" s="114"/>
      <c r="BX158" s="114"/>
      <c r="BY158" s="114"/>
      <c r="BZ158" s="114"/>
      <c r="CA158" s="114"/>
      <c r="CB158" s="113">
        <v>0</v>
      </c>
      <c r="CC158" s="113">
        <v>1</v>
      </c>
      <c r="CD158" s="113">
        <v>10</v>
      </c>
      <c r="CE158" s="113">
        <v>12</v>
      </c>
      <c r="CF158" s="113">
        <v>12</v>
      </c>
      <c r="CG158" s="113">
        <f t="shared" si="102"/>
        <v>12.837837837837839</v>
      </c>
      <c r="CH158" s="113">
        <f t="shared" si="103"/>
        <v>13.513513513513514</v>
      </c>
      <c r="CI158" s="112" t="s">
        <v>1279</v>
      </c>
      <c r="CJ158" s="111">
        <f>VLOOKUP($E158,[2]Activities!$A$9:$I$162,3,FALSE)/$AH158</f>
        <v>9.4594594594594597</v>
      </c>
      <c r="CK158" s="111">
        <f>VLOOKUP($E158,[2]Activities!$A$9:$I$162,4,FALSE)/$AH158</f>
        <v>11.036036036036036</v>
      </c>
      <c r="CL158" s="111">
        <f>VLOOKUP($E158,[2]Activities!$A$9:$I$162,5,FALSE)/$AH158</f>
        <v>10.810810810810811</v>
      </c>
      <c r="CM158" s="111">
        <f>VLOOKUP($E158,[2]Activities!$A$9:$I$162,6,FALSE)/$AH158</f>
        <v>11.486486486486488</v>
      </c>
      <c r="CN158" s="111">
        <f>VLOOKUP($E158,[2]Activities!$A$9:$I$162,7,FALSE)/$AH158</f>
        <v>12.162162162162163</v>
      </c>
      <c r="CO158" s="111">
        <f>VLOOKUP($E158,[2]Activities!$A$9:$I$162,8,FALSE)/$AH158</f>
        <v>12.837837837837839</v>
      </c>
      <c r="CP158" s="111">
        <f>VLOOKUP($E158,[2]Activities!$A$9:$I$162,9,FALSE)/$AH158</f>
        <v>13.513513513513514</v>
      </c>
      <c r="CQ158" s="111"/>
      <c r="CR158" s="110"/>
      <c r="CS158" s="110"/>
      <c r="CT158" s="110"/>
      <c r="CU158" s="110"/>
      <c r="CV158" s="110"/>
      <c r="CW158" s="110"/>
      <c r="CX158" s="110"/>
      <c r="CY158" s="110"/>
      <c r="CZ158" s="110"/>
      <c r="DA158" s="110"/>
      <c r="DB158" s="110"/>
      <c r="DC158" s="110"/>
      <c r="DD158" s="110"/>
    </row>
    <row r="159" spans="1:108" x14ac:dyDescent="0.25">
      <c r="A159" s="146" t="s">
        <v>1510</v>
      </c>
      <c r="B159" s="146" t="s">
        <v>1393</v>
      </c>
      <c r="C159" s="146" t="s">
        <v>1392</v>
      </c>
      <c r="D159" s="146" t="s">
        <v>1458</v>
      </c>
      <c r="E159" s="146" t="s">
        <v>1506</v>
      </c>
      <c r="F159" s="3" t="s">
        <v>1509</v>
      </c>
      <c r="G159" s="3" t="s">
        <v>1487</v>
      </c>
      <c r="H159" s="145">
        <v>26935.77</v>
      </c>
      <c r="I159" s="145">
        <v>23300.91</v>
      </c>
      <c r="J159" s="145">
        <v>19956.84</v>
      </c>
      <c r="K159" s="145">
        <v>16880.29</v>
      </c>
      <c r="L159" s="145">
        <v>14049.87</v>
      </c>
      <c r="M159" s="145">
        <v>11445.88</v>
      </c>
      <c r="N159" s="145">
        <v>9050.2099999999991</v>
      </c>
      <c r="O159" s="133">
        <v>0.7</v>
      </c>
      <c r="P159" s="145">
        <v>1297.77</v>
      </c>
      <c r="Q159" s="145">
        <v>1297.77</v>
      </c>
      <c r="R159" s="145">
        <v>1297.77</v>
      </c>
      <c r="S159" s="145">
        <v>1297.77</v>
      </c>
      <c r="T159" s="145">
        <v>1297.77</v>
      </c>
      <c r="U159" s="145">
        <v>1297.77</v>
      </c>
      <c r="V159" s="145">
        <v>1297.77</v>
      </c>
      <c r="W159" s="145">
        <v>0</v>
      </c>
      <c r="X159" s="145">
        <v>0</v>
      </c>
      <c r="Y159" s="145">
        <v>0</v>
      </c>
      <c r="Z159" s="145">
        <v>0</v>
      </c>
      <c r="AA159" s="145">
        <v>0</v>
      </c>
      <c r="AB159" s="145">
        <v>0</v>
      </c>
      <c r="AC159" s="145">
        <v>0</v>
      </c>
      <c r="AD159" s="133">
        <v>0.05</v>
      </c>
      <c r="AE159" s="133">
        <v>0</v>
      </c>
      <c r="AF159" s="133">
        <v>10</v>
      </c>
      <c r="AG159" s="133">
        <v>10</v>
      </c>
      <c r="AH159" s="144">
        <v>11.1</v>
      </c>
      <c r="AI159" s="144" t="s">
        <v>722</v>
      </c>
      <c r="AJ159" s="144" t="s">
        <v>1454</v>
      </c>
      <c r="AK159" s="144"/>
      <c r="AL159" s="143"/>
      <c r="AM159" s="143"/>
      <c r="AN159" s="143"/>
      <c r="AO159" s="143"/>
      <c r="AP159" s="143"/>
      <c r="AQ159" s="143"/>
      <c r="AR159" s="142"/>
      <c r="AS159" s="142"/>
      <c r="AT159" s="142"/>
      <c r="AU159" s="141"/>
      <c r="AV159" s="141"/>
      <c r="AW159" s="141"/>
      <c r="AX159" s="140" t="s">
        <v>1508</v>
      </c>
      <c r="AY159" s="140" t="s">
        <v>1143</v>
      </c>
      <c r="AZ159" s="139">
        <v>0.03</v>
      </c>
      <c r="BA159" s="138">
        <v>6</v>
      </c>
      <c r="BB159" s="138" t="s">
        <v>1201</v>
      </c>
      <c r="BC159" s="138">
        <v>0.35</v>
      </c>
      <c r="BD159" s="138">
        <v>0.1</v>
      </c>
      <c r="BE159" s="138">
        <v>1</v>
      </c>
      <c r="BF159" s="138">
        <v>5.0000000000000001E-3</v>
      </c>
      <c r="BG159" s="137"/>
      <c r="BH159" s="137"/>
      <c r="BI159" s="137"/>
      <c r="BJ159" s="137"/>
      <c r="BK159" s="136">
        <v>0</v>
      </c>
      <c r="BL159" s="136">
        <f t="shared" si="97"/>
        <v>1</v>
      </c>
      <c r="BM159" s="135"/>
      <c r="BN159" s="134">
        <v>0</v>
      </c>
      <c r="BO159" s="133"/>
      <c r="BP159" s="133"/>
      <c r="BQ159" s="133"/>
      <c r="BR159" s="133"/>
      <c r="BS159" s="133"/>
      <c r="BT159" s="133"/>
      <c r="BU159" s="132">
        <f t="shared" si="98"/>
        <v>0</v>
      </c>
      <c r="BV159" s="132"/>
      <c r="BW159" s="132"/>
      <c r="BX159" s="132"/>
      <c r="BY159" s="132"/>
      <c r="BZ159" s="132"/>
      <c r="CA159" s="132"/>
      <c r="CB159" s="131">
        <v>0</v>
      </c>
      <c r="CC159" s="131">
        <v>1</v>
      </c>
      <c r="CD159" s="131">
        <v>10</v>
      </c>
      <c r="CE159" s="131">
        <v>12</v>
      </c>
      <c r="CF159" s="131">
        <v>12</v>
      </c>
      <c r="CG159" s="131">
        <f t="shared" si="102"/>
        <v>12.837837837837839</v>
      </c>
      <c r="CH159" s="131">
        <f t="shared" si="103"/>
        <v>13.513513513513514</v>
      </c>
      <c r="CI159" s="130" t="s">
        <v>1279</v>
      </c>
      <c r="CJ159" s="129">
        <f>VLOOKUP($E159,[2]Activities!$A$9:$I$162,3,FALSE)/$AH159</f>
        <v>9.4594594594594597</v>
      </c>
      <c r="CK159" s="129">
        <f>VLOOKUP($E159,[2]Activities!$A$9:$I$162,4,FALSE)/$AH159</f>
        <v>11.036036036036036</v>
      </c>
      <c r="CL159" s="129">
        <f>VLOOKUP($E159,[2]Activities!$A$9:$I$162,5,FALSE)/$AH159</f>
        <v>10.810810810810811</v>
      </c>
      <c r="CM159" s="129">
        <f>VLOOKUP($E159,[2]Activities!$A$9:$I$162,6,FALSE)/$AH159</f>
        <v>11.486486486486488</v>
      </c>
      <c r="CN159" s="129">
        <f>VLOOKUP($E159,[2]Activities!$A$9:$I$162,7,FALSE)/$AH159</f>
        <v>12.162162162162163</v>
      </c>
      <c r="CO159" s="129">
        <f>VLOOKUP($E159,[2]Activities!$A$9:$I$162,8,FALSE)/$AH159</f>
        <v>12.837837837837839</v>
      </c>
      <c r="CP159" s="129">
        <f>VLOOKUP($E159,[2]Activities!$A$9:$I$162,9,FALSE)/$AH159</f>
        <v>13.513513513513514</v>
      </c>
      <c r="CQ159" s="129"/>
      <c r="CR159" s="128"/>
      <c r="CS159" s="128"/>
      <c r="CT159" s="128"/>
      <c r="CU159" s="128"/>
      <c r="CV159" s="128"/>
      <c r="CW159" s="128"/>
      <c r="CX159" s="128"/>
      <c r="CY159" s="128"/>
      <c r="CZ159" s="128"/>
      <c r="DA159" s="128"/>
      <c r="DB159" s="128"/>
      <c r="DC159" s="128"/>
      <c r="DD159" s="128"/>
    </row>
    <row r="160" spans="1:108" x14ac:dyDescent="0.25">
      <c r="A160" s="127" t="s">
        <v>1507</v>
      </c>
      <c r="B160" s="127" t="s">
        <v>1393</v>
      </c>
      <c r="C160" s="127" t="s">
        <v>1392</v>
      </c>
      <c r="D160" s="127" t="s">
        <v>1458</v>
      </c>
      <c r="E160" s="127" t="s">
        <v>1506</v>
      </c>
      <c r="F160" s="1" t="s">
        <v>1505</v>
      </c>
      <c r="G160" s="1" t="s">
        <v>1487</v>
      </c>
      <c r="H160" s="126">
        <v>51688.4</v>
      </c>
      <c r="I160" s="126">
        <v>50284.63</v>
      </c>
      <c r="J160" s="126">
        <v>48908.94</v>
      </c>
      <c r="K160" s="126">
        <v>42168.05</v>
      </c>
      <c r="L160" s="126">
        <v>36101.24</v>
      </c>
      <c r="M160" s="126">
        <v>30641.119999999999</v>
      </c>
      <c r="N160" s="126">
        <v>25727.01</v>
      </c>
      <c r="O160" s="115">
        <v>0.7</v>
      </c>
      <c r="P160" s="126">
        <v>3509.42</v>
      </c>
      <c r="Q160" s="126">
        <v>3439.23</v>
      </c>
      <c r="R160" s="126">
        <v>3370.45</v>
      </c>
      <c r="S160" s="126">
        <v>3033.4</v>
      </c>
      <c r="T160" s="126">
        <v>2730.06</v>
      </c>
      <c r="U160" s="126">
        <v>2457.06</v>
      </c>
      <c r="V160" s="126">
        <v>2211.35</v>
      </c>
      <c r="W160" s="126">
        <v>0</v>
      </c>
      <c r="X160" s="126">
        <v>0</v>
      </c>
      <c r="Y160" s="126">
        <v>0</v>
      </c>
      <c r="Z160" s="126">
        <v>0</v>
      </c>
      <c r="AA160" s="126">
        <v>0</v>
      </c>
      <c r="AB160" s="126">
        <v>0</v>
      </c>
      <c r="AC160" s="126">
        <v>0</v>
      </c>
      <c r="AD160" s="115">
        <v>0.05</v>
      </c>
      <c r="AE160" s="115">
        <v>0</v>
      </c>
      <c r="AF160" s="115">
        <v>15</v>
      </c>
      <c r="AG160" s="115">
        <v>15</v>
      </c>
      <c r="AH160" s="125">
        <v>11.1</v>
      </c>
      <c r="AI160" s="125" t="s">
        <v>722</v>
      </c>
      <c r="AJ160" s="125" t="s">
        <v>1454</v>
      </c>
      <c r="AK160" s="125"/>
      <c r="AL160" s="124"/>
      <c r="AM160" s="124"/>
      <c r="AN160" s="124"/>
      <c r="AO160" s="124"/>
      <c r="AP160" s="124"/>
      <c r="AQ160" s="124"/>
      <c r="AR160" s="123"/>
      <c r="AS160" s="123"/>
      <c r="AT160" s="123"/>
      <c r="AU160" s="122"/>
      <c r="AV160" s="122"/>
      <c r="AW160" s="122"/>
      <c r="AX160" s="120" t="s">
        <v>694</v>
      </c>
      <c r="AY160" s="120"/>
      <c r="AZ160" s="121"/>
      <c r="BA160" s="120"/>
      <c r="BB160" s="120"/>
      <c r="BC160" s="120"/>
      <c r="BD160" s="120"/>
      <c r="BE160" s="120"/>
      <c r="BF160" s="120"/>
      <c r="BG160" s="119"/>
      <c r="BH160" s="119"/>
      <c r="BI160" s="119"/>
      <c r="BJ160" s="119"/>
      <c r="BK160" s="118">
        <v>0</v>
      </c>
      <c r="BL160" s="118">
        <f t="shared" si="97"/>
        <v>1</v>
      </c>
      <c r="BM160" s="117"/>
      <c r="BN160" s="116">
        <v>0</v>
      </c>
      <c r="BO160" s="115"/>
      <c r="BP160" s="115"/>
      <c r="BQ160" s="115"/>
      <c r="BR160" s="115"/>
      <c r="BS160" s="115"/>
      <c r="BT160" s="115"/>
      <c r="BU160" s="114">
        <f t="shared" si="98"/>
        <v>0</v>
      </c>
      <c r="BV160" s="114"/>
      <c r="BW160" s="114"/>
      <c r="BX160" s="114"/>
      <c r="BY160" s="114"/>
      <c r="BZ160" s="114"/>
      <c r="CA160" s="114"/>
      <c r="CB160" s="113">
        <v>5.0000000000000001E-3</v>
      </c>
      <c r="CC160" s="113">
        <v>0.1</v>
      </c>
      <c r="CD160" s="113">
        <v>1</v>
      </c>
      <c r="CE160" s="113">
        <v>10</v>
      </c>
      <c r="CF160" s="113">
        <v>12</v>
      </c>
      <c r="CG160" s="113">
        <f t="shared" si="102"/>
        <v>12.837837837837839</v>
      </c>
      <c r="CH160" s="113">
        <f t="shared" si="103"/>
        <v>13.513513513513514</v>
      </c>
      <c r="CI160" s="112" t="s">
        <v>1279</v>
      </c>
      <c r="CJ160" s="111">
        <f>VLOOKUP($E160,[2]Activities!$A$9:$I$162,3,FALSE)/$AH160</f>
        <v>9.4594594594594597</v>
      </c>
      <c r="CK160" s="111">
        <f>VLOOKUP($E160,[2]Activities!$A$9:$I$162,4,FALSE)/$AH160</f>
        <v>11.036036036036036</v>
      </c>
      <c r="CL160" s="111">
        <f>VLOOKUP($E160,[2]Activities!$A$9:$I$162,5,FALSE)/$AH160</f>
        <v>10.810810810810811</v>
      </c>
      <c r="CM160" s="111">
        <f>VLOOKUP($E160,[2]Activities!$A$9:$I$162,6,FALSE)/$AH160</f>
        <v>11.486486486486488</v>
      </c>
      <c r="CN160" s="111">
        <f>VLOOKUP($E160,[2]Activities!$A$9:$I$162,7,FALSE)/$AH160</f>
        <v>12.162162162162163</v>
      </c>
      <c r="CO160" s="111">
        <f>VLOOKUP($E160,[2]Activities!$A$9:$I$162,8,FALSE)/$AH160</f>
        <v>12.837837837837839</v>
      </c>
      <c r="CP160" s="111">
        <f>VLOOKUP($E160,[2]Activities!$A$9:$I$162,9,FALSE)/$AH160</f>
        <v>13.513513513513514</v>
      </c>
      <c r="CQ160" s="111"/>
      <c r="CR160" s="110"/>
      <c r="CS160" s="110"/>
      <c r="CT160" s="110"/>
      <c r="CU160" s="110"/>
      <c r="CV160" s="110"/>
      <c r="CW160" s="110"/>
      <c r="CX160" s="110"/>
      <c r="CY160" s="110"/>
      <c r="CZ160" s="110"/>
      <c r="DA160" s="110"/>
      <c r="DB160" s="110"/>
      <c r="DC160" s="110"/>
      <c r="DD160" s="110"/>
    </row>
    <row r="161" spans="1:108" x14ac:dyDescent="0.25">
      <c r="A161" s="146" t="s">
        <v>1504</v>
      </c>
      <c r="B161" s="146" t="s">
        <v>1393</v>
      </c>
      <c r="C161" s="146" t="s">
        <v>1392</v>
      </c>
      <c r="D161" s="146" t="s">
        <v>1458</v>
      </c>
      <c r="E161" s="146" t="s">
        <v>1489</v>
      </c>
      <c r="F161" s="3" t="s">
        <v>1503</v>
      </c>
      <c r="G161" s="3" t="s">
        <v>1487</v>
      </c>
      <c r="H161" s="145">
        <v>2866.37</v>
      </c>
      <c r="I161" s="145">
        <v>2866.37</v>
      </c>
      <c r="J161" s="145">
        <v>2866.37</v>
      </c>
      <c r="K161" s="145">
        <v>2866.37</v>
      </c>
      <c r="L161" s="145">
        <v>2866.37</v>
      </c>
      <c r="M161" s="145">
        <v>2866.37</v>
      </c>
      <c r="N161" s="145">
        <v>2866.37</v>
      </c>
      <c r="O161" s="133">
        <v>0.8</v>
      </c>
      <c r="P161" s="145">
        <v>3406.64</v>
      </c>
      <c r="Q161" s="145">
        <v>3406.64</v>
      </c>
      <c r="R161" s="145">
        <v>3406.64</v>
      </c>
      <c r="S161" s="145">
        <v>3406.64</v>
      </c>
      <c r="T161" s="145">
        <v>3406.64</v>
      </c>
      <c r="U161" s="145">
        <v>3406.64</v>
      </c>
      <c r="V161" s="145">
        <v>3406.64</v>
      </c>
      <c r="W161" s="145">
        <v>0</v>
      </c>
      <c r="X161" s="145">
        <v>0</v>
      </c>
      <c r="Y161" s="145">
        <v>0</v>
      </c>
      <c r="Z161" s="145">
        <v>0</v>
      </c>
      <c r="AA161" s="145">
        <v>0</v>
      </c>
      <c r="AB161" s="145">
        <v>0</v>
      </c>
      <c r="AC161" s="145">
        <v>0</v>
      </c>
      <c r="AD161" s="133">
        <v>0.05</v>
      </c>
      <c r="AE161" s="133">
        <v>0</v>
      </c>
      <c r="AF161" s="133">
        <v>15</v>
      </c>
      <c r="AG161" s="133">
        <v>15</v>
      </c>
      <c r="AH161" s="144">
        <v>20.8</v>
      </c>
      <c r="AI161" s="144" t="s">
        <v>722</v>
      </c>
      <c r="AJ161" s="144" t="s">
        <v>695</v>
      </c>
      <c r="AK161" s="144"/>
      <c r="AL161" s="143"/>
      <c r="AM161" s="143"/>
      <c r="AN161" s="143"/>
      <c r="AO161" s="143"/>
      <c r="AP161" s="143"/>
      <c r="AQ161" s="143"/>
      <c r="AR161" s="142"/>
      <c r="AS161" s="142"/>
      <c r="AT161" s="142"/>
      <c r="AU161" s="141"/>
      <c r="AV161" s="141"/>
      <c r="AW161" s="141"/>
      <c r="AX161" s="140" t="s">
        <v>694</v>
      </c>
      <c r="AY161" s="140"/>
      <c r="AZ161" s="139"/>
      <c r="BA161" s="138"/>
      <c r="BB161" s="138"/>
      <c r="BC161" s="138"/>
      <c r="BD161" s="138"/>
      <c r="BE161" s="138"/>
      <c r="BF161" s="138"/>
      <c r="BG161" s="137"/>
      <c r="BH161" s="137"/>
      <c r="BI161" s="137"/>
      <c r="BJ161" s="137"/>
      <c r="BK161" s="136">
        <v>0</v>
      </c>
      <c r="BL161" s="136">
        <f t="shared" si="97"/>
        <v>1</v>
      </c>
      <c r="BM161" s="135"/>
      <c r="BN161" s="134">
        <v>0.1</v>
      </c>
      <c r="BO161" s="133">
        <v>7.0000000000000007E-2</v>
      </c>
      <c r="BP161" s="133">
        <v>0.03</v>
      </c>
      <c r="BQ161" s="133"/>
      <c r="BR161" s="133"/>
      <c r="BS161" s="133"/>
      <c r="BT161" s="133"/>
      <c r="BU161" s="132">
        <f t="shared" si="98"/>
        <v>0.1</v>
      </c>
      <c r="BV161" s="132"/>
      <c r="BW161" s="132"/>
      <c r="BX161" s="132"/>
      <c r="BY161" s="132"/>
      <c r="BZ161" s="132"/>
      <c r="CA161" s="132"/>
      <c r="CB161" s="131">
        <f t="shared" ref="CB161:CF164" si="104">CJ161</f>
        <v>0.91346153846153844</v>
      </c>
      <c r="CC161" s="131">
        <f t="shared" si="104"/>
        <v>0.96153846153846145</v>
      </c>
      <c r="CD161" s="131">
        <f t="shared" si="104"/>
        <v>1.0096153846153846</v>
      </c>
      <c r="CE161" s="131">
        <f t="shared" si="104"/>
        <v>1.0576923076923077</v>
      </c>
      <c r="CF161" s="131">
        <f t="shared" si="104"/>
        <v>1.1057692307692308</v>
      </c>
      <c r="CG161" s="131">
        <f t="shared" si="102"/>
        <v>1.1538461538461537</v>
      </c>
      <c r="CH161" s="131">
        <f t="shared" si="103"/>
        <v>1.2019230769230769</v>
      </c>
      <c r="CI161" s="130" t="s">
        <v>1279</v>
      </c>
      <c r="CJ161" s="129">
        <f>VLOOKUP($E161,[2]Activities!$A$9:$I$162,3,FALSE)/$AH161</f>
        <v>0.91346153846153844</v>
      </c>
      <c r="CK161" s="129">
        <f>VLOOKUP($E161,[2]Activities!$A$9:$I$162,4,FALSE)/$AH161</f>
        <v>0.96153846153846145</v>
      </c>
      <c r="CL161" s="129">
        <f>VLOOKUP($E161,[2]Activities!$A$9:$I$162,5,FALSE)/$AH161</f>
        <v>1.0096153846153846</v>
      </c>
      <c r="CM161" s="129">
        <f>VLOOKUP($E161,[2]Activities!$A$9:$I$162,6,FALSE)/$AH161</f>
        <v>1.0576923076923077</v>
      </c>
      <c r="CN161" s="129">
        <f>VLOOKUP($E161,[2]Activities!$A$9:$I$162,7,FALSE)/$AH161</f>
        <v>1.1057692307692308</v>
      </c>
      <c r="CO161" s="129">
        <f>VLOOKUP($E161,[2]Activities!$A$9:$I$162,8,FALSE)/$AH161</f>
        <v>1.1538461538461537</v>
      </c>
      <c r="CP161" s="129">
        <f>VLOOKUP($E161,[2]Activities!$A$9:$I$162,9,FALSE)/$AH161</f>
        <v>1.2019230769230769</v>
      </c>
      <c r="CQ161" s="129"/>
      <c r="CR161" s="128"/>
      <c r="CS161" s="128"/>
      <c r="CT161" s="128"/>
      <c r="CU161" s="128"/>
      <c r="CV161" s="128"/>
      <c r="CW161" s="128"/>
      <c r="CX161" s="128"/>
      <c r="CY161" s="128"/>
      <c r="CZ161" s="128"/>
      <c r="DA161" s="128"/>
      <c r="DB161" s="128"/>
      <c r="DC161" s="128"/>
      <c r="DD161" s="128"/>
    </row>
    <row r="162" spans="1:108" x14ac:dyDescent="0.25">
      <c r="A162" s="127" t="s">
        <v>1502</v>
      </c>
      <c r="B162" s="127" t="s">
        <v>1393</v>
      </c>
      <c r="C162" s="127" t="s">
        <v>1392</v>
      </c>
      <c r="D162" s="127" t="s">
        <v>1458</v>
      </c>
      <c r="E162" s="127" t="s">
        <v>1489</v>
      </c>
      <c r="F162" s="1" t="s">
        <v>1501</v>
      </c>
      <c r="G162" s="1" t="s">
        <v>1487</v>
      </c>
      <c r="H162" s="126">
        <v>3296.18</v>
      </c>
      <c r="I162" s="126">
        <v>2866.37</v>
      </c>
      <c r="J162" s="126">
        <v>2866.37</v>
      </c>
      <c r="K162" s="126">
        <v>2866.37</v>
      </c>
      <c r="L162" s="126">
        <v>2866.37</v>
      </c>
      <c r="M162" s="126">
        <v>2866.37</v>
      </c>
      <c r="N162" s="126">
        <v>2866.37</v>
      </c>
      <c r="O162" s="115">
        <v>0.8</v>
      </c>
      <c r="P162" s="126">
        <v>3406.64</v>
      </c>
      <c r="Q162" s="126">
        <v>3406.64</v>
      </c>
      <c r="R162" s="126">
        <v>3406.64</v>
      </c>
      <c r="S162" s="126">
        <v>3406.64</v>
      </c>
      <c r="T162" s="126">
        <v>3406.64</v>
      </c>
      <c r="U162" s="126">
        <v>3406.64</v>
      </c>
      <c r="V162" s="126">
        <v>3406.64</v>
      </c>
      <c r="W162" s="126">
        <v>0</v>
      </c>
      <c r="X162" s="126">
        <v>0</v>
      </c>
      <c r="Y162" s="126">
        <v>0</v>
      </c>
      <c r="Z162" s="126">
        <v>0</v>
      </c>
      <c r="AA162" s="126">
        <v>0</v>
      </c>
      <c r="AB162" s="126">
        <v>0</v>
      </c>
      <c r="AC162" s="126">
        <v>0</v>
      </c>
      <c r="AD162" s="115">
        <v>0.05</v>
      </c>
      <c r="AE162" s="115">
        <v>0</v>
      </c>
      <c r="AF162" s="115">
        <v>15</v>
      </c>
      <c r="AG162" s="115">
        <v>15</v>
      </c>
      <c r="AH162" s="125">
        <v>20.8</v>
      </c>
      <c r="AI162" s="125" t="s">
        <v>722</v>
      </c>
      <c r="AJ162" s="125" t="s">
        <v>695</v>
      </c>
      <c r="AK162" s="125"/>
      <c r="AL162" s="124"/>
      <c r="AM162" s="124"/>
      <c r="AN162" s="124"/>
      <c r="AO162" s="124"/>
      <c r="AP162" s="124"/>
      <c r="AQ162" s="124"/>
      <c r="AR162" s="123"/>
      <c r="AS162" s="123"/>
      <c r="AT162" s="123"/>
      <c r="AU162" s="122"/>
      <c r="AV162" s="122"/>
      <c r="AW162" s="122"/>
      <c r="AX162" s="120" t="s">
        <v>694</v>
      </c>
      <c r="AY162" s="120"/>
      <c r="AZ162" s="121"/>
      <c r="BA162" s="120"/>
      <c r="BB162" s="120"/>
      <c r="BC162" s="120"/>
      <c r="BD162" s="120"/>
      <c r="BE162" s="120"/>
      <c r="BF162" s="120"/>
      <c r="BG162" s="119"/>
      <c r="BH162" s="119"/>
      <c r="BI162" s="119"/>
      <c r="BJ162" s="119"/>
      <c r="BK162" s="118">
        <v>0</v>
      </c>
      <c r="BL162" s="118">
        <f t="shared" si="97"/>
        <v>1</v>
      </c>
      <c r="BM162" s="117"/>
      <c r="BN162" s="116">
        <v>0.2</v>
      </c>
      <c r="BO162" s="115">
        <v>0.06</v>
      </c>
      <c r="BP162" s="115">
        <v>0.1</v>
      </c>
      <c r="BQ162" s="115">
        <v>0.04</v>
      </c>
      <c r="BR162" s="115"/>
      <c r="BS162" s="115"/>
      <c r="BT162" s="115"/>
      <c r="BU162" s="114">
        <f t="shared" si="98"/>
        <v>0.2</v>
      </c>
      <c r="BV162" s="114"/>
      <c r="BW162" s="114"/>
      <c r="BX162" s="114"/>
      <c r="BY162" s="114"/>
      <c r="BZ162" s="114"/>
      <c r="CA162" s="114"/>
      <c r="CB162" s="113">
        <f t="shared" si="104"/>
        <v>0.91346153846153844</v>
      </c>
      <c r="CC162" s="113">
        <f t="shared" si="104"/>
        <v>0.96153846153846145</v>
      </c>
      <c r="CD162" s="113">
        <f t="shared" si="104"/>
        <v>1.0096153846153846</v>
      </c>
      <c r="CE162" s="113">
        <f t="shared" si="104"/>
        <v>1.0576923076923077</v>
      </c>
      <c r="CF162" s="113">
        <f t="shared" si="104"/>
        <v>1.1057692307692308</v>
      </c>
      <c r="CG162" s="113">
        <f t="shared" si="102"/>
        <v>1.1538461538461537</v>
      </c>
      <c r="CH162" s="113">
        <f t="shared" si="103"/>
        <v>1.2019230769230769</v>
      </c>
      <c r="CI162" s="112" t="s">
        <v>1447</v>
      </c>
      <c r="CJ162" s="111">
        <f>VLOOKUP($E162,[2]Activities!$A$9:$I$162,3,FALSE)/$AH162</f>
        <v>0.91346153846153844</v>
      </c>
      <c r="CK162" s="111">
        <f>VLOOKUP($E162,[2]Activities!$A$9:$I$162,4,FALSE)/$AH162</f>
        <v>0.96153846153846145</v>
      </c>
      <c r="CL162" s="111">
        <f>VLOOKUP($E162,[2]Activities!$A$9:$I$162,5,FALSE)/$AH162</f>
        <v>1.0096153846153846</v>
      </c>
      <c r="CM162" s="111">
        <f>VLOOKUP($E162,[2]Activities!$A$9:$I$162,6,FALSE)/$AH162</f>
        <v>1.0576923076923077</v>
      </c>
      <c r="CN162" s="111">
        <f>VLOOKUP($E162,[2]Activities!$A$9:$I$162,7,FALSE)/$AH162</f>
        <v>1.1057692307692308</v>
      </c>
      <c r="CO162" s="111">
        <f>VLOOKUP($E162,[2]Activities!$A$9:$I$162,8,FALSE)/$AH162</f>
        <v>1.1538461538461537</v>
      </c>
      <c r="CP162" s="111">
        <f>VLOOKUP($E162,[2]Activities!$A$9:$I$162,9,FALSE)/$AH162</f>
        <v>1.2019230769230769</v>
      </c>
      <c r="CQ162" s="111"/>
      <c r="CR162" s="110"/>
      <c r="CS162" s="110"/>
      <c r="CT162" s="110"/>
      <c r="CU162" s="110"/>
      <c r="CV162" s="110"/>
      <c r="CW162" s="110"/>
      <c r="CX162" s="110"/>
      <c r="CY162" s="110"/>
      <c r="CZ162" s="110"/>
      <c r="DA162" s="110"/>
      <c r="DB162" s="110"/>
      <c r="DC162" s="110"/>
      <c r="DD162" s="110"/>
    </row>
    <row r="163" spans="1:108" x14ac:dyDescent="0.25">
      <c r="A163" s="146" t="s">
        <v>1500</v>
      </c>
      <c r="B163" s="146" t="s">
        <v>1393</v>
      </c>
      <c r="C163" s="146" t="s">
        <v>1392</v>
      </c>
      <c r="D163" s="146" t="s">
        <v>1458</v>
      </c>
      <c r="E163" s="146" t="s">
        <v>1489</v>
      </c>
      <c r="F163" s="3" t="s">
        <v>1499</v>
      </c>
      <c r="G163" s="3" t="s">
        <v>1487</v>
      </c>
      <c r="H163" s="145">
        <v>3748.61</v>
      </c>
      <c r="I163" s="145">
        <v>3296.18</v>
      </c>
      <c r="J163" s="145">
        <v>2866.37</v>
      </c>
      <c r="K163" s="145">
        <v>2866.37</v>
      </c>
      <c r="L163" s="145">
        <v>2866.37</v>
      </c>
      <c r="M163" s="145">
        <v>2866.37</v>
      </c>
      <c r="N163" s="145">
        <v>2866.37</v>
      </c>
      <c r="O163" s="133">
        <v>0.8</v>
      </c>
      <c r="P163" s="145">
        <v>3406.64</v>
      </c>
      <c r="Q163" s="145">
        <v>3406.64</v>
      </c>
      <c r="R163" s="145">
        <v>3406.64</v>
      </c>
      <c r="S163" s="145">
        <v>3406.64</v>
      </c>
      <c r="T163" s="145">
        <v>3406.64</v>
      </c>
      <c r="U163" s="145">
        <v>3406.64</v>
      </c>
      <c r="V163" s="145">
        <v>3406.64</v>
      </c>
      <c r="W163" s="145">
        <v>0</v>
      </c>
      <c r="X163" s="145">
        <v>0</v>
      </c>
      <c r="Y163" s="145">
        <v>0</v>
      </c>
      <c r="Z163" s="145">
        <v>0</v>
      </c>
      <c r="AA163" s="145">
        <v>0</v>
      </c>
      <c r="AB163" s="145">
        <v>0</v>
      </c>
      <c r="AC163" s="145">
        <v>0</v>
      </c>
      <c r="AD163" s="133">
        <v>0.05</v>
      </c>
      <c r="AE163" s="133">
        <v>0</v>
      </c>
      <c r="AF163" s="133">
        <v>15</v>
      </c>
      <c r="AG163" s="133">
        <v>15</v>
      </c>
      <c r="AH163" s="144">
        <v>20.8</v>
      </c>
      <c r="AI163" s="144" t="s">
        <v>722</v>
      </c>
      <c r="AJ163" s="144" t="s">
        <v>695</v>
      </c>
      <c r="AK163" s="144"/>
      <c r="AL163" s="143"/>
      <c r="AM163" s="143"/>
      <c r="AN163" s="143"/>
      <c r="AO163" s="143"/>
      <c r="AP163" s="143"/>
      <c r="AQ163" s="143"/>
      <c r="AR163" s="142"/>
      <c r="AS163" s="142"/>
      <c r="AT163" s="142"/>
      <c r="AU163" s="141"/>
      <c r="AV163" s="141"/>
      <c r="AW163" s="141"/>
      <c r="AX163" s="140" t="s">
        <v>694</v>
      </c>
      <c r="AY163" s="140"/>
      <c r="AZ163" s="139"/>
      <c r="BA163" s="138"/>
      <c r="BB163" s="138"/>
      <c r="BC163" s="138"/>
      <c r="BD163" s="138"/>
      <c r="BE163" s="138"/>
      <c r="BF163" s="138"/>
      <c r="BG163" s="137"/>
      <c r="BH163" s="137"/>
      <c r="BI163" s="137"/>
      <c r="BJ163" s="137"/>
      <c r="BK163" s="136">
        <v>0</v>
      </c>
      <c r="BL163" s="136">
        <f t="shared" si="97"/>
        <v>1</v>
      </c>
      <c r="BM163" s="135"/>
      <c r="BN163" s="134">
        <v>0.35</v>
      </c>
      <c r="BO163" s="133">
        <v>0.1</v>
      </c>
      <c r="BP163" s="133">
        <v>0.15</v>
      </c>
      <c r="BQ163" s="133">
        <v>0.1</v>
      </c>
      <c r="BR163" s="133"/>
      <c r="BS163" s="133"/>
      <c r="BT163" s="133"/>
      <c r="BU163" s="132">
        <f t="shared" si="98"/>
        <v>0.35</v>
      </c>
      <c r="BV163" s="132"/>
      <c r="BW163" s="132"/>
      <c r="BX163" s="132"/>
      <c r="BY163" s="132"/>
      <c r="BZ163" s="132"/>
      <c r="CA163" s="132"/>
      <c r="CB163" s="131">
        <f t="shared" si="104"/>
        <v>0.91346153846153844</v>
      </c>
      <c r="CC163" s="131">
        <f t="shared" si="104"/>
        <v>0.96153846153846145</v>
      </c>
      <c r="CD163" s="131">
        <f t="shared" si="104"/>
        <v>1.0096153846153846</v>
      </c>
      <c r="CE163" s="131">
        <f t="shared" si="104"/>
        <v>1.0576923076923077</v>
      </c>
      <c r="CF163" s="131">
        <f t="shared" si="104"/>
        <v>1.1057692307692308</v>
      </c>
      <c r="CG163" s="131">
        <f t="shared" si="102"/>
        <v>1.1538461538461537</v>
      </c>
      <c r="CH163" s="131">
        <f t="shared" si="103"/>
        <v>1.2019230769230769</v>
      </c>
      <c r="CI163" s="130" t="s">
        <v>1447</v>
      </c>
      <c r="CJ163" s="129">
        <f>VLOOKUP($E163,[2]Activities!$A$9:$I$162,3,FALSE)/$AH163</f>
        <v>0.91346153846153844</v>
      </c>
      <c r="CK163" s="129">
        <f>VLOOKUP($E163,[2]Activities!$A$9:$I$162,4,FALSE)/$AH163</f>
        <v>0.96153846153846145</v>
      </c>
      <c r="CL163" s="129">
        <f>VLOOKUP($E163,[2]Activities!$A$9:$I$162,5,FALSE)/$AH163</f>
        <v>1.0096153846153846</v>
      </c>
      <c r="CM163" s="129">
        <f>VLOOKUP($E163,[2]Activities!$A$9:$I$162,6,FALSE)/$AH163</f>
        <v>1.0576923076923077</v>
      </c>
      <c r="CN163" s="129">
        <f>VLOOKUP($E163,[2]Activities!$A$9:$I$162,7,FALSE)/$AH163</f>
        <v>1.1057692307692308</v>
      </c>
      <c r="CO163" s="129">
        <f>VLOOKUP($E163,[2]Activities!$A$9:$I$162,8,FALSE)/$AH163</f>
        <v>1.1538461538461537</v>
      </c>
      <c r="CP163" s="129">
        <f>VLOOKUP($E163,[2]Activities!$A$9:$I$162,9,FALSE)/$AH163</f>
        <v>1.2019230769230769</v>
      </c>
      <c r="CQ163" s="129"/>
      <c r="CR163" s="128"/>
      <c r="CS163" s="128"/>
      <c r="CT163" s="128"/>
      <c r="CU163" s="128"/>
      <c r="CV163" s="128"/>
      <c r="CW163" s="128"/>
      <c r="CX163" s="128"/>
      <c r="CY163" s="128"/>
      <c r="CZ163" s="128"/>
      <c r="DA163" s="128"/>
      <c r="DB163" s="128"/>
      <c r="DC163" s="128"/>
      <c r="DD163" s="128"/>
    </row>
    <row r="164" spans="1:108" x14ac:dyDescent="0.25">
      <c r="A164" s="127" t="s">
        <v>1498</v>
      </c>
      <c r="B164" s="127" t="s">
        <v>1393</v>
      </c>
      <c r="C164" s="127" t="s">
        <v>1392</v>
      </c>
      <c r="D164" s="127" t="s">
        <v>1458</v>
      </c>
      <c r="E164" s="127" t="s">
        <v>1489</v>
      </c>
      <c r="F164" s="1" t="s">
        <v>1497</v>
      </c>
      <c r="G164" s="1" t="s">
        <v>1487</v>
      </c>
      <c r="H164" s="126">
        <v>4224.8500000000004</v>
      </c>
      <c r="I164" s="126">
        <v>3748.61</v>
      </c>
      <c r="J164" s="126">
        <v>3296.18</v>
      </c>
      <c r="K164" s="126">
        <v>2866.37</v>
      </c>
      <c r="L164" s="126">
        <v>2866.37</v>
      </c>
      <c r="M164" s="126">
        <v>2866.37</v>
      </c>
      <c r="N164" s="126">
        <v>2866.37</v>
      </c>
      <c r="O164" s="115">
        <v>0.8</v>
      </c>
      <c r="P164" s="126">
        <v>3406.64</v>
      </c>
      <c r="Q164" s="126">
        <v>3406.64</v>
      </c>
      <c r="R164" s="126">
        <v>3406.64</v>
      </c>
      <c r="S164" s="126">
        <v>3406.64</v>
      </c>
      <c r="T164" s="126">
        <v>3406.64</v>
      </c>
      <c r="U164" s="126">
        <v>3406.64</v>
      </c>
      <c r="V164" s="126">
        <v>3406.64</v>
      </c>
      <c r="W164" s="126">
        <v>0</v>
      </c>
      <c r="X164" s="126">
        <v>0</v>
      </c>
      <c r="Y164" s="126">
        <v>0</v>
      </c>
      <c r="Z164" s="126">
        <v>0</v>
      </c>
      <c r="AA164" s="126">
        <v>0</v>
      </c>
      <c r="AB164" s="126">
        <v>0</v>
      </c>
      <c r="AC164" s="126">
        <v>0</v>
      </c>
      <c r="AD164" s="115">
        <v>0.05</v>
      </c>
      <c r="AE164" s="115">
        <v>0</v>
      </c>
      <c r="AF164" s="115">
        <v>15</v>
      </c>
      <c r="AG164" s="115">
        <v>15</v>
      </c>
      <c r="AH164" s="125">
        <v>20.8</v>
      </c>
      <c r="AI164" s="125" t="s">
        <v>722</v>
      </c>
      <c r="AJ164" s="125" t="s">
        <v>695</v>
      </c>
      <c r="AK164" s="125"/>
      <c r="AL164" s="124"/>
      <c r="AM164" s="124"/>
      <c r="AN164" s="124"/>
      <c r="AO164" s="124"/>
      <c r="AP164" s="124"/>
      <c r="AQ164" s="124"/>
      <c r="AR164" s="123"/>
      <c r="AS164" s="123"/>
      <c r="AT164" s="123"/>
      <c r="AU164" s="122"/>
      <c r="AV164" s="122"/>
      <c r="AW164" s="122"/>
      <c r="AX164" s="120" t="s">
        <v>694</v>
      </c>
      <c r="AY164" s="120"/>
      <c r="AZ164" s="121"/>
      <c r="BA164" s="120"/>
      <c r="BB164" s="120"/>
      <c r="BC164" s="120"/>
      <c r="BD164" s="120"/>
      <c r="BE164" s="120"/>
      <c r="BF164" s="120"/>
      <c r="BG164" s="119"/>
      <c r="BH164" s="119"/>
      <c r="BI164" s="119"/>
      <c r="BJ164" s="119"/>
      <c r="BK164" s="118">
        <v>0</v>
      </c>
      <c r="BL164" s="118">
        <f t="shared" si="97"/>
        <v>1</v>
      </c>
      <c r="BM164" s="117"/>
      <c r="BN164" s="116">
        <v>0.2</v>
      </c>
      <c r="BO164" s="115">
        <v>0.03</v>
      </c>
      <c r="BP164" s="115">
        <v>7.0000000000000007E-2</v>
      </c>
      <c r="BQ164" s="115">
        <v>0.1</v>
      </c>
      <c r="BR164" s="115"/>
      <c r="BS164" s="115"/>
      <c r="BT164" s="115"/>
      <c r="BU164" s="114">
        <f t="shared" si="98"/>
        <v>0.2</v>
      </c>
      <c r="BV164" s="114"/>
      <c r="BW164" s="114"/>
      <c r="BX164" s="114"/>
      <c r="BY164" s="114"/>
      <c r="BZ164" s="114"/>
      <c r="CA164" s="114"/>
      <c r="CB164" s="113">
        <f t="shared" si="104"/>
        <v>0.91346153846153844</v>
      </c>
      <c r="CC164" s="113">
        <f t="shared" si="104"/>
        <v>0.96153846153846145</v>
      </c>
      <c r="CD164" s="113">
        <f t="shared" si="104"/>
        <v>1.0096153846153846</v>
      </c>
      <c r="CE164" s="113">
        <f t="shared" si="104"/>
        <v>1.0576923076923077</v>
      </c>
      <c r="CF164" s="113">
        <f t="shared" si="104"/>
        <v>1.1057692307692308</v>
      </c>
      <c r="CG164" s="113">
        <f t="shared" si="102"/>
        <v>1.1538461538461537</v>
      </c>
      <c r="CH164" s="113">
        <f t="shared" si="103"/>
        <v>1.2019230769230769</v>
      </c>
      <c r="CI164" s="112" t="s">
        <v>1301</v>
      </c>
      <c r="CJ164" s="111">
        <f>VLOOKUP($E164,[2]Activities!$A$9:$I$162,3,FALSE)/$AH164</f>
        <v>0.91346153846153844</v>
      </c>
      <c r="CK164" s="111">
        <f>VLOOKUP($E164,[2]Activities!$A$9:$I$162,4,FALSE)/$AH164</f>
        <v>0.96153846153846145</v>
      </c>
      <c r="CL164" s="111">
        <f>VLOOKUP($E164,[2]Activities!$A$9:$I$162,5,FALSE)/$AH164</f>
        <v>1.0096153846153846</v>
      </c>
      <c r="CM164" s="111">
        <f>VLOOKUP($E164,[2]Activities!$A$9:$I$162,6,FALSE)/$AH164</f>
        <v>1.0576923076923077</v>
      </c>
      <c r="CN164" s="111">
        <f>VLOOKUP($E164,[2]Activities!$A$9:$I$162,7,FALSE)/$AH164</f>
        <v>1.1057692307692308</v>
      </c>
      <c r="CO164" s="111">
        <f>VLOOKUP($E164,[2]Activities!$A$9:$I$162,8,FALSE)/$AH164</f>
        <v>1.1538461538461537</v>
      </c>
      <c r="CP164" s="111">
        <f>VLOOKUP($E164,[2]Activities!$A$9:$I$162,9,FALSE)/$AH164</f>
        <v>1.2019230769230769</v>
      </c>
      <c r="CQ164" s="111"/>
      <c r="CR164" s="110"/>
      <c r="CS164" s="110"/>
      <c r="CT164" s="110"/>
      <c r="CU164" s="110"/>
      <c r="CV164" s="110"/>
      <c r="CW164" s="110"/>
      <c r="CX164" s="110"/>
      <c r="CY164" s="110"/>
      <c r="CZ164" s="110"/>
      <c r="DA164" s="110"/>
      <c r="DB164" s="110"/>
      <c r="DC164" s="110"/>
      <c r="DD164" s="110"/>
    </row>
    <row r="165" spans="1:108" x14ac:dyDescent="0.25">
      <c r="A165" s="146" t="s">
        <v>1496</v>
      </c>
      <c r="B165" s="146" t="s">
        <v>1393</v>
      </c>
      <c r="C165" s="146" t="s">
        <v>1392</v>
      </c>
      <c r="D165" s="146" t="s">
        <v>1458</v>
      </c>
      <c r="E165" s="146" t="s">
        <v>1489</v>
      </c>
      <c r="F165" s="3" t="s">
        <v>1495</v>
      </c>
      <c r="G165" s="3" t="s">
        <v>1487</v>
      </c>
      <c r="H165" s="145">
        <v>10926.55</v>
      </c>
      <c r="I165" s="145">
        <v>10196.36</v>
      </c>
      <c r="J165" s="145">
        <v>9499.02</v>
      </c>
      <c r="K165" s="145">
        <v>8833.06</v>
      </c>
      <c r="L165" s="145">
        <v>8197.08</v>
      </c>
      <c r="M165" s="145">
        <v>7589.71</v>
      </c>
      <c r="N165" s="145">
        <v>7009.67</v>
      </c>
      <c r="O165" s="133">
        <v>0.8</v>
      </c>
      <c r="P165" s="145">
        <v>3406.64</v>
      </c>
      <c r="Q165" s="145">
        <v>3406.64</v>
      </c>
      <c r="R165" s="145">
        <v>3406.64</v>
      </c>
      <c r="S165" s="145">
        <v>3406.64</v>
      </c>
      <c r="T165" s="145">
        <v>3406.64</v>
      </c>
      <c r="U165" s="145">
        <v>3406.64</v>
      </c>
      <c r="V165" s="145">
        <v>3406.64</v>
      </c>
      <c r="W165" s="145">
        <v>0</v>
      </c>
      <c r="X165" s="145">
        <v>0</v>
      </c>
      <c r="Y165" s="145">
        <v>0</v>
      </c>
      <c r="Z165" s="145">
        <v>0</v>
      </c>
      <c r="AA165" s="145">
        <v>0</v>
      </c>
      <c r="AB165" s="145">
        <v>0</v>
      </c>
      <c r="AC165" s="145">
        <v>0</v>
      </c>
      <c r="AD165" s="133">
        <v>0.05</v>
      </c>
      <c r="AE165" s="133">
        <v>0</v>
      </c>
      <c r="AF165" s="133">
        <v>15</v>
      </c>
      <c r="AG165" s="133">
        <v>15</v>
      </c>
      <c r="AH165" s="144">
        <v>20.8</v>
      </c>
      <c r="AI165" s="144" t="s">
        <v>722</v>
      </c>
      <c r="AJ165" s="144" t="s">
        <v>1486</v>
      </c>
      <c r="AK165" s="144"/>
      <c r="AL165" s="143"/>
      <c r="AM165" s="143"/>
      <c r="AN165" s="143"/>
      <c r="AO165" s="143"/>
      <c r="AP165" s="143"/>
      <c r="AQ165" s="143"/>
      <c r="AR165" s="142"/>
      <c r="AS165" s="142"/>
      <c r="AT165" s="142"/>
      <c r="AU165" s="141"/>
      <c r="AV165" s="141"/>
      <c r="AW165" s="141"/>
      <c r="AX165" s="140" t="s">
        <v>694</v>
      </c>
      <c r="AY165" s="140"/>
      <c r="AZ165" s="139"/>
      <c r="BA165" s="138"/>
      <c r="BB165" s="138"/>
      <c r="BC165" s="138"/>
      <c r="BD165" s="138"/>
      <c r="BE165" s="138"/>
      <c r="BF165" s="138"/>
      <c r="BG165" s="137"/>
      <c r="BH165" s="137"/>
      <c r="BI165" s="137"/>
      <c r="BJ165" s="137"/>
      <c r="BK165" s="136">
        <v>0</v>
      </c>
      <c r="BL165" s="136">
        <f t="shared" si="97"/>
        <v>1</v>
      </c>
      <c r="BM165" s="135"/>
      <c r="BN165" s="134">
        <v>0.01</v>
      </c>
      <c r="BO165" s="133"/>
      <c r="BP165" s="133"/>
      <c r="BQ165" s="133">
        <v>0.01</v>
      </c>
      <c r="BR165" s="133"/>
      <c r="BS165" s="133"/>
      <c r="BT165" s="133"/>
      <c r="BU165" s="132">
        <f t="shared" si="98"/>
        <v>0.01</v>
      </c>
      <c r="BV165" s="132"/>
      <c r="BW165" s="132"/>
      <c r="BX165" s="132"/>
      <c r="BY165" s="132"/>
      <c r="BZ165" s="132"/>
      <c r="CA165" s="132"/>
      <c r="CB165" s="131">
        <v>0.01</v>
      </c>
      <c r="CC165" s="131">
        <v>0.1</v>
      </c>
      <c r="CD165" s="131">
        <v>0.5</v>
      </c>
      <c r="CE165" s="131">
        <v>1</v>
      </c>
      <c r="CF165" s="131">
        <v>1</v>
      </c>
      <c r="CG165" s="131">
        <f t="shared" si="102"/>
        <v>1.1538461538461537</v>
      </c>
      <c r="CH165" s="131">
        <f t="shared" si="103"/>
        <v>1.2019230769230769</v>
      </c>
      <c r="CI165" s="130" t="s">
        <v>1301</v>
      </c>
      <c r="CJ165" s="129">
        <f>VLOOKUP($E165,[2]Activities!$A$9:$I$162,3,FALSE)/$AH165</f>
        <v>0.91346153846153844</v>
      </c>
      <c r="CK165" s="129">
        <f>VLOOKUP($E165,[2]Activities!$A$9:$I$162,4,FALSE)/$AH165</f>
        <v>0.96153846153846145</v>
      </c>
      <c r="CL165" s="129">
        <f>VLOOKUP($E165,[2]Activities!$A$9:$I$162,5,FALSE)/$AH165</f>
        <v>1.0096153846153846</v>
      </c>
      <c r="CM165" s="129">
        <f>VLOOKUP($E165,[2]Activities!$A$9:$I$162,6,FALSE)/$AH165</f>
        <v>1.0576923076923077</v>
      </c>
      <c r="CN165" s="129">
        <f>VLOOKUP($E165,[2]Activities!$A$9:$I$162,7,FALSE)/$AH165</f>
        <v>1.1057692307692308</v>
      </c>
      <c r="CO165" s="129">
        <f>VLOOKUP($E165,[2]Activities!$A$9:$I$162,8,FALSE)/$AH165</f>
        <v>1.1538461538461537</v>
      </c>
      <c r="CP165" s="129">
        <f>VLOOKUP($E165,[2]Activities!$A$9:$I$162,9,FALSE)/$AH165</f>
        <v>1.2019230769230769</v>
      </c>
      <c r="CQ165" s="129"/>
      <c r="CR165" s="128"/>
      <c r="CS165" s="128"/>
      <c r="CT165" s="128"/>
      <c r="CU165" s="128"/>
      <c r="CV165" s="128"/>
      <c r="CW165" s="128"/>
      <c r="CX165" s="128"/>
      <c r="CY165" s="128"/>
      <c r="CZ165" s="128"/>
      <c r="DA165" s="128"/>
      <c r="DB165" s="128"/>
      <c r="DC165" s="128"/>
      <c r="DD165" s="128"/>
    </row>
    <row r="166" spans="1:108" x14ac:dyDescent="0.25">
      <c r="A166" s="127" t="s">
        <v>1494</v>
      </c>
      <c r="B166" s="127" t="s">
        <v>1393</v>
      </c>
      <c r="C166" s="127" t="s">
        <v>1392</v>
      </c>
      <c r="D166" s="127" t="s">
        <v>1458</v>
      </c>
      <c r="E166" s="127" t="s">
        <v>1489</v>
      </c>
      <c r="F166" s="1" t="s">
        <v>1493</v>
      </c>
      <c r="G166" s="1" t="s">
        <v>1487</v>
      </c>
      <c r="H166" s="126">
        <v>20665.02</v>
      </c>
      <c r="I166" s="126">
        <v>18587.82</v>
      </c>
      <c r="J166" s="126">
        <v>16676.79</v>
      </c>
      <c r="K166" s="126">
        <v>14918.65</v>
      </c>
      <c r="L166" s="126">
        <v>13301.16</v>
      </c>
      <c r="M166" s="126">
        <v>11813.07</v>
      </c>
      <c r="N166" s="126">
        <v>10444.02</v>
      </c>
      <c r="O166" s="115">
        <v>0.8</v>
      </c>
      <c r="P166" s="126">
        <v>2271.09</v>
      </c>
      <c r="Q166" s="126">
        <v>2271.09</v>
      </c>
      <c r="R166" s="126">
        <v>2271.09</v>
      </c>
      <c r="S166" s="126">
        <v>2271.09</v>
      </c>
      <c r="T166" s="126">
        <v>2271.09</v>
      </c>
      <c r="U166" s="126">
        <v>2271.09</v>
      </c>
      <c r="V166" s="126">
        <v>2271.09</v>
      </c>
      <c r="W166" s="126">
        <v>0</v>
      </c>
      <c r="X166" s="126">
        <v>0</v>
      </c>
      <c r="Y166" s="126">
        <v>0</v>
      </c>
      <c r="Z166" s="126">
        <v>0</v>
      </c>
      <c r="AA166" s="126">
        <v>0</v>
      </c>
      <c r="AB166" s="126">
        <v>0</v>
      </c>
      <c r="AC166" s="126">
        <v>0</v>
      </c>
      <c r="AD166" s="115">
        <v>0.05</v>
      </c>
      <c r="AE166" s="115">
        <v>0</v>
      </c>
      <c r="AF166" s="115">
        <v>15</v>
      </c>
      <c r="AG166" s="115">
        <v>15</v>
      </c>
      <c r="AH166" s="125">
        <v>20.8</v>
      </c>
      <c r="AI166" s="125" t="s">
        <v>722</v>
      </c>
      <c r="AJ166" s="125" t="s">
        <v>1486</v>
      </c>
      <c r="AK166" s="125"/>
      <c r="AL166" s="124"/>
      <c r="AM166" s="124"/>
      <c r="AN166" s="124"/>
      <c r="AO166" s="124"/>
      <c r="AP166" s="124"/>
      <c r="AQ166" s="124"/>
      <c r="AR166" s="123"/>
      <c r="AS166" s="123"/>
      <c r="AT166" s="123"/>
      <c r="AU166" s="122"/>
      <c r="AV166" s="122"/>
      <c r="AW166" s="122"/>
      <c r="AX166" s="120" t="s">
        <v>694</v>
      </c>
      <c r="AY166" s="120"/>
      <c r="AZ166" s="121"/>
      <c r="BA166" s="120"/>
      <c r="BB166" s="120"/>
      <c r="BC166" s="120"/>
      <c r="BD166" s="120"/>
      <c r="BE166" s="120"/>
      <c r="BF166" s="120"/>
      <c r="BG166" s="119"/>
      <c r="BH166" s="119"/>
      <c r="BI166" s="119"/>
      <c r="BJ166" s="119"/>
      <c r="BK166" s="118">
        <v>0</v>
      </c>
      <c r="BL166" s="118">
        <f t="shared" si="97"/>
        <v>1</v>
      </c>
      <c r="BM166" s="117"/>
      <c r="BN166" s="116">
        <v>0.01</v>
      </c>
      <c r="BO166" s="115"/>
      <c r="BP166" s="115"/>
      <c r="BQ166" s="115">
        <v>0.01</v>
      </c>
      <c r="BR166" s="115"/>
      <c r="BS166" s="115"/>
      <c r="BT166" s="115"/>
      <c r="BU166" s="114">
        <f t="shared" si="98"/>
        <v>0.01</v>
      </c>
      <c r="BV166" s="114"/>
      <c r="BW166" s="114"/>
      <c r="BX166" s="114"/>
      <c r="BY166" s="114"/>
      <c r="BZ166" s="114"/>
      <c r="CA166" s="114"/>
      <c r="CB166" s="113">
        <v>0.01</v>
      </c>
      <c r="CC166" s="113">
        <v>0.1</v>
      </c>
      <c r="CD166" s="113">
        <v>0.5</v>
      </c>
      <c r="CE166" s="113">
        <v>1</v>
      </c>
      <c r="CF166" s="113">
        <v>2</v>
      </c>
      <c r="CG166" s="113">
        <f t="shared" si="102"/>
        <v>1.1538461538461537</v>
      </c>
      <c r="CH166" s="113">
        <f t="shared" si="103"/>
        <v>1.2019230769230769</v>
      </c>
      <c r="CI166" s="112" t="s">
        <v>1301</v>
      </c>
      <c r="CJ166" s="111">
        <f>VLOOKUP($E166,[2]Activities!$A$9:$I$162,3,FALSE)/$AH166</f>
        <v>0.91346153846153844</v>
      </c>
      <c r="CK166" s="111">
        <f>VLOOKUP($E166,[2]Activities!$A$9:$I$162,4,FALSE)/$AH166</f>
        <v>0.96153846153846145</v>
      </c>
      <c r="CL166" s="111">
        <f>VLOOKUP($E166,[2]Activities!$A$9:$I$162,5,FALSE)/$AH166</f>
        <v>1.0096153846153846</v>
      </c>
      <c r="CM166" s="111">
        <f>VLOOKUP($E166,[2]Activities!$A$9:$I$162,6,FALSE)/$AH166</f>
        <v>1.0576923076923077</v>
      </c>
      <c r="CN166" s="111">
        <f>VLOOKUP($E166,[2]Activities!$A$9:$I$162,7,FALSE)/$AH166</f>
        <v>1.1057692307692308</v>
      </c>
      <c r="CO166" s="111">
        <f>VLOOKUP($E166,[2]Activities!$A$9:$I$162,8,FALSE)/$AH166</f>
        <v>1.1538461538461537</v>
      </c>
      <c r="CP166" s="111">
        <f>VLOOKUP($E166,[2]Activities!$A$9:$I$162,9,FALSE)/$AH166</f>
        <v>1.2019230769230769</v>
      </c>
      <c r="CQ166" s="111"/>
      <c r="CR166" s="110"/>
      <c r="CS166" s="110"/>
      <c r="CT166" s="110"/>
      <c r="CU166" s="110"/>
      <c r="CV166" s="110"/>
      <c r="CW166" s="110"/>
      <c r="CX166" s="110"/>
      <c r="CY166" s="110"/>
      <c r="CZ166" s="110"/>
      <c r="DA166" s="110"/>
      <c r="DB166" s="110"/>
      <c r="DC166" s="110"/>
      <c r="DD166" s="110"/>
    </row>
    <row r="167" spans="1:108" x14ac:dyDescent="0.25">
      <c r="A167" s="146" t="s">
        <v>1492</v>
      </c>
      <c r="B167" s="146" t="s">
        <v>1393</v>
      </c>
      <c r="C167" s="146" t="s">
        <v>1392</v>
      </c>
      <c r="D167" s="146" t="s">
        <v>1458</v>
      </c>
      <c r="E167" s="146" t="s">
        <v>1489</v>
      </c>
      <c r="F167" s="3" t="s">
        <v>1491</v>
      </c>
      <c r="G167" s="3" t="s">
        <v>1487</v>
      </c>
      <c r="H167" s="145">
        <v>20665.02</v>
      </c>
      <c r="I167" s="145">
        <v>18587.82</v>
      </c>
      <c r="J167" s="145">
        <v>16676.79</v>
      </c>
      <c r="K167" s="145">
        <v>14918.65</v>
      </c>
      <c r="L167" s="145">
        <v>13301.16</v>
      </c>
      <c r="M167" s="145">
        <v>11813.07</v>
      </c>
      <c r="N167" s="145">
        <v>10444.02</v>
      </c>
      <c r="O167" s="133">
        <v>0.8</v>
      </c>
      <c r="P167" s="145">
        <v>2271.09</v>
      </c>
      <c r="Q167" s="145">
        <v>2271.09</v>
      </c>
      <c r="R167" s="145">
        <v>2271.09</v>
      </c>
      <c r="S167" s="145">
        <v>2271.09</v>
      </c>
      <c r="T167" s="145">
        <v>2271.09</v>
      </c>
      <c r="U167" s="145">
        <v>2271.09</v>
      </c>
      <c r="V167" s="145">
        <v>2271.09</v>
      </c>
      <c r="W167" s="145">
        <v>0</v>
      </c>
      <c r="X167" s="145">
        <v>0</v>
      </c>
      <c r="Y167" s="145">
        <v>0</v>
      </c>
      <c r="Z167" s="145">
        <v>0</v>
      </c>
      <c r="AA167" s="145">
        <v>0</v>
      </c>
      <c r="AB167" s="145">
        <v>0</v>
      </c>
      <c r="AC167" s="145">
        <v>0</v>
      </c>
      <c r="AD167" s="133">
        <v>0.05</v>
      </c>
      <c r="AE167" s="133">
        <v>0</v>
      </c>
      <c r="AF167" s="133">
        <v>15</v>
      </c>
      <c r="AG167" s="133">
        <v>15</v>
      </c>
      <c r="AH167" s="144">
        <v>20.8</v>
      </c>
      <c r="AI167" s="144" t="s">
        <v>722</v>
      </c>
      <c r="AJ167" s="144" t="s">
        <v>1486</v>
      </c>
      <c r="AK167" s="144"/>
      <c r="AL167" s="143"/>
      <c r="AM167" s="143"/>
      <c r="AN167" s="143"/>
      <c r="AO167" s="143"/>
      <c r="AP167" s="143"/>
      <c r="AQ167" s="143"/>
      <c r="AR167" s="142"/>
      <c r="AS167" s="142"/>
      <c r="AT167" s="142"/>
      <c r="AU167" s="141"/>
      <c r="AV167" s="141"/>
      <c r="AW167" s="141"/>
      <c r="AX167" s="140" t="s">
        <v>1473</v>
      </c>
      <c r="AY167" s="140" t="s">
        <v>1143</v>
      </c>
      <c r="AZ167" s="139">
        <v>0.03</v>
      </c>
      <c r="BA167" s="138">
        <v>9</v>
      </c>
      <c r="BB167" s="138" t="s">
        <v>1472</v>
      </c>
      <c r="BC167" s="138">
        <v>0</v>
      </c>
      <c r="BD167" s="138">
        <v>0.8</v>
      </c>
      <c r="BE167" s="138">
        <v>2</v>
      </c>
      <c r="BF167" s="138">
        <v>5.0000000000000001E-3</v>
      </c>
      <c r="BG167" s="137"/>
      <c r="BH167" s="137"/>
      <c r="BI167" s="137"/>
      <c r="BJ167" s="137"/>
      <c r="BK167" s="136">
        <v>0</v>
      </c>
      <c r="BL167" s="136">
        <f t="shared" si="97"/>
        <v>1</v>
      </c>
      <c r="BM167" s="135"/>
      <c r="BN167" s="134">
        <v>0</v>
      </c>
      <c r="BO167" s="133"/>
      <c r="BP167" s="133"/>
      <c r="BQ167" s="133"/>
      <c r="BR167" s="133"/>
      <c r="BS167" s="133"/>
      <c r="BT167" s="133"/>
      <c r="BU167" s="132">
        <f t="shared" si="98"/>
        <v>0</v>
      </c>
      <c r="BV167" s="132"/>
      <c r="BW167" s="132"/>
      <c r="BX167" s="132"/>
      <c r="BY167" s="132"/>
      <c r="BZ167" s="132"/>
      <c r="CA167" s="132"/>
      <c r="CB167" s="131"/>
      <c r="CC167" s="131">
        <v>0.1</v>
      </c>
      <c r="CD167" s="131">
        <v>0.5</v>
      </c>
      <c r="CE167" s="131">
        <v>1</v>
      </c>
      <c r="CF167" s="131">
        <f>CN167</f>
        <v>1.1057692307692308</v>
      </c>
      <c r="CG167" s="131">
        <f t="shared" si="102"/>
        <v>1.1538461538461537</v>
      </c>
      <c r="CH167" s="131">
        <f t="shared" si="103"/>
        <v>1.2019230769230769</v>
      </c>
      <c r="CI167" s="130" t="s">
        <v>1301</v>
      </c>
      <c r="CJ167" s="129">
        <f>VLOOKUP($E167,[2]Activities!$A$9:$I$162,3,FALSE)/$AH167</f>
        <v>0.91346153846153844</v>
      </c>
      <c r="CK167" s="129">
        <f>VLOOKUP($E167,[2]Activities!$A$9:$I$162,4,FALSE)/$AH167</f>
        <v>0.96153846153846145</v>
      </c>
      <c r="CL167" s="129">
        <f>VLOOKUP($E167,[2]Activities!$A$9:$I$162,5,FALSE)/$AH167</f>
        <v>1.0096153846153846</v>
      </c>
      <c r="CM167" s="129">
        <f>VLOOKUP($E167,[2]Activities!$A$9:$I$162,6,FALSE)/$AH167</f>
        <v>1.0576923076923077</v>
      </c>
      <c r="CN167" s="129">
        <f>VLOOKUP($E167,[2]Activities!$A$9:$I$162,7,FALSE)/$AH167</f>
        <v>1.1057692307692308</v>
      </c>
      <c r="CO167" s="129">
        <f>VLOOKUP($E167,[2]Activities!$A$9:$I$162,8,FALSE)/$AH167</f>
        <v>1.1538461538461537</v>
      </c>
      <c r="CP167" s="129">
        <f>VLOOKUP($E167,[2]Activities!$A$9:$I$162,9,FALSE)/$AH167</f>
        <v>1.2019230769230769</v>
      </c>
      <c r="CQ167" s="129"/>
      <c r="CR167" s="128"/>
      <c r="CS167" s="128"/>
      <c r="CT167" s="128"/>
      <c r="CU167" s="128"/>
      <c r="CV167" s="128"/>
      <c r="CW167" s="128"/>
      <c r="CX167" s="128"/>
      <c r="CY167" s="128"/>
      <c r="CZ167" s="128"/>
      <c r="DA167" s="128"/>
      <c r="DB167" s="128"/>
      <c r="DC167" s="128"/>
      <c r="DD167" s="128"/>
    </row>
    <row r="168" spans="1:108" x14ac:dyDescent="0.25">
      <c r="A168" s="127" t="s">
        <v>1490</v>
      </c>
      <c r="B168" s="127" t="s">
        <v>1393</v>
      </c>
      <c r="C168" s="127" t="s">
        <v>1392</v>
      </c>
      <c r="D168" s="127" t="s">
        <v>1458</v>
      </c>
      <c r="E168" s="127" t="s">
        <v>1489</v>
      </c>
      <c r="F168" s="1" t="s">
        <v>1488</v>
      </c>
      <c r="G168" s="1" t="s">
        <v>1487</v>
      </c>
      <c r="H168" s="126">
        <v>44525.58</v>
      </c>
      <c r="I168" s="126">
        <v>43529.07</v>
      </c>
      <c r="J168" s="126">
        <v>42552.49</v>
      </c>
      <c r="K168" s="126">
        <v>37767.24</v>
      </c>
      <c r="L168" s="126">
        <v>33460.51</v>
      </c>
      <c r="M168" s="126">
        <v>29584.46</v>
      </c>
      <c r="N168" s="126">
        <v>26096.02</v>
      </c>
      <c r="O168" s="115">
        <v>0.8</v>
      </c>
      <c r="P168" s="126">
        <v>5895.83</v>
      </c>
      <c r="Q168" s="126">
        <v>5777.91</v>
      </c>
      <c r="R168" s="126">
        <v>5662.35</v>
      </c>
      <c r="S168" s="126">
        <v>5096.12</v>
      </c>
      <c r="T168" s="126">
        <v>4586.5</v>
      </c>
      <c r="U168" s="126">
        <v>4127.8500000000004</v>
      </c>
      <c r="V168" s="126">
        <v>3715.07</v>
      </c>
      <c r="W168" s="126">
        <v>0</v>
      </c>
      <c r="X168" s="126">
        <v>0</v>
      </c>
      <c r="Y168" s="126">
        <v>0</v>
      </c>
      <c r="Z168" s="126">
        <v>0</v>
      </c>
      <c r="AA168" s="126">
        <v>0</v>
      </c>
      <c r="AB168" s="126">
        <v>0</v>
      </c>
      <c r="AC168" s="126">
        <v>0</v>
      </c>
      <c r="AD168" s="115">
        <v>0.05</v>
      </c>
      <c r="AE168" s="115">
        <v>0</v>
      </c>
      <c r="AF168" s="115">
        <v>15</v>
      </c>
      <c r="AG168" s="115">
        <v>15</v>
      </c>
      <c r="AH168" s="125">
        <v>20.8</v>
      </c>
      <c r="AI168" s="125" t="s">
        <v>722</v>
      </c>
      <c r="AJ168" s="125" t="s">
        <v>1486</v>
      </c>
      <c r="AK168" s="125"/>
      <c r="AL168" s="124"/>
      <c r="AM168" s="124"/>
      <c r="AN168" s="124"/>
      <c r="AO168" s="124"/>
      <c r="AP168" s="124"/>
      <c r="AQ168" s="124"/>
      <c r="AR168" s="123"/>
      <c r="AS168" s="123"/>
      <c r="AT168" s="123"/>
      <c r="AU168" s="122"/>
      <c r="AV168" s="122"/>
      <c r="AW168" s="122"/>
      <c r="AX168" s="120" t="s">
        <v>694</v>
      </c>
      <c r="AY168" s="120"/>
      <c r="AZ168" s="121"/>
      <c r="BA168" s="120"/>
      <c r="BB168" s="120"/>
      <c r="BC168" s="120"/>
      <c r="BD168" s="120"/>
      <c r="BE168" s="120"/>
      <c r="BF168" s="120"/>
      <c r="BG168" s="119"/>
      <c r="BH168" s="119"/>
      <c r="BI168" s="119"/>
      <c r="BJ168" s="119"/>
      <c r="BK168" s="118">
        <v>0</v>
      </c>
      <c r="BL168" s="118">
        <f t="shared" si="97"/>
        <v>1</v>
      </c>
      <c r="BM168" s="117"/>
      <c r="BN168" s="116">
        <v>0</v>
      </c>
      <c r="BO168" s="115"/>
      <c r="BP168" s="115"/>
      <c r="BQ168" s="115"/>
      <c r="BR168" s="115"/>
      <c r="BS168" s="115"/>
      <c r="BT168" s="115"/>
      <c r="BU168" s="114">
        <f t="shared" si="98"/>
        <v>0</v>
      </c>
      <c r="BV168" s="114"/>
      <c r="BW168" s="114"/>
      <c r="BX168" s="114"/>
      <c r="BY168" s="114"/>
      <c r="BZ168" s="114"/>
      <c r="CA168" s="114"/>
      <c r="CB168" s="113">
        <v>1E-3</v>
      </c>
      <c r="CC168" s="113">
        <v>0.01</v>
      </c>
      <c r="CD168" s="113">
        <v>0.1</v>
      </c>
      <c r="CE168" s="113">
        <v>0.5</v>
      </c>
      <c r="CF168" s="113">
        <v>1</v>
      </c>
      <c r="CG168" s="113">
        <f t="shared" si="102"/>
        <v>1.1538461538461537</v>
      </c>
      <c r="CH168" s="113">
        <f t="shared" si="103"/>
        <v>1.2019230769230769</v>
      </c>
      <c r="CI168" s="112" t="s">
        <v>1301</v>
      </c>
      <c r="CJ168" s="111">
        <f>VLOOKUP($E168,[2]Activities!$A$9:$I$162,3,FALSE)/$AH168</f>
        <v>0.91346153846153844</v>
      </c>
      <c r="CK168" s="111">
        <f>VLOOKUP($E168,[2]Activities!$A$9:$I$162,4,FALSE)/$AH168</f>
        <v>0.96153846153846145</v>
      </c>
      <c r="CL168" s="111">
        <f>VLOOKUP($E168,[2]Activities!$A$9:$I$162,5,FALSE)/$AH168</f>
        <v>1.0096153846153846</v>
      </c>
      <c r="CM168" s="111">
        <f>VLOOKUP($E168,[2]Activities!$A$9:$I$162,6,FALSE)/$AH168</f>
        <v>1.0576923076923077</v>
      </c>
      <c r="CN168" s="111">
        <f>VLOOKUP($E168,[2]Activities!$A$9:$I$162,7,FALSE)/$AH168</f>
        <v>1.1057692307692308</v>
      </c>
      <c r="CO168" s="111">
        <f>VLOOKUP($E168,[2]Activities!$A$9:$I$162,8,FALSE)/$AH168</f>
        <v>1.1538461538461537</v>
      </c>
      <c r="CP168" s="111">
        <f>VLOOKUP($E168,[2]Activities!$A$9:$I$162,9,FALSE)/$AH168</f>
        <v>1.2019230769230769</v>
      </c>
      <c r="CQ168" s="111"/>
      <c r="CR168" s="110"/>
      <c r="CS168" s="110"/>
      <c r="CT168" s="110"/>
      <c r="CU168" s="110"/>
      <c r="CV168" s="110"/>
      <c r="CW168" s="110"/>
      <c r="CX168" s="110"/>
      <c r="CY168" s="110"/>
      <c r="CZ168" s="110"/>
      <c r="DA168" s="110"/>
      <c r="DB168" s="110"/>
      <c r="DC168" s="110"/>
      <c r="DD168" s="110"/>
    </row>
    <row r="169" spans="1:108" x14ac:dyDescent="0.25">
      <c r="A169" s="146" t="s">
        <v>1485</v>
      </c>
      <c r="B169" s="146" t="s">
        <v>1393</v>
      </c>
      <c r="C169" s="146" t="s">
        <v>1392</v>
      </c>
      <c r="D169" s="146" t="s">
        <v>1458</v>
      </c>
      <c r="E169" s="146" t="s">
        <v>1470</v>
      </c>
      <c r="F169" s="3" t="s">
        <v>1484</v>
      </c>
      <c r="G169" s="3" t="s">
        <v>1455</v>
      </c>
      <c r="H169" s="145">
        <v>53.11</v>
      </c>
      <c r="I169" s="145">
        <v>53.11</v>
      </c>
      <c r="J169" s="145">
        <v>53.11</v>
      </c>
      <c r="K169" s="145">
        <v>53.11</v>
      </c>
      <c r="L169" s="145">
        <v>53.11</v>
      </c>
      <c r="M169" s="145">
        <v>53.11</v>
      </c>
      <c r="N169" s="145">
        <v>53.11</v>
      </c>
      <c r="O169" s="133">
        <v>1</v>
      </c>
      <c r="P169" s="145">
        <v>14.17</v>
      </c>
      <c r="Q169" s="145">
        <v>14.17</v>
      </c>
      <c r="R169" s="145">
        <v>14.17</v>
      </c>
      <c r="S169" s="145">
        <v>14.17</v>
      </c>
      <c r="T169" s="145">
        <v>14.17</v>
      </c>
      <c r="U169" s="145">
        <v>14.17</v>
      </c>
      <c r="V169" s="145">
        <v>14.17</v>
      </c>
      <c r="W169" s="145">
        <v>0</v>
      </c>
      <c r="X169" s="145">
        <v>0</v>
      </c>
      <c r="Y169" s="145">
        <v>0</v>
      </c>
      <c r="Z169" s="145">
        <v>0</v>
      </c>
      <c r="AA169" s="145">
        <v>0</v>
      </c>
      <c r="AB169" s="145">
        <v>0</v>
      </c>
      <c r="AC169" s="145">
        <v>0</v>
      </c>
      <c r="AD169" s="133">
        <v>0.05</v>
      </c>
      <c r="AE169" s="133">
        <v>0</v>
      </c>
      <c r="AF169" s="133">
        <v>15</v>
      </c>
      <c r="AG169" s="133">
        <v>15</v>
      </c>
      <c r="AH169" s="144">
        <v>5.7500000000000002E-2</v>
      </c>
      <c r="AI169" s="144" t="s">
        <v>722</v>
      </c>
      <c r="AJ169" s="144" t="s">
        <v>695</v>
      </c>
      <c r="AK169" s="144"/>
      <c r="AL169" s="143"/>
      <c r="AM169" s="143"/>
      <c r="AN169" s="143"/>
      <c r="AO169" s="143"/>
      <c r="AP169" s="143"/>
      <c r="AQ169" s="143"/>
      <c r="AR169" s="142"/>
      <c r="AS169" s="142"/>
      <c r="AT169" s="142"/>
      <c r="AU169" s="141"/>
      <c r="AV169" s="141"/>
      <c r="AW169" s="141"/>
      <c r="AX169" s="140" t="s">
        <v>694</v>
      </c>
      <c r="AY169" s="140"/>
      <c r="AZ169" s="139"/>
      <c r="BA169" s="138"/>
      <c r="BB169" s="138"/>
      <c r="BC169" s="138"/>
      <c r="BD169" s="138"/>
      <c r="BE169" s="138"/>
      <c r="BF169" s="138"/>
      <c r="BG169" s="137"/>
      <c r="BH169" s="137"/>
      <c r="BI169" s="137"/>
      <c r="BJ169" s="137"/>
      <c r="BK169" s="136">
        <v>0</v>
      </c>
      <c r="BL169" s="136">
        <f t="shared" si="97"/>
        <v>1</v>
      </c>
      <c r="BM169" s="135"/>
      <c r="BN169" s="134">
        <v>50</v>
      </c>
      <c r="BO169" s="133">
        <v>30</v>
      </c>
      <c r="BP169" s="133">
        <v>20</v>
      </c>
      <c r="BQ169" s="133"/>
      <c r="BR169" s="133"/>
      <c r="BS169" s="133"/>
      <c r="BT169" s="133"/>
      <c r="BU169" s="132">
        <f t="shared" si="98"/>
        <v>50</v>
      </c>
      <c r="BV169" s="132"/>
      <c r="BW169" s="132"/>
      <c r="BX169" s="132"/>
      <c r="BY169" s="132"/>
      <c r="BZ169" s="132"/>
      <c r="CA169" s="132"/>
      <c r="CB169" s="131">
        <f t="shared" ref="CB169:CF170" si="105">CJ169</f>
        <v>133.91304347826087</v>
      </c>
      <c r="CC169" s="131">
        <f t="shared" si="105"/>
        <v>137.39130434782609</v>
      </c>
      <c r="CD169" s="131">
        <f t="shared" si="105"/>
        <v>140.86956521739128</v>
      </c>
      <c r="CE169" s="131">
        <f t="shared" si="105"/>
        <v>144.34782608695653</v>
      </c>
      <c r="CF169" s="131">
        <f t="shared" si="105"/>
        <v>147.82608695652172</v>
      </c>
      <c r="CG169" s="131">
        <f t="shared" si="102"/>
        <v>151.30434782608694</v>
      </c>
      <c r="CH169" s="131">
        <f t="shared" si="103"/>
        <v>154.78260869565219</v>
      </c>
      <c r="CI169" s="130" t="s">
        <v>1274</v>
      </c>
      <c r="CJ169" s="129">
        <f>VLOOKUP($E169,[2]Activities!$A$9:$I$162,3,FALSE)/$AH169</f>
        <v>133.91304347826087</v>
      </c>
      <c r="CK169" s="129">
        <f>VLOOKUP($E169,[2]Activities!$A$9:$I$162,4,FALSE)/$AH169</f>
        <v>137.39130434782609</v>
      </c>
      <c r="CL169" s="129">
        <f>VLOOKUP($E169,[2]Activities!$A$9:$I$162,5,FALSE)/$AH169</f>
        <v>140.86956521739128</v>
      </c>
      <c r="CM169" s="129">
        <f>VLOOKUP($E169,[2]Activities!$A$9:$I$162,6,FALSE)/$AH169</f>
        <v>144.34782608695653</v>
      </c>
      <c r="CN169" s="129">
        <f>VLOOKUP($E169,[2]Activities!$A$9:$I$162,7,FALSE)/$AH169</f>
        <v>147.82608695652172</v>
      </c>
      <c r="CO169" s="129">
        <f>VLOOKUP($E169,[2]Activities!$A$9:$I$162,8,FALSE)/$AH169</f>
        <v>151.30434782608694</v>
      </c>
      <c r="CP169" s="129">
        <f>VLOOKUP($E169,[2]Activities!$A$9:$I$162,9,FALSE)/$AH169</f>
        <v>154.78260869565219</v>
      </c>
      <c r="CQ169" s="129"/>
      <c r="CR169" s="128"/>
      <c r="CS169" s="128"/>
      <c r="CT169" s="128"/>
      <c r="CU169" s="128"/>
      <c r="CV169" s="128"/>
      <c r="CW169" s="128"/>
      <c r="CX169" s="128"/>
      <c r="CY169" s="128"/>
      <c r="CZ169" s="128"/>
      <c r="DA169" s="128"/>
      <c r="DB169" s="128"/>
      <c r="DC169" s="128"/>
      <c r="DD169" s="128"/>
    </row>
    <row r="170" spans="1:108" x14ac:dyDescent="0.25">
      <c r="A170" s="127" t="s">
        <v>1483</v>
      </c>
      <c r="B170" s="127" t="s">
        <v>1393</v>
      </c>
      <c r="C170" s="127" t="s">
        <v>1392</v>
      </c>
      <c r="D170" s="127" t="s">
        <v>1458</v>
      </c>
      <c r="E170" s="127" t="s">
        <v>1470</v>
      </c>
      <c r="F170" s="1" t="s">
        <v>1482</v>
      </c>
      <c r="G170" s="1" t="s">
        <v>1455</v>
      </c>
      <c r="H170" s="126">
        <v>65.87</v>
      </c>
      <c r="I170" s="126">
        <v>59.33</v>
      </c>
      <c r="J170" s="126">
        <v>53.11</v>
      </c>
      <c r="K170" s="126">
        <v>53.11</v>
      </c>
      <c r="L170" s="126">
        <v>53.11</v>
      </c>
      <c r="M170" s="126">
        <v>53.11</v>
      </c>
      <c r="N170" s="126">
        <v>53.11</v>
      </c>
      <c r="O170" s="115">
        <v>1</v>
      </c>
      <c r="P170" s="126">
        <v>14.17</v>
      </c>
      <c r="Q170" s="126">
        <v>14.17</v>
      </c>
      <c r="R170" s="126">
        <v>14.17</v>
      </c>
      <c r="S170" s="126">
        <v>14.17</v>
      </c>
      <c r="T170" s="126">
        <v>14.17</v>
      </c>
      <c r="U170" s="126">
        <v>14.17</v>
      </c>
      <c r="V170" s="126">
        <v>14.17</v>
      </c>
      <c r="W170" s="126">
        <v>0</v>
      </c>
      <c r="X170" s="126">
        <v>0</v>
      </c>
      <c r="Y170" s="126">
        <v>0</v>
      </c>
      <c r="Z170" s="126">
        <v>0</v>
      </c>
      <c r="AA170" s="126">
        <v>0</v>
      </c>
      <c r="AB170" s="126">
        <v>0</v>
      </c>
      <c r="AC170" s="126">
        <v>0</v>
      </c>
      <c r="AD170" s="115">
        <v>0.05</v>
      </c>
      <c r="AE170" s="115">
        <v>0</v>
      </c>
      <c r="AF170" s="115">
        <v>15</v>
      </c>
      <c r="AG170" s="115">
        <v>15</v>
      </c>
      <c r="AH170" s="125">
        <v>5.7500000000000002E-2</v>
      </c>
      <c r="AI170" s="125" t="s">
        <v>722</v>
      </c>
      <c r="AJ170" s="125" t="s">
        <v>695</v>
      </c>
      <c r="AK170" s="125"/>
      <c r="AL170" s="124"/>
      <c r="AM170" s="124"/>
      <c r="AN170" s="124"/>
      <c r="AO170" s="124"/>
      <c r="AP170" s="124"/>
      <c r="AQ170" s="124"/>
      <c r="AR170" s="123"/>
      <c r="AS170" s="123"/>
      <c r="AT170" s="123"/>
      <c r="AU170" s="122"/>
      <c r="AV170" s="122"/>
      <c r="AW170" s="122"/>
      <c r="AX170" s="120" t="s">
        <v>694</v>
      </c>
      <c r="AY170" s="120"/>
      <c r="AZ170" s="121"/>
      <c r="BA170" s="120"/>
      <c r="BB170" s="120"/>
      <c r="BC170" s="120"/>
      <c r="BD170" s="120"/>
      <c r="BE170" s="120"/>
      <c r="BF170" s="120"/>
      <c r="BG170" s="119"/>
      <c r="BH170" s="119"/>
      <c r="BI170" s="119"/>
      <c r="BJ170" s="119"/>
      <c r="BK170" s="118">
        <v>0</v>
      </c>
      <c r="BL170" s="118">
        <f t="shared" si="97"/>
        <v>1</v>
      </c>
      <c r="BM170" s="117"/>
      <c r="BN170" s="116">
        <v>80</v>
      </c>
      <c r="BO170" s="115">
        <v>25</v>
      </c>
      <c r="BP170" s="115">
        <v>30</v>
      </c>
      <c r="BQ170" s="115">
        <v>25</v>
      </c>
      <c r="BR170" s="115"/>
      <c r="BS170" s="115"/>
      <c r="BT170" s="115"/>
      <c r="BU170" s="114">
        <f t="shared" si="98"/>
        <v>80</v>
      </c>
      <c r="BV170" s="114"/>
      <c r="BW170" s="114"/>
      <c r="BX170" s="114"/>
      <c r="BY170" s="114"/>
      <c r="BZ170" s="114"/>
      <c r="CA170" s="114"/>
      <c r="CB170" s="113">
        <f t="shared" si="105"/>
        <v>133.91304347826087</v>
      </c>
      <c r="CC170" s="113">
        <f t="shared" si="105"/>
        <v>137.39130434782609</v>
      </c>
      <c r="CD170" s="113">
        <f t="shared" si="105"/>
        <v>140.86956521739128</v>
      </c>
      <c r="CE170" s="113">
        <f t="shared" si="105"/>
        <v>144.34782608695653</v>
      </c>
      <c r="CF170" s="113">
        <f t="shared" si="105"/>
        <v>147.82608695652172</v>
      </c>
      <c r="CG170" s="113">
        <f t="shared" si="102"/>
        <v>151.30434782608694</v>
      </c>
      <c r="CH170" s="113">
        <f t="shared" si="103"/>
        <v>154.78260869565219</v>
      </c>
      <c r="CI170" s="112" t="s">
        <v>1279</v>
      </c>
      <c r="CJ170" s="111">
        <f>VLOOKUP($E170,[2]Activities!$A$9:$I$162,3,FALSE)/$AH170</f>
        <v>133.91304347826087</v>
      </c>
      <c r="CK170" s="111">
        <f>VLOOKUP($E170,[2]Activities!$A$9:$I$162,4,FALSE)/$AH170</f>
        <v>137.39130434782609</v>
      </c>
      <c r="CL170" s="111">
        <f>VLOOKUP($E170,[2]Activities!$A$9:$I$162,5,FALSE)/$AH170</f>
        <v>140.86956521739128</v>
      </c>
      <c r="CM170" s="111">
        <f>VLOOKUP($E170,[2]Activities!$A$9:$I$162,6,FALSE)/$AH170</f>
        <v>144.34782608695653</v>
      </c>
      <c r="CN170" s="111">
        <f>VLOOKUP($E170,[2]Activities!$A$9:$I$162,7,FALSE)/$AH170</f>
        <v>147.82608695652172</v>
      </c>
      <c r="CO170" s="111">
        <f>VLOOKUP($E170,[2]Activities!$A$9:$I$162,8,FALSE)/$AH170</f>
        <v>151.30434782608694</v>
      </c>
      <c r="CP170" s="111">
        <f>VLOOKUP($E170,[2]Activities!$A$9:$I$162,9,FALSE)/$AH170</f>
        <v>154.78260869565219</v>
      </c>
      <c r="CQ170" s="111"/>
      <c r="CR170" s="110"/>
      <c r="CS170" s="110"/>
      <c r="CT170" s="110"/>
      <c r="CU170" s="110"/>
      <c r="CV170" s="110"/>
      <c r="CW170" s="110"/>
      <c r="CX170" s="110"/>
      <c r="CY170" s="110"/>
      <c r="CZ170" s="110"/>
      <c r="DA170" s="110"/>
      <c r="DB170" s="110"/>
      <c r="DC170" s="110"/>
      <c r="DD170" s="110"/>
    </row>
    <row r="171" spans="1:108" x14ac:dyDescent="0.25">
      <c r="A171" s="146" t="s">
        <v>1481</v>
      </c>
      <c r="B171" s="146" t="s">
        <v>1393</v>
      </c>
      <c r="C171" s="146" t="s">
        <v>1392</v>
      </c>
      <c r="D171" s="146" t="s">
        <v>1458</v>
      </c>
      <c r="E171" s="146" t="s">
        <v>1470</v>
      </c>
      <c r="F171" s="3" t="s">
        <v>1480</v>
      </c>
      <c r="G171" s="3" t="s">
        <v>1455</v>
      </c>
      <c r="H171" s="145">
        <v>70.06</v>
      </c>
      <c r="I171" s="145">
        <v>67.349999999999994</v>
      </c>
      <c r="J171" s="145">
        <v>64.709999999999994</v>
      </c>
      <c r="K171" s="145">
        <v>62.11</v>
      </c>
      <c r="L171" s="145">
        <v>59.57</v>
      </c>
      <c r="M171" s="145">
        <v>57.08</v>
      </c>
      <c r="N171" s="145">
        <v>54.64</v>
      </c>
      <c r="O171" s="133">
        <v>1</v>
      </c>
      <c r="P171" s="145">
        <v>12.05</v>
      </c>
      <c r="Q171" s="145">
        <v>12.05</v>
      </c>
      <c r="R171" s="145">
        <v>12.05</v>
      </c>
      <c r="S171" s="145">
        <v>12.05</v>
      </c>
      <c r="T171" s="145">
        <v>12.05</v>
      </c>
      <c r="U171" s="145">
        <v>12.05</v>
      </c>
      <c r="V171" s="145">
        <v>12.05</v>
      </c>
      <c r="W171" s="145">
        <v>0</v>
      </c>
      <c r="X171" s="145">
        <v>0</v>
      </c>
      <c r="Y171" s="145">
        <v>0</v>
      </c>
      <c r="Z171" s="145">
        <v>0</v>
      </c>
      <c r="AA171" s="145">
        <v>0</v>
      </c>
      <c r="AB171" s="145">
        <v>0</v>
      </c>
      <c r="AC171" s="145">
        <v>0</v>
      </c>
      <c r="AD171" s="133">
        <v>0.05</v>
      </c>
      <c r="AE171" s="133">
        <v>0</v>
      </c>
      <c r="AF171" s="133">
        <v>15</v>
      </c>
      <c r="AG171" s="133">
        <v>15</v>
      </c>
      <c r="AH171" s="144">
        <v>5.7500000000000002E-2</v>
      </c>
      <c r="AI171" s="144" t="s">
        <v>722</v>
      </c>
      <c r="AJ171" s="144" t="s">
        <v>695</v>
      </c>
      <c r="AK171" s="144"/>
      <c r="AL171" s="143"/>
      <c r="AM171" s="143"/>
      <c r="AN171" s="143"/>
      <c r="AO171" s="143"/>
      <c r="AP171" s="143"/>
      <c r="AQ171" s="143"/>
      <c r="AR171" s="142"/>
      <c r="AS171" s="142"/>
      <c r="AT171" s="142"/>
      <c r="AU171" s="141"/>
      <c r="AV171" s="141"/>
      <c r="AW171" s="141"/>
      <c r="AX171" s="140" t="s">
        <v>694</v>
      </c>
      <c r="AY171" s="140"/>
      <c r="AZ171" s="139"/>
      <c r="BA171" s="138"/>
      <c r="BB171" s="138"/>
      <c r="BC171" s="138"/>
      <c r="BD171" s="138"/>
      <c r="BE171" s="138"/>
      <c r="BF171" s="138"/>
      <c r="BG171" s="137"/>
      <c r="BH171" s="137"/>
      <c r="BI171" s="137"/>
      <c r="BJ171" s="137"/>
      <c r="BK171" s="136">
        <v>0</v>
      </c>
      <c r="BL171" s="136">
        <f t="shared" si="97"/>
        <v>1</v>
      </c>
      <c r="BM171" s="135"/>
      <c r="BN171" s="134">
        <v>1</v>
      </c>
      <c r="BO171" s="133">
        <v>0.2</v>
      </c>
      <c r="BP171" s="133">
        <v>0.3</v>
      </c>
      <c r="BQ171" s="133">
        <v>0.5</v>
      </c>
      <c r="BR171" s="133"/>
      <c r="BS171" s="133"/>
      <c r="BT171" s="133"/>
      <c r="BU171" s="132">
        <f t="shared" si="98"/>
        <v>1</v>
      </c>
      <c r="BV171" s="132"/>
      <c r="BW171" s="132"/>
      <c r="BX171" s="132"/>
      <c r="BY171" s="132"/>
      <c r="BZ171" s="132"/>
      <c r="CA171" s="132"/>
      <c r="CB171" s="131">
        <v>1</v>
      </c>
      <c r="CC171" s="131">
        <v>5</v>
      </c>
      <c r="CD171" s="131">
        <v>10</v>
      </c>
      <c r="CE171" s="131">
        <v>50</v>
      </c>
      <c r="CF171" s="131">
        <v>150</v>
      </c>
      <c r="CG171" s="131">
        <f t="shared" si="102"/>
        <v>151.30434782608694</v>
      </c>
      <c r="CH171" s="131">
        <f t="shared" si="103"/>
        <v>154.78260869565219</v>
      </c>
      <c r="CI171" s="130" t="s">
        <v>1279</v>
      </c>
      <c r="CJ171" s="129">
        <f>VLOOKUP($E171,[2]Activities!$A$9:$I$162,3,FALSE)/$AH171</f>
        <v>133.91304347826087</v>
      </c>
      <c r="CK171" s="129">
        <f>VLOOKUP($E171,[2]Activities!$A$9:$I$162,4,FALSE)/$AH171</f>
        <v>137.39130434782609</v>
      </c>
      <c r="CL171" s="129">
        <f>VLOOKUP($E171,[2]Activities!$A$9:$I$162,5,FALSE)/$AH171</f>
        <v>140.86956521739128</v>
      </c>
      <c r="CM171" s="129">
        <f>VLOOKUP($E171,[2]Activities!$A$9:$I$162,6,FALSE)/$AH171</f>
        <v>144.34782608695653</v>
      </c>
      <c r="CN171" s="129">
        <f>VLOOKUP($E171,[2]Activities!$A$9:$I$162,7,FALSE)/$AH171</f>
        <v>147.82608695652172</v>
      </c>
      <c r="CO171" s="129">
        <f>VLOOKUP($E171,[2]Activities!$A$9:$I$162,8,FALSE)/$AH171</f>
        <v>151.30434782608694</v>
      </c>
      <c r="CP171" s="129">
        <f>VLOOKUP($E171,[2]Activities!$A$9:$I$162,9,FALSE)/$AH171</f>
        <v>154.78260869565219</v>
      </c>
      <c r="CQ171" s="129"/>
      <c r="CR171" s="128"/>
      <c r="CS171" s="128"/>
      <c r="CT171" s="128"/>
      <c r="CU171" s="128"/>
      <c r="CV171" s="128"/>
      <c r="CW171" s="128"/>
      <c r="CX171" s="128"/>
      <c r="CY171" s="128"/>
      <c r="CZ171" s="128"/>
      <c r="DA171" s="128"/>
      <c r="DB171" s="128"/>
      <c r="DC171" s="128"/>
      <c r="DD171" s="128"/>
    </row>
    <row r="172" spans="1:108" x14ac:dyDescent="0.25">
      <c r="A172" s="127" t="s">
        <v>1479</v>
      </c>
      <c r="B172" s="127" t="s">
        <v>1393</v>
      </c>
      <c r="C172" s="127" t="s">
        <v>1392</v>
      </c>
      <c r="D172" s="127" t="s">
        <v>1458</v>
      </c>
      <c r="E172" s="127" t="s">
        <v>1470</v>
      </c>
      <c r="F172" s="1" t="s">
        <v>1478</v>
      </c>
      <c r="G172" s="1" t="s">
        <v>1455</v>
      </c>
      <c r="H172" s="126">
        <v>144.52000000000001</v>
      </c>
      <c r="I172" s="126">
        <v>127.76</v>
      </c>
      <c r="J172" s="126">
        <v>112.34</v>
      </c>
      <c r="K172" s="126">
        <v>98.15</v>
      </c>
      <c r="L172" s="126">
        <v>85.1</v>
      </c>
      <c r="M172" s="126">
        <v>73.09</v>
      </c>
      <c r="N172" s="126">
        <v>62.04</v>
      </c>
      <c r="O172" s="115">
        <v>1</v>
      </c>
      <c r="P172" s="126">
        <v>9.4499999999999993</v>
      </c>
      <c r="Q172" s="126">
        <v>9.4499999999999993</v>
      </c>
      <c r="R172" s="126">
        <v>9.4499999999999993</v>
      </c>
      <c r="S172" s="126">
        <v>9.4499999999999993</v>
      </c>
      <c r="T172" s="126">
        <v>9.4499999999999993</v>
      </c>
      <c r="U172" s="126">
        <v>9.4499999999999993</v>
      </c>
      <c r="V172" s="126">
        <v>9.4499999999999993</v>
      </c>
      <c r="W172" s="126">
        <v>0</v>
      </c>
      <c r="X172" s="126">
        <v>0</v>
      </c>
      <c r="Y172" s="126">
        <v>0</v>
      </c>
      <c r="Z172" s="126">
        <v>0</v>
      </c>
      <c r="AA172" s="126">
        <v>0</v>
      </c>
      <c r="AB172" s="126">
        <v>0</v>
      </c>
      <c r="AC172" s="126">
        <v>0</v>
      </c>
      <c r="AD172" s="115">
        <v>0.05</v>
      </c>
      <c r="AE172" s="115">
        <v>0</v>
      </c>
      <c r="AF172" s="115">
        <v>15</v>
      </c>
      <c r="AG172" s="115">
        <v>15</v>
      </c>
      <c r="AH172" s="125">
        <v>5.7500000000000002E-2</v>
      </c>
      <c r="AI172" s="125" t="s">
        <v>722</v>
      </c>
      <c r="AJ172" s="125" t="s">
        <v>1474</v>
      </c>
      <c r="AK172" s="125"/>
      <c r="AL172" s="124"/>
      <c r="AM172" s="124"/>
      <c r="AN172" s="124"/>
      <c r="AO172" s="124"/>
      <c r="AP172" s="124"/>
      <c r="AQ172" s="124"/>
      <c r="AR172" s="123"/>
      <c r="AS172" s="123"/>
      <c r="AT172" s="123"/>
      <c r="AU172" s="122"/>
      <c r="AV172" s="122"/>
      <c r="AW172" s="122"/>
      <c r="AX172" s="120" t="s">
        <v>694</v>
      </c>
      <c r="AY172" s="120"/>
      <c r="AZ172" s="121"/>
      <c r="BA172" s="120"/>
      <c r="BB172" s="120"/>
      <c r="BC172" s="120"/>
      <c r="BD172" s="120"/>
      <c r="BE172" s="120"/>
      <c r="BF172" s="120"/>
      <c r="BG172" s="119"/>
      <c r="BH172" s="119"/>
      <c r="BI172" s="119"/>
      <c r="BJ172" s="119"/>
      <c r="BK172" s="118">
        <v>0</v>
      </c>
      <c r="BL172" s="118">
        <f t="shared" si="97"/>
        <v>1</v>
      </c>
      <c r="BM172" s="117"/>
      <c r="BN172" s="116">
        <v>0</v>
      </c>
      <c r="BO172" s="115"/>
      <c r="BP172" s="115"/>
      <c r="BQ172" s="115"/>
      <c r="BR172" s="115"/>
      <c r="BS172" s="115"/>
      <c r="BT172" s="115"/>
      <c r="BU172" s="114">
        <f t="shared" si="98"/>
        <v>0</v>
      </c>
      <c r="BV172" s="114"/>
      <c r="BW172" s="114"/>
      <c r="BX172" s="114"/>
      <c r="BY172" s="114"/>
      <c r="BZ172" s="114"/>
      <c r="CA172" s="114"/>
      <c r="CB172" s="113"/>
      <c r="CC172" s="113">
        <v>5</v>
      </c>
      <c r="CD172" s="113">
        <v>10</v>
      </c>
      <c r="CE172" s="113">
        <v>50</v>
      </c>
      <c r="CF172" s="113">
        <v>150</v>
      </c>
      <c r="CG172" s="113">
        <f t="shared" si="102"/>
        <v>151.30434782608694</v>
      </c>
      <c r="CH172" s="113">
        <f t="shared" si="103"/>
        <v>154.78260869565219</v>
      </c>
      <c r="CI172" s="112" t="s">
        <v>1477</v>
      </c>
      <c r="CJ172" s="111">
        <f>VLOOKUP($E172,[2]Activities!$A$9:$I$162,3,FALSE)/$AH172</f>
        <v>133.91304347826087</v>
      </c>
      <c r="CK172" s="111">
        <f>VLOOKUP($E172,[2]Activities!$A$9:$I$162,4,FALSE)/$AH172</f>
        <v>137.39130434782609</v>
      </c>
      <c r="CL172" s="111">
        <f>VLOOKUP($E172,[2]Activities!$A$9:$I$162,5,FALSE)/$AH172</f>
        <v>140.86956521739128</v>
      </c>
      <c r="CM172" s="111">
        <f>VLOOKUP($E172,[2]Activities!$A$9:$I$162,6,FALSE)/$AH172</f>
        <v>144.34782608695653</v>
      </c>
      <c r="CN172" s="111">
        <f>VLOOKUP($E172,[2]Activities!$A$9:$I$162,7,FALSE)/$AH172</f>
        <v>147.82608695652172</v>
      </c>
      <c r="CO172" s="111">
        <f>VLOOKUP($E172,[2]Activities!$A$9:$I$162,8,FALSE)/$AH172</f>
        <v>151.30434782608694</v>
      </c>
      <c r="CP172" s="111">
        <f>VLOOKUP($E172,[2]Activities!$A$9:$I$162,9,FALSE)/$AH172</f>
        <v>154.78260869565219</v>
      </c>
      <c r="CQ172" s="111"/>
      <c r="CR172" s="110"/>
      <c r="CS172" s="110"/>
      <c r="CT172" s="110"/>
      <c r="CU172" s="110"/>
      <c r="CV172" s="110"/>
      <c r="CW172" s="110"/>
      <c r="CX172" s="110"/>
      <c r="CY172" s="110"/>
      <c r="CZ172" s="110"/>
      <c r="DA172" s="110"/>
      <c r="DB172" s="110"/>
      <c r="DC172" s="110"/>
      <c r="DD172" s="110"/>
    </row>
    <row r="173" spans="1:108" x14ac:dyDescent="0.25">
      <c r="A173" s="146" t="s">
        <v>1476</v>
      </c>
      <c r="B173" s="146" t="s">
        <v>1393</v>
      </c>
      <c r="C173" s="146" t="s">
        <v>1392</v>
      </c>
      <c r="D173" s="146" t="s">
        <v>1458</v>
      </c>
      <c r="E173" s="146" t="s">
        <v>1470</v>
      </c>
      <c r="F173" s="3" t="s">
        <v>1475</v>
      </c>
      <c r="G173" s="3" t="s">
        <v>1455</v>
      </c>
      <c r="H173" s="145">
        <v>144.52000000000001</v>
      </c>
      <c r="I173" s="145">
        <v>127.76</v>
      </c>
      <c r="J173" s="145">
        <v>112.34</v>
      </c>
      <c r="K173" s="145">
        <v>98.15</v>
      </c>
      <c r="L173" s="145">
        <v>85.1</v>
      </c>
      <c r="M173" s="145">
        <v>73.09</v>
      </c>
      <c r="N173" s="145">
        <v>62.04</v>
      </c>
      <c r="O173" s="133">
        <v>1</v>
      </c>
      <c r="P173" s="145">
        <v>9.4499999999999993</v>
      </c>
      <c r="Q173" s="145">
        <v>9.4499999999999993</v>
      </c>
      <c r="R173" s="145">
        <v>9.4499999999999993</v>
      </c>
      <c r="S173" s="145">
        <v>9.4499999999999993</v>
      </c>
      <c r="T173" s="145">
        <v>9.4499999999999993</v>
      </c>
      <c r="U173" s="145">
        <v>9.4499999999999993</v>
      </c>
      <c r="V173" s="145">
        <v>9.4499999999999993</v>
      </c>
      <c r="W173" s="145">
        <v>0</v>
      </c>
      <c r="X173" s="145">
        <v>0</v>
      </c>
      <c r="Y173" s="145">
        <v>0</v>
      </c>
      <c r="Z173" s="145">
        <v>0</v>
      </c>
      <c r="AA173" s="145">
        <v>0</v>
      </c>
      <c r="AB173" s="145">
        <v>0</v>
      </c>
      <c r="AC173" s="145">
        <v>0</v>
      </c>
      <c r="AD173" s="133">
        <v>0.05</v>
      </c>
      <c r="AE173" s="133">
        <v>0</v>
      </c>
      <c r="AF173" s="133">
        <v>15</v>
      </c>
      <c r="AG173" s="133">
        <v>15</v>
      </c>
      <c r="AH173" s="144">
        <v>5.7500000000000002E-2</v>
      </c>
      <c r="AI173" s="144" t="s">
        <v>722</v>
      </c>
      <c r="AJ173" s="144" t="s">
        <v>1474</v>
      </c>
      <c r="AK173" s="144"/>
      <c r="AL173" s="143"/>
      <c r="AM173" s="143"/>
      <c r="AN173" s="143"/>
      <c r="AO173" s="143"/>
      <c r="AP173" s="143"/>
      <c r="AQ173" s="143"/>
      <c r="AR173" s="142"/>
      <c r="AS173" s="142"/>
      <c r="AT173" s="142"/>
      <c r="AU173" s="141"/>
      <c r="AV173" s="141"/>
      <c r="AW173" s="141"/>
      <c r="AX173" s="140" t="s">
        <v>1473</v>
      </c>
      <c r="AY173" s="140" t="s">
        <v>1143</v>
      </c>
      <c r="AZ173" s="139">
        <v>3.0000000000000001E-5</v>
      </c>
      <c r="BA173" s="138">
        <v>12</v>
      </c>
      <c r="BB173" s="138" t="s">
        <v>1472</v>
      </c>
      <c r="BC173" s="138">
        <v>0</v>
      </c>
      <c r="BD173" s="138">
        <v>0.9</v>
      </c>
      <c r="BE173" s="138">
        <v>5</v>
      </c>
      <c r="BF173" s="138">
        <v>5.0000000000000001E-3</v>
      </c>
      <c r="BG173" s="137"/>
      <c r="BH173" s="137"/>
      <c r="BI173" s="137"/>
      <c r="BJ173" s="137"/>
      <c r="BK173" s="136">
        <v>0</v>
      </c>
      <c r="BL173" s="136">
        <f t="shared" si="97"/>
        <v>1</v>
      </c>
      <c r="BM173" s="135"/>
      <c r="BN173" s="134">
        <v>0</v>
      </c>
      <c r="BO173" s="133"/>
      <c r="BP173" s="133"/>
      <c r="BQ173" s="133"/>
      <c r="BR173" s="133"/>
      <c r="BS173" s="133"/>
      <c r="BT173" s="133"/>
      <c r="BU173" s="132">
        <f t="shared" si="98"/>
        <v>0</v>
      </c>
      <c r="BV173" s="132"/>
      <c r="BW173" s="132"/>
      <c r="BX173" s="132"/>
      <c r="BY173" s="132"/>
      <c r="BZ173" s="132"/>
      <c r="CA173" s="132"/>
      <c r="CB173" s="131"/>
      <c r="CC173" s="131">
        <v>5</v>
      </c>
      <c r="CD173" s="131">
        <v>10</v>
      </c>
      <c r="CE173" s="131">
        <v>50</v>
      </c>
      <c r="CF173" s="131">
        <v>150</v>
      </c>
      <c r="CG173" s="131">
        <f t="shared" si="102"/>
        <v>151.30434782608694</v>
      </c>
      <c r="CH173" s="131">
        <f t="shared" si="103"/>
        <v>154.78260869565219</v>
      </c>
      <c r="CI173" s="130" t="s">
        <v>1468</v>
      </c>
      <c r="CJ173" s="129">
        <f>VLOOKUP($E173,[2]Activities!$A$9:$I$162,3,FALSE)/$AH173</f>
        <v>133.91304347826087</v>
      </c>
      <c r="CK173" s="129">
        <f>VLOOKUP($E173,[2]Activities!$A$9:$I$162,4,FALSE)/$AH173</f>
        <v>137.39130434782609</v>
      </c>
      <c r="CL173" s="129">
        <f>VLOOKUP($E173,[2]Activities!$A$9:$I$162,5,FALSE)/$AH173</f>
        <v>140.86956521739128</v>
      </c>
      <c r="CM173" s="129">
        <f>VLOOKUP($E173,[2]Activities!$A$9:$I$162,6,FALSE)/$AH173</f>
        <v>144.34782608695653</v>
      </c>
      <c r="CN173" s="129">
        <f>VLOOKUP($E173,[2]Activities!$A$9:$I$162,7,FALSE)/$AH173</f>
        <v>147.82608695652172</v>
      </c>
      <c r="CO173" s="129">
        <f>VLOOKUP($E173,[2]Activities!$A$9:$I$162,8,FALSE)/$AH173</f>
        <v>151.30434782608694</v>
      </c>
      <c r="CP173" s="129">
        <f>VLOOKUP($E173,[2]Activities!$A$9:$I$162,9,FALSE)/$AH173</f>
        <v>154.78260869565219</v>
      </c>
      <c r="CQ173" s="129"/>
      <c r="CR173" s="128"/>
      <c r="CS173" s="128"/>
      <c r="CT173" s="128"/>
      <c r="CU173" s="128"/>
      <c r="CV173" s="128"/>
      <c r="CW173" s="128"/>
      <c r="CX173" s="128"/>
      <c r="CY173" s="128"/>
      <c r="CZ173" s="128"/>
      <c r="DA173" s="128"/>
      <c r="DB173" s="128"/>
      <c r="DC173" s="128"/>
      <c r="DD173" s="128"/>
    </row>
    <row r="174" spans="1:108" x14ac:dyDescent="0.25">
      <c r="A174" s="127" t="s">
        <v>1471</v>
      </c>
      <c r="B174" s="127" t="s">
        <v>1393</v>
      </c>
      <c r="C174" s="127" t="s">
        <v>1392</v>
      </c>
      <c r="D174" s="127" t="s">
        <v>1458</v>
      </c>
      <c r="E174" s="127" t="s">
        <v>1470</v>
      </c>
      <c r="F174" s="1" t="s">
        <v>1469</v>
      </c>
      <c r="G174" s="1" t="s">
        <v>1455</v>
      </c>
      <c r="H174" s="126">
        <v>169.66</v>
      </c>
      <c r="I174" s="126">
        <v>157.93</v>
      </c>
      <c r="J174" s="126">
        <v>146.78</v>
      </c>
      <c r="K174" s="126">
        <v>136.19</v>
      </c>
      <c r="L174" s="126">
        <v>116.07</v>
      </c>
      <c r="M174" s="126">
        <v>97.97</v>
      </c>
      <c r="N174" s="126">
        <v>81.67</v>
      </c>
      <c r="O174" s="115">
        <v>1</v>
      </c>
      <c r="P174" s="126">
        <v>21.12</v>
      </c>
      <c r="Q174" s="126">
        <v>20.059999999999999</v>
      </c>
      <c r="R174" s="126">
        <v>19.059999999999999</v>
      </c>
      <c r="S174" s="126">
        <v>18.11</v>
      </c>
      <c r="T174" s="126">
        <v>16.3</v>
      </c>
      <c r="U174" s="126">
        <v>14.67</v>
      </c>
      <c r="V174" s="126">
        <v>13.2</v>
      </c>
      <c r="W174" s="126">
        <v>0</v>
      </c>
      <c r="X174" s="126">
        <v>0</v>
      </c>
      <c r="Y174" s="126">
        <v>0</v>
      </c>
      <c r="Z174" s="126">
        <v>0</v>
      </c>
      <c r="AA174" s="126">
        <v>0</v>
      </c>
      <c r="AB174" s="126">
        <v>0</v>
      </c>
      <c r="AC174" s="126">
        <v>0</v>
      </c>
      <c r="AD174" s="115">
        <v>0.05</v>
      </c>
      <c r="AE174" s="115">
        <v>0</v>
      </c>
      <c r="AF174" s="115">
        <v>15</v>
      </c>
      <c r="AG174" s="115">
        <v>15</v>
      </c>
      <c r="AH174" s="125">
        <v>5.7500000000000002E-2</v>
      </c>
      <c r="AI174" s="125" t="s">
        <v>722</v>
      </c>
      <c r="AJ174" s="125" t="s">
        <v>695</v>
      </c>
      <c r="AK174" s="125"/>
      <c r="AL174" s="124"/>
      <c r="AM174" s="124"/>
      <c r="AN174" s="124"/>
      <c r="AO174" s="124"/>
      <c r="AP174" s="124"/>
      <c r="AQ174" s="124"/>
      <c r="AR174" s="123"/>
      <c r="AS174" s="123"/>
      <c r="AT174" s="123"/>
      <c r="AU174" s="122"/>
      <c r="AV174" s="122"/>
      <c r="AW174" s="122"/>
      <c r="AX174" s="120" t="s">
        <v>694</v>
      </c>
      <c r="AY174" s="120"/>
      <c r="AZ174" s="121"/>
      <c r="BA174" s="120"/>
      <c r="BB174" s="120"/>
      <c r="BC174" s="120"/>
      <c r="BD174" s="120"/>
      <c r="BE174" s="120"/>
      <c r="BF174" s="120"/>
      <c r="BG174" s="119"/>
      <c r="BH174" s="119"/>
      <c r="BI174" s="119"/>
      <c r="BJ174" s="119"/>
      <c r="BK174" s="118">
        <v>0</v>
      </c>
      <c r="BL174" s="118">
        <f t="shared" si="97"/>
        <v>1</v>
      </c>
      <c r="BM174" s="117"/>
      <c r="BN174" s="116">
        <v>0.01</v>
      </c>
      <c r="BO174" s="115"/>
      <c r="BP174" s="115"/>
      <c r="BQ174" s="115">
        <v>0.01</v>
      </c>
      <c r="BR174" s="115"/>
      <c r="BS174" s="115"/>
      <c r="BT174" s="115"/>
      <c r="BU174" s="114">
        <f t="shared" si="98"/>
        <v>0.01</v>
      </c>
      <c r="BV174" s="114"/>
      <c r="BW174" s="114"/>
      <c r="BX174" s="114"/>
      <c r="BY174" s="114"/>
      <c r="BZ174" s="114"/>
      <c r="CA174" s="114"/>
      <c r="CB174" s="113">
        <v>0.01</v>
      </c>
      <c r="CC174" s="113">
        <v>5</v>
      </c>
      <c r="CD174" s="113">
        <v>10</v>
      </c>
      <c r="CE174" s="113">
        <v>50</v>
      </c>
      <c r="CF174" s="113">
        <v>150</v>
      </c>
      <c r="CG174" s="113">
        <f t="shared" si="102"/>
        <v>151.30434782608694</v>
      </c>
      <c r="CH174" s="113">
        <f t="shared" si="103"/>
        <v>154.78260869565219</v>
      </c>
      <c r="CI174" s="112" t="s">
        <v>1468</v>
      </c>
      <c r="CJ174" s="111">
        <f>VLOOKUP($E174,[2]Activities!$A$9:$I$162,3,FALSE)/$AH174</f>
        <v>133.91304347826087</v>
      </c>
      <c r="CK174" s="111">
        <f>VLOOKUP($E174,[2]Activities!$A$9:$I$162,4,FALSE)/$AH174</f>
        <v>137.39130434782609</v>
      </c>
      <c r="CL174" s="111">
        <f>VLOOKUP($E174,[2]Activities!$A$9:$I$162,5,FALSE)/$AH174</f>
        <v>140.86956521739128</v>
      </c>
      <c r="CM174" s="111">
        <f>VLOOKUP($E174,[2]Activities!$A$9:$I$162,6,FALSE)/$AH174</f>
        <v>144.34782608695653</v>
      </c>
      <c r="CN174" s="111">
        <f>VLOOKUP($E174,[2]Activities!$A$9:$I$162,7,FALSE)/$AH174</f>
        <v>147.82608695652172</v>
      </c>
      <c r="CO174" s="111">
        <f>VLOOKUP($E174,[2]Activities!$A$9:$I$162,8,FALSE)/$AH174</f>
        <v>151.30434782608694</v>
      </c>
      <c r="CP174" s="111">
        <f>VLOOKUP($E174,[2]Activities!$A$9:$I$162,9,FALSE)/$AH174</f>
        <v>154.78260869565219</v>
      </c>
      <c r="CQ174" s="111"/>
      <c r="CR174" s="110"/>
      <c r="CS174" s="110"/>
      <c r="CT174" s="110"/>
      <c r="CU174" s="110"/>
      <c r="CV174" s="110"/>
      <c r="CW174" s="110"/>
      <c r="CX174" s="110"/>
      <c r="CY174" s="110"/>
      <c r="CZ174" s="110"/>
      <c r="DA174" s="110"/>
      <c r="DB174" s="110"/>
      <c r="DC174" s="110"/>
      <c r="DD174" s="110"/>
    </row>
    <row r="175" spans="1:108" x14ac:dyDescent="0.25">
      <c r="A175" s="146" t="s">
        <v>1467</v>
      </c>
      <c r="B175" s="146" t="s">
        <v>1393</v>
      </c>
      <c r="C175" s="146" t="s">
        <v>1392</v>
      </c>
      <c r="D175" s="146" t="s">
        <v>1458</v>
      </c>
      <c r="E175" s="146" t="s">
        <v>1457</v>
      </c>
      <c r="F175" s="3" t="s">
        <v>1466</v>
      </c>
      <c r="G175" s="3" t="s">
        <v>1455</v>
      </c>
      <c r="H175" s="145">
        <v>44.68</v>
      </c>
      <c r="I175" s="145">
        <v>44.68</v>
      </c>
      <c r="J175" s="145">
        <v>44.68</v>
      </c>
      <c r="K175" s="145">
        <v>44.68</v>
      </c>
      <c r="L175" s="145">
        <v>44.68</v>
      </c>
      <c r="M175" s="145">
        <v>44.68</v>
      </c>
      <c r="N175" s="145">
        <v>44.68</v>
      </c>
      <c r="O175" s="133">
        <v>1</v>
      </c>
      <c r="P175" s="145">
        <v>20.22</v>
      </c>
      <c r="Q175" s="145">
        <v>20.22</v>
      </c>
      <c r="R175" s="145">
        <v>20.22</v>
      </c>
      <c r="S175" s="145">
        <v>20.22</v>
      </c>
      <c r="T175" s="145">
        <v>20.22</v>
      </c>
      <c r="U175" s="145">
        <v>20.22</v>
      </c>
      <c r="V175" s="145">
        <v>20.22</v>
      </c>
      <c r="W175" s="145">
        <v>0</v>
      </c>
      <c r="X175" s="145">
        <v>0</v>
      </c>
      <c r="Y175" s="145">
        <v>0</v>
      </c>
      <c r="Z175" s="145">
        <v>0</v>
      </c>
      <c r="AA175" s="145">
        <v>0</v>
      </c>
      <c r="AB175" s="145">
        <v>0</v>
      </c>
      <c r="AC175" s="145">
        <v>0</v>
      </c>
      <c r="AD175" s="133">
        <v>0.05</v>
      </c>
      <c r="AE175" s="133">
        <v>0</v>
      </c>
      <c r="AF175" s="133">
        <v>15</v>
      </c>
      <c r="AG175" s="133">
        <v>15</v>
      </c>
      <c r="AH175" s="144">
        <v>61</v>
      </c>
      <c r="AI175" s="144" t="s">
        <v>722</v>
      </c>
      <c r="AJ175" s="144" t="s">
        <v>695</v>
      </c>
      <c r="AK175" s="144"/>
      <c r="AL175" s="143"/>
      <c r="AM175" s="143"/>
      <c r="AN175" s="143"/>
      <c r="AO175" s="143"/>
      <c r="AP175" s="143"/>
      <c r="AQ175" s="143"/>
      <c r="AR175" s="142"/>
      <c r="AS175" s="142"/>
      <c r="AT175" s="142"/>
      <c r="AU175" s="141"/>
      <c r="AV175" s="141"/>
      <c r="AW175" s="141"/>
      <c r="AX175" s="140" t="s">
        <v>694</v>
      </c>
      <c r="AY175" s="140"/>
      <c r="AZ175" s="139"/>
      <c r="BA175" s="138"/>
      <c r="BB175" s="138"/>
      <c r="BC175" s="138"/>
      <c r="BD175" s="138"/>
      <c r="BE175" s="138"/>
      <c r="BF175" s="138"/>
      <c r="BG175" s="137"/>
      <c r="BH175" s="137"/>
      <c r="BI175" s="137"/>
      <c r="BJ175" s="137"/>
      <c r="BK175" s="136">
        <v>0</v>
      </c>
      <c r="BL175" s="136">
        <f t="shared" si="97"/>
        <v>1</v>
      </c>
      <c r="BM175" s="135"/>
      <c r="BN175" s="134">
        <v>8</v>
      </c>
      <c r="BO175" s="133">
        <v>2.5</v>
      </c>
      <c r="BP175" s="133">
        <v>3</v>
      </c>
      <c r="BQ175" s="133">
        <v>2.5</v>
      </c>
      <c r="BR175" s="133">
        <v>0</v>
      </c>
      <c r="BS175" s="133">
        <v>0</v>
      </c>
      <c r="BT175" s="133">
        <v>0</v>
      </c>
      <c r="BU175" s="132">
        <f t="shared" si="98"/>
        <v>8</v>
      </c>
      <c r="BV175" s="132">
        <v>0</v>
      </c>
      <c r="BW175" s="132">
        <v>0</v>
      </c>
      <c r="BX175" s="132">
        <v>0</v>
      </c>
      <c r="BY175" s="132">
        <v>0</v>
      </c>
      <c r="BZ175" s="132">
        <v>0</v>
      </c>
      <c r="CA175" s="132">
        <v>0</v>
      </c>
      <c r="CB175" s="131">
        <f>CJ175</f>
        <v>10.163934426229508</v>
      </c>
      <c r="CC175" s="131">
        <f>CK175</f>
        <v>10.245901639344263</v>
      </c>
      <c r="CD175" s="131">
        <f>CL175</f>
        <v>10.327868852459016</v>
      </c>
      <c r="CE175" s="131">
        <f>CM175</f>
        <v>10.409836065573771</v>
      </c>
      <c r="CF175" s="131">
        <f>CN175</f>
        <v>10.491803278688524</v>
      </c>
      <c r="CG175" s="131">
        <f t="shared" si="102"/>
        <v>10.573770491803279</v>
      </c>
      <c r="CH175" s="131">
        <f t="shared" si="103"/>
        <v>10.655737704918034</v>
      </c>
      <c r="CI175" s="130" t="s">
        <v>1074</v>
      </c>
      <c r="CJ175" s="129">
        <f>VLOOKUP($E175,[2]Activities!$A$9:$I$162,3,FALSE)/$AH175</f>
        <v>10.163934426229508</v>
      </c>
      <c r="CK175" s="129">
        <f>VLOOKUP($E175,[2]Activities!$A$9:$I$162,4,FALSE)/$AH175</f>
        <v>10.245901639344263</v>
      </c>
      <c r="CL175" s="129">
        <f>VLOOKUP($E175,[2]Activities!$A$9:$I$162,5,FALSE)/$AH175</f>
        <v>10.327868852459016</v>
      </c>
      <c r="CM175" s="129">
        <f>VLOOKUP($E175,[2]Activities!$A$9:$I$162,6,FALSE)/$AH175</f>
        <v>10.409836065573771</v>
      </c>
      <c r="CN175" s="129">
        <f>VLOOKUP($E175,[2]Activities!$A$9:$I$162,7,FALSE)/$AH175</f>
        <v>10.491803278688524</v>
      </c>
      <c r="CO175" s="129">
        <f>VLOOKUP($E175,[2]Activities!$A$9:$I$162,8,FALSE)/$AH175</f>
        <v>10.573770491803279</v>
      </c>
      <c r="CP175" s="129">
        <f>VLOOKUP($E175,[2]Activities!$A$9:$I$162,9,FALSE)/$AH175</f>
        <v>10.655737704918034</v>
      </c>
      <c r="CQ175" s="129"/>
      <c r="CR175" s="128"/>
      <c r="CS175" s="128"/>
      <c r="CT175" s="128"/>
      <c r="CU175" s="128"/>
      <c r="CV175" s="128"/>
      <c r="CW175" s="128"/>
      <c r="CX175" s="128"/>
      <c r="CY175" s="128"/>
      <c r="CZ175" s="128"/>
      <c r="DA175" s="128"/>
      <c r="DB175" s="128"/>
      <c r="DC175" s="128"/>
      <c r="DD175" s="128"/>
    </row>
    <row r="176" spans="1:108" x14ac:dyDescent="0.25">
      <c r="A176" s="127" t="s">
        <v>1465</v>
      </c>
      <c r="B176" s="127" t="s">
        <v>1393</v>
      </c>
      <c r="C176" s="127" t="s">
        <v>1392</v>
      </c>
      <c r="D176" s="127" t="s">
        <v>1458</v>
      </c>
      <c r="E176" s="127" t="s">
        <v>1457</v>
      </c>
      <c r="F176" s="1" t="s">
        <v>1464</v>
      </c>
      <c r="G176" s="1" t="s">
        <v>1455</v>
      </c>
      <c r="H176" s="126">
        <v>71.77</v>
      </c>
      <c r="I176" s="126">
        <v>66.73</v>
      </c>
      <c r="J176" s="126">
        <v>61.8</v>
      </c>
      <c r="K176" s="126">
        <v>56.96</v>
      </c>
      <c r="L176" s="126">
        <v>52.22</v>
      </c>
      <c r="M176" s="126">
        <v>47.58</v>
      </c>
      <c r="N176" s="126">
        <v>43.03</v>
      </c>
      <c r="O176" s="115">
        <v>1</v>
      </c>
      <c r="P176" s="126">
        <v>20.22</v>
      </c>
      <c r="Q176" s="126">
        <v>20.22</v>
      </c>
      <c r="R176" s="126">
        <v>20.22</v>
      </c>
      <c r="S176" s="126">
        <v>20.22</v>
      </c>
      <c r="T176" s="126">
        <v>20.22</v>
      </c>
      <c r="U176" s="126">
        <v>20.22</v>
      </c>
      <c r="V176" s="126">
        <v>20.22</v>
      </c>
      <c r="W176" s="126">
        <v>0</v>
      </c>
      <c r="X176" s="126">
        <v>0</v>
      </c>
      <c r="Y176" s="126">
        <v>0</v>
      </c>
      <c r="Z176" s="126">
        <v>0</v>
      </c>
      <c r="AA176" s="126">
        <v>0</v>
      </c>
      <c r="AB176" s="126">
        <v>0</v>
      </c>
      <c r="AC176" s="126">
        <v>0</v>
      </c>
      <c r="AD176" s="115">
        <v>0.05</v>
      </c>
      <c r="AE176" s="115">
        <v>0</v>
      </c>
      <c r="AF176" s="115">
        <v>15</v>
      </c>
      <c r="AG176" s="115">
        <v>15</v>
      </c>
      <c r="AH176" s="125">
        <v>61</v>
      </c>
      <c r="AI176" s="125" t="s">
        <v>722</v>
      </c>
      <c r="AJ176" s="125" t="s">
        <v>1454</v>
      </c>
      <c r="AK176" s="125"/>
      <c r="AL176" s="124"/>
      <c r="AM176" s="124"/>
      <c r="AN176" s="124"/>
      <c r="AO176" s="124"/>
      <c r="AP176" s="124"/>
      <c r="AQ176" s="124"/>
      <c r="AR176" s="123"/>
      <c r="AS176" s="123"/>
      <c r="AT176" s="123"/>
      <c r="AU176" s="122"/>
      <c r="AV176" s="122"/>
      <c r="AW176" s="122"/>
      <c r="AX176" s="120" t="s">
        <v>694</v>
      </c>
      <c r="AY176" s="120"/>
      <c r="AZ176" s="121"/>
      <c r="BA176" s="120"/>
      <c r="BB176" s="120"/>
      <c r="BC176" s="120"/>
      <c r="BD176" s="120"/>
      <c r="BE176" s="120"/>
      <c r="BF176" s="120"/>
      <c r="BG176" s="119"/>
      <c r="BH176" s="119"/>
      <c r="BI176" s="119"/>
      <c r="BJ176" s="119"/>
      <c r="BK176" s="118">
        <v>0</v>
      </c>
      <c r="BL176" s="118">
        <f t="shared" si="97"/>
        <v>1</v>
      </c>
      <c r="BM176" s="117"/>
      <c r="BN176" s="116">
        <v>1.8</v>
      </c>
      <c r="BO176" s="115">
        <v>0.6</v>
      </c>
      <c r="BP176" s="115">
        <v>0.6</v>
      </c>
      <c r="BQ176" s="115">
        <v>0.6</v>
      </c>
      <c r="BR176" s="115">
        <v>0</v>
      </c>
      <c r="BS176" s="115">
        <v>0</v>
      </c>
      <c r="BT176" s="115">
        <v>0</v>
      </c>
      <c r="BU176" s="114">
        <f t="shared" si="98"/>
        <v>1.8</v>
      </c>
      <c r="BV176" s="114">
        <v>0</v>
      </c>
      <c r="BW176" s="114">
        <v>0</v>
      </c>
      <c r="BX176" s="114">
        <v>0</v>
      </c>
      <c r="BY176" s="114">
        <v>0</v>
      </c>
      <c r="BZ176" s="114">
        <v>0</v>
      </c>
      <c r="CA176" s="114">
        <v>0</v>
      </c>
      <c r="CB176" s="113">
        <v>5</v>
      </c>
      <c r="CC176" s="113">
        <v>5</v>
      </c>
      <c r="CD176" s="113">
        <v>10</v>
      </c>
      <c r="CE176" s="113">
        <v>10</v>
      </c>
      <c r="CF176" s="113">
        <v>15</v>
      </c>
      <c r="CG176" s="113">
        <f t="shared" si="102"/>
        <v>10.573770491803279</v>
      </c>
      <c r="CH176" s="113">
        <f t="shared" si="103"/>
        <v>10.655737704918034</v>
      </c>
      <c r="CI176" s="112" t="s">
        <v>1279</v>
      </c>
      <c r="CJ176" s="111">
        <f>VLOOKUP($E176,[2]Activities!$A$9:$I$162,3,FALSE)/$AH176</f>
        <v>10.163934426229508</v>
      </c>
      <c r="CK176" s="111">
        <f>VLOOKUP($E176,[2]Activities!$A$9:$I$162,4,FALSE)/$AH176</f>
        <v>10.245901639344263</v>
      </c>
      <c r="CL176" s="111">
        <f>VLOOKUP($E176,[2]Activities!$A$9:$I$162,5,FALSE)/$AH176</f>
        <v>10.327868852459016</v>
      </c>
      <c r="CM176" s="111">
        <f>VLOOKUP($E176,[2]Activities!$A$9:$I$162,6,FALSE)/$AH176</f>
        <v>10.409836065573771</v>
      </c>
      <c r="CN176" s="111">
        <f>VLOOKUP($E176,[2]Activities!$A$9:$I$162,7,FALSE)/$AH176</f>
        <v>10.491803278688524</v>
      </c>
      <c r="CO176" s="111">
        <f>VLOOKUP($E176,[2]Activities!$A$9:$I$162,8,FALSE)/$AH176</f>
        <v>10.573770491803279</v>
      </c>
      <c r="CP176" s="111">
        <f>VLOOKUP($E176,[2]Activities!$A$9:$I$162,9,FALSE)/$AH176</f>
        <v>10.655737704918034</v>
      </c>
      <c r="CQ176" s="111"/>
      <c r="CR176" s="110"/>
      <c r="CS176" s="110"/>
      <c r="CT176" s="110"/>
      <c r="CU176" s="110"/>
      <c r="CV176" s="110"/>
      <c r="CW176" s="110"/>
      <c r="CX176" s="110"/>
      <c r="CY176" s="110"/>
      <c r="CZ176" s="110"/>
      <c r="DA176" s="110"/>
      <c r="DB176" s="110"/>
      <c r="DC176" s="110"/>
      <c r="DD176" s="110"/>
    </row>
    <row r="177" spans="1:108" x14ac:dyDescent="0.25">
      <c r="A177" s="146" t="s">
        <v>1463</v>
      </c>
      <c r="B177" s="146" t="s">
        <v>1393</v>
      </c>
      <c r="C177" s="146" t="s">
        <v>1392</v>
      </c>
      <c r="D177" s="146" t="s">
        <v>1458</v>
      </c>
      <c r="E177" s="146" t="s">
        <v>1457</v>
      </c>
      <c r="F177" s="3" t="s">
        <v>1462</v>
      </c>
      <c r="G177" s="3" t="s">
        <v>1455</v>
      </c>
      <c r="H177" s="145">
        <v>146.25</v>
      </c>
      <c r="I177" s="145">
        <v>131.56</v>
      </c>
      <c r="J177" s="145">
        <v>117.54</v>
      </c>
      <c r="K177" s="145">
        <v>104.15</v>
      </c>
      <c r="L177" s="145">
        <v>91.37</v>
      </c>
      <c r="M177" s="145">
        <v>79.16</v>
      </c>
      <c r="N177" s="145">
        <v>67.489999999999995</v>
      </c>
      <c r="O177" s="133">
        <v>1</v>
      </c>
      <c r="P177" s="145">
        <v>17.190000000000001</v>
      </c>
      <c r="Q177" s="145">
        <v>17.190000000000001</v>
      </c>
      <c r="R177" s="145">
        <v>17.190000000000001</v>
      </c>
      <c r="S177" s="145">
        <v>17.190000000000001</v>
      </c>
      <c r="T177" s="145">
        <v>17.190000000000001</v>
      </c>
      <c r="U177" s="145">
        <v>17.190000000000001</v>
      </c>
      <c r="V177" s="145">
        <v>17.190000000000001</v>
      </c>
      <c r="W177" s="145">
        <v>0</v>
      </c>
      <c r="X177" s="145">
        <v>0</v>
      </c>
      <c r="Y177" s="145">
        <v>0</v>
      </c>
      <c r="Z177" s="145">
        <v>0</v>
      </c>
      <c r="AA177" s="145">
        <v>0</v>
      </c>
      <c r="AB177" s="145">
        <v>0</v>
      </c>
      <c r="AC177" s="145">
        <v>0</v>
      </c>
      <c r="AD177" s="133">
        <v>0.05</v>
      </c>
      <c r="AE177" s="133">
        <v>0</v>
      </c>
      <c r="AF177" s="133">
        <v>15</v>
      </c>
      <c r="AG177" s="133">
        <v>15</v>
      </c>
      <c r="AH177" s="144">
        <v>61</v>
      </c>
      <c r="AI177" s="144" t="s">
        <v>722</v>
      </c>
      <c r="AJ177" s="144" t="s">
        <v>1454</v>
      </c>
      <c r="AK177" s="144"/>
      <c r="AL177" s="143"/>
      <c r="AM177" s="143"/>
      <c r="AN177" s="143"/>
      <c r="AO177" s="143"/>
      <c r="AP177" s="143"/>
      <c r="AQ177" s="143"/>
      <c r="AR177" s="142"/>
      <c r="AS177" s="142"/>
      <c r="AT177" s="142"/>
      <c r="AU177" s="141"/>
      <c r="AV177" s="141"/>
      <c r="AW177" s="141"/>
      <c r="AX177" s="140" t="s">
        <v>694</v>
      </c>
      <c r="AY177" s="140"/>
      <c r="AZ177" s="139"/>
      <c r="BA177" s="138"/>
      <c r="BB177" s="138"/>
      <c r="BC177" s="138"/>
      <c r="BD177" s="138"/>
      <c r="BE177" s="138"/>
      <c r="BF177" s="138"/>
      <c r="BG177" s="137"/>
      <c r="BH177" s="137"/>
      <c r="BI177" s="137"/>
      <c r="BJ177" s="137"/>
      <c r="BK177" s="136">
        <v>0</v>
      </c>
      <c r="BL177" s="136">
        <f t="shared" si="97"/>
        <v>1</v>
      </c>
      <c r="BM177" s="135"/>
      <c r="BN177" s="134">
        <v>0.04</v>
      </c>
      <c r="BO177" s="133"/>
      <c r="BP177" s="133">
        <v>0.02</v>
      </c>
      <c r="BQ177" s="133">
        <v>0.02</v>
      </c>
      <c r="BR177" s="133">
        <v>0</v>
      </c>
      <c r="BS177" s="133">
        <v>0</v>
      </c>
      <c r="BT177" s="133">
        <v>0</v>
      </c>
      <c r="BU177" s="132">
        <f t="shared" si="98"/>
        <v>0.04</v>
      </c>
      <c r="BV177" s="132">
        <v>0</v>
      </c>
      <c r="BW177" s="132">
        <v>0</v>
      </c>
      <c r="BX177" s="132">
        <v>0</v>
      </c>
      <c r="BY177" s="132">
        <v>0</v>
      </c>
      <c r="BZ177" s="132">
        <v>0</v>
      </c>
      <c r="CA177" s="132">
        <v>0</v>
      </c>
      <c r="CB177" s="131">
        <v>0.04</v>
      </c>
      <c r="CC177" s="131">
        <v>1.5</v>
      </c>
      <c r="CD177" s="131">
        <v>2</v>
      </c>
      <c r="CE177" s="131">
        <v>3.5</v>
      </c>
      <c r="CF177" s="131">
        <v>5</v>
      </c>
      <c r="CG177" s="131">
        <f t="shared" si="102"/>
        <v>10.573770491803279</v>
      </c>
      <c r="CH177" s="131">
        <f t="shared" si="103"/>
        <v>10.655737704918034</v>
      </c>
      <c r="CI177" s="130" t="s">
        <v>1274</v>
      </c>
      <c r="CJ177" s="129">
        <f>VLOOKUP($E177,[2]Activities!$A$9:$I$162,3,FALSE)/$AH177</f>
        <v>10.163934426229508</v>
      </c>
      <c r="CK177" s="129">
        <f>VLOOKUP($E177,[2]Activities!$A$9:$I$162,4,FALSE)/$AH177</f>
        <v>10.245901639344263</v>
      </c>
      <c r="CL177" s="129">
        <f>VLOOKUP($E177,[2]Activities!$A$9:$I$162,5,FALSE)/$AH177</f>
        <v>10.327868852459016</v>
      </c>
      <c r="CM177" s="129">
        <f>VLOOKUP($E177,[2]Activities!$A$9:$I$162,6,FALSE)/$AH177</f>
        <v>10.409836065573771</v>
      </c>
      <c r="CN177" s="129">
        <f>VLOOKUP($E177,[2]Activities!$A$9:$I$162,7,FALSE)/$AH177</f>
        <v>10.491803278688524</v>
      </c>
      <c r="CO177" s="129">
        <f>VLOOKUP($E177,[2]Activities!$A$9:$I$162,8,FALSE)/$AH177</f>
        <v>10.573770491803279</v>
      </c>
      <c r="CP177" s="129">
        <f>VLOOKUP($E177,[2]Activities!$A$9:$I$162,9,FALSE)/$AH177</f>
        <v>10.655737704918034</v>
      </c>
      <c r="CQ177" s="129"/>
      <c r="CR177" s="128"/>
      <c r="CS177" s="128"/>
      <c r="CT177" s="128"/>
      <c r="CU177" s="128"/>
      <c r="CV177" s="128"/>
      <c r="CW177" s="128"/>
      <c r="CX177" s="128"/>
      <c r="CY177" s="128"/>
      <c r="CZ177" s="128"/>
      <c r="DA177" s="128"/>
      <c r="DB177" s="128"/>
      <c r="DC177" s="128"/>
      <c r="DD177" s="128"/>
    </row>
    <row r="178" spans="1:108" x14ac:dyDescent="0.25">
      <c r="A178" s="127" t="s">
        <v>1461</v>
      </c>
      <c r="B178" s="127" t="s">
        <v>1393</v>
      </c>
      <c r="C178" s="127" t="s">
        <v>1392</v>
      </c>
      <c r="D178" s="127" t="s">
        <v>1458</v>
      </c>
      <c r="E178" s="127" t="s">
        <v>1457</v>
      </c>
      <c r="F178" s="1" t="s">
        <v>1460</v>
      </c>
      <c r="G178" s="1" t="s">
        <v>1455</v>
      </c>
      <c r="H178" s="126">
        <v>239.53</v>
      </c>
      <c r="I178" s="126">
        <v>205.96</v>
      </c>
      <c r="J178" s="126">
        <v>175.09</v>
      </c>
      <c r="K178" s="126">
        <v>146.68</v>
      </c>
      <c r="L178" s="126">
        <v>120.55</v>
      </c>
      <c r="M178" s="126">
        <v>96.5</v>
      </c>
      <c r="N178" s="126">
        <v>74.38</v>
      </c>
      <c r="O178" s="115">
        <v>1</v>
      </c>
      <c r="P178" s="126">
        <v>15.17</v>
      </c>
      <c r="Q178" s="126">
        <v>15.17</v>
      </c>
      <c r="R178" s="126">
        <v>15.17</v>
      </c>
      <c r="S178" s="126">
        <v>15.17</v>
      </c>
      <c r="T178" s="126">
        <v>15.17</v>
      </c>
      <c r="U178" s="126">
        <v>15.17</v>
      </c>
      <c r="V178" s="126">
        <v>15.17</v>
      </c>
      <c r="W178" s="126">
        <v>0</v>
      </c>
      <c r="X178" s="126">
        <v>0</v>
      </c>
      <c r="Y178" s="126">
        <v>0</v>
      </c>
      <c r="Z178" s="126">
        <v>0</v>
      </c>
      <c r="AA178" s="126">
        <v>0</v>
      </c>
      <c r="AB178" s="126">
        <v>0</v>
      </c>
      <c r="AC178" s="126">
        <v>0</v>
      </c>
      <c r="AD178" s="115">
        <v>0.05</v>
      </c>
      <c r="AE178" s="115">
        <v>0</v>
      </c>
      <c r="AF178" s="115">
        <v>15</v>
      </c>
      <c r="AG178" s="115">
        <v>15</v>
      </c>
      <c r="AH178" s="125">
        <v>61</v>
      </c>
      <c r="AI178" s="125" t="s">
        <v>722</v>
      </c>
      <c r="AJ178" s="125" t="s">
        <v>1454</v>
      </c>
      <c r="AK178" s="125"/>
      <c r="AL178" s="124"/>
      <c r="AM178" s="124"/>
      <c r="AN178" s="124"/>
      <c r="AO178" s="124"/>
      <c r="AP178" s="124"/>
      <c r="AQ178" s="124"/>
      <c r="AR178" s="123"/>
      <c r="AS178" s="123"/>
      <c r="AT178" s="123"/>
      <c r="AU178" s="122"/>
      <c r="AV178" s="122"/>
      <c r="AW178" s="122"/>
      <c r="AX178" s="120" t="s">
        <v>694</v>
      </c>
      <c r="AY178" s="120"/>
      <c r="AZ178" s="121"/>
      <c r="BA178" s="120"/>
      <c r="BB178" s="120"/>
      <c r="BC178" s="120"/>
      <c r="BD178" s="120"/>
      <c r="BE178" s="120"/>
      <c r="BF178" s="120"/>
      <c r="BG178" s="119"/>
      <c r="BH178" s="119"/>
      <c r="BI178" s="119"/>
      <c r="BJ178" s="119"/>
      <c r="BK178" s="118">
        <v>0</v>
      </c>
      <c r="BL178" s="118">
        <f t="shared" ref="BL178:BL209" si="106">IF(AG178=1,0,1)</f>
        <v>1</v>
      </c>
      <c r="BM178" s="117"/>
      <c r="BN178" s="116">
        <v>0.2</v>
      </c>
      <c r="BO178" s="115"/>
      <c r="BP178" s="115">
        <v>0.1</v>
      </c>
      <c r="BQ178" s="115">
        <v>0.1</v>
      </c>
      <c r="BR178" s="115">
        <v>0</v>
      </c>
      <c r="BS178" s="115">
        <v>0</v>
      </c>
      <c r="BT178" s="115">
        <v>0</v>
      </c>
      <c r="BU178" s="114">
        <f t="shared" ref="BU178:BU209" si="107">IF(BL178=1,BN178,0)</f>
        <v>0.2</v>
      </c>
      <c r="BV178" s="114">
        <v>0</v>
      </c>
      <c r="BW178" s="114">
        <v>0</v>
      </c>
      <c r="BX178" s="114">
        <v>0</v>
      </c>
      <c r="BY178" s="114">
        <v>0</v>
      </c>
      <c r="BZ178" s="114">
        <v>0</v>
      </c>
      <c r="CA178" s="114">
        <v>0</v>
      </c>
      <c r="CB178" s="113">
        <v>0.2</v>
      </c>
      <c r="CC178" s="113">
        <v>1.5</v>
      </c>
      <c r="CD178" s="113">
        <v>2</v>
      </c>
      <c r="CE178" s="113">
        <v>3.5</v>
      </c>
      <c r="CF178" s="113">
        <v>5</v>
      </c>
      <c r="CG178" s="113">
        <f t="shared" si="102"/>
        <v>10.573770491803279</v>
      </c>
      <c r="CH178" s="113">
        <f t="shared" si="103"/>
        <v>10.655737704918034</v>
      </c>
      <c r="CI178" s="112" t="s">
        <v>1274</v>
      </c>
      <c r="CJ178" s="111">
        <f>VLOOKUP($E178,[2]Activities!$A$9:$I$162,3,FALSE)/$AH178</f>
        <v>10.163934426229508</v>
      </c>
      <c r="CK178" s="111">
        <f>VLOOKUP($E178,[2]Activities!$A$9:$I$162,4,FALSE)/$AH178</f>
        <v>10.245901639344263</v>
      </c>
      <c r="CL178" s="111">
        <f>VLOOKUP($E178,[2]Activities!$A$9:$I$162,5,FALSE)/$AH178</f>
        <v>10.327868852459016</v>
      </c>
      <c r="CM178" s="111">
        <f>VLOOKUP($E178,[2]Activities!$A$9:$I$162,6,FALSE)/$AH178</f>
        <v>10.409836065573771</v>
      </c>
      <c r="CN178" s="111">
        <f>VLOOKUP($E178,[2]Activities!$A$9:$I$162,7,FALSE)/$AH178</f>
        <v>10.491803278688524</v>
      </c>
      <c r="CO178" s="111">
        <f>VLOOKUP($E178,[2]Activities!$A$9:$I$162,8,FALSE)/$AH178</f>
        <v>10.573770491803279</v>
      </c>
      <c r="CP178" s="111">
        <f>VLOOKUP($E178,[2]Activities!$A$9:$I$162,9,FALSE)/$AH178</f>
        <v>10.655737704918034</v>
      </c>
      <c r="CQ178" s="111"/>
      <c r="CR178" s="110"/>
      <c r="CS178" s="110"/>
      <c r="CT178" s="110"/>
      <c r="CU178" s="110"/>
      <c r="CV178" s="110"/>
      <c r="CW178" s="110"/>
      <c r="CX178" s="110"/>
      <c r="CY178" s="110"/>
      <c r="CZ178" s="110"/>
      <c r="DA178" s="110"/>
      <c r="DB178" s="110"/>
      <c r="DC178" s="110"/>
      <c r="DD178" s="110"/>
    </row>
    <row r="179" spans="1:108" x14ac:dyDescent="0.25">
      <c r="A179" s="146" t="s">
        <v>1459</v>
      </c>
      <c r="B179" s="146" t="s">
        <v>1393</v>
      </c>
      <c r="C179" s="146" t="s">
        <v>1392</v>
      </c>
      <c r="D179" s="146" t="s">
        <v>1458</v>
      </c>
      <c r="E179" s="146" t="s">
        <v>1457</v>
      </c>
      <c r="F179" s="3" t="s">
        <v>1456</v>
      </c>
      <c r="G179" s="3" t="s">
        <v>1455</v>
      </c>
      <c r="H179" s="145">
        <v>275.77</v>
      </c>
      <c r="I179" s="145">
        <v>239.31</v>
      </c>
      <c r="J179" s="145">
        <v>205.77</v>
      </c>
      <c r="K179" s="145">
        <v>174.91</v>
      </c>
      <c r="L179" s="145">
        <v>146.51</v>
      </c>
      <c r="M179" s="145">
        <v>120.39</v>
      </c>
      <c r="N179" s="145">
        <v>96.36</v>
      </c>
      <c r="O179" s="133">
        <v>1</v>
      </c>
      <c r="P179" s="145">
        <v>31.9</v>
      </c>
      <c r="Q179" s="145">
        <v>29.35</v>
      </c>
      <c r="R179" s="145">
        <v>27</v>
      </c>
      <c r="S179" s="145">
        <v>24.84</v>
      </c>
      <c r="T179" s="145">
        <v>22.86</v>
      </c>
      <c r="U179" s="145">
        <v>21.03</v>
      </c>
      <c r="V179" s="145">
        <v>19.350000000000001</v>
      </c>
      <c r="W179" s="145">
        <v>0</v>
      </c>
      <c r="X179" s="145">
        <v>0</v>
      </c>
      <c r="Y179" s="145">
        <v>0</v>
      </c>
      <c r="Z179" s="145">
        <v>0</v>
      </c>
      <c r="AA179" s="145">
        <v>0</v>
      </c>
      <c r="AB179" s="145">
        <v>0</v>
      </c>
      <c r="AC179" s="145">
        <v>0</v>
      </c>
      <c r="AD179" s="133">
        <v>0.05</v>
      </c>
      <c r="AE179" s="133">
        <v>0</v>
      </c>
      <c r="AF179" s="133">
        <v>15</v>
      </c>
      <c r="AG179" s="133">
        <v>15</v>
      </c>
      <c r="AH179" s="144">
        <v>61</v>
      </c>
      <c r="AI179" s="144" t="s">
        <v>722</v>
      </c>
      <c r="AJ179" s="144" t="s">
        <v>1454</v>
      </c>
      <c r="AK179" s="144"/>
      <c r="AL179" s="143"/>
      <c r="AM179" s="143"/>
      <c r="AN179" s="143"/>
      <c r="AO179" s="143"/>
      <c r="AP179" s="143"/>
      <c r="AQ179" s="143"/>
      <c r="AR179" s="142"/>
      <c r="AS179" s="142"/>
      <c r="AT179" s="142"/>
      <c r="AU179" s="141"/>
      <c r="AV179" s="141"/>
      <c r="AW179" s="141"/>
      <c r="AX179" s="140" t="s">
        <v>694</v>
      </c>
      <c r="AY179" s="140"/>
      <c r="AZ179" s="139"/>
      <c r="BA179" s="138"/>
      <c r="BB179" s="138"/>
      <c r="BC179" s="138"/>
      <c r="BD179" s="138"/>
      <c r="BE179" s="138"/>
      <c r="BF179" s="138"/>
      <c r="BG179" s="137"/>
      <c r="BH179" s="137"/>
      <c r="BI179" s="137"/>
      <c r="BJ179" s="137"/>
      <c r="BK179" s="136">
        <v>0</v>
      </c>
      <c r="BL179" s="136">
        <f t="shared" si="106"/>
        <v>1</v>
      </c>
      <c r="BM179" s="135"/>
      <c r="BN179" s="134">
        <v>0</v>
      </c>
      <c r="BO179" s="133">
        <v>0</v>
      </c>
      <c r="BP179" s="133">
        <v>0</v>
      </c>
      <c r="BQ179" s="133">
        <v>0</v>
      </c>
      <c r="BR179" s="133">
        <v>0</v>
      </c>
      <c r="BS179" s="133">
        <v>0</v>
      </c>
      <c r="BT179" s="133">
        <v>0</v>
      </c>
      <c r="BU179" s="132">
        <f t="shared" si="107"/>
        <v>0</v>
      </c>
      <c r="BV179" s="132">
        <v>0</v>
      </c>
      <c r="BW179" s="132">
        <v>0</v>
      </c>
      <c r="BX179" s="132">
        <v>0</v>
      </c>
      <c r="BY179" s="132">
        <v>0</v>
      </c>
      <c r="BZ179" s="132">
        <v>0</v>
      </c>
      <c r="CA179" s="132">
        <v>0</v>
      </c>
      <c r="CB179" s="131">
        <v>0.1</v>
      </c>
      <c r="CC179" s="131">
        <v>1.5</v>
      </c>
      <c r="CD179" s="131">
        <v>2</v>
      </c>
      <c r="CE179" s="131">
        <v>3.5</v>
      </c>
      <c r="CF179" s="131">
        <v>5</v>
      </c>
      <c r="CG179" s="131">
        <f t="shared" si="102"/>
        <v>10.573770491803279</v>
      </c>
      <c r="CH179" s="131">
        <f t="shared" si="103"/>
        <v>10.655737704918034</v>
      </c>
      <c r="CI179" s="130" t="s">
        <v>1447</v>
      </c>
      <c r="CJ179" s="129">
        <f>VLOOKUP($E179,[2]Activities!$A$9:$I$162,3,FALSE)/$AH179</f>
        <v>10.163934426229508</v>
      </c>
      <c r="CK179" s="129">
        <f>VLOOKUP($E179,[2]Activities!$A$9:$I$162,4,FALSE)/$AH179</f>
        <v>10.245901639344263</v>
      </c>
      <c r="CL179" s="129">
        <f>VLOOKUP($E179,[2]Activities!$A$9:$I$162,5,FALSE)/$AH179</f>
        <v>10.327868852459016</v>
      </c>
      <c r="CM179" s="129">
        <f>VLOOKUP($E179,[2]Activities!$A$9:$I$162,6,FALSE)/$AH179</f>
        <v>10.409836065573771</v>
      </c>
      <c r="CN179" s="129">
        <f>VLOOKUP($E179,[2]Activities!$A$9:$I$162,7,FALSE)/$AH179</f>
        <v>10.491803278688524</v>
      </c>
      <c r="CO179" s="129">
        <f>VLOOKUP($E179,[2]Activities!$A$9:$I$162,8,FALSE)/$AH179</f>
        <v>10.573770491803279</v>
      </c>
      <c r="CP179" s="129">
        <f>VLOOKUP($E179,[2]Activities!$A$9:$I$162,9,FALSE)/$AH179</f>
        <v>10.655737704918034</v>
      </c>
      <c r="CQ179" s="129"/>
      <c r="CR179" s="128"/>
      <c r="CS179" s="128"/>
      <c r="CT179" s="128"/>
      <c r="CU179" s="128"/>
      <c r="CV179" s="128"/>
      <c r="CW179" s="128"/>
      <c r="CX179" s="128"/>
      <c r="CY179" s="128"/>
      <c r="CZ179" s="128"/>
      <c r="DA179" s="128"/>
      <c r="DB179" s="128"/>
      <c r="DC179" s="128"/>
      <c r="DD179" s="128"/>
    </row>
    <row r="180" spans="1:108" x14ac:dyDescent="0.25">
      <c r="A180" s="127" t="s">
        <v>1453</v>
      </c>
      <c r="B180" s="127" t="s">
        <v>1393</v>
      </c>
      <c r="C180" s="127" t="s">
        <v>1392</v>
      </c>
      <c r="D180" s="127" t="s">
        <v>1450</v>
      </c>
      <c r="E180" s="127" t="s">
        <v>1450</v>
      </c>
      <c r="F180" s="1" t="s">
        <v>1452</v>
      </c>
      <c r="G180" s="1" t="s">
        <v>1448</v>
      </c>
      <c r="H180" s="126">
        <v>4.9400000000000004</v>
      </c>
      <c r="I180" s="126">
        <v>4.9400000000000004</v>
      </c>
      <c r="J180" s="126">
        <v>4.9400000000000004</v>
      </c>
      <c r="K180" s="126">
        <v>4.9400000000000004</v>
      </c>
      <c r="L180" s="126">
        <v>4.9400000000000004</v>
      </c>
      <c r="M180" s="126">
        <v>4.9400000000000004</v>
      </c>
      <c r="N180" s="126">
        <v>4.9400000000000004</v>
      </c>
      <c r="O180" s="115">
        <v>1</v>
      </c>
      <c r="P180" s="126">
        <v>0.35</v>
      </c>
      <c r="Q180" s="126">
        <v>0.35</v>
      </c>
      <c r="R180" s="126">
        <v>0.35</v>
      </c>
      <c r="S180" s="126">
        <v>0.35</v>
      </c>
      <c r="T180" s="126">
        <v>0.35</v>
      </c>
      <c r="U180" s="126">
        <v>0.35</v>
      </c>
      <c r="V180" s="126">
        <v>0.35</v>
      </c>
      <c r="W180" s="126">
        <v>0</v>
      </c>
      <c r="X180" s="126">
        <v>0</v>
      </c>
      <c r="Y180" s="126">
        <v>0</v>
      </c>
      <c r="Z180" s="126">
        <v>0</v>
      </c>
      <c r="AA180" s="126">
        <v>0</v>
      </c>
      <c r="AB180" s="126">
        <v>0</v>
      </c>
      <c r="AC180" s="126">
        <v>0</v>
      </c>
      <c r="AD180" s="115">
        <v>0.05</v>
      </c>
      <c r="AE180" s="115">
        <v>0</v>
      </c>
      <c r="AF180" s="115">
        <v>30</v>
      </c>
      <c r="AG180" s="115">
        <v>30</v>
      </c>
      <c r="AH180" s="125">
        <v>0.24260000000000001</v>
      </c>
      <c r="AI180" s="125" t="s">
        <v>722</v>
      </c>
      <c r="AJ180" s="125" t="s">
        <v>695</v>
      </c>
      <c r="AK180" s="125"/>
      <c r="AL180" s="124"/>
      <c r="AM180" s="124"/>
      <c r="AN180" s="124"/>
      <c r="AO180" s="124"/>
      <c r="AP180" s="124"/>
      <c r="AQ180" s="124"/>
      <c r="AR180" s="123"/>
      <c r="AS180" s="123"/>
      <c r="AT180" s="123"/>
      <c r="AU180" s="122"/>
      <c r="AV180" s="122"/>
      <c r="AW180" s="122"/>
      <c r="AX180" s="120" t="s">
        <v>694</v>
      </c>
      <c r="AY180" s="120"/>
      <c r="AZ180" s="121"/>
      <c r="BA180" s="120"/>
      <c r="BB180" s="120"/>
      <c r="BC180" s="120"/>
      <c r="BD180" s="120"/>
      <c r="BE180" s="120"/>
      <c r="BF180" s="120"/>
      <c r="BG180" s="119"/>
      <c r="BH180" s="119"/>
      <c r="BI180" s="119"/>
      <c r="BJ180" s="119"/>
      <c r="BK180" s="118">
        <v>0</v>
      </c>
      <c r="BL180" s="118">
        <f t="shared" si="106"/>
        <v>1</v>
      </c>
      <c r="BM180" s="117"/>
      <c r="BN180" s="116">
        <v>70</v>
      </c>
      <c r="BO180" s="115">
        <v>35</v>
      </c>
      <c r="BP180" s="115">
        <v>20</v>
      </c>
      <c r="BQ180" s="115">
        <v>8</v>
      </c>
      <c r="BR180" s="115">
        <v>4</v>
      </c>
      <c r="BS180" s="115">
        <v>2</v>
      </c>
      <c r="BT180" s="115">
        <v>1</v>
      </c>
      <c r="BU180" s="114">
        <f t="shared" si="107"/>
        <v>70</v>
      </c>
      <c r="BV180" s="114"/>
      <c r="BW180" s="114"/>
      <c r="BX180" s="114"/>
      <c r="BY180" s="114"/>
      <c r="BZ180" s="114"/>
      <c r="CA180" s="114"/>
      <c r="CB180" s="113">
        <v>200</v>
      </c>
      <c r="CC180" s="113">
        <v>200</v>
      </c>
      <c r="CD180" s="113">
        <v>200</v>
      </c>
      <c r="CE180" s="113">
        <v>200</v>
      </c>
      <c r="CF180" s="113">
        <v>200</v>
      </c>
      <c r="CG180" s="113">
        <v>200</v>
      </c>
      <c r="CH180" s="113">
        <v>200</v>
      </c>
      <c r="CI180" s="112" t="s">
        <v>1447</v>
      </c>
      <c r="CJ180" s="111">
        <f>VLOOKUP($E180,[2]Activities!$A$9:$I$162,3,FALSE)/$AH180</f>
        <v>700.74196207749378</v>
      </c>
      <c r="CK180" s="111">
        <f>VLOOKUP($E180,[2]Activities!$A$9:$I$162,4,FALSE)/$AH180</f>
        <v>762.57213520197854</v>
      </c>
      <c r="CL180" s="111">
        <f>VLOOKUP($E180,[2]Activities!$A$9:$I$162,5,FALSE)/$AH180</f>
        <v>824.4023083264633</v>
      </c>
      <c r="CM180" s="111">
        <f>VLOOKUP($E180,[2]Activities!$A$9:$I$162,6,FALSE)/$AH180</f>
        <v>853.25638911788951</v>
      </c>
      <c r="CN180" s="111">
        <f>VLOOKUP($E180,[2]Activities!$A$9:$I$162,7,FALSE)/$AH180</f>
        <v>886.23248145094806</v>
      </c>
      <c r="CO180" s="111">
        <f>VLOOKUP($E180,[2]Activities!$A$9:$I$162,8,FALSE)/$AH180</f>
        <v>915.08656224237427</v>
      </c>
      <c r="CP180" s="111">
        <f>VLOOKUP($E180,[2]Activities!$A$9:$I$162,9,FALSE)/$AH180</f>
        <v>948.06265457543282</v>
      </c>
      <c r="CQ180" s="111"/>
      <c r="CR180" s="110"/>
      <c r="CS180" s="110"/>
      <c r="CT180" s="110"/>
      <c r="CU180" s="110"/>
      <c r="CV180" s="110"/>
      <c r="CW180" s="110"/>
      <c r="CX180" s="110"/>
      <c r="CY180" s="110"/>
      <c r="CZ180" s="110"/>
      <c r="DA180" s="110"/>
      <c r="DB180" s="110"/>
      <c r="DC180" s="110"/>
      <c r="DD180" s="110"/>
    </row>
    <row r="181" spans="1:108" x14ac:dyDescent="0.25">
      <c r="A181" s="146" t="s">
        <v>1451</v>
      </c>
      <c r="B181" s="146" t="s">
        <v>1393</v>
      </c>
      <c r="C181" s="146" t="s">
        <v>1392</v>
      </c>
      <c r="D181" s="146" t="s">
        <v>1450</v>
      </c>
      <c r="E181" s="146" t="s">
        <v>1450</v>
      </c>
      <c r="F181" s="3" t="s">
        <v>1449</v>
      </c>
      <c r="G181" s="3" t="s">
        <v>1448</v>
      </c>
      <c r="H181" s="145">
        <v>5.19</v>
      </c>
      <c r="I181" s="145">
        <v>5.19</v>
      </c>
      <c r="J181" s="145">
        <v>5.19</v>
      </c>
      <c r="K181" s="145">
        <v>5.19</v>
      </c>
      <c r="L181" s="145">
        <v>5.19</v>
      </c>
      <c r="M181" s="145">
        <v>5.19</v>
      </c>
      <c r="N181" s="145">
        <v>5.19</v>
      </c>
      <c r="O181" s="133">
        <v>1</v>
      </c>
      <c r="P181" s="145">
        <v>0.28000000000000003</v>
      </c>
      <c r="Q181" s="145">
        <v>0.28000000000000003</v>
      </c>
      <c r="R181" s="145">
        <v>0.28000000000000003</v>
      </c>
      <c r="S181" s="145">
        <v>0.28000000000000003</v>
      </c>
      <c r="T181" s="145">
        <v>0.28000000000000003</v>
      </c>
      <c r="U181" s="145">
        <v>0.28000000000000003</v>
      </c>
      <c r="V181" s="145">
        <v>0.28000000000000003</v>
      </c>
      <c r="W181" s="145">
        <v>0</v>
      </c>
      <c r="X181" s="145">
        <v>0</v>
      </c>
      <c r="Y181" s="145">
        <v>0</v>
      </c>
      <c r="Z181" s="145">
        <v>0</v>
      </c>
      <c r="AA181" s="145">
        <v>0</v>
      </c>
      <c r="AB181" s="145">
        <v>0</v>
      </c>
      <c r="AC181" s="145">
        <v>0</v>
      </c>
      <c r="AD181" s="133">
        <v>0.05</v>
      </c>
      <c r="AE181" s="133">
        <v>0</v>
      </c>
      <c r="AF181" s="133">
        <v>30</v>
      </c>
      <c r="AG181" s="133">
        <v>30</v>
      </c>
      <c r="AH181" s="144">
        <v>0.24260000000000001</v>
      </c>
      <c r="AI181" s="144" t="s">
        <v>722</v>
      </c>
      <c r="AJ181" s="144" t="s">
        <v>695</v>
      </c>
      <c r="AK181" s="144"/>
      <c r="AL181" s="143"/>
      <c r="AM181" s="143"/>
      <c r="AN181" s="143"/>
      <c r="AO181" s="143"/>
      <c r="AP181" s="143"/>
      <c r="AQ181" s="143"/>
      <c r="AR181" s="142"/>
      <c r="AS181" s="142"/>
      <c r="AT181" s="142"/>
      <c r="AU181" s="141"/>
      <c r="AV181" s="141"/>
      <c r="AW181" s="141"/>
      <c r="AX181" s="140" t="s">
        <v>694</v>
      </c>
      <c r="AY181" s="140"/>
      <c r="AZ181" s="139"/>
      <c r="BA181" s="138"/>
      <c r="BB181" s="138"/>
      <c r="BC181" s="138"/>
      <c r="BD181" s="138"/>
      <c r="BE181" s="138"/>
      <c r="BF181" s="138"/>
      <c r="BG181" s="137"/>
      <c r="BH181" s="137"/>
      <c r="BI181" s="137"/>
      <c r="BJ181" s="137"/>
      <c r="BK181" s="136">
        <v>0</v>
      </c>
      <c r="BL181" s="136">
        <f t="shared" si="106"/>
        <v>1</v>
      </c>
      <c r="BM181" s="135"/>
      <c r="BN181" s="134">
        <v>630</v>
      </c>
      <c r="BO181" s="133">
        <v>105</v>
      </c>
      <c r="BP181" s="133">
        <v>105</v>
      </c>
      <c r="BQ181" s="133">
        <v>105</v>
      </c>
      <c r="BR181" s="133">
        <v>105</v>
      </c>
      <c r="BS181" s="133">
        <v>105</v>
      </c>
      <c r="BT181" s="133">
        <v>105</v>
      </c>
      <c r="BU181" s="132">
        <f t="shared" si="107"/>
        <v>630</v>
      </c>
      <c r="BV181" s="132"/>
      <c r="BW181" s="132"/>
      <c r="BX181" s="132"/>
      <c r="BY181" s="132"/>
      <c r="BZ181" s="132"/>
      <c r="CA181" s="132"/>
      <c r="CB181" s="131">
        <f t="shared" ref="CB181:CH182" si="108">CJ181</f>
        <v>700.74196207749378</v>
      </c>
      <c r="CC181" s="131">
        <f t="shared" si="108"/>
        <v>762.57213520197854</v>
      </c>
      <c r="CD181" s="131">
        <f t="shared" si="108"/>
        <v>824.4023083264633</v>
      </c>
      <c r="CE181" s="131">
        <f t="shared" si="108"/>
        <v>853.25638911788951</v>
      </c>
      <c r="CF181" s="131">
        <f t="shared" si="108"/>
        <v>886.23248145094806</v>
      </c>
      <c r="CG181" s="131">
        <f t="shared" si="108"/>
        <v>915.08656224237427</v>
      </c>
      <c r="CH181" s="131">
        <f t="shared" si="108"/>
        <v>948.06265457543282</v>
      </c>
      <c r="CI181" s="130" t="s">
        <v>1447</v>
      </c>
      <c r="CJ181" s="129">
        <f>VLOOKUP($E181,[2]Activities!$A$9:$I$162,3,FALSE)/$AH181</f>
        <v>700.74196207749378</v>
      </c>
      <c r="CK181" s="129">
        <f>VLOOKUP($E181,[2]Activities!$A$9:$I$162,4,FALSE)/$AH181</f>
        <v>762.57213520197854</v>
      </c>
      <c r="CL181" s="129">
        <f>VLOOKUP($E181,[2]Activities!$A$9:$I$162,5,FALSE)/$AH181</f>
        <v>824.4023083264633</v>
      </c>
      <c r="CM181" s="129">
        <f>VLOOKUP($E181,[2]Activities!$A$9:$I$162,6,FALSE)/$AH181</f>
        <v>853.25638911788951</v>
      </c>
      <c r="CN181" s="129">
        <f>VLOOKUP($E181,[2]Activities!$A$9:$I$162,7,FALSE)/$AH181</f>
        <v>886.23248145094806</v>
      </c>
      <c r="CO181" s="129">
        <f>VLOOKUP($E181,[2]Activities!$A$9:$I$162,8,FALSE)/$AH181</f>
        <v>915.08656224237427</v>
      </c>
      <c r="CP181" s="129">
        <f>VLOOKUP($E181,[2]Activities!$A$9:$I$162,9,FALSE)/$AH181</f>
        <v>948.06265457543282</v>
      </c>
      <c r="CQ181" s="129"/>
      <c r="CR181" s="128"/>
      <c r="CS181" s="128"/>
      <c r="CT181" s="128"/>
      <c r="CU181" s="128"/>
      <c r="CV181" s="128"/>
      <c r="CW181" s="128"/>
      <c r="CX181" s="128"/>
      <c r="CY181" s="128"/>
      <c r="CZ181" s="128"/>
      <c r="DA181" s="128"/>
      <c r="DB181" s="128"/>
      <c r="DC181" s="128"/>
      <c r="DD181" s="128"/>
    </row>
    <row r="182" spans="1:108" x14ac:dyDescent="0.25">
      <c r="A182" s="127" t="s">
        <v>1446</v>
      </c>
      <c r="B182" s="127" t="s">
        <v>1393</v>
      </c>
      <c r="C182" s="127" t="s">
        <v>1392</v>
      </c>
      <c r="D182" s="127" t="s">
        <v>1430</v>
      </c>
      <c r="E182" s="127" t="s">
        <v>1439</v>
      </c>
      <c r="F182" s="1" t="s">
        <v>1445</v>
      </c>
      <c r="G182" s="1" t="s">
        <v>1427</v>
      </c>
      <c r="H182" s="126">
        <v>65.489999999999995</v>
      </c>
      <c r="I182" s="126">
        <v>65.489999999999995</v>
      </c>
      <c r="J182" s="126">
        <v>65.489999999999995</v>
      </c>
      <c r="K182" s="126">
        <v>65.489999999999995</v>
      </c>
      <c r="L182" s="126">
        <v>65.489999999999995</v>
      </c>
      <c r="M182" s="126">
        <v>65.489999999999995</v>
      </c>
      <c r="N182" s="126">
        <v>65.489999999999995</v>
      </c>
      <c r="O182" s="115">
        <v>1</v>
      </c>
      <c r="P182" s="126">
        <v>1.28</v>
      </c>
      <c r="Q182" s="126">
        <v>1.28</v>
      </c>
      <c r="R182" s="126">
        <v>1.28</v>
      </c>
      <c r="S182" s="126">
        <v>1.28</v>
      </c>
      <c r="T182" s="126">
        <v>1.28</v>
      </c>
      <c r="U182" s="126">
        <v>1.28</v>
      </c>
      <c r="V182" s="126">
        <v>1.28</v>
      </c>
      <c r="W182" s="126">
        <v>0</v>
      </c>
      <c r="X182" s="126">
        <v>0</v>
      </c>
      <c r="Y182" s="126">
        <v>0</v>
      </c>
      <c r="Z182" s="126">
        <v>0</v>
      </c>
      <c r="AA182" s="126">
        <v>0</v>
      </c>
      <c r="AB182" s="126">
        <v>0</v>
      </c>
      <c r="AC182" s="126">
        <v>0</v>
      </c>
      <c r="AD182" s="115">
        <v>0.05</v>
      </c>
      <c r="AE182" s="115">
        <v>0</v>
      </c>
      <c r="AF182" s="115">
        <v>30</v>
      </c>
      <c r="AG182" s="115">
        <v>30</v>
      </c>
      <c r="AH182" s="125">
        <v>0.57599999999999996</v>
      </c>
      <c r="AI182" s="125" t="s">
        <v>722</v>
      </c>
      <c r="AJ182" s="125" t="s">
        <v>695</v>
      </c>
      <c r="AK182" s="125"/>
      <c r="AL182" s="124"/>
      <c r="AM182" s="124"/>
      <c r="AN182" s="124"/>
      <c r="AO182" s="124"/>
      <c r="AP182" s="124"/>
      <c r="AQ182" s="124"/>
      <c r="AR182" s="123"/>
      <c r="AS182" s="123"/>
      <c r="AT182" s="123"/>
      <c r="AU182" s="122"/>
      <c r="AV182" s="122"/>
      <c r="AW182" s="122"/>
      <c r="AX182" s="120" t="s">
        <v>694</v>
      </c>
      <c r="AY182" s="120"/>
      <c r="AZ182" s="121"/>
      <c r="BA182" s="120"/>
      <c r="BB182" s="120"/>
      <c r="BC182" s="120"/>
      <c r="BD182" s="120"/>
      <c r="BE182" s="120"/>
      <c r="BF182" s="120"/>
      <c r="BG182" s="119"/>
      <c r="BH182" s="119"/>
      <c r="BI182" s="119"/>
      <c r="BJ182" s="119"/>
      <c r="BK182" s="118">
        <v>0</v>
      </c>
      <c r="BL182" s="118">
        <f t="shared" si="106"/>
        <v>1</v>
      </c>
      <c r="BM182" s="117"/>
      <c r="BN182" s="116">
        <v>360</v>
      </c>
      <c r="BO182" s="115">
        <v>75</v>
      </c>
      <c r="BP182" s="115">
        <v>75</v>
      </c>
      <c r="BQ182" s="115">
        <v>60</v>
      </c>
      <c r="BR182" s="115">
        <v>60</v>
      </c>
      <c r="BS182" s="115">
        <v>50</v>
      </c>
      <c r="BT182" s="115">
        <v>40</v>
      </c>
      <c r="BU182" s="114">
        <f t="shared" si="107"/>
        <v>360</v>
      </c>
      <c r="BV182" s="114"/>
      <c r="BW182" s="114"/>
      <c r="BX182" s="114"/>
      <c r="BY182" s="114"/>
      <c r="BZ182" s="114"/>
      <c r="CA182" s="114"/>
      <c r="CB182" s="113">
        <f t="shared" si="108"/>
        <v>364.58333333333337</v>
      </c>
      <c r="CC182" s="113">
        <f t="shared" si="108"/>
        <v>416.66666666666669</v>
      </c>
      <c r="CD182" s="113">
        <f t="shared" si="108"/>
        <v>451.38888888888891</v>
      </c>
      <c r="CE182" s="113">
        <f t="shared" si="108"/>
        <v>451.38888888888891</v>
      </c>
      <c r="CF182" s="113">
        <f t="shared" si="108"/>
        <v>451.38888888888891</v>
      </c>
      <c r="CG182" s="113">
        <f t="shared" si="108"/>
        <v>451.38888888888891</v>
      </c>
      <c r="CH182" s="113">
        <f t="shared" si="108"/>
        <v>451.38888888888891</v>
      </c>
      <c r="CI182" s="112" t="s">
        <v>1274</v>
      </c>
      <c r="CJ182" s="111">
        <f>VLOOKUP($E182,[2]Activities!$A$9:$I$162,3,FALSE)/$AH182</f>
        <v>364.58333333333337</v>
      </c>
      <c r="CK182" s="111">
        <f>VLOOKUP($E182,[2]Activities!$A$9:$I$162,4,FALSE)/$AH182</f>
        <v>416.66666666666669</v>
      </c>
      <c r="CL182" s="111">
        <f>VLOOKUP($E182,[2]Activities!$A$9:$I$162,5,FALSE)/$AH182</f>
        <v>451.38888888888891</v>
      </c>
      <c r="CM182" s="111">
        <f>VLOOKUP($E182,[2]Activities!$A$9:$I$162,6,FALSE)/$AH182</f>
        <v>451.38888888888891</v>
      </c>
      <c r="CN182" s="111">
        <f>VLOOKUP($E182,[2]Activities!$A$9:$I$162,7,FALSE)/$AH182</f>
        <v>451.38888888888891</v>
      </c>
      <c r="CO182" s="111">
        <f>VLOOKUP($E182,[2]Activities!$A$9:$I$162,8,FALSE)/$AH182</f>
        <v>451.38888888888891</v>
      </c>
      <c r="CP182" s="111">
        <f>VLOOKUP($E182,[2]Activities!$A$9:$I$162,9,FALSE)/$AH182</f>
        <v>451.38888888888891</v>
      </c>
      <c r="CQ182" s="111"/>
      <c r="CR182" s="110"/>
      <c r="CS182" s="110"/>
      <c r="CT182" s="110"/>
      <c r="CU182" s="110"/>
      <c r="CV182" s="110"/>
      <c r="CW182" s="110"/>
      <c r="CX182" s="110"/>
      <c r="CY182" s="110"/>
      <c r="CZ182" s="110"/>
      <c r="DA182" s="110"/>
      <c r="DB182" s="110"/>
      <c r="DC182" s="110"/>
      <c r="DD182" s="110"/>
    </row>
    <row r="183" spans="1:108" x14ac:dyDescent="0.25">
      <c r="A183" s="146" t="s">
        <v>1444</v>
      </c>
      <c r="B183" s="146" t="s">
        <v>1393</v>
      </c>
      <c r="C183" s="146" t="s">
        <v>1392</v>
      </c>
      <c r="D183" s="146" t="s">
        <v>1430</v>
      </c>
      <c r="E183" s="146" t="s">
        <v>1439</v>
      </c>
      <c r="F183" s="3" t="s">
        <v>1443</v>
      </c>
      <c r="G183" s="3" t="s">
        <v>1427</v>
      </c>
      <c r="H183" s="145">
        <v>65.489999999999995</v>
      </c>
      <c r="I183" s="145">
        <v>65.489999999999995</v>
      </c>
      <c r="J183" s="145">
        <v>65.489999999999995</v>
      </c>
      <c r="K183" s="145">
        <v>65.489999999999995</v>
      </c>
      <c r="L183" s="145">
        <v>65.489999999999995</v>
      </c>
      <c r="M183" s="145">
        <v>65.489999999999995</v>
      </c>
      <c r="N183" s="145">
        <v>65.489999999999995</v>
      </c>
      <c r="O183" s="133">
        <v>1</v>
      </c>
      <c r="P183" s="145">
        <v>1.28</v>
      </c>
      <c r="Q183" s="145">
        <v>1.28</v>
      </c>
      <c r="R183" s="145">
        <v>1.28</v>
      </c>
      <c r="S183" s="145">
        <v>1.28</v>
      </c>
      <c r="T183" s="145">
        <v>1.28</v>
      </c>
      <c r="U183" s="145">
        <v>1.28</v>
      </c>
      <c r="V183" s="145">
        <v>1.28</v>
      </c>
      <c r="W183" s="145">
        <v>0</v>
      </c>
      <c r="X183" s="145">
        <v>0</v>
      </c>
      <c r="Y183" s="145">
        <v>0</v>
      </c>
      <c r="Z183" s="145">
        <v>0</v>
      </c>
      <c r="AA183" s="145">
        <v>0</v>
      </c>
      <c r="AB183" s="145">
        <v>0</v>
      </c>
      <c r="AC183" s="145">
        <v>0</v>
      </c>
      <c r="AD183" s="133">
        <v>0.05</v>
      </c>
      <c r="AE183" s="133">
        <v>0</v>
      </c>
      <c r="AF183" s="133">
        <v>30</v>
      </c>
      <c r="AG183" s="133">
        <v>30</v>
      </c>
      <c r="AH183" s="144">
        <v>0.57599999999999996</v>
      </c>
      <c r="AI183" s="144" t="s">
        <v>722</v>
      </c>
      <c r="AJ183" s="144" t="s">
        <v>695</v>
      </c>
      <c r="AK183" s="144"/>
      <c r="AL183" s="143"/>
      <c r="AM183" s="143"/>
      <c r="AN183" s="143"/>
      <c r="AO183" s="143"/>
      <c r="AP183" s="143"/>
      <c r="AQ183" s="143"/>
      <c r="AR183" s="142"/>
      <c r="AS183" s="142"/>
      <c r="AT183" s="142"/>
      <c r="AU183" s="141"/>
      <c r="AV183" s="141"/>
      <c r="AW183" s="141"/>
      <c r="AX183" s="140" t="s">
        <v>694</v>
      </c>
      <c r="AY183" s="140"/>
      <c r="AZ183" s="139"/>
      <c r="BA183" s="138"/>
      <c r="BB183" s="138"/>
      <c r="BC183" s="138"/>
      <c r="BD183" s="138"/>
      <c r="BE183" s="138"/>
      <c r="BF183" s="138"/>
      <c r="BG183" s="137"/>
      <c r="BH183" s="137"/>
      <c r="BI183" s="137"/>
      <c r="BJ183" s="137"/>
      <c r="BK183" s="136">
        <v>0</v>
      </c>
      <c r="BL183" s="136">
        <f t="shared" si="106"/>
        <v>1</v>
      </c>
      <c r="BM183" s="135"/>
      <c r="BN183" s="134">
        <v>0</v>
      </c>
      <c r="BO183" s="133"/>
      <c r="BP183" s="133"/>
      <c r="BQ183" s="133"/>
      <c r="BR183" s="133"/>
      <c r="BS183" s="133"/>
      <c r="BT183" s="133"/>
      <c r="BU183" s="132">
        <f t="shared" si="107"/>
        <v>0</v>
      </c>
      <c r="BV183" s="132"/>
      <c r="BW183" s="132"/>
      <c r="BX183" s="132"/>
      <c r="BY183" s="132"/>
      <c r="BZ183" s="132"/>
      <c r="CA183" s="132"/>
      <c r="CB183" s="131"/>
      <c r="CC183" s="131">
        <v>50</v>
      </c>
      <c r="CD183" s="131">
        <v>200</v>
      </c>
      <c r="CE183" s="131">
        <v>250</v>
      </c>
      <c r="CF183" s="131">
        <f t="shared" ref="CF183:CH184" si="109">CN183</f>
        <v>451.38888888888891</v>
      </c>
      <c r="CG183" s="131">
        <f t="shared" si="109"/>
        <v>451.38888888888891</v>
      </c>
      <c r="CH183" s="131">
        <f t="shared" si="109"/>
        <v>451.38888888888891</v>
      </c>
      <c r="CI183" s="130" t="s">
        <v>1074</v>
      </c>
      <c r="CJ183" s="129">
        <f>VLOOKUP($E183,[2]Activities!$A$9:$I$162,3,FALSE)/$AH183</f>
        <v>364.58333333333337</v>
      </c>
      <c r="CK183" s="129">
        <f>VLOOKUP($E183,[2]Activities!$A$9:$I$162,4,FALSE)/$AH183</f>
        <v>416.66666666666669</v>
      </c>
      <c r="CL183" s="129">
        <f>VLOOKUP($E183,[2]Activities!$A$9:$I$162,5,FALSE)/$AH183</f>
        <v>451.38888888888891</v>
      </c>
      <c r="CM183" s="129">
        <f>VLOOKUP($E183,[2]Activities!$A$9:$I$162,6,FALSE)/$AH183</f>
        <v>451.38888888888891</v>
      </c>
      <c r="CN183" s="129">
        <f>VLOOKUP($E183,[2]Activities!$A$9:$I$162,7,FALSE)/$AH183</f>
        <v>451.38888888888891</v>
      </c>
      <c r="CO183" s="129">
        <f>VLOOKUP($E183,[2]Activities!$A$9:$I$162,8,FALSE)/$AH183</f>
        <v>451.38888888888891</v>
      </c>
      <c r="CP183" s="129">
        <f>VLOOKUP($E183,[2]Activities!$A$9:$I$162,9,FALSE)/$AH183</f>
        <v>451.38888888888891</v>
      </c>
      <c r="CQ183" s="129"/>
      <c r="CR183" s="128"/>
      <c r="CS183" s="128"/>
      <c r="CT183" s="128"/>
      <c r="CU183" s="128"/>
      <c r="CV183" s="128"/>
      <c r="CW183" s="128"/>
      <c r="CX183" s="128"/>
      <c r="CY183" s="128"/>
      <c r="CZ183" s="128"/>
      <c r="DA183" s="128"/>
      <c r="DB183" s="128"/>
      <c r="DC183" s="128"/>
      <c r="DD183" s="128"/>
    </row>
    <row r="184" spans="1:108" x14ac:dyDescent="0.25">
      <c r="A184" s="127" t="s">
        <v>1442</v>
      </c>
      <c r="B184" s="127" t="s">
        <v>1393</v>
      </c>
      <c r="C184" s="127" t="s">
        <v>1392</v>
      </c>
      <c r="D184" s="127" t="s">
        <v>1430</v>
      </c>
      <c r="E184" s="127" t="s">
        <v>1439</v>
      </c>
      <c r="F184" s="1" t="s">
        <v>1441</v>
      </c>
      <c r="G184" s="1" t="s">
        <v>1427</v>
      </c>
      <c r="H184" s="126">
        <v>65.489999999999995</v>
      </c>
      <c r="I184" s="126">
        <v>65.489999999999995</v>
      </c>
      <c r="J184" s="126">
        <v>65.489999999999995</v>
      </c>
      <c r="K184" s="126">
        <v>65.489999999999995</v>
      </c>
      <c r="L184" s="126">
        <v>65.489999999999995</v>
      </c>
      <c r="M184" s="126">
        <v>65.489999999999995</v>
      </c>
      <c r="N184" s="126">
        <v>65.489999999999995</v>
      </c>
      <c r="O184" s="115">
        <v>1</v>
      </c>
      <c r="P184" s="126">
        <v>1.28</v>
      </c>
      <c r="Q184" s="126">
        <v>1.28</v>
      </c>
      <c r="R184" s="126">
        <v>1.28</v>
      </c>
      <c r="S184" s="126">
        <v>1.28</v>
      </c>
      <c r="T184" s="126">
        <v>1.28</v>
      </c>
      <c r="U184" s="126">
        <v>1.28</v>
      </c>
      <c r="V184" s="126">
        <v>1.28</v>
      </c>
      <c r="W184" s="126">
        <v>0</v>
      </c>
      <c r="X184" s="126">
        <v>0</v>
      </c>
      <c r="Y184" s="126">
        <v>0</v>
      </c>
      <c r="Z184" s="126">
        <v>0</v>
      </c>
      <c r="AA184" s="126">
        <v>0</v>
      </c>
      <c r="AB184" s="126">
        <v>0</v>
      </c>
      <c r="AC184" s="126">
        <v>0</v>
      </c>
      <c r="AD184" s="115">
        <v>0.05</v>
      </c>
      <c r="AE184" s="115">
        <v>0</v>
      </c>
      <c r="AF184" s="115">
        <v>30</v>
      </c>
      <c r="AG184" s="115">
        <v>30</v>
      </c>
      <c r="AH184" s="125">
        <v>0.57599999999999996</v>
      </c>
      <c r="AI184" s="125" t="s">
        <v>722</v>
      </c>
      <c r="AJ184" s="125" t="s">
        <v>695</v>
      </c>
      <c r="AK184" s="125"/>
      <c r="AL184" s="124"/>
      <c r="AM184" s="124"/>
      <c r="AN184" s="124"/>
      <c r="AO184" s="124"/>
      <c r="AP184" s="124"/>
      <c r="AQ184" s="124"/>
      <c r="AR184" s="123"/>
      <c r="AS184" s="123"/>
      <c r="AT184" s="123"/>
      <c r="AU184" s="122"/>
      <c r="AV184" s="122"/>
      <c r="AW184" s="122"/>
      <c r="AX184" s="120" t="s">
        <v>694</v>
      </c>
      <c r="AY184" s="120"/>
      <c r="AZ184" s="121"/>
      <c r="BA184" s="120"/>
      <c r="BB184" s="120"/>
      <c r="BC184" s="120"/>
      <c r="BD184" s="120"/>
      <c r="BE184" s="120"/>
      <c r="BF184" s="120"/>
      <c r="BG184" s="119"/>
      <c r="BH184" s="119"/>
      <c r="BI184" s="119"/>
      <c r="BJ184" s="119"/>
      <c r="BK184" s="118">
        <v>0</v>
      </c>
      <c r="BL184" s="118">
        <f t="shared" si="106"/>
        <v>1</v>
      </c>
      <c r="BM184" s="117"/>
      <c r="BN184" s="116">
        <v>0</v>
      </c>
      <c r="BO184" s="115"/>
      <c r="BP184" s="115"/>
      <c r="BQ184" s="115"/>
      <c r="BR184" s="115"/>
      <c r="BS184" s="115"/>
      <c r="BT184" s="115"/>
      <c r="BU184" s="114">
        <f t="shared" si="107"/>
        <v>0</v>
      </c>
      <c r="BV184" s="114"/>
      <c r="BW184" s="114"/>
      <c r="BX184" s="114"/>
      <c r="BY184" s="114"/>
      <c r="BZ184" s="114"/>
      <c r="CA184" s="114"/>
      <c r="CB184" s="113"/>
      <c r="CC184" s="113">
        <v>50</v>
      </c>
      <c r="CD184" s="113">
        <v>200</v>
      </c>
      <c r="CE184" s="113">
        <v>250</v>
      </c>
      <c r="CF184" s="113">
        <f t="shared" si="109"/>
        <v>451.38888888888891</v>
      </c>
      <c r="CG184" s="113">
        <f t="shared" si="109"/>
        <v>451.38888888888891</v>
      </c>
      <c r="CH184" s="113">
        <f t="shared" si="109"/>
        <v>451.38888888888891</v>
      </c>
      <c r="CI184" s="112" t="s">
        <v>1074</v>
      </c>
      <c r="CJ184" s="111">
        <f>VLOOKUP($E184,[2]Activities!$A$9:$I$162,3,FALSE)/$AH184</f>
        <v>364.58333333333337</v>
      </c>
      <c r="CK184" s="111">
        <f>VLOOKUP($E184,[2]Activities!$A$9:$I$162,4,FALSE)/$AH184</f>
        <v>416.66666666666669</v>
      </c>
      <c r="CL184" s="111">
        <f>VLOOKUP($E184,[2]Activities!$A$9:$I$162,5,FALSE)/$AH184</f>
        <v>451.38888888888891</v>
      </c>
      <c r="CM184" s="111">
        <f>VLOOKUP($E184,[2]Activities!$A$9:$I$162,6,FALSE)/$AH184</f>
        <v>451.38888888888891</v>
      </c>
      <c r="CN184" s="111">
        <f>VLOOKUP($E184,[2]Activities!$A$9:$I$162,7,FALSE)/$AH184</f>
        <v>451.38888888888891</v>
      </c>
      <c r="CO184" s="111">
        <f>VLOOKUP($E184,[2]Activities!$A$9:$I$162,8,FALSE)/$AH184</f>
        <v>451.38888888888891</v>
      </c>
      <c r="CP184" s="111">
        <f>VLOOKUP($E184,[2]Activities!$A$9:$I$162,9,FALSE)/$AH184</f>
        <v>451.38888888888891</v>
      </c>
      <c r="CQ184" s="111"/>
      <c r="CR184" s="110"/>
      <c r="CS184" s="110"/>
      <c r="CT184" s="110"/>
      <c r="CU184" s="110"/>
      <c r="CV184" s="110"/>
      <c r="CW184" s="110"/>
      <c r="CX184" s="110"/>
      <c r="CY184" s="110"/>
      <c r="CZ184" s="110"/>
      <c r="DA184" s="110"/>
      <c r="DB184" s="110"/>
      <c r="DC184" s="110"/>
      <c r="DD184" s="110"/>
    </row>
    <row r="185" spans="1:108" x14ac:dyDescent="0.25">
      <c r="A185" s="146" t="s">
        <v>1440</v>
      </c>
      <c r="B185" s="146" t="s">
        <v>1393</v>
      </c>
      <c r="C185" s="146" t="s">
        <v>1392</v>
      </c>
      <c r="D185" s="146" t="s">
        <v>1430</v>
      </c>
      <c r="E185" s="146" t="s">
        <v>1439</v>
      </c>
      <c r="F185" s="3" t="s">
        <v>1438</v>
      </c>
      <c r="G185" s="3" t="s">
        <v>1427</v>
      </c>
      <c r="H185" s="145">
        <v>144.56</v>
      </c>
      <c r="I185" s="145">
        <v>140.63399356141801</v>
      </c>
      <c r="J185" s="145">
        <v>136.78652011669928</v>
      </c>
      <c r="K185" s="145">
        <v>117.93387506674611</v>
      </c>
      <c r="L185" s="145">
        <v>100.96646935095687</v>
      </c>
      <c r="M185" s="145">
        <v>85.695829377577937</v>
      </c>
      <c r="N185" s="145">
        <v>79.97</v>
      </c>
      <c r="O185" s="133">
        <v>1</v>
      </c>
      <c r="P185" s="145">
        <v>2.2400000000000002</v>
      </c>
      <c r="Q185" s="145">
        <v>2.2400000000000002</v>
      </c>
      <c r="R185" s="145">
        <v>2.2400000000000002</v>
      </c>
      <c r="S185" s="145">
        <v>2.2400000000000002</v>
      </c>
      <c r="T185" s="145">
        <v>2.2400000000000002</v>
      </c>
      <c r="U185" s="145">
        <v>2.2400000000000002</v>
      </c>
      <c r="V185" s="145">
        <v>2.2400000000000002</v>
      </c>
      <c r="W185" s="145">
        <v>0</v>
      </c>
      <c r="X185" s="145">
        <v>0</v>
      </c>
      <c r="Y185" s="145">
        <v>0</v>
      </c>
      <c r="Z185" s="145">
        <v>0</v>
      </c>
      <c r="AA185" s="145">
        <v>0</v>
      </c>
      <c r="AB185" s="145">
        <v>0</v>
      </c>
      <c r="AC185" s="145">
        <v>0</v>
      </c>
      <c r="AD185" s="133">
        <v>0.05</v>
      </c>
      <c r="AE185" s="133">
        <v>0</v>
      </c>
      <c r="AF185" s="133">
        <v>30</v>
      </c>
      <c r="AG185" s="133">
        <v>30</v>
      </c>
      <c r="AH185" s="144">
        <v>0.57599999999999996</v>
      </c>
      <c r="AI185" s="144" t="s">
        <v>722</v>
      </c>
      <c r="AJ185" s="144" t="s">
        <v>695</v>
      </c>
      <c r="AK185" s="144"/>
      <c r="AL185" s="143"/>
      <c r="AM185" s="143"/>
      <c r="AN185" s="143"/>
      <c r="AO185" s="143"/>
      <c r="AP185" s="143"/>
      <c r="AQ185" s="143"/>
      <c r="AR185" s="142"/>
      <c r="AS185" s="142"/>
      <c r="AT185" s="142"/>
      <c r="AU185" s="141"/>
      <c r="AV185" s="141"/>
      <c r="AW185" s="141"/>
      <c r="AX185" s="140" t="s">
        <v>694</v>
      </c>
      <c r="AY185" s="140"/>
      <c r="AZ185" s="139"/>
      <c r="BA185" s="138"/>
      <c r="BB185" s="138"/>
      <c r="BC185" s="138"/>
      <c r="BD185" s="138"/>
      <c r="BE185" s="138"/>
      <c r="BF185" s="138"/>
      <c r="BG185" s="137"/>
      <c r="BH185" s="137"/>
      <c r="BI185" s="137"/>
      <c r="BJ185" s="137"/>
      <c r="BK185" s="136">
        <v>1</v>
      </c>
      <c r="BL185" s="136">
        <f t="shared" si="106"/>
        <v>1</v>
      </c>
      <c r="BM185" s="135"/>
      <c r="BN185" s="134">
        <v>0</v>
      </c>
      <c r="BO185" s="133"/>
      <c r="BP185" s="133"/>
      <c r="BQ185" s="133"/>
      <c r="BR185" s="133"/>
      <c r="BS185" s="133"/>
      <c r="BT185" s="133"/>
      <c r="BU185" s="132">
        <f t="shared" si="107"/>
        <v>0</v>
      </c>
      <c r="BV185" s="132"/>
      <c r="BW185" s="132"/>
      <c r="BX185" s="132"/>
      <c r="BY185" s="132"/>
      <c r="BZ185" s="132"/>
      <c r="CA185" s="132"/>
      <c r="CB185" s="131"/>
      <c r="CC185" s="131"/>
      <c r="CD185" s="131"/>
      <c r="CE185" s="131"/>
      <c r="CF185" s="131">
        <v>10</v>
      </c>
      <c r="CG185" s="131">
        <v>50</v>
      </c>
      <c r="CH185" s="131">
        <v>150</v>
      </c>
      <c r="CI185" s="130" t="s">
        <v>987</v>
      </c>
      <c r="CJ185" s="129">
        <f>VLOOKUP($E185,[2]Activities!$A$9:$I$162,3,FALSE)/$AH185</f>
        <v>364.58333333333337</v>
      </c>
      <c r="CK185" s="129">
        <f>VLOOKUP($E185,[2]Activities!$A$9:$I$162,4,FALSE)/$AH185</f>
        <v>416.66666666666669</v>
      </c>
      <c r="CL185" s="129">
        <f>VLOOKUP($E185,[2]Activities!$A$9:$I$162,5,FALSE)/$AH185</f>
        <v>451.38888888888891</v>
      </c>
      <c r="CM185" s="129">
        <f>VLOOKUP($E185,[2]Activities!$A$9:$I$162,6,FALSE)/$AH185</f>
        <v>451.38888888888891</v>
      </c>
      <c r="CN185" s="129">
        <f>VLOOKUP($E185,[2]Activities!$A$9:$I$162,7,FALSE)/$AH185</f>
        <v>451.38888888888891</v>
      </c>
      <c r="CO185" s="129">
        <f>VLOOKUP($E185,[2]Activities!$A$9:$I$162,8,FALSE)/$AH185</f>
        <v>451.38888888888891</v>
      </c>
      <c r="CP185" s="129">
        <f>VLOOKUP($E185,[2]Activities!$A$9:$I$162,9,FALSE)/$AH185</f>
        <v>451.38888888888891</v>
      </c>
      <c r="CQ185" s="129"/>
      <c r="CR185" s="128"/>
      <c r="CS185" s="128"/>
      <c r="CT185" s="128"/>
      <c r="CU185" s="128"/>
      <c r="CV185" s="128"/>
      <c r="CW185" s="128"/>
      <c r="CX185" s="128"/>
      <c r="CY185" s="128"/>
      <c r="CZ185" s="128"/>
      <c r="DA185" s="128"/>
      <c r="DB185" s="128"/>
      <c r="DC185" s="128"/>
      <c r="DD185" s="128"/>
    </row>
    <row r="186" spans="1:108" x14ac:dyDescent="0.25">
      <c r="A186" s="127" t="s">
        <v>1437</v>
      </c>
      <c r="B186" s="127" t="s">
        <v>1393</v>
      </c>
      <c r="C186" s="127" t="s">
        <v>1392</v>
      </c>
      <c r="D186" s="127" t="s">
        <v>1430</v>
      </c>
      <c r="E186" s="127" t="s">
        <v>1429</v>
      </c>
      <c r="F186" s="1" t="s">
        <v>1436</v>
      </c>
      <c r="G186" s="1" t="s">
        <v>1427</v>
      </c>
      <c r="H186" s="126">
        <v>72.03</v>
      </c>
      <c r="I186" s="126">
        <v>72.03</v>
      </c>
      <c r="J186" s="126">
        <v>72.03</v>
      </c>
      <c r="K186" s="126">
        <v>72.03</v>
      </c>
      <c r="L186" s="126">
        <v>72.03</v>
      </c>
      <c r="M186" s="126">
        <v>72.03</v>
      </c>
      <c r="N186" s="126">
        <v>72.03</v>
      </c>
      <c r="O186" s="115">
        <v>1</v>
      </c>
      <c r="P186" s="126">
        <v>1.4</v>
      </c>
      <c r="Q186" s="126">
        <v>1.4</v>
      </c>
      <c r="R186" s="126">
        <v>1.4</v>
      </c>
      <c r="S186" s="126">
        <v>1.4</v>
      </c>
      <c r="T186" s="126">
        <v>1.4</v>
      </c>
      <c r="U186" s="126">
        <v>1.4</v>
      </c>
      <c r="V186" s="126">
        <v>1.4</v>
      </c>
      <c r="W186" s="126">
        <v>0</v>
      </c>
      <c r="X186" s="126">
        <v>0</v>
      </c>
      <c r="Y186" s="126">
        <v>0</v>
      </c>
      <c r="Z186" s="126">
        <v>0</v>
      </c>
      <c r="AA186" s="126">
        <v>0</v>
      </c>
      <c r="AB186" s="126">
        <v>0</v>
      </c>
      <c r="AC186" s="126">
        <v>0</v>
      </c>
      <c r="AD186" s="115">
        <v>0.05</v>
      </c>
      <c r="AE186" s="115">
        <v>0</v>
      </c>
      <c r="AF186" s="115">
        <v>30</v>
      </c>
      <c r="AG186" s="115">
        <v>30</v>
      </c>
      <c r="AH186" s="125">
        <v>3.5990000000000002</v>
      </c>
      <c r="AI186" s="125" t="s">
        <v>722</v>
      </c>
      <c r="AJ186" s="125" t="s">
        <v>695</v>
      </c>
      <c r="AK186" s="125"/>
      <c r="AL186" s="124"/>
      <c r="AM186" s="124"/>
      <c r="AN186" s="124"/>
      <c r="AO186" s="124"/>
      <c r="AP186" s="124"/>
      <c r="AQ186" s="124"/>
      <c r="AR186" s="123"/>
      <c r="AS186" s="123"/>
      <c r="AT186" s="123"/>
      <c r="AU186" s="122"/>
      <c r="AV186" s="122"/>
      <c r="AW186" s="122"/>
      <c r="AX186" s="120" t="s">
        <v>694</v>
      </c>
      <c r="AY186" s="120"/>
      <c r="AZ186" s="121"/>
      <c r="BA186" s="120"/>
      <c r="BB186" s="120"/>
      <c r="BC186" s="120"/>
      <c r="BD186" s="120"/>
      <c r="BE186" s="120"/>
      <c r="BF186" s="120"/>
      <c r="BG186" s="119"/>
      <c r="BH186" s="119"/>
      <c r="BI186" s="119"/>
      <c r="BJ186" s="119"/>
      <c r="BK186" s="118">
        <v>0</v>
      </c>
      <c r="BL186" s="118">
        <f t="shared" si="106"/>
        <v>1</v>
      </c>
      <c r="BM186" s="117"/>
      <c r="BN186" s="116">
        <v>186</v>
      </c>
      <c r="BO186" s="115">
        <v>40</v>
      </c>
      <c r="BP186" s="115">
        <v>40</v>
      </c>
      <c r="BQ186" s="115">
        <v>35</v>
      </c>
      <c r="BR186" s="115">
        <v>35</v>
      </c>
      <c r="BS186" s="115">
        <v>20</v>
      </c>
      <c r="BT186" s="115">
        <v>16</v>
      </c>
      <c r="BU186" s="114">
        <f t="shared" si="107"/>
        <v>186</v>
      </c>
      <c r="BV186" s="114"/>
      <c r="BW186" s="114"/>
      <c r="BX186" s="114"/>
      <c r="BY186" s="114"/>
      <c r="BZ186" s="114"/>
      <c r="CA186" s="114"/>
      <c r="CB186" s="113">
        <f t="shared" ref="CB186:CH186" si="110">CJ186</f>
        <v>186.16282300639065</v>
      </c>
      <c r="CC186" s="113">
        <f t="shared" si="110"/>
        <v>197.27702139483188</v>
      </c>
      <c r="CD186" s="113">
        <f t="shared" si="110"/>
        <v>205.6126701861628</v>
      </c>
      <c r="CE186" s="113">
        <f t="shared" si="110"/>
        <v>205.6126701861628</v>
      </c>
      <c r="CF186" s="113">
        <f t="shared" si="110"/>
        <v>205.6126701861628</v>
      </c>
      <c r="CG186" s="113">
        <f t="shared" si="110"/>
        <v>205.6126701861628</v>
      </c>
      <c r="CH186" s="113">
        <f t="shared" si="110"/>
        <v>205.6126701861628</v>
      </c>
      <c r="CI186" s="112" t="s">
        <v>1074</v>
      </c>
      <c r="CJ186" s="111">
        <f>VLOOKUP($E186,[2]Activities!$A$9:$I$162,3,FALSE)/$AH186</f>
        <v>186.16282300639065</v>
      </c>
      <c r="CK186" s="111">
        <f>VLOOKUP($E186,[2]Activities!$A$9:$I$162,4,FALSE)/$AH186</f>
        <v>197.27702139483188</v>
      </c>
      <c r="CL186" s="111">
        <f>VLOOKUP($E186,[2]Activities!$A$9:$I$162,5,FALSE)/$AH186</f>
        <v>205.6126701861628</v>
      </c>
      <c r="CM186" s="111">
        <f>VLOOKUP($E186,[2]Activities!$A$9:$I$162,6,FALSE)/$AH186</f>
        <v>205.6126701861628</v>
      </c>
      <c r="CN186" s="111">
        <f>VLOOKUP($E186,[2]Activities!$A$9:$I$162,7,FALSE)/$AH186</f>
        <v>205.6126701861628</v>
      </c>
      <c r="CO186" s="111">
        <f>VLOOKUP($E186,[2]Activities!$A$9:$I$162,8,FALSE)/$AH186</f>
        <v>205.6126701861628</v>
      </c>
      <c r="CP186" s="111">
        <f>VLOOKUP($E186,[2]Activities!$A$9:$I$162,9,FALSE)/$AH186</f>
        <v>205.6126701861628</v>
      </c>
      <c r="CQ186" s="111"/>
      <c r="CR186" s="110"/>
      <c r="CS186" s="110"/>
      <c r="CT186" s="110"/>
      <c r="CU186" s="110"/>
      <c r="CV186" s="110"/>
      <c r="CW186" s="110"/>
      <c r="CX186" s="110"/>
      <c r="CY186" s="110"/>
      <c r="CZ186" s="110"/>
      <c r="DA186" s="110"/>
      <c r="DB186" s="110"/>
      <c r="DC186" s="110"/>
      <c r="DD186" s="110"/>
    </row>
    <row r="187" spans="1:108" x14ac:dyDescent="0.25">
      <c r="A187" s="146" t="s">
        <v>1435</v>
      </c>
      <c r="B187" s="146" t="s">
        <v>1393</v>
      </c>
      <c r="C187" s="146" t="s">
        <v>1392</v>
      </c>
      <c r="D187" s="146" t="s">
        <v>1430</v>
      </c>
      <c r="E187" s="146" t="s">
        <v>1429</v>
      </c>
      <c r="F187" s="3" t="s">
        <v>1434</v>
      </c>
      <c r="G187" s="3" t="s">
        <v>1427</v>
      </c>
      <c r="H187" s="145">
        <v>72.03</v>
      </c>
      <c r="I187" s="145">
        <v>72.03</v>
      </c>
      <c r="J187" s="145">
        <v>72.03</v>
      </c>
      <c r="K187" s="145">
        <v>72.03</v>
      </c>
      <c r="L187" s="145">
        <v>72.03</v>
      </c>
      <c r="M187" s="145">
        <v>72.03</v>
      </c>
      <c r="N187" s="145">
        <v>72.03</v>
      </c>
      <c r="O187" s="133">
        <v>1</v>
      </c>
      <c r="P187" s="145">
        <v>1.4</v>
      </c>
      <c r="Q187" s="145">
        <v>1.4</v>
      </c>
      <c r="R187" s="145">
        <v>1.4</v>
      </c>
      <c r="S187" s="145">
        <v>1.4</v>
      </c>
      <c r="T187" s="145">
        <v>1.4</v>
      </c>
      <c r="U187" s="145">
        <v>1.4</v>
      </c>
      <c r="V187" s="145">
        <v>1.4</v>
      </c>
      <c r="W187" s="145">
        <v>0</v>
      </c>
      <c r="X187" s="145">
        <v>0</v>
      </c>
      <c r="Y187" s="145">
        <v>0</v>
      </c>
      <c r="Z187" s="145">
        <v>0</v>
      </c>
      <c r="AA187" s="145">
        <v>0</v>
      </c>
      <c r="AB187" s="145">
        <v>0</v>
      </c>
      <c r="AC187" s="145">
        <v>0</v>
      </c>
      <c r="AD187" s="133">
        <v>0.05</v>
      </c>
      <c r="AE187" s="133">
        <v>0</v>
      </c>
      <c r="AF187" s="133">
        <v>30</v>
      </c>
      <c r="AG187" s="133">
        <v>30</v>
      </c>
      <c r="AH187" s="144">
        <v>3.5990000000000002</v>
      </c>
      <c r="AI187" s="144" t="s">
        <v>722</v>
      </c>
      <c r="AJ187" s="144" t="s">
        <v>695</v>
      </c>
      <c r="AK187" s="144"/>
      <c r="AL187" s="143"/>
      <c r="AM187" s="143"/>
      <c r="AN187" s="143"/>
      <c r="AO187" s="143"/>
      <c r="AP187" s="143"/>
      <c r="AQ187" s="143"/>
      <c r="AR187" s="142"/>
      <c r="AS187" s="142"/>
      <c r="AT187" s="142"/>
      <c r="AU187" s="141"/>
      <c r="AV187" s="141"/>
      <c r="AW187" s="141"/>
      <c r="AX187" s="140" t="s">
        <v>694</v>
      </c>
      <c r="AY187" s="140"/>
      <c r="AZ187" s="139"/>
      <c r="BA187" s="138"/>
      <c r="BB187" s="138"/>
      <c r="BC187" s="138"/>
      <c r="BD187" s="138"/>
      <c r="BE187" s="138"/>
      <c r="BF187" s="138"/>
      <c r="BG187" s="137"/>
      <c r="BH187" s="137"/>
      <c r="BI187" s="137"/>
      <c r="BJ187" s="137"/>
      <c r="BK187" s="136">
        <v>0</v>
      </c>
      <c r="BL187" s="136">
        <f t="shared" si="106"/>
        <v>1</v>
      </c>
      <c r="BM187" s="135"/>
      <c r="BN187" s="134">
        <v>0</v>
      </c>
      <c r="BO187" s="133"/>
      <c r="BP187" s="133"/>
      <c r="BQ187" s="133"/>
      <c r="BR187" s="133"/>
      <c r="BS187" s="133"/>
      <c r="BT187" s="133"/>
      <c r="BU187" s="132">
        <f t="shared" si="107"/>
        <v>0</v>
      </c>
      <c r="BV187" s="132"/>
      <c r="BW187" s="132"/>
      <c r="BX187" s="132"/>
      <c r="BY187" s="132"/>
      <c r="BZ187" s="132"/>
      <c r="CA187" s="132"/>
      <c r="CB187" s="131"/>
      <c r="CC187" s="131">
        <v>50</v>
      </c>
      <c r="CD187" s="131">
        <f t="shared" ref="CD187:CH188" si="111">CL187</f>
        <v>205.6126701861628</v>
      </c>
      <c r="CE187" s="131">
        <f t="shared" si="111"/>
        <v>205.6126701861628</v>
      </c>
      <c r="CF187" s="131">
        <f t="shared" si="111"/>
        <v>205.6126701861628</v>
      </c>
      <c r="CG187" s="131">
        <f t="shared" si="111"/>
        <v>205.6126701861628</v>
      </c>
      <c r="CH187" s="131">
        <f t="shared" si="111"/>
        <v>205.6126701861628</v>
      </c>
      <c r="CI187" s="130" t="s">
        <v>1274</v>
      </c>
      <c r="CJ187" s="129">
        <f>VLOOKUP($E187,[2]Activities!$A$9:$I$162,3,FALSE)/$AH187</f>
        <v>186.16282300639065</v>
      </c>
      <c r="CK187" s="129">
        <f>VLOOKUP($E187,[2]Activities!$A$9:$I$162,4,FALSE)/$AH187</f>
        <v>197.27702139483188</v>
      </c>
      <c r="CL187" s="129">
        <f>VLOOKUP($E187,[2]Activities!$A$9:$I$162,5,FALSE)/$AH187</f>
        <v>205.6126701861628</v>
      </c>
      <c r="CM187" s="129">
        <f>VLOOKUP($E187,[2]Activities!$A$9:$I$162,6,FALSE)/$AH187</f>
        <v>205.6126701861628</v>
      </c>
      <c r="CN187" s="129">
        <f>VLOOKUP($E187,[2]Activities!$A$9:$I$162,7,FALSE)/$AH187</f>
        <v>205.6126701861628</v>
      </c>
      <c r="CO187" s="129">
        <f>VLOOKUP($E187,[2]Activities!$A$9:$I$162,8,FALSE)/$AH187</f>
        <v>205.6126701861628</v>
      </c>
      <c r="CP187" s="129">
        <f>VLOOKUP($E187,[2]Activities!$A$9:$I$162,9,FALSE)/$AH187</f>
        <v>205.6126701861628</v>
      </c>
      <c r="CQ187" s="129"/>
      <c r="CR187" s="128"/>
      <c r="CS187" s="128"/>
      <c r="CT187" s="128"/>
      <c r="CU187" s="128"/>
      <c r="CV187" s="128"/>
      <c r="CW187" s="128"/>
      <c r="CX187" s="128"/>
      <c r="CY187" s="128"/>
      <c r="CZ187" s="128"/>
      <c r="DA187" s="128"/>
      <c r="DB187" s="128"/>
      <c r="DC187" s="128"/>
      <c r="DD187" s="128"/>
    </row>
    <row r="188" spans="1:108" x14ac:dyDescent="0.25">
      <c r="A188" s="127" t="s">
        <v>1433</v>
      </c>
      <c r="B188" s="127" t="s">
        <v>1393</v>
      </c>
      <c r="C188" s="127" t="s">
        <v>1392</v>
      </c>
      <c r="D188" s="127" t="s">
        <v>1430</v>
      </c>
      <c r="E188" s="127" t="s">
        <v>1429</v>
      </c>
      <c r="F188" s="1" t="s">
        <v>1432</v>
      </c>
      <c r="G188" s="1" t="s">
        <v>1427</v>
      </c>
      <c r="H188" s="126">
        <v>72.03</v>
      </c>
      <c r="I188" s="126">
        <v>72.03</v>
      </c>
      <c r="J188" s="126">
        <v>72.03</v>
      </c>
      <c r="K188" s="126">
        <v>72.03</v>
      </c>
      <c r="L188" s="126">
        <v>72.03</v>
      </c>
      <c r="M188" s="126">
        <v>72.03</v>
      </c>
      <c r="N188" s="126">
        <v>72.03</v>
      </c>
      <c r="O188" s="115">
        <v>1</v>
      </c>
      <c r="P188" s="126">
        <v>1.4</v>
      </c>
      <c r="Q188" s="126">
        <v>1.4</v>
      </c>
      <c r="R188" s="126">
        <v>1.4</v>
      </c>
      <c r="S188" s="126">
        <v>1.4</v>
      </c>
      <c r="T188" s="126">
        <v>1.4</v>
      </c>
      <c r="U188" s="126">
        <v>1.4</v>
      </c>
      <c r="V188" s="126">
        <v>1.4</v>
      </c>
      <c r="W188" s="126">
        <v>0</v>
      </c>
      <c r="X188" s="126">
        <v>0</v>
      </c>
      <c r="Y188" s="126">
        <v>0</v>
      </c>
      <c r="Z188" s="126">
        <v>0</v>
      </c>
      <c r="AA188" s="126">
        <v>0</v>
      </c>
      <c r="AB188" s="126">
        <v>0</v>
      </c>
      <c r="AC188" s="126">
        <v>0</v>
      </c>
      <c r="AD188" s="115">
        <v>0.05</v>
      </c>
      <c r="AE188" s="115">
        <v>0</v>
      </c>
      <c r="AF188" s="115">
        <v>30</v>
      </c>
      <c r="AG188" s="115">
        <v>30</v>
      </c>
      <c r="AH188" s="125">
        <v>3.5990000000000002</v>
      </c>
      <c r="AI188" s="125" t="s">
        <v>722</v>
      </c>
      <c r="AJ188" s="125" t="s">
        <v>695</v>
      </c>
      <c r="AK188" s="125"/>
      <c r="AL188" s="124"/>
      <c r="AM188" s="124"/>
      <c r="AN188" s="124"/>
      <c r="AO188" s="124"/>
      <c r="AP188" s="124"/>
      <c r="AQ188" s="124"/>
      <c r="AR188" s="123"/>
      <c r="AS188" s="123"/>
      <c r="AT188" s="123"/>
      <c r="AU188" s="122"/>
      <c r="AV188" s="122"/>
      <c r="AW188" s="122"/>
      <c r="AX188" s="120" t="s">
        <v>694</v>
      </c>
      <c r="AY188" s="120"/>
      <c r="AZ188" s="121"/>
      <c r="BA188" s="120"/>
      <c r="BB188" s="120"/>
      <c r="BC188" s="120"/>
      <c r="BD188" s="120"/>
      <c r="BE188" s="120"/>
      <c r="BF188" s="120"/>
      <c r="BG188" s="119"/>
      <c r="BH188" s="119"/>
      <c r="BI188" s="119"/>
      <c r="BJ188" s="119"/>
      <c r="BK188" s="118">
        <v>0</v>
      </c>
      <c r="BL188" s="118">
        <f t="shared" si="106"/>
        <v>1</v>
      </c>
      <c r="BM188" s="117"/>
      <c r="BN188" s="116">
        <v>0</v>
      </c>
      <c r="BO188" s="115"/>
      <c r="BP188" s="115"/>
      <c r="BQ188" s="115"/>
      <c r="BR188" s="115"/>
      <c r="BS188" s="115"/>
      <c r="BT188" s="115"/>
      <c r="BU188" s="114">
        <f t="shared" si="107"/>
        <v>0</v>
      </c>
      <c r="BV188" s="114"/>
      <c r="BW188" s="114"/>
      <c r="BX188" s="114"/>
      <c r="BY188" s="114"/>
      <c r="BZ188" s="114"/>
      <c r="CA188" s="114"/>
      <c r="CB188" s="113"/>
      <c r="CC188" s="113">
        <v>50</v>
      </c>
      <c r="CD188" s="113">
        <f t="shared" si="111"/>
        <v>205.6126701861628</v>
      </c>
      <c r="CE188" s="113">
        <f t="shared" si="111"/>
        <v>205.6126701861628</v>
      </c>
      <c r="CF188" s="113">
        <f t="shared" si="111"/>
        <v>205.6126701861628</v>
      </c>
      <c r="CG188" s="113">
        <f t="shared" si="111"/>
        <v>205.6126701861628</v>
      </c>
      <c r="CH188" s="113">
        <f t="shared" si="111"/>
        <v>205.6126701861628</v>
      </c>
      <c r="CI188" s="112" t="s">
        <v>1274</v>
      </c>
      <c r="CJ188" s="111">
        <f>VLOOKUP($E188,[2]Activities!$A$9:$I$162,3,FALSE)/$AH188</f>
        <v>186.16282300639065</v>
      </c>
      <c r="CK188" s="111">
        <f>VLOOKUP($E188,[2]Activities!$A$9:$I$162,4,FALSE)/$AH188</f>
        <v>197.27702139483188</v>
      </c>
      <c r="CL188" s="111">
        <f>VLOOKUP($E188,[2]Activities!$A$9:$I$162,5,FALSE)/$AH188</f>
        <v>205.6126701861628</v>
      </c>
      <c r="CM188" s="111">
        <f>VLOOKUP($E188,[2]Activities!$A$9:$I$162,6,FALSE)/$AH188</f>
        <v>205.6126701861628</v>
      </c>
      <c r="CN188" s="111">
        <f>VLOOKUP($E188,[2]Activities!$A$9:$I$162,7,FALSE)/$AH188</f>
        <v>205.6126701861628</v>
      </c>
      <c r="CO188" s="111">
        <f>VLOOKUP($E188,[2]Activities!$A$9:$I$162,8,FALSE)/$AH188</f>
        <v>205.6126701861628</v>
      </c>
      <c r="CP188" s="111">
        <f>VLOOKUP($E188,[2]Activities!$A$9:$I$162,9,FALSE)/$AH188</f>
        <v>205.6126701861628</v>
      </c>
      <c r="CQ188" s="111"/>
      <c r="CR188" s="110"/>
      <c r="CS188" s="110"/>
      <c r="CT188" s="110"/>
      <c r="CU188" s="110"/>
      <c r="CV188" s="110"/>
      <c r="CW188" s="110"/>
      <c r="CX188" s="110"/>
      <c r="CY188" s="110"/>
      <c r="CZ188" s="110"/>
      <c r="DA188" s="110"/>
      <c r="DB188" s="110"/>
      <c r="DC188" s="110"/>
      <c r="DD188" s="110"/>
    </row>
    <row r="189" spans="1:108" x14ac:dyDescent="0.25">
      <c r="A189" s="146" t="s">
        <v>1431</v>
      </c>
      <c r="B189" s="146" t="s">
        <v>1393</v>
      </c>
      <c r="C189" s="146" t="s">
        <v>1392</v>
      </c>
      <c r="D189" s="146" t="s">
        <v>1430</v>
      </c>
      <c r="E189" s="146" t="s">
        <v>1429</v>
      </c>
      <c r="F189" s="3" t="s">
        <v>1428</v>
      </c>
      <c r="G189" s="3" t="s">
        <v>1427</v>
      </c>
      <c r="H189" s="145">
        <v>160.43141177941729</v>
      </c>
      <c r="I189" s="145">
        <v>156.07436449388331</v>
      </c>
      <c r="J189" s="145">
        <v>151.80447243162513</v>
      </c>
      <c r="K189" s="145">
        <v>130.88197339219354</v>
      </c>
      <c r="L189" s="145">
        <v>112.05169632233866</v>
      </c>
      <c r="M189" s="145">
        <v>95.1044748938357</v>
      </c>
      <c r="N189" s="145">
        <v>88.75</v>
      </c>
      <c r="O189" s="133">
        <v>1</v>
      </c>
      <c r="P189" s="145">
        <f t="shared" ref="P189:V189" si="112">2.41</f>
        <v>2.41</v>
      </c>
      <c r="Q189" s="145">
        <f t="shared" si="112"/>
        <v>2.41</v>
      </c>
      <c r="R189" s="145">
        <f t="shared" si="112"/>
        <v>2.41</v>
      </c>
      <c r="S189" s="145">
        <f t="shared" si="112"/>
        <v>2.41</v>
      </c>
      <c r="T189" s="145">
        <f t="shared" si="112"/>
        <v>2.41</v>
      </c>
      <c r="U189" s="145">
        <f t="shared" si="112"/>
        <v>2.41</v>
      </c>
      <c r="V189" s="145">
        <f t="shared" si="112"/>
        <v>2.41</v>
      </c>
      <c r="W189" s="145">
        <v>0</v>
      </c>
      <c r="X189" s="145">
        <v>0</v>
      </c>
      <c r="Y189" s="145">
        <v>0</v>
      </c>
      <c r="Z189" s="145">
        <v>0</v>
      </c>
      <c r="AA189" s="145">
        <v>0</v>
      </c>
      <c r="AB189" s="145">
        <v>0</v>
      </c>
      <c r="AC189" s="145">
        <v>0</v>
      </c>
      <c r="AD189" s="133">
        <v>0.05</v>
      </c>
      <c r="AE189" s="133">
        <v>0</v>
      </c>
      <c r="AF189" s="133">
        <v>30</v>
      </c>
      <c r="AG189" s="133">
        <v>30</v>
      </c>
      <c r="AH189" s="144">
        <v>3.5990000000000002</v>
      </c>
      <c r="AI189" s="144" t="s">
        <v>722</v>
      </c>
      <c r="AJ189" s="144" t="s">
        <v>695</v>
      </c>
      <c r="AK189" s="144"/>
      <c r="AL189" s="143"/>
      <c r="AM189" s="143"/>
      <c r="AN189" s="143"/>
      <c r="AO189" s="143"/>
      <c r="AP189" s="143"/>
      <c r="AQ189" s="143"/>
      <c r="AR189" s="142"/>
      <c r="AS189" s="142"/>
      <c r="AT189" s="142"/>
      <c r="AU189" s="141"/>
      <c r="AV189" s="141"/>
      <c r="AW189" s="141"/>
      <c r="AX189" s="140" t="s">
        <v>694</v>
      </c>
      <c r="AY189" s="140"/>
      <c r="AZ189" s="139"/>
      <c r="BA189" s="138"/>
      <c r="BB189" s="138"/>
      <c r="BC189" s="138"/>
      <c r="BD189" s="138"/>
      <c r="BE189" s="138"/>
      <c r="BF189" s="138"/>
      <c r="BG189" s="137"/>
      <c r="BH189" s="137"/>
      <c r="BI189" s="137"/>
      <c r="BJ189" s="137"/>
      <c r="BK189" s="136">
        <v>1</v>
      </c>
      <c r="BL189" s="136">
        <f t="shared" si="106"/>
        <v>1</v>
      </c>
      <c r="BM189" s="135"/>
      <c r="BN189" s="134">
        <v>0</v>
      </c>
      <c r="BO189" s="133"/>
      <c r="BP189" s="133"/>
      <c r="BQ189" s="133"/>
      <c r="BR189" s="133"/>
      <c r="BS189" s="133"/>
      <c r="BT189" s="133"/>
      <c r="BU189" s="132">
        <f t="shared" si="107"/>
        <v>0</v>
      </c>
      <c r="BV189" s="132"/>
      <c r="BW189" s="132"/>
      <c r="BX189" s="132"/>
      <c r="BY189" s="132"/>
      <c r="BZ189" s="132"/>
      <c r="CA189" s="132"/>
      <c r="CB189" s="131"/>
      <c r="CC189" s="131"/>
      <c r="CD189" s="131"/>
      <c r="CE189" s="131"/>
      <c r="CF189" s="131"/>
      <c r="CG189" s="131">
        <v>10</v>
      </c>
      <c r="CH189" s="131">
        <v>50</v>
      </c>
      <c r="CI189" s="130" t="s">
        <v>987</v>
      </c>
      <c r="CJ189" s="129">
        <f>VLOOKUP($E189,[2]Activities!$A$9:$I$162,3,FALSE)/$AH189</f>
        <v>186.16282300639065</v>
      </c>
      <c r="CK189" s="129">
        <f>VLOOKUP($E189,[2]Activities!$A$9:$I$162,4,FALSE)/$AH189</f>
        <v>197.27702139483188</v>
      </c>
      <c r="CL189" s="129">
        <f>VLOOKUP($E189,[2]Activities!$A$9:$I$162,5,FALSE)/$AH189</f>
        <v>205.6126701861628</v>
      </c>
      <c r="CM189" s="129">
        <f>VLOOKUP($E189,[2]Activities!$A$9:$I$162,6,FALSE)/$AH189</f>
        <v>205.6126701861628</v>
      </c>
      <c r="CN189" s="129">
        <f>VLOOKUP($E189,[2]Activities!$A$9:$I$162,7,FALSE)/$AH189</f>
        <v>205.6126701861628</v>
      </c>
      <c r="CO189" s="129">
        <f>VLOOKUP($E189,[2]Activities!$A$9:$I$162,8,FALSE)/$AH189</f>
        <v>205.6126701861628</v>
      </c>
      <c r="CP189" s="129">
        <f>VLOOKUP($E189,[2]Activities!$A$9:$I$162,9,FALSE)/$AH189</f>
        <v>205.6126701861628</v>
      </c>
      <c r="CQ189" s="129"/>
      <c r="CR189" s="128"/>
      <c r="CS189" s="128"/>
      <c r="CT189" s="128"/>
      <c r="CU189" s="128"/>
      <c r="CV189" s="128"/>
      <c r="CW189" s="128"/>
      <c r="CX189" s="128"/>
      <c r="CY189" s="128"/>
      <c r="CZ189" s="128"/>
      <c r="DA189" s="128"/>
      <c r="DB189" s="128"/>
      <c r="DC189" s="128"/>
      <c r="DD189" s="128"/>
    </row>
    <row r="190" spans="1:108" x14ac:dyDescent="0.25">
      <c r="A190" s="127" t="s">
        <v>1426</v>
      </c>
      <c r="B190" s="127" t="s">
        <v>1393</v>
      </c>
      <c r="C190" s="127" t="s">
        <v>1392</v>
      </c>
      <c r="D190" s="127" t="s">
        <v>1398</v>
      </c>
      <c r="E190" s="127" t="s">
        <v>1413</v>
      </c>
      <c r="F190" s="1" t="s">
        <v>1425</v>
      </c>
      <c r="G190" s="1" t="s">
        <v>1395</v>
      </c>
      <c r="H190" s="126">
        <v>0.44</v>
      </c>
      <c r="I190" s="126">
        <v>0.44</v>
      </c>
      <c r="J190" s="126">
        <v>0.44</v>
      </c>
      <c r="K190" s="126">
        <v>0.44</v>
      </c>
      <c r="L190" s="126">
        <v>0.44</v>
      </c>
      <c r="M190" s="126">
        <v>0.44</v>
      </c>
      <c r="N190" s="126">
        <v>0.44</v>
      </c>
      <c r="O190" s="115">
        <v>1</v>
      </c>
      <c r="P190" s="126">
        <v>0.09</v>
      </c>
      <c r="Q190" s="126">
        <v>0.09</v>
      </c>
      <c r="R190" s="126">
        <v>0.09</v>
      </c>
      <c r="S190" s="126">
        <v>0.09</v>
      </c>
      <c r="T190" s="126">
        <v>0.09</v>
      </c>
      <c r="U190" s="126">
        <v>0.09</v>
      </c>
      <c r="V190" s="126">
        <v>0.09</v>
      </c>
      <c r="W190" s="126">
        <v>0</v>
      </c>
      <c r="X190" s="126">
        <v>0</v>
      </c>
      <c r="Y190" s="126">
        <v>0</v>
      </c>
      <c r="Z190" s="126">
        <v>0</v>
      </c>
      <c r="AA190" s="126">
        <v>0</v>
      </c>
      <c r="AB190" s="126">
        <v>0</v>
      </c>
      <c r="AC190" s="126">
        <v>0</v>
      </c>
      <c r="AD190" s="115">
        <v>0.05</v>
      </c>
      <c r="AE190" s="115">
        <v>0</v>
      </c>
      <c r="AF190" s="115">
        <v>30</v>
      </c>
      <c r="AG190" s="115">
        <v>30</v>
      </c>
      <c r="AH190" s="125">
        <v>0.19700000000000001</v>
      </c>
      <c r="AI190" s="125" t="s">
        <v>722</v>
      </c>
      <c r="AJ190" s="125" t="s">
        <v>695</v>
      </c>
      <c r="AK190" s="125"/>
      <c r="AL190" s="124"/>
      <c r="AM190" s="124"/>
      <c r="AN190" s="124"/>
      <c r="AO190" s="124"/>
      <c r="AP190" s="124"/>
      <c r="AQ190" s="124"/>
      <c r="AR190" s="123"/>
      <c r="AS190" s="123"/>
      <c r="AT190" s="123"/>
      <c r="AU190" s="122"/>
      <c r="AV190" s="122"/>
      <c r="AW190" s="122"/>
      <c r="AX190" s="120" t="s">
        <v>694</v>
      </c>
      <c r="AY190" s="120"/>
      <c r="AZ190" s="121"/>
      <c r="BA190" s="120"/>
      <c r="BB190" s="120"/>
      <c r="BC190" s="120"/>
      <c r="BD190" s="120"/>
      <c r="BE190" s="120"/>
      <c r="BF190" s="120"/>
      <c r="BG190" s="119"/>
      <c r="BH190" s="119"/>
      <c r="BI190" s="119"/>
      <c r="BJ190" s="119"/>
      <c r="BK190" s="118">
        <v>0</v>
      </c>
      <c r="BL190" s="118">
        <f t="shared" si="106"/>
        <v>1</v>
      </c>
      <c r="BM190" s="117"/>
      <c r="BN190" s="116">
        <v>100</v>
      </c>
      <c r="BO190" s="115">
        <v>30</v>
      </c>
      <c r="BP190" s="115">
        <v>30</v>
      </c>
      <c r="BQ190" s="115">
        <v>15</v>
      </c>
      <c r="BR190" s="115">
        <v>15</v>
      </c>
      <c r="BS190" s="115">
        <v>5</v>
      </c>
      <c r="BT190" s="115">
        <v>5</v>
      </c>
      <c r="BU190" s="114">
        <f t="shared" si="107"/>
        <v>100</v>
      </c>
      <c r="BV190" s="114"/>
      <c r="BW190" s="114"/>
      <c r="BX190" s="114"/>
      <c r="BY190" s="114"/>
      <c r="BZ190" s="114"/>
      <c r="CA190" s="114"/>
      <c r="CB190" s="113">
        <f t="shared" ref="CB190:CH190" si="113">CJ190</f>
        <v>279.18781725888323</v>
      </c>
      <c r="CC190" s="113">
        <f t="shared" si="113"/>
        <v>319.79695431472078</v>
      </c>
      <c r="CD190" s="113">
        <f t="shared" si="113"/>
        <v>355.32994923857865</v>
      </c>
      <c r="CE190" s="113">
        <f t="shared" si="113"/>
        <v>380.71065989847716</v>
      </c>
      <c r="CF190" s="113">
        <f t="shared" si="113"/>
        <v>406.09137055837562</v>
      </c>
      <c r="CG190" s="113">
        <f t="shared" si="113"/>
        <v>431.47208121827407</v>
      </c>
      <c r="CH190" s="113">
        <f t="shared" si="113"/>
        <v>456.85279187817258</v>
      </c>
      <c r="CI190" s="112" t="s">
        <v>1274</v>
      </c>
      <c r="CJ190" s="111">
        <f>VLOOKUP($E190,[2]Activities!$A$9:$I$162,3,FALSE)/$AH190</f>
        <v>279.18781725888323</v>
      </c>
      <c r="CK190" s="111">
        <f>VLOOKUP($E190,[2]Activities!$A$9:$I$162,4,FALSE)/$AH190</f>
        <v>319.79695431472078</v>
      </c>
      <c r="CL190" s="111">
        <f>VLOOKUP($E190,[2]Activities!$A$9:$I$162,5,FALSE)/$AH190</f>
        <v>355.32994923857865</v>
      </c>
      <c r="CM190" s="111">
        <f>VLOOKUP($E190,[2]Activities!$A$9:$I$162,6,FALSE)/$AH190</f>
        <v>380.71065989847716</v>
      </c>
      <c r="CN190" s="111">
        <f>VLOOKUP($E190,[2]Activities!$A$9:$I$162,7,FALSE)/$AH190</f>
        <v>406.09137055837562</v>
      </c>
      <c r="CO190" s="111">
        <f>VLOOKUP($E190,[2]Activities!$A$9:$I$162,8,FALSE)/$AH190</f>
        <v>431.47208121827407</v>
      </c>
      <c r="CP190" s="111">
        <f>VLOOKUP($E190,[2]Activities!$A$9:$I$162,9,FALSE)/$AH190</f>
        <v>456.85279187817258</v>
      </c>
      <c r="CQ190" s="111"/>
      <c r="CR190" s="110"/>
      <c r="CS190" s="110"/>
      <c r="CT190" s="110"/>
      <c r="CU190" s="110"/>
      <c r="CV190" s="110"/>
      <c r="CW190" s="110"/>
      <c r="CX190" s="110"/>
      <c r="CY190" s="110"/>
      <c r="CZ190" s="110"/>
      <c r="DA190" s="110"/>
      <c r="DB190" s="110"/>
      <c r="DC190" s="110"/>
      <c r="DD190" s="110"/>
    </row>
    <row r="191" spans="1:108" x14ac:dyDescent="0.25">
      <c r="A191" s="146" t="s">
        <v>1424</v>
      </c>
      <c r="B191" s="146" t="s">
        <v>1393</v>
      </c>
      <c r="C191" s="146" t="s">
        <v>1392</v>
      </c>
      <c r="D191" s="146" t="s">
        <v>1398</v>
      </c>
      <c r="E191" s="146" t="s">
        <v>1413</v>
      </c>
      <c r="F191" s="3" t="s">
        <v>1423</v>
      </c>
      <c r="G191" s="3" t="s">
        <v>1395</v>
      </c>
      <c r="H191" s="145">
        <v>0.44</v>
      </c>
      <c r="I191" s="145">
        <v>0.44</v>
      </c>
      <c r="J191" s="145">
        <v>0.44</v>
      </c>
      <c r="K191" s="145">
        <v>0.44</v>
      </c>
      <c r="L191" s="145">
        <v>0.44</v>
      </c>
      <c r="M191" s="145">
        <v>0.44</v>
      </c>
      <c r="N191" s="145">
        <v>0.44</v>
      </c>
      <c r="O191" s="133">
        <v>1</v>
      </c>
      <c r="P191" s="145">
        <v>0.09</v>
      </c>
      <c r="Q191" s="145">
        <v>0.09</v>
      </c>
      <c r="R191" s="145">
        <v>0.09</v>
      </c>
      <c r="S191" s="145">
        <v>0.09</v>
      </c>
      <c r="T191" s="145">
        <v>0.09</v>
      </c>
      <c r="U191" s="145">
        <v>0.09</v>
      </c>
      <c r="V191" s="145">
        <v>0.09</v>
      </c>
      <c r="W191" s="145">
        <v>0</v>
      </c>
      <c r="X191" s="145">
        <v>0</v>
      </c>
      <c r="Y191" s="145">
        <v>0</v>
      </c>
      <c r="Z191" s="145">
        <v>0</v>
      </c>
      <c r="AA191" s="145">
        <v>0</v>
      </c>
      <c r="AB191" s="145">
        <v>0</v>
      </c>
      <c r="AC191" s="145">
        <v>0</v>
      </c>
      <c r="AD191" s="133">
        <v>0.05</v>
      </c>
      <c r="AE191" s="133">
        <v>0</v>
      </c>
      <c r="AF191" s="133">
        <v>30</v>
      </c>
      <c r="AG191" s="133">
        <v>30</v>
      </c>
      <c r="AH191" s="144">
        <v>0.19700000000000001</v>
      </c>
      <c r="AI191" s="144" t="s">
        <v>722</v>
      </c>
      <c r="AJ191" s="144" t="s">
        <v>695</v>
      </c>
      <c r="AK191" s="144"/>
      <c r="AL191" s="143"/>
      <c r="AM191" s="143"/>
      <c r="AN191" s="143"/>
      <c r="AO191" s="143"/>
      <c r="AP191" s="143"/>
      <c r="AQ191" s="143"/>
      <c r="AR191" s="142"/>
      <c r="AS191" s="142"/>
      <c r="AT191" s="142"/>
      <c r="AU191" s="141"/>
      <c r="AV191" s="141"/>
      <c r="AW191" s="141"/>
      <c r="AX191" s="140" t="s">
        <v>694</v>
      </c>
      <c r="AY191" s="140"/>
      <c r="AZ191" s="139"/>
      <c r="BA191" s="138"/>
      <c r="BB191" s="138"/>
      <c r="BC191" s="138"/>
      <c r="BD191" s="138"/>
      <c r="BE191" s="138"/>
      <c r="BF191" s="138"/>
      <c r="BG191" s="137"/>
      <c r="BH191" s="137"/>
      <c r="BI191" s="137"/>
      <c r="BJ191" s="137"/>
      <c r="BK191" s="136">
        <v>0</v>
      </c>
      <c r="BL191" s="136">
        <f t="shared" si="106"/>
        <v>1</v>
      </c>
      <c r="BM191" s="135"/>
      <c r="BN191" s="134">
        <v>0</v>
      </c>
      <c r="BO191" s="133"/>
      <c r="BP191" s="133"/>
      <c r="BQ191" s="133"/>
      <c r="BR191" s="133"/>
      <c r="BS191" s="133"/>
      <c r="BT191" s="133"/>
      <c r="BU191" s="132">
        <f t="shared" si="107"/>
        <v>0</v>
      </c>
      <c r="BV191" s="132"/>
      <c r="BW191" s="132"/>
      <c r="BX191" s="132"/>
      <c r="BY191" s="132"/>
      <c r="BZ191" s="132"/>
      <c r="CA191" s="132"/>
      <c r="CB191" s="131"/>
      <c r="CC191" s="131">
        <v>210</v>
      </c>
      <c r="CD191" s="131">
        <f t="shared" ref="CD191:CH195" si="114">CL191</f>
        <v>355.32994923857865</v>
      </c>
      <c r="CE191" s="131">
        <f t="shared" si="114"/>
        <v>380.71065989847716</v>
      </c>
      <c r="CF191" s="131">
        <f t="shared" si="114"/>
        <v>406.09137055837562</v>
      </c>
      <c r="CG191" s="131">
        <f t="shared" si="114"/>
        <v>431.47208121827407</v>
      </c>
      <c r="CH191" s="131">
        <f t="shared" si="114"/>
        <v>456.85279187817258</v>
      </c>
      <c r="CI191" s="130" t="s">
        <v>1287</v>
      </c>
      <c r="CJ191" s="129">
        <f>VLOOKUP($E191,[2]Activities!$A$9:$I$162,3,FALSE)/$AH191</f>
        <v>279.18781725888323</v>
      </c>
      <c r="CK191" s="129">
        <f>VLOOKUP($E191,[2]Activities!$A$9:$I$162,4,FALSE)/$AH191</f>
        <v>319.79695431472078</v>
      </c>
      <c r="CL191" s="129">
        <f>VLOOKUP($E191,[2]Activities!$A$9:$I$162,5,FALSE)/$AH191</f>
        <v>355.32994923857865</v>
      </c>
      <c r="CM191" s="129">
        <f>VLOOKUP($E191,[2]Activities!$A$9:$I$162,6,FALSE)/$AH191</f>
        <v>380.71065989847716</v>
      </c>
      <c r="CN191" s="129">
        <f>VLOOKUP($E191,[2]Activities!$A$9:$I$162,7,FALSE)/$AH191</f>
        <v>406.09137055837562</v>
      </c>
      <c r="CO191" s="129">
        <f>VLOOKUP($E191,[2]Activities!$A$9:$I$162,8,FALSE)/$AH191</f>
        <v>431.47208121827407</v>
      </c>
      <c r="CP191" s="129">
        <f>VLOOKUP($E191,[2]Activities!$A$9:$I$162,9,FALSE)/$AH191</f>
        <v>456.85279187817258</v>
      </c>
      <c r="CQ191" s="129"/>
      <c r="CR191" s="128"/>
      <c r="CS191" s="128"/>
      <c r="CT191" s="128"/>
      <c r="CU191" s="128"/>
      <c r="CV191" s="128"/>
      <c r="CW191" s="128"/>
      <c r="CX191" s="128"/>
      <c r="CY191" s="128"/>
      <c r="CZ191" s="128"/>
      <c r="DA191" s="128"/>
      <c r="DB191" s="128"/>
      <c r="DC191" s="128"/>
      <c r="DD191" s="128"/>
    </row>
    <row r="192" spans="1:108" x14ac:dyDescent="0.25">
      <c r="A192" s="127" t="s">
        <v>1422</v>
      </c>
      <c r="B192" s="127" t="s">
        <v>1393</v>
      </c>
      <c r="C192" s="127" t="s">
        <v>1392</v>
      </c>
      <c r="D192" s="127" t="s">
        <v>1398</v>
      </c>
      <c r="E192" s="127" t="s">
        <v>1413</v>
      </c>
      <c r="F192" s="1" t="s">
        <v>1421</v>
      </c>
      <c r="G192" s="1" t="s">
        <v>1395</v>
      </c>
      <c r="H192" s="126">
        <v>0.55000000000000004</v>
      </c>
      <c r="I192" s="126">
        <v>0.44</v>
      </c>
      <c r="J192" s="126">
        <v>0.44</v>
      </c>
      <c r="K192" s="126">
        <v>0.44</v>
      </c>
      <c r="L192" s="126">
        <v>0.44</v>
      </c>
      <c r="M192" s="126">
        <v>0.44</v>
      </c>
      <c r="N192" s="126">
        <v>0.44</v>
      </c>
      <c r="O192" s="115">
        <v>1</v>
      </c>
      <c r="P192" s="126">
        <v>0.09</v>
      </c>
      <c r="Q192" s="126">
        <v>0.09</v>
      </c>
      <c r="R192" s="126">
        <v>0.09</v>
      </c>
      <c r="S192" s="126">
        <v>0.09</v>
      </c>
      <c r="T192" s="126">
        <v>0.09</v>
      </c>
      <c r="U192" s="126">
        <v>0.09</v>
      </c>
      <c r="V192" s="126">
        <v>0.09</v>
      </c>
      <c r="W192" s="126">
        <v>0</v>
      </c>
      <c r="X192" s="126">
        <v>0</v>
      </c>
      <c r="Y192" s="126">
        <v>0</v>
      </c>
      <c r="Z192" s="126">
        <v>0</v>
      </c>
      <c r="AA192" s="126">
        <v>0</v>
      </c>
      <c r="AB192" s="126">
        <v>0</v>
      </c>
      <c r="AC192" s="126">
        <v>0</v>
      </c>
      <c r="AD192" s="115">
        <v>0.05</v>
      </c>
      <c r="AE192" s="115">
        <v>0</v>
      </c>
      <c r="AF192" s="115">
        <v>30</v>
      </c>
      <c r="AG192" s="115">
        <v>30</v>
      </c>
      <c r="AH192" s="125">
        <v>0.19700000000000001</v>
      </c>
      <c r="AI192" s="125" t="s">
        <v>722</v>
      </c>
      <c r="AJ192" s="125" t="s">
        <v>695</v>
      </c>
      <c r="AK192" s="125"/>
      <c r="AL192" s="124"/>
      <c r="AM192" s="124"/>
      <c r="AN192" s="124"/>
      <c r="AO192" s="124"/>
      <c r="AP192" s="124"/>
      <c r="AQ192" s="124"/>
      <c r="AR192" s="123"/>
      <c r="AS192" s="123"/>
      <c r="AT192" s="123"/>
      <c r="AU192" s="122"/>
      <c r="AV192" s="122"/>
      <c r="AW192" s="122"/>
      <c r="AX192" s="120" t="s">
        <v>694</v>
      </c>
      <c r="AY192" s="120"/>
      <c r="AZ192" s="121"/>
      <c r="BA192" s="120"/>
      <c r="BB192" s="120"/>
      <c r="BC192" s="120"/>
      <c r="BD192" s="120"/>
      <c r="BE192" s="120"/>
      <c r="BF192" s="120"/>
      <c r="BG192" s="119"/>
      <c r="BH192" s="119"/>
      <c r="BI192" s="119"/>
      <c r="BJ192" s="119"/>
      <c r="BK192" s="118">
        <v>0</v>
      </c>
      <c r="BL192" s="118">
        <f t="shared" si="106"/>
        <v>1</v>
      </c>
      <c r="BM192" s="117"/>
      <c r="BN192" s="116">
        <v>120</v>
      </c>
      <c r="BO192" s="115">
        <v>30</v>
      </c>
      <c r="BP192" s="115">
        <v>30</v>
      </c>
      <c r="BQ192" s="115">
        <v>20</v>
      </c>
      <c r="BR192" s="115">
        <v>20</v>
      </c>
      <c r="BS192" s="115">
        <v>10</v>
      </c>
      <c r="BT192" s="115">
        <v>10</v>
      </c>
      <c r="BU192" s="114">
        <f t="shared" si="107"/>
        <v>120</v>
      </c>
      <c r="BV192" s="114"/>
      <c r="BW192" s="114"/>
      <c r="BX192" s="114"/>
      <c r="BY192" s="114"/>
      <c r="BZ192" s="114"/>
      <c r="CA192" s="114"/>
      <c r="CB192" s="113">
        <v>120</v>
      </c>
      <c r="CC192" s="113">
        <v>210</v>
      </c>
      <c r="CD192" s="113">
        <f t="shared" si="114"/>
        <v>355.32994923857865</v>
      </c>
      <c r="CE192" s="113">
        <f t="shared" si="114"/>
        <v>380.71065989847716</v>
      </c>
      <c r="CF192" s="113">
        <f t="shared" si="114"/>
        <v>406.09137055837562</v>
      </c>
      <c r="CG192" s="113">
        <f t="shared" si="114"/>
        <v>431.47208121827407</v>
      </c>
      <c r="CH192" s="113">
        <f t="shared" si="114"/>
        <v>456.85279187817258</v>
      </c>
      <c r="CI192" s="112" t="s">
        <v>1287</v>
      </c>
      <c r="CJ192" s="111">
        <f>VLOOKUP($E192,[2]Activities!$A$9:$I$162,3,FALSE)/$AH192</f>
        <v>279.18781725888323</v>
      </c>
      <c r="CK192" s="111">
        <f>VLOOKUP($E192,[2]Activities!$A$9:$I$162,4,FALSE)/$AH192</f>
        <v>319.79695431472078</v>
      </c>
      <c r="CL192" s="111">
        <f>VLOOKUP($E192,[2]Activities!$A$9:$I$162,5,FALSE)/$AH192</f>
        <v>355.32994923857865</v>
      </c>
      <c r="CM192" s="111">
        <f>VLOOKUP($E192,[2]Activities!$A$9:$I$162,6,FALSE)/$AH192</f>
        <v>380.71065989847716</v>
      </c>
      <c r="CN192" s="111">
        <f>VLOOKUP($E192,[2]Activities!$A$9:$I$162,7,FALSE)/$AH192</f>
        <v>406.09137055837562</v>
      </c>
      <c r="CO192" s="111">
        <f>VLOOKUP($E192,[2]Activities!$A$9:$I$162,8,FALSE)/$AH192</f>
        <v>431.47208121827407</v>
      </c>
      <c r="CP192" s="111">
        <f>VLOOKUP($E192,[2]Activities!$A$9:$I$162,9,FALSE)/$AH192</f>
        <v>456.85279187817258</v>
      </c>
      <c r="CQ192" s="111"/>
      <c r="CR192" s="110"/>
      <c r="CS192" s="110"/>
      <c r="CT192" s="110"/>
      <c r="CU192" s="110"/>
      <c r="CV192" s="110"/>
      <c r="CW192" s="110"/>
      <c r="CX192" s="110"/>
      <c r="CY192" s="110"/>
      <c r="CZ192" s="110"/>
      <c r="DA192" s="110"/>
      <c r="DB192" s="110"/>
      <c r="DC192" s="110"/>
      <c r="DD192" s="110"/>
    </row>
    <row r="193" spans="1:108" x14ac:dyDescent="0.25">
      <c r="A193" s="146" t="s">
        <v>1420</v>
      </c>
      <c r="B193" s="146" t="s">
        <v>1393</v>
      </c>
      <c r="C193" s="146" t="s">
        <v>1392</v>
      </c>
      <c r="D193" s="146" t="s">
        <v>1398</v>
      </c>
      <c r="E193" s="146" t="s">
        <v>1413</v>
      </c>
      <c r="F193" s="3" t="s">
        <v>1419</v>
      </c>
      <c r="G193" s="3" t="s">
        <v>1395</v>
      </c>
      <c r="H193" s="145">
        <v>0.55000000000000004</v>
      </c>
      <c r="I193" s="145">
        <v>0.44</v>
      </c>
      <c r="J193" s="145">
        <v>0.44</v>
      </c>
      <c r="K193" s="145">
        <v>0.44</v>
      </c>
      <c r="L193" s="145">
        <v>0.44</v>
      </c>
      <c r="M193" s="145">
        <v>0.44</v>
      </c>
      <c r="N193" s="145">
        <v>0.44</v>
      </c>
      <c r="O193" s="133">
        <v>1</v>
      </c>
      <c r="P193" s="145">
        <v>0.09</v>
      </c>
      <c r="Q193" s="145">
        <v>0.09</v>
      </c>
      <c r="R193" s="145">
        <v>0.09</v>
      </c>
      <c r="S193" s="145">
        <v>0.09</v>
      </c>
      <c r="T193" s="145">
        <v>0.09</v>
      </c>
      <c r="U193" s="145">
        <v>0.09</v>
      </c>
      <c r="V193" s="145">
        <v>0.09</v>
      </c>
      <c r="W193" s="145">
        <v>0</v>
      </c>
      <c r="X193" s="145">
        <v>0</v>
      </c>
      <c r="Y193" s="145">
        <v>0</v>
      </c>
      <c r="Z193" s="145">
        <v>0</v>
      </c>
      <c r="AA193" s="145">
        <v>0</v>
      </c>
      <c r="AB193" s="145">
        <v>0</v>
      </c>
      <c r="AC193" s="145">
        <v>0</v>
      </c>
      <c r="AD193" s="133">
        <v>0.05</v>
      </c>
      <c r="AE193" s="133">
        <v>0</v>
      </c>
      <c r="AF193" s="133">
        <v>30</v>
      </c>
      <c r="AG193" s="133">
        <v>30</v>
      </c>
      <c r="AH193" s="144">
        <v>0.19700000000000001</v>
      </c>
      <c r="AI193" s="144" t="s">
        <v>722</v>
      </c>
      <c r="AJ193" s="144" t="s">
        <v>695</v>
      </c>
      <c r="AK193" s="144"/>
      <c r="AL193" s="143"/>
      <c r="AM193" s="143"/>
      <c r="AN193" s="143"/>
      <c r="AO193" s="143"/>
      <c r="AP193" s="143"/>
      <c r="AQ193" s="143"/>
      <c r="AR193" s="142"/>
      <c r="AS193" s="142"/>
      <c r="AT193" s="142"/>
      <c r="AU193" s="141"/>
      <c r="AV193" s="141"/>
      <c r="AW193" s="141"/>
      <c r="AX193" s="140" t="s">
        <v>694</v>
      </c>
      <c r="AY193" s="140"/>
      <c r="AZ193" s="139"/>
      <c r="BA193" s="138"/>
      <c r="BB193" s="138"/>
      <c r="BC193" s="138"/>
      <c r="BD193" s="138"/>
      <c r="BE193" s="138"/>
      <c r="BF193" s="138"/>
      <c r="BG193" s="137"/>
      <c r="BH193" s="137"/>
      <c r="BI193" s="137"/>
      <c r="BJ193" s="137"/>
      <c r="BK193" s="136">
        <v>0</v>
      </c>
      <c r="BL193" s="136">
        <f t="shared" si="106"/>
        <v>1</v>
      </c>
      <c r="BM193" s="135"/>
      <c r="BN193" s="134">
        <v>0</v>
      </c>
      <c r="BO193" s="133"/>
      <c r="BP193" s="133"/>
      <c r="BQ193" s="133"/>
      <c r="BR193" s="133"/>
      <c r="BS193" s="133"/>
      <c r="BT193" s="133"/>
      <c r="BU193" s="132">
        <f t="shared" si="107"/>
        <v>0</v>
      </c>
      <c r="BV193" s="132"/>
      <c r="BW193" s="132"/>
      <c r="BX193" s="132"/>
      <c r="BY193" s="132"/>
      <c r="BZ193" s="132"/>
      <c r="CA193" s="132"/>
      <c r="CB193" s="131"/>
      <c r="CC193" s="131">
        <v>210</v>
      </c>
      <c r="CD193" s="131">
        <f t="shared" si="114"/>
        <v>355.32994923857865</v>
      </c>
      <c r="CE193" s="131">
        <f t="shared" si="114"/>
        <v>380.71065989847716</v>
      </c>
      <c r="CF193" s="131">
        <f t="shared" si="114"/>
        <v>406.09137055837562</v>
      </c>
      <c r="CG193" s="131">
        <f t="shared" si="114"/>
        <v>431.47208121827407</v>
      </c>
      <c r="CH193" s="131">
        <f t="shared" si="114"/>
        <v>456.85279187817258</v>
      </c>
      <c r="CI193" s="130" t="s">
        <v>1287</v>
      </c>
      <c r="CJ193" s="129">
        <f>VLOOKUP($E193,[2]Activities!$A$9:$I$162,3,FALSE)/$AH193</f>
        <v>279.18781725888323</v>
      </c>
      <c r="CK193" s="129">
        <f>VLOOKUP($E193,[2]Activities!$A$9:$I$162,4,FALSE)/$AH193</f>
        <v>319.79695431472078</v>
      </c>
      <c r="CL193" s="129">
        <f>VLOOKUP($E193,[2]Activities!$A$9:$I$162,5,FALSE)/$AH193</f>
        <v>355.32994923857865</v>
      </c>
      <c r="CM193" s="129">
        <f>VLOOKUP($E193,[2]Activities!$A$9:$I$162,6,FALSE)/$AH193</f>
        <v>380.71065989847716</v>
      </c>
      <c r="CN193" s="129">
        <f>VLOOKUP($E193,[2]Activities!$A$9:$I$162,7,FALSE)/$AH193</f>
        <v>406.09137055837562</v>
      </c>
      <c r="CO193" s="129">
        <f>VLOOKUP($E193,[2]Activities!$A$9:$I$162,8,FALSE)/$AH193</f>
        <v>431.47208121827407</v>
      </c>
      <c r="CP193" s="129">
        <f>VLOOKUP($E193,[2]Activities!$A$9:$I$162,9,FALSE)/$AH193</f>
        <v>456.85279187817258</v>
      </c>
      <c r="CQ193" s="129"/>
      <c r="CR193" s="128"/>
      <c r="CS193" s="128"/>
      <c r="CT193" s="128"/>
      <c r="CU193" s="128"/>
      <c r="CV193" s="128"/>
      <c r="CW193" s="128"/>
      <c r="CX193" s="128"/>
      <c r="CY193" s="128"/>
      <c r="CZ193" s="128"/>
      <c r="DA193" s="128"/>
      <c r="DB193" s="128"/>
      <c r="DC193" s="128"/>
      <c r="DD193" s="128"/>
    </row>
    <row r="194" spans="1:108" x14ac:dyDescent="0.25">
      <c r="A194" s="127" t="s">
        <v>1418</v>
      </c>
      <c r="B194" s="127" t="s">
        <v>1393</v>
      </c>
      <c r="C194" s="127" t="s">
        <v>1392</v>
      </c>
      <c r="D194" s="127" t="s">
        <v>1398</v>
      </c>
      <c r="E194" s="127" t="s">
        <v>1413</v>
      </c>
      <c r="F194" s="1" t="s">
        <v>1417</v>
      </c>
      <c r="G194" s="1" t="s">
        <v>1395</v>
      </c>
      <c r="H194" s="126">
        <v>0.55000000000000004</v>
      </c>
      <c r="I194" s="126">
        <v>0.44</v>
      </c>
      <c r="J194" s="126">
        <v>0.44</v>
      </c>
      <c r="K194" s="126">
        <v>0.44</v>
      </c>
      <c r="L194" s="126">
        <v>0.44</v>
      </c>
      <c r="M194" s="126">
        <v>0.44</v>
      </c>
      <c r="N194" s="126">
        <v>0.44</v>
      </c>
      <c r="O194" s="115">
        <v>1</v>
      </c>
      <c r="P194" s="126">
        <v>0.09</v>
      </c>
      <c r="Q194" s="126">
        <v>0.09</v>
      </c>
      <c r="R194" s="126">
        <v>0.09</v>
      </c>
      <c r="S194" s="126">
        <v>0.09</v>
      </c>
      <c r="T194" s="126">
        <v>0.09</v>
      </c>
      <c r="U194" s="126">
        <v>0.09</v>
      </c>
      <c r="V194" s="126">
        <v>0.09</v>
      </c>
      <c r="W194" s="126">
        <v>0</v>
      </c>
      <c r="X194" s="126">
        <v>0</v>
      </c>
      <c r="Y194" s="126">
        <v>0</v>
      </c>
      <c r="Z194" s="126">
        <v>0</v>
      </c>
      <c r="AA194" s="126">
        <v>0</v>
      </c>
      <c r="AB194" s="126">
        <v>0</v>
      </c>
      <c r="AC194" s="126">
        <v>0</v>
      </c>
      <c r="AD194" s="115">
        <v>0.05</v>
      </c>
      <c r="AE194" s="115">
        <v>0</v>
      </c>
      <c r="AF194" s="115">
        <v>30</v>
      </c>
      <c r="AG194" s="115">
        <v>30</v>
      </c>
      <c r="AH194" s="125">
        <v>0.19700000000000001</v>
      </c>
      <c r="AI194" s="125" t="s">
        <v>722</v>
      </c>
      <c r="AJ194" s="125" t="s">
        <v>695</v>
      </c>
      <c r="AK194" s="125"/>
      <c r="AL194" s="124"/>
      <c r="AM194" s="124"/>
      <c r="AN194" s="124"/>
      <c r="AO194" s="124"/>
      <c r="AP194" s="124"/>
      <c r="AQ194" s="124"/>
      <c r="AR194" s="123"/>
      <c r="AS194" s="123"/>
      <c r="AT194" s="123"/>
      <c r="AU194" s="122"/>
      <c r="AV194" s="122"/>
      <c r="AW194" s="122"/>
      <c r="AX194" s="120" t="s">
        <v>694</v>
      </c>
      <c r="AY194" s="120"/>
      <c r="AZ194" s="121"/>
      <c r="BA194" s="120"/>
      <c r="BB194" s="120"/>
      <c r="BC194" s="120"/>
      <c r="BD194" s="120"/>
      <c r="BE194" s="120"/>
      <c r="BF194" s="120"/>
      <c r="BG194" s="119"/>
      <c r="BH194" s="119"/>
      <c r="BI194" s="119"/>
      <c r="BJ194" s="119"/>
      <c r="BK194" s="118">
        <v>0</v>
      </c>
      <c r="BL194" s="118">
        <f t="shared" si="106"/>
        <v>1</v>
      </c>
      <c r="BM194" s="117"/>
      <c r="BN194" s="116">
        <v>0</v>
      </c>
      <c r="BO194" s="115"/>
      <c r="BP194" s="115"/>
      <c r="BQ194" s="115"/>
      <c r="BR194" s="115"/>
      <c r="BS194" s="115"/>
      <c r="BT194" s="115"/>
      <c r="BU194" s="114">
        <f t="shared" si="107"/>
        <v>0</v>
      </c>
      <c r="BV194" s="114"/>
      <c r="BW194" s="114"/>
      <c r="BX194" s="114"/>
      <c r="BY194" s="114"/>
      <c r="BZ194" s="114"/>
      <c r="CA194" s="114"/>
      <c r="CB194" s="113"/>
      <c r="CC194" s="113">
        <v>210</v>
      </c>
      <c r="CD194" s="113">
        <f t="shared" si="114"/>
        <v>355.32994923857865</v>
      </c>
      <c r="CE194" s="113">
        <f t="shared" si="114"/>
        <v>380.71065989847716</v>
      </c>
      <c r="CF194" s="113">
        <f t="shared" si="114"/>
        <v>406.09137055837562</v>
      </c>
      <c r="CG194" s="113">
        <f t="shared" si="114"/>
        <v>431.47208121827407</v>
      </c>
      <c r="CH194" s="113">
        <f t="shared" si="114"/>
        <v>456.85279187817258</v>
      </c>
      <c r="CI194" s="112" t="s">
        <v>1287</v>
      </c>
      <c r="CJ194" s="111">
        <f>VLOOKUP($E194,[2]Activities!$A$9:$I$162,3,FALSE)/$AH194</f>
        <v>279.18781725888323</v>
      </c>
      <c r="CK194" s="111">
        <f>VLOOKUP($E194,[2]Activities!$A$9:$I$162,4,FALSE)/$AH194</f>
        <v>319.79695431472078</v>
      </c>
      <c r="CL194" s="111">
        <f>VLOOKUP($E194,[2]Activities!$A$9:$I$162,5,FALSE)/$AH194</f>
        <v>355.32994923857865</v>
      </c>
      <c r="CM194" s="111">
        <f>VLOOKUP($E194,[2]Activities!$A$9:$I$162,6,FALSE)/$AH194</f>
        <v>380.71065989847716</v>
      </c>
      <c r="CN194" s="111">
        <f>VLOOKUP($E194,[2]Activities!$A$9:$I$162,7,FALSE)/$AH194</f>
        <v>406.09137055837562</v>
      </c>
      <c r="CO194" s="111">
        <f>VLOOKUP($E194,[2]Activities!$A$9:$I$162,8,FALSE)/$AH194</f>
        <v>431.47208121827407</v>
      </c>
      <c r="CP194" s="111">
        <f>VLOOKUP($E194,[2]Activities!$A$9:$I$162,9,FALSE)/$AH194</f>
        <v>456.85279187817258</v>
      </c>
      <c r="CQ194" s="111"/>
      <c r="CR194" s="110"/>
      <c r="CS194" s="110"/>
      <c r="CT194" s="110"/>
      <c r="CU194" s="110"/>
      <c r="CV194" s="110"/>
      <c r="CW194" s="110"/>
      <c r="CX194" s="110"/>
      <c r="CY194" s="110"/>
      <c r="CZ194" s="110"/>
      <c r="DA194" s="110"/>
      <c r="DB194" s="110"/>
      <c r="DC194" s="110"/>
      <c r="DD194" s="110"/>
    </row>
    <row r="195" spans="1:108" x14ac:dyDescent="0.25">
      <c r="A195" s="146" t="s">
        <v>1416</v>
      </c>
      <c r="B195" s="146" t="s">
        <v>1393</v>
      </c>
      <c r="C195" s="146" t="s">
        <v>1392</v>
      </c>
      <c r="D195" s="146" t="s">
        <v>1398</v>
      </c>
      <c r="E195" s="146" t="s">
        <v>1413</v>
      </c>
      <c r="F195" s="3" t="s">
        <v>1415</v>
      </c>
      <c r="G195" s="3" t="s">
        <v>1395</v>
      </c>
      <c r="H195" s="145">
        <v>0.67</v>
      </c>
      <c r="I195" s="145">
        <v>0.55000000000000004</v>
      </c>
      <c r="J195" s="145">
        <v>0.44</v>
      </c>
      <c r="K195" s="145">
        <v>0.44</v>
      </c>
      <c r="L195" s="145">
        <v>0.44</v>
      </c>
      <c r="M195" s="145">
        <v>0.44</v>
      </c>
      <c r="N195" s="145">
        <v>0.44</v>
      </c>
      <c r="O195" s="133">
        <v>1</v>
      </c>
      <c r="P195" s="145">
        <v>0.09</v>
      </c>
      <c r="Q195" s="145">
        <v>0.09</v>
      </c>
      <c r="R195" s="145">
        <v>0.09</v>
      </c>
      <c r="S195" s="145">
        <v>0.09</v>
      </c>
      <c r="T195" s="145">
        <v>0.09</v>
      </c>
      <c r="U195" s="145">
        <v>0.09</v>
      </c>
      <c r="V195" s="145">
        <v>0.09</v>
      </c>
      <c r="W195" s="145">
        <v>0</v>
      </c>
      <c r="X195" s="145">
        <v>0</v>
      </c>
      <c r="Y195" s="145">
        <v>0</v>
      </c>
      <c r="Z195" s="145">
        <v>0</v>
      </c>
      <c r="AA195" s="145">
        <v>0</v>
      </c>
      <c r="AB195" s="145">
        <v>0</v>
      </c>
      <c r="AC195" s="145">
        <v>0</v>
      </c>
      <c r="AD195" s="133">
        <v>0.05</v>
      </c>
      <c r="AE195" s="133">
        <v>0</v>
      </c>
      <c r="AF195" s="133">
        <v>30</v>
      </c>
      <c r="AG195" s="133">
        <v>30</v>
      </c>
      <c r="AH195" s="144">
        <v>0.19700000000000001</v>
      </c>
      <c r="AI195" s="144" t="s">
        <v>722</v>
      </c>
      <c r="AJ195" s="144" t="s">
        <v>695</v>
      </c>
      <c r="AK195" s="144"/>
      <c r="AL195" s="143"/>
      <c r="AM195" s="143"/>
      <c r="AN195" s="143"/>
      <c r="AO195" s="143"/>
      <c r="AP195" s="143"/>
      <c r="AQ195" s="143"/>
      <c r="AR195" s="142"/>
      <c r="AS195" s="142"/>
      <c r="AT195" s="142"/>
      <c r="AU195" s="141"/>
      <c r="AV195" s="141"/>
      <c r="AW195" s="141"/>
      <c r="AX195" s="140" t="s">
        <v>694</v>
      </c>
      <c r="AY195" s="140"/>
      <c r="AZ195" s="139"/>
      <c r="BA195" s="138"/>
      <c r="BB195" s="138"/>
      <c r="BC195" s="138"/>
      <c r="BD195" s="138"/>
      <c r="BE195" s="138"/>
      <c r="BF195" s="138"/>
      <c r="BG195" s="137"/>
      <c r="BH195" s="137"/>
      <c r="BI195" s="137"/>
      <c r="BJ195" s="137"/>
      <c r="BK195" s="136">
        <v>0</v>
      </c>
      <c r="BL195" s="136">
        <f t="shared" si="106"/>
        <v>1</v>
      </c>
      <c r="BM195" s="135"/>
      <c r="BN195" s="134">
        <v>55</v>
      </c>
      <c r="BO195" s="133">
        <v>5</v>
      </c>
      <c r="BP195" s="133">
        <v>10</v>
      </c>
      <c r="BQ195" s="133">
        <v>10</v>
      </c>
      <c r="BR195" s="133">
        <v>10</v>
      </c>
      <c r="BS195" s="133">
        <v>10</v>
      </c>
      <c r="BT195" s="133">
        <v>10</v>
      </c>
      <c r="BU195" s="132">
        <f t="shared" si="107"/>
        <v>55</v>
      </c>
      <c r="BV195" s="132"/>
      <c r="BW195" s="132"/>
      <c r="BX195" s="132"/>
      <c r="BY195" s="132"/>
      <c r="BZ195" s="132"/>
      <c r="CA195" s="132"/>
      <c r="CB195" s="131">
        <v>55</v>
      </c>
      <c r="CC195" s="131">
        <v>210</v>
      </c>
      <c r="CD195" s="131">
        <f t="shared" si="114"/>
        <v>355.32994923857865</v>
      </c>
      <c r="CE195" s="131">
        <f t="shared" si="114"/>
        <v>380.71065989847716</v>
      </c>
      <c r="CF195" s="131">
        <f t="shared" si="114"/>
        <v>406.09137055837562</v>
      </c>
      <c r="CG195" s="131">
        <f t="shared" si="114"/>
        <v>431.47208121827407</v>
      </c>
      <c r="CH195" s="131">
        <f t="shared" si="114"/>
        <v>456.85279187817258</v>
      </c>
      <c r="CI195" s="130" t="s">
        <v>1287</v>
      </c>
      <c r="CJ195" s="129">
        <f>VLOOKUP($E195,[2]Activities!$A$9:$I$162,3,FALSE)/$AH195</f>
        <v>279.18781725888323</v>
      </c>
      <c r="CK195" s="129">
        <f>VLOOKUP($E195,[2]Activities!$A$9:$I$162,4,FALSE)/$AH195</f>
        <v>319.79695431472078</v>
      </c>
      <c r="CL195" s="129">
        <f>VLOOKUP($E195,[2]Activities!$A$9:$I$162,5,FALSE)/$AH195</f>
        <v>355.32994923857865</v>
      </c>
      <c r="CM195" s="129">
        <f>VLOOKUP($E195,[2]Activities!$A$9:$I$162,6,FALSE)/$AH195</f>
        <v>380.71065989847716</v>
      </c>
      <c r="CN195" s="129">
        <f>VLOOKUP($E195,[2]Activities!$A$9:$I$162,7,FALSE)/$AH195</f>
        <v>406.09137055837562</v>
      </c>
      <c r="CO195" s="129">
        <f>VLOOKUP($E195,[2]Activities!$A$9:$I$162,8,FALSE)/$AH195</f>
        <v>431.47208121827407</v>
      </c>
      <c r="CP195" s="129">
        <f>VLOOKUP($E195,[2]Activities!$A$9:$I$162,9,FALSE)/$AH195</f>
        <v>456.85279187817258</v>
      </c>
      <c r="CQ195" s="129"/>
      <c r="CR195" s="128"/>
      <c r="CS195" s="128"/>
      <c r="CT195" s="128"/>
      <c r="CU195" s="128"/>
      <c r="CV195" s="128"/>
      <c r="CW195" s="128"/>
      <c r="CX195" s="128"/>
      <c r="CY195" s="128"/>
      <c r="CZ195" s="128"/>
      <c r="DA195" s="128"/>
      <c r="DB195" s="128"/>
      <c r="DC195" s="128"/>
      <c r="DD195" s="128"/>
    </row>
    <row r="196" spans="1:108" x14ac:dyDescent="0.25">
      <c r="A196" s="127" t="s">
        <v>1414</v>
      </c>
      <c r="B196" s="127" t="s">
        <v>1393</v>
      </c>
      <c r="C196" s="127" t="s">
        <v>1392</v>
      </c>
      <c r="D196" s="127" t="s">
        <v>1398</v>
      </c>
      <c r="E196" s="127" t="s">
        <v>1413</v>
      </c>
      <c r="F196" s="1" t="s">
        <v>1412</v>
      </c>
      <c r="G196" s="1" t="s">
        <v>1395</v>
      </c>
      <c r="H196" s="126">
        <v>1.21</v>
      </c>
      <c r="I196" s="126">
        <v>0.94</v>
      </c>
      <c r="J196" s="126">
        <v>0.92</v>
      </c>
      <c r="K196" s="126">
        <v>0.79</v>
      </c>
      <c r="L196" s="126">
        <v>0.68</v>
      </c>
      <c r="M196" s="126">
        <v>0.57999999999999996</v>
      </c>
      <c r="N196" s="126">
        <v>0.54</v>
      </c>
      <c r="O196" s="115">
        <v>1</v>
      </c>
      <c r="P196" s="126">
        <v>0.15</v>
      </c>
      <c r="Q196" s="126">
        <v>0.15</v>
      </c>
      <c r="R196" s="126">
        <v>0.15</v>
      </c>
      <c r="S196" s="126">
        <v>0.15</v>
      </c>
      <c r="T196" s="126">
        <v>0.15</v>
      </c>
      <c r="U196" s="126">
        <v>0.15</v>
      </c>
      <c r="V196" s="126">
        <v>0.15</v>
      </c>
      <c r="W196" s="126">
        <v>0</v>
      </c>
      <c r="X196" s="126">
        <v>0</v>
      </c>
      <c r="Y196" s="126">
        <v>0</v>
      </c>
      <c r="Z196" s="126">
        <v>0</v>
      </c>
      <c r="AA196" s="126">
        <v>0</v>
      </c>
      <c r="AB196" s="126">
        <v>0</v>
      </c>
      <c r="AC196" s="126">
        <v>0</v>
      </c>
      <c r="AD196" s="115">
        <v>0.05</v>
      </c>
      <c r="AE196" s="115">
        <v>0</v>
      </c>
      <c r="AF196" s="115">
        <v>30</v>
      </c>
      <c r="AG196" s="115">
        <v>30</v>
      </c>
      <c r="AH196" s="125">
        <v>0.19700000000000001</v>
      </c>
      <c r="AI196" s="125" t="s">
        <v>722</v>
      </c>
      <c r="AJ196" s="125" t="s">
        <v>695</v>
      </c>
      <c r="AK196" s="125"/>
      <c r="AL196" s="124"/>
      <c r="AM196" s="124"/>
      <c r="AN196" s="124"/>
      <c r="AO196" s="124"/>
      <c r="AP196" s="124"/>
      <c r="AQ196" s="124"/>
      <c r="AR196" s="123"/>
      <c r="AS196" s="123"/>
      <c r="AT196" s="123"/>
      <c r="AU196" s="122"/>
      <c r="AV196" s="122"/>
      <c r="AW196" s="122"/>
      <c r="AX196" s="120" t="s">
        <v>694</v>
      </c>
      <c r="AY196" s="120"/>
      <c r="AZ196" s="121"/>
      <c r="BA196" s="120"/>
      <c r="BB196" s="120"/>
      <c r="BC196" s="120"/>
      <c r="BD196" s="120"/>
      <c r="BE196" s="120"/>
      <c r="BF196" s="120"/>
      <c r="BG196" s="119"/>
      <c r="BH196" s="119"/>
      <c r="BI196" s="119"/>
      <c r="BJ196" s="119"/>
      <c r="BK196" s="118">
        <v>1</v>
      </c>
      <c r="BL196" s="118">
        <f t="shared" si="106"/>
        <v>1</v>
      </c>
      <c r="BM196" s="117">
        <f>0.197*BN196</f>
        <v>0</v>
      </c>
      <c r="BN196" s="116">
        <v>0</v>
      </c>
      <c r="BO196" s="115"/>
      <c r="BP196" s="115"/>
      <c r="BQ196" s="115"/>
      <c r="BR196" s="115"/>
      <c r="BS196" s="115"/>
      <c r="BT196" s="115"/>
      <c r="BU196" s="114">
        <f t="shared" si="107"/>
        <v>0</v>
      </c>
      <c r="BV196" s="114"/>
      <c r="BW196" s="114"/>
      <c r="BX196" s="114"/>
      <c r="BY196" s="114"/>
      <c r="BZ196" s="114"/>
      <c r="CA196" s="114"/>
      <c r="CB196" s="113"/>
      <c r="CC196" s="113"/>
      <c r="CD196" s="113">
        <v>50</v>
      </c>
      <c r="CE196" s="113">
        <v>100</v>
      </c>
      <c r="CF196" s="113">
        <v>200</v>
      </c>
      <c r="CG196" s="113">
        <v>400</v>
      </c>
      <c r="CH196" s="113">
        <v>800</v>
      </c>
      <c r="CI196" s="112" t="s">
        <v>1287</v>
      </c>
      <c r="CJ196" s="111">
        <f>VLOOKUP($E196,[2]Activities!$A$9:$I$162,3,FALSE)/$AH196</f>
        <v>279.18781725888323</v>
      </c>
      <c r="CK196" s="111">
        <f>VLOOKUP($E196,[2]Activities!$A$9:$I$162,4,FALSE)/$AH196</f>
        <v>319.79695431472078</v>
      </c>
      <c r="CL196" s="111">
        <f>VLOOKUP($E196,[2]Activities!$A$9:$I$162,5,FALSE)/$AH196</f>
        <v>355.32994923857865</v>
      </c>
      <c r="CM196" s="111">
        <f>VLOOKUP($E196,[2]Activities!$A$9:$I$162,6,FALSE)/$AH196</f>
        <v>380.71065989847716</v>
      </c>
      <c r="CN196" s="111">
        <f>VLOOKUP($E196,[2]Activities!$A$9:$I$162,7,FALSE)/$AH196</f>
        <v>406.09137055837562</v>
      </c>
      <c r="CO196" s="111">
        <f>VLOOKUP($E196,[2]Activities!$A$9:$I$162,8,FALSE)/$AH196</f>
        <v>431.47208121827407</v>
      </c>
      <c r="CP196" s="111">
        <f>VLOOKUP($E196,[2]Activities!$A$9:$I$162,9,FALSE)/$AH196</f>
        <v>456.85279187817258</v>
      </c>
      <c r="CQ196" s="111"/>
      <c r="CR196" s="110"/>
      <c r="CS196" s="110"/>
      <c r="CT196" s="110"/>
      <c r="CU196" s="110"/>
      <c r="CV196" s="110"/>
      <c r="CW196" s="110"/>
      <c r="CX196" s="110"/>
      <c r="CY196" s="110"/>
      <c r="CZ196" s="110"/>
      <c r="DA196" s="110"/>
      <c r="DB196" s="110"/>
      <c r="DC196" s="110"/>
      <c r="DD196" s="110"/>
    </row>
    <row r="197" spans="1:108" x14ac:dyDescent="0.25">
      <c r="A197" s="146" t="s">
        <v>1411</v>
      </c>
      <c r="B197" s="146" t="s">
        <v>1393</v>
      </c>
      <c r="C197" s="146" t="s">
        <v>1392</v>
      </c>
      <c r="D197" s="146" t="s">
        <v>1398</v>
      </c>
      <c r="E197" s="146" t="s">
        <v>1397</v>
      </c>
      <c r="F197" s="3" t="s">
        <v>1410</v>
      </c>
      <c r="G197" s="3" t="s">
        <v>1395</v>
      </c>
      <c r="H197" s="145">
        <v>9.39</v>
      </c>
      <c r="I197" s="145">
        <v>9.39</v>
      </c>
      <c r="J197" s="145">
        <v>9.39</v>
      </c>
      <c r="K197" s="145">
        <v>9.39</v>
      </c>
      <c r="L197" s="145">
        <v>9.39</v>
      </c>
      <c r="M197" s="145">
        <v>9.39</v>
      </c>
      <c r="N197" s="145">
        <v>9.39</v>
      </c>
      <c r="O197" s="133">
        <v>1</v>
      </c>
      <c r="P197" s="145">
        <v>1.89</v>
      </c>
      <c r="Q197" s="145">
        <v>1.89</v>
      </c>
      <c r="R197" s="145">
        <v>1.89</v>
      </c>
      <c r="S197" s="145">
        <v>1.89</v>
      </c>
      <c r="T197" s="145">
        <v>1.89</v>
      </c>
      <c r="U197" s="145">
        <v>1.89</v>
      </c>
      <c r="V197" s="145">
        <v>1.89</v>
      </c>
      <c r="W197" s="145">
        <v>0</v>
      </c>
      <c r="X197" s="145">
        <v>0</v>
      </c>
      <c r="Y197" s="145">
        <v>0</v>
      </c>
      <c r="Z197" s="145">
        <v>0</v>
      </c>
      <c r="AA197" s="145">
        <v>0</v>
      </c>
      <c r="AB197" s="145">
        <v>0</v>
      </c>
      <c r="AC197" s="145">
        <v>0</v>
      </c>
      <c r="AD197" s="133">
        <v>0.05</v>
      </c>
      <c r="AE197" s="133">
        <v>0</v>
      </c>
      <c r="AF197" s="133">
        <v>30</v>
      </c>
      <c r="AG197" s="133">
        <v>30</v>
      </c>
      <c r="AH197" s="144">
        <v>0.19400000000000001</v>
      </c>
      <c r="AI197" s="144" t="s">
        <v>722</v>
      </c>
      <c r="AJ197" s="144" t="s">
        <v>695</v>
      </c>
      <c r="AK197" s="144"/>
      <c r="AL197" s="143"/>
      <c r="AM197" s="143"/>
      <c r="AN197" s="143"/>
      <c r="AO197" s="143"/>
      <c r="AP197" s="143"/>
      <c r="AQ197" s="143"/>
      <c r="AR197" s="142"/>
      <c r="AS197" s="142"/>
      <c r="AT197" s="142"/>
      <c r="AU197" s="141"/>
      <c r="AV197" s="141"/>
      <c r="AW197" s="141"/>
      <c r="AX197" s="140" t="s">
        <v>694</v>
      </c>
      <c r="AY197" s="140"/>
      <c r="AZ197" s="139"/>
      <c r="BA197" s="138"/>
      <c r="BB197" s="138"/>
      <c r="BC197" s="138"/>
      <c r="BD197" s="138"/>
      <c r="BE197" s="138"/>
      <c r="BF197" s="138"/>
      <c r="BG197" s="137"/>
      <c r="BH197" s="137"/>
      <c r="BI197" s="137"/>
      <c r="BJ197" s="137"/>
      <c r="BK197" s="136">
        <v>0</v>
      </c>
      <c r="BL197" s="136">
        <f t="shared" si="106"/>
        <v>1</v>
      </c>
      <c r="BM197" s="135"/>
      <c r="BN197" s="134">
        <v>530</v>
      </c>
      <c r="BO197" s="133">
        <v>120</v>
      </c>
      <c r="BP197" s="133">
        <v>120</v>
      </c>
      <c r="BQ197" s="133">
        <v>90</v>
      </c>
      <c r="BR197" s="133">
        <v>90</v>
      </c>
      <c r="BS197" s="133">
        <v>60</v>
      </c>
      <c r="BT197" s="133">
        <v>50</v>
      </c>
      <c r="BU197" s="132">
        <f t="shared" si="107"/>
        <v>530</v>
      </c>
      <c r="BV197" s="132"/>
      <c r="BW197" s="132"/>
      <c r="BX197" s="132"/>
      <c r="BY197" s="132"/>
      <c r="BZ197" s="132"/>
      <c r="CA197" s="132"/>
      <c r="CB197" s="131">
        <f t="shared" ref="CB197:CH197" si="115">CJ197</f>
        <v>567.01030927835052</v>
      </c>
      <c r="CC197" s="131">
        <f t="shared" si="115"/>
        <v>618.5567010309278</v>
      </c>
      <c r="CD197" s="131">
        <f t="shared" si="115"/>
        <v>644.32989690721649</v>
      </c>
      <c r="CE197" s="131">
        <f t="shared" si="115"/>
        <v>644.32989690721649</v>
      </c>
      <c r="CF197" s="131">
        <f t="shared" si="115"/>
        <v>644.32989690721649</v>
      </c>
      <c r="CG197" s="131">
        <f t="shared" si="115"/>
        <v>644.32989690721649</v>
      </c>
      <c r="CH197" s="131">
        <f t="shared" si="115"/>
        <v>644.32989690721649</v>
      </c>
      <c r="CI197" s="130" t="s">
        <v>1279</v>
      </c>
      <c r="CJ197" s="129">
        <f>VLOOKUP($E197,[2]Activities!$A$9:$I$162,3,FALSE)/$AH197</f>
        <v>567.01030927835052</v>
      </c>
      <c r="CK197" s="129">
        <f>VLOOKUP($E197,[2]Activities!$A$9:$I$162,4,FALSE)/$AH197</f>
        <v>618.5567010309278</v>
      </c>
      <c r="CL197" s="129">
        <f>VLOOKUP($E197,[2]Activities!$A$9:$I$162,5,FALSE)/$AH197</f>
        <v>644.32989690721649</v>
      </c>
      <c r="CM197" s="129">
        <f>VLOOKUP($E197,[2]Activities!$A$9:$I$162,6,FALSE)/$AH197</f>
        <v>644.32989690721649</v>
      </c>
      <c r="CN197" s="129">
        <f>VLOOKUP($E197,[2]Activities!$A$9:$I$162,7,FALSE)/$AH197</f>
        <v>644.32989690721649</v>
      </c>
      <c r="CO197" s="129">
        <f>VLOOKUP($E197,[2]Activities!$A$9:$I$162,8,FALSE)/$AH197</f>
        <v>644.32989690721649</v>
      </c>
      <c r="CP197" s="129">
        <f>VLOOKUP($E197,[2]Activities!$A$9:$I$162,9,FALSE)/$AH197</f>
        <v>644.32989690721649</v>
      </c>
      <c r="CQ197" s="129"/>
      <c r="CR197" s="128"/>
      <c r="CS197" s="128"/>
      <c r="CT197" s="128"/>
      <c r="CU197" s="128"/>
      <c r="CV197" s="128"/>
      <c r="CW197" s="128"/>
      <c r="CX197" s="128"/>
      <c r="CY197" s="128"/>
      <c r="CZ197" s="128"/>
      <c r="DA197" s="128"/>
      <c r="DB197" s="128"/>
      <c r="DC197" s="128"/>
      <c r="DD197" s="128"/>
    </row>
    <row r="198" spans="1:108" x14ac:dyDescent="0.25">
      <c r="A198" s="127" t="s">
        <v>1409</v>
      </c>
      <c r="B198" s="127" t="s">
        <v>1393</v>
      </c>
      <c r="C198" s="127" t="s">
        <v>1392</v>
      </c>
      <c r="D198" s="127" t="s">
        <v>1398</v>
      </c>
      <c r="E198" s="127" t="s">
        <v>1397</v>
      </c>
      <c r="F198" s="1" t="s">
        <v>1408</v>
      </c>
      <c r="G198" s="1" t="s">
        <v>1395</v>
      </c>
      <c r="H198" s="126">
        <v>9.39</v>
      </c>
      <c r="I198" s="126">
        <v>9.39</v>
      </c>
      <c r="J198" s="126">
        <v>9.39</v>
      </c>
      <c r="K198" s="126">
        <v>9.39</v>
      </c>
      <c r="L198" s="126">
        <v>9.39</v>
      </c>
      <c r="M198" s="126">
        <v>9.39</v>
      </c>
      <c r="N198" s="126">
        <v>9.39</v>
      </c>
      <c r="O198" s="115">
        <v>1</v>
      </c>
      <c r="P198" s="126">
        <v>1.89</v>
      </c>
      <c r="Q198" s="126">
        <v>1.89</v>
      </c>
      <c r="R198" s="126">
        <v>1.89</v>
      </c>
      <c r="S198" s="126">
        <v>1.89</v>
      </c>
      <c r="T198" s="126">
        <v>1.89</v>
      </c>
      <c r="U198" s="126">
        <v>1.89</v>
      </c>
      <c r="V198" s="126">
        <v>1.89</v>
      </c>
      <c r="W198" s="126">
        <v>0</v>
      </c>
      <c r="X198" s="126">
        <v>0</v>
      </c>
      <c r="Y198" s="126">
        <v>0</v>
      </c>
      <c r="Z198" s="126">
        <v>0</v>
      </c>
      <c r="AA198" s="126">
        <v>0</v>
      </c>
      <c r="AB198" s="126">
        <v>0</v>
      </c>
      <c r="AC198" s="126">
        <v>0</v>
      </c>
      <c r="AD198" s="115">
        <v>0.05</v>
      </c>
      <c r="AE198" s="115">
        <v>0</v>
      </c>
      <c r="AF198" s="115">
        <v>30</v>
      </c>
      <c r="AG198" s="115">
        <v>30</v>
      </c>
      <c r="AH198" s="125">
        <v>0.19400000000000001</v>
      </c>
      <c r="AI198" s="125" t="s">
        <v>722</v>
      </c>
      <c r="AJ198" s="125" t="s">
        <v>695</v>
      </c>
      <c r="AK198" s="125"/>
      <c r="AL198" s="124"/>
      <c r="AM198" s="124"/>
      <c r="AN198" s="124"/>
      <c r="AO198" s="124"/>
      <c r="AP198" s="124"/>
      <c r="AQ198" s="124"/>
      <c r="AR198" s="123"/>
      <c r="AS198" s="123"/>
      <c r="AT198" s="123"/>
      <c r="AU198" s="122"/>
      <c r="AV198" s="122"/>
      <c r="AW198" s="122"/>
      <c r="AX198" s="120" t="s">
        <v>694</v>
      </c>
      <c r="AY198" s="120"/>
      <c r="AZ198" s="121"/>
      <c r="BA198" s="120"/>
      <c r="BB198" s="120"/>
      <c r="BC198" s="120"/>
      <c r="BD198" s="120"/>
      <c r="BE198" s="120"/>
      <c r="BF198" s="120"/>
      <c r="BG198" s="119"/>
      <c r="BH198" s="119"/>
      <c r="BI198" s="119"/>
      <c r="BJ198" s="119"/>
      <c r="BK198" s="118">
        <v>0</v>
      </c>
      <c r="BL198" s="118">
        <f t="shared" si="106"/>
        <v>1</v>
      </c>
      <c r="BM198" s="117"/>
      <c r="BN198" s="116">
        <v>0</v>
      </c>
      <c r="BO198" s="115"/>
      <c r="BP198" s="115"/>
      <c r="BQ198" s="115"/>
      <c r="BR198" s="115"/>
      <c r="BS198" s="115"/>
      <c r="BT198" s="115"/>
      <c r="BU198" s="114">
        <f t="shared" si="107"/>
        <v>0</v>
      </c>
      <c r="BV198" s="114"/>
      <c r="BW198" s="114"/>
      <c r="BX198" s="114"/>
      <c r="BY198" s="114"/>
      <c r="BZ198" s="114"/>
      <c r="CA198" s="114"/>
      <c r="CB198" s="113"/>
      <c r="CC198" s="113">
        <v>375</v>
      </c>
      <c r="CD198" s="113">
        <f t="shared" ref="CD198:CH202" si="116">CL198</f>
        <v>644.32989690721649</v>
      </c>
      <c r="CE198" s="113">
        <f t="shared" si="116"/>
        <v>644.32989690721649</v>
      </c>
      <c r="CF198" s="113">
        <f t="shared" si="116"/>
        <v>644.32989690721649</v>
      </c>
      <c r="CG198" s="113">
        <f t="shared" si="116"/>
        <v>644.32989690721649</v>
      </c>
      <c r="CH198" s="113">
        <f t="shared" si="116"/>
        <v>644.32989690721649</v>
      </c>
      <c r="CI198" s="112" t="s">
        <v>1279</v>
      </c>
      <c r="CJ198" s="111">
        <f>VLOOKUP($E198,[2]Activities!$A$9:$I$162,3,FALSE)/$AH198</f>
        <v>567.01030927835052</v>
      </c>
      <c r="CK198" s="111">
        <f>VLOOKUP($E198,[2]Activities!$A$9:$I$162,4,FALSE)/$AH198</f>
        <v>618.5567010309278</v>
      </c>
      <c r="CL198" s="111">
        <f>VLOOKUP($E198,[2]Activities!$A$9:$I$162,5,FALSE)/$AH198</f>
        <v>644.32989690721649</v>
      </c>
      <c r="CM198" s="111">
        <f>VLOOKUP($E198,[2]Activities!$A$9:$I$162,6,FALSE)/$AH198</f>
        <v>644.32989690721649</v>
      </c>
      <c r="CN198" s="111">
        <f>VLOOKUP($E198,[2]Activities!$A$9:$I$162,7,FALSE)/$AH198</f>
        <v>644.32989690721649</v>
      </c>
      <c r="CO198" s="111">
        <f>VLOOKUP($E198,[2]Activities!$A$9:$I$162,8,FALSE)/$AH198</f>
        <v>644.32989690721649</v>
      </c>
      <c r="CP198" s="111">
        <f>VLOOKUP($E198,[2]Activities!$A$9:$I$162,9,FALSE)/$AH198</f>
        <v>644.32989690721649</v>
      </c>
      <c r="CQ198" s="111"/>
      <c r="CR198" s="110"/>
      <c r="CS198" s="110"/>
      <c r="CT198" s="110"/>
      <c r="CU198" s="110"/>
      <c r="CV198" s="110"/>
      <c r="CW198" s="110"/>
      <c r="CX198" s="110"/>
      <c r="CY198" s="110"/>
      <c r="CZ198" s="110"/>
      <c r="DA198" s="110"/>
      <c r="DB198" s="110"/>
      <c r="DC198" s="110"/>
      <c r="DD198" s="110"/>
    </row>
    <row r="199" spans="1:108" x14ac:dyDescent="0.25">
      <c r="A199" s="146" t="s">
        <v>1407</v>
      </c>
      <c r="B199" s="146" t="s">
        <v>1393</v>
      </c>
      <c r="C199" s="146" t="s">
        <v>1392</v>
      </c>
      <c r="D199" s="146" t="s">
        <v>1398</v>
      </c>
      <c r="E199" s="146" t="s">
        <v>1397</v>
      </c>
      <c r="F199" s="3" t="s">
        <v>1406</v>
      </c>
      <c r="G199" s="3" t="s">
        <v>1395</v>
      </c>
      <c r="H199" s="145">
        <v>11.78</v>
      </c>
      <c r="I199" s="145">
        <v>9.39</v>
      </c>
      <c r="J199" s="145">
        <v>9.39</v>
      </c>
      <c r="K199" s="145">
        <v>9.39</v>
      </c>
      <c r="L199" s="145">
        <v>9.39</v>
      </c>
      <c r="M199" s="145">
        <v>9.39</v>
      </c>
      <c r="N199" s="145">
        <v>9.39</v>
      </c>
      <c r="O199" s="133">
        <v>1</v>
      </c>
      <c r="P199" s="145">
        <v>1.89</v>
      </c>
      <c r="Q199" s="145">
        <v>1.89</v>
      </c>
      <c r="R199" s="145">
        <v>1.89</v>
      </c>
      <c r="S199" s="145">
        <v>1.89</v>
      </c>
      <c r="T199" s="145">
        <v>1.89</v>
      </c>
      <c r="U199" s="145">
        <v>1.89</v>
      </c>
      <c r="V199" s="145">
        <v>1.89</v>
      </c>
      <c r="W199" s="145">
        <v>0</v>
      </c>
      <c r="X199" s="145">
        <v>0</v>
      </c>
      <c r="Y199" s="145">
        <v>0</v>
      </c>
      <c r="Z199" s="145">
        <v>0</v>
      </c>
      <c r="AA199" s="145">
        <v>0</v>
      </c>
      <c r="AB199" s="145">
        <v>0</v>
      </c>
      <c r="AC199" s="145">
        <v>0</v>
      </c>
      <c r="AD199" s="133">
        <v>0.05</v>
      </c>
      <c r="AE199" s="133">
        <v>0</v>
      </c>
      <c r="AF199" s="133">
        <v>30</v>
      </c>
      <c r="AG199" s="133">
        <v>30</v>
      </c>
      <c r="AH199" s="144">
        <v>0.19400000000000001</v>
      </c>
      <c r="AI199" s="144" t="s">
        <v>722</v>
      </c>
      <c r="AJ199" s="144" t="s">
        <v>695</v>
      </c>
      <c r="AK199" s="144"/>
      <c r="AL199" s="143"/>
      <c r="AM199" s="143"/>
      <c r="AN199" s="143"/>
      <c r="AO199" s="143"/>
      <c r="AP199" s="143"/>
      <c r="AQ199" s="143"/>
      <c r="AR199" s="142"/>
      <c r="AS199" s="142"/>
      <c r="AT199" s="142"/>
      <c r="AU199" s="141"/>
      <c r="AV199" s="141"/>
      <c r="AW199" s="141"/>
      <c r="AX199" s="140" t="s">
        <v>694</v>
      </c>
      <c r="AY199" s="140"/>
      <c r="AZ199" s="139"/>
      <c r="BA199" s="138"/>
      <c r="BB199" s="138"/>
      <c r="BC199" s="138"/>
      <c r="BD199" s="138"/>
      <c r="BE199" s="138"/>
      <c r="BF199" s="138"/>
      <c r="BG199" s="137"/>
      <c r="BH199" s="137"/>
      <c r="BI199" s="137"/>
      <c r="BJ199" s="137"/>
      <c r="BK199" s="136">
        <v>0</v>
      </c>
      <c r="BL199" s="136">
        <f t="shared" si="106"/>
        <v>1</v>
      </c>
      <c r="BM199" s="135"/>
      <c r="BN199" s="134">
        <v>0</v>
      </c>
      <c r="BO199" s="133"/>
      <c r="BP199" s="133"/>
      <c r="BQ199" s="133"/>
      <c r="BR199" s="133"/>
      <c r="BS199" s="133"/>
      <c r="BT199" s="133"/>
      <c r="BU199" s="132">
        <f t="shared" si="107"/>
        <v>0</v>
      </c>
      <c r="BV199" s="132"/>
      <c r="BW199" s="132"/>
      <c r="BX199" s="132"/>
      <c r="BY199" s="132"/>
      <c r="BZ199" s="132"/>
      <c r="CA199" s="132"/>
      <c r="CB199" s="131"/>
      <c r="CC199" s="131">
        <v>375</v>
      </c>
      <c r="CD199" s="131">
        <f t="shared" si="116"/>
        <v>644.32989690721649</v>
      </c>
      <c r="CE199" s="131">
        <f t="shared" si="116"/>
        <v>644.32989690721649</v>
      </c>
      <c r="CF199" s="131">
        <f t="shared" si="116"/>
        <v>644.32989690721649</v>
      </c>
      <c r="CG199" s="131">
        <f t="shared" si="116"/>
        <v>644.32989690721649</v>
      </c>
      <c r="CH199" s="131">
        <f t="shared" si="116"/>
        <v>644.32989690721649</v>
      </c>
      <c r="CI199" s="130" t="s">
        <v>1279</v>
      </c>
      <c r="CJ199" s="129">
        <f>VLOOKUP($E199,[2]Activities!$A$9:$I$162,3,FALSE)/$AH199</f>
        <v>567.01030927835052</v>
      </c>
      <c r="CK199" s="129">
        <f>VLOOKUP($E199,[2]Activities!$A$9:$I$162,4,FALSE)/$AH199</f>
        <v>618.5567010309278</v>
      </c>
      <c r="CL199" s="129">
        <f>VLOOKUP($E199,[2]Activities!$A$9:$I$162,5,FALSE)/$AH199</f>
        <v>644.32989690721649</v>
      </c>
      <c r="CM199" s="129">
        <f>VLOOKUP($E199,[2]Activities!$A$9:$I$162,6,FALSE)/$AH199</f>
        <v>644.32989690721649</v>
      </c>
      <c r="CN199" s="129">
        <f>VLOOKUP($E199,[2]Activities!$A$9:$I$162,7,FALSE)/$AH199</f>
        <v>644.32989690721649</v>
      </c>
      <c r="CO199" s="129">
        <f>VLOOKUP($E199,[2]Activities!$A$9:$I$162,8,FALSE)/$AH199</f>
        <v>644.32989690721649</v>
      </c>
      <c r="CP199" s="129">
        <f>VLOOKUP($E199,[2]Activities!$A$9:$I$162,9,FALSE)/$AH199</f>
        <v>644.32989690721649</v>
      </c>
      <c r="CQ199" s="129"/>
      <c r="CR199" s="128"/>
      <c r="CS199" s="128"/>
      <c r="CT199" s="128"/>
      <c r="CU199" s="128"/>
      <c r="CV199" s="128"/>
      <c r="CW199" s="128"/>
      <c r="CX199" s="128"/>
      <c r="CY199" s="128"/>
      <c r="CZ199" s="128"/>
      <c r="DA199" s="128"/>
      <c r="DB199" s="128"/>
      <c r="DC199" s="128"/>
      <c r="DD199" s="128"/>
    </row>
    <row r="200" spans="1:108" x14ac:dyDescent="0.25">
      <c r="A200" s="127" t="s">
        <v>1405</v>
      </c>
      <c r="B200" s="127" t="s">
        <v>1393</v>
      </c>
      <c r="C200" s="127" t="s">
        <v>1392</v>
      </c>
      <c r="D200" s="127" t="s">
        <v>1398</v>
      </c>
      <c r="E200" s="127" t="s">
        <v>1397</v>
      </c>
      <c r="F200" s="1" t="s">
        <v>1404</v>
      </c>
      <c r="G200" s="1" t="s">
        <v>1395</v>
      </c>
      <c r="H200" s="126">
        <v>11.78</v>
      </c>
      <c r="I200" s="126">
        <v>9.39</v>
      </c>
      <c r="J200" s="126">
        <v>9.39</v>
      </c>
      <c r="K200" s="126">
        <v>9.39</v>
      </c>
      <c r="L200" s="126">
        <v>9.39</v>
      </c>
      <c r="M200" s="126">
        <v>9.39</v>
      </c>
      <c r="N200" s="126">
        <v>9.39</v>
      </c>
      <c r="O200" s="115">
        <v>1</v>
      </c>
      <c r="P200" s="126">
        <v>1.89</v>
      </c>
      <c r="Q200" s="126">
        <v>1.89</v>
      </c>
      <c r="R200" s="126">
        <v>1.89</v>
      </c>
      <c r="S200" s="126">
        <v>1.89</v>
      </c>
      <c r="T200" s="126">
        <v>1.89</v>
      </c>
      <c r="U200" s="126">
        <v>1.89</v>
      </c>
      <c r="V200" s="126">
        <v>1.89</v>
      </c>
      <c r="W200" s="126">
        <v>0</v>
      </c>
      <c r="X200" s="126">
        <v>0</v>
      </c>
      <c r="Y200" s="126">
        <v>0</v>
      </c>
      <c r="Z200" s="126">
        <v>0</v>
      </c>
      <c r="AA200" s="126">
        <v>0</v>
      </c>
      <c r="AB200" s="126">
        <v>0</v>
      </c>
      <c r="AC200" s="126">
        <v>0</v>
      </c>
      <c r="AD200" s="115">
        <v>0.05</v>
      </c>
      <c r="AE200" s="115">
        <v>0</v>
      </c>
      <c r="AF200" s="115">
        <v>30</v>
      </c>
      <c r="AG200" s="115">
        <v>30</v>
      </c>
      <c r="AH200" s="125">
        <v>0.19400000000000001</v>
      </c>
      <c r="AI200" s="125" t="s">
        <v>722</v>
      </c>
      <c r="AJ200" s="125" t="s">
        <v>695</v>
      </c>
      <c r="AK200" s="125"/>
      <c r="AL200" s="124"/>
      <c r="AM200" s="124"/>
      <c r="AN200" s="124"/>
      <c r="AO200" s="124"/>
      <c r="AP200" s="124"/>
      <c r="AQ200" s="124"/>
      <c r="AR200" s="123"/>
      <c r="AS200" s="123"/>
      <c r="AT200" s="123"/>
      <c r="AU200" s="122"/>
      <c r="AV200" s="122"/>
      <c r="AW200" s="122"/>
      <c r="AX200" s="120" t="s">
        <v>694</v>
      </c>
      <c r="AY200" s="120"/>
      <c r="AZ200" s="121"/>
      <c r="BA200" s="120"/>
      <c r="BB200" s="120"/>
      <c r="BC200" s="120"/>
      <c r="BD200" s="120"/>
      <c r="BE200" s="120"/>
      <c r="BF200" s="120"/>
      <c r="BG200" s="119"/>
      <c r="BH200" s="119"/>
      <c r="BI200" s="119"/>
      <c r="BJ200" s="119"/>
      <c r="BK200" s="118">
        <v>0</v>
      </c>
      <c r="BL200" s="118">
        <f t="shared" si="106"/>
        <v>1</v>
      </c>
      <c r="BM200" s="117"/>
      <c r="BN200" s="116">
        <v>0</v>
      </c>
      <c r="BO200" s="115"/>
      <c r="BP200" s="115"/>
      <c r="BQ200" s="115"/>
      <c r="BR200" s="115"/>
      <c r="BS200" s="115"/>
      <c r="BT200" s="115"/>
      <c r="BU200" s="114">
        <f t="shared" si="107"/>
        <v>0</v>
      </c>
      <c r="BV200" s="114"/>
      <c r="BW200" s="114"/>
      <c r="BX200" s="114"/>
      <c r="BY200" s="114"/>
      <c r="BZ200" s="114"/>
      <c r="CA200" s="114"/>
      <c r="CB200" s="113"/>
      <c r="CC200" s="113">
        <v>375</v>
      </c>
      <c r="CD200" s="113">
        <f t="shared" si="116"/>
        <v>644.32989690721649</v>
      </c>
      <c r="CE200" s="113">
        <f t="shared" si="116"/>
        <v>644.32989690721649</v>
      </c>
      <c r="CF200" s="113">
        <f t="shared" si="116"/>
        <v>644.32989690721649</v>
      </c>
      <c r="CG200" s="113">
        <f t="shared" si="116"/>
        <v>644.32989690721649</v>
      </c>
      <c r="CH200" s="113">
        <f t="shared" si="116"/>
        <v>644.32989690721649</v>
      </c>
      <c r="CI200" s="112" t="s">
        <v>1279</v>
      </c>
      <c r="CJ200" s="111">
        <f>VLOOKUP($E200,[2]Activities!$A$9:$I$162,3,FALSE)/$AH200</f>
        <v>567.01030927835052</v>
      </c>
      <c r="CK200" s="111">
        <f>VLOOKUP($E200,[2]Activities!$A$9:$I$162,4,FALSE)/$AH200</f>
        <v>618.5567010309278</v>
      </c>
      <c r="CL200" s="111">
        <f>VLOOKUP($E200,[2]Activities!$A$9:$I$162,5,FALSE)/$AH200</f>
        <v>644.32989690721649</v>
      </c>
      <c r="CM200" s="111">
        <f>VLOOKUP($E200,[2]Activities!$A$9:$I$162,6,FALSE)/$AH200</f>
        <v>644.32989690721649</v>
      </c>
      <c r="CN200" s="111">
        <f>VLOOKUP($E200,[2]Activities!$A$9:$I$162,7,FALSE)/$AH200</f>
        <v>644.32989690721649</v>
      </c>
      <c r="CO200" s="111">
        <f>VLOOKUP($E200,[2]Activities!$A$9:$I$162,8,FALSE)/$AH200</f>
        <v>644.32989690721649</v>
      </c>
      <c r="CP200" s="111">
        <f>VLOOKUP($E200,[2]Activities!$A$9:$I$162,9,FALSE)/$AH200</f>
        <v>644.32989690721649</v>
      </c>
      <c r="CQ200" s="111"/>
      <c r="CR200" s="110"/>
      <c r="CS200" s="110"/>
      <c r="CT200" s="110"/>
      <c r="CU200" s="110"/>
      <c r="CV200" s="110"/>
      <c r="CW200" s="110"/>
      <c r="CX200" s="110"/>
      <c r="CY200" s="110"/>
      <c r="CZ200" s="110"/>
      <c r="DA200" s="110"/>
      <c r="DB200" s="110"/>
      <c r="DC200" s="110"/>
      <c r="DD200" s="110"/>
    </row>
    <row r="201" spans="1:108" x14ac:dyDescent="0.25">
      <c r="A201" s="146" t="s">
        <v>1403</v>
      </c>
      <c r="B201" s="146" t="s">
        <v>1393</v>
      </c>
      <c r="C201" s="146" t="s">
        <v>1392</v>
      </c>
      <c r="D201" s="146" t="s">
        <v>1398</v>
      </c>
      <c r="E201" s="146" t="s">
        <v>1397</v>
      </c>
      <c r="F201" s="3" t="s">
        <v>1402</v>
      </c>
      <c r="G201" s="3" t="s">
        <v>1395</v>
      </c>
      <c r="H201" s="145">
        <v>11.78</v>
      </c>
      <c r="I201" s="145">
        <v>9.39</v>
      </c>
      <c r="J201" s="145">
        <v>9.39</v>
      </c>
      <c r="K201" s="145">
        <v>9.39</v>
      </c>
      <c r="L201" s="145">
        <v>9.39</v>
      </c>
      <c r="M201" s="145">
        <v>9.39</v>
      </c>
      <c r="N201" s="145">
        <v>9.39</v>
      </c>
      <c r="O201" s="133">
        <v>1</v>
      </c>
      <c r="P201" s="145">
        <v>1.89</v>
      </c>
      <c r="Q201" s="145">
        <v>1.89</v>
      </c>
      <c r="R201" s="145">
        <v>1.89</v>
      </c>
      <c r="S201" s="145">
        <v>1.89</v>
      </c>
      <c r="T201" s="145">
        <v>1.89</v>
      </c>
      <c r="U201" s="145">
        <v>1.89</v>
      </c>
      <c r="V201" s="145">
        <v>1.89</v>
      </c>
      <c r="W201" s="145">
        <v>0</v>
      </c>
      <c r="X201" s="145">
        <v>0</v>
      </c>
      <c r="Y201" s="145">
        <v>0</v>
      </c>
      <c r="Z201" s="145">
        <v>0</v>
      </c>
      <c r="AA201" s="145">
        <v>0</v>
      </c>
      <c r="AB201" s="145">
        <v>0</v>
      </c>
      <c r="AC201" s="145">
        <v>0</v>
      </c>
      <c r="AD201" s="133">
        <v>0.05</v>
      </c>
      <c r="AE201" s="133">
        <v>0</v>
      </c>
      <c r="AF201" s="133">
        <v>30</v>
      </c>
      <c r="AG201" s="133">
        <v>30</v>
      </c>
      <c r="AH201" s="144">
        <v>0.19400000000000001</v>
      </c>
      <c r="AI201" s="144" t="s">
        <v>722</v>
      </c>
      <c r="AJ201" s="144" t="s">
        <v>695</v>
      </c>
      <c r="AK201" s="144"/>
      <c r="AL201" s="143"/>
      <c r="AM201" s="143"/>
      <c r="AN201" s="143"/>
      <c r="AO201" s="143"/>
      <c r="AP201" s="143"/>
      <c r="AQ201" s="143"/>
      <c r="AR201" s="142"/>
      <c r="AS201" s="142"/>
      <c r="AT201" s="142"/>
      <c r="AU201" s="141"/>
      <c r="AV201" s="141"/>
      <c r="AW201" s="141"/>
      <c r="AX201" s="140" t="s">
        <v>694</v>
      </c>
      <c r="AY201" s="140"/>
      <c r="AZ201" s="139"/>
      <c r="BA201" s="138"/>
      <c r="BB201" s="138"/>
      <c r="BC201" s="138"/>
      <c r="BD201" s="138"/>
      <c r="BE201" s="138"/>
      <c r="BF201" s="138"/>
      <c r="BG201" s="137"/>
      <c r="BH201" s="137"/>
      <c r="BI201" s="137"/>
      <c r="BJ201" s="137"/>
      <c r="BK201" s="136">
        <v>0</v>
      </c>
      <c r="BL201" s="136">
        <f t="shared" si="106"/>
        <v>1</v>
      </c>
      <c r="BM201" s="135"/>
      <c r="BN201" s="134">
        <v>0</v>
      </c>
      <c r="BO201" s="133"/>
      <c r="BP201" s="133"/>
      <c r="BQ201" s="133"/>
      <c r="BR201" s="133"/>
      <c r="BS201" s="133"/>
      <c r="BT201" s="133"/>
      <c r="BU201" s="132">
        <f t="shared" si="107"/>
        <v>0</v>
      </c>
      <c r="BV201" s="132"/>
      <c r="BW201" s="132"/>
      <c r="BX201" s="132"/>
      <c r="BY201" s="132"/>
      <c r="BZ201" s="132"/>
      <c r="CA201" s="132"/>
      <c r="CB201" s="131"/>
      <c r="CC201" s="131">
        <v>375</v>
      </c>
      <c r="CD201" s="131">
        <f t="shared" si="116"/>
        <v>644.32989690721649</v>
      </c>
      <c r="CE201" s="131">
        <f t="shared" si="116"/>
        <v>644.32989690721649</v>
      </c>
      <c r="CF201" s="131">
        <f t="shared" si="116"/>
        <v>644.32989690721649</v>
      </c>
      <c r="CG201" s="131">
        <f t="shared" si="116"/>
        <v>644.32989690721649</v>
      </c>
      <c r="CH201" s="131">
        <f t="shared" si="116"/>
        <v>644.32989690721649</v>
      </c>
      <c r="CI201" s="130" t="s">
        <v>1279</v>
      </c>
      <c r="CJ201" s="129">
        <f>VLOOKUP($E201,[2]Activities!$A$9:$I$162,3,FALSE)/$AH201</f>
        <v>567.01030927835052</v>
      </c>
      <c r="CK201" s="129">
        <f>VLOOKUP($E201,[2]Activities!$A$9:$I$162,4,FALSE)/$AH201</f>
        <v>618.5567010309278</v>
      </c>
      <c r="CL201" s="129">
        <f>VLOOKUP($E201,[2]Activities!$A$9:$I$162,5,FALSE)/$AH201</f>
        <v>644.32989690721649</v>
      </c>
      <c r="CM201" s="129">
        <f>VLOOKUP($E201,[2]Activities!$A$9:$I$162,6,FALSE)/$AH201</f>
        <v>644.32989690721649</v>
      </c>
      <c r="CN201" s="129">
        <f>VLOOKUP($E201,[2]Activities!$A$9:$I$162,7,FALSE)/$AH201</f>
        <v>644.32989690721649</v>
      </c>
      <c r="CO201" s="129">
        <f>VLOOKUP($E201,[2]Activities!$A$9:$I$162,8,FALSE)/$AH201</f>
        <v>644.32989690721649</v>
      </c>
      <c r="CP201" s="129">
        <f>VLOOKUP($E201,[2]Activities!$A$9:$I$162,9,FALSE)/$AH201</f>
        <v>644.32989690721649</v>
      </c>
      <c r="CQ201" s="129"/>
      <c r="CR201" s="128"/>
      <c r="CS201" s="128"/>
      <c r="CT201" s="128"/>
      <c r="CU201" s="128"/>
      <c r="CV201" s="128"/>
      <c r="CW201" s="128"/>
      <c r="CX201" s="128"/>
      <c r="CY201" s="128"/>
      <c r="CZ201" s="128"/>
      <c r="DA201" s="128"/>
      <c r="DB201" s="128"/>
      <c r="DC201" s="128"/>
      <c r="DD201" s="128"/>
    </row>
    <row r="202" spans="1:108" x14ac:dyDescent="0.25">
      <c r="A202" s="127" t="s">
        <v>1401</v>
      </c>
      <c r="B202" s="127" t="s">
        <v>1393</v>
      </c>
      <c r="C202" s="127" t="s">
        <v>1392</v>
      </c>
      <c r="D202" s="127" t="s">
        <v>1398</v>
      </c>
      <c r="E202" s="127" t="s">
        <v>1397</v>
      </c>
      <c r="F202" s="1" t="s">
        <v>1400</v>
      </c>
      <c r="G202" s="1" t="s">
        <v>1395</v>
      </c>
      <c r="H202" s="126">
        <v>14.29</v>
      </c>
      <c r="I202" s="126">
        <v>11.78</v>
      </c>
      <c r="J202" s="126">
        <v>9.39</v>
      </c>
      <c r="K202" s="126">
        <v>9.39</v>
      </c>
      <c r="L202" s="126">
        <v>9.39</v>
      </c>
      <c r="M202" s="126">
        <v>9.39</v>
      </c>
      <c r="N202" s="126">
        <v>9.39</v>
      </c>
      <c r="O202" s="115">
        <v>1</v>
      </c>
      <c r="P202" s="126">
        <v>1.89</v>
      </c>
      <c r="Q202" s="126">
        <v>1.89</v>
      </c>
      <c r="R202" s="126">
        <v>1.89</v>
      </c>
      <c r="S202" s="126">
        <v>1.89</v>
      </c>
      <c r="T202" s="126">
        <v>1.89</v>
      </c>
      <c r="U202" s="126">
        <v>1.89</v>
      </c>
      <c r="V202" s="126">
        <v>1.89</v>
      </c>
      <c r="W202" s="126">
        <v>0</v>
      </c>
      <c r="X202" s="126">
        <v>0</v>
      </c>
      <c r="Y202" s="126">
        <v>0</v>
      </c>
      <c r="Z202" s="126">
        <v>0</v>
      </c>
      <c r="AA202" s="126">
        <v>0</v>
      </c>
      <c r="AB202" s="126">
        <v>0</v>
      </c>
      <c r="AC202" s="126">
        <v>0</v>
      </c>
      <c r="AD202" s="115">
        <v>0.05</v>
      </c>
      <c r="AE202" s="115">
        <v>0</v>
      </c>
      <c r="AF202" s="115">
        <v>30</v>
      </c>
      <c r="AG202" s="115">
        <v>30</v>
      </c>
      <c r="AH202" s="125">
        <v>0.19400000000000001</v>
      </c>
      <c r="AI202" s="125" t="s">
        <v>722</v>
      </c>
      <c r="AJ202" s="125" t="s">
        <v>695</v>
      </c>
      <c r="AK202" s="125"/>
      <c r="AL202" s="124"/>
      <c r="AM202" s="124"/>
      <c r="AN202" s="124"/>
      <c r="AO202" s="124"/>
      <c r="AP202" s="124"/>
      <c r="AQ202" s="124"/>
      <c r="AR202" s="123"/>
      <c r="AS202" s="123"/>
      <c r="AT202" s="123"/>
      <c r="AU202" s="122"/>
      <c r="AV202" s="122"/>
      <c r="AW202" s="122"/>
      <c r="AX202" s="120" t="s">
        <v>694</v>
      </c>
      <c r="AY202" s="120"/>
      <c r="AZ202" s="121"/>
      <c r="BA202" s="120"/>
      <c r="BB202" s="120"/>
      <c r="BC202" s="120"/>
      <c r="BD202" s="120"/>
      <c r="BE202" s="120"/>
      <c r="BF202" s="120"/>
      <c r="BG202" s="119"/>
      <c r="BH202" s="119"/>
      <c r="BI202" s="119"/>
      <c r="BJ202" s="119"/>
      <c r="BK202" s="118">
        <v>0</v>
      </c>
      <c r="BL202" s="118">
        <f t="shared" si="106"/>
        <v>1</v>
      </c>
      <c r="BM202" s="117"/>
      <c r="BN202" s="116">
        <v>30</v>
      </c>
      <c r="BO202" s="115">
        <v>5</v>
      </c>
      <c r="BP202" s="115">
        <v>5</v>
      </c>
      <c r="BQ202" s="115">
        <v>5</v>
      </c>
      <c r="BR202" s="115">
        <v>5</v>
      </c>
      <c r="BS202" s="115">
        <v>5</v>
      </c>
      <c r="BT202" s="115">
        <v>5</v>
      </c>
      <c r="BU202" s="114">
        <f t="shared" si="107"/>
        <v>30</v>
      </c>
      <c r="BV202" s="114"/>
      <c r="BW202" s="114"/>
      <c r="BX202" s="114"/>
      <c r="BY202" s="114"/>
      <c r="BZ202" s="114"/>
      <c r="CA202" s="114"/>
      <c r="CB202" s="113">
        <v>30</v>
      </c>
      <c r="CC202" s="113">
        <v>375</v>
      </c>
      <c r="CD202" s="113">
        <f t="shared" si="116"/>
        <v>644.32989690721649</v>
      </c>
      <c r="CE202" s="113">
        <f t="shared" si="116"/>
        <v>644.32989690721649</v>
      </c>
      <c r="CF202" s="113">
        <f t="shared" si="116"/>
        <v>644.32989690721649</v>
      </c>
      <c r="CG202" s="113">
        <f t="shared" si="116"/>
        <v>644.32989690721649</v>
      </c>
      <c r="CH202" s="113">
        <f t="shared" si="116"/>
        <v>644.32989690721649</v>
      </c>
      <c r="CI202" s="112" t="s">
        <v>1279</v>
      </c>
      <c r="CJ202" s="111">
        <f>VLOOKUP($E202,[2]Activities!$A$9:$I$162,3,FALSE)/$AH202</f>
        <v>567.01030927835052</v>
      </c>
      <c r="CK202" s="111">
        <f>VLOOKUP($E202,[2]Activities!$A$9:$I$162,4,FALSE)/$AH202</f>
        <v>618.5567010309278</v>
      </c>
      <c r="CL202" s="111">
        <f>VLOOKUP($E202,[2]Activities!$A$9:$I$162,5,FALSE)/$AH202</f>
        <v>644.32989690721649</v>
      </c>
      <c r="CM202" s="111">
        <f>VLOOKUP($E202,[2]Activities!$A$9:$I$162,6,FALSE)/$AH202</f>
        <v>644.32989690721649</v>
      </c>
      <c r="CN202" s="111">
        <f>VLOOKUP($E202,[2]Activities!$A$9:$I$162,7,FALSE)/$AH202</f>
        <v>644.32989690721649</v>
      </c>
      <c r="CO202" s="111">
        <f>VLOOKUP($E202,[2]Activities!$A$9:$I$162,8,FALSE)/$AH202</f>
        <v>644.32989690721649</v>
      </c>
      <c r="CP202" s="111">
        <f>VLOOKUP($E202,[2]Activities!$A$9:$I$162,9,FALSE)/$AH202</f>
        <v>644.32989690721649</v>
      </c>
      <c r="CQ202" s="111"/>
      <c r="CR202" s="110"/>
      <c r="CS202" s="110"/>
      <c r="CT202" s="110"/>
      <c r="CU202" s="110"/>
      <c r="CV202" s="110"/>
      <c r="CW202" s="110"/>
      <c r="CX202" s="110"/>
      <c r="CY202" s="110"/>
      <c r="CZ202" s="110"/>
      <c r="DA202" s="110"/>
      <c r="DB202" s="110"/>
      <c r="DC202" s="110"/>
      <c r="DD202" s="110"/>
    </row>
    <row r="203" spans="1:108" x14ac:dyDescent="0.25">
      <c r="A203" s="146" t="s">
        <v>1399</v>
      </c>
      <c r="B203" s="146" t="s">
        <v>1393</v>
      </c>
      <c r="C203" s="146" t="s">
        <v>1392</v>
      </c>
      <c r="D203" s="146" t="s">
        <v>1398</v>
      </c>
      <c r="E203" s="146" t="s">
        <v>1397</v>
      </c>
      <c r="F203" s="3" t="s">
        <v>1396</v>
      </c>
      <c r="G203" s="3" t="s">
        <v>1395</v>
      </c>
      <c r="H203" s="145">
        <v>26.24</v>
      </c>
      <c r="I203" s="145">
        <v>20.350000000000001</v>
      </c>
      <c r="J203" s="145">
        <v>19.79</v>
      </c>
      <c r="K203" s="145">
        <v>17.059999999999999</v>
      </c>
      <c r="L203" s="145">
        <v>14.61</v>
      </c>
      <c r="M203" s="145">
        <v>12.4</v>
      </c>
      <c r="N203" s="145">
        <v>11.57</v>
      </c>
      <c r="O203" s="133">
        <v>1</v>
      </c>
      <c r="P203" s="145">
        <v>3.25</v>
      </c>
      <c r="Q203" s="145">
        <v>3.25</v>
      </c>
      <c r="R203" s="145">
        <v>3.25</v>
      </c>
      <c r="S203" s="145">
        <v>3.25</v>
      </c>
      <c r="T203" s="145">
        <v>3.25</v>
      </c>
      <c r="U203" s="145">
        <v>3.25</v>
      </c>
      <c r="V203" s="145">
        <v>3.25</v>
      </c>
      <c r="W203" s="145">
        <v>0</v>
      </c>
      <c r="X203" s="145">
        <v>0</v>
      </c>
      <c r="Y203" s="145">
        <v>0</v>
      </c>
      <c r="Z203" s="145">
        <v>0</v>
      </c>
      <c r="AA203" s="145">
        <v>0</v>
      </c>
      <c r="AB203" s="145">
        <v>0</v>
      </c>
      <c r="AC203" s="145">
        <v>0</v>
      </c>
      <c r="AD203" s="133">
        <v>0.05</v>
      </c>
      <c r="AE203" s="133">
        <v>0</v>
      </c>
      <c r="AF203" s="133">
        <v>30</v>
      </c>
      <c r="AG203" s="133">
        <v>30</v>
      </c>
      <c r="AH203" s="144">
        <v>0.19400000000000001</v>
      </c>
      <c r="AI203" s="144" t="s">
        <v>722</v>
      </c>
      <c r="AJ203" s="144" t="s">
        <v>695</v>
      </c>
      <c r="AK203" s="144"/>
      <c r="AL203" s="143"/>
      <c r="AM203" s="143"/>
      <c r="AN203" s="143"/>
      <c r="AO203" s="143"/>
      <c r="AP203" s="143"/>
      <c r="AQ203" s="143"/>
      <c r="AR203" s="142"/>
      <c r="AS203" s="142"/>
      <c r="AT203" s="142"/>
      <c r="AU203" s="141"/>
      <c r="AV203" s="141"/>
      <c r="AW203" s="141"/>
      <c r="AX203" s="140" t="s">
        <v>694</v>
      </c>
      <c r="AY203" s="140"/>
      <c r="AZ203" s="139"/>
      <c r="BA203" s="138"/>
      <c r="BB203" s="138"/>
      <c r="BC203" s="138"/>
      <c r="BD203" s="138"/>
      <c r="BE203" s="138"/>
      <c r="BF203" s="138"/>
      <c r="BG203" s="137"/>
      <c r="BH203" s="137"/>
      <c r="BI203" s="137"/>
      <c r="BJ203" s="137"/>
      <c r="BK203" s="136">
        <v>1</v>
      </c>
      <c r="BL203" s="136">
        <f t="shared" si="106"/>
        <v>1</v>
      </c>
      <c r="BM203" s="135"/>
      <c r="BN203" s="134">
        <v>0</v>
      </c>
      <c r="BO203" s="133"/>
      <c r="BP203" s="133"/>
      <c r="BQ203" s="133"/>
      <c r="BR203" s="133"/>
      <c r="BS203" s="133"/>
      <c r="BT203" s="133"/>
      <c r="BU203" s="132">
        <f t="shared" si="107"/>
        <v>0</v>
      </c>
      <c r="BV203" s="132"/>
      <c r="BW203" s="132"/>
      <c r="BX203" s="132"/>
      <c r="BY203" s="132"/>
      <c r="BZ203" s="132"/>
      <c r="CA203" s="132"/>
      <c r="CB203" s="131"/>
      <c r="CC203" s="131"/>
      <c r="CD203" s="131">
        <v>100</v>
      </c>
      <c r="CE203" s="131">
        <v>200</v>
      </c>
      <c r="CF203" s="131">
        <v>400</v>
      </c>
      <c r="CG203" s="131">
        <v>800</v>
      </c>
      <c r="CH203" s="131">
        <v>1000</v>
      </c>
      <c r="CI203" s="130" t="s">
        <v>1279</v>
      </c>
      <c r="CJ203" s="129">
        <f>VLOOKUP($E203,[2]Activities!$A$9:$I$162,3,FALSE)/$AH203</f>
        <v>567.01030927835052</v>
      </c>
      <c r="CK203" s="129">
        <f>VLOOKUP($E203,[2]Activities!$A$9:$I$162,4,FALSE)/$AH203</f>
        <v>618.5567010309278</v>
      </c>
      <c r="CL203" s="129">
        <f>VLOOKUP($E203,[2]Activities!$A$9:$I$162,5,FALSE)/$AH203</f>
        <v>644.32989690721649</v>
      </c>
      <c r="CM203" s="129">
        <f>VLOOKUP($E203,[2]Activities!$A$9:$I$162,6,FALSE)/$AH203</f>
        <v>644.32989690721649</v>
      </c>
      <c r="CN203" s="129">
        <f>VLOOKUP($E203,[2]Activities!$A$9:$I$162,7,FALSE)/$AH203</f>
        <v>644.32989690721649</v>
      </c>
      <c r="CO203" s="129">
        <f>VLOOKUP($E203,[2]Activities!$A$9:$I$162,8,FALSE)/$AH203</f>
        <v>644.32989690721649</v>
      </c>
      <c r="CP203" s="129">
        <f>VLOOKUP($E203,[2]Activities!$A$9:$I$162,9,FALSE)/$AH203</f>
        <v>644.32989690721649</v>
      </c>
      <c r="CQ203" s="129"/>
      <c r="CR203" s="128"/>
      <c r="CS203" s="128"/>
      <c r="CT203" s="128"/>
      <c r="CU203" s="128"/>
      <c r="CV203" s="128"/>
      <c r="CW203" s="128"/>
      <c r="CX203" s="128"/>
      <c r="CY203" s="128"/>
      <c r="CZ203" s="128"/>
      <c r="DA203" s="128"/>
      <c r="DB203" s="128"/>
      <c r="DC203" s="128"/>
      <c r="DD203" s="128"/>
    </row>
    <row r="204" spans="1:108" x14ac:dyDescent="0.25">
      <c r="A204" s="127" t="s">
        <v>1394</v>
      </c>
      <c r="B204" s="127" t="s">
        <v>1393</v>
      </c>
      <c r="C204" s="127" t="s">
        <v>1392</v>
      </c>
      <c r="D204" s="127" t="s">
        <v>825</v>
      </c>
      <c r="E204" s="127" t="s">
        <v>1391</v>
      </c>
      <c r="F204" s="1" t="s">
        <v>1390</v>
      </c>
      <c r="G204" s="1" t="s">
        <v>791</v>
      </c>
      <c r="H204" s="126">
        <v>0</v>
      </c>
      <c r="I204" s="126">
        <v>0</v>
      </c>
      <c r="J204" s="126">
        <v>0</v>
      </c>
      <c r="K204" s="126">
        <v>0</v>
      </c>
      <c r="L204" s="126">
        <v>0</v>
      </c>
      <c r="M204" s="126">
        <v>0</v>
      </c>
      <c r="N204" s="126">
        <v>0</v>
      </c>
      <c r="O204" s="115">
        <v>0</v>
      </c>
      <c r="P204" s="126">
        <v>0</v>
      </c>
      <c r="Q204" s="126">
        <v>0</v>
      </c>
      <c r="R204" s="126">
        <v>0</v>
      </c>
      <c r="S204" s="126">
        <v>0</v>
      </c>
      <c r="T204" s="126">
        <v>0</v>
      </c>
      <c r="U204" s="126">
        <v>0</v>
      </c>
      <c r="V204" s="126">
        <v>0</v>
      </c>
      <c r="W204" s="126">
        <v>0</v>
      </c>
      <c r="X204" s="126">
        <v>0</v>
      </c>
      <c r="Y204" s="126">
        <v>0</v>
      </c>
      <c r="Z204" s="126">
        <v>0</v>
      </c>
      <c r="AA204" s="126">
        <v>0</v>
      </c>
      <c r="AB204" s="126">
        <v>0</v>
      </c>
      <c r="AC204" s="126">
        <v>0</v>
      </c>
      <c r="AD204" s="115">
        <v>0.05</v>
      </c>
      <c r="AE204" s="115">
        <v>0</v>
      </c>
      <c r="AF204" s="115">
        <v>1</v>
      </c>
      <c r="AG204" s="115">
        <v>1</v>
      </c>
      <c r="AH204" s="125">
        <v>1</v>
      </c>
      <c r="AI204" s="125" t="s">
        <v>722</v>
      </c>
      <c r="AJ204" s="125" t="s">
        <v>695</v>
      </c>
      <c r="AK204" s="125"/>
      <c r="AL204" s="124"/>
      <c r="AM204" s="124"/>
      <c r="AN204" s="124"/>
      <c r="AO204" s="124"/>
      <c r="AP204" s="124"/>
      <c r="AQ204" s="124"/>
      <c r="AR204" s="123"/>
      <c r="AS204" s="123"/>
      <c r="AT204" s="123"/>
      <c r="AU204" s="122"/>
      <c r="AV204" s="122"/>
      <c r="AW204" s="122"/>
      <c r="AX204" s="120" t="s">
        <v>694</v>
      </c>
      <c r="AY204" s="120"/>
      <c r="AZ204" s="121"/>
      <c r="BA204" s="120"/>
      <c r="BB204" s="120"/>
      <c r="BC204" s="120"/>
      <c r="BD204" s="120"/>
      <c r="BE204" s="120"/>
      <c r="BF204" s="120"/>
      <c r="BG204" s="119"/>
      <c r="BH204" s="119"/>
      <c r="BI204" s="119"/>
      <c r="BJ204" s="119"/>
      <c r="BK204" s="118">
        <v>0</v>
      </c>
      <c r="BL204" s="118">
        <f t="shared" si="106"/>
        <v>0</v>
      </c>
      <c r="BM204" s="117"/>
      <c r="BN204" s="116"/>
      <c r="BO204" s="115"/>
      <c r="BP204" s="115"/>
      <c r="BQ204" s="115"/>
      <c r="BR204" s="115"/>
      <c r="BS204" s="115"/>
      <c r="BT204" s="115"/>
      <c r="BU204" s="114">
        <f t="shared" si="107"/>
        <v>0</v>
      </c>
      <c r="BV204" s="114"/>
      <c r="BW204" s="114"/>
      <c r="BX204" s="114"/>
      <c r="BY204" s="114"/>
      <c r="BZ204" s="114"/>
      <c r="CA204" s="114"/>
      <c r="CB204" s="113">
        <v>30</v>
      </c>
      <c r="CC204" s="113">
        <v>30</v>
      </c>
      <c r="CD204" s="113">
        <v>30</v>
      </c>
      <c r="CE204" s="113">
        <v>30</v>
      </c>
      <c r="CF204" s="113">
        <v>30</v>
      </c>
      <c r="CG204" s="113">
        <f t="shared" ref="CG204:CG228" si="117">CO204</f>
        <v>30</v>
      </c>
      <c r="CH204" s="113">
        <f t="shared" ref="CH204:CH228" si="118">CP204</f>
        <v>30</v>
      </c>
      <c r="CI204" s="112" t="s">
        <v>1279</v>
      </c>
      <c r="CJ204" s="111">
        <f>VLOOKUP($E204,[2]Activities!$A$9:$I$162,3,FALSE)/$AH204</f>
        <v>30</v>
      </c>
      <c r="CK204" s="111">
        <f>VLOOKUP($E204,[2]Activities!$A$9:$I$162,4,FALSE)/$AH204</f>
        <v>30</v>
      </c>
      <c r="CL204" s="111">
        <f>VLOOKUP($E204,[2]Activities!$A$9:$I$162,5,FALSE)/$AH204</f>
        <v>30</v>
      </c>
      <c r="CM204" s="111">
        <f>VLOOKUP($E204,[2]Activities!$A$9:$I$162,6,FALSE)/$AH204</f>
        <v>30</v>
      </c>
      <c r="CN204" s="111">
        <f>VLOOKUP($E204,[2]Activities!$A$9:$I$162,7,FALSE)/$AH204</f>
        <v>30</v>
      </c>
      <c r="CO204" s="111">
        <f>VLOOKUP($E204,[2]Activities!$A$9:$I$162,8,FALSE)/$AH204</f>
        <v>30</v>
      </c>
      <c r="CP204" s="111">
        <f>VLOOKUP($E204,[2]Activities!$A$9:$I$162,9,FALSE)/$AH204</f>
        <v>30</v>
      </c>
      <c r="CQ204" s="111"/>
      <c r="CR204" s="110"/>
      <c r="CS204" s="110"/>
      <c r="CT204" s="110"/>
      <c r="CU204" s="110"/>
      <c r="CV204" s="110"/>
      <c r="CW204" s="110"/>
      <c r="CX204" s="110"/>
      <c r="CY204" s="110"/>
      <c r="CZ204" s="110"/>
      <c r="DA204" s="110"/>
      <c r="DB204" s="110"/>
      <c r="DC204" s="110"/>
      <c r="DD204" s="110"/>
    </row>
    <row r="205" spans="1:108" x14ac:dyDescent="0.25">
      <c r="A205" s="146" t="s">
        <v>1389</v>
      </c>
      <c r="B205" s="146" t="s">
        <v>700</v>
      </c>
      <c r="C205" s="146" t="s">
        <v>734</v>
      </c>
      <c r="D205" s="146" t="s">
        <v>1077</v>
      </c>
      <c r="E205" s="146" t="s">
        <v>1388</v>
      </c>
      <c r="F205" s="3" t="s">
        <v>1387</v>
      </c>
      <c r="G205" s="3" t="s">
        <v>1361</v>
      </c>
      <c r="H205" s="145">
        <v>0</v>
      </c>
      <c r="I205" s="145">
        <v>0</v>
      </c>
      <c r="J205" s="145">
        <v>0</v>
      </c>
      <c r="K205" s="145">
        <v>0</v>
      </c>
      <c r="L205" s="145">
        <v>0</v>
      </c>
      <c r="M205" s="145">
        <v>0</v>
      </c>
      <c r="N205" s="145">
        <v>0</v>
      </c>
      <c r="O205" s="133">
        <v>0</v>
      </c>
      <c r="P205" s="145">
        <v>0</v>
      </c>
      <c r="Q205" s="145">
        <v>0</v>
      </c>
      <c r="R205" s="145">
        <v>0</v>
      </c>
      <c r="S205" s="145">
        <v>0</v>
      </c>
      <c r="T205" s="145">
        <v>0</v>
      </c>
      <c r="U205" s="145">
        <v>0</v>
      </c>
      <c r="V205" s="145">
        <v>0</v>
      </c>
      <c r="W205" s="145">
        <v>0</v>
      </c>
      <c r="X205" s="145">
        <v>0</v>
      </c>
      <c r="Y205" s="145">
        <v>0</v>
      </c>
      <c r="Z205" s="145">
        <v>0</v>
      </c>
      <c r="AA205" s="145">
        <v>0</v>
      </c>
      <c r="AB205" s="145">
        <v>0</v>
      </c>
      <c r="AC205" s="145">
        <v>0</v>
      </c>
      <c r="AD205" s="133">
        <v>0.05</v>
      </c>
      <c r="AE205" s="133">
        <v>0</v>
      </c>
      <c r="AF205" s="133">
        <v>1</v>
      </c>
      <c r="AG205" s="133">
        <v>1</v>
      </c>
      <c r="AH205" s="144">
        <v>1</v>
      </c>
      <c r="AI205" s="144" t="s">
        <v>722</v>
      </c>
      <c r="AJ205" s="144" t="s">
        <v>695</v>
      </c>
      <c r="AK205" s="144"/>
      <c r="AL205" s="143"/>
      <c r="AM205" s="143"/>
      <c r="AN205" s="143"/>
      <c r="AO205" s="143"/>
      <c r="AP205" s="143"/>
      <c r="AQ205" s="143"/>
      <c r="AR205" s="142"/>
      <c r="AS205" s="142"/>
      <c r="AT205" s="142"/>
      <c r="AU205" s="141"/>
      <c r="AV205" s="141"/>
      <c r="AW205" s="141"/>
      <c r="AX205" s="140" t="s">
        <v>694</v>
      </c>
      <c r="AY205" s="140"/>
      <c r="AZ205" s="139"/>
      <c r="BA205" s="138"/>
      <c r="BB205" s="138"/>
      <c r="BC205" s="138"/>
      <c r="BD205" s="138"/>
      <c r="BE205" s="138"/>
      <c r="BF205" s="138"/>
      <c r="BG205" s="137"/>
      <c r="BH205" s="137"/>
      <c r="BI205" s="137"/>
      <c r="BJ205" s="137"/>
      <c r="BK205" s="136">
        <v>0</v>
      </c>
      <c r="BL205" s="136">
        <f t="shared" si="106"/>
        <v>0</v>
      </c>
      <c r="BM205" s="135"/>
      <c r="BN205" s="134"/>
      <c r="BO205" s="133"/>
      <c r="BP205" s="133"/>
      <c r="BQ205" s="133"/>
      <c r="BR205" s="133"/>
      <c r="BS205" s="133"/>
      <c r="BT205" s="133"/>
      <c r="BU205" s="132">
        <f t="shared" si="107"/>
        <v>0</v>
      </c>
      <c r="BV205" s="132"/>
      <c r="BW205" s="132"/>
      <c r="BX205" s="132"/>
      <c r="BY205" s="132"/>
      <c r="BZ205" s="132"/>
      <c r="CA205" s="132"/>
      <c r="CB205" s="131">
        <f t="shared" ref="CB205:CB228" si="119">CJ205</f>
        <v>8.6999999999999993</v>
      </c>
      <c r="CC205" s="131">
        <f t="shared" ref="CC205:CC228" si="120">CK205</f>
        <v>8.2899999999999991</v>
      </c>
      <c r="CD205" s="131">
        <f t="shared" ref="CD205:CD228" si="121">CL205</f>
        <v>7.94</v>
      </c>
      <c r="CE205" s="131">
        <f t="shared" ref="CE205:CE228" si="122">CM205</f>
        <v>7.62</v>
      </c>
      <c r="CF205" s="131">
        <f t="shared" ref="CF205:CF228" si="123">CN205</f>
        <v>7.35</v>
      </c>
      <c r="CG205" s="131">
        <f t="shared" si="117"/>
        <v>7.1</v>
      </c>
      <c r="CH205" s="131">
        <f t="shared" si="118"/>
        <v>6.88</v>
      </c>
      <c r="CI205" s="130" t="s">
        <v>1279</v>
      </c>
      <c r="CJ205" s="129">
        <f>VLOOKUP($E205,[2]Activities!$A$9:$I$162,3,FALSE)/$AH205</f>
        <v>8.6999999999999993</v>
      </c>
      <c r="CK205" s="129">
        <f>VLOOKUP($E205,[2]Activities!$A$9:$I$162,4,FALSE)/$AH205</f>
        <v>8.2899999999999991</v>
      </c>
      <c r="CL205" s="129">
        <f>VLOOKUP($E205,[2]Activities!$A$9:$I$162,5,FALSE)/$AH205</f>
        <v>7.94</v>
      </c>
      <c r="CM205" s="129">
        <f>VLOOKUP($E205,[2]Activities!$A$9:$I$162,6,FALSE)/$AH205</f>
        <v>7.62</v>
      </c>
      <c r="CN205" s="129">
        <f>VLOOKUP($E205,[2]Activities!$A$9:$I$162,7,FALSE)/$AH205</f>
        <v>7.35</v>
      </c>
      <c r="CO205" s="129">
        <f>VLOOKUP($E205,[2]Activities!$A$9:$I$162,8,FALSE)/$AH205</f>
        <v>7.1</v>
      </c>
      <c r="CP205" s="129">
        <f>VLOOKUP($E205,[2]Activities!$A$9:$I$162,9,FALSE)/$AH205</f>
        <v>6.88</v>
      </c>
      <c r="CQ205" s="129"/>
      <c r="CR205" s="128"/>
      <c r="CS205" s="128"/>
      <c r="CT205" s="128"/>
      <c r="CU205" s="128"/>
      <c r="CV205" s="128"/>
      <c r="CW205" s="128"/>
      <c r="CX205" s="128"/>
      <c r="CY205" s="128"/>
      <c r="CZ205" s="128"/>
      <c r="DA205" s="128"/>
      <c r="DB205" s="128"/>
      <c r="DC205" s="128"/>
      <c r="DD205" s="128"/>
    </row>
    <row r="206" spans="1:108" x14ac:dyDescent="0.25">
      <c r="A206" s="127" t="s">
        <v>1386</v>
      </c>
      <c r="B206" s="127" t="s">
        <v>700</v>
      </c>
      <c r="C206" s="127" t="s">
        <v>734</v>
      </c>
      <c r="D206" s="127" t="s">
        <v>1077</v>
      </c>
      <c r="E206" s="127" t="s">
        <v>1385</v>
      </c>
      <c r="F206" s="1" t="s">
        <v>1384</v>
      </c>
      <c r="G206" s="1" t="s">
        <v>1361</v>
      </c>
      <c r="H206" s="126">
        <v>0</v>
      </c>
      <c r="I206" s="126">
        <v>0</v>
      </c>
      <c r="J206" s="126">
        <v>0</v>
      </c>
      <c r="K206" s="126">
        <v>0</v>
      </c>
      <c r="L206" s="126">
        <v>0</v>
      </c>
      <c r="M206" s="126">
        <v>0</v>
      </c>
      <c r="N206" s="126">
        <v>0</v>
      </c>
      <c r="O206" s="115">
        <v>0</v>
      </c>
      <c r="P206" s="126">
        <v>0</v>
      </c>
      <c r="Q206" s="126">
        <v>0</v>
      </c>
      <c r="R206" s="126">
        <v>0</v>
      </c>
      <c r="S206" s="126">
        <v>0</v>
      </c>
      <c r="T206" s="126">
        <v>0</v>
      </c>
      <c r="U206" s="126">
        <v>0</v>
      </c>
      <c r="V206" s="126">
        <v>0</v>
      </c>
      <c r="W206" s="126">
        <v>0</v>
      </c>
      <c r="X206" s="126">
        <v>0</v>
      </c>
      <c r="Y206" s="126">
        <v>0</v>
      </c>
      <c r="Z206" s="126">
        <v>0</v>
      </c>
      <c r="AA206" s="126">
        <v>0</v>
      </c>
      <c r="AB206" s="126">
        <v>0</v>
      </c>
      <c r="AC206" s="126">
        <v>0</v>
      </c>
      <c r="AD206" s="115">
        <v>0.05</v>
      </c>
      <c r="AE206" s="115">
        <v>0</v>
      </c>
      <c r="AF206" s="115">
        <v>1</v>
      </c>
      <c r="AG206" s="115">
        <v>1</v>
      </c>
      <c r="AH206" s="125">
        <v>1</v>
      </c>
      <c r="AI206" s="125" t="s">
        <v>722</v>
      </c>
      <c r="AJ206" s="125" t="s">
        <v>695</v>
      </c>
      <c r="AK206" s="125"/>
      <c r="AL206" s="124"/>
      <c r="AM206" s="124"/>
      <c r="AN206" s="124"/>
      <c r="AO206" s="124"/>
      <c r="AP206" s="124"/>
      <c r="AQ206" s="124"/>
      <c r="AR206" s="123"/>
      <c r="AS206" s="123"/>
      <c r="AT206" s="123"/>
      <c r="AU206" s="122"/>
      <c r="AV206" s="122"/>
      <c r="AW206" s="122"/>
      <c r="AX206" s="120" t="s">
        <v>694</v>
      </c>
      <c r="AY206" s="120"/>
      <c r="AZ206" s="121"/>
      <c r="BA206" s="120"/>
      <c r="BB206" s="120"/>
      <c r="BC206" s="120"/>
      <c r="BD206" s="120"/>
      <c r="BE206" s="120"/>
      <c r="BF206" s="120"/>
      <c r="BG206" s="119"/>
      <c r="BH206" s="119"/>
      <c r="BI206" s="119"/>
      <c r="BJ206" s="119"/>
      <c r="BK206" s="118">
        <v>0</v>
      </c>
      <c r="BL206" s="118">
        <f t="shared" si="106"/>
        <v>0</v>
      </c>
      <c r="BM206" s="117"/>
      <c r="BN206" s="116"/>
      <c r="BO206" s="115"/>
      <c r="BP206" s="115"/>
      <c r="BQ206" s="115"/>
      <c r="BR206" s="115"/>
      <c r="BS206" s="115"/>
      <c r="BT206" s="115"/>
      <c r="BU206" s="114">
        <f t="shared" si="107"/>
        <v>0</v>
      </c>
      <c r="BV206" s="114"/>
      <c r="BW206" s="114"/>
      <c r="BX206" s="114"/>
      <c r="BY206" s="114"/>
      <c r="BZ206" s="114"/>
      <c r="CA206" s="114"/>
      <c r="CB206" s="113">
        <f t="shared" si="119"/>
        <v>3.9</v>
      </c>
      <c r="CC206" s="113">
        <f t="shared" si="120"/>
        <v>3.75</v>
      </c>
      <c r="CD206" s="113">
        <f t="shared" si="121"/>
        <v>3.62</v>
      </c>
      <c r="CE206" s="113">
        <f t="shared" si="122"/>
        <v>3.5</v>
      </c>
      <c r="CF206" s="113">
        <f t="shared" si="123"/>
        <v>3.4</v>
      </c>
      <c r="CG206" s="113">
        <f t="shared" si="117"/>
        <v>3.3</v>
      </c>
      <c r="CH206" s="113">
        <f t="shared" si="118"/>
        <v>3.22</v>
      </c>
      <c r="CI206" s="112" t="s">
        <v>1279</v>
      </c>
      <c r="CJ206" s="111">
        <f>VLOOKUP($E206,[2]Activities!$A$9:$I$162,3,FALSE)/$AH206</f>
        <v>3.9</v>
      </c>
      <c r="CK206" s="111">
        <f>VLOOKUP($E206,[2]Activities!$A$9:$I$162,4,FALSE)/$AH206</f>
        <v>3.75</v>
      </c>
      <c r="CL206" s="111">
        <f>VLOOKUP($E206,[2]Activities!$A$9:$I$162,5,FALSE)/$AH206</f>
        <v>3.62</v>
      </c>
      <c r="CM206" s="111">
        <f>VLOOKUP($E206,[2]Activities!$A$9:$I$162,6,FALSE)/$AH206</f>
        <v>3.5</v>
      </c>
      <c r="CN206" s="111">
        <f>VLOOKUP($E206,[2]Activities!$A$9:$I$162,7,FALSE)/$AH206</f>
        <v>3.4</v>
      </c>
      <c r="CO206" s="111">
        <f>VLOOKUP($E206,[2]Activities!$A$9:$I$162,8,FALSE)/$AH206</f>
        <v>3.3</v>
      </c>
      <c r="CP206" s="111">
        <f>VLOOKUP($E206,[2]Activities!$A$9:$I$162,9,FALSE)/$AH206</f>
        <v>3.22</v>
      </c>
      <c r="CQ206" s="111"/>
      <c r="CR206" s="110"/>
      <c r="CS206" s="110"/>
      <c r="CT206" s="110"/>
      <c r="CU206" s="110"/>
      <c r="CV206" s="110"/>
      <c r="CW206" s="110"/>
      <c r="CX206" s="110"/>
      <c r="CY206" s="110"/>
      <c r="CZ206" s="110"/>
      <c r="DA206" s="110"/>
      <c r="DB206" s="110"/>
      <c r="DC206" s="110"/>
      <c r="DD206" s="110"/>
    </row>
    <row r="207" spans="1:108" x14ac:dyDescent="0.25">
      <c r="A207" s="146" t="s">
        <v>1383</v>
      </c>
      <c r="B207" s="146" t="s">
        <v>700</v>
      </c>
      <c r="C207" s="146" t="s">
        <v>734</v>
      </c>
      <c r="D207" s="146" t="s">
        <v>1077</v>
      </c>
      <c r="E207" s="146" t="s">
        <v>1382</v>
      </c>
      <c r="F207" s="3" t="s">
        <v>1381</v>
      </c>
      <c r="G207" s="3" t="s">
        <v>1361</v>
      </c>
      <c r="H207" s="145">
        <v>0</v>
      </c>
      <c r="I207" s="145">
        <v>0</v>
      </c>
      <c r="J207" s="145">
        <v>0</v>
      </c>
      <c r="K207" s="145">
        <v>0</v>
      </c>
      <c r="L207" s="145">
        <v>0</v>
      </c>
      <c r="M207" s="145">
        <v>0</v>
      </c>
      <c r="N207" s="145">
        <v>0</v>
      </c>
      <c r="O207" s="133">
        <v>0</v>
      </c>
      <c r="P207" s="145">
        <v>0</v>
      </c>
      <c r="Q207" s="145">
        <v>0</v>
      </c>
      <c r="R207" s="145">
        <v>0</v>
      </c>
      <c r="S207" s="145">
        <v>0</v>
      </c>
      <c r="T207" s="145">
        <v>0</v>
      </c>
      <c r="U207" s="145">
        <v>0</v>
      </c>
      <c r="V207" s="145">
        <v>0</v>
      </c>
      <c r="W207" s="145">
        <v>0</v>
      </c>
      <c r="X207" s="145">
        <v>0</v>
      </c>
      <c r="Y207" s="145">
        <v>0</v>
      </c>
      <c r="Z207" s="145">
        <v>0</v>
      </c>
      <c r="AA207" s="145">
        <v>0</v>
      </c>
      <c r="AB207" s="145">
        <v>0</v>
      </c>
      <c r="AC207" s="145">
        <v>0</v>
      </c>
      <c r="AD207" s="133">
        <v>0.05</v>
      </c>
      <c r="AE207" s="133">
        <v>0</v>
      </c>
      <c r="AF207" s="133">
        <v>1</v>
      </c>
      <c r="AG207" s="133">
        <v>1</v>
      </c>
      <c r="AH207" s="144">
        <v>1</v>
      </c>
      <c r="AI207" s="144" t="s">
        <v>722</v>
      </c>
      <c r="AJ207" s="144" t="s">
        <v>695</v>
      </c>
      <c r="AK207" s="144"/>
      <c r="AL207" s="143"/>
      <c r="AM207" s="143"/>
      <c r="AN207" s="143"/>
      <c r="AO207" s="143"/>
      <c r="AP207" s="143"/>
      <c r="AQ207" s="143"/>
      <c r="AR207" s="142"/>
      <c r="AS207" s="142"/>
      <c r="AT207" s="142"/>
      <c r="AU207" s="141"/>
      <c r="AV207" s="141"/>
      <c r="AW207" s="141"/>
      <c r="AX207" s="140" t="s">
        <v>694</v>
      </c>
      <c r="AY207" s="140"/>
      <c r="AZ207" s="139"/>
      <c r="BA207" s="138"/>
      <c r="BB207" s="138"/>
      <c r="BC207" s="138"/>
      <c r="BD207" s="138"/>
      <c r="BE207" s="138"/>
      <c r="BF207" s="138"/>
      <c r="BG207" s="137"/>
      <c r="BH207" s="137"/>
      <c r="BI207" s="137"/>
      <c r="BJ207" s="137"/>
      <c r="BK207" s="136">
        <v>0</v>
      </c>
      <c r="BL207" s="136">
        <f t="shared" si="106"/>
        <v>0</v>
      </c>
      <c r="BM207" s="135"/>
      <c r="BN207" s="134"/>
      <c r="BO207" s="133"/>
      <c r="BP207" s="133"/>
      <c r="BQ207" s="133"/>
      <c r="BR207" s="133"/>
      <c r="BS207" s="133"/>
      <c r="BT207" s="133"/>
      <c r="BU207" s="132">
        <f t="shared" si="107"/>
        <v>0</v>
      </c>
      <c r="BV207" s="132"/>
      <c r="BW207" s="132"/>
      <c r="BX207" s="132"/>
      <c r="BY207" s="132"/>
      <c r="BZ207" s="132"/>
      <c r="CA207" s="132"/>
      <c r="CB207" s="131">
        <f t="shared" si="119"/>
        <v>0.8</v>
      </c>
      <c r="CC207" s="131">
        <f t="shared" si="120"/>
        <v>0.77</v>
      </c>
      <c r="CD207" s="131">
        <f t="shared" si="121"/>
        <v>0.74</v>
      </c>
      <c r="CE207" s="131">
        <f t="shared" si="122"/>
        <v>0.71</v>
      </c>
      <c r="CF207" s="131">
        <f t="shared" si="123"/>
        <v>0.69</v>
      </c>
      <c r="CG207" s="131">
        <f t="shared" si="117"/>
        <v>0.67</v>
      </c>
      <c r="CH207" s="131">
        <f t="shared" si="118"/>
        <v>0.65</v>
      </c>
      <c r="CI207" s="130" t="s">
        <v>1274</v>
      </c>
      <c r="CJ207" s="129">
        <f>VLOOKUP($E207,[2]Activities!$A$9:$I$162,3,FALSE)/$AH207</f>
        <v>0.8</v>
      </c>
      <c r="CK207" s="129">
        <f>VLOOKUP($E207,[2]Activities!$A$9:$I$162,4,FALSE)/$AH207</f>
        <v>0.77</v>
      </c>
      <c r="CL207" s="129">
        <f>VLOOKUP($E207,[2]Activities!$A$9:$I$162,5,FALSE)/$AH207</f>
        <v>0.74</v>
      </c>
      <c r="CM207" s="129">
        <f>VLOOKUP($E207,[2]Activities!$A$9:$I$162,6,FALSE)/$AH207</f>
        <v>0.71</v>
      </c>
      <c r="CN207" s="129">
        <f>VLOOKUP($E207,[2]Activities!$A$9:$I$162,7,FALSE)/$AH207</f>
        <v>0.69</v>
      </c>
      <c r="CO207" s="129">
        <f>VLOOKUP($E207,[2]Activities!$A$9:$I$162,8,FALSE)/$AH207</f>
        <v>0.67</v>
      </c>
      <c r="CP207" s="129">
        <f>VLOOKUP($E207,[2]Activities!$A$9:$I$162,9,FALSE)/$AH207</f>
        <v>0.65</v>
      </c>
      <c r="CQ207" s="129"/>
      <c r="CR207" s="128"/>
      <c r="CS207" s="128"/>
      <c r="CT207" s="128"/>
      <c r="CU207" s="128"/>
      <c r="CV207" s="128"/>
      <c r="CW207" s="128"/>
      <c r="CX207" s="128"/>
      <c r="CY207" s="128"/>
      <c r="CZ207" s="128"/>
      <c r="DA207" s="128"/>
      <c r="DB207" s="128"/>
      <c r="DC207" s="128"/>
      <c r="DD207" s="128"/>
    </row>
    <row r="208" spans="1:108" x14ac:dyDescent="0.25">
      <c r="A208" s="127" t="s">
        <v>1380</v>
      </c>
      <c r="B208" s="127" t="s">
        <v>700</v>
      </c>
      <c r="C208" s="127" t="s">
        <v>734</v>
      </c>
      <c r="D208" s="127" t="s">
        <v>1077</v>
      </c>
      <c r="E208" s="127" t="s">
        <v>1379</v>
      </c>
      <c r="F208" s="1" t="s">
        <v>1378</v>
      </c>
      <c r="G208" s="1" t="s">
        <v>1361</v>
      </c>
      <c r="H208" s="126">
        <v>0</v>
      </c>
      <c r="I208" s="126">
        <v>0</v>
      </c>
      <c r="J208" s="126">
        <v>0</v>
      </c>
      <c r="K208" s="126">
        <v>0</v>
      </c>
      <c r="L208" s="126">
        <v>0</v>
      </c>
      <c r="M208" s="126">
        <v>0</v>
      </c>
      <c r="N208" s="126">
        <v>0</v>
      </c>
      <c r="O208" s="115">
        <v>0</v>
      </c>
      <c r="P208" s="126">
        <v>0</v>
      </c>
      <c r="Q208" s="126">
        <v>0</v>
      </c>
      <c r="R208" s="126">
        <v>0</v>
      </c>
      <c r="S208" s="126">
        <v>0</v>
      </c>
      <c r="T208" s="126">
        <v>0</v>
      </c>
      <c r="U208" s="126">
        <v>0</v>
      </c>
      <c r="V208" s="126">
        <v>0</v>
      </c>
      <c r="W208" s="126">
        <v>0</v>
      </c>
      <c r="X208" s="126">
        <v>0</v>
      </c>
      <c r="Y208" s="126">
        <v>0</v>
      </c>
      <c r="Z208" s="126">
        <v>0</v>
      </c>
      <c r="AA208" s="126">
        <v>0</v>
      </c>
      <c r="AB208" s="126">
        <v>0</v>
      </c>
      <c r="AC208" s="126">
        <v>0</v>
      </c>
      <c r="AD208" s="115">
        <v>0.05</v>
      </c>
      <c r="AE208" s="115">
        <v>0</v>
      </c>
      <c r="AF208" s="115">
        <v>1</v>
      </c>
      <c r="AG208" s="115">
        <v>1</v>
      </c>
      <c r="AH208" s="125">
        <v>1</v>
      </c>
      <c r="AI208" s="125" t="s">
        <v>722</v>
      </c>
      <c r="AJ208" s="125" t="s">
        <v>695</v>
      </c>
      <c r="AK208" s="125"/>
      <c r="AL208" s="124"/>
      <c r="AM208" s="124"/>
      <c r="AN208" s="124"/>
      <c r="AO208" s="124"/>
      <c r="AP208" s="124"/>
      <c r="AQ208" s="124"/>
      <c r="AR208" s="123"/>
      <c r="AS208" s="123"/>
      <c r="AT208" s="123"/>
      <c r="AU208" s="122"/>
      <c r="AV208" s="122"/>
      <c r="AW208" s="122"/>
      <c r="AX208" s="120" t="s">
        <v>694</v>
      </c>
      <c r="AY208" s="120"/>
      <c r="AZ208" s="121"/>
      <c r="BA208" s="120"/>
      <c r="BB208" s="120"/>
      <c r="BC208" s="120"/>
      <c r="BD208" s="120"/>
      <c r="BE208" s="120"/>
      <c r="BF208" s="120"/>
      <c r="BG208" s="119"/>
      <c r="BH208" s="119"/>
      <c r="BI208" s="119"/>
      <c r="BJ208" s="119"/>
      <c r="BK208" s="118">
        <v>0</v>
      </c>
      <c r="BL208" s="118">
        <f t="shared" si="106"/>
        <v>0</v>
      </c>
      <c r="BM208" s="117"/>
      <c r="BN208" s="116"/>
      <c r="BO208" s="115"/>
      <c r="BP208" s="115"/>
      <c r="BQ208" s="115"/>
      <c r="BR208" s="115"/>
      <c r="BS208" s="115"/>
      <c r="BT208" s="115"/>
      <c r="BU208" s="114">
        <f t="shared" si="107"/>
        <v>0</v>
      </c>
      <c r="BV208" s="114"/>
      <c r="BW208" s="114"/>
      <c r="BX208" s="114"/>
      <c r="BY208" s="114"/>
      <c r="BZ208" s="114"/>
      <c r="CA208" s="114"/>
      <c r="CB208" s="113">
        <f t="shared" si="119"/>
        <v>3.1</v>
      </c>
      <c r="CC208" s="113">
        <f t="shared" si="120"/>
        <v>3.03</v>
      </c>
      <c r="CD208" s="113">
        <f t="shared" si="121"/>
        <v>2.97</v>
      </c>
      <c r="CE208" s="113">
        <f t="shared" si="122"/>
        <v>2.9</v>
      </c>
      <c r="CF208" s="113">
        <f t="shared" si="123"/>
        <v>2.83</v>
      </c>
      <c r="CG208" s="113">
        <f t="shared" si="117"/>
        <v>2.77</v>
      </c>
      <c r="CH208" s="113">
        <f t="shared" si="118"/>
        <v>2.7</v>
      </c>
      <c r="CI208" s="112" t="s">
        <v>1274</v>
      </c>
      <c r="CJ208" s="111">
        <f>VLOOKUP($E208,[2]Activities!$A$9:$I$162,3,FALSE)/$AH208</f>
        <v>3.1</v>
      </c>
      <c r="CK208" s="111">
        <f>VLOOKUP($E208,[2]Activities!$A$9:$I$162,4,FALSE)/$AH208</f>
        <v>3.03</v>
      </c>
      <c r="CL208" s="111">
        <f>VLOOKUP($E208,[2]Activities!$A$9:$I$162,5,FALSE)/$AH208</f>
        <v>2.97</v>
      </c>
      <c r="CM208" s="111">
        <f>VLOOKUP($E208,[2]Activities!$A$9:$I$162,6,FALSE)/$AH208</f>
        <v>2.9</v>
      </c>
      <c r="CN208" s="111">
        <f>VLOOKUP($E208,[2]Activities!$A$9:$I$162,7,FALSE)/$AH208</f>
        <v>2.83</v>
      </c>
      <c r="CO208" s="111">
        <f>VLOOKUP($E208,[2]Activities!$A$9:$I$162,8,FALSE)/$AH208</f>
        <v>2.77</v>
      </c>
      <c r="CP208" s="111">
        <f>VLOOKUP($E208,[2]Activities!$A$9:$I$162,9,FALSE)/$AH208</f>
        <v>2.7</v>
      </c>
      <c r="CQ208" s="111"/>
      <c r="CR208" s="110"/>
      <c r="CS208" s="110"/>
      <c r="CT208" s="110"/>
      <c r="CU208" s="110"/>
      <c r="CV208" s="110"/>
      <c r="CW208" s="110"/>
      <c r="CX208" s="110"/>
      <c r="CY208" s="110"/>
      <c r="CZ208" s="110"/>
      <c r="DA208" s="110"/>
      <c r="DB208" s="110"/>
      <c r="DC208" s="110"/>
      <c r="DD208" s="110"/>
    </row>
    <row r="209" spans="1:108" x14ac:dyDescent="0.25">
      <c r="A209" s="146" t="s">
        <v>1377</v>
      </c>
      <c r="B209" s="146" t="s">
        <v>700</v>
      </c>
      <c r="C209" s="146" t="s">
        <v>734</v>
      </c>
      <c r="D209" s="146" t="s">
        <v>1376</v>
      </c>
      <c r="E209" s="146" t="s">
        <v>1375</v>
      </c>
      <c r="F209" s="3" t="s">
        <v>1374</v>
      </c>
      <c r="G209" s="3" t="s">
        <v>1361</v>
      </c>
      <c r="H209" s="145">
        <v>0</v>
      </c>
      <c r="I209" s="145">
        <v>0</v>
      </c>
      <c r="J209" s="145">
        <v>0</v>
      </c>
      <c r="K209" s="145">
        <v>0</v>
      </c>
      <c r="L209" s="145">
        <v>0</v>
      </c>
      <c r="M209" s="145">
        <v>0</v>
      </c>
      <c r="N209" s="145">
        <v>0</v>
      </c>
      <c r="O209" s="133">
        <v>0</v>
      </c>
      <c r="P209" s="145">
        <v>0</v>
      </c>
      <c r="Q209" s="145">
        <v>0</v>
      </c>
      <c r="R209" s="145">
        <v>0</v>
      </c>
      <c r="S209" s="145">
        <v>0</v>
      </c>
      <c r="T209" s="145">
        <v>0</v>
      </c>
      <c r="U209" s="145">
        <v>0</v>
      </c>
      <c r="V209" s="145">
        <v>0</v>
      </c>
      <c r="W209" s="145">
        <v>0</v>
      </c>
      <c r="X209" s="145">
        <v>0</v>
      </c>
      <c r="Y209" s="145">
        <v>0</v>
      </c>
      <c r="Z209" s="145">
        <v>0</v>
      </c>
      <c r="AA209" s="145">
        <v>0</v>
      </c>
      <c r="AB209" s="145">
        <v>0</v>
      </c>
      <c r="AC209" s="145">
        <v>0</v>
      </c>
      <c r="AD209" s="133">
        <v>0.05</v>
      </c>
      <c r="AE209" s="133">
        <v>0</v>
      </c>
      <c r="AF209" s="133">
        <v>1</v>
      </c>
      <c r="AG209" s="133">
        <v>1</v>
      </c>
      <c r="AH209" s="144">
        <v>1</v>
      </c>
      <c r="AI209" s="144" t="s">
        <v>722</v>
      </c>
      <c r="AJ209" s="144" t="s">
        <v>695</v>
      </c>
      <c r="AK209" s="144"/>
      <c r="AL209" s="143"/>
      <c r="AM209" s="143"/>
      <c r="AN209" s="143"/>
      <c r="AO209" s="143"/>
      <c r="AP209" s="143"/>
      <c r="AQ209" s="143"/>
      <c r="AR209" s="142"/>
      <c r="AS209" s="142"/>
      <c r="AT209" s="142"/>
      <c r="AU209" s="141"/>
      <c r="AV209" s="141"/>
      <c r="AW209" s="141"/>
      <c r="AX209" s="140" t="s">
        <v>694</v>
      </c>
      <c r="AY209" s="140"/>
      <c r="AZ209" s="139"/>
      <c r="BA209" s="138"/>
      <c r="BB209" s="138"/>
      <c r="BC209" s="138"/>
      <c r="BD209" s="138"/>
      <c r="BE209" s="138"/>
      <c r="BF209" s="138"/>
      <c r="BG209" s="137"/>
      <c r="BH209" s="137"/>
      <c r="BI209" s="137"/>
      <c r="BJ209" s="137"/>
      <c r="BK209" s="136">
        <v>0</v>
      </c>
      <c r="BL209" s="136">
        <f t="shared" si="106"/>
        <v>0</v>
      </c>
      <c r="BM209" s="135"/>
      <c r="BN209" s="134"/>
      <c r="BO209" s="133"/>
      <c r="BP209" s="133"/>
      <c r="BQ209" s="133"/>
      <c r="BR209" s="133"/>
      <c r="BS209" s="133"/>
      <c r="BT209" s="133"/>
      <c r="BU209" s="132">
        <f t="shared" si="107"/>
        <v>0</v>
      </c>
      <c r="BV209" s="132"/>
      <c r="BW209" s="132"/>
      <c r="BX209" s="132"/>
      <c r="BY209" s="132"/>
      <c r="BZ209" s="132"/>
      <c r="CA209" s="132"/>
      <c r="CB209" s="131">
        <f t="shared" si="119"/>
        <v>1.5</v>
      </c>
      <c r="CC209" s="131">
        <f t="shared" si="120"/>
        <v>1.5</v>
      </c>
      <c r="CD209" s="131">
        <f t="shared" si="121"/>
        <v>1.5</v>
      </c>
      <c r="CE209" s="131">
        <f t="shared" si="122"/>
        <v>1.5</v>
      </c>
      <c r="CF209" s="131">
        <f t="shared" si="123"/>
        <v>1.5</v>
      </c>
      <c r="CG209" s="131">
        <f t="shared" si="117"/>
        <v>1.5</v>
      </c>
      <c r="CH209" s="131">
        <f t="shared" si="118"/>
        <v>1.5</v>
      </c>
      <c r="CI209" s="130" t="s">
        <v>1274</v>
      </c>
      <c r="CJ209" s="129">
        <f>VLOOKUP($E209,[2]Activities!$A$9:$I$162,3,FALSE)/$AH209</f>
        <v>1.5</v>
      </c>
      <c r="CK209" s="129">
        <f>VLOOKUP($E209,[2]Activities!$A$9:$I$162,4,FALSE)/$AH209</f>
        <v>1.5</v>
      </c>
      <c r="CL209" s="129">
        <f>VLOOKUP($E209,[2]Activities!$A$9:$I$162,5,FALSE)/$AH209</f>
        <v>1.5</v>
      </c>
      <c r="CM209" s="129">
        <f>VLOOKUP($E209,[2]Activities!$A$9:$I$162,6,FALSE)/$AH209</f>
        <v>1.5</v>
      </c>
      <c r="CN209" s="129">
        <f>VLOOKUP($E209,[2]Activities!$A$9:$I$162,7,FALSE)/$AH209</f>
        <v>1.5</v>
      </c>
      <c r="CO209" s="129">
        <f>VLOOKUP($E209,[2]Activities!$A$9:$I$162,8,FALSE)/$AH209</f>
        <v>1.5</v>
      </c>
      <c r="CP209" s="129">
        <f>VLOOKUP($E209,[2]Activities!$A$9:$I$162,9,FALSE)/$AH209</f>
        <v>1.5</v>
      </c>
      <c r="CQ209" s="129"/>
      <c r="CR209" s="128"/>
      <c r="CS209" s="128"/>
      <c r="CT209" s="128"/>
      <c r="CU209" s="128"/>
      <c r="CV209" s="128"/>
      <c r="CW209" s="128"/>
      <c r="CX209" s="128"/>
      <c r="CY209" s="128"/>
      <c r="CZ209" s="128"/>
      <c r="DA209" s="128"/>
      <c r="DB209" s="128"/>
      <c r="DC209" s="128"/>
      <c r="DD209" s="128"/>
    </row>
    <row r="210" spans="1:108" x14ac:dyDescent="0.25">
      <c r="A210" s="127" t="s">
        <v>1373</v>
      </c>
      <c r="B210" s="127" t="s">
        <v>700</v>
      </c>
      <c r="C210" s="127" t="s">
        <v>734</v>
      </c>
      <c r="D210" s="127" t="s">
        <v>825</v>
      </c>
      <c r="E210" s="127" t="s">
        <v>1372</v>
      </c>
      <c r="F210" s="1" t="s">
        <v>1371</v>
      </c>
      <c r="G210" s="1" t="s">
        <v>1361</v>
      </c>
      <c r="H210" s="126">
        <v>0</v>
      </c>
      <c r="I210" s="126">
        <v>0</v>
      </c>
      <c r="J210" s="126">
        <v>0</v>
      </c>
      <c r="K210" s="126">
        <v>0</v>
      </c>
      <c r="L210" s="126">
        <v>0</v>
      </c>
      <c r="M210" s="126">
        <v>0</v>
      </c>
      <c r="N210" s="126">
        <v>0</v>
      </c>
      <c r="O210" s="115">
        <v>0</v>
      </c>
      <c r="P210" s="126">
        <v>0</v>
      </c>
      <c r="Q210" s="126">
        <v>0</v>
      </c>
      <c r="R210" s="126">
        <v>0</v>
      </c>
      <c r="S210" s="126">
        <v>0</v>
      </c>
      <c r="T210" s="126">
        <v>0</v>
      </c>
      <c r="U210" s="126">
        <v>0</v>
      </c>
      <c r="V210" s="126">
        <v>0</v>
      </c>
      <c r="W210" s="126">
        <v>0</v>
      </c>
      <c r="X210" s="126">
        <v>0</v>
      </c>
      <c r="Y210" s="126">
        <v>0</v>
      </c>
      <c r="Z210" s="126">
        <v>0</v>
      </c>
      <c r="AA210" s="126">
        <v>0</v>
      </c>
      <c r="AB210" s="126">
        <v>0</v>
      </c>
      <c r="AC210" s="126">
        <v>0</v>
      </c>
      <c r="AD210" s="115">
        <v>0.05</v>
      </c>
      <c r="AE210" s="115">
        <v>0</v>
      </c>
      <c r="AF210" s="115">
        <v>1</v>
      </c>
      <c r="AG210" s="115">
        <v>1</v>
      </c>
      <c r="AH210" s="125">
        <v>1</v>
      </c>
      <c r="AI210" s="125" t="s">
        <v>722</v>
      </c>
      <c r="AJ210" s="125" t="s">
        <v>695</v>
      </c>
      <c r="AK210" s="125"/>
      <c r="AL210" s="124"/>
      <c r="AM210" s="124"/>
      <c r="AN210" s="124"/>
      <c r="AO210" s="124"/>
      <c r="AP210" s="124"/>
      <c r="AQ210" s="124"/>
      <c r="AR210" s="123"/>
      <c r="AS210" s="123"/>
      <c r="AT210" s="123"/>
      <c r="AU210" s="122"/>
      <c r="AV210" s="122"/>
      <c r="AW210" s="122"/>
      <c r="AX210" s="120" t="s">
        <v>694</v>
      </c>
      <c r="AY210" s="120"/>
      <c r="AZ210" s="121"/>
      <c r="BA210" s="120"/>
      <c r="BB210" s="120"/>
      <c r="BC210" s="120"/>
      <c r="BD210" s="120"/>
      <c r="BE210" s="120"/>
      <c r="BF210" s="120"/>
      <c r="BG210" s="119"/>
      <c r="BH210" s="119"/>
      <c r="BI210" s="119"/>
      <c r="BJ210" s="119"/>
      <c r="BK210" s="118">
        <v>0</v>
      </c>
      <c r="BL210" s="118">
        <f t="shared" ref="BL210:BL223" si="124">IF(AG210=1,0,1)</f>
        <v>0</v>
      </c>
      <c r="BM210" s="117"/>
      <c r="BN210" s="116"/>
      <c r="BO210" s="115"/>
      <c r="BP210" s="115"/>
      <c r="BQ210" s="115"/>
      <c r="BR210" s="115"/>
      <c r="BS210" s="115"/>
      <c r="BT210" s="115"/>
      <c r="BU210" s="114">
        <f t="shared" ref="BU210:BU223" si="125">IF(BL210=1,BN210,0)</f>
        <v>0</v>
      </c>
      <c r="BV210" s="114"/>
      <c r="BW210" s="114"/>
      <c r="BX210" s="114"/>
      <c r="BY210" s="114"/>
      <c r="BZ210" s="114"/>
      <c r="CA210" s="114"/>
      <c r="CB210" s="113">
        <f t="shared" si="119"/>
        <v>2.5</v>
      </c>
      <c r="CC210" s="113">
        <f t="shared" si="120"/>
        <v>2.42</v>
      </c>
      <c r="CD210" s="113">
        <f t="shared" si="121"/>
        <v>2.34</v>
      </c>
      <c r="CE210" s="113">
        <f t="shared" si="122"/>
        <v>2.27</v>
      </c>
      <c r="CF210" s="113">
        <f t="shared" si="123"/>
        <v>2.19</v>
      </c>
      <c r="CG210" s="113">
        <f t="shared" si="117"/>
        <v>2.11</v>
      </c>
      <c r="CH210" s="113">
        <f t="shared" si="118"/>
        <v>2.0299999999999998</v>
      </c>
      <c r="CI210" s="112" t="s">
        <v>1274</v>
      </c>
      <c r="CJ210" s="111">
        <f>VLOOKUP($E210,[2]Activities!$A$9:$I$162,3,FALSE)/$AH210</f>
        <v>2.5</v>
      </c>
      <c r="CK210" s="111">
        <f>VLOOKUP($E210,[2]Activities!$A$9:$I$162,4,FALSE)/$AH210</f>
        <v>2.42</v>
      </c>
      <c r="CL210" s="111">
        <f>VLOOKUP($E210,[2]Activities!$A$9:$I$162,5,FALSE)/$AH210</f>
        <v>2.34</v>
      </c>
      <c r="CM210" s="111">
        <f>VLOOKUP($E210,[2]Activities!$A$9:$I$162,6,FALSE)/$AH210</f>
        <v>2.27</v>
      </c>
      <c r="CN210" s="111">
        <f>VLOOKUP($E210,[2]Activities!$A$9:$I$162,7,FALSE)/$AH210</f>
        <v>2.19</v>
      </c>
      <c r="CO210" s="111">
        <f>VLOOKUP($E210,[2]Activities!$A$9:$I$162,8,FALSE)/$AH210</f>
        <v>2.11</v>
      </c>
      <c r="CP210" s="111">
        <f>VLOOKUP($E210,[2]Activities!$A$9:$I$162,9,FALSE)/$AH210</f>
        <v>2.0299999999999998</v>
      </c>
      <c r="CQ210" s="111"/>
      <c r="CR210" s="110"/>
      <c r="CS210" s="110"/>
      <c r="CT210" s="110"/>
      <c r="CU210" s="110"/>
      <c r="CV210" s="110"/>
      <c r="CW210" s="110"/>
      <c r="CX210" s="110"/>
      <c r="CY210" s="110"/>
      <c r="CZ210" s="110"/>
      <c r="DA210" s="110"/>
      <c r="DB210" s="110"/>
      <c r="DC210" s="110"/>
      <c r="DD210" s="110"/>
    </row>
    <row r="211" spans="1:108" x14ac:dyDescent="0.25">
      <c r="A211" s="146" t="s">
        <v>1370</v>
      </c>
      <c r="B211" s="146" t="s">
        <v>700</v>
      </c>
      <c r="C211" s="146" t="s">
        <v>734</v>
      </c>
      <c r="D211" s="146" t="s">
        <v>825</v>
      </c>
      <c r="E211" s="146" t="s">
        <v>1369</v>
      </c>
      <c r="F211" s="3" t="s">
        <v>1368</v>
      </c>
      <c r="G211" s="3" t="s">
        <v>1361</v>
      </c>
      <c r="H211" s="145">
        <v>0</v>
      </c>
      <c r="I211" s="145">
        <v>0</v>
      </c>
      <c r="J211" s="145">
        <v>0</v>
      </c>
      <c r="K211" s="145">
        <v>0</v>
      </c>
      <c r="L211" s="145">
        <v>0</v>
      </c>
      <c r="M211" s="145">
        <v>0</v>
      </c>
      <c r="N211" s="145">
        <v>0</v>
      </c>
      <c r="O211" s="133">
        <v>0</v>
      </c>
      <c r="P211" s="145">
        <v>0</v>
      </c>
      <c r="Q211" s="145">
        <v>0</v>
      </c>
      <c r="R211" s="145">
        <v>0</v>
      </c>
      <c r="S211" s="145">
        <v>0</v>
      </c>
      <c r="T211" s="145">
        <v>0</v>
      </c>
      <c r="U211" s="145">
        <v>0</v>
      </c>
      <c r="V211" s="145">
        <v>0</v>
      </c>
      <c r="W211" s="145">
        <v>0</v>
      </c>
      <c r="X211" s="145">
        <v>0</v>
      </c>
      <c r="Y211" s="145">
        <v>0</v>
      </c>
      <c r="Z211" s="145">
        <v>0</v>
      </c>
      <c r="AA211" s="145">
        <v>0</v>
      </c>
      <c r="AB211" s="145">
        <v>0</v>
      </c>
      <c r="AC211" s="145">
        <v>0</v>
      </c>
      <c r="AD211" s="133">
        <v>0.05</v>
      </c>
      <c r="AE211" s="133">
        <v>0</v>
      </c>
      <c r="AF211" s="133">
        <v>1</v>
      </c>
      <c r="AG211" s="133">
        <v>1</v>
      </c>
      <c r="AH211" s="144">
        <v>1</v>
      </c>
      <c r="AI211" s="144" t="s">
        <v>722</v>
      </c>
      <c r="AJ211" s="144" t="s">
        <v>695</v>
      </c>
      <c r="AK211" s="144"/>
      <c r="AL211" s="143"/>
      <c r="AM211" s="143"/>
      <c r="AN211" s="143"/>
      <c r="AO211" s="143"/>
      <c r="AP211" s="143"/>
      <c r="AQ211" s="143"/>
      <c r="AR211" s="142"/>
      <c r="AS211" s="142"/>
      <c r="AT211" s="142"/>
      <c r="AU211" s="141"/>
      <c r="AV211" s="141"/>
      <c r="AW211" s="141"/>
      <c r="AX211" s="140" t="s">
        <v>694</v>
      </c>
      <c r="AY211" s="140"/>
      <c r="AZ211" s="139"/>
      <c r="BA211" s="138"/>
      <c r="BB211" s="138"/>
      <c r="BC211" s="138"/>
      <c r="BD211" s="138"/>
      <c r="BE211" s="138"/>
      <c r="BF211" s="138"/>
      <c r="BG211" s="137"/>
      <c r="BH211" s="137"/>
      <c r="BI211" s="137"/>
      <c r="BJ211" s="137"/>
      <c r="BK211" s="136">
        <v>0</v>
      </c>
      <c r="BL211" s="136">
        <f t="shared" si="124"/>
        <v>0</v>
      </c>
      <c r="BM211" s="135"/>
      <c r="BN211" s="134"/>
      <c r="BO211" s="133"/>
      <c r="BP211" s="133"/>
      <c r="BQ211" s="133"/>
      <c r="BR211" s="133"/>
      <c r="BS211" s="133"/>
      <c r="BT211" s="133"/>
      <c r="BU211" s="132">
        <f t="shared" si="125"/>
        <v>0</v>
      </c>
      <c r="BV211" s="132"/>
      <c r="BW211" s="132"/>
      <c r="BX211" s="132"/>
      <c r="BY211" s="132"/>
      <c r="BZ211" s="132"/>
      <c r="CA211" s="132"/>
      <c r="CB211" s="131">
        <f t="shared" si="119"/>
        <v>2.6</v>
      </c>
      <c r="CC211" s="131">
        <f t="shared" si="120"/>
        <v>2.21</v>
      </c>
      <c r="CD211" s="131">
        <f t="shared" si="121"/>
        <v>1.82</v>
      </c>
      <c r="CE211" s="131">
        <f t="shared" si="122"/>
        <v>1.43</v>
      </c>
      <c r="CF211" s="131">
        <f t="shared" si="123"/>
        <v>1.03</v>
      </c>
      <c r="CG211" s="131">
        <f t="shared" si="117"/>
        <v>0.64</v>
      </c>
      <c r="CH211" s="131">
        <f t="shared" si="118"/>
        <v>0.25</v>
      </c>
      <c r="CI211" s="130" t="s">
        <v>1274</v>
      </c>
      <c r="CJ211" s="129">
        <f>VLOOKUP($E211,[2]Activities!$A$9:$I$162,3,FALSE)/$AH211</f>
        <v>2.6</v>
      </c>
      <c r="CK211" s="129">
        <f>VLOOKUP($E211,[2]Activities!$A$9:$I$162,4,FALSE)/$AH211</f>
        <v>2.21</v>
      </c>
      <c r="CL211" s="129">
        <f>VLOOKUP($E211,[2]Activities!$A$9:$I$162,5,FALSE)/$AH211</f>
        <v>1.82</v>
      </c>
      <c r="CM211" s="129">
        <f>VLOOKUP($E211,[2]Activities!$A$9:$I$162,6,FALSE)/$AH211</f>
        <v>1.43</v>
      </c>
      <c r="CN211" s="129">
        <f>VLOOKUP($E211,[2]Activities!$A$9:$I$162,7,FALSE)/$AH211</f>
        <v>1.03</v>
      </c>
      <c r="CO211" s="129">
        <f>VLOOKUP($E211,[2]Activities!$A$9:$I$162,8,FALSE)/$AH211</f>
        <v>0.64</v>
      </c>
      <c r="CP211" s="129">
        <f>VLOOKUP($E211,[2]Activities!$A$9:$I$162,9,FALSE)/$AH211</f>
        <v>0.25</v>
      </c>
      <c r="CQ211" s="129"/>
      <c r="CR211" s="128"/>
      <c r="CS211" s="128"/>
      <c r="CT211" s="128"/>
      <c r="CU211" s="128"/>
      <c r="CV211" s="128"/>
      <c r="CW211" s="128"/>
      <c r="CX211" s="128"/>
      <c r="CY211" s="128"/>
      <c r="CZ211" s="128"/>
      <c r="DA211" s="128"/>
      <c r="DB211" s="128"/>
      <c r="DC211" s="128"/>
      <c r="DD211" s="128"/>
    </row>
    <row r="212" spans="1:108" x14ac:dyDescent="0.25">
      <c r="A212" s="127" t="s">
        <v>1367</v>
      </c>
      <c r="B212" s="127" t="s">
        <v>700</v>
      </c>
      <c r="C212" s="127" t="s">
        <v>734</v>
      </c>
      <c r="D212" s="127" t="s">
        <v>825</v>
      </c>
      <c r="E212" s="127" t="s">
        <v>1366</v>
      </c>
      <c r="F212" s="1" t="s">
        <v>1365</v>
      </c>
      <c r="G212" s="1" t="s">
        <v>1361</v>
      </c>
      <c r="H212" s="126">
        <v>0</v>
      </c>
      <c r="I212" s="126">
        <v>0</v>
      </c>
      <c r="J212" s="126">
        <v>0</v>
      </c>
      <c r="K212" s="126">
        <v>0</v>
      </c>
      <c r="L212" s="126">
        <v>0</v>
      </c>
      <c r="M212" s="126">
        <v>0</v>
      </c>
      <c r="N212" s="126">
        <v>0</v>
      </c>
      <c r="O212" s="115">
        <v>0</v>
      </c>
      <c r="P212" s="126">
        <v>0</v>
      </c>
      <c r="Q212" s="126">
        <v>0</v>
      </c>
      <c r="R212" s="126">
        <v>0</v>
      </c>
      <c r="S212" s="126">
        <v>0</v>
      </c>
      <c r="T212" s="126">
        <v>0</v>
      </c>
      <c r="U212" s="126">
        <v>0</v>
      </c>
      <c r="V212" s="126">
        <v>0</v>
      </c>
      <c r="W212" s="126">
        <v>0</v>
      </c>
      <c r="X212" s="126">
        <v>0</v>
      </c>
      <c r="Y212" s="126">
        <v>0</v>
      </c>
      <c r="Z212" s="126">
        <v>0</v>
      </c>
      <c r="AA212" s="126">
        <v>0</v>
      </c>
      <c r="AB212" s="126">
        <v>0</v>
      </c>
      <c r="AC212" s="126">
        <v>0</v>
      </c>
      <c r="AD212" s="115">
        <v>0.05</v>
      </c>
      <c r="AE212" s="115">
        <v>0</v>
      </c>
      <c r="AF212" s="115">
        <v>1</v>
      </c>
      <c r="AG212" s="115">
        <v>1</v>
      </c>
      <c r="AH212" s="125">
        <v>1</v>
      </c>
      <c r="AI212" s="125" t="s">
        <v>722</v>
      </c>
      <c r="AJ212" s="125" t="s">
        <v>695</v>
      </c>
      <c r="AK212" s="125"/>
      <c r="AL212" s="124"/>
      <c r="AM212" s="124"/>
      <c r="AN212" s="124"/>
      <c r="AO212" s="124"/>
      <c r="AP212" s="124"/>
      <c r="AQ212" s="124"/>
      <c r="AR212" s="123"/>
      <c r="AS212" s="123"/>
      <c r="AT212" s="123"/>
      <c r="AU212" s="122"/>
      <c r="AV212" s="122"/>
      <c r="AW212" s="122"/>
      <c r="AX212" s="120" t="s">
        <v>694</v>
      </c>
      <c r="AY212" s="120"/>
      <c r="AZ212" s="121"/>
      <c r="BA212" s="120"/>
      <c r="BB212" s="120"/>
      <c r="BC212" s="120"/>
      <c r="BD212" s="120"/>
      <c r="BE212" s="120"/>
      <c r="BF212" s="120"/>
      <c r="BG212" s="119"/>
      <c r="BH212" s="119"/>
      <c r="BI212" s="119"/>
      <c r="BJ212" s="119"/>
      <c r="BK212" s="118">
        <v>0</v>
      </c>
      <c r="BL212" s="118">
        <f t="shared" si="124"/>
        <v>0</v>
      </c>
      <c r="BM212" s="117"/>
      <c r="BN212" s="116"/>
      <c r="BO212" s="115"/>
      <c r="BP212" s="115"/>
      <c r="BQ212" s="115"/>
      <c r="BR212" s="115"/>
      <c r="BS212" s="115"/>
      <c r="BT212" s="115"/>
      <c r="BU212" s="114">
        <f t="shared" si="125"/>
        <v>0</v>
      </c>
      <c r="BV212" s="114"/>
      <c r="BW212" s="114"/>
      <c r="BX212" s="114"/>
      <c r="BY212" s="114"/>
      <c r="BZ212" s="114"/>
      <c r="CA212" s="114"/>
      <c r="CB212" s="113">
        <f t="shared" si="119"/>
        <v>2.9</v>
      </c>
      <c r="CC212" s="113">
        <f t="shared" si="120"/>
        <v>2.8</v>
      </c>
      <c r="CD212" s="113">
        <f t="shared" si="121"/>
        <v>2.6</v>
      </c>
      <c r="CE212" s="113">
        <f t="shared" si="122"/>
        <v>2.4500000000000002</v>
      </c>
      <c r="CF212" s="113">
        <f t="shared" si="123"/>
        <v>2.2999999999999998</v>
      </c>
      <c r="CG212" s="113">
        <f t="shared" si="117"/>
        <v>2.15</v>
      </c>
      <c r="CH212" s="113">
        <f t="shared" si="118"/>
        <v>2</v>
      </c>
      <c r="CI212" s="112" t="s">
        <v>1274</v>
      </c>
      <c r="CJ212" s="111">
        <f>VLOOKUP($E212,[2]Activities!$A$9:$I$162,3,FALSE)/$AH212</f>
        <v>2.9</v>
      </c>
      <c r="CK212" s="111">
        <f>VLOOKUP($E212,[2]Activities!$A$9:$I$162,4,FALSE)/$AH212</f>
        <v>2.8</v>
      </c>
      <c r="CL212" s="111">
        <f>VLOOKUP($E212,[2]Activities!$A$9:$I$162,5,FALSE)/$AH212</f>
        <v>2.6</v>
      </c>
      <c r="CM212" s="111">
        <f>VLOOKUP($E212,[2]Activities!$A$9:$I$162,6,FALSE)/$AH212</f>
        <v>2.4500000000000002</v>
      </c>
      <c r="CN212" s="111">
        <f>VLOOKUP($E212,[2]Activities!$A$9:$I$162,7,FALSE)/$AH212</f>
        <v>2.2999999999999998</v>
      </c>
      <c r="CO212" s="111">
        <f>VLOOKUP($E212,[2]Activities!$A$9:$I$162,8,FALSE)/$AH212</f>
        <v>2.15</v>
      </c>
      <c r="CP212" s="111">
        <f>VLOOKUP($E212,[2]Activities!$A$9:$I$162,9,FALSE)/$AH212</f>
        <v>2</v>
      </c>
      <c r="CQ212" s="111"/>
      <c r="CR212" s="110"/>
      <c r="CS212" s="110"/>
      <c r="CT212" s="110"/>
      <c r="CU212" s="110"/>
      <c r="CV212" s="110"/>
      <c r="CW212" s="110"/>
      <c r="CX212" s="110"/>
      <c r="CY212" s="110"/>
      <c r="CZ212" s="110"/>
      <c r="DA212" s="110"/>
      <c r="DB212" s="110"/>
      <c r="DC212" s="110"/>
      <c r="DD212" s="110"/>
    </row>
    <row r="213" spans="1:108" x14ac:dyDescent="0.25">
      <c r="A213" s="146" t="s">
        <v>1364</v>
      </c>
      <c r="B213" s="146" t="s">
        <v>700</v>
      </c>
      <c r="C213" s="146" t="s">
        <v>734</v>
      </c>
      <c r="D213" s="146" t="s">
        <v>825</v>
      </c>
      <c r="E213" s="146" t="s">
        <v>1363</v>
      </c>
      <c r="F213" s="3" t="s">
        <v>1362</v>
      </c>
      <c r="G213" s="3" t="s">
        <v>1361</v>
      </c>
      <c r="H213" s="145">
        <v>0</v>
      </c>
      <c r="I213" s="145">
        <v>0</v>
      </c>
      <c r="J213" s="145">
        <v>0</v>
      </c>
      <c r="K213" s="145">
        <v>0</v>
      </c>
      <c r="L213" s="145">
        <v>0</v>
      </c>
      <c r="M213" s="145">
        <v>0</v>
      </c>
      <c r="N213" s="145">
        <v>0</v>
      </c>
      <c r="O213" s="133">
        <v>0</v>
      </c>
      <c r="P213" s="145">
        <v>0</v>
      </c>
      <c r="Q213" s="145">
        <v>0</v>
      </c>
      <c r="R213" s="145">
        <v>0</v>
      </c>
      <c r="S213" s="145">
        <v>0</v>
      </c>
      <c r="T213" s="145">
        <v>0</v>
      </c>
      <c r="U213" s="145">
        <v>0</v>
      </c>
      <c r="V213" s="145">
        <v>0</v>
      </c>
      <c r="W213" s="145">
        <v>0</v>
      </c>
      <c r="X213" s="145">
        <v>0</v>
      </c>
      <c r="Y213" s="145">
        <v>0</v>
      </c>
      <c r="Z213" s="145">
        <v>0</v>
      </c>
      <c r="AA213" s="145">
        <v>0</v>
      </c>
      <c r="AB213" s="145">
        <v>0</v>
      </c>
      <c r="AC213" s="145">
        <v>0</v>
      </c>
      <c r="AD213" s="133">
        <v>0.05</v>
      </c>
      <c r="AE213" s="133">
        <v>0</v>
      </c>
      <c r="AF213" s="133">
        <v>1</v>
      </c>
      <c r="AG213" s="133">
        <v>1</v>
      </c>
      <c r="AH213" s="144">
        <v>1</v>
      </c>
      <c r="AI213" s="144" t="s">
        <v>722</v>
      </c>
      <c r="AJ213" s="144" t="s">
        <v>695</v>
      </c>
      <c r="AK213" s="144"/>
      <c r="AL213" s="143"/>
      <c r="AM213" s="143"/>
      <c r="AN213" s="143"/>
      <c r="AO213" s="143"/>
      <c r="AP213" s="143"/>
      <c r="AQ213" s="143"/>
      <c r="AR213" s="142"/>
      <c r="AS213" s="142"/>
      <c r="AT213" s="142"/>
      <c r="AU213" s="141"/>
      <c r="AV213" s="141"/>
      <c r="AW213" s="141"/>
      <c r="AX213" s="140" t="s">
        <v>694</v>
      </c>
      <c r="AY213" s="140"/>
      <c r="AZ213" s="139"/>
      <c r="BA213" s="138"/>
      <c r="BB213" s="138"/>
      <c r="BC213" s="138"/>
      <c r="BD213" s="138"/>
      <c r="BE213" s="138"/>
      <c r="BF213" s="138"/>
      <c r="BG213" s="137"/>
      <c r="BH213" s="137"/>
      <c r="BI213" s="137"/>
      <c r="BJ213" s="137"/>
      <c r="BK213" s="136">
        <v>0</v>
      </c>
      <c r="BL213" s="136">
        <f t="shared" si="124"/>
        <v>0</v>
      </c>
      <c r="BM213" s="135"/>
      <c r="BN213" s="134"/>
      <c r="BO213" s="133"/>
      <c r="BP213" s="133"/>
      <c r="BQ213" s="133"/>
      <c r="BR213" s="133"/>
      <c r="BS213" s="133"/>
      <c r="BT213" s="133"/>
      <c r="BU213" s="132">
        <f t="shared" si="125"/>
        <v>0</v>
      </c>
      <c r="BV213" s="132"/>
      <c r="BW213" s="132"/>
      <c r="BX213" s="132"/>
      <c r="BY213" s="132"/>
      <c r="BZ213" s="132"/>
      <c r="CA213" s="132"/>
      <c r="CB213" s="131">
        <f t="shared" si="119"/>
        <v>0.4</v>
      </c>
      <c r="CC213" s="131">
        <f t="shared" si="120"/>
        <v>0.37</v>
      </c>
      <c r="CD213" s="131">
        <f t="shared" si="121"/>
        <v>0.33</v>
      </c>
      <c r="CE213" s="131">
        <f t="shared" si="122"/>
        <v>0.3</v>
      </c>
      <c r="CF213" s="131">
        <f t="shared" si="123"/>
        <v>0.27</v>
      </c>
      <c r="CG213" s="131">
        <f t="shared" si="117"/>
        <v>0.23</v>
      </c>
      <c r="CH213" s="131">
        <f t="shared" si="118"/>
        <v>0.2</v>
      </c>
      <c r="CI213" s="130" t="s">
        <v>1274</v>
      </c>
      <c r="CJ213" s="129">
        <f>VLOOKUP($E213,[2]Activities!$A$9:$I$162,3,FALSE)/$AH213</f>
        <v>0.4</v>
      </c>
      <c r="CK213" s="129">
        <f>VLOOKUP($E213,[2]Activities!$A$9:$I$162,4,FALSE)/$AH213</f>
        <v>0.37</v>
      </c>
      <c r="CL213" s="129">
        <f>VLOOKUP($E213,[2]Activities!$A$9:$I$162,5,FALSE)/$AH213</f>
        <v>0.33</v>
      </c>
      <c r="CM213" s="129">
        <f>VLOOKUP($E213,[2]Activities!$A$9:$I$162,6,FALSE)/$AH213</f>
        <v>0.3</v>
      </c>
      <c r="CN213" s="129">
        <f>VLOOKUP($E213,[2]Activities!$A$9:$I$162,7,FALSE)/$AH213</f>
        <v>0.27</v>
      </c>
      <c r="CO213" s="129">
        <f>VLOOKUP($E213,[2]Activities!$A$9:$I$162,8,FALSE)/$AH213</f>
        <v>0.23</v>
      </c>
      <c r="CP213" s="129">
        <f>VLOOKUP($E213,[2]Activities!$A$9:$I$162,9,FALSE)/$AH213</f>
        <v>0.2</v>
      </c>
      <c r="CQ213" s="129"/>
      <c r="CR213" s="128"/>
      <c r="CS213" s="128"/>
      <c r="CT213" s="128"/>
      <c r="CU213" s="128"/>
      <c r="CV213" s="128"/>
      <c r="CW213" s="128"/>
      <c r="CX213" s="128"/>
      <c r="CY213" s="128"/>
      <c r="CZ213" s="128"/>
      <c r="DA213" s="128"/>
      <c r="DB213" s="128"/>
      <c r="DC213" s="128"/>
      <c r="DD213" s="128"/>
    </row>
    <row r="214" spans="1:108" x14ac:dyDescent="0.25">
      <c r="A214" s="127" t="s">
        <v>1360</v>
      </c>
      <c r="B214" s="127" t="s">
        <v>1261</v>
      </c>
      <c r="C214" s="127" t="s">
        <v>1359</v>
      </c>
      <c r="D214" s="127" t="s">
        <v>1358</v>
      </c>
      <c r="E214" s="127" t="s">
        <v>1357</v>
      </c>
      <c r="F214" s="1" t="s">
        <v>1356</v>
      </c>
      <c r="G214" s="1" t="s">
        <v>791</v>
      </c>
      <c r="H214" s="126">
        <v>0</v>
      </c>
      <c r="I214" s="126">
        <v>0</v>
      </c>
      <c r="J214" s="126">
        <v>0</v>
      </c>
      <c r="K214" s="126">
        <v>0</v>
      </c>
      <c r="L214" s="126">
        <v>0</v>
      </c>
      <c r="M214" s="126">
        <v>0</v>
      </c>
      <c r="N214" s="126">
        <v>0</v>
      </c>
      <c r="O214" s="115">
        <v>0</v>
      </c>
      <c r="P214" s="126">
        <v>0</v>
      </c>
      <c r="Q214" s="126">
        <v>0</v>
      </c>
      <c r="R214" s="126">
        <v>0</v>
      </c>
      <c r="S214" s="126">
        <v>0</v>
      </c>
      <c r="T214" s="126">
        <v>0</v>
      </c>
      <c r="U214" s="126">
        <v>0</v>
      </c>
      <c r="V214" s="126">
        <v>0</v>
      </c>
      <c r="W214" s="126">
        <v>0</v>
      </c>
      <c r="X214" s="126">
        <v>0</v>
      </c>
      <c r="Y214" s="126">
        <v>0</v>
      </c>
      <c r="Z214" s="126">
        <v>0</v>
      </c>
      <c r="AA214" s="126">
        <v>0</v>
      </c>
      <c r="AB214" s="126">
        <v>0</v>
      </c>
      <c r="AC214" s="126">
        <v>0</v>
      </c>
      <c r="AD214" s="115">
        <v>0.05</v>
      </c>
      <c r="AE214" s="115">
        <v>0</v>
      </c>
      <c r="AF214" s="115">
        <v>1</v>
      </c>
      <c r="AG214" s="115">
        <v>1</v>
      </c>
      <c r="AH214" s="125">
        <v>1</v>
      </c>
      <c r="AI214" s="125" t="s">
        <v>722</v>
      </c>
      <c r="AJ214" s="125" t="s">
        <v>695</v>
      </c>
      <c r="AK214" s="125"/>
      <c r="AL214" s="124"/>
      <c r="AM214" s="124"/>
      <c r="AN214" s="124"/>
      <c r="AO214" s="124"/>
      <c r="AP214" s="124"/>
      <c r="AQ214" s="124"/>
      <c r="AR214" s="123"/>
      <c r="AS214" s="123"/>
      <c r="AT214" s="123"/>
      <c r="AU214" s="122"/>
      <c r="AV214" s="122"/>
      <c r="AW214" s="122"/>
      <c r="AX214" s="120" t="s">
        <v>694</v>
      </c>
      <c r="AY214" s="120"/>
      <c r="AZ214" s="121"/>
      <c r="BA214" s="120"/>
      <c r="BB214" s="120"/>
      <c r="BC214" s="120"/>
      <c r="BD214" s="120"/>
      <c r="BE214" s="120"/>
      <c r="BF214" s="120"/>
      <c r="BG214" s="119"/>
      <c r="BH214" s="119"/>
      <c r="BI214" s="119"/>
      <c r="BJ214" s="119"/>
      <c r="BK214" s="118">
        <v>0</v>
      </c>
      <c r="BL214" s="118">
        <f t="shared" si="124"/>
        <v>0</v>
      </c>
      <c r="BM214" s="117"/>
      <c r="BN214" s="116"/>
      <c r="BO214" s="115"/>
      <c r="BP214" s="115"/>
      <c r="BQ214" s="115"/>
      <c r="BR214" s="115"/>
      <c r="BS214" s="115"/>
      <c r="BT214" s="115"/>
      <c r="BU214" s="114">
        <f t="shared" si="125"/>
        <v>0</v>
      </c>
      <c r="BV214" s="114"/>
      <c r="BW214" s="114"/>
      <c r="BX214" s="114"/>
      <c r="BY214" s="114"/>
      <c r="BZ214" s="114"/>
      <c r="CA214" s="114"/>
      <c r="CB214" s="113">
        <f t="shared" si="119"/>
        <v>2000</v>
      </c>
      <c r="CC214" s="113">
        <f t="shared" si="120"/>
        <v>2100</v>
      </c>
      <c r="CD214" s="113">
        <f t="shared" si="121"/>
        <v>2200</v>
      </c>
      <c r="CE214" s="113">
        <f t="shared" si="122"/>
        <v>1850</v>
      </c>
      <c r="CF214" s="113">
        <f t="shared" si="123"/>
        <v>1500</v>
      </c>
      <c r="CG214" s="113">
        <f t="shared" si="117"/>
        <v>1250</v>
      </c>
      <c r="CH214" s="113">
        <f t="shared" si="118"/>
        <v>1000</v>
      </c>
      <c r="CI214" s="112" t="s">
        <v>1266</v>
      </c>
      <c r="CJ214" s="111">
        <f>VLOOKUP($E214,[2]Activities!$A$9:$I$162,3,FALSE)/$AH214</f>
        <v>2000</v>
      </c>
      <c r="CK214" s="111">
        <f>VLOOKUP($E214,[2]Activities!$A$9:$I$162,4,FALSE)/$AH214</f>
        <v>2100</v>
      </c>
      <c r="CL214" s="111">
        <f>VLOOKUP($E214,[2]Activities!$A$9:$I$162,5,FALSE)/$AH214</f>
        <v>2200</v>
      </c>
      <c r="CM214" s="111">
        <f>VLOOKUP($E214,[2]Activities!$A$9:$I$162,6,FALSE)/$AH214</f>
        <v>1850</v>
      </c>
      <c r="CN214" s="111">
        <f>VLOOKUP($E214,[2]Activities!$A$9:$I$162,7,FALSE)/$AH214</f>
        <v>1500</v>
      </c>
      <c r="CO214" s="111">
        <f>VLOOKUP($E214,[2]Activities!$A$9:$I$162,8,FALSE)/$AH214</f>
        <v>1250</v>
      </c>
      <c r="CP214" s="111">
        <f>VLOOKUP($E214,[2]Activities!$A$9:$I$162,9,FALSE)/$AH214</f>
        <v>1000</v>
      </c>
      <c r="CQ214" s="111"/>
      <c r="CR214" s="110"/>
      <c r="CS214" s="110"/>
      <c r="CT214" s="110"/>
      <c r="CU214" s="110"/>
      <c r="CV214" s="110"/>
      <c r="CW214" s="110"/>
      <c r="CX214" s="110"/>
      <c r="CY214" s="110"/>
      <c r="CZ214" s="110"/>
      <c r="DA214" s="110"/>
      <c r="DB214" s="110"/>
      <c r="DC214" s="110"/>
      <c r="DD214" s="110"/>
    </row>
    <row r="215" spans="1:108" x14ac:dyDescent="0.25">
      <c r="A215" s="146" t="s">
        <v>1355</v>
      </c>
      <c r="B215" s="146" t="s">
        <v>1261</v>
      </c>
      <c r="C215" s="146" t="s">
        <v>931</v>
      </c>
      <c r="D215" s="146" t="s">
        <v>1336</v>
      </c>
      <c r="E215" s="146" t="s">
        <v>1350</v>
      </c>
      <c r="F215" s="3" t="s">
        <v>1354</v>
      </c>
      <c r="G215" s="3" t="s">
        <v>791</v>
      </c>
      <c r="H215" s="145">
        <v>0</v>
      </c>
      <c r="I215" s="145">
        <v>0</v>
      </c>
      <c r="J215" s="145">
        <v>0</v>
      </c>
      <c r="K215" s="145">
        <v>0</v>
      </c>
      <c r="L215" s="145">
        <v>0</v>
      </c>
      <c r="M215" s="145">
        <v>0</v>
      </c>
      <c r="N215" s="145">
        <v>0</v>
      </c>
      <c r="O215" s="133">
        <v>0</v>
      </c>
      <c r="P215" s="145">
        <v>0</v>
      </c>
      <c r="Q215" s="145">
        <v>0</v>
      </c>
      <c r="R215" s="145">
        <v>0</v>
      </c>
      <c r="S215" s="145">
        <v>0</v>
      </c>
      <c r="T215" s="145">
        <v>0</v>
      </c>
      <c r="U215" s="145">
        <v>0</v>
      </c>
      <c r="V215" s="145">
        <v>0</v>
      </c>
      <c r="W215" s="145">
        <v>0</v>
      </c>
      <c r="X215" s="145">
        <v>0</v>
      </c>
      <c r="Y215" s="145">
        <v>0</v>
      </c>
      <c r="Z215" s="145">
        <v>0</v>
      </c>
      <c r="AA215" s="145">
        <v>0</v>
      </c>
      <c r="AB215" s="145">
        <v>0</v>
      </c>
      <c r="AC215" s="145">
        <v>0</v>
      </c>
      <c r="AD215" s="133">
        <v>0.05</v>
      </c>
      <c r="AE215" s="133">
        <v>0</v>
      </c>
      <c r="AF215" s="133">
        <v>1</v>
      </c>
      <c r="AG215" s="133">
        <v>1</v>
      </c>
      <c r="AH215" s="144">
        <v>1</v>
      </c>
      <c r="AI215" s="144" t="s">
        <v>722</v>
      </c>
      <c r="AJ215" s="144" t="s">
        <v>695</v>
      </c>
      <c r="AK215" s="144"/>
      <c r="AL215" s="143"/>
      <c r="AM215" s="143"/>
      <c r="AN215" s="143"/>
      <c r="AO215" s="143"/>
      <c r="AP215" s="143"/>
      <c r="AQ215" s="143"/>
      <c r="AR215" s="142"/>
      <c r="AS215" s="142"/>
      <c r="AT215" s="142"/>
      <c r="AU215" s="141"/>
      <c r="AV215" s="141"/>
      <c r="AW215" s="141"/>
      <c r="AX215" s="140" t="s">
        <v>694</v>
      </c>
      <c r="AY215" s="140"/>
      <c r="AZ215" s="139"/>
      <c r="BA215" s="138"/>
      <c r="BB215" s="138"/>
      <c r="BC215" s="138"/>
      <c r="BD215" s="138"/>
      <c r="BE215" s="138"/>
      <c r="BF215" s="138"/>
      <c r="BG215" s="137"/>
      <c r="BH215" s="137"/>
      <c r="BI215" s="137"/>
      <c r="BJ215" s="137"/>
      <c r="BK215" s="136">
        <v>0</v>
      </c>
      <c r="BL215" s="136">
        <f t="shared" si="124"/>
        <v>0</v>
      </c>
      <c r="BM215" s="135"/>
      <c r="BN215" s="134"/>
      <c r="BO215" s="133"/>
      <c r="BP215" s="133"/>
      <c r="BQ215" s="133"/>
      <c r="BR215" s="133"/>
      <c r="BS215" s="133"/>
      <c r="BT215" s="133"/>
      <c r="BU215" s="132">
        <f t="shared" si="125"/>
        <v>0</v>
      </c>
      <c r="BV215" s="132"/>
      <c r="BW215" s="132"/>
      <c r="BX215" s="132"/>
      <c r="BY215" s="132"/>
      <c r="BZ215" s="132"/>
      <c r="CA215" s="132"/>
      <c r="CB215" s="131">
        <f t="shared" si="119"/>
        <v>700</v>
      </c>
      <c r="CC215" s="131">
        <f t="shared" si="120"/>
        <v>700</v>
      </c>
      <c r="CD215" s="131">
        <f t="shared" si="121"/>
        <v>700</v>
      </c>
      <c r="CE215" s="131">
        <f t="shared" si="122"/>
        <v>525</v>
      </c>
      <c r="CF215" s="131">
        <f t="shared" si="123"/>
        <v>350</v>
      </c>
      <c r="CG215" s="131">
        <f t="shared" si="117"/>
        <v>175</v>
      </c>
      <c r="CH215" s="131">
        <f t="shared" si="118"/>
        <v>0</v>
      </c>
      <c r="CI215" s="130" t="s">
        <v>1266</v>
      </c>
      <c r="CJ215" s="129">
        <f>VLOOKUP($E215,[2]Activities!$A$9:$I$162,3,FALSE)/$AH215</f>
        <v>700</v>
      </c>
      <c r="CK215" s="129">
        <f>VLOOKUP($E215,[2]Activities!$A$9:$I$162,4,FALSE)/$AH215</f>
        <v>700</v>
      </c>
      <c r="CL215" s="129">
        <f>VLOOKUP($E215,[2]Activities!$A$9:$I$162,5,FALSE)/$AH215</f>
        <v>700</v>
      </c>
      <c r="CM215" s="129">
        <f>VLOOKUP($E215,[2]Activities!$A$9:$I$162,6,FALSE)/$AH215</f>
        <v>525</v>
      </c>
      <c r="CN215" s="129">
        <f>VLOOKUP($E215,[2]Activities!$A$9:$I$162,7,FALSE)/$AH215</f>
        <v>350</v>
      </c>
      <c r="CO215" s="129">
        <f>VLOOKUP($E215,[2]Activities!$A$9:$I$162,8,FALSE)/$AH215</f>
        <v>175</v>
      </c>
      <c r="CP215" s="129">
        <f>VLOOKUP($E215,[2]Activities!$A$9:$I$162,9,FALSE)/$AH215</f>
        <v>0</v>
      </c>
      <c r="CQ215" s="129"/>
      <c r="CR215" s="128"/>
      <c r="CS215" s="128"/>
      <c r="CT215" s="128"/>
      <c r="CU215" s="128"/>
      <c r="CV215" s="128"/>
      <c r="CW215" s="128"/>
      <c r="CX215" s="128"/>
      <c r="CY215" s="128"/>
      <c r="CZ215" s="128"/>
      <c r="DA215" s="128"/>
      <c r="DB215" s="128"/>
      <c r="DC215" s="128"/>
      <c r="DD215" s="128"/>
    </row>
    <row r="216" spans="1:108" x14ac:dyDescent="0.25">
      <c r="A216" s="127" t="s">
        <v>1353</v>
      </c>
      <c r="B216" s="127" t="s">
        <v>1261</v>
      </c>
      <c r="C216" s="127" t="s">
        <v>931</v>
      </c>
      <c r="D216" s="127" t="s">
        <v>1336</v>
      </c>
      <c r="E216" s="127" t="s">
        <v>1350</v>
      </c>
      <c r="F216" s="1" t="s">
        <v>1352</v>
      </c>
      <c r="G216" s="1" t="s">
        <v>791</v>
      </c>
      <c r="H216" s="126">
        <v>0</v>
      </c>
      <c r="I216" s="126">
        <v>0</v>
      </c>
      <c r="J216" s="126">
        <v>0</v>
      </c>
      <c r="K216" s="126">
        <v>0</v>
      </c>
      <c r="L216" s="126">
        <v>0</v>
      </c>
      <c r="M216" s="126">
        <v>0</v>
      </c>
      <c r="N216" s="126">
        <v>0</v>
      </c>
      <c r="O216" s="115">
        <v>0</v>
      </c>
      <c r="P216" s="126">
        <v>0</v>
      </c>
      <c r="Q216" s="126">
        <v>0</v>
      </c>
      <c r="R216" s="126">
        <v>0</v>
      </c>
      <c r="S216" s="126">
        <v>0</v>
      </c>
      <c r="T216" s="126">
        <v>0</v>
      </c>
      <c r="U216" s="126">
        <v>0</v>
      </c>
      <c r="V216" s="126">
        <v>0</v>
      </c>
      <c r="W216" s="126">
        <v>0</v>
      </c>
      <c r="X216" s="126">
        <v>0</v>
      </c>
      <c r="Y216" s="126">
        <v>0</v>
      </c>
      <c r="Z216" s="126">
        <v>0</v>
      </c>
      <c r="AA216" s="126">
        <v>0</v>
      </c>
      <c r="AB216" s="126">
        <v>0</v>
      </c>
      <c r="AC216" s="126">
        <v>0</v>
      </c>
      <c r="AD216" s="115">
        <v>0.05</v>
      </c>
      <c r="AE216" s="115">
        <v>0</v>
      </c>
      <c r="AF216" s="115">
        <v>1</v>
      </c>
      <c r="AG216" s="115">
        <v>1</v>
      </c>
      <c r="AH216" s="125">
        <v>1</v>
      </c>
      <c r="AI216" s="125" t="s">
        <v>722</v>
      </c>
      <c r="AJ216" s="125" t="s">
        <v>695</v>
      </c>
      <c r="AK216" s="125"/>
      <c r="AL216" s="124"/>
      <c r="AM216" s="124"/>
      <c r="AN216" s="124"/>
      <c r="AO216" s="124"/>
      <c r="AP216" s="124"/>
      <c r="AQ216" s="124"/>
      <c r="AR216" s="123"/>
      <c r="AS216" s="123"/>
      <c r="AT216" s="123"/>
      <c r="AU216" s="122"/>
      <c r="AV216" s="122"/>
      <c r="AW216" s="122"/>
      <c r="AX216" s="120" t="s">
        <v>694</v>
      </c>
      <c r="AY216" s="120"/>
      <c r="AZ216" s="121"/>
      <c r="BA216" s="120"/>
      <c r="BB216" s="120"/>
      <c r="BC216" s="120"/>
      <c r="BD216" s="120"/>
      <c r="BE216" s="120"/>
      <c r="BF216" s="120"/>
      <c r="BG216" s="119"/>
      <c r="BH216" s="119"/>
      <c r="BI216" s="119"/>
      <c r="BJ216" s="119"/>
      <c r="BK216" s="118">
        <v>0</v>
      </c>
      <c r="BL216" s="118">
        <f t="shared" si="124"/>
        <v>0</v>
      </c>
      <c r="BM216" s="117"/>
      <c r="BN216" s="116"/>
      <c r="BO216" s="115"/>
      <c r="BP216" s="115"/>
      <c r="BQ216" s="115"/>
      <c r="BR216" s="115"/>
      <c r="BS216" s="115"/>
      <c r="BT216" s="115"/>
      <c r="BU216" s="114">
        <f t="shared" si="125"/>
        <v>0</v>
      </c>
      <c r="BV216" s="114"/>
      <c r="BW216" s="114"/>
      <c r="BX216" s="114"/>
      <c r="BY216" s="114"/>
      <c r="BZ216" s="114"/>
      <c r="CA216" s="114"/>
      <c r="CB216" s="113">
        <f t="shared" si="119"/>
        <v>700</v>
      </c>
      <c r="CC216" s="113">
        <f t="shared" si="120"/>
        <v>700</v>
      </c>
      <c r="CD216" s="113">
        <f t="shared" si="121"/>
        <v>700</v>
      </c>
      <c r="CE216" s="113">
        <f t="shared" si="122"/>
        <v>525</v>
      </c>
      <c r="CF216" s="113">
        <f t="shared" si="123"/>
        <v>350</v>
      </c>
      <c r="CG216" s="113">
        <f t="shared" si="117"/>
        <v>175</v>
      </c>
      <c r="CH216" s="113">
        <f t="shared" si="118"/>
        <v>0</v>
      </c>
      <c r="CI216" s="112" t="s">
        <v>1266</v>
      </c>
      <c r="CJ216" s="111">
        <f>VLOOKUP($E216,[2]Activities!$A$9:$I$162,3,FALSE)/$AH216</f>
        <v>700</v>
      </c>
      <c r="CK216" s="111">
        <f>VLOOKUP($E216,[2]Activities!$A$9:$I$162,4,FALSE)/$AH216</f>
        <v>700</v>
      </c>
      <c r="CL216" s="111">
        <f>VLOOKUP($E216,[2]Activities!$A$9:$I$162,5,FALSE)/$AH216</f>
        <v>700</v>
      </c>
      <c r="CM216" s="111">
        <f>VLOOKUP($E216,[2]Activities!$A$9:$I$162,6,FALSE)/$AH216</f>
        <v>525</v>
      </c>
      <c r="CN216" s="111">
        <f>VLOOKUP($E216,[2]Activities!$A$9:$I$162,7,FALSE)/$AH216</f>
        <v>350</v>
      </c>
      <c r="CO216" s="111">
        <f>VLOOKUP($E216,[2]Activities!$A$9:$I$162,8,FALSE)/$AH216</f>
        <v>175</v>
      </c>
      <c r="CP216" s="111">
        <f>VLOOKUP($E216,[2]Activities!$A$9:$I$162,9,FALSE)/$AH216</f>
        <v>0</v>
      </c>
      <c r="CQ216" s="111"/>
      <c r="CR216" s="110"/>
      <c r="CS216" s="110"/>
      <c r="CT216" s="110"/>
      <c r="CU216" s="110"/>
      <c r="CV216" s="110"/>
      <c r="CW216" s="110"/>
      <c r="CX216" s="110"/>
      <c r="CY216" s="110"/>
      <c r="CZ216" s="110"/>
      <c r="DA216" s="110"/>
      <c r="DB216" s="110"/>
      <c r="DC216" s="110"/>
      <c r="DD216" s="110"/>
    </row>
    <row r="217" spans="1:108" x14ac:dyDescent="0.25">
      <c r="A217" s="146" t="s">
        <v>1351</v>
      </c>
      <c r="B217" s="146" t="s">
        <v>1261</v>
      </c>
      <c r="C217" s="146" t="s">
        <v>931</v>
      </c>
      <c r="D217" s="146" t="s">
        <v>1336</v>
      </c>
      <c r="E217" s="146" t="s">
        <v>1350</v>
      </c>
      <c r="F217" s="3" t="s">
        <v>1349</v>
      </c>
      <c r="G217" s="3" t="s">
        <v>791</v>
      </c>
      <c r="H217" s="145">
        <v>0</v>
      </c>
      <c r="I217" s="145">
        <v>0</v>
      </c>
      <c r="J217" s="145">
        <v>0</v>
      </c>
      <c r="K217" s="145">
        <v>0</v>
      </c>
      <c r="L217" s="145">
        <v>0</v>
      </c>
      <c r="M217" s="145">
        <v>0</v>
      </c>
      <c r="N217" s="145">
        <v>0</v>
      </c>
      <c r="O217" s="133">
        <v>0</v>
      </c>
      <c r="P217" s="145">
        <v>0</v>
      </c>
      <c r="Q217" s="145">
        <v>0</v>
      </c>
      <c r="R217" s="145">
        <v>0</v>
      </c>
      <c r="S217" s="145">
        <v>0</v>
      </c>
      <c r="T217" s="145">
        <v>0</v>
      </c>
      <c r="U217" s="145">
        <v>0</v>
      </c>
      <c r="V217" s="145">
        <v>0</v>
      </c>
      <c r="W217" s="145">
        <v>0</v>
      </c>
      <c r="X217" s="145">
        <v>0</v>
      </c>
      <c r="Y217" s="145">
        <v>0</v>
      </c>
      <c r="Z217" s="145">
        <v>0</v>
      </c>
      <c r="AA217" s="145">
        <v>0</v>
      </c>
      <c r="AB217" s="145">
        <v>0</v>
      </c>
      <c r="AC217" s="145">
        <v>0</v>
      </c>
      <c r="AD217" s="133">
        <v>0.05</v>
      </c>
      <c r="AE217" s="133">
        <v>0</v>
      </c>
      <c r="AF217" s="133">
        <v>1</v>
      </c>
      <c r="AG217" s="133">
        <v>1</v>
      </c>
      <c r="AH217" s="144">
        <v>1</v>
      </c>
      <c r="AI217" s="144" t="s">
        <v>722</v>
      </c>
      <c r="AJ217" s="144" t="s">
        <v>695</v>
      </c>
      <c r="AK217" s="144"/>
      <c r="AL217" s="143"/>
      <c r="AM217" s="143"/>
      <c r="AN217" s="143"/>
      <c r="AO217" s="143"/>
      <c r="AP217" s="143"/>
      <c r="AQ217" s="143"/>
      <c r="AR217" s="142"/>
      <c r="AS217" s="142"/>
      <c r="AT217" s="142"/>
      <c r="AU217" s="141"/>
      <c r="AV217" s="141"/>
      <c r="AW217" s="141"/>
      <c r="AX217" s="140" t="s">
        <v>694</v>
      </c>
      <c r="AY217" s="140"/>
      <c r="AZ217" s="139"/>
      <c r="BA217" s="138"/>
      <c r="BB217" s="138"/>
      <c r="BC217" s="138"/>
      <c r="BD217" s="138"/>
      <c r="BE217" s="138"/>
      <c r="BF217" s="138"/>
      <c r="BG217" s="137"/>
      <c r="BH217" s="137"/>
      <c r="BI217" s="137"/>
      <c r="BJ217" s="137"/>
      <c r="BK217" s="136">
        <v>0</v>
      </c>
      <c r="BL217" s="136">
        <f t="shared" si="124"/>
        <v>0</v>
      </c>
      <c r="BM217" s="135"/>
      <c r="BN217" s="134"/>
      <c r="BO217" s="133"/>
      <c r="BP217" s="133"/>
      <c r="BQ217" s="133"/>
      <c r="BR217" s="133"/>
      <c r="BS217" s="133"/>
      <c r="BT217" s="133"/>
      <c r="BU217" s="132">
        <f t="shared" si="125"/>
        <v>0</v>
      </c>
      <c r="BV217" s="132"/>
      <c r="BW217" s="132"/>
      <c r="BX217" s="132"/>
      <c r="BY217" s="132"/>
      <c r="BZ217" s="132"/>
      <c r="CA217" s="132"/>
      <c r="CB217" s="131">
        <f t="shared" si="119"/>
        <v>700</v>
      </c>
      <c r="CC217" s="131">
        <f t="shared" si="120"/>
        <v>700</v>
      </c>
      <c r="CD217" s="131">
        <f t="shared" si="121"/>
        <v>700</v>
      </c>
      <c r="CE217" s="131">
        <f t="shared" si="122"/>
        <v>525</v>
      </c>
      <c r="CF217" s="131">
        <f t="shared" si="123"/>
        <v>350</v>
      </c>
      <c r="CG217" s="131">
        <f t="shared" si="117"/>
        <v>175</v>
      </c>
      <c r="CH217" s="131">
        <f t="shared" si="118"/>
        <v>0</v>
      </c>
      <c r="CI217" s="130" t="s">
        <v>1266</v>
      </c>
      <c r="CJ217" s="129">
        <f>VLOOKUP($E217,[2]Activities!$A$9:$I$162,3,FALSE)/$AH217</f>
        <v>700</v>
      </c>
      <c r="CK217" s="129">
        <f>VLOOKUP($E217,[2]Activities!$A$9:$I$162,4,FALSE)/$AH217</f>
        <v>700</v>
      </c>
      <c r="CL217" s="129">
        <f>VLOOKUP($E217,[2]Activities!$A$9:$I$162,5,FALSE)/$AH217</f>
        <v>700</v>
      </c>
      <c r="CM217" s="129">
        <f>VLOOKUP($E217,[2]Activities!$A$9:$I$162,6,FALSE)/$AH217</f>
        <v>525</v>
      </c>
      <c r="CN217" s="129">
        <f>VLOOKUP($E217,[2]Activities!$A$9:$I$162,7,FALSE)/$AH217</f>
        <v>350</v>
      </c>
      <c r="CO217" s="129">
        <f>VLOOKUP($E217,[2]Activities!$A$9:$I$162,8,FALSE)/$AH217</f>
        <v>175</v>
      </c>
      <c r="CP217" s="129">
        <f>VLOOKUP($E217,[2]Activities!$A$9:$I$162,9,FALSE)/$AH217</f>
        <v>0</v>
      </c>
      <c r="CQ217" s="129"/>
      <c r="CR217" s="128"/>
      <c r="CS217" s="128"/>
      <c r="CT217" s="128"/>
      <c r="CU217" s="128"/>
      <c r="CV217" s="128"/>
      <c r="CW217" s="128"/>
      <c r="CX217" s="128"/>
      <c r="CY217" s="128"/>
      <c r="CZ217" s="128"/>
      <c r="DA217" s="128"/>
      <c r="DB217" s="128"/>
      <c r="DC217" s="128"/>
      <c r="DD217" s="128"/>
    </row>
    <row r="218" spans="1:108" x14ac:dyDescent="0.25">
      <c r="A218" s="127" t="s">
        <v>1348</v>
      </c>
      <c r="B218" s="127" t="s">
        <v>1261</v>
      </c>
      <c r="C218" s="127" t="s">
        <v>931</v>
      </c>
      <c r="D218" s="127" t="s">
        <v>1336</v>
      </c>
      <c r="E218" s="127" t="s">
        <v>1343</v>
      </c>
      <c r="F218" s="1" t="s">
        <v>1347</v>
      </c>
      <c r="G218" s="1" t="s">
        <v>791</v>
      </c>
      <c r="H218" s="126">
        <v>0</v>
      </c>
      <c r="I218" s="126">
        <v>0</v>
      </c>
      <c r="J218" s="126">
        <v>0</v>
      </c>
      <c r="K218" s="126">
        <v>0</v>
      </c>
      <c r="L218" s="126">
        <v>0</v>
      </c>
      <c r="M218" s="126">
        <v>0</v>
      </c>
      <c r="N218" s="126">
        <v>0</v>
      </c>
      <c r="O218" s="115">
        <v>0</v>
      </c>
      <c r="P218" s="126">
        <v>0</v>
      </c>
      <c r="Q218" s="126">
        <v>0</v>
      </c>
      <c r="R218" s="126">
        <v>0</v>
      </c>
      <c r="S218" s="126">
        <v>0</v>
      </c>
      <c r="T218" s="126">
        <v>0</v>
      </c>
      <c r="U218" s="126">
        <v>0</v>
      </c>
      <c r="V218" s="126">
        <v>0</v>
      </c>
      <c r="W218" s="126">
        <v>0</v>
      </c>
      <c r="X218" s="126">
        <v>0</v>
      </c>
      <c r="Y218" s="126">
        <v>0</v>
      </c>
      <c r="Z218" s="126">
        <v>0</v>
      </c>
      <c r="AA218" s="126">
        <v>0</v>
      </c>
      <c r="AB218" s="126">
        <v>0</v>
      </c>
      <c r="AC218" s="126">
        <v>0</v>
      </c>
      <c r="AD218" s="115">
        <v>0.05</v>
      </c>
      <c r="AE218" s="115">
        <v>0</v>
      </c>
      <c r="AF218" s="115">
        <v>1</v>
      </c>
      <c r="AG218" s="115">
        <v>1</v>
      </c>
      <c r="AH218" s="125">
        <v>1</v>
      </c>
      <c r="AI218" s="125" t="s">
        <v>722</v>
      </c>
      <c r="AJ218" s="125" t="s">
        <v>695</v>
      </c>
      <c r="AK218" s="125"/>
      <c r="AL218" s="124"/>
      <c r="AM218" s="124"/>
      <c r="AN218" s="124"/>
      <c r="AO218" s="124"/>
      <c r="AP218" s="124"/>
      <c r="AQ218" s="124"/>
      <c r="AR218" s="123"/>
      <c r="AS218" s="123"/>
      <c r="AT218" s="123"/>
      <c r="AU218" s="122"/>
      <c r="AV218" s="122"/>
      <c r="AW218" s="122"/>
      <c r="AX218" s="120" t="s">
        <v>694</v>
      </c>
      <c r="AY218" s="120"/>
      <c r="AZ218" s="121"/>
      <c r="BA218" s="120"/>
      <c r="BB218" s="120"/>
      <c r="BC218" s="120"/>
      <c r="BD218" s="120"/>
      <c r="BE218" s="120"/>
      <c r="BF218" s="120"/>
      <c r="BG218" s="119"/>
      <c r="BH218" s="119"/>
      <c r="BI218" s="119"/>
      <c r="BJ218" s="119"/>
      <c r="BK218" s="118">
        <v>0</v>
      </c>
      <c r="BL218" s="118">
        <f t="shared" si="124"/>
        <v>0</v>
      </c>
      <c r="BM218" s="117"/>
      <c r="BN218" s="116"/>
      <c r="BO218" s="115"/>
      <c r="BP218" s="115"/>
      <c r="BQ218" s="115"/>
      <c r="BR218" s="115"/>
      <c r="BS218" s="115"/>
      <c r="BT218" s="115"/>
      <c r="BU218" s="114">
        <f t="shared" si="125"/>
        <v>0</v>
      </c>
      <c r="BV218" s="114"/>
      <c r="BW218" s="114"/>
      <c r="BX218" s="114"/>
      <c r="BY218" s="114"/>
      <c r="BZ218" s="114"/>
      <c r="CA218" s="114"/>
      <c r="CB218" s="113">
        <f t="shared" si="119"/>
        <v>1100</v>
      </c>
      <c r="CC218" s="113">
        <f t="shared" si="120"/>
        <v>1100</v>
      </c>
      <c r="CD218" s="113">
        <f t="shared" si="121"/>
        <v>1100</v>
      </c>
      <c r="CE218" s="113">
        <f t="shared" si="122"/>
        <v>825</v>
      </c>
      <c r="CF218" s="113">
        <f t="shared" si="123"/>
        <v>550</v>
      </c>
      <c r="CG218" s="113">
        <f t="shared" si="117"/>
        <v>275</v>
      </c>
      <c r="CH218" s="113">
        <f t="shared" si="118"/>
        <v>0</v>
      </c>
      <c r="CI218" s="112" t="s">
        <v>1266</v>
      </c>
      <c r="CJ218" s="111">
        <f>VLOOKUP($E218,[2]Activities!$A$9:$I$162,3,FALSE)/$AH218</f>
        <v>1100</v>
      </c>
      <c r="CK218" s="111">
        <f>VLOOKUP($E218,[2]Activities!$A$9:$I$162,4,FALSE)/$AH218</f>
        <v>1100</v>
      </c>
      <c r="CL218" s="111">
        <f>VLOOKUP($E218,[2]Activities!$A$9:$I$162,5,FALSE)/$AH218</f>
        <v>1100</v>
      </c>
      <c r="CM218" s="111">
        <f>VLOOKUP($E218,[2]Activities!$A$9:$I$162,6,FALSE)/$AH218</f>
        <v>825</v>
      </c>
      <c r="CN218" s="111">
        <f>VLOOKUP($E218,[2]Activities!$A$9:$I$162,7,FALSE)/$AH218</f>
        <v>550</v>
      </c>
      <c r="CO218" s="111">
        <f>VLOOKUP($E218,[2]Activities!$A$9:$I$162,8,FALSE)/$AH218</f>
        <v>275</v>
      </c>
      <c r="CP218" s="111">
        <f>VLOOKUP($E218,[2]Activities!$A$9:$I$162,9,FALSE)/$AH218</f>
        <v>0</v>
      </c>
      <c r="CQ218" s="111"/>
      <c r="CR218" s="110"/>
      <c r="CS218" s="110"/>
      <c r="CT218" s="110"/>
      <c r="CU218" s="110"/>
      <c r="CV218" s="110"/>
      <c r="CW218" s="110"/>
      <c r="CX218" s="110"/>
      <c r="CY218" s="110"/>
      <c r="CZ218" s="110"/>
      <c r="DA218" s="110"/>
      <c r="DB218" s="110"/>
      <c r="DC218" s="110"/>
      <c r="DD218" s="110"/>
    </row>
    <row r="219" spans="1:108" x14ac:dyDescent="0.25">
      <c r="A219" s="146" t="s">
        <v>1346</v>
      </c>
      <c r="B219" s="146" t="s">
        <v>1261</v>
      </c>
      <c r="C219" s="146" t="s">
        <v>931</v>
      </c>
      <c r="D219" s="146" t="s">
        <v>1336</v>
      </c>
      <c r="E219" s="146" t="s">
        <v>1343</v>
      </c>
      <c r="F219" s="3" t="s">
        <v>1345</v>
      </c>
      <c r="G219" s="3" t="s">
        <v>791</v>
      </c>
      <c r="H219" s="145">
        <v>0</v>
      </c>
      <c r="I219" s="145">
        <v>0</v>
      </c>
      <c r="J219" s="145">
        <v>0</v>
      </c>
      <c r="K219" s="145">
        <v>0</v>
      </c>
      <c r="L219" s="145">
        <v>0</v>
      </c>
      <c r="M219" s="145">
        <v>0</v>
      </c>
      <c r="N219" s="145">
        <v>0</v>
      </c>
      <c r="O219" s="133">
        <v>0</v>
      </c>
      <c r="P219" s="145">
        <v>0</v>
      </c>
      <c r="Q219" s="145">
        <v>0</v>
      </c>
      <c r="R219" s="145">
        <v>0</v>
      </c>
      <c r="S219" s="145">
        <v>0</v>
      </c>
      <c r="T219" s="145">
        <v>0</v>
      </c>
      <c r="U219" s="145">
        <v>0</v>
      </c>
      <c r="V219" s="145">
        <v>0</v>
      </c>
      <c r="W219" s="145">
        <v>0</v>
      </c>
      <c r="X219" s="145">
        <v>0</v>
      </c>
      <c r="Y219" s="145">
        <v>0</v>
      </c>
      <c r="Z219" s="145">
        <v>0</v>
      </c>
      <c r="AA219" s="145">
        <v>0</v>
      </c>
      <c r="AB219" s="145">
        <v>0</v>
      </c>
      <c r="AC219" s="145">
        <v>0</v>
      </c>
      <c r="AD219" s="133">
        <v>0.05</v>
      </c>
      <c r="AE219" s="133">
        <v>0</v>
      </c>
      <c r="AF219" s="133">
        <v>1</v>
      </c>
      <c r="AG219" s="133">
        <v>1</v>
      </c>
      <c r="AH219" s="144">
        <v>1</v>
      </c>
      <c r="AI219" s="144" t="s">
        <v>722</v>
      </c>
      <c r="AJ219" s="144" t="s">
        <v>695</v>
      </c>
      <c r="AK219" s="144"/>
      <c r="AL219" s="143"/>
      <c r="AM219" s="143"/>
      <c r="AN219" s="143"/>
      <c r="AO219" s="143"/>
      <c r="AP219" s="143"/>
      <c r="AQ219" s="143"/>
      <c r="AR219" s="142"/>
      <c r="AS219" s="142"/>
      <c r="AT219" s="142"/>
      <c r="AU219" s="141"/>
      <c r="AV219" s="141"/>
      <c r="AW219" s="141"/>
      <c r="AX219" s="140" t="s">
        <v>694</v>
      </c>
      <c r="AY219" s="140"/>
      <c r="AZ219" s="139"/>
      <c r="BA219" s="138"/>
      <c r="BB219" s="138"/>
      <c r="BC219" s="138"/>
      <c r="BD219" s="138"/>
      <c r="BE219" s="138"/>
      <c r="BF219" s="138"/>
      <c r="BG219" s="137"/>
      <c r="BH219" s="137"/>
      <c r="BI219" s="137"/>
      <c r="BJ219" s="137"/>
      <c r="BK219" s="136">
        <v>0</v>
      </c>
      <c r="BL219" s="136">
        <f t="shared" si="124"/>
        <v>0</v>
      </c>
      <c r="BM219" s="135"/>
      <c r="BN219" s="134"/>
      <c r="BO219" s="133"/>
      <c r="BP219" s="133"/>
      <c r="BQ219" s="133"/>
      <c r="BR219" s="133"/>
      <c r="BS219" s="133"/>
      <c r="BT219" s="133"/>
      <c r="BU219" s="132">
        <f t="shared" si="125"/>
        <v>0</v>
      </c>
      <c r="BV219" s="132"/>
      <c r="BW219" s="132"/>
      <c r="BX219" s="132"/>
      <c r="BY219" s="132"/>
      <c r="BZ219" s="132"/>
      <c r="CA219" s="132"/>
      <c r="CB219" s="131">
        <f t="shared" si="119"/>
        <v>1100</v>
      </c>
      <c r="CC219" s="131">
        <f t="shared" si="120"/>
        <v>1100</v>
      </c>
      <c r="CD219" s="131">
        <f t="shared" si="121"/>
        <v>1100</v>
      </c>
      <c r="CE219" s="131">
        <f t="shared" si="122"/>
        <v>825</v>
      </c>
      <c r="CF219" s="131">
        <f t="shared" si="123"/>
        <v>550</v>
      </c>
      <c r="CG219" s="131">
        <f t="shared" si="117"/>
        <v>275</v>
      </c>
      <c r="CH219" s="131">
        <f t="shared" si="118"/>
        <v>0</v>
      </c>
      <c r="CI219" s="130" t="s">
        <v>1266</v>
      </c>
      <c r="CJ219" s="129">
        <f>VLOOKUP($E219,[2]Activities!$A$9:$I$162,3,FALSE)/$AH219</f>
        <v>1100</v>
      </c>
      <c r="CK219" s="129">
        <f>VLOOKUP($E219,[2]Activities!$A$9:$I$162,4,FALSE)/$AH219</f>
        <v>1100</v>
      </c>
      <c r="CL219" s="129">
        <f>VLOOKUP($E219,[2]Activities!$A$9:$I$162,5,FALSE)/$AH219</f>
        <v>1100</v>
      </c>
      <c r="CM219" s="129">
        <f>VLOOKUP($E219,[2]Activities!$A$9:$I$162,6,FALSE)/$AH219</f>
        <v>825</v>
      </c>
      <c r="CN219" s="129">
        <f>VLOOKUP($E219,[2]Activities!$A$9:$I$162,7,FALSE)/$AH219</f>
        <v>550</v>
      </c>
      <c r="CO219" s="129">
        <f>VLOOKUP($E219,[2]Activities!$A$9:$I$162,8,FALSE)/$AH219</f>
        <v>275</v>
      </c>
      <c r="CP219" s="129">
        <f>VLOOKUP($E219,[2]Activities!$A$9:$I$162,9,FALSE)/$AH219</f>
        <v>0</v>
      </c>
      <c r="CQ219" s="129"/>
      <c r="CR219" s="128"/>
      <c r="CS219" s="128"/>
      <c r="CT219" s="128"/>
      <c r="CU219" s="128"/>
      <c r="CV219" s="128"/>
      <c r="CW219" s="128"/>
      <c r="CX219" s="128"/>
      <c r="CY219" s="128"/>
      <c r="CZ219" s="128"/>
      <c r="DA219" s="128"/>
      <c r="DB219" s="128"/>
      <c r="DC219" s="128"/>
      <c r="DD219" s="128"/>
    </row>
    <row r="220" spans="1:108" x14ac:dyDescent="0.25">
      <c r="A220" s="127" t="s">
        <v>1344</v>
      </c>
      <c r="B220" s="127" t="s">
        <v>1261</v>
      </c>
      <c r="C220" s="127" t="s">
        <v>931</v>
      </c>
      <c r="D220" s="127" t="s">
        <v>1336</v>
      </c>
      <c r="E220" s="127" t="s">
        <v>1343</v>
      </c>
      <c r="F220" s="1" t="s">
        <v>1342</v>
      </c>
      <c r="G220" s="1" t="s">
        <v>791</v>
      </c>
      <c r="H220" s="126">
        <v>0</v>
      </c>
      <c r="I220" s="126">
        <v>0</v>
      </c>
      <c r="J220" s="126">
        <v>0</v>
      </c>
      <c r="K220" s="126">
        <v>0</v>
      </c>
      <c r="L220" s="126">
        <v>0</v>
      </c>
      <c r="M220" s="126">
        <v>0</v>
      </c>
      <c r="N220" s="126">
        <v>0</v>
      </c>
      <c r="O220" s="115">
        <v>0</v>
      </c>
      <c r="P220" s="126">
        <v>0</v>
      </c>
      <c r="Q220" s="126">
        <v>0</v>
      </c>
      <c r="R220" s="126">
        <v>0</v>
      </c>
      <c r="S220" s="126">
        <v>0</v>
      </c>
      <c r="T220" s="126">
        <v>0</v>
      </c>
      <c r="U220" s="126">
        <v>0</v>
      </c>
      <c r="V220" s="126">
        <v>0</v>
      </c>
      <c r="W220" s="126">
        <v>0</v>
      </c>
      <c r="X220" s="126">
        <v>0</v>
      </c>
      <c r="Y220" s="126">
        <v>0</v>
      </c>
      <c r="Z220" s="126">
        <v>0</v>
      </c>
      <c r="AA220" s="126">
        <v>0</v>
      </c>
      <c r="AB220" s="126">
        <v>0</v>
      </c>
      <c r="AC220" s="126">
        <v>0</v>
      </c>
      <c r="AD220" s="115">
        <v>0.05</v>
      </c>
      <c r="AE220" s="115">
        <v>0</v>
      </c>
      <c r="AF220" s="115">
        <v>1</v>
      </c>
      <c r="AG220" s="115">
        <v>1</v>
      </c>
      <c r="AH220" s="125">
        <v>1</v>
      </c>
      <c r="AI220" s="125" t="s">
        <v>722</v>
      </c>
      <c r="AJ220" s="125" t="s">
        <v>695</v>
      </c>
      <c r="AK220" s="125"/>
      <c r="AL220" s="124"/>
      <c r="AM220" s="124"/>
      <c r="AN220" s="124"/>
      <c r="AO220" s="124"/>
      <c r="AP220" s="124"/>
      <c r="AQ220" s="124"/>
      <c r="AR220" s="123"/>
      <c r="AS220" s="123"/>
      <c r="AT220" s="123"/>
      <c r="AU220" s="122"/>
      <c r="AV220" s="122"/>
      <c r="AW220" s="122"/>
      <c r="AX220" s="120" t="s">
        <v>694</v>
      </c>
      <c r="AY220" s="120"/>
      <c r="AZ220" s="121"/>
      <c r="BA220" s="120"/>
      <c r="BB220" s="120"/>
      <c r="BC220" s="120"/>
      <c r="BD220" s="120"/>
      <c r="BE220" s="120"/>
      <c r="BF220" s="120"/>
      <c r="BG220" s="119"/>
      <c r="BH220" s="119"/>
      <c r="BI220" s="119"/>
      <c r="BJ220" s="119"/>
      <c r="BK220" s="118">
        <v>0</v>
      </c>
      <c r="BL220" s="118">
        <f t="shared" si="124"/>
        <v>0</v>
      </c>
      <c r="BM220" s="117"/>
      <c r="BN220" s="116"/>
      <c r="BO220" s="115"/>
      <c r="BP220" s="115"/>
      <c r="BQ220" s="115"/>
      <c r="BR220" s="115"/>
      <c r="BS220" s="115"/>
      <c r="BT220" s="115"/>
      <c r="BU220" s="114">
        <f t="shared" si="125"/>
        <v>0</v>
      </c>
      <c r="BV220" s="114"/>
      <c r="BW220" s="114"/>
      <c r="BX220" s="114"/>
      <c r="BY220" s="114"/>
      <c r="BZ220" s="114"/>
      <c r="CA220" s="114"/>
      <c r="CB220" s="113">
        <f t="shared" si="119"/>
        <v>1100</v>
      </c>
      <c r="CC220" s="113">
        <f t="shared" si="120"/>
        <v>1100</v>
      </c>
      <c r="CD220" s="113">
        <f t="shared" si="121"/>
        <v>1100</v>
      </c>
      <c r="CE220" s="113">
        <f t="shared" si="122"/>
        <v>825</v>
      </c>
      <c r="CF220" s="113">
        <f t="shared" si="123"/>
        <v>550</v>
      </c>
      <c r="CG220" s="113">
        <f t="shared" si="117"/>
        <v>275</v>
      </c>
      <c r="CH220" s="113">
        <f t="shared" si="118"/>
        <v>0</v>
      </c>
      <c r="CI220" s="112" t="s">
        <v>1266</v>
      </c>
      <c r="CJ220" s="111">
        <f>VLOOKUP($E220,[2]Activities!$A$9:$I$162,3,FALSE)/$AH220</f>
        <v>1100</v>
      </c>
      <c r="CK220" s="111">
        <f>VLOOKUP($E220,[2]Activities!$A$9:$I$162,4,FALSE)/$AH220</f>
        <v>1100</v>
      </c>
      <c r="CL220" s="111">
        <f>VLOOKUP($E220,[2]Activities!$A$9:$I$162,5,FALSE)/$AH220</f>
        <v>1100</v>
      </c>
      <c r="CM220" s="111">
        <f>VLOOKUP($E220,[2]Activities!$A$9:$I$162,6,FALSE)/$AH220</f>
        <v>825</v>
      </c>
      <c r="CN220" s="111">
        <f>VLOOKUP($E220,[2]Activities!$A$9:$I$162,7,FALSE)/$AH220</f>
        <v>550</v>
      </c>
      <c r="CO220" s="111">
        <f>VLOOKUP($E220,[2]Activities!$A$9:$I$162,8,FALSE)/$AH220</f>
        <v>275</v>
      </c>
      <c r="CP220" s="111">
        <f>VLOOKUP($E220,[2]Activities!$A$9:$I$162,9,FALSE)/$AH220</f>
        <v>0</v>
      </c>
      <c r="CQ220" s="111"/>
      <c r="CR220" s="110"/>
      <c r="CS220" s="110"/>
      <c r="CT220" s="110"/>
      <c r="CU220" s="110"/>
      <c r="CV220" s="110"/>
      <c r="CW220" s="110"/>
      <c r="CX220" s="110"/>
      <c r="CY220" s="110"/>
      <c r="CZ220" s="110"/>
      <c r="DA220" s="110"/>
      <c r="DB220" s="110"/>
      <c r="DC220" s="110"/>
      <c r="DD220" s="110"/>
    </row>
    <row r="221" spans="1:108" x14ac:dyDescent="0.25">
      <c r="A221" s="146" t="s">
        <v>1341</v>
      </c>
      <c r="B221" s="146" t="s">
        <v>1261</v>
      </c>
      <c r="C221" s="146" t="s">
        <v>931</v>
      </c>
      <c r="D221" s="146" t="s">
        <v>1336</v>
      </c>
      <c r="E221" s="146" t="s">
        <v>1335</v>
      </c>
      <c r="F221" s="3" t="s">
        <v>1340</v>
      </c>
      <c r="G221" s="3" t="s">
        <v>791</v>
      </c>
      <c r="H221" s="145">
        <v>0</v>
      </c>
      <c r="I221" s="145">
        <v>0</v>
      </c>
      <c r="J221" s="145">
        <v>0</v>
      </c>
      <c r="K221" s="145">
        <v>0</v>
      </c>
      <c r="L221" s="145">
        <v>0</v>
      </c>
      <c r="M221" s="145">
        <v>0</v>
      </c>
      <c r="N221" s="145">
        <v>0</v>
      </c>
      <c r="O221" s="133">
        <v>0</v>
      </c>
      <c r="P221" s="145">
        <v>0</v>
      </c>
      <c r="Q221" s="145">
        <v>0</v>
      </c>
      <c r="R221" s="145">
        <v>0</v>
      </c>
      <c r="S221" s="145">
        <v>0</v>
      </c>
      <c r="T221" s="145">
        <v>0</v>
      </c>
      <c r="U221" s="145">
        <v>0</v>
      </c>
      <c r="V221" s="145">
        <v>0</v>
      </c>
      <c r="W221" s="145">
        <v>0</v>
      </c>
      <c r="X221" s="145">
        <v>0</v>
      </c>
      <c r="Y221" s="145">
        <v>0</v>
      </c>
      <c r="Z221" s="145">
        <v>0</v>
      </c>
      <c r="AA221" s="145">
        <v>0</v>
      </c>
      <c r="AB221" s="145">
        <v>0</v>
      </c>
      <c r="AC221" s="145">
        <v>0</v>
      </c>
      <c r="AD221" s="133">
        <v>0.05</v>
      </c>
      <c r="AE221" s="133">
        <v>0</v>
      </c>
      <c r="AF221" s="133">
        <v>1</v>
      </c>
      <c r="AG221" s="133">
        <v>1</v>
      </c>
      <c r="AH221" s="144">
        <v>1</v>
      </c>
      <c r="AI221" s="144" t="s">
        <v>722</v>
      </c>
      <c r="AJ221" s="144" t="s">
        <v>695</v>
      </c>
      <c r="AK221" s="144"/>
      <c r="AL221" s="143"/>
      <c r="AM221" s="143"/>
      <c r="AN221" s="143"/>
      <c r="AO221" s="143"/>
      <c r="AP221" s="143"/>
      <c r="AQ221" s="143"/>
      <c r="AR221" s="142"/>
      <c r="AS221" s="142"/>
      <c r="AT221" s="142"/>
      <c r="AU221" s="141"/>
      <c r="AV221" s="141"/>
      <c r="AW221" s="141"/>
      <c r="AX221" s="140" t="s">
        <v>694</v>
      </c>
      <c r="AY221" s="140"/>
      <c r="AZ221" s="139"/>
      <c r="BA221" s="138"/>
      <c r="BB221" s="138"/>
      <c r="BC221" s="138"/>
      <c r="BD221" s="138"/>
      <c r="BE221" s="138"/>
      <c r="BF221" s="138"/>
      <c r="BG221" s="137"/>
      <c r="BH221" s="137"/>
      <c r="BI221" s="137"/>
      <c r="BJ221" s="137"/>
      <c r="BK221" s="136">
        <v>0</v>
      </c>
      <c r="BL221" s="136">
        <f t="shared" si="124"/>
        <v>0</v>
      </c>
      <c r="BM221" s="135"/>
      <c r="BN221" s="134"/>
      <c r="BO221" s="133"/>
      <c r="BP221" s="133"/>
      <c r="BQ221" s="133"/>
      <c r="BR221" s="133"/>
      <c r="BS221" s="133"/>
      <c r="BT221" s="133"/>
      <c r="BU221" s="132">
        <f t="shared" si="125"/>
        <v>0</v>
      </c>
      <c r="BV221" s="132"/>
      <c r="BW221" s="132"/>
      <c r="BX221" s="132"/>
      <c r="BY221" s="132"/>
      <c r="BZ221" s="132"/>
      <c r="CA221" s="132"/>
      <c r="CB221" s="131">
        <f t="shared" si="119"/>
        <v>350</v>
      </c>
      <c r="CC221" s="131">
        <f t="shared" si="120"/>
        <v>350</v>
      </c>
      <c r="CD221" s="131">
        <f t="shared" si="121"/>
        <v>350</v>
      </c>
      <c r="CE221" s="131">
        <f t="shared" si="122"/>
        <v>400</v>
      </c>
      <c r="CF221" s="131">
        <f t="shared" si="123"/>
        <v>450</v>
      </c>
      <c r="CG221" s="131">
        <f t="shared" si="117"/>
        <v>500</v>
      </c>
      <c r="CH221" s="131">
        <f t="shared" si="118"/>
        <v>550</v>
      </c>
      <c r="CI221" s="130" t="s">
        <v>1266</v>
      </c>
      <c r="CJ221" s="129">
        <f>VLOOKUP($E221,[2]Activities!$A$9:$I$162,3,FALSE)/$AH221</f>
        <v>350</v>
      </c>
      <c r="CK221" s="129">
        <f>VLOOKUP($E221,[2]Activities!$A$9:$I$162,4,FALSE)/$AH221</f>
        <v>350</v>
      </c>
      <c r="CL221" s="129">
        <f>VLOOKUP($E221,[2]Activities!$A$9:$I$162,5,FALSE)/$AH221</f>
        <v>350</v>
      </c>
      <c r="CM221" s="129">
        <f>VLOOKUP($E221,[2]Activities!$A$9:$I$162,6,FALSE)/$AH221</f>
        <v>400</v>
      </c>
      <c r="CN221" s="129">
        <f>VLOOKUP($E221,[2]Activities!$A$9:$I$162,7,FALSE)/$AH221</f>
        <v>450</v>
      </c>
      <c r="CO221" s="129">
        <f>VLOOKUP($E221,[2]Activities!$A$9:$I$162,8,FALSE)/$AH221</f>
        <v>500</v>
      </c>
      <c r="CP221" s="129">
        <f>VLOOKUP($E221,[2]Activities!$A$9:$I$162,9,FALSE)/$AH221</f>
        <v>550</v>
      </c>
      <c r="CQ221" s="129"/>
      <c r="CR221" s="128"/>
      <c r="CS221" s="128"/>
      <c r="CT221" s="128"/>
      <c r="CU221" s="128"/>
      <c r="CV221" s="128"/>
      <c r="CW221" s="128"/>
      <c r="CX221" s="128"/>
      <c r="CY221" s="128"/>
      <c r="CZ221" s="128"/>
      <c r="DA221" s="128"/>
      <c r="DB221" s="128"/>
      <c r="DC221" s="128"/>
      <c r="DD221" s="128"/>
    </row>
    <row r="222" spans="1:108" x14ac:dyDescent="0.25">
      <c r="A222" s="127" t="s">
        <v>1339</v>
      </c>
      <c r="B222" s="127" t="s">
        <v>1261</v>
      </c>
      <c r="C222" s="127" t="s">
        <v>931</v>
      </c>
      <c r="D222" s="127" t="s">
        <v>1336</v>
      </c>
      <c r="E222" s="127" t="s">
        <v>1335</v>
      </c>
      <c r="F222" s="1" t="s">
        <v>1338</v>
      </c>
      <c r="G222" s="1" t="s">
        <v>791</v>
      </c>
      <c r="H222" s="126">
        <v>0</v>
      </c>
      <c r="I222" s="126">
        <v>0</v>
      </c>
      <c r="J222" s="126">
        <v>0</v>
      </c>
      <c r="K222" s="126">
        <v>0</v>
      </c>
      <c r="L222" s="126">
        <v>0</v>
      </c>
      <c r="M222" s="126">
        <v>0</v>
      </c>
      <c r="N222" s="126">
        <v>0</v>
      </c>
      <c r="O222" s="115">
        <v>0</v>
      </c>
      <c r="P222" s="126">
        <v>0</v>
      </c>
      <c r="Q222" s="126">
        <v>0</v>
      </c>
      <c r="R222" s="126">
        <v>0</v>
      </c>
      <c r="S222" s="126">
        <v>0</v>
      </c>
      <c r="T222" s="126">
        <v>0</v>
      </c>
      <c r="U222" s="126">
        <v>0</v>
      </c>
      <c r="V222" s="126">
        <v>0</v>
      </c>
      <c r="W222" s="126">
        <v>0</v>
      </c>
      <c r="X222" s="126">
        <v>0</v>
      </c>
      <c r="Y222" s="126">
        <v>0</v>
      </c>
      <c r="Z222" s="126">
        <v>0</v>
      </c>
      <c r="AA222" s="126">
        <v>0</v>
      </c>
      <c r="AB222" s="126">
        <v>0</v>
      </c>
      <c r="AC222" s="126">
        <v>0</v>
      </c>
      <c r="AD222" s="115">
        <v>0.05</v>
      </c>
      <c r="AE222" s="115">
        <v>0</v>
      </c>
      <c r="AF222" s="115">
        <v>1</v>
      </c>
      <c r="AG222" s="115">
        <v>1</v>
      </c>
      <c r="AH222" s="125">
        <v>1</v>
      </c>
      <c r="AI222" s="125" t="s">
        <v>722</v>
      </c>
      <c r="AJ222" s="125" t="s">
        <v>695</v>
      </c>
      <c r="AK222" s="125"/>
      <c r="AL222" s="124"/>
      <c r="AM222" s="124"/>
      <c r="AN222" s="124"/>
      <c r="AO222" s="124"/>
      <c r="AP222" s="124"/>
      <c r="AQ222" s="124"/>
      <c r="AR222" s="123"/>
      <c r="AS222" s="123"/>
      <c r="AT222" s="123"/>
      <c r="AU222" s="122"/>
      <c r="AV222" s="122"/>
      <c r="AW222" s="122"/>
      <c r="AX222" s="120" t="s">
        <v>694</v>
      </c>
      <c r="AY222" s="120"/>
      <c r="AZ222" s="121"/>
      <c r="BA222" s="120"/>
      <c r="BB222" s="120"/>
      <c r="BC222" s="120"/>
      <c r="BD222" s="120"/>
      <c r="BE222" s="120"/>
      <c r="BF222" s="120"/>
      <c r="BG222" s="119"/>
      <c r="BH222" s="119"/>
      <c r="BI222" s="119"/>
      <c r="BJ222" s="119"/>
      <c r="BK222" s="118">
        <v>0</v>
      </c>
      <c r="BL222" s="118">
        <f t="shared" si="124"/>
        <v>0</v>
      </c>
      <c r="BM222" s="117"/>
      <c r="BN222" s="116"/>
      <c r="BO222" s="115"/>
      <c r="BP222" s="115"/>
      <c r="BQ222" s="115"/>
      <c r="BR222" s="115"/>
      <c r="BS222" s="115"/>
      <c r="BT222" s="115"/>
      <c r="BU222" s="114">
        <f t="shared" si="125"/>
        <v>0</v>
      </c>
      <c r="BV222" s="114"/>
      <c r="BW222" s="114"/>
      <c r="BX222" s="114"/>
      <c r="BY222" s="114"/>
      <c r="BZ222" s="114"/>
      <c r="CA222" s="114"/>
      <c r="CB222" s="113">
        <f t="shared" si="119"/>
        <v>350</v>
      </c>
      <c r="CC222" s="113">
        <f t="shared" si="120"/>
        <v>350</v>
      </c>
      <c r="CD222" s="113">
        <f t="shared" si="121"/>
        <v>350</v>
      </c>
      <c r="CE222" s="113">
        <f t="shared" si="122"/>
        <v>400</v>
      </c>
      <c r="CF222" s="113">
        <f t="shared" si="123"/>
        <v>450</v>
      </c>
      <c r="CG222" s="113">
        <f t="shared" si="117"/>
        <v>500</v>
      </c>
      <c r="CH222" s="113">
        <f t="shared" si="118"/>
        <v>550</v>
      </c>
      <c r="CI222" s="112" t="s">
        <v>1266</v>
      </c>
      <c r="CJ222" s="111">
        <f>VLOOKUP($E222,[2]Activities!$A$9:$I$162,3,FALSE)/$AH222</f>
        <v>350</v>
      </c>
      <c r="CK222" s="111">
        <f>VLOOKUP($E222,[2]Activities!$A$9:$I$162,4,FALSE)/$AH222</f>
        <v>350</v>
      </c>
      <c r="CL222" s="111">
        <f>VLOOKUP($E222,[2]Activities!$A$9:$I$162,5,FALSE)/$AH222</f>
        <v>350</v>
      </c>
      <c r="CM222" s="111">
        <f>VLOOKUP($E222,[2]Activities!$A$9:$I$162,6,FALSE)/$AH222</f>
        <v>400</v>
      </c>
      <c r="CN222" s="111">
        <f>VLOOKUP($E222,[2]Activities!$A$9:$I$162,7,FALSE)/$AH222</f>
        <v>450</v>
      </c>
      <c r="CO222" s="111">
        <f>VLOOKUP($E222,[2]Activities!$A$9:$I$162,8,FALSE)/$AH222</f>
        <v>500</v>
      </c>
      <c r="CP222" s="111">
        <f>VLOOKUP($E222,[2]Activities!$A$9:$I$162,9,FALSE)/$AH222</f>
        <v>550</v>
      </c>
      <c r="CQ222" s="111"/>
      <c r="CR222" s="110"/>
      <c r="CS222" s="110"/>
      <c r="CT222" s="110"/>
      <c r="CU222" s="110"/>
      <c r="CV222" s="110"/>
      <c r="CW222" s="110"/>
      <c r="CX222" s="110"/>
      <c r="CY222" s="110"/>
      <c r="CZ222" s="110"/>
      <c r="DA222" s="110"/>
      <c r="DB222" s="110"/>
      <c r="DC222" s="110"/>
      <c r="DD222" s="110"/>
    </row>
    <row r="223" spans="1:108" x14ac:dyDescent="0.25">
      <c r="A223" s="146" t="s">
        <v>1337</v>
      </c>
      <c r="B223" s="146" t="s">
        <v>1261</v>
      </c>
      <c r="C223" s="146" t="s">
        <v>931</v>
      </c>
      <c r="D223" s="146" t="s">
        <v>1336</v>
      </c>
      <c r="E223" s="146" t="s">
        <v>1335</v>
      </c>
      <c r="F223" s="3" t="s">
        <v>1334</v>
      </c>
      <c r="G223" s="3" t="s">
        <v>791</v>
      </c>
      <c r="H223" s="145">
        <v>0</v>
      </c>
      <c r="I223" s="145">
        <v>0</v>
      </c>
      <c r="J223" s="145">
        <v>0</v>
      </c>
      <c r="K223" s="145">
        <v>0</v>
      </c>
      <c r="L223" s="145">
        <v>0</v>
      </c>
      <c r="M223" s="145">
        <v>0</v>
      </c>
      <c r="N223" s="145">
        <v>0</v>
      </c>
      <c r="O223" s="133">
        <v>0</v>
      </c>
      <c r="P223" s="145">
        <v>0</v>
      </c>
      <c r="Q223" s="145">
        <v>0</v>
      </c>
      <c r="R223" s="145">
        <v>0</v>
      </c>
      <c r="S223" s="145">
        <v>0</v>
      </c>
      <c r="T223" s="145">
        <v>0</v>
      </c>
      <c r="U223" s="145">
        <v>0</v>
      </c>
      <c r="V223" s="145">
        <v>0</v>
      </c>
      <c r="W223" s="145">
        <v>0.01</v>
      </c>
      <c r="X223" s="145">
        <v>0.01</v>
      </c>
      <c r="Y223" s="145">
        <v>0.01</v>
      </c>
      <c r="Z223" s="145">
        <v>0.01</v>
      </c>
      <c r="AA223" s="145">
        <v>0.01</v>
      </c>
      <c r="AB223" s="145">
        <v>0.01</v>
      </c>
      <c r="AC223" s="145">
        <v>0.01</v>
      </c>
      <c r="AD223" s="133">
        <v>0.05</v>
      </c>
      <c r="AE223" s="133">
        <v>0</v>
      </c>
      <c r="AF223" s="133">
        <v>1</v>
      </c>
      <c r="AG223" s="133">
        <v>1</v>
      </c>
      <c r="AH223" s="144">
        <v>1</v>
      </c>
      <c r="AI223" s="144" t="s">
        <v>722</v>
      </c>
      <c r="AJ223" s="144" t="s">
        <v>695</v>
      </c>
      <c r="AK223" s="144"/>
      <c r="AL223" s="143"/>
      <c r="AM223" s="143"/>
      <c r="AN223" s="143"/>
      <c r="AO223" s="143"/>
      <c r="AP223" s="143"/>
      <c r="AQ223" s="143"/>
      <c r="AR223" s="142"/>
      <c r="AS223" s="142"/>
      <c r="AT223" s="142"/>
      <c r="AU223" s="141"/>
      <c r="AV223" s="141"/>
      <c r="AW223" s="141"/>
      <c r="AX223" s="140" t="s">
        <v>694</v>
      </c>
      <c r="AY223" s="140"/>
      <c r="AZ223" s="139"/>
      <c r="BA223" s="138"/>
      <c r="BB223" s="138"/>
      <c r="BC223" s="138"/>
      <c r="BD223" s="138"/>
      <c r="BE223" s="138"/>
      <c r="BF223" s="138"/>
      <c r="BG223" s="137"/>
      <c r="BH223" s="137"/>
      <c r="BI223" s="137"/>
      <c r="BJ223" s="137"/>
      <c r="BK223" s="136">
        <v>0</v>
      </c>
      <c r="BL223" s="136">
        <f t="shared" si="124"/>
        <v>0</v>
      </c>
      <c r="BM223" s="135"/>
      <c r="BN223" s="134"/>
      <c r="BO223" s="133"/>
      <c r="BP223" s="133"/>
      <c r="BQ223" s="133"/>
      <c r="BR223" s="133"/>
      <c r="BS223" s="133"/>
      <c r="BT223" s="133"/>
      <c r="BU223" s="132">
        <f t="shared" si="125"/>
        <v>0</v>
      </c>
      <c r="BV223" s="132"/>
      <c r="BW223" s="132"/>
      <c r="BX223" s="132"/>
      <c r="BY223" s="132"/>
      <c r="BZ223" s="132"/>
      <c r="CA223" s="132"/>
      <c r="CB223" s="131">
        <f t="shared" si="119"/>
        <v>350</v>
      </c>
      <c r="CC223" s="131">
        <f t="shared" si="120"/>
        <v>350</v>
      </c>
      <c r="CD223" s="131">
        <f t="shared" si="121"/>
        <v>350</v>
      </c>
      <c r="CE223" s="131">
        <f t="shared" si="122"/>
        <v>400</v>
      </c>
      <c r="CF223" s="131">
        <f t="shared" si="123"/>
        <v>450</v>
      </c>
      <c r="CG223" s="131">
        <f t="shared" si="117"/>
        <v>500</v>
      </c>
      <c r="CH223" s="131">
        <f t="shared" si="118"/>
        <v>550</v>
      </c>
      <c r="CI223" s="130" t="s">
        <v>1266</v>
      </c>
      <c r="CJ223" s="129">
        <f>VLOOKUP($E223,[2]Activities!$A$9:$I$162,3,FALSE)/$AH223</f>
        <v>350</v>
      </c>
      <c r="CK223" s="129">
        <f>VLOOKUP($E223,[2]Activities!$A$9:$I$162,4,FALSE)/$AH223</f>
        <v>350</v>
      </c>
      <c r="CL223" s="129">
        <f>VLOOKUP($E223,[2]Activities!$A$9:$I$162,5,FALSE)/$AH223</f>
        <v>350</v>
      </c>
      <c r="CM223" s="129">
        <f>VLOOKUP($E223,[2]Activities!$A$9:$I$162,6,FALSE)/$AH223</f>
        <v>400</v>
      </c>
      <c r="CN223" s="129">
        <f>VLOOKUP($E223,[2]Activities!$A$9:$I$162,7,FALSE)/$AH223</f>
        <v>450</v>
      </c>
      <c r="CO223" s="129">
        <f>VLOOKUP($E223,[2]Activities!$A$9:$I$162,8,FALSE)/$AH223</f>
        <v>500</v>
      </c>
      <c r="CP223" s="129">
        <f>VLOOKUP($E223,[2]Activities!$A$9:$I$162,9,FALSE)/$AH223</f>
        <v>550</v>
      </c>
      <c r="CQ223" s="129"/>
      <c r="CR223" s="128"/>
      <c r="CS223" s="128"/>
      <c r="CT223" s="128"/>
      <c r="CU223" s="128"/>
      <c r="CV223" s="128"/>
      <c r="CW223" s="128"/>
      <c r="CX223" s="128"/>
      <c r="CY223" s="128"/>
      <c r="CZ223" s="128"/>
      <c r="DA223" s="128"/>
      <c r="DB223" s="128"/>
      <c r="DC223" s="128"/>
      <c r="DD223" s="128"/>
    </row>
    <row r="224" spans="1:108" x14ac:dyDescent="0.25">
      <c r="A224" s="127" t="s">
        <v>1333</v>
      </c>
      <c r="B224" s="127" t="s">
        <v>1253</v>
      </c>
      <c r="C224" s="127" t="s">
        <v>1252</v>
      </c>
      <c r="D224" s="127" t="s">
        <v>1316</v>
      </c>
      <c r="E224" s="127" t="s">
        <v>1332</v>
      </c>
      <c r="F224" s="1" t="s">
        <v>1331</v>
      </c>
      <c r="G224" s="1" t="s">
        <v>791</v>
      </c>
      <c r="H224" s="126">
        <v>0</v>
      </c>
      <c r="I224" s="126">
        <v>0</v>
      </c>
      <c r="J224" s="126">
        <v>0</v>
      </c>
      <c r="K224" s="126">
        <v>0</v>
      </c>
      <c r="L224" s="126">
        <v>0</v>
      </c>
      <c r="M224" s="126">
        <v>0</v>
      </c>
      <c r="N224" s="126">
        <v>0</v>
      </c>
      <c r="O224" s="115">
        <v>0</v>
      </c>
      <c r="P224" s="126">
        <v>0</v>
      </c>
      <c r="Q224" s="126">
        <v>0</v>
      </c>
      <c r="R224" s="126">
        <v>0</v>
      </c>
      <c r="S224" s="126">
        <v>0</v>
      </c>
      <c r="T224" s="126">
        <v>0</v>
      </c>
      <c r="U224" s="126">
        <v>0</v>
      </c>
      <c r="V224" s="126">
        <v>0</v>
      </c>
      <c r="W224" s="126">
        <v>0</v>
      </c>
      <c r="X224" s="126">
        <v>0</v>
      </c>
      <c r="Y224" s="126">
        <v>0</v>
      </c>
      <c r="Z224" s="126">
        <v>0</v>
      </c>
      <c r="AA224" s="126">
        <v>0</v>
      </c>
      <c r="AB224" s="126">
        <v>0</v>
      </c>
      <c r="AC224" s="126">
        <v>0</v>
      </c>
      <c r="AD224" s="115">
        <v>0.05</v>
      </c>
      <c r="AE224" s="115">
        <v>0</v>
      </c>
      <c r="AF224" s="115">
        <v>1</v>
      </c>
      <c r="AG224" s="115">
        <v>1</v>
      </c>
      <c r="AH224" s="125">
        <v>1</v>
      </c>
      <c r="AI224" s="125" t="s">
        <v>722</v>
      </c>
      <c r="AJ224" s="125" t="s">
        <v>1330</v>
      </c>
      <c r="AK224" s="125"/>
      <c r="AL224" s="124"/>
      <c r="AM224" s="124"/>
      <c r="AN224" s="124"/>
      <c r="AO224" s="124"/>
      <c r="AP224" s="124"/>
      <c r="AQ224" s="124"/>
      <c r="AR224" s="123"/>
      <c r="AS224" s="123"/>
      <c r="AT224" s="123"/>
      <c r="AU224" s="122"/>
      <c r="AV224" s="122"/>
      <c r="AW224" s="122"/>
      <c r="AX224" s="120" t="s">
        <v>694</v>
      </c>
      <c r="AY224" s="120"/>
      <c r="AZ224" s="121"/>
      <c r="BA224" s="120"/>
      <c r="BB224" s="120"/>
      <c r="BC224" s="120"/>
      <c r="BD224" s="120"/>
      <c r="BE224" s="120"/>
      <c r="BF224" s="120"/>
      <c r="BG224" s="119"/>
      <c r="BH224" s="119"/>
      <c r="BI224" s="119"/>
      <c r="BJ224" s="119"/>
      <c r="BK224" s="118">
        <v>1</v>
      </c>
      <c r="BL224" s="118">
        <v>2</v>
      </c>
      <c r="BM224" s="117"/>
      <c r="BN224" s="116">
        <f t="shared" ref="BN224:BN252" si="126">BU224</f>
        <v>315</v>
      </c>
      <c r="BO224" s="115"/>
      <c r="BP224" s="115"/>
      <c r="BQ224" s="115"/>
      <c r="BR224" s="115"/>
      <c r="BS224" s="115"/>
      <c r="BT224" s="115"/>
      <c r="BU224" s="114">
        <f t="shared" ref="BU224:BU252" si="127">CB224</f>
        <v>315</v>
      </c>
      <c r="BV224" s="114">
        <f t="shared" ref="BV224:BV252" si="128">CC224</f>
        <v>335</v>
      </c>
      <c r="BW224" s="114">
        <f t="shared" ref="BW224:BW252" si="129">CD224</f>
        <v>355</v>
      </c>
      <c r="BX224" s="114">
        <f t="shared" ref="BX224:BX252" si="130">CE224</f>
        <v>380</v>
      </c>
      <c r="BY224" s="114">
        <f t="shared" ref="BY224:BY252" si="131">CF224</f>
        <v>400</v>
      </c>
      <c r="BZ224" s="114">
        <f t="shared" ref="BZ224:BZ252" si="132">CG224</f>
        <v>425</v>
      </c>
      <c r="CA224" s="114">
        <f t="shared" ref="CA224:CA252" si="133">CH224</f>
        <v>450</v>
      </c>
      <c r="CB224" s="113">
        <f t="shared" si="119"/>
        <v>315</v>
      </c>
      <c r="CC224" s="113">
        <f t="shared" si="120"/>
        <v>335</v>
      </c>
      <c r="CD224" s="113">
        <f t="shared" si="121"/>
        <v>355</v>
      </c>
      <c r="CE224" s="113">
        <f t="shared" si="122"/>
        <v>380</v>
      </c>
      <c r="CF224" s="113">
        <f t="shared" si="123"/>
        <v>400</v>
      </c>
      <c r="CG224" s="113">
        <f t="shared" si="117"/>
        <v>425</v>
      </c>
      <c r="CH224" s="113">
        <f t="shared" si="118"/>
        <v>450</v>
      </c>
      <c r="CI224" s="112" t="s">
        <v>1259</v>
      </c>
      <c r="CJ224" s="111">
        <f>VLOOKUP($E224,[2]Activities!$A$9:$I$162,3,FALSE)/$AH224</f>
        <v>315</v>
      </c>
      <c r="CK224" s="111">
        <f>VLOOKUP($E224,[2]Activities!$A$9:$I$162,4,FALSE)/$AH224</f>
        <v>335</v>
      </c>
      <c r="CL224" s="111">
        <f>VLOOKUP($E224,[2]Activities!$A$9:$I$162,5,FALSE)/$AH224</f>
        <v>355</v>
      </c>
      <c r="CM224" s="111">
        <f>VLOOKUP($E224,[2]Activities!$A$9:$I$162,6,FALSE)/$AH224</f>
        <v>380</v>
      </c>
      <c r="CN224" s="111">
        <f>VLOOKUP($E224,[2]Activities!$A$9:$I$162,7,FALSE)/$AH224</f>
        <v>400</v>
      </c>
      <c r="CO224" s="111">
        <f>VLOOKUP($E224,[2]Activities!$A$9:$I$162,8,FALSE)/$AH224</f>
        <v>425</v>
      </c>
      <c r="CP224" s="111">
        <f>VLOOKUP($E224,[2]Activities!$A$9:$I$162,9,FALSE)/$AH224</f>
        <v>450</v>
      </c>
      <c r="CQ224" s="111"/>
      <c r="CR224" s="110"/>
      <c r="CS224" s="110"/>
      <c r="CT224" s="110"/>
      <c r="CU224" s="110"/>
      <c r="CV224" s="110"/>
      <c r="CW224" s="110"/>
      <c r="CX224" s="110"/>
      <c r="CY224" s="110"/>
      <c r="CZ224" s="110"/>
      <c r="DA224" s="110"/>
      <c r="DB224" s="110"/>
      <c r="DC224" s="110"/>
      <c r="DD224" s="110"/>
    </row>
    <row r="225" spans="1:108" x14ac:dyDescent="0.25">
      <c r="A225" s="146" t="s">
        <v>1329</v>
      </c>
      <c r="B225" s="146" t="s">
        <v>1253</v>
      </c>
      <c r="C225" s="146" t="s">
        <v>1252</v>
      </c>
      <c r="D225" s="146" t="s">
        <v>1316</v>
      </c>
      <c r="E225" s="146" t="s">
        <v>1328</v>
      </c>
      <c r="F225" s="3" t="s">
        <v>1327</v>
      </c>
      <c r="G225" s="3" t="s">
        <v>791</v>
      </c>
      <c r="H225" s="145">
        <v>0</v>
      </c>
      <c r="I225" s="145">
        <v>0</v>
      </c>
      <c r="J225" s="145">
        <v>0</v>
      </c>
      <c r="K225" s="145">
        <v>0</v>
      </c>
      <c r="L225" s="145">
        <v>0</v>
      </c>
      <c r="M225" s="145">
        <v>0</v>
      </c>
      <c r="N225" s="145">
        <v>0</v>
      </c>
      <c r="O225" s="133">
        <v>0</v>
      </c>
      <c r="P225" s="145">
        <v>0</v>
      </c>
      <c r="Q225" s="145">
        <v>0</v>
      </c>
      <c r="R225" s="145">
        <v>0</v>
      </c>
      <c r="S225" s="145">
        <v>0</v>
      </c>
      <c r="T225" s="145">
        <v>0</v>
      </c>
      <c r="U225" s="145">
        <v>0</v>
      </c>
      <c r="V225" s="145">
        <v>0</v>
      </c>
      <c r="W225" s="145">
        <v>0</v>
      </c>
      <c r="X225" s="145">
        <v>0</v>
      </c>
      <c r="Y225" s="145">
        <v>0</v>
      </c>
      <c r="Z225" s="145">
        <v>0</v>
      </c>
      <c r="AA225" s="145">
        <v>0</v>
      </c>
      <c r="AB225" s="145">
        <v>0</v>
      </c>
      <c r="AC225" s="145">
        <v>0</v>
      </c>
      <c r="AD225" s="133">
        <v>0.05</v>
      </c>
      <c r="AE225" s="133">
        <v>0</v>
      </c>
      <c r="AF225" s="133">
        <v>1</v>
      </c>
      <c r="AG225" s="133">
        <v>1</v>
      </c>
      <c r="AH225" s="144">
        <v>1</v>
      </c>
      <c r="AI225" s="144" t="s">
        <v>722</v>
      </c>
      <c r="AJ225" s="144" t="s">
        <v>1326</v>
      </c>
      <c r="AK225" s="144"/>
      <c r="AL225" s="143"/>
      <c r="AM225" s="143"/>
      <c r="AN225" s="143"/>
      <c r="AO225" s="143"/>
      <c r="AP225" s="143"/>
      <c r="AQ225" s="143"/>
      <c r="AR225" s="142"/>
      <c r="AS225" s="142"/>
      <c r="AT225" s="142"/>
      <c r="AU225" s="141"/>
      <c r="AV225" s="141"/>
      <c r="AW225" s="141"/>
      <c r="AX225" s="140" t="s">
        <v>694</v>
      </c>
      <c r="AY225" s="140"/>
      <c r="AZ225" s="139"/>
      <c r="BA225" s="138"/>
      <c r="BB225" s="138"/>
      <c r="BC225" s="138"/>
      <c r="BD225" s="138"/>
      <c r="BE225" s="138"/>
      <c r="BF225" s="138"/>
      <c r="BG225" s="137"/>
      <c r="BH225" s="137"/>
      <c r="BI225" s="137"/>
      <c r="BJ225" s="137"/>
      <c r="BK225" s="136">
        <v>1</v>
      </c>
      <c r="BL225" s="136">
        <v>2</v>
      </c>
      <c r="BM225" s="135"/>
      <c r="BN225" s="134">
        <f t="shared" si="126"/>
        <v>2100</v>
      </c>
      <c r="BO225" s="133"/>
      <c r="BP225" s="133"/>
      <c r="BQ225" s="133"/>
      <c r="BR225" s="133"/>
      <c r="BS225" s="133"/>
      <c r="BT225" s="133"/>
      <c r="BU225" s="132">
        <f t="shared" si="127"/>
        <v>2100</v>
      </c>
      <c r="BV225" s="132">
        <f t="shared" si="128"/>
        <v>2250</v>
      </c>
      <c r="BW225" s="132">
        <f t="shared" si="129"/>
        <v>2400</v>
      </c>
      <c r="BX225" s="132">
        <f t="shared" si="130"/>
        <v>2550</v>
      </c>
      <c r="BY225" s="132">
        <f t="shared" si="131"/>
        <v>2700</v>
      </c>
      <c r="BZ225" s="132">
        <f t="shared" si="132"/>
        <v>2850</v>
      </c>
      <c r="CA225" s="132">
        <f t="shared" si="133"/>
        <v>3000</v>
      </c>
      <c r="CB225" s="131">
        <f t="shared" si="119"/>
        <v>2100</v>
      </c>
      <c r="CC225" s="131">
        <f t="shared" si="120"/>
        <v>2250</v>
      </c>
      <c r="CD225" s="131">
        <f t="shared" si="121"/>
        <v>2400</v>
      </c>
      <c r="CE225" s="131">
        <f t="shared" si="122"/>
        <v>2550</v>
      </c>
      <c r="CF225" s="131">
        <f t="shared" si="123"/>
        <v>2700</v>
      </c>
      <c r="CG225" s="131">
        <f t="shared" si="117"/>
        <v>2850</v>
      </c>
      <c r="CH225" s="131">
        <f t="shared" si="118"/>
        <v>3000</v>
      </c>
      <c r="CI225" s="130" t="s">
        <v>1259</v>
      </c>
      <c r="CJ225" s="129">
        <f>VLOOKUP($E225,[2]Activities!$A$9:$I$162,3,FALSE)/$AH225</f>
        <v>2100</v>
      </c>
      <c r="CK225" s="129">
        <f>VLOOKUP($E225,[2]Activities!$A$9:$I$162,4,FALSE)/$AH225</f>
        <v>2250</v>
      </c>
      <c r="CL225" s="129">
        <f>VLOOKUP($E225,[2]Activities!$A$9:$I$162,5,FALSE)/$AH225</f>
        <v>2400</v>
      </c>
      <c r="CM225" s="129">
        <f>VLOOKUP($E225,[2]Activities!$A$9:$I$162,6,FALSE)/$AH225</f>
        <v>2550</v>
      </c>
      <c r="CN225" s="129">
        <f>VLOOKUP($E225,[2]Activities!$A$9:$I$162,7,FALSE)/$AH225</f>
        <v>2700</v>
      </c>
      <c r="CO225" s="129">
        <f>VLOOKUP($E225,[2]Activities!$A$9:$I$162,8,FALSE)/$AH225</f>
        <v>2850</v>
      </c>
      <c r="CP225" s="129">
        <f>VLOOKUP($E225,[2]Activities!$A$9:$I$162,9,FALSE)/$AH225</f>
        <v>3000</v>
      </c>
      <c r="CQ225" s="129"/>
      <c r="CR225" s="128"/>
      <c r="CS225" s="128"/>
      <c r="CT225" s="128"/>
      <c r="CU225" s="128"/>
      <c r="CV225" s="128"/>
      <c r="CW225" s="128"/>
      <c r="CX225" s="128"/>
      <c r="CY225" s="128"/>
      <c r="CZ225" s="128"/>
      <c r="DA225" s="128"/>
      <c r="DB225" s="128"/>
      <c r="DC225" s="128"/>
      <c r="DD225" s="128"/>
    </row>
    <row r="226" spans="1:108" x14ac:dyDescent="0.25">
      <c r="A226" s="127" t="s">
        <v>1325</v>
      </c>
      <c r="B226" s="127" t="s">
        <v>1253</v>
      </c>
      <c r="C226" s="127" t="s">
        <v>1252</v>
      </c>
      <c r="D226" s="127" t="s">
        <v>1316</v>
      </c>
      <c r="E226" s="127" t="s">
        <v>1324</v>
      </c>
      <c r="F226" s="1" t="s">
        <v>1323</v>
      </c>
      <c r="G226" s="1" t="s">
        <v>791</v>
      </c>
      <c r="H226" s="126">
        <v>0</v>
      </c>
      <c r="I226" s="126">
        <v>0</v>
      </c>
      <c r="J226" s="126">
        <v>0</v>
      </c>
      <c r="K226" s="126">
        <v>0</v>
      </c>
      <c r="L226" s="126">
        <v>0</v>
      </c>
      <c r="M226" s="126">
        <v>0</v>
      </c>
      <c r="N226" s="126">
        <v>0</v>
      </c>
      <c r="O226" s="115">
        <v>0</v>
      </c>
      <c r="P226" s="126">
        <v>0</v>
      </c>
      <c r="Q226" s="126">
        <v>0</v>
      </c>
      <c r="R226" s="126">
        <v>0</v>
      </c>
      <c r="S226" s="126">
        <v>0</v>
      </c>
      <c r="T226" s="126">
        <v>0</v>
      </c>
      <c r="U226" s="126">
        <v>0</v>
      </c>
      <c r="V226" s="126">
        <v>0</v>
      </c>
      <c r="W226" s="126">
        <v>0</v>
      </c>
      <c r="X226" s="126">
        <v>0</v>
      </c>
      <c r="Y226" s="126">
        <v>0</v>
      </c>
      <c r="Z226" s="126">
        <v>0</v>
      </c>
      <c r="AA226" s="126">
        <v>0</v>
      </c>
      <c r="AB226" s="126">
        <v>0</v>
      </c>
      <c r="AC226" s="126">
        <v>0</v>
      </c>
      <c r="AD226" s="115">
        <v>0.05</v>
      </c>
      <c r="AE226" s="115">
        <v>0</v>
      </c>
      <c r="AF226" s="115">
        <v>1</v>
      </c>
      <c r="AG226" s="115">
        <v>1</v>
      </c>
      <c r="AH226" s="125">
        <v>1</v>
      </c>
      <c r="AI226" s="125" t="s">
        <v>722</v>
      </c>
      <c r="AJ226" s="125" t="s">
        <v>1322</v>
      </c>
      <c r="AK226" s="125"/>
      <c r="AL226" s="124"/>
      <c r="AM226" s="124"/>
      <c r="AN226" s="124"/>
      <c r="AO226" s="124"/>
      <c r="AP226" s="124"/>
      <c r="AQ226" s="124"/>
      <c r="AR226" s="123"/>
      <c r="AS226" s="123"/>
      <c r="AT226" s="123"/>
      <c r="AU226" s="122"/>
      <c r="AV226" s="122"/>
      <c r="AW226" s="122"/>
      <c r="AX226" s="120" t="s">
        <v>694</v>
      </c>
      <c r="AY226" s="120"/>
      <c r="AZ226" s="121"/>
      <c r="BA226" s="120"/>
      <c r="BB226" s="120"/>
      <c r="BC226" s="120"/>
      <c r="BD226" s="120"/>
      <c r="BE226" s="120"/>
      <c r="BF226" s="120"/>
      <c r="BG226" s="119"/>
      <c r="BH226" s="119"/>
      <c r="BI226" s="119"/>
      <c r="BJ226" s="119"/>
      <c r="BK226" s="118">
        <v>1</v>
      </c>
      <c r="BL226" s="118">
        <v>2</v>
      </c>
      <c r="BM226" s="117"/>
      <c r="BN226" s="116">
        <f t="shared" si="126"/>
        <v>145</v>
      </c>
      <c r="BO226" s="115"/>
      <c r="BP226" s="115"/>
      <c r="BQ226" s="115"/>
      <c r="BR226" s="115"/>
      <c r="BS226" s="115"/>
      <c r="BT226" s="115"/>
      <c r="BU226" s="114">
        <f t="shared" si="127"/>
        <v>145</v>
      </c>
      <c r="BV226" s="114">
        <f t="shared" si="128"/>
        <v>155</v>
      </c>
      <c r="BW226" s="114">
        <f t="shared" si="129"/>
        <v>165</v>
      </c>
      <c r="BX226" s="114">
        <f t="shared" si="130"/>
        <v>175</v>
      </c>
      <c r="BY226" s="114">
        <f t="shared" si="131"/>
        <v>185</v>
      </c>
      <c r="BZ226" s="114">
        <f t="shared" si="132"/>
        <v>195</v>
      </c>
      <c r="CA226" s="114">
        <f t="shared" si="133"/>
        <v>205</v>
      </c>
      <c r="CB226" s="113">
        <f t="shared" si="119"/>
        <v>145</v>
      </c>
      <c r="CC226" s="113">
        <f t="shared" si="120"/>
        <v>155</v>
      </c>
      <c r="CD226" s="113">
        <f t="shared" si="121"/>
        <v>165</v>
      </c>
      <c r="CE226" s="113">
        <f t="shared" si="122"/>
        <v>175</v>
      </c>
      <c r="CF226" s="113">
        <f t="shared" si="123"/>
        <v>185</v>
      </c>
      <c r="CG226" s="113">
        <f t="shared" si="117"/>
        <v>195</v>
      </c>
      <c r="CH226" s="113">
        <f t="shared" si="118"/>
        <v>205</v>
      </c>
      <c r="CI226" s="112" t="s">
        <v>1259</v>
      </c>
      <c r="CJ226" s="111">
        <f>VLOOKUP($E226,[2]Activities!$A$9:$I$162,3,FALSE)/$AH226</f>
        <v>145</v>
      </c>
      <c r="CK226" s="111">
        <f>VLOOKUP($E226,[2]Activities!$A$9:$I$162,4,FALSE)/$AH226</f>
        <v>155</v>
      </c>
      <c r="CL226" s="111">
        <f>VLOOKUP($E226,[2]Activities!$A$9:$I$162,5,FALSE)/$AH226</f>
        <v>165</v>
      </c>
      <c r="CM226" s="111">
        <f>VLOOKUP($E226,[2]Activities!$A$9:$I$162,6,FALSE)/$AH226</f>
        <v>175</v>
      </c>
      <c r="CN226" s="111">
        <f>VLOOKUP($E226,[2]Activities!$A$9:$I$162,7,FALSE)/$AH226</f>
        <v>185</v>
      </c>
      <c r="CO226" s="111">
        <f>VLOOKUP($E226,[2]Activities!$A$9:$I$162,8,FALSE)/$AH226</f>
        <v>195</v>
      </c>
      <c r="CP226" s="111">
        <f>VLOOKUP($E226,[2]Activities!$A$9:$I$162,9,FALSE)/$AH226</f>
        <v>205</v>
      </c>
      <c r="CQ226" s="111"/>
      <c r="CR226" s="110"/>
      <c r="CS226" s="110"/>
      <c r="CT226" s="110"/>
      <c r="CU226" s="110"/>
      <c r="CV226" s="110"/>
      <c r="CW226" s="110"/>
      <c r="CX226" s="110"/>
      <c r="CY226" s="110"/>
      <c r="CZ226" s="110"/>
      <c r="DA226" s="110"/>
      <c r="DB226" s="110"/>
      <c r="DC226" s="110"/>
      <c r="DD226" s="110"/>
    </row>
    <row r="227" spans="1:108" x14ac:dyDescent="0.25">
      <c r="A227" s="146" t="s">
        <v>1321</v>
      </c>
      <c r="B227" s="146" t="s">
        <v>1253</v>
      </c>
      <c r="C227" s="146" t="s">
        <v>1252</v>
      </c>
      <c r="D227" s="146" t="s">
        <v>1316</v>
      </c>
      <c r="E227" s="146" t="s">
        <v>1320</v>
      </c>
      <c r="F227" s="3" t="s">
        <v>1319</v>
      </c>
      <c r="G227" s="3" t="s">
        <v>791</v>
      </c>
      <c r="H227" s="145">
        <v>0</v>
      </c>
      <c r="I227" s="145">
        <v>0</v>
      </c>
      <c r="J227" s="145">
        <v>0</v>
      </c>
      <c r="K227" s="145">
        <v>0</v>
      </c>
      <c r="L227" s="145">
        <v>0</v>
      </c>
      <c r="M227" s="145">
        <v>0</v>
      </c>
      <c r="N227" s="145">
        <v>0</v>
      </c>
      <c r="O227" s="133">
        <v>0</v>
      </c>
      <c r="P227" s="145">
        <v>0</v>
      </c>
      <c r="Q227" s="145">
        <v>0</v>
      </c>
      <c r="R227" s="145">
        <v>0</v>
      </c>
      <c r="S227" s="145">
        <v>0</v>
      </c>
      <c r="T227" s="145">
        <v>0</v>
      </c>
      <c r="U227" s="145">
        <v>0</v>
      </c>
      <c r="V227" s="145">
        <v>0</v>
      </c>
      <c r="W227" s="145">
        <v>0</v>
      </c>
      <c r="X227" s="145">
        <v>0</v>
      </c>
      <c r="Y227" s="145">
        <v>0</v>
      </c>
      <c r="Z227" s="145">
        <v>0</v>
      </c>
      <c r="AA227" s="145">
        <v>0</v>
      </c>
      <c r="AB227" s="145">
        <v>0</v>
      </c>
      <c r="AC227" s="145">
        <v>0</v>
      </c>
      <c r="AD227" s="133">
        <v>0.05</v>
      </c>
      <c r="AE227" s="133">
        <v>0</v>
      </c>
      <c r="AF227" s="133">
        <v>1</v>
      </c>
      <c r="AG227" s="133">
        <v>1</v>
      </c>
      <c r="AH227" s="144">
        <v>1</v>
      </c>
      <c r="AI227" s="144" t="s">
        <v>722</v>
      </c>
      <c r="AJ227" s="144" t="s">
        <v>1318</v>
      </c>
      <c r="AK227" s="144"/>
      <c r="AL227" s="143"/>
      <c r="AM227" s="143"/>
      <c r="AN227" s="143"/>
      <c r="AO227" s="143"/>
      <c r="AP227" s="143"/>
      <c r="AQ227" s="143"/>
      <c r="AR227" s="142"/>
      <c r="AS227" s="142"/>
      <c r="AT227" s="142"/>
      <c r="AU227" s="141"/>
      <c r="AV227" s="141"/>
      <c r="AW227" s="141"/>
      <c r="AX227" s="140" t="s">
        <v>694</v>
      </c>
      <c r="AY227" s="140"/>
      <c r="AZ227" s="139"/>
      <c r="BA227" s="138"/>
      <c r="BB227" s="138"/>
      <c r="BC227" s="138"/>
      <c r="BD227" s="138"/>
      <c r="BE227" s="138"/>
      <c r="BF227" s="138"/>
      <c r="BG227" s="137"/>
      <c r="BH227" s="137"/>
      <c r="BI227" s="137"/>
      <c r="BJ227" s="137"/>
      <c r="BK227" s="136">
        <v>1</v>
      </c>
      <c r="BL227" s="136">
        <v>2</v>
      </c>
      <c r="BM227" s="135"/>
      <c r="BN227" s="134">
        <f t="shared" si="126"/>
        <v>500</v>
      </c>
      <c r="BO227" s="133"/>
      <c r="BP227" s="133"/>
      <c r="BQ227" s="133"/>
      <c r="BR227" s="133"/>
      <c r="BS227" s="133"/>
      <c r="BT227" s="133"/>
      <c r="BU227" s="132">
        <f t="shared" si="127"/>
        <v>500</v>
      </c>
      <c r="BV227" s="132">
        <f t="shared" si="128"/>
        <v>520</v>
      </c>
      <c r="BW227" s="132">
        <f t="shared" si="129"/>
        <v>540</v>
      </c>
      <c r="BX227" s="132">
        <f t="shared" si="130"/>
        <v>560</v>
      </c>
      <c r="BY227" s="132">
        <f t="shared" si="131"/>
        <v>580</v>
      </c>
      <c r="BZ227" s="132">
        <f t="shared" si="132"/>
        <v>600</v>
      </c>
      <c r="CA227" s="132">
        <f t="shared" si="133"/>
        <v>620</v>
      </c>
      <c r="CB227" s="131">
        <f t="shared" si="119"/>
        <v>500</v>
      </c>
      <c r="CC227" s="131">
        <f t="shared" si="120"/>
        <v>520</v>
      </c>
      <c r="CD227" s="131">
        <f t="shared" si="121"/>
        <v>540</v>
      </c>
      <c r="CE227" s="131">
        <f t="shared" si="122"/>
        <v>560</v>
      </c>
      <c r="CF227" s="131">
        <f t="shared" si="123"/>
        <v>580</v>
      </c>
      <c r="CG227" s="131">
        <f t="shared" si="117"/>
        <v>600</v>
      </c>
      <c r="CH227" s="131">
        <f t="shared" si="118"/>
        <v>620</v>
      </c>
      <c r="CI227" s="130" t="s">
        <v>1279</v>
      </c>
      <c r="CJ227" s="129">
        <f>VLOOKUP($E227,[2]Activities!$A$9:$I$162,3,FALSE)/$AH227</f>
        <v>500</v>
      </c>
      <c r="CK227" s="129">
        <f>VLOOKUP($E227,[2]Activities!$A$9:$I$162,4,FALSE)/$AH227</f>
        <v>520</v>
      </c>
      <c r="CL227" s="129">
        <f>VLOOKUP($E227,[2]Activities!$A$9:$I$162,5,FALSE)/$AH227</f>
        <v>540</v>
      </c>
      <c r="CM227" s="129">
        <f>VLOOKUP($E227,[2]Activities!$A$9:$I$162,6,FALSE)/$AH227</f>
        <v>560</v>
      </c>
      <c r="CN227" s="129">
        <f>VLOOKUP($E227,[2]Activities!$A$9:$I$162,7,FALSE)/$AH227</f>
        <v>580</v>
      </c>
      <c r="CO227" s="129">
        <f>VLOOKUP($E227,[2]Activities!$A$9:$I$162,8,FALSE)/$AH227</f>
        <v>600</v>
      </c>
      <c r="CP227" s="129">
        <f>VLOOKUP($E227,[2]Activities!$A$9:$I$162,9,FALSE)/$AH227</f>
        <v>620</v>
      </c>
      <c r="CQ227" s="129"/>
      <c r="CR227" s="128"/>
      <c r="CS227" s="128"/>
      <c r="CT227" s="128"/>
      <c r="CU227" s="128"/>
      <c r="CV227" s="128"/>
      <c r="CW227" s="128"/>
      <c r="CX227" s="128"/>
      <c r="CY227" s="128"/>
      <c r="CZ227" s="128"/>
      <c r="DA227" s="128"/>
      <c r="DB227" s="128"/>
      <c r="DC227" s="128"/>
      <c r="DD227" s="128"/>
    </row>
    <row r="228" spans="1:108" x14ac:dyDescent="0.25">
      <c r="A228" s="127" t="s">
        <v>1317</v>
      </c>
      <c r="B228" s="127" t="s">
        <v>1253</v>
      </c>
      <c r="C228" s="127" t="s">
        <v>1252</v>
      </c>
      <c r="D228" s="127" t="s">
        <v>1316</v>
      </c>
      <c r="E228" s="127" t="s">
        <v>1315</v>
      </c>
      <c r="F228" s="1" t="s">
        <v>1314</v>
      </c>
      <c r="G228" s="1" t="s">
        <v>791</v>
      </c>
      <c r="H228" s="126">
        <v>0</v>
      </c>
      <c r="I228" s="126">
        <v>0</v>
      </c>
      <c r="J228" s="126">
        <v>0</v>
      </c>
      <c r="K228" s="126">
        <v>0</v>
      </c>
      <c r="L228" s="126">
        <v>0</v>
      </c>
      <c r="M228" s="126">
        <v>0</v>
      </c>
      <c r="N228" s="126">
        <v>0</v>
      </c>
      <c r="O228" s="115">
        <v>0</v>
      </c>
      <c r="P228" s="126">
        <v>0</v>
      </c>
      <c r="Q228" s="126">
        <v>0</v>
      </c>
      <c r="R228" s="126">
        <v>0</v>
      </c>
      <c r="S228" s="126">
        <v>0</v>
      </c>
      <c r="T228" s="126">
        <v>0</v>
      </c>
      <c r="U228" s="126">
        <v>0</v>
      </c>
      <c r="V228" s="126">
        <v>0</v>
      </c>
      <c r="W228" s="126">
        <v>0</v>
      </c>
      <c r="X228" s="126">
        <v>0</v>
      </c>
      <c r="Y228" s="126">
        <v>0</v>
      </c>
      <c r="Z228" s="126">
        <v>0</v>
      </c>
      <c r="AA228" s="126">
        <v>0</v>
      </c>
      <c r="AB228" s="126">
        <v>0</v>
      </c>
      <c r="AC228" s="126">
        <v>0</v>
      </c>
      <c r="AD228" s="115">
        <v>0.05</v>
      </c>
      <c r="AE228" s="115">
        <v>0</v>
      </c>
      <c r="AF228" s="115">
        <v>1</v>
      </c>
      <c r="AG228" s="115">
        <v>1</v>
      </c>
      <c r="AH228" s="125">
        <v>1</v>
      </c>
      <c r="AI228" s="125" t="s">
        <v>722</v>
      </c>
      <c r="AJ228" s="125" t="s">
        <v>1313</v>
      </c>
      <c r="AK228" s="125"/>
      <c r="AL228" s="124"/>
      <c r="AM228" s="124"/>
      <c r="AN228" s="124"/>
      <c r="AO228" s="124"/>
      <c r="AP228" s="124"/>
      <c r="AQ228" s="124"/>
      <c r="AR228" s="123"/>
      <c r="AS228" s="123"/>
      <c r="AT228" s="123"/>
      <c r="AU228" s="122"/>
      <c r="AV228" s="122"/>
      <c r="AW228" s="122"/>
      <c r="AX228" s="120" t="s">
        <v>694</v>
      </c>
      <c r="AY228" s="120"/>
      <c r="AZ228" s="121"/>
      <c r="BA228" s="120"/>
      <c r="BB228" s="120"/>
      <c r="BC228" s="120"/>
      <c r="BD228" s="120"/>
      <c r="BE228" s="120"/>
      <c r="BF228" s="120"/>
      <c r="BG228" s="119"/>
      <c r="BH228" s="119"/>
      <c r="BI228" s="119"/>
      <c r="BJ228" s="119"/>
      <c r="BK228" s="118">
        <v>1</v>
      </c>
      <c r="BL228" s="118">
        <v>2</v>
      </c>
      <c r="BM228" s="117"/>
      <c r="BN228" s="116">
        <f t="shared" si="126"/>
        <v>1200</v>
      </c>
      <c r="BO228" s="115"/>
      <c r="BP228" s="115"/>
      <c r="BQ228" s="115"/>
      <c r="BR228" s="115"/>
      <c r="BS228" s="115"/>
      <c r="BT228" s="115"/>
      <c r="BU228" s="114">
        <f t="shared" si="127"/>
        <v>1200</v>
      </c>
      <c r="BV228" s="114">
        <f t="shared" si="128"/>
        <v>1300</v>
      </c>
      <c r="BW228" s="114">
        <f t="shared" si="129"/>
        <v>1400</v>
      </c>
      <c r="BX228" s="114">
        <f t="shared" si="130"/>
        <v>1500</v>
      </c>
      <c r="BY228" s="114">
        <f t="shared" si="131"/>
        <v>1600</v>
      </c>
      <c r="BZ228" s="114">
        <f t="shared" si="132"/>
        <v>1700</v>
      </c>
      <c r="CA228" s="114">
        <f t="shared" si="133"/>
        <v>1800</v>
      </c>
      <c r="CB228" s="113">
        <f t="shared" si="119"/>
        <v>1200</v>
      </c>
      <c r="CC228" s="113">
        <f t="shared" si="120"/>
        <v>1300</v>
      </c>
      <c r="CD228" s="113">
        <f t="shared" si="121"/>
        <v>1400</v>
      </c>
      <c r="CE228" s="113">
        <f t="shared" si="122"/>
        <v>1500</v>
      </c>
      <c r="CF228" s="113">
        <f t="shared" si="123"/>
        <v>1600</v>
      </c>
      <c r="CG228" s="113">
        <f t="shared" si="117"/>
        <v>1700</v>
      </c>
      <c r="CH228" s="113">
        <f t="shared" si="118"/>
        <v>1800</v>
      </c>
      <c r="CI228" s="112" t="s">
        <v>1279</v>
      </c>
      <c r="CJ228" s="111">
        <f>VLOOKUP($E228,[2]Activities!$A$9:$I$162,3,FALSE)/$AH228</f>
        <v>1200</v>
      </c>
      <c r="CK228" s="111">
        <f>VLOOKUP($E228,[2]Activities!$A$9:$I$162,4,FALSE)/$AH228</f>
        <v>1300</v>
      </c>
      <c r="CL228" s="111">
        <f>VLOOKUP($E228,[2]Activities!$A$9:$I$162,5,FALSE)/$AH228</f>
        <v>1400</v>
      </c>
      <c r="CM228" s="111">
        <f>VLOOKUP($E228,[2]Activities!$A$9:$I$162,6,FALSE)/$AH228</f>
        <v>1500</v>
      </c>
      <c r="CN228" s="111">
        <f>VLOOKUP($E228,[2]Activities!$A$9:$I$162,7,FALSE)/$AH228</f>
        <v>1600</v>
      </c>
      <c r="CO228" s="111">
        <f>VLOOKUP($E228,[2]Activities!$A$9:$I$162,8,FALSE)/$AH228</f>
        <v>1700</v>
      </c>
      <c r="CP228" s="111">
        <f>VLOOKUP($E228,[2]Activities!$A$9:$I$162,9,FALSE)/$AH228</f>
        <v>1800</v>
      </c>
      <c r="CQ228" s="111"/>
      <c r="CR228" s="110"/>
      <c r="CS228" s="110"/>
      <c r="CT228" s="110"/>
      <c r="CU228" s="110"/>
      <c r="CV228" s="110"/>
      <c r="CW228" s="110"/>
      <c r="CX228" s="110"/>
      <c r="CY228" s="110"/>
      <c r="CZ228" s="110"/>
      <c r="DA228" s="110"/>
      <c r="DB228" s="110"/>
      <c r="DC228" s="110"/>
      <c r="DD228" s="110"/>
    </row>
    <row r="229" spans="1:108" x14ac:dyDescent="0.25">
      <c r="A229" s="146" t="s">
        <v>1312</v>
      </c>
      <c r="B229" s="146" t="s">
        <v>1253</v>
      </c>
      <c r="C229" s="146" t="s">
        <v>1252</v>
      </c>
      <c r="D229" s="146" t="s">
        <v>1264</v>
      </c>
      <c r="E229" s="146" t="s">
        <v>1305</v>
      </c>
      <c r="F229" s="3" t="s">
        <v>1311</v>
      </c>
      <c r="G229" s="3" t="s">
        <v>863</v>
      </c>
      <c r="H229" s="145">
        <v>0</v>
      </c>
      <c r="I229" s="145">
        <v>0</v>
      </c>
      <c r="J229" s="145">
        <v>0</v>
      </c>
      <c r="K229" s="145">
        <v>0</v>
      </c>
      <c r="L229" s="145">
        <v>0</v>
      </c>
      <c r="M229" s="145">
        <v>0</v>
      </c>
      <c r="N229" s="145">
        <v>0</v>
      </c>
      <c r="O229" s="133">
        <v>0</v>
      </c>
      <c r="P229" s="145">
        <v>0</v>
      </c>
      <c r="Q229" s="145">
        <v>0</v>
      </c>
      <c r="R229" s="145">
        <v>0</v>
      </c>
      <c r="S229" s="145">
        <v>0</v>
      </c>
      <c r="T229" s="145">
        <v>0</v>
      </c>
      <c r="U229" s="145">
        <v>0</v>
      </c>
      <c r="V229" s="145">
        <v>0</v>
      </c>
      <c r="W229" s="145">
        <v>0</v>
      </c>
      <c r="X229" s="145">
        <v>0</v>
      </c>
      <c r="Y229" s="145">
        <v>0</v>
      </c>
      <c r="Z229" s="145">
        <v>0</v>
      </c>
      <c r="AA229" s="145">
        <v>0</v>
      </c>
      <c r="AB229" s="145">
        <v>0</v>
      </c>
      <c r="AC229" s="145">
        <v>0</v>
      </c>
      <c r="AD229" s="133">
        <v>0.05</v>
      </c>
      <c r="AE229" s="133">
        <v>0</v>
      </c>
      <c r="AF229" s="133">
        <v>1</v>
      </c>
      <c r="AG229" s="133">
        <v>1</v>
      </c>
      <c r="AH229" s="144">
        <v>31.536000000000001</v>
      </c>
      <c r="AI229" s="144" t="s">
        <v>1097</v>
      </c>
      <c r="AJ229" s="144" t="s">
        <v>695</v>
      </c>
      <c r="AK229" s="144"/>
      <c r="AL229" s="143"/>
      <c r="AM229" s="143"/>
      <c r="AN229" s="143"/>
      <c r="AO229" s="143"/>
      <c r="AP229" s="143"/>
      <c r="AQ229" s="143"/>
      <c r="AR229" s="142"/>
      <c r="AS229" s="142"/>
      <c r="AT229" s="142"/>
      <c r="AU229" s="141"/>
      <c r="AV229" s="141"/>
      <c r="AW229" s="141"/>
      <c r="AX229" s="140" t="s">
        <v>694</v>
      </c>
      <c r="AY229" s="140"/>
      <c r="AZ229" s="139"/>
      <c r="BA229" s="138"/>
      <c r="BB229" s="138"/>
      <c r="BC229" s="138"/>
      <c r="BD229" s="138"/>
      <c r="BE229" s="138"/>
      <c r="BF229" s="138"/>
      <c r="BG229" s="137"/>
      <c r="BH229" s="137"/>
      <c r="BI229" s="137"/>
      <c r="BJ229" s="137"/>
      <c r="BK229" s="136">
        <v>1</v>
      </c>
      <c r="BL229" s="136">
        <v>2</v>
      </c>
      <c r="BM229" s="135"/>
      <c r="BN229" s="134">
        <f t="shared" si="126"/>
        <v>1000</v>
      </c>
      <c r="BO229" s="133"/>
      <c r="BP229" s="133"/>
      <c r="BQ229" s="133"/>
      <c r="BR229" s="133"/>
      <c r="BS229" s="133"/>
      <c r="BT229" s="133"/>
      <c r="BU229" s="132">
        <f t="shared" si="127"/>
        <v>1000</v>
      </c>
      <c r="BV229" s="132">
        <f t="shared" si="128"/>
        <v>1000</v>
      </c>
      <c r="BW229" s="132">
        <f t="shared" si="129"/>
        <v>1000</v>
      </c>
      <c r="BX229" s="132">
        <f t="shared" si="130"/>
        <v>1000</v>
      </c>
      <c r="BY229" s="132">
        <f t="shared" si="131"/>
        <v>1000</v>
      </c>
      <c r="BZ229" s="132">
        <f t="shared" si="132"/>
        <v>1000</v>
      </c>
      <c r="CA229" s="132">
        <f t="shared" si="133"/>
        <v>1000</v>
      </c>
      <c r="CB229" s="131">
        <v>1000</v>
      </c>
      <c r="CC229" s="131">
        <v>1000</v>
      </c>
      <c r="CD229" s="131">
        <v>1000</v>
      </c>
      <c r="CE229" s="131">
        <v>1000</v>
      </c>
      <c r="CF229" s="131">
        <v>1000</v>
      </c>
      <c r="CG229" s="131">
        <v>1000</v>
      </c>
      <c r="CH229" s="131">
        <v>1000</v>
      </c>
      <c r="CI229" s="130" t="s">
        <v>1274</v>
      </c>
      <c r="CJ229" s="129">
        <v>30</v>
      </c>
      <c r="CK229" s="129">
        <v>30</v>
      </c>
      <c r="CL229" s="129">
        <v>30</v>
      </c>
      <c r="CM229" s="129">
        <v>30</v>
      </c>
      <c r="CN229" s="129">
        <v>30</v>
      </c>
      <c r="CO229" s="129">
        <v>30</v>
      </c>
      <c r="CP229" s="129">
        <v>30</v>
      </c>
      <c r="CQ229" s="129"/>
      <c r="CR229" s="128"/>
      <c r="CS229" s="128"/>
      <c r="CT229" s="128"/>
      <c r="CU229" s="128"/>
      <c r="CV229" s="128"/>
      <c r="CW229" s="128"/>
      <c r="CX229" s="128"/>
      <c r="CY229" s="128"/>
      <c r="CZ229" s="128"/>
      <c r="DA229" s="128"/>
      <c r="DB229" s="128"/>
      <c r="DC229" s="128"/>
      <c r="DD229" s="128"/>
    </row>
    <row r="230" spans="1:108" x14ac:dyDescent="0.25">
      <c r="A230" s="127" t="s">
        <v>1310</v>
      </c>
      <c r="B230" s="127" t="s">
        <v>1253</v>
      </c>
      <c r="C230" s="127" t="s">
        <v>1252</v>
      </c>
      <c r="D230" s="127" t="s">
        <v>1176</v>
      </c>
      <c r="E230" s="127" t="s">
        <v>1305</v>
      </c>
      <c r="F230" s="1" t="s">
        <v>1309</v>
      </c>
      <c r="G230" s="1" t="s">
        <v>863</v>
      </c>
      <c r="H230" s="126">
        <v>0</v>
      </c>
      <c r="I230" s="126">
        <v>0</v>
      </c>
      <c r="J230" s="126">
        <v>0</v>
      </c>
      <c r="K230" s="126">
        <v>0</v>
      </c>
      <c r="L230" s="126">
        <v>0</v>
      </c>
      <c r="M230" s="126">
        <v>0</v>
      </c>
      <c r="N230" s="126">
        <v>0</v>
      </c>
      <c r="O230" s="115">
        <v>0</v>
      </c>
      <c r="P230" s="126">
        <v>0</v>
      </c>
      <c r="Q230" s="126">
        <v>0</v>
      </c>
      <c r="R230" s="126">
        <v>0</v>
      </c>
      <c r="S230" s="126">
        <v>0</v>
      </c>
      <c r="T230" s="126">
        <v>0</v>
      </c>
      <c r="U230" s="126">
        <v>0</v>
      </c>
      <c r="V230" s="126">
        <v>0</v>
      </c>
      <c r="W230" s="126">
        <v>0</v>
      </c>
      <c r="X230" s="126">
        <v>0</v>
      </c>
      <c r="Y230" s="126">
        <v>0</v>
      </c>
      <c r="Z230" s="126">
        <v>0</v>
      </c>
      <c r="AA230" s="126">
        <v>0</v>
      </c>
      <c r="AB230" s="126">
        <v>0</v>
      </c>
      <c r="AC230" s="126">
        <v>0</v>
      </c>
      <c r="AD230" s="115">
        <v>0.05</v>
      </c>
      <c r="AE230" s="115">
        <v>0</v>
      </c>
      <c r="AF230" s="115">
        <v>1</v>
      </c>
      <c r="AG230" s="115">
        <v>1</v>
      </c>
      <c r="AH230" s="125">
        <v>31.536000000000001</v>
      </c>
      <c r="AI230" s="125" t="s">
        <v>1097</v>
      </c>
      <c r="AJ230" s="125" t="s">
        <v>695</v>
      </c>
      <c r="AK230" s="125"/>
      <c r="AL230" s="124"/>
      <c r="AM230" s="124"/>
      <c r="AN230" s="124"/>
      <c r="AO230" s="124"/>
      <c r="AP230" s="124"/>
      <c r="AQ230" s="124"/>
      <c r="AR230" s="123"/>
      <c r="AS230" s="123"/>
      <c r="AT230" s="123"/>
      <c r="AU230" s="122"/>
      <c r="AV230" s="122"/>
      <c r="AW230" s="122"/>
      <c r="AX230" s="120" t="s">
        <v>694</v>
      </c>
      <c r="AY230" s="120"/>
      <c r="AZ230" s="121"/>
      <c r="BA230" s="120"/>
      <c r="BB230" s="120"/>
      <c r="BC230" s="120"/>
      <c r="BD230" s="120"/>
      <c r="BE230" s="120"/>
      <c r="BF230" s="120"/>
      <c r="BG230" s="119"/>
      <c r="BH230" s="119"/>
      <c r="BI230" s="119"/>
      <c r="BJ230" s="119"/>
      <c r="BK230" s="118">
        <v>1</v>
      </c>
      <c r="BL230" s="118">
        <v>2</v>
      </c>
      <c r="BM230" s="117"/>
      <c r="BN230" s="116">
        <f t="shared" si="126"/>
        <v>1.4</v>
      </c>
      <c r="BO230" s="115"/>
      <c r="BP230" s="115"/>
      <c r="BQ230" s="115"/>
      <c r="BR230" s="115"/>
      <c r="BS230" s="115"/>
      <c r="BT230" s="115"/>
      <c r="BU230" s="114">
        <f t="shared" si="127"/>
        <v>1.4</v>
      </c>
      <c r="BV230" s="114">
        <f t="shared" si="128"/>
        <v>3.4</v>
      </c>
      <c r="BW230" s="114">
        <f t="shared" si="129"/>
        <v>3.4</v>
      </c>
      <c r="BX230" s="114">
        <f t="shared" si="130"/>
        <v>3.4</v>
      </c>
      <c r="BY230" s="114">
        <f t="shared" si="131"/>
        <v>3.4</v>
      </c>
      <c r="BZ230" s="114">
        <f t="shared" si="132"/>
        <v>7</v>
      </c>
      <c r="CA230" s="114">
        <f t="shared" si="133"/>
        <v>7</v>
      </c>
      <c r="CB230" s="113">
        <v>1.4</v>
      </c>
      <c r="CC230" s="113">
        <v>3.4</v>
      </c>
      <c r="CD230" s="113">
        <v>3.4</v>
      </c>
      <c r="CE230" s="113">
        <v>3.4</v>
      </c>
      <c r="CF230" s="113">
        <v>3.4</v>
      </c>
      <c r="CG230" s="113">
        <v>7</v>
      </c>
      <c r="CH230" s="113">
        <v>7</v>
      </c>
      <c r="CI230" s="112" t="s">
        <v>1274</v>
      </c>
      <c r="CJ230" s="111">
        <v>1.4</v>
      </c>
      <c r="CK230" s="111">
        <v>3.4</v>
      </c>
      <c r="CL230" s="111">
        <v>3.4</v>
      </c>
      <c r="CM230" s="111">
        <v>3.4</v>
      </c>
      <c r="CN230" s="111">
        <v>3.4</v>
      </c>
      <c r="CO230" s="111">
        <v>7</v>
      </c>
      <c r="CP230" s="111">
        <v>7</v>
      </c>
      <c r="CQ230" s="111"/>
      <c r="CR230" s="110"/>
      <c r="CS230" s="110"/>
      <c r="CT230" s="110"/>
      <c r="CU230" s="110"/>
      <c r="CV230" s="110"/>
      <c r="CW230" s="110"/>
      <c r="CX230" s="110"/>
      <c r="CY230" s="110"/>
      <c r="CZ230" s="110"/>
      <c r="DA230" s="110"/>
      <c r="DB230" s="110"/>
      <c r="DC230" s="110"/>
      <c r="DD230" s="110"/>
    </row>
    <row r="231" spans="1:108" x14ac:dyDescent="0.25">
      <c r="A231" s="146" t="s">
        <v>1308</v>
      </c>
      <c r="B231" s="146" t="s">
        <v>1253</v>
      </c>
      <c r="C231" s="146" t="s">
        <v>1252</v>
      </c>
      <c r="D231" s="146" t="s">
        <v>1176</v>
      </c>
      <c r="E231" s="146" t="s">
        <v>1305</v>
      </c>
      <c r="F231" s="3" t="s">
        <v>1307</v>
      </c>
      <c r="G231" s="3" t="s">
        <v>863</v>
      </c>
      <c r="H231" s="145">
        <v>0</v>
      </c>
      <c r="I231" s="145">
        <v>0</v>
      </c>
      <c r="J231" s="145">
        <v>0</v>
      </c>
      <c r="K231" s="145">
        <v>0</v>
      </c>
      <c r="L231" s="145">
        <v>0</v>
      </c>
      <c r="M231" s="145">
        <v>0</v>
      </c>
      <c r="N231" s="145">
        <v>0</v>
      </c>
      <c r="O231" s="133">
        <v>0</v>
      </c>
      <c r="P231" s="145">
        <v>0</v>
      </c>
      <c r="Q231" s="145">
        <v>0</v>
      </c>
      <c r="R231" s="145">
        <v>0</v>
      </c>
      <c r="S231" s="145">
        <v>0</v>
      </c>
      <c r="T231" s="145">
        <v>0</v>
      </c>
      <c r="U231" s="145">
        <v>0</v>
      </c>
      <c r="V231" s="145">
        <v>0</v>
      </c>
      <c r="W231" s="145">
        <v>0</v>
      </c>
      <c r="X231" s="145">
        <v>0</v>
      </c>
      <c r="Y231" s="145">
        <v>0</v>
      </c>
      <c r="Z231" s="145">
        <v>0</v>
      </c>
      <c r="AA231" s="145">
        <v>0</v>
      </c>
      <c r="AB231" s="145">
        <v>0</v>
      </c>
      <c r="AC231" s="145">
        <v>0</v>
      </c>
      <c r="AD231" s="133">
        <v>0.05</v>
      </c>
      <c r="AE231" s="133">
        <v>0</v>
      </c>
      <c r="AF231" s="133">
        <v>1</v>
      </c>
      <c r="AG231" s="133">
        <v>1</v>
      </c>
      <c r="AH231" s="144">
        <v>31.536000000000001</v>
      </c>
      <c r="AI231" s="144" t="s">
        <v>1097</v>
      </c>
      <c r="AJ231" s="144" t="s">
        <v>695</v>
      </c>
      <c r="AK231" s="144"/>
      <c r="AL231" s="143"/>
      <c r="AM231" s="143"/>
      <c r="AN231" s="143"/>
      <c r="AO231" s="143"/>
      <c r="AP231" s="143"/>
      <c r="AQ231" s="143"/>
      <c r="AR231" s="142"/>
      <c r="AS231" s="142"/>
      <c r="AT231" s="142"/>
      <c r="AU231" s="141"/>
      <c r="AV231" s="141"/>
      <c r="AW231" s="141"/>
      <c r="AX231" s="140" t="s">
        <v>694</v>
      </c>
      <c r="AY231" s="140"/>
      <c r="AZ231" s="139"/>
      <c r="BA231" s="138"/>
      <c r="BB231" s="138"/>
      <c r="BC231" s="138"/>
      <c r="BD231" s="138"/>
      <c r="BE231" s="138"/>
      <c r="BF231" s="138"/>
      <c r="BG231" s="137"/>
      <c r="BH231" s="137"/>
      <c r="BI231" s="137"/>
      <c r="BJ231" s="137"/>
      <c r="BK231" s="136">
        <v>1</v>
      </c>
      <c r="BL231" s="136">
        <v>2</v>
      </c>
      <c r="BM231" s="135"/>
      <c r="BN231" s="134">
        <f t="shared" si="126"/>
        <v>1</v>
      </c>
      <c r="BO231" s="133"/>
      <c r="BP231" s="133"/>
      <c r="BQ231" s="133"/>
      <c r="BR231" s="133"/>
      <c r="BS231" s="133"/>
      <c r="BT231" s="133"/>
      <c r="BU231" s="132">
        <f t="shared" si="127"/>
        <v>1</v>
      </c>
      <c r="BV231" s="132">
        <f t="shared" si="128"/>
        <v>1</v>
      </c>
      <c r="BW231" s="132">
        <f t="shared" si="129"/>
        <v>1</v>
      </c>
      <c r="BX231" s="132">
        <f t="shared" si="130"/>
        <v>1</v>
      </c>
      <c r="BY231" s="132">
        <f t="shared" si="131"/>
        <v>1</v>
      </c>
      <c r="BZ231" s="132">
        <f t="shared" si="132"/>
        <v>1</v>
      </c>
      <c r="CA231" s="132">
        <f t="shared" si="133"/>
        <v>1</v>
      </c>
      <c r="CB231" s="131">
        <v>1</v>
      </c>
      <c r="CC231" s="131">
        <v>1</v>
      </c>
      <c r="CD231" s="131">
        <v>1</v>
      </c>
      <c r="CE231" s="131">
        <v>1</v>
      </c>
      <c r="CF231" s="131">
        <v>1</v>
      </c>
      <c r="CG231" s="131">
        <v>1</v>
      </c>
      <c r="CH231" s="131">
        <v>1</v>
      </c>
      <c r="CI231" s="130" t="s">
        <v>1274</v>
      </c>
      <c r="CJ231" s="129">
        <v>1</v>
      </c>
      <c r="CK231" s="129">
        <v>1</v>
      </c>
      <c r="CL231" s="129">
        <v>1</v>
      </c>
      <c r="CM231" s="129">
        <v>1</v>
      </c>
      <c r="CN231" s="129">
        <v>1</v>
      </c>
      <c r="CO231" s="129">
        <v>1</v>
      </c>
      <c r="CP231" s="129">
        <v>1</v>
      </c>
      <c r="CQ231" s="129"/>
      <c r="CR231" s="128"/>
      <c r="CS231" s="128"/>
      <c r="CT231" s="128"/>
      <c r="CU231" s="128"/>
      <c r="CV231" s="128"/>
      <c r="CW231" s="128"/>
      <c r="CX231" s="128"/>
      <c r="CY231" s="128"/>
      <c r="CZ231" s="128"/>
      <c r="DA231" s="128"/>
      <c r="DB231" s="128"/>
      <c r="DC231" s="128"/>
      <c r="DD231" s="128"/>
    </row>
    <row r="232" spans="1:108" x14ac:dyDescent="0.25">
      <c r="A232" s="127" t="s">
        <v>1306</v>
      </c>
      <c r="B232" s="127" t="s">
        <v>1253</v>
      </c>
      <c r="C232" s="127" t="s">
        <v>1252</v>
      </c>
      <c r="D232" s="127" t="s">
        <v>1176</v>
      </c>
      <c r="E232" s="127" t="s">
        <v>1305</v>
      </c>
      <c r="F232" s="1" t="s">
        <v>1304</v>
      </c>
      <c r="G232" s="1" t="s">
        <v>863</v>
      </c>
      <c r="H232" s="126">
        <v>0</v>
      </c>
      <c r="I232" s="126">
        <v>0</v>
      </c>
      <c r="J232" s="126">
        <v>0</v>
      </c>
      <c r="K232" s="126">
        <v>0</v>
      </c>
      <c r="L232" s="126">
        <v>0</v>
      </c>
      <c r="M232" s="126">
        <v>0</v>
      </c>
      <c r="N232" s="126">
        <v>0</v>
      </c>
      <c r="O232" s="115">
        <v>0</v>
      </c>
      <c r="P232" s="126">
        <v>0</v>
      </c>
      <c r="Q232" s="126">
        <v>0</v>
      </c>
      <c r="R232" s="126">
        <v>0</v>
      </c>
      <c r="S232" s="126">
        <v>0</v>
      </c>
      <c r="T232" s="126">
        <v>0</v>
      </c>
      <c r="U232" s="126">
        <v>0</v>
      </c>
      <c r="V232" s="126">
        <v>0</v>
      </c>
      <c r="W232" s="126">
        <v>0</v>
      </c>
      <c r="X232" s="126">
        <v>0</v>
      </c>
      <c r="Y232" s="126">
        <v>0</v>
      </c>
      <c r="Z232" s="126">
        <v>0</v>
      </c>
      <c r="AA232" s="126">
        <v>0</v>
      </c>
      <c r="AB232" s="126">
        <v>0</v>
      </c>
      <c r="AC232" s="126">
        <v>0</v>
      </c>
      <c r="AD232" s="115">
        <v>0.05</v>
      </c>
      <c r="AE232" s="115">
        <v>0</v>
      </c>
      <c r="AF232" s="115">
        <v>1</v>
      </c>
      <c r="AG232" s="115">
        <v>1</v>
      </c>
      <c r="AH232" s="125">
        <v>31.536000000000001</v>
      </c>
      <c r="AI232" s="125" t="s">
        <v>1097</v>
      </c>
      <c r="AJ232" s="125" t="s">
        <v>695</v>
      </c>
      <c r="AK232" s="125"/>
      <c r="AL232" s="124"/>
      <c r="AM232" s="124"/>
      <c r="AN232" s="124"/>
      <c r="AO232" s="124"/>
      <c r="AP232" s="124"/>
      <c r="AQ232" s="124"/>
      <c r="AR232" s="123"/>
      <c r="AS232" s="123"/>
      <c r="AT232" s="123"/>
      <c r="AU232" s="122"/>
      <c r="AV232" s="122"/>
      <c r="AW232" s="122"/>
      <c r="AX232" s="120" t="s">
        <v>694</v>
      </c>
      <c r="AY232" s="120"/>
      <c r="AZ232" s="121"/>
      <c r="BA232" s="120"/>
      <c r="BB232" s="120"/>
      <c r="BC232" s="120"/>
      <c r="BD232" s="120"/>
      <c r="BE232" s="120"/>
      <c r="BF232" s="120"/>
      <c r="BG232" s="119"/>
      <c r="BH232" s="119"/>
      <c r="BI232" s="119"/>
      <c r="BJ232" s="119"/>
      <c r="BK232" s="118">
        <v>1</v>
      </c>
      <c r="BL232" s="118">
        <v>2</v>
      </c>
      <c r="BM232" s="117"/>
      <c r="BN232" s="116">
        <f t="shared" si="126"/>
        <v>1</v>
      </c>
      <c r="BO232" s="115"/>
      <c r="BP232" s="115"/>
      <c r="BQ232" s="115"/>
      <c r="BR232" s="115"/>
      <c r="BS232" s="115"/>
      <c r="BT232" s="115"/>
      <c r="BU232" s="114">
        <f t="shared" si="127"/>
        <v>1</v>
      </c>
      <c r="BV232" s="114">
        <f t="shared" si="128"/>
        <v>1</v>
      </c>
      <c r="BW232" s="114">
        <f t="shared" si="129"/>
        <v>1</v>
      </c>
      <c r="BX232" s="114">
        <f t="shared" si="130"/>
        <v>1</v>
      </c>
      <c r="BY232" s="114">
        <f t="shared" si="131"/>
        <v>1</v>
      </c>
      <c r="BZ232" s="114">
        <f t="shared" si="132"/>
        <v>1</v>
      </c>
      <c r="CA232" s="114">
        <f t="shared" si="133"/>
        <v>1</v>
      </c>
      <c r="CB232" s="113">
        <v>1</v>
      </c>
      <c r="CC232" s="113">
        <v>1</v>
      </c>
      <c r="CD232" s="113">
        <v>1</v>
      </c>
      <c r="CE232" s="113">
        <v>1</v>
      </c>
      <c r="CF232" s="113">
        <v>1</v>
      </c>
      <c r="CG232" s="113">
        <v>1</v>
      </c>
      <c r="CH232" s="113">
        <v>1</v>
      </c>
      <c r="CI232" s="112" t="s">
        <v>1274</v>
      </c>
      <c r="CJ232" s="111">
        <v>1</v>
      </c>
      <c r="CK232" s="111">
        <v>1</v>
      </c>
      <c r="CL232" s="111">
        <v>1</v>
      </c>
      <c r="CM232" s="111">
        <v>1</v>
      </c>
      <c r="CN232" s="111">
        <v>1</v>
      </c>
      <c r="CO232" s="111">
        <v>1</v>
      </c>
      <c r="CP232" s="111">
        <v>1</v>
      </c>
      <c r="CQ232" s="111"/>
      <c r="CR232" s="110"/>
      <c r="CS232" s="110"/>
      <c r="CT232" s="110"/>
      <c r="CU232" s="110"/>
      <c r="CV232" s="110"/>
      <c r="CW232" s="110"/>
      <c r="CX232" s="110"/>
      <c r="CY232" s="110"/>
      <c r="CZ232" s="110"/>
      <c r="DA232" s="110"/>
      <c r="DB232" s="110"/>
      <c r="DC232" s="110"/>
      <c r="DD232" s="110"/>
    </row>
    <row r="233" spans="1:108" x14ac:dyDescent="0.25">
      <c r="A233" s="146" t="s">
        <v>1303</v>
      </c>
      <c r="B233" s="146" t="s">
        <v>1253</v>
      </c>
      <c r="C233" s="146" t="s">
        <v>1252</v>
      </c>
      <c r="D233" s="146" t="s">
        <v>1264</v>
      </c>
      <c r="E233" s="146" t="s">
        <v>1293</v>
      </c>
      <c r="F233" s="3" t="s">
        <v>1302</v>
      </c>
      <c r="G233" s="3" t="s">
        <v>863</v>
      </c>
      <c r="H233" s="145">
        <v>0</v>
      </c>
      <c r="I233" s="145">
        <v>0</v>
      </c>
      <c r="J233" s="145">
        <v>0</v>
      </c>
      <c r="K233" s="145">
        <v>0</v>
      </c>
      <c r="L233" s="145">
        <v>0</v>
      </c>
      <c r="M233" s="145">
        <v>0</v>
      </c>
      <c r="N233" s="145">
        <v>0</v>
      </c>
      <c r="O233" s="133">
        <v>0</v>
      </c>
      <c r="P233" s="145">
        <v>0</v>
      </c>
      <c r="Q233" s="145">
        <v>0</v>
      </c>
      <c r="R233" s="145">
        <v>0</v>
      </c>
      <c r="S233" s="145">
        <v>0</v>
      </c>
      <c r="T233" s="145">
        <v>0</v>
      </c>
      <c r="U233" s="145">
        <v>0</v>
      </c>
      <c r="V233" s="145">
        <v>0</v>
      </c>
      <c r="W233" s="145">
        <v>0</v>
      </c>
      <c r="X233" s="145">
        <v>0</v>
      </c>
      <c r="Y233" s="145">
        <v>0</v>
      </c>
      <c r="Z233" s="145">
        <v>0</v>
      </c>
      <c r="AA233" s="145">
        <v>0</v>
      </c>
      <c r="AB233" s="145">
        <v>0</v>
      </c>
      <c r="AC233" s="145">
        <v>0</v>
      </c>
      <c r="AD233" s="133">
        <v>0.05</v>
      </c>
      <c r="AE233" s="133">
        <v>0</v>
      </c>
      <c r="AF233" s="133">
        <v>1</v>
      </c>
      <c r="AG233" s="133">
        <v>1</v>
      </c>
      <c r="AH233" s="144">
        <v>31.536000000000001</v>
      </c>
      <c r="AI233" s="144" t="s">
        <v>1097</v>
      </c>
      <c r="AJ233" s="144" t="s">
        <v>695</v>
      </c>
      <c r="AK233" s="144"/>
      <c r="AL233" s="143"/>
      <c r="AM233" s="143"/>
      <c r="AN233" s="143"/>
      <c r="AO233" s="143"/>
      <c r="AP233" s="143"/>
      <c r="AQ233" s="143"/>
      <c r="AR233" s="142"/>
      <c r="AS233" s="142"/>
      <c r="AT233" s="142"/>
      <c r="AU233" s="141"/>
      <c r="AV233" s="141"/>
      <c r="AW233" s="141"/>
      <c r="AX233" s="140" t="s">
        <v>694</v>
      </c>
      <c r="AY233" s="140"/>
      <c r="AZ233" s="139"/>
      <c r="BA233" s="138"/>
      <c r="BB233" s="138"/>
      <c r="BC233" s="138"/>
      <c r="BD233" s="138"/>
      <c r="BE233" s="138"/>
      <c r="BF233" s="138"/>
      <c r="BG233" s="137"/>
      <c r="BH233" s="137"/>
      <c r="BI233" s="137"/>
      <c r="BJ233" s="137"/>
      <c r="BK233" s="136">
        <v>1</v>
      </c>
      <c r="BL233" s="136">
        <v>2</v>
      </c>
      <c r="BM233" s="135"/>
      <c r="BN233" s="134">
        <f t="shared" si="126"/>
        <v>1000</v>
      </c>
      <c r="BO233" s="133"/>
      <c r="BP233" s="133"/>
      <c r="BQ233" s="133"/>
      <c r="BR233" s="133"/>
      <c r="BS233" s="133"/>
      <c r="BT233" s="133"/>
      <c r="BU233" s="132">
        <f t="shared" si="127"/>
        <v>1000</v>
      </c>
      <c r="BV233" s="132">
        <f t="shared" si="128"/>
        <v>1000</v>
      </c>
      <c r="BW233" s="132">
        <f t="shared" si="129"/>
        <v>1000</v>
      </c>
      <c r="BX233" s="132">
        <f t="shared" si="130"/>
        <v>1000</v>
      </c>
      <c r="BY233" s="132">
        <f t="shared" si="131"/>
        <v>1000</v>
      </c>
      <c r="BZ233" s="132">
        <f t="shared" si="132"/>
        <v>1000</v>
      </c>
      <c r="CA233" s="132">
        <f t="shared" si="133"/>
        <v>1000</v>
      </c>
      <c r="CB233" s="131">
        <v>1000</v>
      </c>
      <c r="CC233" s="131">
        <v>1000</v>
      </c>
      <c r="CD233" s="131">
        <v>1000</v>
      </c>
      <c r="CE233" s="131">
        <v>1000</v>
      </c>
      <c r="CF233" s="131">
        <v>1000</v>
      </c>
      <c r="CG233" s="131">
        <v>1000</v>
      </c>
      <c r="CH233" s="131">
        <v>1000</v>
      </c>
      <c r="CI233" s="130" t="s">
        <v>1301</v>
      </c>
      <c r="CJ233" s="129">
        <v>30</v>
      </c>
      <c r="CK233" s="129">
        <v>30</v>
      </c>
      <c r="CL233" s="129">
        <v>30</v>
      </c>
      <c r="CM233" s="129">
        <v>30</v>
      </c>
      <c r="CN233" s="129">
        <v>30</v>
      </c>
      <c r="CO233" s="129">
        <v>30</v>
      </c>
      <c r="CP233" s="129">
        <v>30</v>
      </c>
      <c r="CQ233" s="129"/>
      <c r="CR233" s="128"/>
      <c r="CS233" s="128"/>
      <c r="CT233" s="128"/>
      <c r="CU233" s="128"/>
      <c r="CV233" s="128"/>
      <c r="CW233" s="128"/>
      <c r="CX233" s="128"/>
      <c r="CY233" s="128"/>
      <c r="CZ233" s="128"/>
      <c r="DA233" s="128"/>
      <c r="DB233" s="128"/>
      <c r="DC233" s="128"/>
      <c r="DD233" s="128"/>
    </row>
    <row r="234" spans="1:108" x14ac:dyDescent="0.25">
      <c r="A234" s="127" t="s">
        <v>1300</v>
      </c>
      <c r="B234" s="127" t="s">
        <v>1261</v>
      </c>
      <c r="C234" s="127" t="s">
        <v>1252</v>
      </c>
      <c r="D234" s="127" t="s">
        <v>1176</v>
      </c>
      <c r="E234" s="127" t="s">
        <v>1293</v>
      </c>
      <c r="F234" s="1" t="s">
        <v>1299</v>
      </c>
      <c r="G234" s="1" t="s">
        <v>863</v>
      </c>
      <c r="H234" s="126">
        <v>0</v>
      </c>
      <c r="I234" s="126">
        <v>0</v>
      </c>
      <c r="J234" s="126">
        <v>0</v>
      </c>
      <c r="K234" s="126">
        <v>0</v>
      </c>
      <c r="L234" s="126">
        <v>0</v>
      </c>
      <c r="M234" s="126">
        <v>0</v>
      </c>
      <c r="N234" s="126">
        <v>0</v>
      </c>
      <c r="O234" s="115">
        <v>0</v>
      </c>
      <c r="P234" s="126">
        <v>0</v>
      </c>
      <c r="Q234" s="126">
        <v>0</v>
      </c>
      <c r="R234" s="126">
        <v>0</v>
      </c>
      <c r="S234" s="126">
        <v>0</v>
      </c>
      <c r="T234" s="126">
        <v>0</v>
      </c>
      <c r="U234" s="126">
        <v>0</v>
      </c>
      <c r="V234" s="126">
        <v>0</v>
      </c>
      <c r="W234" s="126">
        <v>0</v>
      </c>
      <c r="X234" s="126">
        <v>0</v>
      </c>
      <c r="Y234" s="126">
        <v>0</v>
      </c>
      <c r="Z234" s="126">
        <v>0</v>
      </c>
      <c r="AA234" s="126">
        <v>0</v>
      </c>
      <c r="AB234" s="126">
        <v>0</v>
      </c>
      <c r="AC234" s="126">
        <v>0</v>
      </c>
      <c r="AD234" s="115">
        <v>0.05</v>
      </c>
      <c r="AE234" s="115">
        <v>0</v>
      </c>
      <c r="AF234" s="115">
        <v>1</v>
      </c>
      <c r="AG234" s="115">
        <v>1</v>
      </c>
      <c r="AH234" s="125">
        <v>31.536000000000001</v>
      </c>
      <c r="AI234" s="125" t="s">
        <v>1097</v>
      </c>
      <c r="AJ234" s="125" t="s">
        <v>695</v>
      </c>
      <c r="AK234" s="125"/>
      <c r="AL234" s="124"/>
      <c r="AM234" s="124"/>
      <c r="AN234" s="124"/>
      <c r="AO234" s="124"/>
      <c r="AP234" s="124"/>
      <c r="AQ234" s="124"/>
      <c r="AR234" s="123"/>
      <c r="AS234" s="123"/>
      <c r="AT234" s="123"/>
      <c r="AU234" s="122"/>
      <c r="AV234" s="122"/>
      <c r="AW234" s="122"/>
      <c r="AX234" s="120" t="s">
        <v>694</v>
      </c>
      <c r="AY234" s="120"/>
      <c r="AZ234" s="121"/>
      <c r="BA234" s="120"/>
      <c r="BB234" s="120"/>
      <c r="BC234" s="120"/>
      <c r="BD234" s="120"/>
      <c r="BE234" s="120"/>
      <c r="BF234" s="120"/>
      <c r="BG234" s="119"/>
      <c r="BH234" s="119"/>
      <c r="BI234" s="119"/>
      <c r="BJ234" s="119"/>
      <c r="BK234" s="118">
        <v>1</v>
      </c>
      <c r="BL234" s="118">
        <v>2</v>
      </c>
      <c r="BM234" s="117"/>
      <c r="BN234" s="116">
        <f t="shared" si="126"/>
        <v>4.25</v>
      </c>
      <c r="BO234" s="115"/>
      <c r="BP234" s="115"/>
      <c r="BQ234" s="115"/>
      <c r="BR234" s="115"/>
      <c r="BS234" s="115"/>
      <c r="BT234" s="115"/>
      <c r="BU234" s="114">
        <f t="shared" si="127"/>
        <v>4.25</v>
      </c>
      <c r="BV234" s="114">
        <f t="shared" si="128"/>
        <v>5</v>
      </c>
      <c r="BW234" s="114">
        <f t="shared" si="129"/>
        <v>5</v>
      </c>
      <c r="BX234" s="114">
        <f t="shared" si="130"/>
        <v>5</v>
      </c>
      <c r="BY234" s="114">
        <f t="shared" si="131"/>
        <v>7.83</v>
      </c>
      <c r="BZ234" s="114">
        <f t="shared" si="132"/>
        <v>10</v>
      </c>
      <c r="CA234" s="114">
        <f t="shared" si="133"/>
        <v>10</v>
      </c>
      <c r="CB234" s="113">
        <v>4.25</v>
      </c>
      <c r="CC234" s="113">
        <v>5</v>
      </c>
      <c r="CD234" s="113">
        <v>5</v>
      </c>
      <c r="CE234" s="113">
        <v>5</v>
      </c>
      <c r="CF234" s="113">
        <v>7.83</v>
      </c>
      <c r="CG234" s="113">
        <v>10</v>
      </c>
      <c r="CH234" s="113">
        <v>10</v>
      </c>
      <c r="CI234" s="112" t="s">
        <v>1074</v>
      </c>
      <c r="CJ234" s="111">
        <v>4.25</v>
      </c>
      <c r="CK234" s="111">
        <v>5</v>
      </c>
      <c r="CL234" s="111">
        <v>5</v>
      </c>
      <c r="CM234" s="111">
        <v>5</v>
      </c>
      <c r="CN234" s="111">
        <v>7.83</v>
      </c>
      <c r="CO234" s="111">
        <v>10</v>
      </c>
      <c r="CP234" s="111">
        <v>10</v>
      </c>
      <c r="CQ234" s="111"/>
      <c r="CR234" s="110"/>
      <c r="CS234" s="110"/>
      <c r="CT234" s="110"/>
      <c r="CU234" s="110"/>
      <c r="CV234" s="110"/>
      <c r="CW234" s="110"/>
      <c r="CX234" s="110"/>
      <c r="CY234" s="110"/>
      <c r="CZ234" s="110"/>
      <c r="DA234" s="110"/>
      <c r="DB234" s="110"/>
      <c r="DC234" s="110"/>
      <c r="DD234" s="110"/>
    </row>
    <row r="235" spans="1:108" x14ac:dyDescent="0.25">
      <c r="A235" s="146" t="s">
        <v>1298</v>
      </c>
      <c r="B235" s="146" t="s">
        <v>1253</v>
      </c>
      <c r="C235" s="146" t="s">
        <v>1252</v>
      </c>
      <c r="D235" s="146" t="s">
        <v>1176</v>
      </c>
      <c r="E235" s="146" t="s">
        <v>1293</v>
      </c>
      <c r="F235" s="3" t="s">
        <v>1297</v>
      </c>
      <c r="G235" s="3" t="s">
        <v>863</v>
      </c>
      <c r="H235" s="145">
        <v>0</v>
      </c>
      <c r="I235" s="145">
        <v>0</v>
      </c>
      <c r="J235" s="145">
        <v>0</v>
      </c>
      <c r="K235" s="145">
        <v>0</v>
      </c>
      <c r="L235" s="145">
        <v>0</v>
      </c>
      <c r="M235" s="145">
        <v>0</v>
      </c>
      <c r="N235" s="145">
        <v>0</v>
      </c>
      <c r="O235" s="133">
        <v>0</v>
      </c>
      <c r="P235" s="145">
        <v>0</v>
      </c>
      <c r="Q235" s="145">
        <v>0</v>
      </c>
      <c r="R235" s="145">
        <v>0</v>
      </c>
      <c r="S235" s="145">
        <v>0</v>
      </c>
      <c r="T235" s="145">
        <v>0</v>
      </c>
      <c r="U235" s="145">
        <v>0</v>
      </c>
      <c r="V235" s="145">
        <v>0</v>
      </c>
      <c r="W235" s="145">
        <v>0</v>
      </c>
      <c r="X235" s="145">
        <v>0</v>
      </c>
      <c r="Y235" s="145">
        <v>0</v>
      </c>
      <c r="Z235" s="145">
        <v>0</v>
      </c>
      <c r="AA235" s="145">
        <v>0</v>
      </c>
      <c r="AB235" s="145">
        <v>0</v>
      </c>
      <c r="AC235" s="145">
        <v>0</v>
      </c>
      <c r="AD235" s="133">
        <v>0.05</v>
      </c>
      <c r="AE235" s="133">
        <v>0</v>
      </c>
      <c r="AF235" s="133">
        <v>1</v>
      </c>
      <c r="AG235" s="133">
        <v>1</v>
      </c>
      <c r="AH235" s="144">
        <v>31.536000000000001</v>
      </c>
      <c r="AI235" s="144" t="s">
        <v>1097</v>
      </c>
      <c r="AJ235" s="144" t="s">
        <v>695</v>
      </c>
      <c r="AK235" s="144"/>
      <c r="AL235" s="143"/>
      <c r="AM235" s="143"/>
      <c r="AN235" s="143"/>
      <c r="AO235" s="143"/>
      <c r="AP235" s="143"/>
      <c r="AQ235" s="143"/>
      <c r="AR235" s="142"/>
      <c r="AS235" s="142"/>
      <c r="AT235" s="142"/>
      <c r="AU235" s="141"/>
      <c r="AV235" s="141"/>
      <c r="AW235" s="141"/>
      <c r="AX235" s="140" t="s">
        <v>694</v>
      </c>
      <c r="AY235" s="140"/>
      <c r="AZ235" s="139"/>
      <c r="BA235" s="138"/>
      <c r="BB235" s="138"/>
      <c r="BC235" s="138"/>
      <c r="BD235" s="138"/>
      <c r="BE235" s="138"/>
      <c r="BF235" s="138"/>
      <c r="BG235" s="137"/>
      <c r="BH235" s="137"/>
      <c r="BI235" s="137"/>
      <c r="BJ235" s="137"/>
      <c r="BK235" s="136">
        <v>1</v>
      </c>
      <c r="BL235" s="136">
        <v>2</v>
      </c>
      <c r="BM235" s="135"/>
      <c r="BN235" s="134">
        <f t="shared" si="126"/>
        <v>1</v>
      </c>
      <c r="BO235" s="133"/>
      <c r="BP235" s="133"/>
      <c r="BQ235" s="133"/>
      <c r="BR235" s="133"/>
      <c r="BS235" s="133"/>
      <c r="BT235" s="133"/>
      <c r="BU235" s="132">
        <f t="shared" si="127"/>
        <v>1</v>
      </c>
      <c r="BV235" s="132">
        <f t="shared" si="128"/>
        <v>1</v>
      </c>
      <c r="BW235" s="132">
        <f t="shared" si="129"/>
        <v>1</v>
      </c>
      <c r="BX235" s="132">
        <f t="shared" si="130"/>
        <v>1</v>
      </c>
      <c r="BY235" s="132">
        <f t="shared" si="131"/>
        <v>1</v>
      </c>
      <c r="BZ235" s="132">
        <f t="shared" si="132"/>
        <v>1</v>
      </c>
      <c r="CA235" s="132">
        <f t="shared" si="133"/>
        <v>3</v>
      </c>
      <c r="CB235" s="131">
        <v>1</v>
      </c>
      <c r="CC235" s="131">
        <v>1</v>
      </c>
      <c r="CD235" s="131">
        <v>1</v>
      </c>
      <c r="CE235" s="131">
        <v>1</v>
      </c>
      <c r="CF235" s="131">
        <v>1</v>
      </c>
      <c r="CG235" s="131">
        <v>1</v>
      </c>
      <c r="CH235" s="131">
        <v>3</v>
      </c>
      <c r="CI235" s="130" t="s">
        <v>1279</v>
      </c>
      <c r="CJ235" s="129">
        <v>1</v>
      </c>
      <c r="CK235" s="129">
        <v>1</v>
      </c>
      <c r="CL235" s="129">
        <v>1</v>
      </c>
      <c r="CM235" s="129">
        <v>1</v>
      </c>
      <c r="CN235" s="129">
        <v>1</v>
      </c>
      <c r="CO235" s="129">
        <v>1</v>
      </c>
      <c r="CP235" s="129">
        <v>3</v>
      </c>
      <c r="CQ235" s="129"/>
      <c r="CR235" s="128"/>
      <c r="CS235" s="128"/>
      <c r="CT235" s="128"/>
      <c r="CU235" s="128"/>
      <c r="CV235" s="128"/>
      <c r="CW235" s="128"/>
      <c r="CX235" s="128"/>
      <c r="CY235" s="128"/>
      <c r="CZ235" s="128"/>
      <c r="DA235" s="128"/>
      <c r="DB235" s="128"/>
      <c r="DC235" s="128"/>
      <c r="DD235" s="128"/>
    </row>
    <row r="236" spans="1:108" x14ac:dyDescent="0.25">
      <c r="A236" s="127" t="s">
        <v>1296</v>
      </c>
      <c r="B236" s="127" t="s">
        <v>1253</v>
      </c>
      <c r="C236" s="127" t="s">
        <v>1252</v>
      </c>
      <c r="D236" s="127" t="s">
        <v>1176</v>
      </c>
      <c r="E236" s="127" t="s">
        <v>1293</v>
      </c>
      <c r="F236" s="1" t="s">
        <v>1295</v>
      </c>
      <c r="G236" s="1" t="s">
        <v>863</v>
      </c>
      <c r="H236" s="126">
        <v>0</v>
      </c>
      <c r="I236" s="126">
        <v>0</v>
      </c>
      <c r="J236" s="126">
        <v>0</v>
      </c>
      <c r="K236" s="126">
        <v>0</v>
      </c>
      <c r="L236" s="126">
        <v>0</v>
      </c>
      <c r="M236" s="126">
        <v>0</v>
      </c>
      <c r="N236" s="126">
        <v>0</v>
      </c>
      <c r="O236" s="115">
        <v>0</v>
      </c>
      <c r="P236" s="126">
        <v>0</v>
      </c>
      <c r="Q236" s="126">
        <v>0</v>
      </c>
      <c r="R236" s="126">
        <v>0</v>
      </c>
      <c r="S236" s="126">
        <v>0</v>
      </c>
      <c r="T236" s="126">
        <v>0</v>
      </c>
      <c r="U236" s="126">
        <v>0</v>
      </c>
      <c r="V236" s="126">
        <v>0</v>
      </c>
      <c r="W236" s="126">
        <v>0</v>
      </c>
      <c r="X236" s="126">
        <v>0</v>
      </c>
      <c r="Y236" s="126">
        <v>0</v>
      </c>
      <c r="Z236" s="126">
        <v>0</v>
      </c>
      <c r="AA236" s="126">
        <v>0</v>
      </c>
      <c r="AB236" s="126">
        <v>0</v>
      </c>
      <c r="AC236" s="126">
        <v>0</v>
      </c>
      <c r="AD236" s="115">
        <v>0.05</v>
      </c>
      <c r="AE236" s="115">
        <v>0</v>
      </c>
      <c r="AF236" s="115">
        <v>1</v>
      </c>
      <c r="AG236" s="115">
        <v>1</v>
      </c>
      <c r="AH236" s="125">
        <v>31.536000000000001</v>
      </c>
      <c r="AI236" s="125" t="s">
        <v>1097</v>
      </c>
      <c r="AJ236" s="125" t="s">
        <v>695</v>
      </c>
      <c r="AK236" s="125"/>
      <c r="AL236" s="124"/>
      <c r="AM236" s="124"/>
      <c r="AN236" s="124"/>
      <c r="AO236" s="124"/>
      <c r="AP236" s="124"/>
      <c r="AQ236" s="124"/>
      <c r="AR236" s="123"/>
      <c r="AS236" s="123"/>
      <c r="AT236" s="123"/>
      <c r="AU236" s="122"/>
      <c r="AV236" s="122"/>
      <c r="AW236" s="122"/>
      <c r="AX236" s="120" t="s">
        <v>694</v>
      </c>
      <c r="AY236" s="120"/>
      <c r="AZ236" s="121"/>
      <c r="BA236" s="120"/>
      <c r="BB236" s="120"/>
      <c r="BC236" s="120"/>
      <c r="BD236" s="120"/>
      <c r="BE236" s="120"/>
      <c r="BF236" s="120"/>
      <c r="BG236" s="119"/>
      <c r="BH236" s="119"/>
      <c r="BI236" s="119"/>
      <c r="BJ236" s="119"/>
      <c r="BK236" s="118">
        <v>1</v>
      </c>
      <c r="BL236" s="118">
        <v>2</v>
      </c>
      <c r="BM236" s="117"/>
      <c r="BN236" s="116">
        <f t="shared" si="126"/>
        <v>2.78</v>
      </c>
      <c r="BO236" s="115"/>
      <c r="BP236" s="115"/>
      <c r="BQ236" s="115"/>
      <c r="BR236" s="115"/>
      <c r="BS236" s="115"/>
      <c r="BT236" s="115"/>
      <c r="BU236" s="114">
        <f t="shared" si="127"/>
        <v>2.78</v>
      </c>
      <c r="BV236" s="114">
        <f t="shared" si="128"/>
        <v>4</v>
      </c>
      <c r="BW236" s="114">
        <f t="shared" si="129"/>
        <v>4</v>
      </c>
      <c r="BX236" s="114">
        <f t="shared" si="130"/>
        <v>4</v>
      </c>
      <c r="BY236" s="114">
        <f t="shared" si="131"/>
        <v>4</v>
      </c>
      <c r="BZ236" s="114">
        <f t="shared" si="132"/>
        <v>4</v>
      </c>
      <c r="CA236" s="114">
        <f t="shared" si="133"/>
        <v>4</v>
      </c>
      <c r="CB236" s="113">
        <v>2.78</v>
      </c>
      <c r="CC236" s="113">
        <v>4</v>
      </c>
      <c r="CD236" s="113">
        <v>4</v>
      </c>
      <c r="CE236" s="113">
        <v>4</v>
      </c>
      <c r="CF236" s="113">
        <v>4</v>
      </c>
      <c r="CG236" s="113">
        <v>4</v>
      </c>
      <c r="CH236" s="113">
        <v>4</v>
      </c>
      <c r="CI236" s="112" t="s">
        <v>1274</v>
      </c>
      <c r="CJ236" s="111">
        <v>2.78</v>
      </c>
      <c r="CK236" s="111">
        <v>4</v>
      </c>
      <c r="CL236" s="111">
        <v>4</v>
      </c>
      <c r="CM236" s="111">
        <v>4</v>
      </c>
      <c r="CN236" s="111">
        <v>4</v>
      </c>
      <c r="CO236" s="111">
        <v>4</v>
      </c>
      <c r="CP236" s="111">
        <v>4</v>
      </c>
      <c r="CQ236" s="111"/>
      <c r="CR236" s="110"/>
      <c r="CS236" s="110"/>
      <c r="CT236" s="110"/>
      <c r="CU236" s="110"/>
      <c r="CV236" s="110"/>
      <c r="CW236" s="110"/>
      <c r="CX236" s="110"/>
      <c r="CY236" s="110"/>
      <c r="CZ236" s="110"/>
      <c r="DA236" s="110"/>
      <c r="DB236" s="110"/>
      <c r="DC236" s="110"/>
      <c r="DD236" s="110"/>
    </row>
    <row r="237" spans="1:108" x14ac:dyDescent="0.25">
      <c r="A237" s="146" t="s">
        <v>1294</v>
      </c>
      <c r="B237" s="146" t="s">
        <v>1253</v>
      </c>
      <c r="C237" s="146" t="s">
        <v>1252</v>
      </c>
      <c r="D237" s="146" t="s">
        <v>1176</v>
      </c>
      <c r="E237" s="146" t="s">
        <v>1293</v>
      </c>
      <c r="F237" s="3" t="s">
        <v>1292</v>
      </c>
      <c r="G237" s="3" t="s">
        <v>863</v>
      </c>
      <c r="H237" s="145">
        <v>0</v>
      </c>
      <c r="I237" s="145">
        <v>0</v>
      </c>
      <c r="J237" s="145">
        <v>0</v>
      </c>
      <c r="K237" s="145">
        <v>0</v>
      </c>
      <c r="L237" s="145">
        <v>0</v>
      </c>
      <c r="M237" s="145">
        <v>0</v>
      </c>
      <c r="N237" s="145">
        <v>0</v>
      </c>
      <c r="O237" s="133">
        <v>0</v>
      </c>
      <c r="P237" s="145">
        <v>0</v>
      </c>
      <c r="Q237" s="145">
        <v>0</v>
      </c>
      <c r="R237" s="145">
        <v>0</v>
      </c>
      <c r="S237" s="145">
        <v>0</v>
      </c>
      <c r="T237" s="145">
        <v>0</v>
      </c>
      <c r="U237" s="145">
        <v>0</v>
      </c>
      <c r="V237" s="145">
        <v>0</v>
      </c>
      <c r="W237" s="145">
        <v>0</v>
      </c>
      <c r="X237" s="145">
        <v>0</v>
      </c>
      <c r="Y237" s="145">
        <v>0</v>
      </c>
      <c r="Z237" s="145">
        <v>0</v>
      </c>
      <c r="AA237" s="145">
        <v>0</v>
      </c>
      <c r="AB237" s="145">
        <v>0</v>
      </c>
      <c r="AC237" s="145">
        <v>0</v>
      </c>
      <c r="AD237" s="133">
        <v>0.05</v>
      </c>
      <c r="AE237" s="133">
        <v>0</v>
      </c>
      <c r="AF237" s="133">
        <v>1</v>
      </c>
      <c r="AG237" s="133">
        <v>1</v>
      </c>
      <c r="AH237" s="144">
        <v>31.536000000000001</v>
      </c>
      <c r="AI237" s="144" t="s">
        <v>1097</v>
      </c>
      <c r="AJ237" s="144" t="s">
        <v>695</v>
      </c>
      <c r="AK237" s="144"/>
      <c r="AL237" s="143"/>
      <c r="AM237" s="143"/>
      <c r="AN237" s="143"/>
      <c r="AO237" s="143"/>
      <c r="AP237" s="143"/>
      <c r="AQ237" s="143"/>
      <c r="AR237" s="142"/>
      <c r="AS237" s="142"/>
      <c r="AT237" s="142"/>
      <c r="AU237" s="141"/>
      <c r="AV237" s="141"/>
      <c r="AW237" s="141"/>
      <c r="AX237" s="140" t="s">
        <v>694</v>
      </c>
      <c r="AY237" s="140"/>
      <c r="AZ237" s="139"/>
      <c r="BA237" s="138"/>
      <c r="BB237" s="138"/>
      <c r="BC237" s="138"/>
      <c r="BD237" s="138"/>
      <c r="BE237" s="138"/>
      <c r="BF237" s="138"/>
      <c r="BG237" s="137"/>
      <c r="BH237" s="137"/>
      <c r="BI237" s="137"/>
      <c r="BJ237" s="137"/>
      <c r="BK237" s="136">
        <v>1</v>
      </c>
      <c r="BL237" s="136">
        <v>2</v>
      </c>
      <c r="BM237" s="135"/>
      <c r="BN237" s="134">
        <f t="shared" si="126"/>
        <v>1.4</v>
      </c>
      <c r="BO237" s="133"/>
      <c r="BP237" s="133"/>
      <c r="BQ237" s="133"/>
      <c r="BR237" s="133"/>
      <c r="BS237" s="133"/>
      <c r="BT237" s="133"/>
      <c r="BU237" s="132">
        <f t="shared" si="127"/>
        <v>1.4</v>
      </c>
      <c r="BV237" s="132">
        <f t="shared" si="128"/>
        <v>1.4</v>
      </c>
      <c r="BW237" s="132">
        <f t="shared" si="129"/>
        <v>1.4</v>
      </c>
      <c r="BX237" s="132">
        <f t="shared" si="130"/>
        <v>1.4</v>
      </c>
      <c r="BY237" s="132">
        <f t="shared" si="131"/>
        <v>1.4</v>
      </c>
      <c r="BZ237" s="132">
        <f t="shared" si="132"/>
        <v>1.4</v>
      </c>
      <c r="CA237" s="132">
        <f t="shared" si="133"/>
        <v>1.4</v>
      </c>
      <c r="CB237" s="131">
        <v>1.4</v>
      </c>
      <c r="CC237" s="131">
        <v>1.4</v>
      </c>
      <c r="CD237" s="131">
        <v>1.4</v>
      </c>
      <c r="CE237" s="131">
        <v>1.4</v>
      </c>
      <c r="CF237" s="131">
        <v>1.4</v>
      </c>
      <c r="CG237" s="131">
        <v>1.4</v>
      </c>
      <c r="CH237" s="131">
        <v>1.4</v>
      </c>
      <c r="CI237" s="130" t="s">
        <v>1274</v>
      </c>
      <c r="CJ237" s="129">
        <v>1.4</v>
      </c>
      <c r="CK237" s="129">
        <v>1.4</v>
      </c>
      <c r="CL237" s="129">
        <v>1.4</v>
      </c>
      <c r="CM237" s="129">
        <v>1.4</v>
      </c>
      <c r="CN237" s="129">
        <v>1.4</v>
      </c>
      <c r="CO237" s="129">
        <v>1.4</v>
      </c>
      <c r="CP237" s="129">
        <v>1.4</v>
      </c>
      <c r="CQ237" s="129"/>
      <c r="CR237" s="128"/>
      <c r="CS237" s="128"/>
      <c r="CT237" s="128"/>
      <c r="CU237" s="128"/>
      <c r="CV237" s="128"/>
      <c r="CW237" s="128"/>
      <c r="CX237" s="128"/>
      <c r="CY237" s="128"/>
      <c r="CZ237" s="128"/>
      <c r="DA237" s="128"/>
      <c r="DB237" s="128"/>
      <c r="DC237" s="128"/>
      <c r="DD237" s="128"/>
    </row>
    <row r="238" spans="1:108" x14ac:dyDescent="0.25">
      <c r="A238" s="127" t="s">
        <v>1291</v>
      </c>
      <c r="B238" s="127" t="s">
        <v>1253</v>
      </c>
      <c r="C238" s="127" t="s">
        <v>1252</v>
      </c>
      <c r="D238" s="127" t="s">
        <v>1264</v>
      </c>
      <c r="E238" s="127" t="s">
        <v>1281</v>
      </c>
      <c r="F238" s="1" t="s">
        <v>1290</v>
      </c>
      <c r="G238" s="1" t="s">
        <v>863</v>
      </c>
      <c r="H238" s="126">
        <v>0</v>
      </c>
      <c r="I238" s="126">
        <v>0</v>
      </c>
      <c r="J238" s="126">
        <v>0</v>
      </c>
      <c r="K238" s="126">
        <v>0</v>
      </c>
      <c r="L238" s="126">
        <v>0</v>
      </c>
      <c r="M238" s="126">
        <v>0</v>
      </c>
      <c r="N238" s="126">
        <v>0</v>
      </c>
      <c r="O238" s="115">
        <v>0</v>
      </c>
      <c r="P238" s="126">
        <v>0</v>
      </c>
      <c r="Q238" s="126">
        <v>0</v>
      </c>
      <c r="R238" s="126">
        <v>0</v>
      </c>
      <c r="S238" s="126">
        <v>0</v>
      </c>
      <c r="T238" s="126">
        <v>0</v>
      </c>
      <c r="U238" s="126">
        <v>0</v>
      </c>
      <c r="V238" s="126">
        <v>0</v>
      </c>
      <c r="W238" s="126">
        <v>0</v>
      </c>
      <c r="X238" s="126">
        <v>0</v>
      </c>
      <c r="Y238" s="126">
        <v>0</v>
      </c>
      <c r="Z238" s="126">
        <v>0</v>
      </c>
      <c r="AA238" s="126">
        <v>0</v>
      </c>
      <c r="AB238" s="126">
        <v>0</v>
      </c>
      <c r="AC238" s="126">
        <v>0</v>
      </c>
      <c r="AD238" s="115">
        <v>0.05</v>
      </c>
      <c r="AE238" s="115">
        <v>0</v>
      </c>
      <c r="AF238" s="115">
        <v>1</v>
      </c>
      <c r="AG238" s="115">
        <v>1</v>
      </c>
      <c r="AH238" s="125">
        <v>31.536000000000001</v>
      </c>
      <c r="AI238" s="125" t="s">
        <v>1097</v>
      </c>
      <c r="AJ238" s="125" t="s">
        <v>695</v>
      </c>
      <c r="AK238" s="125"/>
      <c r="AL238" s="124"/>
      <c r="AM238" s="124"/>
      <c r="AN238" s="124"/>
      <c r="AO238" s="124"/>
      <c r="AP238" s="124"/>
      <c r="AQ238" s="124"/>
      <c r="AR238" s="123"/>
      <c r="AS238" s="123"/>
      <c r="AT238" s="123"/>
      <c r="AU238" s="122"/>
      <c r="AV238" s="122"/>
      <c r="AW238" s="122"/>
      <c r="AX238" s="120" t="s">
        <v>694</v>
      </c>
      <c r="AY238" s="120"/>
      <c r="AZ238" s="121"/>
      <c r="BA238" s="120"/>
      <c r="BB238" s="120"/>
      <c r="BC238" s="120"/>
      <c r="BD238" s="120"/>
      <c r="BE238" s="120"/>
      <c r="BF238" s="120"/>
      <c r="BG238" s="119"/>
      <c r="BH238" s="119"/>
      <c r="BI238" s="119"/>
      <c r="BJ238" s="119"/>
      <c r="BK238" s="118">
        <v>1</v>
      </c>
      <c r="BL238" s="118">
        <v>2</v>
      </c>
      <c r="BM238" s="117"/>
      <c r="BN238" s="116">
        <f t="shared" si="126"/>
        <v>1000</v>
      </c>
      <c r="BO238" s="115"/>
      <c r="BP238" s="115"/>
      <c r="BQ238" s="115"/>
      <c r="BR238" s="115"/>
      <c r="BS238" s="115"/>
      <c r="BT238" s="115"/>
      <c r="BU238" s="114">
        <f t="shared" si="127"/>
        <v>1000</v>
      </c>
      <c r="BV238" s="114">
        <f t="shared" si="128"/>
        <v>1000</v>
      </c>
      <c r="BW238" s="114">
        <f t="shared" si="129"/>
        <v>1000</v>
      </c>
      <c r="BX238" s="114">
        <f t="shared" si="130"/>
        <v>1000</v>
      </c>
      <c r="BY238" s="114">
        <f t="shared" si="131"/>
        <v>1000</v>
      </c>
      <c r="BZ238" s="114">
        <f t="shared" si="132"/>
        <v>1000</v>
      </c>
      <c r="CA238" s="114">
        <f t="shared" si="133"/>
        <v>1000</v>
      </c>
      <c r="CB238" s="113">
        <v>1000</v>
      </c>
      <c r="CC238" s="113">
        <v>1000</v>
      </c>
      <c r="CD238" s="113">
        <v>1000</v>
      </c>
      <c r="CE238" s="113">
        <v>1000</v>
      </c>
      <c r="CF238" s="113">
        <v>1000</v>
      </c>
      <c r="CG238" s="113">
        <v>1000</v>
      </c>
      <c r="CH238" s="113">
        <v>1000</v>
      </c>
      <c r="CI238" s="112" t="s">
        <v>1287</v>
      </c>
      <c r="CJ238" s="111">
        <v>30</v>
      </c>
      <c r="CK238" s="111">
        <v>30</v>
      </c>
      <c r="CL238" s="111">
        <v>30</v>
      </c>
      <c r="CM238" s="111">
        <v>30</v>
      </c>
      <c r="CN238" s="111">
        <v>30</v>
      </c>
      <c r="CO238" s="111">
        <v>30</v>
      </c>
      <c r="CP238" s="111">
        <v>30</v>
      </c>
      <c r="CQ238" s="111"/>
      <c r="CR238" s="110"/>
      <c r="CS238" s="110"/>
      <c r="CT238" s="110"/>
      <c r="CU238" s="110"/>
      <c r="CV238" s="110"/>
      <c r="CW238" s="110"/>
      <c r="CX238" s="110"/>
      <c r="CY238" s="110"/>
      <c r="CZ238" s="110"/>
      <c r="DA238" s="110"/>
      <c r="DB238" s="110"/>
      <c r="DC238" s="110"/>
      <c r="DD238" s="110"/>
    </row>
    <row r="239" spans="1:108" x14ac:dyDescent="0.25">
      <c r="A239" s="146" t="s">
        <v>1289</v>
      </c>
      <c r="B239" s="146" t="s">
        <v>1261</v>
      </c>
      <c r="C239" s="146" t="s">
        <v>1252</v>
      </c>
      <c r="D239" s="146" t="s">
        <v>1176</v>
      </c>
      <c r="E239" s="146" t="s">
        <v>1281</v>
      </c>
      <c r="F239" s="3" t="s">
        <v>1288</v>
      </c>
      <c r="G239" s="3" t="s">
        <v>863</v>
      </c>
      <c r="H239" s="145">
        <v>0</v>
      </c>
      <c r="I239" s="145">
        <v>0</v>
      </c>
      <c r="J239" s="145">
        <v>0</v>
      </c>
      <c r="K239" s="145">
        <v>0</v>
      </c>
      <c r="L239" s="145">
        <v>0</v>
      </c>
      <c r="M239" s="145">
        <v>0</v>
      </c>
      <c r="N239" s="145">
        <v>0</v>
      </c>
      <c r="O239" s="133">
        <v>0</v>
      </c>
      <c r="P239" s="145">
        <v>0</v>
      </c>
      <c r="Q239" s="145">
        <v>0</v>
      </c>
      <c r="R239" s="145">
        <v>0</v>
      </c>
      <c r="S239" s="145">
        <v>0</v>
      </c>
      <c r="T239" s="145">
        <v>0</v>
      </c>
      <c r="U239" s="145">
        <v>0</v>
      </c>
      <c r="V239" s="145">
        <v>0</v>
      </c>
      <c r="W239" s="145">
        <v>0</v>
      </c>
      <c r="X239" s="145">
        <v>0</v>
      </c>
      <c r="Y239" s="145">
        <v>0</v>
      </c>
      <c r="Z239" s="145">
        <v>0</v>
      </c>
      <c r="AA239" s="145">
        <v>0</v>
      </c>
      <c r="AB239" s="145">
        <v>0</v>
      </c>
      <c r="AC239" s="145">
        <v>0</v>
      </c>
      <c r="AD239" s="133">
        <v>0.05</v>
      </c>
      <c r="AE239" s="133">
        <v>0</v>
      </c>
      <c r="AF239" s="133">
        <v>1</v>
      </c>
      <c r="AG239" s="133">
        <v>1</v>
      </c>
      <c r="AH239" s="144">
        <v>31.536000000000001</v>
      </c>
      <c r="AI239" s="144" t="s">
        <v>1097</v>
      </c>
      <c r="AJ239" s="144" t="s">
        <v>695</v>
      </c>
      <c r="AK239" s="144"/>
      <c r="AL239" s="143"/>
      <c r="AM239" s="143"/>
      <c r="AN239" s="143"/>
      <c r="AO239" s="143"/>
      <c r="AP239" s="143"/>
      <c r="AQ239" s="143"/>
      <c r="AR239" s="142"/>
      <c r="AS239" s="142"/>
      <c r="AT239" s="142"/>
      <c r="AU239" s="141"/>
      <c r="AV239" s="141"/>
      <c r="AW239" s="141"/>
      <c r="AX239" s="140" t="s">
        <v>694</v>
      </c>
      <c r="AY239" s="140"/>
      <c r="AZ239" s="139"/>
      <c r="BA239" s="138"/>
      <c r="BB239" s="138"/>
      <c r="BC239" s="138"/>
      <c r="BD239" s="138"/>
      <c r="BE239" s="138"/>
      <c r="BF239" s="138"/>
      <c r="BG239" s="137"/>
      <c r="BH239" s="137"/>
      <c r="BI239" s="137"/>
      <c r="BJ239" s="137"/>
      <c r="BK239" s="136">
        <v>1</v>
      </c>
      <c r="BL239" s="136">
        <v>2</v>
      </c>
      <c r="BM239" s="135"/>
      <c r="BN239" s="134">
        <f t="shared" si="126"/>
        <v>0.7</v>
      </c>
      <c r="BO239" s="133"/>
      <c r="BP239" s="133"/>
      <c r="BQ239" s="133"/>
      <c r="BR239" s="133"/>
      <c r="BS239" s="133"/>
      <c r="BT239" s="133"/>
      <c r="BU239" s="132">
        <f t="shared" si="127"/>
        <v>0.7</v>
      </c>
      <c r="BV239" s="132">
        <f t="shared" si="128"/>
        <v>0.7</v>
      </c>
      <c r="BW239" s="132">
        <f t="shared" si="129"/>
        <v>0.7</v>
      </c>
      <c r="BX239" s="132">
        <f t="shared" si="130"/>
        <v>0.7</v>
      </c>
      <c r="BY239" s="132">
        <f t="shared" si="131"/>
        <v>0.7</v>
      </c>
      <c r="BZ239" s="132">
        <f t="shared" si="132"/>
        <v>0.7</v>
      </c>
      <c r="CA239" s="132">
        <f t="shared" si="133"/>
        <v>0.7</v>
      </c>
      <c r="CB239" s="131">
        <v>0.7</v>
      </c>
      <c r="CC239" s="131">
        <v>0.7</v>
      </c>
      <c r="CD239" s="131">
        <v>0.7</v>
      </c>
      <c r="CE239" s="131">
        <v>0.7</v>
      </c>
      <c r="CF239" s="131">
        <v>0.7</v>
      </c>
      <c r="CG239" s="131">
        <v>0.7</v>
      </c>
      <c r="CH239" s="131">
        <v>0.7</v>
      </c>
      <c r="CI239" s="130" t="s">
        <v>1287</v>
      </c>
      <c r="CJ239" s="129">
        <v>0.7</v>
      </c>
      <c r="CK239" s="129">
        <v>0.7</v>
      </c>
      <c r="CL239" s="129">
        <v>0.7</v>
      </c>
      <c r="CM239" s="129">
        <v>0.7</v>
      </c>
      <c r="CN239" s="129">
        <v>0.7</v>
      </c>
      <c r="CO239" s="129">
        <v>0.7</v>
      </c>
      <c r="CP239" s="129">
        <v>0.7</v>
      </c>
      <c r="CQ239" s="129"/>
      <c r="CR239" s="128"/>
      <c r="CS239" s="128"/>
      <c r="CT239" s="128"/>
      <c r="CU239" s="128"/>
      <c r="CV239" s="128"/>
      <c r="CW239" s="128"/>
      <c r="CX239" s="128"/>
      <c r="CY239" s="128"/>
      <c r="CZ239" s="128"/>
      <c r="DA239" s="128"/>
      <c r="DB239" s="128"/>
      <c r="DC239" s="128"/>
      <c r="DD239" s="128"/>
    </row>
    <row r="240" spans="1:108" x14ac:dyDescent="0.25">
      <c r="A240" s="127" t="s">
        <v>1286</v>
      </c>
      <c r="B240" s="127" t="s">
        <v>1253</v>
      </c>
      <c r="C240" s="127" t="s">
        <v>1252</v>
      </c>
      <c r="D240" s="127" t="s">
        <v>1176</v>
      </c>
      <c r="E240" s="127" t="s">
        <v>1281</v>
      </c>
      <c r="F240" s="1" t="s">
        <v>1285</v>
      </c>
      <c r="G240" s="1" t="s">
        <v>863</v>
      </c>
      <c r="H240" s="126">
        <v>0</v>
      </c>
      <c r="I240" s="126">
        <v>0</v>
      </c>
      <c r="J240" s="126">
        <v>0</v>
      </c>
      <c r="K240" s="126">
        <v>0</v>
      </c>
      <c r="L240" s="126">
        <v>0</v>
      </c>
      <c r="M240" s="126">
        <v>0</v>
      </c>
      <c r="N240" s="126">
        <v>0</v>
      </c>
      <c r="O240" s="115">
        <v>0</v>
      </c>
      <c r="P240" s="126">
        <v>0</v>
      </c>
      <c r="Q240" s="126">
        <v>0</v>
      </c>
      <c r="R240" s="126">
        <v>0</v>
      </c>
      <c r="S240" s="126">
        <v>0</v>
      </c>
      <c r="T240" s="126">
        <v>0</v>
      </c>
      <c r="U240" s="126">
        <v>0</v>
      </c>
      <c r="V240" s="126">
        <v>0</v>
      </c>
      <c r="W240" s="126">
        <v>0</v>
      </c>
      <c r="X240" s="126">
        <v>0</v>
      </c>
      <c r="Y240" s="126">
        <v>0</v>
      </c>
      <c r="Z240" s="126">
        <v>0</v>
      </c>
      <c r="AA240" s="126">
        <v>0</v>
      </c>
      <c r="AB240" s="126">
        <v>0</v>
      </c>
      <c r="AC240" s="126">
        <v>0</v>
      </c>
      <c r="AD240" s="115">
        <v>0.05</v>
      </c>
      <c r="AE240" s="115">
        <v>0</v>
      </c>
      <c r="AF240" s="115">
        <v>1</v>
      </c>
      <c r="AG240" s="115">
        <v>1</v>
      </c>
      <c r="AH240" s="125">
        <v>31.536000000000001</v>
      </c>
      <c r="AI240" s="125" t="s">
        <v>1097</v>
      </c>
      <c r="AJ240" s="125" t="s">
        <v>695</v>
      </c>
      <c r="AK240" s="125"/>
      <c r="AL240" s="124"/>
      <c r="AM240" s="124"/>
      <c r="AN240" s="124"/>
      <c r="AO240" s="124"/>
      <c r="AP240" s="124"/>
      <c r="AQ240" s="124"/>
      <c r="AR240" s="123"/>
      <c r="AS240" s="123"/>
      <c r="AT240" s="123"/>
      <c r="AU240" s="122"/>
      <c r="AV240" s="122"/>
      <c r="AW240" s="122"/>
      <c r="AX240" s="120" t="s">
        <v>694</v>
      </c>
      <c r="AY240" s="120"/>
      <c r="AZ240" s="121"/>
      <c r="BA240" s="120"/>
      <c r="BB240" s="120"/>
      <c r="BC240" s="120"/>
      <c r="BD240" s="120"/>
      <c r="BE240" s="120"/>
      <c r="BF240" s="120"/>
      <c r="BG240" s="119"/>
      <c r="BH240" s="119"/>
      <c r="BI240" s="119"/>
      <c r="BJ240" s="119"/>
      <c r="BK240" s="118">
        <v>1</v>
      </c>
      <c r="BL240" s="118">
        <v>2</v>
      </c>
      <c r="BM240" s="117"/>
      <c r="BN240" s="116">
        <f t="shared" si="126"/>
        <v>2.5</v>
      </c>
      <c r="BO240" s="115"/>
      <c r="BP240" s="115"/>
      <c r="BQ240" s="115"/>
      <c r="BR240" s="115"/>
      <c r="BS240" s="115"/>
      <c r="BT240" s="115"/>
      <c r="BU240" s="114">
        <f t="shared" si="127"/>
        <v>2.5</v>
      </c>
      <c r="BV240" s="114">
        <f t="shared" si="128"/>
        <v>4</v>
      </c>
      <c r="BW240" s="114">
        <f t="shared" si="129"/>
        <v>4</v>
      </c>
      <c r="BX240" s="114">
        <f t="shared" si="130"/>
        <v>4</v>
      </c>
      <c r="BY240" s="114">
        <f t="shared" si="131"/>
        <v>4</v>
      </c>
      <c r="BZ240" s="114">
        <f t="shared" si="132"/>
        <v>4</v>
      </c>
      <c r="CA240" s="114">
        <f t="shared" si="133"/>
        <v>4</v>
      </c>
      <c r="CB240" s="113">
        <v>2.5</v>
      </c>
      <c r="CC240" s="113">
        <v>4</v>
      </c>
      <c r="CD240" s="113">
        <v>4</v>
      </c>
      <c r="CE240" s="113">
        <v>4</v>
      </c>
      <c r="CF240" s="113">
        <v>4</v>
      </c>
      <c r="CG240" s="113">
        <v>4</v>
      </c>
      <c r="CH240" s="113">
        <v>4</v>
      </c>
      <c r="CI240" s="112" t="s">
        <v>1279</v>
      </c>
      <c r="CJ240" s="111">
        <v>2.5</v>
      </c>
      <c r="CK240" s="111">
        <v>4</v>
      </c>
      <c r="CL240" s="111">
        <v>4</v>
      </c>
      <c r="CM240" s="111">
        <v>4</v>
      </c>
      <c r="CN240" s="111">
        <v>4</v>
      </c>
      <c r="CO240" s="111">
        <v>4</v>
      </c>
      <c r="CP240" s="111">
        <v>4</v>
      </c>
      <c r="CQ240" s="111"/>
      <c r="CR240" s="110"/>
      <c r="CS240" s="110"/>
      <c r="CT240" s="110"/>
      <c r="CU240" s="110"/>
      <c r="CV240" s="110"/>
      <c r="CW240" s="110"/>
      <c r="CX240" s="110"/>
      <c r="CY240" s="110"/>
      <c r="CZ240" s="110"/>
      <c r="DA240" s="110"/>
      <c r="DB240" s="110"/>
      <c r="DC240" s="110"/>
      <c r="DD240" s="110"/>
    </row>
    <row r="241" spans="1:108" x14ac:dyDescent="0.25">
      <c r="A241" s="146" t="s">
        <v>1284</v>
      </c>
      <c r="B241" s="146" t="s">
        <v>1253</v>
      </c>
      <c r="C241" s="146" t="s">
        <v>1252</v>
      </c>
      <c r="D241" s="146" t="s">
        <v>1176</v>
      </c>
      <c r="E241" s="146" t="s">
        <v>1281</v>
      </c>
      <c r="F241" s="3" t="s">
        <v>1283</v>
      </c>
      <c r="G241" s="3" t="s">
        <v>863</v>
      </c>
      <c r="H241" s="145">
        <v>0</v>
      </c>
      <c r="I241" s="145">
        <v>0</v>
      </c>
      <c r="J241" s="145">
        <v>0</v>
      </c>
      <c r="K241" s="145">
        <v>0</v>
      </c>
      <c r="L241" s="145">
        <v>0</v>
      </c>
      <c r="M241" s="145">
        <v>0</v>
      </c>
      <c r="N241" s="145">
        <v>0</v>
      </c>
      <c r="O241" s="133">
        <v>0</v>
      </c>
      <c r="P241" s="145">
        <v>0</v>
      </c>
      <c r="Q241" s="145">
        <v>0</v>
      </c>
      <c r="R241" s="145">
        <v>0</v>
      </c>
      <c r="S241" s="145">
        <v>0</v>
      </c>
      <c r="T241" s="145">
        <v>0</v>
      </c>
      <c r="U241" s="145">
        <v>0</v>
      </c>
      <c r="V241" s="145">
        <v>0</v>
      </c>
      <c r="W241" s="145">
        <v>0</v>
      </c>
      <c r="X241" s="145">
        <v>0</v>
      </c>
      <c r="Y241" s="145">
        <v>0</v>
      </c>
      <c r="Z241" s="145">
        <v>0</v>
      </c>
      <c r="AA241" s="145">
        <v>0</v>
      </c>
      <c r="AB241" s="145">
        <v>0</v>
      </c>
      <c r="AC241" s="145">
        <v>0</v>
      </c>
      <c r="AD241" s="133">
        <v>0.05</v>
      </c>
      <c r="AE241" s="133">
        <v>0</v>
      </c>
      <c r="AF241" s="133">
        <v>1</v>
      </c>
      <c r="AG241" s="133">
        <v>1</v>
      </c>
      <c r="AH241" s="144">
        <v>31.536000000000001</v>
      </c>
      <c r="AI241" s="144" t="s">
        <v>1097</v>
      </c>
      <c r="AJ241" s="144" t="s">
        <v>695</v>
      </c>
      <c r="AK241" s="144"/>
      <c r="AL241" s="143"/>
      <c r="AM241" s="143"/>
      <c r="AN241" s="143"/>
      <c r="AO241" s="143"/>
      <c r="AP241" s="143"/>
      <c r="AQ241" s="143"/>
      <c r="AR241" s="142"/>
      <c r="AS241" s="142"/>
      <c r="AT241" s="142"/>
      <c r="AU241" s="141"/>
      <c r="AV241" s="141"/>
      <c r="AW241" s="141"/>
      <c r="AX241" s="140" t="s">
        <v>694</v>
      </c>
      <c r="AY241" s="140"/>
      <c r="AZ241" s="139"/>
      <c r="BA241" s="138"/>
      <c r="BB241" s="138"/>
      <c r="BC241" s="138"/>
      <c r="BD241" s="138"/>
      <c r="BE241" s="138"/>
      <c r="BF241" s="138"/>
      <c r="BG241" s="137"/>
      <c r="BH241" s="137"/>
      <c r="BI241" s="137"/>
      <c r="BJ241" s="137"/>
      <c r="BK241" s="136">
        <v>1</v>
      </c>
      <c r="BL241" s="136">
        <v>2</v>
      </c>
      <c r="BM241" s="135"/>
      <c r="BN241" s="134">
        <f t="shared" si="126"/>
        <v>1.64</v>
      </c>
      <c r="BO241" s="133"/>
      <c r="BP241" s="133"/>
      <c r="BQ241" s="133"/>
      <c r="BR241" s="133"/>
      <c r="BS241" s="133"/>
      <c r="BT241" s="133"/>
      <c r="BU241" s="132">
        <f t="shared" si="127"/>
        <v>1.64</v>
      </c>
      <c r="BV241" s="132">
        <f t="shared" si="128"/>
        <v>1.64</v>
      </c>
      <c r="BW241" s="132">
        <f t="shared" si="129"/>
        <v>1.64</v>
      </c>
      <c r="BX241" s="132">
        <f t="shared" si="130"/>
        <v>1.64</v>
      </c>
      <c r="BY241" s="132">
        <f t="shared" si="131"/>
        <v>1.64</v>
      </c>
      <c r="BZ241" s="132">
        <f t="shared" si="132"/>
        <v>1.64</v>
      </c>
      <c r="CA241" s="132">
        <f t="shared" si="133"/>
        <v>1.64</v>
      </c>
      <c r="CB241" s="131">
        <v>1.64</v>
      </c>
      <c r="CC241" s="131">
        <v>1.64</v>
      </c>
      <c r="CD241" s="131">
        <v>1.64</v>
      </c>
      <c r="CE241" s="131">
        <v>1.64</v>
      </c>
      <c r="CF241" s="131">
        <v>1.64</v>
      </c>
      <c r="CG241" s="131">
        <v>1.64</v>
      </c>
      <c r="CH241" s="131">
        <v>1.64</v>
      </c>
      <c r="CI241" s="130" t="s">
        <v>1279</v>
      </c>
      <c r="CJ241" s="129">
        <v>1.64</v>
      </c>
      <c r="CK241" s="129">
        <v>1.64</v>
      </c>
      <c r="CL241" s="129">
        <v>1.64</v>
      </c>
      <c r="CM241" s="129">
        <v>1.64</v>
      </c>
      <c r="CN241" s="129">
        <v>1.64</v>
      </c>
      <c r="CO241" s="129">
        <v>1.64</v>
      </c>
      <c r="CP241" s="129">
        <v>1.64</v>
      </c>
      <c r="CQ241" s="129"/>
      <c r="CR241" s="128"/>
      <c r="CS241" s="128"/>
      <c r="CT241" s="128"/>
      <c r="CU241" s="128"/>
      <c r="CV241" s="128"/>
      <c r="CW241" s="128"/>
      <c r="CX241" s="128"/>
      <c r="CY241" s="128"/>
      <c r="CZ241" s="128"/>
      <c r="DA241" s="128"/>
      <c r="DB241" s="128"/>
      <c r="DC241" s="128"/>
      <c r="DD241" s="128"/>
    </row>
    <row r="242" spans="1:108" x14ac:dyDescent="0.25">
      <c r="A242" s="127" t="s">
        <v>1282</v>
      </c>
      <c r="B242" s="127" t="s">
        <v>1253</v>
      </c>
      <c r="C242" s="127" t="s">
        <v>1252</v>
      </c>
      <c r="D242" s="127" t="s">
        <v>1176</v>
      </c>
      <c r="E242" s="127" t="s">
        <v>1281</v>
      </c>
      <c r="F242" s="1" t="s">
        <v>1280</v>
      </c>
      <c r="G242" s="1" t="s">
        <v>863</v>
      </c>
      <c r="H242" s="126">
        <v>0</v>
      </c>
      <c r="I242" s="126">
        <v>0</v>
      </c>
      <c r="J242" s="126">
        <v>0</v>
      </c>
      <c r="K242" s="126">
        <v>0</v>
      </c>
      <c r="L242" s="126">
        <v>0</v>
      </c>
      <c r="M242" s="126">
        <v>0</v>
      </c>
      <c r="N242" s="126">
        <v>0</v>
      </c>
      <c r="O242" s="115">
        <v>0</v>
      </c>
      <c r="P242" s="126">
        <v>0</v>
      </c>
      <c r="Q242" s="126">
        <v>0</v>
      </c>
      <c r="R242" s="126">
        <v>0</v>
      </c>
      <c r="S242" s="126">
        <v>0</v>
      </c>
      <c r="T242" s="126">
        <v>0</v>
      </c>
      <c r="U242" s="126">
        <v>0</v>
      </c>
      <c r="V242" s="126">
        <v>0</v>
      </c>
      <c r="W242" s="126">
        <v>0</v>
      </c>
      <c r="X242" s="126">
        <v>0</v>
      </c>
      <c r="Y242" s="126">
        <v>0</v>
      </c>
      <c r="Z242" s="126">
        <v>0</v>
      </c>
      <c r="AA242" s="126">
        <v>0</v>
      </c>
      <c r="AB242" s="126">
        <v>0</v>
      </c>
      <c r="AC242" s="126">
        <v>0</v>
      </c>
      <c r="AD242" s="115">
        <v>0.05</v>
      </c>
      <c r="AE242" s="115">
        <v>0</v>
      </c>
      <c r="AF242" s="115">
        <v>1</v>
      </c>
      <c r="AG242" s="115">
        <v>1</v>
      </c>
      <c r="AH242" s="125">
        <v>31.536000000000001</v>
      </c>
      <c r="AI242" s="125" t="s">
        <v>1097</v>
      </c>
      <c r="AJ242" s="125" t="s">
        <v>695</v>
      </c>
      <c r="AK242" s="125"/>
      <c r="AL242" s="124"/>
      <c r="AM242" s="124"/>
      <c r="AN242" s="124"/>
      <c r="AO242" s="124"/>
      <c r="AP242" s="124"/>
      <c r="AQ242" s="124"/>
      <c r="AR242" s="123"/>
      <c r="AS242" s="123"/>
      <c r="AT242" s="123"/>
      <c r="AU242" s="122"/>
      <c r="AV242" s="122"/>
      <c r="AW242" s="122"/>
      <c r="AX242" s="120" t="s">
        <v>694</v>
      </c>
      <c r="AY242" s="120"/>
      <c r="AZ242" s="121"/>
      <c r="BA242" s="120"/>
      <c r="BB242" s="120"/>
      <c r="BC242" s="120"/>
      <c r="BD242" s="120"/>
      <c r="BE242" s="120"/>
      <c r="BF242" s="120"/>
      <c r="BG242" s="119"/>
      <c r="BH242" s="119"/>
      <c r="BI242" s="119"/>
      <c r="BJ242" s="119"/>
      <c r="BK242" s="118">
        <v>1</v>
      </c>
      <c r="BL242" s="118">
        <v>2</v>
      </c>
      <c r="BM242" s="117"/>
      <c r="BN242" s="116">
        <f t="shared" si="126"/>
        <v>0</v>
      </c>
      <c r="BO242" s="115"/>
      <c r="BP242" s="115"/>
      <c r="BQ242" s="115"/>
      <c r="BR242" s="115"/>
      <c r="BS242" s="115"/>
      <c r="BT242" s="115"/>
      <c r="BU242" s="114">
        <f t="shared" si="127"/>
        <v>0</v>
      </c>
      <c r="BV242" s="114">
        <f t="shared" si="128"/>
        <v>1.4</v>
      </c>
      <c r="BW242" s="114">
        <f t="shared" si="129"/>
        <v>1.4</v>
      </c>
      <c r="BX242" s="114">
        <f t="shared" si="130"/>
        <v>1.4</v>
      </c>
      <c r="BY242" s="114">
        <f t="shared" si="131"/>
        <v>1.4</v>
      </c>
      <c r="BZ242" s="114">
        <f t="shared" si="132"/>
        <v>1.4</v>
      </c>
      <c r="CA242" s="114">
        <f t="shared" si="133"/>
        <v>1.4</v>
      </c>
      <c r="CB242" s="113">
        <v>0</v>
      </c>
      <c r="CC242" s="113">
        <v>1.4</v>
      </c>
      <c r="CD242" s="113">
        <v>1.4</v>
      </c>
      <c r="CE242" s="113">
        <v>1.4</v>
      </c>
      <c r="CF242" s="113">
        <v>1.4</v>
      </c>
      <c r="CG242" s="113">
        <v>1.4</v>
      </c>
      <c r="CH242" s="113">
        <v>1.4</v>
      </c>
      <c r="CI242" s="112" t="s">
        <v>1279</v>
      </c>
      <c r="CJ242" s="111">
        <v>0</v>
      </c>
      <c r="CK242" s="111">
        <v>1.4</v>
      </c>
      <c r="CL242" s="111">
        <v>1.4</v>
      </c>
      <c r="CM242" s="111">
        <v>1.4</v>
      </c>
      <c r="CN242" s="111">
        <v>1.4</v>
      </c>
      <c r="CO242" s="111">
        <v>1.4</v>
      </c>
      <c r="CP242" s="111">
        <v>1.4</v>
      </c>
      <c r="CQ242" s="111"/>
      <c r="CR242" s="110"/>
      <c r="CS242" s="110"/>
      <c r="CT242" s="110"/>
      <c r="CU242" s="110"/>
      <c r="CV242" s="110"/>
      <c r="CW242" s="110"/>
      <c r="CX242" s="110"/>
      <c r="CY242" s="110"/>
      <c r="CZ242" s="110"/>
      <c r="DA242" s="110"/>
      <c r="DB242" s="110"/>
      <c r="DC242" s="110"/>
      <c r="DD242" s="110"/>
    </row>
    <row r="243" spans="1:108" x14ac:dyDescent="0.25">
      <c r="A243" s="146" t="s">
        <v>1278</v>
      </c>
      <c r="B243" s="146" t="s">
        <v>1253</v>
      </c>
      <c r="C243" s="146" t="s">
        <v>1252</v>
      </c>
      <c r="D243" s="146" t="s">
        <v>1264</v>
      </c>
      <c r="E243" s="146" t="s">
        <v>1268</v>
      </c>
      <c r="F243" s="3" t="s">
        <v>1277</v>
      </c>
      <c r="G243" s="3" t="s">
        <v>863</v>
      </c>
      <c r="H243" s="145">
        <v>0</v>
      </c>
      <c r="I243" s="145">
        <v>0</v>
      </c>
      <c r="J243" s="145">
        <v>0</v>
      </c>
      <c r="K243" s="145">
        <v>0</v>
      </c>
      <c r="L243" s="145">
        <v>0</v>
      </c>
      <c r="M243" s="145">
        <v>0</v>
      </c>
      <c r="N243" s="145">
        <v>0</v>
      </c>
      <c r="O243" s="133">
        <v>0</v>
      </c>
      <c r="P243" s="145">
        <v>0</v>
      </c>
      <c r="Q243" s="145">
        <v>0</v>
      </c>
      <c r="R243" s="145">
        <v>0</v>
      </c>
      <c r="S243" s="145">
        <v>0</v>
      </c>
      <c r="T243" s="145">
        <v>0</v>
      </c>
      <c r="U243" s="145">
        <v>0</v>
      </c>
      <c r="V243" s="145">
        <v>0</v>
      </c>
      <c r="W243" s="145">
        <v>0</v>
      </c>
      <c r="X243" s="145">
        <v>0</v>
      </c>
      <c r="Y243" s="145">
        <v>0</v>
      </c>
      <c r="Z243" s="145">
        <v>0</v>
      </c>
      <c r="AA243" s="145">
        <v>0</v>
      </c>
      <c r="AB243" s="145">
        <v>0</v>
      </c>
      <c r="AC243" s="145">
        <v>0</v>
      </c>
      <c r="AD243" s="133">
        <v>0.05</v>
      </c>
      <c r="AE243" s="133">
        <v>0</v>
      </c>
      <c r="AF243" s="133">
        <v>1</v>
      </c>
      <c r="AG243" s="133">
        <v>1</v>
      </c>
      <c r="AH243" s="144">
        <v>31.536000000000001</v>
      </c>
      <c r="AI243" s="144" t="s">
        <v>1097</v>
      </c>
      <c r="AJ243" s="144" t="s">
        <v>695</v>
      </c>
      <c r="AK243" s="144"/>
      <c r="AL243" s="143"/>
      <c r="AM243" s="143"/>
      <c r="AN243" s="143"/>
      <c r="AO243" s="143"/>
      <c r="AP243" s="143"/>
      <c r="AQ243" s="143"/>
      <c r="AR243" s="142"/>
      <c r="AS243" s="142"/>
      <c r="AT243" s="142"/>
      <c r="AU243" s="141"/>
      <c r="AV243" s="141"/>
      <c r="AW243" s="141"/>
      <c r="AX243" s="140" t="s">
        <v>694</v>
      </c>
      <c r="AY243" s="140"/>
      <c r="AZ243" s="139"/>
      <c r="BA243" s="138"/>
      <c r="BB243" s="138"/>
      <c r="BC243" s="138"/>
      <c r="BD243" s="138"/>
      <c r="BE243" s="138"/>
      <c r="BF243" s="138"/>
      <c r="BG243" s="137"/>
      <c r="BH243" s="137"/>
      <c r="BI243" s="137"/>
      <c r="BJ243" s="137"/>
      <c r="BK243" s="136">
        <v>1</v>
      </c>
      <c r="BL243" s="136">
        <v>2</v>
      </c>
      <c r="BM243" s="135"/>
      <c r="BN243" s="134">
        <f t="shared" si="126"/>
        <v>1000</v>
      </c>
      <c r="BO243" s="133"/>
      <c r="BP243" s="133"/>
      <c r="BQ243" s="133"/>
      <c r="BR243" s="133"/>
      <c r="BS243" s="133"/>
      <c r="BT243" s="133"/>
      <c r="BU243" s="132">
        <f t="shared" si="127"/>
        <v>1000</v>
      </c>
      <c r="BV243" s="132">
        <f t="shared" si="128"/>
        <v>1000</v>
      </c>
      <c r="BW243" s="132">
        <f t="shared" si="129"/>
        <v>1000</v>
      </c>
      <c r="BX243" s="132">
        <f t="shared" si="130"/>
        <v>1000</v>
      </c>
      <c r="BY243" s="132">
        <f t="shared" si="131"/>
        <v>1000</v>
      </c>
      <c r="BZ243" s="132">
        <f t="shared" si="132"/>
        <v>1000</v>
      </c>
      <c r="CA243" s="132">
        <f t="shared" si="133"/>
        <v>1000</v>
      </c>
      <c r="CB243" s="131">
        <v>1000</v>
      </c>
      <c r="CC243" s="131">
        <v>1000</v>
      </c>
      <c r="CD243" s="131">
        <v>1000</v>
      </c>
      <c r="CE243" s="131">
        <v>1000</v>
      </c>
      <c r="CF243" s="131">
        <v>1000</v>
      </c>
      <c r="CG243" s="131">
        <v>1000</v>
      </c>
      <c r="CH243" s="131">
        <v>1000</v>
      </c>
      <c r="CI243" s="130" t="s">
        <v>1274</v>
      </c>
      <c r="CJ243" s="129">
        <v>30</v>
      </c>
      <c r="CK243" s="129">
        <v>30</v>
      </c>
      <c r="CL243" s="129">
        <v>30</v>
      </c>
      <c r="CM243" s="129">
        <v>30</v>
      </c>
      <c r="CN243" s="129">
        <v>30</v>
      </c>
      <c r="CO243" s="129">
        <v>30</v>
      </c>
      <c r="CP243" s="129">
        <v>30</v>
      </c>
      <c r="CQ243" s="129"/>
      <c r="CR243" s="128"/>
      <c r="CS243" s="128"/>
      <c r="CT243" s="128"/>
      <c r="CU243" s="128"/>
      <c r="CV243" s="128"/>
      <c r="CW243" s="128"/>
      <c r="CX243" s="128"/>
      <c r="CY243" s="128"/>
      <c r="CZ243" s="128"/>
      <c r="DA243" s="128"/>
      <c r="DB243" s="128"/>
      <c r="DC243" s="128"/>
      <c r="DD243" s="128"/>
    </row>
    <row r="244" spans="1:108" x14ac:dyDescent="0.25">
      <c r="A244" s="127" t="s">
        <v>1276</v>
      </c>
      <c r="B244" s="127" t="s">
        <v>1261</v>
      </c>
      <c r="C244" s="127" t="s">
        <v>1252</v>
      </c>
      <c r="D244" s="127" t="s">
        <v>1176</v>
      </c>
      <c r="E244" s="127" t="s">
        <v>1268</v>
      </c>
      <c r="F244" s="1" t="s">
        <v>1275</v>
      </c>
      <c r="G244" s="1" t="s">
        <v>863</v>
      </c>
      <c r="H244" s="126">
        <v>0</v>
      </c>
      <c r="I244" s="126">
        <v>0</v>
      </c>
      <c r="J244" s="126">
        <v>0</v>
      </c>
      <c r="K244" s="126">
        <v>0</v>
      </c>
      <c r="L244" s="126">
        <v>0</v>
      </c>
      <c r="M244" s="126">
        <v>0</v>
      </c>
      <c r="N244" s="126">
        <v>0</v>
      </c>
      <c r="O244" s="115">
        <v>0</v>
      </c>
      <c r="P244" s="126">
        <v>0</v>
      </c>
      <c r="Q244" s="126">
        <v>0</v>
      </c>
      <c r="R244" s="126">
        <v>0</v>
      </c>
      <c r="S244" s="126">
        <v>0</v>
      </c>
      <c r="T244" s="126">
        <v>0</v>
      </c>
      <c r="U244" s="126">
        <v>0</v>
      </c>
      <c r="V244" s="126">
        <v>0</v>
      </c>
      <c r="W244" s="126">
        <v>0</v>
      </c>
      <c r="X244" s="126">
        <v>0</v>
      </c>
      <c r="Y244" s="126">
        <v>0</v>
      </c>
      <c r="Z244" s="126">
        <v>0</v>
      </c>
      <c r="AA244" s="126">
        <v>0</v>
      </c>
      <c r="AB244" s="126">
        <v>0</v>
      </c>
      <c r="AC244" s="126">
        <v>0</v>
      </c>
      <c r="AD244" s="115">
        <v>0.05</v>
      </c>
      <c r="AE244" s="115">
        <v>0</v>
      </c>
      <c r="AF244" s="115">
        <v>1</v>
      </c>
      <c r="AG244" s="115">
        <v>1</v>
      </c>
      <c r="AH244" s="125">
        <v>31.536000000000001</v>
      </c>
      <c r="AI244" s="125" t="s">
        <v>1097</v>
      </c>
      <c r="AJ244" s="125" t="s">
        <v>695</v>
      </c>
      <c r="AK244" s="125"/>
      <c r="AL244" s="124"/>
      <c r="AM244" s="124"/>
      <c r="AN244" s="124"/>
      <c r="AO244" s="124"/>
      <c r="AP244" s="124"/>
      <c r="AQ244" s="124"/>
      <c r="AR244" s="123"/>
      <c r="AS244" s="123"/>
      <c r="AT244" s="123"/>
      <c r="AU244" s="122"/>
      <c r="AV244" s="122"/>
      <c r="AW244" s="122"/>
      <c r="AX244" s="120" t="s">
        <v>694</v>
      </c>
      <c r="AY244" s="120"/>
      <c r="AZ244" s="121"/>
      <c r="BA244" s="120"/>
      <c r="BB244" s="120"/>
      <c r="BC244" s="120"/>
      <c r="BD244" s="120"/>
      <c r="BE244" s="120"/>
      <c r="BF244" s="120"/>
      <c r="BG244" s="119"/>
      <c r="BH244" s="119"/>
      <c r="BI244" s="119"/>
      <c r="BJ244" s="119"/>
      <c r="BK244" s="118">
        <v>1</v>
      </c>
      <c r="BL244" s="118">
        <v>2</v>
      </c>
      <c r="BM244" s="117"/>
      <c r="BN244" s="116">
        <f t="shared" si="126"/>
        <v>0.7</v>
      </c>
      <c r="BO244" s="115"/>
      <c r="BP244" s="115"/>
      <c r="BQ244" s="115"/>
      <c r="BR244" s="115"/>
      <c r="BS244" s="115"/>
      <c r="BT244" s="115"/>
      <c r="BU244" s="114">
        <f t="shared" si="127"/>
        <v>0.7</v>
      </c>
      <c r="BV244" s="114">
        <f t="shared" si="128"/>
        <v>0.7</v>
      </c>
      <c r="BW244" s="114">
        <f t="shared" si="129"/>
        <v>0.7</v>
      </c>
      <c r="BX244" s="114">
        <f t="shared" si="130"/>
        <v>0.7</v>
      </c>
      <c r="BY244" s="114">
        <f t="shared" si="131"/>
        <v>0.7</v>
      </c>
      <c r="BZ244" s="114">
        <f t="shared" si="132"/>
        <v>0.7</v>
      </c>
      <c r="CA244" s="114">
        <f t="shared" si="133"/>
        <v>0.7</v>
      </c>
      <c r="CB244" s="113">
        <v>0.7</v>
      </c>
      <c r="CC244" s="113">
        <v>0.7</v>
      </c>
      <c r="CD244" s="113">
        <v>0.7</v>
      </c>
      <c r="CE244" s="113">
        <v>0.7</v>
      </c>
      <c r="CF244" s="113">
        <v>0.7</v>
      </c>
      <c r="CG244" s="113">
        <v>0.7</v>
      </c>
      <c r="CH244" s="113">
        <v>0.7</v>
      </c>
      <c r="CI244" s="112" t="s">
        <v>1274</v>
      </c>
      <c r="CJ244" s="111">
        <v>0.7</v>
      </c>
      <c r="CK244" s="111">
        <v>0.7</v>
      </c>
      <c r="CL244" s="111">
        <v>0.7</v>
      </c>
      <c r="CM244" s="111">
        <v>0.7</v>
      </c>
      <c r="CN244" s="111">
        <v>0.7</v>
      </c>
      <c r="CO244" s="111">
        <v>0.7</v>
      </c>
      <c r="CP244" s="111">
        <v>0.7</v>
      </c>
      <c r="CQ244" s="111"/>
      <c r="CR244" s="110"/>
      <c r="CS244" s="110"/>
      <c r="CT244" s="110"/>
      <c r="CU244" s="110"/>
      <c r="CV244" s="110"/>
      <c r="CW244" s="110"/>
      <c r="CX244" s="110"/>
      <c r="CY244" s="110"/>
      <c r="CZ244" s="110"/>
      <c r="DA244" s="110"/>
      <c r="DB244" s="110"/>
      <c r="DC244" s="110"/>
      <c r="DD244" s="110"/>
    </row>
    <row r="245" spans="1:108" x14ac:dyDescent="0.25">
      <c r="A245" s="146" t="s">
        <v>1273</v>
      </c>
      <c r="B245" s="146" t="s">
        <v>1253</v>
      </c>
      <c r="C245" s="146" t="s">
        <v>1252</v>
      </c>
      <c r="D245" s="146" t="s">
        <v>1176</v>
      </c>
      <c r="E245" s="146" t="s">
        <v>1268</v>
      </c>
      <c r="F245" s="3" t="s">
        <v>1272</v>
      </c>
      <c r="G245" s="3" t="s">
        <v>863</v>
      </c>
      <c r="H245" s="145">
        <v>0</v>
      </c>
      <c r="I245" s="145">
        <v>0</v>
      </c>
      <c r="J245" s="145">
        <v>0</v>
      </c>
      <c r="K245" s="145">
        <v>0</v>
      </c>
      <c r="L245" s="145">
        <v>0</v>
      </c>
      <c r="M245" s="145">
        <v>0</v>
      </c>
      <c r="N245" s="145">
        <v>0</v>
      </c>
      <c r="O245" s="133">
        <v>0</v>
      </c>
      <c r="P245" s="145">
        <v>0</v>
      </c>
      <c r="Q245" s="145">
        <v>0</v>
      </c>
      <c r="R245" s="145">
        <v>0</v>
      </c>
      <c r="S245" s="145">
        <v>0</v>
      </c>
      <c r="T245" s="145">
        <v>0</v>
      </c>
      <c r="U245" s="145">
        <v>0</v>
      </c>
      <c r="V245" s="145">
        <v>0</v>
      </c>
      <c r="W245" s="145">
        <v>0</v>
      </c>
      <c r="X245" s="145">
        <v>0</v>
      </c>
      <c r="Y245" s="145">
        <v>0</v>
      </c>
      <c r="Z245" s="145">
        <v>0</v>
      </c>
      <c r="AA245" s="145">
        <v>0</v>
      </c>
      <c r="AB245" s="145">
        <v>0</v>
      </c>
      <c r="AC245" s="145">
        <v>0</v>
      </c>
      <c r="AD245" s="133">
        <v>0.05</v>
      </c>
      <c r="AE245" s="133">
        <v>0</v>
      </c>
      <c r="AF245" s="133">
        <v>1</v>
      </c>
      <c r="AG245" s="133">
        <v>1</v>
      </c>
      <c r="AH245" s="144">
        <v>31.536000000000001</v>
      </c>
      <c r="AI245" s="144" t="s">
        <v>1097</v>
      </c>
      <c r="AJ245" s="144" t="s">
        <v>695</v>
      </c>
      <c r="AK245" s="144"/>
      <c r="AL245" s="143"/>
      <c r="AM245" s="143"/>
      <c r="AN245" s="143"/>
      <c r="AO245" s="143"/>
      <c r="AP245" s="143"/>
      <c r="AQ245" s="143"/>
      <c r="AR245" s="142"/>
      <c r="AS245" s="142"/>
      <c r="AT245" s="142"/>
      <c r="AU245" s="141"/>
      <c r="AV245" s="141"/>
      <c r="AW245" s="141"/>
      <c r="AX245" s="140" t="s">
        <v>694</v>
      </c>
      <c r="AY245" s="140"/>
      <c r="AZ245" s="139"/>
      <c r="BA245" s="138"/>
      <c r="BB245" s="138"/>
      <c r="BC245" s="138"/>
      <c r="BD245" s="138"/>
      <c r="BE245" s="138"/>
      <c r="BF245" s="138"/>
      <c r="BG245" s="137"/>
      <c r="BH245" s="137"/>
      <c r="BI245" s="137"/>
      <c r="BJ245" s="137"/>
      <c r="BK245" s="136">
        <v>1</v>
      </c>
      <c r="BL245" s="136">
        <v>2</v>
      </c>
      <c r="BM245" s="135"/>
      <c r="BN245" s="134">
        <f t="shared" si="126"/>
        <v>1.4</v>
      </c>
      <c r="BO245" s="133"/>
      <c r="BP245" s="133"/>
      <c r="BQ245" s="133"/>
      <c r="BR245" s="133"/>
      <c r="BS245" s="133"/>
      <c r="BT245" s="133"/>
      <c r="BU245" s="132">
        <f t="shared" si="127"/>
        <v>1.4</v>
      </c>
      <c r="BV245" s="132">
        <f t="shared" si="128"/>
        <v>1.4</v>
      </c>
      <c r="BW245" s="132">
        <f t="shared" si="129"/>
        <v>1.4</v>
      </c>
      <c r="BX245" s="132">
        <f t="shared" si="130"/>
        <v>1.4</v>
      </c>
      <c r="BY245" s="132">
        <f t="shared" si="131"/>
        <v>1.4</v>
      </c>
      <c r="BZ245" s="132">
        <f t="shared" si="132"/>
        <v>1.4</v>
      </c>
      <c r="CA245" s="132">
        <f t="shared" si="133"/>
        <v>1.4</v>
      </c>
      <c r="CB245" s="131">
        <v>1.4</v>
      </c>
      <c r="CC245" s="131">
        <v>1.4</v>
      </c>
      <c r="CD245" s="131">
        <v>1.4</v>
      </c>
      <c r="CE245" s="131">
        <v>1.4</v>
      </c>
      <c r="CF245" s="131">
        <v>1.4</v>
      </c>
      <c r="CG245" s="131">
        <v>1.4</v>
      </c>
      <c r="CH245" s="131">
        <v>1.4</v>
      </c>
      <c r="CI245" s="130" t="s">
        <v>1266</v>
      </c>
      <c r="CJ245" s="129">
        <v>1.4</v>
      </c>
      <c r="CK245" s="129">
        <v>1.4</v>
      </c>
      <c r="CL245" s="129">
        <v>1.4</v>
      </c>
      <c r="CM245" s="129">
        <v>1.4</v>
      </c>
      <c r="CN245" s="129">
        <v>1.4</v>
      </c>
      <c r="CO245" s="129">
        <v>1.4</v>
      </c>
      <c r="CP245" s="129">
        <v>1.4</v>
      </c>
      <c r="CQ245" s="129"/>
      <c r="CR245" s="128"/>
      <c r="CS245" s="128"/>
      <c r="CT245" s="128"/>
      <c r="CU245" s="128"/>
      <c r="CV245" s="128"/>
      <c r="CW245" s="128"/>
      <c r="CX245" s="128"/>
      <c r="CY245" s="128"/>
      <c r="CZ245" s="128"/>
      <c r="DA245" s="128"/>
      <c r="DB245" s="128"/>
      <c r="DC245" s="128"/>
      <c r="DD245" s="128"/>
    </row>
    <row r="246" spans="1:108" x14ac:dyDescent="0.25">
      <c r="A246" s="127" t="s">
        <v>1271</v>
      </c>
      <c r="B246" s="127" t="s">
        <v>1253</v>
      </c>
      <c r="C246" s="127" t="s">
        <v>1252</v>
      </c>
      <c r="D246" s="127" t="s">
        <v>1176</v>
      </c>
      <c r="E246" s="127" t="s">
        <v>1268</v>
      </c>
      <c r="F246" s="1" t="s">
        <v>1270</v>
      </c>
      <c r="G246" s="1" t="s">
        <v>863</v>
      </c>
      <c r="H246" s="126">
        <v>0</v>
      </c>
      <c r="I246" s="126">
        <v>0</v>
      </c>
      <c r="J246" s="126">
        <v>0</v>
      </c>
      <c r="K246" s="126">
        <v>0</v>
      </c>
      <c r="L246" s="126">
        <v>0</v>
      </c>
      <c r="M246" s="126">
        <v>0</v>
      </c>
      <c r="N246" s="126">
        <v>0</v>
      </c>
      <c r="O246" s="115">
        <v>0</v>
      </c>
      <c r="P246" s="126">
        <v>0</v>
      </c>
      <c r="Q246" s="126">
        <v>0</v>
      </c>
      <c r="R246" s="126">
        <v>0</v>
      </c>
      <c r="S246" s="126">
        <v>0</v>
      </c>
      <c r="T246" s="126">
        <v>0</v>
      </c>
      <c r="U246" s="126">
        <v>0</v>
      </c>
      <c r="V246" s="126">
        <v>0</v>
      </c>
      <c r="W246" s="126">
        <v>0</v>
      </c>
      <c r="X246" s="126">
        <v>0</v>
      </c>
      <c r="Y246" s="126">
        <v>0</v>
      </c>
      <c r="Z246" s="126">
        <v>0</v>
      </c>
      <c r="AA246" s="126">
        <v>0</v>
      </c>
      <c r="AB246" s="126">
        <v>0</v>
      </c>
      <c r="AC246" s="126">
        <v>0</v>
      </c>
      <c r="AD246" s="115">
        <v>0.05</v>
      </c>
      <c r="AE246" s="115">
        <v>0</v>
      </c>
      <c r="AF246" s="115">
        <v>1</v>
      </c>
      <c r="AG246" s="115">
        <v>1</v>
      </c>
      <c r="AH246" s="125">
        <v>31.536000000000001</v>
      </c>
      <c r="AI246" s="125" t="s">
        <v>1097</v>
      </c>
      <c r="AJ246" s="125" t="s">
        <v>695</v>
      </c>
      <c r="AK246" s="125"/>
      <c r="AL246" s="124"/>
      <c r="AM246" s="124"/>
      <c r="AN246" s="124"/>
      <c r="AO246" s="124"/>
      <c r="AP246" s="124"/>
      <c r="AQ246" s="124"/>
      <c r="AR246" s="123"/>
      <c r="AS246" s="123"/>
      <c r="AT246" s="123"/>
      <c r="AU246" s="122"/>
      <c r="AV246" s="122"/>
      <c r="AW246" s="122"/>
      <c r="AX246" s="120" t="s">
        <v>694</v>
      </c>
      <c r="AY246" s="120"/>
      <c r="AZ246" s="121"/>
      <c r="BA246" s="120"/>
      <c r="BB246" s="120"/>
      <c r="BC246" s="120"/>
      <c r="BD246" s="120"/>
      <c r="BE246" s="120"/>
      <c r="BF246" s="120"/>
      <c r="BG246" s="119"/>
      <c r="BH246" s="119"/>
      <c r="BI246" s="119"/>
      <c r="BJ246" s="119"/>
      <c r="BK246" s="118">
        <v>1</v>
      </c>
      <c r="BL246" s="118">
        <v>2</v>
      </c>
      <c r="BM246" s="117"/>
      <c r="BN246" s="116">
        <f t="shared" si="126"/>
        <v>1.64</v>
      </c>
      <c r="BO246" s="115"/>
      <c r="BP246" s="115"/>
      <c r="BQ246" s="115"/>
      <c r="BR246" s="115"/>
      <c r="BS246" s="115"/>
      <c r="BT246" s="115"/>
      <c r="BU246" s="114">
        <f t="shared" si="127"/>
        <v>1.64</v>
      </c>
      <c r="BV246" s="114">
        <f t="shared" si="128"/>
        <v>1.64</v>
      </c>
      <c r="BW246" s="114">
        <f t="shared" si="129"/>
        <v>1.64</v>
      </c>
      <c r="BX246" s="114">
        <f t="shared" si="130"/>
        <v>1.64</v>
      </c>
      <c r="BY246" s="114">
        <f t="shared" si="131"/>
        <v>1.64</v>
      </c>
      <c r="BZ246" s="114">
        <f t="shared" si="132"/>
        <v>1.64</v>
      </c>
      <c r="CA246" s="114">
        <f t="shared" si="133"/>
        <v>1.64</v>
      </c>
      <c r="CB246" s="113">
        <v>1.64</v>
      </c>
      <c r="CC246" s="113">
        <v>1.64</v>
      </c>
      <c r="CD246" s="113">
        <v>1.64</v>
      </c>
      <c r="CE246" s="113">
        <v>1.64</v>
      </c>
      <c r="CF246" s="113">
        <v>1.64</v>
      </c>
      <c r="CG246" s="113">
        <v>1.64</v>
      </c>
      <c r="CH246" s="113">
        <v>1.64</v>
      </c>
      <c r="CI246" s="112" t="s">
        <v>1266</v>
      </c>
      <c r="CJ246" s="111">
        <v>1.64</v>
      </c>
      <c r="CK246" s="111">
        <v>1.64</v>
      </c>
      <c r="CL246" s="111">
        <v>1.64</v>
      </c>
      <c r="CM246" s="111">
        <v>1.64</v>
      </c>
      <c r="CN246" s="111">
        <v>1.64</v>
      </c>
      <c r="CO246" s="111">
        <v>1.64</v>
      </c>
      <c r="CP246" s="111">
        <v>1.64</v>
      </c>
      <c r="CQ246" s="111"/>
      <c r="CR246" s="110"/>
      <c r="CS246" s="110"/>
      <c r="CT246" s="110"/>
      <c r="CU246" s="110"/>
      <c r="CV246" s="110"/>
      <c r="CW246" s="110"/>
      <c r="CX246" s="110"/>
      <c r="CY246" s="110"/>
      <c r="CZ246" s="110"/>
      <c r="DA246" s="110"/>
      <c r="DB246" s="110"/>
      <c r="DC246" s="110"/>
      <c r="DD246" s="110"/>
    </row>
    <row r="247" spans="1:108" x14ac:dyDescent="0.25">
      <c r="A247" s="146" t="s">
        <v>1269</v>
      </c>
      <c r="B247" s="146" t="s">
        <v>1253</v>
      </c>
      <c r="C247" s="146" t="s">
        <v>1252</v>
      </c>
      <c r="D247" s="146" t="s">
        <v>1176</v>
      </c>
      <c r="E247" s="146" t="s">
        <v>1268</v>
      </c>
      <c r="F247" s="3" t="s">
        <v>1267</v>
      </c>
      <c r="G247" s="3" t="s">
        <v>863</v>
      </c>
      <c r="H247" s="145">
        <v>0</v>
      </c>
      <c r="I247" s="145">
        <v>0</v>
      </c>
      <c r="J247" s="145">
        <v>0</v>
      </c>
      <c r="K247" s="145">
        <v>0</v>
      </c>
      <c r="L247" s="145">
        <v>0</v>
      </c>
      <c r="M247" s="145">
        <v>0</v>
      </c>
      <c r="N247" s="145">
        <v>0</v>
      </c>
      <c r="O247" s="133">
        <v>0</v>
      </c>
      <c r="P247" s="145">
        <v>0</v>
      </c>
      <c r="Q247" s="145">
        <v>0</v>
      </c>
      <c r="R247" s="145">
        <v>0</v>
      </c>
      <c r="S247" s="145">
        <v>0</v>
      </c>
      <c r="T247" s="145">
        <v>0</v>
      </c>
      <c r="U247" s="145">
        <v>0</v>
      </c>
      <c r="V247" s="145">
        <v>0</v>
      </c>
      <c r="W247" s="145">
        <v>0</v>
      </c>
      <c r="X247" s="145">
        <v>0</v>
      </c>
      <c r="Y247" s="145">
        <v>0</v>
      </c>
      <c r="Z247" s="145">
        <v>0</v>
      </c>
      <c r="AA247" s="145">
        <v>0</v>
      </c>
      <c r="AB247" s="145">
        <v>0</v>
      </c>
      <c r="AC247" s="145">
        <v>0</v>
      </c>
      <c r="AD247" s="133">
        <v>0.05</v>
      </c>
      <c r="AE247" s="133">
        <v>0</v>
      </c>
      <c r="AF247" s="133">
        <v>1</v>
      </c>
      <c r="AG247" s="133">
        <v>1</v>
      </c>
      <c r="AH247" s="144">
        <v>31.536000000000001</v>
      </c>
      <c r="AI247" s="144" t="s">
        <v>1097</v>
      </c>
      <c r="AJ247" s="144" t="s">
        <v>695</v>
      </c>
      <c r="AK247" s="144"/>
      <c r="AL247" s="143"/>
      <c r="AM247" s="143"/>
      <c r="AN247" s="143"/>
      <c r="AO247" s="143"/>
      <c r="AP247" s="143"/>
      <c r="AQ247" s="143"/>
      <c r="AR247" s="142"/>
      <c r="AS247" s="142"/>
      <c r="AT247" s="142"/>
      <c r="AU247" s="141"/>
      <c r="AV247" s="141"/>
      <c r="AW247" s="141"/>
      <c r="AX247" s="140" t="s">
        <v>694</v>
      </c>
      <c r="AY247" s="140"/>
      <c r="AZ247" s="139"/>
      <c r="BA247" s="138"/>
      <c r="BB247" s="138"/>
      <c r="BC247" s="138"/>
      <c r="BD247" s="138"/>
      <c r="BE247" s="138"/>
      <c r="BF247" s="138"/>
      <c r="BG247" s="137"/>
      <c r="BH247" s="137"/>
      <c r="BI247" s="137"/>
      <c r="BJ247" s="137"/>
      <c r="BK247" s="136">
        <v>1</v>
      </c>
      <c r="BL247" s="136">
        <v>2</v>
      </c>
      <c r="BM247" s="135"/>
      <c r="BN247" s="134">
        <f t="shared" si="126"/>
        <v>0</v>
      </c>
      <c r="BO247" s="133"/>
      <c r="BP247" s="133"/>
      <c r="BQ247" s="133"/>
      <c r="BR247" s="133"/>
      <c r="BS247" s="133"/>
      <c r="BT247" s="133"/>
      <c r="BU247" s="132">
        <f t="shared" si="127"/>
        <v>0</v>
      </c>
      <c r="BV247" s="132">
        <f t="shared" si="128"/>
        <v>1.4</v>
      </c>
      <c r="BW247" s="132">
        <f t="shared" si="129"/>
        <v>1.4</v>
      </c>
      <c r="BX247" s="132">
        <f t="shared" si="130"/>
        <v>1.4</v>
      </c>
      <c r="BY247" s="132">
        <f t="shared" si="131"/>
        <v>1.4</v>
      </c>
      <c r="BZ247" s="132">
        <f t="shared" si="132"/>
        <v>1.4</v>
      </c>
      <c r="CA247" s="132">
        <f t="shared" si="133"/>
        <v>1.4</v>
      </c>
      <c r="CB247" s="131">
        <v>0</v>
      </c>
      <c r="CC247" s="131">
        <v>1.4</v>
      </c>
      <c r="CD247" s="131">
        <v>1.4</v>
      </c>
      <c r="CE247" s="131">
        <v>1.4</v>
      </c>
      <c r="CF247" s="131">
        <v>1.4</v>
      </c>
      <c r="CG247" s="131">
        <v>1.4</v>
      </c>
      <c r="CH247" s="131">
        <v>1.4</v>
      </c>
      <c r="CI247" s="130" t="s">
        <v>1266</v>
      </c>
      <c r="CJ247" s="129">
        <v>0</v>
      </c>
      <c r="CK247" s="129">
        <v>1.4</v>
      </c>
      <c r="CL247" s="129">
        <v>1.4</v>
      </c>
      <c r="CM247" s="129">
        <v>1.4</v>
      </c>
      <c r="CN247" s="129">
        <v>1.4</v>
      </c>
      <c r="CO247" s="129">
        <v>1.4</v>
      </c>
      <c r="CP247" s="129">
        <v>1.4</v>
      </c>
      <c r="CQ247" s="129"/>
      <c r="CR247" s="128"/>
      <c r="CS247" s="128"/>
      <c r="CT247" s="128"/>
      <c r="CU247" s="128"/>
      <c r="CV247" s="128"/>
      <c r="CW247" s="128"/>
      <c r="CX247" s="128"/>
      <c r="CY247" s="128"/>
      <c r="CZ247" s="128"/>
      <c r="DA247" s="128"/>
      <c r="DB247" s="128"/>
      <c r="DC247" s="128"/>
      <c r="DD247" s="128"/>
    </row>
    <row r="248" spans="1:108" x14ac:dyDescent="0.25">
      <c r="A248" s="127" t="s">
        <v>1265</v>
      </c>
      <c r="B248" s="127" t="s">
        <v>1253</v>
      </c>
      <c r="C248" s="127" t="s">
        <v>1252</v>
      </c>
      <c r="D248" s="127" t="s">
        <v>1264</v>
      </c>
      <c r="E248" s="127" t="s">
        <v>1251</v>
      </c>
      <c r="F248" s="1" t="s">
        <v>1263</v>
      </c>
      <c r="G248" s="1" t="s">
        <v>863</v>
      </c>
      <c r="H248" s="126">
        <v>0</v>
      </c>
      <c r="I248" s="126">
        <v>0</v>
      </c>
      <c r="J248" s="126">
        <v>0</v>
      </c>
      <c r="K248" s="126">
        <v>0</v>
      </c>
      <c r="L248" s="126">
        <v>0</v>
      </c>
      <c r="M248" s="126">
        <v>0</v>
      </c>
      <c r="N248" s="126">
        <v>0</v>
      </c>
      <c r="O248" s="115">
        <v>0</v>
      </c>
      <c r="P248" s="126">
        <v>0</v>
      </c>
      <c r="Q248" s="126">
        <v>0</v>
      </c>
      <c r="R248" s="126">
        <v>0</v>
      </c>
      <c r="S248" s="126">
        <v>0</v>
      </c>
      <c r="T248" s="126">
        <v>0</v>
      </c>
      <c r="U248" s="126">
        <v>0</v>
      </c>
      <c r="V248" s="126">
        <v>0</v>
      </c>
      <c r="W248" s="126">
        <v>0</v>
      </c>
      <c r="X248" s="126">
        <v>0</v>
      </c>
      <c r="Y248" s="126">
        <v>0</v>
      </c>
      <c r="Z248" s="126">
        <v>0</v>
      </c>
      <c r="AA248" s="126">
        <v>0</v>
      </c>
      <c r="AB248" s="126">
        <v>0</v>
      </c>
      <c r="AC248" s="126">
        <v>0</v>
      </c>
      <c r="AD248" s="115">
        <v>0.05</v>
      </c>
      <c r="AE248" s="115">
        <v>0</v>
      </c>
      <c r="AF248" s="115">
        <v>1</v>
      </c>
      <c r="AG248" s="115">
        <v>1</v>
      </c>
      <c r="AH248" s="125">
        <v>31.536000000000001</v>
      </c>
      <c r="AI248" s="125" t="s">
        <v>1097</v>
      </c>
      <c r="AJ248" s="125" t="s">
        <v>695</v>
      </c>
      <c r="AK248" s="125"/>
      <c r="AL248" s="124"/>
      <c r="AM248" s="124"/>
      <c r="AN248" s="124"/>
      <c r="AO248" s="124"/>
      <c r="AP248" s="124"/>
      <c r="AQ248" s="124"/>
      <c r="AR248" s="123"/>
      <c r="AS248" s="123"/>
      <c r="AT248" s="123"/>
      <c r="AU248" s="122"/>
      <c r="AV248" s="122"/>
      <c r="AW248" s="122"/>
      <c r="AX248" s="120" t="s">
        <v>694</v>
      </c>
      <c r="AY248" s="120"/>
      <c r="AZ248" s="121"/>
      <c r="BA248" s="120"/>
      <c r="BB248" s="120"/>
      <c r="BC248" s="120"/>
      <c r="BD248" s="120"/>
      <c r="BE248" s="120"/>
      <c r="BF248" s="120"/>
      <c r="BG248" s="119"/>
      <c r="BH248" s="119"/>
      <c r="BI248" s="119"/>
      <c r="BJ248" s="119"/>
      <c r="BK248" s="118">
        <v>1</v>
      </c>
      <c r="BL248" s="118">
        <v>2</v>
      </c>
      <c r="BM248" s="117"/>
      <c r="BN248" s="116">
        <f t="shared" si="126"/>
        <v>1000</v>
      </c>
      <c r="BO248" s="115"/>
      <c r="BP248" s="115"/>
      <c r="BQ248" s="115"/>
      <c r="BR248" s="115"/>
      <c r="BS248" s="115"/>
      <c r="BT248" s="115"/>
      <c r="BU248" s="114">
        <f t="shared" si="127"/>
        <v>1000</v>
      </c>
      <c r="BV248" s="114">
        <f t="shared" si="128"/>
        <v>1000</v>
      </c>
      <c r="BW248" s="114">
        <f t="shared" si="129"/>
        <v>1000</v>
      </c>
      <c r="BX248" s="114">
        <f t="shared" si="130"/>
        <v>1000</v>
      </c>
      <c r="BY248" s="114">
        <f t="shared" si="131"/>
        <v>1000</v>
      </c>
      <c r="BZ248" s="114">
        <f t="shared" si="132"/>
        <v>1000</v>
      </c>
      <c r="CA248" s="114">
        <f t="shared" si="133"/>
        <v>1000</v>
      </c>
      <c r="CB248" s="113">
        <v>1000</v>
      </c>
      <c r="CC248" s="113">
        <v>1000</v>
      </c>
      <c r="CD248" s="113">
        <v>1000</v>
      </c>
      <c r="CE248" s="113">
        <v>1000</v>
      </c>
      <c r="CF248" s="113">
        <v>1000</v>
      </c>
      <c r="CG248" s="113">
        <v>1000</v>
      </c>
      <c r="CH248" s="113">
        <v>1000</v>
      </c>
      <c r="CI248" s="112" t="s">
        <v>1259</v>
      </c>
      <c r="CJ248" s="111">
        <v>30</v>
      </c>
      <c r="CK248" s="111">
        <v>30</v>
      </c>
      <c r="CL248" s="111">
        <v>30</v>
      </c>
      <c r="CM248" s="111">
        <v>30</v>
      </c>
      <c r="CN248" s="111">
        <v>30</v>
      </c>
      <c r="CO248" s="111">
        <v>30</v>
      </c>
      <c r="CP248" s="111">
        <v>30</v>
      </c>
      <c r="CQ248" s="111"/>
      <c r="CR248" s="110"/>
      <c r="CS248" s="110"/>
      <c r="CT248" s="110"/>
      <c r="CU248" s="110"/>
      <c r="CV248" s="110"/>
      <c r="CW248" s="110"/>
      <c r="CX248" s="110"/>
      <c r="CY248" s="110"/>
      <c r="CZ248" s="110"/>
      <c r="DA248" s="110"/>
      <c r="DB248" s="110"/>
      <c r="DC248" s="110"/>
      <c r="DD248" s="110"/>
    </row>
    <row r="249" spans="1:108" x14ac:dyDescent="0.25">
      <c r="A249" s="146" t="s">
        <v>1262</v>
      </c>
      <c r="B249" s="146" t="s">
        <v>1261</v>
      </c>
      <c r="C249" s="146" t="s">
        <v>1252</v>
      </c>
      <c r="D249" s="146" t="s">
        <v>1176</v>
      </c>
      <c r="E249" s="146" t="s">
        <v>1251</v>
      </c>
      <c r="F249" s="3" t="s">
        <v>1260</v>
      </c>
      <c r="G249" s="3" t="s">
        <v>863</v>
      </c>
      <c r="H249" s="145">
        <v>0</v>
      </c>
      <c r="I249" s="145">
        <v>0</v>
      </c>
      <c r="J249" s="145">
        <v>0</v>
      </c>
      <c r="K249" s="145">
        <v>0</v>
      </c>
      <c r="L249" s="145">
        <v>0</v>
      </c>
      <c r="M249" s="145">
        <v>0</v>
      </c>
      <c r="N249" s="145">
        <v>0</v>
      </c>
      <c r="O249" s="133">
        <v>0</v>
      </c>
      <c r="P249" s="145">
        <v>0</v>
      </c>
      <c r="Q249" s="145">
        <v>0</v>
      </c>
      <c r="R249" s="145">
        <v>0</v>
      </c>
      <c r="S249" s="145">
        <v>0</v>
      </c>
      <c r="T249" s="145">
        <v>0</v>
      </c>
      <c r="U249" s="145">
        <v>0</v>
      </c>
      <c r="V249" s="145">
        <v>0</v>
      </c>
      <c r="W249" s="145">
        <v>0</v>
      </c>
      <c r="X249" s="145">
        <v>0</v>
      </c>
      <c r="Y249" s="145">
        <v>0</v>
      </c>
      <c r="Z249" s="145">
        <v>0</v>
      </c>
      <c r="AA249" s="145">
        <v>0</v>
      </c>
      <c r="AB249" s="145">
        <v>0</v>
      </c>
      <c r="AC249" s="145">
        <v>0</v>
      </c>
      <c r="AD249" s="133">
        <v>0.05</v>
      </c>
      <c r="AE249" s="133">
        <v>0</v>
      </c>
      <c r="AF249" s="133">
        <v>1</v>
      </c>
      <c r="AG249" s="133">
        <v>1</v>
      </c>
      <c r="AH249" s="144">
        <v>31.536000000000001</v>
      </c>
      <c r="AI249" s="144" t="s">
        <v>1097</v>
      </c>
      <c r="AJ249" s="144" t="s">
        <v>695</v>
      </c>
      <c r="AK249" s="144"/>
      <c r="AL249" s="143"/>
      <c r="AM249" s="143"/>
      <c r="AN249" s="143"/>
      <c r="AO249" s="143"/>
      <c r="AP249" s="143"/>
      <c r="AQ249" s="143"/>
      <c r="AR249" s="142"/>
      <c r="AS249" s="142"/>
      <c r="AT249" s="142"/>
      <c r="AU249" s="141"/>
      <c r="AV249" s="141"/>
      <c r="AW249" s="141"/>
      <c r="AX249" s="140" t="s">
        <v>694</v>
      </c>
      <c r="AY249" s="140"/>
      <c r="AZ249" s="139"/>
      <c r="BA249" s="138"/>
      <c r="BB249" s="138"/>
      <c r="BC249" s="138"/>
      <c r="BD249" s="138"/>
      <c r="BE249" s="138"/>
      <c r="BF249" s="138"/>
      <c r="BG249" s="137"/>
      <c r="BH249" s="137"/>
      <c r="BI249" s="137"/>
      <c r="BJ249" s="137"/>
      <c r="BK249" s="136">
        <v>1</v>
      </c>
      <c r="BL249" s="136">
        <v>2</v>
      </c>
      <c r="BM249" s="135"/>
      <c r="BN249" s="134">
        <f t="shared" si="126"/>
        <v>1</v>
      </c>
      <c r="BO249" s="133"/>
      <c r="BP249" s="133"/>
      <c r="BQ249" s="133"/>
      <c r="BR249" s="133"/>
      <c r="BS249" s="133"/>
      <c r="BT249" s="133"/>
      <c r="BU249" s="132">
        <f t="shared" si="127"/>
        <v>1</v>
      </c>
      <c r="BV249" s="132">
        <f t="shared" si="128"/>
        <v>1</v>
      </c>
      <c r="BW249" s="132">
        <f t="shared" si="129"/>
        <v>1</v>
      </c>
      <c r="BX249" s="132">
        <f t="shared" si="130"/>
        <v>1</v>
      </c>
      <c r="BY249" s="132">
        <f t="shared" si="131"/>
        <v>1</v>
      </c>
      <c r="BZ249" s="132">
        <f t="shared" si="132"/>
        <v>1</v>
      </c>
      <c r="CA249" s="132">
        <f t="shared" si="133"/>
        <v>2</v>
      </c>
      <c r="CB249" s="131">
        <v>1</v>
      </c>
      <c r="CC249" s="131">
        <v>1</v>
      </c>
      <c r="CD249" s="131">
        <v>1</v>
      </c>
      <c r="CE249" s="131">
        <v>1</v>
      </c>
      <c r="CF249" s="131">
        <v>1</v>
      </c>
      <c r="CG249" s="131">
        <v>1</v>
      </c>
      <c r="CH249" s="131">
        <v>2</v>
      </c>
      <c r="CI249" s="130" t="s">
        <v>1259</v>
      </c>
      <c r="CJ249" s="129">
        <v>1</v>
      </c>
      <c r="CK249" s="129">
        <v>1</v>
      </c>
      <c r="CL249" s="129">
        <v>1</v>
      </c>
      <c r="CM249" s="129">
        <v>1</v>
      </c>
      <c r="CN249" s="129">
        <v>1</v>
      </c>
      <c r="CO249" s="129">
        <v>1</v>
      </c>
      <c r="CP249" s="129">
        <v>2</v>
      </c>
      <c r="CQ249" s="129"/>
      <c r="CR249" s="128"/>
      <c r="CS249" s="128"/>
      <c r="CT249" s="128"/>
      <c r="CU249" s="128"/>
      <c r="CV249" s="128"/>
      <c r="CW249" s="128"/>
      <c r="CX249" s="128"/>
      <c r="CY249" s="128"/>
      <c r="CZ249" s="128"/>
      <c r="DA249" s="128"/>
      <c r="DB249" s="128"/>
      <c r="DC249" s="128"/>
      <c r="DD249" s="128"/>
    </row>
    <row r="250" spans="1:108" x14ac:dyDescent="0.25">
      <c r="A250" s="127" t="s">
        <v>1258</v>
      </c>
      <c r="B250" s="127" t="s">
        <v>1253</v>
      </c>
      <c r="C250" s="127" t="s">
        <v>1252</v>
      </c>
      <c r="D250" s="127" t="s">
        <v>1176</v>
      </c>
      <c r="E250" s="127" t="s">
        <v>1251</v>
      </c>
      <c r="F250" s="1" t="s">
        <v>1257</v>
      </c>
      <c r="G250" s="1" t="s">
        <v>863</v>
      </c>
      <c r="H250" s="126">
        <v>0</v>
      </c>
      <c r="I250" s="126">
        <v>0</v>
      </c>
      <c r="J250" s="126">
        <v>0</v>
      </c>
      <c r="K250" s="126">
        <v>0</v>
      </c>
      <c r="L250" s="126">
        <v>0</v>
      </c>
      <c r="M250" s="126">
        <v>0</v>
      </c>
      <c r="N250" s="126">
        <v>0</v>
      </c>
      <c r="O250" s="115">
        <v>0</v>
      </c>
      <c r="P250" s="126">
        <v>0</v>
      </c>
      <c r="Q250" s="126">
        <v>0</v>
      </c>
      <c r="R250" s="126">
        <v>0</v>
      </c>
      <c r="S250" s="126">
        <v>0</v>
      </c>
      <c r="T250" s="126">
        <v>0</v>
      </c>
      <c r="U250" s="126">
        <v>0</v>
      </c>
      <c r="V250" s="126">
        <v>0</v>
      </c>
      <c r="W250" s="126">
        <v>0</v>
      </c>
      <c r="X250" s="126">
        <v>0</v>
      </c>
      <c r="Y250" s="126">
        <v>0</v>
      </c>
      <c r="Z250" s="126">
        <v>0</v>
      </c>
      <c r="AA250" s="126">
        <v>0</v>
      </c>
      <c r="AB250" s="126">
        <v>0</v>
      </c>
      <c r="AC250" s="126">
        <v>0</v>
      </c>
      <c r="AD250" s="115">
        <v>0.05</v>
      </c>
      <c r="AE250" s="115">
        <v>0</v>
      </c>
      <c r="AF250" s="115">
        <v>1</v>
      </c>
      <c r="AG250" s="115">
        <v>1</v>
      </c>
      <c r="AH250" s="125">
        <v>31.536000000000001</v>
      </c>
      <c r="AI250" s="125" t="s">
        <v>1097</v>
      </c>
      <c r="AJ250" s="125" t="s">
        <v>695</v>
      </c>
      <c r="AK250" s="125"/>
      <c r="AL250" s="124"/>
      <c r="AM250" s="124"/>
      <c r="AN250" s="124"/>
      <c r="AO250" s="124"/>
      <c r="AP250" s="124"/>
      <c r="AQ250" s="124"/>
      <c r="AR250" s="123"/>
      <c r="AS250" s="123"/>
      <c r="AT250" s="123"/>
      <c r="AU250" s="122"/>
      <c r="AV250" s="122"/>
      <c r="AW250" s="122"/>
      <c r="AX250" s="120" t="s">
        <v>694</v>
      </c>
      <c r="AY250" s="120"/>
      <c r="AZ250" s="121"/>
      <c r="BA250" s="120"/>
      <c r="BB250" s="120"/>
      <c r="BC250" s="120"/>
      <c r="BD250" s="120"/>
      <c r="BE250" s="120"/>
      <c r="BF250" s="120"/>
      <c r="BG250" s="119"/>
      <c r="BH250" s="119"/>
      <c r="BI250" s="119"/>
      <c r="BJ250" s="119"/>
      <c r="BK250" s="118">
        <v>1</v>
      </c>
      <c r="BL250" s="118">
        <v>2</v>
      </c>
      <c r="BM250" s="117"/>
      <c r="BN250" s="116">
        <f t="shared" si="126"/>
        <v>1</v>
      </c>
      <c r="BO250" s="115"/>
      <c r="BP250" s="115"/>
      <c r="BQ250" s="115"/>
      <c r="BR250" s="115"/>
      <c r="BS250" s="115"/>
      <c r="BT250" s="115"/>
      <c r="BU250" s="114">
        <f t="shared" si="127"/>
        <v>1</v>
      </c>
      <c r="BV250" s="114">
        <f t="shared" si="128"/>
        <v>1</v>
      </c>
      <c r="BW250" s="114">
        <f t="shared" si="129"/>
        <v>1</v>
      </c>
      <c r="BX250" s="114">
        <f t="shared" si="130"/>
        <v>1</v>
      </c>
      <c r="BY250" s="114">
        <f t="shared" si="131"/>
        <v>1</v>
      </c>
      <c r="BZ250" s="114">
        <f t="shared" si="132"/>
        <v>1</v>
      </c>
      <c r="CA250" s="114">
        <f t="shared" si="133"/>
        <v>1</v>
      </c>
      <c r="CB250" s="113">
        <v>1</v>
      </c>
      <c r="CC250" s="113">
        <v>1</v>
      </c>
      <c r="CD250" s="113">
        <v>1</v>
      </c>
      <c r="CE250" s="113">
        <v>1</v>
      </c>
      <c r="CF250" s="113">
        <v>1</v>
      </c>
      <c r="CG250" s="113">
        <v>1</v>
      </c>
      <c r="CH250" s="113">
        <v>1</v>
      </c>
      <c r="CI250" s="112" t="s">
        <v>706</v>
      </c>
      <c r="CJ250" s="111">
        <v>1</v>
      </c>
      <c r="CK250" s="111">
        <v>1</v>
      </c>
      <c r="CL250" s="111">
        <v>1</v>
      </c>
      <c r="CM250" s="111">
        <v>1</v>
      </c>
      <c r="CN250" s="111">
        <v>1</v>
      </c>
      <c r="CO250" s="111">
        <v>1</v>
      </c>
      <c r="CP250" s="111">
        <v>1</v>
      </c>
      <c r="CQ250" s="111"/>
      <c r="CR250" s="110"/>
      <c r="CS250" s="110"/>
      <c r="CT250" s="110"/>
      <c r="CU250" s="110"/>
      <c r="CV250" s="110"/>
      <c r="CW250" s="110"/>
      <c r="CX250" s="110"/>
      <c r="CY250" s="110"/>
      <c r="CZ250" s="110"/>
      <c r="DA250" s="110"/>
      <c r="DB250" s="110"/>
      <c r="DC250" s="110"/>
      <c r="DD250" s="110"/>
    </row>
    <row r="251" spans="1:108" x14ac:dyDescent="0.25">
      <c r="A251" s="146" t="s">
        <v>1256</v>
      </c>
      <c r="B251" s="146" t="s">
        <v>1253</v>
      </c>
      <c r="C251" s="146" t="s">
        <v>1252</v>
      </c>
      <c r="D251" s="146" t="s">
        <v>1176</v>
      </c>
      <c r="E251" s="146" t="s">
        <v>1251</v>
      </c>
      <c r="F251" s="3" t="s">
        <v>1255</v>
      </c>
      <c r="G251" s="3" t="s">
        <v>863</v>
      </c>
      <c r="H251" s="145">
        <v>0</v>
      </c>
      <c r="I251" s="145">
        <v>0</v>
      </c>
      <c r="J251" s="145">
        <v>0</v>
      </c>
      <c r="K251" s="145">
        <v>0</v>
      </c>
      <c r="L251" s="145">
        <v>0</v>
      </c>
      <c r="M251" s="145">
        <v>0</v>
      </c>
      <c r="N251" s="145">
        <v>0</v>
      </c>
      <c r="O251" s="133">
        <v>0</v>
      </c>
      <c r="P251" s="145">
        <v>0</v>
      </c>
      <c r="Q251" s="145">
        <v>0</v>
      </c>
      <c r="R251" s="145">
        <v>0</v>
      </c>
      <c r="S251" s="145">
        <v>0</v>
      </c>
      <c r="T251" s="145">
        <v>0</v>
      </c>
      <c r="U251" s="145">
        <v>0</v>
      </c>
      <c r="V251" s="145">
        <v>0</v>
      </c>
      <c r="W251" s="145">
        <v>0</v>
      </c>
      <c r="X251" s="145">
        <v>0</v>
      </c>
      <c r="Y251" s="145">
        <v>0</v>
      </c>
      <c r="Z251" s="145">
        <v>0</v>
      </c>
      <c r="AA251" s="145">
        <v>0</v>
      </c>
      <c r="AB251" s="145">
        <v>0</v>
      </c>
      <c r="AC251" s="145">
        <v>0</v>
      </c>
      <c r="AD251" s="133">
        <v>0.05</v>
      </c>
      <c r="AE251" s="133">
        <v>0</v>
      </c>
      <c r="AF251" s="133">
        <v>1</v>
      </c>
      <c r="AG251" s="133">
        <v>1</v>
      </c>
      <c r="AH251" s="144">
        <v>31.536000000000001</v>
      </c>
      <c r="AI251" s="144" t="s">
        <v>1097</v>
      </c>
      <c r="AJ251" s="144" t="s">
        <v>695</v>
      </c>
      <c r="AK251" s="144"/>
      <c r="AL251" s="143"/>
      <c r="AM251" s="143"/>
      <c r="AN251" s="143"/>
      <c r="AO251" s="143"/>
      <c r="AP251" s="143"/>
      <c r="AQ251" s="143"/>
      <c r="AR251" s="142"/>
      <c r="AS251" s="142"/>
      <c r="AT251" s="142"/>
      <c r="AU251" s="141"/>
      <c r="AV251" s="141"/>
      <c r="AW251" s="141"/>
      <c r="AX251" s="140" t="s">
        <v>694</v>
      </c>
      <c r="AY251" s="140"/>
      <c r="AZ251" s="139"/>
      <c r="BA251" s="138"/>
      <c r="BB251" s="138"/>
      <c r="BC251" s="138"/>
      <c r="BD251" s="138"/>
      <c r="BE251" s="138"/>
      <c r="BF251" s="138"/>
      <c r="BG251" s="137"/>
      <c r="BH251" s="137"/>
      <c r="BI251" s="137"/>
      <c r="BJ251" s="137"/>
      <c r="BK251" s="136">
        <v>1</v>
      </c>
      <c r="BL251" s="136">
        <v>2</v>
      </c>
      <c r="BM251" s="135"/>
      <c r="BN251" s="134">
        <f t="shared" si="126"/>
        <v>0</v>
      </c>
      <c r="BO251" s="133"/>
      <c r="BP251" s="133"/>
      <c r="BQ251" s="133"/>
      <c r="BR251" s="133"/>
      <c r="BS251" s="133"/>
      <c r="BT251" s="133"/>
      <c r="BU251" s="132">
        <f t="shared" si="127"/>
        <v>0</v>
      </c>
      <c r="BV251" s="132">
        <f t="shared" si="128"/>
        <v>1.4</v>
      </c>
      <c r="BW251" s="132">
        <f t="shared" si="129"/>
        <v>1.4</v>
      </c>
      <c r="BX251" s="132">
        <f t="shared" si="130"/>
        <v>1.4</v>
      </c>
      <c r="BY251" s="132">
        <f t="shared" si="131"/>
        <v>1.4</v>
      </c>
      <c r="BZ251" s="132">
        <f t="shared" si="132"/>
        <v>1.4</v>
      </c>
      <c r="CA251" s="132">
        <f t="shared" si="133"/>
        <v>1.4</v>
      </c>
      <c r="CB251" s="131">
        <v>0</v>
      </c>
      <c r="CC251" s="131">
        <v>1.4</v>
      </c>
      <c r="CD251" s="131">
        <v>1.4</v>
      </c>
      <c r="CE251" s="131">
        <v>1.4</v>
      </c>
      <c r="CF251" s="131">
        <v>1.4</v>
      </c>
      <c r="CG251" s="131">
        <v>1.4</v>
      </c>
      <c r="CH251" s="131">
        <v>1.4</v>
      </c>
      <c r="CI251" s="130" t="s">
        <v>706</v>
      </c>
      <c r="CJ251" s="129">
        <v>0</v>
      </c>
      <c r="CK251" s="129">
        <v>1.4</v>
      </c>
      <c r="CL251" s="129">
        <v>1.4</v>
      </c>
      <c r="CM251" s="129">
        <v>1.4</v>
      </c>
      <c r="CN251" s="129">
        <v>1.4</v>
      </c>
      <c r="CO251" s="129">
        <v>1.4</v>
      </c>
      <c r="CP251" s="129">
        <v>1.4</v>
      </c>
      <c r="CQ251" s="129"/>
      <c r="CR251" s="128"/>
      <c r="CS251" s="128"/>
      <c r="CT251" s="128"/>
      <c r="CU251" s="128"/>
      <c r="CV251" s="128"/>
      <c r="CW251" s="128"/>
      <c r="CX251" s="128"/>
      <c r="CY251" s="128"/>
      <c r="CZ251" s="128"/>
      <c r="DA251" s="128"/>
      <c r="DB251" s="128"/>
      <c r="DC251" s="128"/>
      <c r="DD251" s="128"/>
    </row>
    <row r="252" spans="1:108" x14ac:dyDescent="0.25">
      <c r="A252" s="127" t="s">
        <v>1254</v>
      </c>
      <c r="B252" s="127" t="s">
        <v>1253</v>
      </c>
      <c r="C252" s="127" t="s">
        <v>1252</v>
      </c>
      <c r="D252" s="127" t="s">
        <v>1176</v>
      </c>
      <c r="E252" s="127" t="s">
        <v>1251</v>
      </c>
      <c r="F252" s="1" t="s">
        <v>1250</v>
      </c>
      <c r="G252" s="1" t="s">
        <v>863</v>
      </c>
      <c r="H252" s="126">
        <v>0</v>
      </c>
      <c r="I252" s="126">
        <v>0</v>
      </c>
      <c r="J252" s="126">
        <v>0</v>
      </c>
      <c r="K252" s="126">
        <v>0</v>
      </c>
      <c r="L252" s="126">
        <v>0</v>
      </c>
      <c r="M252" s="126">
        <v>0</v>
      </c>
      <c r="N252" s="126">
        <v>0</v>
      </c>
      <c r="O252" s="115"/>
      <c r="P252" s="126">
        <v>0</v>
      </c>
      <c r="Q252" s="126">
        <v>0</v>
      </c>
      <c r="R252" s="126">
        <v>0</v>
      </c>
      <c r="S252" s="126">
        <v>0</v>
      </c>
      <c r="T252" s="126">
        <v>0</v>
      </c>
      <c r="U252" s="126">
        <v>0</v>
      </c>
      <c r="V252" s="126">
        <v>0</v>
      </c>
      <c r="W252" s="126">
        <v>0</v>
      </c>
      <c r="X252" s="126">
        <v>0</v>
      </c>
      <c r="Y252" s="126">
        <v>0</v>
      </c>
      <c r="Z252" s="126">
        <v>0</v>
      </c>
      <c r="AA252" s="126">
        <v>0</v>
      </c>
      <c r="AB252" s="126">
        <v>0</v>
      </c>
      <c r="AC252" s="126">
        <v>0</v>
      </c>
      <c r="AD252" s="115">
        <v>0.05</v>
      </c>
      <c r="AE252" s="115">
        <v>0</v>
      </c>
      <c r="AF252" s="115">
        <v>1</v>
      </c>
      <c r="AG252" s="115">
        <v>1</v>
      </c>
      <c r="AH252" s="125">
        <v>31.536000000000001</v>
      </c>
      <c r="AI252" s="125" t="s">
        <v>1097</v>
      </c>
      <c r="AJ252" s="125" t="s">
        <v>695</v>
      </c>
      <c r="AK252" s="125"/>
      <c r="AL252" s="124"/>
      <c r="AM252" s="124"/>
      <c r="AN252" s="124"/>
      <c r="AO252" s="124"/>
      <c r="AP252" s="124"/>
      <c r="AQ252" s="124"/>
      <c r="AR252" s="123"/>
      <c r="AS252" s="123"/>
      <c r="AT252" s="123"/>
      <c r="AU252" s="122"/>
      <c r="AV252" s="122"/>
      <c r="AW252" s="122"/>
      <c r="AX252" s="120" t="s">
        <v>694</v>
      </c>
      <c r="AY252" s="120"/>
      <c r="AZ252" s="121"/>
      <c r="BA252" s="120"/>
      <c r="BB252" s="120"/>
      <c r="BC252" s="120"/>
      <c r="BD252" s="120"/>
      <c r="BE252" s="120"/>
      <c r="BF252" s="120"/>
      <c r="BG252" s="119"/>
      <c r="BH252" s="119"/>
      <c r="BI252" s="119"/>
      <c r="BJ252" s="119"/>
      <c r="BK252" s="118">
        <v>1</v>
      </c>
      <c r="BL252" s="118">
        <v>2</v>
      </c>
      <c r="BM252" s="117"/>
      <c r="BN252" s="116">
        <f t="shared" si="126"/>
        <v>0</v>
      </c>
      <c r="BO252" s="115"/>
      <c r="BP252" s="115"/>
      <c r="BQ252" s="115"/>
      <c r="BR252" s="115"/>
      <c r="BS252" s="115"/>
      <c r="BT252" s="115"/>
      <c r="BU252" s="114">
        <f t="shared" si="127"/>
        <v>0</v>
      </c>
      <c r="BV252" s="114">
        <f t="shared" si="128"/>
        <v>1.4</v>
      </c>
      <c r="BW252" s="114">
        <f t="shared" si="129"/>
        <v>1.4</v>
      </c>
      <c r="BX252" s="114">
        <f t="shared" si="130"/>
        <v>1.4</v>
      </c>
      <c r="BY252" s="114">
        <f t="shared" si="131"/>
        <v>1.4</v>
      </c>
      <c r="BZ252" s="114">
        <f t="shared" si="132"/>
        <v>1.4</v>
      </c>
      <c r="CA252" s="114">
        <f t="shared" si="133"/>
        <v>3</v>
      </c>
      <c r="CB252" s="113">
        <v>0</v>
      </c>
      <c r="CC252" s="113">
        <v>1.4</v>
      </c>
      <c r="CD252" s="113">
        <v>1.4</v>
      </c>
      <c r="CE252" s="113">
        <v>1.4</v>
      </c>
      <c r="CF252" s="113">
        <v>1.4</v>
      </c>
      <c r="CG252" s="113">
        <v>1.4</v>
      </c>
      <c r="CH252" s="113">
        <v>3</v>
      </c>
      <c r="CI252" s="112" t="s">
        <v>706</v>
      </c>
      <c r="CJ252" s="111">
        <v>0</v>
      </c>
      <c r="CK252" s="111">
        <v>1.4</v>
      </c>
      <c r="CL252" s="111">
        <v>1.4</v>
      </c>
      <c r="CM252" s="111">
        <v>1.4</v>
      </c>
      <c r="CN252" s="111">
        <v>1.4</v>
      </c>
      <c r="CO252" s="111">
        <v>1.4</v>
      </c>
      <c r="CP252" s="111">
        <v>3</v>
      </c>
      <c r="CQ252" s="111"/>
      <c r="CR252" s="110"/>
      <c r="CS252" s="110"/>
      <c r="CT252" s="110"/>
      <c r="CU252" s="110"/>
      <c r="CV252" s="110"/>
      <c r="CW252" s="110"/>
      <c r="CX252" s="110"/>
      <c r="CY252" s="110"/>
      <c r="CZ252" s="110"/>
      <c r="DA252" s="110"/>
      <c r="DB252" s="110"/>
      <c r="DC252" s="110"/>
      <c r="DD252" s="110"/>
    </row>
    <row r="253" spans="1:108" x14ac:dyDescent="0.25">
      <c r="A253" s="146" t="s">
        <v>1249</v>
      </c>
      <c r="B253" s="146" t="s">
        <v>843</v>
      </c>
      <c r="C253" s="146" t="s">
        <v>1177</v>
      </c>
      <c r="D253" s="146" t="s">
        <v>1182</v>
      </c>
      <c r="E253" s="146" t="s">
        <v>1248</v>
      </c>
      <c r="F253" s="3" t="s">
        <v>1247</v>
      </c>
      <c r="G253" s="3" t="s">
        <v>863</v>
      </c>
      <c r="H253" s="145">
        <v>3600</v>
      </c>
      <c r="I253" s="145">
        <v>2810</v>
      </c>
      <c r="J253" s="145">
        <v>2020</v>
      </c>
      <c r="K253" s="145">
        <v>1870</v>
      </c>
      <c r="L253" s="145">
        <v>1720</v>
      </c>
      <c r="M253" s="145">
        <v>1570</v>
      </c>
      <c r="N253" s="145">
        <v>1420</v>
      </c>
      <c r="O253" s="133">
        <v>0.9</v>
      </c>
      <c r="P253" s="145">
        <v>54.750234643862761</v>
      </c>
      <c r="Q253" s="145">
        <v>54.750234643862761</v>
      </c>
      <c r="R253" s="145">
        <v>47.345917196787987</v>
      </c>
      <c r="S253" s="145">
        <v>47.345917196787987</v>
      </c>
      <c r="T253" s="145">
        <v>47.345917196787987</v>
      </c>
      <c r="U253" s="145">
        <v>47.345917196787987</v>
      </c>
      <c r="V253" s="145">
        <v>47.345917196787987</v>
      </c>
      <c r="W253" s="145">
        <v>0.1</v>
      </c>
      <c r="X253" s="145">
        <v>0.1</v>
      </c>
      <c r="Y253" s="145">
        <v>0.1</v>
      </c>
      <c r="Z253" s="145">
        <v>0.1</v>
      </c>
      <c r="AA253" s="145">
        <v>0.1</v>
      </c>
      <c r="AB253" s="145">
        <v>0.1</v>
      </c>
      <c r="AC253" s="145">
        <v>0.1</v>
      </c>
      <c r="AD253" s="133">
        <v>0.05</v>
      </c>
      <c r="AE253" s="133">
        <v>0</v>
      </c>
      <c r="AF253" s="133">
        <v>20</v>
      </c>
      <c r="AG253" s="133">
        <v>20</v>
      </c>
      <c r="AH253" s="144">
        <v>19</v>
      </c>
      <c r="AI253" s="144" t="s">
        <v>1097</v>
      </c>
      <c r="AJ253" s="144" t="s">
        <v>1214</v>
      </c>
      <c r="AK253" s="144"/>
      <c r="AL253" s="143"/>
      <c r="AM253" s="143"/>
      <c r="AN253" s="143"/>
      <c r="AO253" s="143"/>
      <c r="AP253" s="143"/>
      <c r="AQ253" s="143"/>
      <c r="AR253" s="142"/>
      <c r="AS253" s="142"/>
      <c r="AT253" s="142"/>
      <c r="AU253" s="141"/>
      <c r="AV253" s="141"/>
      <c r="AW253" s="141"/>
      <c r="AX253" s="140" t="s">
        <v>694</v>
      </c>
      <c r="AY253" s="140"/>
      <c r="AZ253" s="139"/>
      <c r="BA253" s="138"/>
      <c r="BB253" s="138"/>
      <c r="BC253" s="138"/>
      <c r="BD253" s="138"/>
      <c r="BE253" s="138"/>
      <c r="BF253" s="138"/>
      <c r="BG253" s="137"/>
      <c r="BH253" s="137"/>
      <c r="BI253" s="137"/>
      <c r="BJ253" s="137"/>
      <c r="BK253" s="136">
        <v>1</v>
      </c>
      <c r="BL253" s="136">
        <f t="shared" ref="BL253:BL287" si="134">IF(AG253=1,0,1)</f>
        <v>1</v>
      </c>
      <c r="BM253" s="135"/>
      <c r="BN253" s="134">
        <v>0</v>
      </c>
      <c r="BO253" s="133"/>
      <c r="BP253" s="133"/>
      <c r="BQ253" s="133"/>
      <c r="BR253" s="133"/>
      <c r="BS253" s="133"/>
      <c r="BT253" s="133"/>
      <c r="BU253" s="132">
        <f t="shared" ref="BU253:BU284" si="135">IF(BL253=1,BN253,0)</f>
        <v>0</v>
      </c>
      <c r="BV253" s="132"/>
      <c r="BW253" s="132"/>
      <c r="BX253" s="132"/>
      <c r="BY253" s="132"/>
      <c r="BZ253" s="132"/>
      <c r="CA253" s="132"/>
      <c r="CB253" s="131"/>
      <c r="CC253" s="131">
        <v>5</v>
      </c>
      <c r="CD253" s="131">
        <v>20</v>
      </c>
      <c r="CE253" s="131">
        <v>30</v>
      </c>
      <c r="CF253" s="131">
        <v>50</v>
      </c>
      <c r="CG253" s="131">
        <v>60</v>
      </c>
      <c r="CH253" s="131">
        <v>75</v>
      </c>
      <c r="CI253" s="130" t="s">
        <v>1179</v>
      </c>
      <c r="CJ253" s="129"/>
      <c r="CK253" s="129"/>
      <c r="CL253" s="129"/>
      <c r="CM253" s="129"/>
      <c r="CN253" s="129"/>
      <c r="CO253" s="129"/>
      <c r="CP253" s="129"/>
      <c r="CQ253" s="129"/>
      <c r="CR253" s="128"/>
      <c r="CS253" s="128"/>
      <c r="CT253" s="128"/>
      <c r="CU253" s="128"/>
      <c r="CV253" s="128"/>
      <c r="CW253" s="128"/>
      <c r="CX253" s="128"/>
      <c r="CY253" s="128"/>
      <c r="CZ253" s="128"/>
      <c r="DA253" s="128"/>
      <c r="DB253" s="128"/>
      <c r="DC253" s="128"/>
      <c r="DD253" s="128"/>
    </row>
    <row r="254" spans="1:108" x14ac:dyDescent="0.25">
      <c r="A254" s="127" t="s">
        <v>1246</v>
      </c>
      <c r="B254" s="127" t="s">
        <v>843</v>
      </c>
      <c r="C254" s="127" t="s">
        <v>1177</v>
      </c>
      <c r="D254" s="127" t="s">
        <v>1182</v>
      </c>
      <c r="E254" s="127" t="s">
        <v>1185</v>
      </c>
      <c r="F254" s="1" t="s">
        <v>1245</v>
      </c>
      <c r="G254" s="1" t="s">
        <v>863</v>
      </c>
      <c r="H254" s="126">
        <v>1823.76</v>
      </c>
      <c r="I254" s="126">
        <v>1821.35</v>
      </c>
      <c r="J254" s="126">
        <v>1818.94</v>
      </c>
      <c r="K254" s="126">
        <v>1816.55</v>
      </c>
      <c r="L254" s="126">
        <v>1814.15</v>
      </c>
      <c r="M254" s="126">
        <v>1811.75</v>
      </c>
      <c r="N254" s="126">
        <v>1809.36</v>
      </c>
      <c r="O254" s="115">
        <v>0.9</v>
      </c>
      <c r="P254" s="126">
        <v>18.260000000000002</v>
      </c>
      <c r="Q254" s="126">
        <v>18.260000000000002</v>
      </c>
      <c r="R254" s="126">
        <v>18.260000000000002</v>
      </c>
      <c r="S254" s="126">
        <v>18.260000000000002</v>
      </c>
      <c r="T254" s="126">
        <v>18.260000000000002</v>
      </c>
      <c r="U254" s="126">
        <v>18.260000000000002</v>
      </c>
      <c r="V254" s="126">
        <v>18.260000000000002</v>
      </c>
      <c r="W254" s="126">
        <v>0.73</v>
      </c>
      <c r="X254" s="126">
        <v>0.73</v>
      </c>
      <c r="Y254" s="126">
        <v>0.73</v>
      </c>
      <c r="Z254" s="126">
        <v>0.73</v>
      </c>
      <c r="AA254" s="126">
        <v>0.73</v>
      </c>
      <c r="AB254" s="126">
        <v>0.73</v>
      </c>
      <c r="AC254" s="126">
        <v>0.73</v>
      </c>
      <c r="AD254" s="115">
        <v>0.05</v>
      </c>
      <c r="AE254" s="115">
        <v>0</v>
      </c>
      <c r="AF254" s="115">
        <v>30</v>
      </c>
      <c r="AG254" s="115">
        <v>30</v>
      </c>
      <c r="AH254" s="125">
        <v>29</v>
      </c>
      <c r="AI254" s="125" t="s">
        <v>1097</v>
      </c>
      <c r="AJ254" s="125" t="s">
        <v>695</v>
      </c>
      <c r="AK254" s="125">
        <v>0.5</v>
      </c>
      <c r="AL254" s="124"/>
      <c r="AM254" s="124"/>
      <c r="AN254" s="124"/>
      <c r="AO254" s="124"/>
      <c r="AP254" s="124"/>
      <c r="AQ254" s="124"/>
      <c r="AR254" s="123"/>
      <c r="AS254" s="123"/>
      <c r="AT254" s="123"/>
      <c r="AU254" s="122"/>
      <c r="AV254" s="122"/>
      <c r="AW254" s="122"/>
      <c r="AX254" s="120" t="s">
        <v>694</v>
      </c>
      <c r="AY254" s="120"/>
      <c r="AZ254" s="121"/>
      <c r="BA254" s="120"/>
      <c r="BB254" s="120"/>
      <c r="BC254" s="120"/>
      <c r="BD254" s="120"/>
      <c r="BE254" s="120"/>
      <c r="BF254" s="120"/>
      <c r="BG254" s="119"/>
      <c r="BH254" s="119"/>
      <c r="BI254" s="119"/>
      <c r="BJ254" s="119"/>
      <c r="BK254" s="118">
        <v>1</v>
      </c>
      <c r="BL254" s="118">
        <f t="shared" si="134"/>
        <v>1</v>
      </c>
      <c r="BM254" s="117"/>
      <c r="BN254" s="116">
        <v>1.895</v>
      </c>
      <c r="BO254" s="115"/>
      <c r="BP254" s="115"/>
      <c r="BQ254" s="115">
        <v>1.895</v>
      </c>
      <c r="BR254" s="115"/>
      <c r="BS254" s="115"/>
      <c r="BT254" s="115"/>
      <c r="BU254" s="114">
        <f t="shared" si="135"/>
        <v>1.895</v>
      </c>
      <c r="BV254" s="114"/>
      <c r="BW254" s="114"/>
      <c r="BX254" s="114"/>
      <c r="BY254" s="114"/>
      <c r="BZ254" s="114"/>
      <c r="CA254" s="114"/>
      <c r="CB254" s="113">
        <v>1.895</v>
      </c>
      <c r="CC254" s="113">
        <v>1.895</v>
      </c>
      <c r="CD254" s="113">
        <v>1.895</v>
      </c>
      <c r="CE254" s="113">
        <v>0</v>
      </c>
      <c r="CF254" s="113">
        <v>0</v>
      </c>
      <c r="CG254" s="113">
        <v>0</v>
      </c>
      <c r="CH254" s="113">
        <v>0</v>
      </c>
      <c r="CI254" s="112" t="s">
        <v>706</v>
      </c>
      <c r="CJ254" s="111"/>
      <c r="CK254" s="111"/>
      <c r="CL254" s="111"/>
      <c r="CM254" s="111"/>
      <c r="CN254" s="111"/>
      <c r="CO254" s="111"/>
      <c r="CP254" s="111"/>
      <c r="CQ254" s="111"/>
      <c r="CR254" s="110"/>
      <c r="CS254" s="110"/>
      <c r="CT254" s="110"/>
      <c r="CU254" s="110"/>
      <c r="CV254" s="110"/>
      <c r="CW254" s="110"/>
      <c r="CX254" s="110"/>
      <c r="CY254" s="110"/>
      <c r="CZ254" s="110"/>
      <c r="DA254" s="110"/>
      <c r="DB254" s="110"/>
      <c r="DC254" s="110"/>
      <c r="DD254" s="110"/>
    </row>
    <row r="255" spans="1:108" x14ac:dyDescent="0.25">
      <c r="A255" s="146" t="s">
        <v>1244</v>
      </c>
      <c r="B255" s="146" t="s">
        <v>843</v>
      </c>
      <c r="C255" s="146" t="s">
        <v>1177</v>
      </c>
      <c r="D255" s="146" t="s">
        <v>1182</v>
      </c>
      <c r="E255" s="146" t="s">
        <v>1185</v>
      </c>
      <c r="F255" s="3" t="s">
        <v>1243</v>
      </c>
      <c r="G255" s="3" t="s">
        <v>863</v>
      </c>
      <c r="H255" s="145">
        <v>1823.76</v>
      </c>
      <c r="I255" s="145">
        <v>1821.35</v>
      </c>
      <c r="J255" s="145">
        <v>1818.94</v>
      </c>
      <c r="K255" s="145">
        <v>1816.55</v>
      </c>
      <c r="L255" s="145">
        <v>1814.15</v>
      </c>
      <c r="M255" s="145">
        <v>1811.75</v>
      </c>
      <c r="N255" s="145">
        <v>1809.36</v>
      </c>
      <c r="O255" s="133">
        <v>0.9</v>
      </c>
      <c r="P255" s="145">
        <v>18.260000000000002</v>
      </c>
      <c r="Q255" s="145">
        <v>18.260000000000002</v>
      </c>
      <c r="R255" s="145">
        <v>18.260000000000002</v>
      </c>
      <c r="S255" s="145">
        <v>18.260000000000002</v>
      </c>
      <c r="T255" s="145">
        <v>18.260000000000002</v>
      </c>
      <c r="U255" s="145">
        <v>18.260000000000002</v>
      </c>
      <c r="V255" s="145">
        <v>18.260000000000002</v>
      </c>
      <c r="W255" s="145">
        <v>0.63</v>
      </c>
      <c r="X255" s="145">
        <v>0.63</v>
      </c>
      <c r="Y255" s="145">
        <v>0.63</v>
      </c>
      <c r="Z255" s="145">
        <v>0.63</v>
      </c>
      <c r="AA255" s="145">
        <v>0.63</v>
      </c>
      <c r="AB255" s="145">
        <v>0.63</v>
      </c>
      <c r="AC255" s="145">
        <v>0.63</v>
      </c>
      <c r="AD255" s="133">
        <v>0.05</v>
      </c>
      <c r="AE255" s="133">
        <v>0</v>
      </c>
      <c r="AF255" s="133">
        <v>30</v>
      </c>
      <c r="AG255" s="133">
        <v>30</v>
      </c>
      <c r="AH255" s="144">
        <v>29</v>
      </c>
      <c r="AI255" s="144" t="s">
        <v>1097</v>
      </c>
      <c r="AJ255" s="144" t="s">
        <v>695</v>
      </c>
      <c r="AK255" s="144">
        <v>0.5</v>
      </c>
      <c r="AL255" s="143"/>
      <c r="AM255" s="143"/>
      <c r="AN255" s="143"/>
      <c r="AO255" s="143"/>
      <c r="AP255" s="143"/>
      <c r="AQ255" s="143"/>
      <c r="AR255" s="142"/>
      <c r="AS255" s="142"/>
      <c r="AT255" s="142"/>
      <c r="AU255" s="141"/>
      <c r="AV255" s="141"/>
      <c r="AW255" s="141"/>
      <c r="AX255" s="140" t="s">
        <v>694</v>
      </c>
      <c r="AY255" s="140"/>
      <c r="AZ255" s="139"/>
      <c r="BA255" s="138"/>
      <c r="BB255" s="138"/>
      <c r="BC255" s="138"/>
      <c r="BD255" s="138"/>
      <c r="BE255" s="138"/>
      <c r="BF255" s="138"/>
      <c r="BG255" s="137"/>
      <c r="BH255" s="137"/>
      <c r="BI255" s="137"/>
      <c r="BJ255" s="137"/>
      <c r="BK255" s="136">
        <v>1</v>
      </c>
      <c r="BL255" s="136">
        <f t="shared" si="134"/>
        <v>1</v>
      </c>
      <c r="BM255" s="135"/>
      <c r="BN255" s="134">
        <v>2.63</v>
      </c>
      <c r="BO255" s="133"/>
      <c r="BP255" s="133"/>
      <c r="BQ255" s="133">
        <v>2.63</v>
      </c>
      <c r="BR255" s="133"/>
      <c r="BS255" s="133"/>
      <c r="BT255" s="133"/>
      <c r="BU255" s="132">
        <f t="shared" si="135"/>
        <v>2.63</v>
      </c>
      <c r="BV255" s="132"/>
      <c r="BW255" s="132"/>
      <c r="BX255" s="132"/>
      <c r="BY255" s="132"/>
      <c r="BZ255" s="132"/>
      <c r="CA255" s="132"/>
      <c r="CB255" s="131">
        <v>2.63</v>
      </c>
      <c r="CC255" s="131">
        <v>2.63</v>
      </c>
      <c r="CD255" s="131">
        <v>2.63</v>
      </c>
      <c r="CE255" s="131">
        <v>0</v>
      </c>
      <c r="CF255" s="131">
        <v>0</v>
      </c>
      <c r="CG255" s="131">
        <v>0</v>
      </c>
      <c r="CH255" s="131">
        <v>0</v>
      </c>
      <c r="CI255" s="130" t="s">
        <v>706</v>
      </c>
      <c r="CJ255" s="129"/>
      <c r="CK255" s="129"/>
      <c r="CL255" s="129"/>
      <c r="CM255" s="129"/>
      <c r="CN255" s="129"/>
      <c r="CO255" s="129"/>
      <c r="CP255" s="129"/>
      <c r="CQ255" s="129"/>
      <c r="CR255" s="128"/>
      <c r="CS255" s="128"/>
      <c r="CT255" s="128"/>
      <c r="CU255" s="128"/>
      <c r="CV255" s="128"/>
      <c r="CW255" s="128"/>
      <c r="CX255" s="128"/>
      <c r="CY255" s="128"/>
      <c r="CZ255" s="128"/>
      <c r="DA255" s="128"/>
      <c r="DB255" s="128"/>
      <c r="DC255" s="128"/>
      <c r="DD255" s="128"/>
    </row>
    <row r="256" spans="1:108" x14ac:dyDescent="0.25">
      <c r="A256" s="127" t="s">
        <v>1242</v>
      </c>
      <c r="B256" s="127" t="s">
        <v>843</v>
      </c>
      <c r="C256" s="127" t="s">
        <v>1177</v>
      </c>
      <c r="D256" s="127" t="s">
        <v>1182</v>
      </c>
      <c r="E256" s="127" t="s">
        <v>1185</v>
      </c>
      <c r="F256" s="1" t="s">
        <v>1241</v>
      </c>
      <c r="G256" s="1" t="s">
        <v>863</v>
      </c>
      <c r="H256" s="126">
        <v>2345.9899999999998</v>
      </c>
      <c r="I256" s="126">
        <v>2296.7399999999998</v>
      </c>
      <c r="J256" s="126">
        <v>2247.48</v>
      </c>
      <c r="K256" s="126">
        <v>2196.71</v>
      </c>
      <c r="L256" s="126">
        <v>2145.9299999999998</v>
      </c>
      <c r="M256" s="126">
        <v>2121.75</v>
      </c>
      <c r="N256" s="126">
        <v>2097.58</v>
      </c>
      <c r="O256" s="115">
        <v>0.9</v>
      </c>
      <c r="P256" s="126">
        <v>55.68</v>
      </c>
      <c r="Q256" s="126">
        <v>55.68</v>
      </c>
      <c r="R256" s="126">
        <v>55.68</v>
      </c>
      <c r="S256" s="126">
        <v>55.68</v>
      </c>
      <c r="T256" s="126">
        <v>55.68</v>
      </c>
      <c r="U256" s="126">
        <v>55.68</v>
      </c>
      <c r="V256" s="126">
        <v>55.68</v>
      </c>
      <c r="W256" s="126">
        <v>1.77</v>
      </c>
      <c r="X256" s="126">
        <v>1.77</v>
      </c>
      <c r="Y256" s="126">
        <v>1.77</v>
      </c>
      <c r="Z256" s="126">
        <v>1.77</v>
      </c>
      <c r="AA256" s="126">
        <v>1.77</v>
      </c>
      <c r="AB256" s="126">
        <v>1.77</v>
      </c>
      <c r="AC256" s="126">
        <v>1.77</v>
      </c>
      <c r="AD256" s="115">
        <v>0.05</v>
      </c>
      <c r="AE256" s="115">
        <v>0</v>
      </c>
      <c r="AF256" s="115">
        <v>30</v>
      </c>
      <c r="AG256" s="115">
        <v>30</v>
      </c>
      <c r="AH256" s="125">
        <v>28</v>
      </c>
      <c r="AI256" s="125" t="s">
        <v>1097</v>
      </c>
      <c r="AJ256" s="125" t="s">
        <v>695</v>
      </c>
      <c r="AK256" s="125">
        <v>0.45</v>
      </c>
      <c r="AL256" s="124"/>
      <c r="AM256" s="124"/>
      <c r="AN256" s="124"/>
      <c r="AO256" s="124"/>
      <c r="AP256" s="124"/>
      <c r="AQ256" s="124"/>
      <c r="AR256" s="123"/>
      <c r="AS256" s="123"/>
      <c r="AT256" s="123"/>
      <c r="AU256" s="122"/>
      <c r="AV256" s="122"/>
      <c r="AW256" s="122"/>
      <c r="AX256" s="120" t="s">
        <v>694</v>
      </c>
      <c r="AY256" s="120"/>
      <c r="AZ256" s="121"/>
      <c r="BA256" s="120"/>
      <c r="BB256" s="120"/>
      <c r="BC256" s="120"/>
      <c r="BD256" s="120"/>
      <c r="BE256" s="120"/>
      <c r="BF256" s="120"/>
      <c r="BG256" s="119"/>
      <c r="BH256" s="119"/>
      <c r="BI256" s="119"/>
      <c r="BJ256" s="119"/>
      <c r="BK256" s="118">
        <v>1</v>
      </c>
      <c r="BL256" s="118">
        <f t="shared" si="134"/>
        <v>1</v>
      </c>
      <c r="BM256" s="117"/>
      <c r="BN256" s="116">
        <v>0</v>
      </c>
      <c r="BO256" s="115"/>
      <c r="BP256" s="115"/>
      <c r="BQ256" s="115"/>
      <c r="BR256" s="115"/>
      <c r="BS256" s="115"/>
      <c r="BT256" s="115"/>
      <c r="BU256" s="114">
        <f t="shared" si="135"/>
        <v>0</v>
      </c>
      <c r="BV256" s="114"/>
      <c r="BW256" s="114"/>
      <c r="BX256" s="114"/>
      <c r="BY256" s="114"/>
      <c r="BZ256" s="114"/>
      <c r="CA256" s="114"/>
      <c r="CB256" s="113">
        <v>0</v>
      </c>
      <c r="CC256" s="113">
        <v>4.5250000000000004</v>
      </c>
      <c r="CD256" s="113">
        <v>4.5250000000000004</v>
      </c>
      <c r="CE256" s="113">
        <v>0</v>
      </c>
      <c r="CF256" s="113">
        <v>0</v>
      </c>
      <c r="CG256" s="113">
        <v>0</v>
      </c>
      <c r="CH256" s="113">
        <v>0</v>
      </c>
      <c r="CI256" s="112" t="s">
        <v>706</v>
      </c>
      <c r="CJ256" s="111"/>
      <c r="CK256" s="111"/>
      <c r="CL256" s="111"/>
      <c r="CM256" s="111"/>
      <c r="CN256" s="111"/>
      <c r="CO256" s="111"/>
      <c r="CP256" s="111"/>
      <c r="CQ256" s="111"/>
      <c r="CR256" s="110"/>
      <c r="CS256" s="110"/>
      <c r="CT256" s="110"/>
      <c r="CU256" s="110"/>
      <c r="CV256" s="110"/>
      <c r="CW256" s="110"/>
      <c r="CX256" s="110"/>
      <c r="CY256" s="110"/>
      <c r="CZ256" s="110"/>
      <c r="DA256" s="110"/>
      <c r="DB256" s="110"/>
      <c r="DC256" s="110"/>
      <c r="DD256" s="110"/>
    </row>
    <row r="257" spans="1:108" x14ac:dyDescent="0.25">
      <c r="A257" s="146" t="s">
        <v>1240</v>
      </c>
      <c r="B257" s="146" t="s">
        <v>843</v>
      </c>
      <c r="C257" s="146" t="s">
        <v>1177</v>
      </c>
      <c r="D257" s="146" t="s">
        <v>1182</v>
      </c>
      <c r="E257" s="146" t="s">
        <v>1185</v>
      </c>
      <c r="F257" s="3" t="s">
        <v>1239</v>
      </c>
      <c r="G257" s="3" t="s">
        <v>863</v>
      </c>
      <c r="H257" s="145">
        <v>899.15</v>
      </c>
      <c r="I257" s="145">
        <v>897.97</v>
      </c>
      <c r="J257" s="145">
        <v>896.78</v>
      </c>
      <c r="K257" s="145">
        <v>895.6</v>
      </c>
      <c r="L257" s="145">
        <v>894.42</v>
      </c>
      <c r="M257" s="145">
        <v>893.24</v>
      </c>
      <c r="N257" s="145">
        <v>892.05</v>
      </c>
      <c r="O257" s="133">
        <v>0.9</v>
      </c>
      <c r="P257" s="145">
        <v>11.27</v>
      </c>
      <c r="Q257" s="145">
        <v>11.27</v>
      </c>
      <c r="R257" s="145">
        <v>11.27</v>
      </c>
      <c r="S257" s="145">
        <v>11.27</v>
      </c>
      <c r="T257" s="145">
        <v>11.27</v>
      </c>
      <c r="U257" s="145">
        <v>11.27</v>
      </c>
      <c r="V257" s="145">
        <v>11.27</v>
      </c>
      <c r="W257" s="145">
        <v>0.45</v>
      </c>
      <c r="X257" s="145">
        <v>0.45</v>
      </c>
      <c r="Y257" s="145">
        <v>0.45</v>
      </c>
      <c r="Z257" s="145">
        <v>0.45</v>
      </c>
      <c r="AA257" s="145">
        <v>0.45</v>
      </c>
      <c r="AB257" s="145">
        <v>0.45</v>
      </c>
      <c r="AC257" s="145">
        <v>0.45</v>
      </c>
      <c r="AD257" s="133">
        <v>0.05</v>
      </c>
      <c r="AE257" s="133">
        <v>0</v>
      </c>
      <c r="AF257" s="133">
        <v>25</v>
      </c>
      <c r="AG257" s="133">
        <v>25</v>
      </c>
      <c r="AH257" s="144">
        <v>29</v>
      </c>
      <c r="AI257" s="144" t="s">
        <v>1097</v>
      </c>
      <c r="AJ257" s="144" t="s">
        <v>695</v>
      </c>
      <c r="AK257" s="144">
        <v>0.8</v>
      </c>
      <c r="AL257" s="143"/>
      <c r="AM257" s="143"/>
      <c r="AN257" s="143"/>
      <c r="AO257" s="143"/>
      <c r="AP257" s="143"/>
      <c r="AQ257" s="143"/>
      <c r="AR257" s="142"/>
      <c r="AS257" s="142"/>
      <c r="AT257" s="142"/>
      <c r="AU257" s="141"/>
      <c r="AV257" s="141"/>
      <c r="AW257" s="141"/>
      <c r="AX257" s="140" t="s">
        <v>694</v>
      </c>
      <c r="AY257" s="140"/>
      <c r="AZ257" s="139"/>
      <c r="BA257" s="138"/>
      <c r="BB257" s="138"/>
      <c r="BC257" s="138"/>
      <c r="BD257" s="138"/>
      <c r="BE257" s="138"/>
      <c r="BF257" s="138"/>
      <c r="BG257" s="137"/>
      <c r="BH257" s="137"/>
      <c r="BI257" s="137"/>
      <c r="BJ257" s="137"/>
      <c r="BK257" s="136">
        <v>1</v>
      </c>
      <c r="BL257" s="136">
        <f t="shared" si="134"/>
        <v>1</v>
      </c>
      <c r="BM257" s="135"/>
      <c r="BN257" s="134">
        <v>7.6</v>
      </c>
      <c r="BO257" s="133">
        <v>1.3</v>
      </c>
      <c r="BP257" s="133">
        <v>2.1</v>
      </c>
      <c r="BQ257" s="133">
        <v>2.1</v>
      </c>
      <c r="BR257" s="133">
        <v>2.1</v>
      </c>
      <c r="BS257" s="133"/>
      <c r="BT257" s="133"/>
      <c r="BU257" s="132">
        <f t="shared" si="135"/>
        <v>7.6</v>
      </c>
      <c r="BV257" s="132"/>
      <c r="BW257" s="132"/>
      <c r="BX257" s="132"/>
      <c r="BY257" s="132"/>
      <c r="BZ257" s="132"/>
      <c r="CA257" s="132"/>
      <c r="CB257" s="131">
        <v>8.23</v>
      </c>
      <c r="CC257" s="131">
        <v>30</v>
      </c>
      <c r="CD257" s="131">
        <v>30</v>
      </c>
      <c r="CE257" s="131">
        <v>30</v>
      </c>
      <c r="CF257" s="131">
        <v>30</v>
      </c>
      <c r="CG257" s="131">
        <v>30</v>
      </c>
      <c r="CH257" s="131">
        <v>30</v>
      </c>
      <c r="CI257" s="130" t="s">
        <v>706</v>
      </c>
      <c r="CJ257" s="129"/>
      <c r="CK257" s="129"/>
      <c r="CL257" s="129"/>
      <c r="CM257" s="129"/>
      <c r="CN257" s="129"/>
      <c r="CO257" s="129"/>
      <c r="CP257" s="129"/>
      <c r="CQ257" s="129"/>
      <c r="CR257" s="128"/>
      <c r="CS257" s="128"/>
      <c r="CT257" s="128"/>
      <c r="CU257" s="128"/>
      <c r="CV257" s="128"/>
      <c r="CW257" s="128"/>
      <c r="CX257" s="128"/>
      <c r="CY257" s="128"/>
      <c r="CZ257" s="128"/>
      <c r="DA257" s="128"/>
      <c r="DB257" s="128"/>
      <c r="DC257" s="128"/>
      <c r="DD257" s="128"/>
    </row>
    <row r="258" spans="1:108" x14ac:dyDescent="0.25">
      <c r="A258" s="127" t="s">
        <v>1238</v>
      </c>
      <c r="B258" s="127" t="s">
        <v>843</v>
      </c>
      <c r="C258" s="127" t="s">
        <v>1177</v>
      </c>
      <c r="D258" s="127" t="s">
        <v>1182</v>
      </c>
      <c r="E258" s="127" t="s">
        <v>1185</v>
      </c>
      <c r="F258" s="1" t="s">
        <v>1237</v>
      </c>
      <c r="G258" s="1" t="s">
        <v>863</v>
      </c>
      <c r="H258" s="126">
        <v>1237.07</v>
      </c>
      <c r="I258" s="126">
        <v>1205.57</v>
      </c>
      <c r="J258" s="126">
        <v>1174.07</v>
      </c>
      <c r="K258" s="126">
        <v>1141.58</v>
      </c>
      <c r="L258" s="126">
        <v>1109.0999999999999</v>
      </c>
      <c r="M258" s="126">
        <v>1093.82</v>
      </c>
      <c r="N258" s="126">
        <v>1078.55</v>
      </c>
      <c r="O258" s="115">
        <v>0.9</v>
      </c>
      <c r="P258" s="126">
        <v>30.43</v>
      </c>
      <c r="Q258" s="126">
        <v>30.43</v>
      </c>
      <c r="R258" s="126">
        <v>30.43</v>
      </c>
      <c r="S258" s="126">
        <v>30.43</v>
      </c>
      <c r="T258" s="126">
        <v>30.43</v>
      </c>
      <c r="U258" s="126">
        <v>30.43</v>
      </c>
      <c r="V258" s="126">
        <v>30.43</v>
      </c>
      <c r="W258" s="126">
        <v>1.2</v>
      </c>
      <c r="X258" s="126">
        <v>1.2</v>
      </c>
      <c r="Y258" s="126">
        <v>1.2</v>
      </c>
      <c r="Z258" s="126">
        <v>1.2</v>
      </c>
      <c r="AA258" s="126">
        <v>1.2</v>
      </c>
      <c r="AB258" s="126">
        <v>1.2</v>
      </c>
      <c r="AC258" s="126">
        <v>1.2</v>
      </c>
      <c r="AD258" s="115">
        <v>0.05</v>
      </c>
      <c r="AE258" s="115">
        <v>0</v>
      </c>
      <c r="AF258" s="115">
        <v>25</v>
      </c>
      <c r="AG258" s="115">
        <v>25</v>
      </c>
      <c r="AH258" s="125">
        <v>28</v>
      </c>
      <c r="AI258" s="125" t="s">
        <v>1097</v>
      </c>
      <c r="AJ258" s="125" t="s">
        <v>695</v>
      </c>
      <c r="AK258" s="125">
        <v>0.7</v>
      </c>
      <c r="AL258" s="124"/>
      <c r="AM258" s="124"/>
      <c r="AN258" s="124"/>
      <c r="AO258" s="124"/>
      <c r="AP258" s="124"/>
      <c r="AQ258" s="124"/>
      <c r="AR258" s="123"/>
      <c r="AS258" s="123"/>
      <c r="AT258" s="123"/>
      <c r="AU258" s="122"/>
      <c r="AV258" s="122"/>
      <c r="AW258" s="122"/>
      <c r="AX258" s="120" t="s">
        <v>694</v>
      </c>
      <c r="AY258" s="120"/>
      <c r="AZ258" s="121"/>
      <c r="BA258" s="120"/>
      <c r="BB258" s="120"/>
      <c r="BC258" s="120"/>
      <c r="BD258" s="120"/>
      <c r="BE258" s="120"/>
      <c r="BF258" s="120"/>
      <c r="BG258" s="119"/>
      <c r="BH258" s="119"/>
      <c r="BI258" s="119"/>
      <c r="BJ258" s="119"/>
      <c r="BK258" s="118">
        <v>1</v>
      </c>
      <c r="BL258" s="118">
        <f t="shared" si="134"/>
        <v>1</v>
      </c>
      <c r="BM258" s="117"/>
      <c r="BN258" s="116">
        <v>0</v>
      </c>
      <c r="BO258" s="115"/>
      <c r="BP258" s="115"/>
      <c r="BQ258" s="115"/>
      <c r="BR258" s="115"/>
      <c r="BS258" s="115"/>
      <c r="BT258" s="115"/>
      <c r="BU258" s="114">
        <f t="shared" si="135"/>
        <v>0</v>
      </c>
      <c r="BV258" s="114"/>
      <c r="BW258" s="114"/>
      <c r="BX258" s="114"/>
      <c r="BY258" s="114"/>
      <c r="BZ258" s="114"/>
      <c r="CA258" s="114"/>
      <c r="CB258" s="113">
        <v>0</v>
      </c>
      <c r="CC258" s="113">
        <v>30</v>
      </c>
      <c r="CD258" s="113">
        <v>30</v>
      </c>
      <c r="CE258" s="113">
        <v>30</v>
      </c>
      <c r="CF258" s="113">
        <v>30</v>
      </c>
      <c r="CG258" s="113">
        <v>30</v>
      </c>
      <c r="CH258" s="113">
        <v>30</v>
      </c>
      <c r="CI258" s="112" t="s">
        <v>706</v>
      </c>
      <c r="CJ258" s="111"/>
      <c r="CK258" s="111"/>
      <c r="CL258" s="111"/>
      <c r="CM258" s="111"/>
      <c r="CN258" s="111"/>
      <c r="CO258" s="111"/>
      <c r="CP258" s="111"/>
      <c r="CQ258" s="111"/>
      <c r="CR258" s="110"/>
      <c r="CS258" s="110"/>
      <c r="CT258" s="110"/>
      <c r="CU258" s="110"/>
      <c r="CV258" s="110"/>
      <c r="CW258" s="110"/>
      <c r="CX258" s="110"/>
      <c r="CY258" s="110"/>
      <c r="CZ258" s="110"/>
      <c r="DA258" s="110"/>
      <c r="DB258" s="110"/>
      <c r="DC258" s="110"/>
      <c r="DD258" s="110"/>
    </row>
    <row r="259" spans="1:108" x14ac:dyDescent="0.25">
      <c r="A259" s="146" t="s">
        <v>1236</v>
      </c>
      <c r="B259" s="146" t="s">
        <v>843</v>
      </c>
      <c r="C259" s="146" t="s">
        <v>1177</v>
      </c>
      <c r="D259" s="146" t="s">
        <v>1182</v>
      </c>
      <c r="E259" s="146" t="s">
        <v>1185</v>
      </c>
      <c r="F259" s="3" t="s">
        <v>1235</v>
      </c>
      <c r="G259" s="3" t="s">
        <v>863</v>
      </c>
      <c r="H259" s="145">
        <v>899.15</v>
      </c>
      <c r="I259" s="145">
        <v>897.97</v>
      </c>
      <c r="J259" s="145">
        <v>896.78</v>
      </c>
      <c r="K259" s="145">
        <v>895.6</v>
      </c>
      <c r="L259" s="145">
        <v>894.42</v>
      </c>
      <c r="M259" s="145">
        <v>893.24</v>
      </c>
      <c r="N259" s="145">
        <v>892.05</v>
      </c>
      <c r="O259" s="133">
        <v>0.9</v>
      </c>
      <c r="P259" s="145">
        <v>11.27</v>
      </c>
      <c r="Q259" s="145">
        <v>11.27</v>
      </c>
      <c r="R259" s="145">
        <v>11.27</v>
      </c>
      <c r="S259" s="145">
        <v>11.27</v>
      </c>
      <c r="T259" s="145">
        <v>11.27</v>
      </c>
      <c r="U259" s="145">
        <v>11.27</v>
      </c>
      <c r="V259" s="145">
        <v>11.27</v>
      </c>
      <c r="W259" s="145">
        <v>0.45</v>
      </c>
      <c r="X259" s="145">
        <v>0.45</v>
      </c>
      <c r="Y259" s="145">
        <v>0.45</v>
      </c>
      <c r="Z259" s="145">
        <v>0.45</v>
      </c>
      <c r="AA259" s="145">
        <v>0.45</v>
      </c>
      <c r="AB259" s="145">
        <v>0.45</v>
      </c>
      <c r="AC259" s="145">
        <v>0.45</v>
      </c>
      <c r="AD259" s="133">
        <v>0.05</v>
      </c>
      <c r="AE259" s="133">
        <v>0</v>
      </c>
      <c r="AF259" s="133">
        <v>25</v>
      </c>
      <c r="AG259" s="133">
        <v>25</v>
      </c>
      <c r="AH259" s="144">
        <v>29</v>
      </c>
      <c r="AI259" s="144" t="s">
        <v>1097</v>
      </c>
      <c r="AJ259" s="144" t="s">
        <v>695</v>
      </c>
      <c r="AK259" s="144">
        <v>0.8</v>
      </c>
      <c r="AL259" s="143"/>
      <c r="AM259" s="143"/>
      <c r="AN259" s="143"/>
      <c r="AO259" s="143"/>
      <c r="AP259" s="143"/>
      <c r="AQ259" s="143"/>
      <c r="AR259" s="142"/>
      <c r="AS259" s="142"/>
      <c r="AT259" s="142"/>
      <c r="AU259" s="141"/>
      <c r="AV259" s="141"/>
      <c r="AW259" s="141"/>
      <c r="AX259" s="140" t="s">
        <v>694</v>
      </c>
      <c r="AY259" s="140"/>
      <c r="AZ259" s="139"/>
      <c r="BA259" s="138"/>
      <c r="BB259" s="138"/>
      <c r="BC259" s="138"/>
      <c r="BD259" s="138"/>
      <c r="BE259" s="138"/>
      <c r="BF259" s="138"/>
      <c r="BG259" s="137"/>
      <c r="BH259" s="137"/>
      <c r="BI259" s="137"/>
      <c r="BJ259" s="137"/>
      <c r="BK259" s="136">
        <v>1</v>
      </c>
      <c r="BL259" s="136">
        <f t="shared" si="134"/>
        <v>1</v>
      </c>
      <c r="BM259" s="135"/>
      <c r="BN259" s="134">
        <v>0.84</v>
      </c>
      <c r="BO259" s="133"/>
      <c r="BP259" s="133">
        <v>0.42</v>
      </c>
      <c r="BQ259" s="133"/>
      <c r="BR259" s="133">
        <v>0.42</v>
      </c>
      <c r="BS259" s="133"/>
      <c r="BT259" s="133"/>
      <c r="BU259" s="132">
        <f t="shared" si="135"/>
        <v>0.84</v>
      </c>
      <c r="BV259" s="132"/>
      <c r="BW259" s="132"/>
      <c r="BX259" s="132"/>
      <c r="BY259" s="132"/>
      <c r="BZ259" s="132"/>
      <c r="CA259" s="132"/>
      <c r="CB259" s="131">
        <v>0.84</v>
      </c>
      <c r="CC259" s="131">
        <v>5</v>
      </c>
      <c r="CD259" s="131">
        <v>5</v>
      </c>
      <c r="CE259" s="131">
        <v>5</v>
      </c>
      <c r="CF259" s="131">
        <v>5</v>
      </c>
      <c r="CG259" s="131">
        <v>5</v>
      </c>
      <c r="CH259" s="131">
        <v>5</v>
      </c>
      <c r="CI259" s="130" t="s">
        <v>706</v>
      </c>
      <c r="CJ259" s="129"/>
      <c r="CK259" s="129"/>
      <c r="CL259" s="129"/>
      <c r="CM259" s="129"/>
      <c r="CN259" s="129"/>
      <c r="CO259" s="129"/>
      <c r="CP259" s="129"/>
      <c r="CQ259" s="129"/>
      <c r="CR259" s="128"/>
      <c r="CS259" s="128"/>
      <c r="CT259" s="128"/>
      <c r="CU259" s="128"/>
      <c r="CV259" s="128"/>
      <c r="CW259" s="128"/>
      <c r="CX259" s="128"/>
      <c r="CY259" s="128"/>
      <c r="CZ259" s="128"/>
      <c r="DA259" s="128"/>
      <c r="DB259" s="128"/>
      <c r="DC259" s="128"/>
      <c r="DD259" s="128"/>
    </row>
    <row r="260" spans="1:108" x14ac:dyDescent="0.25">
      <c r="A260" s="127" t="s">
        <v>1234</v>
      </c>
      <c r="B260" s="127" t="s">
        <v>843</v>
      </c>
      <c r="C260" s="127" t="s">
        <v>1177</v>
      </c>
      <c r="D260" s="127" t="s">
        <v>1182</v>
      </c>
      <c r="E260" s="127" t="s">
        <v>1185</v>
      </c>
      <c r="F260" s="1" t="s">
        <v>1233</v>
      </c>
      <c r="G260" s="1" t="s">
        <v>863</v>
      </c>
      <c r="H260" s="126">
        <v>561.97</v>
      </c>
      <c r="I260" s="126">
        <v>561.23</v>
      </c>
      <c r="J260" s="126">
        <v>560.49</v>
      </c>
      <c r="K260" s="126">
        <v>559.75</v>
      </c>
      <c r="L260" s="126">
        <v>559.01</v>
      </c>
      <c r="M260" s="126">
        <v>558.27</v>
      </c>
      <c r="N260" s="126">
        <v>557.53</v>
      </c>
      <c r="O260" s="115">
        <v>0.9</v>
      </c>
      <c r="P260" s="126">
        <v>7.05</v>
      </c>
      <c r="Q260" s="126">
        <v>7.05</v>
      </c>
      <c r="R260" s="126">
        <v>7.05</v>
      </c>
      <c r="S260" s="126">
        <v>7.05</v>
      </c>
      <c r="T260" s="126">
        <v>7.05</v>
      </c>
      <c r="U260" s="126">
        <v>7.05</v>
      </c>
      <c r="V260" s="126">
        <v>7.05</v>
      </c>
      <c r="W260" s="126">
        <v>0.28000000000000003</v>
      </c>
      <c r="X260" s="126">
        <v>0.28000000000000003</v>
      </c>
      <c r="Y260" s="126">
        <v>0.28000000000000003</v>
      </c>
      <c r="Z260" s="126">
        <v>0.28000000000000003</v>
      </c>
      <c r="AA260" s="126">
        <v>0.28000000000000003</v>
      </c>
      <c r="AB260" s="126">
        <v>0.28000000000000003</v>
      </c>
      <c r="AC260" s="126">
        <v>0.28000000000000003</v>
      </c>
      <c r="AD260" s="115">
        <v>0.05</v>
      </c>
      <c r="AE260" s="115">
        <v>0</v>
      </c>
      <c r="AF260" s="115">
        <v>20</v>
      </c>
      <c r="AG260" s="115">
        <v>20</v>
      </c>
      <c r="AH260" s="125">
        <v>29</v>
      </c>
      <c r="AI260" s="125" t="s">
        <v>1097</v>
      </c>
      <c r="AJ260" s="125" t="s">
        <v>695</v>
      </c>
      <c r="AK260" s="125"/>
      <c r="AL260" s="124"/>
      <c r="AM260" s="124"/>
      <c r="AN260" s="124"/>
      <c r="AO260" s="124"/>
      <c r="AP260" s="124"/>
      <c r="AQ260" s="124"/>
      <c r="AR260" s="123"/>
      <c r="AS260" s="123"/>
      <c r="AT260" s="123"/>
      <c r="AU260" s="122"/>
      <c r="AV260" s="122"/>
      <c r="AW260" s="122"/>
      <c r="AX260" s="120" t="s">
        <v>694</v>
      </c>
      <c r="AY260" s="120"/>
      <c r="AZ260" s="121"/>
      <c r="BA260" s="120"/>
      <c r="BB260" s="120"/>
      <c r="BC260" s="120"/>
      <c r="BD260" s="120"/>
      <c r="BE260" s="120"/>
      <c r="BF260" s="120"/>
      <c r="BG260" s="119"/>
      <c r="BH260" s="119"/>
      <c r="BI260" s="119"/>
      <c r="BJ260" s="119"/>
      <c r="BK260" s="118">
        <v>1</v>
      </c>
      <c r="BL260" s="118">
        <f t="shared" si="134"/>
        <v>1</v>
      </c>
      <c r="BM260" s="117"/>
      <c r="BN260" s="116"/>
      <c r="BO260" s="115"/>
      <c r="BP260" s="115"/>
      <c r="BQ260" s="115"/>
      <c r="BR260" s="115"/>
      <c r="BS260" s="115"/>
      <c r="BT260" s="115"/>
      <c r="BU260" s="114">
        <f t="shared" si="135"/>
        <v>0</v>
      </c>
      <c r="BV260" s="114"/>
      <c r="BW260" s="114"/>
      <c r="BX260" s="114"/>
      <c r="BY260" s="114"/>
      <c r="BZ260" s="114"/>
      <c r="CA260" s="114"/>
      <c r="CB260" s="113"/>
      <c r="CC260" s="113">
        <v>2</v>
      </c>
      <c r="CD260" s="113">
        <v>2</v>
      </c>
      <c r="CE260" s="113">
        <v>2</v>
      </c>
      <c r="CF260" s="113">
        <v>2</v>
      </c>
      <c r="CG260" s="113">
        <v>2</v>
      </c>
      <c r="CH260" s="113">
        <v>2</v>
      </c>
      <c r="CI260" s="112" t="s">
        <v>706</v>
      </c>
      <c r="CJ260" s="111"/>
      <c r="CK260" s="111"/>
      <c r="CL260" s="111"/>
      <c r="CM260" s="111"/>
      <c r="CN260" s="111"/>
      <c r="CO260" s="111"/>
      <c r="CP260" s="111"/>
      <c r="CQ260" s="111"/>
      <c r="CR260" s="110"/>
      <c r="CS260" s="110"/>
      <c r="CT260" s="110"/>
      <c r="CU260" s="110"/>
      <c r="CV260" s="110"/>
      <c r="CW260" s="110"/>
      <c r="CX260" s="110"/>
      <c r="CY260" s="110"/>
      <c r="CZ260" s="110"/>
      <c r="DA260" s="110"/>
      <c r="DB260" s="110"/>
      <c r="DC260" s="110"/>
      <c r="DD260" s="110"/>
    </row>
    <row r="261" spans="1:108" x14ac:dyDescent="0.25">
      <c r="A261" s="146" t="s">
        <v>1232</v>
      </c>
      <c r="B261" s="146" t="s">
        <v>843</v>
      </c>
      <c r="C261" s="146" t="s">
        <v>1177</v>
      </c>
      <c r="D261" s="146" t="s">
        <v>1182</v>
      </c>
      <c r="E261" s="146" t="s">
        <v>1185</v>
      </c>
      <c r="F261" s="3" t="s">
        <v>1231</v>
      </c>
      <c r="G261" s="3" t="s">
        <v>863</v>
      </c>
      <c r="H261" s="145">
        <v>2200</v>
      </c>
      <c r="I261" s="145">
        <v>2200</v>
      </c>
      <c r="J261" s="145">
        <v>2000</v>
      </c>
      <c r="K261" s="145">
        <v>1800</v>
      </c>
      <c r="L261" s="145">
        <v>1600</v>
      </c>
      <c r="M261" s="145">
        <v>1400</v>
      </c>
      <c r="N261" s="145">
        <v>1200</v>
      </c>
      <c r="O261" s="133">
        <v>0.9</v>
      </c>
      <c r="P261" s="145">
        <v>25</v>
      </c>
      <c r="Q261" s="145">
        <v>25</v>
      </c>
      <c r="R261" s="145">
        <v>25</v>
      </c>
      <c r="S261" s="145">
        <v>25</v>
      </c>
      <c r="T261" s="145">
        <v>25</v>
      </c>
      <c r="U261" s="145">
        <v>25</v>
      </c>
      <c r="V261" s="145">
        <v>25</v>
      </c>
      <c r="W261" s="145">
        <v>0.12</v>
      </c>
      <c r="X261" s="145">
        <v>0.12</v>
      </c>
      <c r="Y261" s="145">
        <v>0.12</v>
      </c>
      <c r="Z261" s="145">
        <v>0.12</v>
      </c>
      <c r="AA261" s="145">
        <v>0.12</v>
      </c>
      <c r="AB261" s="145">
        <v>0.12</v>
      </c>
      <c r="AC261" s="145">
        <v>0.12</v>
      </c>
      <c r="AD261" s="133">
        <v>0.05</v>
      </c>
      <c r="AE261" s="133">
        <v>0</v>
      </c>
      <c r="AF261" s="133">
        <v>20</v>
      </c>
      <c r="AG261" s="133">
        <v>20</v>
      </c>
      <c r="AH261" s="144">
        <v>31.536000000000001</v>
      </c>
      <c r="AI261" s="144" t="s">
        <v>1097</v>
      </c>
      <c r="AJ261" s="144" t="s">
        <v>695</v>
      </c>
      <c r="AK261" s="144"/>
      <c r="AL261" s="143"/>
      <c r="AM261" s="143"/>
      <c r="AN261" s="143"/>
      <c r="AO261" s="143"/>
      <c r="AP261" s="143"/>
      <c r="AQ261" s="143"/>
      <c r="AR261" s="142"/>
      <c r="AS261" s="142"/>
      <c r="AT261" s="142"/>
      <c r="AU261" s="141"/>
      <c r="AV261" s="141"/>
      <c r="AW261" s="141"/>
      <c r="AX261" s="140" t="s">
        <v>694</v>
      </c>
      <c r="AY261" s="140"/>
      <c r="AZ261" s="139"/>
      <c r="BA261" s="138"/>
      <c r="BB261" s="138"/>
      <c r="BC261" s="138"/>
      <c r="BD261" s="138"/>
      <c r="BE261" s="138"/>
      <c r="BF261" s="138"/>
      <c r="BG261" s="137"/>
      <c r="BH261" s="137"/>
      <c r="BI261" s="137"/>
      <c r="BJ261" s="137"/>
      <c r="BK261" s="136">
        <v>1</v>
      </c>
      <c r="BL261" s="136">
        <f t="shared" si="134"/>
        <v>1</v>
      </c>
      <c r="BM261" s="135"/>
      <c r="BN261" s="134">
        <v>0</v>
      </c>
      <c r="BO261" s="133"/>
      <c r="BP261" s="133"/>
      <c r="BQ261" s="133"/>
      <c r="BR261" s="133"/>
      <c r="BS261" s="133"/>
      <c r="BT261" s="133"/>
      <c r="BU261" s="132">
        <f t="shared" si="135"/>
        <v>0</v>
      </c>
      <c r="BV261" s="132"/>
      <c r="BW261" s="132"/>
      <c r="BX261" s="132"/>
      <c r="BY261" s="132"/>
      <c r="BZ261" s="132"/>
      <c r="CA261" s="132"/>
      <c r="CB261" s="131"/>
      <c r="CC261" s="131"/>
      <c r="CD261" s="131">
        <v>1</v>
      </c>
      <c r="CE261" s="131">
        <v>2</v>
      </c>
      <c r="CF261" s="131">
        <v>4</v>
      </c>
      <c r="CG261" s="131">
        <v>8</v>
      </c>
      <c r="CH261" s="131">
        <v>10</v>
      </c>
      <c r="CI261" s="130" t="s">
        <v>1230</v>
      </c>
      <c r="CJ261" s="129"/>
      <c r="CK261" s="129"/>
      <c r="CL261" s="129"/>
      <c r="CM261" s="129"/>
      <c r="CN261" s="129"/>
      <c r="CO261" s="129"/>
      <c r="CP261" s="129"/>
      <c r="CQ261" s="129"/>
      <c r="CR261" s="128"/>
      <c r="CS261" s="128"/>
      <c r="CT261" s="128"/>
      <c r="CU261" s="128"/>
      <c r="CV261" s="128"/>
      <c r="CW261" s="128"/>
      <c r="CX261" s="128"/>
      <c r="CY261" s="128"/>
      <c r="CZ261" s="128"/>
      <c r="DA261" s="128"/>
      <c r="DB261" s="128"/>
      <c r="DC261" s="128"/>
      <c r="DD261" s="128"/>
    </row>
    <row r="262" spans="1:108" x14ac:dyDescent="0.25">
      <c r="A262" s="127" t="s">
        <v>1229</v>
      </c>
      <c r="B262" s="127" t="s">
        <v>843</v>
      </c>
      <c r="C262" s="127" t="s">
        <v>1177</v>
      </c>
      <c r="D262" s="127" t="s">
        <v>1182</v>
      </c>
      <c r="E262" s="127" t="s">
        <v>1185</v>
      </c>
      <c r="F262" s="1" t="s">
        <v>1228</v>
      </c>
      <c r="G262" s="1" t="s">
        <v>863</v>
      </c>
      <c r="H262" s="126">
        <v>7200</v>
      </c>
      <c r="I262" s="126">
        <v>7000</v>
      </c>
      <c r="J262" s="126">
        <v>6800</v>
      </c>
      <c r="K262" s="126">
        <v>6600</v>
      </c>
      <c r="L262" s="126">
        <v>6400</v>
      </c>
      <c r="M262" s="126">
        <v>6200</v>
      </c>
      <c r="N262" s="126">
        <v>6000</v>
      </c>
      <c r="O262" s="115">
        <v>0.9</v>
      </c>
      <c r="P262" s="126">
        <v>160</v>
      </c>
      <c r="Q262" s="126">
        <v>155</v>
      </c>
      <c r="R262" s="126">
        <v>150</v>
      </c>
      <c r="S262" s="126">
        <v>145</v>
      </c>
      <c r="T262" s="126">
        <v>140</v>
      </c>
      <c r="U262" s="126">
        <v>135</v>
      </c>
      <c r="V262" s="126">
        <v>130</v>
      </c>
      <c r="W262" s="126">
        <v>4.43</v>
      </c>
      <c r="X262" s="126">
        <v>4.43</v>
      </c>
      <c r="Y262" s="126">
        <v>4.43</v>
      </c>
      <c r="Z262" s="126">
        <v>4.43</v>
      </c>
      <c r="AA262" s="126">
        <v>4.43</v>
      </c>
      <c r="AB262" s="126">
        <v>4.43</v>
      </c>
      <c r="AC262" s="126">
        <v>4.43</v>
      </c>
      <c r="AD262" s="115">
        <v>0.05</v>
      </c>
      <c r="AE262" s="115">
        <v>0</v>
      </c>
      <c r="AF262" s="115">
        <v>60</v>
      </c>
      <c r="AG262" s="115">
        <v>60</v>
      </c>
      <c r="AH262" s="125">
        <v>28.4</v>
      </c>
      <c r="AI262" s="125" t="s">
        <v>1097</v>
      </c>
      <c r="AJ262" s="125" t="s">
        <v>695</v>
      </c>
      <c r="AK262" s="125">
        <v>1E-4</v>
      </c>
      <c r="AL262" s="124"/>
      <c r="AM262" s="124"/>
      <c r="AN262" s="124"/>
      <c r="AO262" s="124"/>
      <c r="AP262" s="124"/>
      <c r="AQ262" s="124"/>
      <c r="AR262" s="123"/>
      <c r="AS262" s="123"/>
      <c r="AT262" s="123"/>
      <c r="AU262" s="122"/>
      <c r="AV262" s="122"/>
      <c r="AW262" s="122"/>
      <c r="AX262" s="120" t="s">
        <v>694</v>
      </c>
      <c r="AY262" s="120"/>
      <c r="AZ262" s="121"/>
      <c r="BA262" s="120"/>
      <c r="BB262" s="120"/>
      <c r="BC262" s="120"/>
      <c r="BD262" s="120"/>
      <c r="BE262" s="120"/>
      <c r="BF262" s="120"/>
      <c r="BG262" s="119"/>
      <c r="BH262" s="119"/>
      <c r="BI262" s="119"/>
      <c r="BJ262" s="119"/>
      <c r="BK262" s="118">
        <v>1</v>
      </c>
      <c r="BL262" s="118">
        <f t="shared" si="134"/>
        <v>1</v>
      </c>
      <c r="BM262" s="117">
        <v>1.5</v>
      </c>
      <c r="BN262" s="116">
        <v>0.48399999999999999</v>
      </c>
      <c r="BO262" s="115"/>
      <c r="BP262" s="115"/>
      <c r="BQ262" s="115"/>
      <c r="BR262" s="115"/>
      <c r="BS262" s="115"/>
      <c r="BT262" s="115"/>
      <c r="BU262" s="114">
        <f t="shared" si="135"/>
        <v>0.48399999999999999</v>
      </c>
      <c r="BV262" s="114">
        <v>0.48399999999999999</v>
      </c>
      <c r="BW262" s="114">
        <v>0.48399999999999999</v>
      </c>
      <c r="BX262" s="114"/>
      <c r="BY262" s="114"/>
      <c r="BZ262" s="114"/>
      <c r="CA262" s="114"/>
      <c r="CB262" s="113">
        <v>0.48399999999999999</v>
      </c>
      <c r="CC262" s="113">
        <v>0.48399999999999999</v>
      </c>
      <c r="CD262" s="113">
        <v>30</v>
      </c>
      <c r="CE262" s="113">
        <v>30</v>
      </c>
      <c r="CF262" s="113">
        <v>30</v>
      </c>
      <c r="CG262" s="113">
        <v>30</v>
      </c>
      <c r="CH262" s="113">
        <v>30</v>
      </c>
      <c r="CI262" s="112" t="s">
        <v>1227</v>
      </c>
      <c r="CJ262" s="111"/>
      <c r="CK262" s="111"/>
      <c r="CL262" s="111"/>
      <c r="CM262" s="111"/>
      <c r="CN262" s="111"/>
      <c r="CO262" s="111"/>
      <c r="CP262" s="111"/>
      <c r="CQ262" s="111"/>
      <c r="CR262" s="110"/>
      <c r="CS262" s="110"/>
      <c r="CT262" s="110"/>
      <c r="CU262" s="110"/>
      <c r="CV262" s="110"/>
      <c r="CW262" s="110"/>
      <c r="CX262" s="110"/>
      <c r="CY262" s="110"/>
      <c r="CZ262" s="110"/>
      <c r="DA262" s="110"/>
      <c r="DB262" s="110"/>
      <c r="DC262" s="110"/>
      <c r="DD262" s="110"/>
    </row>
    <row r="263" spans="1:108" x14ac:dyDescent="0.25">
      <c r="A263" s="146" t="s">
        <v>1226</v>
      </c>
      <c r="B263" s="146" t="s">
        <v>843</v>
      </c>
      <c r="C263" s="146" t="s">
        <v>1177</v>
      </c>
      <c r="D263" s="146" t="s">
        <v>1182</v>
      </c>
      <c r="E263" s="146" t="s">
        <v>1185</v>
      </c>
      <c r="F263" s="3" t="s">
        <v>1225</v>
      </c>
      <c r="G263" s="3" t="s">
        <v>863</v>
      </c>
      <c r="H263" s="145">
        <v>9867</v>
      </c>
      <c r="I263" s="145">
        <v>8745.75</v>
      </c>
      <c r="J263" s="145">
        <v>7624.5</v>
      </c>
      <c r="K263" s="145">
        <v>7400.25</v>
      </c>
      <c r="L263" s="145">
        <v>7176</v>
      </c>
      <c r="M263" s="145">
        <v>6951.75</v>
      </c>
      <c r="N263" s="145">
        <v>6727.5</v>
      </c>
      <c r="O263" s="133">
        <v>0.9</v>
      </c>
      <c r="P263" s="145">
        <v>160</v>
      </c>
      <c r="Q263" s="145">
        <v>155</v>
      </c>
      <c r="R263" s="145">
        <v>150</v>
      </c>
      <c r="S263" s="145">
        <v>145</v>
      </c>
      <c r="T263" s="145">
        <v>140</v>
      </c>
      <c r="U263" s="145">
        <v>135</v>
      </c>
      <c r="V263" s="145">
        <v>130</v>
      </c>
      <c r="W263" s="145">
        <v>4.43</v>
      </c>
      <c r="X263" s="145">
        <v>4.43</v>
      </c>
      <c r="Y263" s="145">
        <v>4.43</v>
      </c>
      <c r="Z263" s="145">
        <v>4.43</v>
      </c>
      <c r="AA263" s="145">
        <v>4.43</v>
      </c>
      <c r="AB263" s="145">
        <v>4.43</v>
      </c>
      <c r="AC263" s="145">
        <v>4.43</v>
      </c>
      <c r="AD263" s="133">
        <v>0.05</v>
      </c>
      <c r="AE263" s="133">
        <v>0</v>
      </c>
      <c r="AF263" s="133">
        <v>60</v>
      </c>
      <c r="AG263" s="133">
        <v>60</v>
      </c>
      <c r="AH263" s="144">
        <v>28.4</v>
      </c>
      <c r="AI263" s="144" t="s">
        <v>1097</v>
      </c>
      <c r="AJ263" s="144" t="s">
        <v>695</v>
      </c>
      <c r="AK263" s="144">
        <v>0.5</v>
      </c>
      <c r="AL263" s="143"/>
      <c r="AM263" s="143"/>
      <c r="AN263" s="143"/>
      <c r="AO263" s="143"/>
      <c r="AP263" s="143"/>
      <c r="AQ263" s="143"/>
      <c r="AR263" s="142"/>
      <c r="AS263" s="142"/>
      <c r="AT263" s="142"/>
      <c r="AU263" s="141"/>
      <c r="AV263" s="141"/>
      <c r="AW263" s="141"/>
      <c r="AX263" s="140" t="s">
        <v>694</v>
      </c>
      <c r="AY263" s="140"/>
      <c r="AZ263" s="139"/>
      <c r="BA263" s="138"/>
      <c r="BB263" s="138"/>
      <c r="BC263" s="138"/>
      <c r="BD263" s="138"/>
      <c r="BE263" s="138"/>
      <c r="BF263" s="138"/>
      <c r="BG263" s="137"/>
      <c r="BH263" s="137"/>
      <c r="BI263" s="137"/>
      <c r="BJ263" s="137"/>
      <c r="BK263" s="136">
        <v>1</v>
      </c>
      <c r="BL263" s="136">
        <f t="shared" si="134"/>
        <v>1</v>
      </c>
      <c r="BM263" s="135"/>
      <c r="BN263" s="134">
        <v>0</v>
      </c>
      <c r="BO263" s="133"/>
      <c r="BP263" s="133"/>
      <c r="BQ263" s="133"/>
      <c r="BR263" s="133"/>
      <c r="BS263" s="133"/>
      <c r="BT263" s="133"/>
      <c r="BU263" s="132">
        <f t="shared" si="135"/>
        <v>0</v>
      </c>
      <c r="BV263" s="132"/>
      <c r="BW263" s="132"/>
      <c r="BX263" s="132"/>
      <c r="BY263" s="132"/>
      <c r="BZ263" s="132"/>
      <c r="CA263" s="132"/>
      <c r="CB263" s="131"/>
      <c r="CC263" s="131"/>
      <c r="CD263" s="131"/>
      <c r="CE263" s="131"/>
      <c r="CF263" s="131"/>
      <c r="CG263" s="131"/>
      <c r="CH263" s="131"/>
      <c r="CI263" s="130" t="s">
        <v>1224</v>
      </c>
      <c r="CJ263" s="129"/>
      <c r="CK263" s="129"/>
      <c r="CL263" s="129"/>
      <c r="CM263" s="129"/>
      <c r="CN263" s="129"/>
      <c r="CO263" s="129"/>
      <c r="CP263" s="129"/>
      <c r="CQ263" s="129"/>
      <c r="CR263" s="128"/>
      <c r="CS263" s="128"/>
      <c r="CT263" s="128"/>
      <c r="CU263" s="128"/>
      <c r="CV263" s="128"/>
      <c r="CW263" s="128"/>
      <c r="CX263" s="128"/>
      <c r="CY263" s="128"/>
      <c r="CZ263" s="128"/>
      <c r="DA263" s="128"/>
      <c r="DB263" s="128"/>
      <c r="DC263" s="128"/>
      <c r="DD263" s="128"/>
    </row>
    <row r="264" spans="1:108" x14ac:dyDescent="0.25">
      <c r="A264" s="127" t="s">
        <v>1223</v>
      </c>
      <c r="B264" s="127" t="s">
        <v>843</v>
      </c>
      <c r="C264" s="127" t="s">
        <v>1177</v>
      </c>
      <c r="D264" s="127" t="s">
        <v>1182</v>
      </c>
      <c r="E264" s="127" t="s">
        <v>1185</v>
      </c>
      <c r="F264" s="1" t="s">
        <v>1222</v>
      </c>
      <c r="G264" s="1" t="s">
        <v>863</v>
      </c>
      <c r="H264" s="126">
        <v>2657.36</v>
      </c>
      <c r="I264" s="126">
        <v>2580.8200000000002</v>
      </c>
      <c r="J264" s="126">
        <v>2504.2800000000002</v>
      </c>
      <c r="K264" s="126">
        <v>2433.5300000000002</v>
      </c>
      <c r="L264" s="126">
        <v>2362.7800000000002</v>
      </c>
      <c r="M264" s="126">
        <v>2295.9299999999998</v>
      </c>
      <c r="N264" s="126">
        <v>2229.08</v>
      </c>
      <c r="O264" s="115">
        <v>0.9</v>
      </c>
      <c r="P264" s="126">
        <v>42.27</v>
      </c>
      <c r="Q264" s="126">
        <v>42.27</v>
      </c>
      <c r="R264" s="126">
        <v>42.27</v>
      </c>
      <c r="S264" s="126">
        <v>42.27</v>
      </c>
      <c r="T264" s="126">
        <v>42.27</v>
      </c>
      <c r="U264" s="126">
        <v>42.27</v>
      </c>
      <c r="V264" s="126">
        <v>42.27</v>
      </c>
      <c r="W264" s="126">
        <v>0.73</v>
      </c>
      <c r="X264" s="126">
        <v>0.73</v>
      </c>
      <c r="Y264" s="126">
        <v>0.73</v>
      </c>
      <c r="Z264" s="126">
        <v>0.73</v>
      </c>
      <c r="AA264" s="126">
        <v>0.73</v>
      </c>
      <c r="AB264" s="126">
        <v>0.73</v>
      </c>
      <c r="AC264" s="126">
        <v>0.73</v>
      </c>
      <c r="AD264" s="115">
        <v>0.05</v>
      </c>
      <c r="AE264" s="115">
        <v>0</v>
      </c>
      <c r="AF264" s="115">
        <v>30</v>
      </c>
      <c r="AG264" s="115">
        <v>30</v>
      </c>
      <c r="AH264" s="125">
        <v>30</v>
      </c>
      <c r="AI264" s="125" t="s">
        <v>1097</v>
      </c>
      <c r="AJ264" s="125" t="s">
        <v>695</v>
      </c>
      <c r="AK264" s="125"/>
      <c r="AL264" s="124"/>
      <c r="AM264" s="124"/>
      <c r="AN264" s="124"/>
      <c r="AO264" s="124"/>
      <c r="AP264" s="124"/>
      <c r="AQ264" s="124"/>
      <c r="AR264" s="123"/>
      <c r="AS264" s="123"/>
      <c r="AT264" s="123"/>
      <c r="AU264" s="122"/>
      <c r="AV264" s="122"/>
      <c r="AW264" s="122"/>
      <c r="AX264" s="120" t="s">
        <v>694</v>
      </c>
      <c r="AY264" s="120"/>
      <c r="AZ264" s="121"/>
      <c r="BA264" s="120"/>
      <c r="BB264" s="120"/>
      <c r="BC264" s="120"/>
      <c r="BD264" s="120"/>
      <c r="BE264" s="120"/>
      <c r="BF264" s="120"/>
      <c r="BG264" s="119"/>
      <c r="BH264" s="119"/>
      <c r="BI264" s="119"/>
      <c r="BJ264" s="119"/>
      <c r="BK264" s="118">
        <v>1</v>
      </c>
      <c r="BL264" s="118">
        <f t="shared" si="134"/>
        <v>1</v>
      </c>
      <c r="BM264" s="117"/>
      <c r="BN264" s="116">
        <v>0.05</v>
      </c>
      <c r="BO264" s="115"/>
      <c r="BP264" s="115"/>
      <c r="BQ264" s="115"/>
      <c r="BR264" s="115"/>
      <c r="BS264" s="115"/>
      <c r="BT264" s="115">
        <v>0.05</v>
      </c>
      <c r="BU264" s="114">
        <f t="shared" si="135"/>
        <v>0.05</v>
      </c>
      <c r="BV264" s="114"/>
      <c r="BW264" s="114"/>
      <c r="BX264" s="114"/>
      <c r="BY264" s="114"/>
      <c r="BZ264" s="114"/>
      <c r="CA264" s="114"/>
      <c r="CB264" s="113">
        <v>0.05</v>
      </c>
      <c r="CC264" s="113">
        <v>5</v>
      </c>
      <c r="CD264" s="113">
        <v>5</v>
      </c>
      <c r="CE264" s="113">
        <v>5</v>
      </c>
      <c r="CF264" s="113">
        <v>5</v>
      </c>
      <c r="CG264" s="113">
        <v>5</v>
      </c>
      <c r="CH264" s="113">
        <v>5</v>
      </c>
      <c r="CI264" s="112" t="s">
        <v>706</v>
      </c>
      <c r="CJ264" s="111"/>
      <c r="CK264" s="111"/>
      <c r="CL264" s="111"/>
      <c r="CM264" s="111"/>
      <c r="CN264" s="111"/>
      <c r="CO264" s="111"/>
      <c r="CP264" s="111"/>
      <c r="CQ264" s="111"/>
      <c r="CR264" s="110"/>
      <c r="CS264" s="110"/>
      <c r="CT264" s="110"/>
      <c r="CU264" s="110"/>
      <c r="CV264" s="110"/>
      <c r="CW264" s="110"/>
      <c r="CX264" s="110"/>
      <c r="CY264" s="110"/>
      <c r="CZ264" s="110"/>
      <c r="DA264" s="110"/>
      <c r="DB264" s="110"/>
      <c r="DC264" s="110"/>
      <c r="DD264" s="110"/>
    </row>
    <row r="265" spans="1:108" x14ac:dyDescent="0.25">
      <c r="A265" s="146" t="s">
        <v>1221</v>
      </c>
      <c r="B265" s="146" t="s">
        <v>843</v>
      </c>
      <c r="C265" s="146" t="s">
        <v>1177</v>
      </c>
      <c r="D265" s="146" t="s">
        <v>1182</v>
      </c>
      <c r="E265" s="146" t="s">
        <v>1185</v>
      </c>
      <c r="F265" s="3" t="s">
        <v>1220</v>
      </c>
      <c r="G265" s="3" t="s">
        <v>863</v>
      </c>
      <c r="H265" s="145">
        <v>3179.59</v>
      </c>
      <c r="I265" s="145">
        <v>3056.2099999999996</v>
      </c>
      <c r="J265" s="145">
        <v>2932.82</v>
      </c>
      <c r="K265" s="145">
        <v>2813.6899999999996</v>
      </c>
      <c r="L265" s="145">
        <v>2694.56</v>
      </c>
      <c r="M265" s="145">
        <v>2605.9300000000003</v>
      </c>
      <c r="N265" s="145">
        <v>2517.3000000000002</v>
      </c>
      <c r="O265" s="133">
        <v>0.9</v>
      </c>
      <c r="P265" s="145">
        <v>79.69</v>
      </c>
      <c r="Q265" s="145">
        <v>79.69</v>
      </c>
      <c r="R265" s="145">
        <v>79.69</v>
      </c>
      <c r="S265" s="145">
        <v>79.69</v>
      </c>
      <c r="T265" s="145">
        <v>79.69</v>
      </c>
      <c r="U265" s="145">
        <v>79.69</v>
      </c>
      <c r="V265" s="145">
        <v>79.69</v>
      </c>
      <c r="W265" s="145">
        <v>1.77</v>
      </c>
      <c r="X265" s="145">
        <v>1.77</v>
      </c>
      <c r="Y265" s="145">
        <v>1.77</v>
      </c>
      <c r="Z265" s="145">
        <v>1.77</v>
      </c>
      <c r="AA265" s="145">
        <v>1.77</v>
      </c>
      <c r="AB265" s="145">
        <v>1.77</v>
      </c>
      <c r="AC265" s="145">
        <v>1.77</v>
      </c>
      <c r="AD265" s="133">
        <v>0.05</v>
      </c>
      <c r="AE265" s="133">
        <v>0</v>
      </c>
      <c r="AF265" s="133">
        <v>30</v>
      </c>
      <c r="AG265" s="133">
        <v>30</v>
      </c>
      <c r="AH265" s="144">
        <v>30</v>
      </c>
      <c r="AI265" s="144" t="s">
        <v>1097</v>
      </c>
      <c r="AJ265" s="144" t="s">
        <v>695</v>
      </c>
      <c r="AK265" s="144"/>
      <c r="AL265" s="143"/>
      <c r="AM265" s="143"/>
      <c r="AN265" s="143"/>
      <c r="AO265" s="143"/>
      <c r="AP265" s="143"/>
      <c r="AQ265" s="143"/>
      <c r="AR265" s="142"/>
      <c r="AS265" s="142"/>
      <c r="AT265" s="142"/>
      <c r="AU265" s="141"/>
      <c r="AV265" s="141"/>
      <c r="AW265" s="141"/>
      <c r="AX265" s="140" t="s">
        <v>694</v>
      </c>
      <c r="AY265" s="140"/>
      <c r="AZ265" s="139"/>
      <c r="BA265" s="138"/>
      <c r="BB265" s="138"/>
      <c r="BC265" s="138"/>
      <c r="BD265" s="138"/>
      <c r="BE265" s="138"/>
      <c r="BF265" s="138"/>
      <c r="BG265" s="137"/>
      <c r="BH265" s="137"/>
      <c r="BI265" s="137"/>
      <c r="BJ265" s="137"/>
      <c r="BK265" s="136">
        <v>1</v>
      </c>
      <c r="BL265" s="136">
        <f t="shared" si="134"/>
        <v>1</v>
      </c>
      <c r="BM265" s="135"/>
      <c r="BN265" s="134">
        <v>0</v>
      </c>
      <c r="BO265" s="133"/>
      <c r="BP265" s="133"/>
      <c r="BQ265" s="133"/>
      <c r="BR265" s="133"/>
      <c r="BS265" s="133"/>
      <c r="BT265" s="133"/>
      <c r="BU265" s="132">
        <f t="shared" si="135"/>
        <v>0</v>
      </c>
      <c r="BV265" s="132"/>
      <c r="BW265" s="132"/>
      <c r="BX265" s="132"/>
      <c r="BY265" s="132"/>
      <c r="BZ265" s="132"/>
      <c r="CA265" s="132"/>
      <c r="CB265" s="131"/>
      <c r="CC265" s="131"/>
      <c r="CD265" s="131">
        <v>5</v>
      </c>
      <c r="CE265" s="131">
        <v>5</v>
      </c>
      <c r="CF265" s="131">
        <v>5</v>
      </c>
      <c r="CG265" s="131">
        <v>5</v>
      </c>
      <c r="CH265" s="131">
        <v>5</v>
      </c>
      <c r="CI265" s="130" t="s">
        <v>706</v>
      </c>
      <c r="CJ265" s="129"/>
      <c r="CK265" s="129"/>
      <c r="CL265" s="129"/>
      <c r="CM265" s="129"/>
      <c r="CN265" s="129"/>
      <c r="CO265" s="129"/>
      <c r="CP265" s="129"/>
      <c r="CQ265" s="129"/>
      <c r="CR265" s="128"/>
      <c r="CS265" s="128"/>
      <c r="CT265" s="128"/>
      <c r="CU265" s="128"/>
      <c r="CV265" s="128"/>
      <c r="CW265" s="128"/>
      <c r="CX265" s="128"/>
      <c r="CY265" s="128"/>
      <c r="CZ265" s="128"/>
      <c r="DA265" s="128"/>
      <c r="DB265" s="128"/>
      <c r="DC265" s="128"/>
      <c r="DD265" s="128"/>
    </row>
    <row r="266" spans="1:108" x14ac:dyDescent="0.25">
      <c r="A266" s="127" t="s">
        <v>1219</v>
      </c>
      <c r="B266" s="127" t="s">
        <v>843</v>
      </c>
      <c r="C266" s="127" t="s">
        <v>1177</v>
      </c>
      <c r="D266" s="127" t="s">
        <v>1182</v>
      </c>
      <c r="E266" s="127" t="s">
        <v>1185</v>
      </c>
      <c r="F266" s="1" t="s">
        <v>1218</v>
      </c>
      <c r="G266" s="1" t="s">
        <v>863</v>
      </c>
      <c r="H266" s="126">
        <v>1260</v>
      </c>
      <c r="I266" s="126">
        <v>1190</v>
      </c>
      <c r="J266" s="126">
        <v>1115</v>
      </c>
      <c r="K266" s="126">
        <v>1090</v>
      </c>
      <c r="L266" s="126">
        <v>1080</v>
      </c>
      <c r="M266" s="126">
        <v>1070</v>
      </c>
      <c r="N266" s="126">
        <v>1070</v>
      </c>
      <c r="O266" s="115">
        <v>0.9</v>
      </c>
      <c r="P266" s="126">
        <v>17.25</v>
      </c>
      <c r="Q266" s="126">
        <v>17.25</v>
      </c>
      <c r="R266" s="126">
        <v>17.25</v>
      </c>
      <c r="S266" s="126">
        <v>17.25</v>
      </c>
      <c r="T266" s="126">
        <v>17.25</v>
      </c>
      <c r="U266" s="126">
        <v>17.25</v>
      </c>
      <c r="V266" s="126">
        <v>17.25</v>
      </c>
      <c r="W266" s="126">
        <v>0.44</v>
      </c>
      <c r="X266" s="126">
        <v>0.44</v>
      </c>
      <c r="Y266" s="126">
        <v>0.44</v>
      </c>
      <c r="Z266" s="126">
        <v>0.44</v>
      </c>
      <c r="AA266" s="126">
        <v>0.44</v>
      </c>
      <c r="AB266" s="126">
        <v>0.44</v>
      </c>
      <c r="AC266" s="126">
        <v>0.44</v>
      </c>
      <c r="AD266" s="115">
        <v>0.05</v>
      </c>
      <c r="AE266" s="115">
        <v>0</v>
      </c>
      <c r="AF266" s="115">
        <v>20</v>
      </c>
      <c r="AG266" s="115">
        <v>20</v>
      </c>
      <c r="AH266" s="125">
        <v>8</v>
      </c>
      <c r="AI266" s="125" t="s">
        <v>1097</v>
      </c>
      <c r="AJ266" s="125" t="s">
        <v>1217</v>
      </c>
      <c r="AK266" s="125"/>
      <c r="AL266" s="124"/>
      <c r="AM266" s="124"/>
      <c r="AN266" s="124"/>
      <c r="AO266" s="124"/>
      <c r="AP266" s="124"/>
      <c r="AQ266" s="124"/>
      <c r="AR266" s="123"/>
      <c r="AS266" s="123"/>
      <c r="AT266" s="123"/>
      <c r="AU266" s="122"/>
      <c r="AV266" s="122"/>
      <c r="AW266" s="122"/>
      <c r="AX266" s="120" t="s">
        <v>694</v>
      </c>
      <c r="AY266" s="120"/>
      <c r="AZ266" s="121"/>
      <c r="BA266" s="120"/>
      <c r="BB266" s="120"/>
      <c r="BC266" s="120"/>
      <c r="BD266" s="120"/>
      <c r="BE266" s="120"/>
      <c r="BF266" s="120"/>
      <c r="BG266" s="119"/>
      <c r="BH266" s="119"/>
      <c r="BI266" s="119"/>
      <c r="BJ266" s="119"/>
      <c r="BK266" s="118">
        <v>1</v>
      </c>
      <c r="BL266" s="118">
        <f t="shared" si="134"/>
        <v>1</v>
      </c>
      <c r="BM266" s="117"/>
      <c r="BN266" s="116">
        <v>3.1</v>
      </c>
      <c r="BO266" s="115">
        <v>0.1</v>
      </c>
      <c r="BP266" s="115">
        <v>0.2</v>
      </c>
      <c r="BQ266" s="115">
        <v>0.5</v>
      </c>
      <c r="BR266" s="115">
        <v>1</v>
      </c>
      <c r="BS266" s="115">
        <v>1.3</v>
      </c>
      <c r="BT266" s="115"/>
      <c r="BU266" s="114">
        <f t="shared" si="135"/>
        <v>3.1</v>
      </c>
      <c r="BV266" s="114"/>
      <c r="BW266" s="114"/>
      <c r="BX266" s="114"/>
      <c r="BY266" s="114"/>
      <c r="BZ266" s="114"/>
      <c r="CA266" s="114"/>
      <c r="CB266" s="113">
        <v>3.1</v>
      </c>
      <c r="CC266" s="113">
        <v>7</v>
      </c>
      <c r="CD266" s="113">
        <v>8</v>
      </c>
      <c r="CE266" s="113">
        <v>9</v>
      </c>
      <c r="CF266" s="113">
        <v>10</v>
      </c>
      <c r="CG266" s="113">
        <v>11</v>
      </c>
      <c r="CH266" s="113">
        <v>12</v>
      </c>
      <c r="CI266" s="112" t="s">
        <v>1179</v>
      </c>
      <c r="CJ266" s="111"/>
      <c r="CK266" s="111"/>
      <c r="CL266" s="111"/>
      <c r="CM266" s="111"/>
      <c r="CN266" s="111"/>
      <c r="CO266" s="111"/>
      <c r="CP266" s="111"/>
      <c r="CQ266" s="111"/>
      <c r="CR266" s="110"/>
      <c r="CS266" s="110"/>
      <c r="CT266" s="110"/>
      <c r="CU266" s="110"/>
      <c r="CV266" s="110"/>
      <c r="CW266" s="110"/>
      <c r="CX266" s="110"/>
      <c r="CY266" s="110"/>
      <c r="CZ266" s="110"/>
      <c r="DA266" s="110"/>
      <c r="DB266" s="110"/>
      <c r="DC266" s="110"/>
      <c r="DD266" s="110"/>
    </row>
    <row r="267" spans="1:108" x14ac:dyDescent="0.25">
      <c r="A267" s="146" t="s">
        <v>1216</v>
      </c>
      <c r="B267" s="146" t="s">
        <v>843</v>
      </c>
      <c r="C267" s="146" t="s">
        <v>1177</v>
      </c>
      <c r="D267" s="146" t="s">
        <v>1182</v>
      </c>
      <c r="E267" s="146" t="s">
        <v>1185</v>
      </c>
      <c r="F267" s="3" t="s">
        <v>1215</v>
      </c>
      <c r="G267" s="3" t="s">
        <v>863</v>
      </c>
      <c r="H267" s="145">
        <v>3600</v>
      </c>
      <c r="I267" s="145">
        <v>2810</v>
      </c>
      <c r="J267" s="145">
        <v>2020</v>
      </c>
      <c r="K267" s="145">
        <v>1870</v>
      </c>
      <c r="L267" s="145">
        <v>1720</v>
      </c>
      <c r="M267" s="145">
        <v>1570</v>
      </c>
      <c r="N267" s="145">
        <v>1420</v>
      </c>
      <c r="O267" s="133">
        <v>0.9</v>
      </c>
      <c r="P267" s="145">
        <v>54.750234643862761</v>
      </c>
      <c r="Q267" s="145">
        <v>54.750234643862761</v>
      </c>
      <c r="R267" s="145">
        <v>47.345917196787987</v>
      </c>
      <c r="S267" s="145">
        <v>47.345917196787987</v>
      </c>
      <c r="T267" s="145">
        <v>47.345917196787987</v>
      </c>
      <c r="U267" s="145">
        <v>47.345917196787987</v>
      </c>
      <c r="V267" s="145">
        <v>47.345917196787987</v>
      </c>
      <c r="W267" s="145">
        <v>0.1</v>
      </c>
      <c r="X267" s="145">
        <v>0.1</v>
      </c>
      <c r="Y267" s="145">
        <v>0.1</v>
      </c>
      <c r="Z267" s="145">
        <v>0.1</v>
      </c>
      <c r="AA267" s="145">
        <v>0.1</v>
      </c>
      <c r="AB267" s="145">
        <v>0.1</v>
      </c>
      <c r="AC267" s="145">
        <v>0.1</v>
      </c>
      <c r="AD267" s="133">
        <v>0.05</v>
      </c>
      <c r="AE267" s="133">
        <v>0</v>
      </c>
      <c r="AF267" s="133">
        <v>20</v>
      </c>
      <c r="AG267" s="133">
        <v>20</v>
      </c>
      <c r="AH267" s="144">
        <v>16</v>
      </c>
      <c r="AI267" s="144" t="s">
        <v>1097</v>
      </c>
      <c r="AJ267" s="144" t="s">
        <v>1214</v>
      </c>
      <c r="AK267" s="144"/>
      <c r="AL267" s="143"/>
      <c r="AM267" s="143"/>
      <c r="AN267" s="143"/>
      <c r="AO267" s="143"/>
      <c r="AP267" s="143"/>
      <c r="AQ267" s="143"/>
      <c r="AR267" s="142"/>
      <c r="AS267" s="142"/>
      <c r="AT267" s="142"/>
      <c r="AU267" s="141"/>
      <c r="AV267" s="141"/>
      <c r="AW267" s="141"/>
      <c r="AX267" s="140" t="s">
        <v>694</v>
      </c>
      <c r="AY267" s="140"/>
      <c r="AZ267" s="139"/>
      <c r="BA267" s="138"/>
      <c r="BB267" s="138"/>
      <c r="BC267" s="138"/>
      <c r="BD267" s="138"/>
      <c r="BE267" s="138"/>
      <c r="BF267" s="138"/>
      <c r="BG267" s="137"/>
      <c r="BH267" s="137"/>
      <c r="BI267" s="137"/>
      <c r="BJ267" s="137"/>
      <c r="BK267" s="136">
        <v>1</v>
      </c>
      <c r="BL267" s="136">
        <f t="shared" si="134"/>
        <v>1</v>
      </c>
      <c r="BM267" s="135"/>
      <c r="BN267" s="134">
        <v>1</v>
      </c>
      <c r="BO267" s="133"/>
      <c r="BP267" s="133">
        <v>0.1</v>
      </c>
      <c r="BQ267" s="133">
        <v>0.3</v>
      </c>
      <c r="BR267" s="133">
        <v>0.6</v>
      </c>
      <c r="BS267" s="133"/>
      <c r="BT267" s="133"/>
      <c r="BU267" s="132">
        <f t="shared" si="135"/>
        <v>1</v>
      </c>
      <c r="BV267" s="132"/>
      <c r="BW267" s="132"/>
      <c r="BX267" s="132"/>
      <c r="BY267" s="132"/>
      <c r="BZ267" s="132"/>
      <c r="CA267" s="132"/>
      <c r="CB267" s="131">
        <v>1</v>
      </c>
      <c r="CC267" s="131">
        <v>3</v>
      </c>
      <c r="CD267" s="131">
        <v>6</v>
      </c>
      <c r="CE267" s="131">
        <v>13</v>
      </c>
      <c r="CF267" s="131">
        <v>13</v>
      </c>
      <c r="CG267" s="131">
        <v>13</v>
      </c>
      <c r="CH267" s="131">
        <v>13</v>
      </c>
      <c r="CI267" s="130" t="s">
        <v>1179</v>
      </c>
      <c r="CJ267" s="129"/>
      <c r="CK267" s="129"/>
      <c r="CL267" s="129"/>
      <c r="CM267" s="129"/>
      <c r="CN267" s="129"/>
      <c r="CO267" s="129"/>
      <c r="CP267" s="129"/>
      <c r="CQ267" s="129"/>
      <c r="CR267" s="128"/>
      <c r="CS267" s="128"/>
      <c r="CT267" s="128"/>
      <c r="CU267" s="128"/>
      <c r="CV267" s="128"/>
      <c r="CW267" s="128"/>
      <c r="CX267" s="128"/>
      <c r="CY267" s="128"/>
      <c r="CZ267" s="128"/>
      <c r="DA267" s="128"/>
      <c r="DB267" s="128"/>
      <c r="DC267" s="128"/>
      <c r="DD267" s="128"/>
    </row>
    <row r="268" spans="1:108" x14ac:dyDescent="0.25">
      <c r="A268" s="127" t="s">
        <v>1213</v>
      </c>
      <c r="B268" s="127" t="s">
        <v>843</v>
      </c>
      <c r="C268" s="127" t="s">
        <v>1177</v>
      </c>
      <c r="D268" s="127" t="s">
        <v>1182</v>
      </c>
      <c r="E268" s="127" t="s">
        <v>1185</v>
      </c>
      <c r="F268" s="1" t="s">
        <v>1212</v>
      </c>
      <c r="G268" s="1" t="s">
        <v>863</v>
      </c>
      <c r="H268" s="126">
        <v>770</v>
      </c>
      <c r="I268" s="126">
        <v>630</v>
      </c>
      <c r="J268" s="126">
        <v>485</v>
      </c>
      <c r="K268" s="126">
        <v>400</v>
      </c>
      <c r="L268" s="126">
        <v>315</v>
      </c>
      <c r="M268" s="126">
        <v>295</v>
      </c>
      <c r="N268" s="126">
        <v>280</v>
      </c>
      <c r="O268" s="115">
        <v>0.9</v>
      </c>
      <c r="P268" s="126">
        <v>2.0299999999999998</v>
      </c>
      <c r="Q268" s="126">
        <v>2.0299999999999998</v>
      </c>
      <c r="R268" s="126">
        <v>2.0299999999999998</v>
      </c>
      <c r="S268" s="126">
        <v>2.0299999999999998</v>
      </c>
      <c r="T268" s="126">
        <v>2.0299999999999998</v>
      </c>
      <c r="U268" s="126">
        <v>2.0299999999999998</v>
      </c>
      <c r="V268" s="126">
        <v>2.0299999999999998</v>
      </c>
      <c r="W268" s="126">
        <v>0.1</v>
      </c>
      <c r="X268" s="126">
        <v>0.1</v>
      </c>
      <c r="Y268" s="126">
        <v>0.1</v>
      </c>
      <c r="Z268" s="126">
        <v>0.1</v>
      </c>
      <c r="AA268" s="126">
        <v>0.1</v>
      </c>
      <c r="AB268" s="126">
        <v>0.1</v>
      </c>
      <c r="AC268" s="126">
        <v>0.1</v>
      </c>
      <c r="AD268" s="115">
        <v>0.05</v>
      </c>
      <c r="AE268" s="115">
        <v>0</v>
      </c>
      <c r="AF268" s="115">
        <v>25</v>
      </c>
      <c r="AG268" s="115">
        <v>25</v>
      </c>
      <c r="AH268" s="125">
        <v>2.8</v>
      </c>
      <c r="AI268" s="125" t="s">
        <v>1097</v>
      </c>
      <c r="AJ268" s="125" t="s">
        <v>1180</v>
      </c>
      <c r="AK268" s="125"/>
      <c r="AL268" s="124"/>
      <c r="AM268" s="124"/>
      <c r="AN268" s="124"/>
      <c r="AO268" s="124"/>
      <c r="AP268" s="124"/>
      <c r="AQ268" s="124"/>
      <c r="AR268" s="123"/>
      <c r="AS268" s="123"/>
      <c r="AT268" s="123"/>
      <c r="AU268" s="122"/>
      <c r="AV268" s="122"/>
      <c r="AW268" s="122"/>
      <c r="AX268" s="120" t="s">
        <v>694</v>
      </c>
      <c r="AY268" s="120"/>
      <c r="AZ268" s="121"/>
      <c r="BA268" s="120"/>
      <c r="BB268" s="120"/>
      <c r="BC268" s="120"/>
      <c r="BD268" s="120"/>
      <c r="BE268" s="120"/>
      <c r="BF268" s="120"/>
      <c r="BG268" s="119"/>
      <c r="BH268" s="119"/>
      <c r="BI268" s="119"/>
      <c r="BJ268" s="119"/>
      <c r="BK268" s="118">
        <v>1</v>
      </c>
      <c r="BL268" s="118">
        <f t="shared" si="134"/>
        <v>1</v>
      </c>
      <c r="BM268" s="117"/>
      <c r="BN268" s="116">
        <v>1.1000000000000001</v>
      </c>
      <c r="BO268" s="115">
        <v>0.05</v>
      </c>
      <c r="BP268" s="115">
        <v>0.15</v>
      </c>
      <c r="BQ268" s="115">
        <v>0.2</v>
      </c>
      <c r="BR268" s="115">
        <v>0.3</v>
      </c>
      <c r="BS268" s="115">
        <v>0.4</v>
      </c>
      <c r="BT268" s="115"/>
      <c r="BU268" s="114">
        <f t="shared" si="135"/>
        <v>1.1000000000000001</v>
      </c>
      <c r="BV268" s="114"/>
      <c r="BW268" s="114"/>
      <c r="BX268" s="114"/>
      <c r="BY268" s="114"/>
      <c r="BZ268" s="114"/>
      <c r="CA268" s="114"/>
      <c r="CB268" s="113">
        <v>1.1000000000000001</v>
      </c>
      <c r="CC268" s="113">
        <v>2</v>
      </c>
      <c r="CD268" s="113">
        <v>5</v>
      </c>
      <c r="CE268" s="113">
        <v>10</v>
      </c>
      <c r="CF268" s="113">
        <v>15</v>
      </c>
      <c r="CG268" s="113">
        <v>20</v>
      </c>
      <c r="CH268" s="113">
        <v>30</v>
      </c>
      <c r="CI268" s="112" t="s">
        <v>706</v>
      </c>
      <c r="CJ268" s="111"/>
      <c r="CK268" s="111"/>
      <c r="CL268" s="111"/>
      <c r="CM268" s="111"/>
      <c r="CN268" s="111"/>
      <c r="CO268" s="111"/>
      <c r="CP268" s="111"/>
      <c r="CQ268" s="111"/>
      <c r="CR268" s="110"/>
      <c r="CS268" s="110"/>
      <c r="CT268" s="110"/>
      <c r="CU268" s="110"/>
      <c r="CV268" s="110"/>
      <c r="CW268" s="110"/>
      <c r="CX268" s="110"/>
      <c r="CY268" s="110"/>
      <c r="CZ268" s="110"/>
      <c r="DA268" s="110"/>
      <c r="DB268" s="110"/>
      <c r="DC268" s="110"/>
      <c r="DD268" s="110"/>
    </row>
    <row r="269" spans="1:108" x14ac:dyDescent="0.25">
      <c r="A269" s="146" t="s">
        <v>1211</v>
      </c>
      <c r="B269" s="146" t="s">
        <v>843</v>
      </c>
      <c r="C269" s="146" t="s">
        <v>1177</v>
      </c>
      <c r="D269" s="146" t="s">
        <v>1182</v>
      </c>
      <c r="E269" s="146" t="s">
        <v>1185</v>
      </c>
      <c r="F269" s="3" t="s">
        <v>1210</v>
      </c>
      <c r="G269" s="3" t="s">
        <v>863</v>
      </c>
      <c r="H269" s="145">
        <v>710</v>
      </c>
      <c r="I269" s="145">
        <v>580</v>
      </c>
      <c r="J269" s="145">
        <v>450</v>
      </c>
      <c r="K269" s="145">
        <v>370</v>
      </c>
      <c r="L269" s="145">
        <v>290</v>
      </c>
      <c r="M269" s="145">
        <v>275</v>
      </c>
      <c r="N269" s="145">
        <v>260</v>
      </c>
      <c r="O269" s="133">
        <v>0.9</v>
      </c>
      <c r="P269" s="145">
        <v>1.88</v>
      </c>
      <c r="Q269" s="145">
        <v>1.88</v>
      </c>
      <c r="R269" s="145">
        <v>1.88</v>
      </c>
      <c r="S269" s="145">
        <v>1.88</v>
      </c>
      <c r="T269" s="145">
        <v>1.88</v>
      </c>
      <c r="U269" s="145">
        <v>1.88</v>
      </c>
      <c r="V269" s="145">
        <v>1.88</v>
      </c>
      <c r="W269" s="145">
        <v>0.42</v>
      </c>
      <c r="X269" s="145">
        <v>0.42</v>
      </c>
      <c r="Y269" s="145">
        <v>0.42</v>
      </c>
      <c r="Z269" s="145">
        <v>0.42</v>
      </c>
      <c r="AA269" s="145">
        <v>0.42</v>
      </c>
      <c r="AB269" s="145">
        <v>0.42</v>
      </c>
      <c r="AC269" s="145">
        <v>0.42</v>
      </c>
      <c r="AD269" s="133">
        <v>0.05</v>
      </c>
      <c r="AE269" s="133">
        <v>0</v>
      </c>
      <c r="AF269" s="133">
        <v>15</v>
      </c>
      <c r="AG269" s="133">
        <v>15</v>
      </c>
      <c r="AH269" s="144">
        <v>2.8</v>
      </c>
      <c r="AI269" s="144" t="s">
        <v>722</v>
      </c>
      <c r="AJ269" s="144" t="s">
        <v>1180</v>
      </c>
      <c r="AK269" s="144"/>
      <c r="AL269" s="143"/>
      <c r="AM269" s="143"/>
      <c r="AN269" s="143"/>
      <c r="AO269" s="143"/>
      <c r="AP269" s="143"/>
      <c r="AQ269" s="143"/>
      <c r="AR269" s="142"/>
      <c r="AS269" s="142"/>
      <c r="AT269" s="142"/>
      <c r="AU269" s="141"/>
      <c r="AV269" s="141"/>
      <c r="AW269" s="141"/>
      <c r="AX269" s="140" t="s">
        <v>694</v>
      </c>
      <c r="AY269" s="140"/>
      <c r="AZ269" s="139"/>
      <c r="BA269" s="138"/>
      <c r="BB269" s="138"/>
      <c r="BC269" s="138"/>
      <c r="BD269" s="138"/>
      <c r="BE269" s="138"/>
      <c r="BF269" s="138"/>
      <c r="BG269" s="137"/>
      <c r="BH269" s="137"/>
      <c r="BI269" s="137"/>
      <c r="BJ269" s="137"/>
      <c r="BK269" s="136">
        <v>1</v>
      </c>
      <c r="BL269" s="136">
        <f t="shared" si="134"/>
        <v>1</v>
      </c>
      <c r="BM269" s="135"/>
      <c r="BN269" s="134">
        <v>2.1</v>
      </c>
      <c r="BO269" s="133">
        <v>0.5</v>
      </c>
      <c r="BP269" s="133">
        <v>0.6</v>
      </c>
      <c r="BQ269" s="133">
        <v>1</v>
      </c>
      <c r="BR269" s="133"/>
      <c r="BS269" s="133"/>
      <c r="BT269" s="133"/>
      <c r="BU269" s="132">
        <f t="shared" si="135"/>
        <v>2.1</v>
      </c>
      <c r="BV269" s="132"/>
      <c r="BW269" s="132"/>
      <c r="BX269" s="132"/>
      <c r="BY269" s="132"/>
      <c r="BZ269" s="132"/>
      <c r="CA269" s="132"/>
      <c r="CB269" s="131">
        <v>2.1</v>
      </c>
      <c r="CC269" s="131">
        <v>4</v>
      </c>
      <c r="CD269" s="131">
        <v>15</v>
      </c>
      <c r="CE269" s="131">
        <v>22.5</v>
      </c>
      <c r="CF269" s="131">
        <v>30</v>
      </c>
      <c r="CG269" s="131">
        <v>35</v>
      </c>
      <c r="CH269" s="131">
        <v>40</v>
      </c>
      <c r="CI269" s="130" t="s">
        <v>1179</v>
      </c>
      <c r="CJ269" s="129"/>
      <c r="CK269" s="129"/>
      <c r="CL269" s="129"/>
      <c r="CM269" s="129"/>
      <c r="CN269" s="129"/>
      <c r="CO269" s="129"/>
      <c r="CP269" s="129"/>
      <c r="CQ269" s="129"/>
      <c r="CR269" s="128"/>
      <c r="CS269" s="128"/>
      <c r="CT269" s="128"/>
      <c r="CU269" s="128"/>
      <c r="CV269" s="128"/>
      <c r="CW269" s="128"/>
      <c r="CX269" s="128"/>
      <c r="CY269" s="128"/>
      <c r="CZ269" s="128"/>
      <c r="DA269" s="128"/>
      <c r="DB269" s="128"/>
      <c r="DC269" s="128"/>
      <c r="DD269" s="128"/>
    </row>
    <row r="270" spans="1:108" x14ac:dyDescent="0.25">
      <c r="A270" s="127" t="s">
        <v>1209</v>
      </c>
      <c r="B270" s="127" t="s">
        <v>843</v>
      </c>
      <c r="C270" s="127" t="s">
        <v>1177</v>
      </c>
      <c r="D270" s="127" t="s">
        <v>1182</v>
      </c>
      <c r="E270" s="127" t="s">
        <v>1185</v>
      </c>
      <c r="F270" s="1" t="s">
        <v>1208</v>
      </c>
      <c r="G270" s="1" t="s">
        <v>863</v>
      </c>
      <c r="H270" s="126">
        <v>4283.99</v>
      </c>
      <c r="I270" s="126">
        <v>4270.37</v>
      </c>
      <c r="J270" s="126">
        <v>4256.76</v>
      </c>
      <c r="K270" s="126">
        <v>4239.82</v>
      </c>
      <c r="L270" s="126">
        <v>4222.88</v>
      </c>
      <c r="M270" s="126">
        <v>4213.97</v>
      </c>
      <c r="N270" s="126">
        <v>4205.05</v>
      </c>
      <c r="O270" s="115">
        <v>0.9</v>
      </c>
      <c r="P270" s="126">
        <v>10.76</v>
      </c>
      <c r="Q270" s="126">
        <v>10.76</v>
      </c>
      <c r="R270" s="126">
        <v>10.76</v>
      </c>
      <c r="S270" s="126">
        <v>10.76</v>
      </c>
      <c r="T270" s="126">
        <v>10.76</v>
      </c>
      <c r="U270" s="126">
        <v>10.76</v>
      </c>
      <c r="V270" s="126">
        <v>10.76</v>
      </c>
      <c r="W270" s="126">
        <v>0.15</v>
      </c>
      <c r="X270" s="126">
        <v>0.15</v>
      </c>
      <c r="Y270" s="126">
        <v>0.15</v>
      </c>
      <c r="Z270" s="126">
        <v>0.15</v>
      </c>
      <c r="AA270" s="126">
        <v>0.15</v>
      </c>
      <c r="AB270" s="126">
        <v>0.15</v>
      </c>
      <c r="AC270" s="126">
        <v>0.15</v>
      </c>
      <c r="AD270" s="115">
        <v>0.05</v>
      </c>
      <c r="AE270" s="115">
        <v>0</v>
      </c>
      <c r="AF270" s="115">
        <v>30</v>
      </c>
      <c r="AG270" s="115">
        <v>30</v>
      </c>
      <c r="AH270" s="125">
        <v>9.1</v>
      </c>
      <c r="AI270" s="125" t="s">
        <v>1097</v>
      </c>
      <c r="AJ270" s="125" t="s">
        <v>1207</v>
      </c>
      <c r="AK270" s="125"/>
      <c r="AL270" s="124"/>
      <c r="AM270" s="124"/>
      <c r="AN270" s="124"/>
      <c r="AO270" s="124"/>
      <c r="AP270" s="124"/>
      <c r="AQ270" s="124"/>
      <c r="AR270" s="123"/>
      <c r="AS270" s="123"/>
      <c r="AT270" s="123"/>
      <c r="AU270" s="122"/>
      <c r="AV270" s="122"/>
      <c r="AW270" s="122"/>
      <c r="AX270" s="120" t="s">
        <v>694</v>
      </c>
      <c r="AY270" s="120"/>
      <c r="AZ270" s="121"/>
      <c r="BA270" s="120"/>
      <c r="BB270" s="120"/>
      <c r="BC270" s="120"/>
      <c r="BD270" s="120"/>
      <c r="BE270" s="120"/>
      <c r="BF270" s="120"/>
      <c r="BG270" s="119"/>
      <c r="BH270" s="119"/>
      <c r="BI270" s="119"/>
      <c r="BJ270" s="119"/>
      <c r="BK270" s="118">
        <v>1</v>
      </c>
      <c r="BL270" s="118">
        <f t="shared" si="134"/>
        <v>1</v>
      </c>
      <c r="BM270" s="117"/>
      <c r="BN270" s="116">
        <v>0.04</v>
      </c>
      <c r="BO270" s="115"/>
      <c r="BP270" s="115"/>
      <c r="BQ270" s="115"/>
      <c r="BR270" s="115"/>
      <c r="BS270" s="115"/>
      <c r="BT270" s="115">
        <v>0.04</v>
      </c>
      <c r="BU270" s="114">
        <f t="shared" si="135"/>
        <v>0.04</v>
      </c>
      <c r="BV270" s="114">
        <v>0.04</v>
      </c>
      <c r="BW270" s="114">
        <v>0.04</v>
      </c>
      <c r="BX270" s="114"/>
      <c r="BY270" s="114"/>
      <c r="BZ270" s="114"/>
      <c r="CA270" s="114"/>
      <c r="CB270" s="113">
        <v>0.04</v>
      </c>
      <c r="CC270" s="113">
        <v>0.04</v>
      </c>
      <c r="CD270" s="113">
        <v>0.04</v>
      </c>
      <c r="CE270" s="113">
        <v>0.04</v>
      </c>
      <c r="CF270" s="113">
        <v>0.04</v>
      </c>
      <c r="CG270" s="113">
        <v>0.04</v>
      </c>
      <c r="CH270" s="113">
        <v>0.04</v>
      </c>
      <c r="CI270" s="112" t="s">
        <v>1206</v>
      </c>
      <c r="CJ270" s="111"/>
      <c r="CK270" s="111"/>
      <c r="CL270" s="111"/>
      <c r="CM270" s="111"/>
      <c r="CN270" s="111"/>
      <c r="CO270" s="111"/>
      <c r="CP270" s="111"/>
      <c r="CQ270" s="111"/>
      <c r="CR270" s="110"/>
      <c r="CS270" s="110"/>
      <c r="CT270" s="110"/>
      <c r="CU270" s="110"/>
      <c r="CV270" s="110"/>
      <c r="CW270" s="110"/>
      <c r="CX270" s="110"/>
      <c r="CY270" s="110"/>
      <c r="CZ270" s="110"/>
      <c r="DA270" s="110"/>
      <c r="DB270" s="110"/>
      <c r="DC270" s="110"/>
      <c r="DD270" s="110"/>
    </row>
    <row r="271" spans="1:108" x14ac:dyDescent="0.25">
      <c r="A271" s="146" t="s">
        <v>1205</v>
      </c>
      <c r="B271" s="146" t="s">
        <v>843</v>
      </c>
      <c r="C271" s="146" t="s">
        <v>1177</v>
      </c>
      <c r="D271" s="146" t="s">
        <v>1204</v>
      </c>
      <c r="E271" s="146" t="s">
        <v>1185</v>
      </c>
      <c r="F271" s="3" t="s">
        <v>1203</v>
      </c>
      <c r="G271" s="3" t="s">
        <v>863</v>
      </c>
      <c r="H271" s="145">
        <v>0</v>
      </c>
      <c r="I271" s="145">
        <v>0</v>
      </c>
      <c r="J271" s="145">
        <v>0</v>
      </c>
      <c r="K271" s="145">
        <v>0</v>
      </c>
      <c r="L271" s="145">
        <v>0</v>
      </c>
      <c r="M271" s="145">
        <v>0</v>
      </c>
      <c r="N271" s="145">
        <v>0</v>
      </c>
      <c r="O271" s="133">
        <v>0.9</v>
      </c>
      <c r="P271" s="145">
        <v>0</v>
      </c>
      <c r="Q271" s="145">
        <v>0</v>
      </c>
      <c r="R271" s="145">
        <v>0</v>
      </c>
      <c r="S271" s="145">
        <v>0</v>
      </c>
      <c r="T271" s="145">
        <v>0</v>
      </c>
      <c r="U271" s="145">
        <v>0</v>
      </c>
      <c r="V271" s="145">
        <v>0</v>
      </c>
      <c r="W271" s="145">
        <v>869.03</v>
      </c>
      <c r="X271" s="145">
        <v>869.03</v>
      </c>
      <c r="Y271" s="145">
        <v>869.03</v>
      </c>
      <c r="Z271" s="145">
        <v>869.03</v>
      </c>
      <c r="AA271" s="145">
        <v>869.03</v>
      </c>
      <c r="AB271" s="145">
        <v>869.03</v>
      </c>
      <c r="AC271" s="145">
        <v>869.03</v>
      </c>
      <c r="AD271" s="133">
        <v>0.05</v>
      </c>
      <c r="AE271" s="133">
        <v>0</v>
      </c>
      <c r="AF271" s="133">
        <v>1</v>
      </c>
      <c r="AG271" s="133">
        <v>1</v>
      </c>
      <c r="AH271" s="144">
        <v>31.536000000000001</v>
      </c>
      <c r="AI271" s="144" t="s">
        <v>1097</v>
      </c>
      <c r="AJ271" s="144" t="s">
        <v>695</v>
      </c>
      <c r="AK271" s="144"/>
      <c r="AL271" s="143"/>
      <c r="AM271" s="143"/>
      <c r="AN271" s="143"/>
      <c r="AO271" s="143"/>
      <c r="AP271" s="143"/>
      <c r="AQ271" s="143"/>
      <c r="AR271" s="142"/>
      <c r="AS271" s="142"/>
      <c r="AT271" s="142"/>
      <c r="AU271" s="141"/>
      <c r="AV271" s="141"/>
      <c r="AW271" s="141"/>
      <c r="AX271" s="140" t="s">
        <v>694</v>
      </c>
      <c r="AY271" s="140"/>
      <c r="AZ271" s="139"/>
      <c r="BA271" s="138"/>
      <c r="BB271" s="138"/>
      <c r="BC271" s="138"/>
      <c r="BD271" s="138"/>
      <c r="BE271" s="138"/>
      <c r="BF271" s="138"/>
      <c r="BG271" s="137"/>
      <c r="BH271" s="137"/>
      <c r="BI271" s="137"/>
      <c r="BJ271" s="137"/>
      <c r="BK271" s="136"/>
      <c r="BL271" s="136">
        <f t="shared" si="134"/>
        <v>0</v>
      </c>
      <c r="BM271" s="135"/>
      <c r="BN271" s="134"/>
      <c r="BO271" s="133"/>
      <c r="BP271" s="133"/>
      <c r="BQ271" s="133"/>
      <c r="BR271" s="133"/>
      <c r="BS271" s="133"/>
      <c r="BT271" s="133"/>
      <c r="BU271" s="132">
        <f t="shared" si="135"/>
        <v>0</v>
      </c>
      <c r="BV271" s="132">
        <v>30</v>
      </c>
      <c r="BW271" s="132">
        <v>30</v>
      </c>
      <c r="BX271" s="132">
        <v>30</v>
      </c>
      <c r="BY271" s="132">
        <v>30</v>
      </c>
      <c r="BZ271" s="132">
        <v>30</v>
      </c>
      <c r="CA271" s="132">
        <v>30</v>
      </c>
      <c r="CB271" s="131">
        <v>30</v>
      </c>
      <c r="CC271" s="131">
        <v>30</v>
      </c>
      <c r="CD271" s="131">
        <v>30</v>
      </c>
      <c r="CE271" s="131">
        <v>30</v>
      </c>
      <c r="CF271" s="131">
        <v>30</v>
      </c>
      <c r="CG271" s="131">
        <v>30</v>
      </c>
      <c r="CH271" s="131">
        <v>30</v>
      </c>
      <c r="CI271" s="130" t="s">
        <v>706</v>
      </c>
      <c r="CJ271" s="129"/>
      <c r="CK271" s="129"/>
      <c r="CL271" s="129"/>
      <c r="CM271" s="129"/>
      <c r="CN271" s="129"/>
      <c r="CO271" s="129"/>
      <c r="CP271" s="129"/>
      <c r="CQ271" s="129"/>
      <c r="CR271" s="128"/>
      <c r="CS271" s="128"/>
      <c r="CT271" s="128"/>
      <c r="CU271" s="128"/>
      <c r="CV271" s="128"/>
      <c r="CW271" s="128"/>
      <c r="CX271" s="128"/>
      <c r="CY271" s="128"/>
      <c r="CZ271" s="128"/>
      <c r="DA271" s="128"/>
      <c r="DB271" s="128"/>
      <c r="DC271" s="128"/>
      <c r="DD271" s="128"/>
    </row>
    <row r="272" spans="1:108" x14ac:dyDescent="0.25">
      <c r="A272" s="127" t="s">
        <v>1200</v>
      </c>
      <c r="B272" s="127" t="s">
        <v>843</v>
      </c>
      <c r="C272" s="127" t="s">
        <v>1177</v>
      </c>
      <c r="D272" s="127" t="s">
        <v>874</v>
      </c>
      <c r="E272" s="127" t="s">
        <v>1185</v>
      </c>
      <c r="F272" s="1" t="s">
        <v>1202</v>
      </c>
      <c r="G272" s="1" t="s">
        <v>863</v>
      </c>
      <c r="H272" s="126">
        <v>1345.88</v>
      </c>
      <c r="I272" s="126">
        <v>1345.88</v>
      </c>
      <c r="J272" s="126">
        <v>1345.88</v>
      </c>
      <c r="K272" s="126">
        <v>1345.88</v>
      </c>
      <c r="L272" s="126">
        <v>1345.88</v>
      </c>
      <c r="M272" s="126">
        <v>1345.88</v>
      </c>
      <c r="N272" s="126">
        <v>1345.88</v>
      </c>
      <c r="O272" s="115">
        <v>0.9</v>
      </c>
      <c r="P272" s="126">
        <v>2.31</v>
      </c>
      <c r="Q272" s="126">
        <v>2.31</v>
      </c>
      <c r="R272" s="126">
        <v>2.31</v>
      </c>
      <c r="S272" s="126">
        <v>2.31</v>
      </c>
      <c r="T272" s="126">
        <v>2.31</v>
      </c>
      <c r="U272" s="126">
        <v>2.31</v>
      </c>
      <c r="V272" s="126">
        <v>2.31</v>
      </c>
      <c r="W272" s="126">
        <v>0</v>
      </c>
      <c r="X272" s="126">
        <v>0</v>
      </c>
      <c r="Y272" s="126">
        <v>0</v>
      </c>
      <c r="Z272" s="126">
        <v>0</v>
      </c>
      <c r="AA272" s="126">
        <v>0</v>
      </c>
      <c r="AB272" s="126">
        <v>0</v>
      </c>
      <c r="AC272" s="126">
        <v>0</v>
      </c>
      <c r="AD272" s="115">
        <v>0.05</v>
      </c>
      <c r="AE272" s="115">
        <v>0</v>
      </c>
      <c r="AF272" s="115">
        <v>20</v>
      </c>
      <c r="AG272" s="115">
        <v>20</v>
      </c>
      <c r="AH272" s="125">
        <v>1</v>
      </c>
      <c r="AI272" s="125" t="s">
        <v>722</v>
      </c>
      <c r="AJ272" s="125" t="s">
        <v>695</v>
      </c>
      <c r="AK272" s="125"/>
      <c r="AL272" s="124"/>
      <c r="AM272" s="124"/>
      <c r="AN272" s="124"/>
      <c r="AO272" s="124"/>
      <c r="AP272" s="124"/>
      <c r="AQ272" s="124"/>
      <c r="AR272" s="123"/>
      <c r="AS272" s="123"/>
      <c r="AT272" s="123"/>
      <c r="AU272" s="122"/>
      <c r="AV272" s="122"/>
      <c r="AW272" s="122"/>
      <c r="AX272" s="120" t="s">
        <v>874</v>
      </c>
      <c r="AY272" s="120" t="s">
        <v>1185</v>
      </c>
      <c r="AZ272" s="121">
        <v>3.5999999999999999E-3</v>
      </c>
      <c r="BA272" s="120">
        <v>8</v>
      </c>
      <c r="BB272" s="120" t="s">
        <v>1201</v>
      </c>
      <c r="BC272" s="120">
        <v>0.2</v>
      </c>
      <c r="BD272" s="120"/>
      <c r="BE272" s="120"/>
      <c r="BF272" s="120"/>
      <c r="BG272" s="119"/>
      <c r="BH272" s="119"/>
      <c r="BI272" s="119"/>
      <c r="BJ272" s="119"/>
      <c r="BK272" s="118">
        <v>1</v>
      </c>
      <c r="BL272" s="118">
        <f t="shared" si="134"/>
        <v>1</v>
      </c>
      <c r="BM272" s="117"/>
      <c r="BN272" s="116">
        <v>0</v>
      </c>
      <c r="BO272" s="115"/>
      <c r="BP272" s="115"/>
      <c r="BQ272" s="115"/>
      <c r="BR272" s="115"/>
      <c r="BS272" s="115"/>
      <c r="BT272" s="115"/>
      <c r="BU272" s="114">
        <f t="shared" si="135"/>
        <v>0</v>
      </c>
      <c r="BV272" s="114"/>
      <c r="BW272" s="114"/>
      <c r="BX272" s="114"/>
      <c r="BY272" s="114"/>
      <c r="BZ272" s="114"/>
      <c r="CA272" s="114"/>
      <c r="CB272" s="113"/>
      <c r="CC272" s="113">
        <v>1</v>
      </c>
      <c r="CD272" s="113">
        <v>5</v>
      </c>
      <c r="CE272" s="113">
        <v>15</v>
      </c>
      <c r="CF272" s="113">
        <v>30</v>
      </c>
      <c r="CG272" s="113">
        <v>30</v>
      </c>
      <c r="CH272" s="113">
        <v>30</v>
      </c>
      <c r="CI272" s="112" t="s">
        <v>706</v>
      </c>
      <c r="CJ272" s="111"/>
      <c r="CK272" s="111"/>
      <c r="CL272" s="111"/>
      <c r="CM272" s="111"/>
      <c r="CN272" s="111"/>
      <c r="CO272" s="111"/>
      <c r="CP272" s="111"/>
      <c r="CQ272" s="111"/>
      <c r="CR272" s="110"/>
      <c r="CS272" s="110"/>
      <c r="CT272" s="110"/>
      <c r="CU272" s="110"/>
      <c r="CV272" s="110"/>
      <c r="CW272" s="110"/>
      <c r="CX272" s="110"/>
      <c r="CY272" s="110"/>
      <c r="CZ272" s="110"/>
      <c r="DA272" s="110"/>
      <c r="DB272" s="110"/>
      <c r="DC272" s="110"/>
      <c r="DD272" s="110"/>
    </row>
    <row r="273" spans="1:108" x14ac:dyDescent="0.25">
      <c r="A273" s="146" t="s">
        <v>1200</v>
      </c>
      <c r="B273" s="146" t="s">
        <v>843</v>
      </c>
      <c r="C273" s="146" t="s">
        <v>1177</v>
      </c>
      <c r="D273" s="146" t="s">
        <v>874</v>
      </c>
      <c r="E273" s="146" t="s">
        <v>1185</v>
      </c>
      <c r="F273" s="3" t="s">
        <v>1199</v>
      </c>
      <c r="G273" s="3" t="s">
        <v>863</v>
      </c>
      <c r="H273" s="145">
        <v>1724.87</v>
      </c>
      <c r="I273" s="145">
        <v>1724.87</v>
      </c>
      <c r="J273" s="145">
        <v>1724.87</v>
      </c>
      <c r="K273" s="145">
        <v>1724.87</v>
      </c>
      <c r="L273" s="145">
        <v>1724.87</v>
      </c>
      <c r="M273" s="145">
        <v>1724.87</v>
      </c>
      <c r="N273" s="145">
        <v>1724.87</v>
      </c>
      <c r="O273" s="133">
        <v>0.9</v>
      </c>
      <c r="P273" s="145">
        <v>4.09</v>
      </c>
      <c r="Q273" s="145">
        <v>4.09</v>
      </c>
      <c r="R273" s="145">
        <v>4.09</v>
      </c>
      <c r="S273" s="145">
        <v>4.09</v>
      </c>
      <c r="T273" s="145">
        <v>4.09</v>
      </c>
      <c r="U273" s="145">
        <v>4.09</v>
      </c>
      <c r="V273" s="145">
        <v>4.09</v>
      </c>
      <c r="W273" s="145">
        <v>0</v>
      </c>
      <c r="X273" s="145">
        <v>0</v>
      </c>
      <c r="Y273" s="145">
        <v>0</v>
      </c>
      <c r="Z273" s="145">
        <v>0</v>
      </c>
      <c r="AA273" s="145">
        <v>0</v>
      </c>
      <c r="AB273" s="145">
        <v>0</v>
      </c>
      <c r="AC273" s="145">
        <v>0</v>
      </c>
      <c r="AD273" s="133">
        <v>0.05</v>
      </c>
      <c r="AE273" s="133">
        <v>0</v>
      </c>
      <c r="AF273" s="133">
        <v>20</v>
      </c>
      <c r="AG273" s="133">
        <v>20</v>
      </c>
      <c r="AH273" s="144">
        <v>1</v>
      </c>
      <c r="AI273" s="144" t="s">
        <v>722</v>
      </c>
      <c r="AJ273" s="144" t="s">
        <v>695</v>
      </c>
      <c r="AK273" s="144"/>
      <c r="AL273" s="143"/>
      <c r="AM273" s="143"/>
      <c r="AN273" s="143"/>
      <c r="AO273" s="143"/>
      <c r="AP273" s="143"/>
      <c r="AQ273" s="143"/>
      <c r="AR273" s="142"/>
      <c r="AS273" s="142"/>
      <c r="AT273" s="142"/>
      <c r="AU273" s="141"/>
      <c r="AV273" s="141"/>
      <c r="AW273" s="141"/>
      <c r="AX273" s="140" t="s">
        <v>874</v>
      </c>
      <c r="AY273" s="140" t="s">
        <v>1185</v>
      </c>
      <c r="AZ273" s="139">
        <v>3.5999999999999999E-3</v>
      </c>
      <c r="BA273" s="138">
        <v>48</v>
      </c>
      <c r="BB273" s="138" t="s">
        <v>1102</v>
      </c>
      <c r="BC273" s="138">
        <v>0.25</v>
      </c>
      <c r="BD273" s="138"/>
      <c r="BE273" s="138"/>
      <c r="BF273" s="138"/>
      <c r="BG273" s="137"/>
      <c r="BH273" s="137"/>
      <c r="BI273" s="137"/>
      <c r="BJ273" s="137"/>
      <c r="BK273" s="136">
        <v>1</v>
      </c>
      <c r="BL273" s="136">
        <f t="shared" si="134"/>
        <v>1</v>
      </c>
      <c r="BM273" s="135"/>
      <c r="BN273" s="134">
        <v>0</v>
      </c>
      <c r="BO273" s="133"/>
      <c r="BP273" s="133"/>
      <c r="BQ273" s="133"/>
      <c r="BR273" s="133"/>
      <c r="BS273" s="133"/>
      <c r="BT273" s="133"/>
      <c r="BU273" s="132">
        <f t="shared" si="135"/>
        <v>0</v>
      </c>
      <c r="BV273" s="132"/>
      <c r="BW273" s="132"/>
      <c r="BX273" s="132"/>
      <c r="BY273" s="132"/>
      <c r="BZ273" s="132"/>
      <c r="CA273" s="132"/>
      <c r="CB273" s="131"/>
      <c r="CC273" s="131">
        <v>1</v>
      </c>
      <c r="CD273" s="131">
        <v>5</v>
      </c>
      <c r="CE273" s="131">
        <v>15</v>
      </c>
      <c r="CF273" s="131">
        <v>30</v>
      </c>
      <c r="CG273" s="131">
        <v>30</v>
      </c>
      <c r="CH273" s="131">
        <v>30</v>
      </c>
      <c r="CI273" s="130" t="s">
        <v>706</v>
      </c>
      <c r="CJ273" s="129"/>
      <c r="CK273" s="129"/>
      <c r="CL273" s="129"/>
      <c r="CM273" s="129"/>
      <c r="CN273" s="129"/>
      <c r="CO273" s="129"/>
      <c r="CP273" s="129"/>
      <c r="CQ273" s="129"/>
      <c r="CR273" s="128"/>
      <c r="CS273" s="128"/>
      <c r="CT273" s="128"/>
      <c r="CU273" s="128"/>
      <c r="CV273" s="128"/>
      <c r="CW273" s="128"/>
      <c r="CX273" s="128"/>
      <c r="CY273" s="128"/>
      <c r="CZ273" s="128"/>
      <c r="DA273" s="128"/>
      <c r="DB273" s="128"/>
      <c r="DC273" s="128"/>
      <c r="DD273" s="128"/>
    </row>
    <row r="274" spans="1:108" x14ac:dyDescent="0.25">
      <c r="A274" s="127" t="s">
        <v>1198</v>
      </c>
      <c r="B274" s="127" t="s">
        <v>786</v>
      </c>
      <c r="C274" s="127" t="s">
        <v>1177</v>
      </c>
      <c r="D274" s="127" t="s">
        <v>1176</v>
      </c>
      <c r="E274" s="127" t="s">
        <v>1185</v>
      </c>
      <c r="F274" s="1" t="s">
        <v>1197</v>
      </c>
      <c r="G274" s="1" t="s">
        <v>863</v>
      </c>
      <c r="H274" s="126">
        <v>220</v>
      </c>
      <c r="I274" s="126">
        <v>220</v>
      </c>
      <c r="J274" s="126">
        <v>220</v>
      </c>
      <c r="K274" s="126">
        <v>220</v>
      </c>
      <c r="L274" s="126">
        <v>220</v>
      </c>
      <c r="M274" s="126">
        <v>220</v>
      </c>
      <c r="N274" s="126">
        <v>220</v>
      </c>
      <c r="O274" s="115">
        <v>0.9</v>
      </c>
      <c r="P274" s="126">
        <v>5.5</v>
      </c>
      <c r="Q274" s="126">
        <v>5.5</v>
      </c>
      <c r="R274" s="126">
        <v>5.5</v>
      </c>
      <c r="S274" s="126">
        <v>5.5</v>
      </c>
      <c r="T274" s="126">
        <v>5.5</v>
      </c>
      <c r="U274" s="126">
        <v>5.5</v>
      </c>
      <c r="V274" s="126">
        <v>5.5</v>
      </c>
      <c r="W274" s="145">
        <v>0</v>
      </c>
      <c r="X274" s="145">
        <v>0</v>
      </c>
      <c r="Y274" s="145">
        <v>0</v>
      </c>
      <c r="Z274" s="145">
        <v>0</v>
      </c>
      <c r="AA274" s="145">
        <v>0</v>
      </c>
      <c r="AB274" s="145">
        <v>0</v>
      </c>
      <c r="AC274" s="145">
        <v>0</v>
      </c>
      <c r="AD274" s="115">
        <v>0.05</v>
      </c>
      <c r="AE274" s="115">
        <v>0</v>
      </c>
      <c r="AF274" s="115">
        <v>30</v>
      </c>
      <c r="AG274" s="115">
        <v>30</v>
      </c>
      <c r="AH274" s="125">
        <v>31.536000000000001</v>
      </c>
      <c r="AI274" s="125" t="s">
        <v>1097</v>
      </c>
      <c r="AJ274" s="125" t="s">
        <v>695</v>
      </c>
      <c r="AK274" s="125"/>
      <c r="AL274" s="124"/>
      <c r="AM274" s="124"/>
      <c r="AN274" s="124"/>
      <c r="AO274" s="124"/>
      <c r="AP274" s="124"/>
      <c r="AQ274" s="124"/>
      <c r="AR274" s="123"/>
      <c r="AS274" s="123"/>
      <c r="AT274" s="123"/>
      <c r="AU274" s="122"/>
      <c r="AV274" s="122"/>
      <c r="AW274" s="122"/>
      <c r="AX274" s="120" t="s">
        <v>694</v>
      </c>
      <c r="AY274" s="120"/>
      <c r="AZ274" s="121"/>
      <c r="BA274" s="120"/>
      <c r="BB274" s="120"/>
      <c r="BC274" s="120"/>
      <c r="BD274" s="120"/>
      <c r="BE274" s="120"/>
      <c r="BF274" s="120"/>
      <c r="BG274" s="119"/>
      <c r="BH274" s="119"/>
      <c r="BI274" s="119"/>
      <c r="BJ274" s="119"/>
      <c r="BK274" s="118">
        <v>1</v>
      </c>
      <c r="BL274" s="118">
        <f t="shared" si="134"/>
        <v>1</v>
      </c>
      <c r="BM274" s="117"/>
      <c r="BN274" s="116">
        <v>1.4</v>
      </c>
      <c r="BO274" s="115">
        <v>0.2</v>
      </c>
      <c r="BP274" s="115">
        <v>0.2</v>
      </c>
      <c r="BQ274" s="115">
        <v>0.2</v>
      </c>
      <c r="BR274" s="115">
        <v>0.2</v>
      </c>
      <c r="BS274" s="115">
        <v>0.3</v>
      </c>
      <c r="BT274" s="115">
        <v>0.3</v>
      </c>
      <c r="BU274" s="114">
        <f t="shared" si="135"/>
        <v>1.4</v>
      </c>
      <c r="BV274" s="114">
        <v>3.4</v>
      </c>
      <c r="BW274" s="114">
        <v>3.4</v>
      </c>
      <c r="BX274" s="114">
        <v>3.4</v>
      </c>
      <c r="BY274" s="114">
        <v>3.4</v>
      </c>
      <c r="BZ274" s="114">
        <v>3.4</v>
      </c>
      <c r="CA274" s="114">
        <v>3.4</v>
      </c>
      <c r="CB274" s="113">
        <v>1.4</v>
      </c>
      <c r="CC274" s="113">
        <v>3.4</v>
      </c>
      <c r="CD274" s="113">
        <v>3.4</v>
      </c>
      <c r="CE274" s="113">
        <v>3.4</v>
      </c>
      <c r="CF274" s="113">
        <v>7</v>
      </c>
      <c r="CG274" s="113">
        <v>7</v>
      </c>
      <c r="CH274" s="113">
        <v>7</v>
      </c>
      <c r="CI274" s="112" t="s">
        <v>706</v>
      </c>
      <c r="CJ274" s="111"/>
      <c r="CK274" s="111"/>
      <c r="CL274" s="111"/>
      <c r="CM274" s="111"/>
      <c r="CN274" s="111"/>
      <c r="CO274" s="111"/>
      <c r="CP274" s="111"/>
      <c r="CQ274" s="111"/>
      <c r="CR274" s="110"/>
      <c r="CS274" s="110"/>
      <c r="CT274" s="110"/>
      <c r="CU274" s="110"/>
      <c r="CV274" s="110"/>
      <c r="CW274" s="110"/>
      <c r="CX274" s="110"/>
      <c r="CY274" s="110"/>
      <c r="CZ274" s="110"/>
      <c r="DA274" s="110"/>
      <c r="DB274" s="110"/>
      <c r="DC274" s="110"/>
      <c r="DD274" s="110"/>
    </row>
    <row r="275" spans="1:108" x14ac:dyDescent="0.25">
      <c r="A275" s="146" t="s">
        <v>1196</v>
      </c>
      <c r="B275" s="146" t="s">
        <v>786</v>
      </c>
      <c r="C275" s="146" t="s">
        <v>1177</v>
      </c>
      <c r="D275" s="146" t="s">
        <v>1176</v>
      </c>
      <c r="E275" s="146" t="s">
        <v>1185</v>
      </c>
      <c r="F275" s="3" t="s">
        <v>1195</v>
      </c>
      <c r="G275" s="3" t="s">
        <v>863</v>
      </c>
      <c r="H275" s="145">
        <v>220</v>
      </c>
      <c r="I275" s="145">
        <v>220</v>
      </c>
      <c r="J275" s="145">
        <v>220</v>
      </c>
      <c r="K275" s="145">
        <v>220</v>
      </c>
      <c r="L275" s="145">
        <v>220</v>
      </c>
      <c r="M275" s="145">
        <v>220</v>
      </c>
      <c r="N275" s="145">
        <v>220</v>
      </c>
      <c r="O275" s="133">
        <v>0.9</v>
      </c>
      <c r="P275" s="145">
        <v>5.5</v>
      </c>
      <c r="Q275" s="145">
        <v>5.5</v>
      </c>
      <c r="R275" s="145">
        <v>5.5</v>
      </c>
      <c r="S275" s="145">
        <v>5.5</v>
      </c>
      <c r="T275" s="145">
        <v>5.5</v>
      </c>
      <c r="U275" s="145">
        <v>5.5</v>
      </c>
      <c r="V275" s="145">
        <v>5.5</v>
      </c>
      <c r="W275" s="126">
        <v>0</v>
      </c>
      <c r="X275" s="126">
        <v>0</v>
      </c>
      <c r="Y275" s="126">
        <v>0</v>
      </c>
      <c r="Z275" s="126">
        <v>0</v>
      </c>
      <c r="AA275" s="126">
        <v>0</v>
      </c>
      <c r="AB275" s="126">
        <v>0</v>
      </c>
      <c r="AC275" s="126">
        <v>0</v>
      </c>
      <c r="AD275" s="133">
        <v>0.05</v>
      </c>
      <c r="AE275" s="133">
        <v>0</v>
      </c>
      <c r="AF275" s="133">
        <v>30</v>
      </c>
      <c r="AG275" s="133">
        <v>30</v>
      </c>
      <c r="AH275" s="144">
        <v>31.536000000000001</v>
      </c>
      <c r="AI275" s="144" t="s">
        <v>1097</v>
      </c>
      <c r="AJ275" s="144" t="s">
        <v>695</v>
      </c>
      <c r="AK275" s="144"/>
      <c r="AL275" s="143"/>
      <c r="AM275" s="143"/>
      <c r="AN275" s="143"/>
      <c r="AO275" s="143"/>
      <c r="AP275" s="143"/>
      <c r="AQ275" s="143"/>
      <c r="AR275" s="142"/>
      <c r="AS275" s="142"/>
      <c r="AT275" s="142"/>
      <c r="AU275" s="141"/>
      <c r="AV275" s="141"/>
      <c r="AW275" s="141"/>
      <c r="AX275" s="140" t="s">
        <v>694</v>
      </c>
      <c r="AY275" s="140"/>
      <c r="AZ275" s="139"/>
      <c r="BA275" s="138"/>
      <c r="BB275" s="138"/>
      <c r="BC275" s="138"/>
      <c r="BD275" s="138"/>
      <c r="BE275" s="138"/>
      <c r="BF275" s="138"/>
      <c r="BG275" s="137"/>
      <c r="BH275" s="137"/>
      <c r="BI275" s="137"/>
      <c r="BJ275" s="137"/>
      <c r="BK275" s="136">
        <v>1</v>
      </c>
      <c r="BL275" s="136">
        <f t="shared" si="134"/>
        <v>1</v>
      </c>
      <c r="BM275" s="135"/>
      <c r="BN275" s="134">
        <v>4.25</v>
      </c>
      <c r="BO275" s="133">
        <v>0.7</v>
      </c>
      <c r="BP275" s="133">
        <v>0.7</v>
      </c>
      <c r="BQ275" s="133">
        <v>0.7</v>
      </c>
      <c r="BR275" s="133">
        <v>0.7</v>
      </c>
      <c r="BS275" s="133">
        <v>0.7</v>
      </c>
      <c r="BT275" s="133">
        <v>0.75</v>
      </c>
      <c r="BU275" s="132">
        <f t="shared" si="135"/>
        <v>4.25</v>
      </c>
      <c r="BV275" s="132">
        <v>5</v>
      </c>
      <c r="BW275" s="132">
        <v>5</v>
      </c>
      <c r="BX275" s="132">
        <v>5</v>
      </c>
      <c r="BY275" s="132">
        <v>5</v>
      </c>
      <c r="BZ275" s="132">
        <v>5</v>
      </c>
      <c r="CA275" s="132">
        <v>5</v>
      </c>
      <c r="CB275" s="131">
        <v>4.25</v>
      </c>
      <c r="CC275" s="131">
        <v>5</v>
      </c>
      <c r="CD275" s="131">
        <v>5</v>
      </c>
      <c r="CE275" s="131">
        <v>5</v>
      </c>
      <c r="CF275" s="131">
        <v>10</v>
      </c>
      <c r="CG275" s="131">
        <v>10</v>
      </c>
      <c r="CH275" s="131">
        <v>10</v>
      </c>
      <c r="CI275" s="130" t="s">
        <v>706</v>
      </c>
      <c r="CJ275" s="129"/>
      <c r="CK275" s="129"/>
      <c r="CL275" s="129"/>
      <c r="CM275" s="129"/>
      <c r="CN275" s="129"/>
      <c r="CO275" s="129"/>
      <c r="CP275" s="129"/>
      <c r="CQ275" s="129"/>
      <c r="CR275" s="128"/>
      <c r="CS275" s="128"/>
      <c r="CT275" s="128"/>
      <c r="CU275" s="128"/>
      <c r="CV275" s="128"/>
      <c r="CW275" s="128"/>
      <c r="CX275" s="128"/>
      <c r="CY275" s="128"/>
      <c r="CZ275" s="128"/>
      <c r="DA275" s="128"/>
      <c r="DB275" s="128"/>
      <c r="DC275" s="128"/>
      <c r="DD275" s="128"/>
    </row>
    <row r="276" spans="1:108" x14ac:dyDescent="0.25">
      <c r="A276" s="127" t="s">
        <v>1194</v>
      </c>
      <c r="B276" s="127" t="s">
        <v>786</v>
      </c>
      <c r="C276" s="127" t="s">
        <v>1177</v>
      </c>
      <c r="D276" s="127" t="s">
        <v>1176</v>
      </c>
      <c r="E276" s="127" t="s">
        <v>1185</v>
      </c>
      <c r="F276" s="1" t="s">
        <v>1193</v>
      </c>
      <c r="G276" s="1" t="s">
        <v>863</v>
      </c>
      <c r="H276" s="126">
        <v>450</v>
      </c>
      <c r="I276" s="126">
        <v>450</v>
      </c>
      <c r="J276" s="126">
        <v>450</v>
      </c>
      <c r="K276" s="126">
        <v>450</v>
      </c>
      <c r="L276" s="126">
        <v>450</v>
      </c>
      <c r="M276" s="126">
        <v>450</v>
      </c>
      <c r="N276" s="126">
        <v>450</v>
      </c>
      <c r="O276" s="115">
        <v>0.9</v>
      </c>
      <c r="P276" s="126">
        <v>11.25</v>
      </c>
      <c r="Q276" s="126">
        <v>11.25</v>
      </c>
      <c r="R276" s="126">
        <v>11.25</v>
      </c>
      <c r="S276" s="126">
        <v>11.25</v>
      </c>
      <c r="T276" s="126">
        <v>11.25</v>
      </c>
      <c r="U276" s="126">
        <v>11.25</v>
      </c>
      <c r="V276" s="126">
        <v>11.25</v>
      </c>
      <c r="W276" s="145">
        <v>0</v>
      </c>
      <c r="X276" s="145">
        <v>0</v>
      </c>
      <c r="Y276" s="145">
        <v>0</v>
      </c>
      <c r="Z276" s="145">
        <v>0</v>
      </c>
      <c r="AA276" s="145">
        <v>0</v>
      </c>
      <c r="AB276" s="145">
        <v>0</v>
      </c>
      <c r="AC276" s="145">
        <v>0</v>
      </c>
      <c r="AD276" s="115">
        <v>0.05</v>
      </c>
      <c r="AE276" s="115">
        <v>0</v>
      </c>
      <c r="AF276" s="115">
        <v>30</v>
      </c>
      <c r="AG276" s="115">
        <v>30</v>
      </c>
      <c r="AH276" s="125">
        <v>31.536000000000001</v>
      </c>
      <c r="AI276" s="125" t="s">
        <v>1097</v>
      </c>
      <c r="AJ276" s="125" t="s">
        <v>695</v>
      </c>
      <c r="AK276" s="125"/>
      <c r="AL276" s="124"/>
      <c r="AM276" s="124"/>
      <c r="AN276" s="124"/>
      <c r="AO276" s="124"/>
      <c r="AP276" s="124"/>
      <c r="AQ276" s="124"/>
      <c r="AR276" s="123"/>
      <c r="AS276" s="123"/>
      <c r="AT276" s="123"/>
      <c r="AU276" s="122"/>
      <c r="AV276" s="122"/>
      <c r="AW276" s="122"/>
      <c r="AX276" s="120" t="s">
        <v>694</v>
      </c>
      <c r="AY276" s="120"/>
      <c r="AZ276" s="121"/>
      <c r="BA276" s="120"/>
      <c r="BB276" s="120"/>
      <c r="BC276" s="120"/>
      <c r="BD276" s="120"/>
      <c r="BE276" s="120"/>
      <c r="BF276" s="120"/>
      <c r="BG276" s="119"/>
      <c r="BH276" s="119"/>
      <c r="BI276" s="119"/>
      <c r="BJ276" s="119"/>
      <c r="BK276" s="118">
        <v>1</v>
      </c>
      <c r="BL276" s="118">
        <f t="shared" si="134"/>
        <v>1</v>
      </c>
      <c r="BM276" s="117"/>
      <c r="BN276" s="116">
        <v>0.7</v>
      </c>
      <c r="BO276" s="115"/>
      <c r="BP276" s="115"/>
      <c r="BQ276" s="115"/>
      <c r="BR276" s="115"/>
      <c r="BS276" s="115"/>
      <c r="BT276" s="115">
        <v>0.7</v>
      </c>
      <c r="BU276" s="114">
        <f t="shared" si="135"/>
        <v>0.7</v>
      </c>
      <c r="BV276" s="114">
        <v>0.7</v>
      </c>
      <c r="BW276" s="114">
        <v>0.7</v>
      </c>
      <c r="BX276" s="114">
        <v>0.7</v>
      </c>
      <c r="BY276" s="114">
        <v>0.7</v>
      </c>
      <c r="BZ276" s="114">
        <v>0.7</v>
      </c>
      <c r="CA276" s="114">
        <v>0.7</v>
      </c>
      <c r="CB276" s="113">
        <v>0.7</v>
      </c>
      <c r="CC276" s="113">
        <v>0.7</v>
      </c>
      <c r="CD276" s="113">
        <v>0.7</v>
      </c>
      <c r="CE276" s="113">
        <v>0.7</v>
      </c>
      <c r="CF276" s="113">
        <v>1.4</v>
      </c>
      <c r="CG276" s="113">
        <v>1.4</v>
      </c>
      <c r="CH276" s="113">
        <v>1.4</v>
      </c>
      <c r="CI276" s="112" t="s">
        <v>706</v>
      </c>
      <c r="CJ276" s="111"/>
      <c r="CK276" s="111"/>
      <c r="CL276" s="111"/>
      <c r="CM276" s="111"/>
      <c r="CN276" s="111"/>
      <c r="CO276" s="111"/>
      <c r="CP276" s="111"/>
      <c r="CQ276" s="111"/>
      <c r="CR276" s="110"/>
      <c r="CS276" s="110"/>
      <c r="CT276" s="110"/>
      <c r="CU276" s="110"/>
      <c r="CV276" s="110"/>
      <c r="CW276" s="110"/>
      <c r="CX276" s="110"/>
      <c r="CY276" s="110"/>
      <c r="CZ276" s="110"/>
      <c r="DA276" s="110"/>
      <c r="DB276" s="110"/>
      <c r="DC276" s="110"/>
      <c r="DD276" s="110"/>
    </row>
    <row r="277" spans="1:108" x14ac:dyDescent="0.25">
      <c r="A277" s="146" t="s">
        <v>1192</v>
      </c>
      <c r="B277" s="146" t="s">
        <v>786</v>
      </c>
      <c r="C277" s="146" t="s">
        <v>1177</v>
      </c>
      <c r="D277" s="146" t="s">
        <v>1176</v>
      </c>
      <c r="E277" s="146" t="s">
        <v>1185</v>
      </c>
      <c r="F277" s="3" t="s">
        <v>1191</v>
      </c>
      <c r="G277" s="3" t="s">
        <v>863</v>
      </c>
      <c r="H277" s="145">
        <v>650</v>
      </c>
      <c r="I277" s="145">
        <v>650</v>
      </c>
      <c r="J277" s="145">
        <v>650</v>
      </c>
      <c r="K277" s="145">
        <v>650</v>
      </c>
      <c r="L277" s="145">
        <v>650</v>
      </c>
      <c r="M277" s="145">
        <v>650</v>
      </c>
      <c r="N277" s="145">
        <v>650</v>
      </c>
      <c r="O277" s="133">
        <v>0.9</v>
      </c>
      <c r="P277" s="145">
        <v>16.25</v>
      </c>
      <c r="Q277" s="145">
        <v>16.25</v>
      </c>
      <c r="R277" s="145">
        <v>16.25</v>
      </c>
      <c r="S277" s="145">
        <v>16.25</v>
      </c>
      <c r="T277" s="145">
        <v>16.25</v>
      </c>
      <c r="U277" s="145">
        <v>16.25</v>
      </c>
      <c r="V277" s="145">
        <v>16.25</v>
      </c>
      <c r="W277" s="126">
        <v>0</v>
      </c>
      <c r="X277" s="126">
        <v>0</v>
      </c>
      <c r="Y277" s="126">
        <v>0</v>
      </c>
      <c r="Z277" s="126">
        <v>0</v>
      </c>
      <c r="AA277" s="126">
        <v>0</v>
      </c>
      <c r="AB277" s="126">
        <v>0</v>
      </c>
      <c r="AC277" s="126">
        <v>0</v>
      </c>
      <c r="AD277" s="133">
        <v>0.05</v>
      </c>
      <c r="AE277" s="133">
        <v>0</v>
      </c>
      <c r="AF277" s="133">
        <v>30</v>
      </c>
      <c r="AG277" s="133">
        <v>30</v>
      </c>
      <c r="AH277" s="144">
        <v>31.536000000000001</v>
      </c>
      <c r="AI277" s="144" t="s">
        <v>1097</v>
      </c>
      <c r="AJ277" s="144" t="s">
        <v>695</v>
      </c>
      <c r="AK277" s="144"/>
      <c r="AL277" s="143"/>
      <c r="AM277" s="143"/>
      <c r="AN277" s="143"/>
      <c r="AO277" s="143"/>
      <c r="AP277" s="143"/>
      <c r="AQ277" s="143"/>
      <c r="AR277" s="142"/>
      <c r="AS277" s="142"/>
      <c r="AT277" s="142"/>
      <c r="AU277" s="141"/>
      <c r="AV277" s="141"/>
      <c r="AW277" s="141"/>
      <c r="AX277" s="140" t="s">
        <v>694</v>
      </c>
      <c r="AY277" s="140"/>
      <c r="AZ277" s="139"/>
      <c r="BA277" s="138"/>
      <c r="BB277" s="138"/>
      <c r="BC277" s="138"/>
      <c r="BD277" s="138"/>
      <c r="BE277" s="138"/>
      <c r="BF277" s="138"/>
      <c r="BG277" s="137"/>
      <c r="BH277" s="137"/>
      <c r="BI277" s="137"/>
      <c r="BJ277" s="137"/>
      <c r="BK277" s="136">
        <v>1</v>
      </c>
      <c r="BL277" s="136">
        <f t="shared" si="134"/>
        <v>1</v>
      </c>
      <c r="BM277" s="135"/>
      <c r="BN277" s="134">
        <v>0.7</v>
      </c>
      <c r="BO277" s="133"/>
      <c r="BP277" s="133"/>
      <c r="BQ277" s="133"/>
      <c r="BR277" s="133"/>
      <c r="BS277" s="133">
        <v>0.7</v>
      </c>
      <c r="BT277" s="133"/>
      <c r="BU277" s="132">
        <f t="shared" si="135"/>
        <v>0.7</v>
      </c>
      <c r="BV277" s="132">
        <v>0.7</v>
      </c>
      <c r="BW277" s="132">
        <v>0.7</v>
      </c>
      <c r="BX277" s="132">
        <v>0.7</v>
      </c>
      <c r="BY277" s="132">
        <v>0.7</v>
      </c>
      <c r="BZ277" s="132">
        <v>0.7</v>
      </c>
      <c r="CA277" s="132">
        <v>0.7</v>
      </c>
      <c r="CB277" s="131">
        <v>0.7</v>
      </c>
      <c r="CC277" s="131">
        <v>0.7</v>
      </c>
      <c r="CD277" s="131">
        <v>0.7</v>
      </c>
      <c r="CE277" s="131">
        <v>0.7</v>
      </c>
      <c r="CF277" s="131">
        <v>1.4</v>
      </c>
      <c r="CG277" s="131">
        <v>1.4</v>
      </c>
      <c r="CH277" s="131">
        <v>1.4</v>
      </c>
      <c r="CI277" s="130" t="s">
        <v>706</v>
      </c>
      <c r="CJ277" s="129"/>
      <c r="CK277" s="129"/>
      <c r="CL277" s="129"/>
      <c r="CM277" s="129"/>
      <c r="CN277" s="129"/>
      <c r="CO277" s="129"/>
      <c r="CP277" s="129"/>
      <c r="CQ277" s="129"/>
      <c r="CR277" s="128"/>
      <c r="CS277" s="128"/>
      <c r="CT277" s="128"/>
      <c r="CU277" s="128"/>
      <c r="CV277" s="128"/>
      <c r="CW277" s="128"/>
      <c r="CX277" s="128"/>
      <c r="CY277" s="128"/>
      <c r="CZ277" s="128"/>
      <c r="DA277" s="128"/>
      <c r="DB277" s="128"/>
      <c r="DC277" s="128"/>
      <c r="DD277" s="128"/>
    </row>
    <row r="278" spans="1:108" x14ac:dyDescent="0.25">
      <c r="A278" s="127" t="s">
        <v>1190</v>
      </c>
      <c r="B278" s="127" t="s">
        <v>786</v>
      </c>
      <c r="C278" s="127" t="s">
        <v>1177</v>
      </c>
      <c r="D278" s="127" t="s">
        <v>1176</v>
      </c>
      <c r="E278" s="127" t="s">
        <v>1185</v>
      </c>
      <c r="F278" s="1" t="s">
        <v>1189</v>
      </c>
      <c r="G278" s="1" t="s">
        <v>863</v>
      </c>
      <c r="H278" s="126">
        <v>450</v>
      </c>
      <c r="I278" s="126">
        <v>450</v>
      </c>
      <c r="J278" s="126">
        <v>450</v>
      </c>
      <c r="K278" s="126">
        <v>450</v>
      </c>
      <c r="L278" s="126">
        <v>450</v>
      </c>
      <c r="M278" s="126">
        <v>450</v>
      </c>
      <c r="N278" s="126">
        <v>450</v>
      </c>
      <c r="O278" s="115">
        <v>0.9</v>
      </c>
      <c r="P278" s="126">
        <v>11.25</v>
      </c>
      <c r="Q278" s="126">
        <v>11.25</v>
      </c>
      <c r="R278" s="126">
        <v>11.25</v>
      </c>
      <c r="S278" s="126">
        <v>11.25</v>
      </c>
      <c r="T278" s="126">
        <v>11.25</v>
      </c>
      <c r="U278" s="126">
        <v>11.25</v>
      </c>
      <c r="V278" s="126">
        <v>11.25</v>
      </c>
      <c r="W278" s="145">
        <v>0</v>
      </c>
      <c r="X278" s="145">
        <v>0</v>
      </c>
      <c r="Y278" s="145">
        <v>0</v>
      </c>
      <c r="Z278" s="145">
        <v>0</v>
      </c>
      <c r="AA278" s="145">
        <v>0</v>
      </c>
      <c r="AB278" s="145">
        <v>0</v>
      </c>
      <c r="AC278" s="145">
        <v>0</v>
      </c>
      <c r="AD278" s="115">
        <v>0.05</v>
      </c>
      <c r="AE278" s="115">
        <v>0</v>
      </c>
      <c r="AF278" s="115">
        <v>30</v>
      </c>
      <c r="AG278" s="115">
        <v>30</v>
      </c>
      <c r="AH278" s="125">
        <v>31.536000000000001</v>
      </c>
      <c r="AI278" s="125" t="s">
        <v>1097</v>
      </c>
      <c r="AJ278" s="125" t="s">
        <v>695</v>
      </c>
      <c r="AK278" s="125"/>
      <c r="AL278" s="124"/>
      <c r="AM278" s="124"/>
      <c r="AN278" s="124"/>
      <c r="AO278" s="124"/>
      <c r="AP278" s="124"/>
      <c r="AQ278" s="124"/>
      <c r="AR278" s="123"/>
      <c r="AS278" s="123"/>
      <c r="AT278" s="123"/>
      <c r="AU278" s="122"/>
      <c r="AV278" s="122"/>
      <c r="AW278" s="122"/>
      <c r="AX278" s="120" t="s">
        <v>694</v>
      </c>
      <c r="AY278" s="120"/>
      <c r="AZ278" s="121"/>
      <c r="BA278" s="120"/>
      <c r="BB278" s="120"/>
      <c r="BC278" s="120"/>
      <c r="BD278" s="120"/>
      <c r="BE278" s="120"/>
      <c r="BF278" s="120"/>
      <c r="BG278" s="119"/>
      <c r="BH278" s="119"/>
      <c r="BI278" s="119"/>
      <c r="BJ278" s="119"/>
      <c r="BK278" s="118">
        <v>1</v>
      </c>
      <c r="BL278" s="118">
        <f t="shared" si="134"/>
        <v>1</v>
      </c>
      <c r="BM278" s="117"/>
      <c r="BN278" s="116">
        <v>1</v>
      </c>
      <c r="BO278" s="115"/>
      <c r="BP278" s="115"/>
      <c r="BQ278" s="115"/>
      <c r="BR278" s="115">
        <v>1</v>
      </c>
      <c r="BS278" s="115"/>
      <c r="BT278" s="115"/>
      <c r="BU278" s="114">
        <f t="shared" si="135"/>
        <v>1</v>
      </c>
      <c r="BV278" s="114">
        <v>1</v>
      </c>
      <c r="BW278" s="114">
        <v>1</v>
      </c>
      <c r="BX278" s="114">
        <v>1</v>
      </c>
      <c r="BY278" s="114">
        <v>1</v>
      </c>
      <c r="BZ278" s="114">
        <v>1</v>
      </c>
      <c r="CA278" s="114">
        <v>1</v>
      </c>
      <c r="CB278" s="113">
        <v>1</v>
      </c>
      <c r="CC278" s="113">
        <v>1</v>
      </c>
      <c r="CD278" s="113">
        <v>1</v>
      </c>
      <c r="CE278" s="113">
        <v>1</v>
      </c>
      <c r="CF278" s="113">
        <v>2</v>
      </c>
      <c r="CG278" s="113">
        <v>2</v>
      </c>
      <c r="CH278" s="113">
        <v>2</v>
      </c>
      <c r="CI278" s="112" t="s">
        <v>706</v>
      </c>
      <c r="CJ278" s="111"/>
      <c r="CK278" s="111"/>
      <c r="CL278" s="111"/>
      <c r="CM278" s="111"/>
      <c r="CN278" s="111"/>
      <c r="CO278" s="111"/>
      <c r="CP278" s="111"/>
      <c r="CQ278" s="111"/>
      <c r="CR278" s="110"/>
      <c r="CS278" s="110"/>
      <c r="CT278" s="110"/>
      <c r="CU278" s="110"/>
      <c r="CV278" s="110"/>
      <c r="CW278" s="110"/>
      <c r="CX278" s="110"/>
      <c r="CY278" s="110"/>
      <c r="CZ278" s="110"/>
      <c r="DA278" s="110"/>
      <c r="DB278" s="110"/>
      <c r="DC278" s="110"/>
      <c r="DD278" s="110"/>
    </row>
    <row r="279" spans="1:108" x14ac:dyDescent="0.25">
      <c r="A279" s="146" t="s">
        <v>1188</v>
      </c>
      <c r="B279" s="146" t="s">
        <v>843</v>
      </c>
      <c r="C279" s="146" t="s">
        <v>1177</v>
      </c>
      <c r="D279" s="146" t="s">
        <v>1176</v>
      </c>
      <c r="E279" s="146" t="s">
        <v>1185</v>
      </c>
      <c r="F279" s="3" t="s">
        <v>1187</v>
      </c>
      <c r="G279" s="3" t="s">
        <v>863</v>
      </c>
      <c r="H279" s="145">
        <v>380</v>
      </c>
      <c r="I279" s="145">
        <v>380</v>
      </c>
      <c r="J279" s="145">
        <v>380</v>
      </c>
      <c r="K279" s="145">
        <v>380</v>
      </c>
      <c r="L279" s="145">
        <v>380</v>
      </c>
      <c r="M279" s="145">
        <v>380</v>
      </c>
      <c r="N279" s="145">
        <v>380</v>
      </c>
      <c r="O279" s="133">
        <v>0.9</v>
      </c>
      <c r="P279" s="145">
        <v>9.5</v>
      </c>
      <c r="Q279" s="145">
        <v>9.5</v>
      </c>
      <c r="R279" s="145">
        <v>9.5</v>
      </c>
      <c r="S279" s="145">
        <v>9.5</v>
      </c>
      <c r="T279" s="145">
        <v>9.5</v>
      </c>
      <c r="U279" s="145">
        <v>9.5</v>
      </c>
      <c r="V279" s="145">
        <v>9.5</v>
      </c>
      <c r="W279" s="145">
        <v>0</v>
      </c>
      <c r="X279" s="145">
        <v>0</v>
      </c>
      <c r="Y279" s="145">
        <v>0</v>
      </c>
      <c r="Z279" s="145">
        <v>0</v>
      </c>
      <c r="AA279" s="145">
        <v>0</v>
      </c>
      <c r="AB279" s="145">
        <v>0</v>
      </c>
      <c r="AC279" s="145">
        <v>0</v>
      </c>
      <c r="AD279" s="133">
        <v>0.05</v>
      </c>
      <c r="AE279" s="133">
        <v>0</v>
      </c>
      <c r="AF279" s="133">
        <v>30</v>
      </c>
      <c r="AG279" s="133">
        <v>30</v>
      </c>
      <c r="AH279" s="144">
        <v>31.536000000000001</v>
      </c>
      <c r="AI279" s="144" t="s">
        <v>1097</v>
      </c>
      <c r="AJ279" s="144" t="s">
        <v>695</v>
      </c>
      <c r="AK279" s="144"/>
      <c r="AL279" s="143"/>
      <c r="AM279" s="143"/>
      <c r="AN279" s="143"/>
      <c r="AO279" s="143"/>
      <c r="AP279" s="143"/>
      <c r="AQ279" s="143"/>
      <c r="AR279" s="142"/>
      <c r="AS279" s="142"/>
      <c r="AT279" s="142"/>
      <c r="AU279" s="141"/>
      <c r="AV279" s="141"/>
      <c r="AW279" s="141"/>
      <c r="AX279" s="140" t="s">
        <v>694</v>
      </c>
      <c r="AY279" s="140"/>
      <c r="AZ279" s="139"/>
      <c r="BA279" s="138"/>
      <c r="BB279" s="138"/>
      <c r="BC279" s="138"/>
      <c r="BD279" s="138"/>
      <c r="BE279" s="138"/>
      <c r="BF279" s="138"/>
      <c r="BG279" s="137"/>
      <c r="BH279" s="137"/>
      <c r="BI279" s="137"/>
      <c r="BJ279" s="137"/>
      <c r="BK279" s="136"/>
      <c r="BL279" s="136">
        <f t="shared" si="134"/>
        <v>1</v>
      </c>
      <c r="BM279" s="135"/>
      <c r="BN279" s="134">
        <v>0</v>
      </c>
      <c r="BO279" s="133"/>
      <c r="BP279" s="133"/>
      <c r="BQ279" s="133"/>
      <c r="BR279" s="133"/>
      <c r="BS279" s="133"/>
      <c r="BT279" s="133"/>
      <c r="BU279" s="132">
        <f t="shared" si="135"/>
        <v>0</v>
      </c>
      <c r="BV279" s="132"/>
      <c r="BW279" s="132"/>
      <c r="BX279" s="132"/>
      <c r="BY279" s="132"/>
      <c r="BZ279" s="132"/>
      <c r="CA279" s="132"/>
      <c r="CB279" s="131"/>
      <c r="CC279" s="131">
        <v>50</v>
      </c>
      <c r="CD279" s="131">
        <v>50</v>
      </c>
      <c r="CE279" s="131">
        <v>50</v>
      </c>
      <c r="CF279" s="131">
        <v>50</v>
      </c>
      <c r="CG279" s="131">
        <v>50</v>
      </c>
      <c r="CH279" s="131">
        <v>50</v>
      </c>
      <c r="CI279" s="130" t="s">
        <v>706</v>
      </c>
      <c r="CJ279" s="129"/>
      <c r="CK279" s="129"/>
      <c r="CL279" s="129"/>
      <c r="CM279" s="129"/>
      <c r="CN279" s="129"/>
      <c r="CO279" s="129"/>
      <c r="CP279" s="129"/>
      <c r="CQ279" s="129"/>
      <c r="CR279" s="128"/>
      <c r="CS279" s="128"/>
      <c r="CT279" s="128"/>
      <c r="CU279" s="128"/>
      <c r="CV279" s="128"/>
      <c r="CW279" s="128"/>
      <c r="CX279" s="128"/>
      <c r="CY279" s="128"/>
      <c r="CZ279" s="128"/>
      <c r="DA279" s="128"/>
      <c r="DB279" s="128"/>
      <c r="DC279" s="128"/>
      <c r="DD279" s="128"/>
    </row>
    <row r="280" spans="1:108" x14ac:dyDescent="0.25">
      <c r="A280" s="127" t="s">
        <v>1186</v>
      </c>
      <c r="B280" s="127" t="s">
        <v>843</v>
      </c>
      <c r="C280" s="127" t="s">
        <v>1177</v>
      </c>
      <c r="D280" s="127" t="s">
        <v>1176</v>
      </c>
      <c r="E280" s="127" t="s">
        <v>1185</v>
      </c>
      <c r="F280" s="1" t="s">
        <v>1184</v>
      </c>
      <c r="G280" s="1" t="s">
        <v>863</v>
      </c>
      <c r="H280" s="126">
        <v>135.57</v>
      </c>
      <c r="I280" s="126">
        <v>135.57</v>
      </c>
      <c r="J280" s="126">
        <v>135.57</v>
      </c>
      <c r="K280" s="126">
        <v>135.57</v>
      </c>
      <c r="L280" s="126">
        <v>135.57</v>
      </c>
      <c r="M280" s="126">
        <v>135.57</v>
      </c>
      <c r="N280" s="126">
        <v>135.57</v>
      </c>
      <c r="O280" s="115">
        <v>0.9</v>
      </c>
      <c r="P280" s="126">
        <v>5.42</v>
      </c>
      <c r="Q280" s="126">
        <v>5.42</v>
      </c>
      <c r="R280" s="126">
        <v>5.42</v>
      </c>
      <c r="S280" s="126">
        <v>5.42</v>
      </c>
      <c r="T280" s="126">
        <v>5.42</v>
      </c>
      <c r="U280" s="126">
        <v>5.42</v>
      </c>
      <c r="V280" s="126">
        <v>5.42</v>
      </c>
      <c r="W280" s="126">
        <v>0.01</v>
      </c>
      <c r="X280" s="126">
        <v>0.01</v>
      </c>
      <c r="Y280" s="126">
        <v>0.01</v>
      </c>
      <c r="Z280" s="126">
        <v>0.01</v>
      </c>
      <c r="AA280" s="126">
        <v>0.01</v>
      </c>
      <c r="AB280" s="126">
        <v>0.01</v>
      </c>
      <c r="AC280" s="126">
        <v>0.01</v>
      </c>
      <c r="AD280" s="115">
        <v>0.05</v>
      </c>
      <c r="AE280" s="115">
        <v>0</v>
      </c>
      <c r="AF280" s="115">
        <v>20</v>
      </c>
      <c r="AG280" s="115">
        <v>20</v>
      </c>
      <c r="AH280" s="125">
        <v>31.536000000000001</v>
      </c>
      <c r="AI280" s="125" t="s">
        <v>1097</v>
      </c>
      <c r="AJ280" s="125" t="s">
        <v>695</v>
      </c>
      <c r="AK280" s="125"/>
      <c r="AL280" s="124"/>
      <c r="AM280" s="124"/>
      <c r="AN280" s="124"/>
      <c r="AO280" s="124"/>
      <c r="AP280" s="124"/>
      <c r="AQ280" s="124"/>
      <c r="AR280" s="123"/>
      <c r="AS280" s="123"/>
      <c r="AT280" s="123"/>
      <c r="AU280" s="122"/>
      <c r="AV280" s="122"/>
      <c r="AW280" s="122"/>
      <c r="AX280" s="120" t="s">
        <v>694</v>
      </c>
      <c r="AY280" s="120"/>
      <c r="AZ280" s="121"/>
      <c r="BA280" s="120"/>
      <c r="BB280" s="120"/>
      <c r="BC280" s="120"/>
      <c r="BD280" s="120"/>
      <c r="BE280" s="120"/>
      <c r="BF280" s="120"/>
      <c r="BG280" s="119"/>
      <c r="BH280" s="119"/>
      <c r="BI280" s="119"/>
      <c r="BJ280" s="119"/>
      <c r="BK280" s="118"/>
      <c r="BL280" s="118">
        <f t="shared" si="134"/>
        <v>1</v>
      </c>
      <c r="BM280" s="117"/>
      <c r="BN280" s="116">
        <v>0</v>
      </c>
      <c r="BO280" s="115"/>
      <c r="BP280" s="115"/>
      <c r="BQ280" s="115"/>
      <c r="BR280" s="115"/>
      <c r="BS280" s="115"/>
      <c r="BT280" s="115"/>
      <c r="BU280" s="114">
        <f t="shared" si="135"/>
        <v>0</v>
      </c>
      <c r="BV280" s="114"/>
      <c r="BW280" s="114"/>
      <c r="BX280" s="114"/>
      <c r="BY280" s="114"/>
      <c r="BZ280" s="114"/>
      <c r="CA280" s="114"/>
      <c r="CB280" s="113">
        <v>100</v>
      </c>
      <c r="CC280" s="113">
        <v>100</v>
      </c>
      <c r="CD280" s="113">
        <v>100</v>
      </c>
      <c r="CE280" s="113">
        <v>100</v>
      </c>
      <c r="CF280" s="113">
        <v>100</v>
      </c>
      <c r="CG280" s="113">
        <v>100</v>
      </c>
      <c r="CH280" s="113">
        <v>100</v>
      </c>
      <c r="CI280" s="112" t="s">
        <v>706</v>
      </c>
      <c r="CJ280" s="111"/>
      <c r="CK280" s="111"/>
      <c r="CL280" s="111"/>
      <c r="CM280" s="111"/>
      <c r="CN280" s="111"/>
      <c r="CO280" s="111"/>
      <c r="CP280" s="111"/>
      <c r="CQ280" s="111"/>
      <c r="CR280" s="110"/>
      <c r="CS280" s="110"/>
      <c r="CT280" s="110"/>
      <c r="CU280" s="110"/>
      <c r="CV280" s="110"/>
      <c r="CW280" s="110"/>
      <c r="CX280" s="110"/>
      <c r="CY280" s="110"/>
      <c r="CZ280" s="110"/>
      <c r="DA280" s="110"/>
      <c r="DB280" s="110"/>
      <c r="DC280" s="110"/>
      <c r="DD280" s="110"/>
    </row>
    <row r="281" spans="1:108" x14ac:dyDescent="0.25">
      <c r="A281" s="146" t="s">
        <v>1183</v>
      </c>
      <c r="B281" s="146" t="s">
        <v>843</v>
      </c>
      <c r="C281" s="146" t="s">
        <v>1177</v>
      </c>
      <c r="D281" s="146" t="s">
        <v>1182</v>
      </c>
      <c r="E281" s="146" t="s">
        <v>1143</v>
      </c>
      <c r="F281" s="3" t="s">
        <v>1181</v>
      </c>
      <c r="G281" s="3" t="s">
        <v>863</v>
      </c>
      <c r="H281" s="145">
        <v>710</v>
      </c>
      <c r="I281" s="145">
        <v>580</v>
      </c>
      <c r="J281" s="145">
        <v>450</v>
      </c>
      <c r="K281" s="145">
        <v>370</v>
      </c>
      <c r="L281" s="145">
        <v>290</v>
      </c>
      <c r="M281" s="145">
        <v>275</v>
      </c>
      <c r="N281" s="145">
        <v>260</v>
      </c>
      <c r="O281" s="133">
        <v>0.9</v>
      </c>
      <c r="P281" s="145">
        <v>1.88</v>
      </c>
      <c r="Q281" s="145">
        <v>1.88</v>
      </c>
      <c r="R281" s="145">
        <v>1.88</v>
      </c>
      <c r="S281" s="145">
        <v>1.88</v>
      </c>
      <c r="T281" s="145">
        <v>1.88</v>
      </c>
      <c r="U281" s="145">
        <v>1.88</v>
      </c>
      <c r="V281" s="145">
        <v>1.88</v>
      </c>
      <c r="W281" s="145">
        <v>0.52</v>
      </c>
      <c r="X281" s="145">
        <v>0.52</v>
      </c>
      <c r="Y281" s="145">
        <v>0.52</v>
      </c>
      <c r="Z281" s="145">
        <v>0.52</v>
      </c>
      <c r="AA281" s="145">
        <v>0.52</v>
      </c>
      <c r="AB281" s="145">
        <v>0.52</v>
      </c>
      <c r="AC281" s="145">
        <v>0.52</v>
      </c>
      <c r="AD281" s="133">
        <v>0.05</v>
      </c>
      <c r="AE281" s="133">
        <v>0</v>
      </c>
      <c r="AF281" s="133">
        <v>15</v>
      </c>
      <c r="AG281" s="133">
        <v>15</v>
      </c>
      <c r="AH281" s="144">
        <v>2.8</v>
      </c>
      <c r="AI281" s="144" t="s">
        <v>722</v>
      </c>
      <c r="AJ281" s="144" t="s">
        <v>1180</v>
      </c>
      <c r="AK281" s="144"/>
      <c r="AL281" s="143"/>
      <c r="AM281" s="143"/>
      <c r="AN281" s="143"/>
      <c r="AO281" s="143"/>
      <c r="AP281" s="143"/>
      <c r="AQ281" s="143"/>
      <c r="AR281" s="142"/>
      <c r="AS281" s="142"/>
      <c r="AT281" s="142"/>
      <c r="AU281" s="141"/>
      <c r="AV281" s="141"/>
      <c r="AW281" s="141"/>
      <c r="AX281" s="140" t="s">
        <v>694</v>
      </c>
      <c r="AY281" s="140"/>
      <c r="AZ281" s="139"/>
      <c r="BA281" s="138"/>
      <c r="BB281" s="138"/>
      <c r="BC281" s="138"/>
      <c r="BD281" s="138"/>
      <c r="BE281" s="138"/>
      <c r="BF281" s="138"/>
      <c r="BG281" s="137"/>
      <c r="BH281" s="137"/>
      <c r="BI281" s="137"/>
      <c r="BJ281" s="137"/>
      <c r="BK281" s="136">
        <v>1</v>
      </c>
      <c r="BL281" s="136">
        <f t="shared" si="134"/>
        <v>1</v>
      </c>
      <c r="BM281" s="135"/>
      <c r="BN281" s="134">
        <v>3.5</v>
      </c>
      <c r="BO281" s="133">
        <v>0.7</v>
      </c>
      <c r="BP281" s="133">
        <v>1</v>
      </c>
      <c r="BQ281" s="133">
        <v>1.8</v>
      </c>
      <c r="BR281" s="133"/>
      <c r="BS281" s="133"/>
      <c r="BT281" s="133"/>
      <c r="BU281" s="132">
        <f t="shared" si="135"/>
        <v>3.5</v>
      </c>
      <c r="BV281" s="132"/>
      <c r="BW281" s="132"/>
      <c r="BX281" s="132"/>
      <c r="BY281" s="132"/>
      <c r="BZ281" s="132"/>
      <c r="CA281" s="132"/>
      <c r="CB281" s="131">
        <v>3.5</v>
      </c>
      <c r="CC281" s="131">
        <v>6</v>
      </c>
      <c r="CD281" s="131">
        <v>20</v>
      </c>
      <c r="CE281" s="131">
        <v>30</v>
      </c>
      <c r="CF281" s="131">
        <v>40</v>
      </c>
      <c r="CG281" s="131">
        <v>50</v>
      </c>
      <c r="CH281" s="131">
        <v>60</v>
      </c>
      <c r="CI281" s="130" t="s">
        <v>1179</v>
      </c>
      <c r="CJ281" s="129"/>
      <c r="CK281" s="129"/>
      <c r="CL281" s="129"/>
      <c r="CM281" s="129"/>
      <c r="CN281" s="129"/>
      <c r="CO281" s="129"/>
      <c r="CP281" s="129"/>
      <c r="CQ281" s="129"/>
      <c r="CR281" s="128"/>
      <c r="CS281" s="128"/>
      <c r="CT281" s="128"/>
      <c r="CU281" s="128"/>
      <c r="CV281" s="128"/>
      <c r="CW281" s="128"/>
      <c r="CX281" s="128"/>
      <c r="CY281" s="128"/>
      <c r="CZ281" s="128"/>
      <c r="DA281" s="128"/>
      <c r="DB281" s="128"/>
      <c r="DC281" s="128"/>
      <c r="DD281" s="128"/>
    </row>
    <row r="282" spans="1:108" x14ac:dyDescent="0.25">
      <c r="A282" s="127" t="s">
        <v>1178</v>
      </c>
      <c r="B282" s="127" t="s">
        <v>843</v>
      </c>
      <c r="C282" s="127" t="s">
        <v>1177</v>
      </c>
      <c r="D282" s="127" t="s">
        <v>1176</v>
      </c>
      <c r="E282" s="127" t="s">
        <v>1143</v>
      </c>
      <c r="F282" s="1" t="s">
        <v>1175</v>
      </c>
      <c r="G282" s="1" t="s">
        <v>863</v>
      </c>
      <c r="H282" s="126">
        <v>135.57</v>
      </c>
      <c r="I282" s="126">
        <v>135.57</v>
      </c>
      <c r="J282" s="126">
        <v>135.57</v>
      </c>
      <c r="K282" s="126">
        <v>135.57</v>
      </c>
      <c r="L282" s="126">
        <v>135.57</v>
      </c>
      <c r="M282" s="126">
        <v>135.57</v>
      </c>
      <c r="N282" s="126">
        <v>135.57</v>
      </c>
      <c r="O282" s="115">
        <v>0.9</v>
      </c>
      <c r="P282" s="126">
        <v>5.42</v>
      </c>
      <c r="Q282" s="126">
        <v>5.42</v>
      </c>
      <c r="R282" s="126">
        <v>5.42</v>
      </c>
      <c r="S282" s="126">
        <v>5.42</v>
      </c>
      <c r="T282" s="126">
        <v>5.42</v>
      </c>
      <c r="U282" s="126">
        <v>5.42</v>
      </c>
      <c r="V282" s="126">
        <v>5.42</v>
      </c>
      <c r="W282" s="126">
        <v>0.01</v>
      </c>
      <c r="X282" s="126">
        <v>0.01</v>
      </c>
      <c r="Y282" s="126">
        <v>0.01</v>
      </c>
      <c r="Z282" s="126">
        <v>0.01</v>
      </c>
      <c r="AA282" s="126">
        <v>0.01</v>
      </c>
      <c r="AB282" s="126">
        <v>0.01</v>
      </c>
      <c r="AC282" s="126">
        <v>0.01</v>
      </c>
      <c r="AD282" s="115">
        <v>0.05</v>
      </c>
      <c r="AE282" s="115">
        <v>0</v>
      </c>
      <c r="AF282" s="115">
        <v>20</v>
      </c>
      <c r="AG282" s="115">
        <v>20</v>
      </c>
      <c r="AH282" s="125">
        <v>31.536000000000001</v>
      </c>
      <c r="AI282" s="125" t="s">
        <v>1097</v>
      </c>
      <c r="AJ282" s="125" t="s">
        <v>695</v>
      </c>
      <c r="AK282" s="125"/>
      <c r="AL282" s="124"/>
      <c r="AM282" s="124"/>
      <c r="AN282" s="124"/>
      <c r="AO282" s="124"/>
      <c r="AP282" s="124"/>
      <c r="AQ282" s="124"/>
      <c r="AR282" s="123"/>
      <c r="AS282" s="123"/>
      <c r="AT282" s="123"/>
      <c r="AU282" s="122"/>
      <c r="AV282" s="122"/>
      <c r="AW282" s="122"/>
      <c r="AX282" s="120" t="s">
        <v>694</v>
      </c>
      <c r="AY282" s="120"/>
      <c r="AZ282" s="121"/>
      <c r="BA282" s="120"/>
      <c r="BB282" s="120"/>
      <c r="BC282" s="120"/>
      <c r="BD282" s="120"/>
      <c r="BE282" s="120"/>
      <c r="BF282" s="120"/>
      <c r="BG282" s="119"/>
      <c r="BH282" s="119"/>
      <c r="BI282" s="119"/>
      <c r="BJ282" s="119"/>
      <c r="BK282" s="118"/>
      <c r="BL282" s="118">
        <f t="shared" si="134"/>
        <v>1</v>
      </c>
      <c r="BM282" s="117"/>
      <c r="BN282" s="116">
        <v>9</v>
      </c>
      <c r="BO282" s="115">
        <v>2.25</v>
      </c>
      <c r="BP282" s="115">
        <v>2.25</v>
      </c>
      <c r="BQ282" s="115">
        <v>2.25</v>
      </c>
      <c r="BR282" s="115">
        <v>2.25</v>
      </c>
      <c r="BS282" s="115"/>
      <c r="BT282" s="115"/>
      <c r="BU282" s="114">
        <f t="shared" si="135"/>
        <v>9</v>
      </c>
      <c r="BV282" s="114"/>
      <c r="BW282" s="114"/>
      <c r="BX282" s="114"/>
      <c r="BY282" s="114"/>
      <c r="BZ282" s="114"/>
      <c r="CA282" s="114"/>
      <c r="CB282" s="113">
        <v>100</v>
      </c>
      <c r="CC282" s="113">
        <v>100</v>
      </c>
      <c r="CD282" s="113">
        <v>100</v>
      </c>
      <c r="CE282" s="113">
        <v>100</v>
      </c>
      <c r="CF282" s="113">
        <v>100</v>
      </c>
      <c r="CG282" s="113">
        <v>100</v>
      </c>
      <c r="CH282" s="113">
        <v>100</v>
      </c>
      <c r="CI282" s="112" t="s">
        <v>706</v>
      </c>
      <c r="CJ282" s="111"/>
      <c r="CK282" s="111"/>
      <c r="CL282" s="111"/>
      <c r="CM282" s="111"/>
      <c r="CN282" s="111"/>
      <c r="CO282" s="111"/>
      <c r="CP282" s="111"/>
      <c r="CQ282" s="111"/>
      <c r="CR282" s="110"/>
      <c r="CS282" s="110"/>
      <c r="CT282" s="110"/>
      <c r="CU282" s="110"/>
      <c r="CV282" s="110"/>
      <c r="CW282" s="110"/>
      <c r="CX282" s="110"/>
      <c r="CY282" s="110"/>
      <c r="CZ282" s="110"/>
      <c r="DA282" s="110"/>
      <c r="DB282" s="110"/>
      <c r="DC282" s="110"/>
      <c r="DD282" s="110"/>
    </row>
    <row r="283" spans="1:108" x14ac:dyDescent="0.25">
      <c r="A283" s="146" t="s">
        <v>1174</v>
      </c>
      <c r="B283" s="146" t="s">
        <v>843</v>
      </c>
      <c r="C283" s="146" t="s">
        <v>1147</v>
      </c>
      <c r="D283" s="146" t="s">
        <v>1012</v>
      </c>
      <c r="E283" s="146" t="s">
        <v>1162</v>
      </c>
      <c r="F283" s="3" t="s">
        <v>1173</v>
      </c>
      <c r="G283" s="3" t="s">
        <v>863</v>
      </c>
      <c r="H283" s="145">
        <v>50</v>
      </c>
      <c r="I283" s="145">
        <v>50</v>
      </c>
      <c r="J283" s="145">
        <v>50</v>
      </c>
      <c r="K283" s="145">
        <v>50</v>
      </c>
      <c r="L283" s="145">
        <v>50</v>
      </c>
      <c r="M283" s="145">
        <v>50</v>
      </c>
      <c r="N283" s="145">
        <v>50</v>
      </c>
      <c r="O283" s="133">
        <v>1</v>
      </c>
      <c r="P283" s="145">
        <v>1</v>
      </c>
      <c r="Q283" s="145">
        <v>1</v>
      </c>
      <c r="R283" s="145">
        <v>1</v>
      </c>
      <c r="S283" s="145">
        <v>1</v>
      </c>
      <c r="T283" s="145">
        <v>1</v>
      </c>
      <c r="U283" s="145">
        <v>1</v>
      </c>
      <c r="V283" s="145">
        <v>1</v>
      </c>
      <c r="W283" s="145">
        <v>0</v>
      </c>
      <c r="X283" s="145">
        <v>0</v>
      </c>
      <c r="Y283" s="145">
        <v>0</v>
      </c>
      <c r="Z283" s="145">
        <v>0</v>
      </c>
      <c r="AA283" s="145">
        <v>0</v>
      </c>
      <c r="AB283" s="145">
        <v>0</v>
      </c>
      <c r="AC283" s="145">
        <v>0</v>
      </c>
      <c r="AD283" s="133">
        <v>0.05</v>
      </c>
      <c r="AE283" s="133">
        <v>0</v>
      </c>
      <c r="AF283" s="133">
        <v>12</v>
      </c>
      <c r="AG283" s="133">
        <v>12</v>
      </c>
      <c r="AH283" s="144">
        <f t="shared" ref="AH283:AH303" si="136">1.5*3.6</f>
        <v>5.4</v>
      </c>
      <c r="AI283" s="144" t="s">
        <v>722</v>
      </c>
      <c r="AJ283" s="144" t="s">
        <v>1116</v>
      </c>
      <c r="AK283" s="144"/>
      <c r="AL283" s="143"/>
      <c r="AM283" s="143"/>
      <c r="AN283" s="143"/>
      <c r="AO283" s="143"/>
      <c r="AP283" s="143"/>
      <c r="AQ283" s="143"/>
      <c r="AR283" s="142"/>
      <c r="AS283" s="142"/>
      <c r="AT283" s="142"/>
      <c r="AU283" s="141"/>
      <c r="AV283" s="141"/>
      <c r="AW283" s="141"/>
      <c r="AX283" s="140" t="s">
        <v>694</v>
      </c>
      <c r="AY283" s="140"/>
      <c r="AZ283" s="139"/>
      <c r="BA283" s="138"/>
      <c r="BB283" s="138"/>
      <c r="BC283" s="138"/>
      <c r="BD283" s="138"/>
      <c r="BE283" s="138"/>
      <c r="BF283" s="138"/>
      <c r="BG283" s="137"/>
      <c r="BH283" s="137"/>
      <c r="BI283" s="137"/>
      <c r="BJ283" s="137"/>
      <c r="BK283" s="136">
        <v>0</v>
      </c>
      <c r="BL283" s="136">
        <f t="shared" si="134"/>
        <v>1</v>
      </c>
      <c r="BM283" s="135"/>
      <c r="BN283" s="134">
        <v>45</v>
      </c>
      <c r="BO283" s="133">
        <v>20</v>
      </c>
      <c r="BP283" s="133">
        <v>15</v>
      </c>
      <c r="BQ283" s="133">
        <v>10</v>
      </c>
      <c r="BR283" s="133"/>
      <c r="BS283" s="133"/>
      <c r="BT283" s="133"/>
      <c r="BU283" s="132">
        <f t="shared" si="135"/>
        <v>45</v>
      </c>
      <c r="BV283" s="132"/>
      <c r="BW283" s="132"/>
      <c r="BX283" s="132"/>
      <c r="BY283" s="132"/>
      <c r="BZ283" s="132"/>
      <c r="CA283" s="132"/>
      <c r="CB283" s="131">
        <v>50</v>
      </c>
      <c r="CC283" s="131">
        <v>100</v>
      </c>
      <c r="CD283" s="131">
        <v>100</v>
      </c>
      <c r="CE283" s="131">
        <v>100</v>
      </c>
      <c r="CF283" s="131">
        <v>100</v>
      </c>
      <c r="CG283" s="131">
        <v>100</v>
      </c>
      <c r="CH283" s="131">
        <v>100</v>
      </c>
      <c r="CI283" s="130" t="s">
        <v>1074</v>
      </c>
      <c r="CJ283" s="129">
        <v>500</v>
      </c>
      <c r="CK283" s="129">
        <v>500</v>
      </c>
      <c r="CL283" s="129">
        <v>500</v>
      </c>
      <c r="CM283" s="129">
        <v>500</v>
      </c>
      <c r="CN283" s="129">
        <v>500</v>
      </c>
      <c r="CO283" s="129">
        <v>500</v>
      </c>
      <c r="CP283" s="129">
        <v>500</v>
      </c>
      <c r="CQ283" s="129"/>
      <c r="CR283" s="128"/>
      <c r="CS283" s="128"/>
      <c r="CT283" s="128"/>
      <c r="CU283" s="128"/>
      <c r="CV283" s="128"/>
      <c r="CW283" s="128"/>
      <c r="CX283" s="128"/>
      <c r="CY283" s="128"/>
      <c r="CZ283" s="128"/>
      <c r="DA283" s="128"/>
      <c r="DB283" s="128"/>
      <c r="DC283" s="128"/>
      <c r="DD283" s="128"/>
    </row>
    <row r="284" spans="1:108" x14ac:dyDescent="0.25">
      <c r="A284" s="127" t="s">
        <v>1172</v>
      </c>
      <c r="B284" s="127" t="s">
        <v>843</v>
      </c>
      <c r="C284" s="127" t="s">
        <v>1147</v>
      </c>
      <c r="D284" s="127" t="s">
        <v>1012</v>
      </c>
      <c r="E284" s="127" t="s">
        <v>1162</v>
      </c>
      <c r="F284" s="1" t="s">
        <v>1171</v>
      </c>
      <c r="G284" s="1" t="s">
        <v>863</v>
      </c>
      <c r="H284" s="126">
        <v>85</v>
      </c>
      <c r="I284" s="126">
        <v>85</v>
      </c>
      <c r="J284" s="126">
        <v>85</v>
      </c>
      <c r="K284" s="126">
        <v>85</v>
      </c>
      <c r="L284" s="126">
        <v>85</v>
      </c>
      <c r="M284" s="126">
        <v>85</v>
      </c>
      <c r="N284" s="126">
        <v>85</v>
      </c>
      <c r="O284" s="115">
        <v>1</v>
      </c>
      <c r="P284" s="126">
        <v>7</v>
      </c>
      <c r="Q284" s="126">
        <v>7</v>
      </c>
      <c r="R284" s="126">
        <v>7</v>
      </c>
      <c r="S284" s="126">
        <v>7</v>
      </c>
      <c r="T284" s="126">
        <v>7</v>
      </c>
      <c r="U284" s="126">
        <v>7</v>
      </c>
      <c r="V284" s="126">
        <v>7</v>
      </c>
      <c r="W284" s="126">
        <v>0</v>
      </c>
      <c r="X284" s="126">
        <v>0</v>
      </c>
      <c r="Y284" s="126">
        <v>0</v>
      </c>
      <c r="Z284" s="126">
        <v>0</v>
      </c>
      <c r="AA284" s="126">
        <v>0</v>
      </c>
      <c r="AB284" s="126">
        <v>0</v>
      </c>
      <c r="AC284" s="126">
        <v>0</v>
      </c>
      <c r="AD284" s="115">
        <v>0.05</v>
      </c>
      <c r="AE284" s="115">
        <v>0</v>
      </c>
      <c r="AF284" s="115">
        <v>12</v>
      </c>
      <c r="AG284" s="115">
        <v>12</v>
      </c>
      <c r="AH284" s="125">
        <f t="shared" si="136"/>
        <v>5.4</v>
      </c>
      <c r="AI284" s="125" t="s">
        <v>722</v>
      </c>
      <c r="AJ284" s="125" t="s">
        <v>1116</v>
      </c>
      <c r="AK284" s="125"/>
      <c r="AL284" s="124"/>
      <c r="AM284" s="124"/>
      <c r="AN284" s="124"/>
      <c r="AO284" s="124"/>
      <c r="AP284" s="124"/>
      <c r="AQ284" s="124"/>
      <c r="AR284" s="123"/>
      <c r="AS284" s="123"/>
      <c r="AT284" s="123"/>
      <c r="AU284" s="122"/>
      <c r="AV284" s="122"/>
      <c r="AW284" s="122"/>
      <c r="AX284" s="120" t="s">
        <v>694</v>
      </c>
      <c r="AY284" s="120"/>
      <c r="AZ284" s="121"/>
      <c r="BA284" s="120"/>
      <c r="BB284" s="120"/>
      <c r="BC284" s="120"/>
      <c r="BD284" s="120"/>
      <c r="BE284" s="120"/>
      <c r="BF284" s="120"/>
      <c r="BG284" s="119"/>
      <c r="BH284" s="119"/>
      <c r="BI284" s="119"/>
      <c r="BJ284" s="119"/>
      <c r="BK284" s="118">
        <v>0</v>
      </c>
      <c r="BL284" s="118">
        <f t="shared" si="134"/>
        <v>1</v>
      </c>
      <c r="BM284" s="117"/>
      <c r="BN284" s="116">
        <v>9</v>
      </c>
      <c r="BO284" s="115">
        <v>5</v>
      </c>
      <c r="BP284" s="115">
        <v>3</v>
      </c>
      <c r="BQ284" s="115">
        <v>1</v>
      </c>
      <c r="BR284" s="115"/>
      <c r="BS284" s="115"/>
      <c r="BT284" s="115"/>
      <c r="BU284" s="114">
        <f t="shared" si="135"/>
        <v>9</v>
      </c>
      <c r="BV284" s="114"/>
      <c r="BW284" s="114"/>
      <c r="BX284" s="114"/>
      <c r="BY284" s="114"/>
      <c r="BZ284" s="114"/>
      <c r="CA284" s="114"/>
      <c r="CB284" s="113">
        <v>9</v>
      </c>
      <c r="CC284" s="113">
        <v>100</v>
      </c>
      <c r="CD284" s="113">
        <v>100</v>
      </c>
      <c r="CE284" s="113">
        <v>100</v>
      </c>
      <c r="CF284" s="113">
        <v>100</v>
      </c>
      <c r="CG284" s="113">
        <v>100</v>
      </c>
      <c r="CH284" s="113">
        <v>100</v>
      </c>
      <c r="CI284" s="112" t="s">
        <v>1074</v>
      </c>
      <c r="CJ284" s="111">
        <v>500</v>
      </c>
      <c r="CK284" s="111">
        <v>500</v>
      </c>
      <c r="CL284" s="111">
        <v>500</v>
      </c>
      <c r="CM284" s="111">
        <v>500</v>
      </c>
      <c r="CN284" s="111">
        <v>500</v>
      </c>
      <c r="CO284" s="111">
        <v>500</v>
      </c>
      <c r="CP284" s="111">
        <v>500</v>
      </c>
      <c r="CQ284" s="111"/>
      <c r="CR284" s="110"/>
      <c r="CS284" s="110"/>
      <c r="CT284" s="110"/>
      <c r="CU284" s="110"/>
      <c r="CV284" s="110"/>
      <c r="CW284" s="110"/>
      <c r="CX284" s="110"/>
      <c r="CY284" s="110"/>
      <c r="CZ284" s="110"/>
      <c r="DA284" s="110"/>
      <c r="DB284" s="110"/>
      <c r="DC284" s="110"/>
      <c r="DD284" s="110"/>
    </row>
    <row r="285" spans="1:108" x14ac:dyDescent="0.25">
      <c r="A285" s="146" t="s">
        <v>1170</v>
      </c>
      <c r="B285" s="146" t="s">
        <v>843</v>
      </c>
      <c r="C285" s="146" t="s">
        <v>1147</v>
      </c>
      <c r="D285" s="146" t="s">
        <v>1012</v>
      </c>
      <c r="E285" s="146" t="s">
        <v>1162</v>
      </c>
      <c r="F285" s="3" t="s">
        <v>1169</v>
      </c>
      <c r="G285" s="3" t="s">
        <v>863</v>
      </c>
      <c r="H285" s="145">
        <v>0</v>
      </c>
      <c r="I285" s="145">
        <v>0</v>
      </c>
      <c r="J285" s="145">
        <v>0</v>
      </c>
      <c r="K285" s="145">
        <v>0</v>
      </c>
      <c r="L285" s="145">
        <v>0</v>
      </c>
      <c r="M285" s="145">
        <v>0</v>
      </c>
      <c r="N285" s="145">
        <v>0</v>
      </c>
      <c r="O285" s="133">
        <v>1</v>
      </c>
      <c r="P285" s="145">
        <v>10</v>
      </c>
      <c r="Q285" s="145">
        <v>10</v>
      </c>
      <c r="R285" s="145">
        <v>10</v>
      </c>
      <c r="S285" s="145">
        <v>10</v>
      </c>
      <c r="T285" s="145">
        <v>10</v>
      </c>
      <c r="U285" s="145">
        <v>10</v>
      </c>
      <c r="V285" s="145">
        <v>10</v>
      </c>
      <c r="W285" s="145">
        <v>0</v>
      </c>
      <c r="X285" s="145">
        <v>0</v>
      </c>
      <c r="Y285" s="145">
        <v>0</v>
      </c>
      <c r="Z285" s="145">
        <v>0</v>
      </c>
      <c r="AA285" s="145">
        <v>0</v>
      </c>
      <c r="AB285" s="145">
        <v>0</v>
      </c>
      <c r="AC285" s="145">
        <v>0</v>
      </c>
      <c r="AD285" s="133">
        <v>0.05</v>
      </c>
      <c r="AE285" s="133">
        <v>0</v>
      </c>
      <c r="AF285" s="133">
        <v>40</v>
      </c>
      <c r="AG285" s="133">
        <v>40</v>
      </c>
      <c r="AH285" s="144">
        <f t="shared" si="136"/>
        <v>5.4</v>
      </c>
      <c r="AI285" s="144" t="s">
        <v>722</v>
      </c>
      <c r="AJ285" s="144" t="s">
        <v>1116</v>
      </c>
      <c r="AK285" s="144"/>
      <c r="AL285" s="143"/>
      <c r="AM285" s="143"/>
      <c r="AN285" s="143"/>
      <c r="AO285" s="143"/>
      <c r="AP285" s="143"/>
      <c r="AQ285" s="143"/>
      <c r="AR285" s="142"/>
      <c r="AS285" s="142"/>
      <c r="AT285" s="142"/>
      <c r="AU285" s="141"/>
      <c r="AV285" s="141"/>
      <c r="AW285" s="141"/>
      <c r="AX285" s="140" t="s">
        <v>694</v>
      </c>
      <c r="AY285" s="140"/>
      <c r="AZ285" s="139"/>
      <c r="BA285" s="138"/>
      <c r="BB285" s="138"/>
      <c r="BC285" s="138"/>
      <c r="BD285" s="138"/>
      <c r="BE285" s="138"/>
      <c r="BF285" s="138"/>
      <c r="BG285" s="137"/>
      <c r="BH285" s="137"/>
      <c r="BI285" s="137"/>
      <c r="BJ285" s="137"/>
      <c r="BK285" s="136">
        <v>0</v>
      </c>
      <c r="BL285" s="136">
        <f t="shared" si="134"/>
        <v>1</v>
      </c>
      <c r="BM285" s="135"/>
      <c r="BN285" s="134">
        <v>2.5</v>
      </c>
      <c r="BO285" s="133"/>
      <c r="BP285" s="133"/>
      <c r="BQ285" s="133"/>
      <c r="BR285" s="133">
        <v>0.5</v>
      </c>
      <c r="BS285" s="133">
        <v>1</v>
      </c>
      <c r="BT285" s="133">
        <v>1</v>
      </c>
      <c r="BU285" s="132">
        <f t="shared" ref="BU285:BU316" si="137">IF(BL285=1,BN285,0)</f>
        <v>2.5</v>
      </c>
      <c r="BV285" s="132"/>
      <c r="BW285" s="132"/>
      <c r="BX285" s="132"/>
      <c r="BY285" s="132"/>
      <c r="BZ285" s="132"/>
      <c r="CA285" s="132"/>
      <c r="CB285" s="131">
        <v>2.5</v>
      </c>
      <c r="CC285" s="131">
        <v>100</v>
      </c>
      <c r="CD285" s="131">
        <v>100</v>
      </c>
      <c r="CE285" s="131">
        <v>100</v>
      </c>
      <c r="CF285" s="131">
        <v>100</v>
      </c>
      <c r="CG285" s="131">
        <v>100</v>
      </c>
      <c r="CH285" s="131">
        <v>100</v>
      </c>
      <c r="CI285" s="130" t="s">
        <v>1074</v>
      </c>
      <c r="CJ285" s="129">
        <v>500</v>
      </c>
      <c r="CK285" s="129">
        <v>500</v>
      </c>
      <c r="CL285" s="129">
        <v>500</v>
      </c>
      <c r="CM285" s="129">
        <v>500</v>
      </c>
      <c r="CN285" s="129">
        <v>500</v>
      </c>
      <c r="CO285" s="129">
        <v>500</v>
      </c>
      <c r="CP285" s="129">
        <v>500</v>
      </c>
      <c r="CQ285" s="129"/>
      <c r="CR285" s="128"/>
      <c r="CS285" s="128"/>
      <c r="CT285" s="128"/>
      <c r="CU285" s="128"/>
      <c r="CV285" s="128"/>
      <c r="CW285" s="128"/>
      <c r="CX285" s="128"/>
      <c r="CY285" s="128"/>
      <c r="CZ285" s="128"/>
      <c r="DA285" s="128"/>
      <c r="DB285" s="128"/>
      <c r="DC285" s="128"/>
      <c r="DD285" s="128"/>
    </row>
    <row r="286" spans="1:108" x14ac:dyDescent="0.25">
      <c r="A286" s="127" t="s">
        <v>1168</v>
      </c>
      <c r="B286" s="127" t="s">
        <v>843</v>
      </c>
      <c r="C286" s="127" t="s">
        <v>1147</v>
      </c>
      <c r="D286" s="127" t="s">
        <v>1012</v>
      </c>
      <c r="E286" s="127" t="s">
        <v>1162</v>
      </c>
      <c r="F286" s="1" t="s">
        <v>1167</v>
      </c>
      <c r="G286" s="1" t="s">
        <v>863</v>
      </c>
      <c r="H286" s="126">
        <v>600</v>
      </c>
      <c r="I286" s="126">
        <v>550</v>
      </c>
      <c r="J286" s="126">
        <v>500</v>
      </c>
      <c r="K286" s="126">
        <v>450</v>
      </c>
      <c r="L286" s="126">
        <v>400</v>
      </c>
      <c r="M286" s="126">
        <v>350</v>
      </c>
      <c r="N286" s="126">
        <v>300</v>
      </c>
      <c r="O286" s="115">
        <v>1</v>
      </c>
      <c r="P286" s="126">
        <v>30</v>
      </c>
      <c r="Q286" s="126">
        <v>30</v>
      </c>
      <c r="R286" s="126">
        <v>30</v>
      </c>
      <c r="S286" s="126">
        <v>30</v>
      </c>
      <c r="T286" s="126">
        <v>30</v>
      </c>
      <c r="U286" s="126">
        <v>30</v>
      </c>
      <c r="V286" s="126">
        <v>30</v>
      </c>
      <c r="W286" s="126">
        <v>0</v>
      </c>
      <c r="X286" s="126">
        <v>0</v>
      </c>
      <c r="Y286" s="126">
        <v>0</v>
      </c>
      <c r="Z286" s="126">
        <v>0</v>
      </c>
      <c r="AA286" s="126">
        <v>0</v>
      </c>
      <c r="AB286" s="126">
        <v>0</v>
      </c>
      <c r="AC286" s="126">
        <v>0</v>
      </c>
      <c r="AD286" s="115">
        <v>0.05</v>
      </c>
      <c r="AE286" s="115">
        <v>0</v>
      </c>
      <c r="AF286" s="115">
        <v>12</v>
      </c>
      <c r="AG286" s="115">
        <v>12</v>
      </c>
      <c r="AH286" s="125">
        <f t="shared" si="136"/>
        <v>5.4</v>
      </c>
      <c r="AI286" s="125" t="s">
        <v>722</v>
      </c>
      <c r="AJ286" s="125" t="s">
        <v>1116</v>
      </c>
      <c r="AK286" s="125"/>
      <c r="AL286" s="124"/>
      <c r="AM286" s="124"/>
      <c r="AN286" s="124"/>
      <c r="AO286" s="124"/>
      <c r="AP286" s="124"/>
      <c r="AQ286" s="124"/>
      <c r="AR286" s="123"/>
      <c r="AS286" s="123"/>
      <c r="AT286" s="123"/>
      <c r="AU286" s="122"/>
      <c r="AV286" s="122"/>
      <c r="AW286" s="122"/>
      <c r="AX286" s="120" t="s">
        <v>694</v>
      </c>
      <c r="AY286" s="120"/>
      <c r="AZ286" s="121"/>
      <c r="BA286" s="120"/>
      <c r="BB286" s="120"/>
      <c r="BC286" s="120"/>
      <c r="BD286" s="120"/>
      <c r="BE286" s="120"/>
      <c r="BF286" s="120"/>
      <c r="BG286" s="119"/>
      <c r="BH286" s="119"/>
      <c r="BI286" s="119"/>
      <c r="BJ286" s="119"/>
      <c r="BK286" s="118">
        <v>0</v>
      </c>
      <c r="BL286" s="118">
        <f t="shared" si="134"/>
        <v>1</v>
      </c>
      <c r="BM286" s="117"/>
      <c r="BN286" s="116">
        <v>1.5</v>
      </c>
      <c r="BO286" s="115"/>
      <c r="BP286" s="115"/>
      <c r="BQ286" s="115">
        <v>1.5</v>
      </c>
      <c r="BR286" s="115"/>
      <c r="BS286" s="115"/>
      <c r="BT286" s="115"/>
      <c r="BU286" s="114">
        <f t="shared" si="137"/>
        <v>1.5</v>
      </c>
      <c r="BV286" s="114"/>
      <c r="BW286" s="114"/>
      <c r="BX286" s="114"/>
      <c r="BY286" s="114"/>
      <c r="BZ286" s="114"/>
      <c r="CA286" s="114"/>
      <c r="CB286" s="113">
        <v>1.5</v>
      </c>
      <c r="CC286" s="113">
        <v>100</v>
      </c>
      <c r="CD286" s="113">
        <v>100</v>
      </c>
      <c r="CE286" s="113">
        <v>100</v>
      </c>
      <c r="CF286" s="113">
        <v>100</v>
      </c>
      <c r="CG286" s="113">
        <v>100</v>
      </c>
      <c r="CH286" s="113">
        <v>100</v>
      </c>
      <c r="CI286" s="112" t="s">
        <v>1166</v>
      </c>
      <c r="CJ286" s="111">
        <v>200</v>
      </c>
      <c r="CK286" s="111">
        <v>200</v>
      </c>
      <c r="CL286" s="111">
        <v>200</v>
      </c>
      <c r="CM286" s="111">
        <v>200</v>
      </c>
      <c r="CN286" s="111">
        <v>200</v>
      </c>
      <c r="CO286" s="111">
        <v>200</v>
      </c>
      <c r="CP286" s="111">
        <v>200</v>
      </c>
      <c r="CQ286" s="111"/>
      <c r="CR286" s="110"/>
      <c r="CS286" s="110"/>
      <c r="CT286" s="110"/>
      <c r="CU286" s="110"/>
      <c r="CV286" s="110"/>
      <c r="CW286" s="110"/>
      <c r="CX286" s="110"/>
      <c r="CY286" s="110"/>
      <c r="CZ286" s="110"/>
      <c r="DA286" s="110"/>
      <c r="DB286" s="110"/>
      <c r="DC286" s="110"/>
      <c r="DD286" s="110"/>
    </row>
    <row r="287" spans="1:108" x14ac:dyDescent="0.25">
      <c r="A287" s="146" t="s">
        <v>1165</v>
      </c>
      <c r="B287" s="146" t="s">
        <v>843</v>
      </c>
      <c r="C287" s="146" t="s">
        <v>1147</v>
      </c>
      <c r="D287" s="146" t="s">
        <v>1012</v>
      </c>
      <c r="E287" s="146" t="s">
        <v>1162</v>
      </c>
      <c r="F287" s="3" t="s">
        <v>1164</v>
      </c>
      <c r="G287" s="3" t="s">
        <v>863</v>
      </c>
      <c r="H287" s="145">
        <v>150</v>
      </c>
      <c r="I287" s="145">
        <v>150</v>
      </c>
      <c r="J287" s="145">
        <v>150</v>
      </c>
      <c r="K287" s="145">
        <v>150</v>
      </c>
      <c r="L287" s="145">
        <v>150</v>
      </c>
      <c r="M287" s="145">
        <v>150</v>
      </c>
      <c r="N287" s="145">
        <v>150</v>
      </c>
      <c r="O287" s="133">
        <v>1</v>
      </c>
      <c r="P287" s="145">
        <v>2</v>
      </c>
      <c r="Q287" s="145">
        <v>2</v>
      </c>
      <c r="R287" s="145">
        <v>2</v>
      </c>
      <c r="S287" s="145">
        <v>2</v>
      </c>
      <c r="T287" s="145">
        <v>2</v>
      </c>
      <c r="U287" s="145">
        <v>2</v>
      </c>
      <c r="V287" s="145">
        <v>2</v>
      </c>
      <c r="W287" s="145">
        <v>0</v>
      </c>
      <c r="X287" s="145">
        <v>0</v>
      </c>
      <c r="Y287" s="145">
        <v>0</v>
      </c>
      <c r="Z287" s="145">
        <v>0</v>
      </c>
      <c r="AA287" s="145">
        <v>0</v>
      </c>
      <c r="AB287" s="145">
        <v>0</v>
      </c>
      <c r="AC287" s="145">
        <v>0</v>
      </c>
      <c r="AD287" s="133">
        <v>0.05</v>
      </c>
      <c r="AE287" s="133">
        <v>0</v>
      </c>
      <c r="AF287" s="133">
        <v>12</v>
      </c>
      <c r="AG287" s="133">
        <v>12</v>
      </c>
      <c r="AH287" s="144">
        <f t="shared" si="136"/>
        <v>5.4</v>
      </c>
      <c r="AI287" s="144" t="s">
        <v>722</v>
      </c>
      <c r="AJ287" s="144" t="s">
        <v>1116</v>
      </c>
      <c r="AK287" s="144"/>
      <c r="AL287" s="143"/>
      <c r="AM287" s="143"/>
      <c r="AN287" s="143"/>
      <c r="AO287" s="143"/>
      <c r="AP287" s="143"/>
      <c r="AQ287" s="143"/>
      <c r="AR287" s="142"/>
      <c r="AS287" s="142"/>
      <c r="AT287" s="142"/>
      <c r="AU287" s="141"/>
      <c r="AV287" s="141"/>
      <c r="AW287" s="141"/>
      <c r="AX287" s="140" t="s">
        <v>694</v>
      </c>
      <c r="AY287" s="140"/>
      <c r="AZ287" s="139"/>
      <c r="BA287" s="138"/>
      <c r="BB287" s="138"/>
      <c r="BC287" s="138"/>
      <c r="BD287" s="138"/>
      <c r="BE287" s="138"/>
      <c r="BF287" s="138"/>
      <c r="BG287" s="137"/>
      <c r="BH287" s="137"/>
      <c r="BI287" s="137"/>
      <c r="BJ287" s="137"/>
      <c r="BK287" s="136">
        <v>0</v>
      </c>
      <c r="BL287" s="136">
        <f t="shared" si="134"/>
        <v>1</v>
      </c>
      <c r="BM287" s="135"/>
      <c r="BN287" s="134">
        <v>0</v>
      </c>
      <c r="BO287" s="133"/>
      <c r="BP287" s="133"/>
      <c r="BQ287" s="133"/>
      <c r="BR287" s="133"/>
      <c r="BS287" s="133"/>
      <c r="BT287" s="133"/>
      <c r="BU287" s="132">
        <f t="shared" si="137"/>
        <v>0</v>
      </c>
      <c r="BV287" s="132"/>
      <c r="BW287" s="132"/>
      <c r="BX287" s="132"/>
      <c r="BY287" s="132"/>
      <c r="BZ287" s="132"/>
      <c r="CA287" s="132"/>
      <c r="CB287" s="131"/>
      <c r="CC287" s="131">
        <v>100</v>
      </c>
      <c r="CD287" s="131">
        <v>100</v>
      </c>
      <c r="CE287" s="131">
        <v>100</v>
      </c>
      <c r="CF287" s="131">
        <v>100</v>
      </c>
      <c r="CG287" s="131">
        <v>100</v>
      </c>
      <c r="CH287" s="131">
        <v>100</v>
      </c>
      <c r="CI287" s="130" t="s">
        <v>1131</v>
      </c>
      <c r="CJ287" s="129">
        <v>200</v>
      </c>
      <c r="CK287" s="129">
        <v>200</v>
      </c>
      <c r="CL287" s="129">
        <v>200</v>
      </c>
      <c r="CM287" s="129">
        <v>200</v>
      </c>
      <c r="CN287" s="129">
        <v>200</v>
      </c>
      <c r="CO287" s="129">
        <v>200</v>
      </c>
      <c r="CP287" s="129">
        <v>200</v>
      </c>
      <c r="CQ287" s="129"/>
      <c r="CR287" s="128"/>
      <c r="CS287" s="128"/>
      <c r="CT287" s="128"/>
      <c r="CU287" s="128"/>
      <c r="CV287" s="128"/>
      <c r="CW287" s="128"/>
      <c r="CX287" s="128"/>
      <c r="CY287" s="128"/>
      <c r="CZ287" s="128"/>
      <c r="DA287" s="128"/>
      <c r="DB287" s="128"/>
      <c r="DC287" s="128"/>
      <c r="DD287" s="128"/>
    </row>
    <row r="288" spans="1:108" x14ac:dyDescent="0.25">
      <c r="A288" s="127" t="s">
        <v>1163</v>
      </c>
      <c r="B288" s="127" t="s">
        <v>843</v>
      </c>
      <c r="C288" s="127" t="s">
        <v>1147</v>
      </c>
      <c r="D288" s="127" t="s">
        <v>1012</v>
      </c>
      <c r="E288" s="127" t="s">
        <v>1162</v>
      </c>
      <c r="F288" s="1" t="s">
        <v>1161</v>
      </c>
      <c r="G288" s="1" t="s">
        <v>863</v>
      </c>
      <c r="H288" s="126">
        <v>100</v>
      </c>
      <c r="I288" s="126">
        <v>95</v>
      </c>
      <c r="J288" s="126">
        <v>90</v>
      </c>
      <c r="K288" s="126">
        <v>85</v>
      </c>
      <c r="L288" s="126">
        <v>80</v>
      </c>
      <c r="M288" s="126">
        <v>75</v>
      </c>
      <c r="N288" s="126">
        <v>70</v>
      </c>
      <c r="O288" s="115">
        <v>1</v>
      </c>
      <c r="P288" s="126">
        <v>5</v>
      </c>
      <c r="Q288" s="126">
        <v>5</v>
      </c>
      <c r="R288" s="126">
        <v>5</v>
      </c>
      <c r="S288" s="126">
        <v>5</v>
      </c>
      <c r="T288" s="126">
        <v>5</v>
      </c>
      <c r="U288" s="126">
        <v>5</v>
      </c>
      <c r="V288" s="126">
        <v>5</v>
      </c>
      <c r="W288" s="126">
        <v>0</v>
      </c>
      <c r="X288" s="126">
        <v>0</v>
      </c>
      <c r="Y288" s="126">
        <v>0</v>
      </c>
      <c r="Z288" s="126">
        <v>0</v>
      </c>
      <c r="AA288" s="126">
        <v>0</v>
      </c>
      <c r="AB288" s="126">
        <v>0</v>
      </c>
      <c r="AC288" s="126">
        <v>0</v>
      </c>
      <c r="AD288" s="115">
        <v>0.05</v>
      </c>
      <c r="AE288" s="115">
        <v>0</v>
      </c>
      <c r="AF288" s="115">
        <v>12</v>
      </c>
      <c r="AG288" s="115">
        <v>12</v>
      </c>
      <c r="AH288" s="125">
        <f t="shared" si="136"/>
        <v>5.4</v>
      </c>
      <c r="AI288" s="125" t="s">
        <v>722</v>
      </c>
      <c r="AJ288" s="125" t="s">
        <v>1116</v>
      </c>
      <c r="AK288" s="125"/>
      <c r="AL288" s="124"/>
      <c r="AM288" s="124"/>
      <c r="AN288" s="124"/>
      <c r="AO288" s="124"/>
      <c r="AP288" s="124"/>
      <c r="AQ288" s="124"/>
      <c r="AR288" s="123"/>
      <c r="AS288" s="123"/>
      <c r="AT288" s="123"/>
      <c r="AU288" s="122"/>
      <c r="AV288" s="122"/>
      <c r="AW288" s="122"/>
      <c r="AX288" s="120" t="s">
        <v>694</v>
      </c>
      <c r="AY288" s="120"/>
      <c r="AZ288" s="121"/>
      <c r="BA288" s="120"/>
      <c r="BB288" s="120"/>
      <c r="BC288" s="120"/>
      <c r="BD288" s="120"/>
      <c r="BE288" s="120"/>
      <c r="BF288" s="120"/>
      <c r="BG288" s="119"/>
      <c r="BH288" s="119"/>
      <c r="BI288" s="119"/>
      <c r="BJ288" s="119"/>
      <c r="BK288" s="118">
        <v>0</v>
      </c>
      <c r="BL288" s="118">
        <v>1</v>
      </c>
      <c r="BM288" s="117"/>
      <c r="BN288" s="116">
        <v>0</v>
      </c>
      <c r="BO288" s="115"/>
      <c r="BP288" s="115"/>
      <c r="BQ288" s="115"/>
      <c r="BR288" s="115"/>
      <c r="BS288" s="115"/>
      <c r="BT288" s="115"/>
      <c r="BU288" s="114">
        <f t="shared" si="137"/>
        <v>0</v>
      </c>
      <c r="BV288" s="114"/>
      <c r="BW288" s="114"/>
      <c r="BX288" s="114"/>
      <c r="BY288" s="114"/>
      <c r="BZ288" s="114"/>
      <c r="CA288" s="114"/>
      <c r="CB288" s="113"/>
      <c r="CC288" s="113">
        <v>5</v>
      </c>
      <c r="CD288" s="113">
        <v>10</v>
      </c>
      <c r="CE288" s="113">
        <v>50</v>
      </c>
      <c r="CF288" s="113">
        <v>100</v>
      </c>
      <c r="CG288" s="113">
        <v>100</v>
      </c>
      <c r="CH288" s="113">
        <v>100</v>
      </c>
      <c r="CI288" s="112" t="s">
        <v>1160</v>
      </c>
      <c r="CJ288" s="111">
        <v>500</v>
      </c>
      <c r="CK288" s="111">
        <v>500</v>
      </c>
      <c r="CL288" s="111">
        <v>500</v>
      </c>
      <c r="CM288" s="111">
        <v>500</v>
      </c>
      <c r="CN288" s="111">
        <v>500</v>
      </c>
      <c r="CO288" s="111">
        <v>500</v>
      </c>
      <c r="CP288" s="111">
        <v>500</v>
      </c>
      <c r="CQ288" s="111"/>
      <c r="CR288" s="110"/>
      <c r="CS288" s="110"/>
      <c r="CT288" s="110"/>
      <c r="CU288" s="110"/>
      <c r="CV288" s="110"/>
      <c r="CW288" s="110"/>
      <c r="CX288" s="110"/>
      <c r="CY288" s="110"/>
      <c r="CZ288" s="110"/>
      <c r="DA288" s="110"/>
      <c r="DB288" s="110"/>
      <c r="DC288" s="110"/>
      <c r="DD288" s="110"/>
    </row>
    <row r="289" spans="1:108" x14ac:dyDescent="0.25">
      <c r="A289" s="146" t="s">
        <v>1159</v>
      </c>
      <c r="B289" s="146" t="s">
        <v>843</v>
      </c>
      <c r="C289" s="146" t="s">
        <v>1147</v>
      </c>
      <c r="D289" s="146" t="s">
        <v>1012</v>
      </c>
      <c r="E289" s="146" t="s">
        <v>1146</v>
      </c>
      <c r="F289" s="3" t="s">
        <v>1158</v>
      </c>
      <c r="G289" s="3" t="s">
        <v>863</v>
      </c>
      <c r="H289" s="145">
        <v>0</v>
      </c>
      <c r="I289" s="145">
        <v>0</v>
      </c>
      <c r="J289" s="145">
        <v>0</v>
      </c>
      <c r="K289" s="145">
        <v>0</v>
      </c>
      <c r="L289" s="145">
        <v>0</v>
      </c>
      <c r="M289" s="145">
        <v>0</v>
      </c>
      <c r="N289" s="145">
        <v>0</v>
      </c>
      <c r="O289" s="133">
        <v>1</v>
      </c>
      <c r="P289" s="145">
        <v>0</v>
      </c>
      <c r="Q289" s="145">
        <v>0</v>
      </c>
      <c r="R289" s="145">
        <v>0</v>
      </c>
      <c r="S289" s="145">
        <v>0</v>
      </c>
      <c r="T289" s="145">
        <v>0</v>
      </c>
      <c r="U289" s="145">
        <v>0</v>
      </c>
      <c r="V289" s="145">
        <v>0</v>
      </c>
      <c r="W289" s="145">
        <v>0</v>
      </c>
      <c r="X289" s="145">
        <v>0</v>
      </c>
      <c r="Y289" s="145">
        <v>0</v>
      </c>
      <c r="Z289" s="145">
        <v>0</v>
      </c>
      <c r="AA289" s="145">
        <v>0</v>
      </c>
      <c r="AB289" s="145">
        <v>0</v>
      </c>
      <c r="AC289" s="145">
        <v>0</v>
      </c>
      <c r="AD289" s="133">
        <v>0.05</v>
      </c>
      <c r="AE289" s="133"/>
      <c r="AF289" s="133">
        <v>1</v>
      </c>
      <c r="AG289" s="133">
        <v>1</v>
      </c>
      <c r="AH289" s="144">
        <f t="shared" si="136"/>
        <v>5.4</v>
      </c>
      <c r="AI289" s="144" t="s">
        <v>722</v>
      </c>
      <c r="AJ289" s="144" t="s">
        <v>1116</v>
      </c>
      <c r="AK289" s="144"/>
      <c r="AL289" s="143"/>
      <c r="AM289" s="143"/>
      <c r="AN289" s="143"/>
      <c r="AO289" s="143"/>
      <c r="AP289" s="143"/>
      <c r="AQ289" s="143"/>
      <c r="AR289" s="142"/>
      <c r="AS289" s="142"/>
      <c r="AT289" s="142"/>
      <c r="AU289" s="141"/>
      <c r="AV289" s="141"/>
      <c r="AW289" s="141"/>
      <c r="AX289" s="140" t="s">
        <v>694</v>
      </c>
      <c r="AY289" s="140"/>
      <c r="AZ289" s="139"/>
      <c r="BA289" s="138"/>
      <c r="BB289" s="138"/>
      <c r="BC289" s="138"/>
      <c r="BD289" s="138"/>
      <c r="BE289" s="138"/>
      <c r="BF289" s="138"/>
      <c r="BG289" s="137"/>
      <c r="BH289" s="137"/>
      <c r="BI289" s="137"/>
      <c r="BJ289" s="137"/>
      <c r="BK289" s="136"/>
      <c r="BL289" s="136"/>
      <c r="BM289" s="135"/>
      <c r="BN289" s="134"/>
      <c r="BO289" s="133"/>
      <c r="BP289" s="133"/>
      <c r="BQ289" s="133"/>
      <c r="BR289" s="133"/>
      <c r="BS289" s="133"/>
      <c r="BT289" s="133"/>
      <c r="BU289" s="132">
        <f t="shared" si="137"/>
        <v>0</v>
      </c>
      <c r="BV289" s="132"/>
      <c r="BW289" s="132"/>
      <c r="BX289" s="132"/>
      <c r="BY289" s="132"/>
      <c r="BZ289" s="132"/>
      <c r="CA289" s="132"/>
      <c r="CB289" s="131">
        <v>100</v>
      </c>
      <c r="CC289" s="131">
        <v>100</v>
      </c>
      <c r="CD289" s="131">
        <v>100</v>
      </c>
      <c r="CE289" s="131">
        <v>100</v>
      </c>
      <c r="CF289" s="131">
        <v>100</v>
      </c>
      <c r="CG289" s="131">
        <v>100</v>
      </c>
      <c r="CH289" s="131">
        <v>100</v>
      </c>
      <c r="CI289" s="130" t="s">
        <v>987</v>
      </c>
      <c r="CJ289" s="129">
        <v>500</v>
      </c>
      <c r="CK289" s="129">
        <v>500</v>
      </c>
      <c r="CL289" s="129">
        <v>500</v>
      </c>
      <c r="CM289" s="129">
        <v>500</v>
      </c>
      <c r="CN289" s="129">
        <v>500</v>
      </c>
      <c r="CO289" s="129">
        <v>500</v>
      </c>
      <c r="CP289" s="129">
        <v>500</v>
      </c>
      <c r="CQ289" s="129"/>
      <c r="CR289" s="128"/>
      <c r="CS289" s="128"/>
      <c r="CT289" s="128"/>
      <c r="CU289" s="128"/>
      <c r="CV289" s="128"/>
      <c r="CW289" s="128"/>
      <c r="CX289" s="128"/>
      <c r="CY289" s="128"/>
      <c r="CZ289" s="128"/>
      <c r="DA289" s="128"/>
      <c r="DB289" s="128"/>
      <c r="DC289" s="128"/>
      <c r="DD289" s="128"/>
    </row>
    <row r="290" spans="1:108" x14ac:dyDescent="0.25">
      <c r="A290" s="127" t="s">
        <v>1157</v>
      </c>
      <c r="B290" s="127" t="s">
        <v>843</v>
      </c>
      <c r="C290" s="127" t="s">
        <v>1147</v>
      </c>
      <c r="D290" s="127" t="s">
        <v>1012</v>
      </c>
      <c r="E290" s="127" t="s">
        <v>1146</v>
      </c>
      <c r="F290" s="1" t="s">
        <v>1156</v>
      </c>
      <c r="G290" s="1" t="s">
        <v>863</v>
      </c>
      <c r="H290" s="126">
        <v>350</v>
      </c>
      <c r="I290" s="126">
        <v>350</v>
      </c>
      <c r="J290" s="126">
        <v>350</v>
      </c>
      <c r="K290" s="126">
        <v>350</v>
      </c>
      <c r="L290" s="126">
        <v>350</v>
      </c>
      <c r="M290" s="126">
        <v>350</v>
      </c>
      <c r="N290" s="126">
        <v>350</v>
      </c>
      <c r="O290" s="115">
        <v>1</v>
      </c>
      <c r="P290" s="126">
        <v>15</v>
      </c>
      <c r="Q290" s="126">
        <v>15</v>
      </c>
      <c r="R290" s="126">
        <v>15</v>
      </c>
      <c r="S290" s="126">
        <v>15</v>
      </c>
      <c r="T290" s="126">
        <v>15</v>
      </c>
      <c r="U290" s="126">
        <v>15</v>
      </c>
      <c r="V290" s="126">
        <v>15</v>
      </c>
      <c r="W290" s="126">
        <v>0</v>
      </c>
      <c r="X290" s="126">
        <v>0</v>
      </c>
      <c r="Y290" s="126">
        <v>0</v>
      </c>
      <c r="Z290" s="126">
        <v>0</v>
      </c>
      <c r="AA290" s="126">
        <v>0</v>
      </c>
      <c r="AB290" s="126">
        <v>0</v>
      </c>
      <c r="AC290" s="126">
        <v>0</v>
      </c>
      <c r="AD290" s="115">
        <v>0.05</v>
      </c>
      <c r="AE290" s="115">
        <v>0</v>
      </c>
      <c r="AF290" s="115">
        <v>12</v>
      </c>
      <c r="AG290" s="115">
        <v>12</v>
      </c>
      <c r="AH290" s="125">
        <f t="shared" si="136"/>
        <v>5.4</v>
      </c>
      <c r="AI290" s="125" t="s">
        <v>722</v>
      </c>
      <c r="AJ290" s="125" t="s">
        <v>1116</v>
      </c>
      <c r="AK290" s="125"/>
      <c r="AL290" s="124"/>
      <c r="AM290" s="124"/>
      <c r="AN290" s="124"/>
      <c r="AO290" s="124"/>
      <c r="AP290" s="124"/>
      <c r="AQ290" s="124"/>
      <c r="AR290" s="123"/>
      <c r="AS290" s="123"/>
      <c r="AT290" s="123"/>
      <c r="AU290" s="122"/>
      <c r="AV290" s="122"/>
      <c r="AW290" s="122"/>
      <c r="AX290" s="120" t="s">
        <v>694</v>
      </c>
      <c r="AY290" s="120"/>
      <c r="AZ290" s="121"/>
      <c r="BA290" s="120"/>
      <c r="BB290" s="120"/>
      <c r="BC290" s="120"/>
      <c r="BD290" s="120"/>
      <c r="BE290" s="120"/>
      <c r="BF290" s="120"/>
      <c r="BG290" s="119"/>
      <c r="BH290" s="119"/>
      <c r="BI290" s="119"/>
      <c r="BJ290" s="119"/>
      <c r="BK290" s="118">
        <v>0</v>
      </c>
      <c r="BL290" s="118">
        <f t="shared" ref="BL290:BL321" si="138">IF(AG290=1,0,1)</f>
        <v>1</v>
      </c>
      <c r="BM290" s="117"/>
      <c r="BN290" s="116">
        <v>0.2</v>
      </c>
      <c r="BO290" s="115"/>
      <c r="BP290" s="115"/>
      <c r="BQ290" s="115">
        <v>0.5</v>
      </c>
      <c r="BR290" s="115">
        <v>0.5</v>
      </c>
      <c r="BS290" s="115"/>
      <c r="BT290" s="115"/>
      <c r="BU290" s="114">
        <f t="shared" si="137"/>
        <v>0.2</v>
      </c>
      <c r="BV290" s="114"/>
      <c r="BW290" s="114"/>
      <c r="BX290" s="114"/>
      <c r="BY290" s="114"/>
      <c r="BZ290" s="114"/>
      <c r="CA290" s="114"/>
      <c r="CB290" s="113">
        <v>0.2</v>
      </c>
      <c r="CC290" s="113">
        <v>5</v>
      </c>
      <c r="CD290" s="113">
        <v>25</v>
      </c>
      <c r="CE290" s="113">
        <v>50</v>
      </c>
      <c r="CF290" s="113">
        <v>100</v>
      </c>
      <c r="CG290" s="113">
        <v>100</v>
      </c>
      <c r="CH290" s="113">
        <v>100</v>
      </c>
      <c r="CI290" s="112" t="s">
        <v>1074</v>
      </c>
      <c r="CJ290" s="111">
        <v>200</v>
      </c>
      <c r="CK290" s="111">
        <v>200</v>
      </c>
      <c r="CL290" s="111">
        <v>200</v>
      </c>
      <c r="CM290" s="111">
        <v>200</v>
      </c>
      <c r="CN290" s="111">
        <v>200</v>
      </c>
      <c r="CO290" s="111">
        <v>200</v>
      </c>
      <c r="CP290" s="111">
        <v>200</v>
      </c>
      <c r="CQ290" s="111"/>
      <c r="CR290" s="110"/>
      <c r="CS290" s="110"/>
      <c r="CT290" s="110"/>
      <c r="CU290" s="110"/>
      <c r="CV290" s="110"/>
      <c r="CW290" s="110"/>
      <c r="CX290" s="110"/>
      <c r="CY290" s="110"/>
      <c r="CZ290" s="110"/>
      <c r="DA290" s="110"/>
      <c r="DB290" s="110"/>
      <c r="DC290" s="110"/>
      <c r="DD290" s="110"/>
    </row>
    <row r="291" spans="1:108" x14ac:dyDescent="0.25">
      <c r="A291" s="146" t="s">
        <v>1155</v>
      </c>
      <c r="B291" s="146" t="s">
        <v>843</v>
      </c>
      <c r="C291" s="146" t="s">
        <v>1147</v>
      </c>
      <c r="D291" s="146" t="s">
        <v>1012</v>
      </c>
      <c r="E291" s="146" t="s">
        <v>1146</v>
      </c>
      <c r="F291" s="3" t="s">
        <v>1154</v>
      </c>
      <c r="G291" s="3" t="s">
        <v>863</v>
      </c>
      <c r="H291" s="145">
        <v>450</v>
      </c>
      <c r="I291" s="145">
        <v>450</v>
      </c>
      <c r="J291" s="145">
        <v>450</v>
      </c>
      <c r="K291" s="145">
        <v>450</v>
      </c>
      <c r="L291" s="145">
        <v>450</v>
      </c>
      <c r="M291" s="145">
        <v>450</v>
      </c>
      <c r="N291" s="145">
        <v>450</v>
      </c>
      <c r="O291" s="133">
        <v>1</v>
      </c>
      <c r="P291" s="145">
        <v>16</v>
      </c>
      <c r="Q291" s="145">
        <v>16</v>
      </c>
      <c r="R291" s="145">
        <v>16</v>
      </c>
      <c r="S291" s="145">
        <v>16</v>
      </c>
      <c r="T291" s="145">
        <v>16</v>
      </c>
      <c r="U291" s="145">
        <v>16</v>
      </c>
      <c r="V291" s="145">
        <v>16</v>
      </c>
      <c r="W291" s="145">
        <v>0</v>
      </c>
      <c r="X291" s="145">
        <v>0</v>
      </c>
      <c r="Y291" s="145">
        <v>0</v>
      </c>
      <c r="Z291" s="145">
        <v>0</v>
      </c>
      <c r="AA291" s="145">
        <v>0</v>
      </c>
      <c r="AB291" s="145">
        <v>0</v>
      </c>
      <c r="AC291" s="145">
        <v>0</v>
      </c>
      <c r="AD291" s="133">
        <v>0.05</v>
      </c>
      <c r="AE291" s="133">
        <v>0</v>
      </c>
      <c r="AF291" s="133">
        <v>12</v>
      </c>
      <c r="AG291" s="133">
        <v>12</v>
      </c>
      <c r="AH291" s="144">
        <f t="shared" si="136"/>
        <v>5.4</v>
      </c>
      <c r="AI291" s="144" t="s">
        <v>722</v>
      </c>
      <c r="AJ291" s="144" t="s">
        <v>1116</v>
      </c>
      <c r="AK291" s="144"/>
      <c r="AL291" s="143"/>
      <c r="AM291" s="143"/>
      <c r="AN291" s="143"/>
      <c r="AO291" s="143"/>
      <c r="AP291" s="143"/>
      <c r="AQ291" s="143"/>
      <c r="AR291" s="142"/>
      <c r="AS291" s="142"/>
      <c r="AT291" s="142"/>
      <c r="AU291" s="141"/>
      <c r="AV291" s="141"/>
      <c r="AW291" s="141"/>
      <c r="AX291" s="140" t="s">
        <v>694</v>
      </c>
      <c r="AY291" s="140"/>
      <c r="AZ291" s="139"/>
      <c r="BA291" s="138"/>
      <c r="BB291" s="138"/>
      <c r="BC291" s="138"/>
      <c r="BD291" s="138"/>
      <c r="BE291" s="138"/>
      <c r="BF291" s="138"/>
      <c r="BG291" s="137"/>
      <c r="BH291" s="137"/>
      <c r="BI291" s="137"/>
      <c r="BJ291" s="137"/>
      <c r="BK291" s="136">
        <v>0</v>
      </c>
      <c r="BL291" s="136">
        <f t="shared" si="138"/>
        <v>1</v>
      </c>
      <c r="BM291" s="135"/>
      <c r="BN291" s="134">
        <v>0.1</v>
      </c>
      <c r="BO291" s="133"/>
      <c r="BP291" s="133"/>
      <c r="BQ291" s="133"/>
      <c r="BR291" s="133">
        <v>0.5</v>
      </c>
      <c r="BS291" s="133"/>
      <c r="BT291" s="133"/>
      <c r="BU291" s="132">
        <f t="shared" si="137"/>
        <v>0.1</v>
      </c>
      <c r="BV291" s="132"/>
      <c r="BW291" s="132"/>
      <c r="BX291" s="132"/>
      <c r="BY291" s="132"/>
      <c r="BZ291" s="132"/>
      <c r="CA291" s="132"/>
      <c r="CB291" s="131">
        <v>0.1</v>
      </c>
      <c r="CC291" s="131">
        <v>5</v>
      </c>
      <c r="CD291" s="131">
        <v>25</v>
      </c>
      <c r="CE291" s="131">
        <v>50</v>
      </c>
      <c r="CF291" s="131">
        <v>100</v>
      </c>
      <c r="CG291" s="131">
        <v>100</v>
      </c>
      <c r="CH291" s="131">
        <v>100</v>
      </c>
      <c r="CI291" s="130" t="s">
        <v>1074</v>
      </c>
      <c r="CJ291" s="129">
        <v>200</v>
      </c>
      <c r="CK291" s="129">
        <v>200</v>
      </c>
      <c r="CL291" s="129">
        <v>200</v>
      </c>
      <c r="CM291" s="129">
        <v>200</v>
      </c>
      <c r="CN291" s="129">
        <v>200</v>
      </c>
      <c r="CO291" s="129">
        <v>200</v>
      </c>
      <c r="CP291" s="129">
        <v>200</v>
      </c>
      <c r="CQ291" s="129"/>
      <c r="CR291" s="128"/>
      <c r="CS291" s="128"/>
      <c r="CT291" s="128"/>
      <c r="CU291" s="128"/>
      <c r="CV291" s="128"/>
      <c r="CW291" s="128"/>
      <c r="CX291" s="128"/>
      <c r="CY291" s="128"/>
      <c r="CZ291" s="128"/>
      <c r="DA291" s="128"/>
      <c r="DB291" s="128"/>
      <c r="DC291" s="128"/>
      <c r="DD291" s="128"/>
    </row>
    <row r="292" spans="1:108" x14ac:dyDescent="0.25">
      <c r="A292" s="127" t="s">
        <v>1153</v>
      </c>
      <c r="B292" s="127" t="s">
        <v>843</v>
      </c>
      <c r="C292" s="127" t="s">
        <v>1147</v>
      </c>
      <c r="D292" s="127" t="s">
        <v>1012</v>
      </c>
      <c r="E292" s="127" t="s">
        <v>1146</v>
      </c>
      <c r="F292" s="1" t="s">
        <v>1152</v>
      </c>
      <c r="G292" s="1" t="s">
        <v>863</v>
      </c>
      <c r="H292" s="126">
        <v>1300</v>
      </c>
      <c r="I292" s="126">
        <v>1200</v>
      </c>
      <c r="J292" s="126">
        <v>1100</v>
      </c>
      <c r="K292" s="126">
        <v>1000</v>
      </c>
      <c r="L292" s="126">
        <v>900</v>
      </c>
      <c r="M292" s="126">
        <v>800</v>
      </c>
      <c r="N292" s="126">
        <v>700</v>
      </c>
      <c r="O292" s="115">
        <v>1</v>
      </c>
      <c r="P292" s="126">
        <v>22</v>
      </c>
      <c r="Q292" s="126">
        <v>22</v>
      </c>
      <c r="R292" s="126">
        <v>22</v>
      </c>
      <c r="S292" s="126">
        <v>22</v>
      </c>
      <c r="T292" s="126">
        <v>22</v>
      </c>
      <c r="U292" s="126">
        <v>22</v>
      </c>
      <c r="V292" s="126">
        <v>22</v>
      </c>
      <c r="W292" s="126">
        <v>0</v>
      </c>
      <c r="X292" s="126">
        <v>0</v>
      </c>
      <c r="Y292" s="126">
        <v>0</v>
      </c>
      <c r="Z292" s="126">
        <v>0</v>
      </c>
      <c r="AA292" s="126">
        <v>0</v>
      </c>
      <c r="AB292" s="126">
        <v>0</v>
      </c>
      <c r="AC292" s="126">
        <v>0</v>
      </c>
      <c r="AD292" s="115">
        <v>0.05</v>
      </c>
      <c r="AE292" s="115">
        <v>0</v>
      </c>
      <c r="AF292" s="115">
        <v>12</v>
      </c>
      <c r="AG292" s="115">
        <v>12</v>
      </c>
      <c r="AH292" s="125">
        <f t="shared" si="136"/>
        <v>5.4</v>
      </c>
      <c r="AI292" s="125" t="s">
        <v>722</v>
      </c>
      <c r="AJ292" s="125" t="s">
        <v>1116</v>
      </c>
      <c r="AK292" s="125"/>
      <c r="AL292" s="124"/>
      <c r="AM292" s="124"/>
      <c r="AN292" s="124"/>
      <c r="AO292" s="124"/>
      <c r="AP292" s="124"/>
      <c r="AQ292" s="124"/>
      <c r="AR292" s="123"/>
      <c r="AS292" s="123"/>
      <c r="AT292" s="123"/>
      <c r="AU292" s="122"/>
      <c r="AV292" s="122"/>
      <c r="AW292" s="122"/>
      <c r="AX292" s="120" t="s">
        <v>1151</v>
      </c>
      <c r="AY292" s="120" t="s">
        <v>1143</v>
      </c>
      <c r="AZ292" s="121">
        <v>3.8000000000000002E-4</v>
      </c>
      <c r="BA292" s="120"/>
      <c r="BB292" s="120" t="s">
        <v>1150</v>
      </c>
      <c r="BC292" s="120">
        <v>5.0000000000000001E-3</v>
      </c>
      <c r="BD292" s="120">
        <v>0.7</v>
      </c>
      <c r="BE292" s="120"/>
      <c r="BF292" s="120"/>
      <c r="BG292" s="119"/>
      <c r="BH292" s="119"/>
      <c r="BI292" s="119"/>
      <c r="BJ292" s="119"/>
      <c r="BK292" s="118">
        <v>0</v>
      </c>
      <c r="BL292" s="118">
        <f t="shared" si="138"/>
        <v>1</v>
      </c>
      <c r="BM292" s="117"/>
      <c r="BN292" s="116">
        <v>0.2</v>
      </c>
      <c r="BO292" s="115"/>
      <c r="BP292" s="115"/>
      <c r="BQ292" s="115"/>
      <c r="BR292" s="115">
        <v>1</v>
      </c>
      <c r="BS292" s="115"/>
      <c r="BT292" s="115"/>
      <c r="BU292" s="114">
        <f t="shared" si="137"/>
        <v>0.2</v>
      </c>
      <c r="BV292" s="114"/>
      <c r="BW292" s="114"/>
      <c r="BX292" s="114"/>
      <c r="BY292" s="114"/>
      <c r="BZ292" s="114"/>
      <c r="CA292" s="114"/>
      <c r="CB292" s="113">
        <v>0.2</v>
      </c>
      <c r="CC292" s="113">
        <v>5</v>
      </c>
      <c r="CD292" s="113">
        <v>25</v>
      </c>
      <c r="CE292" s="113">
        <v>50</v>
      </c>
      <c r="CF292" s="113">
        <v>100</v>
      </c>
      <c r="CG292" s="113">
        <v>100</v>
      </c>
      <c r="CH292" s="113">
        <v>100</v>
      </c>
      <c r="CI292" s="112" t="s">
        <v>1149</v>
      </c>
      <c r="CJ292" s="111">
        <v>200</v>
      </c>
      <c r="CK292" s="111">
        <v>200</v>
      </c>
      <c r="CL292" s="111">
        <v>200</v>
      </c>
      <c r="CM292" s="111">
        <v>200</v>
      </c>
      <c r="CN292" s="111">
        <v>200</v>
      </c>
      <c r="CO292" s="111">
        <v>200</v>
      </c>
      <c r="CP292" s="111">
        <v>200</v>
      </c>
      <c r="CQ292" s="111"/>
      <c r="CR292" s="110"/>
      <c r="CS292" s="110"/>
      <c r="CT292" s="110"/>
      <c r="CU292" s="110"/>
      <c r="CV292" s="110"/>
      <c r="CW292" s="110"/>
      <c r="CX292" s="110"/>
      <c r="CY292" s="110"/>
      <c r="CZ292" s="110"/>
      <c r="DA292" s="110"/>
      <c r="DB292" s="110"/>
      <c r="DC292" s="110"/>
      <c r="DD292" s="110"/>
    </row>
    <row r="293" spans="1:108" x14ac:dyDescent="0.25">
      <c r="A293" s="146" t="s">
        <v>1148</v>
      </c>
      <c r="B293" s="146" t="s">
        <v>843</v>
      </c>
      <c r="C293" s="146" t="s">
        <v>1147</v>
      </c>
      <c r="D293" s="146" t="s">
        <v>1012</v>
      </c>
      <c r="E293" s="146" t="s">
        <v>1146</v>
      </c>
      <c r="F293" s="3" t="s">
        <v>1145</v>
      </c>
      <c r="G293" s="3" t="s">
        <v>863</v>
      </c>
      <c r="H293" s="145">
        <v>2000</v>
      </c>
      <c r="I293" s="145">
        <v>1900</v>
      </c>
      <c r="J293" s="145">
        <v>1800</v>
      </c>
      <c r="K293" s="145">
        <v>1700</v>
      </c>
      <c r="L293" s="145">
        <v>1600</v>
      </c>
      <c r="M293" s="145">
        <v>1500</v>
      </c>
      <c r="N293" s="145">
        <v>1400</v>
      </c>
      <c r="O293" s="133">
        <v>1</v>
      </c>
      <c r="P293" s="145">
        <v>50</v>
      </c>
      <c r="Q293" s="145">
        <v>50</v>
      </c>
      <c r="R293" s="145">
        <v>50</v>
      </c>
      <c r="S293" s="145">
        <v>50</v>
      </c>
      <c r="T293" s="145">
        <v>50</v>
      </c>
      <c r="U293" s="145">
        <v>50</v>
      </c>
      <c r="V293" s="145">
        <v>50</v>
      </c>
      <c r="W293" s="145">
        <v>0</v>
      </c>
      <c r="X293" s="145">
        <v>0</v>
      </c>
      <c r="Y293" s="145">
        <v>0</v>
      </c>
      <c r="Z293" s="145">
        <v>0</v>
      </c>
      <c r="AA293" s="145">
        <v>0</v>
      </c>
      <c r="AB293" s="145">
        <v>0</v>
      </c>
      <c r="AC293" s="145">
        <v>0</v>
      </c>
      <c r="AD293" s="133">
        <v>0.05</v>
      </c>
      <c r="AE293" s="133">
        <v>0</v>
      </c>
      <c r="AF293" s="133">
        <v>12</v>
      </c>
      <c r="AG293" s="133">
        <v>12</v>
      </c>
      <c r="AH293" s="144">
        <f t="shared" si="136"/>
        <v>5.4</v>
      </c>
      <c r="AI293" s="144" t="s">
        <v>722</v>
      </c>
      <c r="AJ293" s="144" t="s">
        <v>1116</v>
      </c>
      <c r="AK293" s="144"/>
      <c r="AL293" s="143"/>
      <c r="AM293" s="143"/>
      <c r="AN293" s="143"/>
      <c r="AO293" s="143"/>
      <c r="AP293" s="143"/>
      <c r="AQ293" s="143"/>
      <c r="AR293" s="142"/>
      <c r="AS293" s="142"/>
      <c r="AT293" s="142"/>
      <c r="AU293" s="141"/>
      <c r="AV293" s="141"/>
      <c r="AW293" s="141"/>
      <c r="AX293" s="140" t="s">
        <v>1144</v>
      </c>
      <c r="AY293" s="140" t="s">
        <v>1143</v>
      </c>
      <c r="AZ293" s="139">
        <v>1.7000000000000001E-4</v>
      </c>
      <c r="BA293" s="138"/>
      <c r="BB293" s="138" t="s">
        <v>1142</v>
      </c>
      <c r="BC293" s="138">
        <v>0.1</v>
      </c>
      <c r="BD293" s="138">
        <v>0</v>
      </c>
      <c r="BE293" s="138"/>
      <c r="BF293" s="138"/>
      <c r="BG293" s="137"/>
      <c r="BH293" s="137"/>
      <c r="BI293" s="137"/>
      <c r="BJ293" s="137"/>
      <c r="BK293" s="136">
        <v>0</v>
      </c>
      <c r="BL293" s="136">
        <f t="shared" si="138"/>
        <v>1</v>
      </c>
      <c r="BM293" s="135"/>
      <c r="BN293" s="134">
        <v>0</v>
      </c>
      <c r="BO293" s="133"/>
      <c r="BP293" s="133"/>
      <c r="BQ293" s="133"/>
      <c r="BR293" s="133"/>
      <c r="BS293" s="133"/>
      <c r="BT293" s="133"/>
      <c r="BU293" s="132">
        <f t="shared" si="137"/>
        <v>0</v>
      </c>
      <c r="BV293" s="132"/>
      <c r="BW293" s="132"/>
      <c r="BX293" s="132"/>
      <c r="BY293" s="132"/>
      <c r="BZ293" s="132"/>
      <c r="CA293" s="132"/>
      <c r="CB293" s="131"/>
      <c r="CC293" s="131">
        <v>5</v>
      </c>
      <c r="CD293" s="131">
        <v>25</v>
      </c>
      <c r="CE293" s="131">
        <v>50</v>
      </c>
      <c r="CF293" s="131">
        <v>100</v>
      </c>
      <c r="CG293" s="131">
        <v>100</v>
      </c>
      <c r="CH293" s="131">
        <v>100</v>
      </c>
      <c r="CI293" s="130" t="s">
        <v>1125</v>
      </c>
      <c r="CJ293" s="129">
        <v>200</v>
      </c>
      <c r="CK293" s="129">
        <v>200</v>
      </c>
      <c r="CL293" s="129">
        <v>200</v>
      </c>
      <c r="CM293" s="129">
        <v>200</v>
      </c>
      <c r="CN293" s="129">
        <v>200</v>
      </c>
      <c r="CO293" s="129">
        <v>200</v>
      </c>
      <c r="CP293" s="129">
        <v>200</v>
      </c>
      <c r="CQ293" s="129"/>
      <c r="CR293" s="128"/>
      <c r="CS293" s="128"/>
      <c r="CT293" s="128"/>
      <c r="CU293" s="128"/>
      <c r="CV293" s="128"/>
      <c r="CW293" s="128"/>
      <c r="CX293" s="128"/>
      <c r="CY293" s="128"/>
      <c r="CZ293" s="128"/>
      <c r="DA293" s="128"/>
      <c r="DB293" s="128"/>
      <c r="DC293" s="128"/>
      <c r="DD293" s="128"/>
    </row>
    <row r="294" spans="1:108" x14ac:dyDescent="0.25">
      <c r="A294" s="127" t="s">
        <v>1141</v>
      </c>
      <c r="B294" s="127" t="s">
        <v>843</v>
      </c>
      <c r="C294" s="127" t="s">
        <v>1119</v>
      </c>
      <c r="D294" s="127" t="s">
        <v>1012</v>
      </c>
      <c r="E294" s="127" t="s">
        <v>1118</v>
      </c>
      <c r="F294" s="1" t="s">
        <v>1140</v>
      </c>
      <c r="G294" s="1" t="s">
        <v>863</v>
      </c>
      <c r="H294" s="126">
        <v>50</v>
      </c>
      <c r="I294" s="126">
        <v>50</v>
      </c>
      <c r="J294" s="126">
        <v>50</v>
      </c>
      <c r="K294" s="126">
        <v>50</v>
      </c>
      <c r="L294" s="126">
        <v>50</v>
      </c>
      <c r="M294" s="126">
        <v>50</v>
      </c>
      <c r="N294" s="126">
        <v>50</v>
      </c>
      <c r="O294" s="115">
        <v>1</v>
      </c>
      <c r="P294" s="126">
        <v>1</v>
      </c>
      <c r="Q294" s="126">
        <v>1</v>
      </c>
      <c r="R294" s="126">
        <v>1</v>
      </c>
      <c r="S294" s="126">
        <v>1</v>
      </c>
      <c r="T294" s="126">
        <v>1</v>
      </c>
      <c r="U294" s="126">
        <v>1</v>
      </c>
      <c r="V294" s="126">
        <v>1</v>
      </c>
      <c r="W294" s="126">
        <v>0</v>
      </c>
      <c r="X294" s="126">
        <v>0</v>
      </c>
      <c r="Y294" s="126">
        <v>0</v>
      </c>
      <c r="Z294" s="126">
        <v>0</v>
      </c>
      <c r="AA294" s="126">
        <v>0</v>
      </c>
      <c r="AB294" s="126">
        <v>0</v>
      </c>
      <c r="AC294" s="126">
        <v>0</v>
      </c>
      <c r="AD294" s="115">
        <v>0.05</v>
      </c>
      <c r="AE294" s="115">
        <v>0</v>
      </c>
      <c r="AF294" s="115">
        <v>10</v>
      </c>
      <c r="AG294" s="115">
        <v>10</v>
      </c>
      <c r="AH294" s="125">
        <f t="shared" si="136"/>
        <v>5.4</v>
      </c>
      <c r="AI294" s="125" t="s">
        <v>722</v>
      </c>
      <c r="AJ294" s="125" t="s">
        <v>1116</v>
      </c>
      <c r="AK294" s="125"/>
      <c r="AL294" s="124"/>
      <c r="AM294" s="124"/>
      <c r="AN294" s="124"/>
      <c r="AO294" s="124"/>
      <c r="AP294" s="124"/>
      <c r="AQ294" s="124"/>
      <c r="AR294" s="123"/>
      <c r="AS294" s="123"/>
      <c r="AT294" s="123"/>
      <c r="AU294" s="122"/>
      <c r="AV294" s="122"/>
      <c r="AW294" s="122"/>
      <c r="AX294" s="120" t="s">
        <v>694</v>
      </c>
      <c r="AY294" s="120"/>
      <c r="AZ294" s="121"/>
      <c r="BA294" s="120"/>
      <c r="BB294" s="120"/>
      <c r="BC294" s="120"/>
      <c r="BD294" s="120"/>
      <c r="BE294" s="120"/>
      <c r="BF294" s="120"/>
      <c r="BG294" s="119"/>
      <c r="BH294" s="119"/>
      <c r="BI294" s="119"/>
      <c r="BJ294" s="119"/>
      <c r="BK294" s="118">
        <v>0</v>
      </c>
      <c r="BL294" s="118">
        <f t="shared" si="138"/>
        <v>1</v>
      </c>
      <c r="BM294" s="117"/>
      <c r="BN294" s="116">
        <v>23</v>
      </c>
      <c r="BO294" s="115">
        <v>13</v>
      </c>
      <c r="BP294" s="115">
        <v>10</v>
      </c>
      <c r="BQ294" s="115"/>
      <c r="BR294" s="115"/>
      <c r="BS294" s="115"/>
      <c r="BT294" s="115"/>
      <c r="BU294" s="114">
        <f t="shared" si="137"/>
        <v>23</v>
      </c>
      <c r="BV294" s="114"/>
      <c r="BW294" s="114"/>
      <c r="BX294" s="114"/>
      <c r="BY294" s="114"/>
      <c r="BZ294" s="114"/>
      <c r="CA294" s="114"/>
      <c r="CB294" s="113">
        <v>23</v>
      </c>
      <c r="CC294" s="113">
        <v>23</v>
      </c>
      <c r="CD294" s="113">
        <v>23</v>
      </c>
      <c r="CE294" s="113">
        <v>23</v>
      </c>
      <c r="CF294" s="113">
        <v>23</v>
      </c>
      <c r="CG294" s="113">
        <v>23</v>
      </c>
      <c r="CH294" s="113">
        <v>23</v>
      </c>
      <c r="CI294" s="112" t="s">
        <v>1074</v>
      </c>
      <c r="CJ294" s="111">
        <v>500</v>
      </c>
      <c r="CK294" s="111">
        <v>500</v>
      </c>
      <c r="CL294" s="111">
        <v>500</v>
      </c>
      <c r="CM294" s="111">
        <v>500</v>
      </c>
      <c r="CN294" s="111">
        <v>500</v>
      </c>
      <c r="CO294" s="111">
        <v>500</v>
      </c>
      <c r="CP294" s="111">
        <v>500</v>
      </c>
      <c r="CQ294" s="111"/>
      <c r="CR294" s="110"/>
      <c r="CS294" s="110"/>
      <c r="CT294" s="110"/>
      <c r="CU294" s="110"/>
      <c r="CV294" s="110"/>
      <c r="CW294" s="110"/>
      <c r="CX294" s="110"/>
      <c r="CY294" s="110"/>
      <c r="CZ294" s="110"/>
      <c r="DA294" s="110"/>
      <c r="DB294" s="110"/>
      <c r="DC294" s="110"/>
      <c r="DD294" s="110"/>
    </row>
    <row r="295" spans="1:108" x14ac:dyDescent="0.25">
      <c r="A295" s="146" t="s">
        <v>1139</v>
      </c>
      <c r="B295" s="146" t="s">
        <v>843</v>
      </c>
      <c r="C295" s="146" t="s">
        <v>1119</v>
      </c>
      <c r="D295" s="146" t="s">
        <v>1012</v>
      </c>
      <c r="E295" s="146" t="s">
        <v>1118</v>
      </c>
      <c r="F295" s="3" t="s">
        <v>1138</v>
      </c>
      <c r="G295" s="3" t="s">
        <v>863</v>
      </c>
      <c r="H295" s="145">
        <v>50</v>
      </c>
      <c r="I295" s="145">
        <v>50</v>
      </c>
      <c r="J295" s="145">
        <v>50</v>
      </c>
      <c r="K295" s="145">
        <v>50</v>
      </c>
      <c r="L295" s="145">
        <v>50</v>
      </c>
      <c r="M295" s="145">
        <v>50</v>
      </c>
      <c r="N295" s="145">
        <v>50</v>
      </c>
      <c r="O295" s="133">
        <v>1</v>
      </c>
      <c r="P295" s="145">
        <v>1</v>
      </c>
      <c r="Q295" s="145">
        <v>1</v>
      </c>
      <c r="R295" s="145">
        <v>1</v>
      </c>
      <c r="S295" s="145">
        <v>1</v>
      </c>
      <c r="T295" s="145">
        <v>1</v>
      </c>
      <c r="U295" s="145">
        <v>1</v>
      </c>
      <c r="V295" s="145">
        <v>1</v>
      </c>
      <c r="W295" s="145">
        <v>0</v>
      </c>
      <c r="X295" s="145">
        <v>0</v>
      </c>
      <c r="Y295" s="145">
        <v>0</v>
      </c>
      <c r="Z295" s="145">
        <v>0</v>
      </c>
      <c r="AA295" s="145">
        <v>0</v>
      </c>
      <c r="AB295" s="145">
        <v>0</v>
      </c>
      <c r="AC295" s="145">
        <v>0</v>
      </c>
      <c r="AD295" s="133">
        <v>0.05</v>
      </c>
      <c r="AE295" s="133">
        <v>0</v>
      </c>
      <c r="AF295" s="133">
        <v>10</v>
      </c>
      <c r="AG295" s="133">
        <v>10</v>
      </c>
      <c r="AH295" s="144">
        <f t="shared" si="136"/>
        <v>5.4</v>
      </c>
      <c r="AI295" s="144" t="s">
        <v>722</v>
      </c>
      <c r="AJ295" s="144" t="s">
        <v>1116</v>
      </c>
      <c r="AK295" s="144"/>
      <c r="AL295" s="143"/>
      <c r="AM295" s="143"/>
      <c r="AN295" s="143"/>
      <c r="AO295" s="143"/>
      <c r="AP295" s="143"/>
      <c r="AQ295" s="143"/>
      <c r="AR295" s="142"/>
      <c r="AS295" s="142"/>
      <c r="AT295" s="142"/>
      <c r="AU295" s="141"/>
      <c r="AV295" s="141"/>
      <c r="AW295" s="141"/>
      <c r="AX295" s="140" t="s">
        <v>694</v>
      </c>
      <c r="AY295" s="140"/>
      <c r="AZ295" s="139"/>
      <c r="BA295" s="138"/>
      <c r="BB295" s="138"/>
      <c r="BC295" s="138"/>
      <c r="BD295" s="138"/>
      <c r="BE295" s="138"/>
      <c r="BF295" s="138"/>
      <c r="BG295" s="137"/>
      <c r="BH295" s="137"/>
      <c r="BI295" s="137"/>
      <c r="BJ295" s="137"/>
      <c r="BK295" s="136">
        <v>0</v>
      </c>
      <c r="BL295" s="136">
        <f t="shared" si="138"/>
        <v>1</v>
      </c>
      <c r="BM295" s="135"/>
      <c r="BN295" s="134">
        <v>0.9</v>
      </c>
      <c r="BO295" s="133">
        <v>0.6</v>
      </c>
      <c r="BP295" s="133">
        <v>0.3</v>
      </c>
      <c r="BQ295" s="133"/>
      <c r="BR295" s="133"/>
      <c r="BS295" s="133"/>
      <c r="BT295" s="133"/>
      <c r="BU295" s="132">
        <f t="shared" si="137"/>
        <v>0.9</v>
      </c>
      <c r="BV295" s="132"/>
      <c r="BW295" s="132"/>
      <c r="BX295" s="132"/>
      <c r="BY295" s="132"/>
      <c r="BZ295" s="132"/>
      <c r="CA295" s="132"/>
      <c r="CB295" s="131">
        <v>2</v>
      </c>
      <c r="CC295" s="131">
        <v>5</v>
      </c>
      <c r="CD295" s="131">
        <v>25</v>
      </c>
      <c r="CE295" s="131">
        <v>100</v>
      </c>
      <c r="CF295" s="131">
        <v>100</v>
      </c>
      <c r="CG295" s="131">
        <v>100</v>
      </c>
      <c r="CH295" s="131">
        <v>100</v>
      </c>
      <c r="CI295" s="130" t="s">
        <v>1074</v>
      </c>
      <c r="CJ295" s="129">
        <v>500</v>
      </c>
      <c r="CK295" s="129">
        <v>500</v>
      </c>
      <c r="CL295" s="129">
        <v>500</v>
      </c>
      <c r="CM295" s="129">
        <v>500</v>
      </c>
      <c r="CN295" s="129">
        <v>500</v>
      </c>
      <c r="CO295" s="129">
        <v>500</v>
      </c>
      <c r="CP295" s="129">
        <v>500</v>
      </c>
      <c r="CQ295" s="129"/>
      <c r="CR295" s="128"/>
      <c r="CS295" s="128"/>
      <c r="CT295" s="128"/>
      <c r="CU295" s="128"/>
      <c r="CV295" s="128"/>
      <c r="CW295" s="128"/>
      <c r="CX295" s="128"/>
      <c r="CY295" s="128"/>
      <c r="CZ295" s="128"/>
      <c r="DA295" s="128"/>
      <c r="DB295" s="128"/>
      <c r="DC295" s="128"/>
      <c r="DD295" s="128"/>
    </row>
    <row r="296" spans="1:108" x14ac:dyDescent="0.25">
      <c r="A296" s="127" t="s">
        <v>1137</v>
      </c>
      <c r="B296" s="127" t="s">
        <v>843</v>
      </c>
      <c r="C296" s="127" t="s">
        <v>1119</v>
      </c>
      <c r="D296" s="127" t="s">
        <v>1012</v>
      </c>
      <c r="E296" s="127" t="s">
        <v>1118</v>
      </c>
      <c r="F296" s="1" t="s">
        <v>1136</v>
      </c>
      <c r="G296" s="1" t="s">
        <v>863</v>
      </c>
      <c r="H296" s="126">
        <v>0</v>
      </c>
      <c r="I296" s="126">
        <v>0</v>
      </c>
      <c r="J296" s="126">
        <v>0</v>
      </c>
      <c r="K296" s="126">
        <v>0</v>
      </c>
      <c r="L296" s="126">
        <v>0</v>
      </c>
      <c r="M296" s="126">
        <v>0</v>
      </c>
      <c r="N296" s="126">
        <v>0</v>
      </c>
      <c r="O296" s="115">
        <v>1</v>
      </c>
      <c r="P296" s="126">
        <v>15</v>
      </c>
      <c r="Q296" s="126">
        <v>15</v>
      </c>
      <c r="R296" s="126">
        <v>15</v>
      </c>
      <c r="S296" s="126">
        <v>15</v>
      </c>
      <c r="T296" s="126">
        <v>15</v>
      </c>
      <c r="U296" s="126">
        <v>15</v>
      </c>
      <c r="V296" s="126">
        <v>15</v>
      </c>
      <c r="W296" s="126">
        <v>0</v>
      </c>
      <c r="X296" s="126">
        <v>0</v>
      </c>
      <c r="Y296" s="126">
        <v>0</v>
      </c>
      <c r="Z296" s="126">
        <v>0</v>
      </c>
      <c r="AA296" s="126">
        <v>0</v>
      </c>
      <c r="AB296" s="126">
        <v>0</v>
      </c>
      <c r="AC296" s="126">
        <v>0</v>
      </c>
      <c r="AD296" s="115">
        <v>0.05</v>
      </c>
      <c r="AE296" s="115">
        <v>0</v>
      </c>
      <c r="AF296" s="115">
        <v>40</v>
      </c>
      <c r="AG296" s="115">
        <v>40</v>
      </c>
      <c r="AH296" s="125">
        <f t="shared" si="136"/>
        <v>5.4</v>
      </c>
      <c r="AI296" s="125" t="s">
        <v>722</v>
      </c>
      <c r="AJ296" s="125" t="s">
        <v>1116</v>
      </c>
      <c r="AK296" s="125"/>
      <c r="AL296" s="124"/>
      <c r="AM296" s="124"/>
      <c r="AN296" s="124"/>
      <c r="AO296" s="124"/>
      <c r="AP296" s="124"/>
      <c r="AQ296" s="124"/>
      <c r="AR296" s="123"/>
      <c r="AS296" s="123"/>
      <c r="AT296" s="123"/>
      <c r="AU296" s="122"/>
      <c r="AV296" s="122"/>
      <c r="AW296" s="122"/>
      <c r="AX296" s="120" t="s">
        <v>694</v>
      </c>
      <c r="AY296" s="120"/>
      <c r="AZ296" s="121"/>
      <c r="BA296" s="120"/>
      <c r="BB296" s="120"/>
      <c r="BC296" s="120"/>
      <c r="BD296" s="120"/>
      <c r="BE296" s="120"/>
      <c r="BF296" s="120"/>
      <c r="BG296" s="119"/>
      <c r="BH296" s="119"/>
      <c r="BI296" s="119"/>
      <c r="BJ296" s="119"/>
      <c r="BK296" s="118">
        <v>0</v>
      </c>
      <c r="BL296" s="118">
        <f t="shared" si="138"/>
        <v>1</v>
      </c>
      <c r="BM296" s="117"/>
      <c r="BN296" s="116">
        <v>1.85</v>
      </c>
      <c r="BO296" s="115"/>
      <c r="BP296" s="115"/>
      <c r="BQ296" s="115"/>
      <c r="BR296" s="115">
        <v>0.5</v>
      </c>
      <c r="BS296" s="115">
        <v>0.5</v>
      </c>
      <c r="BT296" s="115">
        <v>0.85</v>
      </c>
      <c r="BU296" s="114">
        <f t="shared" si="137"/>
        <v>1.85</v>
      </c>
      <c r="BV296" s="114"/>
      <c r="BW296" s="114"/>
      <c r="BX296" s="114"/>
      <c r="BY296" s="114"/>
      <c r="BZ296" s="114"/>
      <c r="CA296" s="114"/>
      <c r="CB296" s="113">
        <v>1.85</v>
      </c>
      <c r="CC296" s="113">
        <v>5</v>
      </c>
      <c r="CD296" s="113">
        <v>25</v>
      </c>
      <c r="CE296" s="113">
        <v>50</v>
      </c>
      <c r="CF296" s="113">
        <v>100</v>
      </c>
      <c r="CG296" s="113">
        <v>100</v>
      </c>
      <c r="CH296" s="113">
        <v>100</v>
      </c>
      <c r="CI296" s="112" t="s">
        <v>1074</v>
      </c>
      <c r="CJ296" s="111">
        <v>500</v>
      </c>
      <c r="CK296" s="111">
        <v>500</v>
      </c>
      <c r="CL296" s="111">
        <v>500</v>
      </c>
      <c r="CM296" s="111">
        <v>500</v>
      </c>
      <c r="CN296" s="111">
        <v>500</v>
      </c>
      <c r="CO296" s="111">
        <v>500</v>
      </c>
      <c r="CP296" s="111">
        <v>500</v>
      </c>
      <c r="CQ296" s="111"/>
      <c r="CR296" s="110"/>
      <c r="CS296" s="110"/>
      <c r="CT296" s="110"/>
      <c r="CU296" s="110"/>
      <c r="CV296" s="110"/>
      <c r="CW296" s="110"/>
      <c r="CX296" s="110"/>
      <c r="CY296" s="110"/>
      <c r="CZ296" s="110"/>
      <c r="DA296" s="110"/>
      <c r="DB296" s="110"/>
      <c r="DC296" s="110"/>
      <c r="DD296" s="110"/>
    </row>
    <row r="297" spans="1:108" x14ac:dyDescent="0.25">
      <c r="A297" s="146" t="s">
        <v>1135</v>
      </c>
      <c r="B297" s="146" t="s">
        <v>843</v>
      </c>
      <c r="C297" s="146" t="s">
        <v>1119</v>
      </c>
      <c r="D297" s="146" t="s">
        <v>1012</v>
      </c>
      <c r="E297" s="146" t="s">
        <v>1118</v>
      </c>
      <c r="F297" s="3" t="s">
        <v>1134</v>
      </c>
      <c r="G297" s="3" t="s">
        <v>863</v>
      </c>
      <c r="H297" s="145">
        <v>600</v>
      </c>
      <c r="I297" s="145">
        <v>550</v>
      </c>
      <c r="J297" s="145">
        <v>500</v>
      </c>
      <c r="K297" s="145">
        <v>450</v>
      </c>
      <c r="L297" s="145">
        <v>400</v>
      </c>
      <c r="M297" s="145">
        <v>350</v>
      </c>
      <c r="N297" s="145">
        <v>300</v>
      </c>
      <c r="O297" s="133">
        <v>1</v>
      </c>
      <c r="P297" s="145">
        <v>30</v>
      </c>
      <c r="Q297" s="145">
        <v>30</v>
      </c>
      <c r="R297" s="145">
        <v>30</v>
      </c>
      <c r="S297" s="145">
        <v>30</v>
      </c>
      <c r="T297" s="145">
        <v>30</v>
      </c>
      <c r="U297" s="145">
        <v>30</v>
      </c>
      <c r="V297" s="145">
        <v>30</v>
      </c>
      <c r="W297" s="145">
        <v>0</v>
      </c>
      <c r="X297" s="145">
        <v>0</v>
      </c>
      <c r="Y297" s="145">
        <v>0</v>
      </c>
      <c r="Z297" s="145">
        <v>0</v>
      </c>
      <c r="AA297" s="145">
        <v>0</v>
      </c>
      <c r="AB297" s="145">
        <v>0</v>
      </c>
      <c r="AC297" s="145">
        <v>0</v>
      </c>
      <c r="AD297" s="133">
        <v>0.05</v>
      </c>
      <c r="AE297" s="133">
        <v>0</v>
      </c>
      <c r="AF297" s="133">
        <v>10</v>
      </c>
      <c r="AG297" s="133">
        <v>10</v>
      </c>
      <c r="AH297" s="144">
        <f t="shared" si="136"/>
        <v>5.4</v>
      </c>
      <c r="AI297" s="144" t="s">
        <v>722</v>
      </c>
      <c r="AJ297" s="144" t="s">
        <v>1116</v>
      </c>
      <c r="AK297" s="144"/>
      <c r="AL297" s="143"/>
      <c r="AM297" s="143"/>
      <c r="AN297" s="143"/>
      <c r="AO297" s="143"/>
      <c r="AP297" s="143"/>
      <c r="AQ297" s="143"/>
      <c r="AR297" s="142"/>
      <c r="AS297" s="142"/>
      <c r="AT297" s="142"/>
      <c r="AU297" s="141"/>
      <c r="AV297" s="141"/>
      <c r="AW297" s="141"/>
      <c r="AX297" s="140" t="s">
        <v>694</v>
      </c>
      <c r="AY297" s="140"/>
      <c r="AZ297" s="139"/>
      <c r="BA297" s="138"/>
      <c r="BB297" s="138"/>
      <c r="BC297" s="138"/>
      <c r="BD297" s="138"/>
      <c r="BE297" s="138"/>
      <c r="BF297" s="138"/>
      <c r="BG297" s="137"/>
      <c r="BH297" s="137"/>
      <c r="BI297" s="137"/>
      <c r="BJ297" s="137"/>
      <c r="BK297" s="136">
        <v>0</v>
      </c>
      <c r="BL297" s="136">
        <f t="shared" si="138"/>
        <v>1</v>
      </c>
      <c r="BM297" s="135"/>
      <c r="BN297" s="134">
        <v>0.55000000000000004</v>
      </c>
      <c r="BO297" s="133">
        <v>0.15</v>
      </c>
      <c r="BP297" s="133">
        <v>0.5</v>
      </c>
      <c r="BQ297" s="133"/>
      <c r="BR297" s="133"/>
      <c r="BS297" s="133"/>
      <c r="BT297" s="133"/>
      <c r="BU297" s="132">
        <f t="shared" si="137"/>
        <v>0.55000000000000004</v>
      </c>
      <c r="BV297" s="132"/>
      <c r="BW297" s="132"/>
      <c r="BX297" s="132"/>
      <c r="BY297" s="132"/>
      <c r="BZ297" s="132"/>
      <c r="CA297" s="132"/>
      <c r="CB297" s="131">
        <v>0.55000000000000004</v>
      </c>
      <c r="CC297" s="131">
        <v>5</v>
      </c>
      <c r="CD297" s="131">
        <v>25</v>
      </c>
      <c r="CE297" s="131">
        <v>50</v>
      </c>
      <c r="CF297" s="131">
        <v>100</v>
      </c>
      <c r="CG297" s="131">
        <v>100</v>
      </c>
      <c r="CH297" s="131">
        <v>100</v>
      </c>
      <c r="CI297" s="130" t="s">
        <v>1074</v>
      </c>
      <c r="CJ297" s="129">
        <v>500</v>
      </c>
      <c r="CK297" s="129">
        <v>500</v>
      </c>
      <c r="CL297" s="129">
        <v>500</v>
      </c>
      <c r="CM297" s="129">
        <v>500</v>
      </c>
      <c r="CN297" s="129">
        <v>500</v>
      </c>
      <c r="CO297" s="129">
        <v>500</v>
      </c>
      <c r="CP297" s="129">
        <v>500</v>
      </c>
      <c r="CQ297" s="129"/>
      <c r="CR297" s="128"/>
      <c r="CS297" s="128"/>
      <c r="CT297" s="128"/>
      <c r="CU297" s="128"/>
      <c r="CV297" s="128"/>
      <c r="CW297" s="128"/>
      <c r="CX297" s="128"/>
      <c r="CY297" s="128"/>
      <c r="CZ297" s="128"/>
      <c r="DA297" s="128"/>
      <c r="DB297" s="128"/>
      <c r="DC297" s="128"/>
      <c r="DD297" s="128"/>
    </row>
    <row r="298" spans="1:108" x14ac:dyDescent="0.25">
      <c r="A298" s="127" t="s">
        <v>1133</v>
      </c>
      <c r="B298" s="127" t="s">
        <v>843</v>
      </c>
      <c r="C298" s="127" t="s">
        <v>1119</v>
      </c>
      <c r="D298" s="127" t="s">
        <v>1012</v>
      </c>
      <c r="E298" s="127" t="s">
        <v>1118</v>
      </c>
      <c r="F298" s="1" t="s">
        <v>1132</v>
      </c>
      <c r="G298" s="1" t="s">
        <v>863</v>
      </c>
      <c r="H298" s="126">
        <v>150</v>
      </c>
      <c r="I298" s="126">
        <v>150</v>
      </c>
      <c r="J298" s="126">
        <v>150</v>
      </c>
      <c r="K298" s="126">
        <v>150</v>
      </c>
      <c r="L298" s="126">
        <v>150</v>
      </c>
      <c r="M298" s="126">
        <v>150</v>
      </c>
      <c r="N298" s="126">
        <v>150</v>
      </c>
      <c r="O298" s="115">
        <v>1</v>
      </c>
      <c r="P298" s="126">
        <v>2</v>
      </c>
      <c r="Q298" s="126">
        <v>2</v>
      </c>
      <c r="R298" s="126">
        <v>2</v>
      </c>
      <c r="S298" s="126">
        <v>2</v>
      </c>
      <c r="T298" s="126">
        <v>2</v>
      </c>
      <c r="U298" s="126">
        <v>2</v>
      </c>
      <c r="V298" s="126">
        <v>2</v>
      </c>
      <c r="W298" s="126">
        <v>0</v>
      </c>
      <c r="X298" s="126">
        <v>0</v>
      </c>
      <c r="Y298" s="126">
        <v>0</v>
      </c>
      <c r="Z298" s="126">
        <v>0</v>
      </c>
      <c r="AA298" s="126">
        <v>0</v>
      </c>
      <c r="AB298" s="126">
        <v>0</v>
      </c>
      <c r="AC298" s="126">
        <v>0</v>
      </c>
      <c r="AD298" s="115">
        <v>0.05</v>
      </c>
      <c r="AE298" s="115">
        <v>0</v>
      </c>
      <c r="AF298" s="115">
        <v>12</v>
      </c>
      <c r="AG298" s="115">
        <v>12</v>
      </c>
      <c r="AH298" s="125">
        <f t="shared" si="136"/>
        <v>5.4</v>
      </c>
      <c r="AI298" s="125" t="s">
        <v>722</v>
      </c>
      <c r="AJ298" s="125" t="s">
        <v>1116</v>
      </c>
      <c r="AK298" s="125"/>
      <c r="AL298" s="124"/>
      <c r="AM298" s="124"/>
      <c r="AN298" s="124"/>
      <c r="AO298" s="124"/>
      <c r="AP298" s="124"/>
      <c r="AQ298" s="124"/>
      <c r="AR298" s="123"/>
      <c r="AS298" s="123"/>
      <c r="AT298" s="123"/>
      <c r="AU298" s="122"/>
      <c r="AV298" s="122"/>
      <c r="AW298" s="122"/>
      <c r="AX298" s="120" t="s">
        <v>694</v>
      </c>
      <c r="AY298" s="120"/>
      <c r="AZ298" s="121"/>
      <c r="BA298" s="120"/>
      <c r="BB298" s="120"/>
      <c r="BC298" s="120"/>
      <c r="BD298" s="120"/>
      <c r="BE298" s="120"/>
      <c r="BF298" s="120"/>
      <c r="BG298" s="119"/>
      <c r="BH298" s="119"/>
      <c r="BI298" s="119"/>
      <c r="BJ298" s="119"/>
      <c r="BK298" s="118">
        <v>0</v>
      </c>
      <c r="BL298" s="118">
        <f t="shared" si="138"/>
        <v>1</v>
      </c>
      <c r="BM298" s="117"/>
      <c r="BN298" s="116">
        <v>0</v>
      </c>
      <c r="BO298" s="115"/>
      <c r="BP298" s="115"/>
      <c r="BQ298" s="115"/>
      <c r="BR298" s="115"/>
      <c r="BS298" s="115"/>
      <c r="BT298" s="115"/>
      <c r="BU298" s="114">
        <f t="shared" si="137"/>
        <v>0</v>
      </c>
      <c r="BV298" s="114"/>
      <c r="BW298" s="114"/>
      <c r="BX298" s="114"/>
      <c r="BY298" s="114"/>
      <c r="BZ298" s="114"/>
      <c r="CA298" s="114"/>
      <c r="CB298" s="113"/>
      <c r="CC298" s="113">
        <v>5</v>
      </c>
      <c r="CD298" s="113">
        <v>25</v>
      </c>
      <c r="CE298" s="113">
        <v>50</v>
      </c>
      <c r="CF298" s="113">
        <v>100</v>
      </c>
      <c r="CG298" s="113">
        <v>100</v>
      </c>
      <c r="CH298" s="113">
        <v>100</v>
      </c>
      <c r="CI298" s="112" t="s">
        <v>1131</v>
      </c>
      <c r="CJ298" s="111">
        <v>200</v>
      </c>
      <c r="CK298" s="111">
        <v>200</v>
      </c>
      <c r="CL298" s="111">
        <v>200</v>
      </c>
      <c r="CM298" s="111">
        <v>200</v>
      </c>
      <c r="CN298" s="111">
        <v>200</v>
      </c>
      <c r="CO298" s="111">
        <v>200</v>
      </c>
      <c r="CP298" s="111">
        <v>200</v>
      </c>
      <c r="CQ298" s="111"/>
      <c r="CR298" s="110"/>
      <c r="CS298" s="110"/>
      <c r="CT298" s="110"/>
      <c r="CU298" s="110"/>
      <c r="CV298" s="110"/>
      <c r="CW298" s="110"/>
      <c r="CX298" s="110"/>
      <c r="CY298" s="110"/>
      <c r="CZ298" s="110"/>
      <c r="DA298" s="110"/>
      <c r="DB298" s="110"/>
      <c r="DC298" s="110"/>
      <c r="DD298" s="110"/>
    </row>
    <row r="299" spans="1:108" x14ac:dyDescent="0.25">
      <c r="A299" s="146" t="s">
        <v>1130</v>
      </c>
      <c r="B299" s="146" t="s">
        <v>843</v>
      </c>
      <c r="C299" s="146" t="s">
        <v>1119</v>
      </c>
      <c r="D299" s="146" t="s">
        <v>1012</v>
      </c>
      <c r="E299" s="146" t="s">
        <v>1118</v>
      </c>
      <c r="F299" s="3" t="s">
        <v>1129</v>
      </c>
      <c r="G299" s="3" t="s">
        <v>863</v>
      </c>
      <c r="H299" s="145">
        <v>1300</v>
      </c>
      <c r="I299" s="145">
        <v>1200</v>
      </c>
      <c r="J299" s="145">
        <v>1100</v>
      </c>
      <c r="K299" s="145">
        <v>1000</v>
      </c>
      <c r="L299" s="145">
        <v>900</v>
      </c>
      <c r="M299" s="145">
        <v>800</v>
      </c>
      <c r="N299" s="145">
        <v>700</v>
      </c>
      <c r="O299" s="133">
        <v>1</v>
      </c>
      <c r="P299" s="145">
        <v>22</v>
      </c>
      <c r="Q299" s="145">
        <v>22</v>
      </c>
      <c r="R299" s="145">
        <v>22</v>
      </c>
      <c r="S299" s="145">
        <v>22</v>
      </c>
      <c r="T299" s="145">
        <v>22</v>
      </c>
      <c r="U299" s="145">
        <v>22</v>
      </c>
      <c r="V299" s="145">
        <v>22</v>
      </c>
      <c r="W299" s="145">
        <v>0</v>
      </c>
      <c r="X299" s="145">
        <v>0</v>
      </c>
      <c r="Y299" s="145">
        <v>0</v>
      </c>
      <c r="Z299" s="145">
        <v>0</v>
      </c>
      <c r="AA299" s="145">
        <v>0</v>
      </c>
      <c r="AB299" s="145">
        <v>0</v>
      </c>
      <c r="AC299" s="145">
        <v>0</v>
      </c>
      <c r="AD299" s="133">
        <v>0.05</v>
      </c>
      <c r="AE299" s="133">
        <v>0</v>
      </c>
      <c r="AF299" s="133">
        <v>10</v>
      </c>
      <c r="AG299" s="133">
        <v>10</v>
      </c>
      <c r="AH299" s="144">
        <f t="shared" si="136"/>
        <v>5.4</v>
      </c>
      <c r="AI299" s="144" t="s">
        <v>722</v>
      </c>
      <c r="AJ299" s="144" t="s">
        <v>1116</v>
      </c>
      <c r="AK299" s="144"/>
      <c r="AL299" s="143"/>
      <c r="AM299" s="143"/>
      <c r="AN299" s="143"/>
      <c r="AO299" s="143"/>
      <c r="AP299" s="143"/>
      <c r="AQ299" s="143"/>
      <c r="AR299" s="142"/>
      <c r="AS299" s="142"/>
      <c r="AT299" s="142"/>
      <c r="AU299" s="141"/>
      <c r="AV299" s="141"/>
      <c r="AW299" s="141"/>
      <c r="AX299" s="140" t="s">
        <v>694</v>
      </c>
      <c r="AY299" s="140"/>
      <c r="AZ299" s="139"/>
      <c r="BA299" s="138"/>
      <c r="BB299" s="138"/>
      <c r="BC299" s="138"/>
      <c r="BD299" s="138"/>
      <c r="BE299" s="138"/>
      <c r="BF299" s="138"/>
      <c r="BG299" s="137"/>
      <c r="BH299" s="137"/>
      <c r="BI299" s="137"/>
      <c r="BJ299" s="137"/>
      <c r="BK299" s="136">
        <v>0</v>
      </c>
      <c r="BL299" s="136">
        <f t="shared" si="138"/>
        <v>1</v>
      </c>
      <c r="BM299" s="135"/>
      <c r="BN299" s="134">
        <v>0.2</v>
      </c>
      <c r="BO299" s="133"/>
      <c r="BP299" s="133">
        <v>0.2</v>
      </c>
      <c r="BQ299" s="133"/>
      <c r="BR299" s="133"/>
      <c r="BS299" s="133"/>
      <c r="BT299" s="133"/>
      <c r="BU299" s="132">
        <f t="shared" si="137"/>
        <v>0.2</v>
      </c>
      <c r="BV299" s="132"/>
      <c r="BW299" s="132"/>
      <c r="BX299" s="132"/>
      <c r="BY299" s="132"/>
      <c r="BZ299" s="132"/>
      <c r="CA299" s="132"/>
      <c r="CB299" s="131">
        <v>0.2</v>
      </c>
      <c r="CC299" s="131">
        <v>5</v>
      </c>
      <c r="CD299" s="131">
        <v>25</v>
      </c>
      <c r="CE299" s="131">
        <v>50</v>
      </c>
      <c r="CF299" s="131">
        <v>100</v>
      </c>
      <c r="CG299" s="131">
        <v>100</v>
      </c>
      <c r="CH299" s="131">
        <v>100</v>
      </c>
      <c r="CI299" s="130" t="s">
        <v>1128</v>
      </c>
      <c r="CJ299" s="129">
        <v>500</v>
      </c>
      <c r="CK299" s="129">
        <v>500</v>
      </c>
      <c r="CL299" s="129">
        <v>500</v>
      </c>
      <c r="CM299" s="129">
        <v>500</v>
      </c>
      <c r="CN299" s="129">
        <v>500</v>
      </c>
      <c r="CO299" s="129">
        <v>500</v>
      </c>
      <c r="CP299" s="129">
        <v>500</v>
      </c>
      <c r="CQ299" s="129"/>
      <c r="CR299" s="128"/>
      <c r="CS299" s="128"/>
      <c r="CT299" s="128"/>
      <c r="CU299" s="128"/>
      <c r="CV299" s="128"/>
      <c r="CW299" s="128"/>
      <c r="CX299" s="128"/>
      <c r="CY299" s="128"/>
      <c r="CZ299" s="128"/>
      <c r="DA299" s="128"/>
      <c r="DB299" s="128"/>
      <c r="DC299" s="128"/>
      <c r="DD299" s="128"/>
    </row>
    <row r="300" spans="1:108" x14ac:dyDescent="0.25">
      <c r="A300" s="127" t="s">
        <v>1127</v>
      </c>
      <c r="B300" s="127" t="s">
        <v>843</v>
      </c>
      <c r="C300" s="127" t="s">
        <v>1119</v>
      </c>
      <c r="D300" s="127" t="s">
        <v>1012</v>
      </c>
      <c r="E300" s="127" t="s">
        <v>1118</v>
      </c>
      <c r="F300" s="1" t="s">
        <v>1126</v>
      </c>
      <c r="G300" s="1" t="s">
        <v>863</v>
      </c>
      <c r="H300" s="126">
        <v>2000</v>
      </c>
      <c r="I300" s="126">
        <v>1900</v>
      </c>
      <c r="J300" s="126">
        <v>1800</v>
      </c>
      <c r="K300" s="126">
        <v>1700</v>
      </c>
      <c r="L300" s="126">
        <v>1600</v>
      </c>
      <c r="M300" s="126">
        <v>1500</v>
      </c>
      <c r="N300" s="126">
        <v>1400</v>
      </c>
      <c r="O300" s="115">
        <v>1</v>
      </c>
      <c r="P300" s="126">
        <v>50</v>
      </c>
      <c r="Q300" s="126">
        <v>50</v>
      </c>
      <c r="R300" s="126">
        <v>50</v>
      </c>
      <c r="S300" s="126">
        <v>50</v>
      </c>
      <c r="T300" s="126">
        <v>50</v>
      </c>
      <c r="U300" s="126">
        <v>50</v>
      </c>
      <c r="V300" s="126">
        <v>50</v>
      </c>
      <c r="W300" s="126">
        <v>0</v>
      </c>
      <c r="X300" s="126">
        <v>0</v>
      </c>
      <c r="Y300" s="126">
        <v>0</v>
      </c>
      <c r="Z300" s="126">
        <v>0</v>
      </c>
      <c r="AA300" s="126">
        <v>0</v>
      </c>
      <c r="AB300" s="126">
        <v>0</v>
      </c>
      <c r="AC300" s="126">
        <v>0</v>
      </c>
      <c r="AD300" s="115">
        <v>0.05</v>
      </c>
      <c r="AE300" s="115">
        <v>0</v>
      </c>
      <c r="AF300" s="115">
        <v>10</v>
      </c>
      <c r="AG300" s="115">
        <v>10</v>
      </c>
      <c r="AH300" s="125">
        <f t="shared" si="136"/>
        <v>5.4</v>
      </c>
      <c r="AI300" s="125" t="s">
        <v>722</v>
      </c>
      <c r="AJ300" s="125" t="s">
        <v>1116</v>
      </c>
      <c r="AK300" s="125"/>
      <c r="AL300" s="124"/>
      <c r="AM300" s="124"/>
      <c r="AN300" s="124"/>
      <c r="AO300" s="124"/>
      <c r="AP300" s="124"/>
      <c r="AQ300" s="124"/>
      <c r="AR300" s="123"/>
      <c r="AS300" s="123"/>
      <c r="AT300" s="123"/>
      <c r="AU300" s="122"/>
      <c r="AV300" s="122"/>
      <c r="AW300" s="122"/>
      <c r="AX300" s="120" t="s">
        <v>694</v>
      </c>
      <c r="AY300" s="120"/>
      <c r="AZ300" s="121"/>
      <c r="BA300" s="120"/>
      <c r="BB300" s="120"/>
      <c r="BC300" s="120"/>
      <c r="BD300" s="120"/>
      <c r="BE300" s="120"/>
      <c r="BF300" s="120"/>
      <c r="BG300" s="119"/>
      <c r="BH300" s="119"/>
      <c r="BI300" s="119"/>
      <c r="BJ300" s="119"/>
      <c r="BK300" s="118">
        <v>0</v>
      </c>
      <c r="BL300" s="118">
        <f t="shared" si="138"/>
        <v>1</v>
      </c>
      <c r="BM300" s="117">
        <f>BN300/AH300</f>
        <v>0</v>
      </c>
      <c r="BN300" s="116">
        <v>0</v>
      </c>
      <c r="BO300" s="115"/>
      <c r="BP300" s="115"/>
      <c r="BQ300" s="115"/>
      <c r="BR300" s="115"/>
      <c r="BS300" s="115"/>
      <c r="BT300" s="115"/>
      <c r="BU300" s="114">
        <f t="shared" si="137"/>
        <v>0</v>
      </c>
      <c r="BV300" s="114"/>
      <c r="BW300" s="114"/>
      <c r="BX300" s="114"/>
      <c r="BY300" s="114"/>
      <c r="BZ300" s="114"/>
      <c r="CA300" s="114"/>
      <c r="CB300" s="113"/>
      <c r="CC300" s="113">
        <v>5</v>
      </c>
      <c r="CD300" s="113">
        <v>25</v>
      </c>
      <c r="CE300" s="113">
        <v>50</v>
      </c>
      <c r="CF300" s="113">
        <v>100</v>
      </c>
      <c r="CG300" s="113">
        <v>100</v>
      </c>
      <c r="CH300" s="113">
        <v>100</v>
      </c>
      <c r="CI300" s="112" t="s">
        <v>1125</v>
      </c>
      <c r="CJ300" s="111">
        <v>500</v>
      </c>
      <c r="CK300" s="111">
        <v>500</v>
      </c>
      <c r="CL300" s="111">
        <v>500</v>
      </c>
      <c r="CM300" s="111">
        <v>500</v>
      </c>
      <c r="CN300" s="111">
        <v>500</v>
      </c>
      <c r="CO300" s="111">
        <v>500</v>
      </c>
      <c r="CP300" s="111">
        <v>500</v>
      </c>
      <c r="CQ300" s="111"/>
      <c r="CR300" s="110"/>
      <c r="CS300" s="110"/>
      <c r="CT300" s="110"/>
      <c r="CU300" s="110"/>
      <c r="CV300" s="110"/>
      <c r="CW300" s="110"/>
      <c r="CX300" s="110"/>
      <c r="CY300" s="110"/>
      <c r="CZ300" s="110"/>
      <c r="DA300" s="110"/>
      <c r="DB300" s="110"/>
      <c r="DC300" s="110"/>
      <c r="DD300" s="110"/>
    </row>
    <row r="301" spans="1:108" x14ac:dyDescent="0.25">
      <c r="A301" s="146" t="s">
        <v>1124</v>
      </c>
      <c r="B301" s="146" t="s">
        <v>843</v>
      </c>
      <c r="C301" s="146" t="s">
        <v>1119</v>
      </c>
      <c r="D301" s="146" t="s">
        <v>1012</v>
      </c>
      <c r="E301" s="146" t="s">
        <v>1118</v>
      </c>
      <c r="F301" s="3" t="s">
        <v>1123</v>
      </c>
      <c r="G301" s="3" t="s">
        <v>863</v>
      </c>
      <c r="H301" s="145">
        <v>600</v>
      </c>
      <c r="I301" s="145">
        <v>600</v>
      </c>
      <c r="J301" s="145">
        <v>600</v>
      </c>
      <c r="K301" s="145">
        <v>600</v>
      </c>
      <c r="L301" s="145">
        <v>600</v>
      </c>
      <c r="M301" s="145">
        <v>600</v>
      </c>
      <c r="N301" s="145">
        <v>600</v>
      </c>
      <c r="O301" s="133">
        <v>1</v>
      </c>
      <c r="P301" s="145">
        <v>60</v>
      </c>
      <c r="Q301" s="145">
        <v>60</v>
      </c>
      <c r="R301" s="145">
        <v>60</v>
      </c>
      <c r="S301" s="145">
        <v>60</v>
      </c>
      <c r="T301" s="145">
        <v>60</v>
      </c>
      <c r="U301" s="145">
        <v>60</v>
      </c>
      <c r="V301" s="145">
        <v>60</v>
      </c>
      <c r="W301" s="145">
        <v>0</v>
      </c>
      <c r="X301" s="145">
        <v>0</v>
      </c>
      <c r="Y301" s="145">
        <v>0</v>
      </c>
      <c r="Z301" s="145">
        <v>0</v>
      </c>
      <c r="AA301" s="145">
        <v>0</v>
      </c>
      <c r="AB301" s="145">
        <v>0</v>
      </c>
      <c r="AC301" s="145">
        <v>0</v>
      </c>
      <c r="AD301" s="133">
        <v>0.05</v>
      </c>
      <c r="AE301" s="133">
        <v>0</v>
      </c>
      <c r="AF301" s="133">
        <v>10</v>
      </c>
      <c r="AG301" s="133">
        <v>10</v>
      </c>
      <c r="AH301" s="144">
        <f t="shared" si="136"/>
        <v>5.4</v>
      </c>
      <c r="AI301" s="144" t="s">
        <v>1041</v>
      </c>
      <c r="AJ301" s="144" t="s">
        <v>1116</v>
      </c>
      <c r="AK301" s="144"/>
      <c r="AL301" s="143" t="s">
        <v>1118</v>
      </c>
      <c r="AM301" s="143" t="s">
        <v>901</v>
      </c>
      <c r="AN301" s="143">
        <v>0.95</v>
      </c>
      <c r="AO301" s="143" t="s">
        <v>850</v>
      </c>
      <c r="AP301" s="143">
        <v>0.2</v>
      </c>
      <c r="AQ301" s="143">
        <v>0.15</v>
      </c>
      <c r="AR301" s="142"/>
      <c r="AS301" s="142"/>
      <c r="AT301" s="142"/>
      <c r="AU301" s="141"/>
      <c r="AV301" s="141"/>
      <c r="AW301" s="141"/>
      <c r="AX301" s="140" t="s">
        <v>694</v>
      </c>
      <c r="AY301" s="140"/>
      <c r="AZ301" s="139"/>
      <c r="BA301" s="138"/>
      <c r="BB301" s="138"/>
      <c r="BC301" s="138"/>
      <c r="BD301" s="138"/>
      <c r="BE301" s="138"/>
      <c r="BF301" s="138"/>
      <c r="BG301" s="137"/>
      <c r="BH301" s="137"/>
      <c r="BI301" s="137"/>
      <c r="BJ301" s="137"/>
      <c r="BK301" s="136">
        <v>0</v>
      </c>
      <c r="BL301" s="136">
        <f t="shared" si="138"/>
        <v>1</v>
      </c>
      <c r="BM301" s="135"/>
      <c r="BN301" s="134">
        <v>0.9</v>
      </c>
      <c r="BO301" s="133">
        <v>0.5</v>
      </c>
      <c r="BP301" s="133">
        <v>0.4</v>
      </c>
      <c r="BQ301" s="133"/>
      <c r="BR301" s="133"/>
      <c r="BS301" s="133"/>
      <c r="BT301" s="133"/>
      <c r="BU301" s="132">
        <f t="shared" si="137"/>
        <v>0.9</v>
      </c>
      <c r="BV301" s="132"/>
      <c r="BW301" s="132"/>
      <c r="BX301" s="132"/>
      <c r="BY301" s="132"/>
      <c r="BZ301" s="132"/>
      <c r="CA301" s="132"/>
      <c r="CB301" s="131">
        <v>0.9</v>
      </c>
      <c r="CC301" s="131">
        <v>5</v>
      </c>
      <c r="CD301" s="131">
        <v>25</v>
      </c>
      <c r="CE301" s="131">
        <v>50</v>
      </c>
      <c r="CF301" s="131">
        <v>100</v>
      </c>
      <c r="CG301" s="131">
        <v>100</v>
      </c>
      <c r="CH301" s="131">
        <v>100</v>
      </c>
      <c r="CI301" s="130" t="s">
        <v>1074</v>
      </c>
      <c r="CJ301" s="129">
        <v>500</v>
      </c>
      <c r="CK301" s="129">
        <v>500</v>
      </c>
      <c r="CL301" s="129">
        <v>500</v>
      </c>
      <c r="CM301" s="129">
        <v>500</v>
      </c>
      <c r="CN301" s="129">
        <v>500</v>
      </c>
      <c r="CO301" s="129">
        <v>500</v>
      </c>
      <c r="CP301" s="129">
        <v>500</v>
      </c>
      <c r="CQ301" s="129"/>
      <c r="CR301" s="128"/>
      <c r="CS301" s="128"/>
      <c r="CT301" s="128"/>
      <c r="CU301" s="128"/>
      <c r="CV301" s="128"/>
      <c r="CW301" s="128"/>
      <c r="CX301" s="128"/>
      <c r="CY301" s="128"/>
      <c r="CZ301" s="128"/>
      <c r="DA301" s="128"/>
      <c r="DB301" s="128"/>
      <c r="DC301" s="128"/>
      <c r="DD301" s="128"/>
    </row>
    <row r="302" spans="1:108" x14ac:dyDescent="0.25">
      <c r="A302" s="127" t="s">
        <v>1122</v>
      </c>
      <c r="B302" s="127" t="s">
        <v>843</v>
      </c>
      <c r="C302" s="127" t="s">
        <v>1119</v>
      </c>
      <c r="D302" s="127" t="s">
        <v>1012</v>
      </c>
      <c r="E302" s="127" t="s">
        <v>1118</v>
      </c>
      <c r="F302" s="1" t="s">
        <v>1121</v>
      </c>
      <c r="G302" s="1" t="s">
        <v>863</v>
      </c>
      <c r="H302" s="126">
        <v>1100</v>
      </c>
      <c r="I302" s="126">
        <v>1050</v>
      </c>
      <c r="J302" s="126">
        <v>1000</v>
      </c>
      <c r="K302" s="126">
        <v>950</v>
      </c>
      <c r="L302" s="126">
        <v>900</v>
      </c>
      <c r="M302" s="126">
        <v>850</v>
      </c>
      <c r="N302" s="126">
        <v>800</v>
      </c>
      <c r="O302" s="115">
        <v>1</v>
      </c>
      <c r="P302" s="126">
        <v>100</v>
      </c>
      <c r="Q302" s="126">
        <v>100</v>
      </c>
      <c r="R302" s="126">
        <v>100</v>
      </c>
      <c r="S302" s="126">
        <v>100</v>
      </c>
      <c r="T302" s="126">
        <v>100</v>
      </c>
      <c r="U302" s="126">
        <v>100</v>
      </c>
      <c r="V302" s="126">
        <v>100</v>
      </c>
      <c r="W302" s="126">
        <v>0</v>
      </c>
      <c r="X302" s="126">
        <v>0</v>
      </c>
      <c r="Y302" s="126">
        <v>0</v>
      </c>
      <c r="Z302" s="126">
        <v>0</v>
      </c>
      <c r="AA302" s="126">
        <v>0</v>
      </c>
      <c r="AB302" s="126">
        <v>0</v>
      </c>
      <c r="AC302" s="126">
        <v>0</v>
      </c>
      <c r="AD302" s="115">
        <v>0.05</v>
      </c>
      <c r="AE302" s="115">
        <v>0</v>
      </c>
      <c r="AF302" s="115">
        <v>10</v>
      </c>
      <c r="AG302" s="115">
        <v>10</v>
      </c>
      <c r="AH302" s="125">
        <f t="shared" si="136"/>
        <v>5.4</v>
      </c>
      <c r="AI302" s="125" t="s">
        <v>1041</v>
      </c>
      <c r="AJ302" s="125" t="s">
        <v>1116</v>
      </c>
      <c r="AK302" s="125"/>
      <c r="AL302" s="124" t="s">
        <v>1118</v>
      </c>
      <c r="AM302" s="124" t="s">
        <v>865</v>
      </c>
      <c r="AN302" s="124">
        <v>0.95</v>
      </c>
      <c r="AO302" s="124" t="s">
        <v>850</v>
      </c>
      <c r="AP302" s="124">
        <v>0.2</v>
      </c>
      <c r="AQ302" s="124">
        <v>0.15</v>
      </c>
      <c r="AR302" s="123"/>
      <c r="AS302" s="123"/>
      <c r="AT302" s="123"/>
      <c r="AU302" s="122"/>
      <c r="AV302" s="122"/>
      <c r="AW302" s="122"/>
      <c r="AX302" s="120" t="s">
        <v>694</v>
      </c>
      <c r="AY302" s="120"/>
      <c r="AZ302" s="121"/>
      <c r="BA302" s="120"/>
      <c r="BB302" s="120"/>
      <c r="BC302" s="120"/>
      <c r="BD302" s="120"/>
      <c r="BE302" s="120"/>
      <c r="BF302" s="120"/>
      <c r="BG302" s="119"/>
      <c r="BH302" s="119"/>
      <c r="BI302" s="119"/>
      <c r="BJ302" s="119"/>
      <c r="BK302" s="118">
        <v>0</v>
      </c>
      <c r="BL302" s="118">
        <f t="shared" si="138"/>
        <v>1</v>
      </c>
      <c r="BM302" s="117">
        <f>BN302/AH302</f>
        <v>0</v>
      </c>
      <c r="BN302" s="116">
        <v>0</v>
      </c>
      <c r="BO302" s="115"/>
      <c r="BP302" s="115"/>
      <c r="BQ302" s="115"/>
      <c r="BR302" s="115"/>
      <c r="BS302" s="115"/>
      <c r="BT302" s="115"/>
      <c r="BU302" s="114">
        <f t="shared" si="137"/>
        <v>0</v>
      </c>
      <c r="BV302" s="114"/>
      <c r="BW302" s="114"/>
      <c r="BX302" s="114"/>
      <c r="BY302" s="114"/>
      <c r="BZ302" s="114"/>
      <c r="CA302" s="114"/>
      <c r="CB302" s="113"/>
      <c r="CC302" s="113">
        <v>5</v>
      </c>
      <c r="CD302" s="113">
        <v>25</v>
      </c>
      <c r="CE302" s="113">
        <v>50</v>
      </c>
      <c r="CF302" s="113">
        <v>100</v>
      </c>
      <c r="CG302" s="113">
        <v>100</v>
      </c>
      <c r="CH302" s="113">
        <v>100</v>
      </c>
      <c r="CI302" s="112" t="s">
        <v>1074</v>
      </c>
      <c r="CJ302" s="111">
        <v>500</v>
      </c>
      <c r="CK302" s="111">
        <v>500</v>
      </c>
      <c r="CL302" s="111">
        <v>500</v>
      </c>
      <c r="CM302" s="111">
        <v>500</v>
      </c>
      <c r="CN302" s="111">
        <v>500</v>
      </c>
      <c r="CO302" s="111">
        <v>500</v>
      </c>
      <c r="CP302" s="111">
        <v>500</v>
      </c>
      <c r="CQ302" s="111"/>
      <c r="CR302" s="110"/>
      <c r="CS302" s="110"/>
      <c r="CT302" s="110"/>
      <c r="CU302" s="110"/>
      <c r="CV302" s="110"/>
      <c r="CW302" s="110"/>
      <c r="CX302" s="110"/>
      <c r="CY302" s="110"/>
      <c r="CZ302" s="110"/>
      <c r="DA302" s="110"/>
      <c r="DB302" s="110"/>
      <c r="DC302" s="110"/>
      <c r="DD302" s="110"/>
    </row>
    <row r="303" spans="1:108" x14ac:dyDescent="0.25">
      <c r="A303" s="146" t="s">
        <v>1120</v>
      </c>
      <c r="B303" s="146" t="s">
        <v>843</v>
      </c>
      <c r="C303" s="146" t="s">
        <v>1119</v>
      </c>
      <c r="D303" s="146" t="s">
        <v>1012</v>
      </c>
      <c r="E303" s="146" t="s">
        <v>1118</v>
      </c>
      <c r="F303" s="3" t="s">
        <v>1117</v>
      </c>
      <c r="G303" s="3" t="s">
        <v>863</v>
      </c>
      <c r="H303" s="145">
        <v>100</v>
      </c>
      <c r="I303" s="145">
        <v>110</v>
      </c>
      <c r="J303" s="145">
        <v>100</v>
      </c>
      <c r="K303" s="145">
        <v>90</v>
      </c>
      <c r="L303" s="145">
        <v>80</v>
      </c>
      <c r="M303" s="145">
        <v>70</v>
      </c>
      <c r="N303" s="145">
        <v>60</v>
      </c>
      <c r="O303" s="133">
        <v>1</v>
      </c>
      <c r="P303" s="145">
        <v>5</v>
      </c>
      <c r="Q303" s="145">
        <v>5</v>
      </c>
      <c r="R303" s="145">
        <v>5</v>
      </c>
      <c r="S303" s="145">
        <v>5</v>
      </c>
      <c r="T303" s="145">
        <v>5</v>
      </c>
      <c r="U303" s="145">
        <v>5</v>
      </c>
      <c r="V303" s="145">
        <v>5</v>
      </c>
      <c r="W303" s="145">
        <v>0</v>
      </c>
      <c r="X303" s="145">
        <v>0</v>
      </c>
      <c r="Y303" s="145">
        <v>0</v>
      </c>
      <c r="Z303" s="145">
        <v>0</v>
      </c>
      <c r="AA303" s="145">
        <v>0</v>
      </c>
      <c r="AB303" s="145">
        <v>0</v>
      </c>
      <c r="AC303" s="145">
        <v>0</v>
      </c>
      <c r="AD303" s="133">
        <v>0.05</v>
      </c>
      <c r="AE303" s="133">
        <v>0</v>
      </c>
      <c r="AF303" s="133">
        <v>10</v>
      </c>
      <c r="AG303" s="133">
        <v>10</v>
      </c>
      <c r="AH303" s="144">
        <f t="shared" si="136"/>
        <v>5.4</v>
      </c>
      <c r="AI303" s="144" t="s">
        <v>722</v>
      </c>
      <c r="AJ303" s="144" t="s">
        <v>1116</v>
      </c>
      <c r="AK303" s="144"/>
      <c r="AL303" s="143"/>
      <c r="AM303" s="143"/>
      <c r="AN303" s="143"/>
      <c r="AO303" s="143"/>
      <c r="AP303" s="143"/>
      <c r="AQ303" s="143"/>
      <c r="AR303" s="142"/>
      <c r="AS303" s="142"/>
      <c r="AT303" s="142"/>
      <c r="AU303" s="141"/>
      <c r="AV303" s="141"/>
      <c r="AW303" s="141"/>
      <c r="AX303" s="140" t="s">
        <v>694</v>
      </c>
      <c r="AY303" s="140"/>
      <c r="AZ303" s="139"/>
      <c r="BA303" s="138"/>
      <c r="BB303" s="138"/>
      <c r="BC303" s="138"/>
      <c r="BD303" s="138"/>
      <c r="BE303" s="138"/>
      <c r="BF303" s="138"/>
      <c r="BG303" s="137"/>
      <c r="BH303" s="137"/>
      <c r="BI303" s="137"/>
      <c r="BJ303" s="137"/>
      <c r="BK303" s="136">
        <v>0</v>
      </c>
      <c r="BL303" s="136">
        <f t="shared" si="138"/>
        <v>1</v>
      </c>
      <c r="BM303" s="135">
        <f>BN303/AH303</f>
        <v>0</v>
      </c>
      <c r="BN303" s="134">
        <v>0</v>
      </c>
      <c r="BO303" s="133"/>
      <c r="BP303" s="133"/>
      <c r="BQ303" s="133"/>
      <c r="BR303" s="133"/>
      <c r="BS303" s="133"/>
      <c r="BT303" s="133"/>
      <c r="BU303" s="132">
        <f t="shared" si="137"/>
        <v>0</v>
      </c>
      <c r="BV303" s="132"/>
      <c r="BW303" s="132"/>
      <c r="BX303" s="132"/>
      <c r="BY303" s="132"/>
      <c r="BZ303" s="132"/>
      <c r="CA303" s="132"/>
      <c r="CB303" s="131"/>
      <c r="CC303" s="131">
        <v>5</v>
      </c>
      <c r="CD303" s="131">
        <v>25</v>
      </c>
      <c r="CE303" s="131">
        <v>50</v>
      </c>
      <c r="CF303" s="131">
        <v>100</v>
      </c>
      <c r="CG303" s="131">
        <v>100</v>
      </c>
      <c r="CH303" s="131">
        <v>100</v>
      </c>
      <c r="CI303" s="130" t="s">
        <v>1115</v>
      </c>
      <c r="CJ303" s="129">
        <v>500</v>
      </c>
      <c r="CK303" s="129">
        <v>500</v>
      </c>
      <c r="CL303" s="129">
        <v>500</v>
      </c>
      <c r="CM303" s="129">
        <v>500</v>
      </c>
      <c r="CN303" s="129">
        <v>500</v>
      </c>
      <c r="CO303" s="129">
        <v>500</v>
      </c>
      <c r="CP303" s="129">
        <v>500</v>
      </c>
      <c r="CQ303" s="129"/>
      <c r="CR303" s="128"/>
      <c r="CS303" s="128"/>
      <c r="CT303" s="128"/>
      <c r="CU303" s="128"/>
      <c r="CV303" s="128"/>
      <c r="CW303" s="128"/>
      <c r="CX303" s="128"/>
      <c r="CY303" s="128"/>
      <c r="CZ303" s="128"/>
      <c r="DA303" s="128"/>
      <c r="DB303" s="128"/>
      <c r="DC303" s="128"/>
      <c r="DD303" s="128"/>
    </row>
    <row r="304" spans="1:108" x14ac:dyDescent="0.25">
      <c r="A304" s="127" t="s">
        <v>1114</v>
      </c>
      <c r="B304" s="127" t="s">
        <v>843</v>
      </c>
      <c r="C304" s="127" t="s">
        <v>1100</v>
      </c>
      <c r="D304" s="127" t="s">
        <v>1012</v>
      </c>
      <c r="E304" s="127" t="s">
        <v>1099</v>
      </c>
      <c r="F304" s="1" t="s">
        <v>1113</v>
      </c>
      <c r="G304" s="1" t="s">
        <v>863</v>
      </c>
      <c r="H304" s="126">
        <v>35</v>
      </c>
      <c r="I304" s="126">
        <v>35</v>
      </c>
      <c r="J304" s="126">
        <v>35</v>
      </c>
      <c r="K304" s="126">
        <v>35</v>
      </c>
      <c r="L304" s="126">
        <v>35</v>
      </c>
      <c r="M304" s="126">
        <v>35</v>
      </c>
      <c r="N304" s="126">
        <v>35</v>
      </c>
      <c r="O304" s="115">
        <v>1</v>
      </c>
      <c r="P304" s="126">
        <v>1</v>
      </c>
      <c r="Q304" s="126">
        <v>1</v>
      </c>
      <c r="R304" s="126">
        <v>1</v>
      </c>
      <c r="S304" s="126">
        <v>1</v>
      </c>
      <c r="T304" s="126">
        <v>1</v>
      </c>
      <c r="U304" s="126">
        <v>1</v>
      </c>
      <c r="V304" s="126">
        <v>1</v>
      </c>
      <c r="W304" s="126">
        <v>0</v>
      </c>
      <c r="X304" s="126">
        <v>0</v>
      </c>
      <c r="Y304" s="126">
        <v>0</v>
      </c>
      <c r="Z304" s="126">
        <v>0</v>
      </c>
      <c r="AA304" s="126">
        <v>0</v>
      </c>
      <c r="AB304" s="126">
        <v>0</v>
      </c>
      <c r="AC304" s="126">
        <v>0</v>
      </c>
      <c r="AD304" s="115">
        <v>0.05</v>
      </c>
      <c r="AE304" s="115">
        <v>0</v>
      </c>
      <c r="AF304" s="115">
        <v>20</v>
      </c>
      <c r="AG304" s="115">
        <v>20</v>
      </c>
      <c r="AH304" s="125">
        <v>31.536000000000001</v>
      </c>
      <c r="AI304" s="125" t="s">
        <v>1097</v>
      </c>
      <c r="AJ304" s="125" t="s">
        <v>695</v>
      </c>
      <c r="AK304" s="125"/>
      <c r="AL304" s="124"/>
      <c r="AM304" s="124"/>
      <c r="AN304" s="124"/>
      <c r="AO304" s="124"/>
      <c r="AP304" s="124"/>
      <c r="AQ304" s="124"/>
      <c r="AR304" s="123"/>
      <c r="AS304" s="123"/>
      <c r="AT304" s="123"/>
      <c r="AU304" s="122"/>
      <c r="AV304" s="122"/>
      <c r="AW304" s="122"/>
      <c r="AX304" s="120" t="s">
        <v>694</v>
      </c>
      <c r="AY304" s="120"/>
      <c r="AZ304" s="121"/>
      <c r="BA304" s="120"/>
      <c r="BB304" s="120"/>
      <c r="BC304" s="120"/>
      <c r="BD304" s="120"/>
      <c r="BE304" s="120"/>
      <c r="BF304" s="120"/>
      <c r="BG304" s="119"/>
      <c r="BH304" s="119"/>
      <c r="BI304" s="119"/>
      <c r="BJ304" s="119"/>
      <c r="BK304" s="118">
        <v>0</v>
      </c>
      <c r="BL304" s="118">
        <f t="shared" si="138"/>
        <v>1</v>
      </c>
      <c r="BM304" s="117"/>
      <c r="BN304" s="116">
        <v>4</v>
      </c>
      <c r="BO304" s="115">
        <v>1</v>
      </c>
      <c r="BP304" s="115">
        <v>1</v>
      </c>
      <c r="BQ304" s="115">
        <v>1</v>
      </c>
      <c r="BR304" s="115">
        <v>1</v>
      </c>
      <c r="BS304" s="115"/>
      <c r="BT304" s="115"/>
      <c r="BU304" s="114">
        <f t="shared" si="137"/>
        <v>4</v>
      </c>
      <c r="BV304" s="114"/>
      <c r="BW304" s="114"/>
      <c r="BX304" s="114"/>
      <c r="BY304" s="114"/>
      <c r="BZ304" s="114"/>
      <c r="CA304" s="114"/>
      <c r="CB304" s="113">
        <v>4</v>
      </c>
      <c r="CC304" s="113">
        <v>5</v>
      </c>
      <c r="CD304" s="113">
        <v>25</v>
      </c>
      <c r="CE304" s="113">
        <v>50</v>
      </c>
      <c r="CF304" s="113">
        <v>100</v>
      </c>
      <c r="CG304" s="113">
        <v>100</v>
      </c>
      <c r="CH304" s="113">
        <v>100</v>
      </c>
      <c r="CI304" s="112" t="s">
        <v>1074</v>
      </c>
      <c r="CJ304" s="111">
        <v>500</v>
      </c>
      <c r="CK304" s="111">
        <v>500</v>
      </c>
      <c r="CL304" s="111">
        <v>500</v>
      </c>
      <c r="CM304" s="111">
        <v>500</v>
      </c>
      <c r="CN304" s="111">
        <v>500</v>
      </c>
      <c r="CO304" s="111">
        <v>500</v>
      </c>
      <c r="CP304" s="111">
        <v>500</v>
      </c>
      <c r="CQ304" s="111"/>
      <c r="CR304" s="110"/>
      <c r="CS304" s="110"/>
      <c r="CT304" s="110"/>
      <c r="CU304" s="110"/>
      <c r="CV304" s="110"/>
      <c r="CW304" s="110"/>
      <c r="CX304" s="110"/>
      <c r="CY304" s="110"/>
      <c r="CZ304" s="110"/>
      <c r="DA304" s="110"/>
      <c r="DB304" s="110"/>
      <c r="DC304" s="110"/>
      <c r="DD304" s="110"/>
    </row>
    <row r="305" spans="1:108" x14ac:dyDescent="0.25">
      <c r="A305" s="146" t="s">
        <v>1112</v>
      </c>
      <c r="B305" s="146" t="s">
        <v>843</v>
      </c>
      <c r="C305" s="146" t="s">
        <v>1100</v>
      </c>
      <c r="D305" s="146" t="s">
        <v>1012</v>
      </c>
      <c r="E305" s="146" t="s">
        <v>1099</v>
      </c>
      <c r="F305" s="3" t="s">
        <v>1111</v>
      </c>
      <c r="G305" s="3" t="s">
        <v>863</v>
      </c>
      <c r="H305" s="145">
        <v>50</v>
      </c>
      <c r="I305" s="145">
        <v>50</v>
      </c>
      <c r="J305" s="145">
        <v>50</v>
      </c>
      <c r="K305" s="145">
        <v>50</v>
      </c>
      <c r="L305" s="145">
        <v>50</v>
      </c>
      <c r="M305" s="145">
        <v>50</v>
      </c>
      <c r="N305" s="145">
        <v>50</v>
      </c>
      <c r="O305" s="133">
        <v>1</v>
      </c>
      <c r="P305" s="145">
        <v>5</v>
      </c>
      <c r="Q305" s="145">
        <v>5</v>
      </c>
      <c r="R305" s="145">
        <v>5</v>
      </c>
      <c r="S305" s="145">
        <v>5</v>
      </c>
      <c r="T305" s="145">
        <v>5</v>
      </c>
      <c r="U305" s="145">
        <v>5</v>
      </c>
      <c r="V305" s="145">
        <v>5</v>
      </c>
      <c r="W305" s="145">
        <v>0</v>
      </c>
      <c r="X305" s="145">
        <v>0</v>
      </c>
      <c r="Y305" s="145">
        <v>0</v>
      </c>
      <c r="Z305" s="145">
        <v>0</v>
      </c>
      <c r="AA305" s="145">
        <v>0</v>
      </c>
      <c r="AB305" s="145">
        <v>0</v>
      </c>
      <c r="AC305" s="145">
        <v>0</v>
      </c>
      <c r="AD305" s="133">
        <v>0.05</v>
      </c>
      <c r="AE305" s="133">
        <v>0</v>
      </c>
      <c r="AF305" s="133">
        <v>20</v>
      </c>
      <c r="AG305" s="133">
        <v>20</v>
      </c>
      <c r="AH305" s="144">
        <v>31.536000000000001</v>
      </c>
      <c r="AI305" s="144" t="s">
        <v>1097</v>
      </c>
      <c r="AJ305" s="144" t="s">
        <v>695</v>
      </c>
      <c r="AK305" s="144"/>
      <c r="AL305" s="143"/>
      <c r="AM305" s="143"/>
      <c r="AN305" s="143"/>
      <c r="AO305" s="143"/>
      <c r="AP305" s="143"/>
      <c r="AQ305" s="143"/>
      <c r="AR305" s="142"/>
      <c r="AS305" s="142"/>
      <c r="AT305" s="142"/>
      <c r="AU305" s="141"/>
      <c r="AV305" s="141"/>
      <c r="AW305" s="141"/>
      <c r="AX305" s="140" t="s">
        <v>694</v>
      </c>
      <c r="AY305" s="140"/>
      <c r="AZ305" s="139"/>
      <c r="BA305" s="138"/>
      <c r="BB305" s="138"/>
      <c r="BC305" s="138"/>
      <c r="BD305" s="138"/>
      <c r="BE305" s="138"/>
      <c r="BF305" s="138"/>
      <c r="BG305" s="137"/>
      <c r="BH305" s="137"/>
      <c r="BI305" s="137"/>
      <c r="BJ305" s="137"/>
      <c r="BK305" s="136">
        <v>0</v>
      </c>
      <c r="BL305" s="136">
        <f t="shared" si="138"/>
        <v>1</v>
      </c>
      <c r="BM305" s="135"/>
      <c r="BN305" s="134">
        <v>0</v>
      </c>
      <c r="BO305" s="133"/>
      <c r="BP305" s="133"/>
      <c r="BQ305" s="133"/>
      <c r="BR305" s="133"/>
      <c r="BS305" s="133"/>
      <c r="BT305" s="133"/>
      <c r="BU305" s="132">
        <f t="shared" si="137"/>
        <v>0</v>
      </c>
      <c r="BV305" s="132"/>
      <c r="BW305" s="132"/>
      <c r="BX305" s="132"/>
      <c r="BY305" s="132"/>
      <c r="BZ305" s="132"/>
      <c r="CA305" s="132"/>
      <c r="CB305" s="131"/>
      <c r="CC305" s="131">
        <v>5</v>
      </c>
      <c r="CD305" s="131">
        <v>25</v>
      </c>
      <c r="CE305" s="131">
        <v>50</v>
      </c>
      <c r="CF305" s="131">
        <v>100</v>
      </c>
      <c r="CG305" s="131">
        <v>100</v>
      </c>
      <c r="CH305" s="131">
        <v>100</v>
      </c>
      <c r="CI305" s="130" t="s">
        <v>1074</v>
      </c>
      <c r="CJ305" s="129">
        <v>500</v>
      </c>
      <c r="CK305" s="129">
        <v>500</v>
      </c>
      <c r="CL305" s="129">
        <v>500</v>
      </c>
      <c r="CM305" s="129">
        <v>500</v>
      </c>
      <c r="CN305" s="129">
        <v>500</v>
      </c>
      <c r="CO305" s="129">
        <v>500</v>
      </c>
      <c r="CP305" s="129">
        <v>500</v>
      </c>
      <c r="CQ305" s="129"/>
      <c r="CR305" s="128"/>
      <c r="CS305" s="128"/>
      <c r="CT305" s="128"/>
      <c r="CU305" s="128"/>
      <c r="CV305" s="128"/>
      <c r="CW305" s="128"/>
      <c r="CX305" s="128"/>
      <c r="CY305" s="128"/>
      <c r="CZ305" s="128"/>
      <c r="DA305" s="128"/>
      <c r="DB305" s="128"/>
      <c r="DC305" s="128"/>
      <c r="DD305" s="128"/>
    </row>
    <row r="306" spans="1:108" x14ac:dyDescent="0.25">
      <c r="A306" s="127" t="s">
        <v>1110</v>
      </c>
      <c r="B306" s="127" t="s">
        <v>843</v>
      </c>
      <c r="C306" s="127" t="s">
        <v>1100</v>
      </c>
      <c r="D306" s="127" t="s">
        <v>1012</v>
      </c>
      <c r="E306" s="127" t="s">
        <v>1099</v>
      </c>
      <c r="F306" s="1" t="s">
        <v>1109</v>
      </c>
      <c r="G306" s="1" t="s">
        <v>863</v>
      </c>
      <c r="H306" s="126">
        <v>500</v>
      </c>
      <c r="I306" s="126">
        <v>500</v>
      </c>
      <c r="J306" s="126">
        <v>500</v>
      </c>
      <c r="K306" s="126">
        <v>500</v>
      </c>
      <c r="L306" s="126">
        <v>500</v>
      </c>
      <c r="M306" s="126">
        <v>500</v>
      </c>
      <c r="N306" s="126">
        <v>500</v>
      </c>
      <c r="O306" s="115">
        <v>1</v>
      </c>
      <c r="P306" s="126">
        <v>20</v>
      </c>
      <c r="Q306" s="126">
        <v>20</v>
      </c>
      <c r="R306" s="126">
        <v>20</v>
      </c>
      <c r="S306" s="126">
        <v>20</v>
      </c>
      <c r="T306" s="126">
        <v>20</v>
      </c>
      <c r="U306" s="126">
        <v>20</v>
      </c>
      <c r="V306" s="126">
        <v>20</v>
      </c>
      <c r="W306" s="126">
        <v>0</v>
      </c>
      <c r="X306" s="126">
        <v>0</v>
      </c>
      <c r="Y306" s="126">
        <v>0</v>
      </c>
      <c r="Z306" s="126">
        <v>0</v>
      </c>
      <c r="AA306" s="126">
        <v>0</v>
      </c>
      <c r="AB306" s="126">
        <v>0</v>
      </c>
      <c r="AC306" s="126">
        <v>0</v>
      </c>
      <c r="AD306" s="115">
        <v>0.05</v>
      </c>
      <c r="AE306" s="115">
        <v>0</v>
      </c>
      <c r="AF306" s="115">
        <v>20</v>
      </c>
      <c r="AG306" s="115">
        <v>20</v>
      </c>
      <c r="AH306" s="125">
        <v>31.536000000000001</v>
      </c>
      <c r="AI306" s="125" t="s">
        <v>1097</v>
      </c>
      <c r="AJ306" s="125" t="s">
        <v>695</v>
      </c>
      <c r="AK306" s="125"/>
      <c r="AL306" s="124"/>
      <c r="AM306" s="124"/>
      <c r="AN306" s="124"/>
      <c r="AO306" s="124"/>
      <c r="AP306" s="124"/>
      <c r="AQ306" s="124"/>
      <c r="AR306" s="123"/>
      <c r="AS306" s="123"/>
      <c r="AT306" s="123"/>
      <c r="AU306" s="122"/>
      <c r="AV306" s="122"/>
      <c r="AW306" s="122"/>
      <c r="AX306" s="120" t="s">
        <v>694</v>
      </c>
      <c r="AY306" s="120"/>
      <c r="AZ306" s="121"/>
      <c r="BA306" s="120"/>
      <c r="BB306" s="120"/>
      <c r="BC306" s="120"/>
      <c r="BD306" s="120"/>
      <c r="BE306" s="120"/>
      <c r="BF306" s="120"/>
      <c r="BG306" s="119"/>
      <c r="BH306" s="119"/>
      <c r="BI306" s="119"/>
      <c r="BJ306" s="119"/>
      <c r="BK306" s="118">
        <v>0</v>
      </c>
      <c r="BL306" s="118">
        <f t="shared" si="138"/>
        <v>1</v>
      </c>
      <c r="BM306" s="117"/>
      <c r="BN306" s="116">
        <v>0.5</v>
      </c>
      <c r="BO306" s="115"/>
      <c r="BP306" s="115"/>
      <c r="BQ306" s="115"/>
      <c r="BR306" s="115">
        <v>0.5</v>
      </c>
      <c r="BS306" s="115"/>
      <c r="BT306" s="115"/>
      <c r="BU306" s="114">
        <f t="shared" si="137"/>
        <v>0.5</v>
      </c>
      <c r="BV306" s="114"/>
      <c r="BW306" s="114"/>
      <c r="BX306" s="114"/>
      <c r="BY306" s="114"/>
      <c r="BZ306" s="114"/>
      <c r="CA306" s="114"/>
      <c r="CB306" s="113">
        <v>0.5</v>
      </c>
      <c r="CC306" s="113">
        <v>5</v>
      </c>
      <c r="CD306" s="113">
        <v>25</v>
      </c>
      <c r="CE306" s="113">
        <v>50</v>
      </c>
      <c r="CF306" s="113">
        <v>100</v>
      </c>
      <c r="CG306" s="113">
        <v>100</v>
      </c>
      <c r="CH306" s="113">
        <v>100</v>
      </c>
      <c r="CI306" s="112" t="s">
        <v>1074</v>
      </c>
      <c r="CJ306" s="111">
        <v>500</v>
      </c>
      <c r="CK306" s="111">
        <v>500</v>
      </c>
      <c r="CL306" s="111">
        <v>500</v>
      </c>
      <c r="CM306" s="111">
        <v>500</v>
      </c>
      <c r="CN306" s="111">
        <v>500</v>
      </c>
      <c r="CO306" s="111">
        <v>500</v>
      </c>
      <c r="CP306" s="111">
        <v>500</v>
      </c>
      <c r="CQ306" s="111"/>
      <c r="CR306" s="110"/>
      <c r="CS306" s="110"/>
      <c r="CT306" s="110"/>
      <c r="CU306" s="110"/>
      <c r="CV306" s="110"/>
      <c r="CW306" s="110"/>
      <c r="CX306" s="110"/>
      <c r="CY306" s="110"/>
      <c r="CZ306" s="110"/>
      <c r="DA306" s="110"/>
      <c r="DB306" s="110"/>
      <c r="DC306" s="110"/>
      <c r="DD306" s="110"/>
    </row>
    <row r="307" spans="1:108" x14ac:dyDescent="0.25">
      <c r="A307" s="146" t="s">
        <v>1108</v>
      </c>
      <c r="B307" s="146" t="s">
        <v>843</v>
      </c>
      <c r="C307" s="146" t="s">
        <v>1100</v>
      </c>
      <c r="D307" s="146" t="s">
        <v>1012</v>
      </c>
      <c r="E307" s="146" t="s">
        <v>1099</v>
      </c>
      <c r="F307" s="3" t="s">
        <v>1107</v>
      </c>
      <c r="G307" s="3" t="s">
        <v>863</v>
      </c>
      <c r="H307" s="145">
        <v>600</v>
      </c>
      <c r="I307" s="145">
        <v>600</v>
      </c>
      <c r="J307" s="145">
        <v>600</v>
      </c>
      <c r="K307" s="145">
        <v>600</v>
      </c>
      <c r="L307" s="145">
        <v>600</v>
      </c>
      <c r="M307" s="145">
        <v>600</v>
      </c>
      <c r="N307" s="145">
        <v>600</v>
      </c>
      <c r="O307" s="133">
        <v>1</v>
      </c>
      <c r="P307" s="145">
        <v>50</v>
      </c>
      <c r="Q307" s="145">
        <v>50</v>
      </c>
      <c r="R307" s="145">
        <v>50</v>
      </c>
      <c r="S307" s="145">
        <v>50</v>
      </c>
      <c r="T307" s="145">
        <v>50</v>
      </c>
      <c r="U307" s="145">
        <v>50</v>
      </c>
      <c r="V307" s="145">
        <v>50</v>
      </c>
      <c r="W307" s="145">
        <v>0</v>
      </c>
      <c r="X307" s="145">
        <v>0</v>
      </c>
      <c r="Y307" s="145">
        <v>0</v>
      </c>
      <c r="Z307" s="145">
        <v>0</v>
      </c>
      <c r="AA307" s="145">
        <v>0</v>
      </c>
      <c r="AB307" s="145">
        <v>0</v>
      </c>
      <c r="AC307" s="145">
        <v>0</v>
      </c>
      <c r="AD307" s="133">
        <v>0.05</v>
      </c>
      <c r="AE307" s="133">
        <v>0</v>
      </c>
      <c r="AF307" s="133">
        <v>20</v>
      </c>
      <c r="AG307" s="133">
        <v>20</v>
      </c>
      <c r="AH307" s="144">
        <v>31.536000000000001</v>
      </c>
      <c r="AI307" s="144" t="s">
        <v>1097</v>
      </c>
      <c r="AJ307" s="144" t="s">
        <v>695</v>
      </c>
      <c r="AK307" s="144"/>
      <c r="AL307" s="143"/>
      <c r="AM307" s="143"/>
      <c r="AN307" s="143"/>
      <c r="AO307" s="143"/>
      <c r="AP307" s="143"/>
      <c r="AQ307" s="143"/>
      <c r="AR307" s="142"/>
      <c r="AS307" s="142"/>
      <c r="AT307" s="142"/>
      <c r="AU307" s="141"/>
      <c r="AV307" s="141"/>
      <c r="AW307" s="141"/>
      <c r="AX307" s="140" t="s">
        <v>694</v>
      </c>
      <c r="AY307" s="140"/>
      <c r="AZ307" s="139"/>
      <c r="BA307" s="138"/>
      <c r="BB307" s="138"/>
      <c r="BC307" s="138"/>
      <c r="BD307" s="138"/>
      <c r="BE307" s="138"/>
      <c r="BF307" s="138"/>
      <c r="BG307" s="137"/>
      <c r="BH307" s="137"/>
      <c r="BI307" s="137"/>
      <c r="BJ307" s="137"/>
      <c r="BK307" s="136">
        <v>0</v>
      </c>
      <c r="BL307" s="136">
        <f t="shared" si="138"/>
        <v>1</v>
      </c>
      <c r="BM307" s="135"/>
      <c r="BN307" s="134">
        <v>0</v>
      </c>
      <c r="BO307" s="133"/>
      <c r="BP307" s="133"/>
      <c r="BQ307" s="133"/>
      <c r="BR307" s="133"/>
      <c r="BS307" s="133"/>
      <c r="BT307" s="133"/>
      <c r="BU307" s="132">
        <f t="shared" si="137"/>
        <v>0</v>
      </c>
      <c r="BV307" s="132"/>
      <c r="BW307" s="132"/>
      <c r="BX307" s="132"/>
      <c r="BY307" s="132"/>
      <c r="BZ307" s="132"/>
      <c r="CA307" s="132"/>
      <c r="CB307" s="131"/>
      <c r="CC307" s="131">
        <v>5</v>
      </c>
      <c r="CD307" s="131">
        <v>25</v>
      </c>
      <c r="CE307" s="131">
        <v>50</v>
      </c>
      <c r="CF307" s="131">
        <v>100</v>
      </c>
      <c r="CG307" s="131">
        <v>100</v>
      </c>
      <c r="CH307" s="131">
        <v>100</v>
      </c>
      <c r="CI307" s="130" t="s">
        <v>1074</v>
      </c>
      <c r="CJ307" s="129">
        <v>500</v>
      </c>
      <c r="CK307" s="129">
        <v>500</v>
      </c>
      <c r="CL307" s="129">
        <v>500</v>
      </c>
      <c r="CM307" s="129">
        <v>500</v>
      </c>
      <c r="CN307" s="129">
        <v>500</v>
      </c>
      <c r="CO307" s="129">
        <v>500</v>
      </c>
      <c r="CP307" s="129">
        <v>500</v>
      </c>
      <c r="CQ307" s="129"/>
      <c r="CR307" s="128"/>
      <c r="CS307" s="128"/>
      <c r="CT307" s="128"/>
      <c r="CU307" s="128"/>
      <c r="CV307" s="128"/>
      <c r="CW307" s="128"/>
      <c r="CX307" s="128"/>
      <c r="CY307" s="128"/>
      <c r="CZ307" s="128"/>
      <c r="DA307" s="128"/>
      <c r="DB307" s="128"/>
      <c r="DC307" s="128"/>
      <c r="DD307" s="128"/>
    </row>
    <row r="308" spans="1:108" x14ac:dyDescent="0.25">
      <c r="A308" s="127" t="s">
        <v>1106</v>
      </c>
      <c r="B308" s="127" t="s">
        <v>843</v>
      </c>
      <c r="C308" s="127" t="s">
        <v>1100</v>
      </c>
      <c r="D308" s="127" t="s">
        <v>1012</v>
      </c>
      <c r="E308" s="127" t="s">
        <v>1099</v>
      </c>
      <c r="F308" s="1" t="s">
        <v>1105</v>
      </c>
      <c r="G308" s="1" t="s">
        <v>863</v>
      </c>
      <c r="H308" s="126">
        <v>1000</v>
      </c>
      <c r="I308" s="126">
        <v>1000</v>
      </c>
      <c r="J308" s="126">
        <v>1000</v>
      </c>
      <c r="K308" s="126">
        <v>1000</v>
      </c>
      <c r="L308" s="126">
        <v>1000</v>
      </c>
      <c r="M308" s="126">
        <v>1000</v>
      </c>
      <c r="N308" s="126">
        <v>1000</v>
      </c>
      <c r="O308" s="115">
        <v>1</v>
      </c>
      <c r="P308" s="126">
        <v>30</v>
      </c>
      <c r="Q308" s="126">
        <v>30</v>
      </c>
      <c r="R308" s="126">
        <v>30</v>
      </c>
      <c r="S308" s="126">
        <v>30</v>
      </c>
      <c r="T308" s="126">
        <v>30</v>
      </c>
      <c r="U308" s="126">
        <v>30</v>
      </c>
      <c r="V308" s="126">
        <v>30</v>
      </c>
      <c r="W308" s="126">
        <v>0</v>
      </c>
      <c r="X308" s="126">
        <v>0</v>
      </c>
      <c r="Y308" s="126">
        <v>0</v>
      </c>
      <c r="Z308" s="126">
        <v>0</v>
      </c>
      <c r="AA308" s="126">
        <v>0</v>
      </c>
      <c r="AB308" s="126">
        <v>0</v>
      </c>
      <c r="AC308" s="126">
        <v>0</v>
      </c>
      <c r="AD308" s="115">
        <v>0.05</v>
      </c>
      <c r="AE308" s="115">
        <v>0</v>
      </c>
      <c r="AF308" s="115">
        <v>15</v>
      </c>
      <c r="AG308" s="115">
        <v>15</v>
      </c>
      <c r="AH308" s="125">
        <v>31.536000000000001</v>
      </c>
      <c r="AI308" s="125" t="s">
        <v>1097</v>
      </c>
      <c r="AJ308" s="125" t="s">
        <v>695</v>
      </c>
      <c r="AK308" s="125"/>
      <c r="AL308" s="124"/>
      <c r="AM308" s="124"/>
      <c r="AN308" s="124"/>
      <c r="AO308" s="124"/>
      <c r="AP308" s="124"/>
      <c r="AQ308" s="124"/>
      <c r="AR308" s="123"/>
      <c r="AS308" s="123"/>
      <c r="AT308" s="123"/>
      <c r="AU308" s="122"/>
      <c r="AV308" s="122"/>
      <c r="AW308" s="122"/>
      <c r="AX308" s="120" t="s">
        <v>694</v>
      </c>
      <c r="AY308" s="120"/>
      <c r="AZ308" s="121"/>
      <c r="BA308" s="120"/>
      <c r="BB308" s="120"/>
      <c r="BC308" s="120"/>
      <c r="BD308" s="120"/>
      <c r="BE308" s="120"/>
      <c r="BF308" s="120"/>
      <c r="BG308" s="119"/>
      <c r="BH308" s="119"/>
      <c r="BI308" s="119"/>
      <c r="BJ308" s="119"/>
      <c r="BK308" s="118">
        <v>0</v>
      </c>
      <c r="BL308" s="118">
        <f t="shared" si="138"/>
        <v>1</v>
      </c>
      <c r="BM308" s="117"/>
      <c r="BN308" s="116">
        <v>0</v>
      </c>
      <c r="BO308" s="115"/>
      <c r="BP308" s="115"/>
      <c r="BQ308" s="115"/>
      <c r="BR308" s="115"/>
      <c r="BS308" s="115"/>
      <c r="BT308" s="115"/>
      <c r="BU308" s="114">
        <f t="shared" si="137"/>
        <v>0</v>
      </c>
      <c r="BV308" s="114"/>
      <c r="BW308" s="114"/>
      <c r="BX308" s="114"/>
      <c r="BY308" s="114"/>
      <c r="BZ308" s="114"/>
      <c r="CA308" s="114"/>
      <c r="CB308" s="113"/>
      <c r="CC308" s="113">
        <v>5</v>
      </c>
      <c r="CD308" s="113">
        <v>25</v>
      </c>
      <c r="CE308" s="113">
        <v>50</v>
      </c>
      <c r="CF308" s="113">
        <v>100</v>
      </c>
      <c r="CG308" s="113">
        <v>100</v>
      </c>
      <c r="CH308" s="113">
        <v>100</v>
      </c>
      <c r="CI308" s="112" t="s">
        <v>1074</v>
      </c>
      <c r="CJ308" s="111">
        <v>500</v>
      </c>
      <c r="CK308" s="111">
        <v>500</v>
      </c>
      <c r="CL308" s="111">
        <v>500</v>
      </c>
      <c r="CM308" s="111">
        <v>500</v>
      </c>
      <c r="CN308" s="111">
        <v>500</v>
      </c>
      <c r="CO308" s="111">
        <v>500</v>
      </c>
      <c r="CP308" s="111">
        <v>500</v>
      </c>
      <c r="CQ308" s="111"/>
      <c r="CR308" s="110"/>
      <c r="CS308" s="110"/>
      <c r="CT308" s="110"/>
      <c r="CU308" s="110"/>
      <c r="CV308" s="110"/>
      <c r="CW308" s="110"/>
      <c r="CX308" s="110"/>
      <c r="CY308" s="110"/>
      <c r="CZ308" s="110"/>
      <c r="DA308" s="110"/>
      <c r="DB308" s="110"/>
      <c r="DC308" s="110"/>
      <c r="DD308" s="110"/>
    </row>
    <row r="309" spans="1:108" x14ac:dyDescent="0.25">
      <c r="A309" s="146" t="s">
        <v>1104</v>
      </c>
      <c r="B309" s="146" t="s">
        <v>843</v>
      </c>
      <c r="C309" s="146" t="s">
        <v>1100</v>
      </c>
      <c r="D309" s="146" t="s">
        <v>1012</v>
      </c>
      <c r="E309" s="146" t="s">
        <v>1099</v>
      </c>
      <c r="F309" s="3" t="s">
        <v>1103</v>
      </c>
      <c r="G309" s="3" t="s">
        <v>791</v>
      </c>
      <c r="H309" s="145">
        <v>100</v>
      </c>
      <c r="I309" s="145">
        <v>100</v>
      </c>
      <c r="J309" s="145">
        <v>100</v>
      </c>
      <c r="K309" s="145">
        <v>100</v>
      </c>
      <c r="L309" s="145">
        <v>100</v>
      </c>
      <c r="M309" s="145">
        <v>100</v>
      </c>
      <c r="N309" s="145">
        <v>100</v>
      </c>
      <c r="O309" s="133">
        <v>1</v>
      </c>
      <c r="P309" s="145">
        <v>1.5</v>
      </c>
      <c r="Q309" s="145">
        <v>1.5</v>
      </c>
      <c r="R309" s="145">
        <v>1.5</v>
      </c>
      <c r="S309" s="145">
        <v>1.5</v>
      </c>
      <c r="T309" s="145">
        <v>1.5</v>
      </c>
      <c r="U309" s="145">
        <v>1.5</v>
      </c>
      <c r="V309" s="145">
        <v>1.5</v>
      </c>
      <c r="W309" s="145">
        <v>0</v>
      </c>
      <c r="X309" s="145">
        <v>0</v>
      </c>
      <c r="Y309" s="145">
        <v>0</v>
      </c>
      <c r="Z309" s="145">
        <v>0</v>
      </c>
      <c r="AA309" s="145">
        <v>0</v>
      </c>
      <c r="AB309" s="145">
        <v>0</v>
      </c>
      <c r="AC309" s="145">
        <v>0</v>
      </c>
      <c r="AD309" s="133">
        <v>0.05</v>
      </c>
      <c r="AE309" s="133">
        <v>0</v>
      </c>
      <c r="AF309" s="133">
        <v>30</v>
      </c>
      <c r="AG309" s="133">
        <v>30</v>
      </c>
      <c r="AH309" s="144">
        <v>1</v>
      </c>
      <c r="AI309" s="144" t="s">
        <v>722</v>
      </c>
      <c r="AJ309" s="144" t="s">
        <v>695</v>
      </c>
      <c r="AK309" s="144"/>
      <c r="AL309" s="143"/>
      <c r="AM309" s="143"/>
      <c r="AN309" s="143"/>
      <c r="AO309" s="143"/>
      <c r="AP309" s="143"/>
      <c r="AQ309" s="143"/>
      <c r="AR309" s="142"/>
      <c r="AS309" s="142"/>
      <c r="AT309" s="142"/>
      <c r="AU309" s="141"/>
      <c r="AV309" s="141"/>
      <c r="AW309" s="141"/>
      <c r="AX309" s="140" t="s">
        <v>874</v>
      </c>
      <c r="AY309" s="140" t="s">
        <v>1099</v>
      </c>
      <c r="AZ309" s="139">
        <v>1E-4</v>
      </c>
      <c r="BA309" s="138">
        <v>1500</v>
      </c>
      <c r="BB309" s="138" t="s">
        <v>1102</v>
      </c>
      <c r="BC309" s="138">
        <v>0.1</v>
      </c>
      <c r="BD309" s="138"/>
      <c r="BE309" s="138"/>
      <c r="BF309" s="138"/>
      <c r="BG309" s="137"/>
      <c r="BH309" s="137"/>
      <c r="BI309" s="137"/>
      <c r="BJ309" s="137"/>
      <c r="BK309" s="136">
        <v>0</v>
      </c>
      <c r="BL309" s="136">
        <f t="shared" si="138"/>
        <v>1</v>
      </c>
      <c r="BM309" s="135"/>
      <c r="BN309" s="134">
        <v>0</v>
      </c>
      <c r="BO309" s="133"/>
      <c r="BP309" s="133"/>
      <c r="BQ309" s="133"/>
      <c r="BR309" s="133"/>
      <c r="BS309" s="133"/>
      <c r="BT309" s="133"/>
      <c r="BU309" s="132">
        <f t="shared" si="137"/>
        <v>0</v>
      </c>
      <c r="BV309" s="132"/>
      <c r="BW309" s="132"/>
      <c r="BX309" s="132"/>
      <c r="BY309" s="132"/>
      <c r="BZ309" s="132"/>
      <c r="CA309" s="132"/>
      <c r="CB309" s="131">
        <v>0.5</v>
      </c>
      <c r="CC309" s="131">
        <v>1.25</v>
      </c>
      <c r="CD309" s="131">
        <v>2</v>
      </c>
      <c r="CE309" s="131">
        <v>5</v>
      </c>
      <c r="CF309" s="131">
        <v>100</v>
      </c>
      <c r="CG309" s="131">
        <v>100</v>
      </c>
      <c r="CH309" s="131">
        <v>100</v>
      </c>
      <c r="CI309" s="130" t="s">
        <v>1074</v>
      </c>
      <c r="CJ309" s="129">
        <v>50</v>
      </c>
      <c r="CK309" s="129">
        <v>50</v>
      </c>
      <c r="CL309" s="129">
        <v>50</v>
      </c>
      <c r="CM309" s="129">
        <v>50</v>
      </c>
      <c r="CN309" s="129">
        <v>50</v>
      </c>
      <c r="CO309" s="129">
        <v>50</v>
      </c>
      <c r="CP309" s="129">
        <v>50</v>
      </c>
      <c r="CQ309" s="129"/>
      <c r="CR309" s="128"/>
      <c r="CS309" s="128"/>
      <c r="CT309" s="128"/>
      <c r="CU309" s="128"/>
      <c r="CV309" s="128"/>
      <c r="CW309" s="128"/>
      <c r="CX309" s="128"/>
      <c r="CY309" s="128"/>
      <c r="CZ309" s="128"/>
      <c r="DA309" s="128"/>
      <c r="DB309" s="128"/>
      <c r="DC309" s="128"/>
      <c r="DD309" s="128"/>
    </row>
    <row r="310" spans="1:108" x14ac:dyDescent="0.25">
      <c r="A310" s="127" t="s">
        <v>1101</v>
      </c>
      <c r="B310" s="127" t="s">
        <v>843</v>
      </c>
      <c r="C310" s="127" t="s">
        <v>1100</v>
      </c>
      <c r="D310" s="127" t="s">
        <v>1012</v>
      </c>
      <c r="E310" s="127" t="s">
        <v>1099</v>
      </c>
      <c r="F310" s="1" t="s">
        <v>1098</v>
      </c>
      <c r="G310" s="1" t="s">
        <v>863</v>
      </c>
      <c r="H310" s="126">
        <v>80</v>
      </c>
      <c r="I310" s="126">
        <v>75</v>
      </c>
      <c r="J310" s="126">
        <v>70</v>
      </c>
      <c r="K310" s="126">
        <v>65</v>
      </c>
      <c r="L310" s="126">
        <v>60</v>
      </c>
      <c r="M310" s="126">
        <v>55</v>
      </c>
      <c r="N310" s="126">
        <v>50</v>
      </c>
      <c r="O310" s="115">
        <v>1</v>
      </c>
      <c r="P310" s="126">
        <v>5</v>
      </c>
      <c r="Q310" s="126">
        <v>5</v>
      </c>
      <c r="R310" s="126">
        <v>5</v>
      </c>
      <c r="S310" s="126">
        <v>5</v>
      </c>
      <c r="T310" s="126">
        <v>5</v>
      </c>
      <c r="U310" s="126">
        <v>5</v>
      </c>
      <c r="V310" s="126">
        <v>5</v>
      </c>
      <c r="W310" s="126">
        <v>0</v>
      </c>
      <c r="X310" s="126">
        <v>0</v>
      </c>
      <c r="Y310" s="126">
        <v>0</v>
      </c>
      <c r="Z310" s="126">
        <v>0</v>
      </c>
      <c r="AA310" s="126">
        <v>0</v>
      </c>
      <c r="AB310" s="126">
        <v>0</v>
      </c>
      <c r="AC310" s="126">
        <v>0</v>
      </c>
      <c r="AD310" s="115">
        <v>0.05</v>
      </c>
      <c r="AE310" s="115">
        <v>0</v>
      </c>
      <c r="AF310" s="115">
        <v>20</v>
      </c>
      <c r="AG310" s="115">
        <v>20</v>
      </c>
      <c r="AH310" s="125">
        <v>31.536000000000001</v>
      </c>
      <c r="AI310" s="125" t="s">
        <v>1097</v>
      </c>
      <c r="AJ310" s="125" t="s">
        <v>695</v>
      </c>
      <c r="AK310" s="125"/>
      <c r="AL310" s="124"/>
      <c r="AM310" s="124"/>
      <c r="AN310" s="124"/>
      <c r="AO310" s="124"/>
      <c r="AP310" s="124"/>
      <c r="AQ310" s="124"/>
      <c r="AR310" s="123"/>
      <c r="AS310" s="123"/>
      <c r="AT310" s="123"/>
      <c r="AU310" s="122"/>
      <c r="AV310" s="122"/>
      <c r="AW310" s="122"/>
      <c r="AX310" s="120" t="s">
        <v>694</v>
      </c>
      <c r="AY310" s="120"/>
      <c r="AZ310" s="121"/>
      <c r="BA310" s="120"/>
      <c r="BB310" s="120"/>
      <c r="BC310" s="120"/>
      <c r="BD310" s="120"/>
      <c r="BE310" s="120"/>
      <c r="BF310" s="120"/>
      <c r="BG310" s="119"/>
      <c r="BH310" s="119"/>
      <c r="BI310" s="119"/>
      <c r="BJ310" s="119"/>
      <c r="BK310" s="118">
        <v>0</v>
      </c>
      <c r="BL310" s="118">
        <f t="shared" si="138"/>
        <v>1</v>
      </c>
      <c r="BM310" s="117"/>
      <c r="BN310" s="116">
        <v>0</v>
      </c>
      <c r="BO310" s="115"/>
      <c r="BP310" s="115"/>
      <c r="BQ310" s="115"/>
      <c r="BR310" s="115"/>
      <c r="BS310" s="115"/>
      <c r="BT310" s="115"/>
      <c r="BU310" s="114">
        <f t="shared" si="137"/>
        <v>0</v>
      </c>
      <c r="BV310" s="114"/>
      <c r="BW310" s="114"/>
      <c r="BX310" s="114"/>
      <c r="BY310" s="114"/>
      <c r="BZ310" s="114"/>
      <c r="CA310" s="114"/>
      <c r="CB310" s="113"/>
      <c r="CC310" s="113">
        <v>5</v>
      </c>
      <c r="CD310" s="113">
        <v>25</v>
      </c>
      <c r="CE310" s="113">
        <v>50</v>
      </c>
      <c r="CF310" s="113">
        <v>100</v>
      </c>
      <c r="CG310" s="113">
        <v>100</v>
      </c>
      <c r="CH310" s="113">
        <v>100</v>
      </c>
      <c r="CI310" s="112" t="s">
        <v>1074</v>
      </c>
      <c r="CJ310" s="111">
        <v>500</v>
      </c>
      <c r="CK310" s="111">
        <v>500</v>
      </c>
      <c r="CL310" s="111">
        <v>500</v>
      </c>
      <c r="CM310" s="111">
        <v>500</v>
      </c>
      <c r="CN310" s="111">
        <v>500</v>
      </c>
      <c r="CO310" s="111">
        <v>500</v>
      </c>
      <c r="CP310" s="111">
        <v>500</v>
      </c>
      <c r="CQ310" s="111"/>
      <c r="CR310" s="110"/>
      <c r="CS310" s="110"/>
      <c r="CT310" s="110"/>
      <c r="CU310" s="110"/>
      <c r="CV310" s="110"/>
      <c r="CW310" s="110"/>
      <c r="CX310" s="110"/>
      <c r="CY310" s="110"/>
      <c r="CZ310" s="110"/>
      <c r="DA310" s="110"/>
      <c r="DB310" s="110"/>
      <c r="DC310" s="110"/>
      <c r="DD310" s="110"/>
    </row>
    <row r="311" spans="1:108" x14ac:dyDescent="0.25">
      <c r="A311" s="146" t="s">
        <v>1096</v>
      </c>
      <c r="B311" s="146" t="s">
        <v>843</v>
      </c>
      <c r="C311" s="146" t="s">
        <v>1077</v>
      </c>
      <c r="D311" s="146" t="s">
        <v>1012</v>
      </c>
      <c r="E311" s="146" t="s">
        <v>1085</v>
      </c>
      <c r="F311" s="3" t="s">
        <v>1095</v>
      </c>
      <c r="G311" s="3" t="s">
        <v>863</v>
      </c>
      <c r="H311" s="145">
        <v>600</v>
      </c>
      <c r="I311" s="145">
        <v>600</v>
      </c>
      <c r="J311" s="145">
        <v>600</v>
      </c>
      <c r="K311" s="145">
        <v>600</v>
      </c>
      <c r="L311" s="145">
        <v>600</v>
      </c>
      <c r="M311" s="145">
        <v>600</v>
      </c>
      <c r="N311" s="145">
        <v>600</v>
      </c>
      <c r="O311" s="133">
        <v>1</v>
      </c>
      <c r="P311" s="145">
        <v>60</v>
      </c>
      <c r="Q311" s="145">
        <v>60</v>
      </c>
      <c r="R311" s="145">
        <v>60</v>
      </c>
      <c r="S311" s="145">
        <v>60</v>
      </c>
      <c r="T311" s="145">
        <v>60</v>
      </c>
      <c r="U311" s="145">
        <v>60</v>
      </c>
      <c r="V311" s="145">
        <v>60</v>
      </c>
      <c r="W311" s="145">
        <v>0</v>
      </c>
      <c r="X311" s="145">
        <v>0</v>
      </c>
      <c r="Y311" s="145">
        <v>0</v>
      </c>
      <c r="Z311" s="145">
        <v>0</v>
      </c>
      <c r="AA311" s="145">
        <v>0</v>
      </c>
      <c r="AB311" s="145">
        <v>0</v>
      </c>
      <c r="AC311" s="145">
        <v>0</v>
      </c>
      <c r="AD311" s="133">
        <v>0.05</v>
      </c>
      <c r="AE311" s="133">
        <v>0</v>
      </c>
      <c r="AF311" s="133">
        <v>10</v>
      </c>
      <c r="AG311" s="133">
        <v>10</v>
      </c>
      <c r="AH311" s="144">
        <v>31.536000000000001</v>
      </c>
      <c r="AI311" s="144" t="s">
        <v>1041</v>
      </c>
      <c r="AJ311" s="144" t="s">
        <v>905</v>
      </c>
      <c r="AK311" s="144"/>
      <c r="AL311" s="143" t="s">
        <v>1085</v>
      </c>
      <c r="AM311" s="143" t="s">
        <v>901</v>
      </c>
      <c r="AN311" s="143">
        <v>0.95</v>
      </c>
      <c r="AO311" s="143" t="s">
        <v>850</v>
      </c>
      <c r="AP311" s="143">
        <v>0.2</v>
      </c>
      <c r="AQ311" s="143">
        <v>0.15</v>
      </c>
      <c r="AR311" s="142"/>
      <c r="AS311" s="142"/>
      <c r="AT311" s="142"/>
      <c r="AU311" s="141"/>
      <c r="AV311" s="141"/>
      <c r="AW311" s="141"/>
      <c r="AX311" s="140" t="s">
        <v>694</v>
      </c>
      <c r="AY311" s="140"/>
      <c r="AZ311" s="139"/>
      <c r="BA311" s="138"/>
      <c r="BB311" s="138"/>
      <c r="BC311" s="138"/>
      <c r="BD311" s="138"/>
      <c r="BE311" s="138"/>
      <c r="BF311" s="138"/>
      <c r="BG311" s="137"/>
      <c r="BH311" s="137"/>
      <c r="BI311" s="137"/>
      <c r="BJ311" s="137"/>
      <c r="BK311" s="136">
        <v>0</v>
      </c>
      <c r="BL311" s="136">
        <f t="shared" si="138"/>
        <v>1</v>
      </c>
      <c r="BM311" s="135"/>
      <c r="BN311" s="134">
        <v>1.6</v>
      </c>
      <c r="BO311" s="133">
        <v>1</v>
      </c>
      <c r="BP311" s="133">
        <v>0.6</v>
      </c>
      <c r="BQ311" s="133"/>
      <c r="BR311" s="133"/>
      <c r="BS311" s="133"/>
      <c r="BT311" s="133"/>
      <c r="BU311" s="132">
        <f t="shared" si="137"/>
        <v>1.6</v>
      </c>
      <c r="BV311" s="132"/>
      <c r="BW311" s="132"/>
      <c r="BX311" s="132"/>
      <c r="BY311" s="132"/>
      <c r="BZ311" s="132"/>
      <c r="CA311" s="132"/>
      <c r="CB311" s="131">
        <v>1.7</v>
      </c>
      <c r="CC311" s="131">
        <v>3</v>
      </c>
      <c r="CD311" s="131">
        <v>3</v>
      </c>
      <c r="CE311" s="131">
        <v>3</v>
      </c>
      <c r="CF311" s="131">
        <v>3</v>
      </c>
      <c r="CG311" s="131">
        <v>3</v>
      </c>
      <c r="CH311" s="131">
        <v>3</v>
      </c>
      <c r="CI311" s="130" t="s">
        <v>1074</v>
      </c>
      <c r="CJ311" s="129">
        <v>100</v>
      </c>
      <c r="CK311" s="129">
        <v>100</v>
      </c>
      <c r="CL311" s="129">
        <v>100</v>
      </c>
      <c r="CM311" s="129">
        <v>100</v>
      </c>
      <c r="CN311" s="129">
        <v>100</v>
      </c>
      <c r="CO311" s="129">
        <v>100</v>
      </c>
      <c r="CP311" s="129">
        <v>100</v>
      </c>
      <c r="CQ311" s="129"/>
      <c r="CR311" s="128"/>
      <c r="CS311" s="128"/>
      <c r="CT311" s="128"/>
      <c r="CU311" s="128"/>
      <c r="CV311" s="128"/>
      <c r="CW311" s="128"/>
      <c r="CX311" s="128"/>
      <c r="CY311" s="128"/>
      <c r="CZ311" s="128"/>
      <c r="DA311" s="128"/>
      <c r="DB311" s="128"/>
      <c r="DC311" s="128"/>
      <c r="DD311" s="128"/>
    </row>
    <row r="312" spans="1:108" x14ac:dyDescent="0.25">
      <c r="A312" s="127" t="s">
        <v>1094</v>
      </c>
      <c r="B312" s="127" t="s">
        <v>843</v>
      </c>
      <c r="C312" s="127" t="s">
        <v>1077</v>
      </c>
      <c r="D312" s="127" t="s">
        <v>1012</v>
      </c>
      <c r="E312" s="127" t="s">
        <v>1085</v>
      </c>
      <c r="F312" s="1" t="s">
        <v>1093</v>
      </c>
      <c r="G312" s="1" t="s">
        <v>863</v>
      </c>
      <c r="H312" s="126">
        <v>40</v>
      </c>
      <c r="I312" s="126">
        <v>40</v>
      </c>
      <c r="J312" s="126">
        <v>40</v>
      </c>
      <c r="K312" s="126">
        <v>40</v>
      </c>
      <c r="L312" s="126">
        <v>40</v>
      </c>
      <c r="M312" s="126">
        <v>40</v>
      </c>
      <c r="N312" s="126">
        <v>40</v>
      </c>
      <c r="O312" s="115">
        <v>1</v>
      </c>
      <c r="P312" s="126">
        <v>2</v>
      </c>
      <c r="Q312" s="126">
        <v>2</v>
      </c>
      <c r="R312" s="126">
        <v>2</v>
      </c>
      <c r="S312" s="126">
        <v>2</v>
      </c>
      <c r="T312" s="126">
        <v>2</v>
      </c>
      <c r="U312" s="126">
        <v>2</v>
      </c>
      <c r="V312" s="126">
        <v>2</v>
      </c>
      <c r="W312" s="126">
        <v>0</v>
      </c>
      <c r="X312" s="126">
        <v>0</v>
      </c>
      <c r="Y312" s="126">
        <v>0</v>
      </c>
      <c r="Z312" s="126">
        <v>0</v>
      </c>
      <c r="AA312" s="126">
        <v>0</v>
      </c>
      <c r="AB312" s="126">
        <v>0</v>
      </c>
      <c r="AC312" s="126">
        <v>0</v>
      </c>
      <c r="AD312" s="115">
        <v>0.05</v>
      </c>
      <c r="AE312" s="115">
        <v>0</v>
      </c>
      <c r="AF312" s="115">
        <v>10</v>
      </c>
      <c r="AG312" s="115">
        <v>10</v>
      </c>
      <c r="AH312" s="125">
        <v>31.536000000000001</v>
      </c>
      <c r="AI312" s="125" t="s">
        <v>722</v>
      </c>
      <c r="AJ312" s="125" t="s">
        <v>905</v>
      </c>
      <c r="AK312" s="125"/>
      <c r="AL312" s="124"/>
      <c r="AM312" s="124"/>
      <c r="AN312" s="124"/>
      <c r="AO312" s="124"/>
      <c r="AP312" s="124"/>
      <c r="AQ312" s="124"/>
      <c r="AR312" s="123"/>
      <c r="AS312" s="123"/>
      <c r="AT312" s="123"/>
      <c r="AU312" s="122"/>
      <c r="AV312" s="122"/>
      <c r="AW312" s="122"/>
      <c r="AX312" s="120" t="s">
        <v>694</v>
      </c>
      <c r="AY312" s="120"/>
      <c r="AZ312" s="121"/>
      <c r="BA312" s="120"/>
      <c r="BB312" s="120"/>
      <c r="BC312" s="120"/>
      <c r="BD312" s="120"/>
      <c r="BE312" s="120"/>
      <c r="BF312" s="120"/>
      <c r="BG312" s="119"/>
      <c r="BH312" s="119"/>
      <c r="BI312" s="119"/>
      <c r="BJ312" s="119"/>
      <c r="BK312" s="118">
        <v>0</v>
      </c>
      <c r="BL312" s="118">
        <f t="shared" si="138"/>
        <v>1</v>
      </c>
      <c r="BM312" s="117"/>
      <c r="BN312" s="116">
        <v>1</v>
      </c>
      <c r="BO312" s="115">
        <v>0.5</v>
      </c>
      <c r="BP312" s="115">
        <v>0.5</v>
      </c>
      <c r="BQ312" s="115"/>
      <c r="BR312" s="115"/>
      <c r="BS312" s="115"/>
      <c r="BT312" s="115"/>
      <c r="BU312" s="114">
        <f t="shared" si="137"/>
        <v>1</v>
      </c>
      <c r="BV312" s="114"/>
      <c r="BW312" s="114"/>
      <c r="BX312" s="114"/>
      <c r="BY312" s="114"/>
      <c r="BZ312" s="114"/>
      <c r="CA312" s="114"/>
      <c r="CB312" s="113">
        <v>1</v>
      </c>
      <c r="CC312" s="113">
        <v>1.5</v>
      </c>
      <c r="CD312" s="113">
        <v>3</v>
      </c>
      <c r="CE312" s="113">
        <v>3</v>
      </c>
      <c r="CF312" s="113">
        <v>3</v>
      </c>
      <c r="CG312" s="113">
        <v>3</v>
      </c>
      <c r="CH312" s="113">
        <v>3</v>
      </c>
      <c r="CI312" s="112" t="s">
        <v>1074</v>
      </c>
      <c r="CJ312" s="111">
        <v>100</v>
      </c>
      <c r="CK312" s="111">
        <v>100</v>
      </c>
      <c r="CL312" s="111">
        <v>100</v>
      </c>
      <c r="CM312" s="111">
        <v>100</v>
      </c>
      <c r="CN312" s="111">
        <v>100</v>
      </c>
      <c r="CO312" s="111">
        <v>100</v>
      </c>
      <c r="CP312" s="111">
        <v>100</v>
      </c>
      <c r="CQ312" s="111"/>
      <c r="CR312" s="110"/>
      <c r="CS312" s="110"/>
      <c r="CT312" s="110"/>
      <c r="CU312" s="110"/>
      <c r="CV312" s="110"/>
      <c r="CW312" s="110"/>
      <c r="CX312" s="110"/>
      <c r="CY312" s="110"/>
      <c r="CZ312" s="110"/>
      <c r="DA312" s="110"/>
      <c r="DB312" s="110"/>
      <c r="DC312" s="110"/>
      <c r="DD312" s="110"/>
    </row>
    <row r="313" spans="1:108" x14ac:dyDescent="0.25">
      <c r="A313" s="146" t="s">
        <v>1092</v>
      </c>
      <c r="B313" s="146" t="s">
        <v>843</v>
      </c>
      <c r="C313" s="146" t="s">
        <v>1077</v>
      </c>
      <c r="D313" s="146" t="s">
        <v>1012</v>
      </c>
      <c r="E313" s="146" t="s">
        <v>1085</v>
      </c>
      <c r="F313" s="3" t="s">
        <v>1091</v>
      </c>
      <c r="G313" s="3" t="s">
        <v>863</v>
      </c>
      <c r="H313" s="145">
        <v>1100</v>
      </c>
      <c r="I313" s="145">
        <v>1100</v>
      </c>
      <c r="J313" s="145">
        <v>1100</v>
      </c>
      <c r="K313" s="145">
        <v>1100</v>
      </c>
      <c r="L313" s="145">
        <v>1100</v>
      </c>
      <c r="M313" s="145">
        <v>1100</v>
      </c>
      <c r="N313" s="145">
        <v>1100</v>
      </c>
      <c r="O313" s="133">
        <v>1</v>
      </c>
      <c r="P313" s="145">
        <v>30</v>
      </c>
      <c r="Q313" s="145">
        <v>30</v>
      </c>
      <c r="R313" s="145">
        <v>30</v>
      </c>
      <c r="S313" s="145">
        <v>30</v>
      </c>
      <c r="T313" s="145">
        <v>30</v>
      </c>
      <c r="U313" s="145">
        <v>30</v>
      </c>
      <c r="V313" s="145">
        <v>30</v>
      </c>
      <c r="W313" s="145">
        <v>0</v>
      </c>
      <c r="X313" s="145">
        <v>0</v>
      </c>
      <c r="Y313" s="145">
        <v>0</v>
      </c>
      <c r="Z313" s="145">
        <v>0</v>
      </c>
      <c r="AA313" s="145">
        <v>0</v>
      </c>
      <c r="AB313" s="145">
        <v>0</v>
      </c>
      <c r="AC313" s="145">
        <v>0</v>
      </c>
      <c r="AD313" s="133">
        <v>0.05</v>
      </c>
      <c r="AE313" s="133">
        <v>0</v>
      </c>
      <c r="AF313" s="133">
        <v>35</v>
      </c>
      <c r="AG313" s="133">
        <v>35</v>
      </c>
      <c r="AH313" s="144">
        <v>31.536000000000001</v>
      </c>
      <c r="AI313" s="144" t="s">
        <v>722</v>
      </c>
      <c r="AJ313" s="144" t="s">
        <v>905</v>
      </c>
      <c r="AK313" s="144"/>
      <c r="AL313" s="143"/>
      <c r="AM313" s="143"/>
      <c r="AN313" s="143"/>
      <c r="AO313" s="143"/>
      <c r="AP313" s="143"/>
      <c r="AQ313" s="143"/>
      <c r="AR313" s="142"/>
      <c r="AS313" s="142"/>
      <c r="AT313" s="142"/>
      <c r="AU313" s="141"/>
      <c r="AV313" s="141"/>
      <c r="AW313" s="141"/>
      <c r="AX313" s="140" t="s">
        <v>694</v>
      </c>
      <c r="AY313" s="140"/>
      <c r="AZ313" s="139"/>
      <c r="BA313" s="138"/>
      <c r="BB313" s="138"/>
      <c r="BC313" s="138"/>
      <c r="BD313" s="138"/>
      <c r="BE313" s="138"/>
      <c r="BF313" s="138"/>
      <c r="BG313" s="137"/>
      <c r="BH313" s="137"/>
      <c r="BI313" s="137"/>
      <c r="BJ313" s="137"/>
      <c r="BK313" s="136">
        <v>0</v>
      </c>
      <c r="BL313" s="136">
        <f t="shared" si="138"/>
        <v>1</v>
      </c>
      <c r="BM313" s="135"/>
      <c r="BN313" s="134">
        <v>0.2</v>
      </c>
      <c r="BO313" s="133"/>
      <c r="BP313" s="133"/>
      <c r="BQ313" s="133"/>
      <c r="BR313" s="133"/>
      <c r="BS313" s="133"/>
      <c r="BT313" s="133">
        <v>0.2</v>
      </c>
      <c r="BU313" s="132">
        <f t="shared" si="137"/>
        <v>0.2</v>
      </c>
      <c r="BV313" s="132"/>
      <c r="BW313" s="132"/>
      <c r="BX313" s="132"/>
      <c r="BY313" s="132"/>
      <c r="BZ313" s="132"/>
      <c r="CA313" s="132"/>
      <c r="CB313" s="131">
        <v>0.2</v>
      </c>
      <c r="CC313" s="131">
        <v>1.5</v>
      </c>
      <c r="CD313" s="131">
        <v>3</v>
      </c>
      <c r="CE313" s="131">
        <v>3</v>
      </c>
      <c r="CF313" s="131">
        <v>3</v>
      </c>
      <c r="CG313" s="131">
        <v>3</v>
      </c>
      <c r="CH313" s="131">
        <v>3</v>
      </c>
      <c r="CI313" s="130" t="s">
        <v>1074</v>
      </c>
      <c r="CJ313" s="129">
        <v>100</v>
      </c>
      <c r="CK313" s="129">
        <v>100</v>
      </c>
      <c r="CL313" s="129">
        <v>100</v>
      </c>
      <c r="CM313" s="129">
        <v>100</v>
      </c>
      <c r="CN313" s="129">
        <v>100</v>
      </c>
      <c r="CO313" s="129">
        <v>100</v>
      </c>
      <c r="CP313" s="129">
        <v>100</v>
      </c>
      <c r="CQ313" s="129"/>
      <c r="CR313" s="128"/>
      <c r="CS313" s="128"/>
      <c r="CT313" s="128"/>
      <c r="CU313" s="128"/>
      <c r="CV313" s="128"/>
      <c r="CW313" s="128"/>
      <c r="CX313" s="128"/>
      <c r="CY313" s="128"/>
      <c r="CZ313" s="128"/>
      <c r="DA313" s="128"/>
      <c r="DB313" s="128"/>
      <c r="DC313" s="128"/>
      <c r="DD313" s="128"/>
    </row>
    <row r="314" spans="1:108" x14ac:dyDescent="0.25">
      <c r="A314" s="127" t="s">
        <v>1090</v>
      </c>
      <c r="B314" s="127" t="s">
        <v>843</v>
      </c>
      <c r="C314" s="127" t="s">
        <v>1077</v>
      </c>
      <c r="D314" s="127" t="s">
        <v>1012</v>
      </c>
      <c r="E314" s="127" t="s">
        <v>1085</v>
      </c>
      <c r="F314" s="1" t="s">
        <v>1089</v>
      </c>
      <c r="G314" s="1" t="s">
        <v>863</v>
      </c>
      <c r="H314" s="126">
        <v>900</v>
      </c>
      <c r="I314" s="126">
        <v>900</v>
      </c>
      <c r="J314" s="126">
        <v>900</v>
      </c>
      <c r="K314" s="126">
        <v>900</v>
      </c>
      <c r="L314" s="126">
        <v>900</v>
      </c>
      <c r="M314" s="126">
        <v>900</v>
      </c>
      <c r="N314" s="126">
        <v>900</v>
      </c>
      <c r="O314" s="115">
        <v>1</v>
      </c>
      <c r="P314" s="126">
        <v>30</v>
      </c>
      <c r="Q314" s="126">
        <v>30</v>
      </c>
      <c r="R314" s="126">
        <v>30</v>
      </c>
      <c r="S314" s="126">
        <v>30</v>
      </c>
      <c r="T314" s="126">
        <v>30</v>
      </c>
      <c r="U314" s="126">
        <v>30</v>
      </c>
      <c r="V314" s="126">
        <v>30</v>
      </c>
      <c r="W314" s="126">
        <v>0</v>
      </c>
      <c r="X314" s="126">
        <v>0</v>
      </c>
      <c r="Y314" s="126">
        <v>0</v>
      </c>
      <c r="Z314" s="126">
        <v>0</v>
      </c>
      <c r="AA314" s="126">
        <v>0</v>
      </c>
      <c r="AB314" s="126">
        <v>0</v>
      </c>
      <c r="AC314" s="126">
        <v>0</v>
      </c>
      <c r="AD314" s="115">
        <v>0.05</v>
      </c>
      <c r="AE314" s="115">
        <v>0</v>
      </c>
      <c r="AF314" s="115">
        <v>20</v>
      </c>
      <c r="AG314" s="115">
        <v>20</v>
      </c>
      <c r="AH314" s="125">
        <v>31.536000000000001</v>
      </c>
      <c r="AI314" s="125" t="s">
        <v>722</v>
      </c>
      <c r="AJ314" s="125" t="s">
        <v>905</v>
      </c>
      <c r="AK314" s="125"/>
      <c r="AL314" s="124"/>
      <c r="AM314" s="124"/>
      <c r="AN314" s="124"/>
      <c r="AO314" s="124"/>
      <c r="AP314" s="124"/>
      <c r="AQ314" s="124"/>
      <c r="AR314" s="123"/>
      <c r="AS314" s="123"/>
      <c r="AT314" s="123"/>
      <c r="AU314" s="122"/>
      <c r="AV314" s="122"/>
      <c r="AW314" s="122"/>
      <c r="AX314" s="120" t="s">
        <v>694</v>
      </c>
      <c r="AY314" s="120"/>
      <c r="AZ314" s="121"/>
      <c r="BA314" s="120"/>
      <c r="BB314" s="120"/>
      <c r="BC314" s="120"/>
      <c r="BD314" s="120"/>
      <c r="BE314" s="120"/>
      <c r="BF314" s="120"/>
      <c r="BG314" s="119"/>
      <c r="BH314" s="119"/>
      <c r="BI314" s="119"/>
      <c r="BJ314" s="119"/>
      <c r="BK314" s="118">
        <v>0</v>
      </c>
      <c r="BL314" s="118">
        <f t="shared" si="138"/>
        <v>1</v>
      </c>
      <c r="BM314" s="117"/>
      <c r="BN314" s="116">
        <v>0.01</v>
      </c>
      <c r="BO314" s="115"/>
      <c r="BP314" s="115"/>
      <c r="BQ314" s="115"/>
      <c r="BR314" s="115">
        <v>0.01</v>
      </c>
      <c r="BS314" s="115"/>
      <c r="BT314" s="115"/>
      <c r="BU314" s="114">
        <f t="shared" si="137"/>
        <v>0.01</v>
      </c>
      <c r="BV314" s="114"/>
      <c r="BW314" s="114"/>
      <c r="BX314" s="114"/>
      <c r="BY314" s="114"/>
      <c r="BZ314" s="114"/>
      <c r="CA314" s="114"/>
      <c r="CB314" s="113">
        <v>0.01</v>
      </c>
      <c r="CC314" s="113">
        <v>1.5</v>
      </c>
      <c r="CD314" s="113">
        <v>3</v>
      </c>
      <c r="CE314" s="113">
        <v>3</v>
      </c>
      <c r="CF314" s="113">
        <v>3</v>
      </c>
      <c r="CG314" s="113">
        <v>3</v>
      </c>
      <c r="CH314" s="113">
        <v>3</v>
      </c>
      <c r="CI314" s="112" t="s">
        <v>1074</v>
      </c>
      <c r="CJ314" s="111">
        <v>100</v>
      </c>
      <c r="CK314" s="111">
        <v>100</v>
      </c>
      <c r="CL314" s="111">
        <v>100</v>
      </c>
      <c r="CM314" s="111">
        <v>100</v>
      </c>
      <c r="CN314" s="111">
        <v>100</v>
      </c>
      <c r="CO314" s="111">
        <v>100</v>
      </c>
      <c r="CP314" s="111">
        <v>100</v>
      </c>
      <c r="CQ314" s="111"/>
      <c r="CR314" s="110"/>
      <c r="CS314" s="110"/>
      <c r="CT314" s="110"/>
      <c r="CU314" s="110"/>
      <c r="CV314" s="110"/>
      <c r="CW314" s="110"/>
      <c r="CX314" s="110"/>
      <c r="CY314" s="110"/>
      <c r="CZ314" s="110"/>
      <c r="DA314" s="110"/>
      <c r="DB314" s="110"/>
      <c r="DC314" s="110"/>
      <c r="DD314" s="110"/>
    </row>
    <row r="315" spans="1:108" x14ac:dyDescent="0.25">
      <c r="A315" s="146" t="s">
        <v>1088</v>
      </c>
      <c r="B315" s="146" t="s">
        <v>843</v>
      </c>
      <c r="C315" s="146" t="s">
        <v>1077</v>
      </c>
      <c r="D315" s="146" t="s">
        <v>1012</v>
      </c>
      <c r="E315" s="146" t="s">
        <v>1085</v>
      </c>
      <c r="F315" s="3" t="s">
        <v>1087</v>
      </c>
      <c r="G315" s="3" t="s">
        <v>863</v>
      </c>
      <c r="H315" s="145">
        <v>500</v>
      </c>
      <c r="I315" s="145">
        <v>500</v>
      </c>
      <c r="J315" s="145">
        <v>500</v>
      </c>
      <c r="K315" s="145">
        <v>500</v>
      </c>
      <c r="L315" s="145">
        <v>500</v>
      </c>
      <c r="M315" s="145">
        <v>500</v>
      </c>
      <c r="N315" s="145">
        <v>500</v>
      </c>
      <c r="O315" s="133">
        <v>1</v>
      </c>
      <c r="P315" s="145">
        <v>20</v>
      </c>
      <c r="Q315" s="145">
        <v>20</v>
      </c>
      <c r="R315" s="145">
        <v>20</v>
      </c>
      <c r="S315" s="145">
        <v>20</v>
      </c>
      <c r="T315" s="145">
        <v>20</v>
      </c>
      <c r="U315" s="145">
        <v>20</v>
      </c>
      <c r="V315" s="145">
        <v>20</v>
      </c>
      <c r="W315" s="145">
        <v>0</v>
      </c>
      <c r="X315" s="145">
        <v>0</v>
      </c>
      <c r="Y315" s="145">
        <v>0</v>
      </c>
      <c r="Z315" s="145">
        <v>0</v>
      </c>
      <c r="AA315" s="145">
        <v>0</v>
      </c>
      <c r="AB315" s="145">
        <v>0</v>
      </c>
      <c r="AC315" s="145">
        <v>0</v>
      </c>
      <c r="AD315" s="133">
        <v>0.05</v>
      </c>
      <c r="AE315" s="133">
        <v>0</v>
      </c>
      <c r="AF315" s="133">
        <v>10</v>
      </c>
      <c r="AG315" s="133">
        <v>10</v>
      </c>
      <c r="AH315" s="144">
        <v>31.536000000000001</v>
      </c>
      <c r="AI315" s="144" t="s">
        <v>722</v>
      </c>
      <c r="AJ315" s="144" t="s">
        <v>905</v>
      </c>
      <c r="AK315" s="144"/>
      <c r="AL315" s="143"/>
      <c r="AM315" s="143"/>
      <c r="AN315" s="143"/>
      <c r="AO315" s="143"/>
      <c r="AP315" s="143"/>
      <c r="AQ315" s="143"/>
      <c r="AR315" s="142"/>
      <c r="AS315" s="142"/>
      <c r="AT315" s="142"/>
      <c r="AU315" s="141"/>
      <c r="AV315" s="141"/>
      <c r="AW315" s="141"/>
      <c r="AX315" s="140" t="s">
        <v>694</v>
      </c>
      <c r="AY315" s="140"/>
      <c r="AZ315" s="139"/>
      <c r="BA315" s="138"/>
      <c r="BB315" s="138"/>
      <c r="BC315" s="138"/>
      <c r="BD315" s="138"/>
      <c r="BE315" s="138"/>
      <c r="BF315" s="138"/>
      <c r="BG315" s="137"/>
      <c r="BH315" s="137"/>
      <c r="BI315" s="137"/>
      <c r="BJ315" s="137"/>
      <c r="BK315" s="136">
        <v>0</v>
      </c>
      <c r="BL315" s="136">
        <f t="shared" si="138"/>
        <v>1</v>
      </c>
      <c r="BM315" s="135"/>
      <c r="BN315" s="134">
        <v>0.2</v>
      </c>
      <c r="BO315" s="133">
        <v>0.1</v>
      </c>
      <c r="BP315" s="133">
        <v>0.1</v>
      </c>
      <c r="BQ315" s="133"/>
      <c r="BR315" s="133"/>
      <c r="BS315" s="133"/>
      <c r="BT315" s="133"/>
      <c r="BU315" s="132">
        <f t="shared" si="137"/>
        <v>0.2</v>
      </c>
      <c r="BV315" s="132"/>
      <c r="BW315" s="132"/>
      <c r="BX315" s="132"/>
      <c r="BY315" s="132"/>
      <c r="BZ315" s="132"/>
      <c r="CA315" s="132"/>
      <c r="CB315" s="131">
        <v>0.2</v>
      </c>
      <c r="CC315" s="131">
        <v>1.5</v>
      </c>
      <c r="CD315" s="131">
        <v>3</v>
      </c>
      <c r="CE315" s="131">
        <v>3</v>
      </c>
      <c r="CF315" s="131">
        <v>3</v>
      </c>
      <c r="CG315" s="131">
        <v>3</v>
      </c>
      <c r="CH315" s="131">
        <v>3</v>
      </c>
      <c r="CI315" s="130" t="s">
        <v>1074</v>
      </c>
      <c r="CJ315" s="129">
        <v>100</v>
      </c>
      <c r="CK315" s="129">
        <v>100</v>
      </c>
      <c r="CL315" s="129">
        <v>100</v>
      </c>
      <c r="CM315" s="129">
        <v>100</v>
      </c>
      <c r="CN315" s="129">
        <v>100</v>
      </c>
      <c r="CO315" s="129">
        <v>100</v>
      </c>
      <c r="CP315" s="129">
        <v>100</v>
      </c>
      <c r="CQ315" s="129"/>
      <c r="CR315" s="128"/>
      <c r="CS315" s="128"/>
      <c r="CT315" s="128"/>
      <c r="CU315" s="128"/>
      <c r="CV315" s="128"/>
      <c r="CW315" s="128"/>
      <c r="CX315" s="128"/>
      <c r="CY315" s="128"/>
      <c r="CZ315" s="128"/>
      <c r="DA315" s="128"/>
      <c r="DB315" s="128"/>
      <c r="DC315" s="128"/>
      <c r="DD315" s="128"/>
    </row>
    <row r="316" spans="1:108" x14ac:dyDescent="0.25">
      <c r="A316" s="127" t="s">
        <v>1086</v>
      </c>
      <c r="B316" s="127" t="s">
        <v>843</v>
      </c>
      <c r="C316" s="127" t="s">
        <v>1077</v>
      </c>
      <c r="D316" s="127" t="s">
        <v>1012</v>
      </c>
      <c r="E316" s="127" t="s">
        <v>1085</v>
      </c>
      <c r="F316" s="1" t="s">
        <v>1084</v>
      </c>
      <c r="G316" s="1" t="s">
        <v>863</v>
      </c>
      <c r="H316" s="126">
        <v>90</v>
      </c>
      <c r="I316" s="126">
        <v>85</v>
      </c>
      <c r="J316" s="126">
        <v>80</v>
      </c>
      <c r="K316" s="126">
        <v>75</v>
      </c>
      <c r="L316" s="126">
        <v>70</v>
      </c>
      <c r="M316" s="126">
        <v>65</v>
      </c>
      <c r="N316" s="126">
        <v>60</v>
      </c>
      <c r="O316" s="115">
        <v>1</v>
      </c>
      <c r="P316" s="126">
        <v>5</v>
      </c>
      <c r="Q316" s="126">
        <v>5</v>
      </c>
      <c r="R316" s="126">
        <v>5</v>
      </c>
      <c r="S316" s="126">
        <v>5</v>
      </c>
      <c r="T316" s="126">
        <v>5</v>
      </c>
      <c r="U316" s="126">
        <v>5</v>
      </c>
      <c r="V316" s="126">
        <v>5</v>
      </c>
      <c r="W316" s="126">
        <v>0</v>
      </c>
      <c r="X316" s="126">
        <v>0</v>
      </c>
      <c r="Y316" s="126">
        <v>0</v>
      </c>
      <c r="Z316" s="126">
        <v>0</v>
      </c>
      <c r="AA316" s="126">
        <v>0</v>
      </c>
      <c r="AB316" s="126">
        <v>0</v>
      </c>
      <c r="AC316" s="126">
        <v>0</v>
      </c>
      <c r="AD316" s="115">
        <v>0.05</v>
      </c>
      <c r="AE316" s="115">
        <v>0</v>
      </c>
      <c r="AF316" s="115">
        <v>10</v>
      </c>
      <c r="AG316" s="115">
        <v>10</v>
      </c>
      <c r="AH316" s="125">
        <v>31.536000000000001</v>
      </c>
      <c r="AI316" s="125" t="s">
        <v>722</v>
      </c>
      <c r="AJ316" s="125" t="s">
        <v>905</v>
      </c>
      <c r="AK316" s="125"/>
      <c r="AL316" s="124"/>
      <c r="AM316" s="124"/>
      <c r="AN316" s="124"/>
      <c r="AO316" s="124"/>
      <c r="AP316" s="124"/>
      <c r="AQ316" s="124"/>
      <c r="AR316" s="123"/>
      <c r="AS316" s="123"/>
      <c r="AT316" s="123"/>
      <c r="AU316" s="122"/>
      <c r="AV316" s="122"/>
      <c r="AW316" s="122"/>
      <c r="AX316" s="120" t="s">
        <v>694</v>
      </c>
      <c r="AY316" s="120"/>
      <c r="AZ316" s="121"/>
      <c r="BA316" s="120"/>
      <c r="BB316" s="120"/>
      <c r="BC316" s="120"/>
      <c r="BD316" s="120"/>
      <c r="BE316" s="120"/>
      <c r="BF316" s="120"/>
      <c r="BG316" s="119"/>
      <c r="BH316" s="119"/>
      <c r="BI316" s="119"/>
      <c r="BJ316" s="119"/>
      <c r="BK316" s="118">
        <v>0</v>
      </c>
      <c r="BL316" s="118">
        <f t="shared" si="138"/>
        <v>1</v>
      </c>
      <c r="BM316" s="117"/>
      <c r="BN316" s="116">
        <v>0</v>
      </c>
      <c r="BO316" s="115"/>
      <c r="BP316" s="115"/>
      <c r="BQ316" s="115"/>
      <c r="BR316" s="115"/>
      <c r="BS316" s="115"/>
      <c r="BT316" s="115"/>
      <c r="BU316" s="114">
        <f t="shared" si="137"/>
        <v>0</v>
      </c>
      <c r="BV316" s="114"/>
      <c r="BW316" s="114"/>
      <c r="BX316" s="114"/>
      <c r="BY316" s="114"/>
      <c r="BZ316" s="114"/>
      <c r="CA316" s="114"/>
      <c r="CB316" s="113"/>
      <c r="CC316" s="113">
        <v>1.5</v>
      </c>
      <c r="CD316" s="113">
        <v>3</v>
      </c>
      <c r="CE316" s="113">
        <v>3</v>
      </c>
      <c r="CF316" s="113">
        <v>3</v>
      </c>
      <c r="CG316" s="113">
        <v>3</v>
      </c>
      <c r="CH316" s="113">
        <v>3</v>
      </c>
      <c r="CI316" s="112" t="s">
        <v>1074</v>
      </c>
      <c r="CJ316" s="111">
        <v>100</v>
      </c>
      <c r="CK316" s="111">
        <v>100</v>
      </c>
      <c r="CL316" s="111">
        <v>100</v>
      </c>
      <c r="CM316" s="111">
        <v>100</v>
      </c>
      <c r="CN316" s="111">
        <v>100</v>
      </c>
      <c r="CO316" s="111">
        <v>100</v>
      </c>
      <c r="CP316" s="111">
        <v>100</v>
      </c>
      <c r="CQ316" s="111"/>
      <c r="CR316" s="110"/>
      <c r="CS316" s="110"/>
      <c r="CT316" s="110"/>
      <c r="CU316" s="110"/>
      <c r="CV316" s="110"/>
      <c r="CW316" s="110"/>
      <c r="CX316" s="110"/>
      <c r="CY316" s="110"/>
      <c r="CZ316" s="110"/>
      <c r="DA316" s="110"/>
      <c r="DB316" s="110"/>
      <c r="DC316" s="110"/>
      <c r="DD316" s="110"/>
    </row>
    <row r="317" spans="1:108" x14ac:dyDescent="0.25">
      <c r="A317" s="146" t="s">
        <v>1083</v>
      </c>
      <c r="B317" s="146" t="s">
        <v>843</v>
      </c>
      <c r="C317" s="146" t="s">
        <v>1077</v>
      </c>
      <c r="D317" s="146" t="s">
        <v>1012</v>
      </c>
      <c r="E317" s="146" t="s">
        <v>1076</v>
      </c>
      <c r="F317" s="3" t="s">
        <v>1082</v>
      </c>
      <c r="G317" s="3" t="s">
        <v>863</v>
      </c>
      <c r="H317" s="145">
        <v>700</v>
      </c>
      <c r="I317" s="145">
        <v>700</v>
      </c>
      <c r="J317" s="145">
        <v>700</v>
      </c>
      <c r="K317" s="145">
        <v>700</v>
      </c>
      <c r="L317" s="145">
        <v>700</v>
      </c>
      <c r="M317" s="145">
        <v>700</v>
      </c>
      <c r="N317" s="145">
        <v>700</v>
      </c>
      <c r="O317" s="133">
        <v>1</v>
      </c>
      <c r="P317" s="145">
        <v>40</v>
      </c>
      <c r="Q317" s="145">
        <v>40</v>
      </c>
      <c r="R317" s="145">
        <v>40</v>
      </c>
      <c r="S317" s="145">
        <v>40</v>
      </c>
      <c r="T317" s="145">
        <v>40</v>
      </c>
      <c r="U317" s="145">
        <v>40</v>
      </c>
      <c r="V317" s="145">
        <v>40</v>
      </c>
      <c r="W317" s="145">
        <v>10</v>
      </c>
      <c r="X317" s="145">
        <v>10</v>
      </c>
      <c r="Y317" s="145">
        <v>10</v>
      </c>
      <c r="Z317" s="145">
        <v>10</v>
      </c>
      <c r="AA317" s="145">
        <v>10</v>
      </c>
      <c r="AB317" s="145">
        <v>10</v>
      </c>
      <c r="AC317" s="145">
        <v>10</v>
      </c>
      <c r="AD317" s="133">
        <v>0.05</v>
      </c>
      <c r="AE317" s="133">
        <v>0</v>
      </c>
      <c r="AF317" s="133">
        <v>20</v>
      </c>
      <c r="AG317" s="133">
        <v>20</v>
      </c>
      <c r="AH317" s="144">
        <v>31.536000000000001</v>
      </c>
      <c r="AI317" s="144" t="s">
        <v>722</v>
      </c>
      <c r="AJ317" s="144" t="s">
        <v>905</v>
      </c>
      <c r="AK317" s="144"/>
      <c r="AL317" s="143"/>
      <c r="AM317" s="143"/>
      <c r="AN317" s="143"/>
      <c r="AO317" s="143"/>
      <c r="AP317" s="143"/>
      <c r="AQ317" s="143"/>
      <c r="AR317" s="142"/>
      <c r="AS317" s="142"/>
      <c r="AT317" s="142"/>
      <c r="AU317" s="141"/>
      <c r="AV317" s="141"/>
      <c r="AW317" s="141"/>
      <c r="AX317" s="140" t="s">
        <v>694</v>
      </c>
      <c r="AY317" s="140"/>
      <c r="AZ317" s="139"/>
      <c r="BA317" s="138"/>
      <c r="BB317" s="138"/>
      <c r="BC317" s="138"/>
      <c r="BD317" s="138"/>
      <c r="BE317" s="138"/>
      <c r="BF317" s="138"/>
      <c r="BG317" s="137"/>
      <c r="BH317" s="137"/>
      <c r="BI317" s="137"/>
      <c r="BJ317" s="137"/>
      <c r="BK317" s="136">
        <v>0</v>
      </c>
      <c r="BL317" s="136">
        <f t="shared" si="138"/>
        <v>1</v>
      </c>
      <c r="BM317" s="135"/>
      <c r="BN317" s="134">
        <v>0.01</v>
      </c>
      <c r="BO317" s="133"/>
      <c r="BP317" s="133"/>
      <c r="BQ317" s="133"/>
      <c r="BR317" s="133">
        <v>0.01</v>
      </c>
      <c r="BS317" s="133"/>
      <c r="BT317" s="133"/>
      <c r="BU317" s="132">
        <f t="shared" ref="BU317:BU336" si="139">IF(BL317=1,BN317,0)</f>
        <v>0.01</v>
      </c>
      <c r="BV317" s="132"/>
      <c r="BW317" s="132"/>
      <c r="BX317" s="132"/>
      <c r="BY317" s="132"/>
      <c r="BZ317" s="132"/>
      <c r="CA317" s="132"/>
      <c r="CB317" s="131">
        <v>0.01</v>
      </c>
      <c r="CC317" s="131">
        <v>0.25</v>
      </c>
      <c r="CD317" s="131">
        <v>0.5</v>
      </c>
      <c r="CE317" s="131">
        <v>0.5</v>
      </c>
      <c r="CF317" s="131">
        <v>0.5</v>
      </c>
      <c r="CG317" s="131">
        <v>0.5</v>
      </c>
      <c r="CH317" s="131">
        <v>0.5</v>
      </c>
      <c r="CI317" s="130" t="s">
        <v>1081</v>
      </c>
      <c r="CJ317" s="129">
        <v>10</v>
      </c>
      <c r="CK317" s="129">
        <v>10</v>
      </c>
      <c r="CL317" s="129">
        <v>10</v>
      </c>
      <c r="CM317" s="129">
        <v>10</v>
      </c>
      <c r="CN317" s="129">
        <v>10</v>
      </c>
      <c r="CO317" s="129">
        <v>10</v>
      </c>
      <c r="CP317" s="129">
        <v>10</v>
      </c>
      <c r="CQ317" s="129"/>
      <c r="CR317" s="128"/>
      <c r="CS317" s="128"/>
      <c r="CT317" s="128"/>
      <c r="CU317" s="128"/>
      <c r="CV317" s="128"/>
      <c r="CW317" s="128"/>
      <c r="CX317" s="128"/>
      <c r="CY317" s="128"/>
      <c r="CZ317" s="128"/>
      <c r="DA317" s="128"/>
      <c r="DB317" s="128"/>
      <c r="DC317" s="128"/>
      <c r="DD317" s="128"/>
    </row>
    <row r="318" spans="1:108" x14ac:dyDescent="0.25">
      <c r="A318" s="127" t="s">
        <v>1080</v>
      </c>
      <c r="B318" s="127" t="s">
        <v>843</v>
      </c>
      <c r="C318" s="127" t="s">
        <v>1077</v>
      </c>
      <c r="D318" s="127" t="s">
        <v>1012</v>
      </c>
      <c r="E318" s="127" t="s">
        <v>1076</v>
      </c>
      <c r="F318" s="1" t="s">
        <v>1079</v>
      </c>
      <c r="G318" s="1" t="s">
        <v>863</v>
      </c>
      <c r="H318" s="126">
        <v>40</v>
      </c>
      <c r="I318" s="126">
        <v>40</v>
      </c>
      <c r="J318" s="126">
        <v>40</v>
      </c>
      <c r="K318" s="126">
        <v>40</v>
      </c>
      <c r="L318" s="126">
        <v>40</v>
      </c>
      <c r="M318" s="126">
        <v>40</v>
      </c>
      <c r="N318" s="126">
        <v>40</v>
      </c>
      <c r="O318" s="115">
        <v>1</v>
      </c>
      <c r="P318" s="126">
        <v>2</v>
      </c>
      <c r="Q318" s="126">
        <v>2</v>
      </c>
      <c r="R318" s="126">
        <v>2</v>
      </c>
      <c r="S318" s="126">
        <v>2</v>
      </c>
      <c r="T318" s="126">
        <v>2</v>
      </c>
      <c r="U318" s="126">
        <v>2</v>
      </c>
      <c r="V318" s="126">
        <v>2</v>
      </c>
      <c r="W318" s="126">
        <v>0</v>
      </c>
      <c r="X318" s="126">
        <v>0</v>
      </c>
      <c r="Y318" s="126">
        <v>0</v>
      </c>
      <c r="Z318" s="126">
        <v>0</v>
      </c>
      <c r="AA318" s="126">
        <v>0</v>
      </c>
      <c r="AB318" s="126">
        <v>0</v>
      </c>
      <c r="AC318" s="126">
        <v>0</v>
      </c>
      <c r="AD318" s="115">
        <v>0.05</v>
      </c>
      <c r="AE318" s="115">
        <v>0</v>
      </c>
      <c r="AF318" s="115">
        <v>15</v>
      </c>
      <c r="AG318" s="115">
        <v>15</v>
      </c>
      <c r="AH318" s="125">
        <v>31.536000000000001</v>
      </c>
      <c r="AI318" s="125" t="s">
        <v>722</v>
      </c>
      <c r="AJ318" s="125" t="s">
        <v>905</v>
      </c>
      <c r="AK318" s="125"/>
      <c r="AL318" s="124"/>
      <c r="AM318" s="124"/>
      <c r="AN318" s="124"/>
      <c r="AO318" s="124"/>
      <c r="AP318" s="124"/>
      <c r="AQ318" s="124"/>
      <c r="AR318" s="123"/>
      <c r="AS318" s="123"/>
      <c r="AT318" s="123"/>
      <c r="AU318" s="122"/>
      <c r="AV318" s="122"/>
      <c r="AW318" s="122"/>
      <c r="AX318" s="120" t="s">
        <v>694</v>
      </c>
      <c r="AY318" s="120"/>
      <c r="AZ318" s="121"/>
      <c r="BA318" s="120"/>
      <c r="BB318" s="120"/>
      <c r="BC318" s="120"/>
      <c r="BD318" s="120"/>
      <c r="BE318" s="120"/>
      <c r="BF318" s="120"/>
      <c r="BG318" s="119"/>
      <c r="BH318" s="119"/>
      <c r="BI318" s="119"/>
      <c r="BJ318" s="119"/>
      <c r="BK318" s="118">
        <v>0</v>
      </c>
      <c r="BL318" s="118">
        <f t="shared" si="138"/>
        <v>1</v>
      </c>
      <c r="BM318" s="117"/>
      <c r="BN318" s="116">
        <v>0.25</v>
      </c>
      <c r="BO318" s="115">
        <v>0.15</v>
      </c>
      <c r="BP318" s="115">
        <v>0.1</v>
      </c>
      <c r="BQ318" s="115"/>
      <c r="BR318" s="115"/>
      <c r="BS318" s="115"/>
      <c r="BT318" s="115"/>
      <c r="BU318" s="114">
        <f t="shared" si="139"/>
        <v>0.25</v>
      </c>
      <c r="BV318" s="114"/>
      <c r="BW318" s="114"/>
      <c r="BX318" s="114"/>
      <c r="BY318" s="114"/>
      <c r="BZ318" s="114"/>
      <c r="CA318" s="114"/>
      <c r="CB318" s="113">
        <v>0.26</v>
      </c>
      <c r="CC318" s="113">
        <v>0.26</v>
      </c>
      <c r="CD318" s="113">
        <v>0.5</v>
      </c>
      <c r="CE318" s="113">
        <v>0.5</v>
      </c>
      <c r="CF318" s="113">
        <v>0.5</v>
      </c>
      <c r="CG318" s="113">
        <v>0.5</v>
      </c>
      <c r="CH318" s="113">
        <v>0.5</v>
      </c>
      <c r="CI318" s="112" t="s">
        <v>1074</v>
      </c>
      <c r="CJ318" s="111">
        <v>10</v>
      </c>
      <c r="CK318" s="111">
        <v>10</v>
      </c>
      <c r="CL318" s="111">
        <v>10</v>
      </c>
      <c r="CM318" s="111">
        <v>10</v>
      </c>
      <c r="CN318" s="111">
        <v>10</v>
      </c>
      <c r="CO318" s="111">
        <v>10</v>
      </c>
      <c r="CP318" s="111">
        <v>10</v>
      </c>
      <c r="CQ318" s="111"/>
      <c r="CR318" s="110"/>
      <c r="CS318" s="110"/>
      <c r="CT318" s="110"/>
      <c r="CU318" s="110"/>
      <c r="CV318" s="110"/>
      <c r="CW318" s="110"/>
      <c r="CX318" s="110"/>
      <c r="CY318" s="110"/>
      <c r="CZ318" s="110"/>
      <c r="DA318" s="110"/>
      <c r="DB318" s="110"/>
      <c r="DC318" s="110"/>
      <c r="DD318" s="110"/>
    </row>
    <row r="319" spans="1:108" x14ac:dyDescent="0.25">
      <c r="A319" s="146" t="s">
        <v>1078</v>
      </c>
      <c r="B319" s="146" t="s">
        <v>843</v>
      </c>
      <c r="C319" s="146" t="s">
        <v>1077</v>
      </c>
      <c r="D319" s="146" t="s">
        <v>1012</v>
      </c>
      <c r="E319" s="146" t="s">
        <v>1076</v>
      </c>
      <c r="F319" s="3" t="s">
        <v>1075</v>
      </c>
      <c r="G319" s="3" t="s">
        <v>863</v>
      </c>
      <c r="H319" s="145">
        <v>90</v>
      </c>
      <c r="I319" s="145">
        <v>85</v>
      </c>
      <c r="J319" s="145">
        <v>80</v>
      </c>
      <c r="K319" s="145">
        <v>75</v>
      </c>
      <c r="L319" s="145">
        <v>70</v>
      </c>
      <c r="M319" s="145">
        <v>65</v>
      </c>
      <c r="N319" s="145">
        <v>60</v>
      </c>
      <c r="O319" s="133">
        <v>1</v>
      </c>
      <c r="P319" s="145">
        <v>5</v>
      </c>
      <c r="Q319" s="145">
        <v>5</v>
      </c>
      <c r="R319" s="145">
        <v>5</v>
      </c>
      <c r="S319" s="145">
        <v>5</v>
      </c>
      <c r="T319" s="145">
        <v>5</v>
      </c>
      <c r="U319" s="145">
        <v>5</v>
      </c>
      <c r="V319" s="145">
        <v>5</v>
      </c>
      <c r="W319" s="145">
        <v>0</v>
      </c>
      <c r="X319" s="145">
        <v>0</v>
      </c>
      <c r="Y319" s="145">
        <v>0</v>
      </c>
      <c r="Z319" s="145">
        <v>0</v>
      </c>
      <c r="AA319" s="145">
        <v>0</v>
      </c>
      <c r="AB319" s="145">
        <v>0</v>
      </c>
      <c r="AC319" s="145">
        <v>0</v>
      </c>
      <c r="AD319" s="133">
        <v>0.05</v>
      </c>
      <c r="AE319" s="133">
        <v>0</v>
      </c>
      <c r="AF319" s="133">
        <v>15</v>
      </c>
      <c r="AG319" s="133">
        <v>15</v>
      </c>
      <c r="AH319" s="144">
        <v>31.536000000000001</v>
      </c>
      <c r="AI319" s="144" t="s">
        <v>722</v>
      </c>
      <c r="AJ319" s="144" t="s">
        <v>905</v>
      </c>
      <c r="AK319" s="144"/>
      <c r="AL319" s="143"/>
      <c r="AM319" s="143"/>
      <c r="AN319" s="143"/>
      <c r="AO319" s="143"/>
      <c r="AP319" s="143"/>
      <c r="AQ319" s="143"/>
      <c r="AR319" s="142"/>
      <c r="AS319" s="142"/>
      <c r="AT319" s="142"/>
      <c r="AU319" s="141"/>
      <c r="AV319" s="141"/>
      <c r="AW319" s="141"/>
      <c r="AX319" s="140" t="s">
        <v>694</v>
      </c>
      <c r="AY319" s="140"/>
      <c r="AZ319" s="139"/>
      <c r="BA319" s="138"/>
      <c r="BB319" s="138"/>
      <c r="BC319" s="138"/>
      <c r="BD319" s="138"/>
      <c r="BE319" s="138"/>
      <c r="BF319" s="138"/>
      <c r="BG319" s="137"/>
      <c r="BH319" s="137"/>
      <c r="BI319" s="137"/>
      <c r="BJ319" s="137"/>
      <c r="BK319" s="136">
        <v>0</v>
      </c>
      <c r="BL319" s="136">
        <f t="shared" si="138"/>
        <v>1</v>
      </c>
      <c r="BM319" s="135"/>
      <c r="BN319" s="134">
        <v>0</v>
      </c>
      <c r="BO319" s="133"/>
      <c r="BP319" s="133"/>
      <c r="BQ319" s="133"/>
      <c r="BR319" s="133"/>
      <c r="BS319" s="133"/>
      <c r="BT319" s="133"/>
      <c r="BU319" s="132">
        <f t="shared" si="139"/>
        <v>0</v>
      </c>
      <c r="BV319" s="132"/>
      <c r="BW319" s="132"/>
      <c r="BX319" s="132"/>
      <c r="BY319" s="132"/>
      <c r="BZ319" s="132"/>
      <c r="CA319" s="132"/>
      <c r="CB319" s="131"/>
      <c r="CC319" s="131">
        <v>0.25</v>
      </c>
      <c r="CD319" s="131">
        <v>0.5</v>
      </c>
      <c r="CE319" s="131">
        <v>0.5</v>
      </c>
      <c r="CF319" s="131">
        <v>0.5</v>
      </c>
      <c r="CG319" s="131">
        <v>0.5</v>
      </c>
      <c r="CH319" s="131">
        <v>0.5</v>
      </c>
      <c r="CI319" s="130" t="s">
        <v>1074</v>
      </c>
      <c r="CJ319" s="129">
        <v>10</v>
      </c>
      <c r="CK319" s="129">
        <v>10</v>
      </c>
      <c r="CL319" s="129">
        <v>10</v>
      </c>
      <c r="CM319" s="129">
        <v>10</v>
      </c>
      <c r="CN319" s="129">
        <v>10</v>
      </c>
      <c r="CO319" s="129">
        <v>10</v>
      </c>
      <c r="CP319" s="129">
        <v>10</v>
      </c>
      <c r="CQ319" s="129"/>
      <c r="CR319" s="128"/>
      <c r="CS319" s="128"/>
      <c r="CT319" s="128"/>
      <c r="CU319" s="128"/>
      <c r="CV319" s="128"/>
      <c r="CW319" s="128"/>
      <c r="CX319" s="128"/>
      <c r="CY319" s="128"/>
      <c r="CZ319" s="128"/>
      <c r="DA319" s="128"/>
      <c r="DB319" s="128"/>
      <c r="DC319" s="128"/>
      <c r="DD319" s="128"/>
    </row>
    <row r="320" spans="1:108" x14ac:dyDescent="0.25">
      <c r="A320" s="127" t="s">
        <v>1073</v>
      </c>
      <c r="B320" s="127" t="s">
        <v>843</v>
      </c>
      <c r="C320" s="127" t="s">
        <v>720</v>
      </c>
      <c r="D320" s="127" t="s">
        <v>1012</v>
      </c>
      <c r="E320" s="127" t="s">
        <v>1037</v>
      </c>
      <c r="F320" s="1" t="s">
        <v>1072</v>
      </c>
      <c r="G320" s="1" t="s">
        <v>863</v>
      </c>
      <c r="H320" s="126">
        <v>20</v>
      </c>
      <c r="I320" s="126">
        <v>20</v>
      </c>
      <c r="J320" s="126">
        <v>20</v>
      </c>
      <c r="K320" s="126">
        <v>20</v>
      </c>
      <c r="L320" s="126">
        <v>20</v>
      </c>
      <c r="M320" s="126">
        <v>20</v>
      </c>
      <c r="N320" s="126">
        <v>20</v>
      </c>
      <c r="O320" s="115">
        <v>1</v>
      </c>
      <c r="P320" s="126">
        <v>1</v>
      </c>
      <c r="Q320" s="126">
        <v>1</v>
      </c>
      <c r="R320" s="126">
        <v>1</v>
      </c>
      <c r="S320" s="126">
        <v>1</v>
      </c>
      <c r="T320" s="126">
        <v>1</v>
      </c>
      <c r="U320" s="126">
        <v>1</v>
      </c>
      <c r="V320" s="126">
        <v>1</v>
      </c>
      <c r="W320" s="126">
        <v>0</v>
      </c>
      <c r="X320" s="126">
        <v>0</v>
      </c>
      <c r="Y320" s="126">
        <v>0</v>
      </c>
      <c r="Z320" s="126">
        <v>0</v>
      </c>
      <c r="AA320" s="126">
        <v>0</v>
      </c>
      <c r="AB320" s="126">
        <v>0</v>
      </c>
      <c r="AC320" s="126">
        <v>0</v>
      </c>
      <c r="AD320" s="115">
        <v>0.05</v>
      </c>
      <c r="AE320" s="115">
        <v>0</v>
      </c>
      <c r="AF320" s="115">
        <v>20</v>
      </c>
      <c r="AG320" s="115">
        <v>20</v>
      </c>
      <c r="AH320" s="125">
        <v>31.536000000000001</v>
      </c>
      <c r="AI320" s="125" t="s">
        <v>722</v>
      </c>
      <c r="AJ320" s="125" t="s">
        <v>905</v>
      </c>
      <c r="AK320" s="125"/>
      <c r="AL320" s="124"/>
      <c r="AM320" s="124"/>
      <c r="AN320" s="124"/>
      <c r="AO320" s="124"/>
      <c r="AP320" s="124"/>
      <c r="AQ320" s="124"/>
      <c r="AR320" s="123"/>
      <c r="AS320" s="123"/>
      <c r="AT320" s="123"/>
      <c r="AU320" s="122"/>
      <c r="AV320" s="122"/>
      <c r="AW320" s="122"/>
      <c r="AX320" s="120" t="s">
        <v>694</v>
      </c>
      <c r="AY320" s="120"/>
      <c r="AZ320" s="121"/>
      <c r="BA320" s="120"/>
      <c r="BB320" s="120"/>
      <c r="BC320" s="120"/>
      <c r="BD320" s="120"/>
      <c r="BE320" s="120"/>
      <c r="BF320" s="120"/>
      <c r="BG320" s="119"/>
      <c r="BH320" s="119"/>
      <c r="BI320" s="119"/>
      <c r="BJ320" s="119"/>
      <c r="BK320" s="118">
        <v>0</v>
      </c>
      <c r="BL320" s="118">
        <f t="shared" si="138"/>
        <v>1</v>
      </c>
      <c r="BM320" s="117"/>
      <c r="BN320" s="116">
        <v>1.9</v>
      </c>
      <c r="BO320" s="115">
        <v>0.5</v>
      </c>
      <c r="BP320" s="115">
        <v>0.5</v>
      </c>
      <c r="BQ320" s="115">
        <v>0.5</v>
      </c>
      <c r="BR320" s="115">
        <v>0.4</v>
      </c>
      <c r="BS320" s="115"/>
      <c r="BT320" s="115"/>
      <c r="BU320" s="114">
        <f t="shared" si="139"/>
        <v>1.9</v>
      </c>
      <c r="BV320" s="114"/>
      <c r="BW320" s="114"/>
      <c r="BX320" s="114"/>
      <c r="BY320" s="114"/>
      <c r="BZ320" s="114"/>
      <c r="CA320" s="114"/>
      <c r="CB320" s="113">
        <v>2</v>
      </c>
      <c r="CC320" s="113">
        <v>2</v>
      </c>
      <c r="CD320" s="113">
        <v>2</v>
      </c>
      <c r="CE320" s="113">
        <v>5</v>
      </c>
      <c r="CF320" s="113">
        <v>10</v>
      </c>
      <c r="CG320" s="113">
        <v>10</v>
      </c>
      <c r="CH320" s="113">
        <v>10</v>
      </c>
      <c r="CI320" s="112" t="s">
        <v>1024</v>
      </c>
      <c r="CJ320" s="111">
        <v>100</v>
      </c>
      <c r="CK320" s="111">
        <v>100</v>
      </c>
      <c r="CL320" s="111">
        <v>100</v>
      </c>
      <c r="CM320" s="111">
        <v>100</v>
      </c>
      <c r="CN320" s="111">
        <v>100</v>
      </c>
      <c r="CO320" s="111">
        <v>100</v>
      </c>
      <c r="CP320" s="111">
        <v>100</v>
      </c>
      <c r="CQ320" s="111"/>
      <c r="CR320" s="110"/>
      <c r="CS320" s="110"/>
      <c r="CT320" s="110"/>
      <c r="CU320" s="110"/>
      <c r="CV320" s="110"/>
      <c r="CW320" s="110"/>
      <c r="CX320" s="110"/>
      <c r="CY320" s="110"/>
      <c r="CZ320" s="110"/>
      <c r="DA320" s="110"/>
      <c r="DB320" s="110"/>
      <c r="DC320" s="110"/>
      <c r="DD320" s="110"/>
    </row>
    <row r="321" spans="1:108" x14ac:dyDescent="0.25">
      <c r="A321" s="146" t="s">
        <v>1071</v>
      </c>
      <c r="B321" s="146" t="s">
        <v>843</v>
      </c>
      <c r="C321" s="146" t="s">
        <v>720</v>
      </c>
      <c r="D321" s="146" t="s">
        <v>1012</v>
      </c>
      <c r="E321" s="146" t="s">
        <v>1037</v>
      </c>
      <c r="F321" s="3" t="s">
        <v>1070</v>
      </c>
      <c r="G321" s="3" t="s">
        <v>863</v>
      </c>
      <c r="H321" s="145">
        <v>30</v>
      </c>
      <c r="I321" s="145">
        <v>30</v>
      </c>
      <c r="J321" s="145">
        <v>30</v>
      </c>
      <c r="K321" s="145">
        <v>30</v>
      </c>
      <c r="L321" s="145">
        <v>30</v>
      </c>
      <c r="M321" s="145">
        <v>30</v>
      </c>
      <c r="N321" s="145">
        <v>30</v>
      </c>
      <c r="O321" s="133">
        <v>1</v>
      </c>
      <c r="P321" s="145">
        <v>5</v>
      </c>
      <c r="Q321" s="145">
        <v>5</v>
      </c>
      <c r="R321" s="145">
        <v>5</v>
      </c>
      <c r="S321" s="145">
        <v>5</v>
      </c>
      <c r="T321" s="145">
        <v>5</v>
      </c>
      <c r="U321" s="145">
        <v>5</v>
      </c>
      <c r="V321" s="145">
        <v>5</v>
      </c>
      <c r="W321" s="145">
        <v>0</v>
      </c>
      <c r="X321" s="145">
        <v>0</v>
      </c>
      <c r="Y321" s="145">
        <v>0</v>
      </c>
      <c r="Z321" s="145">
        <v>0</v>
      </c>
      <c r="AA321" s="145">
        <v>0</v>
      </c>
      <c r="AB321" s="145">
        <v>0</v>
      </c>
      <c r="AC321" s="145">
        <v>0</v>
      </c>
      <c r="AD321" s="133">
        <v>0.05</v>
      </c>
      <c r="AE321" s="133">
        <v>0</v>
      </c>
      <c r="AF321" s="133">
        <v>20</v>
      </c>
      <c r="AG321" s="133">
        <v>20</v>
      </c>
      <c r="AH321" s="144">
        <v>31.536000000000001</v>
      </c>
      <c r="AI321" s="144" t="s">
        <v>722</v>
      </c>
      <c r="AJ321" s="144" t="s">
        <v>905</v>
      </c>
      <c r="AK321" s="144"/>
      <c r="AL321" s="143"/>
      <c r="AM321" s="143"/>
      <c r="AN321" s="143"/>
      <c r="AO321" s="143"/>
      <c r="AP321" s="143"/>
      <c r="AQ321" s="143"/>
      <c r="AR321" s="142"/>
      <c r="AS321" s="142"/>
      <c r="AT321" s="142"/>
      <c r="AU321" s="141"/>
      <c r="AV321" s="141"/>
      <c r="AW321" s="141"/>
      <c r="AX321" s="140" t="s">
        <v>694</v>
      </c>
      <c r="AY321" s="140"/>
      <c r="AZ321" s="139"/>
      <c r="BA321" s="138"/>
      <c r="BB321" s="138"/>
      <c r="BC321" s="138"/>
      <c r="BD321" s="138"/>
      <c r="BE321" s="138"/>
      <c r="BF321" s="138"/>
      <c r="BG321" s="137"/>
      <c r="BH321" s="137"/>
      <c r="BI321" s="137"/>
      <c r="BJ321" s="137"/>
      <c r="BK321" s="136">
        <v>0</v>
      </c>
      <c r="BL321" s="136">
        <f t="shared" si="138"/>
        <v>1</v>
      </c>
      <c r="BM321" s="135"/>
      <c r="BN321" s="134">
        <v>0</v>
      </c>
      <c r="BO321" s="133"/>
      <c r="BP321" s="133"/>
      <c r="BQ321" s="133"/>
      <c r="BR321" s="133"/>
      <c r="BS321" s="133"/>
      <c r="BT321" s="133"/>
      <c r="BU321" s="132">
        <f t="shared" si="139"/>
        <v>0</v>
      </c>
      <c r="BV321" s="132"/>
      <c r="BW321" s="132"/>
      <c r="BX321" s="132"/>
      <c r="BY321" s="132"/>
      <c r="BZ321" s="132"/>
      <c r="CA321" s="132"/>
      <c r="CB321" s="131"/>
      <c r="CC321" s="131">
        <v>1</v>
      </c>
      <c r="CD321" s="131">
        <v>2</v>
      </c>
      <c r="CE321" s="131">
        <v>5</v>
      </c>
      <c r="CF321" s="131">
        <v>10</v>
      </c>
      <c r="CG321" s="131">
        <v>10</v>
      </c>
      <c r="CH321" s="131">
        <v>10</v>
      </c>
      <c r="CI321" s="130" t="s">
        <v>1024</v>
      </c>
      <c r="CJ321" s="129">
        <v>100</v>
      </c>
      <c r="CK321" s="129">
        <v>100</v>
      </c>
      <c r="CL321" s="129">
        <v>100</v>
      </c>
      <c r="CM321" s="129">
        <v>100</v>
      </c>
      <c r="CN321" s="129">
        <v>100</v>
      </c>
      <c r="CO321" s="129">
        <v>100</v>
      </c>
      <c r="CP321" s="129">
        <v>100</v>
      </c>
      <c r="CQ321" s="129"/>
      <c r="CR321" s="128"/>
      <c r="CS321" s="128"/>
      <c r="CT321" s="128"/>
      <c r="CU321" s="128"/>
      <c r="CV321" s="128"/>
      <c r="CW321" s="128"/>
      <c r="CX321" s="128"/>
      <c r="CY321" s="128"/>
      <c r="CZ321" s="128"/>
      <c r="DA321" s="128"/>
      <c r="DB321" s="128"/>
      <c r="DC321" s="128"/>
      <c r="DD321" s="128"/>
    </row>
    <row r="322" spans="1:108" x14ac:dyDescent="0.25">
      <c r="A322" s="127" t="s">
        <v>1069</v>
      </c>
      <c r="B322" s="127" t="s">
        <v>843</v>
      </c>
      <c r="C322" s="127" t="s">
        <v>720</v>
      </c>
      <c r="D322" s="127" t="s">
        <v>1012</v>
      </c>
      <c r="E322" s="127" t="s">
        <v>1037</v>
      </c>
      <c r="F322" s="1" t="s">
        <v>1068</v>
      </c>
      <c r="G322" s="1" t="s">
        <v>863</v>
      </c>
      <c r="H322" s="126">
        <v>180</v>
      </c>
      <c r="I322" s="126">
        <v>180</v>
      </c>
      <c r="J322" s="126">
        <v>180</v>
      </c>
      <c r="K322" s="126">
        <v>180</v>
      </c>
      <c r="L322" s="126">
        <v>180</v>
      </c>
      <c r="M322" s="126">
        <v>180</v>
      </c>
      <c r="N322" s="126">
        <v>180</v>
      </c>
      <c r="O322" s="115">
        <v>1</v>
      </c>
      <c r="P322" s="126">
        <v>15</v>
      </c>
      <c r="Q322" s="126">
        <v>15</v>
      </c>
      <c r="R322" s="126">
        <v>15</v>
      </c>
      <c r="S322" s="126">
        <v>15</v>
      </c>
      <c r="T322" s="126">
        <v>15</v>
      </c>
      <c r="U322" s="126">
        <v>15</v>
      </c>
      <c r="V322" s="126">
        <v>15</v>
      </c>
      <c r="W322" s="126">
        <v>0</v>
      </c>
      <c r="X322" s="126">
        <v>0</v>
      </c>
      <c r="Y322" s="126">
        <v>0</v>
      </c>
      <c r="Z322" s="126">
        <v>0</v>
      </c>
      <c r="AA322" s="126">
        <v>0</v>
      </c>
      <c r="AB322" s="126">
        <v>0</v>
      </c>
      <c r="AC322" s="126">
        <v>0</v>
      </c>
      <c r="AD322" s="115">
        <v>0.05</v>
      </c>
      <c r="AE322" s="115">
        <v>0</v>
      </c>
      <c r="AF322" s="115">
        <v>20</v>
      </c>
      <c r="AG322" s="115">
        <v>20</v>
      </c>
      <c r="AH322" s="125">
        <v>31.536000000000001</v>
      </c>
      <c r="AI322" s="125" t="s">
        <v>722</v>
      </c>
      <c r="AJ322" s="125" t="s">
        <v>905</v>
      </c>
      <c r="AK322" s="125"/>
      <c r="AL322" s="124"/>
      <c r="AM322" s="124"/>
      <c r="AN322" s="124"/>
      <c r="AO322" s="124"/>
      <c r="AP322" s="124"/>
      <c r="AQ322" s="124"/>
      <c r="AR322" s="123"/>
      <c r="AS322" s="123"/>
      <c r="AT322" s="123"/>
      <c r="AU322" s="122"/>
      <c r="AV322" s="122"/>
      <c r="AW322" s="122"/>
      <c r="AX322" s="120" t="s">
        <v>694</v>
      </c>
      <c r="AY322" s="120"/>
      <c r="AZ322" s="121"/>
      <c r="BA322" s="120"/>
      <c r="BB322" s="120"/>
      <c r="BC322" s="120"/>
      <c r="BD322" s="120"/>
      <c r="BE322" s="120"/>
      <c r="BF322" s="120"/>
      <c r="BG322" s="119"/>
      <c r="BH322" s="119"/>
      <c r="BI322" s="119"/>
      <c r="BJ322" s="119"/>
      <c r="BK322" s="118">
        <v>0</v>
      </c>
      <c r="BL322" s="118">
        <f t="shared" ref="BL322:BL353" si="140">IF(AG322=1,0,1)</f>
        <v>1</v>
      </c>
      <c r="BM322" s="117"/>
      <c r="BN322" s="116">
        <v>0</v>
      </c>
      <c r="BO322" s="115"/>
      <c r="BP322" s="115"/>
      <c r="BQ322" s="115"/>
      <c r="BR322" s="115"/>
      <c r="BS322" s="115"/>
      <c r="BT322" s="115"/>
      <c r="BU322" s="114">
        <f t="shared" si="139"/>
        <v>0</v>
      </c>
      <c r="BV322" s="114"/>
      <c r="BW322" s="114"/>
      <c r="BX322" s="114"/>
      <c r="BY322" s="114"/>
      <c r="BZ322" s="114"/>
      <c r="CA322" s="114"/>
      <c r="CB322" s="113"/>
      <c r="CC322" s="113">
        <v>1</v>
      </c>
      <c r="CD322" s="113">
        <v>2</v>
      </c>
      <c r="CE322" s="113">
        <v>5</v>
      </c>
      <c r="CF322" s="113">
        <v>10</v>
      </c>
      <c r="CG322" s="113">
        <v>10</v>
      </c>
      <c r="CH322" s="113">
        <v>10</v>
      </c>
      <c r="CI322" s="112" t="s">
        <v>1024</v>
      </c>
      <c r="CJ322" s="111">
        <v>100</v>
      </c>
      <c r="CK322" s="111">
        <v>100</v>
      </c>
      <c r="CL322" s="111">
        <v>100</v>
      </c>
      <c r="CM322" s="111">
        <v>100</v>
      </c>
      <c r="CN322" s="111">
        <v>100</v>
      </c>
      <c r="CO322" s="111">
        <v>100</v>
      </c>
      <c r="CP322" s="111">
        <v>100</v>
      </c>
      <c r="CQ322" s="111"/>
      <c r="CR322" s="110"/>
      <c r="CS322" s="110"/>
      <c r="CT322" s="110"/>
      <c r="CU322" s="110"/>
      <c r="CV322" s="110"/>
      <c r="CW322" s="110"/>
      <c r="CX322" s="110"/>
      <c r="CY322" s="110"/>
      <c r="CZ322" s="110"/>
      <c r="DA322" s="110"/>
      <c r="DB322" s="110"/>
      <c r="DC322" s="110"/>
      <c r="DD322" s="110"/>
    </row>
    <row r="323" spans="1:108" x14ac:dyDescent="0.25">
      <c r="A323" s="146" t="s">
        <v>1067</v>
      </c>
      <c r="B323" s="146" t="s">
        <v>843</v>
      </c>
      <c r="C323" s="146" t="s">
        <v>720</v>
      </c>
      <c r="D323" s="146" t="s">
        <v>1012</v>
      </c>
      <c r="E323" s="146" t="s">
        <v>1037</v>
      </c>
      <c r="F323" s="3" t="s">
        <v>1066</v>
      </c>
      <c r="G323" s="3" t="s">
        <v>863</v>
      </c>
      <c r="H323" s="145">
        <v>220</v>
      </c>
      <c r="I323" s="145">
        <v>220</v>
      </c>
      <c r="J323" s="145">
        <v>220</v>
      </c>
      <c r="K323" s="145">
        <v>220</v>
      </c>
      <c r="L323" s="145">
        <v>220</v>
      </c>
      <c r="M323" s="145">
        <v>220</v>
      </c>
      <c r="N323" s="145">
        <v>220</v>
      </c>
      <c r="O323" s="133">
        <v>1</v>
      </c>
      <c r="P323" s="145">
        <v>25</v>
      </c>
      <c r="Q323" s="145">
        <v>25</v>
      </c>
      <c r="R323" s="145">
        <v>25</v>
      </c>
      <c r="S323" s="145">
        <v>25</v>
      </c>
      <c r="T323" s="145">
        <v>25</v>
      </c>
      <c r="U323" s="145">
        <v>25</v>
      </c>
      <c r="V323" s="145">
        <v>25</v>
      </c>
      <c r="W323" s="145">
        <v>0</v>
      </c>
      <c r="X323" s="145">
        <v>0</v>
      </c>
      <c r="Y323" s="145">
        <v>0</v>
      </c>
      <c r="Z323" s="145">
        <v>0</v>
      </c>
      <c r="AA323" s="145">
        <v>0</v>
      </c>
      <c r="AB323" s="145">
        <v>0</v>
      </c>
      <c r="AC323" s="145">
        <v>0</v>
      </c>
      <c r="AD323" s="133">
        <v>0.05</v>
      </c>
      <c r="AE323" s="133">
        <v>0</v>
      </c>
      <c r="AF323" s="133">
        <v>20</v>
      </c>
      <c r="AG323" s="133">
        <v>20</v>
      </c>
      <c r="AH323" s="144">
        <v>31.536000000000001</v>
      </c>
      <c r="AI323" s="144" t="s">
        <v>722</v>
      </c>
      <c r="AJ323" s="144" t="s">
        <v>905</v>
      </c>
      <c r="AK323" s="144"/>
      <c r="AL323" s="143"/>
      <c r="AM323" s="143"/>
      <c r="AN323" s="143"/>
      <c r="AO323" s="143"/>
      <c r="AP323" s="143"/>
      <c r="AQ323" s="143"/>
      <c r="AR323" s="142"/>
      <c r="AS323" s="142"/>
      <c r="AT323" s="142"/>
      <c r="AU323" s="141"/>
      <c r="AV323" s="141"/>
      <c r="AW323" s="141"/>
      <c r="AX323" s="140" t="s">
        <v>694</v>
      </c>
      <c r="AY323" s="140"/>
      <c r="AZ323" s="139"/>
      <c r="BA323" s="138"/>
      <c r="BB323" s="138"/>
      <c r="BC323" s="138"/>
      <c r="BD323" s="138"/>
      <c r="BE323" s="138"/>
      <c r="BF323" s="138"/>
      <c r="BG323" s="137"/>
      <c r="BH323" s="137"/>
      <c r="BI323" s="137"/>
      <c r="BJ323" s="137"/>
      <c r="BK323" s="136">
        <v>0</v>
      </c>
      <c r="BL323" s="136">
        <f t="shared" si="140"/>
        <v>1</v>
      </c>
      <c r="BM323" s="135"/>
      <c r="BN323" s="134">
        <v>0</v>
      </c>
      <c r="BO323" s="133"/>
      <c r="BP323" s="133"/>
      <c r="BQ323" s="133"/>
      <c r="BR323" s="133"/>
      <c r="BS323" s="133"/>
      <c r="BT323" s="133"/>
      <c r="BU323" s="132">
        <f t="shared" si="139"/>
        <v>0</v>
      </c>
      <c r="BV323" s="132"/>
      <c r="BW323" s="132"/>
      <c r="BX323" s="132"/>
      <c r="BY323" s="132"/>
      <c r="BZ323" s="132"/>
      <c r="CA323" s="132"/>
      <c r="CB323" s="131"/>
      <c r="CC323" s="131">
        <v>1</v>
      </c>
      <c r="CD323" s="131">
        <v>2</v>
      </c>
      <c r="CE323" s="131">
        <v>5</v>
      </c>
      <c r="CF323" s="131">
        <v>10</v>
      </c>
      <c r="CG323" s="131">
        <v>10</v>
      </c>
      <c r="CH323" s="131">
        <v>10</v>
      </c>
      <c r="CI323" s="130" t="s">
        <v>1024</v>
      </c>
      <c r="CJ323" s="129">
        <v>100</v>
      </c>
      <c r="CK323" s="129">
        <v>100</v>
      </c>
      <c r="CL323" s="129">
        <v>100</v>
      </c>
      <c r="CM323" s="129">
        <v>100</v>
      </c>
      <c r="CN323" s="129">
        <v>100</v>
      </c>
      <c r="CO323" s="129">
        <v>100</v>
      </c>
      <c r="CP323" s="129">
        <v>100</v>
      </c>
      <c r="CQ323" s="129"/>
      <c r="CR323" s="128"/>
      <c r="CS323" s="128"/>
      <c r="CT323" s="128"/>
      <c r="CU323" s="128"/>
      <c r="CV323" s="128"/>
      <c r="CW323" s="128"/>
      <c r="CX323" s="128"/>
      <c r="CY323" s="128"/>
      <c r="CZ323" s="128"/>
      <c r="DA323" s="128"/>
      <c r="DB323" s="128"/>
      <c r="DC323" s="128"/>
      <c r="DD323" s="128"/>
    </row>
    <row r="324" spans="1:108" x14ac:dyDescent="0.25">
      <c r="A324" s="127" t="s">
        <v>1065</v>
      </c>
      <c r="B324" s="127" t="s">
        <v>843</v>
      </c>
      <c r="C324" s="127" t="s">
        <v>720</v>
      </c>
      <c r="D324" s="127" t="s">
        <v>1012</v>
      </c>
      <c r="E324" s="127" t="s">
        <v>1037</v>
      </c>
      <c r="F324" s="1" t="s">
        <v>1064</v>
      </c>
      <c r="G324" s="1" t="s">
        <v>863</v>
      </c>
      <c r="H324" s="126">
        <v>30</v>
      </c>
      <c r="I324" s="126">
        <v>30</v>
      </c>
      <c r="J324" s="126">
        <v>30</v>
      </c>
      <c r="K324" s="126">
        <v>30</v>
      </c>
      <c r="L324" s="126">
        <v>30</v>
      </c>
      <c r="M324" s="126">
        <v>30</v>
      </c>
      <c r="N324" s="126">
        <v>30</v>
      </c>
      <c r="O324" s="115">
        <v>1</v>
      </c>
      <c r="P324" s="126">
        <v>1</v>
      </c>
      <c r="Q324" s="126">
        <v>1</v>
      </c>
      <c r="R324" s="126">
        <v>1</v>
      </c>
      <c r="S324" s="126">
        <v>1</v>
      </c>
      <c r="T324" s="126">
        <v>1</v>
      </c>
      <c r="U324" s="126">
        <v>1</v>
      </c>
      <c r="V324" s="126">
        <v>1</v>
      </c>
      <c r="W324" s="126">
        <v>0</v>
      </c>
      <c r="X324" s="126">
        <v>0</v>
      </c>
      <c r="Y324" s="126">
        <v>0</v>
      </c>
      <c r="Z324" s="126">
        <v>0</v>
      </c>
      <c r="AA324" s="126">
        <v>0</v>
      </c>
      <c r="AB324" s="126">
        <v>0</v>
      </c>
      <c r="AC324" s="126">
        <v>0</v>
      </c>
      <c r="AD324" s="115">
        <v>0.05</v>
      </c>
      <c r="AE324" s="115">
        <v>0</v>
      </c>
      <c r="AF324" s="115">
        <v>20</v>
      </c>
      <c r="AG324" s="115">
        <v>20</v>
      </c>
      <c r="AH324" s="125">
        <v>31.536000000000001</v>
      </c>
      <c r="AI324" s="125" t="s">
        <v>722</v>
      </c>
      <c r="AJ324" s="125" t="s">
        <v>905</v>
      </c>
      <c r="AK324" s="125"/>
      <c r="AL324" s="124"/>
      <c r="AM324" s="124"/>
      <c r="AN324" s="124"/>
      <c r="AO324" s="124"/>
      <c r="AP324" s="124"/>
      <c r="AQ324" s="124"/>
      <c r="AR324" s="123"/>
      <c r="AS324" s="123"/>
      <c r="AT324" s="123"/>
      <c r="AU324" s="122"/>
      <c r="AV324" s="122"/>
      <c r="AW324" s="122"/>
      <c r="AX324" s="120" t="s">
        <v>694</v>
      </c>
      <c r="AY324" s="120"/>
      <c r="AZ324" s="121"/>
      <c r="BA324" s="120"/>
      <c r="BB324" s="120"/>
      <c r="BC324" s="120"/>
      <c r="BD324" s="120"/>
      <c r="BE324" s="120"/>
      <c r="BF324" s="120"/>
      <c r="BG324" s="119"/>
      <c r="BH324" s="119"/>
      <c r="BI324" s="119"/>
      <c r="BJ324" s="119"/>
      <c r="BK324" s="118"/>
      <c r="BL324" s="118">
        <f t="shared" si="140"/>
        <v>1</v>
      </c>
      <c r="BM324" s="117"/>
      <c r="BN324" s="116">
        <v>0</v>
      </c>
      <c r="BO324" s="115"/>
      <c r="BP324" s="115"/>
      <c r="BQ324" s="115"/>
      <c r="BR324" s="115"/>
      <c r="BS324" s="115"/>
      <c r="BT324" s="115"/>
      <c r="BU324" s="114">
        <f t="shared" si="139"/>
        <v>0</v>
      </c>
      <c r="BV324" s="114"/>
      <c r="BW324" s="114"/>
      <c r="BX324" s="114"/>
      <c r="BY324" s="114"/>
      <c r="BZ324" s="114"/>
      <c r="CA324" s="114"/>
      <c r="CB324" s="113"/>
      <c r="CC324" s="113"/>
      <c r="CD324" s="113"/>
      <c r="CE324" s="113"/>
      <c r="CF324" s="113"/>
      <c r="CG324" s="113"/>
      <c r="CH324" s="113"/>
      <c r="CI324" s="112" t="s">
        <v>1024</v>
      </c>
      <c r="CJ324" s="111">
        <v>0</v>
      </c>
      <c r="CK324" s="111">
        <v>0</v>
      </c>
      <c r="CL324" s="111">
        <v>0</v>
      </c>
      <c r="CM324" s="111">
        <v>0</v>
      </c>
      <c r="CN324" s="111">
        <v>0</v>
      </c>
      <c r="CO324" s="111">
        <v>0</v>
      </c>
      <c r="CP324" s="111">
        <v>0</v>
      </c>
      <c r="CQ324" s="111"/>
      <c r="CR324" s="110"/>
      <c r="CS324" s="110"/>
      <c r="CT324" s="110"/>
      <c r="CU324" s="110"/>
      <c r="CV324" s="110"/>
      <c r="CW324" s="110"/>
      <c r="CX324" s="110"/>
      <c r="CY324" s="110"/>
      <c r="CZ324" s="110"/>
      <c r="DA324" s="110"/>
      <c r="DB324" s="110"/>
      <c r="DC324" s="110"/>
      <c r="DD324" s="110"/>
    </row>
    <row r="325" spans="1:108" x14ac:dyDescent="0.25">
      <c r="A325" s="146" t="s">
        <v>1063</v>
      </c>
      <c r="B325" s="146" t="s">
        <v>843</v>
      </c>
      <c r="C325" s="146" t="s">
        <v>720</v>
      </c>
      <c r="D325" s="146" t="s">
        <v>1012</v>
      </c>
      <c r="E325" s="146" t="s">
        <v>1037</v>
      </c>
      <c r="F325" s="3" t="s">
        <v>1062</v>
      </c>
      <c r="G325" s="3" t="s">
        <v>863</v>
      </c>
      <c r="H325" s="145">
        <v>40</v>
      </c>
      <c r="I325" s="145">
        <v>40</v>
      </c>
      <c r="J325" s="145">
        <v>40</v>
      </c>
      <c r="K325" s="145">
        <v>40</v>
      </c>
      <c r="L325" s="145">
        <v>40</v>
      </c>
      <c r="M325" s="145">
        <v>40</v>
      </c>
      <c r="N325" s="145">
        <v>40</v>
      </c>
      <c r="O325" s="133">
        <v>1</v>
      </c>
      <c r="P325" s="145">
        <v>5</v>
      </c>
      <c r="Q325" s="145">
        <v>5</v>
      </c>
      <c r="R325" s="145">
        <v>5</v>
      </c>
      <c r="S325" s="145">
        <v>5</v>
      </c>
      <c r="T325" s="145">
        <v>5</v>
      </c>
      <c r="U325" s="145">
        <v>5</v>
      </c>
      <c r="V325" s="145">
        <v>5</v>
      </c>
      <c r="W325" s="145">
        <v>0</v>
      </c>
      <c r="X325" s="145">
        <v>0</v>
      </c>
      <c r="Y325" s="145">
        <v>0</v>
      </c>
      <c r="Z325" s="145">
        <v>0</v>
      </c>
      <c r="AA325" s="145">
        <v>0</v>
      </c>
      <c r="AB325" s="145">
        <v>0</v>
      </c>
      <c r="AC325" s="145">
        <v>0</v>
      </c>
      <c r="AD325" s="133">
        <v>0.05</v>
      </c>
      <c r="AE325" s="133">
        <v>0</v>
      </c>
      <c r="AF325" s="133">
        <v>20</v>
      </c>
      <c r="AG325" s="133">
        <v>20</v>
      </c>
      <c r="AH325" s="144">
        <v>31.536000000000001</v>
      </c>
      <c r="AI325" s="144" t="s">
        <v>722</v>
      </c>
      <c r="AJ325" s="144" t="s">
        <v>905</v>
      </c>
      <c r="AK325" s="144"/>
      <c r="AL325" s="143"/>
      <c r="AM325" s="143"/>
      <c r="AN325" s="143"/>
      <c r="AO325" s="143"/>
      <c r="AP325" s="143"/>
      <c r="AQ325" s="143"/>
      <c r="AR325" s="142"/>
      <c r="AS325" s="142"/>
      <c r="AT325" s="142"/>
      <c r="AU325" s="141"/>
      <c r="AV325" s="141"/>
      <c r="AW325" s="141"/>
      <c r="AX325" s="140" t="s">
        <v>694</v>
      </c>
      <c r="AY325" s="140"/>
      <c r="AZ325" s="139"/>
      <c r="BA325" s="138"/>
      <c r="BB325" s="138"/>
      <c r="BC325" s="138"/>
      <c r="BD325" s="138"/>
      <c r="BE325" s="138"/>
      <c r="BF325" s="138"/>
      <c r="BG325" s="137"/>
      <c r="BH325" s="137"/>
      <c r="BI325" s="137"/>
      <c r="BJ325" s="137"/>
      <c r="BK325" s="136"/>
      <c r="BL325" s="136">
        <f t="shared" si="140"/>
        <v>1</v>
      </c>
      <c r="BM325" s="135"/>
      <c r="BN325" s="134">
        <v>0</v>
      </c>
      <c r="BO325" s="133"/>
      <c r="BP325" s="133"/>
      <c r="BQ325" s="133"/>
      <c r="BR325" s="133"/>
      <c r="BS325" s="133"/>
      <c r="BT325" s="133"/>
      <c r="BU325" s="132">
        <f t="shared" si="139"/>
        <v>0</v>
      </c>
      <c r="BV325" s="132"/>
      <c r="BW325" s="132"/>
      <c r="BX325" s="132"/>
      <c r="BY325" s="132"/>
      <c r="BZ325" s="132"/>
      <c r="CA325" s="132"/>
      <c r="CB325" s="131"/>
      <c r="CC325" s="131"/>
      <c r="CD325" s="131"/>
      <c r="CE325" s="131"/>
      <c r="CF325" s="131"/>
      <c r="CG325" s="131"/>
      <c r="CH325" s="131"/>
      <c r="CI325" s="130" t="s">
        <v>1024</v>
      </c>
      <c r="CJ325" s="129">
        <v>100</v>
      </c>
      <c r="CK325" s="129">
        <v>100</v>
      </c>
      <c r="CL325" s="129">
        <v>100</v>
      </c>
      <c r="CM325" s="129">
        <v>100</v>
      </c>
      <c r="CN325" s="129">
        <v>100</v>
      </c>
      <c r="CO325" s="129">
        <v>100</v>
      </c>
      <c r="CP325" s="129">
        <v>100</v>
      </c>
      <c r="CQ325" s="129"/>
      <c r="CR325" s="128"/>
      <c r="CS325" s="128"/>
      <c r="CT325" s="128"/>
      <c r="CU325" s="128"/>
      <c r="CV325" s="128"/>
      <c r="CW325" s="128"/>
      <c r="CX325" s="128"/>
      <c r="CY325" s="128"/>
      <c r="CZ325" s="128"/>
      <c r="DA325" s="128"/>
      <c r="DB325" s="128"/>
      <c r="DC325" s="128"/>
      <c r="DD325" s="128"/>
    </row>
    <row r="326" spans="1:108" x14ac:dyDescent="0.25">
      <c r="A326" s="127" t="s">
        <v>1061</v>
      </c>
      <c r="B326" s="127" t="s">
        <v>843</v>
      </c>
      <c r="C326" s="127" t="s">
        <v>720</v>
      </c>
      <c r="D326" s="127" t="s">
        <v>1012</v>
      </c>
      <c r="E326" s="127" t="s">
        <v>1037</v>
      </c>
      <c r="F326" s="1" t="s">
        <v>1060</v>
      </c>
      <c r="G326" s="1" t="s">
        <v>863</v>
      </c>
      <c r="H326" s="126">
        <v>400</v>
      </c>
      <c r="I326" s="126">
        <v>400</v>
      </c>
      <c r="J326" s="126">
        <v>400</v>
      </c>
      <c r="K326" s="126">
        <v>400</v>
      </c>
      <c r="L326" s="126">
        <v>400</v>
      </c>
      <c r="M326" s="126">
        <v>400</v>
      </c>
      <c r="N326" s="126">
        <v>400</v>
      </c>
      <c r="O326" s="115">
        <v>1</v>
      </c>
      <c r="P326" s="126">
        <v>5</v>
      </c>
      <c r="Q326" s="126">
        <v>5</v>
      </c>
      <c r="R326" s="126">
        <v>5</v>
      </c>
      <c r="S326" s="126">
        <v>5</v>
      </c>
      <c r="T326" s="126">
        <v>5</v>
      </c>
      <c r="U326" s="126">
        <v>5</v>
      </c>
      <c r="V326" s="126">
        <v>5</v>
      </c>
      <c r="W326" s="126">
        <v>0</v>
      </c>
      <c r="X326" s="126">
        <v>0</v>
      </c>
      <c r="Y326" s="126">
        <v>0</v>
      </c>
      <c r="Z326" s="126">
        <v>0</v>
      </c>
      <c r="AA326" s="126">
        <v>0</v>
      </c>
      <c r="AB326" s="126">
        <v>0</v>
      </c>
      <c r="AC326" s="126">
        <v>0</v>
      </c>
      <c r="AD326" s="115">
        <v>0.05</v>
      </c>
      <c r="AE326" s="115">
        <v>0</v>
      </c>
      <c r="AF326" s="115">
        <v>20</v>
      </c>
      <c r="AG326" s="115">
        <v>20</v>
      </c>
      <c r="AH326" s="125">
        <v>31.536000000000001</v>
      </c>
      <c r="AI326" s="125" t="s">
        <v>722</v>
      </c>
      <c r="AJ326" s="125" t="s">
        <v>905</v>
      </c>
      <c r="AK326" s="125"/>
      <c r="AL326" s="124"/>
      <c r="AM326" s="124"/>
      <c r="AN326" s="124"/>
      <c r="AO326" s="124"/>
      <c r="AP326" s="124"/>
      <c r="AQ326" s="124"/>
      <c r="AR326" s="123"/>
      <c r="AS326" s="123"/>
      <c r="AT326" s="123"/>
      <c r="AU326" s="122"/>
      <c r="AV326" s="122"/>
      <c r="AW326" s="122"/>
      <c r="AX326" s="120" t="s">
        <v>694</v>
      </c>
      <c r="AY326" s="120"/>
      <c r="AZ326" s="121"/>
      <c r="BA326" s="120"/>
      <c r="BB326" s="120"/>
      <c r="BC326" s="120"/>
      <c r="BD326" s="120"/>
      <c r="BE326" s="120"/>
      <c r="BF326" s="120"/>
      <c r="BG326" s="119"/>
      <c r="BH326" s="119"/>
      <c r="BI326" s="119"/>
      <c r="BJ326" s="119"/>
      <c r="BK326" s="118">
        <v>0</v>
      </c>
      <c r="BL326" s="118">
        <f t="shared" si="140"/>
        <v>1</v>
      </c>
      <c r="BM326" s="117"/>
      <c r="BN326" s="116">
        <v>0.5</v>
      </c>
      <c r="BO326" s="115">
        <v>0.1</v>
      </c>
      <c r="BP326" s="115">
        <v>0.1</v>
      </c>
      <c r="BQ326" s="115">
        <v>0.15</v>
      </c>
      <c r="BR326" s="115">
        <v>0.15</v>
      </c>
      <c r="BS326" s="115"/>
      <c r="BT326" s="115"/>
      <c r="BU326" s="114">
        <f t="shared" si="139"/>
        <v>0.5</v>
      </c>
      <c r="BV326" s="114"/>
      <c r="BW326" s="114"/>
      <c r="BX326" s="114"/>
      <c r="BY326" s="114"/>
      <c r="BZ326" s="114"/>
      <c r="CA326" s="114"/>
      <c r="CB326" s="113">
        <v>0.5</v>
      </c>
      <c r="CC326" s="113">
        <v>1</v>
      </c>
      <c r="CD326" s="113">
        <v>2</v>
      </c>
      <c r="CE326" s="113">
        <v>5</v>
      </c>
      <c r="CF326" s="113">
        <v>10</v>
      </c>
      <c r="CG326" s="113">
        <v>10</v>
      </c>
      <c r="CH326" s="113">
        <v>10</v>
      </c>
      <c r="CI326" s="112" t="s">
        <v>1024</v>
      </c>
      <c r="CJ326" s="111">
        <v>100</v>
      </c>
      <c r="CK326" s="111">
        <v>100</v>
      </c>
      <c r="CL326" s="111">
        <v>100</v>
      </c>
      <c r="CM326" s="111">
        <v>100</v>
      </c>
      <c r="CN326" s="111">
        <v>100</v>
      </c>
      <c r="CO326" s="111">
        <v>100</v>
      </c>
      <c r="CP326" s="111">
        <v>100</v>
      </c>
      <c r="CQ326" s="111"/>
      <c r="CR326" s="110"/>
      <c r="CS326" s="110"/>
      <c r="CT326" s="110"/>
      <c r="CU326" s="110"/>
      <c r="CV326" s="110"/>
      <c r="CW326" s="110"/>
      <c r="CX326" s="110"/>
      <c r="CY326" s="110"/>
      <c r="CZ326" s="110"/>
      <c r="DA326" s="110"/>
      <c r="DB326" s="110"/>
      <c r="DC326" s="110"/>
      <c r="DD326" s="110"/>
    </row>
    <row r="327" spans="1:108" x14ac:dyDescent="0.25">
      <c r="A327" s="146" t="s">
        <v>1059</v>
      </c>
      <c r="B327" s="146" t="s">
        <v>843</v>
      </c>
      <c r="C327" s="146" t="s">
        <v>720</v>
      </c>
      <c r="D327" s="146" t="s">
        <v>1012</v>
      </c>
      <c r="E327" s="146" t="s">
        <v>1037</v>
      </c>
      <c r="F327" s="3" t="s">
        <v>1058</v>
      </c>
      <c r="G327" s="3" t="s">
        <v>863</v>
      </c>
      <c r="H327" s="145">
        <v>500</v>
      </c>
      <c r="I327" s="145">
        <v>500</v>
      </c>
      <c r="J327" s="145">
        <v>500</v>
      </c>
      <c r="K327" s="145">
        <v>500</v>
      </c>
      <c r="L327" s="145">
        <v>500</v>
      </c>
      <c r="M327" s="145">
        <v>500</v>
      </c>
      <c r="N327" s="145">
        <v>500</v>
      </c>
      <c r="O327" s="133">
        <v>1</v>
      </c>
      <c r="P327" s="145">
        <v>15</v>
      </c>
      <c r="Q327" s="145">
        <v>15</v>
      </c>
      <c r="R327" s="145">
        <v>15</v>
      </c>
      <c r="S327" s="145">
        <v>15</v>
      </c>
      <c r="T327" s="145">
        <v>15</v>
      </c>
      <c r="U327" s="145">
        <v>15</v>
      </c>
      <c r="V327" s="145">
        <v>15</v>
      </c>
      <c r="W327" s="145">
        <v>0</v>
      </c>
      <c r="X327" s="145">
        <v>0</v>
      </c>
      <c r="Y327" s="145">
        <v>0</v>
      </c>
      <c r="Z327" s="145">
        <v>0</v>
      </c>
      <c r="AA327" s="145">
        <v>0</v>
      </c>
      <c r="AB327" s="145">
        <v>0</v>
      </c>
      <c r="AC327" s="145">
        <v>0</v>
      </c>
      <c r="AD327" s="133">
        <v>0.05</v>
      </c>
      <c r="AE327" s="133">
        <v>0</v>
      </c>
      <c r="AF327" s="133">
        <v>20</v>
      </c>
      <c r="AG327" s="133">
        <v>20</v>
      </c>
      <c r="AH327" s="144">
        <v>31.536000000000001</v>
      </c>
      <c r="AI327" s="144" t="s">
        <v>722</v>
      </c>
      <c r="AJ327" s="144" t="s">
        <v>905</v>
      </c>
      <c r="AK327" s="144"/>
      <c r="AL327" s="143"/>
      <c r="AM327" s="143"/>
      <c r="AN327" s="143"/>
      <c r="AO327" s="143"/>
      <c r="AP327" s="143"/>
      <c r="AQ327" s="143"/>
      <c r="AR327" s="142"/>
      <c r="AS327" s="142"/>
      <c r="AT327" s="142"/>
      <c r="AU327" s="141"/>
      <c r="AV327" s="141"/>
      <c r="AW327" s="141"/>
      <c r="AX327" s="140" t="s">
        <v>694</v>
      </c>
      <c r="AY327" s="140"/>
      <c r="AZ327" s="139"/>
      <c r="BA327" s="138"/>
      <c r="BB327" s="138"/>
      <c r="BC327" s="138"/>
      <c r="BD327" s="138"/>
      <c r="BE327" s="138"/>
      <c r="BF327" s="138"/>
      <c r="BG327" s="137"/>
      <c r="BH327" s="137"/>
      <c r="BI327" s="137"/>
      <c r="BJ327" s="137"/>
      <c r="BK327" s="136">
        <v>0</v>
      </c>
      <c r="BL327" s="136">
        <f t="shared" si="140"/>
        <v>1</v>
      </c>
      <c r="BM327" s="135"/>
      <c r="BN327" s="134">
        <v>0</v>
      </c>
      <c r="BO327" s="133"/>
      <c r="BP327" s="133"/>
      <c r="BQ327" s="133"/>
      <c r="BR327" s="133"/>
      <c r="BS327" s="133"/>
      <c r="BT327" s="133"/>
      <c r="BU327" s="132">
        <f t="shared" si="139"/>
        <v>0</v>
      </c>
      <c r="BV327" s="132"/>
      <c r="BW327" s="132"/>
      <c r="BX327" s="132"/>
      <c r="BY327" s="132"/>
      <c r="BZ327" s="132"/>
      <c r="CA327" s="132"/>
      <c r="CB327" s="131"/>
      <c r="CC327" s="131">
        <v>1</v>
      </c>
      <c r="CD327" s="131">
        <v>2</v>
      </c>
      <c r="CE327" s="131">
        <v>5</v>
      </c>
      <c r="CF327" s="131">
        <v>10</v>
      </c>
      <c r="CG327" s="131">
        <v>10</v>
      </c>
      <c r="CH327" s="131">
        <v>10</v>
      </c>
      <c r="CI327" s="130" t="s">
        <v>1024</v>
      </c>
      <c r="CJ327" s="129">
        <v>100</v>
      </c>
      <c r="CK327" s="129">
        <v>100</v>
      </c>
      <c r="CL327" s="129">
        <v>100</v>
      </c>
      <c r="CM327" s="129">
        <v>100</v>
      </c>
      <c r="CN327" s="129">
        <v>100</v>
      </c>
      <c r="CO327" s="129">
        <v>100</v>
      </c>
      <c r="CP327" s="129">
        <v>100</v>
      </c>
      <c r="CQ327" s="129"/>
      <c r="CR327" s="128"/>
      <c r="CS327" s="128"/>
      <c r="CT327" s="128"/>
      <c r="CU327" s="128"/>
      <c r="CV327" s="128"/>
      <c r="CW327" s="128"/>
      <c r="CX327" s="128"/>
      <c r="CY327" s="128"/>
      <c r="CZ327" s="128"/>
      <c r="DA327" s="128"/>
      <c r="DB327" s="128"/>
      <c r="DC327" s="128"/>
      <c r="DD327" s="128"/>
    </row>
    <row r="328" spans="1:108" x14ac:dyDescent="0.25">
      <c r="A328" s="127" t="s">
        <v>1057</v>
      </c>
      <c r="B328" s="127" t="s">
        <v>843</v>
      </c>
      <c r="C328" s="127" t="s">
        <v>720</v>
      </c>
      <c r="D328" s="127" t="s">
        <v>1012</v>
      </c>
      <c r="E328" s="127" t="s">
        <v>1037</v>
      </c>
      <c r="F328" s="1" t="s">
        <v>1056</v>
      </c>
      <c r="G328" s="1" t="s">
        <v>863</v>
      </c>
      <c r="H328" s="126">
        <v>450</v>
      </c>
      <c r="I328" s="126">
        <v>450</v>
      </c>
      <c r="J328" s="126">
        <v>450</v>
      </c>
      <c r="K328" s="126">
        <v>450</v>
      </c>
      <c r="L328" s="126">
        <v>450</v>
      </c>
      <c r="M328" s="126">
        <v>450</v>
      </c>
      <c r="N328" s="126">
        <v>450</v>
      </c>
      <c r="O328" s="115">
        <v>1</v>
      </c>
      <c r="P328" s="126">
        <v>30</v>
      </c>
      <c r="Q328" s="126">
        <v>30</v>
      </c>
      <c r="R328" s="126">
        <v>30</v>
      </c>
      <c r="S328" s="126">
        <v>30</v>
      </c>
      <c r="T328" s="126">
        <v>30</v>
      </c>
      <c r="U328" s="126">
        <v>30</v>
      </c>
      <c r="V328" s="126">
        <v>30</v>
      </c>
      <c r="W328" s="126">
        <v>0</v>
      </c>
      <c r="X328" s="126">
        <v>0</v>
      </c>
      <c r="Y328" s="126">
        <v>0</v>
      </c>
      <c r="Z328" s="126">
        <v>0</v>
      </c>
      <c r="AA328" s="126">
        <v>0</v>
      </c>
      <c r="AB328" s="126">
        <v>0</v>
      </c>
      <c r="AC328" s="126">
        <v>0</v>
      </c>
      <c r="AD328" s="115">
        <v>0.05</v>
      </c>
      <c r="AE328" s="115">
        <v>0</v>
      </c>
      <c r="AF328" s="115">
        <v>20</v>
      </c>
      <c r="AG328" s="115">
        <v>20</v>
      </c>
      <c r="AH328" s="125">
        <v>31.536000000000001</v>
      </c>
      <c r="AI328" s="125" t="s">
        <v>1041</v>
      </c>
      <c r="AJ328" s="125" t="s">
        <v>905</v>
      </c>
      <c r="AK328" s="125"/>
      <c r="AL328" s="124" t="s">
        <v>1037</v>
      </c>
      <c r="AM328" s="124" t="s">
        <v>915</v>
      </c>
      <c r="AN328" s="124">
        <v>0.95</v>
      </c>
      <c r="AO328" s="124" t="s">
        <v>850</v>
      </c>
      <c r="AP328" s="124">
        <v>0.2</v>
      </c>
      <c r="AQ328" s="124">
        <v>0.15</v>
      </c>
      <c r="AR328" s="123"/>
      <c r="AS328" s="123"/>
      <c r="AT328" s="123"/>
      <c r="AU328" s="122"/>
      <c r="AV328" s="122"/>
      <c r="AW328" s="122"/>
      <c r="AX328" s="120" t="s">
        <v>694</v>
      </c>
      <c r="AY328" s="120"/>
      <c r="AZ328" s="121"/>
      <c r="BA328" s="120"/>
      <c r="BB328" s="120"/>
      <c r="BC328" s="120"/>
      <c r="BD328" s="120"/>
      <c r="BE328" s="120"/>
      <c r="BF328" s="120"/>
      <c r="BG328" s="119"/>
      <c r="BH328" s="119"/>
      <c r="BI328" s="119"/>
      <c r="BJ328" s="119"/>
      <c r="BK328" s="118">
        <v>0</v>
      </c>
      <c r="BL328" s="118">
        <f t="shared" si="140"/>
        <v>1</v>
      </c>
      <c r="BM328" s="117"/>
      <c r="BN328" s="116">
        <v>2.2000000000000002</v>
      </c>
      <c r="BO328" s="115">
        <v>0.55000000000000004</v>
      </c>
      <c r="BP328" s="115">
        <v>0.55000000000000004</v>
      </c>
      <c r="BQ328" s="115">
        <v>0.55000000000000004</v>
      </c>
      <c r="BR328" s="115">
        <v>0.55000000000000004</v>
      </c>
      <c r="BS328" s="115"/>
      <c r="BT328" s="115"/>
      <c r="BU328" s="114">
        <f t="shared" si="139"/>
        <v>2.2000000000000002</v>
      </c>
      <c r="BV328" s="114"/>
      <c r="BW328" s="114"/>
      <c r="BX328" s="114"/>
      <c r="BY328" s="114"/>
      <c r="BZ328" s="114"/>
      <c r="CA328" s="114"/>
      <c r="CB328" s="113">
        <v>2.2000000000000002</v>
      </c>
      <c r="CC328" s="113">
        <v>5</v>
      </c>
      <c r="CD328" s="113">
        <v>5</v>
      </c>
      <c r="CE328" s="113">
        <v>5</v>
      </c>
      <c r="CF328" s="113">
        <v>10</v>
      </c>
      <c r="CG328" s="113">
        <v>10</v>
      </c>
      <c r="CH328" s="113">
        <v>10</v>
      </c>
      <c r="CI328" s="112" t="s">
        <v>1024</v>
      </c>
      <c r="CJ328" s="111">
        <v>100</v>
      </c>
      <c r="CK328" s="111">
        <v>100</v>
      </c>
      <c r="CL328" s="111">
        <v>100</v>
      </c>
      <c r="CM328" s="111">
        <v>100</v>
      </c>
      <c r="CN328" s="111">
        <v>100</v>
      </c>
      <c r="CO328" s="111">
        <v>100</v>
      </c>
      <c r="CP328" s="111">
        <v>100</v>
      </c>
      <c r="CQ328" s="111"/>
      <c r="CR328" s="110"/>
      <c r="CS328" s="110"/>
      <c r="CT328" s="110"/>
      <c r="CU328" s="110"/>
      <c r="CV328" s="110"/>
      <c r="CW328" s="110"/>
      <c r="CX328" s="110"/>
      <c r="CY328" s="110"/>
      <c r="CZ328" s="110"/>
      <c r="DA328" s="110"/>
      <c r="DB328" s="110"/>
      <c r="DC328" s="110"/>
      <c r="DD328" s="110"/>
    </row>
    <row r="329" spans="1:108" x14ac:dyDescent="0.25">
      <c r="A329" s="146" t="s">
        <v>1055</v>
      </c>
      <c r="B329" s="146" t="s">
        <v>843</v>
      </c>
      <c r="C329" s="146" t="s">
        <v>720</v>
      </c>
      <c r="D329" s="146" t="s">
        <v>1012</v>
      </c>
      <c r="E329" s="146" t="s">
        <v>1037</v>
      </c>
      <c r="F329" s="3" t="s">
        <v>1054</v>
      </c>
      <c r="G329" s="3" t="s">
        <v>863</v>
      </c>
      <c r="H329" s="145">
        <v>550</v>
      </c>
      <c r="I329" s="145">
        <v>550</v>
      </c>
      <c r="J329" s="145">
        <v>550</v>
      </c>
      <c r="K329" s="145">
        <v>550</v>
      </c>
      <c r="L329" s="145">
        <v>550</v>
      </c>
      <c r="M329" s="145">
        <v>550</v>
      </c>
      <c r="N329" s="145">
        <v>550</v>
      </c>
      <c r="O329" s="133">
        <v>1</v>
      </c>
      <c r="P329" s="145">
        <v>50</v>
      </c>
      <c r="Q329" s="145">
        <v>50</v>
      </c>
      <c r="R329" s="145">
        <v>50</v>
      </c>
      <c r="S329" s="145">
        <v>50</v>
      </c>
      <c r="T329" s="145">
        <v>50</v>
      </c>
      <c r="U329" s="145">
        <v>50</v>
      </c>
      <c r="V329" s="145">
        <v>50</v>
      </c>
      <c r="W329" s="145">
        <v>0</v>
      </c>
      <c r="X329" s="145">
        <v>0</v>
      </c>
      <c r="Y329" s="145">
        <v>0</v>
      </c>
      <c r="Z329" s="145">
        <v>0</v>
      </c>
      <c r="AA329" s="145">
        <v>0</v>
      </c>
      <c r="AB329" s="145">
        <v>0</v>
      </c>
      <c r="AC329" s="145">
        <v>0</v>
      </c>
      <c r="AD329" s="133">
        <v>0.05</v>
      </c>
      <c r="AE329" s="133">
        <v>0</v>
      </c>
      <c r="AF329" s="133">
        <v>20</v>
      </c>
      <c r="AG329" s="133">
        <v>20</v>
      </c>
      <c r="AH329" s="144">
        <v>31.536000000000001</v>
      </c>
      <c r="AI329" s="144" t="s">
        <v>1041</v>
      </c>
      <c r="AJ329" s="144" t="s">
        <v>905</v>
      </c>
      <c r="AK329" s="144"/>
      <c r="AL329" s="143" t="s">
        <v>1037</v>
      </c>
      <c r="AM329" s="143" t="s">
        <v>915</v>
      </c>
      <c r="AN329" s="143">
        <v>0.95</v>
      </c>
      <c r="AO329" s="143" t="s">
        <v>850</v>
      </c>
      <c r="AP329" s="143">
        <v>0.2</v>
      </c>
      <c r="AQ329" s="143">
        <v>0.15</v>
      </c>
      <c r="AR329" s="142"/>
      <c r="AS329" s="142"/>
      <c r="AT329" s="142"/>
      <c r="AU329" s="141"/>
      <c r="AV329" s="141"/>
      <c r="AW329" s="141"/>
      <c r="AX329" s="140" t="s">
        <v>694</v>
      </c>
      <c r="AY329" s="140"/>
      <c r="AZ329" s="139"/>
      <c r="BA329" s="138"/>
      <c r="BB329" s="138"/>
      <c r="BC329" s="138"/>
      <c r="BD329" s="138"/>
      <c r="BE329" s="138"/>
      <c r="BF329" s="138"/>
      <c r="BG329" s="137"/>
      <c r="BH329" s="137"/>
      <c r="BI329" s="137"/>
      <c r="BJ329" s="137"/>
      <c r="BK329" s="136">
        <v>0</v>
      </c>
      <c r="BL329" s="136">
        <f t="shared" si="140"/>
        <v>1</v>
      </c>
      <c r="BM329" s="135"/>
      <c r="BN329" s="134">
        <v>0</v>
      </c>
      <c r="BO329" s="133"/>
      <c r="BP329" s="133"/>
      <c r="BQ329" s="133"/>
      <c r="BR329" s="133"/>
      <c r="BS329" s="133"/>
      <c r="BT329" s="133"/>
      <c r="BU329" s="132">
        <f t="shared" si="139"/>
        <v>0</v>
      </c>
      <c r="BV329" s="132"/>
      <c r="BW329" s="132"/>
      <c r="BX329" s="132"/>
      <c r="BY329" s="132"/>
      <c r="BZ329" s="132"/>
      <c r="CA329" s="132"/>
      <c r="CB329" s="131"/>
      <c r="CC329" s="131">
        <v>1</v>
      </c>
      <c r="CD329" s="131">
        <v>2</v>
      </c>
      <c r="CE329" s="131">
        <v>5</v>
      </c>
      <c r="CF329" s="131">
        <v>10</v>
      </c>
      <c r="CG329" s="131">
        <v>10</v>
      </c>
      <c r="CH329" s="131">
        <v>10</v>
      </c>
      <c r="CI329" s="130" t="s">
        <v>1024</v>
      </c>
      <c r="CJ329" s="129">
        <v>100</v>
      </c>
      <c r="CK329" s="129">
        <v>100</v>
      </c>
      <c r="CL329" s="129">
        <v>100</v>
      </c>
      <c r="CM329" s="129">
        <v>100</v>
      </c>
      <c r="CN329" s="129">
        <v>100</v>
      </c>
      <c r="CO329" s="129">
        <v>100</v>
      </c>
      <c r="CP329" s="129">
        <v>100</v>
      </c>
      <c r="CQ329" s="129"/>
      <c r="CR329" s="128"/>
      <c r="CS329" s="128"/>
      <c r="CT329" s="128"/>
      <c r="CU329" s="128"/>
      <c r="CV329" s="128"/>
      <c r="CW329" s="128"/>
      <c r="CX329" s="128"/>
      <c r="CY329" s="128"/>
      <c r="CZ329" s="128"/>
      <c r="DA329" s="128"/>
      <c r="DB329" s="128"/>
      <c r="DC329" s="128"/>
      <c r="DD329" s="128"/>
    </row>
    <row r="330" spans="1:108" x14ac:dyDescent="0.25">
      <c r="A330" s="127" t="s">
        <v>1053</v>
      </c>
      <c r="B330" s="127" t="s">
        <v>843</v>
      </c>
      <c r="C330" s="127" t="s">
        <v>720</v>
      </c>
      <c r="D330" s="127" t="s">
        <v>1012</v>
      </c>
      <c r="E330" s="127" t="s">
        <v>1037</v>
      </c>
      <c r="F330" s="1" t="s">
        <v>1052</v>
      </c>
      <c r="G330" s="1" t="s">
        <v>863</v>
      </c>
      <c r="H330" s="126">
        <v>500</v>
      </c>
      <c r="I330" s="126">
        <v>500</v>
      </c>
      <c r="J330" s="126">
        <v>500</v>
      </c>
      <c r="K330" s="126">
        <v>500</v>
      </c>
      <c r="L330" s="126">
        <v>500</v>
      </c>
      <c r="M330" s="126">
        <v>500</v>
      </c>
      <c r="N330" s="126">
        <v>500</v>
      </c>
      <c r="O330" s="115">
        <v>1</v>
      </c>
      <c r="P330" s="126">
        <v>30</v>
      </c>
      <c r="Q330" s="126">
        <v>30</v>
      </c>
      <c r="R330" s="126">
        <v>30</v>
      </c>
      <c r="S330" s="126">
        <v>30</v>
      </c>
      <c r="T330" s="126">
        <v>30</v>
      </c>
      <c r="U330" s="126">
        <v>30</v>
      </c>
      <c r="V330" s="126">
        <v>30</v>
      </c>
      <c r="W330" s="126">
        <v>0</v>
      </c>
      <c r="X330" s="126">
        <v>0</v>
      </c>
      <c r="Y330" s="126">
        <v>0</v>
      </c>
      <c r="Z330" s="126">
        <v>0</v>
      </c>
      <c r="AA330" s="126">
        <v>0</v>
      </c>
      <c r="AB330" s="126">
        <v>0</v>
      </c>
      <c r="AC330" s="126">
        <v>0</v>
      </c>
      <c r="AD330" s="115">
        <v>0.05</v>
      </c>
      <c r="AE330" s="115">
        <v>0</v>
      </c>
      <c r="AF330" s="115">
        <v>20</v>
      </c>
      <c r="AG330" s="115">
        <v>20</v>
      </c>
      <c r="AH330" s="125">
        <v>31.536000000000001</v>
      </c>
      <c r="AI330" s="125" t="s">
        <v>1041</v>
      </c>
      <c r="AJ330" s="125" t="s">
        <v>905</v>
      </c>
      <c r="AK330" s="125"/>
      <c r="AL330" s="124" t="s">
        <v>1037</v>
      </c>
      <c r="AM330" s="124" t="s">
        <v>484</v>
      </c>
      <c r="AN330" s="124">
        <v>0.95</v>
      </c>
      <c r="AO330" s="124" t="s">
        <v>850</v>
      </c>
      <c r="AP330" s="124">
        <v>0.2</v>
      </c>
      <c r="AQ330" s="124">
        <v>0.15</v>
      </c>
      <c r="AR330" s="123"/>
      <c r="AS330" s="123"/>
      <c r="AT330" s="123"/>
      <c r="AU330" s="122"/>
      <c r="AV330" s="122"/>
      <c r="AW330" s="122"/>
      <c r="AX330" s="120" t="s">
        <v>694</v>
      </c>
      <c r="AY330" s="120"/>
      <c r="AZ330" s="121"/>
      <c r="BA330" s="120"/>
      <c r="BB330" s="120"/>
      <c r="BC330" s="120"/>
      <c r="BD330" s="120"/>
      <c r="BE330" s="120"/>
      <c r="BF330" s="120"/>
      <c r="BG330" s="119"/>
      <c r="BH330" s="119"/>
      <c r="BI330" s="119"/>
      <c r="BJ330" s="119"/>
      <c r="BK330" s="118">
        <v>0</v>
      </c>
      <c r="BL330" s="118">
        <f t="shared" si="140"/>
        <v>1</v>
      </c>
      <c r="BM330" s="117"/>
      <c r="BN330" s="116">
        <v>0.1</v>
      </c>
      <c r="BO330" s="115">
        <v>0.04</v>
      </c>
      <c r="BP330" s="115">
        <v>0.03</v>
      </c>
      <c r="BQ330" s="115">
        <v>0.03</v>
      </c>
      <c r="BR330" s="115"/>
      <c r="BS330" s="115"/>
      <c r="BT330" s="115"/>
      <c r="BU330" s="114">
        <f t="shared" si="139"/>
        <v>0.1</v>
      </c>
      <c r="BV330" s="114"/>
      <c r="BW330" s="114"/>
      <c r="BX330" s="114"/>
      <c r="BY330" s="114"/>
      <c r="BZ330" s="114"/>
      <c r="CA330" s="114"/>
      <c r="CB330" s="113">
        <v>0.1</v>
      </c>
      <c r="CC330" s="113">
        <v>0.1</v>
      </c>
      <c r="CD330" s="113">
        <v>0.1</v>
      </c>
      <c r="CE330" s="113"/>
      <c r="CF330" s="113"/>
      <c r="CG330" s="113"/>
      <c r="CH330" s="113"/>
      <c r="CI330" s="112" t="s">
        <v>1024</v>
      </c>
      <c r="CJ330" s="111">
        <v>100</v>
      </c>
      <c r="CK330" s="111">
        <v>100</v>
      </c>
      <c r="CL330" s="111">
        <v>100</v>
      </c>
      <c r="CM330" s="111">
        <v>100</v>
      </c>
      <c r="CN330" s="111">
        <v>100</v>
      </c>
      <c r="CO330" s="111">
        <v>100</v>
      </c>
      <c r="CP330" s="111">
        <v>100</v>
      </c>
      <c r="CQ330" s="111"/>
      <c r="CR330" s="110"/>
      <c r="CS330" s="110"/>
      <c r="CT330" s="110"/>
      <c r="CU330" s="110"/>
      <c r="CV330" s="110"/>
      <c r="CW330" s="110"/>
      <c r="CX330" s="110"/>
      <c r="CY330" s="110"/>
      <c r="CZ330" s="110"/>
      <c r="DA330" s="110"/>
      <c r="DB330" s="110"/>
      <c r="DC330" s="110"/>
      <c r="DD330" s="110"/>
    </row>
    <row r="331" spans="1:108" x14ac:dyDescent="0.25">
      <c r="A331" s="146" t="s">
        <v>1051</v>
      </c>
      <c r="B331" s="146" t="s">
        <v>843</v>
      </c>
      <c r="C331" s="146" t="s">
        <v>720</v>
      </c>
      <c r="D331" s="146" t="s">
        <v>1012</v>
      </c>
      <c r="E331" s="146" t="s">
        <v>1037</v>
      </c>
      <c r="F331" s="3" t="s">
        <v>1050</v>
      </c>
      <c r="G331" s="3" t="s">
        <v>863</v>
      </c>
      <c r="H331" s="145">
        <v>600</v>
      </c>
      <c r="I331" s="145">
        <v>600</v>
      </c>
      <c r="J331" s="145">
        <v>600</v>
      </c>
      <c r="K331" s="145">
        <v>600</v>
      </c>
      <c r="L331" s="145">
        <v>600</v>
      </c>
      <c r="M331" s="145">
        <v>600</v>
      </c>
      <c r="N331" s="145">
        <v>600</v>
      </c>
      <c r="O331" s="133">
        <v>1</v>
      </c>
      <c r="P331" s="145">
        <v>50</v>
      </c>
      <c r="Q331" s="145">
        <v>50</v>
      </c>
      <c r="R331" s="145">
        <v>50</v>
      </c>
      <c r="S331" s="145">
        <v>50</v>
      </c>
      <c r="T331" s="145">
        <v>50</v>
      </c>
      <c r="U331" s="145">
        <v>50</v>
      </c>
      <c r="V331" s="145">
        <v>50</v>
      </c>
      <c r="W331" s="145">
        <v>0</v>
      </c>
      <c r="X331" s="145">
        <v>0</v>
      </c>
      <c r="Y331" s="145">
        <v>0</v>
      </c>
      <c r="Z331" s="145">
        <v>0</v>
      </c>
      <c r="AA331" s="145">
        <v>0</v>
      </c>
      <c r="AB331" s="145">
        <v>0</v>
      </c>
      <c r="AC331" s="145">
        <v>0</v>
      </c>
      <c r="AD331" s="133">
        <v>0.05</v>
      </c>
      <c r="AE331" s="133">
        <v>0</v>
      </c>
      <c r="AF331" s="133">
        <v>20</v>
      </c>
      <c r="AG331" s="133">
        <v>20</v>
      </c>
      <c r="AH331" s="144">
        <v>31.536000000000001</v>
      </c>
      <c r="AI331" s="144" t="s">
        <v>1041</v>
      </c>
      <c r="AJ331" s="144" t="s">
        <v>905</v>
      </c>
      <c r="AK331" s="144"/>
      <c r="AL331" s="143" t="s">
        <v>1037</v>
      </c>
      <c r="AM331" s="143" t="s">
        <v>915</v>
      </c>
      <c r="AN331" s="143">
        <v>0.95</v>
      </c>
      <c r="AO331" s="143" t="s">
        <v>850</v>
      </c>
      <c r="AP331" s="143">
        <v>0.2</v>
      </c>
      <c r="AQ331" s="143">
        <v>0.15</v>
      </c>
      <c r="AR331" s="142"/>
      <c r="AS331" s="142"/>
      <c r="AT331" s="142"/>
      <c r="AU331" s="141"/>
      <c r="AV331" s="141"/>
      <c r="AW331" s="141"/>
      <c r="AX331" s="140" t="s">
        <v>694</v>
      </c>
      <c r="AY331" s="140"/>
      <c r="AZ331" s="139"/>
      <c r="BA331" s="138"/>
      <c r="BB331" s="138"/>
      <c r="BC331" s="138"/>
      <c r="BD331" s="138"/>
      <c r="BE331" s="138"/>
      <c r="BF331" s="138"/>
      <c r="BG331" s="137"/>
      <c r="BH331" s="137"/>
      <c r="BI331" s="137"/>
      <c r="BJ331" s="137"/>
      <c r="BK331" s="136">
        <v>0</v>
      </c>
      <c r="BL331" s="136">
        <f t="shared" si="140"/>
        <v>1</v>
      </c>
      <c r="BM331" s="135"/>
      <c r="BN331" s="134">
        <v>0</v>
      </c>
      <c r="BO331" s="133"/>
      <c r="BP331" s="133"/>
      <c r="BQ331" s="133"/>
      <c r="BR331" s="133"/>
      <c r="BS331" s="133"/>
      <c r="BT331" s="133"/>
      <c r="BU331" s="132">
        <f t="shared" si="139"/>
        <v>0</v>
      </c>
      <c r="BV331" s="132"/>
      <c r="BW331" s="132"/>
      <c r="BX331" s="132"/>
      <c r="BY331" s="132"/>
      <c r="BZ331" s="132"/>
      <c r="CA331" s="132"/>
      <c r="CB331" s="131"/>
      <c r="CC331" s="131">
        <v>0.1</v>
      </c>
      <c r="CD331" s="131">
        <v>0.1</v>
      </c>
      <c r="CE331" s="131"/>
      <c r="CF331" s="131"/>
      <c r="CG331" s="131"/>
      <c r="CH331" s="131"/>
      <c r="CI331" s="130" t="s">
        <v>1024</v>
      </c>
      <c r="CJ331" s="129">
        <v>100</v>
      </c>
      <c r="CK331" s="129">
        <v>100</v>
      </c>
      <c r="CL331" s="129">
        <v>100</v>
      </c>
      <c r="CM331" s="129">
        <v>100</v>
      </c>
      <c r="CN331" s="129">
        <v>100</v>
      </c>
      <c r="CO331" s="129">
        <v>100</v>
      </c>
      <c r="CP331" s="129">
        <v>100</v>
      </c>
      <c r="CQ331" s="129"/>
      <c r="CR331" s="128"/>
      <c r="CS331" s="128"/>
      <c r="CT331" s="128"/>
      <c r="CU331" s="128"/>
      <c r="CV331" s="128"/>
      <c r="CW331" s="128"/>
      <c r="CX331" s="128"/>
      <c r="CY331" s="128"/>
      <c r="CZ331" s="128"/>
      <c r="DA331" s="128"/>
      <c r="DB331" s="128"/>
      <c r="DC331" s="128"/>
      <c r="DD331" s="128"/>
    </row>
    <row r="332" spans="1:108" x14ac:dyDescent="0.25">
      <c r="A332" s="127" t="s">
        <v>1049</v>
      </c>
      <c r="B332" s="127" t="s">
        <v>843</v>
      </c>
      <c r="C332" s="127" t="s">
        <v>720</v>
      </c>
      <c r="D332" s="127" t="s">
        <v>1012</v>
      </c>
      <c r="E332" s="127" t="s">
        <v>1037</v>
      </c>
      <c r="F332" s="1" t="s">
        <v>1048</v>
      </c>
      <c r="G332" s="1" t="s">
        <v>863</v>
      </c>
      <c r="H332" s="126">
        <v>700</v>
      </c>
      <c r="I332" s="126">
        <v>700</v>
      </c>
      <c r="J332" s="126">
        <v>700</v>
      </c>
      <c r="K332" s="126">
        <v>700</v>
      </c>
      <c r="L332" s="126">
        <v>700</v>
      </c>
      <c r="M332" s="126">
        <v>700</v>
      </c>
      <c r="N332" s="126">
        <v>700</v>
      </c>
      <c r="O332" s="115">
        <v>1</v>
      </c>
      <c r="P332" s="126">
        <v>40</v>
      </c>
      <c r="Q332" s="126">
        <v>40</v>
      </c>
      <c r="R332" s="126">
        <v>40</v>
      </c>
      <c r="S332" s="126">
        <v>40</v>
      </c>
      <c r="T332" s="126">
        <v>40</v>
      </c>
      <c r="U332" s="126">
        <v>40</v>
      </c>
      <c r="V332" s="126">
        <v>40</v>
      </c>
      <c r="W332" s="126">
        <v>0</v>
      </c>
      <c r="X332" s="126">
        <v>0</v>
      </c>
      <c r="Y332" s="126">
        <v>0</v>
      </c>
      <c r="Z332" s="126">
        <v>0</v>
      </c>
      <c r="AA332" s="126">
        <v>0</v>
      </c>
      <c r="AB332" s="126">
        <v>0</v>
      </c>
      <c r="AC332" s="126">
        <v>0</v>
      </c>
      <c r="AD332" s="115">
        <v>0.05</v>
      </c>
      <c r="AE332" s="115">
        <v>0</v>
      </c>
      <c r="AF332" s="115">
        <v>20</v>
      </c>
      <c r="AG332" s="115">
        <v>20</v>
      </c>
      <c r="AH332" s="125">
        <v>31.536000000000001</v>
      </c>
      <c r="AI332" s="125" t="s">
        <v>1041</v>
      </c>
      <c r="AJ332" s="125" t="s">
        <v>1047</v>
      </c>
      <c r="AK332" s="125"/>
      <c r="AL332" s="124" t="s">
        <v>1026</v>
      </c>
      <c r="AM332" s="124" t="s">
        <v>1046</v>
      </c>
      <c r="AN332" s="124">
        <v>0.95</v>
      </c>
      <c r="AO332" s="124" t="s">
        <v>850</v>
      </c>
      <c r="AP332" s="124">
        <v>0.2</v>
      </c>
      <c r="AQ332" s="124">
        <v>0.15</v>
      </c>
      <c r="AR332" s="123"/>
      <c r="AS332" s="123"/>
      <c r="AT332" s="123"/>
      <c r="AU332" s="122"/>
      <c r="AV332" s="122"/>
      <c r="AW332" s="122"/>
      <c r="AX332" s="120" t="s">
        <v>694</v>
      </c>
      <c r="AY332" s="120"/>
      <c r="AZ332" s="121"/>
      <c r="BA332" s="120"/>
      <c r="BB332" s="120"/>
      <c r="BC332" s="120"/>
      <c r="BD332" s="120"/>
      <c r="BE332" s="120"/>
      <c r="BF332" s="120"/>
      <c r="BG332" s="119"/>
      <c r="BH332" s="119"/>
      <c r="BI332" s="119"/>
      <c r="BJ332" s="119"/>
      <c r="BK332" s="118">
        <v>0</v>
      </c>
      <c r="BL332" s="118">
        <f t="shared" si="140"/>
        <v>1</v>
      </c>
      <c r="BM332" s="117"/>
      <c r="BN332" s="116">
        <v>0.15</v>
      </c>
      <c r="BO332" s="115"/>
      <c r="BP332" s="115"/>
      <c r="BQ332" s="115"/>
      <c r="BR332" s="115">
        <v>0.15</v>
      </c>
      <c r="BS332" s="115"/>
      <c r="BT332" s="115"/>
      <c r="BU332" s="114">
        <f t="shared" si="139"/>
        <v>0.15</v>
      </c>
      <c r="BV332" s="114"/>
      <c r="BW332" s="114"/>
      <c r="BX332" s="114"/>
      <c r="BY332" s="114"/>
      <c r="BZ332" s="114"/>
      <c r="CA332" s="114"/>
      <c r="CB332" s="113">
        <v>0.15</v>
      </c>
      <c r="CC332" s="113">
        <v>0.15</v>
      </c>
      <c r="CD332" s="113">
        <v>0.15</v>
      </c>
      <c r="CE332" s="113">
        <v>0.15</v>
      </c>
      <c r="CF332" s="113">
        <v>0.15</v>
      </c>
      <c r="CG332" s="113">
        <v>0.15</v>
      </c>
      <c r="CH332" s="113">
        <v>0.15</v>
      </c>
      <c r="CI332" s="112" t="s">
        <v>1024</v>
      </c>
      <c r="CJ332" s="111">
        <v>15</v>
      </c>
      <c r="CK332" s="111">
        <v>15</v>
      </c>
      <c r="CL332" s="111">
        <v>15</v>
      </c>
      <c r="CM332" s="111">
        <v>15</v>
      </c>
      <c r="CN332" s="111">
        <v>15</v>
      </c>
      <c r="CO332" s="111">
        <v>15</v>
      </c>
      <c r="CP332" s="111">
        <v>15</v>
      </c>
      <c r="CQ332" s="111"/>
      <c r="CR332" s="110"/>
      <c r="CS332" s="110"/>
      <c r="CT332" s="110"/>
      <c r="CU332" s="110"/>
      <c r="CV332" s="110"/>
      <c r="CW332" s="110"/>
      <c r="CX332" s="110"/>
      <c r="CY332" s="110"/>
      <c r="CZ332" s="110"/>
      <c r="DA332" s="110"/>
      <c r="DB332" s="110"/>
      <c r="DC332" s="110"/>
      <c r="DD332" s="110"/>
    </row>
    <row r="333" spans="1:108" x14ac:dyDescent="0.25">
      <c r="A333" s="146" t="s">
        <v>1045</v>
      </c>
      <c r="B333" s="146" t="s">
        <v>843</v>
      </c>
      <c r="C333" s="146" t="s">
        <v>720</v>
      </c>
      <c r="D333" s="146" t="s">
        <v>1012</v>
      </c>
      <c r="E333" s="146" t="s">
        <v>1037</v>
      </c>
      <c r="F333" s="3" t="s">
        <v>1044</v>
      </c>
      <c r="G333" s="3" t="s">
        <v>863</v>
      </c>
      <c r="H333" s="145">
        <v>1200</v>
      </c>
      <c r="I333" s="145">
        <v>1200</v>
      </c>
      <c r="J333" s="145">
        <v>1200</v>
      </c>
      <c r="K333" s="145">
        <v>1200</v>
      </c>
      <c r="L333" s="145">
        <v>1200</v>
      </c>
      <c r="M333" s="145">
        <v>1200</v>
      </c>
      <c r="N333" s="145">
        <v>1200</v>
      </c>
      <c r="O333" s="133">
        <v>1</v>
      </c>
      <c r="P333" s="145">
        <v>60</v>
      </c>
      <c r="Q333" s="145">
        <v>60</v>
      </c>
      <c r="R333" s="145">
        <v>60</v>
      </c>
      <c r="S333" s="145">
        <v>60</v>
      </c>
      <c r="T333" s="145">
        <v>60</v>
      </c>
      <c r="U333" s="145">
        <v>60</v>
      </c>
      <c r="V333" s="145">
        <v>60</v>
      </c>
      <c r="W333" s="145">
        <v>0</v>
      </c>
      <c r="X333" s="145">
        <v>0</v>
      </c>
      <c r="Y333" s="145">
        <v>0</v>
      </c>
      <c r="Z333" s="145">
        <v>0</v>
      </c>
      <c r="AA333" s="145">
        <v>0</v>
      </c>
      <c r="AB333" s="145">
        <v>0</v>
      </c>
      <c r="AC333" s="145">
        <v>0</v>
      </c>
      <c r="AD333" s="133">
        <v>0.05</v>
      </c>
      <c r="AE333" s="133">
        <v>0</v>
      </c>
      <c r="AF333" s="133">
        <v>20</v>
      </c>
      <c r="AG333" s="133">
        <v>20</v>
      </c>
      <c r="AH333" s="144">
        <v>31.536000000000001</v>
      </c>
      <c r="AI333" s="144" t="s">
        <v>1041</v>
      </c>
      <c r="AJ333" s="144" t="s">
        <v>905</v>
      </c>
      <c r="AK333" s="144"/>
      <c r="AL333" s="143" t="s">
        <v>1037</v>
      </c>
      <c r="AM333" s="143" t="s">
        <v>811</v>
      </c>
      <c r="AN333" s="143">
        <v>0.95</v>
      </c>
      <c r="AO333" s="143" t="s">
        <v>850</v>
      </c>
      <c r="AP333" s="143">
        <v>0.2</v>
      </c>
      <c r="AQ333" s="143">
        <v>0.15</v>
      </c>
      <c r="AR333" s="142"/>
      <c r="AS333" s="142"/>
      <c r="AT333" s="142"/>
      <c r="AU333" s="141"/>
      <c r="AV333" s="141"/>
      <c r="AW333" s="141"/>
      <c r="AX333" s="140" t="s">
        <v>694</v>
      </c>
      <c r="AY333" s="140"/>
      <c r="AZ333" s="139"/>
      <c r="BA333" s="138"/>
      <c r="BB333" s="138"/>
      <c r="BC333" s="138"/>
      <c r="BD333" s="138"/>
      <c r="BE333" s="138"/>
      <c r="BF333" s="138"/>
      <c r="BG333" s="137"/>
      <c r="BH333" s="137"/>
      <c r="BI333" s="137"/>
      <c r="BJ333" s="137"/>
      <c r="BK333" s="136">
        <v>0</v>
      </c>
      <c r="BL333" s="136">
        <f t="shared" si="140"/>
        <v>1</v>
      </c>
      <c r="BM333" s="135"/>
      <c r="BN333" s="134">
        <v>0.6</v>
      </c>
      <c r="BO333" s="133">
        <v>0.15</v>
      </c>
      <c r="BP333" s="133">
        <v>0.15</v>
      </c>
      <c r="BQ333" s="133">
        <v>0.15</v>
      </c>
      <c r="BR333" s="133">
        <v>0.15</v>
      </c>
      <c r="BS333" s="133"/>
      <c r="BT333" s="133"/>
      <c r="BU333" s="132">
        <f t="shared" si="139"/>
        <v>0.6</v>
      </c>
      <c r="BV333" s="132"/>
      <c r="BW333" s="132"/>
      <c r="BX333" s="132"/>
      <c r="BY333" s="132"/>
      <c r="BZ333" s="132"/>
      <c r="CA333" s="132"/>
      <c r="CB333" s="131">
        <v>0.6</v>
      </c>
      <c r="CC333" s="131">
        <v>1</v>
      </c>
      <c r="CD333" s="131">
        <v>2</v>
      </c>
      <c r="CE333" s="131">
        <v>5</v>
      </c>
      <c r="CF333" s="131">
        <v>10</v>
      </c>
      <c r="CG333" s="131">
        <v>10</v>
      </c>
      <c r="CH333" s="131">
        <v>10</v>
      </c>
      <c r="CI333" s="130" t="s">
        <v>1024</v>
      </c>
      <c r="CJ333" s="129">
        <v>100</v>
      </c>
      <c r="CK333" s="129">
        <v>100</v>
      </c>
      <c r="CL333" s="129">
        <v>100</v>
      </c>
      <c r="CM333" s="129">
        <v>100</v>
      </c>
      <c r="CN333" s="129">
        <v>100</v>
      </c>
      <c r="CO333" s="129">
        <v>100</v>
      </c>
      <c r="CP333" s="129">
        <v>100</v>
      </c>
      <c r="CQ333" s="129"/>
      <c r="CR333" s="128"/>
      <c r="CS333" s="128"/>
      <c r="CT333" s="128"/>
      <c r="CU333" s="128"/>
      <c r="CV333" s="128"/>
      <c r="CW333" s="128"/>
      <c r="CX333" s="128"/>
      <c r="CY333" s="128"/>
      <c r="CZ333" s="128"/>
      <c r="DA333" s="128"/>
      <c r="DB333" s="128"/>
      <c r="DC333" s="128"/>
      <c r="DD333" s="128"/>
    </row>
    <row r="334" spans="1:108" x14ac:dyDescent="0.25">
      <c r="A334" s="127" t="s">
        <v>1043</v>
      </c>
      <c r="B334" s="127" t="s">
        <v>843</v>
      </c>
      <c r="C334" s="127" t="s">
        <v>720</v>
      </c>
      <c r="D334" s="127" t="s">
        <v>1012</v>
      </c>
      <c r="E334" s="127" t="s">
        <v>1037</v>
      </c>
      <c r="F334" s="1" t="s">
        <v>1042</v>
      </c>
      <c r="G334" s="1" t="s">
        <v>863</v>
      </c>
      <c r="H334" s="126">
        <v>1400</v>
      </c>
      <c r="I334" s="126">
        <v>1400</v>
      </c>
      <c r="J334" s="126">
        <v>1400</v>
      </c>
      <c r="K334" s="126">
        <v>1400</v>
      </c>
      <c r="L334" s="126">
        <v>1400</v>
      </c>
      <c r="M334" s="126">
        <v>1400</v>
      </c>
      <c r="N334" s="126">
        <v>1400</v>
      </c>
      <c r="O334" s="115">
        <v>1</v>
      </c>
      <c r="P334" s="126">
        <v>75</v>
      </c>
      <c r="Q334" s="126">
        <v>75</v>
      </c>
      <c r="R334" s="126">
        <v>75</v>
      </c>
      <c r="S334" s="126">
        <v>75</v>
      </c>
      <c r="T334" s="126">
        <v>75</v>
      </c>
      <c r="U334" s="126">
        <v>75</v>
      </c>
      <c r="V334" s="126">
        <v>75</v>
      </c>
      <c r="W334" s="126">
        <v>0</v>
      </c>
      <c r="X334" s="126">
        <v>0</v>
      </c>
      <c r="Y334" s="126">
        <v>0</v>
      </c>
      <c r="Z334" s="126">
        <v>0</v>
      </c>
      <c r="AA334" s="126">
        <v>0</v>
      </c>
      <c r="AB334" s="126">
        <v>0</v>
      </c>
      <c r="AC334" s="126">
        <v>0</v>
      </c>
      <c r="AD334" s="115">
        <v>0.05</v>
      </c>
      <c r="AE334" s="115">
        <v>0</v>
      </c>
      <c r="AF334" s="115">
        <v>20</v>
      </c>
      <c r="AG334" s="115">
        <v>20</v>
      </c>
      <c r="AH334" s="125">
        <v>31.536000000000001</v>
      </c>
      <c r="AI334" s="125" t="s">
        <v>1041</v>
      </c>
      <c r="AJ334" s="125" t="s">
        <v>905</v>
      </c>
      <c r="AK334" s="125"/>
      <c r="AL334" s="124" t="s">
        <v>1037</v>
      </c>
      <c r="AM334" s="124" t="s">
        <v>811</v>
      </c>
      <c r="AN334" s="124">
        <v>0.95</v>
      </c>
      <c r="AO334" s="124" t="s">
        <v>850</v>
      </c>
      <c r="AP334" s="124">
        <v>0.2</v>
      </c>
      <c r="AQ334" s="124">
        <v>0.15</v>
      </c>
      <c r="AR334" s="123"/>
      <c r="AS334" s="123"/>
      <c r="AT334" s="123"/>
      <c r="AU334" s="122"/>
      <c r="AV334" s="122"/>
      <c r="AW334" s="122"/>
      <c r="AX334" s="120" t="s">
        <v>694</v>
      </c>
      <c r="AY334" s="120"/>
      <c r="AZ334" s="121"/>
      <c r="BA334" s="120"/>
      <c r="BB334" s="120"/>
      <c r="BC334" s="120"/>
      <c r="BD334" s="120"/>
      <c r="BE334" s="120"/>
      <c r="BF334" s="120"/>
      <c r="BG334" s="119"/>
      <c r="BH334" s="119"/>
      <c r="BI334" s="119"/>
      <c r="BJ334" s="119"/>
      <c r="BK334" s="118">
        <v>0</v>
      </c>
      <c r="BL334" s="118">
        <f t="shared" si="140"/>
        <v>1</v>
      </c>
      <c r="BM334" s="117"/>
      <c r="BN334" s="116">
        <v>0</v>
      </c>
      <c r="BO334" s="115"/>
      <c r="BP334" s="115"/>
      <c r="BQ334" s="115"/>
      <c r="BR334" s="115"/>
      <c r="BS334" s="115"/>
      <c r="BT334" s="115"/>
      <c r="BU334" s="114">
        <f t="shared" si="139"/>
        <v>0</v>
      </c>
      <c r="BV334" s="114"/>
      <c r="BW334" s="114"/>
      <c r="BX334" s="114"/>
      <c r="BY334" s="114"/>
      <c r="BZ334" s="114"/>
      <c r="CA334" s="114"/>
      <c r="CB334" s="113"/>
      <c r="CC334" s="113">
        <v>1</v>
      </c>
      <c r="CD334" s="113">
        <v>2</v>
      </c>
      <c r="CE334" s="113">
        <v>5</v>
      </c>
      <c r="CF334" s="113">
        <v>10</v>
      </c>
      <c r="CG334" s="113">
        <v>10</v>
      </c>
      <c r="CH334" s="113">
        <v>10</v>
      </c>
      <c r="CI334" s="112" t="s">
        <v>1024</v>
      </c>
      <c r="CJ334" s="111">
        <v>100</v>
      </c>
      <c r="CK334" s="111">
        <v>100</v>
      </c>
      <c r="CL334" s="111">
        <v>100</v>
      </c>
      <c r="CM334" s="111">
        <v>100</v>
      </c>
      <c r="CN334" s="111">
        <v>100</v>
      </c>
      <c r="CO334" s="111">
        <v>100</v>
      </c>
      <c r="CP334" s="111">
        <v>100</v>
      </c>
      <c r="CQ334" s="111"/>
      <c r="CR334" s="110"/>
      <c r="CS334" s="110"/>
      <c r="CT334" s="110"/>
      <c r="CU334" s="110"/>
      <c r="CV334" s="110"/>
      <c r="CW334" s="110"/>
      <c r="CX334" s="110"/>
      <c r="CY334" s="110"/>
      <c r="CZ334" s="110"/>
      <c r="DA334" s="110"/>
      <c r="DB334" s="110"/>
      <c r="DC334" s="110"/>
      <c r="DD334" s="110"/>
    </row>
    <row r="335" spans="1:108" x14ac:dyDescent="0.25">
      <c r="A335" s="146" t="s">
        <v>1040</v>
      </c>
      <c r="B335" s="146" t="s">
        <v>843</v>
      </c>
      <c r="C335" s="146" t="s">
        <v>720</v>
      </c>
      <c r="D335" s="146" t="s">
        <v>1012</v>
      </c>
      <c r="E335" s="146" t="s">
        <v>1037</v>
      </c>
      <c r="F335" s="3" t="s">
        <v>1039</v>
      </c>
      <c r="G335" s="3" t="s">
        <v>863</v>
      </c>
      <c r="H335" s="145">
        <v>170</v>
      </c>
      <c r="I335" s="145">
        <v>170</v>
      </c>
      <c r="J335" s="145">
        <v>170</v>
      </c>
      <c r="K335" s="145">
        <v>170</v>
      </c>
      <c r="L335" s="145">
        <v>170</v>
      </c>
      <c r="M335" s="145">
        <v>170</v>
      </c>
      <c r="N335" s="145">
        <v>170</v>
      </c>
      <c r="O335" s="133">
        <v>1</v>
      </c>
      <c r="P335" s="145">
        <v>5</v>
      </c>
      <c r="Q335" s="145">
        <v>5</v>
      </c>
      <c r="R335" s="145">
        <v>5</v>
      </c>
      <c r="S335" s="145">
        <v>5</v>
      </c>
      <c r="T335" s="145">
        <v>5</v>
      </c>
      <c r="U335" s="145">
        <v>5</v>
      </c>
      <c r="V335" s="145">
        <v>5</v>
      </c>
      <c r="W335" s="145">
        <v>0</v>
      </c>
      <c r="X335" s="145">
        <v>0</v>
      </c>
      <c r="Y335" s="145">
        <v>0</v>
      </c>
      <c r="Z335" s="145">
        <v>0</v>
      </c>
      <c r="AA335" s="145">
        <v>0</v>
      </c>
      <c r="AB335" s="145">
        <v>0</v>
      </c>
      <c r="AC335" s="145">
        <v>0</v>
      </c>
      <c r="AD335" s="133">
        <v>0.05</v>
      </c>
      <c r="AE335" s="133">
        <v>0</v>
      </c>
      <c r="AF335" s="133">
        <v>20</v>
      </c>
      <c r="AG335" s="133">
        <v>20</v>
      </c>
      <c r="AH335" s="144">
        <v>31.536000000000001</v>
      </c>
      <c r="AI335" s="144" t="s">
        <v>722</v>
      </c>
      <c r="AJ335" s="144" t="s">
        <v>905</v>
      </c>
      <c r="AK335" s="144"/>
      <c r="AL335" s="143"/>
      <c r="AM335" s="143"/>
      <c r="AN335" s="143"/>
      <c r="AO335" s="143"/>
      <c r="AP335" s="143"/>
      <c r="AQ335" s="143"/>
      <c r="AR335" s="142"/>
      <c r="AS335" s="142"/>
      <c r="AT335" s="142"/>
      <c r="AU335" s="141"/>
      <c r="AV335" s="141"/>
      <c r="AW335" s="141"/>
      <c r="AX335" s="140" t="s">
        <v>694</v>
      </c>
      <c r="AY335" s="140"/>
      <c r="AZ335" s="139"/>
      <c r="BA335" s="138"/>
      <c r="BB335" s="138"/>
      <c r="BC335" s="138"/>
      <c r="BD335" s="138"/>
      <c r="BE335" s="138"/>
      <c r="BF335" s="138"/>
      <c r="BG335" s="137"/>
      <c r="BH335" s="137"/>
      <c r="BI335" s="137"/>
      <c r="BJ335" s="137"/>
      <c r="BK335" s="136">
        <v>0</v>
      </c>
      <c r="BL335" s="136">
        <f t="shared" si="140"/>
        <v>1</v>
      </c>
      <c r="BM335" s="135"/>
      <c r="BN335" s="134">
        <v>0</v>
      </c>
      <c r="BO335" s="133"/>
      <c r="BP335" s="133"/>
      <c r="BQ335" s="133"/>
      <c r="BR335" s="133"/>
      <c r="BS335" s="133"/>
      <c r="BT335" s="133"/>
      <c r="BU335" s="132">
        <f t="shared" si="139"/>
        <v>0</v>
      </c>
      <c r="BV335" s="132"/>
      <c r="BW335" s="132"/>
      <c r="BX335" s="132"/>
      <c r="BY335" s="132"/>
      <c r="BZ335" s="132"/>
      <c r="CA335" s="132"/>
      <c r="CB335" s="131"/>
      <c r="CC335" s="131">
        <v>1</v>
      </c>
      <c r="CD335" s="131">
        <v>2</v>
      </c>
      <c r="CE335" s="131">
        <v>5</v>
      </c>
      <c r="CF335" s="131">
        <v>10</v>
      </c>
      <c r="CG335" s="131">
        <v>10</v>
      </c>
      <c r="CH335" s="131">
        <v>10</v>
      </c>
      <c r="CI335" s="130" t="s">
        <v>1024</v>
      </c>
      <c r="CJ335" s="129">
        <v>150</v>
      </c>
      <c r="CK335" s="129">
        <v>150</v>
      </c>
      <c r="CL335" s="129">
        <v>150</v>
      </c>
      <c r="CM335" s="129">
        <v>150</v>
      </c>
      <c r="CN335" s="129">
        <v>150</v>
      </c>
      <c r="CO335" s="129">
        <v>150</v>
      </c>
      <c r="CP335" s="129">
        <v>150</v>
      </c>
      <c r="CQ335" s="129"/>
      <c r="CR335" s="128"/>
      <c r="CS335" s="128"/>
      <c r="CT335" s="128"/>
      <c r="CU335" s="128"/>
      <c r="CV335" s="128"/>
      <c r="CW335" s="128"/>
      <c r="CX335" s="128"/>
      <c r="CY335" s="128"/>
      <c r="CZ335" s="128"/>
      <c r="DA335" s="128"/>
      <c r="DB335" s="128"/>
      <c r="DC335" s="128"/>
      <c r="DD335" s="128"/>
    </row>
    <row r="336" spans="1:108" x14ac:dyDescent="0.25">
      <c r="A336" s="127" t="s">
        <v>1038</v>
      </c>
      <c r="B336" s="127" t="s">
        <v>843</v>
      </c>
      <c r="C336" s="127" t="s">
        <v>720</v>
      </c>
      <c r="D336" s="127" t="s">
        <v>1012</v>
      </c>
      <c r="E336" s="127" t="s">
        <v>1037</v>
      </c>
      <c r="F336" s="1" t="s">
        <v>1036</v>
      </c>
      <c r="G336" s="1" t="s">
        <v>863</v>
      </c>
      <c r="H336" s="126">
        <v>100</v>
      </c>
      <c r="I336" s="126">
        <v>100</v>
      </c>
      <c r="J336" s="126">
        <v>100</v>
      </c>
      <c r="K336" s="126">
        <v>100</v>
      </c>
      <c r="L336" s="126">
        <v>100</v>
      </c>
      <c r="M336" s="126">
        <v>100</v>
      </c>
      <c r="N336" s="126">
        <v>100</v>
      </c>
      <c r="O336" s="115">
        <v>1</v>
      </c>
      <c r="P336" s="126">
        <v>3</v>
      </c>
      <c r="Q336" s="126">
        <v>3</v>
      </c>
      <c r="R336" s="126">
        <v>3</v>
      </c>
      <c r="S336" s="126">
        <v>3</v>
      </c>
      <c r="T336" s="126">
        <v>3</v>
      </c>
      <c r="U336" s="126">
        <v>3</v>
      </c>
      <c r="V336" s="126">
        <v>3</v>
      </c>
      <c r="W336" s="126">
        <v>0</v>
      </c>
      <c r="X336" s="126">
        <v>0</v>
      </c>
      <c r="Y336" s="126">
        <v>0</v>
      </c>
      <c r="Z336" s="126">
        <v>0</v>
      </c>
      <c r="AA336" s="126">
        <v>0</v>
      </c>
      <c r="AB336" s="126">
        <v>0</v>
      </c>
      <c r="AC336" s="126">
        <v>0</v>
      </c>
      <c r="AD336" s="115">
        <v>0.05</v>
      </c>
      <c r="AE336" s="115">
        <v>0</v>
      </c>
      <c r="AF336" s="115">
        <v>20</v>
      </c>
      <c r="AG336" s="115">
        <v>20</v>
      </c>
      <c r="AH336" s="125">
        <v>31.536000000000001</v>
      </c>
      <c r="AI336" s="125" t="s">
        <v>722</v>
      </c>
      <c r="AJ336" s="125" t="s">
        <v>905</v>
      </c>
      <c r="AK336" s="125"/>
      <c r="AL336" s="124"/>
      <c r="AM336" s="124"/>
      <c r="AN336" s="124"/>
      <c r="AO336" s="124"/>
      <c r="AP336" s="124"/>
      <c r="AQ336" s="124"/>
      <c r="AR336" s="123"/>
      <c r="AS336" s="123"/>
      <c r="AT336" s="123"/>
      <c r="AU336" s="122"/>
      <c r="AV336" s="122"/>
      <c r="AW336" s="122"/>
      <c r="AX336" s="120" t="s">
        <v>694</v>
      </c>
      <c r="AY336" s="120"/>
      <c r="AZ336" s="121"/>
      <c r="BA336" s="120"/>
      <c r="BB336" s="120"/>
      <c r="BC336" s="120"/>
      <c r="BD336" s="120"/>
      <c r="BE336" s="120"/>
      <c r="BF336" s="120"/>
      <c r="BG336" s="119"/>
      <c r="BH336" s="119"/>
      <c r="BI336" s="119"/>
      <c r="BJ336" s="119"/>
      <c r="BK336" s="118">
        <v>0</v>
      </c>
      <c r="BL336" s="118">
        <f t="shared" si="140"/>
        <v>1</v>
      </c>
      <c r="BM336" s="117"/>
      <c r="BN336" s="116">
        <v>0</v>
      </c>
      <c r="BO336" s="115"/>
      <c r="BP336" s="115"/>
      <c r="BQ336" s="115"/>
      <c r="BR336" s="115"/>
      <c r="BS336" s="115"/>
      <c r="BT336" s="115"/>
      <c r="BU336" s="114">
        <f t="shared" si="139"/>
        <v>0</v>
      </c>
      <c r="BV336" s="114"/>
      <c r="BW336" s="114"/>
      <c r="BX336" s="114"/>
      <c r="BY336" s="114"/>
      <c r="BZ336" s="114"/>
      <c r="CA336" s="114"/>
      <c r="CB336" s="113"/>
      <c r="CC336" s="113">
        <v>1</v>
      </c>
      <c r="CD336" s="113">
        <v>2</v>
      </c>
      <c r="CE336" s="113">
        <v>5</v>
      </c>
      <c r="CF336" s="113">
        <v>10</v>
      </c>
      <c r="CG336" s="113">
        <v>10</v>
      </c>
      <c r="CH336" s="113">
        <v>10</v>
      </c>
      <c r="CI336" s="112" t="s">
        <v>1024</v>
      </c>
      <c r="CJ336" s="111">
        <v>100</v>
      </c>
      <c r="CK336" s="111">
        <v>100</v>
      </c>
      <c r="CL336" s="111">
        <v>100</v>
      </c>
      <c r="CM336" s="111">
        <v>100</v>
      </c>
      <c r="CN336" s="111">
        <v>100</v>
      </c>
      <c r="CO336" s="111">
        <v>100</v>
      </c>
      <c r="CP336" s="111">
        <v>100</v>
      </c>
      <c r="CQ336" s="111"/>
      <c r="CR336" s="110"/>
      <c r="CS336" s="110"/>
      <c r="CT336" s="110"/>
      <c r="CU336" s="110"/>
      <c r="CV336" s="110"/>
      <c r="CW336" s="110"/>
      <c r="CX336" s="110"/>
      <c r="CY336" s="110"/>
      <c r="CZ336" s="110"/>
      <c r="DA336" s="110"/>
      <c r="DB336" s="110"/>
      <c r="DC336" s="110"/>
      <c r="DD336" s="110"/>
    </row>
    <row r="337" spans="1:108" x14ac:dyDescent="0.25">
      <c r="A337" s="146" t="s">
        <v>1035</v>
      </c>
      <c r="B337" s="146" t="s">
        <v>843</v>
      </c>
      <c r="C337" s="146" t="s">
        <v>720</v>
      </c>
      <c r="D337" s="146" t="s">
        <v>1012</v>
      </c>
      <c r="E337" s="146" t="s">
        <v>1026</v>
      </c>
      <c r="F337" s="3" t="s">
        <v>1034</v>
      </c>
      <c r="G337" s="3" t="s">
        <v>863</v>
      </c>
      <c r="H337" s="145">
        <v>0</v>
      </c>
      <c r="I337" s="145">
        <v>0</v>
      </c>
      <c r="J337" s="145">
        <v>0</v>
      </c>
      <c r="K337" s="145">
        <v>0</v>
      </c>
      <c r="L337" s="145">
        <v>0</v>
      </c>
      <c r="M337" s="145">
        <v>0</v>
      </c>
      <c r="N337" s="145">
        <v>0</v>
      </c>
      <c r="O337" s="133">
        <v>1</v>
      </c>
      <c r="P337" s="145">
        <v>0</v>
      </c>
      <c r="Q337" s="145">
        <v>0</v>
      </c>
      <c r="R337" s="145">
        <v>0</v>
      </c>
      <c r="S337" s="145">
        <v>0</v>
      </c>
      <c r="T337" s="145">
        <v>0</v>
      </c>
      <c r="U337" s="145">
        <v>0</v>
      </c>
      <c r="V337" s="145">
        <v>0</v>
      </c>
      <c r="W337" s="145">
        <v>0</v>
      </c>
      <c r="X337" s="145">
        <v>0</v>
      </c>
      <c r="Y337" s="145">
        <v>0</v>
      </c>
      <c r="Z337" s="145">
        <v>0</v>
      </c>
      <c r="AA337" s="145">
        <v>0</v>
      </c>
      <c r="AB337" s="145">
        <v>0</v>
      </c>
      <c r="AC337" s="145">
        <v>0</v>
      </c>
      <c r="AD337" s="133">
        <v>0.05</v>
      </c>
      <c r="AE337" s="133"/>
      <c r="AF337" s="133">
        <v>1</v>
      </c>
      <c r="AG337" s="133">
        <v>1</v>
      </c>
      <c r="AH337" s="144">
        <v>31.536000000000001</v>
      </c>
      <c r="AI337" s="144" t="s">
        <v>722</v>
      </c>
      <c r="AJ337" s="144" t="s">
        <v>905</v>
      </c>
      <c r="AK337" s="144"/>
      <c r="AL337" s="143"/>
      <c r="AM337" s="143"/>
      <c r="AN337" s="143"/>
      <c r="AO337" s="143"/>
      <c r="AP337" s="143"/>
      <c r="AQ337" s="143"/>
      <c r="AR337" s="142"/>
      <c r="AS337" s="142"/>
      <c r="AT337" s="142"/>
      <c r="AU337" s="141"/>
      <c r="AV337" s="141"/>
      <c r="AW337" s="141"/>
      <c r="AX337" s="140" t="s">
        <v>694</v>
      </c>
      <c r="AY337" s="140"/>
      <c r="AZ337" s="139"/>
      <c r="BA337" s="138"/>
      <c r="BB337" s="138"/>
      <c r="BC337" s="138"/>
      <c r="BD337" s="138"/>
      <c r="BE337" s="138"/>
      <c r="BF337" s="138"/>
      <c r="BG337" s="137"/>
      <c r="BH337" s="137"/>
      <c r="BI337" s="137"/>
      <c r="BJ337" s="137"/>
      <c r="BK337" s="136"/>
      <c r="BL337" s="136">
        <f t="shared" si="140"/>
        <v>0</v>
      </c>
      <c r="BM337" s="135"/>
      <c r="BN337" s="134"/>
      <c r="BO337" s="133"/>
      <c r="BP337" s="133"/>
      <c r="BQ337" s="133"/>
      <c r="BR337" s="133"/>
      <c r="BS337" s="133"/>
      <c r="BT337" s="133"/>
      <c r="BU337" s="132"/>
      <c r="BV337" s="132"/>
      <c r="BW337" s="132"/>
      <c r="BX337" s="132"/>
      <c r="BY337" s="132"/>
      <c r="BZ337" s="132"/>
      <c r="CA337" s="132"/>
      <c r="CB337" s="131">
        <v>10</v>
      </c>
      <c r="CC337" s="131">
        <v>10</v>
      </c>
      <c r="CD337" s="131">
        <v>10</v>
      </c>
      <c r="CE337" s="131">
        <v>10</v>
      </c>
      <c r="CF337" s="131">
        <v>10</v>
      </c>
      <c r="CG337" s="131">
        <v>10</v>
      </c>
      <c r="CH337" s="131">
        <v>10</v>
      </c>
      <c r="CI337" s="130" t="s">
        <v>1024</v>
      </c>
      <c r="CJ337" s="129">
        <v>500</v>
      </c>
      <c r="CK337" s="129">
        <v>500</v>
      </c>
      <c r="CL337" s="129">
        <v>500</v>
      </c>
      <c r="CM337" s="129">
        <v>500</v>
      </c>
      <c r="CN337" s="129">
        <v>500</v>
      </c>
      <c r="CO337" s="129">
        <v>500</v>
      </c>
      <c r="CP337" s="129">
        <v>500</v>
      </c>
      <c r="CQ337" s="129"/>
      <c r="CR337" s="128"/>
      <c r="CS337" s="128"/>
      <c r="CT337" s="128"/>
      <c r="CU337" s="128"/>
      <c r="CV337" s="128"/>
      <c r="CW337" s="128"/>
      <c r="CX337" s="128"/>
      <c r="CY337" s="128"/>
      <c r="CZ337" s="128"/>
      <c r="DA337" s="128"/>
      <c r="DB337" s="128"/>
      <c r="DC337" s="128"/>
      <c r="DD337" s="128"/>
    </row>
    <row r="338" spans="1:108" x14ac:dyDescent="0.25">
      <c r="A338" s="127" t="s">
        <v>1033</v>
      </c>
      <c r="B338" s="127" t="s">
        <v>843</v>
      </c>
      <c r="C338" s="127" t="s">
        <v>720</v>
      </c>
      <c r="D338" s="127" t="s">
        <v>1012</v>
      </c>
      <c r="E338" s="127" t="s">
        <v>1026</v>
      </c>
      <c r="F338" s="1" t="s">
        <v>1032</v>
      </c>
      <c r="G338" s="1" t="s">
        <v>863</v>
      </c>
      <c r="H338" s="126">
        <v>550</v>
      </c>
      <c r="I338" s="126">
        <v>550</v>
      </c>
      <c r="J338" s="126">
        <v>550</v>
      </c>
      <c r="K338" s="126">
        <v>550</v>
      </c>
      <c r="L338" s="126">
        <v>550</v>
      </c>
      <c r="M338" s="126">
        <v>550</v>
      </c>
      <c r="N338" s="126">
        <v>550</v>
      </c>
      <c r="O338" s="115">
        <v>1</v>
      </c>
      <c r="P338" s="126">
        <v>8</v>
      </c>
      <c r="Q338" s="126">
        <v>8</v>
      </c>
      <c r="R338" s="126">
        <v>8</v>
      </c>
      <c r="S338" s="126">
        <v>8</v>
      </c>
      <c r="T338" s="126">
        <v>8</v>
      </c>
      <c r="U338" s="126">
        <v>8</v>
      </c>
      <c r="V338" s="126">
        <v>8</v>
      </c>
      <c r="W338" s="126">
        <v>0</v>
      </c>
      <c r="X338" s="126">
        <v>0</v>
      </c>
      <c r="Y338" s="126">
        <v>0</v>
      </c>
      <c r="Z338" s="126">
        <v>0</v>
      </c>
      <c r="AA338" s="126">
        <v>0</v>
      </c>
      <c r="AB338" s="126">
        <v>0</v>
      </c>
      <c r="AC338" s="126">
        <v>0</v>
      </c>
      <c r="AD338" s="115">
        <v>0.05</v>
      </c>
      <c r="AE338" s="115">
        <v>0</v>
      </c>
      <c r="AF338" s="115">
        <v>20</v>
      </c>
      <c r="AG338" s="115">
        <v>20</v>
      </c>
      <c r="AH338" s="125">
        <v>31.536000000000001</v>
      </c>
      <c r="AI338" s="125" t="s">
        <v>722</v>
      </c>
      <c r="AJ338" s="125" t="s">
        <v>905</v>
      </c>
      <c r="AK338" s="125"/>
      <c r="AL338" s="124"/>
      <c r="AM338" s="124"/>
      <c r="AN338" s="124"/>
      <c r="AO338" s="124"/>
      <c r="AP338" s="124"/>
      <c r="AQ338" s="124"/>
      <c r="AR338" s="123"/>
      <c r="AS338" s="123"/>
      <c r="AT338" s="123"/>
      <c r="AU338" s="122"/>
      <c r="AV338" s="122"/>
      <c r="AW338" s="122"/>
      <c r="AX338" s="120" t="s">
        <v>694</v>
      </c>
      <c r="AY338" s="120"/>
      <c r="AZ338" s="121"/>
      <c r="BA338" s="120"/>
      <c r="BB338" s="120"/>
      <c r="BC338" s="120"/>
      <c r="BD338" s="120"/>
      <c r="BE338" s="120"/>
      <c r="BF338" s="120"/>
      <c r="BG338" s="119"/>
      <c r="BH338" s="119"/>
      <c r="BI338" s="119"/>
      <c r="BJ338" s="119"/>
      <c r="BK338" s="118">
        <v>0</v>
      </c>
      <c r="BL338" s="118">
        <f t="shared" si="140"/>
        <v>1</v>
      </c>
      <c r="BM338" s="117"/>
      <c r="BN338" s="116">
        <v>0</v>
      </c>
      <c r="BO338" s="115"/>
      <c r="BP338" s="115"/>
      <c r="BQ338" s="115"/>
      <c r="BR338" s="115"/>
      <c r="BS338" s="115"/>
      <c r="BT338" s="115"/>
      <c r="BU338" s="114">
        <f t="shared" ref="BU338:BU369" si="141">IF(BL338=1,BN338,0)</f>
        <v>0</v>
      </c>
      <c r="BV338" s="114"/>
      <c r="BW338" s="114"/>
      <c r="BX338" s="114"/>
      <c r="BY338" s="114"/>
      <c r="BZ338" s="114"/>
      <c r="CA338" s="114"/>
      <c r="CB338" s="113"/>
      <c r="CC338" s="113">
        <v>1</v>
      </c>
      <c r="CD338" s="113">
        <v>2</v>
      </c>
      <c r="CE338" s="113">
        <v>5</v>
      </c>
      <c r="CF338" s="113">
        <v>10</v>
      </c>
      <c r="CG338" s="113">
        <v>10</v>
      </c>
      <c r="CH338" s="113">
        <v>10</v>
      </c>
      <c r="CI338" s="112" t="s">
        <v>1024</v>
      </c>
      <c r="CJ338" s="111">
        <v>150</v>
      </c>
      <c r="CK338" s="111">
        <v>150</v>
      </c>
      <c r="CL338" s="111">
        <v>150</v>
      </c>
      <c r="CM338" s="111">
        <v>150</v>
      </c>
      <c r="CN338" s="111">
        <v>150</v>
      </c>
      <c r="CO338" s="111">
        <v>150</v>
      </c>
      <c r="CP338" s="111">
        <v>150</v>
      </c>
      <c r="CQ338" s="111"/>
      <c r="CR338" s="110"/>
      <c r="CS338" s="110"/>
      <c r="CT338" s="110"/>
      <c r="CU338" s="110"/>
      <c r="CV338" s="110"/>
      <c r="CW338" s="110"/>
      <c r="CX338" s="110"/>
      <c r="CY338" s="110"/>
      <c r="CZ338" s="110"/>
      <c r="DA338" s="110"/>
      <c r="DB338" s="110"/>
      <c r="DC338" s="110"/>
      <c r="DD338" s="110"/>
    </row>
    <row r="339" spans="1:108" x14ac:dyDescent="0.25">
      <c r="A339" s="146" t="s">
        <v>1031</v>
      </c>
      <c r="B339" s="146" t="s">
        <v>843</v>
      </c>
      <c r="C339" s="146" t="s">
        <v>720</v>
      </c>
      <c r="D339" s="146" t="s">
        <v>1012</v>
      </c>
      <c r="E339" s="146" t="s">
        <v>1026</v>
      </c>
      <c r="F339" s="3" t="s">
        <v>1030</v>
      </c>
      <c r="G339" s="3" t="s">
        <v>863</v>
      </c>
      <c r="H339" s="145">
        <v>1200</v>
      </c>
      <c r="I339" s="145">
        <v>1100</v>
      </c>
      <c r="J339" s="145">
        <v>1000</v>
      </c>
      <c r="K339" s="145">
        <v>950</v>
      </c>
      <c r="L339" s="145">
        <v>900</v>
      </c>
      <c r="M339" s="145">
        <v>850</v>
      </c>
      <c r="N339" s="145">
        <v>800</v>
      </c>
      <c r="O339" s="133">
        <v>1</v>
      </c>
      <c r="P339" s="145">
        <v>15</v>
      </c>
      <c r="Q339" s="145">
        <v>15</v>
      </c>
      <c r="R339" s="145">
        <v>15</v>
      </c>
      <c r="S339" s="145">
        <v>15</v>
      </c>
      <c r="T339" s="145">
        <v>15</v>
      </c>
      <c r="U339" s="145">
        <v>15</v>
      </c>
      <c r="V339" s="145">
        <v>15</v>
      </c>
      <c r="W339" s="145">
        <v>0</v>
      </c>
      <c r="X339" s="145">
        <v>0</v>
      </c>
      <c r="Y339" s="145">
        <v>0</v>
      </c>
      <c r="Z339" s="145">
        <v>0</v>
      </c>
      <c r="AA339" s="145">
        <v>0</v>
      </c>
      <c r="AB339" s="145">
        <v>0</v>
      </c>
      <c r="AC339" s="145">
        <v>0</v>
      </c>
      <c r="AD339" s="133">
        <v>0.05</v>
      </c>
      <c r="AE339" s="133">
        <v>0</v>
      </c>
      <c r="AF339" s="133">
        <v>20</v>
      </c>
      <c r="AG339" s="133">
        <v>20</v>
      </c>
      <c r="AH339" s="144">
        <v>31.536000000000001</v>
      </c>
      <c r="AI339" s="144" t="s">
        <v>722</v>
      </c>
      <c r="AJ339" s="144" t="s">
        <v>905</v>
      </c>
      <c r="AK339" s="144"/>
      <c r="AL339" s="143"/>
      <c r="AM339" s="143"/>
      <c r="AN339" s="143"/>
      <c r="AO339" s="143"/>
      <c r="AP339" s="143"/>
      <c r="AQ339" s="143"/>
      <c r="AR339" s="142"/>
      <c r="AS339" s="142"/>
      <c r="AT339" s="142"/>
      <c r="AU339" s="141"/>
      <c r="AV339" s="141"/>
      <c r="AW339" s="141"/>
      <c r="AX339" s="140" t="s">
        <v>694</v>
      </c>
      <c r="AY339" s="140"/>
      <c r="AZ339" s="139"/>
      <c r="BA339" s="138"/>
      <c r="BB339" s="138"/>
      <c r="BC339" s="138"/>
      <c r="BD339" s="138"/>
      <c r="BE339" s="138"/>
      <c r="BF339" s="138"/>
      <c r="BG339" s="137"/>
      <c r="BH339" s="137"/>
      <c r="BI339" s="137"/>
      <c r="BJ339" s="137"/>
      <c r="BK339" s="136">
        <v>0</v>
      </c>
      <c r="BL339" s="136">
        <f t="shared" si="140"/>
        <v>1</v>
      </c>
      <c r="BM339" s="135"/>
      <c r="BN339" s="134">
        <v>0</v>
      </c>
      <c r="BO339" s="133"/>
      <c r="BP339" s="133"/>
      <c r="BQ339" s="133"/>
      <c r="BR339" s="133"/>
      <c r="BS339" s="133"/>
      <c r="BT339" s="133"/>
      <c r="BU339" s="132">
        <f t="shared" si="141"/>
        <v>0</v>
      </c>
      <c r="BV339" s="132"/>
      <c r="BW339" s="132"/>
      <c r="BX339" s="132"/>
      <c r="BY339" s="132"/>
      <c r="BZ339" s="132"/>
      <c r="CA339" s="132"/>
      <c r="CB339" s="131"/>
      <c r="CC339" s="131">
        <v>1</v>
      </c>
      <c r="CD339" s="131">
        <v>2</v>
      </c>
      <c r="CE339" s="131">
        <v>5</v>
      </c>
      <c r="CF339" s="131">
        <v>10</v>
      </c>
      <c r="CG339" s="131">
        <v>10</v>
      </c>
      <c r="CH339" s="131">
        <v>10</v>
      </c>
      <c r="CI339" s="130" t="s">
        <v>1024</v>
      </c>
      <c r="CJ339" s="129">
        <v>150</v>
      </c>
      <c r="CK339" s="129">
        <v>150</v>
      </c>
      <c r="CL339" s="129">
        <v>150</v>
      </c>
      <c r="CM339" s="129">
        <v>150</v>
      </c>
      <c r="CN339" s="129">
        <v>150</v>
      </c>
      <c r="CO339" s="129">
        <v>150</v>
      </c>
      <c r="CP339" s="129">
        <v>150</v>
      </c>
      <c r="CQ339" s="129"/>
      <c r="CR339" s="128"/>
      <c r="CS339" s="128"/>
      <c r="CT339" s="128"/>
      <c r="CU339" s="128"/>
      <c r="CV339" s="128"/>
      <c r="CW339" s="128"/>
      <c r="CX339" s="128"/>
      <c r="CY339" s="128"/>
      <c r="CZ339" s="128"/>
      <c r="DA339" s="128"/>
      <c r="DB339" s="128"/>
      <c r="DC339" s="128"/>
      <c r="DD339" s="128"/>
    </row>
    <row r="340" spans="1:108" x14ac:dyDescent="0.25">
      <c r="A340" s="127" t="s">
        <v>1029</v>
      </c>
      <c r="B340" s="127" t="s">
        <v>843</v>
      </c>
      <c r="C340" s="127" t="s">
        <v>720</v>
      </c>
      <c r="D340" s="127" t="s">
        <v>1012</v>
      </c>
      <c r="E340" s="127" t="s">
        <v>1026</v>
      </c>
      <c r="F340" s="1" t="s">
        <v>1028</v>
      </c>
      <c r="G340" s="1" t="s">
        <v>863</v>
      </c>
      <c r="H340" s="126">
        <v>900</v>
      </c>
      <c r="I340" s="126">
        <v>900</v>
      </c>
      <c r="J340" s="126">
        <v>900</v>
      </c>
      <c r="K340" s="126">
        <v>900</v>
      </c>
      <c r="L340" s="126">
        <v>900</v>
      </c>
      <c r="M340" s="126">
        <v>900</v>
      </c>
      <c r="N340" s="126">
        <v>900</v>
      </c>
      <c r="O340" s="115">
        <v>1</v>
      </c>
      <c r="P340" s="126">
        <v>20</v>
      </c>
      <c r="Q340" s="126">
        <v>20</v>
      </c>
      <c r="R340" s="126">
        <v>20</v>
      </c>
      <c r="S340" s="126">
        <v>20</v>
      </c>
      <c r="T340" s="126">
        <v>20</v>
      </c>
      <c r="U340" s="126">
        <v>20</v>
      </c>
      <c r="V340" s="126">
        <v>20</v>
      </c>
      <c r="W340" s="126">
        <v>0</v>
      </c>
      <c r="X340" s="126">
        <v>0</v>
      </c>
      <c r="Y340" s="126">
        <v>0</v>
      </c>
      <c r="Z340" s="126">
        <v>0</v>
      </c>
      <c r="AA340" s="126">
        <v>0</v>
      </c>
      <c r="AB340" s="126">
        <v>0</v>
      </c>
      <c r="AC340" s="126">
        <v>0</v>
      </c>
      <c r="AD340" s="115">
        <v>0.05</v>
      </c>
      <c r="AE340" s="115">
        <v>0</v>
      </c>
      <c r="AF340" s="115">
        <v>20</v>
      </c>
      <c r="AG340" s="115">
        <v>20</v>
      </c>
      <c r="AH340" s="125">
        <v>31.536000000000001</v>
      </c>
      <c r="AI340" s="125" t="s">
        <v>722</v>
      </c>
      <c r="AJ340" s="125" t="s">
        <v>905</v>
      </c>
      <c r="AK340" s="125"/>
      <c r="AL340" s="124"/>
      <c r="AM340" s="124"/>
      <c r="AN340" s="124"/>
      <c r="AO340" s="124"/>
      <c r="AP340" s="124"/>
      <c r="AQ340" s="124"/>
      <c r="AR340" s="123"/>
      <c r="AS340" s="123"/>
      <c r="AT340" s="123"/>
      <c r="AU340" s="122"/>
      <c r="AV340" s="122"/>
      <c r="AW340" s="122"/>
      <c r="AX340" s="120" t="s">
        <v>694</v>
      </c>
      <c r="AY340" s="120"/>
      <c r="AZ340" s="121"/>
      <c r="BA340" s="120"/>
      <c r="BB340" s="120"/>
      <c r="BC340" s="120"/>
      <c r="BD340" s="120"/>
      <c r="BE340" s="120"/>
      <c r="BF340" s="120"/>
      <c r="BG340" s="119"/>
      <c r="BH340" s="119"/>
      <c r="BI340" s="119"/>
      <c r="BJ340" s="119"/>
      <c r="BK340" s="118">
        <v>0</v>
      </c>
      <c r="BL340" s="118">
        <f t="shared" si="140"/>
        <v>1</v>
      </c>
      <c r="BM340" s="117"/>
      <c r="BN340" s="116">
        <v>0</v>
      </c>
      <c r="BO340" s="115"/>
      <c r="BP340" s="115"/>
      <c r="BQ340" s="115"/>
      <c r="BR340" s="115"/>
      <c r="BS340" s="115"/>
      <c r="BT340" s="115"/>
      <c r="BU340" s="114">
        <f t="shared" si="141"/>
        <v>0</v>
      </c>
      <c r="BV340" s="114"/>
      <c r="BW340" s="114"/>
      <c r="BX340" s="114"/>
      <c r="BY340" s="114"/>
      <c r="BZ340" s="114"/>
      <c r="CA340" s="114"/>
      <c r="CB340" s="113"/>
      <c r="CC340" s="113">
        <v>1</v>
      </c>
      <c r="CD340" s="113">
        <v>2</v>
      </c>
      <c r="CE340" s="113">
        <v>5</v>
      </c>
      <c r="CF340" s="113">
        <v>10</v>
      </c>
      <c r="CG340" s="113">
        <v>10</v>
      </c>
      <c r="CH340" s="113">
        <v>10</v>
      </c>
      <c r="CI340" s="112" t="s">
        <v>1024</v>
      </c>
      <c r="CJ340" s="111">
        <v>150</v>
      </c>
      <c r="CK340" s="111">
        <v>150</v>
      </c>
      <c r="CL340" s="111">
        <v>150</v>
      </c>
      <c r="CM340" s="111">
        <v>150</v>
      </c>
      <c r="CN340" s="111">
        <v>150</v>
      </c>
      <c r="CO340" s="111">
        <v>150</v>
      </c>
      <c r="CP340" s="111">
        <v>150</v>
      </c>
      <c r="CQ340" s="111"/>
      <c r="CR340" s="110"/>
      <c r="CS340" s="110"/>
      <c r="CT340" s="110"/>
      <c r="CU340" s="110"/>
      <c r="CV340" s="110"/>
      <c r="CW340" s="110"/>
      <c r="CX340" s="110"/>
      <c r="CY340" s="110"/>
      <c r="CZ340" s="110"/>
      <c r="DA340" s="110"/>
      <c r="DB340" s="110"/>
      <c r="DC340" s="110"/>
      <c r="DD340" s="110"/>
    </row>
    <row r="341" spans="1:108" x14ac:dyDescent="0.25">
      <c r="A341" s="146" t="s">
        <v>1027</v>
      </c>
      <c r="B341" s="146" t="s">
        <v>843</v>
      </c>
      <c r="C341" s="146" t="s">
        <v>720</v>
      </c>
      <c r="D341" s="146" t="s">
        <v>1012</v>
      </c>
      <c r="E341" s="146" t="s">
        <v>1026</v>
      </c>
      <c r="F341" s="3" t="s">
        <v>1025</v>
      </c>
      <c r="G341" s="3" t="s">
        <v>863</v>
      </c>
      <c r="H341" s="145">
        <v>700</v>
      </c>
      <c r="I341" s="145">
        <v>700</v>
      </c>
      <c r="J341" s="145">
        <v>700</v>
      </c>
      <c r="K341" s="145">
        <v>700</v>
      </c>
      <c r="L341" s="145">
        <v>700</v>
      </c>
      <c r="M341" s="145">
        <v>700</v>
      </c>
      <c r="N341" s="145">
        <v>700</v>
      </c>
      <c r="O341" s="133">
        <v>1</v>
      </c>
      <c r="P341" s="145">
        <v>40</v>
      </c>
      <c r="Q341" s="145">
        <v>40</v>
      </c>
      <c r="R341" s="145">
        <v>40</v>
      </c>
      <c r="S341" s="145">
        <v>40</v>
      </c>
      <c r="T341" s="145">
        <v>40</v>
      </c>
      <c r="U341" s="145">
        <v>40</v>
      </c>
      <c r="V341" s="145">
        <v>40</v>
      </c>
      <c r="W341" s="145">
        <v>10</v>
      </c>
      <c r="X341" s="145">
        <v>10</v>
      </c>
      <c r="Y341" s="145">
        <v>10</v>
      </c>
      <c r="Z341" s="145">
        <v>10</v>
      </c>
      <c r="AA341" s="145">
        <v>10</v>
      </c>
      <c r="AB341" s="145">
        <v>10</v>
      </c>
      <c r="AC341" s="145">
        <v>10</v>
      </c>
      <c r="AD341" s="133">
        <v>0.05</v>
      </c>
      <c r="AE341" s="133">
        <v>0</v>
      </c>
      <c r="AF341" s="133">
        <v>20</v>
      </c>
      <c r="AG341" s="133">
        <v>20</v>
      </c>
      <c r="AH341" s="144">
        <v>31.536000000000001</v>
      </c>
      <c r="AI341" s="144" t="s">
        <v>722</v>
      </c>
      <c r="AJ341" s="144" t="s">
        <v>905</v>
      </c>
      <c r="AK341" s="144"/>
      <c r="AL341" s="143"/>
      <c r="AM341" s="143"/>
      <c r="AN341" s="143"/>
      <c r="AO341" s="143"/>
      <c r="AP341" s="143"/>
      <c r="AQ341" s="143"/>
      <c r="AR341" s="142"/>
      <c r="AS341" s="142"/>
      <c r="AT341" s="142"/>
      <c r="AU341" s="141"/>
      <c r="AV341" s="141"/>
      <c r="AW341" s="141"/>
      <c r="AX341" s="140" t="s">
        <v>694</v>
      </c>
      <c r="AY341" s="140"/>
      <c r="AZ341" s="139"/>
      <c r="BA341" s="138"/>
      <c r="BB341" s="138"/>
      <c r="BC341" s="138"/>
      <c r="BD341" s="138"/>
      <c r="BE341" s="138"/>
      <c r="BF341" s="138"/>
      <c r="BG341" s="137"/>
      <c r="BH341" s="137"/>
      <c r="BI341" s="137"/>
      <c r="BJ341" s="137"/>
      <c r="BK341" s="136">
        <v>0</v>
      </c>
      <c r="BL341" s="136">
        <f t="shared" si="140"/>
        <v>1</v>
      </c>
      <c r="BM341" s="135"/>
      <c r="BN341" s="134">
        <v>0</v>
      </c>
      <c r="BO341" s="133"/>
      <c r="BP341" s="133"/>
      <c r="BQ341" s="133"/>
      <c r="BR341" s="133"/>
      <c r="BS341" s="133"/>
      <c r="BT341" s="133"/>
      <c r="BU341" s="132">
        <f t="shared" si="141"/>
        <v>0</v>
      </c>
      <c r="BV341" s="132"/>
      <c r="BW341" s="132"/>
      <c r="BX341" s="132"/>
      <c r="BY341" s="132"/>
      <c r="BZ341" s="132"/>
      <c r="CA341" s="132"/>
      <c r="CB341" s="131"/>
      <c r="CC341" s="131">
        <v>1</v>
      </c>
      <c r="CD341" s="131">
        <v>2</v>
      </c>
      <c r="CE341" s="131">
        <v>5</v>
      </c>
      <c r="CF341" s="131">
        <v>10</v>
      </c>
      <c r="CG341" s="131">
        <v>10</v>
      </c>
      <c r="CH341" s="131">
        <v>10</v>
      </c>
      <c r="CI341" s="130" t="s">
        <v>1024</v>
      </c>
      <c r="CJ341" s="129">
        <v>150</v>
      </c>
      <c r="CK341" s="129">
        <v>150</v>
      </c>
      <c r="CL341" s="129">
        <v>150</v>
      </c>
      <c r="CM341" s="129">
        <v>150</v>
      </c>
      <c r="CN341" s="129">
        <v>150</v>
      </c>
      <c r="CO341" s="129">
        <v>150</v>
      </c>
      <c r="CP341" s="129">
        <v>150</v>
      </c>
      <c r="CQ341" s="129"/>
      <c r="CR341" s="128"/>
      <c r="CS341" s="128"/>
      <c r="CT341" s="128"/>
      <c r="CU341" s="128"/>
      <c r="CV341" s="128"/>
      <c r="CW341" s="128"/>
      <c r="CX341" s="128"/>
      <c r="CY341" s="128"/>
      <c r="CZ341" s="128"/>
      <c r="DA341" s="128"/>
      <c r="DB341" s="128"/>
      <c r="DC341" s="128"/>
      <c r="DD341" s="128"/>
    </row>
    <row r="342" spans="1:108" x14ac:dyDescent="0.25">
      <c r="A342" s="127" t="s">
        <v>1023</v>
      </c>
      <c r="B342" s="127" t="s">
        <v>843</v>
      </c>
      <c r="C342" s="127" t="s">
        <v>720</v>
      </c>
      <c r="D342" s="127" t="s">
        <v>1012</v>
      </c>
      <c r="E342" s="127" t="s">
        <v>1011</v>
      </c>
      <c r="F342" s="1" t="s">
        <v>1022</v>
      </c>
      <c r="G342" s="1" t="s">
        <v>791</v>
      </c>
      <c r="H342" s="126">
        <v>20</v>
      </c>
      <c r="I342" s="126">
        <v>20</v>
      </c>
      <c r="J342" s="126">
        <v>20</v>
      </c>
      <c r="K342" s="126">
        <v>20</v>
      </c>
      <c r="L342" s="126">
        <v>20</v>
      </c>
      <c r="M342" s="126">
        <v>20</v>
      </c>
      <c r="N342" s="126">
        <v>20</v>
      </c>
      <c r="O342" s="115">
        <v>1</v>
      </c>
      <c r="P342" s="126">
        <v>0.6</v>
      </c>
      <c r="Q342" s="126">
        <v>0.6</v>
      </c>
      <c r="R342" s="126">
        <v>0.6</v>
      </c>
      <c r="S342" s="126">
        <v>0.6</v>
      </c>
      <c r="T342" s="126">
        <v>0.6</v>
      </c>
      <c r="U342" s="126">
        <v>0.6</v>
      </c>
      <c r="V342" s="126">
        <v>0.6</v>
      </c>
      <c r="W342" s="126">
        <v>0</v>
      </c>
      <c r="X342" s="126">
        <v>0</v>
      </c>
      <c r="Y342" s="126">
        <v>0</v>
      </c>
      <c r="Z342" s="126">
        <v>0</v>
      </c>
      <c r="AA342" s="126">
        <v>0</v>
      </c>
      <c r="AB342" s="126">
        <v>0</v>
      </c>
      <c r="AC342" s="126">
        <v>0</v>
      </c>
      <c r="AD342" s="115">
        <v>0.05</v>
      </c>
      <c r="AE342" s="115">
        <v>0</v>
      </c>
      <c r="AF342" s="115">
        <v>20</v>
      </c>
      <c r="AG342" s="115">
        <v>20</v>
      </c>
      <c r="AH342" s="125">
        <v>1</v>
      </c>
      <c r="AI342" s="125" t="s">
        <v>722</v>
      </c>
      <c r="AJ342" s="125" t="s">
        <v>905</v>
      </c>
      <c r="AK342" s="125"/>
      <c r="AL342" s="124"/>
      <c r="AM342" s="124"/>
      <c r="AN342" s="124"/>
      <c r="AO342" s="124"/>
      <c r="AP342" s="124"/>
      <c r="AQ342" s="124"/>
      <c r="AR342" s="123"/>
      <c r="AS342" s="123"/>
      <c r="AT342" s="123"/>
      <c r="AU342" s="122"/>
      <c r="AV342" s="122"/>
      <c r="AW342" s="122"/>
      <c r="AX342" s="120" t="s">
        <v>694</v>
      </c>
      <c r="AY342" s="120"/>
      <c r="AZ342" s="121"/>
      <c r="BA342" s="120"/>
      <c r="BB342" s="120"/>
      <c r="BC342" s="120"/>
      <c r="BD342" s="120"/>
      <c r="BE342" s="120"/>
      <c r="BF342" s="120"/>
      <c r="BG342" s="119"/>
      <c r="BH342" s="119"/>
      <c r="BI342" s="119"/>
      <c r="BJ342" s="119"/>
      <c r="BK342" s="118">
        <v>0</v>
      </c>
      <c r="BL342" s="118">
        <f t="shared" si="140"/>
        <v>1</v>
      </c>
      <c r="BM342" s="117"/>
      <c r="BN342" s="116">
        <v>14</v>
      </c>
      <c r="BO342" s="115">
        <v>5</v>
      </c>
      <c r="BP342" s="115">
        <v>5</v>
      </c>
      <c r="BQ342" s="115">
        <v>4</v>
      </c>
      <c r="BR342" s="115"/>
      <c r="BS342" s="115"/>
      <c r="BT342" s="115"/>
      <c r="BU342" s="114">
        <f t="shared" si="141"/>
        <v>14</v>
      </c>
      <c r="BV342" s="114"/>
      <c r="BW342" s="114"/>
      <c r="BX342" s="114"/>
      <c r="BY342" s="114"/>
      <c r="BZ342" s="114"/>
      <c r="CA342" s="114"/>
      <c r="CB342" s="113">
        <v>30</v>
      </c>
      <c r="CC342" s="113">
        <v>30</v>
      </c>
      <c r="CD342" s="113">
        <v>30</v>
      </c>
      <c r="CE342" s="113">
        <v>30</v>
      </c>
      <c r="CF342" s="113">
        <v>30</v>
      </c>
      <c r="CG342" s="113">
        <v>30</v>
      </c>
      <c r="CH342" s="113">
        <v>30</v>
      </c>
      <c r="CI342" s="112"/>
      <c r="CJ342" s="111"/>
      <c r="CK342" s="111"/>
      <c r="CL342" s="111"/>
      <c r="CM342" s="111"/>
      <c r="CN342" s="111"/>
      <c r="CO342" s="111"/>
      <c r="CP342" s="111"/>
      <c r="CQ342" s="111"/>
      <c r="CR342" s="110"/>
      <c r="CS342" s="110"/>
      <c r="CT342" s="110"/>
      <c r="CU342" s="110"/>
      <c r="CV342" s="110"/>
      <c r="CW342" s="110"/>
      <c r="CX342" s="110"/>
      <c r="CY342" s="110"/>
      <c r="CZ342" s="110"/>
      <c r="DA342" s="110"/>
      <c r="DB342" s="110"/>
      <c r="DC342" s="110"/>
      <c r="DD342" s="110"/>
    </row>
    <row r="343" spans="1:108" x14ac:dyDescent="0.25">
      <c r="A343" s="146" t="s">
        <v>1021</v>
      </c>
      <c r="B343" s="146" t="s">
        <v>843</v>
      </c>
      <c r="C343" s="146" t="s">
        <v>720</v>
      </c>
      <c r="D343" s="146" t="s">
        <v>1012</v>
      </c>
      <c r="E343" s="146" t="s">
        <v>1011</v>
      </c>
      <c r="F343" s="3" t="s">
        <v>1020</v>
      </c>
      <c r="G343" s="3" t="s">
        <v>791</v>
      </c>
      <c r="H343" s="145">
        <v>25</v>
      </c>
      <c r="I343" s="145">
        <v>25</v>
      </c>
      <c r="J343" s="145">
        <v>25</v>
      </c>
      <c r="K343" s="145">
        <v>25</v>
      </c>
      <c r="L343" s="145">
        <v>25</v>
      </c>
      <c r="M343" s="145">
        <v>25</v>
      </c>
      <c r="N343" s="145">
        <v>25</v>
      </c>
      <c r="O343" s="133">
        <v>1</v>
      </c>
      <c r="P343" s="145">
        <v>0.65999999999999992</v>
      </c>
      <c r="Q343" s="145">
        <v>0.65999999999999992</v>
      </c>
      <c r="R343" s="145">
        <v>0.65999999999999992</v>
      </c>
      <c r="S343" s="145">
        <v>0.65999999999999992</v>
      </c>
      <c r="T343" s="145">
        <v>0.65999999999999992</v>
      </c>
      <c r="U343" s="145">
        <v>0.65999999999999992</v>
      </c>
      <c r="V343" s="145">
        <v>0.65999999999999992</v>
      </c>
      <c r="W343" s="145">
        <v>0</v>
      </c>
      <c r="X343" s="145">
        <v>0</v>
      </c>
      <c r="Y343" s="145">
        <v>0</v>
      </c>
      <c r="Z343" s="145">
        <v>0</v>
      </c>
      <c r="AA343" s="145">
        <v>0</v>
      </c>
      <c r="AB343" s="145">
        <v>0</v>
      </c>
      <c r="AC343" s="145">
        <v>0</v>
      </c>
      <c r="AD343" s="133">
        <v>0.05</v>
      </c>
      <c r="AE343" s="133">
        <v>0</v>
      </c>
      <c r="AF343" s="133">
        <v>20</v>
      </c>
      <c r="AG343" s="133">
        <v>20</v>
      </c>
      <c r="AH343" s="144">
        <v>1</v>
      </c>
      <c r="AI343" s="144" t="s">
        <v>722</v>
      </c>
      <c r="AJ343" s="144" t="s">
        <v>905</v>
      </c>
      <c r="AK343" s="144"/>
      <c r="AL343" s="143"/>
      <c r="AM343" s="143"/>
      <c r="AN343" s="143"/>
      <c r="AO343" s="143"/>
      <c r="AP343" s="143"/>
      <c r="AQ343" s="143"/>
      <c r="AR343" s="142"/>
      <c r="AS343" s="142"/>
      <c r="AT343" s="142"/>
      <c r="AU343" s="141"/>
      <c r="AV343" s="141"/>
      <c r="AW343" s="141"/>
      <c r="AX343" s="140" t="s">
        <v>694</v>
      </c>
      <c r="AY343" s="140"/>
      <c r="AZ343" s="139"/>
      <c r="BA343" s="138"/>
      <c r="BB343" s="138"/>
      <c r="BC343" s="138"/>
      <c r="BD343" s="138"/>
      <c r="BE343" s="138"/>
      <c r="BF343" s="138"/>
      <c r="BG343" s="137"/>
      <c r="BH343" s="137"/>
      <c r="BI343" s="137"/>
      <c r="BJ343" s="137"/>
      <c r="BK343" s="136">
        <v>0</v>
      </c>
      <c r="BL343" s="136">
        <f t="shared" si="140"/>
        <v>1</v>
      </c>
      <c r="BM343" s="135"/>
      <c r="BN343" s="134">
        <v>0</v>
      </c>
      <c r="BO343" s="133"/>
      <c r="BP343" s="133"/>
      <c r="BQ343" s="133"/>
      <c r="BR343" s="133"/>
      <c r="BS343" s="133"/>
      <c r="BT343" s="133"/>
      <c r="BU343" s="132">
        <f t="shared" si="141"/>
        <v>0</v>
      </c>
      <c r="BV343" s="132"/>
      <c r="BW343" s="132"/>
      <c r="BX343" s="132"/>
      <c r="BY343" s="132"/>
      <c r="BZ343" s="132"/>
      <c r="CA343" s="132"/>
      <c r="CB343" s="131"/>
      <c r="CC343" s="131">
        <v>15</v>
      </c>
      <c r="CD343" s="131">
        <v>30</v>
      </c>
      <c r="CE343" s="131">
        <v>30</v>
      </c>
      <c r="CF343" s="131">
        <v>30</v>
      </c>
      <c r="CG343" s="131">
        <v>30</v>
      </c>
      <c r="CH343" s="131">
        <v>30</v>
      </c>
      <c r="CI343" s="130"/>
      <c r="CJ343" s="129"/>
      <c r="CK343" s="129"/>
      <c r="CL343" s="129"/>
      <c r="CM343" s="129"/>
      <c r="CN343" s="129"/>
      <c r="CO343" s="129"/>
      <c r="CP343" s="129"/>
      <c r="CQ343" s="129"/>
      <c r="CR343" s="128"/>
      <c r="CS343" s="128"/>
      <c r="CT343" s="128"/>
      <c r="CU343" s="128"/>
      <c r="CV343" s="128"/>
      <c r="CW343" s="128"/>
      <c r="CX343" s="128"/>
      <c r="CY343" s="128"/>
      <c r="CZ343" s="128"/>
      <c r="DA343" s="128"/>
      <c r="DB343" s="128"/>
      <c r="DC343" s="128"/>
      <c r="DD343" s="128"/>
    </row>
    <row r="344" spans="1:108" x14ac:dyDescent="0.25">
      <c r="A344" s="127" t="s">
        <v>1019</v>
      </c>
      <c r="B344" s="127" t="s">
        <v>843</v>
      </c>
      <c r="C344" s="127" t="s">
        <v>720</v>
      </c>
      <c r="D344" s="127" t="s">
        <v>1012</v>
      </c>
      <c r="E344" s="127" t="s">
        <v>1011</v>
      </c>
      <c r="F344" s="1" t="s">
        <v>1018</v>
      </c>
      <c r="G344" s="1" t="s">
        <v>791</v>
      </c>
      <c r="H344" s="126">
        <v>100</v>
      </c>
      <c r="I344" s="126">
        <v>100</v>
      </c>
      <c r="J344" s="126">
        <v>100</v>
      </c>
      <c r="K344" s="126">
        <v>100</v>
      </c>
      <c r="L344" s="126">
        <v>100</v>
      </c>
      <c r="M344" s="126">
        <v>100</v>
      </c>
      <c r="N344" s="126">
        <v>100</v>
      </c>
      <c r="O344" s="115">
        <v>1</v>
      </c>
      <c r="P344" s="126">
        <v>3</v>
      </c>
      <c r="Q344" s="126">
        <v>3</v>
      </c>
      <c r="R344" s="126">
        <v>3</v>
      </c>
      <c r="S344" s="126">
        <v>3</v>
      </c>
      <c r="T344" s="126">
        <v>3</v>
      </c>
      <c r="U344" s="126">
        <v>3</v>
      </c>
      <c r="V344" s="126">
        <v>3</v>
      </c>
      <c r="W344" s="126">
        <v>0</v>
      </c>
      <c r="X344" s="126">
        <v>0</v>
      </c>
      <c r="Y344" s="126">
        <v>0</v>
      </c>
      <c r="Z344" s="126">
        <v>0</v>
      </c>
      <c r="AA344" s="126">
        <v>0</v>
      </c>
      <c r="AB344" s="126">
        <v>0</v>
      </c>
      <c r="AC344" s="126">
        <v>0</v>
      </c>
      <c r="AD344" s="115">
        <v>0.05</v>
      </c>
      <c r="AE344" s="115">
        <v>0</v>
      </c>
      <c r="AF344" s="115">
        <v>20</v>
      </c>
      <c r="AG344" s="115">
        <v>20</v>
      </c>
      <c r="AH344" s="125">
        <v>1</v>
      </c>
      <c r="AI344" s="125" t="s">
        <v>722</v>
      </c>
      <c r="AJ344" s="125" t="s">
        <v>905</v>
      </c>
      <c r="AK344" s="125"/>
      <c r="AL344" s="124"/>
      <c r="AM344" s="124"/>
      <c r="AN344" s="124"/>
      <c r="AO344" s="124"/>
      <c r="AP344" s="124"/>
      <c r="AQ344" s="124"/>
      <c r="AR344" s="123"/>
      <c r="AS344" s="123"/>
      <c r="AT344" s="123"/>
      <c r="AU344" s="122"/>
      <c r="AV344" s="122"/>
      <c r="AW344" s="122"/>
      <c r="AX344" s="120" t="s">
        <v>694</v>
      </c>
      <c r="AY344" s="120"/>
      <c r="AZ344" s="121"/>
      <c r="BA344" s="120"/>
      <c r="BB344" s="120"/>
      <c r="BC344" s="120"/>
      <c r="BD344" s="120"/>
      <c r="BE344" s="120"/>
      <c r="BF344" s="120"/>
      <c r="BG344" s="119"/>
      <c r="BH344" s="119"/>
      <c r="BI344" s="119"/>
      <c r="BJ344" s="119"/>
      <c r="BK344" s="118">
        <v>0</v>
      </c>
      <c r="BL344" s="118">
        <f t="shared" si="140"/>
        <v>1</v>
      </c>
      <c r="BM344" s="117"/>
      <c r="BN344" s="116">
        <v>0</v>
      </c>
      <c r="BO344" s="115"/>
      <c r="BP344" s="115"/>
      <c r="BQ344" s="115"/>
      <c r="BR344" s="115"/>
      <c r="BS344" s="115"/>
      <c r="BT344" s="115"/>
      <c r="BU344" s="114">
        <f t="shared" si="141"/>
        <v>0</v>
      </c>
      <c r="BV344" s="114"/>
      <c r="BW344" s="114"/>
      <c r="BX344" s="114"/>
      <c r="BY344" s="114"/>
      <c r="BZ344" s="114"/>
      <c r="CA344" s="114"/>
      <c r="CB344" s="113"/>
      <c r="CC344" s="113">
        <v>15</v>
      </c>
      <c r="CD344" s="113">
        <v>30</v>
      </c>
      <c r="CE344" s="113">
        <v>30</v>
      </c>
      <c r="CF344" s="113">
        <v>30</v>
      </c>
      <c r="CG344" s="113">
        <v>30</v>
      </c>
      <c r="CH344" s="113">
        <v>30</v>
      </c>
      <c r="CI344" s="112"/>
      <c r="CJ344" s="111"/>
      <c r="CK344" s="111"/>
      <c r="CL344" s="111"/>
      <c r="CM344" s="111"/>
      <c r="CN344" s="111"/>
      <c r="CO344" s="111"/>
      <c r="CP344" s="111"/>
      <c r="CQ344" s="111"/>
      <c r="CR344" s="110"/>
      <c r="CS344" s="110"/>
      <c r="CT344" s="110"/>
      <c r="CU344" s="110"/>
      <c r="CV344" s="110"/>
      <c r="CW344" s="110"/>
      <c r="CX344" s="110"/>
      <c r="CY344" s="110"/>
      <c r="CZ344" s="110"/>
      <c r="DA344" s="110"/>
      <c r="DB344" s="110"/>
      <c r="DC344" s="110"/>
      <c r="DD344" s="110"/>
    </row>
    <row r="345" spans="1:108" x14ac:dyDescent="0.25">
      <c r="A345" s="146" t="s">
        <v>1017</v>
      </c>
      <c r="B345" s="146" t="s">
        <v>843</v>
      </c>
      <c r="C345" s="146" t="s">
        <v>720</v>
      </c>
      <c r="D345" s="146" t="s">
        <v>1012</v>
      </c>
      <c r="E345" s="146" t="s">
        <v>1011</v>
      </c>
      <c r="F345" s="3" t="s">
        <v>1016</v>
      </c>
      <c r="G345" s="3" t="s">
        <v>791</v>
      </c>
      <c r="H345" s="145">
        <v>120</v>
      </c>
      <c r="I345" s="145">
        <v>120</v>
      </c>
      <c r="J345" s="145">
        <v>120</v>
      </c>
      <c r="K345" s="145">
        <v>120</v>
      </c>
      <c r="L345" s="145">
        <v>120</v>
      </c>
      <c r="M345" s="145">
        <v>120</v>
      </c>
      <c r="N345" s="145">
        <v>120</v>
      </c>
      <c r="O345" s="133">
        <v>1</v>
      </c>
      <c r="P345" s="145">
        <v>4</v>
      </c>
      <c r="Q345" s="145">
        <v>4</v>
      </c>
      <c r="R345" s="145">
        <v>4</v>
      </c>
      <c r="S345" s="145">
        <v>4</v>
      </c>
      <c r="T345" s="145">
        <v>4</v>
      </c>
      <c r="U345" s="145">
        <v>4</v>
      </c>
      <c r="V345" s="145">
        <v>4</v>
      </c>
      <c r="W345" s="145">
        <v>0</v>
      </c>
      <c r="X345" s="145">
        <v>0</v>
      </c>
      <c r="Y345" s="145">
        <v>0</v>
      </c>
      <c r="Z345" s="145">
        <v>0</v>
      </c>
      <c r="AA345" s="145">
        <v>0</v>
      </c>
      <c r="AB345" s="145">
        <v>0</v>
      </c>
      <c r="AC345" s="145">
        <v>0</v>
      </c>
      <c r="AD345" s="133">
        <v>0.05</v>
      </c>
      <c r="AE345" s="133">
        <v>0</v>
      </c>
      <c r="AF345" s="133">
        <v>20</v>
      </c>
      <c r="AG345" s="133">
        <v>20</v>
      </c>
      <c r="AH345" s="144">
        <v>1</v>
      </c>
      <c r="AI345" s="144" t="s">
        <v>722</v>
      </c>
      <c r="AJ345" s="144" t="s">
        <v>905</v>
      </c>
      <c r="AK345" s="144"/>
      <c r="AL345" s="143"/>
      <c r="AM345" s="143"/>
      <c r="AN345" s="143"/>
      <c r="AO345" s="143"/>
      <c r="AP345" s="143"/>
      <c r="AQ345" s="143"/>
      <c r="AR345" s="142"/>
      <c r="AS345" s="142"/>
      <c r="AT345" s="142"/>
      <c r="AU345" s="141"/>
      <c r="AV345" s="141"/>
      <c r="AW345" s="141"/>
      <c r="AX345" s="140" t="s">
        <v>694</v>
      </c>
      <c r="AY345" s="140"/>
      <c r="AZ345" s="139"/>
      <c r="BA345" s="138"/>
      <c r="BB345" s="138"/>
      <c r="BC345" s="138"/>
      <c r="BD345" s="138"/>
      <c r="BE345" s="138"/>
      <c r="BF345" s="138"/>
      <c r="BG345" s="137"/>
      <c r="BH345" s="137"/>
      <c r="BI345" s="137"/>
      <c r="BJ345" s="137"/>
      <c r="BK345" s="136">
        <v>0</v>
      </c>
      <c r="BL345" s="136">
        <f t="shared" si="140"/>
        <v>1</v>
      </c>
      <c r="BM345" s="135"/>
      <c r="BN345" s="134">
        <v>0</v>
      </c>
      <c r="BO345" s="133"/>
      <c r="BP345" s="133"/>
      <c r="BQ345" s="133"/>
      <c r="BR345" s="133"/>
      <c r="BS345" s="133"/>
      <c r="BT345" s="133"/>
      <c r="BU345" s="132">
        <f t="shared" si="141"/>
        <v>0</v>
      </c>
      <c r="BV345" s="132"/>
      <c r="BW345" s="132"/>
      <c r="BX345" s="132"/>
      <c r="BY345" s="132"/>
      <c r="BZ345" s="132"/>
      <c r="CA345" s="132"/>
      <c r="CB345" s="131"/>
      <c r="CC345" s="131">
        <v>15</v>
      </c>
      <c r="CD345" s="131">
        <v>30</v>
      </c>
      <c r="CE345" s="131">
        <v>30</v>
      </c>
      <c r="CF345" s="131">
        <v>30</v>
      </c>
      <c r="CG345" s="131">
        <v>30</v>
      </c>
      <c r="CH345" s="131">
        <v>30</v>
      </c>
      <c r="CI345" s="130"/>
      <c r="CJ345" s="129"/>
      <c r="CK345" s="129"/>
      <c r="CL345" s="129"/>
      <c r="CM345" s="129"/>
      <c r="CN345" s="129"/>
      <c r="CO345" s="129"/>
      <c r="CP345" s="129"/>
      <c r="CQ345" s="129"/>
      <c r="CR345" s="128"/>
      <c r="CS345" s="128"/>
      <c r="CT345" s="128"/>
      <c r="CU345" s="128"/>
      <c r="CV345" s="128"/>
      <c r="CW345" s="128"/>
      <c r="CX345" s="128"/>
      <c r="CY345" s="128"/>
      <c r="CZ345" s="128"/>
      <c r="DA345" s="128"/>
      <c r="DB345" s="128"/>
      <c r="DC345" s="128"/>
      <c r="DD345" s="128"/>
    </row>
    <row r="346" spans="1:108" x14ac:dyDescent="0.25">
      <c r="A346" s="127" t="s">
        <v>1015</v>
      </c>
      <c r="B346" s="127" t="s">
        <v>843</v>
      </c>
      <c r="C346" s="127" t="s">
        <v>720</v>
      </c>
      <c r="D346" s="127" t="s">
        <v>1012</v>
      </c>
      <c r="E346" s="127" t="s">
        <v>1011</v>
      </c>
      <c r="F346" s="1" t="s">
        <v>1014</v>
      </c>
      <c r="G346" s="1" t="s">
        <v>791</v>
      </c>
      <c r="H346" s="126">
        <v>50</v>
      </c>
      <c r="I346" s="126">
        <v>47</v>
      </c>
      <c r="J346" s="126">
        <v>44</v>
      </c>
      <c r="K346" s="126">
        <v>41</v>
      </c>
      <c r="L346" s="126">
        <v>38</v>
      </c>
      <c r="M346" s="126">
        <v>35</v>
      </c>
      <c r="N346" s="126">
        <v>32</v>
      </c>
      <c r="O346" s="115">
        <v>1</v>
      </c>
      <c r="P346" s="126">
        <v>0.65999999999999992</v>
      </c>
      <c r="Q346" s="126">
        <v>0.65999999999999992</v>
      </c>
      <c r="R346" s="126">
        <v>0.65999999999999992</v>
      </c>
      <c r="S346" s="126">
        <v>0.65999999999999992</v>
      </c>
      <c r="T346" s="126">
        <v>0.65999999999999992</v>
      </c>
      <c r="U346" s="126">
        <v>0.65999999999999992</v>
      </c>
      <c r="V346" s="126">
        <v>0.65999999999999992</v>
      </c>
      <c r="W346" s="126">
        <v>0</v>
      </c>
      <c r="X346" s="126">
        <v>0</v>
      </c>
      <c r="Y346" s="126">
        <v>0</v>
      </c>
      <c r="Z346" s="126">
        <v>0</v>
      </c>
      <c r="AA346" s="126">
        <v>0</v>
      </c>
      <c r="AB346" s="126">
        <v>0</v>
      </c>
      <c r="AC346" s="126">
        <v>0</v>
      </c>
      <c r="AD346" s="115">
        <v>0.05</v>
      </c>
      <c r="AE346" s="115">
        <v>0</v>
      </c>
      <c r="AF346" s="115">
        <v>20</v>
      </c>
      <c r="AG346" s="115">
        <v>20</v>
      </c>
      <c r="AH346" s="125">
        <v>1</v>
      </c>
      <c r="AI346" s="125" t="s">
        <v>722</v>
      </c>
      <c r="AJ346" s="125" t="s">
        <v>905</v>
      </c>
      <c r="AK346" s="125"/>
      <c r="AL346" s="124"/>
      <c r="AM346" s="124"/>
      <c r="AN346" s="124"/>
      <c r="AO346" s="124"/>
      <c r="AP346" s="124"/>
      <c r="AQ346" s="124"/>
      <c r="AR346" s="123"/>
      <c r="AS346" s="123"/>
      <c r="AT346" s="123"/>
      <c r="AU346" s="122"/>
      <c r="AV346" s="122"/>
      <c r="AW346" s="122"/>
      <c r="AX346" s="120" t="s">
        <v>694</v>
      </c>
      <c r="AY346" s="120"/>
      <c r="AZ346" s="121"/>
      <c r="BA346" s="120"/>
      <c r="BB346" s="120"/>
      <c r="BC346" s="120"/>
      <c r="BD346" s="120"/>
      <c r="BE346" s="120"/>
      <c r="BF346" s="120"/>
      <c r="BG346" s="119"/>
      <c r="BH346" s="119"/>
      <c r="BI346" s="119"/>
      <c r="BJ346" s="119"/>
      <c r="BK346" s="118">
        <v>0</v>
      </c>
      <c r="BL346" s="118">
        <f t="shared" si="140"/>
        <v>1</v>
      </c>
      <c r="BM346" s="117"/>
      <c r="BN346" s="116">
        <v>0</v>
      </c>
      <c r="BO346" s="115"/>
      <c r="BP346" s="115"/>
      <c r="BQ346" s="115"/>
      <c r="BR346" s="115"/>
      <c r="BS346" s="115"/>
      <c r="BT346" s="115"/>
      <c r="BU346" s="114">
        <f t="shared" si="141"/>
        <v>0</v>
      </c>
      <c r="BV346" s="114"/>
      <c r="BW346" s="114"/>
      <c r="BX346" s="114"/>
      <c r="BY346" s="114"/>
      <c r="BZ346" s="114"/>
      <c r="CA346" s="114"/>
      <c r="CB346" s="113"/>
      <c r="CC346" s="113">
        <v>15</v>
      </c>
      <c r="CD346" s="113">
        <v>30</v>
      </c>
      <c r="CE346" s="113">
        <v>30</v>
      </c>
      <c r="CF346" s="113">
        <v>30</v>
      </c>
      <c r="CG346" s="113">
        <v>30</v>
      </c>
      <c r="CH346" s="113">
        <v>30</v>
      </c>
      <c r="CI346" s="112"/>
      <c r="CJ346" s="111"/>
      <c r="CK346" s="111"/>
      <c r="CL346" s="111"/>
      <c r="CM346" s="111"/>
      <c r="CN346" s="111"/>
      <c r="CO346" s="111"/>
      <c r="CP346" s="111"/>
      <c r="CQ346" s="111"/>
      <c r="CR346" s="110"/>
      <c r="CS346" s="110"/>
      <c r="CT346" s="110"/>
      <c r="CU346" s="110"/>
      <c r="CV346" s="110"/>
      <c r="CW346" s="110"/>
      <c r="CX346" s="110"/>
      <c r="CY346" s="110"/>
      <c r="CZ346" s="110"/>
      <c r="DA346" s="110"/>
      <c r="DB346" s="110"/>
      <c r="DC346" s="110"/>
      <c r="DD346" s="110"/>
    </row>
    <row r="347" spans="1:108" x14ac:dyDescent="0.25">
      <c r="A347" s="146" t="s">
        <v>1013</v>
      </c>
      <c r="B347" s="146" t="s">
        <v>843</v>
      </c>
      <c r="C347" s="146" t="s">
        <v>720</v>
      </c>
      <c r="D347" s="146" t="s">
        <v>1012</v>
      </c>
      <c r="E347" s="146" t="s">
        <v>1011</v>
      </c>
      <c r="F347" s="3" t="s">
        <v>1010</v>
      </c>
      <c r="G347" s="3" t="s">
        <v>791</v>
      </c>
      <c r="H347" s="145">
        <v>35</v>
      </c>
      <c r="I347" s="145">
        <v>35</v>
      </c>
      <c r="J347" s="145">
        <v>35</v>
      </c>
      <c r="K347" s="145">
        <v>35</v>
      </c>
      <c r="L347" s="145">
        <v>35</v>
      </c>
      <c r="M347" s="145">
        <v>35</v>
      </c>
      <c r="N347" s="145">
        <v>35</v>
      </c>
      <c r="O347" s="133">
        <v>1</v>
      </c>
      <c r="P347" s="145">
        <v>1.05</v>
      </c>
      <c r="Q347" s="145">
        <v>1.05</v>
      </c>
      <c r="R347" s="145">
        <v>1.05</v>
      </c>
      <c r="S347" s="145">
        <v>1.05</v>
      </c>
      <c r="T347" s="145">
        <v>1.05</v>
      </c>
      <c r="U347" s="145">
        <v>1.05</v>
      </c>
      <c r="V347" s="145">
        <v>1.05</v>
      </c>
      <c r="W347" s="145">
        <v>0</v>
      </c>
      <c r="X347" s="145">
        <v>0</v>
      </c>
      <c r="Y347" s="145">
        <v>0</v>
      </c>
      <c r="Z347" s="145">
        <v>0</v>
      </c>
      <c r="AA347" s="145">
        <v>0</v>
      </c>
      <c r="AB347" s="145">
        <v>0</v>
      </c>
      <c r="AC347" s="145">
        <v>0</v>
      </c>
      <c r="AD347" s="133">
        <v>0.05</v>
      </c>
      <c r="AE347" s="133">
        <v>0</v>
      </c>
      <c r="AF347" s="133">
        <v>20</v>
      </c>
      <c r="AG347" s="133">
        <v>20</v>
      </c>
      <c r="AH347" s="144">
        <v>1</v>
      </c>
      <c r="AI347" s="144" t="s">
        <v>722</v>
      </c>
      <c r="AJ347" s="144" t="s">
        <v>905</v>
      </c>
      <c r="AK347" s="144"/>
      <c r="AL347" s="143"/>
      <c r="AM347" s="143"/>
      <c r="AN347" s="143"/>
      <c r="AO347" s="143"/>
      <c r="AP347" s="143"/>
      <c r="AQ347" s="143"/>
      <c r="AR347" s="142"/>
      <c r="AS347" s="142"/>
      <c r="AT347" s="142"/>
      <c r="AU347" s="141"/>
      <c r="AV347" s="141"/>
      <c r="AW347" s="141"/>
      <c r="AX347" s="140" t="s">
        <v>694</v>
      </c>
      <c r="AY347" s="140"/>
      <c r="AZ347" s="139"/>
      <c r="BA347" s="138"/>
      <c r="BB347" s="138"/>
      <c r="BC347" s="138"/>
      <c r="BD347" s="138"/>
      <c r="BE347" s="138"/>
      <c r="BF347" s="138"/>
      <c r="BG347" s="137"/>
      <c r="BH347" s="137"/>
      <c r="BI347" s="137"/>
      <c r="BJ347" s="137"/>
      <c r="BK347" s="136">
        <v>0</v>
      </c>
      <c r="BL347" s="136">
        <f t="shared" si="140"/>
        <v>1</v>
      </c>
      <c r="BM347" s="135"/>
      <c r="BN347" s="134">
        <v>0</v>
      </c>
      <c r="BO347" s="133"/>
      <c r="BP347" s="133"/>
      <c r="BQ347" s="133"/>
      <c r="BR347" s="133"/>
      <c r="BS347" s="133"/>
      <c r="BT347" s="133"/>
      <c r="BU347" s="132">
        <f t="shared" si="141"/>
        <v>0</v>
      </c>
      <c r="BV347" s="132"/>
      <c r="BW347" s="132"/>
      <c r="BX347" s="132"/>
      <c r="BY347" s="132"/>
      <c r="BZ347" s="132"/>
      <c r="CA347" s="132"/>
      <c r="CB347" s="131"/>
      <c r="CC347" s="131">
        <v>15</v>
      </c>
      <c r="CD347" s="131">
        <v>30</v>
      </c>
      <c r="CE347" s="131">
        <v>30</v>
      </c>
      <c r="CF347" s="131">
        <v>30</v>
      </c>
      <c r="CG347" s="131">
        <v>30</v>
      </c>
      <c r="CH347" s="131">
        <v>30</v>
      </c>
      <c r="CI347" s="130"/>
      <c r="CJ347" s="129"/>
      <c r="CK347" s="129"/>
      <c r="CL347" s="129"/>
      <c r="CM347" s="129"/>
      <c r="CN347" s="129"/>
      <c r="CO347" s="129"/>
      <c r="CP347" s="129"/>
      <c r="CQ347" s="129"/>
      <c r="CR347" s="128"/>
      <c r="CS347" s="128"/>
      <c r="CT347" s="128"/>
      <c r="CU347" s="128"/>
      <c r="CV347" s="128"/>
      <c r="CW347" s="128"/>
      <c r="CX347" s="128"/>
      <c r="CY347" s="128"/>
      <c r="CZ347" s="128"/>
      <c r="DA347" s="128"/>
      <c r="DB347" s="128"/>
      <c r="DC347" s="128"/>
      <c r="DD347" s="128"/>
    </row>
    <row r="348" spans="1:108" x14ac:dyDescent="0.25">
      <c r="A348" s="127" t="s">
        <v>1009</v>
      </c>
      <c r="B348" s="127" t="s">
        <v>786</v>
      </c>
      <c r="C348" s="127" t="s">
        <v>834</v>
      </c>
      <c r="D348" s="127" t="s">
        <v>979</v>
      </c>
      <c r="E348" s="127" t="s">
        <v>1008</v>
      </c>
      <c r="F348" s="1" t="s">
        <v>0</v>
      </c>
      <c r="G348" s="1" t="s">
        <v>791</v>
      </c>
      <c r="H348" s="126">
        <v>0</v>
      </c>
      <c r="I348" s="126">
        <v>0</v>
      </c>
      <c r="J348" s="126">
        <v>0</v>
      </c>
      <c r="K348" s="126">
        <v>0</v>
      </c>
      <c r="L348" s="126">
        <v>0</v>
      </c>
      <c r="M348" s="126">
        <v>0</v>
      </c>
      <c r="N348" s="126">
        <v>0</v>
      </c>
      <c r="O348" s="115">
        <v>0</v>
      </c>
      <c r="P348" s="126">
        <v>0</v>
      </c>
      <c r="Q348" s="126">
        <v>0</v>
      </c>
      <c r="R348" s="126">
        <v>0</v>
      </c>
      <c r="S348" s="126">
        <v>0</v>
      </c>
      <c r="T348" s="126">
        <v>0</v>
      </c>
      <c r="U348" s="126">
        <v>0</v>
      </c>
      <c r="V348" s="126">
        <v>0</v>
      </c>
      <c r="W348" s="145">
        <v>10</v>
      </c>
      <c r="X348" s="145">
        <v>14</v>
      </c>
      <c r="Y348" s="145">
        <v>17</v>
      </c>
      <c r="Z348" s="145">
        <v>18</v>
      </c>
      <c r="AA348" s="145">
        <v>19</v>
      </c>
      <c r="AB348" s="145">
        <v>19.5</v>
      </c>
      <c r="AC348" s="145">
        <v>27.5</v>
      </c>
      <c r="AD348" s="115">
        <v>0.05</v>
      </c>
      <c r="AE348" s="115">
        <v>0</v>
      </c>
      <c r="AF348" s="115">
        <v>1</v>
      </c>
      <c r="AG348" s="115">
        <v>1</v>
      </c>
      <c r="AH348" s="125">
        <v>1</v>
      </c>
      <c r="AI348" s="125" t="s">
        <v>722</v>
      </c>
      <c r="AJ348" s="125" t="s">
        <v>695</v>
      </c>
      <c r="AK348" s="125"/>
      <c r="AL348" s="124"/>
      <c r="AM348" s="124"/>
      <c r="AN348" s="124"/>
      <c r="AO348" s="124"/>
      <c r="AP348" s="124"/>
      <c r="AQ348" s="124"/>
      <c r="AR348" s="123"/>
      <c r="AS348" s="123"/>
      <c r="AT348" s="123"/>
      <c r="AU348" s="122"/>
      <c r="AV348" s="122"/>
      <c r="AW348" s="122"/>
      <c r="AX348" s="120" t="s">
        <v>694</v>
      </c>
      <c r="AY348" s="120"/>
      <c r="AZ348" s="121"/>
      <c r="BA348" s="120"/>
      <c r="BB348" s="120"/>
      <c r="BC348" s="120"/>
      <c r="BD348" s="120"/>
      <c r="BE348" s="120"/>
      <c r="BF348" s="120"/>
      <c r="BG348" s="119"/>
      <c r="BH348" s="119"/>
      <c r="BI348" s="119"/>
      <c r="BJ348" s="119"/>
      <c r="BK348" s="118">
        <v>0</v>
      </c>
      <c r="BL348" s="118">
        <f t="shared" si="140"/>
        <v>0</v>
      </c>
      <c r="BM348" s="117"/>
      <c r="BN348" s="116"/>
      <c r="BO348" s="115"/>
      <c r="BP348" s="115"/>
      <c r="BQ348" s="115"/>
      <c r="BR348" s="115"/>
      <c r="BS348" s="115"/>
      <c r="BT348" s="115"/>
      <c r="BU348" s="114">
        <f t="shared" si="141"/>
        <v>0</v>
      </c>
      <c r="BV348" s="114"/>
      <c r="BW348" s="114"/>
      <c r="BX348" s="114"/>
      <c r="BY348" s="114"/>
      <c r="BZ348" s="114"/>
      <c r="CA348" s="114"/>
      <c r="CB348" s="113">
        <v>300</v>
      </c>
      <c r="CC348" s="113">
        <v>300</v>
      </c>
      <c r="CD348" s="113">
        <v>300</v>
      </c>
      <c r="CE348" s="113">
        <v>300</v>
      </c>
      <c r="CF348" s="113">
        <v>300</v>
      </c>
      <c r="CG348" s="113">
        <v>300</v>
      </c>
      <c r="CH348" s="113">
        <v>300</v>
      </c>
      <c r="CI348" s="112" t="s">
        <v>706</v>
      </c>
      <c r="CJ348" s="111">
        <v>300</v>
      </c>
      <c r="CK348" s="111">
        <v>300</v>
      </c>
      <c r="CL348" s="111">
        <v>300</v>
      </c>
      <c r="CM348" s="111">
        <v>300</v>
      </c>
      <c r="CN348" s="111">
        <v>300</v>
      </c>
      <c r="CO348" s="111">
        <v>300</v>
      </c>
      <c r="CP348" s="111">
        <v>300</v>
      </c>
      <c r="CQ348" s="111"/>
      <c r="CR348" s="110"/>
      <c r="CS348" s="110"/>
      <c r="CT348" s="110"/>
      <c r="CU348" s="110"/>
      <c r="CV348" s="110"/>
      <c r="CW348" s="110"/>
      <c r="CX348" s="110"/>
      <c r="CY348" s="110"/>
      <c r="CZ348" s="110"/>
      <c r="DA348" s="110"/>
      <c r="DB348" s="110"/>
      <c r="DC348" s="110"/>
      <c r="DD348" s="110"/>
    </row>
    <row r="349" spans="1:108" x14ac:dyDescent="0.25">
      <c r="A349" s="146" t="s">
        <v>1007</v>
      </c>
      <c r="B349" s="146" t="s">
        <v>786</v>
      </c>
      <c r="C349" s="146" t="s">
        <v>834</v>
      </c>
      <c r="D349" s="146" t="s">
        <v>979</v>
      </c>
      <c r="E349" s="146" t="s">
        <v>170</v>
      </c>
      <c r="F349" s="3" t="s">
        <v>1</v>
      </c>
      <c r="G349" s="3" t="s">
        <v>791</v>
      </c>
      <c r="H349" s="145">
        <v>0</v>
      </c>
      <c r="I349" s="145">
        <v>0</v>
      </c>
      <c r="J349" s="145">
        <v>0</v>
      </c>
      <c r="K349" s="145">
        <v>0</v>
      </c>
      <c r="L349" s="145">
        <v>0</v>
      </c>
      <c r="M349" s="145">
        <v>0</v>
      </c>
      <c r="N349" s="145">
        <v>0</v>
      </c>
      <c r="O349" s="133"/>
      <c r="P349" s="145">
        <v>0</v>
      </c>
      <c r="Q349" s="145">
        <v>0</v>
      </c>
      <c r="R349" s="145">
        <v>0</v>
      </c>
      <c r="S349" s="145">
        <v>0</v>
      </c>
      <c r="T349" s="145">
        <v>0</v>
      </c>
      <c r="U349" s="145">
        <v>0</v>
      </c>
      <c r="V349" s="145">
        <v>0</v>
      </c>
      <c r="W349" s="126">
        <v>13</v>
      </c>
      <c r="X349" s="126">
        <v>15</v>
      </c>
      <c r="Y349" s="126">
        <v>17</v>
      </c>
      <c r="Z349" s="126">
        <v>25</v>
      </c>
      <c r="AA349" s="126">
        <v>30</v>
      </c>
      <c r="AB349" s="126">
        <v>40</v>
      </c>
      <c r="AC349" s="126">
        <v>50</v>
      </c>
      <c r="AD349" s="133">
        <v>0.05</v>
      </c>
      <c r="AE349" s="133">
        <v>0</v>
      </c>
      <c r="AF349" s="133">
        <v>1</v>
      </c>
      <c r="AG349" s="133">
        <v>1</v>
      </c>
      <c r="AH349" s="144">
        <v>1</v>
      </c>
      <c r="AI349" s="144" t="s">
        <v>722</v>
      </c>
      <c r="AJ349" s="144" t="s">
        <v>695</v>
      </c>
      <c r="AK349" s="144"/>
      <c r="AL349" s="143"/>
      <c r="AM349" s="143"/>
      <c r="AN349" s="143"/>
      <c r="AO349" s="143"/>
      <c r="AP349" s="143"/>
      <c r="AQ349" s="143"/>
      <c r="AR349" s="142"/>
      <c r="AS349" s="142"/>
      <c r="AT349" s="142"/>
      <c r="AU349" s="141"/>
      <c r="AV349" s="141"/>
      <c r="AW349" s="141"/>
      <c r="AX349" s="140" t="s">
        <v>694</v>
      </c>
      <c r="AY349" s="140"/>
      <c r="AZ349" s="139"/>
      <c r="BA349" s="138"/>
      <c r="BB349" s="138"/>
      <c r="BC349" s="138"/>
      <c r="BD349" s="138"/>
      <c r="BE349" s="138"/>
      <c r="BF349" s="138"/>
      <c r="BG349" s="137"/>
      <c r="BH349" s="137"/>
      <c r="BI349" s="137"/>
      <c r="BJ349" s="137"/>
      <c r="BK349" s="136">
        <v>0</v>
      </c>
      <c r="BL349" s="136">
        <f t="shared" si="140"/>
        <v>0</v>
      </c>
      <c r="BM349" s="135"/>
      <c r="BN349" s="134"/>
      <c r="BO349" s="133"/>
      <c r="BP349" s="133"/>
      <c r="BQ349" s="133"/>
      <c r="BR349" s="133"/>
      <c r="BS349" s="133"/>
      <c r="BT349" s="133"/>
      <c r="BU349" s="132">
        <f t="shared" si="141"/>
        <v>0</v>
      </c>
      <c r="BV349" s="132"/>
      <c r="BW349" s="132"/>
      <c r="BX349" s="132"/>
      <c r="BY349" s="132"/>
      <c r="BZ349" s="132"/>
      <c r="CA349" s="132"/>
      <c r="CB349" s="131">
        <v>2000</v>
      </c>
      <c r="CC349" s="131">
        <v>2000</v>
      </c>
      <c r="CD349" s="131">
        <v>2000</v>
      </c>
      <c r="CE349" s="131">
        <v>2000</v>
      </c>
      <c r="CF349" s="131">
        <v>2000</v>
      </c>
      <c r="CG349" s="131">
        <v>2000</v>
      </c>
      <c r="CH349" s="131">
        <v>2000</v>
      </c>
      <c r="CI349" s="130" t="s">
        <v>706</v>
      </c>
      <c r="CJ349" s="129">
        <v>2000</v>
      </c>
      <c r="CK349" s="129">
        <v>2000</v>
      </c>
      <c r="CL349" s="129">
        <v>2000</v>
      </c>
      <c r="CM349" s="129">
        <v>2000</v>
      </c>
      <c r="CN349" s="129">
        <v>2000</v>
      </c>
      <c r="CO349" s="129">
        <v>2000</v>
      </c>
      <c r="CP349" s="129">
        <v>2000</v>
      </c>
      <c r="CQ349" s="129"/>
      <c r="CR349" s="128"/>
      <c r="CS349" s="128"/>
      <c r="CT349" s="128"/>
      <c r="CU349" s="128"/>
      <c r="CV349" s="128"/>
      <c r="CW349" s="128"/>
      <c r="CX349" s="128"/>
      <c r="CY349" s="128"/>
      <c r="CZ349" s="128"/>
      <c r="DA349" s="128"/>
      <c r="DB349" s="128"/>
      <c r="DC349" s="128"/>
      <c r="DD349" s="128"/>
    </row>
    <row r="350" spans="1:108" x14ac:dyDescent="0.25">
      <c r="A350" s="127" t="s">
        <v>1006</v>
      </c>
      <c r="B350" s="127" t="s">
        <v>843</v>
      </c>
      <c r="C350" s="127" t="s">
        <v>931</v>
      </c>
      <c r="D350" s="127" t="s">
        <v>894</v>
      </c>
      <c r="E350" s="127" t="s">
        <v>985</v>
      </c>
      <c r="F350" s="1" t="s">
        <v>1005</v>
      </c>
      <c r="G350" s="1" t="s">
        <v>791</v>
      </c>
      <c r="H350" s="126">
        <v>33</v>
      </c>
      <c r="I350" s="126">
        <v>33</v>
      </c>
      <c r="J350" s="126">
        <v>33</v>
      </c>
      <c r="K350" s="126">
        <v>33</v>
      </c>
      <c r="L350" s="126">
        <v>33</v>
      </c>
      <c r="M350" s="126">
        <v>33</v>
      </c>
      <c r="N350" s="126">
        <v>33</v>
      </c>
      <c r="O350" s="115">
        <v>1</v>
      </c>
      <c r="P350" s="126">
        <v>0.8</v>
      </c>
      <c r="Q350" s="126">
        <v>0.8</v>
      </c>
      <c r="R350" s="126">
        <v>0.8</v>
      </c>
      <c r="S350" s="126">
        <v>0.8</v>
      </c>
      <c r="T350" s="126">
        <v>0.8</v>
      </c>
      <c r="U350" s="126">
        <v>0.8</v>
      </c>
      <c r="V350" s="126">
        <v>0.8</v>
      </c>
      <c r="W350" s="126">
        <v>0</v>
      </c>
      <c r="X350" s="126">
        <v>0</v>
      </c>
      <c r="Y350" s="126">
        <v>0</v>
      </c>
      <c r="Z350" s="126">
        <v>0</v>
      </c>
      <c r="AA350" s="126">
        <v>0</v>
      </c>
      <c r="AB350" s="126">
        <v>0</v>
      </c>
      <c r="AC350" s="126">
        <v>0</v>
      </c>
      <c r="AD350" s="115">
        <v>0.05</v>
      </c>
      <c r="AE350" s="115">
        <v>0</v>
      </c>
      <c r="AF350" s="115">
        <v>30</v>
      </c>
      <c r="AG350" s="115">
        <v>30</v>
      </c>
      <c r="AH350" s="125">
        <v>1</v>
      </c>
      <c r="AI350" s="125" t="s">
        <v>722</v>
      </c>
      <c r="AJ350" s="125" t="s">
        <v>994</v>
      </c>
      <c r="AK350" s="125"/>
      <c r="AL350" s="124"/>
      <c r="AM350" s="124"/>
      <c r="AN350" s="124"/>
      <c r="AO350" s="124"/>
      <c r="AP350" s="124"/>
      <c r="AQ350" s="124"/>
      <c r="AR350" s="123"/>
      <c r="AS350" s="123"/>
      <c r="AT350" s="123"/>
      <c r="AU350" s="122"/>
      <c r="AV350" s="122"/>
      <c r="AW350" s="122"/>
      <c r="AX350" s="120" t="s">
        <v>694</v>
      </c>
      <c r="AY350" s="120"/>
      <c r="AZ350" s="121"/>
      <c r="BA350" s="120"/>
      <c r="BB350" s="120"/>
      <c r="BC350" s="120"/>
      <c r="BD350" s="120"/>
      <c r="BE350" s="120"/>
      <c r="BF350" s="120"/>
      <c r="BG350" s="119"/>
      <c r="BH350" s="119"/>
      <c r="BI350" s="119"/>
      <c r="BJ350" s="119"/>
      <c r="BK350" s="118">
        <v>1</v>
      </c>
      <c r="BL350" s="118">
        <f t="shared" si="140"/>
        <v>1</v>
      </c>
      <c r="BM350" s="117"/>
      <c r="BN350" s="116">
        <v>450</v>
      </c>
      <c r="BO350" s="115">
        <v>90</v>
      </c>
      <c r="BP350" s="115">
        <v>90</v>
      </c>
      <c r="BQ350" s="115">
        <v>90</v>
      </c>
      <c r="BR350" s="115">
        <v>90</v>
      </c>
      <c r="BS350" s="115">
        <v>90</v>
      </c>
      <c r="BT350" s="115"/>
      <c r="BU350" s="114">
        <f t="shared" si="141"/>
        <v>450</v>
      </c>
      <c r="BV350" s="114"/>
      <c r="BW350" s="114"/>
      <c r="BX350" s="114"/>
      <c r="BY350" s="114"/>
      <c r="BZ350" s="114"/>
      <c r="CA350" s="114"/>
      <c r="CB350" s="113">
        <v>450</v>
      </c>
      <c r="CC350" s="113">
        <v>450</v>
      </c>
      <c r="CD350" s="113"/>
      <c r="CE350" s="113"/>
      <c r="CF350" s="113"/>
      <c r="CG350" s="113"/>
      <c r="CH350" s="113"/>
      <c r="CI350" s="112" t="s">
        <v>706</v>
      </c>
      <c r="CJ350" s="111">
        <v>2000</v>
      </c>
      <c r="CK350" s="111">
        <v>2000</v>
      </c>
      <c r="CL350" s="111">
        <v>2000</v>
      </c>
      <c r="CM350" s="111">
        <v>2000</v>
      </c>
      <c r="CN350" s="111">
        <v>2000</v>
      </c>
      <c r="CO350" s="111">
        <v>2000</v>
      </c>
      <c r="CP350" s="111">
        <v>2000</v>
      </c>
      <c r="CQ350" s="111"/>
      <c r="CR350" s="110"/>
      <c r="CS350" s="110"/>
      <c r="CT350" s="110"/>
      <c r="CU350" s="110"/>
      <c r="CV350" s="110"/>
      <c r="CW350" s="110"/>
      <c r="CX350" s="110"/>
      <c r="CY350" s="110"/>
      <c r="CZ350" s="110"/>
      <c r="DA350" s="110"/>
      <c r="DB350" s="110"/>
      <c r="DC350" s="110"/>
      <c r="DD350" s="110"/>
    </row>
    <row r="351" spans="1:108" x14ac:dyDescent="0.25">
      <c r="A351" s="146" t="s">
        <v>1004</v>
      </c>
      <c r="B351" s="146" t="s">
        <v>843</v>
      </c>
      <c r="C351" s="146" t="s">
        <v>931</v>
      </c>
      <c r="D351" s="146" t="s">
        <v>894</v>
      </c>
      <c r="E351" s="146" t="s">
        <v>985</v>
      </c>
      <c r="F351" s="3" t="s">
        <v>1003</v>
      </c>
      <c r="G351" s="3" t="s">
        <v>791</v>
      </c>
      <c r="H351" s="145">
        <v>35</v>
      </c>
      <c r="I351" s="145">
        <v>35</v>
      </c>
      <c r="J351" s="145">
        <v>35</v>
      </c>
      <c r="K351" s="145">
        <v>35</v>
      </c>
      <c r="L351" s="145">
        <v>35</v>
      </c>
      <c r="M351" s="145">
        <v>35</v>
      </c>
      <c r="N351" s="145">
        <v>35</v>
      </c>
      <c r="O351" s="133">
        <v>1</v>
      </c>
      <c r="P351" s="145">
        <v>0.95</v>
      </c>
      <c r="Q351" s="145">
        <v>0.95</v>
      </c>
      <c r="R351" s="145">
        <v>0.95</v>
      </c>
      <c r="S351" s="145">
        <v>0.95</v>
      </c>
      <c r="T351" s="145">
        <v>0.95</v>
      </c>
      <c r="U351" s="145">
        <v>0.95</v>
      </c>
      <c r="V351" s="145">
        <v>0.95</v>
      </c>
      <c r="W351" s="145">
        <v>0</v>
      </c>
      <c r="X351" s="145">
        <v>0</v>
      </c>
      <c r="Y351" s="145">
        <v>0</v>
      </c>
      <c r="Z351" s="145">
        <v>0</v>
      </c>
      <c r="AA351" s="145">
        <v>0</v>
      </c>
      <c r="AB351" s="145">
        <v>0</v>
      </c>
      <c r="AC351" s="145">
        <v>0</v>
      </c>
      <c r="AD351" s="133">
        <v>0.05</v>
      </c>
      <c r="AE351" s="133">
        <v>0</v>
      </c>
      <c r="AF351" s="133">
        <v>30</v>
      </c>
      <c r="AG351" s="133">
        <v>30</v>
      </c>
      <c r="AH351" s="144">
        <v>1</v>
      </c>
      <c r="AI351" s="144" t="s">
        <v>722</v>
      </c>
      <c r="AJ351" s="144" t="s">
        <v>994</v>
      </c>
      <c r="AK351" s="144"/>
      <c r="AL351" s="143"/>
      <c r="AM351" s="143"/>
      <c r="AN351" s="143"/>
      <c r="AO351" s="143"/>
      <c r="AP351" s="143"/>
      <c r="AQ351" s="143"/>
      <c r="AR351" s="142"/>
      <c r="AS351" s="142"/>
      <c r="AT351" s="142"/>
      <c r="AU351" s="141"/>
      <c r="AV351" s="141"/>
      <c r="AW351" s="141"/>
      <c r="AX351" s="140" t="s">
        <v>694</v>
      </c>
      <c r="AY351" s="140"/>
      <c r="AZ351" s="139"/>
      <c r="BA351" s="138"/>
      <c r="BB351" s="138"/>
      <c r="BC351" s="138"/>
      <c r="BD351" s="138"/>
      <c r="BE351" s="138"/>
      <c r="BF351" s="138"/>
      <c r="BG351" s="137"/>
      <c r="BH351" s="137"/>
      <c r="BI351" s="137"/>
      <c r="BJ351" s="137"/>
      <c r="BK351" s="136">
        <v>1</v>
      </c>
      <c r="BL351" s="136">
        <f t="shared" si="140"/>
        <v>1</v>
      </c>
      <c r="BM351" s="135"/>
      <c r="BN351" s="134">
        <v>0</v>
      </c>
      <c r="BO351" s="133"/>
      <c r="BP351" s="133"/>
      <c r="BQ351" s="133"/>
      <c r="BR351" s="133"/>
      <c r="BS351" s="133"/>
      <c r="BT351" s="133"/>
      <c r="BU351" s="132">
        <f t="shared" si="141"/>
        <v>0</v>
      </c>
      <c r="BV351" s="132"/>
      <c r="BW351" s="132"/>
      <c r="BX351" s="132"/>
      <c r="BY351" s="132"/>
      <c r="BZ351" s="132"/>
      <c r="CA351" s="132"/>
      <c r="CB351" s="131">
        <v>0</v>
      </c>
      <c r="CC351" s="131"/>
      <c r="CD351" s="131">
        <v>450</v>
      </c>
      <c r="CE351" s="131">
        <v>500</v>
      </c>
      <c r="CF351" s="131">
        <v>500</v>
      </c>
      <c r="CG351" s="131">
        <v>500</v>
      </c>
      <c r="CH351" s="131">
        <v>500</v>
      </c>
      <c r="CI351" s="130" t="s">
        <v>706</v>
      </c>
      <c r="CJ351" s="129">
        <v>2000</v>
      </c>
      <c r="CK351" s="129">
        <v>2000</v>
      </c>
      <c r="CL351" s="129">
        <v>2000</v>
      </c>
      <c r="CM351" s="129">
        <v>2000</v>
      </c>
      <c r="CN351" s="129">
        <v>2000</v>
      </c>
      <c r="CO351" s="129">
        <v>2000</v>
      </c>
      <c r="CP351" s="129">
        <v>2000</v>
      </c>
      <c r="CQ351" s="129"/>
      <c r="CR351" s="128"/>
      <c r="CS351" s="128"/>
      <c r="CT351" s="128"/>
      <c r="CU351" s="128"/>
      <c r="CV351" s="128"/>
      <c r="CW351" s="128"/>
      <c r="CX351" s="128"/>
      <c r="CY351" s="128"/>
      <c r="CZ351" s="128"/>
      <c r="DA351" s="128"/>
      <c r="DB351" s="128"/>
      <c r="DC351" s="128"/>
      <c r="DD351" s="128"/>
    </row>
    <row r="352" spans="1:108" x14ac:dyDescent="0.25">
      <c r="A352" s="127" t="s">
        <v>1002</v>
      </c>
      <c r="B352" s="127" t="s">
        <v>843</v>
      </c>
      <c r="C352" s="127" t="s">
        <v>931</v>
      </c>
      <c r="D352" s="127" t="s">
        <v>894</v>
      </c>
      <c r="E352" s="127" t="s">
        <v>985</v>
      </c>
      <c r="F352" s="1" t="s">
        <v>1001</v>
      </c>
      <c r="G352" s="1" t="s">
        <v>791</v>
      </c>
      <c r="H352" s="126">
        <v>33</v>
      </c>
      <c r="I352" s="126">
        <v>33</v>
      </c>
      <c r="J352" s="126">
        <v>33</v>
      </c>
      <c r="K352" s="126">
        <v>33</v>
      </c>
      <c r="L352" s="126">
        <v>33</v>
      </c>
      <c r="M352" s="126">
        <v>33</v>
      </c>
      <c r="N352" s="126">
        <v>33</v>
      </c>
      <c r="O352" s="115">
        <v>1</v>
      </c>
      <c r="P352" s="126">
        <v>0.75</v>
      </c>
      <c r="Q352" s="126">
        <v>0.75</v>
      </c>
      <c r="R352" s="126">
        <v>0.75</v>
      </c>
      <c r="S352" s="126">
        <v>0.75</v>
      </c>
      <c r="T352" s="126">
        <v>0.75</v>
      </c>
      <c r="U352" s="126">
        <v>0.75</v>
      </c>
      <c r="V352" s="126">
        <v>0.75</v>
      </c>
      <c r="W352" s="126">
        <v>0</v>
      </c>
      <c r="X352" s="126">
        <v>0</v>
      </c>
      <c r="Y352" s="126">
        <v>0</v>
      </c>
      <c r="Z352" s="126">
        <v>0</v>
      </c>
      <c r="AA352" s="126">
        <v>0</v>
      </c>
      <c r="AB352" s="126">
        <v>0</v>
      </c>
      <c r="AC352" s="126">
        <v>0</v>
      </c>
      <c r="AD352" s="115">
        <v>0.05</v>
      </c>
      <c r="AE352" s="115">
        <v>0</v>
      </c>
      <c r="AF352" s="115">
        <v>30</v>
      </c>
      <c r="AG352" s="115">
        <v>30</v>
      </c>
      <c r="AH352" s="125">
        <v>1</v>
      </c>
      <c r="AI352" s="125" t="s">
        <v>722</v>
      </c>
      <c r="AJ352" s="125" t="s">
        <v>994</v>
      </c>
      <c r="AK352" s="125"/>
      <c r="AL352" s="124"/>
      <c r="AM352" s="124"/>
      <c r="AN352" s="124"/>
      <c r="AO352" s="124"/>
      <c r="AP352" s="124"/>
      <c r="AQ352" s="124"/>
      <c r="AR352" s="123"/>
      <c r="AS352" s="123"/>
      <c r="AT352" s="123"/>
      <c r="AU352" s="122"/>
      <c r="AV352" s="122"/>
      <c r="AW352" s="122"/>
      <c r="AX352" s="120" t="s">
        <v>694</v>
      </c>
      <c r="AY352" s="120"/>
      <c r="AZ352" s="121"/>
      <c r="BA352" s="120"/>
      <c r="BB352" s="120"/>
      <c r="BC352" s="120"/>
      <c r="BD352" s="120"/>
      <c r="BE352" s="120"/>
      <c r="BF352" s="120"/>
      <c r="BG352" s="119"/>
      <c r="BH352" s="119"/>
      <c r="BI352" s="119"/>
      <c r="BJ352" s="119"/>
      <c r="BK352" s="118">
        <v>1</v>
      </c>
      <c r="BL352" s="118">
        <f t="shared" si="140"/>
        <v>1</v>
      </c>
      <c r="BM352" s="117"/>
      <c r="BN352" s="116">
        <v>550</v>
      </c>
      <c r="BO352" s="115">
        <v>110</v>
      </c>
      <c r="BP352" s="115">
        <v>110</v>
      </c>
      <c r="BQ352" s="115">
        <v>110</v>
      </c>
      <c r="BR352" s="115">
        <v>110</v>
      </c>
      <c r="BS352" s="115">
        <v>110</v>
      </c>
      <c r="BT352" s="115"/>
      <c r="BU352" s="114">
        <f t="shared" si="141"/>
        <v>550</v>
      </c>
      <c r="BV352" s="114"/>
      <c r="BW352" s="114"/>
      <c r="BX352" s="114"/>
      <c r="BY352" s="114"/>
      <c r="BZ352" s="114"/>
      <c r="CA352" s="114"/>
      <c r="CB352" s="113">
        <v>550</v>
      </c>
      <c r="CC352" s="113">
        <v>550</v>
      </c>
      <c r="CD352" s="113"/>
      <c r="CE352" s="113"/>
      <c r="CF352" s="113"/>
      <c r="CG352" s="113"/>
      <c r="CH352" s="113"/>
      <c r="CI352" s="112" t="s">
        <v>706</v>
      </c>
      <c r="CJ352" s="111">
        <v>2000</v>
      </c>
      <c r="CK352" s="111">
        <v>2000</v>
      </c>
      <c r="CL352" s="111">
        <v>2000</v>
      </c>
      <c r="CM352" s="111">
        <v>2000</v>
      </c>
      <c r="CN352" s="111">
        <v>2000</v>
      </c>
      <c r="CO352" s="111">
        <v>2000</v>
      </c>
      <c r="CP352" s="111">
        <v>2000</v>
      </c>
      <c r="CQ352" s="111"/>
      <c r="CR352" s="110"/>
      <c r="CS352" s="110"/>
      <c r="CT352" s="110"/>
      <c r="CU352" s="110"/>
      <c r="CV352" s="110"/>
      <c r="CW352" s="110"/>
      <c r="CX352" s="110"/>
      <c r="CY352" s="110"/>
      <c r="CZ352" s="110"/>
      <c r="DA352" s="110"/>
      <c r="DB352" s="110"/>
      <c r="DC352" s="110"/>
      <c r="DD352" s="110"/>
    </row>
    <row r="353" spans="1:108" x14ac:dyDescent="0.25">
      <c r="A353" s="146" t="s">
        <v>1000</v>
      </c>
      <c r="B353" s="146" t="s">
        <v>843</v>
      </c>
      <c r="C353" s="146" t="s">
        <v>931</v>
      </c>
      <c r="D353" s="146" t="s">
        <v>894</v>
      </c>
      <c r="E353" s="146" t="s">
        <v>985</v>
      </c>
      <c r="F353" s="3" t="s">
        <v>999</v>
      </c>
      <c r="G353" s="3" t="s">
        <v>791</v>
      </c>
      <c r="H353" s="145">
        <v>35</v>
      </c>
      <c r="I353" s="145">
        <v>35</v>
      </c>
      <c r="J353" s="145">
        <v>35</v>
      </c>
      <c r="K353" s="145">
        <v>35</v>
      </c>
      <c r="L353" s="145">
        <v>35</v>
      </c>
      <c r="M353" s="145">
        <v>35</v>
      </c>
      <c r="N353" s="145">
        <v>35</v>
      </c>
      <c r="O353" s="133">
        <v>1</v>
      </c>
      <c r="P353" s="145">
        <v>0.9</v>
      </c>
      <c r="Q353" s="145">
        <v>0.9</v>
      </c>
      <c r="R353" s="145">
        <v>0.9</v>
      </c>
      <c r="S353" s="145">
        <v>0.9</v>
      </c>
      <c r="T353" s="145">
        <v>0.9</v>
      </c>
      <c r="U353" s="145">
        <v>0.9</v>
      </c>
      <c r="V353" s="145">
        <v>0.9</v>
      </c>
      <c r="W353" s="145">
        <v>0</v>
      </c>
      <c r="X353" s="145">
        <v>0</v>
      </c>
      <c r="Y353" s="145">
        <v>0</v>
      </c>
      <c r="Z353" s="145">
        <v>0</v>
      </c>
      <c r="AA353" s="145">
        <v>0</v>
      </c>
      <c r="AB353" s="145">
        <v>0</v>
      </c>
      <c r="AC353" s="145">
        <v>0</v>
      </c>
      <c r="AD353" s="133">
        <v>0.05</v>
      </c>
      <c r="AE353" s="133">
        <v>0</v>
      </c>
      <c r="AF353" s="133">
        <v>30</v>
      </c>
      <c r="AG353" s="133">
        <v>30</v>
      </c>
      <c r="AH353" s="144">
        <v>1</v>
      </c>
      <c r="AI353" s="144" t="s">
        <v>722</v>
      </c>
      <c r="AJ353" s="144" t="s">
        <v>994</v>
      </c>
      <c r="AK353" s="144"/>
      <c r="AL353" s="143"/>
      <c r="AM353" s="143"/>
      <c r="AN353" s="143"/>
      <c r="AO353" s="143"/>
      <c r="AP353" s="143"/>
      <c r="AQ353" s="143"/>
      <c r="AR353" s="142"/>
      <c r="AS353" s="142"/>
      <c r="AT353" s="142"/>
      <c r="AU353" s="141"/>
      <c r="AV353" s="141"/>
      <c r="AW353" s="141"/>
      <c r="AX353" s="140" t="s">
        <v>694</v>
      </c>
      <c r="AY353" s="140"/>
      <c r="AZ353" s="139"/>
      <c r="BA353" s="138"/>
      <c r="BB353" s="138"/>
      <c r="BC353" s="138"/>
      <c r="BD353" s="138"/>
      <c r="BE353" s="138"/>
      <c r="BF353" s="138"/>
      <c r="BG353" s="137"/>
      <c r="BH353" s="137"/>
      <c r="BI353" s="137"/>
      <c r="BJ353" s="137"/>
      <c r="BK353" s="136">
        <v>1</v>
      </c>
      <c r="BL353" s="136">
        <f t="shared" si="140"/>
        <v>1</v>
      </c>
      <c r="BM353" s="135"/>
      <c r="BN353" s="134">
        <v>0</v>
      </c>
      <c r="BO353" s="133"/>
      <c r="BP353" s="133"/>
      <c r="BQ353" s="133"/>
      <c r="BR353" s="133"/>
      <c r="BS353" s="133"/>
      <c r="BT353" s="133"/>
      <c r="BU353" s="132">
        <f t="shared" si="141"/>
        <v>0</v>
      </c>
      <c r="BV353" s="132"/>
      <c r="BW353" s="132"/>
      <c r="BX353" s="132"/>
      <c r="BY353" s="132"/>
      <c r="BZ353" s="132"/>
      <c r="CA353" s="132"/>
      <c r="CB353" s="131"/>
      <c r="CC353" s="131"/>
      <c r="CD353" s="131">
        <v>550</v>
      </c>
      <c r="CE353" s="131">
        <v>550</v>
      </c>
      <c r="CF353" s="131">
        <v>550</v>
      </c>
      <c r="CG353" s="131">
        <v>550</v>
      </c>
      <c r="CH353" s="131">
        <v>550</v>
      </c>
      <c r="CI353" s="130" t="s">
        <v>706</v>
      </c>
      <c r="CJ353" s="129">
        <v>2000</v>
      </c>
      <c r="CK353" s="129">
        <v>2000</v>
      </c>
      <c r="CL353" s="129">
        <v>2000</v>
      </c>
      <c r="CM353" s="129">
        <v>2000</v>
      </c>
      <c r="CN353" s="129">
        <v>2000</v>
      </c>
      <c r="CO353" s="129">
        <v>2000</v>
      </c>
      <c r="CP353" s="129">
        <v>2000</v>
      </c>
      <c r="CQ353" s="129"/>
      <c r="CR353" s="128"/>
      <c r="CS353" s="128"/>
      <c r="CT353" s="128"/>
      <c r="CU353" s="128"/>
      <c r="CV353" s="128"/>
      <c r="CW353" s="128"/>
      <c r="CX353" s="128"/>
      <c r="CY353" s="128"/>
      <c r="CZ353" s="128"/>
      <c r="DA353" s="128"/>
      <c r="DB353" s="128"/>
      <c r="DC353" s="128"/>
      <c r="DD353" s="128"/>
    </row>
    <row r="354" spans="1:108" x14ac:dyDescent="0.25">
      <c r="A354" s="127" t="s">
        <v>998</v>
      </c>
      <c r="B354" s="127" t="s">
        <v>843</v>
      </c>
      <c r="C354" s="127" t="s">
        <v>931</v>
      </c>
      <c r="D354" s="127" t="s">
        <v>894</v>
      </c>
      <c r="E354" s="127" t="s">
        <v>985</v>
      </c>
      <c r="F354" s="1" t="s">
        <v>997</v>
      </c>
      <c r="G354" s="1" t="s">
        <v>791</v>
      </c>
      <c r="H354" s="126">
        <v>55</v>
      </c>
      <c r="I354" s="126">
        <v>55</v>
      </c>
      <c r="J354" s="126">
        <v>55</v>
      </c>
      <c r="K354" s="126">
        <v>55</v>
      </c>
      <c r="L354" s="126">
        <v>55</v>
      </c>
      <c r="M354" s="126">
        <v>55</v>
      </c>
      <c r="N354" s="126">
        <v>55</v>
      </c>
      <c r="O354" s="115">
        <v>1</v>
      </c>
      <c r="P354" s="126">
        <v>1.5</v>
      </c>
      <c r="Q354" s="126">
        <v>1.5</v>
      </c>
      <c r="R354" s="126">
        <v>1.5</v>
      </c>
      <c r="S354" s="126">
        <v>1.5</v>
      </c>
      <c r="T354" s="126">
        <v>1.5</v>
      </c>
      <c r="U354" s="126">
        <v>1.5</v>
      </c>
      <c r="V354" s="126">
        <v>1.5</v>
      </c>
      <c r="W354" s="126">
        <v>0</v>
      </c>
      <c r="X354" s="126">
        <v>0</v>
      </c>
      <c r="Y354" s="126">
        <v>0</v>
      </c>
      <c r="Z354" s="126">
        <v>0</v>
      </c>
      <c r="AA354" s="126">
        <v>0</v>
      </c>
      <c r="AB354" s="126">
        <v>0</v>
      </c>
      <c r="AC354" s="126">
        <v>0</v>
      </c>
      <c r="AD354" s="115">
        <v>0.05</v>
      </c>
      <c r="AE354" s="115">
        <v>0</v>
      </c>
      <c r="AF354" s="115">
        <v>30</v>
      </c>
      <c r="AG354" s="115">
        <v>30</v>
      </c>
      <c r="AH354" s="125">
        <v>1</v>
      </c>
      <c r="AI354" s="125" t="s">
        <v>722</v>
      </c>
      <c r="AJ354" s="125" t="s">
        <v>994</v>
      </c>
      <c r="AK354" s="125"/>
      <c r="AL354" s="124"/>
      <c r="AM354" s="124"/>
      <c r="AN354" s="124"/>
      <c r="AO354" s="124"/>
      <c r="AP354" s="124"/>
      <c r="AQ354" s="124"/>
      <c r="AR354" s="123"/>
      <c r="AS354" s="123"/>
      <c r="AT354" s="123"/>
      <c r="AU354" s="122"/>
      <c r="AV354" s="122"/>
      <c r="AW354" s="122"/>
      <c r="AX354" s="120" t="s">
        <v>694</v>
      </c>
      <c r="AY354" s="120"/>
      <c r="AZ354" s="121"/>
      <c r="BA354" s="120"/>
      <c r="BB354" s="120"/>
      <c r="BC354" s="120"/>
      <c r="BD354" s="120"/>
      <c r="BE354" s="120"/>
      <c r="BF354" s="120"/>
      <c r="BG354" s="119"/>
      <c r="BH354" s="119"/>
      <c r="BI354" s="119"/>
      <c r="BJ354" s="119"/>
      <c r="BK354" s="118">
        <v>1</v>
      </c>
      <c r="BL354" s="118">
        <f t="shared" ref="BL354:BL385" si="142">IF(AG354=1,0,1)</f>
        <v>1</v>
      </c>
      <c r="BM354" s="117"/>
      <c r="BN354" s="116">
        <v>20</v>
      </c>
      <c r="BO354" s="115">
        <v>5</v>
      </c>
      <c r="BP354" s="115">
        <v>5</v>
      </c>
      <c r="BQ354" s="115">
        <v>5</v>
      </c>
      <c r="BR354" s="115">
        <v>5</v>
      </c>
      <c r="BS354" s="115"/>
      <c r="BT354" s="115"/>
      <c r="BU354" s="114">
        <f t="shared" si="141"/>
        <v>20</v>
      </c>
      <c r="BV354" s="114"/>
      <c r="BW354" s="114"/>
      <c r="BX354" s="114"/>
      <c r="BY354" s="114"/>
      <c r="BZ354" s="114"/>
      <c r="CA354" s="114"/>
      <c r="CB354" s="113">
        <v>20</v>
      </c>
      <c r="CC354" s="113">
        <v>20</v>
      </c>
      <c r="CD354" s="113"/>
      <c r="CE354" s="113"/>
      <c r="CF354" s="113"/>
      <c r="CG354" s="113"/>
      <c r="CH354" s="113"/>
      <c r="CI354" s="112" t="s">
        <v>706</v>
      </c>
      <c r="CJ354" s="111">
        <v>2000</v>
      </c>
      <c r="CK354" s="111">
        <v>2000</v>
      </c>
      <c r="CL354" s="111">
        <v>2000</v>
      </c>
      <c r="CM354" s="111">
        <v>2000</v>
      </c>
      <c r="CN354" s="111">
        <v>2000</v>
      </c>
      <c r="CO354" s="111">
        <v>2000</v>
      </c>
      <c r="CP354" s="111">
        <v>2000</v>
      </c>
      <c r="CQ354" s="111"/>
      <c r="CR354" s="110"/>
      <c r="CS354" s="110"/>
      <c r="CT354" s="110"/>
      <c r="CU354" s="110"/>
      <c r="CV354" s="110"/>
      <c r="CW354" s="110"/>
      <c r="CX354" s="110"/>
      <c r="CY354" s="110"/>
      <c r="CZ354" s="110"/>
      <c r="DA354" s="110"/>
      <c r="DB354" s="110"/>
      <c r="DC354" s="110"/>
      <c r="DD354" s="110"/>
    </row>
    <row r="355" spans="1:108" x14ac:dyDescent="0.25">
      <c r="A355" s="146" t="s">
        <v>996</v>
      </c>
      <c r="B355" s="146" t="s">
        <v>843</v>
      </c>
      <c r="C355" s="146" t="s">
        <v>931</v>
      </c>
      <c r="D355" s="146" t="s">
        <v>894</v>
      </c>
      <c r="E355" s="146" t="s">
        <v>985</v>
      </c>
      <c r="F355" s="3" t="s">
        <v>995</v>
      </c>
      <c r="G355" s="3" t="s">
        <v>791</v>
      </c>
      <c r="H355" s="145">
        <v>60</v>
      </c>
      <c r="I355" s="145">
        <v>60</v>
      </c>
      <c r="J355" s="145">
        <v>60</v>
      </c>
      <c r="K355" s="145">
        <v>60</v>
      </c>
      <c r="L355" s="145">
        <v>60</v>
      </c>
      <c r="M355" s="145">
        <v>60</v>
      </c>
      <c r="N355" s="145">
        <v>60</v>
      </c>
      <c r="O355" s="133">
        <v>1</v>
      </c>
      <c r="P355" s="145">
        <v>1.8</v>
      </c>
      <c r="Q355" s="145">
        <v>1.8</v>
      </c>
      <c r="R355" s="145">
        <v>1.8</v>
      </c>
      <c r="S355" s="145">
        <v>1.8</v>
      </c>
      <c r="T355" s="145">
        <v>1.8</v>
      </c>
      <c r="U355" s="145">
        <v>1.8</v>
      </c>
      <c r="V355" s="145">
        <v>1.8</v>
      </c>
      <c r="W355" s="145">
        <v>0</v>
      </c>
      <c r="X355" s="145">
        <v>0</v>
      </c>
      <c r="Y355" s="145">
        <v>0</v>
      </c>
      <c r="Z355" s="145">
        <v>0</v>
      </c>
      <c r="AA355" s="145">
        <v>0</v>
      </c>
      <c r="AB355" s="145">
        <v>0</v>
      </c>
      <c r="AC355" s="145">
        <v>0</v>
      </c>
      <c r="AD355" s="133">
        <v>0.05</v>
      </c>
      <c r="AE355" s="133">
        <v>0</v>
      </c>
      <c r="AF355" s="133">
        <v>30</v>
      </c>
      <c r="AG355" s="133">
        <v>30</v>
      </c>
      <c r="AH355" s="144">
        <v>1</v>
      </c>
      <c r="AI355" s="144" t="s">
        <v>722</v>
      </c>
      <c r="AJ355" s="144" t="s">
        <v>994</v>
      </c>
      <c r="AK355" s="144"/>
      <c r="AL355" s="143"/>
      <c r="AM355" s="143"/>
      <c r="AN355" s="143"/>
      <c r="AO355" s="143"/>
      <c r="AP355" s="143"/>
      <c r="AQ355" s="143"/>
      <c r="AR355" s="142"/>
      <c r="AS355" s="142"/>
      <c r="AT355" s="142"/>
      <c r="AU355" s="141"/>
      <c r="AV355" s="141"/>
      <c r="AW355" s="141"/>
      <c r="AX355" s="140" t="s">
        <v>694</v>
      </c>
      <c r="AY355" s="140"/>
      <c r="AZ355" s="139"/>
      <c r="BA355" s="138"/>
      <c r="BB355" s="138"/>
      <c r="BC355" s="138"/>
      <c r="BD355" s="138"/>
      <c r="BE355" s="138"/>
      <c r="BF355" s="138"/>
      <c r="BG355" s="137"/>
      <c r="BH355" s="137"/>
      <c r="BI355" s="137"/>
      <c r="BJ355" s="137"/>
      <c r="BK355" s="136">
        <v>1</v>
      </c>
      <c r="BL355" s="136">
        <f t="shared" si="142"/>
        <v>1</v>
      </c>
      <c r="BM355" s="135"/>
      <c r="BN355" s="134">
        <v>0</v>
      </c>
      <c r="BO355" s="133"/>
      <c r="BP355" s="133"/>
      <c r="BQ355" s="133"/>
      <c r="BR355" s="133"/>
      <c r="BS355" s="133"/>
      <c r="BT355" s="133"/>
      <c r="BU355" s="132">
        <f t="shared" si="141"/>
        <v>0</v>
      </c>
      <c r="BV355" s="132"/>
      <c r="BW355" s="132"/>
      <c r="BX355" s="132"/>
      <c r="BY355" s="132"/>
      <c r="BZ355" s="132"/>
      <c r="CA355" s="132"/>
      <c r="CB355" s="131">
        <v>0</v>
      </c>
      <c r="CC355" s="131"/>
      <c r="CD355" s="131">
        <v>20</v>
      </c>
      <c r="CE355" s="131">
        <v>20</v>
      </c>
      <c r="CF355" s="131">
        <v>20</v>
      </c>
      <c r="CG355" s="131">
        <v>20</v>
      </c>
      <c r="CH355" s="131">
        <v>20</v>
      </c>
      <c r="CI355" s="130" t="s">
        <v>706</v>
      </c>
      <c r="CJ355" s="129">
        <v>2000</v>
      </c>
      <c r="CK355" s="129">
        <v>2000</v>
      </c>
      <c r="CL355" s="129">
        <v>2000</v>
      </c>
      <c r="CM355" s="129">
        <v>2000</v>
      </c>
      <c r="CN355" s="129">
        <v>2000</v>
      </c>
      <c r="CO355" s="129">
        <v>2000</v>
      </c>
      <c r="CP355" s="129">
        <v>2000</v>
      </c>
      <c r="CQ355" s="129"/>
      <c r="CR355" s="128"/>
      <c r="CS355" s="128"/>
      <c r="CT355" s="128"/>
      <c r="CU355" s="128"/>
      <c r="CV355" s="128"/>
      <c r="CW355" s="128"/>
      <c r="CX355" s="128"/>
      <c r="CY355" s="128"/>
      <c r="CZ355" s="128"/>
      <c r="DA355" s="128"/>
      <c r="DB355" s="128"/>
      <c r="DC355" s="128"/>
      <c r="DD355" s="128"/>
    </row>
    <row r="356" spans="1:108" x14ac:dyDescent="0.25">
      <c r="A356" s="127" t="s">
        <v>993</v>
      </c>
      <c r="B356" s="127" t="s">
        <v>843</v>
      </c>
      <c r="C356" s="127" t="s">
        <v>931</v>
      </c>
      <c r="D356" s="127" t="s">
        <v>841</v>
      </c>
      <c r="E356" s="127" t="s">
        <v>985</v>
      </c>
      <c r="F356" s="1" t="s">
        <v>992</v>
      </c>
      <c r="G356" s="1" t="s">
        <v>791</v>
      </c>
      <c r="H356" s="126">
        <v>0</v>
      </c>
      <c r="I356" s="126">
        <v>0</v>
      </c>
      <c r="J356" s="126">
        <v>0</v>
      </c>
      <c r="K356" s="126">
        <v>0</v>
      </c>
      <c r="L356" s="126">
        <v>0</v>
      </c>
      <c r="M356" s="126">
        <v>0</v>
      </c>
      <c r="N356" s="126">
        <v>0</v>
      </c>
      <c r="O356" s="115">
        <v>0</v>
      </c>
      <c r="P356" s="126">
        <v>0</v>
      </c>
      <c r="Q356" s="126">
        <v>0</v>
      </c>
      <c r="R356" s="126">
        <v>0</v>
      </c>
      <c r="S356" s="126">
        <v>0</v>
      </c>
      <c r="T356" s="126">
        <v>0</v>
      </c>
      <c r="U356" s="126">
        <v>0</v>
      </c>
      <c r="V356" s="126">
        <v>0</v>
      </c>
      <c r="W356" s="126">
        <v>0</v>
      </c>
      <c r="X356" s="126">
        <v>0</v>
      </c>
      <c r="Y356" s="126">
        <v>0</v>
      </c>
      <c r="Z356" s="126">
        <v>0</v>
      </c>
      <c r="AA356" s="126">
        <v>0</v>
      </c>
      <c r="AB356" s="126">
        <v>0</v>
      </c>
      <c r="AC356" s="126">
        <v>0</v>
      </c>
      <c r="AD356" s="115">
        <v>0.05</v>
      </c>
      <c r="AE356" s="115">
        <v>0</v>
      </c>
      <c r="AF356" s="115">
        <v>1</v>
      </c>
      <c r="AG356" s="115">
        <v>1</v>
      </c>
      <c r="AH356" s="125">
        <v>1</v>
      </c>
      <c r="AI356" s="125" t="s">
        <v>722</v>
      </c>
      <c r="AJ356" s="125" t="s">
        <v>695</v>
      </c>
      <c r="AK356" s="125"/>
      <c r="AL356" s="124"/>
      <c r="AM356" s="124"/>
      <c r="AN356" s="124"/>
      <c r="AO356" s="124"/>
      <c r="AP356" s="124"/>
      <c r="AQ356" s="124"/>
      <c r="AR356" s="123"/>
      <c r="AS356" s="123"/>
      <c r="AT356" s="123"/>
      <c r="AU356" s="122"/>
      <c r="AV356" s="122"/>
      <c r="AW356" s="122"/>
      <c r="AX356" s="120" t="s">
        <v>694</v>
      </c>
      <c r="AY356" s="120"/>
      <c r="AZ356" s="121"/>
      <c r="BA356" s="120"/>
      <c r="BB356" s="120"/>
      <c r="BC356" s="120"/>
      <c r="BD356" s="120"/>
      <c r="BE356" s="120"/>
      <c r="BF356" s="120"/>
      <c r="BG356" s="119"/>
      <c r="BH356" s="119"/>
      <c r="BI356" s="119"/>
      <c r="BJ356" s="119"/>
      <c r="BK356" s="118">
        <v>0</v>
      </c>
      <c r="BL356" s="118">
        <f t="shared" si="142"/>
        <v>0</v>
      </c>
      <c r="BM356" s="117"/>
      <c r="BN356" s="116"/>
      <c r="BO356" s="115"/>
      <c r="BP356" s="115"/>
      <c r="BQ356" s="115"/>
      <c r="BR356" s="115"/>
      <c r="BS356" s="115"/>
      <c r="BT356" s="115"/>
      <c r="BU356" s="114">
        <f t="shared" si="141"/>
        <v>0</v>
      </c>
      <c r="BV356" s="114"/>
      <c r="BW356" s="114"/>
      <c r="BX356" s="114"/>
      <c r="BY356" s="114"/>
      <c r="BZ356" s="114"/>
      <c r="CA356" s="114"/>
      <c r="CB356" s="113">
        <v>2000</v>
      </c>
      <c r="CC356" s="113">
        <v>2000</v>
      </c>
      <c r="CD356" s="113">
        <v>2000</v>
      </c>
      <c r="CE356" s="113">
        <v>2000</v>
      </c>
      <c r="CF356" s="113">
        <v>2000</v>
      </c>
      <c r="CG356" s="113">
        <v>2000</v>
      </c>
      <c r="CH356" s="113">
        <v>2000</v>
      </c>
      <c r="CI356" s="112" t="s">
        <v>706</v>
      </c>
      <c r="CJ356" s="111">
        <v>2000</v>
      </c>
      <c r="CK356" s="111">
        <v>2000</v>
      </c>
      <c r="CL356" s="111">
        <v>2000</v>
      </c>
      <c r="CM356" s="111">
        <v>2000</v>
      </c>
      <c r="CN356" s="111">
        <v>2000</v>
      </c>
      <c r="CO356" s="111">
        <v>2000</v>
      </c>
      <c r="CP356" s="111">
        <v>2000</v>
      </c>
      <c r="CQ356" s="111"/>
      <c r="CR356" s="110"/>
      <c r="CS356" s="110"/>
      <c r="CT356" s="110"/>
      <c r="CU356" s="110"/>
      <c r="CV356" s="110"/>
      <c r="CW356" s="110"/>
      <c r="CX356" s="110"/>
      <c r="CY356" s="110"/>
      <c r="CZ356" s="110"/>
      <c r="DA356" s="110"/>
      <c r="DB356" s="110"/>
      <c r="DC356" s="110"/>
      <c r="DD356" s="110"/>
    </row>
    <row r="357" spans="1:108" x14ac:dyDescent="0.25">
      <c r="A357" s="146" t="s">
        <v>991</v>
      </c>
      <c r="B357" s="146" t="s">
        <v>843</v>
      </c>
      <c r="C357" s="146" t="s">
        <v>931</v>
      </c>
      <c r="D357" s="146" t="s">
        <v>841</v>
      </c>
      <c r="E357" s="146" t="s">
        <v>985</v>
      </c>
      <c r="F357" s="3" t="s">
        <v>990</v>
      </c>
      <c r="G357" s="3" t="s">
        <v>791</v>
      </c>
      <c r="H357" s="145">
        <v>0</v>
      </c>
      <c r="I357" s="145">
        <v>0</v>
      </c>
      <c r="J357" s="145">
        <v>0</v>
      </c>
      <c r="K357" s="145">
        <v>0</v>
      </c>
      <c r="L357" s="145">
        <v>0</v>
      </c>
      <c r="M357" s="145">
        <v>0</v>
      </c>
      <c r="N357" s="145">
        <v>0</v>
      </c>
      <c r="O357" s="133">
        <v>0</v>
      </c>
      <c r="P357" s="145">
        <v>0</v>
      </c>
      <c r="Q357" s="145">
        <v>0</v>
      </c>
      <c r="R357" s="145">
        <v>0</v>
      </c>
      <c r="S357" s="145">
        <v>0</v>
      </c>
      <c r="T357" s="145">
        <v>0</v>
      </c>
      <c r="U357" s="145">
        <v>0</v>
      </c>
      <c r="V357" s="145">
        <v>0</v>
      </c>
      <c r="W357" s="145">
        <v>0</v>
      </c>
      <c r="X357" s="145">
        <v>0</v>
      </c>
      <c r="Y357" s="145">
        <v>0</v>
      </c>
      <c r="Z357" s="145">
        <v>0</v>
      </c>
      <c r="AA357" s="145">
        <v>0</v>
      </c>
      <c r="AB357" s="145">
        <v>0</v>
      </c>
      <c r="AC357" s="145">
        <v>0</v>
      </c>
      <c r="AD357" s="133">
        <v>0.05</v>
      </c>
      <c r="AE357" s="133">
        <v>0</v>
      </c>
      <c r="AF357" s="133">
        <v>1</v>
      </c>
      <c r="AG357" s="133">
        <v>1</v>
      </c>
      <c r="AH357" s="144">
        <v>1</v>
      </c>
      <c r="AI357" s="144" t="s">
        <v>722</v>
      </c>
      <c r="AJ357" s="144" t="s">
        <v>695</v>
      </c>
      <c r="AK357" s="144"/>
      <c r="AL357" s="143"/>
      <c r="AM357" s="143"/>
      <c r="AN357" s="143"/>
      <c r="AO357" s="143"/>
      <c r="AP357" s="143"/>
      <c r="AQ357" s="143"/>
      <c r="AR357" s="142"/>
      <c r="AS357" s="142"/>
      <c r="AT357" s="142"/>
      <c r="AU357" s="141"/>
      <c r="AV357" s="141"/>
      <c r="AW357" s="141"/>
      <c r="AX357" s="140" t="s">
        <v>694</v>
      </c>
      <c r="AY357" s="140"/>
      <c r="AZ357" s="139"/>
      <c r="BA357" s="138"/>
      <c r="BB357" s="138"/>
      <c r="BC357" s="138"/>
      <c r="BD357" s="138"/>
      <c r="BE357" s="138"/>
      <c r="BF357" s="138"/>
      <c r="BG357" s="137"/>
      <c r="BH357" s="137"/>
      <c r="BI357" s="137"/>
      <c r="BJ357" s="137"/>
      <c r="BK357" s="136">
        <v>0</v>
      </c>
      <c r="BL357" s="136">
        <f t="shared" si="142"/>
        <v>0</v>
      </c>
      <c r="BM357" s="135"/>
      <c r="BN357" s="134"/>
      <c r="BO357" s="133"/>
      <c r="BP357" s="133"/>
      <c r="BQ357" s="133"/>
      <c r="BR357" s="133"/>
      <c r="BS357" s="133"/>
      <c r="BT357" s="133"/>
      <c r="BU357" s="132">
        <f t="shared" si="141"/>
        <v>0</v>
      </c>
      <c r="BV357" s="132"/>
      <c r="BW357" s="132"/>
      <c r="BX357" s="132"/>
      <c r="BY357" s="132"/>
      <c r="BZ357" s="132"/>
      <c r="CA357" s="132"/>
      <c r="CB357" s="131">
        <v>2000</v>
      </c>
      <c r="CC357" s="131">
        <v>2000</v>
      </c>
      <c r="CD357" s="131">
        <v>2000</v>
      </c>
      <c r="CE357" s="131">
        <v>2000</v>
      </c>
      <c r="CF357" s="131">
        <v>2000</v>
      </c>
      <c r="CG357" s="131">
        <v>2000</v>
      </c>
      <c r="CH357" s="131">
        <v>2000</v>
      </c>
      <c r="CI357" s="130" t="s">
        <v>706</v>
      </c>
      <c r="CJ357" s="129">
        <v>2000</v>
      </c>
      <c r="CK357" s="129">
        <v>2000</v>
      </c>
      <c r="CL357" s="129">
        <v>2000</v>
      </c>
      <c r="CM357" s="129">
        <v>2000</v>
      </c>
      <c r="CN357" s="129">
        <v>2000</v>
      </c>
      <c r="CO357" s="129">
        <v>2000</v>
      </c>
      <c r="CP357" s="129">
        <v>2000</v>
      </c>
      <c r="CQ357" s="129"/>
      <c r="CR357" s="128"/>
      <c r="CS357" s="128"/>
      <c r="CT357" s="128"/>
      <c r="CU357" s="128"/>
      <c r="CV357" s="128"/>
      <c r="CW357" s="128"/>
      <c r="CX357" s="128"/>
      <c r="CY357" s="128"/>
      <c r="CZ357" s="128"/>
      <c r="DA357" s="128"/>
      <c r="DB357" s="128"/>
      <c r="DC357" s="128"/>
      <c r="DD357" s="128"/>
    </row>
    <row r="358" spans="1:108" x14ac:dyDescent="0.25">
      <c r="A358" s="127" t="s">
        <v>989</v>
      </c>
      <c r="B358" s="127" t="s">
        <v>843</v>
      </c>
      <c r="C358" s="127" t="s">
        <v>931</v>
      </c>
      <c r="D358" s="127" t="s">
        <v>881</v>
      </c>
      <c r="E358" s="127" t="s">
        <v>985</v>
      </c>
      <c r="F358" s="1" t="s">
        <v>988</v>
      </c>
      <c r="G358" s="1" t="s">
        <v>791</v>
      </c>
      <c r="H358" s="126">
        <v>0</v>
      </c>
      <c r="I358" s="126">
        <v>0</v>
      </c>
      <c r="J358" s="126">
        <v>0</v>
      </c>
      <c r="K358" s="126">
        <v>0</v>
      </c>
      <c r="L358" s="126">
        <v>0</v>
      </c>
      <c r="M358" s="126">
        <v>0</v>
      </c>
      <c r="N358" s="126">
        <v>0</v>
      </c>
      <c r="O358" s="115">
        <v>0</v>
      </c>
      <c r="P358" s="126">
        <v>0</v>
      </c>
      <c r="Q358" s="126">
        <v>0</v>
      </c>
      <c r="R358" s="126">
        <v>0</v>
      </c>
      <c r="S358" s="126">
        <v>0</v>
      </c>
      <c r="T358" s="126">
        <v>0</v>
      </c>
      <c r="U358" s="126">
        <v>0</v>
      </c>
      <c r="V358" s="126">
        <v>0</v>
      </c>
      <c r="W358" s="126">
        <v>0</v>
      </c>
      <c r="X358" s="126">
        <v>0</v>
      </c>
      <c r="Y358" s="126">
        <v>0</v>
      </c>
      <c r="Z358" s="126">
        <v>0</v>
      </c>
      <c r="AA358" s="126">
        <v>0</v>
      </c>
      <c r="AB358" s="126">
        <v>0</v>
      </c>
      <c r="AC358" s="126">
        <v>0</v>
      </c>
      <c r="AD358" s="115">
        <v>0.05</v>
      </c>
      <c r="AE358" s="115">
        <v>0</v>
      </c>
      <c r="AF358" s="115">
        <v>1</v>
      </c>
      <c r="AG358" s="115">
        <v>1</v>
      </c>
      <c r="AH358" s="125">
        <v>1</v>
      </c>
      <c r="AI358" s="125" t="s">
        <v>722</v>
      </c>
      <c r="AJ358" s="125" t="s">
        <v>695</v>
      </c>
      <c r="AK358" s="125"/>
      <c r="AL358" s="124"/>
      <c r="AM358" s="124"/>
      <c r="AN358" s="124"/>
      <c r="AO358" s="124"/>
      <c r="AP358" s="124"/>
      <c r="AQ358" s="124"/>
      <c r="AR358" s="123"/>
      <c r="AS358" s="123"/>
      <c r="AT358" s="123"/>
      <c r="AU358" s="122"/>
      <c r="AV358" s="122"/>
      <c r="AW358" s="122"/>
      <c r="AX358" s="120" t="s">
        <v>694</v>
      </c>
      <c r="AY358" s="120"/>
      <c r="AZ358" s="121"/>
      <c r="BA358" s="120"/>
      <c r="BB358" s="120"/>
      <c r="BC358" s="120"/>
      <c r="BD358" s="120"/>
      <c r="BE358" s="120"/>
      <c r="BF358" s="120"/>
      <c r="BG358" s="119"/>
      <c r="BH358" s="119"/>
      <c r="BI358" s="119"/>
      <c r="BJ358" s="119"/>
      <c r="BK358" s="118">
        <v>0</v>
      </c>
      <c r="BL358" s="118">
        <f t="shared" si="142"/>
        <v>0</v>
      </c>
      <c r="BM358" s="117"/>
      <c r="BN358" s="116"/>
      <c r="BO358" s="115"/>
      <c r="BP358" s="115"/>
      <c r="BQ358" s="115"/>
      <c r="BR358" s="115"/>
      <c r="BS358" s="115"/>
      <c r="BT358" s="115"/>
      <c r="BU358" s="114">
        <f t="shared" si="141"/>
        <v>0</v>
      </c>
      <c r="BV358" s="114"/>
      <c r="BW358" s="114"/>
      <c r="BX358" s="114"/>
      <c r="BY358" s="114"/>
      <c r="BZ358" s="114"/>
      <c r="CA358" s="114"/>
      <c r="CB358" s="113">
        <v>2000</v>
      </c>
      <c r="CC358" s="113">
        <v>2000</v>
      </c>
      <c r="CD358" s="113">
        <v>2000</v>
      </c>
      <c r="CE358" s="113">
        <v>2000</v>
      </c>
      <c r="CF358" s="113">
        <v>2000</v>
      </c>
      <c r="CG358" s="113">
        <v>2000</v>
      </c>
      <c r="CH358" s="113">
        <v>2000</v>
      </c>
      <c r="CI358" s="112" t="s">
        <v>987</v>
      </c>
      <c r="CJ358" s="111"/>
      <c r="CK358" s="111"/>
      <c r="CL358" s="111"/>
      <c r="CM358" s="111"/>
      <c r="CN358" s="111"/>
      <c r="CO358" s="111"/>
      <c r="CP358" s="111"/>
      <c r="CQ358" s="111"/>
      <c r="CR358" s="110"/>
      <c r="CS358" s="110"/>
      <c r="CT358" s="110"/>
      <c r="CU358" s="110"/>
      <c r="CV358" s="110"/>
      <c r="CW358" s="110"/>
      <c r="CX358" s="110"/>
      <c r="CY358" s="110"/>
      <c r="CZ358" s="110"/>
      <c r="DA358" s="110"/>
      <c r="DB358" s="110"/>
      <c r="DC358" s="110"/>
      <c r="DD358" s="110"/>
    </row>
    <row r="359" spans="1:108" x14ac:dyDescent="0.25">
      <c r="A359" s="146" t="s">
        <v>986</v>
      </c>
      <c r="B359" s="146" t="s">
        <v>786</v>
      </c>
      <c r="C359" s="146" t="s">
        <v>834</v>
      </c>
      <c r="D359" s="146" t="s">
        <v>979</v>
      </c>
      <c r="E359" s="146" t="s">
        <v>985</v>
      </c>
      <c r="F359" s="3" t="s">
        <v>2</v>
      </c>
      <c r="G359" s="3" t="s">
        <v>791</v>
      </c>
      <c r="H359" s="145">
        <v>0</v>
      </c>
      <c r="I359" s="145">
        <v>0</v>
      </c>
      <c r="J359" s="145">
        <v>0</v>
      </c>
      <c r="K359" s="145">
        <v>0</v>
      </c>
      <c r="L359" s="145">
        <v>0</v>
      </c>
      <c r="M359" s="145">
        <v>0</v>
      </c>
      <c r="N359" s="145">
        <v>0</v>
      </c>
      <c r="O359" s="133"/>
      <c r="P359" s="145">
        <v>0</v>
      </c>
      <c r="Q359" s="145">
        <v>0</v>
      </c>
      <c r="R359" s="145">
        <v>0</v>
      </c>
      <c r="S359" s="145">
        <v>0</v>
      </c>
      <c r="T359" s="145">
        <v>0</v>
      </c>
      <c r="U359" s="145">
        <v>0</v>
      </c>
      <c r="V359" s="145">
        <v>0</v>
      </c>
      <c r="W359" s="126">
        <v>20</v>
      </c>
      <c r="X359" s="126">
        <v>25</v>
      </c>
      <c r="Y359" s="126">
        <v>30</v>
      </c>
      <c r="Z359" s="126">
        <v>35</v>
      </c>
      <c r="AA359" s="126">
        <v>40</v>
      </c>
      <c r="AB359" s="126">
        <v>45</v>
      </c>
      <c r="AC359" s="126">
        <v>50</v>
      </c>
      <c r="AD359" s="133">
        <v>0.05</v>
      </c>
      <c r="AE359" s="133">
        <v>0</v>
      </c>
      <c r="AF359" s="133">
        <v>1</v>
      </c>
      <c r="AG359" s="133">
        <v>1</v>
      </c>
      <c r="AH359" s="144">
        <v>1</v>
      </c>
      <c r="AI359" s="144" t="s">
        <v>722</v>
      </c>
      <c r="AJ359" s="144" t="s">
        <v>695</v>
      </c>
      <c r="AK359" s="144"/>
      <c r="AL359" s="143"/>
      <c r="AM359" s="143"/>
      <c r="AN359" s="143"/>
      <c r="AO359" s="143"/>
      <c r="AP359" s="143"/>
      <c r="AQ359" s="143"/>
      <c r="AR359" s="142"/>
      <c r="AS359" s="142"/>
      <c r="AT359" s="142"/>
      <c r="AU359" s="141"/>
      <c r="AV359" s="141"/>
      <c r="AW359" s="141"/>
      <c r="AX359" s="140" t="s">
        <v>694</v>
      </c>
      <c r="AY359" s="140"/>
      <c r="AZ359" s="139"/>
      <c r="BA359" s="138"/>
      <c r="BB359" s="138"/>
      <c r="BC359" s="138"/>
      <c r="BD359" s="138"/>
      <c r="BE359" s="138"/>
      <c r="BF359" s="138"/>
      <c r="BG359" s="137"/>
      <c r="BH359" s="137"/>
      <c r="BI359" s="137"/>
      <c r="BJ359" s="137"/>
      <c r="BK359" s="136">
        <v>0</v>
      </c>
      <c r="BL359" s="136">
        <f t="shared" si="142"/>
        <v>0</v>
      </c>
      <c r="BM359" s="135"/>
      <c r="BN359" s="134"/>
      <c r="BO359" s="133"/>
      <c r="BP359" s="133"/>
      <c r="BQ359" s="133"/>
      <c r="BR359" s="133"/>
      <c r="BS359" s="133"/>
      <c r="BT359" s="133"/>
      <c r="BU359" s="132">
        <f t="shared" si="141"/>
        <v>0</v>
      </c>
      <c r="BV359" s="132"/>
      <c r="BW359" s="132"/>
      <c r="BX359" s="132"/>
      <c r="BY359" s="132"/>
      <c r="BZ359" s="132"/>
      <c r="CA359" s="132"/>
      <c r="CB359" s="131">
        <v>2300</v>
      </c>
      <c r="CC359" s="131">
        <v>2300</v>
      </c>
      <c r="CD359" s="131">
        <v>2300</v>
      </c>
      <c r="CE359" s="131">
        <v>2300</v>
      </c>
      <c r="CF359" s="131">
        <v>2300</v>
      </c>
      <c r="CG359" s="131">
        <v>2300</v>
      </c>
      <c r="CH359" s="131">
        <v>2300</v>
      </c>
      <c r="CI359" s="130" t="s">
        <v>706</v>
      </c>
      <c r="CJ359" s="129">
        <v>2300</v>
      </c>
      <c r="CK359" s="129">
        <v>2300</v>
      </c>
      <c r="CL359" s="129">
        <v>2300</v>
      </c>
      <c r="CM359" s="129">
        <v>2300</v>
      </c>
      <c r="CN359" s="129">
        <v>2300</v>
      </c>
      <c r="CO359" s="129">
        <v>2300</v>
      </c>
      <c r="CP359" s="129">
        <v>2300</v>
      </c>
      <c r="CQ359" s="129"/>
      <c r="CR359" s="128"/>
      <c r="CS359" s="128"/>
      <c r="CT359" s="128"/>
      <c r="CU359" s="128"/>
      <c r="CV359" s="128"/>
      <c r="CW359" s="128"/>
      <c r="CX359" s="128"/>
      <c r="CY359" s="128"/>
      <c r="CZ359" s="128"/>
      <c r="DA359" s="128"/>
      <c r="DB359" s="128"/>
      <c r="DC359" s="128"/>
      <c r="DD359" s="128"/>
    </row>
    <row r="360" spans="1:108" x14ac:dyDescent="0.25">
      <c r="A360" s="127" t="s">
        <v>984</v>
      </c>
      <c r="B360" s="127" t="s">
        <v>786</v>
      </c>
      <c r="C360" s="127" t="s">
        <v>834</v>
      </c>
      <c r="D360" s="127" t="s">
        <v>979</v>
      </c>
      <c r="E360" s="127" t="s">
        <v>983</v>
      </c>
      <c r="F360" s="1" t="s">
        <v>3</v>
      </c>
      <c r="G360" s="1" t="s">
        <v>791</v>
      </c>
      <c r="H360" s="126">
        <v>0</v>
      </c>
      <c r="I360" s="126">
        <v>0</v>
      </c>
      <c r="J360" s="126">
        <v>0</v>
      </c>
      <c r="K360" s="126">
        <v>0</v>
      </c>
      <c r="L360" s="126">
        <v>0</v>
      </c>
      <c r="M360" s="126">
        <v>0</v>
      </c>
      <c r="N360" s="126">
        <v>0</v>
      </c>
      <c r="O360" s="115"/>
      <c r="P360" s="126">
        <v>0</v>
      </c>
      <c r="Q360" s="126">
        <v>0</v>
      </c>
      <c r="R360" s="126">
        <v>0</v>
      </c>
      <c r="S360" s="126">
        <v>0</v>
      </c>
      <c r="T360" s="126">
        <v>0</v>
      </c>
      <c r="U360" s="126">
        <v>0</v>
      </c>
      <c r="V360" s="126">
        <v>0</v>
      </c>
      <c r="W360" s="145">
        <v>13</v>
      </c>
      <c r="X360" s="145">
        <v>17</v>
      </c>
      <c r="Y360" s="145">
        <v>20</v>
      </c>
      <c r="Z360" s="145">
        <v>30</v>
      </c>
      <c r="AA360" s="145">
        <v>40</v>
      </c>
      <c r="AB360" s="145">
        <v>45</v>
      </c>
      <c r="AC360" s="145">
        <v>50</v>
      </c>
      <c r="AD360" s="115">
        <v>0.05</v>
      </c>
      <c r="AE360" s="115">
        <v>0</v>
      </c>
      <c r="AF360" s="115">
        <v>1</v>
      </c>
      <c r="AG360" s="115">
        <v>1</v>
      </c>
      <c r="AH360" s="125">
        <v>1</v>
      </c>
      <c r="AI360" s="125" t="s">
        <v>722</v>
      </c>
      <c r="AJ360" s="125" t="s">
        <v>695</v>
      </c>
      <c r="AK360" s="125"/>
      <c r="AL360" s="124"/>
      <c r="AM360" s="124"/>
      <c r="AN360" s="124"/>
      <c r="AO360" s="124"/>
      <c r="AP360" s="124"/>
      <c r="AQ360" s="124"/>
      <c r="AR360" s="123"/>
      <c r="AS360" s="123"/>
      <c r="AT360" s="123"/>
      <c r="AU360" s="122"/>
      <c r="AV360" s="122"/>
      <c r="AW360" s="122"/>
      <c r="AX360" s="120" t="s">
        <v>694</v>
      </c>
      <c r="AY360" s="120"/>
      <c r="AZ360" s="121"/>
      <c r="BA360" s="120"/>
      <c r="BB360" s="120"/>
      <c r="BC360" s="120"/>
      <c r="BD360" s="120"/>
      <c r="BE360" s="120"/>
      <c r="BF360" s="120"/>
      <c r="BG360" s="119"/>
      <c r="BH360" s="119"/>
      <c r="BI360" s="119"/>
      <c r="BJ360" s="119"/>
      <c r="BK360" s="118">
        <v>0</v>
      </c>
      <c r="BL360" s="118">
        <f t="shared" si="142"/>
        <v>0</v>
      </c>
      <c r="BM360" s="117"/>
      <c r="BN360" s="116"/>
      <c r="BO360" s="115"/>
      <c r="BP360" s="115"/>
      <c r="BQ360" s="115"/>
      <c r="BR360" s="115"/>
      <c r="BS360" s="115"/>
      <c r="BT360" s="115"/>
      <c r="BU360" s="114">
        <f t="shared" si="141"/>
        <v>0</v>
      </c>
      <c r="BV360" s="114"/>
      <c r="BW360" s="114"/>
      <c r="BX360" s="114"/>
      <c r="BY360" s="114"/>
      <c r="BZ360" s="114"/>
      <c r="CA360" s="114"/>
      <c r="CB360" s="113">
        <v>1000</v>
      </c>
      <c r="CC360" s="113">
        <v>1000</v>
      </c>
      <c r="CD360" s="113">
        <v>1000</v>
      </c>
      <c r="CE360" s="113">
        <v>1000</v>
      </c>
      <c r="CF360" s="113">
        <v>1000</v>
      </c>
      <c r="CG360" s="113">
        <v>1000</v>
      </c>
      <c r="CH360" s="113">
        <v>1000</v>
      </c>
      <c r="CI360" s="112" t="s">
        <v>706</v>
      </c>
      <c r="CJ360" s="111">
        <v>1000</v>
      </c>
      <c r="CK360" s="111">
        <v>1000</v>
      </c>
      <c r="CL360" s="111">
        <v>1000</v>
      </c>
      <c r="CM360" s="111">
        <v>1000</v>
      </c>
      <c r="CN360" s="111">
        <v>1000</v>
      </c>
      <c r="CO360" s="111">
        <v>1000</v>
      </c>
      <c r="CP360" s="111">
        <v>1000</v>
      </c>
      <c r="CQ360" s="111"/>
      <c r="CR360" s="110"/>
      <c r="CS360" s="110"/>
      <c r="CT360" s="110"/>
      <c r="CU360" s="110"/>
      <c r="CV360" s="110"/>
      <c r="CW360" s="110"/>
      <c r="CX360" s="110"/>
      <c r="CY360" s="110"/>
      <c r="CZ360" s="110"/>
      <c r="DA360" s="110"/>
      <c r="DB360" s="110"/>
      <c r="DC360" s="110"/>
      <c r="DD360" s="110"/>
    </row>
    <row r="361" spans="1:108" x14ac:dyDescent="0.25">
      <c r="A361" s="146" t="s">
        <v>982</v>
      </c>
      <c r="B361" s="146" t="s">
        <v>786</v>
      </c>
      <c r="C361" s="146" t="s">
        <v>834</v>
      </c>
      <c r="D361" s="146" t="s">
        <v>979</v>
      </c>
      <c r="E361" s="146" t="s">
        <v>981</v>
      </c>
      <c r="F361" s="3" t="s">
        <v>4</v>
      </c>
      <c r="G361" s="3" t="s">
        <v>791</v>
      </c>
      <c r="H361" s="145">
        <v>0</v>
      </c>
      <c r="I361" s="145">
        <v>0</v>
      </c>
      <c r="J361" s="145">
        <v>0</v>
      </c>
      <c r="K361" s="145">
        <v>0</v>
      </c>
      <c r="L361" s="145">
        <v>0</v>
      </c>
      <c r="M361" s="145">
        <v>0</v>
      </c>
      <c r="N361" s="145">
        <v>0</v>
      </c>
      <c r="O361" s="133"/>
      <c r="P361" s="145">
        <v>0</v>
      </c>
      <c r="Q361" s="145">
        <v>0</v>
      </c>
      <c r="R361" s="145">
        <v>0</v>
      </c>
      <c r="S361" s="145">
        <v>0</v>
      </c>
      <c r="T361" s="145">
        <v>0</v>
      </c>
      <c r="U361" s="145">
        <v>0</v>
      </c>
      <c r="V361" s="145">
        <v>0</v>
      </c>
      <c r="W361" s="126">
        <v>13</v>
      </c>
      <c r="X361" s="126">
        <v>17</v>
      </c>
      <c r="Y361" s="126">
        <v>20</v>
      </c>
      <c r="Z361" s="126">
        <v>30</v>
      </c>
      <c r="AA361" s="126">
        <v>40</v>
      </c>
      <c r="AB361" s="126">
        <v>45</v>
      </c>
      <c r="AC361" s="126">
        <v>50</v>
      </c>
      <c r="AD361" s="133">
        <v>0.05</v>
      </c>
      <c r="AE361" s="133">
        <v>0</v>
      </c>
      <c r="AF361" s="133">
        <v>1</v>
      </c>
      <c r="AG361" s="133">
        <v>1</v>
      </c>
      <c r="AH361" s="144">
        <v>1</v>
      </c>
      <c r="AI361" s="144" t="s">
        <v>722</v>
      </c>
      <c r="AJ361" s="144" t="s">
        <v>695</v>
      </c>
      <c r="AK361" s="144"/>
      <c r="AL361" s="143"/>
      <c r="AM361" s="143"/>
      <c r="AN361" s="143"/>
      <c r="AO361" s="143"/>
      <c r="AP361" s="143"/>
      <c r="AQ361" s="143"/>
      <c r="AR361" s="142"/>
      <c r="AS361" s="142"/>
      <c r="AT361" s="142"/>
      <c r="AU361" s="141"/>
      <c r="AV361" s="141"/>
      <c r="AW361" s="141"/>
      <c r="AX361" s="140" t="s">
        <v>694</v>
      </c>
      <c r="AY361" s="140"/>
      <c r="AZ361" s="139"/>
      <c r="BA361" s="138"/>
      <c r="BB361" s="138"/>
      <c r="BC361" s="138"/>
      <c r="BD361" s="138"/>
      <c r="BE361" s="138"/>
      <c r="BF361" s="138"/>
      <c r="BG361" s="137"/>
      <c r="BH361" s="137"/>
      <c r="BI361" s="137"/>
      <c r="BJ361" s="137"/>
      <c r="BK361" s="136">
        <v>0</v>
      </c>
      <c r="BL361" s="136">
        <f t="shared" si="142"/>
        <v>0</v>
      </c>
      <c r="BM361" s="135"/>
      <c r="BN361" s="134"/>
      <c r="BO361" s="133"/>
      <c r="BP361" s="133"/>
      <c r="BQ361" s="133"/>
      <c r="BR361" s="133"/>
      <c r="BS361" s="133"/>
      <c r="BT361" s="133"/>
      <c r="BU361" s="132">
        <f t="shared" si="141"/>
        <v>0</v>
      </c>
      <c r="BV361" s="132"/>
      <c r="BW361" s="132"/>
      <c r="BX361" s="132"/>
      <c r="BY361" s="132"/>
      <c r="BZ361" s="132"/>
      <c r="CA361" s="132"/>
      <c r="CB361" s="131">
        <v>2000</v>
      </c>
      <c r="CC361" s="131">
        <v>2000</v>
      </c>
      <c r="CD361" s="131">
        <v>2000</v>
      </c>
      <c r="CE361" s="131">
        <v>2000</v>
      </c>
      <c r="CF361" s="131">
        <v>2000</v>
      </c>
      <c r="CG361" s="131">
        <v>2000</v>
      </c>
      <c r="CH361" s="131">
        <v>2000</v>
      </c>
      <c r="CI361" s="130" t="s">
        <v>706</v>
      </c>
      <c r="CJ361" s="129">
        <v>2000</v>
      </c>
      <c r="CK361" s="129">
        <v>2000</v>
      </c>
      <c r="CL361" s="129">
        <v>2000</v>
      </c>
      <c r="CM361" s="129">
        <v>2000</v>
      </c>
      <c r="CN361" s="129">
        <v>2000</v>
      </c>
      <c r="CO361" s="129">
        <v>2000</v>
      </c>
      <c r="CP361" s="129">
        <v>2000</v>
      </c>
      <c r="CQ361" s="129"/>
      <c r="CR361" s="128"/>
      <c r="CS361" s="128"/>
      <c r="CT361" s="128"/>
      <c r="CU361" s="128"/>
      <c r="CV361" s="128"/>
      <c r="CW361" s="128"/>
      <c r="CX361" s="128"/>
      <c r="CY361" s="128"/>
      <c r="CZ361" s="128"/>
      <c r="DA361" s="128"/>
      <c r="DB361" s="128"/>
      <c r="DC361" s="128"/>
      <c r="DD361" s="128"/>
    </row>
    <row r="362" spans="1:108" x14ac:dyDescent="0.25">
      <c r="A362" s="127" t="s">
        <v>980</v>
      </c>
      <c r="B362" s="127" t="s">
        <v>786</v>
      </c>
      <c r="C362" s="127" t="s">
        <v>834</v>
      </c>
      <c r="D362" s="127" t="s">
        <v>979</v>
      </c>
      <c r="E362" s="127" t="s">
        <v>978</v>
      </c>
      <c r="F362" s="1" t="s">
        <v>5</v>
      </c>
      <c r="G362" s="1" t="s">
        <v>791</v>
      </c>
      <c r="H362" s="126">
        <v>0</v>
      </c>
      <c r="I362" s="126">
        <v>0</v>
      </c>
      <c r="J362" s="126">
        <v>0</v>
      </c>
      <c r="K362" s="126">
        <v>0</v>
      </c>
      <c r="L362" s="126">
        <v>0</v>
      </c>
      <c r="M362" s="126">
        <v>0</v>
      </c>
      <c r="N362" s="126">
        <v>0</v>
      </c>
      <c r="O362" s="115"/>
      <c r="P362" s="126">
        <v>0</v>
      </c>
      <c r="Q362" s="126">
        <v>0</v>
      </c>
      <c r="R362" s="126">
        <v>0</v>
      </c>
      <c r="S362" s="126">
        <v>0</v>
      </c>
      <c r="T362" s="126">
        <v>0</v>
      </c>
      <c r="U362" s="126">
        <v>0</v>
      </c>
      <c r="V362" s="126">
        <v>0</v>
      </c>
      <c r="W362" s="145">
        <v>13</v>
      </c>
      <c r="X362" s="145">
        <v>17</v>
      </c>
      <c r="Y362" s="145">
        <v>20</v>
      </c>
      <c r="Z362" s="145">
        <v>30</v>
      </c>
      <c r="AA362" s="145">
        <v>40</v>
      </c>
      <c r="AB362" s="145">
        <v>45</v>
      </c>
      <c r="AC362" s="145">
        <v>50</v>
      </c>
      <c r="AD362" s="115">
        <v>0.05</v>
      </c>
      <c r="AE362" s="115">
        <v>0</v>
      </c>
      <c r="AF362" s="115">
        <v>1</v>
      </c>
      <c r="AG362" s="115">
        <v>1</v>
      </c>
      <c r="AH362" s="125">
        <v>1</v>
      </c>
      <c r="AI362" s="125" t="s">
        <v>722</v>
      </c>
      <c r="AJ362" s="125" t="s">
        <v>695</v>
      </c>
      <c r="AK362" s="125"/>
      <c r="AL362" s="124"/>
      <c r="AM362" s="124"/>
      <c r="AN362" s="124"/>
      <c r="AO362" s="124"/>
      <c r="AP362" s="124"/>
      <c r="AQ362" s="124"/>
      <c r="AR362" s="123"/>
      <c r="AS362" s="123"/>
      <c r="AT362" s="123"/>
      <c r="AU362" s="122"/>
      <c r="AV362" s="122"/>
      <c r="AW362" s="122"/>
      <c r="AX362" s="120" t="s">
        <v>694</v>
      </c>
      <c r="AY362" s="120"/>
      <c r="AZ362" s="121"/>
      <c r="BA362" s="120"/>
      <c r="BB362" s="120"/>
      <c r="BC362" s="120"/>
      <c r="BD362" s="120"/>
      <c r="BE362" s="120"/>
      <c r="BF362" s="120"/>
      <c r="BG362" s="119"/>
      <c r="BH362" s="119"/>
      <c r="BI362" s="119"/>
      <c r="BJ362" s="119"/>
      <c r="BK362" s="118">
        <v>0</v>
      </c>
      <c r="BL362" s="118">
        <f t="shared" si="142"/>
        <v>0</v>
      </c>
      <c r="BM362" s="117"/>
      <c r="BN362" s="116"/>
      <c r="BO362" s="115"/>
      <c r="BP362" s="115"/>
      <c r="BQ362" s="115"/>
      <c r="BR362" s="115"/>
      <c r="BS362" s="115"/>
      <c r="BT362" s="115"/>
      <c r="BU362" s="114">
        <f t="shared" si="141"/>
        <v>0</v>
      </c>
      <c r="BV362" s="114"/>
      <c r="BW362" s="114"/>
      <c r="BX362" s="114"/>
      <c r="BY362" s="114"/>
      <c r="BZ362" s="114"/>
      <c r="CA362" s="114"/>
      <c r="CB362" s="113">
        <v>2000</v>
      </c>
      <c r="CC362" s="113">
        <v>2000</v>
      </c>
      <c r="CD362" s="113">
        <v>2000</v>
      </c>
      <c r="CE362" s="113">
        <v>2000</v>
      </c>
      <c r="CF362" s="113">
        <v>2000</v>
      </c>
      <c r="CG362" s="113">
        <v>2000</v>
      </c>
      <c r="CH362" s="113">
        <v>2000</v>
      </c>
      <c r="CI362" s="112" t="s">
        <v>706</v>
      </c>
      <c r="CJ362" s="111">
        <v>2000</v>
      </c>
      <c r="CK362" s="111">
        <v>2000</v>
      </c>
      <c r="CL362" s="111">
        <v>2000</v>
      </c>
      <c r="CM362" s="111">
        <v>2000</v>
      </c>
      <c r="CN362" s="111">
        <v>2000</v>
      </c>
      <c r="CO362" s="111">
        <v>2000</v>
      </c>
      <c r="CP362" s="111">
        <v>2000</v>
      </c>
      <c r="CQ362" s="111"/>
      <c r="CR362" s="110"/>
      <c r="CS362" s="110"/>
      <c r="CT362" s="110"/>
      <c r="CU362" s="110"/>
      <c r="CV362" s="110"/>
      <c r="CW362" s="110"/>
      <c r="CX362" s="110"/>
      <c r="CY362" s="110"/>
      <c r="CZ362" s="110"/>
      <c r="DA362" s="110"/>
      <c r="DB362" s="110"/>
      <c r="DC362" s="110"/>
      <c r="DD362" s="110"/>
    </row>
    <row r="363" spans="1:108" x14ac:dyDescent="0.25">
      <c r="A363" s="146" t="s">
        <v>977</v>
      </c>
      <c r="B363" s="146" t="s">
        <v>786</v>
      </c>
      <c r="C363" s="146" t="s">
        <v>794</v>
      </c>
      <c r="D363" s="146" t="s">
        <v>808</v>
      </c>
      <c r="E363" s="146" t="s">
        <v>976</v>
      </c>
      <c r="F363" s="3" t="s">
        <v>6</v>
      </c>
      <c r="G363" s="3" t="s">
        <v>791</v>
      </c>
      <c r="H363" s="145">
        <v>0</v>
      </c>
      <c r="I363" s="145">
        <v>0</v>
      </c>
      <c r="J363" s="145">
        <v>0</v>
      </c>
      <c r="K363" s="145">
        <v>0</v>
      </c>
      <c r="L363" s="145">
        <v>0</v>
      </c>
      <c r="M363" s="145">
        <v>0</v>
      </c>
      <c r="N363" s="145">
        <v>0</v>
      </c>
      <c r="O363" s="133"/>
      <c r="P363" s="145">
        <v>0</v>
      </c>
      <c r="Q363" s="145">
        <v>0</v>
      </c>
      <c r="R363" s="145">
        <v>0</v>
      </c>
      <c r="S363" s="145">
        <v>0</v>
      </c>
      <c r="T363" s="145">
        <v>0</v>
      </c>
      <c r="U363" s="145">
        <v>0</v>
      </c>
      <c r="V363" s="145">
        <v>0</v>
      </c>
      <c r="W363" s="126">
        <v>20</v>
      </c>
      <c r="X363" s="126">
        <v>28</v>
      </c>
      <c r="Y363" s="126">
        <v>35</v>
      </c>
      <c r="Z363" s="126">
        <v>40</v>
      </c>
      <c r="AA363" s="126">
        <v>50</v>
      </c>
      <c r="AB363" s="126">
        <v>60</v>
      </c>
      <c r="AC363" s="126">
        <v>70</v>
      </c>
      <c r="AD363" s="133">
        <v>0.05</v>
      </c>
      <c r="AE363" s="133">
        <v>0</v>
      </c>
      <c r="AF363" s="133">
        <v>1</v>
      </c>
      <c r="AG363" s="133">
        <v>1</v>
      </c>
      <c r="AH363" s="144">
        <v>1</v>
      </c>
      <c r="AI363" s="144" t="s">
        <v>722</v>
      </c>
      <c r="AJ363" s="144" t="s">
        <v>695</v>
      </c>
      <c r="AK363" s="144"/>
      <c r="AL363" s="143"/>
      <c r="AM363" s="143"/>
      <c r="AN363" s="143"/>
      <c r="AO363" s="143"/>
      <c r="AP363" s="143"/>
      <c r="AQ363" s="143"/>
      <c r="AR363" s="142"/>
      <c r="AS363" s="142"/>
      <c r="AT363" s="142"/>
      <c r="AU363" s="141"/>
      <c r="AV363" s="141"/>
      <c r="AW363" s="141"/>
      <c r="AX363" s="140" t="s">
        <v>694</v>
      </c>
      <c r="AY363" s="140"/>
      <c r="AZ363" s="139"/>
      <c r="BA363" s="138"/>
      <c r="BB363" s="138"/>
      <c r="BC363" s="138"/>
      <c r="BD363" s="138"/>
      <c r="BE363" s="138"/>
      <c r="BF363" s="138"/>
      <c r="BG363" s="137"/>
      <c r="BH363" s="137"/>
      <c r="BI363" s="137"/>
      <c r="BJ363" s="137"/>
      <c r="BK363" s="136">
        <v>1</v>
      </c>
      <c r="BL363" s="136">
        <f t="shared" si="142"/>
        <v>0</v>
      </c>
      <c r="BM363" s="135"/>
      <c r="BN363" s="134"/>
      <c r="BO363" s="133"/>
      <c r="BP363" s="133"/>
      <c r="BQ363" s="133"/>
      <c r="BR363" s="133"/>
      <c r="BS363" s="133"/>
      <c r="BT363" s="133"/>
      <c r="BU363" s="132">
        <f t="shared" si="141"/>
        <v>0</v>
      </c>
      <c r="BV363" s="132"/>
      <c r="BW363" s="132"/>
      <c r="BX363" s="132"/>
      <c r="BY363" s="132"/>
      <c r="BZ363" s="132"/>
      <c r="CA363" s="132"/>
      <c r="CB363" s="131">
        <v>10</v>
      </c>
      <c r="CC363" s="131">
        <v>10</v>
      </c>
      <c r="CD363" s="131">
        <v>300</v>
      </c>
      <c r="CE363" s="131">
        <v>300</v>
      </c>
      <c r="CF363" s="131">
        <v>300</v>
      </c>
      <c r="CG363" s="131">
        <v>300</v>
      </c>
      <c r="CH363" s="131">
        <v>300</v>
      </c>
      <c r="CI363" s="130" t="s">
        <v>706</v>
      </c>
      <c r="CJ363" s="129">
        <v>200</v>
      </c>
      <c r="CK363" s="129">
        <v>200</v>
      </c>
      <c r="CL363" s="129">
        <v>200</v>
      </c>
      <c r="CM363" s="129">
        <v>200</v>
      </c>
      <c r="CN363" s="129">
        <v>200</v>
      </c>
      <c r="CO363" s="129">
        <v>200</v>
      </c>
      <c r="CP363" s="129">
        <v>200</v>
      </c>
      <c r="CQ363" s="129"/>
      <c r="CR363" s="128"/>
      <c r="CS363" s="128"/>
      <c r="CT363" s="128"/>
      <c r="CU363" s="128"/>
      <c r="CV363" s="128"/>
      <c r="CW363" s="128"/>
      <c r="CX363" s="128"/>
      <c r="CY363" s="128"/>
      <c r="CZ363" s="128"/>
      <c r="DA363" s="128"/>
      <c r="DB363" s="128"/>
      <c r="DC363" s="128"/>
      <c r="DD363" s="128"/>
    </row>
    <row r="364" spans="1:108" x14ac:dyDescent="0.25">
      <c r="A364" s="127" t="s">
        <v>975</v>
      </c>
      <c r="B364" s="127" t="s">
        <v>843</v>
      </c>
      <c r="C364" s="127" t="s">
        <v>931</v>
      </c>
      <c r="D364" s="127" t="s">
        <v>841</v>
      </c>
      <c r="E364" s="127" t="s">
        <v>968</v>
      </c>
      <c r="F364" s="1" t="s">
        <v>974</v>
      </c>
      <c r="G364" s="1" t="s">
        <v>791</v>
      </c>
      <c r="H364" s="126">
        <v>32.049999999999997</v>
      </c>
      <c r="I364" s="126">
        <v>32.049999999999997</v>
      </c>
      <c r="J364" s="126">
        <v>32.049999999999997</v>
      </c>
      <c r="K364" s="126">
        <v>32.049999999999997</v>
      </c>
      <c r="L364" s="126">
        <v>32.049999999999997</v>
      </c>
      <c r="M364" s="126">
        <v>32.049999999999997</v>
      </c>
      <c r="N364" s="126">
        <v>32.049999999999997</v>
      </c>
      <c r="O364" s="115">
        <v>0.9</v>
      </c>
      <c r="P364" s="126">
        <v>3.94</v>
      </c>
      <c r="Q364" s="126">
        <v>3.94</v>
      </c>
      <c r="R364" s="126">
        <v>3.94</v>
      </c>
      <c r="S364" s="126">
        <v>3.94</v>
      </c>
      <c r="T364" s="126">
        <v>3.94</v>
      </c>
      <c r="U364" s="126">
        <v>3.94</v>
      </c>
      <c r="V364" s="126">
        <v>3.94</v>
      </c>
      <c r="W364" s="126">
        <v>8.42</v>
      </c>
      <c r="X364" s="126">
        <v>8.42</v>
      </c>
      <c r="Y364" s="126">
        <v>8.42</v>
      </c>
      <c r="Z364" s="126">
        <v>8.42</v>
      </c>
      <c r="AA364" s="126">
        <v>8.42</v>
      </c>
      <c r="AB364" s="126">
        <v>8.42</v>
      </c>
      <c r="AC364" s="126">
        <v>8.42</v>
      </c>
      <c r="AD364" s="115">
        <v>0.05</v>
      </c>
      <c r="AE364" s="115">
        <v>0</v>
      </c>
      <c r="AF364" s="115">
        <v>30</v>
      </c>
      <c r="AG364" s="115">
        <v>30</v>
      </c>
      <c r="AH364" s="125">
        <v>1</v>
      </c>
      <c r="AI364" s="125" t="s">
        <v>722</v>
      </c>
      <c r="AJ364" s="125" t="s">
        <v>695</v>
      </c>
      <c r="AK364" s="125"/>
      <c r="AL364" s="124"/>
      <c r="AM364" s="124"/>
      <c r="AN364" s="124"/>
      <c r="AO364" s="124"/>
      <c r="AP364" s="124"/>
      <c r="AQ364" s="124"/>
      <c r="AR364" s="123"/>
      <c r="AS364" s="123"/>
      <c r="AT364" s="123"/>
      <c r="AU364" s="122"/>
      <c r="AV364" s="122"/>
      <c r="AW364" s="122"/>
      <c r="AX364" s="120" t="s">
        <v>694</v>
      </c>
      <c r="AY364" s="120"/>
      <c r="AZ364" s="121"/>
      <c r="BA364" s="120"/>
      <c r="BB364" s="120"/>
      <c r="BC364" s="120"/>
      <c r="BD364" s="120"/>
      <c r="BE364" s="120"/>
      <c r="BF364" s="120"/>
      <c r="BG364" s="119"/>
      <c r="BH364" s="119"/>
      <c r="BI364" s="119"/>
      <c r="BJ364" s="119"/>
      <c r="BK364" s="118">
        <v>0</v>
      </c>
      <c r="BL364" s="118">
        <f t="shared" si="142"/>
        <v>1</v>
      </c>
      <c r="BM364" s="117"/>
      <c r="BN364" s="116">
        <v>10</v>
      </c>
      <c r="BO364" s="115"/>
      <c r="BP364" s="115"/>
      <c r="BQ364" s="115"/>
      <c r="BR364" s="115">
        <v>10</v>
      </c>
      <c r="BS364" s="115"/>
      <c r="BT364" s="115"/>
      <c r="BU364" s="114">
        <f t="shared" si="141"/>
        <v>10</v>
      </c>
      <c r="BV364" s="114"/>
      <c r="BW364" s="114"/>
      <c r="BX364" s="114"/>
      <c r="BY364" s="114"/>
      <c r="BZ364" s="114"/>
      <c r="CA364" s="114"/>
      <c r="CB364" s="113">
        <v>10</v>
      </c>
      <c r="CC364" s="113">
        <v>50</v>
      </c>
      <c r="CD364" s="113">
        <v>500</v>
      </c>
      <c r="CE364" s="113">
        <v>500</v>
      </c>
      <c r="CF364" s="113">
        <v>500</v>
      </c>
      <c r="CG364" s="113">
        <v>500</v>
      </c>
      <c r="CH364" s="113">
        <v>500</v>
      </c>
      <c r="CI364" s="112" t="s">
        <v>706</v>
      </c>
      <c r="CJ364" s="111">
        <v>500</v>
      </c>
      <c r="CK364" s="111">
        <v>500</v>
      </c>
      <c r="CL364" s="111">
        <v>500</v>
      </c>
      <c r="CM364" s="111">
        <v>500</v>
      </c>
      <c r="CN364" s="111">
        <v>500</v>
      </c>
      <c r="CO364" s="111">
        <v>500</v>
      </c>
      <c r="CP364" s="111">
        <v>500</v>
      </c>
      <c r="CQ364" s="111"/>
      <c r="CR364" s="110"/>
      <c r="CS364" s="110"/>
      <c r="CT364" s="110"/>
      <c r="CU364" s="110"/>
      <c r="CV364" s="110"/>
      <c r="CW364" s="110"/>
      <c r="CX364" s="110"/>
      <c r="CY364" s="110"/>
      <c r="CZ364" s="110"/>
      <c r="DA364" s="110"/>
      <c r="DB364" s="110"/>
      <c r="DC364" s="110"/>
      <c r="DD364" s="110"/>
    </row>
    <row r="365" spans="1:108" x14ac:dyDescent="0.25">
      <c r="A365" s="146" t="s">
        <v>973</v>
      </c>
      <c r="B365" s="146" t="s">
        <v>843</v>
      </c>
      <c r="C365" s="146" t="s">
        <v>931</v>
      </c>
      <c r="D365" s="146" t="s">
        <v>841</v>
      </c>
      <c r="E365" s="146" t="s">
        <v>968</v>
      </c>
      <c r="F365" s="3" t="s">
        <v>972</v>
      </c>
      <c r="G365" s="3" t="s">
        <v>791</v>
      </c>
      <c r="H365" s="145">
        <v>43.33</v>
      </c>
      <c r="I365" s="145">
        <v>43.33</v>
      </c>
      <c r="J365" s="145">
        <v>43.33</v>
      </c>
      <c r="K365" s="145">
        <v>43.33</v>
      </c>
      <c r="L365" s="145">
        <v>43.33</v>
      </c>
      <c r="M365" s="145">
        <v>43.33</v>
      </c>
      <c r="N365" s="145">
        <v>43.33</v>
      </c>
      <c r="O365" s="133">
        <v>0.9</v>
      </c>
      <c r="P365" s="145">
        <v>4.49</v>
      </c>
      <c r="Q365" s="145">
        <v>4.49</v>
      </c>
      <c r="R365" s="145">
        <v>4.49</v>
      </c>
      <c r="S365" s="145">
        <v>4.49</v>
      </c>
      <c r="T365" s="145">
        <v>4.49</v>
      </c>
      <c r="U365" s="145">
        <v>4.49</v>
      </c>
      <c r="V365" s="145">
        <v>4.49</v>
      </c>
      <c r="W365" s="145">
        <v>9.52</v>
      </c>
      <c r="X365" s="145">
        <v>9.52</v>
      </c>
      <c r="Y365" s="145">
        <v>9.52</v>
      </c>
      <c r="Z365" s="145">
        <v>9.52</v>
      </c>
      <c r="AA365" s="145">
        <v>9.52</v>
      </c>
      <c r="AB365" s="145">
        <v>9.52</v>
      </c>
      <c r="AC365" s="145">
        <v>9.52</v>
      </c>
      <c r="AD365" s="133">
        <v>0.05</v>
      </c>
      <c r="AE365" s="133">
        <v>0</v>
      </c>
      <c r="AF365" s="133">
        <v>30</v>
      </c>
      <c r="AG365" s="133">
        <v>30</v>
      </c>
      <c r="AH365" s="144">
        <v>1</v>
      </c>
      <c r="AI365" s="144" t="s">
        <v>722</v>
      </c>
      <c r="AJ365" s="144" t="s">
        <v>695</v>
      </c>
      <c r="AK365" s="144"/>
      <c r="AL365" s="143"/>
      <c r="AM365" s="143"/>
      <c r="AN365" s="143"/>
      <c r="AO365" s="143"/>
      <c r="AP365" s="143"/>
      <c r="AQ365" s="143"/>
      <c r="AR365" s="142"/>
      <c r="AS365" s="142"/>
      <c r="AT365" s="142"/>
      <c r="AU365" s="141"/>
      <c r="AV365" s="141"/>
      <c r="AW365" s="141"/>
      <c r="AX365" s="140" t="s">
        <v>694</v>
      </c>
      <c r="AY365" s="140"/>
      <c r="AZ365" s="139"/>
      <c r="BA365" s="138"/>
      <c r="BB365" s="138"/>
      <c r="BC365" s="138"/>
      <c r="BD365" s="138"/>
      <c r="BE365" s="138"/>
      <c r="BF365" s="138"/>
      <c r="BG365" s="137"/>
      <c r="BH365" s="137"/>
      <c r="BI365" s="137"/>
      <c r="BJ365" s="137"/>
      <c r="BK365" s="136">
        <v>0</v>
      </c>
      <c r="BL365" s="136">
        <f t="shared" si="142"/>
        <v>1</v>
      </c>
      <c r="BM365" s="135"/>
      <c r="BN365" s="134">
        <v>0</v>
      </c>
      <c r="BO365" s="133"/>
      <c r="BP365" s="133"/>
      <c r="BQ365" s="133"/>
      <c r="BR365" s="133"/>
      <c r="BS365" s="133"/>
      <c r="BT365" s="133"/>
      <c r="BU365" s="132">
        <f t="shared" si="141"/>
        <v>0</v>
      </c>
      <c r="BV365" s="132"/>
      <c r="BW365" s="132"/>
      <c r="BX365" s="132"/>
      <c r="BY365" s="132"/>
      <c r="BZ365" s="132"/>
      <c r="CA365" s="132"/>
      <c r="CB365" s="131">
        <v>0</v>
      </c>
      <c r="CC365" s="131">
        <v>50</v>
      </c>
      <c r="CD365" s="131">
        <v>500</v>
      </c>
      <c r="CE365" s="131">
        <v>500</v>
      </c>
      <c r="CF365" s="131">
        <v>500</v>
      </c>
      <c r="CG365" s="131">
        <v>500</v>
      </c>
      <c r="CH365" s="131">
        <v>500</v>
      </c>
      <c r="CI365" s="130" t="s">
        <v>706</v>
      </c>
      <c r="CJ365" s="129">
        <v>500</v>
      </c>
      <c r="CK365" s="129">
        <v>500</v>
      </c>
      <c r="CL365" s="129">
        <v>500</v>
      </c>
      <c r="CM365" s="129">
        <v>500</v>
      </c>
      <c r="CN365" s="129">
        <v>500</v>
      </c>
      <c r="CO365" s="129">
        <v>500</v>
      </c>
      <c r="CP365" s="129">
        <v>500</v>
      </c>
      <c r="CQ365" s="129"/>
      <c r="CR365" s="128"/>
      <c r="CS365" s="128"/>
      <c r="CT365" s="128"/>
      <c r="CU365" s="128"/>
      <c r="CV365" s="128"/>
      <c r="CW365" s="128"/>
      <c r="CX365" s="128"/>
      <c r="CY365" s="128"/>
      <c r="CZ365" s="128"/>
      <c r="DA365" s="128"/>
      <c r="DB365" s="128"/>
      <c r="DC365" s="128"/>
      <c r="DD365" s="128"/>
    </row>
    <row r="366" spans="1:108" x14ac:dyDescent="0.25">
      <c r="A366" s="127" t="s">
        <v>971</v>
      </c>
      <c r="B366" s="127" t="s">
        <v>843</v>
      </c>
      <c r="C366" s="127" t="s">
        <v>931</v>
      </c>
      <c r="D366" s="127" t="s">
        <v>841</v>
      </c>
      <c r="E366" s="127" t="s">
        <v>968</v>
      </c>
      <c r="F366" s="1" t="s">
        <v>970</v>
      </c>
      <c r="G366" s="1" t="s">
        <v>791</v>
      </c>
      <c r="H366" s="126">
        <v>76.650000000000006</v>
      </c>
      <c r="I366" s="126">
        <v>70.900000000000006</v>
      </c>
      <c r="J366" s="126">
        <v>65.150000000000006</v>
      </c>
      <c r="K366" s="126">
        <v>63.49</v>
      </c>
      <c r="L366" s="126">
        <v>61.83</v>
      </c>
      <c r="M366" s="126">
        <v>60.54</v>
      </c>
      <c r="N366" s="126">
        <v>59.24</v>
      </c>
      <c r="O366" s="115">
        <v>0.9</v>
      </c>
      <c r="P366" s="126">
        <v>11.19</v>
      </c>
      <c r="Q366" s="126">
        <v>11.19</v>
      </c>
      <c r="R366" s="126">
        <v>11.19</v>
      </c>
      <c r="S366" s="126">
        <v>11.19</v>
      </c>
      <c r="T366" s="126">
        <v>11.19</v>
      </c>
      <c r="U366" s="126">
        <v>11.19</v>
      </c>
      <c r="V366" s="126">
        <v>11.19</v>
      </c>
      <c r="W366" s="126">
        <v>3.59</v>
      </c>
      <c r="X366" s="126">
        <v>3.59</v>
      </c>
      <c r="Y366" s="126">
        <v>3.59</v>
      </c>
      <c r="Z366" s="126">
        <v>3.59</v>
      </c>
      <c r="AA366" s="126">
        <v>3.59</v>
      </c>
      <c r="AB366" s="126">
        <v>3.59</v>
      </c>
      <c r="AC366" s="126">
        <v>3.59</v>
      </c>
      <c r="AD366" s="115">
        <v>0.05</v>
      </c>
      <c r="AE366" s="115">
        <v>0</v>
      </c>
      <c r="AF366" s="115">
        <v>30</v>
      </c>
      <c r="AG366" s="115">
        <v>30</v>
      </c>
      <c r="AH366" s="125">
        <v>1</v>
      </c>
      <c r="AI366" s="125" t="s">
        <v>722</v>
      </c>
      <c r="AJ366" s="125" t="s">
        <v>695</v>
      </c>
      <c r="AK366" s="125"/>
      <c r="AL366" s="124"/>
      <c r="AM366" s="124"/>
      <c r="AN366" s="124"/>
      <c r="AO366" s="124"/>
      <c r="AP366" s="124"/>
      <c r="AQ366" s="124"/>
      <c r="AR366" s="123"/>
      <c r="AS366" s="123"/>
      <c r="AT366" s="123"/>
      <c r="AU366" s="122"/>
      <c r="AV366" s="122"/>
      <c r="AW366" s="122"/>
      <c r="AX366" s="120" t="s">
        <v>694</v>
      </c>
      <c r="AY366" s="120"/>
      <c r="AZ366" s="121"/>
      <c r="BA366" s="120"/>
      <c r="BB366" s="120"/>
      <c r="BC366" s="120"/>
      <c r="BD366" s="120"/>
      <c r="BE366" s="120"/>
      <c r="BF366" s="120"/>
      <c r="BG366" s="119"/>
      <c r="BH366" s="119"/>
      <c r="BI366" s="119"/>
      <c r="BJ366" s="119"/>
      <c r="BK366" s="118">
        <v>0</v>
      </c>
      <c r="BL366" s="118">
        <f t="shared" si="142"/>
        <v>1</v>
      </c>
      <c r="BM366" s="117"/>
      <c r="BN366" s="116">
        <v>15</v>
      </c>
      <c r="BO366" s="115"/>
      <c r="BP366" s="115"/>
      <c r="BQ366" s="115"/>
      <c r="BR366" s="115">
        <v>15</v>
      </c>
      <c r="BS366" s="115"/>
      <c r="BT366" s="115"/>
      <c r="BU366" s="114">
        <f t="shared" si="141"/>
        <v>15</v>
      </c>
      <c r="BV366" s="114"/>
      <c r="BW366" s="114"/>
      <c r="BX366" s="114"/>
      <c r="BY366" s="114"/>
      <c r="BZ366" s="114"/>
      <c r="CA366" s="114"/>
      <c r="CB366" s="113">
        <v>15</v>
      </c>
      <c r="CC366" s="113">
        <v>50</v>
      </c>
      <c r="CD366" s="113">
        <v>1000</v>
      </c>
      <c r="CE366" s="113">
        <v>1000</v>
      </c>
      <c r="CF366" s="113">
        <v>1000</v>
      </c>
      <c r="CG366" s="113">
        <v>1000</v>
      </c>
      <c r="CH366" s="113">
        <v>1000</v>
      </c>
      <c r="CI366" s="112" t="s">
        <v>706</v>
      </c>
      <c r="CJ366" s="111">
        <v>500</v>
      </c>
      <c r="CK366" s="111">
        <v>500</v>
      </c>
      <c r="CL366" s="111">
        <v>500</v>
      </c>
      <c r="CM366" s="111">
        <v>500</v>
      </c>
      <c r="CN366" s="111">
        <v>500</v>
      </c>
      <c r="CO366" s="111">
        <v>500</v>
      </c>
      <c r="CP366" s="111">
        <v>500</v>
      </c>
      <c r="CQ366" s="111"/>
      <c r="CR366" s="110"/>
      <c r="CS366" s="110"/>
      <c r="CT366" s="110"/>
      <c r="CU366" s="110"/>
      <c r="CV366" s="110"/>
      <c r="CW366" s="110"/>
      <c r="CX366" s="110"/>
      <c r="CY366" s="110"/>
      <c r="CZ366" s="110"/>
      <c r="DA366" s="110"/>
      <c r="DB366" s="110"/>
      <c r="DC366" s="110"/>
      <c r="DD366" s="110"/>
    </row>
    <row r="367" spans="1:108" x14ac:dyDescent="0.25">
      <c r="A367" s="146" t="s">
        <v>969</v>
      </c>
      <c r="B367" s="146" t="s">
        <v>786</v>
      </c>
      <c r="C367" s="146" t="s">
        <v>794</v>
      </c>
      <c r="D367" s="146" t="s">
        <v>808</v>
      </c>
      <c r="E367" s="146" t="s">
        <v>968</v>
      </c>
      <c r="F367" s="3" t="s">
        <v>7</v>
      </c>
      <c r="G367" s="3" t="s">
        <v>791</v>
      </c>
      <c r="H367" s="145">
        <v>0</v>
      </c>
      <c r="I367" s="145">
        <v>0</v>
      </c>
      <c r="J367" s="145">
        <v>0</v>
      </c>
      <c r="K367" s="145">
        <v>0</v>
      </c>
      <c r="L367" s="145">
        <v>0</v>
      </c>
      <c r="M367" s="145">
        <v>0</v>
      </c>
      <c r="N367" s="145">
        <v>0</v>
      </c>
      <c r="O367" s="133"/>
      <c r="P367" s="145">
        <v>0</v>
      </c>
      <c r="Q367" s="145">
        <v>0</v>
      </c>
      <c r="R367" s="145">
        <v>0</v>
      </c>
      <c r="S367" s="145">
        <v>0</v>
      </c>
      <c r="T367" s="145">
        <v>0</v>
      </c>
      <c r="U367" s="145">
        <v>0</v>
      </c>
      <c r="V367" s="145">
        <v>0</v>
      </c>
      <c r="W367" s="126">
        <v>20</v>
      </c>
      <c r="X367" s="126">
        <v>28</v>
      </c>
      <c r="Y367" s="126">
        <v>35</v>
      </c>
      <c r="Z367" s="126">
        <v>40</v>
      </c>
      <c r="AA367" s="126">
        <v>50</v>
      </c>
      <c r="AB367" s="126">
        <v>60</v>
      </c>
      <c r="AC367" s="126">
        <v>70</v>
      </c>
      <c r="AD367" s="133">
        <v>0.05</v>
      </c>
      <c r="AE367" s="133">
        <v>0</v>
      </c>
      <c r="AF367" s="133">
        <v>1</v>
      </c>
      <c r="AG367" s="133">
        <v>1</v>
      </c>
      <c r="AH367" s="144">
        <v>1</v>
      </c>
      <c r="AI367" s="144" t="s">
        <v>722</v>
      </c>
      <c r="AJ367" s="144" t="s">
        <v>695</v>
      </c>
      <c r="AK367" s="144"/>
      <c r="AL367" s="143"/>
      <c r="AM367" s="143"/>
      <c r="AN367" s="143"/>
      <c r="AO367" s="143"/>
      <c r="AP367" s="143"/>
      <c r="AQ367" s="143"/>
      <c r="AR367" s="142"/>
      <c r="AS367" s="142"/>
      <c r="AT367" s="142"/>
      <c r="AU367" s="141"/>
      <c r="AV367" s="141"/>
      <c r="AW367" s="141"/>
      <c r="AX367" s="140" t="s">
        <v>694</v>
      </c>
      <c r="AY367" s="140"/>
      <c r="AZ367" s="139"/>
      <c r="BA367" s="138"/>
      <c r="BB367" s="138"/>
      <c r="BC367" s="138"/>
      <c r="BD367" s="138"/>
      <c r="BE367" s="138"/>
      <c r="BF367" s="138"/>
      <c r="BG367" s="137"/>
      <c r="BH367" s="137"/>
      <c r="BI367" s="137"/>
      <c r="BJ367" s="137"/>
      <c r="BK367" s="136">
        <v>1</v>
      </c>
      <c r="BL367" s="136">
        <f t="shared" si="142"/>
        <v>0</v>
      </c>
      <c r="BM367" s="135"/>
      <c r="BN367" s="134"/>
      <c r="BO367" s="133"/>
      <c r="BP367" s="133"/>
      <c r="BQ367" s="133"/>
      <c r="BR367" s="133"/>
      <c r="BS367" s="133"/>
      <c r="BT367" s="133"/>
      <c r="BU367" s="132">
        <f t="shared" si="141"/>
        <v>0</v>
      </c>
      <c r="BV367" s="132"/>
      <c r="BW367" s="132"/>
      <c r="BX367" s="132"/>
      <c r="BY367" s="132"/>
      <c r="BZ367" s="132"/>
      <c r="CA367" s="132"/>
      <c r="CB367" s="131">
        <v>10</v>
      </c>
      <c r="CC367" s="131">
        <v>10</v>
      </c>
      <c r="CD367" s="131">
        <v>300</v>
      </c>
      <c r="CE367" s="131">
        <v>300</v>
      </c>
      <c r="CF367" s="131">
        <v>300</v>
      </c>
      <c r="CG367" s="131">
        <v>300</v>
      </c>
      <c r="CH367" s="131">
        <v>300</v>
      </c>
      <c r="CI367" s="130" t="s">
        <v>706</v>
      </c>
      <c r="CJ367" s="129">
        <v>200</v>
      </c>
      <c r="CK367" s="129">
        <v>200</v>
      </c>
      <c r="CL367" s="129">
        <v>200</v>
      </c>
      <c r="CM367" s="129">
        <v>200</v>
      </c>
      <c r="CN367" s="129">
        <v>200</v>
      </c>
      <c r="CO367" s="129">
        <v>200</v>
      </c>
      <c r="CP367" s="129">
        <v>200</v>
      </c>
      <c r="CQ367" s="129"/>
      <c r="CR367" s="128"/>
      <c r="CS367" s="128"/>
      <c r="CT367" s="128"/>
      <c r="CU367" s="128"/>
      <c r="CV367" s="128"/>
      <c r="CW367" s="128"/>
      <c r="CX367" s="128"/>
      <c r="CY367" s="128"/>
      <c r="CZ367" s="128"/>
      <c r="DA367" s="128"/>
      <c r="DB367" s="128"/>
      <c r="DC367" s="128"/>
      <c r="DD367" s="128"/>
    </row>
    <row r="368" spans="1:108" x14ac:dyDescent="0.25">
      <c r="A368" s="127" t="s">
        <v>967</v>
      </c>
      <c r="B368" s="127" t="s">
        <v>843</v>
      </c>
      <c r="C368" s="127" t="s">
        <v>931</v>
      </c>
      <c r="D368" s="127" t="s">
        <v>841</v>
      </c>
      <c r="E368" s="127" t="s">
        <v>962</v>
      </c>
      <c r="F368" s="1" t="s">
        <v>966</v>
      </c>
      <c r="G368" s="1" t="s">
        <v>791</v>
      </c>
      <c r="H368" s="126">
        <v>63</v>
      </c>
      <c r="I368" s="126">
        <v>63</v>
      </c>
      <c r="J368" s="126">
        <v>63</v>
      </c>
      <c r="K368" s="126">
        <v>63</v>
      </c>
      <c r="L368" s="126">
        <v>63</v>
      </c>
      <c r="M368" s="126">
        <v>63</v>
      </c>
      <c r="N368" s="126">
        <v>63</v>
      </c>
      <c r="O368" s="115">
        <v>0.9</v>
      </c>
      <c r="P368" s="126">
        <v>1.45</v>
      </c>
      <c r="Q368" s="126">
        <v>1.45</v>
      </c>
      <c r="R368" s="126">
        <v>1.45</v>
      </c>
      <c r="S368" s="126">
        <v>1.45</v>
      </c>
      <c r="T368" s="126">
        <v>1.45</v>
      </c>
      <c r="U368" s="126">
        <v>1.45</v>
      </c>
      <c r="V368" s="126">
        <v>1.45</v>
      </c>
      <c r="W368" s="126">
        <v>0</v>
      </c>
      <c r="X368" s="126">
        <v>0</v>
      </c>
      <c r="Y368" s="126">
        <v>0</v>
      </c>
      <c r="Z368" s="126">
        <v>0</v>
      </c>
      <c r="AA368" s="126">
        <v>0</v>
      </c>
      <c r="AB368" s="126">
        <v>0</v>
      </c>
      <c r="AC368" s="126">
        <v>0</v>
      </c>
      <c r="AD368" s="115">
        <v>0.05</v>
      </c>
      <c r="AE368" s="115">
        <v>0</v>
      </c>
      <c r="AF368" s="115">
        <v>30</v>
      </c>
      <c r="AG368" s="115">
        <v>30</v>
      </c>
      <c r="AH368" s="125">
        <v>1</v>
      </c>
      <c r="AI368" s="125" t="s">
        <v>722</v>
      </c>
      <c r="AJ368" s="125" t="s">
        <v>695</v>
      </c>
      <c r="AK368" s="125"/>
      <c r="AL368" s="124"/>
      <c r="AM368" s="124"/>
      <c r="AN368" s="124"/>
      <c r="AO368" s="124"/>
      <c r="AP368" s="124"/>
      <c r="AQ368" s="124"/>
      <c r="AR368" s="123"/>
      <c r="AS368" s="123"/>
      <c r="AT368" s="123"/>
      <c r="AU368" s="122"/>
      <c r="AV368" s="122"/>
      <c r="AW368" s="122"/>
      <c r="AX368" s="120" t="s">
        <v>694</v>
      </c>
      <c r="AY368" s="120"/>
      <c r="AZ368" s="121"/>
      <c r="BA368" s="120"/>
      <c r="BB368" s="120"/>
      <c r="BC368" s="120"/>
      <c r="BD368" s="120"/>
      <c r="BE368" s="120"/>
      <c r="BF368" s="120"/>
      <c r="BG368" s="119"/>
      <c r="BH368" s="119"/>
      <c r="BI368" s="119"/>
      <c r="BJ368" s="119"/>
      <c r="BK368" s="118">
        <v>0</v>
      </c>
      <c r="BL368" s="118">
        <f t="shared" si="142"/>
        <v>1</v>
      </c>
      <c r="BM368" s="117"/>
      <c r="BN368" s="116">
        <v>0</v>
      </c>
      <c r="BO368" s="115"/>
      <c r="BP368" s="115"/>
      <c r="BQ368" s="115"/>
      <c r="BR368" s="115"/>
      <c r="BS368" s="115"/>
      <c r="BT368" s="115"/>
      <c r="BU368" s="114">
        <f t="shared" si="141"/>
        <v>0</v>
      </c>
      <c r="BV368" s="114"/>
      <c r="BW368" s="114"/>
      <c r="BX368" s="114"/>
      <c r="BY368" s="114"/>
      <c r="BZ368" s="114"/>
      <c r="CA368" s="114"/>
      <c r="CB368" s="113">
        <v>0</v>
      </c>
      <c r="CC368" s="113">
        <v>50</v>
      </c>
      <c r="CD368" s="113">
        <v>1000</v>
      </c>
      <c r="CE368" s="113">
        <v>1000</v>
      </c>
      <c r="CF368" s="113">
        <v>1000</v>
      </c>
      <c r="CG368" s="113">
        <v>1000</v>
      </c>
      <c r="CH368" s="113">
        <v>1000</v>
      </c>
      <c r="CI368" s="112" t="s">
        <v>706</v>
      </c>
      <c r="CJ368" s="111">
        <v>500</v>
      </c>
      <c r="CK368" s="111">
        <v>500</v>
      </c>
      <c r="CL368" s="111">
        <v>500</v>
      </c>
      <c r="CM368" s="111">
        <v>500</v>
      </c>
      <c r="CN368" s="111">
        <v>500</v>
      </c>
      <c r="CO368" s="111">
        <v>500</v>
      </c>
      <c r="CP368" s="111">
        <v>500</v>
      </c>
      <c r="CQ368" s="111"/>
      <c r="CR368" s="110"/>
      <c r="CS368" s="110"/>
      <c r="CT368" s="110"/>
      <c r="CU368" s="110"/>
      <c r="CV368" s="110"/>
      <c r="CW368" s="110"/>
      <c r="CX368" s="110"/>
      <c r="CY368" s="110"/>
      <c r="CZ368" s="110"/>
      <c r="DA368" s="110"/>
      <c r="DB368" s="110"/>
      <c r="DC368" s="110"/>
      <c r="DD368" s="110"/>
    </row>
    <row r="369" spans="1:108" x14ac:dyDescent="0.25">
      <c r="A369" s="146" t="s">
        <v>965</v>
      </c>
      <c r="B369" s="146" t="s">
        <v>843</v>
      </c>
      <c r="C369" s="146" t="s">
        <v>931</v>
      </c>
      <c r="D369" s="146" t="s">
        <v>841</v>
      </c>
      <c r="E369" s="146" t="s">
        <v>962</v>
      </c>
      <c r="F369" s="3" t="s">
        <v>964</v>
      </c>
      <c r="G369" s="3" t="s">
        <v>791</v>
      </c>
      <c r="H369" s="145">
        <v>70</v>
      </c>
      <c r="I369" s="145">
        <v>68</v>
      </c>
      <c r="J369" s="145">
        <v>65</v>
      </c>
      <c r="K369" s="145">
        <v>62.5</v>
      </c>
      <c r="L369" s="145">
        <v>60</v>
      </c>
      <c r="M369" s="145">
        <v>55</v>
      </c>
      <c r="N369" s="145">
        <v>50</v>
      </c>
      <c r="O369" s="133">
        <v>0.9</v>
      </c>
      <c r="P369" s="145">
        <v>3</v>
      </c>
      <c r="Q369" s="145">
        <v>3</v>
      </c>
      <c r="R369" s="145">
        <v>3</v>
      </c>
      <c r="S369" s="145">
        <v>3</v>
      </c>
      <c r="T369" s="145">
        <v>2.5</v>
      </c>
      <c r="U369" s="145">
        <v>2.5</v>
      </c>
      <c r="V369" s="145">
        <v>2.5</v>
      </c>
      <c r="W369" s="145">
        <v>0</v>
      </c>
      <c r="X369" s="145">
        <v>0</v>
      </c>
      <c r="Y369" s="145">
        <v>0</v>
      </c>
      <c r="Z369" s="145">
        <v>0</v>
      </c>
      <c r="AA369" s="145">
        <v>0</v>
      </c>
      <c r="AB369" s="145">
        <v>0</v>
      </c>
      <c r="AC369" s="145">
        <v>0</v>
      </c>
      <c r="AD369" s="133">
        <v>0.05</v>
      </c>
      <c r="AE369" s="133">
        <v>0</v>
      </c>
      <c r="AF369" s="133">
        <v>30</v>
      </c>
      <c r="AG369" s="133">
        <v>30</v>
      </c>
      <c r="AH369" s="144">
        <v>1</v>
      </c>
      <c r="AI369" s="144" t="s">
        <v>722</v>
      </c>
      <c r="AJ369" s="144" t="s">
        <v>695</v>
      </c>
      <c r="AK369" s="144"/>
      <c r="AL369" s="143"/>
      <c r="AM369" s="143"/>
      <c r="AN369" s="143"/>
      <c r="AO369" s="143"/>
      <c r="AP369" s="143"/>
      <c r="AQ369" s="143"/>
      <c r="AR369" s="142"/>
      <c r="AS369" s="142"/>
      <c r="AT369" s="142"/>
      <c r="AU369" s="141"/>
      <c r="AV369" s="141"/>
      <c r="AW369" s="141"/>
      <c r="AX369" s="140" t="s">
        <v>694</v>
      </c>
      <c r="AY369" s="140"/>
      <c r="AZ369" s="139"/>
      <c r="BA369" s="138"/>
      <c r="BB369" s="138"/>
      <c r="BC369" s="138"/>
      <c r="BD369" s="138"/>
      <c r="BE369" s="138"/>
      <c r="BF369" s="138"/>
      <c r="BG369" s="137"/>
      <c r="BH369" s="137"/>
      <c r="BI369" s="137"/>
      <c r="BJ369" s="137"/>
      <c r="BK369" s="136">
        <v>0</v>
      </c>
      <c r="BL369" s="136">
        <f t="shared" si="142"/>
        <v>1</v>
      </c>
      <c r="BM369" s="135"/>
      <c r="BN369" s="134">
        <v>0</v>
      </c>
      <c r="BO369" s="133"/>
      <c r="BP369" s="133"/>
      <c r="BQ369" s="133"/>
      <c r="BR369" s="133"/>
      <c r="BS369" s="133"/>
      <c r="BT369" s="133"/>
      <c r="BU369" s="132">
        <f t="shared" si="141"/>
        <v>0</v>
      </c>
      <c r="BV369" s="132"/>
      <c r="BW369" s="132"/>
      <c r="BX369" s="132"/>
      <c r="BY369" s="132"/>
      <c r="BZ369" s="132"/>
      <c r="CA369" s="132"/>
      <c r="CB369" s="131"/>
      <c r="CC369" s="131">
        <v>50</v>
      </c>
      <c r="CD369" s="131">
        <v>1000</v>
      </c>
      <c r="CE369" s="131">
        <v>1000</v>
      </c>
      <c r="CF369" s="131">
        <v>1000</v>
      </c>
      <c r="CG369" s="131">
        <v>1000</v>
      </c>
      <c r="CH369" s="131">
        <v>1000</v>
      </c>
      <c r="CI369" s="130" t="s">
        <v>959</v>
      </c>
      <c r="CJ369" s="129"/>
      <c r="CK369" s="129"/>
      <c r="CL369" s="129"/>
      <c r="CM369" s="129"/>
      <c r="CN369" s="129"/>
      <c r="CO369" s="129"/>
      <c r="CP369" s="129"/>
      <c r="CQ369" s="129"/>
      <c r="CR369" s="128"/>
      <c r="CS369" s="128"/>
      <c r="CT369" s="128"/>
      <c r="CU369" s="128"/>
      <c r="CV369" s="128"/>
      <c r="CW369" s="128"/>
      <c r="CX369" s="128"/>
      <c r="CY369" s="128"/>
      <c r="CZ369" s="128"/>
      <c r="DA369" s="128"/>
      <c r="DB369" s="128"/>
      <c r="DC369" s="128"/>
      <c r="DD369" s="128"/>
    </row>
    <row r="370" spans="1:108" x14ac:dyDescent="0.25">
      <c r="A370" s="127" t="s">
        <v>963</v>
      </c>
      <c r="B370" s="127" t="s">
        <v>786</v>
      </c>
      <c r="C370" s="127" t="s">
        <v>794</v>
      </c>
      <c r="D370" s="127" t="s">
        <v>808</v>
      </c>
      <c r="E370" s="127" t="s">
        <v>962</v>
      </c>
      <c r="F370" s="1" t="s">
        <v>8</v>
      </c>
      <c r="G370" s="1" t="s">
        <v>791</v>
      </c>
      <c r="H370" s="126">
        <v>0</v>
      </c>
      <c r="I370" s="126">
        <v>0</v>
      </c>
      <c r="J370" s="126">
        <v>0</v>
      </c>
      <c r="K370" s="126">
        <v>0</v>
      </c>
      <c r="L370" s="126">
        <v>0</v>
      </c>
      <c r="M370" s="126">
        <v>0</v>
      </c>
      <c r="N370" s="126">
        <v>0</v>
      </c>
      <c r="O370" s="115"/>
      <c r="P370" s="126">
        <v>0</v>
      </c>
      <c r="Q370" s="126">
        <v>0</v>
      </c>
      <c r="R370" s="126">
        <v>0</v>
      </c>
      <c r="S370" s="126">
        <v>0</v>
      </c>
      <c r="T370" s="126">
        <v>0</v>
      </c>
      <c r="U370" s="126">
        <v>0</v>
      </c>
      <c r="V370" s="126">
        <v>0</v>
      </c>
      <c r="W370" s="145">
        <v>20</v>
      </c>
      <c r="X370" s="145">
        <v>28</v>
      </c>
      <c r="Y370" s="145">
        <v>35</v>
      </c>
      <c r="Z370" s="145">
        <v>40</v>
      </c>
      <c r="AA370" s="145">
        <v>50</v>
      </c>
      <c r="AB370" s="145">
        <v>60</v>
      </c>
      <c r="AC370" s="145">
        <v>70</v>
      </c>
      <c r="AD370" s="115">
        <v>0.05</v>
      </c>
      <c r="AE370" s="115">
        <v>0</v>
      </c>
      <c r="AF370" s="115">
        <v>1</v>
      </c>
      <c r="AG370" s="115">
        <v>1</v>
      </c>
      <c r="AH370" s="125">
        <v>1</v>
      </c>
      <c r="AI370" s="125" t="s">
        <v>722</v>
      </c>
      <c r="AJ370" s="125" t="s">
        <v>695</v>
      </c>
      <c r="AK370" s="125"/>
      <c r="AL370" s="124"/>
      <c r="AM370" s="124"/>
      <c r="AN370" s="124"/>
      <c r="AO370" s="124"/>
      <c r="AP370" s="124"/>
      <c r="AQ370" s="124"/>
      <c r="AR370" s="123"/>
      <c r="AS370" s="123"/>
      <c r="AT370" s="123"/>
      <c r="AU370" s="122"/>
      <c r="AV370" s="122"/>
      <c r="AW370" s="122"/>
      <c r="AX370" s="120" t="s">
        <v>694</v>
      </c>
      <c r="AY370" s="120"/>
      <c r="AZ370" s="121"/>
      <c r="BA370" s="120"/>
      <c r="BB370" s="120"/>
      <c r="BC370" s="120"/>
      <c r="BD370" s="120"/>
      <c r="BE370" s="120"/>
      <c r="BF370" s="120"/>
      <c r="BG370" s="119"/>
      <c r="BH370" s="119"/>
      <c r="BI370" s="119"/>
      <c r="BJ370" s="119"/>
      <c r="BK370" s="118">
        <v>1</v>
      </c>
      <c r="BL370" s="118">
        <f t="shared" si="142"/>
        <v>0</v>
      </c>
      <c r="BM370" s="117"/>
      <c r="BN370" s="116"/>
      <c r="BO370" s="115"/>
      <c r="BP370" s="115"/>
      <c r="BQ370" s="115"/>
      <c r="BR370" s="115"/>
      <c r="BS370" s="115"/>
      <c r="BT370" s="115"/>
      <c r="BU370" s="114">
        <f t="shared" ref="BU370:BU401" si="143">IF(BL370=1,BN370,0)</f>
        <v>0</v>
      </c>
      <c r="BV370" s="114"/>
      <c r="BW370" s="114"/>
      <c r="BX370" s="114"/>
      <c r="BY370" s="114"/>
      <c r="BZ370" s="114"/>
      <c r="CA370" s="114"/>
      <c r="CB370" s="113">
        <v>10</v>
      </c>
      <c r="CC370" s="113">
        <v>10</v>
      </c>
      <c r="CD370" s="113">
        <v>300</v>
      </c>
      <c r="CE370" s="113">
        <v>300</v>
      </c>
      <c r="CF370" s="113">
        <v>300</v>
      </c>
      <c r="CG370" s="113">
        <v>300</v>
      </c>
      <c r="CH370" s="113">
        <v>300</v>
      </c>
      <c r="CI370" s="112" t="s">
        <v>706</v>
      </c>
      <c r="CJ370" s="111">
        <v>200</v>
      </c>
      <c r="CK370" s="111">
        <v>200</v>
      </c>
      <c r="CL370" s="111">
        <v>200</v>
      </c>
      <c r="CM370" s="111">
        <v>200</v>
      </c>
      <c r="CN370" s="111">
        <v>200</v>
      </c>
      <c r="CO370" s="111">
        <v>200</v>
      </c>
      <c r="CP370" s="111">
        <v>200</v>
      </c>
      <c r="CQ370" s="111"/>
      <c r="CR370" s="110"/>
      <c r="CS370" s="110"/>
      <c r="CT370" s="110"/>
      <c r="CU370" s="110"/>
      <c r="CV370" s="110"/>
      <c r="CW370" s="110"/>
      <c r="CX370" s="110"/>
      <c r="CY370" s="110"/>
      <c r="CZ370" s="110"/>
      <c r="DA370" s="110"/>
      <c r="DB370" s="110"/>
      <c r="DC370" s="110"/>
      <c r="DD370" s="110"/>
    </row>
    <row r="371" spans="1:108" x14ac:dyDescent="0.25">
      <c r="A371" s="146" t="s">
        <v>961</v>
      </c>
      <c r="B371" s="146" t="s">
        <v>843</v>
      </c>
      <c r="C371" s="146" t="s">
        <v>931</v>
      </c>
      <c r="D371" s="146" t="s">
        <v>841</v>
      </c>
      <c r="E371" s="146" t="s">
        <v>957</v>
      </c>
      <c r="F371" s="3" t="s">
        <v>960</v>
      </c>
      <c r="G371" s="3" t="s">
        <v>791</v>
      </c>
      <c r="H371" s="145">
        <v>70</v>
      </c>
      <c r="I371" s="145">
        <v>68</v>
      </c>
      <c r="J371" s="145">
        <v>65</v>
      </c>
      <c r="K371" s="145">
        <v>62.5</v>
      </c>
      <c r="L371" s="145">
        <v>60</v>
      </c>
      <c r="M371" s="145">
        <v>55</v>
      </c>
      <c r="N371" s="145">
        <v>50</v>
      </c>
      <c r="O371" s="133">
        <v>0.9</v>
      </c>
      <c r="P371" s="145">
        <v>3</v>
      </c>
      <c r="Q371" s="145">
        <v>3</v>
      </c>
      <c r="R371" s="145">
        <v>3</v>
      </c>
      <c r="S371" s="145">
        <v>3</v>
      </c>
      <c r="T371" s="145">
        <v>2.5</v>
      </c>
      <c r="U371" s="145">
        <v>2.5</v>
      </c>
      <c r="V371" s="145">
        <v>2.5</v>
      </c>
      <c r="W371" s="145">
        <v>0</v>
      </c>
      <c r="X371" s="145">
        <v>0</v>
      </c>
      <c r="Y371" s="145">
        <v>0</v>
      </c>
      <c r="Z371" s="145">
        <v>0</v>
      </c>
      <c r="AA371" s="145">
        <v>0</v>
      </c>
      <c r="AB371" s="145">
        <v>0</v>
      </c>
      <c r="AC371" s="145">
        <v>0</v>
      </c>
      <c r="AD371" s="133">
        <v>0.05</v>
      </c>
      <c r="AE371" s="133">
        <v>0</v>
      </c>
      <c r="AF371" s="133">
        <v>30</v>
      </c>
      <c r="AG371" s="133">
        <v>30</v>
      </c>
      <c r="AH371" s="144">
        <v>1</v>
      </c>
      <c r="AI371" s="144" t="s">
        <v>722</v>
      </c>
      <c r="AJ371" s="144" t="s">
        <v>695</v>
      </c>
      <c r="AK371" s="144"/>
      <c r="AL371" s="143"/>
      <c r="AM371" s="143"/>
      <c r="AN371" s="143"/>
      <c r="AO371" s="143"/>
      <c r="AP371" s="143"/>
      <c r="AQ371" s="143"/>
      <c r="AR371" s="142"/>
      <c r="AS371" s="142"/>
      <c r="AT371" s="142"/>
      <c r="AU371" s="141"/>
      <c r="AV371" s="141"/>
      <c r="AW371" s="141"/>
      <c r="AX371" s="140" t="s">
        <v>694</v>
      </c>
      <c r="AY371" s="140"/>
      <c r="AZ371" s="139"/>
      <c r="BA371" s="138"/>
      <c r="BB371" s="138"/>
      <c r="BC371" s="138"/>
      <c r="BD371" s="138"/>
      <c r="BE371" s="138"/>
      <c r="BF371" s="138"/>
      <c r="BG371" s="137"/>
      <c r="BH371" s="137"/>
      <c r="BI371" s="137"/>
      <c r="BJ371" s="137"/>
      <c r="BK371" s="136">
        <v>0</v>
      </c>
      <c r="BL371" s="136">
        <f t="shared" si="142"/>
        <v>1</v>
      </c>
      <c r="BM371" s="135"/>
      <c r="BN371" s="134">
        <v>0</v>
      </c>
      <c r="BO371" s="133"/>
      <c r="BP371" s="133"/>
      <c r="BQ371" s="133"/>
      <c r="BR371" s="133"/>
      <c r="BS371" s="133"/>
      <c r="BT371" s="133"/>
      <c r="BU371" s="132">
        <f t="shared" si="143"/>
        <v>0</v>
      </c>
      <c r="BV371" s="132"/>
      <c r="BW371" s="132"/>
      <c r="BX371" s="132"/>
      <c r="BY371" s="132"/>
      <c r="BZ371" s="132"/>
      <c r="CA371" s="132"/>
      <c r="CB371" s="131"/>
      <c r="CC371" s="131">
        <v>50</v>
      </c>
      <c r="CD371" s="131">
        <v>1000</v>
      </c>
      <c r="CE371" s="131">
        <v>1000</v>
      </c>
      <c r="CF371" s="131">
        <v>1000</v>
      </c>
      <c r="CG371" s="131">
        <v>1000</v>
      </c>
      <c r="CH371" s="131">
        <v>1000</v>
      </c>
      <c r="CI371" s="130" t="s">
        <v>959</v>
      </c>
      <c r="CJ371" s="129"/>
      <c r="CK371" s="129"/>
      <c r="CL371" s="129"/>
      <c r="CM371" s="129"/>
      <c r="CN371" s="129"/>
      <c r="CO371" s="129"/>
      <c r="CP371" s="129"/>
      <c r="CQ371" s="129"/>
      <c r="CR371" s="128"/>
      <c r="CS371" s="128"/>
      <c r="CT371" s="128"/>
      <c r="CU371" s="128"/>
      <c r="CV371" s="128"/>
      <c r="CW371" s="128"/>
      <c r="CX371" s="128"/>
      <c r="CY371" s="128"/>
      <c r="CZ371" s="128"/>
      <c r="DA371" s="128"/>
      <c r="DB371" s="128"/>
      <c r="DC371" s="128"/>
      <c r="DD371" s="128"/>
    </row>
    <row r="372" spans="1:108" x14ac:dyDescent="0.25">
      <c r="A372" s="127" t="s">
        <v>958</v>
      </c>
      <c r="B372" s="127" t="s">
        <v>786</v>
      </c>
      <c r="C372" s="127" t="s">
        <v>794</v>
      </c>
      <c r="D372" s="127" t="s">
        <v>808</v>
      </c>
      <c r="E372" s="127" t="s">
        <v>957</v>
      </c>
      <c r="F372" s="1" t="s">
        <v>9</v>
      </c>
      <c r="G372" s="1" t="s">
        <v>791</v>
      </c>
      <c r="H372" s="126">
        <v>0</v>
      </c>
      <c r="I372" s="126">
        <v>0</v>
      </c>
      <c r="J372" s="126">
        <v>0</v>
      </c>
      <c r="K372" s="126">
        <v>0</v>
      </c>
      <c r="L372" s="126">
        <v>0</v>
      </c>
      <c r="M372" s="126">
        <v>0</v>
      </c>
      <c r="N372" s="126">
        <v>0</v>
      </c>
      <c r="O372" s="115"/>
      <c r="P372" s="126">
        <v>0</v>
      </c>
      <c r="Q372" s="126">
        <v>0</v>
      </c>
      <c r="R372" s="126">
        <v>0</v>
      </c>
      <c r="S372" s="126">
        <v>0</v>
      </c>
      <c r="T372" s="126">
        <v>0</v>
      </c>
      <c r="U372" s="126">
        <v>0</v>
      </c>
      <c r="V372" s="126">
        <v>0</v>
      </c>
      <c r="W372" s="145">
        <v>14</v>
      </c>
      <c r="X372" s="145">
        <v>23</v>
      </c>
      <c r="Y372" s="145">
        <v>30</v>
      </c>
      <c r="Z372" s="145">
        <v>43</v>
      </c>
      <c r="AA372" s="145">
        <v>53</v>
      </c>
      <c r="AB372" s="145">
        <v>54</v>
      </c>
      <c r="AC372" s="145">
        <v>70</v>
      </c>
      <c r="AD372" s="115">
        <v>0.05</v>
      </c>
      <c r="AE372" s="115">
        <v>0</v>
      </c>
      <c r="AF372" s="115">
        <v>1</v>
      </c>
      <c r="AG372" s="115">
        <v>1</v>
      </c>
      <c r="AH372" s="125">
        <v>1</v>
      </c>
      <c r="AI372" s="125" t="s">
        <v>722</v>
      </c>
      <c r="AJ372" s="125" t="s">
        <v>695</v>
      </c>
      <c r="AK372" s="125"/>
      <c r="AL372" s="124"/>
      <c r="AM372" s="124"/>
      <c r="AN372" s="124"/>
      <c r="AO372" s="124"/>
      <c r="AP372" s="124"/>
      <c r="AQ372" s="124"/>
      <c r="AR372" s="123"/>
      <c r="AS372" s="123"/>
      <c r="AT372" s="123"/>
      <c r="AU372" s="122"/>
      <c r="AV372" s="122"/>
      <c r="AW372" s="122"/>
      <c r="AX372" s="120" t="s">
        <v>694</v>
      </c>
      <c r="AY372" s="120"/>
      <c r="AZ372" s="121"/>
      <c r="BA372" s="120"/>
      <c r="BB372" s="120"/>
      <c r="BC372" s="120"/>
      <c r="BD372" s="120"/>
      <c r="BE372" s="120"/>
      <c r="BF372" s="120"/>
      <c r="BG372" s="119"/>
      <c r="BH372" s="119"/>
      <c r="BI372" s="119"/>
      <c r="BJ372" s="119"/>
      <c r="BK372" s="118">
        <v>1</v>
      </c>
      <c r="BL372" s="118">
        <f t="shared" si="142"/>
        <v>0</v>
      </c>
      <c r="BM372" s="117"/>
      <c r="BN372" s="116"/>
      <c r="BO372" s="115"/>
      <c r="BP372" s="115"/>
      <c r="BQ372" s="115"/>
      <c r="BR372" s="115"/>
      <c r="BS372" s="115"/>
      <c r="BT372" s="115"/>
      <c r="BU372" s="114">
        <f t="shared" si="143"/>
        <v>0</v>
      </c>
      <c r="BV372" s="114"/>
      <c r="BW372" s="114"/>
      <c r="BX372" s="114"/>
      <c r="BY372" s="114"/>
      <c r="BZ372" s="114"/>
      <c r="CA372" s="114"/>
      <c r="CB372" s="113">
        <v>5</v>
      </c>
      <c r="CC372" s="113">
        <v>30</v>
      </c>
      <c r="CD372" s="113">
        <v>250</v>
      </c>
      <c r="CE372" s="113">
        <v>250</v>
      </c>
      <c r="CF372" s="113">
        <v>250</v>
      </c>
      <c r="CG372" s="113">
        <v>250</v>
      </c>
      <c r="CH372" s="113">
        <v>250</v>
      </c>
      <c r="CI372" s="112" t="s">
        <v>693</v>
      </c>
      <c r="CJ372" s="111">
        <v>130</v>
      </c>
      <c r="CK372" s="111">
        <v>130</v>
      </c>
      <c r="CL372" s="111">
        <v>130</v>
      </c>
      <c r="CM372" s="111">
        <v>130</v>
      </c>
      <c r="CN372" s="111">
        <v>130</v>
      </c>
      <c r="CO372" s="111">
        <v>130</v>
      </c>
      <c r="CP372" s="111">
        <v>130</v>
      </c>
      <c r="CQ372" s="111"/>
      <c r="CR372" s="110"/>
      <c r="CS372" s="110"/>
      <c r="CT372" s="110"/>
      <c r="CU372" s="110"/>
      <c r="CV372" s="110"/>
      <c r="CW372" s="110"/>
      <c r="CX372" s="110"/>
      <c r="CY372" s="110"/>
      <c r="CZ372" s="110"/>
      <c r="DA372" s="110"/>
      <c r="DB372" s="110"/>
      <c r="DC372" s="110"/>
      <c r="DD372" s="110"/>
    </row>
    <row r="373" spans="1:108" x14ac:dyDescent="0.25">
      <c r="A373" s="146" t="s">
        <v>956</v>
      </c>
      <c r="B373" s="146" t="s">
        <v>843</v>
      </c>
      <c r="C373" s="146" t="s">
        <v>931</v>
      </c>
      <c r="D373" s="146" t="s">
        <v>881</v>
      </c>
      <c r="E373" s="146" t="s">
        <v>953</v>
      </c>
      <c r="F373" s="3" t="s">
        <v>955</v>
      </c>
      <c r="G373" s="3" t="s">
        <v>791</v>
      </c>
      <c r="H373" s="145">
        <v>60</v>
      </c>
      <c r="I373" s="145">
        <v>50</v>
      </c>
      <c r="J373" s="145">
        <v>25</v>
      </c>
      <c r="K373" s="145">
        <v>23</v>
      </c>
      <c r="L373" s="145">
        <v>22</v>
      </c>
      <c r="M373" s="145">
        <v>21</v>
      </c>
      <c r="N373" s="145">
        <v>20</v>
      </c>
      <c r="O373" s="133">
        <v>0.9</v>
      </c>
      <c r="P373" s="145">
        <v>1.4</v>
      </c>
      <c r="Q373" s="145">
        <v>1.3</v>
      </c>
      <c r="R373" s="145">
        <v>1</v>
      </c>
      <c r="S373" s="145">
        <v>0.95</v>
      </c>
      <c r="T373" s="145">
        <v>0.9</v>
      </c>
      <c r="U373" s="145">
        <v>0.85</v>
      </c>
      <c r="V373" s="145">
        <v>0.8</v>
      </c>
      <c r="W373" s="145">
        <v>0</v>
      </c>
      <c r="X373" s="145">
        <v>0</v>
      </c>
      <c r="Y373" s="145">
        <v>0</v>
      </c>
      <c r="Z373" s="145">
        <v>0</v>
      </c>
      <c r="AA373" s="145">
        <v>0</v>
      </c>
      <c r="AB373" s="145">
        <v>0</v>
      </c>
      <c r="AC373" s="145">
        <v>0</v>
      </c>
      <c r="AD373" s="133">
        <v>0.05</v>
      </c>
      <c r="AE373" s="133"/>
      <c r="AF373" s="133">
        <v>30</v>
      </c>
      <c r="AG373" s="133">
        <v>30</v>
      </c>
      <c r="AH373" s="144">
        <v>1</v>
      </c>
      <c r="AI373" s="144" t="s">
        <v>722</v>
      </c>
      <c r="AJ373" s="144" t="s">
        <v>695</v>
      </c>
      <c r="AK373" s="144"/>
      <c r="AL373" s="143"/>
      <c r="AM373" s="143"/>
      <c r="AN373" s="143"/>
      <c r="AO373" s="143"/>
      <c r="AP373" s="143"/>
      <c r="AQ373" s="143"/>
      <c r="AR373" s="142"/>
      <c r="AS373" s="142"/>
      <c r="AT373" s="142"/>
      <c r="AU373" s="141"/>
      <c r="AV373" s="141"/>
      <c r="AW373" s="141"/>
      <c r="AX373" s="140" t="s">
        <v>694</v>
      </c>
      <c r="AY373" s="140"/>
      <c r="AZ373" s="139"/>
      <c r="BA373" s="138"/>
      <c r="BB373" s="138"/>
      <c r="BC373" s="138"/>
      <c r="BD373" s="138"/>
      <c r="BE373" s="138"/>
      <c r="BF373" s="138"/>
      <c r="BG373" s="137"/>
      <c r="BH373" s="137"/>
      <c r="BI373" s="137"/>
      <c r="BJ373" s="137"/>
      <c r="BK373" s="136">
        <v>0</v>
      </c>
      <c r="BL373" s="136">
        <f t="shared" si="142"/>
        <v>1</v>
      </c>
      <c r="BM373" s="135"/>
      <c r="BN373" s="134">
        <v>0</v>
      </c>
      <c r="BO373" s="133"/>
      <c r="BP373" s="133"/>
      <c r="BQ373" s="133"/>
      <c r="BR373" s="133"/>
      <c r="BS373" s="133"/>
      <c r="BT373" s="133"/>
      <c r="BU373" s="132">
        <f t="shared" si="143"/>
        <v>0</v>
      </c>
      <c r="BV373" s="132"/>
      <c r="BW373" s="132"/>
      <c r="BX373" s="132"/>
      <c r="BY373" s="132"/>
      <c r="BZ373" s="132"/>
      <c r="CA373" s="132"/>
      <c r="CB373" s="131"/>
      <c r="CC373" s="131">
        <v>50</v>
      </c>
      <c r="CD373" s="131">
        <v>1000</v>
      </c>
      <c r="CE373" s="131">
        <v>1000</v>
      </c>
      <c r="CF373" s="131">
        <v>1000</v>
      </c>
      <c r="CG373" s="131">
        <v>1000</v>
      </c>
      <c r="CH373" s="131">
        <v>1000</v>
      </c>
      <c r="CI373" s="130" t="s">
        <v>949</v>
      </c>
      <c r="CJ373" s="129">
        <v>2000</v>
      </c>
      <c r="CK373" s="129">
        <v>2000</v>
      </c>
      <c r="CL373" s="129">
        <v>2000</v>
      </c>
      <c r="CM373" s="129">
        <v>2000</v>
      </c>
      <c r="CN373" s="129">
        <v>2000</v>
      </c>
      <c r="CO373" s="129">
        <v>2000</v>
      </c>
      <c r="CP373" s="129">
        <v>2000</v>
      </c>
      <c r="CQ373" s="129"/>
      <c r="CR373" s="128"/>
      <c r="CS373" s="128"/>
      <c r="CT373" s="128"/>
      <c r="CU373" s="128"/>
      <c r="CV373" s="128"/>
      <c r="CW373" s="128"/>
      <c r="CX373" s="128"/>
      <c r="CY373" s="128"/>
      <c r="CZ373" s="128"/>
      <c r="DA373" s="128"/>
      <c r="DB373" s="128"/>
      <c r="DC373" s="128"/>
      <c r="DD373" s="128"/>
    </row>
    <row r="374" spans="1:108" x14ac:dyDescent="0.25">
      <c r="A374" s="127" t="s">
        <v>954</v>
      </c>
      <c r="B374" s="127" t="s">
        <v>843</v>
      </c>
      <c r="C374" s="127" t="s">
        <v>931</v>
      </c>
      <c r="D374" s="127" t="s">
        <v>881</v>
      </c>
      <c r="E374" s="127" t="s">
        <v>953</v>
      </c>
      <c r="F374" s="1" t="s">
        <v>952</v>
      </c>
      <c r="G374" s="1" t="s">
        <v>791</v>
      </c>
      <c r="H374" s="126">
        <v>45</v>
      </c>
      <c r="I374" s="126">
        <v>40</v>
      </c>
      <c r="J374" s="126">
        <v>30</v>
      </c>
      <c r="K374" s="126">
        <v>28</v>
      </c>
      <c r="L374" s="126">
        <v>22</v>
      </c>
      <c r="M374" s="126">
        <v>18</v>
      </c>
      <c r="N374" s="126">
        <v>15</v>
      </c>
      <c r="O374" s="115">
        <v>0.9</v>
      </c>
      <c r="P374" s="126">
        <v>1.2</v>
      </c>
      <c r="Q374" s="126">
        <v>1.1000000000000001</v>
      </c>
      <c r="R374" s="126">
        <v>1</v>
      </c>
      <c r="S374" s="126">
        <v>0.95</v>
      </c>
      <c r="T374" s="126">
        <v>0.85</v>
      </c>
      <c r="U374" s="126">
        <v>0.8</v>
      </c>
      <c r="V374" s="126">
        <v>0.75</v>
      </c>
      <c r="W374" s="126"/>
      <c r="X374" s="126"/>
      <c r="Y374" s="126"/>
      <c r="Z374" s="126"/>
      <c r="AA374" s="126"/>
      <c r="AB374" s="126"/>
      <c r="AC374" s="126"/>
      <c r="AD374" s="115">
        <v>0.05</v>
      </c>
      <c r="AE374" s="115"/>
      <c r="AF374" s="115">
        <v>30</v>
      </c>
      <c r="AG374" s="115">
        <v>30</v>
      </c>
      <c r="AH374" s="125">
        <v>1</v>
      </c>
      <c r="AI374" s="125" t="s">
        <v>722</v>
      </c>
      <c r="AJ374" s="125" t="s">
        <v>695</v>
      </c>
      <c r="AK374" s="125"/>
      <c r="AL374" s="124"/>
      <c r="AM374" s="124"/>
      <c r="AN374" s="124"/>
      <c r="AO374" s="124"/>
      <c r="AP374" s="124"/>
      <c r="AQ374" s="124"/>
      <c r="AR374" s="123"/>
      <c r="AS374" s="123"/>
      <c r="AT374" s="123"/>
      <c r="AU374" s="122"/>
      <c r="AV374" s="122"/>
      <c r="AW374" s="122"/>
      <c r="AX374" s="120" t="s">
        <v>694</v>
      </c>
      <c r="AY374" s="120"/>
      <c r="AZ374" s="121"/>
      <c r="BA374" s="120"/>
      <c r="BB374" s="120"/>
      <c r="BC374" s="120"/>
      <c r="BD374" s="120"/>
      <c r="BE374" s="120"/>
      <c r="BF374" s="120"/>
      <c r="BG374" s="119"/>
      <c r="BH374" s="119"/>
      <c r="BI374" s="119"/>
      <c r="BJ374" s="119"/>
      <c r="BK374" s="118">
        <v>0</v>
      </c>
      <c r="BL374" s="118">
        <f t="shared" si="142"/>
        <v>1</v>
      </c>
      <c r="BM374" s="117"/>
      <c r="BN374" s="116">
        <v>0</v>
      </c>
      <c r="BO374" s="115"/>
      <c r="BP374" s="115"/>
      <c r="BQ374" s="115"/>
      <c r="BR374" s="115"/>
      <c r="BS374" s="115"/>
      <c r="BT374" s="115"/>
      <c r="BU374" s="114">
        <f t="shared" si="143"/>
        <v>0</v>
      </c>
      <c r="BV374" s="114"/>
      <c r="BW374" s="114"/>
      <c r="BX374" s="114"/>
      <c r="BY374" s="114"/>
      <c r="BZ374" s="114"/>
      <c r="CA374" s="114"/>
      <c r="CB374" s="113"/>
      <c r="CC374" s="113">
        <v>50</v>
      </c>
      <c r="CD374" s="113">
        <v>1000</v>
      </c>
      <c r="CE374" s="113">
        <v>1000</v>
      </c>
      <c r="CF374" s="113">
        <v>1000</v>
      </c>
      <c r="CG374" s="113">
        <v>1000</v>
      </c>
      <c r="CH374" s="113">
        <v>1000</v>
      </c>
      <c r="CI374" s="112" t="s">
        <v>945</v>
      </c>
      <c r="CJ374" s="111"/>
      <c r="CK374" s="111"/>
      <c r="CL374" s="111"/>
      <c r="CM374" s="111"/>
      <c r="CN374" s="111"/>
      <c r="CO374" s="111"/>
      <c r="CP374" s="111"/>
      <c r="CQ374" s="111"/>
      <c r="CR374" s="110"/>
      <c r="CS374" s="110"/>
      <c r="CT374" s="110"/>
      <c r="CU374" s="110"/>
      <c r="CV374" s="110"/>
      <c r="CW374" s="110"/>
      <c r="CX374" s="110"/>
      <c r="CY374" s="110"/>
      <c r="CZ374" s="110"/>
      <c r="DA374" s="110"/>
      <c r="DB374" s="110"/>
      <c r="DC374" s="110"/>
      <c r="DD374" s="110"/>
    </row>
    <row r="375" spans="1:108" x14ac:dyDescent="0.25">
      <c r="A375" s="146" t="s">
        <v>951</v>
      </c>
      <c r="B375" s="146" t="s">
        <v>843</v>
      </c>
      <c r="C375" s="146" t="s">
        <v>931</v>
      </c>
      <c r="D375" s="146" t="s">
        <v>881</v>
      </c>
      <c r="E375" s="146" t="s">
        <v>947</v>
      </c>
      <c r="F375" s="3" t="s">
        <v>950</v>
      </c>
      <c r="G375" s="3" t="s">
        <v>791</v>
      </c>
      <c r="H375" s="145">
        <v>60</v>
      </c>
      <c r="I375" s="145">
        <v>50</v>
      </c>
      <c r="J375" s="145">
        <v>25</v>
      </c>
      <c r="K375" s="145">
        <v>23</v>
      </c>
      <c r="L375" s="145">
        <v>22</v>
      </c>
      <c r="M375" s="145">
        <v>21</v>
      </c>
      <c r="N375" s="145">
        <v>20</v>
      </c>
      <c r="O375" s="133">
        <v>0.9</v>
      </c>
      <c r="P375" s="145">
        <v>1.4</v>
      </c>
      <c r="Q375" s="145">
        <v>1.3</v>
      </c>
      <c r="R375" s="145">
        <v>1</v>
      </c>
      <c r="S375" s="145">
        <v>0.95</v>
      </c>
      <c r="T375" s="145">
        <v>0.9</v>
      </c>
      <c r="U375" s="145">
        <v>0.85</v>
      </c>
      <c r="V375" s="145">
        <v>0.8</v>
      </c>
      <c r="W375" s="145">
        <v>0</v>
      </c>
      <c r="X375" s="145">
        <v>0</v>
      </c>
      <c r="Y375" s="145">
        <v>0</v>
      </c>
      <c r="Z375" s="145">
        <v>0</v>
      </c>
      <c r="AA375" s="145">
        <v>0</v>
      </c>
      <c r="AB375" s="145">
        <v>0</v>
      </c>
      <c r="AC375" s="145">
        <v>0</v>
      </c>
      <c r="AD375" s="133">
        <v>0.05</v>
      </c>
      <c r="AE375" s="133"/>
      <c r="AF375" s="133">
        <v>30</v>
      </c>
      <c r="AG375" s="133">
        <v>30</v>
      </c>
      <c r="AH375" s="144">
        <v>1</v>
      </c>
      <c r="AI375" s="144" t="s">
        <v>722</v>
      </c>
      <c r="AJ375" s="144" t="s">
        <v>695</v>
      </c>
      <c r="AK375" s="144"/>
      <c r="AL375" s="143"/>
      <c r="AM375" s="143"/>
      <c r="AN375" s="143"/>
      <c r="AO375" s="143"/>
      <c r="AP375" s="143"/>
      <c r="AQ375" s="143"/>
      <c r="AR375" s="142"/>
      <c r="AS375" s="142"/>
      <c r="AT375" s="142"/>
      <c r="AU375" s="141"/>
      <c r="AV375" s="141"/>
      <c r="AW375" s="141"/>
      <c r="AX375" s="140" t="s">
        <v>694</v>
      </c>
      <c r="AY375" s="140"/>
      <c r="AZ375" s="139"/>
      <c r="BA375" s="138"/>
      <c r="BB375" s="138"/>
      <c r="BC375" s="138"/>
      <c r="BD375" s="138"/>
      <c r="BE375" s="138"/>
      <c r="BF375" s="138"/>
      <c r="BG375" s="137"/>
      <c r="BH375" s="137"/>
      <c r="BI375" s="137"/>
      <c r="BJ375" s="137"/>
      <c r="BK375" s="136">
        <v>0</v>
      </c>
      <c r="BL375" s="136">
        <f t="shared" si="142"/>
        <v>1</v>
      </c>
      <c r="BM375" s="135"/>
      <c r="BN375" s="134">
        <v>0</v>
      </c>
      <c r="BO375" s="133"/>
      <c r="BP375" s="133"/>
      <c r="BQ375" s="133"/>
      <c r="BR375" s="133"/>
      <c r="BS375" s="133"/>
      <c r="BT375" s="133"/>
      <c r="BU375" s="132">
        <f t="shared" si="143"/>
        <v>0</v>
      </c>
      <c r="BV375" s="132"/>
      <c r="BW375" s="132"/>
      <c r="BX375" s="132"/>
      <c r="BY375" s="132"/>
      <c r="BZ375" s="132"/>
      <c r="CA375" s="132"/>
      <c r="CB375" s="131"/>
      <c r="CC375" s="131">
        <v>50</v>
      </c>
      <c r="CD375" s="131">
        <v>1000</v>
      </c>
      <c r="CE375" s="131">
        <v>1000</v>
      </c>
      <c r="CF375" s="131">
        <v>1000</v>
      </c>
      <c r="CG375" s="131">
        <v>1000</v>
      </c>
      <c r="CH375" s="131">
        <v>1000</v>
      </c>
      <c r="CI375" s="130" t="s">
        <v>949</v>
      </c>
      <c r="CJ375" s="129"/>
      <c r="CK375" s="129"/>
      <c r="CL375" s="129"/>
      <c r="CM375" s="129"/>
      <c r="CN375" s="129"/>
      <c r="CO375" s="129"/>
      <c r="CP375" s="129"/>
      <c r="CQ375" s="129"/>
      <c r="CR375" s="128"/>
      <c r="CS375" s="128"/>
      <c r="CT375" s="128"/>
      <c r="CU375" s="128"/>
      <c r="CV375" s="128"/>
      <c r="CW375" s="128"/>
      <c r="CX375" s="128"/>
      <c r="CY375" s="128"/>
      <c r="CZ375" s="128"/>
      <c r="DA375" s="128"/>
      <c r="DB375" s="128"/>
      <c r="DC375" s="128"/>
      <c r="DD375" s="128"/>
    </row>
    <row r="376" spans="1:108" x14ac:dyDescent="0.25">
      <c r="A376" s="127" t="s">
        <v>948</v>
      </c>
      <c r="B376" s="127" t="s">
        <v>843</v>
      </c>
      <c r="C376" s="127" t="s">
        <v>931</v>
      </c>
      <c r="D376" s="127" t="s">
        <v>881</v>
      </c>
      <c r="E376" s="127" t="s">
        <v>947</v>
      </c>
      <c r="F376" s="1" t="s">
        <v>946</v>
      </c>
      <c r="G376" s="1" t="s">
        <v>791</v>
      </c>
      <c r="H376" s="126">
        <v>45</v>
      </c>
      <c r="I376" s="126">
        <v>40</v>
      </c>
      <c r="J376" s="126">
        <v>30</v>
      </c>
      <c r="K376" s="126">
        <v>28</v>
      </c>
      <c r="L376" s="126">
        <v>22</v>
      </c>
      <c r="M376" s="126">
        <v>18</v>
      </c>
      <c r="N376" s="126">
        <v>15</v>
      </c>
      <c r="O376" s="115">
        <v>0.9</v>
      </c>
      <c r="P376" s="126">
        <v>1.2</v>
      </c>
      <c r="Q376" s="126">
        <v>1.1000000000000001</v>
      </c>
      <c r="R376" s="126">
        <v>1</v>
      </c>
      <c r="S376" s="126">
        <v>0.95</v>
      </c>
      <c r="T376" s="126">
        <v>0.85</v>
      </c>
      <c r="U376" s="126">
        <v>0.8</v>
      </c>
      <c r="V376" s="126">
        <v>0.75</v>
      </c>
      <c r="W376" s="126"/>
      <c r="X376" s="126"/>
      <c r="Y376" s="126"/>
      <c r="Z376" s="126"/>
      <c r="AA376" s="126"/>
      <c r="AB376" s="126"/>
      <c r="AC376" s="126"/>
      <c r="AD376" s="115">
        <v>0.05</v>
      </c>
      <c r="AE376" s="115"/>
      <c r="AF376" s="115">
        <v>30</v>
      </c>
      <c r="AG376" s="115">
        <v>30</v>
      </c>
      <c r="AH376" s="125">
        <v>1</v>
      </c>
      <c r="AI376" s="125" t="s">
        <v>722</v>
      </c>
      <c r="AJ376" s="125" t="s">
        <v>695</v>
      </c>
      <c r="AK376" s="125"/>
      <c r="AL376" s="124"/>
      <c r="AM376" s="124"/>
      <c r="AN376" s="124"/>
      <c r="AO376" s="124"/>
      <c r="AP376" s="124"/>
      <c r="AQ376" s="124"/>
      <c r="AR376" s="123"/>
      <c r="AS376" s="123"/>
      <c r="AT376" s="123"/>
      <c r="AU376" s="122"/>
      <c r="AV376" s="122"/>
      <c r="AW376" s="122"/>
      <c r="AX376" s="120" t="s">
        <v>694</v>
      </c>
      <c r="AY376" s="120"/>
      <c r="AZ376" s="121"/>
      <c r="BA376" s="120"/>
      <c r="BB376" s="120"/>
      <c r="BC376" s="120"/>
      <c r="BD376" s="120"/>
      <c r="BE376" s="120"/>
      <c r="BF376" s="120"/>
      <c r="BG376" s="119"/>
      <c r="BH376" s="119"/>
      <c r="BI376" s="119"/>
      <c r="BJ376" s="119"/>
      <c r="BK376" s="118">
        <v>0</v>
      </c>
      <c r="BL376" s="118">
        <f t="shared" si="142"/>
        <v>1</v>
      </c>
      <c r="BM376" s="117"/>
      <c r="BN376" s="116">
        <v>0</v>
      </c>
      <c r="BO376" s="115"/>
      <c r="BP376" s="115"/>
      <c r="BQ376" s="115"/>
      <c r="BR376" s="115"/>
      <c r="BS376" s="115"/>
      <c r="BT376" s="115"/>
      <c r="BU376" s="114">
        <f t="shared" si="143"/>
        <v>0</v>
      </c>
      <c r="BV376" s="114"/>
      <c r="BW376" s="114"/>
      <c r="BX376" s="114"/>
      <c r="BY376" s="114"/>
      <c r="BZ376" s="114"/>
      <c r="CA376" s="114"/>
      <c r="CB376" s="113"/>
      <c r="CC376" s="113">
        <v>50</v>
      </c>
      <c r="CD376" s="113">
        <v>1000</v>
      </c>
      <c r="CE376" s="113">
        <v>1000</v>
      </c>
      <c r="CF376" s="113">
        <v>1000</v>
      </c>
      <c r="CG376" s="113">
        <v>1000</v>
      </c>
      <c r="CH376" s="113">
        <v>1000</v>
      </c>
      <c r="CI376" s="112" t="s">
        <v>945</v>
      </c>
      <c r="CJ376" s="111"/>
      <c r="CK376" s="111"/>
      <c r="CL376" s="111"/>
      <c r="CM376" s="111"/>
      <c r="CN376" s="111"/>
      <c r="CO376" s="111"/>
      <c r="CP376" s="111"/>
      <c r="CQ376" s="111"/>
      <c r="CR376" s="110"/>
      <c r="CS376" s="110"/>
      <c r="CT376" s="110"/>
      <c r="CU376" s="110"/>
      <c r="CV376" s="110"/>
      <c r="CW376" s="110"/>
      <c r="CX376" s="110"/>
      <c r="CY376" s="110"/>
      <c r="CZ376" s="110"/>
      <c r="DA376" s="110"/>
      <c r="DB376" s="110"/>
      <c r="DC376" s="110"/>
      <c r="DD376" s="110"/>
    </row>
    <row r="377" spans="1:108" x14ac:dyDescent="0.25">
      <c r="A377" s="146" t="s">
        <v>944</v>
      </c>
      <c r="B377" s="146" t="s">
        <v>843</v>
      </c>
      <c r="C377" s="146" t="s">
        <v>931</v>
      </c>
      <c r="D377" s="146" t="s">
        <v>841</v>
      </c>
      <c r="E377" s="146" t="s">
        <v>937</v>
      </c>
      <c r="F377" s="3" t="s">
        <v>943</v>
      </c>
      <c r="G377" s="3" t="s">
        <v>791</v>
      </c>
      <c r="H377" s="145">
        <v>9.5</v>
      </c>
      <c r="I377" s="145">
        <v>8.5</v>
      </c>
      <c r="J377" s="145">
        <v>7</v>
      </c>
      <c r="K377" s="145">
        <v>6</v>
      </c>
      <c r="L377" s="145">
        <v>5</v>
      </c>
      <c r="M377" s="145">
        <v>4.5</v>
      </c>
      <c r="N377" s="145">
        <v>4</v>
      </c>
      <c r="O377" s="133">
        <v>0.9</v>
      </c>
      <c r="P377" s="145">
        <v>0.5</v>
      </c>
      <c r="Q377" s="145">
        <v>0.45</v>
      </c>
      <c r="R377" s="145">
        <v>0.35</v>
      </c>
      <c r="S377" s="145">
        <v>0.35</v>
      </c>
      <c r="T377" s="145">
        <v>0.25</v>
      </c>
      <c r="U377" s="145">
        <v>0.2</v>
      </c>
      <c r="V377" s="145">
        <v>0.15</v>
      </c>
      <c r="W377" s="145">
        <v>0</v>
      </c>
      <c r="X377" s="145">
        <v>0</v>
      </c>
      <c r="Y377" s="145">
        <v>0</v>
      </c>
      <c r="Z377" s="145">
        <v>0</v>
      </c>
      <c r="AA377" s="145">
        <v>0</v>
      </c>
      <c r="AB377" s="145">
        <v>0</v>
      </c>
      <c r="AC377" s="145">
        <v>0</v>
      </c>
      <c r="AD377" s="133">
        <v>0.05</v>
      </c>
      <c r="AE377" s="133"/>
      <c r="AF377" s="133">
        <v>30</v>
      </c>
      <c r="AG377" s="133">
        <v>30</v>
      </c>
      <c r="AH377" s="144">
        <v>1</v>
      </c>
      <c r="AI377" s="144" t="s">
        <v>722</v>
      </c>
      <c r="AJ377" s="144" t="s">
        <v>695</v>
      </c>
      <c r="AK377" s="144"/>
      <c r="AL377" s="143"/>
      <c r="AM377" s="143"/>
      <c r="AN377" s="143"/>
      <c r="AO377" s="143"/>
      <c r="AP377" s="143"/>
      <c r="AQ377" s="143"/>
      <c r="AR377" s="142"/>
      <c r="AS377" s="142"/>
      <c r="AT377" s="142"/>
      <c r="AU377" s="141"/>
      <c r="AV377" s="141"/>
      <c r="AW377" s="141"/>
      <c r="AX377" s="140" t="s">
        <v>694</v>
      </c>
      <c r="AY377" s="140"/>
      <c r="AZ377" s="139"/>
      <c r="BA377" s="138"/>
      <c r="BB377" s="138"/>
      <c r="BC377" s="138"/>
      <c r="BD377" s="138"/>
      <c r="BE377" s="138"/>
      <c r="BF377" s="138"/>
      <c r="BG377" s="137"/>
      <c r="BH377" s="137"/>
      <c r="BI377" s="137"/>
      <c r="BJ377" s="137"/>
      <c r="BK377" s="136">
        <v>0</v>
      </c>
      <c r="BL377" s="136">
        <f t="shared" si="142"/>
        <v>1</v>
      </c>
      <c r="BM377" s="135"/>
      <c r="BN377" s="134">
        <v>0</v>
      </c>
      <c r="BO377" s="133"/>
      <c r="BP377" s="133"/>
      <c r="BQ377" s="133"/>
      <c r="BR377" s="133"/>
      <c r="BS377" s="133"/>
      <c r="BT377" s="133"/>
      <c r="BU377" s="132">
        <f t="shared" si="143"/>
        <v>0</v>
      </c>
      <c r="BV377" s="132"/>
      <c r="BW377" s="132"/>
      <c r="BX377" s="132"/>
      <c r="BY377" s="132"/>
      <c r="BZ377" s="132"/>
      <c r="CA377" s="132"/>
      <c r="CB377" s="131"/>
      <c r="CC377" s="131">
        <v>50</v>
      </c>
      <c r="CD377" s="131">
        <v>1000</v>
      </c>
      <c r="CE377" s="131">
        <v>1000</v>
      </c>
      <c r="CF377" s="131">
        <v>1000</v>
      </c>
      <c r="CG377" s="131">
        <v>1000</v>
      </c>
      <c r="CH377" s="131">
        <v>1000</v>
      </c>
      <c r="CI377" s="130" t="s">
        <v>942</v>
      </c>
      <c r="CJ377" s="129"/>
      <c r="CK377" s="129"/>
      <c r="CL377" s="129"/>
      <c r="CM377" s="129"/>
      <c r="CN377" s="129"/>
      <c r="CO377" s="129"/>
      <c r="CP377" s="129"/>
      <c r="CQ377" s="129"/>
      <c r="CR377" s="128"/>
      <c r="CS377" s="128"/>
      <c r="CT377" s="128"/>
      <c r="CU377" s="128"/>
      <c r="CV377" s="128"/>
      <c r="CW377" s="128"/>
      <c r="CX377" s="128"/>
      <c r="CY377" s="128"/>
      <c r="CZ377" s="128"/>
      <c r="DA377" s="128"/>
      <c r="DB377" s="128"/>
      <c r="DC377" s="128"/>
      <c r="DD377" s="128"/>
    </row>
    <row r="378" spans="1:108" x14ac:dyDescent="0.25">
      <c r="A378" s="127" t="s">
        <v>941</v>
      </c>
      <c r="B378" s="127" t="s">
        <v>843</v>
      </c>
      <c r="C378" s="127" t="s">
        <v>931</v>
      </c>
      <c r="D378" s="127" t="s">
        <v>881</v>
      </c>
      <c r="E378" s="127" t="s">
        <v>937</v>
      </c>
      <c r="F378" s="1" t="s">
        <v>940</v>
      </c>
      <c r="G378" s="1" t="s">
        <v>791</v>
      </c>
      <c r="H378" s="126">
        <v>2</v>
      </c>
      <c r="I378" s="126">
        <v>1.8</v>
      </c>
      <c r="J378" s="126">
        <v>1.6</v>
      </c>
      <c r="K378" s="126">
        <v>1.5</v>
      </c>
      <c r="L378" s="126">
        <v>1.4</v>
      </c>
      <c r="M378" s="126">
        <v>1.3</v>
      </c>
      <c r="N378" s="126">
        <v>1.2</v>
      </c>
      <c r="O378" s="115">
        <v>0.9</v>
      </c>
      <c r="P378" s="126">
        <v>0.08</v>
      </c>
      <c r="Q378" s="126">
        <v>7.0000000000000007E-2</v>
      </c>
      <c r="R378" s="126">
        <v>0.06</v>
      </c>
      <c r="S378" s="126">
        <v>0.06</v>
      </c>
      <c r="T378" s="126">
        <v>0.05</v>
      </c>
      <c r="U378" s="126">
        <v>0.05</v>
      </c>
      <c r="V378" s="126">
        <v>0.05</v>
      </c>
      <c r="W378" s="126">
        <v>0</v>
      </c>
      <c r="X378" s="126">
        <v>0</v>
      </c>
      <c r="Y378" s="126">
        <v>0</v>
      </c>
      <c r="Z378" s="126">
        <v>0</v>
      </c>
      <c r="AA378" s="126">
        <v>0</v>
      </c>
      <c r="AB378" s="126">
        <v>0</v>
      </c>
      <c r="AC378" s="126">
        <v>0</v>
      </c>
      <c r="AD378" s="115">
        <v>0.05</v>
      </c>
      <c r="AE378" s="115">
        <v>0</v>
      </c>
      <c r="AF378" s="115">
        <v>30</v>
      </c>
      <c r="AG378" s="115">
        <v>30</v>
      </c>
      <c r="AH378" s="125">
        <v>1</v>
      </c>
      <c r="AI378" s="125" t="s">
        <v>722</v>
      </c>
      <c r="AJ378" s="125" t="s">
        <v>695</v>
      </c>
      <c r="AK378" s="125"/>
      <c r="AL378" s="124"/>
      <c r="AM378" s="124"/>
      <c r="AN378" s="124"/>
      <c r="AO378" s="124"/>
      <c r="AP378" s="124"/>
      <c r="AQ378" s="124"/>
      <c r="AR378" s="123"/>
      <c r="AS378" s="123"/>
      <c r="AT378" s="123"/>
      <c r="AU378" s="122"/>
      <c r="AV378" s="122"/>
      <c r="AW378" s="122"/>
      <c r="AX378" s="120" t="s">
        <v>694</v>
      </c>
      <c r="AY378" s="120"/>
      <c r="AZ378" s="121"/>
      <c r="BA378" s="120"/>
      <c r="BB378" s="120"/>
      <c r="BC378" s="120"/>
      <c r="BD378" s="120"/>
      <c r="BE378" s="120"/>
      <c r="BF378" s="120"/>
      <c r="BG378" s="119"/>
      <c r="BH378" s="119"/>
      <c r="BI378" s="119"/>
      <c r="BJ378" s="119"/>
      <c r="BK378" s="118">
        <v>0</v>
      </c>
      <c r="BL378" s="118">
        <f t="shared" si="142"/>
        <v>1</v>
      </c>
      <c r="BM378" s="117"/>
      <c r="BN378" s="116">
        <v>0</v>
      </c>
      <c r="BO378" s="115"/>
      <c r="BP378" s="115"/>
      <c r="BQ378" s="115"/>
      <c r="BR378" s="115"/>
      <c r="BS378" s="115"/>
      <c r="BT378" s="115"/>
      <c r="BU378" s="114">
        <f t="shared" si="143"/>
        <v>0</v>
      </c>
      <c r="BV378" s="114"/>
      <c r="BW378" s="114"/>
      <c r="BX378" s="114"/>
      <c r="BY378" s="114"/>
      <c r="BZ378" s="114"/>
      <c r="CA378" s="114"/>
      <c r="CB378" s="113">
        <v>0</v>
      </c>
      <c r="CC378" s="113">
        <v>50</v>
      </c>
      <c r="CD378" s="113">
        <v>1000</v>
      </c>
      <c r="CE378" s="113">
        <v>1000</v>
      </c>
      <c r="CF378" s="113">
        <v>1000</v>
      </c>
      <c r="CG378" s="113">
        <v>1000</v>
      </c>
      <c r="CH378" s="113">
        <v>1000</v>
      </c>
      <c r="CI378" s="112" t="s">
        <v>939</v>
      </c>
      <c r="CJ378" s="111">
        <v>1000</v>
      </c>
      <c r="CK378" s="111">
        <v>1000</v>
      </c>
      <c r="CL378" s="111">
        <v>1000</v>
      </c>
      <c r="CM378" s="111">
        <v>1000</v>
      </c>
      <c r="CN378" s="111">
        <v>1000</v>
      </c>
      <c r="CO378" s="111">
        <v>1000</v>
      </c>
      <c r="CP378" s="111">
        <v>1000</v>
      </c>
      <c r="CQ378" s="111"/>
      <c r="CR378" s="110"/>
      <c r="CS378" s="110"/>
      <c r="CT378" s="110"/>
      <c r="CU378" s="110"/>
      <c r="CV378" s="110"/>
      <c r="CW378" s="110"/>
      <c r="CX378" s="110"/>
      <c r="CY378" s="110"/>
      <c r="CZ378" s="110"/>
      <c r="DA378" s="110"/>
      <c r="DB378" s="110"/>
      <c r="DC378" s="110"/>
      <c r="DD378" s="110"/>
    </row>
    <row r="379" spans="1:108" x14ac:dyDescent="0.25">
      <c r="A379" s="146" t="s">
        <v>938</v>
      </c>
      <c r="B379" s="146" t="s">
        <v>843</v>
      </c>
      <c r="C379" s="146" t="s">
        <v>931</v>
      </c>
      <c r="D379" s="146" t="s">
        <v>881</v>
      </c>
      <c r="E379" s="146" t="s">
        <v>937</v>
      </c>
      <c r="F379" s="3" t="s">
        <v>936</v>
      </c>
      <c r="G379" s="3" t="s">
        <v>791</v>
      </c>
      <c r="H379" s="145">
        <v>8</v>
      </c>
      <c r="I379" s="145">
        <v>7</v>
      </c>
      <c r="J379" s="145">
        <v>5</v>
      </c>
      <c r="K379" s="145">
        <v>4</v>
      </c>
      <c r="L379" s="145">
        <v>2</v>
      </c>
      <c r="M379" s="145">
        <v>1.5</v>
      </c>
      <c r="N379" s="145">
        <v>1</v>
      </c>
      <c r="O379" s="133">
        <v>0.9</v>
      </c>
      <c r="P379" s="145">
        <v>0.15</v>
      </c>
      <c r="Q379" s="145">
        <v>0.14000000000000001</v>
      </c>
      <c r="R379" s="145">
        <v>0.12</v>
      </c>
      <c r="S379" s="145">
        <v>0.1</v>
      </c>
      <c r="T379" s="145">
        <v>0.05</v>
      </c>
      <c r="U379" s="145">
        <v>0.04</v>
      </c>
      <c r="V379" s="145">
        <v>0.03</v>
      </c>
      <c r="W379" s="145">
        <v>0</v>
      </c>
      <c r="X379" s="145">
        <v>0</v>
      </c>
      <c r="Y379" s="145">
        <v>0</v>
      </c>
      <c r="Z379" s="145">
        <v>0</v>
      </c>
      <c r="AA379" s="145">
        <v>0</v>
      </c>
      <c r="AB379" s="145">
        <v>0</v>
      </c>
      <c r="AC379" s="145">
        <v>0</v>
      </c>
      <c r="AD379" s="133">
        <v>0.05</v>
      </c>
      <c r="AE379" s="133"/>
      <c r="AF379" s="133">
        <v>30</v>
      </c>
      <c r="AG379" s="133">
        <v>30</v>
      </c>
      <c r="AH379" s="144">
        <v>1</v>
      </c>
      <c r="AI379" s="144" t="s">
        <v>852</v>
      </c>
      <c r="AJ379" s="144" t="s">
        <v>695</v>
      </c>
      <c r="AK379" s="144"/>
      <c r="AL379" s="143"/>
      <c r="AM379" s="143"/>
      <c r="AN379" s="143"/>
      <c r="AO379" s="143"/>
      <c r="AP379" s="143"/>
      <c r="AQ379" s="143"/>
      <c r="AR379" s="142">
        <v>9.7E-5</v>
      </c>
      <c r="AS379" s="142">
        <v>1</v>
      </c>
      <c r="AT379" s="142" t="s">
        <v>850</v>
      </c>
      <c r="AU379" s="141"/>
      <c r="AV379" s="141"/>
      <c r="AW379" s="141"/>
      <c r="AX379" s="140" t="s">
        <v>694</v>
      </c>
      <c r="AY379" s="140"/>
      <c r="AZ379" s="139"/>
      <c r="BA379" s="138"/>
      <c r="BB379" s="138"/>
      <c r="BC379" s="138"/>
      <c r="BD379" s="138"/>
      <c r="BE379" s="138"/>
      <c r="BF379" s="138"/>
      <c r="BG379" s="137"/>
      <c r="BH379" s="137"/>
      <c r="BI379" s="137"/>
      <c r="BJ379" s="137"/>
      <c r="BK379" s="136">
        <v>1</v>
      </c>
      <c r="BL379" s="136">
        <f t="shared" si="142"/>
        <v>1</v>
      </c>
      <c r="BM379" s="135"/>
      <c r="BN379" s="134">
        <v>0</v>
      </c>
      <c r="BO379" s="133"/>
      <c r="BP379" s="133"/>
      <c r="BQ379" s="133"/>
      <c r="BR379" s="133"/>
      <c r="BS379" s="133"/>
      <c r="BT379" s="133"/>
      <c r="BU379" s="132">
        <f t="shared" si="143"/>
        <v>0</v>
      </c>
      <c r="BV379" s="132"/>
      <c r="BW379" s="132"/>
      <c r="BX379" s="132"/>
      <c r="BY379" s="132"/>
      <c r="BZ379" s="132"/>
      <c r="CA379" s="132"/>
      <c r="CB379" s="131"/>
      <c r="CC379" s="131"/>
      <c r="CD379" s="131">
        <v>10</v>
      </c>
      <c r="CE379" s="131">
        <v>50</v>
      </c>
      <c r="CF379" s="131">
        <v>100</v>
      </c>
      <c r="CG379" s="131">
        <v>250</v>
      </c>
      <c r="CH379" s="131">
        <v>500</v>
      </c>
      <c r="CI379" s="130" t="s">
        <v>935</v>
      </c>
      <c r="CJ379" s="129">
        <v>500</v>
      </c>
      <c r="CK379" s="129">
        <v>500</v>
      </c>
      <c r="CL379" s="129">
        <v>500</v>
      </c>
      <c r="CM379" s="129">
        <v>500</v>
      </c>
      <c r="CN379" s="129">
        <v>500</v>
      </c>
      <c r="CO379" s="129">
        <v>500</v>
      </c>
      <c r="CP379" s="129">
        <v>500</v>
      </c>
      <c r="CQ379" s="129"/>
      <c r="CR379" s="128"/>
      <c r="CS379" s="128"/>
      <c r="CT379" s="128"/>
      <c r="CU379" s="128"/>
      <c r="CV379" s="128"/>
      <c r="CW379" s="128"/>
      <c r="CX379" s="128"/>
      <c r="CY379" s="128"/>
      <c r="CZ379" s="128"/>
      <c r="DA379" s="128"/>
      <c r="DB379" s="128"/>
      <c r="DC379" s="128"/>
      <c r="DD379" s="128"/>
    </row>
    <row r="380" spans="1:108" x14ac:dyDescent="0.25">
      <c r="A380" s="127" t="s">
        <v>934</v>
      </c>
      <c r="B380" s="127" t="s">
        <v>843</v>
      </c>
      <c r="C380" s="127" t="s">
        <v>931</v>
      </c>
      <c r="D380" s="127" t="s">
        <v>881</v>
      </c>
      <c r="E380" s="127" t="s">
        <v>930</v>
      </c>
      <c r="F380" s="1" t="s">
        <v>933</v>
      </c>
      <c r="G380" s="1" t="s">
        <v>791</v>
      </c>
      <c r="H380" s="126">
        <v>1</v>
      </c>
      <c r="I380" s="126">
        <v>1</v>
      </c>
      <c r="J380" s="126">
        <v>1</v>
      </c>
      <c r="K380" s="126">
        <v>1</v>
      </c>
      <c r="L380" s="126">
        <v>1</v>
      </c>
      <c r="M380" s="126">
        <v>1</v>
      </c>
      <c r="N380" s="126">
        <v>1</v>
      </c>
      <c r="O380" s="115">
        <v>0.9</v>
      </c>
      <c r="P380" s="126">
        <v>0.04</v>
      </c>
      <c r="Q380" s="126">
        <v>0.04</v>
      </c>
      <c r="R380" s="126">
        <v>0.04</v>
      </c>
      <c r="S380" s="126">
        <v>0.04</v>
      </c>
      <c r="T380" s="126">
        <v>0.04</v>
      </c>
      <c r="U380" s="126">
        <v>0.04</v>
      </c>
      <c r="V380" s="126">
        <v>0.04</v>
      </c>
      <c r="W380" s="126"/>
      <c r="X380" s="126"/>
      <c r="Y380" s="126"/>
      <c r="Z380" s="126"/>
      <c r="AA380" s="126"/>
      <c r="AB380" s="126"/>
      <c r="AC380" s="126"/>
      <c r="AD380" s="115">
        <v>0.05</v>
      </c>
      <c r="AE380" s="115"/>
      <c r="AF380" s="115">
        <v>30</v>
      </c>
      <c r="AG380" s="115">
        <v>30</v>
      </c>
      <c r="AH380" s="125">
        <v>1</v>
      </c>
      <c r="AI380" s="125" t="s">
        <v>722</v>
      </c>
      <c r="AJ380" s="125" t="s">
        <v>695</v>
      </c>
      <c r="AK380" s="125"/>
      <c r="AL380" s="124"/>
      <c r="AM380" s="124"/>
      <c r="AN380" s="124"/>
      <c r="AO380" s="124"/>
      <c r="AP380" s="124"/>
      <c r="AQ380" s="124"/>
      <c r="AR380" s="123"/>
      <c r="AS380" s="123"/>
      <c r="AT380" s="123"/>
      <c r="AU380" s="122"/>
      <c r="AV380" s="122"/>
      <c r="AW380" s="122"/>
      <c r="AX380" s="120" t="s">
        <v>694</v>
      </c>
      <c r="AY380" s="120"/>
      <c r="AZ380" s="121"/>
      <c r="BA380" s="120"/>
      <c r="BB380" s="120"/>
      <c r="BC380" s="120"/>
      <c r="BD380" s="120"/>
      <c r="BE380" s="120"/>
      <c r="BF380" s="120"/>
      <c r="BG380" s="119"/>
      <c r="BH380" s="119"/>
      <c r="BI380" s="119"/>
      <c r="BJ380" s="119"/>
      <c r="BK380" s="118">
        <v>0</v>
      </c>
      <c r="BL380" s="118">
        <f t="shared" si="142"/>
        <v>1</v>
      </c>
      <c r="BM380" s="117"/>
      <c r="BN380" s="116">
        <v>0</v>
      </c>
      <c r="BO380" s="115"/>
      <c r="BP380" s="115"/>
      <c r="BQ380" s="115"/>
      <c r="BR380" s="115"/>
      <c r="BS380" s="115"/>
      <c r="BT380" s="115"/>
      <c r="BU380" s="114">
        <f t="shared" si="143"/>
        <v>0</v>
      </c>
      <c r="BV380" s="114"/>
      <c r="BW380" s="114"/>
      <c r="BX380" s="114"/>
      <c r="BY380" s="114"/>
      <c r="BZ380" s="114"/>
      <c r="CA380" s="114"/>
      <c r="CB380" s="113"/>
      <c r="CC380" s="113">
        <v>50</v>
      </c>
      <c r="CD380" s="113">
        <v>1000</v>
      </c>
      <c r="CE380" s="113">
        <v>1000</v>
      </c>
      <c r="CF380" s="113">
        <v>1000</v>
      </c>
      <c r="CG380" s="113">
        <v>1000</v>
      </c>
      <c r="CH380" s="113">
        <v>1000</v>
      </c>
      <c r="CI380" s="112" t="s">
        <v>928</v>
      </c>
      <c r="CJ380" s="111">
        <v>1000</v>
      </c>
      <c r="CK380" s="111">
        <v>1000</v>
      </c>
      <c r="CL380" s="111">
        <v>1000</v>
      </c>
      <c r="CM380" s="111">
        <v>1000</v>
      </c>
      <c r="CN380" s="111">
        <v>1000</v>
      </c>
      <c r="CO380" s="111">
        <v>1000</v>
      </c>
      <c r="CP380" s="111">
        <v>1000</v>
      </c>
      <c r="CQ380" s="111"/>
      <c r="CR380" s="110"/>
      <c r="CS380" s="110"/>
      <c r="CT380" s="110"/>
      <c r="CU380" s="110"/>
      <c r="CV380" s="110"/>
      <c r="CW380" s="110"/>
      <c r="CX380" s="110"/>
      <c r="CY380" s="110"/>
      <c r="CZ380" s="110"/>
      <c r="DA380" s="110"/>
      <c r="DB380" s="110"/>
      <c r="DC380" s="110"/>
      <c r="DD380" s="110"/>
    </row>
    <row r="381" spans="1:108" x14ac:dyDescent="0.25">
      <c r="A381" s="146" t="s">
        <v>932</v>
      </c>
      <c r="B381" s="146" t="s">
        <v>843</v>
      </c>
      <c r="C381" s="146" t="s">
        <v>931</v>
      </c>
      <c r="D381" s="146" t="s">
        <v>881</v>
      </c>
      <c r="E381" s="146" t="s">
        <v>930</v>
      </c>
      <c r="F381" s="3" t="s">
        <v>929</v>
      </c>
      <c r="G381" s="3" t="s">
        <v>791</v>
      </c>
      <c r="H381" s="145">
        <v>9</v>
      </c>
      <c r="I381" s="145">
        <v>8.5</v>
      </c>
      <c r="J381" s="145">
        <v>8</v>
      </c>
      <c r="K381" s="145">
        <v>6</v>
      </c>
      <c r="L381" s="145">
        <v>3</v>
      </c>
      <c r="M381" s="145">
        <v>2.2999999999999998</v>
      </c>
      <c r="N381" s="145">
        <v>1.8</v>
      </c>
      <c r="O381" s="133">
        <v>0.9</v>
      </c>
      <c r="P381" s="145">
        <v>0.5</v>
      </c>
      <c r="Q381" s="145">
        <v>0.45</v>
      </c>
      <c r="R381" s="145">
        <v>0.4</v>
      </c>
      <c r="S381" s="145">
        <v>0.33</v>
      </c>
      <c r="T381" s="145">
        <v>0.15</v>
      </c>
      <c r="U381" s="145">
        <v>0.12</v>
      </c>
      <c r="V381" s="145">
        <v>0.1</v>
      </c>
      <c r="W381" s="145">
        <v>0</v>
      </c>
      <c r="X381" s="145">
        <v>0</v>
      </c>
      <c r="Y381" s="145">
        <v>0</v>
      </c>
      <c r="Z381" s="145">
        <v>0</v>
      </c>
      <c r="AA381" s="145">
        <v>0</v>
      </c>
      <c r="AB381" s="145">
        <v>0</v>
      </c>
      <c r="AC381" s="145">
        <v>0</v>
      </c>
      <c r="AD381" s="133">
        <v>0.05</v>
      </c>
      <c r="AE381" s="133">
        <v>0</v>
      </c>
      <c r="AF381" s="133">
        <v>30</v>
      </c>
      <c r="AG381" s="133">
        <v>30</v>
      </c>
      <c r="AH381" s="144">
        <v>1</v>
      </c>
      <c r="AI381" s="144" t="s">
        <v>722</v>
      </c>
      <c r="AJ381" s="144" t="s">
        <v>695</v>
      </c>
      <c r="AK381" s="144"/>
      <c r="AL381" s="143"/>
      <c r="AM381" s="143"/>
      <c r="AN381" s="143"/>
      <c r="AO381" s="143"/>
      <c r="AP381" s="143"/>
      <c r="AQ381" s="143"/>
      <c r="AR381" s="142"/>
      <c r="AS381" s="142"/>
      <c r="AT381" s="142"/>
      <c r="AU381" s="141"/>
      <c r="AV381" s="141"/>
      <c r="AW381" s="141"/>
      <c r="AX381" s="140" t="s">
        <v>694</v>
      </c>
      <c r="AY381" s="140"/>
      <c r="AZ381" s="139"/>
      <c r="BA381" s="138"/>
      <c r="BB381" s="138"/>
      <c r="BC381" s="138"/>
      <c r="BD381" s="138"/>
      <c r="BE381" s="138"/>
      <c r="BF381" s="138"/>
      <c r="BG381" s="137"/>
      <c r="BH381" s="137"/>
      <c r="BI381" s="137"/>
      <c r="BJ381" s="137"/>
      <c r="BK381" s="136">
        <v>0</v>
      </c>
      <c r="BL381" s="136">
        <f t="shared" si="142"/>
        <v>1</v>
      </c>
      <c r="BM381" s="135"/>
      <c r="BN381" s="134">
        <v>0</v>
      </c>
      <c r="BO381" s="133"/>
      <c r="BP381" s="133"/>
      <c r="BQ381" s="133"/>
      <c r="BR381" s="133"/>
      <c r="BS381" s="133"/>
      <c r="BT381" s="133"/>
      <c r="BU381" s="132">
        <f t="shared" si="143"/>
        <v>0</v>
      </c>
      <c r="BV381" s="132"/>
      <c r="BW381" s="132"/>
      <c r="BX381" s="132"/>
      <c r="BY381" s="132"/>
      <c r="BZ381" s="132"/>
      <c r="CA381" s="132"/>
      <c r="CB381" s="131">
        <v>0</v>
      </c>
      <c r="CC381" s="131">
        <v>50</v>
      </c>
      <c r="CD381" s="131">
        <v>1000</v>
      </c>
      <c r="CE381" s="131">
        <v>1000</v>
      </c>
      <c r="CF381" s="131">
        <v>1000</v>
      </c>
      <c r="CG381" s="131">
        <v>1000</v>
      </c>
      <c r="CH381" s="131">
        <v>1000</v>
      </c>
      <c r="CI381" s="130" t="s">
        <v>928</v>
      </c>
      <c r="CJ381" s="129">
        <v>500</v>
      </c>
      <c r="CK381" s="129">
        <v>500</v>
      </c>
      <c r="CL381" s="129">
        <v>500</v>
      </c>
      <c r="CM381" s="129">
        <v>500</v>
      </c>
      <c r="CN381" s="129">
        <v>500</v>
      </c>
      <c r="CO381" s="129">
        <v>500</v>
      </c>
      <c r="CP381" s="129">
        <v>500</v>
      </c>
      <c r="CQ381" s="129"/>
      <c r="CR381" s="128"/>
      <c r="CS381" s="128"/>
      <c r="CT381" s="128"/>
      <c r="CU381" s="128"/>
      <c r="CV381" s="128"/>
      <c r="CW381" s="128"/>
      <c r="CX381" s="128"/>
      <c r="CY381" s="128"/>
      <c r="CZ381" s="128"/>
      <c r="DA381" s="128"/>
      <c r="DB381" s="128"/>
      <c r="DC381" s="128"/>
      <c r="DD381" s="128"/>
    </row>
    <row r="382" spans="1:108" x14ac:dyDescent="0.25">
      <c r="A382" s="127" t="s">
        <v>927</v>
      </c>
      <c r="B382" s="127" t="s">
        <v>843</v>
      </c>
      <c r="C382" s="127" t="s">
        <v>903</v>
      </c>
      <c r="D382" s="127" t="s">
        <v>894</v>
      </c>
      <c r="E382" s="127" t="s">
        <v>915</v>
      </c>
      <c r="F382" s="1" t="s">
        <v>926</v>
      </c>
      <c r="G382" s="1" t="s">
        <v>872</v>
      </c>
      <c r="H382" s="126">
        <v>2.95</v>
      </c>
      <c r="I382" s="126">
        <v>2.95</v>
      </c>
      <c r="J382" s="126">
        <v>2.95</v>
      </c>
      <c r="K382" s="126">
        <v>2.95</v>
      </c>
      <c r="L382" s="126">
        <v>2.95</v>
      </c>
      <c r="M382" s="126">
        <v>2.95</v>
      </c>
      <c r="N382" s="126">
        <v>2.95</v>
      </c>
      <c r="O382" s="115">
        <v>0.9</v>
      </c>
      <c r="P382" s="126">
        <v>0.28999999999999998</v>
      </c>
      <c r="Q382" s="126">
        <v>0.28999999999999998</v>
      </c>
      <c r="R382" s="126">
        <v>0.28999999999999998</v>
      </c>
      <c r="S382" s="126">
        <v>0.28999999999999998</v>
      </c>
      <c r="T382" s="126">
        <v>0.28999999999999998</v>
      </c>
      <c r="U382" s="126">
        <v>0.28999999999999998</v>
      </c>
      <c r="V382" s="126">
        <v>0.28999999999999998</v>
      </c>
      <c r="W382" s="126">
        <v>0</v>
      </c>
      <c r="X382" s="126">
        <v>0</v>
      </c>
      <c r="Y382" s="126">
        <v>0</v>
      </c>
      <c r="Z382" s="126">
        <v>0</v>
      </c>
      <c r="AA382" s="126">
        <v>0</v>
      </c>
      <c r="AB382" s="126">
        <v>0</v>
      </c>
      <c r="AC382" s="126">
        <v>0</v>
      </c>
      <c r="AD382" s="115">
        <v>0.05</v>
      </c>
      <c r="AE382" s="115">
        <v>0</v>
      </c>
      <c r="AF382" s="115">
        <v>25</v>
      </c>
      <c r="AG382" s="115">
        <v>25</v>
      </c>
      <c r="AH382" s="125">
        <v>1.3140000000000001</v>
      </c>
      <c r="AI382" s="125" t="s">
        <v>722</v>
      </c>
      <c r="AJ382" s="125" t="s">
        <v>905</v>
      </c>
      <c r="AK382" s="125"/>
      <c r="AL382" s="124"/>
      <c r="AM382" s="124"/>
      <c r="AN382" s="124"/>
      <c r="AO382" s="124"/>
      <c r="AP382" s="124"/>
      <c r="AQ382" s="124"/>
      <c r="AR382" s="123"/>
      <c r="AS382" s="123"/>
      <c r="AT382" s="123"/>
      <c r="AU382" s="122"/>
      <c r="AV382" s="122"/>
      <c r="AW382" s="122"/>
      <c r="AX382" s="120" t="s">
        <v>694</v>
      </c>
      <c r="AY382" s="120"/>
      <c r="AZ382" s="121"/>
      <c r="BA382" s="120"/>
      <c r="BB382" s="120"/>
      <c r="BC382" s="120"/>
      <c r="BD382" s="120"/>
      <c r="BE382" s="120"/>
      <c r="BF382" s="120"/>
      <c r="BG382" s="119"/>
      <c r="BH382" s="119"/>
      <c r="BI382" s="119"/>
      <c r="BJ382" s="119"/>
      <c r="BK382" s="118">
        <v>1</v>
      </c>
      <c r="BL382" s="118">
        <f t="shared" si="142"/>
        <v>1</v>
      </c>
      <c r="BM382" s="117"/>
      <c r="BN382" s="116">
        <v>940</v>
      </c>
      <c r="BO382" s="115">
        <v>540</v>
      </c>
      <c r="BP382" s="115">
        <v>200</v>
      </c>
      <c r="BQ382" s="115">
        <v>200</v>
      </c>
      <c r="BR382" s="115"/>
      <c r="BS382" s="115"/>
      <c r="BT382" s="115"/>
      <c r="BU382" s="114">
        <f t="shared" si="143"/>
        <v>940</v>
      </c>
      <c r="BV382" s="114"/>
      <c r="BW382" s="114"/>
      <c r="BX382" s="114"/>
      <c r="BY382" s="114"/>
      <c r="BZ382" s="114"/>
      <c r="CA382" s="114"/>
      <c r="CB382" s="113">
        <v>940</v>
      </c>
      <c r="CC382" s="113">
        <v>400</v>
      </c>
      <c r="CD382" s="113">
        <v>400</v>
      </c>
      <c r="CE382" s="113">
        <v>300</v>
      </c>
      <c r="CF382" s="113">
        <v>200</v>
      </c>
      <c r="CG382" s="113">
        <v>100</v>
      </c>
      <c r="CH382" s="113"/>
      <c r="CI382" s="112" t="s">
        <v>706</v>
      </c>
      <c r="CJ382" s="111">
        <v>400</v>
      </c>
      <c r="CK382" s="111">
        <v>400</v>
      </c>
      <c r="CL382" s="111">
        <v>400</v>
      </c>
      <c r="CM382" s="111">
        <v>400</v>
      </c>
      <c r="CN382" s="111">
        <v>400</v>
      </c>
      <c r="CO382" s="111">
        <v>400</v>
      </c>
      <c r="CP382" s="111">
        <v>400</v>
      </c>
      <c r="CQ382" s="111"/>
      <c r="CR382" s="110"/>
      <c r="CS382" s="110"/>
      <c r="CT382" s="110"/>
      <c r="CU382" s="110"/>
      <c r="CV382" s="110"/>
      <c r="CW382" s="110"/>
      <c r="CX382" s="110"/>
      <c r="CY382" s="110"/>
      <c r="CZ382" s="110"/>
      <c r="DA382" s="110"/>
      <c r="DB382" s="110"/>
      <c r="DC382" s="110"/>
      <c r="DD382" s="110"/>
    </row>
    <row r="383" spans="1:108" x14ac:dyDescent="0.25">
      <c r="A383" s="146" t="s">
        <v>925</v>
      </c>
      <c r="B383" s="146" t="s">
        <v>843</v>
      </c>
      <c r="C383" s="146" t="s">
        <v>903</v>
      </c>
      <c r="D383" s="146" t="s">
        <v>881</v>
      </c>
      <c r="E383" s="146" t="s">
        <v>915</v>
      </c>
      <c r="F383" s="3" t="s">
        <v>924</v>
      </c>
      <c r="G383" s="3" t="s">
        <v>791</v>
      </c>
      <c r="H383" s="145">
        <v>139.96</v>
      </c>
      <c r="I383" s="145">
        <v>125.96</v>
      </c>
      <c r="J383" s="145">
        <v>111.97</v>
      </c>
      <c r="K383" s="145">
        <v>108.09</v>
      </c>
      <c r="L383" s="145">
        <v>104.2</v>
      </c>
      <c r="M383" s="145">
        <v>101.23</v>
      </c>
      <c r="N383" s="145">
        <v>98.26</v>
      </c>
      <c r="O383" s="133">
        <v>0.9</v>
      </c>
      <c r="P383" s="145">
        <v>0.77</v>
      </c>
      <c r="Q383" s="145">
        <v>0.68</v>
      </c>
      <c r="R383" s="145">
        <v>0.59</v>
      </c>
      <c r="S383" s="145">
        <v>0.59</v>
      </c>
      <c r="T383" s="145">
        <v>0.59</v>
      </c>
      <c r="U383" s="145">
        <v>0.59</v>
      </c>
      <c r="V383" s="145">
        <v>0.59</v>
      </c>
      <c r="W383" s="145">
        <v>0</v>
      </c>
      <c r="X383" s="145">
        <v>0</v>
      </c>
      <c r="Y383" s="145">
        <v>0</v>
      </c>
      <c r="Z383" s="145">
        <v>0</v>
      </c>
      <c r="AA383" s="145">
        <v>0</v>
      </c>
      <c r="AB383" s="145">
        <v>0</v>
      </c>
      <c r="AC383" s="145">
        <v>0</v>
      </c>
      <c r="AD383" s="133">
        <v>0.05</v>
      </c>
      <c r="AE383" s="133">
        <v>0</v>
      </c>
      <c r="AF383" s="133">
        <v>20</v>
      </c>
      <c r="AG383" s="133">
        <v>20</v>
      </c>
      <c r="AH383" s="144">
        <v>1</v>
      </c>
      <c r="AI383" s="144" t="s">
        <v>722</v>
      </c>
      <c r="AJ383" s="144" t="s">
        <v>695</v>
      </c>
      <c r="AK383" s="144"/>
      <c r="AL383" s="143"/>
      <c r="AM383" s="143"/>
      <c r="AN383" s="143"/>
      <c r="AO383" s="143"/>
      <c r="AP383" s="143"/>
      <c r="AQ383" s="143"/>
      <c r="AR383" s="142"/>
      <c r="AS383" s="142"/>
      <c r="AT383" s="142"/>
      <c r="AU383" s="141"/>
      <c r="AV383" s="141"/>
      <c r="AW383" s="141"/>
      <c r="AX383" s="140" t="s">
        <v>694</v>
      </c>
      <c r="AY383" s="140"/>
      <c r="AZ383" s="139"/>
      <c r="BA383" s="138"/>
      <c r="BB383" s="138"/>
      <c r="BC383" s="138"/>
      <c r="BD383" s="138"/>
      <c r="BE383" s="138"/>
      <c r="BF383" s="138"/>
      <c r="BG383" s="137"/>
      <c r="BH383" s="137"/>
      <c r="BI383" s="137"/>
      <c r="BJ383" s="137"/>
      <c r="BK383" s="136">
        <v>0</v>
      </c>
      <c r="BL383" s="136">
        <f t="shared" si="142"/>
        <v>1</v>
      </c>
      <c r="BM383" s="135"/>
      <c r="BN383" s="134">
        <v>0</v>
      </c>
      <c r="BO383" s="133"/>
      <c r="BP383" s="133"/>
      <c r="BQ383" s="133"/>
      <c r="BR383" s="133"/>
      <c r="BS383" s="133"/>
      <c r="BT383" s="133"/>
      <c r="BU383" s="132">
        <f t="shared" si="143"/>
        <v>0</v>
      </c>
      <c r="BV383" s="132"/>
      <c r="BW383" s="132"/>
      <c r="BX383" s="132"/>
      <c r="BY383" s="132"/>
      <c r="BZ383" s="132"/>
      <c r="CA383" s="132"/>
      <c r="CB383" s="131">
        <v>1000</v>
      </c>
      <c r="CC383" s="131">
        <v>1000</v>
      </c>
      <c r="CD383" s="131">
        <v>1000</v>
      </c>
      <c r="CE383" s="131">
        <v>1000</v>
      </c>
      <c r="CF383" s="131">
        <v>1000</v>
      </c>
      <c r="CG383" s="131">
        <v>1000</v>
      </c>
      <c r="CH383" s="131">
        <v>1000</v>
      </c>
      <c r="CI383" s="130" t="s">
        <v>706</v>
      </c>
      <c r="CJ383" s="129">
        <v>1000</v>
      </c>
      <c r="CK383" s="129">
        <v>1000</v>
      </c>
      <c r="CL383" s="129">
        <v>1000</v>
      </c>
      <c r="CM383" s="129">
        <v>1000</v>
      </c>
      <c r="CN383" s="129">
        <v>1000</v>
      </c>
      <c r="CO383" s="129">
        <v>1000</v>
      </c>
      <c r="CP383" s="129">
        <v>1000</v>
      </c>
      <c r="CQ383" s="129"/>
      <c r="CR383" s="128"/>
      <c r="CS383" s="128"/>
      <c r="CT383" s="128"/>
      <c r="CU383" s="128"/>
      <c r="CV383" s="128"/>
      <c r="CW383" s="128"/>
      <c r="CX383" s="128"/>
      <c r="CY383" s="128"/>
      <c r="CZ383" s="128"/>
      <c r="DA383" s="128"/>
      <c r="DB383" s="128"/>
      <c r="DC383" s="128"/>
      <c r="DD383" s="128"/>
    </row>
    <row r="384" spans="1:108" x14ac:dyDescent="0.25">
      <c r="A384" s="127" t="s">
        <v>923</v>
      </c>
      <c r="B384" s="127" t="s">
        <v>786</v>
      </c>
      <c r="C384" s="127" t="s">
        <v>834</v>
      </c>
      <c r="D384" s="127" t="s">
        <v>833</v>
      </c>
      <c r="E384" s="127" t="s">
        <v>915</v>
      </c>
      <c r="F384" s="1" t="s">
        <v>10</v>
      </c>
      <c r="G384" s="1" t="s">
        <v>791</v>
      </c>
      <c r="H384" s="126">
        <v>0</v>
      </c>
      <c r="I384" s="126">
        <v>0</v>
      </c>
      <c r="J384" s="126">
        <v>0</v>
      </c>
      <c r="K384" s="126">
        <v>0</v>
      </c>
      <c r="L384" s="126">
        <v>0</v>
      </c>
      <c r="M384" s="126">
        <v>0</v>
      </c>
      <c r="N384" s="126">
        <v>0</v>
      </c>
      <c r="O384" s="115"/>
      <c r="P384" s="126">
        <v>0</v>
      </c>
      <c r="Q384" s="126">
        <v>0</v>
      </c>
      <c r="R384" s="126">
        <v>0</v>
      </c>
      <c r="S384" s="126">
        <v>0</v>
      </c>
      <c r="T384" s="126">
        <v>0</v>
      </c>
      <c r="U384" s="126">
        <v>0</v>
      </c>
      <c r="V384" s="126">
        <v>0</v>
      </c>
      <c r="W384" s="145">
        <v>5</v>
      </c>
      <c r="X384" s="145">
        <v>5.8</v>
      </c>
      <c r="Y384" s="145">
        <v>6.6</v>
      </c>
      <c r="Z384" s="145">
        <v>7.4</v>
      </c>
      <c r="AA384" s="145">
        <v>8.1999999999999993</v>
      </c>
      <c r="AB384" s="145">
        <v>9</v>
      </c>
      <c r="AC384" s="145">
        <v>9.8000000000000007</v>
      </c>
      <c r="AD384" s="115">
        <v>0.05</v>
      </c>
      <c r="AE384" s="115">
        <v>0</v>
      </c>
      <c r="AF384" s="115">
        <v>1</v>
      </c>
      <c r="AG384" s="115">
        <v>1</v>
      </c>
      <c r="AH384" s="125">
        <v>1</v>
      </c>
      <c r="AI384" s="125" t="s">
        <v>727</v>
      </c>
      <c r="AJ384" s="125" t="s">
        <v>695</v>
      </c>
      <c r="AK384" s="125"/>
      <c r="AL384" s="124"/>
      <c r="AM384" s="124"/>
      <c r="AN384" s="124"/>
      <c r="AO384" s="124"/>
      <c r="AP384" s="124"/>
      <c r="AQ384" s="124"/>
      <c r="AR384" s="123"/>
      <c r="AS384" s="123"/>
      <c r="AT384" s="123"/>
      <c r="AU384" s="122"/>
      <c r="AV384" s="122"/>
      <c r="AW384" s="122"/>
      <c r="AX384" s="120" t="s">
        <v>694</v>
      </c>
      <c r="AY384" s="120"/>
      <c r="AZ384" s="121"/>
      <c r="BA384" s="120"/>
      <c r="BB384" s="120"/>
      <c r="BC384" s="120"/>
      <c r="BD384" s="120"/>
      <c r="BE384" s="120"/>
      <c r="BF384" s="120"/>
      <c r="BG384" s="119"/>
      <c r="BH384" s="119"/>
      <c r="BI384" s="119"/>
      <c r="BJ384" s="119"/>
      <c r="BK384" s="118">
        <v>0</v>
      </c>
      <c r="BL384" s="118">
        <f t="shared" si="142"/>
        <v>0</v>
      </c>
      <c r="BM384" s="117"/>
      <c r="BN384" s="116">
        <v>4000</v>
      </c>
      <c r="BO384" s="115"/>
      <c r="BP384" s="115"/>
      <c r="BQ384" s="115"/>
      <c r="BR384" s="115"/>
      <c r="BS384" s="115"/>
      <c r="BT384" s="115"/>
      <c r="BU384" s="114">
        <f t="shared" si="143"/>
        <v>0</v>
      </c>
      <c r="BV384" s="114"/>
      <c r="BW384" s="114"/>
      <c r="BX384" s="114"/>
      <c r="BY384" s="114"/>
      <c r="BZ384" s="114"/>
      <c r="CA384" s="114"/>
      <c r="CB384" s="113">
        <v>4000</v>
      </c>
      <c r="CC384" s="113">
        <v>4000</v>
      </c>
      <c r="CD384" s="113">
        <v>4000</v>
      </c>
      <c r="CE384" s="113">
        <v>4000</v>
      </c>
      <c r="CF384" s="113">
        <v>4000</v>
      </c>
      <c r="CG384" s="113">
        <v>4000</v>
      </c>
      <c r="CH384" s="113">
        <v>4000</v>
      </c>
      <c r="CI384" s="112" t="s">
        <v>836</v>
      </c>
      <c r="CJ384" s="111">
        <v>4000</v>
      </c>
      <c r="CK384" s="111">
        <v>4000</v>
      </c>
      <c r="CL384" s="111">
        <v>4000</v>
      </c>
      <c r="CM384" s="111">
        <v>4000</v>
      </c>
      <c r="CN384" s="111">
        <v>4000</v>
      </c>
      <c r="CO384" s="111">
        <v>4000</v>
      </c>
      <c r="CP384" s="111">
        <v>4000</v>
      </c>
      <c r="CQ384" s="111"/>
      <c r="CR384" s="110"/>
      <c r="CS384" s="110"/>
      <c r="CT384" s="110"/>
      <c r="CU384" s="110"/>
      <c r="CV384" s="110"/>
      <c r="CW384" s="110"/>
      <c r="CX384" s="110"/>
      <c r="CY384" s="110"/>
      <c r="CZ384" s="110"/>
      <c r="DA384" s="110"/>
      <c r="DB384" s="110"/>
      <c r="DC384" s="110"/>
      <c r="DD384" s="110"/>
    </row>
    <row r="385" spans="1:108" x14ac:dyDescent="0.25">
      <c r="A385" s="146" t="s">
        <v>922</v>
      </c>
      <c r="B385" s="146" t="s">
        <v>843</v>
      </c>
      <c r="C385" s="146" t="s">
        <v>903</v>
      </c>
      <c r="D385" s="146" t="s">
        <v>894</v>
      </c>
      <c r="E385" s="146" t="s">
        <v>915</v>
      </c>
      <c r="F385" s="3" t="s">
        <v>921</v>
      </c>
      <c r="G385" s="3" t="s">
        <v>872</v>
      </c>
      <c r="H385" s="145">
        <v>5.9</v>
      </c>
      <c r="I385" s="145">
        <v>5.9</v>
      </c>
      <c r="J385" s="145">
        <v>5.9</v>
      </c>
      <c r="K385" s="145">
        <v>5.9</v>
      </c>
      <c r="L385" s="145">
        <v>5.9</v>
      </c>
      <c r="M385" s="145">
        <v>5.9</v>
      </c>
      <c r="N385" s="145">
        <v>5.9</v>
      </c>
      <c r="O385" s="133">
        <v>0.9</v>
      </c>
      <c r="P385" s="145">
        <v>0.56999999999999995</v>
      </c>
      <c r="Q385" s="145">
        <v>0.56999999999999995</v>
      </c>
      <c r="R385" s="145">
        <v>0.56999999999999995</v>
      </c>
      <c r="S385" s="145">
        <v>0.56999999999999995</v>
      </c>
      <c r="T385" s="145">
        <v>0.56999999999999995</v>
      </c>
      <c r="U385" s="145">
        <v>0.56999999999999995</v>
      </c>
      <c r="V385" s="145">
        <v>0.56999999999999995</v>
      </c>
      <c r="W385" s="145">
        <v>1.01</v>
      </c>
      <c r="X385" s="145">
        <v>1.01</v>
      </c>
      <c r="Y385" s="145">
        <v>1.01</v>
      </c>
      <c r="Z385" s="145">
        <v>1.01</v>
      </c>
      <c r="AA385" s="145">
        <v>1.01</v>
      </c>
      <c r="AB385" s="145">
        <v>1.01</v>
      </c>
      <c r="AC385" s="145">
        <v>1.01</v>
      </c>
      <c r="AD385" s="133">
        <v>0.05</v>
      </c>
      <c r="AE385" s="133">
        <v>0</v>
      </c>
      <c r="AF385" s="133">
        <v>10</v>
      </c>
      <c r="AG385" s="133">
        <v>10</v>
      </c>
      <c r="AH385" s="144">
        <v>1.3140000000000001</v>
      </c>
      <c r="AI385" s="144" t="s">
        <v>727</v>
      </c>
      <c r="AJ385" s="144" t="s">
        <v>695</v>
      </c>
      <c r="AK385" s="144"/>
      <c r="AL385" s="143"/>
      <c r="AM385" s="143"/>
      <c r="AN385" s="143"/>
      <c r="AO385" s="143"/>
      <c r="AP385" s="143"/>
      <c r="AQ385" s="143"/>
      <c r="AR385" s="142"/>
      <c r="AS385" s="142"/>
      <c r="AT385" s="142"/>
      <c r="AU385" s="141"/>
      <c r="AV385" s="141"/>
      <c r="AW385" s="141"/>
      <c r="AX385" s="140" t="s">
        <v>694</v>
      </c>
      <c r="AY385" s="140"/>
      <c r="AZ385" s="139"/>
      <c r="BA385" s="138"/>
      <c r="BB385" s="138"/>
      <c r="BC385" s="138"/>
      <c r="BD385" s="138"/>
      <c r="BE385" s="138"/>
      <c r="BF385" s="138"/>
      <c r="BG385" s="137"/>
      <c r="BH385" s="137"/>
      <c r="BI385" s="137"/>
      <c r="BJ385" s="137"/>
      <c r="BK385" s="136">
        <v>0</v>
      </c>
      <c r="BL385" s="136">
        <f t="shared" si="142"/>
        <v>1</v>
      </c>
      <c r="BM385" s="135"/>
      <c r="BN385" s="134">
        <v>390</v>
      </c>
      <c r="BO385" s="133">
        <v>195</v>
      </c>
      <c r="BP385" s="133">
        <v>195</v>
      </c>
      <c r="BQ385" s="133"/>
      <c r="BR385" s="133"/>
      <c r="BS385" s="133"/>
      <c r="BT385" s="133"/>
      <c r="BU385" s="132">
        <f t="shared" si="143"/>
        <v>390</v>
      </c>
      <c r="BV385" s="132"/>
      <c r="BW385" s="132"/>
      <c r="BX385" s="132"/>
      <c r="BY385" s="132"/>
      <c r="BZ385" s="132"/>
      <c r="CA385" s="132"/>
      <c r="CB385" s="131">
        <v>390</v>
      </c>
      <c r="CC385" s="131">
        <v>2000</v>
      </c>
      <c r="CD385" s="131">
        <v>2000</v>
      </c>
      <c r="CE385" s="131">
        <v>2000</v>
      </c>
      <c r="CF385" s="131">
        <v>2000</v>
      </c>
      <c r="CG385" s="131">
        <v>2000</v>
      </c>
      <c r="CH385" s="131">
        <v>2000</v>
      </c>
      <c r="CI385" s="130" t="s">
        <v>706</v>
      </c>
      <c r="CJ385" s="129">
        <v>2000</v>
      </c>
      <c r="CK385" s="129">
        <v>2000</v>
      </c>
      <c r="CL385" s="129">
        <v>2000</v>
      </c>
      <c r="CM385" s="129">
        <v>2000</v>
      </c>
      <c r="CN385" s="129">
        <v>2000</v>
      </c>
      <c r="CO385" s="129">
        <v>2000</v>
      </c>
      <c r="CP385" s="129">
        <v>2000</v>
      </c>
      <c r="CQ385" s="129"/>
      <c r="CR385" s="128"/>
      <c r="CS385" s="128"/>
      <c r="CT385" s="128"/>
      <c r="CU385" s="128"/>
      <c r="CV385" s="128"/>
      <c r="CW385" s="128"/>
      <c r="CX385" s="128"/>
      <c r="CY385" s="128"/>
      <c r="CZ385" s="128"/>
      <c r="DA385" s="128"/>
      <c r="DB385" s="128"/>
      <c r="DC385" s="128"/>
      <c r="DD385" s="128"/>
    </row>
    <row r="386" spans="1:108" x14ac:dyDescent="0.25">
      <c r="A386" s="127" t="s">
        <v>920</v>
      </c>
      <c r="B386" s="127" t="s">
        <v>843</v>
      </c>
      <c r="C386" s="127" t="s">
        <v>903</v>
      </c>
      <c r="D386" s="127" t="s">
        <v>874</v>
      </c>
      <c r="E386" s="127" t="s">
        <v>915</v>
      </c>
      <c r="F386" s="1" t="s">
        <v>919</v>
      </c>
      <c r="G386" s="1" t="s">
        <v>872</v>
      </c>
      <c r="H386" s="126">
        <v>1.17</v>
      </c>
      <c r="I386" s="126">
        <v>1.17</v>
      </c>
      <c r="J386" s="126">
        <v>1.17</v>
      </c>
      <c r="K386" s="126">
        <v>1.17</v>
      </c>
      <c r="L386" s="126">
        <v>1.17</v>
      </c>
      <c r="M386" s="126">
        <v>1.17</v>
      </c>
      <c r="N386" s="126">
        <v>1.17</v>
      </c>
      <c r="O386" s="115">
        <v>0.9</v>
      </c>
      <c r="P386" s="126">
        <v>0.04</v>
      </c>
      <c r="Q386" s="126">
        <v>0.04</v>
      </c>
      <c r="R386" s="126">
        <v>0.04</v>
      </c>
      <c r="S386" s="126">
        <v>0.04</v>
      </c>
      <c r="T386" s="126">
        <v>0.04</v>
      </c>
      <c r="U386" s="126">
        <v>0.04</v>
      </c>
      <c r="V386" s="126">
        <v>0.04</v>
      </c>
      <c r="W386" s="126">
        <v>0</v>
      </c>
      <c r="X386" s="126">
        <v>0</v>
      </c>
      <c r="Y386" s="126">
        <v>0</v>
      </c>
      <c r="Z386" s="126">
        <v>0</v>
      </c>
      <c r="AA386" s="126">
        <v>0</v>
      </c>
      <c r="AB386" s="126">
        <v>0</v>
      </c>
      <c r="AC386" s="126">
        <v>0</v>
      </c>
      <c r="AD386" s="115">
        <v>0.05</v>
      </c>
      <c r="AE386" s="115">
        <v>0</v>
      </c>
      <c r="AF386" s="115">
        <v>40</v>
      </c>
      <c r="AG386" s="115">
        <v>40</v>
      </c>
      <c r="AH386" s="125">
        <v>1.3140000000000001</v>
      </c>
      <c r="AI386" s="125" t="s">
        <v>716</v>
      </c>
      <c r="AJ386" s="125" t="s">
        <v>695</v>
      </c>
      <c r="AK386" s="125"/>
      <c r="AL386" s="124"/>
      <c r="AM386" s="124"/>
      <c r="AN386" s="124"/>
      <c r="AO386" s="124"/>
      <c r="AP386" s="124"/>
      <c r="AQ386" s="124"/>
      <c r="AR386" s="123"/>
      <c r="AS386" s="123"/>
      <c r="AT386" s="123"/>
      <c r="AU386" s="122"/>
      <c r="AV386" s="122"/>
      <c r="AW386" s="122"/>
      <c r="AX386" s="120" t="s">
        <v>694</v>
      </c>
      <c r="AY386" s="120"/>
      <c r="AZ386" s="121"/>
      <c r="BA386" s="120"/>
      <c r="BB386" s="120"/>
      <c r="BC386" s="120"/>
      <c r="BD386" s="120"/>
      <c r="BE386" s="120"/>
      <c r="BF386" s="120"/>
      <c r="BG386" s="119" t="s">
        <v>915</v>
      </c>
      <c r="BH386" s="119">
        <v>2.7000000000000001E-3</v>
      </c>
      <c r="BI386" s="119">
        <v>4.4000000000000003E-3</v>
      </c>
      <c r="BJ386" s="119">
        <v>12</v>
      </c>
      <c r="BK386" s="118">
        <v>0</v>
      </c>
      <c r="BL386" s="118">
        <f t="shared" ref="BL386:BL417" si="144">IF(AG386=1,0,1)</f>
        <v>1</v>
      </c>
      <c r="BM386" s="117"/>
      <c r="BN386" s="116">
        <v>340</v>
      </c>
      <c r="BO386" s="115">
        <f>BN386/6</f>
        <v>56.666666666666664</v>
      </c>
      <c r="BP386" s="115">
        <f t="shared" ref="BP386:BT387" si="145">BO386</f>
        <v>56.666666666666664</v>
      </c>
      <c r="BQ386" s="115">
        <f t="shared" si="145"/>
        <v>56.666666666666664</v>
      </c>
      <c r="BR386" s="115">
        <f t="shared" si="145"/>
        <v>56.666666666666664</v>
      </c>
      <c r="BS386" s="115">
        <f t="shared" si="145"/>
        <v>56.666666666666664</v>
      </c>
      <c r="BT386" s="115">
        <f t="shared" si="145"/>
        <v>56.666666666666664</v>
      </c>
      <c r="BU386" s="114">
        <f t="shared" si="143"/>
        <v>340</v>
      </c>
      <c r="BV386" s="114"/>
      <c r="BW386" s="114"/>
      <c r="BX386" s="114"/>
      <c r="BY386" s="114"/>
      <c r="BZ386" s="114"/>
      <c r="CA386" s="114"/>
      <c r="CB386" s="113">
        <v>1000</v>
      </c>
      <c r="CC386" s="113">
        <v>1000</v>
      </c>
      <c r="CD386" s="113">
        <v>1000</v>
      </c>
      <c r="CE386" s="113">
        <v>1000</v>
      </c>
      <c r="CF386" s="113">
        <v>1000</v>
      </c>
      <c r="CG386" s="113">
        <v>1000</v>
      </c>
      <c r="CH386" s="113">
        <v>1000</v>
      </c>
      <c r="CI386" s="112" t="s">
        <v>706</v>
      </c>
      <c r="CJ386" s="111">
        <v>1000</v>
      </c>
      <c r="CK386" s="111">
        <v>1000</v>
      </c>
      <c r="CL386" s="111">
        <v>1000</v>
      </c>
      <c r="CM386" s="111">
        <v>1000</v>
      </c>
      <c r="CN386" s="111">
        <v>1000</v>
      </c>
      <c r="CO386" s="111">
        <v>1000</v>
      </c>
      <c r="CP386" s="111">
        <v>1000</v>
      </c>
      <c r="CQ386" s="111"/>
      <c r="CR386" s="110"/>
      <c r="CS386" s="110"/>
      <c r="CT386" s="110"/>
      <c r="CU386" s="110"/>
      <c r="CV386" s="110"/>
      <c r="CW386" s="110"/>
      <c r="CX386" s="110"/>
      <c r="CY386" s="110"/>
      <c r="CZ386" s="110"/>
      <c r="DA386" s="110"/>
      <c r="DB386" s="110"/>
      <c r="DC386" s="110"/>
      <c r="DD386" s="110"/>
    </row>
    <row r="387" spans="1:108" x14ac:dyDescent="0.25">
      <c r="A387" s="146" t="s">
        <v>918</v>
      </c>
      <c r="B387" s="146" t="s">
        <v>843</v>
      </c>
      <c r="C387" s="146" t="s">
        <v>903</v>
      </c>
      <c r="D387" s="146" t="s">
        <v>874</v>
      </c>
      <c r="E387" s="146" t="s">
        <v>915</v>
      </c>
      <c r="F387" s="3" t="s">
        <v>917</v>
      </c>
      <c r="G387" s="3" t="s">
        <v>872</v>
      </c>
      <c r="H387" s="145">
        <v>1.63</v>
      </c>
      <c r="I387" s="145">
        <v>1.63</v>
      </c>
      <c r="J387" s="145">
        <v>1.63</v>
      </c>
      <c r="K387" s="145">
        <v>1.63</v>
      </c>
      <c r="L387" s="145">
        <v>1.63</v>
      </c>
      <c r="M387" s="145">
        <v>1.63</v>
      </c>
      <c r="N387" s="145">
        <v>1.63</v>
      </c>
      <c r="O387" s="133">
        <v>0.9</v>
      </c>
      <c r="P387" s="145">
        <v>0.05</v>
      </c>
      <c r="Q387" s="145">
        <v>0.05</v>
      </c>
      <c r="R387" s="145">
        <v>0.05</v>
      </c>
      <c r="S387" s="145">
        <v>0.05</v>
      </c>
      <c r="T387" s="145">
        <v>0.05</v>
      </c>
      <c r="U387" s="145">
        <v>0.05</v>
      </c>
      <c r="V387" s="145">
        <v>0.05</v>
      </c>
      <c r="W387" s="145">
        <v>0</v>
      </c>
      <c r="X387" s="145">
        <v>0</v>
      </c>
      <c r="Y387" s="145">
        <v>0</v>
      </c>
      <c r="Z387" s="145">
        <v>0</v>
      </c>
      <c r="AA387" s="145">
        <v>0</v>
      </c>
      <c r="AB387" s="145">
        <v>0</v>
      </c>
      <c r="AC387" s="145">
        <v>0</v>
      </c>
      <c r="AD387" s="133">
        <v>0.05</v>
      </c>
      <c r="AE387" s="133">
        <v>0</v>
      </c>
      <c r="AF387" s="133">
        <v>40</v>
      </c>
      <c r="AG387" s="133">
        <v>40</v>
      </c>
      <c r="AH387" s="144">
        <v>1.3140000000000001</v>
      </c>
      <c r="AI387" s="144" t="s">
        <v>716</v>
      </c>
      <c r="AJ387" s="144" t="s">
        <v>695</v>
      </c>
      <c r="AK387" s="144"/>
      <c r="AL387" s="143"/>
      <c r="AM387" s="143"/>
      <c r="AN387" s="143"/>
      <c r="AO387" s="143"/>
      <c r="AP387" s="143"/>
      <c r="AQ387" s="143"/>
      <c r="AR387" s="142"/>
      <c r="AS387" s="142"/>
      <c r="AT387" s="142"/>
      <c r="AU387" s="141"/>
      <c r="AV387" s="141"/>
      <c r="AW387" s="141"/>
      <c r="AX387" s="140" t="s">
        <v>694</v>
      </c>
      <c r="AY387" s="140"/>
      <c r="AZ387" s="139"/>
      <c r="BA387" s="138"/>
      <c r="BB387" s="138"/>
      <c r="BC387" s="138"/>
      <c r="BD387" s="138"/>
      <c r="BE387" s="138"/>
      <c r="BF387" s="138"/>
      <c r="BG387" s="137" t="s">
        <v>915</v>
      </c>
      <c r="BH387" s="137">
        <v>3.0000000000000001E-3</v>
      </c>
      <c r="BI387" s="137">
        <v>4.0000000000000001E-3</v>
      </c>
      <c r="BJ387" s="137">
        <v>100</v>
      </c>
      <c r="BK387" s="136">
        <v>0</v>
      </c>
      <c r="BL387" s="136">
        <f t="shared" si="144"/>
        <v>1</v>
      </c>
      <c r="BM387" s="135"/>
      <c r="BN387" s="134">
        <v>550</v>
      </c>
      <c r="BO387" s="133">
        <f>BN387/6</f>
        <v>91.666666666666671</v>
      </c>
      <c r="BP387" s="133">
        <f t="shared" si="145"/>
        <v>91.666666666666671</v>
      </c>
      <c r="BQ387" s="133">
        <f t="shared" si="145"/>
        <v>91.666666666666671</v>
      </c>
      <c r="BR387" s="133">
        <f t="shared" si="145"/>
        <v>91.666666666666671</v>
      </c>
      <c r="BS387" s="133">
        <f t="shared" si="145"/>
        <v>91.666666666666671</v>
      </c>
      <c r="BT387" s="133">
        <f t="shared" si="145"/>
        <v>91.666666666666671</v>
      </c>
      <c r="BU387" s="132">
        <f t="shared" si="143"/>
        <v>550</v>
      </c>
      <c r="BV387" s="132"/>
      <c r="BW387" s="132"/>
      <c r="BX387" s="132"/>
      <c r="BY387" s="132"/>
      <c r="BZ387" s="132"/>
      <c r="CA387" s="132"/>
      <c r="CB387" s="131">
        <v>2000</v>
      </c>
      <c r="CC387" s="131">
        <v>2000</v>
      </c>
      <c r="CD387" s="131">
        <v>2000</v>
      </c>
      <c r="CE387" s="131">
        <v>2000</v>
      </c>
      <c r="CF387" s="131">
        <v>2000</v>
      </c>
      <c r="CG387" s="131">
        <v>2000</v>
      </c>
      <c r="CH387" s="131">
        <v>2000</v>
      </c>
      <c r="CI387" s="130" t="s">
        <v>706</v>
      </c>
      <c r="CJ387" s="129">
        <v>2000</v>
      </c>
      <c r="CK387" s="129">
        <v>2000</v>
      </c>
      <c r="CL387" s="129">
        <v>2000</v>
      </c>
      <c r="CM387" s="129">
        <v>2000</v>
      </c>
      <c r="CN387" s="129">
        <v>2000</v>
      </c>
      <c r="CO387" s="129">
        <v>2000</v>
      </c>
      <c r="CP387" s="129">
        <v>2000</v>
      </c>
      <c r="CQ387" s="129"/>
      <c r="CR387" s="128"/>
      <c r="CS387" s="128"/>
      <c r="CT387" s="128"/>
      <c r="CU387" s="128"/>
      <c r="CV387" s="128"/>
      <c r="CW387" s="128"/>
      <c r="CX387" s="128"/>
      <c r="CY387" s="128"/>
      <c r="CZ387" s="128"/>
      <c r="DA387" s="128"/>
      <c r="DB387" s="128"/>
      <c r="DC387" s="128"/>
      <c r="DD387" s="128"/>
    </row>
    <row r="388" spans="1:108" x14ac:dyDescent="0.25">
      <c r="A388" s="127" t="s">
        <v>916</v>
      </c>
      <c r="B388" s="127" t="s">
        <v>843</v>
      </c>
      <c r="C388" s="127" t="s">
        <v>903</v>
      </c>
      <c r="D388" s="127" t="s">
        <v>902</v>
      </c>
      <c r="E388" s="127" t="s">
        <v>915</v>
      </c>
      <c r="F388" s="1" t="s">
        <v>914</v>
      </c>
      <c r="G388" s="1" t="s">
        <v>863</v>
      </c>
      <c r="H388" s="126">
        <v>154.33000000000001</v>
      </c>
      <c r="I388" s="126">
        <v>154.33000000000001</v>
      </c>
      <c r="J388" s="126">
        <v>154.33000000000001</v>
      </c>
      <c r="K388" s="126">
        <v>154.33000000000001</v>
      </c>
      <c r="L388" s="126">
        <v>154.33000000000001</v>
      </c>
      <c r="M388" s="126">
        <v>154.33000000000001</v>
      </c>
      <c r="N388" s="126">
        <v>154.33000000000001</v>
      </c>
      <c r="O388" s="115">
        <v>0.9</v>
      </c>
      <c r="P388" s="126">
        <v>4.63</v>
      </c>
      <c r="Q388" s="126">
        <v>4.63</v>
      </c>
      <c r="R388" s="126">
        <v>4.63</v>
      </c>
      <c r="S388" s="126">
        <v>4.63</v>
      </c>
      <c r="T388" s="126">
        <v>4.63</v>
      </c>
      <c r="U388" s="126">
        <v>4.63</v>
      </c>
      <c r="V388" s="126">
        <v>4.63</v>
      </c>
      <c r="W388" s="126">
        <v>0</v>
      </c>
      <c r="X388" s="126">
        <v>0</v>
      </c>
      <c r="Y388" s="126">
        <v>0</v>
      </c>
      <c r="Z388" s="126">
        <v>0</v>
      </c>
      <c r="AA388" s="126">
        <v>0</v>
      </c>
      <c r="AB388" s="126">
        <v>0</v>
      </c>
      <c r="AC388" s="126">
        <v>0</v>
      </c>
      <c r="AD388" s="115">
        <v>0.05</v>
      </c>
      <c r="AE388" s="115">
        <v>0</v>
      </c>
      <c r="AF388" s="115">
        <v>10</v>
      </c>
      <c r="AG388" s="115">
        <v>10</v>
      </c>
      <c r="AH388" s="125">
        <v>31.536000000000001</v>
      </c>
      <c r="AI388" s="125" t="s">
        <v>727</v>
      </c>
      <c r="AJ388" s="125" t="s">
        <v>695</v>
      </c>
      <c r="AK388" s="125"/>
      <c r="AL388" s="124"/>
      <c r="AM388" s="124"/>
      <c r="AN388" s="124"/>
      <c r="AO388" s="124"/>
      <c r="AP388" s="124"/>
      <c r="AQ388" s="124"/>
      <c r="AR388" s="123"/>
      <c r="AS388" s="123"/>
      <c r="AT388" s="123"/>
      <c r="AU388" s="122"/>
      <c r="AV388" s="122"/>
      <c r="AW388" s="122"/>
      <c r="AX388" s="120" t="s">
        <v>694</v>
      </c>
      <c r="AY388" s="120"/>
      <c r="AZ388" s="121"/>
      <c r="BA388" s="120"/>
      <c r="BB388" s="120"/>
      <c r="BC388" s="120"/>
      <c r="BD388" s="120"/>
      <c r="BE388" s="120"/>
      <c r="BF388" s="120"/>
      <c r="BG388" s="119"/>
      <c r="BH388" s="119"/>
      <c r="BI388" s="119"/>
      <c r="BJ388" s="119"/>
      <c r="BK388" s="118">
        <v>0</v>
      </c>
      <c r="BL388" s="118">
        <f t="shared" si="144"/>
        <v>1</v>
      </c>
      <c r="BM388" s="117"/>
      <c r="BN388" s="116">
        <v>0</v>
      </c>
      <c r="BO388" s="115"/>
      <c r="BP388" s="115"/>
      <c r="BQ388" s="115"/>
      <c r="BR388" s="115"/>
      <c r="BS388" s="115"/>
      <c r="BT388" s="115"/>
      <c r="BU388" s="114">
        <f t="shared" si="143"/>
        <v>0</v>
      </c>
      <c r="BV388" s="114"/>
      <c r="BW388" s="114"/>
      <c r="BX388" s="114"/>
      <c r="BY388" s="114"/>
      <c r="BZ388" s="114"/>
      <c r="CA388" s="114"/>
      <c r="CB388" s="113">
        <v>3500</v>
      </c>
      <c r="CC388" s="113">
        <v>3500</v>
      </c>
      <c r="CD388" s="113">
        <v>3500</v>
      </c>
      <c r="CE388" s="113">
        <v>3500</v>
      </c>
      <c r="CF388" s="113">
        <v>3500</v>
      </c>
      <c r="CG388" s="113">
        <v>3500</v>
      </c>
      <c r="CH388" s="113">
        <v>3500</v>
      </c>
      <c r="CI388" s="112" t="s">
        <v>706</v>
      </c>
      <c r="CJ388" s="111">
        <v>3500</v>
      </c>
      <c r="CK388" s="111">
        <v>3500</v>
      </c>
      <c r="CL388" s="111">
        <v>3500</v>
      </c>
      <c r="CM388" s="111">
        <v>3500</v>
      </c>
      <c r="CN388" s="111">
        <v>3500</v>
      </c>
      <c r="CO388" s="111">
        <v>3500</v>
      </c>
      <c r="CP388" s="111">
        <v>3500</v>
      </c>
      <c r="CQ388" s="111"/>
      <c r="CR388" s="110"/>
      <c r="CS388" s="110"/>
      <c r="CT388" s="110"/>
      <c r="CU388" s="110"/>
      <c r="CV388" s="110"/>
      <c r="CW388" s="110"/>
      <c r="CX388" s="110"/>
      <c r="CY388" s="110"/>
      <c r="CZ388" s="110"/>
      <c r="DA388" s="110"/>
      <c r="DB388" s="110"/>
      <c r="DC388" s="110"/>
      <c r="DD388" s="110"/>
    </row>
    <row r="389" spans="1:108" x14ac:dyDescent="0.25">
      <c r="A389" s="146" t="s">
        <v>913</v>
      </c>
      <c r="B389" s="146" t="s">
        <v>843</v>
      </c>
      <c r="C389" s="146" t="s">
        <v>903</v>
      </c>
      <c r="D389" s="146" t="s">
        <v>841</v>
      </c>
      <c r="E389" s="146" t="s">
        <v>901</v>
      </c>
      <c r="F389" s="3" t="s">
        <v>912</v>
      </c>
      <c r="G389" s="3" t="s">
        <v>791</v>
      </c>
      <c r="H389" s="145">
        <v>234.02</v>
      </c>
      <c r="I389" s="145">
        <v>216.47</v>
      </c>
      <c r="J389" s="145">
        <v>198.92</v>
      </c>
      <c r="K389" s="145">
        <v>193.85</v>
      </c>
      <c r="L389" s="145">
        <v>188.78</v>
      </c>
      <c r="M389" s="145">
        <v>184.83</v>
      </c>
      <c r="N389" s="145">
        <v>180.88</v>
      </c>
      <c r="O389" s="133">
        <v>0.9</v>
      </c>
      <c r="P389" s="145">
        <v>19.71</v>
      </c>
      <c r="Q389" s="145">
        <v>19.71</v>
      </c>
      <c r="R389" s="145">
        <v>19.71</v>
      </c>
      <c r="S389" s="145">
        <v>19.71</v>
      </c>
      <c r="T389" s="145">
        <v>19.71</v>
      </c>
      <c r="U389" s="145">
        <v>19.71</v>
      </c>
      <c r="V389" s="145">
        <v>19.71</v>
      </c>
      <c r="W389" s="145">
        <v>0</v>
      </c>
      <c r="X389" s="145">
        <v>0</v>
      </c>
      <c r="Y389" s="145">
        <v>0</v>
      </c>
      <c r="Z389" s="145">
        <v>0</v>
      </c>
      <c r="AA389" s="145">
        <v>0</v>
      </c>
      <c r="AB389" s="145">
        <v>0</v>
      </c>
      <c r="AC389" s="145">
        <v>0</v>
      </c>
      <c r="AD389" s="133">
        <v>0.05</v>
      </c>
      <c r="AE389" s="133">
        <v>0</v>
      </c>
      <c r="AF389" s="133">
        <v>12</v>
      </c>
      <c r="AG389" s="133">
        <v>12</v>
      </c>
      <c r="AH389" s="144">
        <v>1</v>
      </c>
      <c r="AI389" s="144" t="s">
        <v>722</v>
      </c>
      <c r="AJ389" s="144" t="s">
        <v>905</v>
      </c>
      <c r="AK389" s="144"/>
      <c r="AL389" s="143"/>
      <c r="AM389" s="143"/>
      <c r="AN389" s="143"/>
      <c r="AO389" s="143"/>
      <c r="AP389" s="143"/>
      <c r="AQ389" s="143"/>
      <c r="AR389" s="142"/>
      <c r="AS389" s="142"/>
      <c r="AT389" s="142"/>
      <c r="AU389" s="141"/>
      <c r="AV389" s="141"/>
      <c r="AW389" s="141"/>
      <c r="AX389" s="140" t="s">
        <v>694</v>
      </c>
      <c r="AY389" s="140"/>
      <c r="AZ389" s="139"/>
      <c r="BA389" s="138"/>
      <c r="BB389" s="138"/>
      <c r="BC389" s="138"/>
      <c r="BD389" s="138"/>
      <c r="BE389" s="138"/>
      <c r="BF389" s="138"/>
      <c r="BG389" s="137"/>
      <c r="BH389" s="137"/>
      <c r="BI389" s="137"/>
      <c r="BJ389" s="137"/>
      <c r="BK389" s="136">
        <v>0</v>
      </c>
      <c r="BL389" s="136">
        <f t="shared" si="144"/>
        <v>1</v>
      </c>
      <c r="BM389" s="135"/>
      <c r="BN389" s="134">
        <v>14.6</v>
      </c>
      <c r="BO389" s="133"/>
      <c r="BP389" s="133">
        <v>14.6</v>
      </c>
      <c r="BQ389" s="133"/>
      <c r="BR389" s="133"/>
      <c r="BS389" s="133"/>
      <c r="BT389" s="133"/>
      <c r="BU389" s="132">
        <f t="shared" si="143"/>
        <v>14.6</v>
      </c>
      <c r="BV389" s="132"/>
      <c r="BW389" s="132"/>
      <c r="BX389" s="132"/>
      <c r="BY389" s="132"/>
      <c r="BZ389" s="132"/>
      <c r="CA389" s="132"/>
      <c r="CB389" s="131">
        <v>14.6</v>
      </c>
      <c r="CC389" s="131">
        <v>1000</v>
      </c>
      <c r="CD389" s="131">
        <v>1000</v>
      </c>
      <c r="CE389" s="131">
        <v>1000</v>
      </c>
      <c r="CF389" s="131">
        <v>1000</v>
      </c>
      <c r="CG389" s="131">
        <v>1000</v>
      </c>
      <c r="CH389" s="131">
        <v>1000</v>
      </c>
      <c r="CI389" s="130" t="s">
        <v>706</v>
      </c>
      <c r="CJ389" s="129">
        <v>1000</v>
      </c>
      <c r="CK389" s="129">
        <v>1000</v>
      </c>
      <c r="CL389" s="129">
        <v>1000</v>
      </c>
      <c r="CM389" s="129">
        <v>1000</v>
      </c>
      <c r="CN389" s="129">
        <v>1000</v>
      </c>
      <c r="CO389" s="129">
        <v>1000</v>
      </c>
      <c r="CP389" s="129">
        <v>1000</v>
      </c>
      <c r="CQ389" s="129"/>
      <c r="CR389" s="128"/>
      <c r="CS389" s="128"/>
      <c r="CT389" s="128"/>
      <c r="CU389" s="128"/>
      <c r="CV389" s="128"/>
      <c r="CW389" s="128"/>
      <c r="CX389" s="128"/>
      <c r="CY389" s="128"/>
      <c r="CZ389" s="128"/>
      <c r="DA389" s="128"/>
      <c r="DB389" s="128"/>
      <c r="DC389" s="128"/>
      <c r="DD389" s="128"/>
    </row>
    <row r="390" spans="1:108" x14ac:dyDescent="0.25">
      <c r="A390" s="127" t="s">
        <v>911</v>
      </c>
      <c r="B390" s="127" t="s">
        <v>843</v>
      </c>
      <c r="C390" s="127" t="s">
        <v>903</v>
      </c>
      <c r="D390" s="127" t="s">
        <v>841</v>
      </c>
      <c r="E390" s="127" t="s">
        <v>901</v>
      </c>
      <c r="F390" s="1" t="s">
        <v>910</v>
      </c>
      <c r="G390" s="1" t="s">
        <v>791</v>
      </c>
      <c r="H390" s="126">
        <v>44.05</v>
      </c>
      <c r="I390" s="126">
        <v>40.74</v>
      </c>
      <c r="J390" s="126">
        <v>37.44</v>
      </c>
      <c r="K390" s="126">
        <v>36.479999999999997</v>
      </c>
      <c r="L390" s="126">
        <v>35.53</v>
      </c>
      <c r="M390" s="126">
        <v>34.79</v>
      </c>
      <c r="N390" s="126">
        <v>34.04</v>
      </c>
      <c r="O390" s="115">
        <v>0.9</v>
      </c>
      <c r="P390" s="126">
        <v>3.66</v>
      </c>
      <c r="Q390" s="126">
        <v>3.66</v>
      </c>
      <c r="R390" s="126">
        <v>3.66</v>
      </c>
      <c r="S390" s="126">
        <v>3.66</v>
      </c>
      <c r="T390" s="126">
        <v>3.66</v>
      </c>
      <c r="U390" s="126">
        <v>3.66</v>
      </c>
      <c r="V390" s="126">
        <v>3.66</v>
      </c>
      <c r="W390" s="126">
        <v>0</v>
      </c>
      <c r="X390" s="126">
        <v>0</v>
      </c>
      <c r="Y390" s="126">
        <v>0</v>
      </c>
      <c r="Z390" s="126">
        <v>0</v>
      </c>
      <c r="AA390" s="126">
        <v>0</v>
      </c>
      <c r="AB390" s="126">
        <v>0</v>
      </c>
      <c r="AC390" s="126">
        <v>0</v>
      </c>
      <c r="AD390" s="115">
        <v>0.05</v>
      </c>
      <c r="AE390" s="115">
        <v>0</v>
      </c>
      <c r="AF390" s="115">
        <v>12</v>
      </c>
      <c r="AG390" s="115">
        <v>12</v>
      </c>
      <c r="AH390" s="125">
        <v>1</v>
      </c>
      <c r="AI390" s="125" t="s">
        <v>722</v>
      </c>
      <c r="AJ390" s="125" t="s">
        <v>905</v>
      </c>
      <c r="AK390" s="125"/>
      <c r="AL390" s="124"/>
      <c r="AM390" s="124"/>
      <c r="AN390" s="124"/>
      <c r="AO390" s="124"/>
      <c r="AP390" s="124"/>
      <c r="AQ390" s="124"/>
      <c r="AR390" s="123"/>
      <c r="AS390" s="123"/>
      <c r="AT390" s="123"/>
      <c r="AU390" s="122"/>
      <c r="AV390" s="122"/>
      <c r="AW390" s="122"/>
      <c r="AX390" s="120" t="s">
        <v>694</v>
      </c>
      <c r="AY390" s="120"/>
      <c r="AZ390" s="121"/>
      <c r="BA390" s="120"/>
      <c r="BB390" s="120"/>
      <c r="BC390" s="120"/>
      <c r="BD390" s="120"/>
      <c r="BE390" s="120"/>
      <c r="BF390" s="120"/>
      <c r="BG390" s="119"/>
      <c r="BH390" s="119"/>
      <c r="BI390" s="119"/>
      <c r="BJ390" s="119"/>
      <c r="BK390" s="118">
        <v>0</v>
      </c>
      <c r="BL390" s="118">
        <f t="shared" si="144"/>
        <v>1</v>
      </c>
      <c r="BM390" s="117"/>
      <c r="BN390" s="116">
        <v>0</v>
      </c>
      <c r="BO390" s="115"/>
      <c r="BP390" s="115"/>
      <c r="BQ390" s="115"/>
      <c r="BR390" s="115"/>
      <c r="BS390" s="115"/>
      <c r="BT390" s="115"/>
      <c r="BU390" s="114">
        <f t="shared" si="143"/>
        <v>0</v>
      </c>
      <c r="BV390" s="114"/>
      <c r="BW390" s="114"/>
      <c r="BX390" s="114"/>
      <c r="BY390" s="114"/>
      <c r="BZ390" s="114"/>
      <c r="CA390" s="114"/>
      <c r="CB390" s="113"/>
      <c r="CC390" s="113">
        <v>1000</v>
      </c>
      <c r="CD390" s="113">
        <v>1000</v>
      </c>
      <c r="CE390" s="113">
        <v>1000</v>
      </c>
      <c r="CF390" s="113">
        <v>1000</v>
      </c>
      <c r="CG390" s="113">
        <v>1000</v>
      </c>
      <c r="CH390" s="113">
        <v>1000</v>
      </c>
      <c r="CI390" s="112" t="s">
        <v>706</v>
      </c>
      <c r="CJ390" s="111">
        <v>1000</v>
      </c>
      <c r="CK390" s="111">
        <v>1000</v>
      </c>
      <c r="CL390" s="111">
        <v>1000</v>
      </c>
      <c r="CM390" s="111">
        <v>1000</v>
      </c>
      <c r="CN390" s="111">
        <v>1000</v>
      </c>
      <c r="CO390" s="111">
        <v>1000</v>
      </c>
      <c r="CP390" s="111">
        <v>1000</v>
      </c>
      <c r="CQ390" s="111"/>
      <c r="CR390" s="110"/>
      <c r="CS390" s="110"/>
      <c r="CT390" s="110"/>
      <c r="CU390" s="110"/>
      <c r="CV390" s="110"/>
      <c r="CW390" s="110"/>
      <c r="CX390" s="110"/>
      <c r="CY390" s="110"/>
      <c r="CZ390" s="110"/>
      <c r="DA390" s="110"/>
      <c r="DB390" s="110"/>
      <c r="DC390" s="110"/>
      <c r="DD390" s="110"/>
    </row>
    <row r="391" spans="1:108" x14ac:dyDescent="0.25">
      <c r="A391" s="146" t="s">
        <v>909</v>
      </c>
      <c r="B391" s="146" t="s">
        <v>843</v>
      </c>
      <c r="C391" s="146" t="s">
        <v>903</v>
      </c>
      <c r="D391" s="146" t="s">
        <v>841</v>
      </c>
      <c r="E391" s="146" t="s">
        <v>901</v>
      </c>
      <c r="F391" s="3" t="s">
        <v>908</v>
      </c>
      <c r="G391" s="3" t="s">
        <v>791</v>
      </c>
      <c r="H391" s="145">
        <v>130.63999999999999</v>
      </c>
      <c r="I391" s="145">
        <v>117.57</v>
      </c>
      <c r="J391" s="145">
        <v>104.51</v>
      </c>
      <c r="K391" s="145">
        <v>100.89</v>
      </c>
      <c r="L391" s="145">
        <v>97.27</v>
      </c>
      <c r="M391" s="145">
        <v>94.49</v>
      </c>
      <c r="N391" s="145">
        <v>91.72</v>
      </c>
      <c r="O391" s="133">
        <v>0.9</v>
      </c>
      <c r="P391" s="145">
        <v>8.16</v>
      </c>
      <c r="Q391" s="145">
        <v>8.16</v>
      </c>
      <c r="R391" s="145">
        <v>8.16</v>
      </c>
      <c r="S391" s="145">
        <v>8.16</v>
      </c>
      <c r="T391" s="145">
        <v>8.16</v>
      </c>
      <c r="U391" s="145">
        <v>8.16</v>
      </c>
      <c r="V391" s="145">
        <v>8.16</v>
      </c>
      <c r="W391" s="145">
        <v>0</v>
      </c>
      <c r="X391" s="145">
        <v>0</v>
      </c>
      <c r="Y391" s="145">
        <v>0</v>
      </c>
      <c r="Z391" s="145">
        <v>0</v>
      </c>
      <c r="AA391" s="145">
        <v>0</v>
      </c>
      <c r="AB391" s="145">
        <v>0</v>
      </c>
      <c r="AC391" s="145">
        <v>0</v>
      </c>
      <c r="AD391" s="133">
        <v>0.05</v>
      </c>
      <c r="AE391" s="133">
        <v>0</v>
      </c>
      <c r="AF391" s="133">
        <v>12</v>
      </c>
      <c r="AG391" s="133">
        <v>12</v>
      </c>
      <c r="AH391" s="144">
        <v>1</v>
      </c>
      <c r="AI391" s="144" t="s">
        <v>722</v>
      </c>
      <c r="AJ391" s="144" t="s">
        <v>905</v>
      </c>
      <c r="AK391" s="144"/>
      <c r="AL391" s="143"/>
      <c r="AM391" s="143"/>
      <c r="AN391" s="143"/>
      <c r="AO391" s="143"/>
      <c r="AP391" s="143"/>
      <c r="AQ391" s="143"/>
      <c r="AR391" s="142"/>
      <c r="AS391" s="142"/>
      <c r="AT391" s="142"/>
      <c r="AU391" s="141"/>
      <c r="AV391" s="141"/>
      <c r="AW391" s="141"/>
      <c r="AX391" s="140" t="s">
        <v>694</v>
      </c>
      <c r="AY391" s="140"/>
      <c r="AZ391" s="139"/>
      <c r="BA391" s="138"/>
      <c r="BB391" s="138"/>
      <c r="BC391" s="138"/>
      <c r="BD391" s="138"/>
      <c r="BE391" s="138"/>
      <c r="BF391" s="138"/>
      <c r="BG391" s="137"/>
      <c r="BH391" s="137"/>
      <c r="BI391" s="137"/>
      <c r="BJ391" s="137"/>
      <c r="BK391" s="136"/>
      <c r="BL391" s="136">
        <f t="shared" si="144"/>
        <v>1</v>
      </c>
      <c r="BM391" s="135"/>
      <c r="BN391" s="134">
        <v>0</v>
      </c>
      <c r="BO391" s="133"/>
      <c r="BP391" s="133"/>
      <c r="BQ391" s="133"/>
      <c r="BR391" s="133"/>
      <c r="BS391" s="133"/>
      <c r="BT391" s="133"/>
      <c r="BU391" s="132">
        <f t="shared" si="143"/>
        <v>0</v>
      </c>
      <c r="BV391" s="132"/>
      <c r="BW391" s="132"/>
      <c r="BX391" s="132"/>
      <c r="BY391" s="132"/>
      <c r="BZ391" s="132"/>
      <c r="CA391" s="132"/>
      <c r="CB391" s="131"/>
      <c r="CC391" s="131">
        <v>1000</v>
      </c>
      <c r="CD391" s="131">
        <v>1000</v>
      </c>
      <c r="CE391" s="131">
        <v>1000</v>
      </c>
      <c r="CF391" s="131">
        <v>1000</v>
      </c>
      <c r="CG391" s="131">
        <v>1000</v>
      </c>
      <c r="CH391" s="131">
        <v>1000</v>
      </c>
      <c r="CI391" s="130" t="s">
        <v>706</v>
      </c>
      <c r="CJ391" s="129">
        <v>1000</v>
      </c>
      <c r="CK391" s="129">
        <v>1000</v>
      </c>
      <c r="CL391" s="129">
        <v>1000</v>
      </c>
      <c r="CM391" s="129">
        <v>1000</v>
      </c>
      <c r="CN391" s="129">
        <v>1000</v>
      </c>
      <c r="CO391" s="129">
        <v>1000</v>
      </c>
      <c r="CP391" s="129">
        <v>1000</v>
      </c>
      <c r="CQ391" s="129"/>
      <c r="CR391" s="128"/>
      <c r="CS391" s="128"/>
      <c r="CT391" s="128"/>
      <c r="CU391" s="128"/>
      <c r="CV391" s="128"/>
      <c r="CW391" s="128"/>
      <c r="CX391" s="128"/>
      <c r="CY391" s="128"/>
      <c r="CZ391" s="128"/>
      <c r="DA391" s="128"/>
      <c r="DB391" s="128"/>
      <c r="DC391" s="128"/>
      <c r="DD391" s="128"/>
    </row>
    <row r="392" spans="1:108" x14ac:dyDescent="0.25">
      <c r="A392" s="127" t="s">
        <v>907</v>
      </c>
      <c r="B392" s="127" t="s">
        <v>843</v>
      </c>
      <c r="C392" s="127" t="s">
        <v>903</v>
      </c>
      <c r="D392" s="127" t="s">
        <v>841</v>
      </c>
      <c r="E392" s="127" t="s">
        <v>901</v>
      </c>
      <c r="F392" s="1" t="s">
        <v>906</v>
      </c>
      <c r="G392" s="1" t="s">
        <v>791</v>
      </c>
      <c r="H392" s="126">
        <v>148.44</v>
      </c>
      <c r="I392" s="126">
        <v>133.78</v>
      </c>
      <c r="J392" s="126">
        <v>119.12</v>
      </c>
      <c r="K392" s="126">
        <v>113.85</v>
      </c>
      <c r="L392" s="126">
        <v>108.57</v>
      </c>
      <c r="M392" s="126">
        <v>105.06</v>
      </c>
      <c r="N392" s="126">
        <v>101.54</v>
      </c>
      <c r="O392" s="115">
        <v>0.9</v>
      </c>
      <c r="P392" s="126">
        <v>8.16</v>
      </c>
      <c r="Q392" s="126">
        <v>8.16</v>
      </c>
      <c r="R392" s="126">
        <v>8.16</v>
      </c>
      <c r="S392" s="126">
        <v>8.16</v>
      </c>
      <c r="T392" s="126">
        <v>8.16</v>
      </c>
      <c r="U392" s="126">
        <v>8.16</v>
      </c>
      <c r="V392" s="126">
        <v>8.16</v>
      </c>
      <c r="W392" s="126">
        <v>0</v>
      </c>
      <c r="X392" s="126">
        <v>0</v>
      </c>
      <c r="Y392" s="126">
        <v>0</v>
      </c>
      <c r="Z392" s="126">
        <v>0</v>
      </c>
      <c r="AA392" s="126">
        <v>0</v>
      </c>
      <c r="AB392" s="126">
        <v>0</v>
      </c>
      <c r="AC392" s="126">
        <v>0</v>
      </c>
      <c r="AD392" s="115">
        <v>0.05</v>
      </c>
      <c r="AE392" s="115">
        <v>0</v>
      </c>
      <c r="AF392" s="115">
        <v>12</v>
      </c>
      <c r="AG392" s="115">
        <v>12</v>
      </c>
      <c r="AH392" s="125">
        <v>1</v>
      </c>
      <c r="AI392" s="125" t="s">
        <v>722</v>
      </c>
      <c r="AJ392" s="125" t="s">
        <v>905</v>
      </c>
      <c r="AK392" s="125"/>
      <c r="AL392" s="124"/>
      <c r="AM392" s="124"/>
      <c r="AN392" s="124"/>
      <c r="AO392" s="124"/>
      <c r="AP392" s="124"/>
      <c r="AQ392" s="124"/>
      <c r="AR392" s="123"/>
      <c r="AS392" s="123"/>
      <c r="AT392" s="123"/>
      <c r="AU392" s="122"/>
      <c r="AV392" s="122"/>
      <c r="AW392" s="122"/>
      <c r="AX392" s="120" t="s">
        <v>694</v>
      </c>
      <c r="AY392" s="120"/>
      <c r="AZ392" s="121"/>
      <c r="BA392" s="120"/>
      <c r="BB392" s="120"/>
      <c r="BC392" s="120"/>
      <c r="BD392" s="120"/>
      <c r="BE392" s="120"/>
      <c r="BF392" s="120"/>
      <c r="BG392" s="119"/>
      <c r="BH392" s="119"/>
      <c r="BI392" s="119"/>
      <c r="BJ392" s="119"/>
      <c r="BK392" s="118">
        <v>0</v>
      </c>
      <c r="BL392" s="118">
        <f t="shared" si="144"/>
        <v>1</v>
      </c>
      <c r="BM392" s="117"/>
      <c r="BN392" s="116">
        <v>0</v>
      </c>
      <c r="BO392" s="115"/>
      <c r="BP392" s="115"/>
      <c r="BQ392" s="115"/>
      <c r="BR392" s="115"/>
      <c r="BS392" s="115"/>
      <c r="BT392" s="115"/>
      <c r="BU392" s="114">
        <f t="shared" si="143"/>
        <v>0</v>
      </c>
      <c r="BV392" s="114"/>
      <c r="BW392" s="114"/>
      <c r="BX392" s="114"/>
      <c r="BY392" s="114"/>
      <c r="BZ392" s="114"/>
      <c r="CA392" s="114"/>
      <c r="CB392" s="113">
        <v>0</v>
      </c>
      <c r="CC392" s="113">
        <v>250</v>
      </c>
      <c r="CD392" s="113">
        <v>500</v>
      </c>
      <c r="CE392" s="113">
        <v>1000</v>
      </c>
      <c r="CF392" s="113">
        <v>1000</v>
      </c>
      <c r="CG392" s="113">
        <v>1000</v>
      </c>
      <c r="CH392" s="113">
        <v>1000</v>
      </c>
      <c r="CI392" s="112" t="s">
        <v>706</v>
      </c>
      <c r="CJ392" s="111">
        <v>1000</v>
      </c>
      <c r="CK392" s="111">
        <v>1000</v>
      </c>
      <c r="CL392" s="111">
        <v>1000</v>
      </c>
      <c r="CM392" s="111">
        <v>1000</v>
      </c>
      <c r="CN392" s="111">
        <v>1000</v>
      </c>
      <c r="CO392" s="111">
        <v>1000</v>
      </c>
      <c r="CP392" s="111">
        <v>1000</v>
      </c>
      <c r="CQ392" s="111"/>
      <c r="CR392" s="110"/>
      <c r="CS392" s="110"/>
      <c r="CT392" s="110"/>
      <c r="CU392" s="110"/>
      <c r="CV392" s="110"/>
      <c r="CW392" s="110"/>
      <c r="CX392" s="110"/>
      <c r="CY392" s="110"/>
      <c r="CZ392" s="110"/>
      <c r="DA392" s="110"/>
      <c r="DB392" s="110"/>
      <c r="DC392" s="110"/>
      <c r="DD392" s="110"/>
    </row>
    <row r="393" spans="1:108" x14ac:dyDescent="0.25">
      <c r="A393" s="146" t="s">
        <v>904</v>
      </c>
      <c r="B393" s="146" t="s">
        <v>843</v>
      </c>
      <c r="C393" s="146" t="s">
        <v>903</v>
      </c>
      <c r="D393" s="146" t="s">
        <v>902</v>
      </c>
      <c r="E393" s="146" t="s">
        <v>901</v>
      </c>
      <c r="F393" s="3" t="s">
        <v>900</v>
      </c>
      <c r="G393" s="3" t="s">
        <v>863</v>
      </c>
      <c r="H393" s="145">
        <v>154.33000000000001</v>
      </c>
      <c r="I393" s="145">
        <v>154.33000000000001</v>
      </c>
      <c r="J393" s="145">
        <v>154.33000000000001</v>
      </c>
      <c r="K393" s="145">
        <v>154.33000000000001</v>
      </c>
      <c r="L393" s="145">
        <v>154.33000000000001</v>
      </c>
      <c r="M393" s="145">
        <v>154.33000000000001</v>
      </c>
      <c r="N393" s="145">
        <v>154.33000000000001</v>
      </c>
      <c r="O393" s="133">
        <v>0.9</v>
      </c>
      <c r="P393" s="145">
        <v>4.63</v>
      </c>
      <c r="Q393" s="145">
        <v>4.63</v>
      </c>
      <c r="R393" s="145">
        <v>4.63</v>
      </c>
      <c r="S393" s="145">
        <v>4.63</v>
      </c>
      <c r="T393" s="145">
        <v>4.63</v>
      </c>
      <c r="U393" s="145">
        <v>4.63</v>
      </c>
      <c r="V393" s="145">
        <v>4.63</v>
      </c>
      <c r="W393" s="145">
        <v>0</v>
      </c>
      <c r="X393" s="145">
        <v>0</v>
      </c>
      <c r="Y393" s="145">
        <v>0</v>
      </c>
      <c r="Z393" s="145">
        <v>0</v>
      </c>
      <c r="AA393" s="145">
        <v>0</v>
      </c>
      <c r="AB393" s="145">
        <v>0</v>
      </c>
      <c r="AC393" s="145">
        <v>0</v>
      </c>
      <c r="AD393" s="133">
        <v>0.05</v>
      </c>
      <c r="AE393" s="133">
        <v>0</v>
      </c>
      <c r="AF393" s="133">
        <v>10</v>
      </c>
      <c r="AG393" s="133">
        <v>10</v>
      </c>
      <c r="AH393" s="144">
        <v>31.536000000000001</v>
      </c>
      <c r="AI393" s="144" t="s">
        <v>727</v>
      </c>
      <c r="AJ393" s="144" t="s">
        <v>695</v>
      </c>
      <c r="AK393" s="144"/>
      <c r="AL393" s="143"/>
      <c r="AM393" s="143"/>
      <c r="AN393" s="143"/>
      <c r="AO393" s="143"/>
      <c r="AP393" s="143"/>
      <c r="AQ393" s="143"/>
      <c r="AR393" s="142"/>
      <c r="AS393" s="142"/>
      <c r="AT393" s="142"/>
      <c r="AU393" s="141"/>
      <c r="AV393" s="141"/>
      <c r="AW393" s="141"/>
      <c r="AX393" s="140" t="s">
        <v>694</v>
      </c>
      <c r="AY393" s="140"/>
      <c r="AZ393" s="139"/>
      <c r="BA393" s="138"/>
      <c r="BB393" s="138"/>
      <c r="BC393" s="138"/>
      <c r="BD393" s="138"/>
      <c r="BE393" s="138"/>
      <c r="BF393" s="138"/>
      <c r="BG393" s="137"/>
      <c r="BH393" s="137"/>
      <c r="BI393" s="137"/>
      <c r="BJ393" s="137"/>
      <c r="BK393" s="136">
        <v>0</v>
      </c>
      <c r="BL393" s="136">
        <f t="shared" si="144"/>
        <v>1</v>
      </c>
      <c r="BM393" s="135"/>
      <c r="BN393" s="134">
        <v>60</v>
      </c>
      <c r="BO393" s="133">
        <v>30</v>
      </c>
      <c r="BP393" s="133">
        <v>30</v>
      </c>
      <c r="BQ393" s="133"/>
      <c r="BR393" s="133"/>
      <c r="BS393" s="133"/>
      <c r="BT393" s="133"/>
      <c r="BU393" s="132">
        <f t="shared" si="143"/>
        <v>60</v>
      </c>
      <c r="BV393" s="132"/>
      <c r="BW393" s="132"/>
      <c r="BX393" s="132"/>
      <c r="BY393" s="132"/>
      <c r="BZ393" s="132"/>
      <c r="CA393" s="132"/>
      <c r="CB393" s="131">
        <v>3500</v>
      </c>
      <c r="CC393" s="131">
        <v>3500</v>
      </c>
      <c r="CD393" s="131">
        <v>3500</v>
      </c>
      <c r="CE393" s="131">
        <v>3500</v>
      </c>
      <c r="CF393" s="131">
        <v>3500</v>
      </c>
      <c r="CG393" s="131">
        <v>3500</v>
      </c>
      <c r="CH393" s="131">
        <v>3500</v>
      </c>
      <c r="CI393" s="130" t="s">
        <v>706</v>
      </c>
      <c r="CJ393" s="129">
        <v>3500</v>
      </c>
      <c r="CK393" s="129">
        <v>3500</v>
      </c>
      <c r="CL393" s="129">
        <v>3500</v>
      </c>
      <c r="CM393" s="129">
        <v>3500</v>
      </c>
      <c r="CN393" s="129">
        <v>3500</v>
      </c>
      <c r="CO393" s="129">
        <v>3500</v>
      </c>
      <c r="CP393" s="129">
        <v>3500</v>
      </c>
      <c r="CQ393" s="129"/>
      <c r="CR393" s="128"/>
      <c r="CS393" s="128"/>
      <c r="CT393" s="128"/>
      <c r="CU393" s="128"/>
      <c r="CV393" s="128"/>
      <c r="CW393" s="128"/>
      <c r="CX393" s="128"/>
      <c r="CY393" s="128"/>
      <c r="CZ393" s="128"/>
      <c r="DA393" s="128"/>
      <c r="DB393" s="128"/>
      <c r="DC393" s="128"/>
      <c r="DD393" s="128"/>
    </row>
    <row r="394" spans="1:108" x14ac:dyDescent="0.25">
      <c r="A394" s="127" t="s">
        <v>899</v>
      </c>
      <c r="B394" s="127" t="s">
        <v>786</v>
      </c>
      <c r="C394" s="127" t="s">
        <v>834</v>
      </c>
      <c r="D394" s="127" t="s">
        <v>833</v>
      </c>
      <c r="E394" s="127" t="s">
        <v>898</v>
      </c>
      <c r="F394" s="1" t="s">
        <v>11</v>
      </c>
      <c r="G394" s="1" t="s">
        <v>791</v>
      </c>
      <c r="H394" s="126">
        <v>0</v>
      </c>
      <c r="I394" s="126">
        <v>0</v>
      </c>
      <c r="J394" s="126">
        <v>0</v>
      </c>
      <c r="K394" s="126">
        <v>0</v>
      </c>
      <c r="L394" s="126">
        <v>0</v>
      </c>
      <c r="M394" s="126">
        <v>0</v>
      </c>
      <c r="N394" s="126">
        <v>0</v>
      </c>
      <c r="O394" s="115">
        <v>0</v>
      </c>
      <c r="P394" s="126">
        <v>0</v>
      </c>
      <c r="Q394" s="126">
        <v>0</v>
      </c>
      <c r="R394" s="126">
        <v>0</v>
      </c>
      <c r="S394" s="126">
        <v>0</v>
      </c>
      <c r="T394" s="126">
        <v>0</v>
      </c>
      <c r="U394" s="126">
        <v>0</v>
      </c>
      <c r="V394" s="126">
        <v>0</v>
      </c>
      <c r="W394" s="145">
        <v>5.3</v>
      </c>
      <c r="X394" s="145">
        <v>5.8</v>
      </c>
      <c r="Y394" s="145">
        <v>6.3</v>
      </c>
      <c r="Z394" s="145">
        <v>6.8</v>
      </c>
      <c r="AA394" s="145">
        <v>7.3</v>
      </c>
      <c r="AB394" s="145">
        <v>7.8</v>
      </c>
      <c r="AC394" s="145">
        <v>8.3000000000000007</v>
      </c>
      <c r="AD394" s="115">
        <v>0.05</v>
      </c>
      <c r="AE394" s="115">
        <v>0</v>
      </c>
      <c r="AF394" s="115">
        <v>1</v>
      </c>
      <c r="AG394" s="115">
        <v>1</v>
      </c>
      <c r="AH394" s="125">
        <v>1</v>
      </c>
      <c r="AI394" s="125" t="s">
        <v>722</v>
      </c>
      <c r="AJ394" s="125" t="s">
        <v>695</v>
      </c>
      <c r="AK394" s="125"/>
      <c r="AL394" s="124"/>
      <c r="AM394" s="124"/>
      <c r="AN394" s="124"/>
      <c r="AO394" s="124"/>
      <c r="AP394" s="124"/>
      <c r="AQ394" s="124"/>
      <c r="AR394" s="123"/>
      <c r="AS394" s="123"/>
      <c r="AT394" s="123"/>
      <c r="AU394" s="122"/>
      <c r="AV394" s="122"/>
      <c r="AW394" s="122"/>
      <c r="AX394" s="120" t="s">
        <v>694</v>
      </c>
      <c r="AY394" s="120"/>
      <c r="AZ394" s="121"/>
      <c r="BA394" s="120"/>
      <c r="BB394" s="120"/>
      <c r="BC394" s="120"/>
      <c r="BD394" s="120"/>
      <c r="BE394" s="120"/>
      <c r="BF394" s="120"/>
      <c r="BG394" s="119"/>
      <c r="BH394" s="119"/>
      <c r="BI394" s="119"/>
      <c r="BJ394" s="119"/>
      <c r="BK394" s="118">
        <v>0</v>
      </c>
      <c r="BL394" s="118">
        <f t="shared" si="144"/>
        <v>0</v>
      </c>
      <c r="BM394" s="117"/>
      <c r="BN394" s="116"/>
      <c r="BO394" s="115"/>
      <c r="BP394" s="115"/>
      <c r="BQ394" s="115"/>
      <c r="BR394" s="115"/>
      <c r="BS394" s="115"/>
      <c r="BT394" s="115"/>
      <c r="BU394" s="114">
        <f t="shared" si="143"/>
        <v>0</v>
      </c>
      <c r="BV394" s="114"/>
      <c r="BW394" s="114"/>
      <c r="BX394" s="114"/>
      <c r="BY394" s="114"/>
      <c r="BZ394" s="114"/>
      <c r="CA394" s="114"/>
      <c r="CB394" s="113">
        <v>2000</v>
      </c>
      <c r="CC394" s="113">
        <v>2000</v>
      </c>
      <c r="CD394" s="113">
        <v>2000</v>
      </c>
      <c r="CE394" s="113">
        <v>2000</v>
      </c>
      <c r="CF394" s="113">
        <v>2000</v>
      </c>
      <c r="CG394" s="113">
        <v>2000</v>
      </c>
      <c r="CH394" s="113">
        <v>2000</v>
      </c>
      <c r="CI394" s="112" t="s">
        <v>706</v>
      </c>
      <c r="CJ394" s="111">
        <v>2000</v>
      </c>
      <c r="CK394" s="111">
        <v>2000</v>
      </c>
      <c r="CL394" s="111">
        <v>2000</v>
      </c>
      <c r="CM394" s="111">
        <v>2000</v>
      </c>
      <c r="CN394" s="111">
        <v>2000</v>
      </c>
      <c r="CO394" s="111">
        <v>2000</v>
      </c>
      <c r="CP394" s="111">
        <v>2000</v>
      </c>
      <c r="CQ394" s="111"/>
      <c r="CR394" s="110"/>
      <c r="CS394" s="110"/>
      <c r="CT394" s="110"/>
      <c r="CU394" s="110"/>
      <c r="CV394" s="110"/>
      <c r="CW394" s="110"/>
      <c r="CX394" s="110"/>
      <c r="CY394" s="110"/>
      <c r="CZ394" s="110"/>
      <c r="DA394" s="110"/>
      <c r="DB394" s="110"/>
      <c r="DC394" s="110"/>
      <c r="DD394" s="110"/>
    </row>
    <row r="395" spans="1:108" x14ac:dyDescent="0.25">
      <c r="A395" s="146" t="s">
        <v>897</v>
      </c>
      <c r="B395" s="146" t="s">
        <v>843</v>
      </c>
      <c r="C395" s="146" t="s">
        <v>495</v>
      </c>
      <c r="D395" s="146" t="s">
        <v>894</v>
      </c>
      <c r="E395" s="146" t="s">
        <v>869</v>
      </c>
      <c r="F395" s="3" t="s">
        <v>896</v>
      </c>
      <c r="G395" s="3" t="s">
        <v>791</v>
      </c>
      <c r="H395" s="145">
        <v>14.91</v>
      </c>
      <c r="I395" s="145">
        <v>14.91</v>
      </c>
      <c r="J395" s="145">
        <v>14.91</v>
      </c>
      <c r="K395" s="145">
        <v>14.91</v>
      </c>
      <c r="L395" s="145">
        <v>14.91</v>
      </c>
      <c r="M395" s="145">
        <v>14.91</v>
      </c>
      <c r="N395" s="145">
        <v>14.91</v>
      </c>
      <c r="O395" s="133">
        <v>0.9</v>
      </c>
      <c r="P395" s="145">
        <v>1.35</v>
      </c>
      <c r="Q395" s="145">
        <v>1.35</v>
      </c>
      <c r="R395" s="145">
        <v>1.35</v>
      </c>
      <c r="S395" s="145">
        <v>1.35</v>
      </c>
      <c r="T395" s="145">
        <v>1.35</v>
      </c>
      <c r="U395" s="145">
        <v>1.35</v>
      </c>
      <c r="V395" s="145">
        <v>1.35</v>
      </c>
      <c r="W395" s="145">
        <v>0</v>
      </c>
      <c r="X395" s="145">
        <v>0</v>
      </c>
      <c r="Y395" s="145">
        <v>0</v>
      </c>
      <c r="Z395" s="145">
        <v>0</v>
      </c>
      <c r="AA395" s="145">
        <v>0</v>
      </c>
      <c r="AB395" s="145">
        <v>0</v>
      </c>
      <c r="AC395" s="145">
        <v>0</v>
      </c>
      <c r="AD395" s="133">
        <v>0.05</v>
      </c>
      <c r="AE395" s="133">
        <v>0</v>
      </c>
      <c r="AF395" s="133">
        <v>20</v>
      </c>
      <c r="AG395" s="133">
        <v>20</v>
      </c>
      <c r="AH395" s="144">
        <v>1</v>
      </c>
      <c r="AI395" s="144" t="s">
        <v>722</v>
      </c>
      <c r="AJ395" s="144" t="s">
        <v>851</v>
      </c>
      <c r="AK395" s="144"/>
      <c r="AL395" s="143"/>
      <c r="AM395" s="143"/>
      <c r="AN395" s="143"/>
      <c r="AO395" s="143"/>
      <c r="AP395" s="143"/>
      <c r="AQ395" s="143"/>
      <c r="AR395" s="142"/>
      <c r="AS395" s="142"/>
      <c r="AT395" s="142"/>
      <c r="AU395" s="141"/>
      <c r="AV395" s="141"/>
      <c r="AW395" s="141"/>
      <c r="AX395" s="140" t="s">
        <v>694</v>
      </c>
      <c r="AY395" s="140"/>
      <c r="AZ395" s="139"/>
      <c r="BA395" s="138"/>
      <c r="BB395" s="138"/>
      <c r="BC395" s="138"/>
      <c r="BD395" s="138"/>
      <c r="BE395" s="138"/>
      <c r="BF395" s="138"/>
      <c r="BG395" s="137"/>
      <c r="BH395" s="137"/>
      <c r="BI395" s="137"/>
      <c r="BJ395" s="137"/>
      <c r="BK395" s="136">
        <v>0</v>
      </c>
      <c r="BL395" s="136">
        <f t="shared" si="144"/>
        <v>1</v>
      </c>
      <c r="BM395" s="135"/>
      <c r="BN395" s="134">
        <v>0.01</v>
      </c>
      <c r="BO395" s="133"/>
      <c r="BP395" s="133">
        <v>0.01</v>
      </c>
      <c r="BQ395" s="133"/>
      <c r="BR395" s="133"/>
      <c r="BS395" s="133"/>
      <c r="BT395" s="133"/>
      <c r="BU395" s="132">
        <f t="shared" si="143"/>
        <v>0.01</v>
      </c>
      <c r="BV395" s="132"/>
      <c r="BW395" s="132"/>
      <c r="BX395" s="132"/>
      <c r="BY395" s="132"/>
      <c r="BZ395" s="132"/>
      <c r="CA395" s="132"/>
      <c r="CB395" s="131">
        <v>200</v>
      </c>
      <c r="CC395" s="131">
        <v>200</v>
      </c>
      <c r="CD395" s="131">
        <v>200</v>
      </c>
      <c r="CE395" s="131">
        <v>200</v>
      </c>
      <c r="CF395" s="131">
        <v>200</v>
      </c>
      <c r="CG395" s="131">
        <v>200</v>
      </c>
      <c r="CH395" s="131">
        <v>200</v>
      </c>
      <c r="CI395" s="130" t="s">
        <v>706</v>
      </c>
      <c r="CJ395" s="129">
        <v>200</v>
      </c>
      <c r="CK395" s="129">
        <v>200</v>
      </c>
      <c r="CL395" s="129">
        <v>200</v>
      </c>
      <c r="CM395" s="129">
        <v>200</v>
      </c>
      <c r="CN395" s="129">
        <v>200</v>
      </c>
      <c r="CO395" s="129">
        <v>200</v>
      </c>
      <c r="CP395" s="129">
        <v>200</v>
      </c>
      <c r="CQ395" s="129"/>
      <c r="CR395" s="128"/>
      <c r="CS395" s="128"/>
      <c r="CT395" s="128"/>
      <c r="CU395" s="128"/>
      <c r="CV395" s="128"/>
      <c r="CW395" s="128"/>
      <c r="CX395" s="128"/>
      <c r="CY395" s="128"/>
      <c r="CZ395" s="128"/>
      <c r="DA395" s="128"/>
      <c r="DB395" s="128"/>
      <c r="DC395" s="128"/>
      <c r="DD395" s="128"/>
    </row>
    <row r="396" spans="1:108" x14ac:dyDescent="0.25">
      <c r="A396" s="127" t="s">
        <v>895</v>
      </c>
      <c r="B396" s="127" t="s">
        <v>843</v>
      </c>
      <c r="C396" s="127" t="s">
        <v>495</v>
      </c>
      <c r="D396" s="127" t="s">
        <v>894</v>
      </c>
      <c r="E396" s="127" t="s">
        <v>869</v>
      </c>
      <c r="F396" s="1" t="s">
        <v>893</v>
      </c>
      <c r="G396" s="1" t="s">
        <v>791</v>
      </c>
      <c r="H396" s="126">
        <v>15.99</v>
      </c>
      <c r="I396" s="126">
        <v>15.99</v>
      </c>
      <c r="J396" s="126">
        <v>15.99</v>
      </c>
      <c r="K396" s="126">
        <v>15.99</v>
      </c>
      <c r="L396" s="126">
        <v>15.99</v>
      </c>
      <c r="M396" s="126">
        <v>15.99</v>
      </c>
      <c r="N396" s="126">
        <v>15.99</v>
      </c>
      <c r="O396" s="115">
        <v>0.9</v>
      </c>
      <c r="P396" s="126">
        <v>3.61</v>
      </c>
      <c r="Q396" s="126">
        <v>3.61</v>
      </c>
      <c r="R396" s="126">
        <v>3.61</v>
      </c>
      <c r="S396" s="126">
        <v>3.61</v>
      </c>
      <c r="T396" s="126">
        <v>3.61</v>
      </c>
      <c r="U396" s="126">
        <v>3.61</v>
      </c>
      <c r="V396" s="126">
        <v>3.61</v>
      </c>
      <c r="W396" s="126">
        <v>0</v>
      </c>
      <c r="X396" s="126">
        <v>0</v>
      </c>
      <c r="Y396" s="126">
        <v>0</v>
      </c>
      <c r="Z396" s="126">
        <v>0</v>
      </c>
      <c r="AA396" s="126">
        <v>0</v>
      </c>
      <c r="AB396" s="126">
        <v>0</v>
      </c>
      <c r="AC396" s="126">
        <v>0</v>
      </c>
      <c r="AD396" s="115">
        <v>0.05</v>
      </c>
      <c r="AE396" s="115">
        <v>0</v>
      </c>
      <c r="AF396" s="115">
        <v>20</v>
      </c>
      <c r="AG396" s="115">
        <v>20</v>
      </c>
      <c r="AH396" s="125">
        <v>1</v>
      </c>
      <c r="AI396" s="125" t="s">
        <v>722</v>
      </c>
      <c r="AJ396" s="125" t="s">
        <v>851</v>
      </c>
      <c r="AK396" s="125"/>
      <c r="AL396" s="124"/>
      <c r="AM396" s="124"/>
      <c r="AN396" s="124"/>
      <c r="AO396" s="124"/>
      <c r="AP396" s="124"/>
      <c r="AQ396" s="124"/>
      <c r="AR396" s="123"/>
      <c r="AS396" s="123"/>
      <c r="AT396" s="123"/>
      <c r="AU396" s="122"/>
      <c r="AV396" s="122"/>
      <c r="AW396" s="122"/>
      <c r="AX396" s="120" t="s">
        <v>694</v>
      </c>
      <c r="AY396" s="120"/>
      <c r="AZ396" s="121"/>
      <c r="BA396" s="120"/>
      <c r="BB396" s="120"/>
      <c r="BC396" s="120"/>
      <c r="BD396" s="120"/>
      <c r="BE396" s="120"/>
      <c r="BF396" s="120"/>
      <c r="BG396" s="119"/>
      <c r="BH396" s="119"/>
      <c r="BI396" s="119"/>
      <c r="BJ396" s="119"/>
      <c r="BK396" s="118">
        <v>0</v>
      </c>
      <c r="BL396" s="118">
        <f t="shared" si="144"/>
        <v>1</v>
      </c>
      <c r="BM396" s="117"/>
      <c r="BN396" s="116">
        <v>0</v>
      </c>
      <c r="BO396" s="115"/>
      <c r="BP396" s="115"/>
      <c r="BQ396" s="115"/>
      <c r="BR396" s="115"/>
      <c r="BS396" s="115"/>
      <c r="BT396" s="115"/>
      <c r="BU396" s="114">
        <f t="shared" si="143"/>
        <v>0</v>
      </c>
      <c r="BV396" s="114"/>
      <c r="BW396" s="114"/>
      <c r="BX396" s="114"/>
      <c r="BY396" s="114"/>
      <c r="BZ396" s="114"/>
      <c r="CA396" s="114"/>
      <c r="CB396" s="113"/>
      <c r="CC396" s="113">
        <v>50</v>
      </c>
      <c r="CD396" s="113">
        <v>100</v>
      </c>
      <c r="CE396" s="113">
        <v>200</v>
      </c>
      <c r="CF396" s="113">
        <v>200</v>
      </c>
      <c r="CG396" s="113">
        <v>200</v>
      </c>
      <c r="CH396" s="113">
        <v>200</v>
      </c>
      <c r="CI396" s="112" t="s">
        <v>706</v>
      </c>
      <c r="CJ396" s="111">
        <v>200</v>
      </c>
      <c r="CK396" s="111">
        <v>200</v>
      </c>
      <c r="CL396" s="111">
        <v>200</v>
      </c>
      <c r="CM396" s="111">
        <v>200</v>
      </c>
      <c r="CN396" s="111">
        <v>200</v>
      </c>
      <c r="CO396" s="111">
        <v>200</v>
      </c>
      <c r="CP396" s="111">
        <v>200</v>
      </c>
      <c r="CQ396" s="111"/>
      <c r="CR396" s="110"/>
      <c r="CS396" s="110"/>
      <c r="CT396" s="110"/>
      <c r="CU396" s="110"/>
      <c r="CV396" s="110"/>
      <c r="CW396" s="110"/>
      <c r="CX396" s="110"/>
      <c r="CY396" s="110"/>
      <c r="CZ396" s="110"/>
      <c r="DA396" s="110"/>
      <c r="DB396" s="110"/>
      <c r="DC396" s="110"/>
      <c r="DD396" s="110"/>
    </row>
    <row r="397" spans="1:108" x14ac:dyDescent="0.25">
      <c r="A397" s="146" t="s">
        <v>892</v>
      </c>
      <c r="B397" s="146" t="s">
        <v>843</v>
      </c>
      <c r="C397" s="146" t="s">
        <v>495</v>
      </c>
      <c r="D397" s="146" t="s">
        <v>891</v>
      </c>
      <c r="E397" s="146" t="s">
        <v>869</v>
      </c>
      <c r="F397" s="3" t="s">
        <v>890</v>
      </c>
      <c r="G397" s="3" t="s">
        <v>791</v>
      </c>
      <c r="H397" s="145">
        <v>135</v>
      </c>
      <c r="I397" s="145">
        <v>135</v>
      </c>
      <c r="J397" s="145">
        <v>135</v>
      </c>
      <c r="K397" s="145">
        <v>130</v>
      </c>
      <c r="L397" s="145">
        <v>120</v>
      </c>
      <c r="M397" s="145">
        <v>110</v>
      </c>
      <c r="N397" s="145">
        <v>100</v>
      </c>
      <c r="O397" s="133">
        <v>0.9</v>
      </c>
      <c r="P397" s="145">
        <v>8</v>
      </c>
      <c r="Q397" s="145">
        <v>8</v>
      </c>
      <c r="R397" s="145">
        <v>8</v>
      </c>
      <c r="S397" s="145">
        <v>8</v>
      </c>
      <c r="T397" s="145">
        <v>8</v>
      </c>
      <c r="U397" s="145">
        <v>8</v>
      </c>
      <c r="V397" s="145">
        <v>8</v>
      </c>
      <c r="W397" s="145"/>
      <c r="X397" s="145"/>
      <c r="Y397" s="145"/>
      <c r="Z397" s="145"/>
      <c r="AA397" s="145"/>
      <c r="AB397" s="145"/>
      <c r="AC397" s="145"/>
      <c r="AD397" s="133">
        <v>0.05</v>
      </c>
      <c r="AE397" s="133">
        <v>0</v>
      </c>
      <c r="AF397" s="133">
        <v>60</v>
      </c>
      <c r="AG397" s="133">
        <v>60</v>
      </c>
      <c r="AH397" s="144">
        <v>1</v>
      </c>
      <c r="AI397" s="144" t="s">
        <v>722</v>
      </c>
      <c r="AJ397" s="144" t="s">
        <v>695</v>
      </c>
      <c r="AK397" s="144"/>
      <c r="AL397" s="143"/>
      <c r="AM397" s="143"/>
      <c r="AN397" s="143"/>
      <c r="AO397" s="143"/>
      <c r="AP397" s="143"/>
      <c r="AQ397" s="143"/>
      <c r="AR397" s="142"/>
      <c r="AS397" s="142"/>
      <c r="AT397" s="142"/>
      <c r="AU397" s="141"/>
      <c r="AV397" s="141"/>
      <c r="AW397" s="141"/>
      <c r="AX397" s="140" t="s">
        <v>694</v>
      </c>
      <c r="AY397" s="140"/>
      <c r="AZ397" s="139"/>
      <c r="BA397" s="138"/>
      <c r="BB397" s="138"/>
      <c r="BC397" s="138"/>
      <c r="BD397" s="138"/>
      <c r="BE397" s="138"/>
      <c r="BF397" s="138"/>
      <c r="BG397" s="137"/>
      <c r="BH397" s="137"/>
      <c r="BI397" s="137"/>
      <c r="BJ397" s="137"/>
      <c r="BK397" s="136">
        <v>0</v>
      </c>
      <c r="BL397" s="136">
        <f t="shared" si="144"/>
        <v>1</v>
      </c>
      <c r="BM397" s="135"/>
      <c r="BN397" s="134">
        <v>0</v>
      </c>
      <c r="BO397" s="133"/>
      <c r="BP397" s="133"/>
      <c r="BQ397" s="133"/>
      <c r="BR397" s="133"/>
      <c r="BS397" s="133"/>
      <c r="BT397" s="133"/>
      <c r="BU397" s="132">
        <f t="shared" si="143"/>
        <v>0</v>
      </c>
      <c r="BV397" s="132"/>
      <c r="BW397" s="132"/>
      <c r="BX397" s="132"/>
      <c r="BY397" s="132"/>
      <c r="BZ397" s="132"/>
      <c r="CA397" s="132"/>
      <c r="CB397" s="131"/>
      <c r="CC397" s="131"/>
      <c r="CD397" s="131"/>
      <c r="CE397" s="131"/>
      <c r="CF397" s="131"/>
      <c r="CG397" s="131"/>
      <c r="CH397" s="131"/>
      <c r="CI397" s="130" t="s">
        <v>889</v>
      </c>
      <c r="CJ397" s="129"/>
      <c r="CK397" s="129"/>
      <c r="CL397" s="129"/>
      <c r="CM397" s="129"/>
      <c r="CN397" s="129"/>
      <c r="CO397" s="129"/>
      <c r="CP397" s="129"/>
      <c r="CQ397" s="129"/>
      <c r="CR397" s="128"/>
      <c r="CS397" s="128"/>
      <c r="CT397" s="128"/>
      <c r="CU397" s="128"/>
      <c r="CV397" s="128"/>
      <c r="CW397" s="128"/>
      <c r="CX397" s="128"/>
      <c r="CY397" s="128"/>
      <c r="CZ397" s="128"/>
      <c r="DA397" s="128"/>
      <c r="DB397" s="128"/>
      <c r="DC397" s="128"/>
      <c r="DD397" s="128"/>
    </row>
    <row r="398" spans="1:108" x14ac:dyDescent="0.25">
      <c r="A398" s="127" t="s">
        <v>888</v>
      </c>
      <c r="B398" s="127" t="s">
        <v>843</v>
      </c>
      <c r="C398" s="127" t="s">
        <v>495</v>
      </c>
      <c r="D398" s="127" t="s">
        <v>881</v>
      </c>
      <c r="E398" s="127" t="s">
        <v>869</v>
      </c>
      <c r="F398" s="1" t="s">
        <v>887</v>
      </c>
      <c r="G398" s="1" t="s">
        <v>879</v>
      </c>
      <c r="H398" s="126">
        <v>1600</v>
      </c>
      <c r="I398" s="126">
        <v>1350</v>
      </c>
      <c r="J398" s="126">
        <v>1100</v>
      </c>
      <c r="K398" s="126">
        <v>1080</v>
      </c>
      <c r="L398" s="126">
        <v>1070</v>
      </c>
      <c r="M398" s="126">
        <v>1060</v>
      </c>
      <c r="N398" s="126">
        <v>1050</v>
      </c>
      <c r="O398" s="115">
        <v>0.9</v>
      </c>
      <c r="P398" s="126">
        <v>0.05</v>
      </c>
      <c r="Q398" s="126">
        <v>0.05</v>
      </c>
      <c r="R398" s="126">
        <v>0.05</v>
      </c>
      <c r="S398" s="126">
        <v>0.05</v>
      </c>
      <c r="T398" s="126">
        <v>0.05</v>
      </c>
      <c r="U398" s="126">
        <v>0.05</v>
      </c>
      <c r="V398" s="126">
        <v>0.05</v>
      </c>
      <c r="W398" s="126">
        <v>0</v>
      </c>
      <c r="X398" s="126">
        <v>0</v>
      </c>
      <c r="Y398" s="126">
        <v>0</v>
      </c>
      <c r="Z398" s="126">
        <v>0</v>
      </c>
      <c r="AA398" s="126">
        <v>0</v>
      </c>
      <c r="AB398" s="126">
        <v>0</v>
      </c>
      <c r="AC398" s="126">
        <v>0</v>
      </c>
      <c r="AD398" s="115">
        <v>0.05</v>
      </c>
      <c r="AE398" s="115">
        <v>0</v>
      </c>
      <c r="AF398" s="115">
        <v>20</v>
      </c>
      <c r="AG398" s="115">
        <v>20</v>
      </c>
      <c r="AH398" s="125">
        <v>31.536000000000001</v>
      </c>
      <c r="AI398" s="125" t="s">
        <v>852</v>
      </c>
      <c r="AJ398" s="125" t="s">
        <v>695</v>
      </c>
      <c r="AK398" s="125"/>
      <c r="AL398" s="124"/>
      <c r="AM398" s="124"/>
      <c r="AN398" s="124"/>
      <c r="AO398" s="124"/>
      <c r="AP398" s="124"/>
      <c r="AQ398" s="124"/>
      <c r="AR398" s="123">
        <v>1.75E-4</v>
      </c>
      <c r="AS398" s="123">
        <v>1</v>
      </c>
      <c r="AT398" s="123" t="s">
        <v>850</v>
      </c>
      <c r="AU398" s="122"/>
      <c r="AV398" s="122"/>
      <c r="AW398" s="122"/>
      <c r="AX398" s="120" t="s">
        <v>694</v>
      </c>
      <c r="AY398" s="120"/>
      <c r="AZ398" s="121"/>
      <c r="BA398" s="120"/>
      <c r="BB398" s="120"/>
      <c r="BC398" s="120"/>
      <c r="BD398" s="120"/>
      <c r="BE398" s="120"/>
      <c r="BF398" s="120"/>
      <c r="BG398" s="119"/>
      <c r="BH398" s="119"/>
      <c r="BI398" s="119"/>
      <c r="BJ398" s="119"/>
      <c r="BK398" s="118">
        <v>0</v>
      </c>
      <c r="BL398" s="118">
        <f t="shared" si="144"/>
        <v>1</v>
      </c>
      <c r="BM398" s="117"/>
      <c r="BN398" s="116">
        <v>0</v>
      </c>
      <c r="BO398" s="115"/>
      <c r="BP398" s="115"/>
      <c r="BQ398" s="115"/>
      <c r="BR398" s="115"/>
      <c r="BS398" s="115"/>
      <c r="BT398" s="115"/>
      <c r="BU398" s="114">
        <f t="shared" si="143"/>
        <v>0</v>
      </c>
      <c r="BV398" s="114"/>
      <c r="BW398" s="114"/>
      <c r="BX398" s="114"/>
      <c r="BY398" s="114"/>
      <c r="BZ398" s="114"/>
      <c r="CA398" s="114"/>
      <c r="CB398" s="113">
        <v>0</v>
      </c>
      <c r="CC398" s="113">
        <v>1000</v>
      </c>
      <c r="CD398" s="113">
        <v>1000</v>
      </c>
      <c r="CE398" s="113">
        <v>1000</v>
      </c>
      <c r="CF398" s="113">
        <v>1000</v>
      </c>
      <c r="CG398" s="113">
        <v>1000</v>
      </c>
      <c r="CH398" s="113">
        <v>1000</v>
      </c>
      <c r="CI398" s="112" t="s">
        <v>886</v>
      </c>
      <c r="CJ398" s="111">
        <v>1000</v>
      </c>
      <c r="CK398" s="111">
        <v>1000</v>
      </c>
      <c r="CL398" s="111">
        <v>1000</v>
      </c>
      <c r="CM398" s="111">
        <v>1000</v>
      </c>
      <c r="CN398" s="111">
        <v>1000</v>
      </c>
      <c r="CO398" s="111">
        <v>1000</v>
      </c>
      <c r="CP398" s="111">
        <v>1000</v>
      </c>
      <c r="CQ398" s="111"/>
      <c r="CR398" s="110"/>
      <c r="CS398" s="110"/>
      <c r="CT398" s="110"/>
      <c r="CU398" s="110"/>
      <c r="CV398" s="110"/>
      <c r="CW398" s="110"/>
      <c r="CX398" s="110"/>
      <c r="CY398" s="110"/>
      <c r="CZ398" s="110"/>
      <c r="DA398" s="110"/>
      <c r="DB398" s="110"/>
      <c r="DC398" s="110"/>
      <c r="DD398" s="110"/>
    </row>
    <row r="399" spans="1:108" x14ac:dyDescent="0.25">
      <c r="A399" s="146" t="s">
        <v>885</v>
      </c>
      <c r="B399" s="146" t="s">
        <v>843</v>
      </c>
      <c r="C399" s="146" t="s">
        <v>495</v>
      </c>
      <c r="D399" s="146" t="s">
        <v>881</v>
      </c>
      <c r="E399" s="146" t="s">
        <v>869</v>
      </c>
      <c r="F399" s="3" t="s">
        <v>884</v>
      </c>
      <c r="G399" s="3" t="s">
        <v>879</v>
      </c>
      <c r="H399" s="145">
        <v>2000</v>
      </c>
      <c r="I399" s="145">
        <v>1850</v>
      </c>
      <c r="J399" s="145">
        <v>1750</v>
      </c>
      <c r="K399" s="145">
        <v>1700</v>
      </c>
      <c r="L399" s="145">
        <v>1650</v>
      </c>
      <c r="M399" s="145">
        <v>1600</v>
      </c>
      <c r="N399" s="145">
        <v>1550</v>
      </c>
      <c r="O399" s="133">
        <v>0.9</v>
      </c>
      <c r="P399" s="145">
        <v>0.08</v>
      </c>
      <c r="Q399" s="145">
        <v>0.08</v>
      </c>
      <c r="R399" s="145">
        <v>0.08</v>
      </c>
      <c r="S399" s="145">
        <v>0.08</v>
      </c>
      <c r="T399" s="145">
        <v>0.08</v>
      </c>
      <c r="U399" s="145">
        <v>0.08</v>
      </c>
      <c r="V399" s="145">
        <v>0.08</v>
      </c>
      <c r="W399" s="145">
        <v>0</v>
      </c>
      <c r="X399" s="145">
        <v>0</v>
      </c>
      <c r="Y399" s="145">
        <v>0</v>
      </c>
      <c r="Z399" s="145">
        <v>0</v>
      </c>
      <c r="AA399" s="145">
        <v>0</v>
      </c>
      <c r="AB399" s="145">
        <v>0</v>
      </c>
      <c r="AC399" s="145">
        <v>0</v>
      </c>
      <c r="AD399" s="133">
        <v>0.05</v>
      </c>
      <c r="AE399" s="133">
        <v>0</v>
      </c>
      <c r="AF399" s="133">
        <v>20</v>
      </c>
      <c r="AG399" s="133">
        <v>20</v>
      </c>
      <c r="AH399" s="144">
        <v>31.536000000000001</v>
      </c>
      <c r="AI399" s="144" t="s">
        <v>852</v>
      </c>
      <c r="AJ399" s="144" t="s">
        <v>695</v>
      </c>
      <c r="AK399" s="144"/>
      <c r="AL399" s="143"/>
      <c r="AM399" s="143"/>
      <c r="AN399" s="143"/>
      <c r="AO399" s="143"/>
      <c r="AP399" s="143"/>
      <c r="AQ399" s="143"/>
      <c r="AR399" s="142">
        <v>1.6799999999999999E-4</v>
      </c>
      <c r="AS399" s="142">
        <v>1</v>
      </c>
      <c r="AT399" s="142" t="s">
        <v>850</v>
      </c>
      <c r="AU399" s="141"/>
      <c r="AV399" s="141"/>
      <c r="AW399" s="141"/>
      <c r="AX399" s="140" t="s">
        <v>694</v>
      </c>
      <c r="AY399" s="140"/>
      <c r="AZ399" s="139"/>
      <c r="BA399" s="138"/>
      <c r="BB399" s="138"/>
      <c r="BC399" s="138"/>
      <c r="BD399" s="138"/>
      <c r="BE399" s="138"/>
      <c r="BF399" s="138"/>
      <c r="BG399" s="137"/>
      <c r="BH399" s="137"/>
      <c r="BI399" s="137"/>
      <c r="BJ399" s="137"/>
      <c r="BK399" s="136">
        <v>0</v>
      </c>
      <c r="BL399" s="136">
        <f t="shared" si="144"/>
        <v>1</v>
      </c>
      <c r="BM399" s="135"/>
      <c r="BN399" s="134">
        <v>0</v>
      </c>
      <c r="BO399" s="133"/>
      <c r="BP399" s="133"/>
      <c r="BQ399" s="133"/>
      <c r="BR399" s="133"/>
      <c r="BS399" s="133"/>
      <c r="BT399" s="133"/>
      <c r="BU399" s="132">
        <f t="shared" si="143"/>
        <v>0</v>
      </c>
      <c r="BV399" s="132"/>
      <c r="BW399" s="132"/>
      <c r="BX399" s="132"/>
      <c r="BY399" s="132"/>
      <c r="BZ399" s="132"/>
      <c r="CA399" s="132"/>
      <c r="CB399" s="131">
        <v>0</v>
      </c>
      <c r="CC399" s="131">
        <v>1000</v>
      </c>
      <c r="CD399" s="131">
        <v>1000</v>
      </c>
      <c r="CE399" s="131">
        <v>1000</v>
      </c>
      <c r="CF399" s="131">
        <v>1000</v>
      </c>
      <c r="CG399" s="131">
        <v>1000</v>
      </c>
      <c r="CH399" s="131">
        <v>1000</v>
      </c>
      <c r="CI399" s="130" t="s">
        <v>883</v>
      </c>
      <c r="CJ399" s="129">
        <v>1000</v>
      </c>
      <c r="CK399" s="129">
        <v>1000</v>
      </c>
      <c r="CL399" s="129">
        <v>1000</v>
      </c>
      <c r="CM399" s="129">
        <v>1000</v>
      </c>
      <c r="CN399" s="129">
        <v>1000</v>
      </c>
      <c r="CO399" s="129">
        <v>1000</v>
      </c>
      <c r="CP399" s="129">
        <v>1000</v>
      </c>
      <c r="CQ399" s="129"/>
      <c r="CR399" s="128"/>
      <c r="CS399" s="128"/>
      <c r="CT399" s="128"/>
      <c r="CU399" s="128"/>
      <c r="CV399" s="128"/>
      <c r="CW399" s="128"/>
      <c r="CX399" s="128"/>
      <c r="CY399" s="128"/>
      <c r="CZ399" s="128"/>
      <c r="DA399" s="128"/>
      <c r="DB399" s="128"/>
      <c r="DC399" s="128"/>
      <c r="DD399" s="128"/>
    </row>
    <row r="400" spans="1:108" x14ac:dyDescent="0.25">
      <c r="A400" s="127" t="s">
        <v>882</v>
      </c>
      <c r="B400" s="127" t="s">
        <v>843</v>
      </c>
      <c r="C400" s="127" t="s">
        <v>495</v>
      </c>
      <c r="D400" s="127" t="s">
        <v>881</v>
      </c>
      <c r="E400" s="127" t="s">
        <v>869</v>
      </c>
      <c r="F400" s="1" t="s">
        <v>880</v>
      </c>
      <c r="G400" s="1" t="s">
        <v>879</v>
      </c>
      <c r="H400" s="126">
        <v>4000</v>
      </c>
      <c r="I400" s="126">
        <v>3000</v>
      </c>
      <c r="J400" s="126">
        <v>2200</v>
      </c>
      <c r="K400" s="126">
        <v>1800</v>
      </c>
      <c r="L400" s="126">
        <v>1500</v>
      </c>
      <c r="M400" s="126">
        <v>1300</v>
      </c>
      <c r="N400" s="126">
        <v>1200</v>
      </c>
      <c r="O400" s="115">
        <v>0.9</v>
      </c>
      <c r="P400" s="126">
        <v>0.2</v>
      </c>
      <c r="Q400" s="126">
        <v>0.15</v>
      </c>
      <c r="R400" s="126">
        <v>0.11000000000000001</v>
      </c>
      <c r="S400" s="126">
        <v>9.0000000000000011E-2</v>
      </c>
      <c r="T400" s="126">
        <v>7.5000000000000011E-2</v>
      </c>
      <c r="U400" s="126">
        <v>6.5000000000000002E-2</v>
      </c>
      <c r="V400" s="126">
        <v>0.06</v>
      </c>
      <c r="W400" s="126">
        <v>0</v>
      </c>
      <c r="X400" s="126">
        <v>0</v>
      </c>
      <c r="Y400" s="126">
        <v>0</v>
      </c>
      <c r="Z400" s="126">
        <v>0</v>
      </c>
      <c r="AA400" s="126">
        <v>0</v>
      </c>
      <c r="AB400" s="126">
        <v>0</v>
      </c>
      <c r="AC400" s="126">
        <v>0</v>
      </c>
      <c r="AD400" s="115">
        <v>0.05</v>
      </c>
      <c r="AE400" s="115">
        <v>0</v>
      </c>
      <c r="AF400" s="115">
        <v>20</v>
      </c>
      <c r="AG400" s="115">
        <v>20</v>
      </c>
      <c r="AH400" s="125">
        <v>31.536000000000001</v>
      </c>
      <c r="AI400" s="125" t="s">
        <v>852</v>
      </c>
      <c r="AJ400" s="125" t="s">
        <v>695</v>
      </c>
      <c r="AK400" s="125"/>
      <c r="AL400" s="124"/>
      <c r="AM400" s="124"/>
      <c r="AN400" s="124"/>
      <c r="AO400" s="124"/>
      <c r="AP400" s="124"/>
      <c r="AQ400" s="124"/>
      <c r="AR400" s="123">
        <v>1.2E-4</v>
      </c>
      <c r="AS400" s="123">
        <v>1</v>
      </c>
      <c r="AT400" s="123" t="s">
        <v>850</v>
      </c>
      <c r="AU400" s="122"/>
      <c r="AV400" s="122"/>
      <c r="AW400" s="122"/>
      <c r="AX400" s="120" t="s">
        <v>694</v>
      </c>
      <c r="AY400" s="120"/>
      <c r="AZ400" s="121"/>
      <c r="BA400" s="120"/>
      <c r="BB400" s="120"/>
      <c r="BC400" s="120"/>
      <c r="BD400" s="120"/>
      <c r="BE400" s="120"/>
      <c r="BF400" s="120"/>
      <c r="BG400" s="119"/>
      <c r="BH400" s="119"/>
      <c r="BI400" s="119"/>
      <c r="BJ400" s="119"/>
      <c r="BK400" s="118">
        <v>1</v>
      </c>
      <c r="BL400" s="118">
        <f t="shared" si="144"/>
        <v>1</v>
      </c>
      <c r="BM400" s="117"/>
      <c r="BN400" s="116">
        <v>0</v>
      </c>
      <c r="BO400" s="115"/>
      <c r="BP400" s="115"/>
      <c r="BQ400" s="115"/>
      <c r="BR400" s="115"/>
      <c r="BS400" s="115"/>
      <c r="BT400" s="115"/>
      <c r="BU400" s="114">
        <f t="shared" si="143"/>
        <v>0</v>
      </c>
      <c r="BV400" s="114"/>
      <c r="BW400" s="114"/>
      <c r="BX400" s="114"/>
      <c r="BY400" s="114"/>
      <c r="BZ400" s="114"/>
      <c r="CA400" s="114"/>
      <c r="CB400" s="113">
        <v>0</v>
      </c>
      <c r="CC400" s="113">
        <v>10</v>
      </c>
      <c r="CD400" s="113">
        <v>20</v>
      </c>
      <c r="CE400" s="113">
        <v>50</v>
      </c>
      <c r="CF400" s="113">
        <v>100</v>
      </c>
      <c r="CG400" s="113">
        <v>250</v>
      </c>
      <c r="CH400" s="113">
        <v>1000</v>
      </c>
      <c r="CI400" s="112" t="s">
        <v>878</v>
      </c>
      <c r="CJ400" s="111">
        <v>1000</v>
      </c>
      <c r="CK400" s="111">
        <v>1000</v>
      </c>
      <c r="CL400" s="111">
        <v>1000</v>
      </c>
      <c r="CM400" s="111">
        <v>1000</v>
      </c>
      <c r="CN400" s="111">
        <v>1000</v>
      </c>
      <c r="CO400" s="111">
        <v>1000</v>
      </c>
      <c r="CP400" s="111">
        <v>1000</v>
      </c>
      <c r="CQ400" s="111"/>
      <c r="CR400" s="110"/>
      <c r="CS400" s="110"/>
      <c r="CT400" s="110"/>
      <c r="CU400" s="110"/>
      <c r="CV400" s="110"/>
      <c r="CW400" s="110"/>
      <c r="CX400" s="110"/>
      <c r="CY400" s="110"/>
      <c r="CZ400" s="110"/>
      <c r="DA400" s="110"/>
      <c r="DB400" s="110"/>
      <c r="DC400" s="110"/>
      <c r="DD400" s="110"/>
    </row>
    <row r="401" spans="1:108" x14ac:dyDescent="0.25">
      <c r="A401" s="146" t="s">
        <v>877</v>
      </c>
      <c r="B401" s="146" t="s">
        <v>843</v>
      </c>
      <c r="C401" s="146" t="s">
        <v>495</v>
      </c>
      <c r="D401" s="146" t="s">
        <v>874</v>
      </c>
      <c r="E401" s="146" t="s">
        <v>869</v>
      </c>
      <c r="F401" s="3" t="s">
        <v>876</v>
      </c>
      <c r="G401" s="3" t="s">
        <v>872</v>
      </c>
      <c r="H401" s="145">
        <v>4.6500000000000004</v>
      </c>
      <c r="I401" s="145">
        <v>4.6500000000000004</v>
      </c>
      <c r="J401" s="145">
        <v>4.6500000000000004</v>
      </c>
      <c r="K401" s="145">
        <v>4.6500000000000004</v>
      </c>
      <c r="L401" s="145">
        <v>4.6500000000000004</v>
      </c>
      <c r="M401" s="145">
        <v>4.6500000000000004</v>
      </c>
      <c r="N401" s="145">
        <v>4.6500000000000004</v>
      </c>
      <c r="O401" s="133">
        <v>0.9</v>
      </c>
      <c r="P401" s="145">
        <v>0.14000000000000001</v>
      </c>
      <c r="Q401" s="145">
        <v>0.14000000000000001</v>
      </c>
      <c r="R401" s="145">
        <v>0.14000000000000001</v>
      </c>
      <c r="S401" s="145">
        <v>0.14000000000000001</v>
      </c>
      <c r="T401" s="145">
        <v>0.14000000000000001</v>
      </c>
      <c r="U401" s="145">
        <v>0.14000000000000001</v>
      </c>
      <c r="V401" s="145">
        <v>0.14000000000000001</v>
      </c>
      <c r="W401" s="145">
        <v>0</v>
      </c>
      <c r="X401" s="145">
        <v>0</v>
      </c>
      <c r="Y401" s="145">
        <v>0</v>
      </c>
      <c r="Z401" s="145">
        <v>0</v>
      </c>
      <c r="AA401" s="145">
        <v>0</v>
      </c>
      <c r="AB401" s="145">
        <v>0</v>
      </c>
      <c r="AC401" s="145">
        <v>0</v>
      </c>
      <c r="AD401" s="133">
        <v>0.05</v>
      </c>
      <c r="AE401" s="133">
        <v>0</v>
      </c>
      <c r="AF401" s="133">
        <v>40</v>
      </c>
      <c r="AG401" s="133">
        <v>40</v>
      </c>
      <c r="AH401" s="144">
        <v>1.3140000000000001</v>
      </c>
      <c r="AI401" s="144" t="s">
        <v>716</v>
      </c>
      <c r="AJ401" s="144" t="s">
        <v>695</v>
      </c>
      <c r="AK401" s="144"/>
      <c r="AL401" s="143"/>
      <c r="AM401" s="143"/>
      <c r="AN401" s="143"/>
      <c r="AO401" s="143"/>
      <c r="AP401" s="143"/>
      <c r="AQ401" s="143"/>
      <c r="AR401" s="142"/>
      <c r="AS401" s="142"/>
      <c r="AT401" s="142"/>
      <c r="AU401" s="141"/>
      <c r="AV401" s="141"/>
      <c r="AW401" s="141"/>
      <c r="AX401" s="140" t="s">
        <v>694</v>
      </c>
      <c r="AY401" s="140"/>
      <c r="AZ401" s="139"/>
      <c r="BA401" s="138"/>
      <c r="BB401" s="138"/>
      <c r="BC401" s="138"/>
      <c r="BD401" s="138"/>
      <c r="BE401" s="138"/>
      <c r="BF401" s="138"/>
      <c r="BG401" s="137" t="s">
        <v>869</v>
      </c>
      <c r="BH401" s="137">
        <v>2.7000000000000001E-3</v>
      </c>
      <c r="BI401" s="137">
        <v>4.4000000000000003E-3</v>
      </c>
      <c r="BJ401" s="137">
        <v>12</v>
      </c>
      <c r="BK401" s="136">
        <v>0</v>
      </c>
      <c r="BL401" s="136">
        <f t="shared" si="144"/>
        <v>1</v>
      </c>
      <c r="BM401" s="135"/>
      <c r="BN401" s="134">
        <v>0</v>
      </c>
      <c r="BO401" s="133"/>
      <c r="BP401" s="133"/>
      <c r="BQ401" s="133"/>
      <c r="BR401" s="133"/>
      <c r="BS401" s="133"/>
      <c r="BT401" s="133"/>
      <c r="BU401" s="132">
        <f t="shared" si="143"/>
        <v>0</v>
      </c>
      <c r="BV401" s="132"/>
      <c r="BW401" s="132"/>
      <c r="BX401" s="132"/>
      <c r="BY401" s="132"/>
      <c r="BZ401" s="132"/>
      <c r="CA401" s="132"/>
      <c r="CB401" s="131">
        <v>100</v>
      </c>
      <c r="CC401" s="131">
        <v>100</v>
      </c>
      <c r="CD401" s="131">
        <v>100</v>
      </c>
      <c r="CE401" s="131">
        <v>1000</v>
      </c>
      <c r="CF401" s="131">
        <v>1000</v>
      </c>
      <c r="CG401" s="131">
        <v>1000</v>
      </c>
      <c r="CH401" s="131">
        <v>1000</v>
      </c>
      <c r="CI401" s="130" t="s">
        <v>706</v>
      </c>
      <c r="CJ401" s="129">
        <v>1000</v>
      </c>
      <c r="CK401" s="129">
        <v>1000</v>
      </c>
      <c r="CL401" s="129">
        <v>1000</v>
      </c>
      <c r="CM401" s="129">
        <v>1000</v>
      </c>
      <c r="CN401" s="129">
        <v>1000</v>
      </c>
      <c r="CO401" s="129">
        <v>1000</v>
      </c>
      <c r="CP401" s="129">
        <v>1000</v>
      </c>
      <c r="CQ401" s="129"/>
      <c r="CR401" s="128"/>
      <c r="CS401" s="128"/>
      <c r="CT401" s="128"/>
      <c r="CU401" s="128"/>
      <c r="CV401" s="128"/>
      <c r="CW401" s="128"/>
      <c r="CX401" s="128"/>
      <c r="CY401" s="128"/>
      <c r="CZ401" s="128"/>
      <c r="DA401" s="128"/>
      <c r="DB401" s="128"/>
      <c r="DC401" s="128"/>
      <c r="DD401" s="128"/>
    </row>
    <row r="402" spans="1:108" x14ac:dyDescent="0.25">
      <c r="A402" s="127" t="s">
        <v>875</v>
      </c>
      <c r="B402" s="127" t="s">
        <v>843</v>
      </c>
      <c r="C402" s="127" t="s">
        <v>495</v>
      </c>
      <c r="D402" s="127" t="s">
        <v>874</v>
      </c>
      <c r="E402" s="127" t="s">
        <v>869</v>
      </c>
      <c r="F402" s="1" t="s">
        <v>873</v>
      </c>
      <c r="G402" s="1" t="s">
        <v>872</v>
      </c>
      <c r="H402" s="126">
        <v>6.49</v>
      </c>
      <c r="I402" s="126">
        <v>6.49</v>
      </c>
      <c r="J402" s="126">
        <v>6.49</v>
      </c>
      <c r="K402" s="126">
        <v>6.49</v>
      </c>
      <c r="L402" s="126">
        <v>6.49</v>
      </c>
      <c r="M402" s="126">
        <v>6.49</v>
      </c>
      <c r="N402" s="126">
        <v>6.49</v>
      </c>
      <c r="O402" s="115">
        <v>0.9</v>
      </c>
      <c r="P402" s="126">
        <v>0.19</v>
      </c>
      <c r="Q402" s="126">
        <v>0.19</v>
      </c>
      <c r="R402" s="126">
        <v>0.19</v>
      </c>
      <c r="S402" s="126">
        <v>0.19</v>
      </c>
      <c r="T402" s="126">
        <v>0.19</v>
      </c>
      <c r="U402" s="126">
        <v>0.19</v>
      </c>
      <c r="V402" s="126">
        <v>0.19</v>
      </c>
      <c r="W402" s="126">
        <v>0</v>
      </c>
      <c r="X402" s="126">
        <v>0</v>
      </c>
      <c r="Y402" s="126">
        <v>0</v>
      </c>
      <c r="Z402" s="126">
        <v>0</v>
      </c>
      <c r="AA402" s="126">
        <v>0</v>
      </c>
      <c r="AB402" s="126">
        <v>0</v>
      </c>
      <c r="AC402" s="126">
        <v>0</v>
      </c>
      <c r="AD402" s="115">
        <v>0.05</v>
      </c>
      <c r="AE402" s="115">
        <v>0</v>
      </c>
      <c r="AF402" s="115">
        <v>40</v>
      </c>
      <c r="AG402" s="115">
        <v>40</v>
      </c>
      <c r="AH402" s="125">
        <v>1.3140000000000001</v>
      </c>
      <c r="AI402" s="125" t="s">
        <v>716</v>
      </c>
      <c r="AJ402" s="125" t="s">
        <v>695</v>
      </c>
      <c r="AK402" s="125"/>
      <c r="AL402" s="124"/>
      <c r="AM402" s="124"/>
      <c r="AN402" s="124"/>
      <c r="AO402" s="124"/>
      <c r="AP402" s="124"/>
      <c r="AQ402" s="124"/>
      <c r="AR402" s="123"/>
      <c r="AS402" s="123"/>
      <c r="AT402" s="123"/>
      <c r="AU402" s="122"/>
      <c r="AV402" s="122"/>
      <c r="AW402" s="122"/>
      <c r="AX402" s="120" t="s">
        <v>694</v>
      </c>
      <c r="AY402" s="120"/>
      <c r="AZ402" s="121"/>
      <c r="BA402" s="120"/>
      <c r="BB402" s="120"/>
      <c r="BC402" s="120"/>
      <c r="BD402" s="120"/>
      <c r="BE402" s="120"/>
      <c r="BF402" s="120"/>
      <c r="BG402" s="119" t="s">
        <v>869</v>
      </c>
      <c r="BH402" s="119">
        <v>3.0000000000000001E-3</v>
      </c>
      <c r="BI402" s="119">
        <v>4.0000000000000001E-3</v>
      </c>
      <c r="BJ402" s="119">
        <v>100</v>
      </c>
      <c r="BK402" s="118">
        <v>0</v>
      </c>
      <c r="BL402" s="118">
        <f t="shared" si="144"/>
        <v>1</v>
      </c>
      <c r="BM402" s="117"/>
      <c r="BN402" s="116">
        <v>0</v>
      </c>
      <c r="BO402" s="115"/>
      <c r="BP402" s="115"/>
      <c r="BQ402" s="115"/>
      <c r="BR402" s="115"/>
      <c r="BS402" s="115"/>
      <c r="BT402" s="115"/>
      <c r="BU402" s="114">
        <f t="shared" ref="BU402:BU433" si="146">IF(BL402=1,BN402,0)</f>
        <v>0</v>
      </c>
      <c r="BV402" s="114"/>
      <c r="BW402" s="114"/>
      <c r="BX402" s="114"/>
      <c r="BY402" s="114"/>
      <c r="BZ402" s="114"/>
      <c r="CA402" s="114"/>
      <c r="CB402" s="113">
        <v>100</v>
      </c>
      <c r="CC402" s="113">
        <v>100</v>
      </c>
      <c r="CD402" s="113">
        <v>100</v>
      </c>
      <c r="CE402" s="113">
        <v>1000</v>
      </c>
      <c r="CF402" s="113">
        <v>1000</v>
      </c>
      <c r="CG402" s="113">
        <v>1000</v>
      </c>
      <c r="CH402" s="113">
        <v>1000</v>
      </c>
      <c r="CI402" s="112" t="s">
        <v>706</v>
      </c>
      <c r="CJ402" s="111">
        <v>1000</v>
      </c>
      <c r="CK402" s="111">
        <v>1000</v>
      </c>
      <c r="CL402" s="111">
        <v>1000</v>
      </c>
      <c r="CM402" s="111">
        <v>1000</v>
      </c>
      <c r="CN402" s="111">
        <v>1000</v>
      </c>
      <c r="CO402" s="111">
        <v>1000</v>
      </c>
      <c r="CP402" s="111">
        <v>1000</v>
      </c>
      <c r="CQ402" s="111"/>
      <c r="CR402" s="110"/>
      <c r="CS402" s="110"/>
      <c r="CT402" s="110"/>
      <c r="CU402" s="110"/>
      <c r="CV402" s="110"/>
      <c r="CW402" s="110"/>
      <c r="CX402" s="110"/>
      <c r="CY402" s="110"/>
      <c r="CZ402" s="110"/>
      <c r="DA402" s="110"/>
      <c r="DB402" s="110"/>
      <c r="DC402" s="110"/>
      <c r="DD402" s="110"/>
    </row>
    <row r="403" spans="1:108" x14ac:dyDescent="0.25">
      <c r="A403" s="146" t="s">
        <v>871</v>
      </c>
      <c r="B403" s="146" t="s">
        <v>786</v>
      </c>
      <c r="C403" s="146" t="s">
        <v>495</v>
      </c>
      <c r="D403" s="146" t="s">
        <v>692</v>
      </c>
      <c r="E403" s="146" t="s">
        <v>869</v>
      </c>
      <c r="F403" s="3" t="s">
        <v>12</v>
      </c>
      <c r="G403" s="3" t="s">
        <v>791</v>
      </c>
      <c r="H403" s="145">
        <v>0</v>
      </c>
      <c r="I403" s="145">
        <v>0</v>
      </c>
      <c r="J403" s="145">
        <v>0</v>
      </c>
      <c r="K403" s="145">
        <v>0</v>
      </c>
      <c r="L403" s="145">
        <v>0</v>
      </c>
      <c r="M403" s="145">
        <v>0</v>
      </c>
      <c r="N403" s="145">
        <v>0</v>
      </c>
      <c r="O403" s="133">
        <v>0</v>
      </c>
      <c r="P403" s="145">
        <v>0</v>
      </c>
      <c r="Q403" s="145">
        <v>0</v>
      </c>
      <c r="R403" s="145">
        <v>0</v>
      </c>
      <c r="S403" s="145">
        <v>0</v>
      </c>
      <c r="T403" s="145">
        <v>0</v>
      </c>
      <c r="U403" s="145">
        <v>0</v>
      </c>
      <c r="V403" s="145">
        <v>0</v>
      </c>
      <c r="W403" s="126">
        <v>72</v>
      </c>
      <c r="X403" s="126">
        <v>60</v>
      </c>
      <c r="Y403" s="126">
        <v>50</v>
      </c>
      <c r="Z403" s="126">
        <v>40</v>
      </c>
      <c r="AA403" s="126">
        <v>35</v>
      </c>
      <c r="AB403" s="126">
        <v>30</v>
      </c>
      <c r="AC403" s="126">
        <v>25</v>
      </c>
      <c r="AD403" s="133">
        <v>0.05</v>
      </c>
      <c r="AE403" s="133">
        <v>0</v>
      </c>
      <c r="AF403" s="133">
        <v>1</v>
      </c>
      <c r="AG403" s="133">
        <v>1</v>
      </c>
      <c r="AH403" s="144">
        <v>1</v>
      </c>
      <c r="AI403" s="144" t="s">
        <v>727</v>
      </c>
      <c r="AJ403" s="144" t="s">
        <v>695</v>
      </c>
      <c r="AK403" s="144"/>
      <c r="AL403" s="143"/>
      <c r="AM403" s="143"/>
      <c r="AN403" s="143"/>
      <c r="AO403" s="143"/>
      <c r="AP403" s="143"/>
      <c r="AQ403" s="143"/>
      <c r="AR403" s="142"/>
      <c r="AS403" s="142"/>
      <c r="AT403" s="142"/>
      <c r="AU403" s="141"/>
      <c r="AV403" s="141"/>
      <c r="AW403" s="141"/>
      <c r="AX403" s="140" t="s">
        <v>694</v>
      </c>
      <c r="AY403" s="140"/>
      <c r="AZ403" s="139"/>
      <c r="BA403" s="138"/>
      <c r="BB403" s="138"/>
      <c r="BC403" s="138"/>
      <c r="BD403" s="138"/>
      <c r="BE403" s="138"/>
      <c r="BF403" s="138"/>
      <c r="BG403" s="137"/>
      <c r="BH403" s="137"/>
      <c r="BI403" s="137"/>
      <c r="BJ403" s="137"/>
      <c r="BK403" s="136">
        <v>1</v>
      </c>
      <c r="BL403" s="136">
        <f t="shared" si="144"/>
        <v>0</v>
      </c>
      <c r="BM403" s="135"/>
      <c r="BN403" s="134"/>
      <c r="BO403" s="133"/>
      <c r="BP403" s="133"/>
      <c r="BQ403" s="133"/>
      <c r="BR403" s="133"/>
      <c r="BS403" s="133"/>
      <c r="BT403" s="133"/>
      <c r="BU403" s="132">
        <f t="shared" si="146"/>
        <v>0</v>
      </c>
      <c r="BV403" s="132"/>
      <c r="BW403" s="132"/>
      <c r="BX403" s="132"/>
      <c r="BY403" s="132"/>
      <c r="BZ403" s="132"/>
      <c r="CA403" s="132"/>
      <c r="CB403" s="131">
        <v>0</v>
      </c>
      <c r="CC403" s="131">
        <v>0</v>
      </c>
      <c r="CD403" s="131">
        <v>1000</v>
      </c>
      <c r="CE403" s="131">
        <v>1000</v>
      </c>
      <c r="CF403" s="131">
        <v>1000</v>
      </c>
      <c r="CG403" s="131">
        <v>1000</v>
      </c>
      <c r="CH403" s="131">
        <v>1000</v>
      </c>
      <c r="CI403" s="130"/>
      <c r="CJ403" s="129"/>
      <c r="CK403" s="129"/>
      <c r="CL403" s="129"/>
      <c r="CM403" s="129"/>
      <c r="CN403" s="129"/>
      <c r="CO403" s="129"/>
      <c r="CP403" s="129"/>
      <c r="CQ403" s="129"/>
      <c r="CR403" s="128"/>
      <c r="CS403" s="128"/>
      <c r="CT403" s="128"/>
      <c r="CU403" s="128"/>
      <c r="CV403" s="128"/>
      <c r="CW403" s="128"/>
      <c r="CX403" s="128"/>
      <c r="CY403" s="128"/>
      <c r="CZ403" s="128"/>
      <c r="DA403" s="128"/>
      <c r="DB403" s="128"/>
      <c r="DC403" s="128"/>
      <c r="DD403" s="128"/>
    </row>
    <row r="404" spans="1:108" x14ac:dyDescent="0.25">
      <c r="A404" s="127" t="s">
        <v>870</v>
      </c>
      <c r="B404" s="127" t="s">
        <v>843</v>
      </c>
      <c r="C404" s="127" t="s">
        <v>495</v>
      </c>
      <c r="D404" s="127" t="s">
        <v>866</v>
      </c>
      <c r="E404" s="127" t="s">
        <v>869</v>
      </c>
      <c r="F404" s="1" t="s">
        <v>868</v>
      </c>
      <c r="G404" s="1" t="s">
        <v>863</v>
      </c>
      <c r="H404" s="126">
        <v>185.2</v>
      </c>
      <c r="I404" s="126">
        <v>185.2</v>
      </c>
      <c r="J404" s="126">
        <v>185.2</v>
      </c>
      <c r="K404" s="126">
        <v>185.2</v>
      </c>
      <c r="L404" s="126">
        <v>185.2</v>
      </c>
      <c r="M404" s="126">
        <v>185.2</v>
      </c>
      <c r="N404" s="126">
        <v>185.2</v>
      </c>
      <c r="O404" s="115">
        <v>0.9</v>
      </c>
      <c r="P404" s="126">
        <v>5.56</v>
      </c>
      <c r="Q404" s="126">
        <v>5.56</v>
      </c>
      <c r="R404" s="126">
        <v>5.56</v>
      </c>
      <c r="S404" s="126">
        <v>5.56</v>
      </c>
      <c r="T404" s="126">
        <v>5.56</v>
      </c>
      <c r="U404" s="126">
        <v>5.56</v>
      </c>
      <c r="V404" s="126">
        <v>5.56</v>
      </c>
      <c r="W404" s="126">
        <v>0</v>
      </c>
      <c r="X404" s="126">
        <v>0</v>
      </c>
      <c r="Y404" s="126">
        <v>0</v>
      </c>
      <c r="Z404" s="126">
        <v>0</v>
      </c>
      <c r="AA404" s="126">
        <v>0</v>
      </c>
      <c r="AB404" s="126">
        <v>0</v>
      </c>
      <c r="AC404" s="126">
        <v>0</v>
      </c>
      <c r="AD404" s="115">
        <v>0.05</v>
      </c>
      <c r="AE404" s="115">
        <v>0</v>
      </c>
      <c r="AF404" s="115">
        <v>10</v>
      </c>
      <c r="AG404" s="115">
        <v>10</v>
      </c>
      <c r="AH404" s="125">
        <v>31.536000000000001</v>
      </c>
      <c r="AI404" s="125" t="s">
        <v>727</v>
      </c>
      <c r="AJ404" s="125" t="s">
        <v>695</v>
      </c>
      <c r="AK404" s="125"/>
      <c r="AL404" s="124"/>
      <c r="AM404" s="124"/>
      <c r="AN404" s="124"/>
      <c r="AO404" s="124"/>
      <c r="AP404" s="124"/>
      <c r="AQ404" s="124"/>
      <c r="AR404" s="123"/>
      <c r="AS404" s="123"/>
      <c r="AT404" s="123"/>
      <c r="AU404" s="122"/>
      <c r="AV404" s="122"/>
      <c r="AW404" s="122"/>
      <c r="AX404" s="120" t="s">
        <v>694</v>
      </c>
      <c r="AY404" s="120"/>
      <c r="AZ404" s="121"/>
      <c r="BA404" s="120"/>
      <c r="BB404" s="120"/>
      <c r="BC404" s="120"/>
      <c r="BD404" s="120"/>
      <c r="BE404" s="120"/>
      <c r="BF404" s="120"/>
      <c r="BG404" s="119"/>
      <c r="BH404" s="119"/>
      <c r="BI404" s="119"/>
      <c r="BJ404" s="119"/>
      <c r="BK404" s="118">
        <v>0</v>
      </c>
      <c r="BL404" s="118">
        <f t="shared" si="144"/>
        <v>1</v>
      </c>
      <c r="BM404" s="117"/>
      <c r="BN404" s="116">
        <v>0</v>
      </c>
      <c r="BO404" s="115"/>
      <c r="BP404" s="115"/>
      <c r="BQ404" s="115"/>
      <c r="BR404" s="115"/>
      <c r="BS404" s="115"/>
      <c r="BT404" s="115"/>
      <c r="BU404" s="114">
        <f t="shared" si="146"/>
        <v>0</v>
      </c>
      <c r="BV404" s="114"/>
      <c r="BW404" s="114"/>
      <c r="BX404" s="114"/>
      <c r="BY404" s="114"/>
      <c r="BZ404" s="114"/>
      <c r="CA404" s="114"/>
      <c r="CB404" s="113">
        <v>3500</v>
      </c>
      <c r="CC404" s="113">
        <v>3500</v>
      </c>
      <c r="CD404" s="113">
        <v>3500</v>
      </c>
      <c r="CE404" s="113">
        <v>3500</v>
      </c>
      <c r="CF404" s="113">
        <v>3500</v>
      </c>
      <c r="CG404" s="113">
        <v>3500</v>
      </c>
      <c r="CH404" s="113">
        <v>3500</v>
      </c>
      <c r="CI404" s="112" t="s">
        <v>706</v>
      </c>
      <c r="CJ404" s="111">
        <v>3500</v>
      </c>
      <c r="CK404" s="111">
        <v>3500</v>
      </c>
      <c r="CL404" s="111">
        <v>3500</v>
      </c>
      <c r="CM404" s="111">
        <v>3500</v>
      </c>
      <c r="CN404" s="111">
        <v>3500</v>
      </c>
      <c r="CO404" s="111">
        <v>3500</v>
      </c>
      <c r="CP404" s="111">
        <v>3500</v>
      </c>
      <c r="CQ404" s="111"/>
      <c r="CR404" s="110"/>
      <c r="CS404" s="110"/>
      <c r="CT404" s="110"/>
      <c r="CU404" s="110"/>
      <c r="CV404" s="110"/>
      <c r="CW404" s="110"/>
      <c r="CX404" s="110"/>
      <c r="CY404" s="110"/>
      <c r="CZ404" s="110"/>
      <c r="DA404" s="110"/>
      <c r="DB404" s="110"/>
      <c r="DC404" s="110"/>
      <c r="DD404" s="110"/>
    </row>
    <row r="405" spans="1:108" x14ac:dyDescent="0.25">
      <c r="A405" s="146" t="s">
        <v>867</v>
      </c>
      <c r="B405" s="146" t="s">
        <v>843</v>
      </c>
      <c r="C405" s="146" t="s">
        <v>495</v>
      </c>
      <c r="D405" s="146" t="s">
        <v>866</v>
      </c>
      <c r="E405" s="146" t="s">
        <v>865</v>
      </c>
      <c r="F405" s="3" t="s">
        <v>864</v>
      </c>
      <c r="G405" s="3" t="s">
        <v>863</v>
      </c>
      <c r="H405" s="145">
        <v>185.2</v>
      </c>
      <c r="I405" s="145">
        <v>185.2</v>
      </c>
      <c r="J405" s="145">
        <v>185.2</v>
      </c>
      <c r="K405" s="145">
        <v>185.2</v>
      </c>
      <c r="L405" s="145">
        <v>185.2</v>
      </c>
      <c r="M405" s="145">
        <v>185.2</v>
      </c>
      <c r="N405" s="145">
        <v>185.2</v>
      </c>
      <c r="O405" s="133">
        <v>0.9</v>
      </c>
      <c r="P405" s="145">
        <v>5.56</v>
      </c>
      <c r="Q405" s="145">
        <v>5.56</v>
      </c>
      <c r="R405" s="145">
        <v>5.56</v>
      </c>
      <c r="S405" s="145">
        <v>5.56</v>
      </c>
      <c r="T405" s="145">
        <v>5.56</v>
      </c>
      <c r="U405" s="145">
        <v>5.56</v>
      </c>
      <c r="V405" s="145">
        <v>5.56</v>
      </c>
      <c r="W405" s="145">
        <v>0</v>
      </c>
      <c r="X405" s="145">
        <v>0</v>
      </c>
      <c r="Y405" s="145">
        <v>0</v>
      </c>
      <c r="Z405" s="145">
        <v>0</v>
      </c>
      <c r="AA405" s="145">
        <v>0</v>
      </c>
      <c r="AB405" s="145">
        <v>0</v>
      </c>
      <c r="AC405" s="145">
        <v>0</v>
      </c>
      <c r="AD405" s="133">
        <v>0.05</v>
      </c>
      <c r="AE405" s="133">
        <v>0</v>
      </c>
      <c r="AF405" s="133">
        <v>10</v>
      </c>
      <c r="AG405" s="133">
        <v>10</v>
      </c>
      <c r="AH405" s="144">
        <v>31.536000000000001</v>
      </c>
      <c r="AI405" s="144" t="s">
        <v>727</v>
      </c>
      <c r="AJ405" s="144" t="s">
        <v>695</v>
      </c>
      <c r="AK405" s="144"/>
      <c r="AL405" s="143"/>
      <c r="AM405" s="143"/>
      <c r="AN405" s="143"/>
      <c r="AO405" s="143"/>
      <c r="AP405" s="143"/>
      <c r="AQ405" s="143"/>
      <c r="AR405" s="142"/>
      <c r="AS405" s="142"/>
      <c r="AT405" s="142"/>
      <c r="AU405" s="141"/>
      <c r="AV405" s="141"/>
      <c r="AW405" s="141"/>
      <c r="AX405" s="140" t="s">
        <v>694</v>
      </c>
      <c r="AY405" s="140"/>
      <c r="AZ405" s="139"/>
      <c r="BA405" s="138"/>
      <c r="BB405" s="138"/>
      <c r="BC405" s="138"/>
      <c r="BD405" s="138"/>
      <c r="BE405" s="138"/>
      <c r="BF405" s="138"/>
      <c r="BG405" s="137"/>
      <c r="BH405" s="137"/>
      <c r="BI405" s="137"/>
      <c r="BJ405" s="137"/>
      <c r="BK405" s="136">
        <v>0</v>
      </c>
      <c r="BL405" s="136">
        <f t="shared" si="144"/>
        <v>1</v>
      </c>
      <c r="BM405" s="135"/>
      <c r="BN405" s="134">
        <v>0</v>
      </c>
      <c r="BO405" s="133"/>
      <c r="BP405" s="133"/>
      <c r="BQ405" s="133"/>
      <c r="BR405" s="133"/>
      <c r="BS405" s="133"/>
      <c r="BT405" s="133"/>
      <c r="BU405" s="132">
        <f t="shared" si="146"/>
        <v>0</v>
      </c>
      <c r="BV405" s="132"/>
      <c r="BW405" s="132"/>
      <c r="BX405" s="132"/>
      <c r="BY405" s="132"/>
      <c r="BZ405" s="132"/>
      <c r="CA405" s="132"/>
      <c r="CB405" s="131">
        <v>3500</v>
      </c>
      <c r="CC405" s="131">
        <v>3500</v>
      </c>
      <c r="CD405" s="131">
        <v>3500</v>
      </c>
      <c r="CE405" s="131">
        <v>3500</v>
      </c>
      <c r="CF405" s="131">
        <v>3500</v>
      </c>
      <c r="CG405" s="131">
        <v>3500</v>
      </c>
      <c r="CH405" s="131">
        <v>3500</v>
      </c>
      <c r="CI405" s="130" t="s">
        <v>706</v>
      </c>
      <c r="CJ405" s="129">
        <v>3500</v>
      </c>
      <c r="CK405" s="129">
        <v>3500</v>
      </c>
      <c r="CL405" s="129">
        <v>3500</v>
      </c>
      <c r="CM405" s="129">
        <v>3500</v>
      </c>
      <c r="CN405" s="129">
        <v>3500</v>
      </c>
      <c r="CO405" s="129">
        <v>3500</v>
      </c>
      <c r="CP405" s="129">
        <v>3500</v>
      </c>
      <c r="CQ405" s="129"/>
      <c r="CR405" s="128"/>
      <c r="CS405" s="128"/>
      <c r="CT405" s="128"/>
      <c r="CU405" s="128"/>
      <c r="CV405" s="128"/>
      <c r="CW405" s="128"/>
      <c r="CX405" s="128"/>
      <c r="CY405" s="128"/>
      <c r="CZ405" s="128"/>
      <c r="DA405" s="128"/>
      <c r="DB405" s="128"/>
      <c r="DC405" s="128"/>
      <c r="DD405" s="128"/>
    </row>
    <row r="406" spans="1:108" x14ac:dyDescent="0.25">
      <c r="A406" s="127" t="s">
        <v>862</v>
      </c>
      <c r="B406" s="127" t="s">
        <v>843</v>
      </c>
      <c r="C406" s="127" t="s">
        <v>496</v>
      </c>
      <c r="D406" s="127" t="s">
        <v>496</v>
      </c>
      <c r="E406" s="127" t="s">
        <v>496</v>
      </c>
      <c r="F406" s="1" t="s">
        <v>861</v>
      </c>
      <c r="G406" s="1" t="s">
        <v>791</v>
      </c>
      <c r="H406" s="126">
        <v>41</v>
      </c>
      <c r="I406" s="126">
        <v>41</v>
      </c>
      <c r="J406" s="126">
        <v>41</v>
      </c>
      <c r="K406" s="126">
        <v>41</v>
      </c>
      <c r="L406" s="126">
        <v>41</v>
      </c>
      <c r="M406" s="126">
        <v>41</v>
      </c>
      <c r="N406" s="126">
        <v>41</v>
      </c>
      <c r="O406" s="115">
        <v>0.9</v>
      </c>
      <c r="P406" s="126">
        <v>1.2</v>
      </c>
      <c r="Q406" s="126">
        <v>1.2</v>
      </c>
      <c r="R406" s="126">
        <v>1.2</v>
      </c>
      <c r="S406" s="126">
        <v>1.2</v>
      </c>
      <c r="T406" s="126">
        <v>1.2</v>
      </c>
      <c r="U406" s="126">
        <v>1.2</v>
      </c>
      <c r="V406" s="126">
        <v>1.2</v>
      </c>
      <c r="W406" s="126">
        <v>0</v>
      </c>
      <c r="X406" s="126">
        <v>0</v>
      </c>
      <c r="Y406" s="126">
        <v>0</v>
      </c>
      <c r="Z406" s="126">
        <v>0</v>
      </c>
      <c r="AA406" s="126">
        <v>0</v>
      </c>
      <c r="AB406" s="126">
        <v>0</v>
      </c>
      <c r="AC406" s="126">
        <v>0</v>
      </c>
      <c r="AD406" s="115">
        <v>0.05</v>
      </c>
      <c r="AE406" s="115">
        <v>0</v>
      </c>
      <c r="AF406" s="115">
        <v>30</v>
      </c>
      <c r="AG406" s="115">
        <v>30</v>
      </c>
      <c r="AH406" s="125">
        <v>1</v>
      </c>
      <c r="AI406" s="125" t="s">
        <v>722</v>
      </c>
      <c r="AJ406" s="125" t="s">
        <v>851</v>
      </c>
      <c r="AK406" s="125"/>
      <c r="AL406" s="124"/>
      <c r="AM406" s="124"/>
      <c r="AN406" s="124"/>
      <c r="AO406" s="124"/>
      <c r="AP406" s="124"/>
      <c r="AQ406" s="124"/>
      <c r="AR406" s="123"/>
      <c r="AS406" s="123"/>
      <c r="AT406" s="123"/>
      <c r="AU406" s="122"/>
      <c r="AV406" s="122"/>
      <c r="AW406" s="122"/>
      <c r="AX406" s="120" t="s">
        <v>694</v>
      </c>
      <c r="AY406" s="120"/>
      <c r="AZ406" s="121"/>
      <c r="BA406" s="120"/>
      <c r="BB406" s="120"/>
      <c r="BC406" s="120"/>
      <c r="BD406" s="120"/>
      <c r="BE406" s="120"/>
      <c r="BF406" s="120"/>
      <c r="BG406" s="119"/>
      <c r="BH406" s="119"/>
      <c r="BI406" s="119"/>
      <c r="BJ406" s="119"/>
      <c r="BK406" s="118">
        <v>0</v>
      </c>
      <c r="BL406" s="118">
        <f t="shared" si="144"/>
        <v>1</v>
      </c>
      <c r="BM406" s="117"/>
      <c r="BN406" s="116">
        <v>55</v>
      </c>
      <c r="BO406" s="115"/>
      <c r="BP406" s="115">
        <v>55</v>
      </c>
      <c r="BQ406" s="115"/>
      <c r="BR406" s="115"/>
      <c r="BS406" s="115"/>
      <c r="BT406" s="115"/>
      <c r="BU406" s="114">
        <f t="shared" si="146"/>
        <v>55</v>
      </c>
      <c r="BV406" s="114"/>
      <c r="BW406" s="114"/>
      <c r="BX406" s="114"/>
      <c r="BY406" s="114"/>
      <c r="BZ406" s="114"/>
      <c r="CA406" s="114"/>
      <c r="CB406" s="113">
        <f t="shared" ref="CB406:CH406" si="147">CJ406</f>
        <v>60</v>
      </c>
      <c r="CC406" s="113">
        <f t="shared" si="147"/>
        <v>60</v>
      </c>
      <c r="CD406" s="113">
        <f t="shared" si="147"/>
        <v>500</v>
      </c>
      <c r="CE406" s="113">
        <f t="shared" si="147"/>
        <v>500</v>
      </c>
      <c r="CF406" s="113">
        <f t="shared" si="147"/>
        <v>500</v>
      </c>
      <c r="CG406" s="113">
        <f t="shared" si="147"/>
        <v>500</v>
      </c>
      <c r="CH406" s="113">
        <f t="shared" si="147"/>
        <v>500</v>
      </c>
      <c r="CI406" s="112" t="s">
        <v>849</v>
      </c>
      <c r="CJ406" s="111">
        <v>60</v>
      </c>
      <c r="CK406" s="111">
        <v>60</v>
      </c>
      <c r="CL406" s="111">
        <v>500</v>
      </c>
      <c r="CM406" s="111">
        <v>500</v>
      </c>
      <c r="CN406" s="111">
        <v>500</v>
      </c>
      <c r="CO406" s="111">
        <v>500</v>
      </c>
      <c r="CP406" s="111">
        <v>500</v>
      </c>
      <c r="CQ406" s="111"/>
      <c r="CR406" s="110"/>
      <c r="CS406" s="110"/>
      <c r="CT406" s="110"/>
      <c r="CU406" s="110"/>
      <c r="CV406" s="110"/>
      <c r="CW406" s="110"/>
      <c r="CX406" s="110"/>
      <c r="CY406" s="110"/>
      <c r="CZ406" s="110"/>
      <c r="DA406" s="110"/>
      <c r="DB406" s="110"/>
      <c r="DC406" s="110"/>
      <c r="DD406" s="110"/>
    </row>
    <row r="407" spans="1:108" x14ac:dyDescent="0.25">
      <c r="A407" s="146" t="s">
        <v>860</v>
      </c>
      <c r="B407" s="146" t="s">
        <v>843</v>
      </c>
      <c r="C407" s="146" t="s">
        <v>496</v>
      </c>
      <c r="D407" s="146" t="s">
        <v>496</v>
      </c>
      <c r="E407" s="146" t="s">
        <v>496</v>
      </c>
      <c r="F407" s="3" t="s">
        <v>859</v>
      </c>
      <c r="G407" s="3" t="s">
        <v>791</v>
      </c>
      <c r="H407" s="145">
        <v>50</v>
      </c>
      <c r="I407" s="145">
        <v>50</v>
      </c>
      <c r="J407" s="145">
        <v>50</v>
      </c>
      <c r="K407" s="145">
        <v>50</v>
      </c>
      <c r="L407" s="145">
        <v>50</v>
      </c>
      <c r="M407" s="145">
        <v>50</v>
      </c>
      <c r="N407" s="145">
        <v>50</v>
      </c>
      <c r="O407" s="133">
        <v>0.9</v>
      </c>
      <c r="P407" s="145">
        <v>1.3</v>
      </c>
      <c r="Q407" s="145">
        <v>1.3</v>
      </c>
      <c r="R407" s="145">
        <v>1.3</v>
      </c>
      <c r="S407" s="145">
        <v>1.3</v>
      </c>
      <c r="T407" s="145">
        <v>1.3</v>
      </c>
      <c r="U407" s="145">
        <v>1.3</v>
      </c>
      <c r="V407" s="145">
        <v>1.3</v>
      </c>
      <c r="W407" s="145">
        <v>0</v>
      </c>
      <c r="X407" s="145">
        <v>0</v>
      </c>
      <c r="Y407" s="145">
        <v>0</v>
      </c>
      <c r="Z407" s="145">
        <v>0</v>
      </c>
      <c r="AA407" s="145">
        <v>0</v>
      </c>
      <c r="AB407" s="145">
        <v>0</v>
      </c>
      <c r="AC407" s="145">
        <v>0</v>
      </c>
      <c r="AD407" s="133">
        <v>0.05</v>
      </c>
      <c r="AE407" s="133">
        <v>0</v>
      </c>
      <c r="AF407" s="133">
        <v>30</v>
      </c>
      <c r="AG407" s="133">
        <v>30</v>
      </c>
      <c r="AH407" s="144">
        <v>1</v>
      </c>
      <c r="AI407" s="144" t="s">
        <v>722</v>
      </c>
      <c r="AJ407" s="144" t="s">
        <v>851</v>
      </c>
      <c r="AK407" s="144"/>
      <c r="AL407" s="143"/>
      <c r="AM407" s="143"/>
      <c r="AN407" s="143"/>
      <c r="AO407" s="143"/>
      <c r="AP407" s="143"/>
      <c r="AQ407" s="143"/>
      <c r="AR407" s="142"/>
      <c r="AS407" s="142"/>
      <c r="AT407" s="142"/>
      <c r="AU407" s="141"/>
      <c r="AV407" s="141"/>
      <c r="AW407" s="141"/>
      <c r="AX407" s="140" t="s">
        <v>694</v>
      </c>
      <c r="AY407" s="140"/>
      <c r="AZ407" s="139"/>
      <c r="BA407" s="138"/>
      <c r="BB407" s="138"/>
      <c r="BC407" s="138"/>
      <c r="BD407" s="138"/>
      <c r="BE407" s="138"/>
      <c r="BF407" s="138"/>
      <c r="BG407" s="137"/>
      <c r="BH407" s="137"/>
      <c r="BI407" s="137"/>
      <c r="BJ407" s="137"/>
      <c r="BK407" s="136">
        <v>0</v>
      </c>
      <c r="BL407" s="136">
        <f t="shared" si="144"/>
        <v>1</v>
      </c>
      <c r="BM407" s="135"/>
      <c r="BN407" s="134">
        <v>0</v>
      </c>
      <c r="BO407" s="133"/>
      <c r="BP407" s="133"/>
      <c r="BQ407" s="133"/>
      <c r="BR407" s="133"/>
      <c r="BS407" s="133"/>
      <c r="BT407" s="133"/>
      <c r="BU407" s="132">
        <f t="shared" si="146"/>
        <v>0</v>
      </c>
      <c r="BV407" s="132"/>
      <c r="BW407" s="132"/>
      <c r="BX407" s="132"/>
      <c r="BY407" s="132"/>
      <c r="BZ407" s="132"/>
      <c r="CA407" s="132"/>
      <c r="CB407" s="131"/>
      <c r="CC407" s="131">
        <v>30</v>
      </c>
      <c r="CD407" s="131">
        <v>250</v>
      </c>
      <c r="CE407" s="131">
        <v>500</v>
      </c>
      <c r="CF407" s="131">
        <v>500</v>
      </c>
      <c r="CG407" s="131">
        <v>500</v>
      </c>
      <c r="CH407" s="131">
        <v>500</v>
      </c>
      <c r="CI407" s="130" t="s">
        <v>849</v>
      </c>
      <c r="CJ407" s="129">
        <v>60</v>
      </c>
      <c r="CK407" s="129">
        <v>60</v>
      </c>
      <c r="CL407" s="129">
        <v>250</v>
      </c>
      <c r="CM407" s="129">
        <v>500</v>
      </c>
      <c r="CN407" s="129">
        <v>500</v>
      </c>
      <c r="CO407" s="129">
        <v>500</v>
      </c>
      <c r="CP407" s="129">
        <v>500</v>
      </c>
      <c r="CQ407" s="129"/>
      <c r="CR407" s="128"/>
      <c r="CS407" s="128"/>
      <c r="CT407" s="128"/>
      <c r="CU407" s="128"/>
      <c r="CV407" s="128"/>
      <c r="CW407" s="128"/>
      <c r="CX407" s="128"/>
      <c r="CY407" s="128"/>
      <c r="CZ407" s="128"/>
      <c r="DA407" s="128"/>
      <c r="DB407" s="128"/>
      <c r="DC407" s="128"/>
      <c r="DD407" s="128"/>
    </row>
    <row r="408" spans="1:108" x14ac:dyDescent="0.25">
      <c r="A408" s="127" t="s">
        <v>858</v>
      </c>
      <c r="B408" s="127" t="s">
        <v>843</v>
      </c>
      <c r="C408" s="127" t="s">
        <v>496</v>
      </c>
      <c r="D408" s="127" t="s">
        <v>496</v>
      </c>
      <c r="E408" s="127" t="s">
        <v>496</v>
      </c>
      <c r="F408" s="1" t="s">
        <v>857</v>
      </c>
      <c r="G408" s="1" t="s">
        <v>791</v>
      </c>
      <c r="H408" s="126">
        <v>8</v>
      </c>
      <c r="I408" s="126">
        <v>8</v>
      </c>
      <c r="J408" s="126">
        <v>8</v>
      </c>
      <c r="K408" s="126">
        <v>8</v>
      </c>
      <c r="L408" s="126">
        <v>8</v>
      </c>
      <c r="M408" s="126">
        <v>8</v>
      </c>
      <c r="N408" s="126">
        <v>8</v>
      </c>
      <c r="O408" s="115">
        <v>0.9</v>
      </c>
      <c r="P408" s="126">
        <v>0.3</v>
      </c>
      <c r="Q408" s="126">
        <v>0.3</v>
      </c>
      <c r="R408" s="126">
        <v>0.3</v>
      </c>
      <c r="S408" s="126">
        <v>0.3</v>
      </c>
      <c r="T408" s="126">
        <v>0.3</v>
      </c>
      <c r="U408" s="126">
        <v>0.3</v>
      </c>
      <c r="V408" s="126">
        <v>0.3</v>
      </c>
      <c r="W408" s="126">
        <v>0</v>
      </c>
      <c r="X408" s="126">
        <v>0</v>
      </c>
      <c r="Y408" s="126">
        <v>0</v>
      </c>
      <c r="Z408" s="126">
        <v>0</v>
      </c>
      <c r="AA408" s="126">
        <v>0</v>
      </c>
      <c r="AB408" s="126">
        <v>0</v>
      </c>
      <c r="AC408" s="126">
        <v>0</v>
      </c>
      <c r="AD408" s="115">
        <v>0.05</v>
      </c>
      <c r="AE408" s="115">
        <v>0</v>
      </c>
      <c r="AF408" s="115">
        <v>30</v>
      </c>
      <c r="AG408" s="115">
        <v>30</v>
      </c>
      <c r="AH408" s="125">
        <v>1</v>
      </c>
      <c r="AI408" s="125" t="s">
        <v>722</v>
      </c>
      <c r="AJ408" s="125" t="s">
        <v>851</v>
      </c>
      <c r="AK408" s="125"/>
      <c r="AL408" s="124"/>
      <c r="AM408" s="124"/>
      <c r="AN408" s="124"/>
      <c r="AO408" s="124"/>
      <c r="AP408" s="124"/>
      <c r="AQ408" s="124"/>
      <c r="AR408" s="123"/>
      <c r="AS408" s="123"/>
      <c r="AT408" s="123"/>
      <c r="AU408" s="122"/>
      <c r="AV408" s="122"/>
      <c r="AW408" s="122"/>
      <c r="AX408" s="120" t="s">
        <v>694</v>
      </c>
      <c r="AY408" s="120"/>
      <c r="AZ408" s="121"/>
      <c r="BA408" s="120"/>
      <c r="BB408" s="120"/>
      <c r="BC408" s="120"/>
      <c r="BD408" s="120"/>
      <c r="BE408" s="120"/>
      <c r="BF408" s="120"/>
      <c r="BG408" s="119"/>
      <c r="BH408" s="119"/>
      <c r="BI408" s="119"/>
      <c r="BJ408" s="119"/>
      <c r="BK408" s="118">
        <v>0</v>
      </c>
      <c r="BL408" s="118">
        <f t="shared" si="144"/>
        <v>1</v>
      </c>
      <c r="BM408" s="117"/>
      <c r="BN408" s="116">
        <v>0</v>
      </c>
      <c r="BO408" s="115"/>
      <c r="BP408" s="115"/>
      <c r="BQ408" s="115"/>
      <c r="BR408" s="115"/>
      <c r="BS408" s="115"/>
      <c r="BT408" s="115"/>
      <c r="BU408" s="114">
        <f t="shared" si="146"/>
        <v>0</v>
      </c>
      <c r="BV408" s="114"/>
      <c r="BW408" s="114"/>
      <c r="BX408" s="114"/>
      <c r="BY408" s="114"/>
      <c r="BZ408" s="114"/>
      <c r="CA408" s="114"/>
      <c r="CB408" s="113"/>
      <c r="CC408" s="113">
        <f>CK408</f>
        <v>60</v>
      </c>
      <c r="CD408" s="113">
        <v>250</v>
      </c>
      <c r="CE408" s="113">
        <v>500</v>
      </c>
      <c r="CF408" s="113">
        <v>500</v>
      </c>
      <c r="CG408" s="113">
        <v>500</v>
      </c>
      <c r="CH408" s="113">
        <v>500</v>
      </c>
      <c r="CI408" s="112" t="s">
        <v>849</v>
      </c>
      <c r="CJ408" s="111">
        <v>60</v>
      </c>
      <c r="CK408" s="111">
        <v>60</v>
      </c>
      <c r="CL408" s="111">
        <v>100</v>
      </c>
      <c r="CM408" s="111">
        <v>250</v>
      </c>
      <c r="CN408" s="111">
        <v>500</v>
      </c>
      <c r="CO408" s="111">
        <v>500</v>
      </c>
      <c r="CP408" s="111">
        <v>500</v>
      </c>
      <c r="CQ408" s="111"/>
      <c r="CR408" s="110"/>
      <c r="CS408" s="110"/>
      <c r="CT408" s="110"/>
      <c r="CU408" s="110"/>
      <c r="CV408" s="110"/>
      <c r="CW408" s="110"/>
      <c r="CX408" s="110"/>
      <c r="CY408" s="110"/>
      <c r="CZ408" s="110"/>
      <c r="DA408" s="110"/>
      <c r="DB408" s="110"/>
      <c r="DC408" s="110"/>
      <c r="DD408" s="110"/>
    </row>
    <row r="409" spans="1:108" x14ac:dyDescent="0.25">
      <c r="A409" s="146" t="s">
        <v>856</v>
      </c>
      <c r="B409" s="146" t="s">
        <v>843</v>
      </c>
      <c r="C409" s="146" t="s">
        <v>496</v>
      </c>
      <c r="D409" s="146" t="s">
        <v>496</v>
      </c>
      <c r="E409" s="146" t="s">
        <v>496</v>
      </c>
      <c r="F409" s="3" t="s">
        <v>855</v>
      </c>
      <c r="G409" s="3" t="s">
        <v>791</v>
      </c>
      <c r="H409" s="145">
        <v>42</v>
      </c>
      <c r="I409" s="145">
        <v>37</v>
      </c>
      <c r="J409" s="145">
        <v>32</v>
      </c>
      <c r="K409" s="145">
        <v>32</v>
      </c>
      <c r="L409" s="145">
        <v>32</v>
      </c>
      <c r="M409" s="145">
        <v>32</v>
      </c>
      <c r="N409" s="145">
        <v>32</v>
      </c>
      <c r="O409" s="133">
        <v>0.9</v>
      </c>
      <c r="P409" s="145">
        <v>1.1000000000000001</v>
      </c>
      <c r="Q409" s="145">
        <v>1.1000000000000001</v>
      </c>
      <c r="R409" s="145">
        <v>1.1000000000000001</v>
      </c>
      <c r="S409" s="145">
        <v>1.1000000000000001</v>
      </c>
      <c r="T409" s="145">
        <v>1.1000000000000001</v>
      </c>
      <c r="U409" s="145">
        <v>1.1000000000000001</v>
      </c>
      <c r="V409" s="145">
        <v>1.1000000000000001</v>
      </c>
      <c r="W409" s="145">
        <v>0</v>
      </c>
      <c r="X409" s="145">
        <v>0</v>
      </c>
      <c r="Y409" s="145">
        <v>0</v>
      </c>
      <c r="Z409" s="145">
        <v>0</v>
      </c>
      <c r="AA409" s="145">
        <v>0</v>
      </c>
      <c r="AB409" s="145">
        <v>0</v>
      </c>
      <c r="AC409" s="145">
        <v>0</v>
      </c>
      <c r="AD409" s="133">
        <v>0.05</v>
      </c>
      <c r="AE409" s="133">
        <v>0</v>
      </c>
      <c r="AF409" s="133">
        <v>30</v>
      </c>
      <c r="AG409" s="133">
        <v>30</v>
      </c>
      <c r="AH409" s="144">
        <v>1</v>
      </c>
      <c r="AI409" s="144" t="s">
        <v>852</v>
      </c>
      <c r="AJ409" s="144" t="s">
        <v>851</v>
      </c>
      <c r="AK409" s="144"/>
      <c r="AL409" s="143"/>
      <c r="AM409" s="143"/>
      <c r="AN409" s="143"/>
      <c r="AO409" s="143"/>
      <c r="AP409" s="143"/>
      <c r="AQ409" s="143"/>
      <c r="AR409" s="142">
        <v>2.2000000000000001E-4</v>
      </c>
      <c r="AS409" s="142">
        <v>0.9</v>
      </c>
      <c r="AT409" s="142" t="s">
        <v>850</v>
      </c>
      <c r="AU409" s="141"/>
      <c r="AV409" s="141"/>
      <c r="AW409" s="141"/>
      <c r="AX409" s="140" t="s">
        <v>694</v>
      </c>
      <c r="AY409" s="140"/>
      <c r="AZ409" s="139"/>
      <c r="BA409" s="138"/>
      <c r="BB409" s="138"/>
      <c r="BC409" s="138"/>
      <c r="BD409" s="138"/>
      <c r="BE409" s="138"/>
      <c r="BF409" s="138"/>
      <c r="BG409" s="137"/>
      <c r="BH409" s="137"/>
      <c r="BI409" s="137"/>
      <c r="BJ409" s="137"/>
      <c r="BK409" s="136">
        <v>0</v>
      </c>
      <c r="BL409" s="136">
        <f t="shared" si="144"/>
        <v>1</v>
      </c>
      <c r="BM409" s="135"/>
      <c r="BN409" s="134">
        <v>0</v>
      </c>
      <c r="BO409" s="133"/>
      <c r="BP409" s="133"/>
      <c r="BQ409" s="133"/>
      <c r="BR409" s="133"/>
      <c r="BS409" s="133"/>
      <c r="BT409" s="133"/>
      <c r="BU409" s="132">
        <f t="shared" si="146"/>
        <v>0</v>
      </c>
      <c r="BV409" s="132"/>
      <c r="BW409" s="132"/>
      <c r="BX409" s="132"/>
      <c r="BY409" s="132"/>
      <c r="BZ409" s="132"/>
      <c r="CA409" s="132"/>
      <c r="CB409" s="131"/>
      <c r="CC409" s="131">
        <v>30</v>
      </c>
      <c r="CD409" s="131">
        <v>250</v>
      </c>
      <c r="CE409" s="131">
        <v>500</v>
      </c>
      <c r="CF409" s="131">
        <v>500</v>
      </c>
      <c r="CG409" s="131">
        <v>500</v>
      </c>
      <c r="CH409" s="131">
        <v>500</v>
      </c>
      <c r="CI409" s="130" t="s">
        <v>849</v>
      </c>
      <c r="CJ409" s="129">
        <v>60</v>
      </c>
      <c r="CK409" s="129">
        <v>60</v>
      </c>
      <c r="CL409" s="129">
        <v>100</v>
      </c>
      <c r="CM409" s="129">
        <v>200</v>
      </c>
      <c r="CN409" s="129">
        <v>300</v>
      </c>
      <c r="CO409" s="129">
        <v>400</v>
      </c>
      <c r="CP409" s="129">
        <v>500</v>
      </c>
      <c r="CQ409" s="129"/>
      <c r="CR409" s="128"/>
      <c r="CS409" s="128"/>
      <c r="CT409" s="128"/>
      <c r="CU409" s="128"/>
      <c r="CV409" s="128"/>
      <c r="CW409" s="128"/>
      <c r="CX409" s="128"/>
      <c r="CY409" s="128"/>
      <c r="CZ409" s="128"/>
      <c r="DA409" s="128"/>
      <c r="DB409" s="128"/>
      <c r="DC409" s="128"/>
      <c r="DD409" s="128"/>
    </row>
    <row r="410" spans="1:108" x14ac:dyDescent="0.25">
      <c r="A410" s="127" t="s">
        <v>854</v>
      </c>
      <c r="B410" s="127" t="s">
        <v>843</v>
      </c>
      <c r="C410" s="127" t="s">
        <v>496</v>
      </c>
      <c r="D410" s="127" t="s">
        <v>496</v>
      </c>
      <c r="E410" s="127" t="s">
        <v>496</v>
      </c>
      <c r="F410" s="1" t="s">
        <v>853</v>
      </c>
      <c r="G410" s="1" t="s">
        <v>791</v>
      </c>
      <c r="H410" s="126">
        <v>53</v>
      </c>
      <c r="I410" s="126">
        <v>50</v>
      </c>
      <c r="J410" s="126">
        <v>47</v>
      </c>
      <c r="K410" s="126">
        <v>44</v>
      </c>
      <c r="L410" s="126">
        <v>41</v>
      </c>
      <c r="M410" s="126">
        <v>38</v>
      </c>
      <c r="N410" s="126">
        <v>35</v>
      </c>
      <c r="O410" s="115">
        <v>0.9</v>
      </c>
      <c r="P410" s="126">
        <v>1.3</v>
      </c>
      <c r="Q410" s="126">
        <v>1.2</v>
      </c>
      <c r="R410" s="126">
        <v>1.1000000000000001</v>
      </c>
      <c r="S410" s="126">
        <v>1</v>
      </c>
      <c r="T410" s="126">
        <v>0.9</v>
      </c>
      <c r="U410" s="126">
        <v>0.8</v>
      </c>
      <c r="V410" s="126">
        <v>0.7</v>
      </c>
      <c r="W410" s="126">
        <v>0</v>
      </c>
      <c r="X410" s="126">
        <v>0</v>
      </c>
      <c r="Y410" s="126">
        <v>0</v>
      </c>
      <c r="Z410" s="126">
        <v>0</v>
      </c>
      <c r="AA410" s="126">
        <v>0</v>
      </c>
      <c r="AB410" s="126">
        <v>0</v>
      </c>
      <c r="AC410" s="126">
        <v>0</v>
      </c>
      <c r="AD410" s="115">
        <v>0.05</v>
      </c>
      <c r="AE410" s="115">
        <v>0</v>
      </c>
      <c r="AF410" s="115">
        <v>30</v>
      </c>
      <c r="AG410" s="115">
        <v>30</v>
      </c>
      <c r="AH410" s="125">
        <v>1</v>
      </c>
      <c r="AI410" s="125" t="s">
        <v>852</v>
      </c>
      <c r="AJ410" s="125" t="s">
        <v>851</v>
      </c>
      <c r="AK410" s="125"/>
      <c r="AL410" s="124"/>
      <c r="AM410" s="124"/>
      <c r="AN410" s="124"/>
      <c r="AO410" s="124"/>
      <c r="AP410" s="124"/>
      <c r="AQ410" s="124"/>
      <c r="AR410" s="123">
        <v>1.9000000000000001E-4</v>
      </c>
      <c r="AS410" s="123">
        <v>0.9</v>
      </c>
      <c r="AT410" s="123" t="s">
        <v>850</v>
      </c>
      <c r="AU410" s="122"/>
      <c r="AV410" s="122"/>
      <c r="AW410" s="122"/>
      <c r="AX410" s="120" t="s">
        <v>694</v>
      </c>
      <c r="AY410" s="120"/>
      <c r="AZ410" s="121"/>
      <c r="BA410" s="120"/>
      <c r="BB410" s="120"/>
      <c r="BC410" s="120"/>
      <c r="BD410" s="120"/>
      <c r="BE410" s="120"/>
      <c r="BF410" s="120"/>
      <c r="BG410" s="119"/>
      <c r="BH410" s="119"/>
      <c r="BI410" s="119"/>
      <c r="BJ410" s="119"/>
      <c r="BK410" s="118">
        <v>1</v>
      </c>
      <c r="BL410" s="118">
        <f t="shared" si="144"/>
        <v>1</v>
      </c>
      <c r="BM410" s="117"/>
      <c r="BN410" s="116">
        <v>0</v>
      </c>
      <c r="BO410" s="115"/>
      <c r="BP410" s="115"/>
      <c r="BQ410" s="115"/>
      <c r="BR410" s="115"/>
      <c r="BS410" s="115"/>
      <c r="BT410" s="115"/>
      <c r="BU410" s="114">
        <f t="shared" si="146"/>
        <v>0</v>
      </c>
      <c r="BV410" s="114"/>
      <c r="BW410" s="114"/>
      <c r="BX410" s="114"/>
      <c r="BY410" s="114"/>
      <c r="BZ410" s="114"/>
      <c r="CA410" s="114"/>
      <c r="CB410" s="113"/>
      <c r="CC410" s="113"/>
      <c r="CD410" s="113">
        <v>10</v>
      </c>
      <c r="CE410" s="113">
        <v>50</v>
      </c>
      <c r="CF410" s="113">
        <v>100</v>
      </c>
      <c r="CG410" s="113">
        <v>200</v>
      </c>
      <c r="CH410" s="113">
        <v>500</v>
      </c>
      <c r="CI410" s="112" t="s">
        <v>849</v>
      </c>
      <c r="CJ410" s="111">
        <v>60</v>
      </c>
      <c r="CK410" s="111">
        <v>60</v>
      </c>
      <c r="CL410" s="111">
        <v>100</v>
      </c>
      <c r="CM410" s="111">
        <v>200</v>
      </c>
      <c r="CN410" s="111">
        <v>300</v>
      </c>
      <c r="CO410" s="111">
        <v>400</v>
      </c>
      <c r="CP410" s="111">
        <v>500</v>
      </c>
      <c r="CQ410" s="111"/>
      <c r="CR410" s="110"/>
      <c r="CS410" s="110"/>
      <c r="CT410" s="110"/>
      <c r="CU410" s="110"/>
      <c r="CV410" s="110"/>
      <c r="CW410" s="110"/>
      <c r="CX410" s="110"/>
      <c r="CY410" s="110"/>
      <c r="CZ410" s="110"/>
      <c r="DA410" s="110"/>
      <c r="DB410" s="110"/>
      <c r="DC410" s="110"/>
      <c r="DD410" s="110"/>
    </row>
    <row r="411" spans="1:108" x14ac:dyDescent="0.25">
      <c r="A411" s="146" t="s">
        <v>848</v>
      </c>
      <c r="B411" s="146" t="s">
        <v>843</v>
      </c>
      <c r="C411" s="146" t="s">
        <v>842</v>
      </c>
      <c r="D411" s="146" t="s">
        <v>841</v>
      </c>
      <c r="E411" s="146" t="s">
        <v>811</v>
      </c>
      <c r="F411" s="3" t="s">
        <v>847</v>
      </c>
      <c r="G411" s="3" t="s">
        <v>791</v>
      </c>
      <c r="H411" s="145">
        <v>0</v>
      </c>
      <c r="I411" s="145">
        <v>0</v>
      </c>
      <c r="J411" s="145">
        <v>0</v>
      </c>
      <c r="K411" s="145">
        <v>0</v>
      </c>
      <c r="L411" s="145">
        <v>0</v>
      </c>
      <c r="M411" s="145">
        <v>0</v>
      </c>
      <c r="N411" s="145">
        <v>0</v>
      </c>
      <c r="O411" s="133">
        <v>0</v>
      </c>
      <c r="P411" s="145">
        <v>0</v>
      </c>
      <c r="Q411" s="145">
        <v>0</v>
      </c>
      <c r="R411" s="145">
        <v>0</v>
      </c>
      <c r="S411" s="145">
        <v>0</v>
      </c>
      <c r="T411" s="145">
        <v>0</v>
      </c>
      <c r="U411" s="145">
        <v>0</v>
      </c>
      <c r="V411" s="145">
        <v>0</v>
      </c>
      <c r="W411" s="145">
        <v>0</v>
      </c>
      <c r="X411" s="145">
        <v>0</v>
      </c>
      <c r="Y411" s="145">
        <v>0</v>
      </c>
      <c r="Z411" s="145">
        <v>0</v>
      </c>
      <c r="AA411" s="145">
        <v>0</v>
      </c>
      <c r="AB411" s="145">
        <v>0</v>
      </c>
      <c r="AC411" s="145">
        <v>0</v>
      </c>
      <c r="AD411" s="133">
        <v>0.05</v>
      </c>
      <c r="AE411" s="133">
        <v>0</v>
      </c>
      <c r="AF411" s="133">
        <v>1</v>
      </c>
      <c r="AG411" s="133">
        <v>1</v>
      </c>
      <c r="AH411" s="144">
        <v>1</v>
      </c>
      <c r="AI411" s="144" t="s">
        <v>722</v>
      </c>
      <c r="AJ411" s="144" t="s">
        <v>695</v>
      </c>
      <c r="AK411" s="144"/>
      <c r="AL411" s="143"/>
      <c r="AM411" s="143"/>
      <c r="AN411" s="143"/>
      <c r="AO411" s="143"/>
      <c r="AP411" s="143"/>
      <c r="AQ411" s="143"/>
      <c r="AR411" s="142"/>
      <c r="AS411" s="142"/>
      <c r="AT411" s="142"/>
      <c r="AU411" s="141"/>
      <c r="AV411" s="141"/>
      <c r="AW411" s="141"/>
      <c r="AX411" s="140" t="s">
        <v>694</v>
      </c>
      <c r="AY411" s="140"/>
      <c r="AZ411" s="139"/>
      <c r="BA411" s="138"/>
      <c r="BB411" s="138"/>
      <c r="BC411" s="138"/>
      <c r="BD411" s="138"/>
      <c r="BE411" s="138"/>
      <c r="BF411" s="138"/>
      <c r="BG411" s="137"/>
      <c r="BH411" s="137"/>
      <c r="BI411" s="137"/>
      <c r="BJ411" s="137"/>
      <c r="BK411" s="136">
        <v>0</v>
      </c>
      <c r="BL411" s="136">
        <f t="shared" si="144"/>
        <v>0</v>
      </c>
      <c r="BM411" s="135"/>
      <c r="BN411" s="134"/>
      <c r="BO411" s="133"/>
      <c r="BP411" s="133"/>
      <c r="BQ411" s="133"/>
      <c r="BR411" s="133"/>
      <c r="BS411" s="133"/>
      <c r="BT411" s="133"/>
      <c r="BU411" s="132">
        <f t="shared" si="146"/>
        <v>0</v>
      </c>
      <c r="BV411" s="132"/>
      <c r="BW411" s="132"/>
      <c r="BX411" s="132"/>
      <c r="BY411" s="132"/>
      <c r="BZ411" s="132"/>
      <c r="CA411" s="132"/>
      <c r="CB411" s="131">
        <v>1000</v>
      </c>
      <c r="CC411" s="131">
        <v>1000</v>
      </c>
      <c r="CD411" s="131">
        <v>1000</v>
      </c>
      <c r="CE411" s="131">
        <v>1000</v>
      </c>
      <c r="CF411" s="131">
        <v>1000</v>
      </c>
      <c r="CG411" s="131">
        <v>1000</v>
      </c>
      <c r="CH411" s="131">
        <v>1000</v>
      </c>
      <c r="CI411" s="130" t="s">
        <v>706</v>
      </c>
      <c r="CJ411" s="129">
        <v>1000</v>
      </c>
      <c r="CK411" s="129">
        <v>1000</v>
      </c>
      <c r="CL411" s="129">
        <v>1000</v>
      </c>
      <c r="CM411" s="129">
        <v>1000</v>
      </c>
      <c r="CN411" s="129">
        <v>1000</v>
      </c>
      <c r="CO411" s="129">
        <v>1000</v>
      </c>
      <c r="CP411" s="129">
        <v>1000</v>
      </c>
      <c r="CQ411" s="129"/>
      <c r="CR411" s="128"/>
      <c r="CS411" s="128"/>
      <c r="CT411" s="128"/>
      <c r="CU411" s="128"/>
      <c r="CV411" s="128"/>
      <c r="CW411" s="128"/>
      <c r="CX411" s="128"/>
      <c r="CY411" s="128"/>
      <c r="CZ411" s="128"/>
      <c r="DA411" s="128"/>
      <c r="DB411" s="128"/>
      <c r="DC411" s="128"/>
      <c r="DD411" s="128"/>
    </row>
    <row r="412" spans="1:108" x14ac:dyDescent="0.25">
      <c r="A412" s="127" t="s">
        <v>846</v>
      </c>
      <c r="B412" s="127" t="s">
        <v>843</v>
      </c>
      <c r="C412" s="127" t="s">
        <v>842</v>
      </c>
      <c r="D412" s="127" t="s">
        <v>841</v>
      </c>
      <c r="E412" s="127" t="s">
        <v>811</v>
      </c>
      <c r="F412" s="1" t="s">
        <v>845</v>
      </c>
      <c r="G412" s="1" t="s">
        <v>791</v>
      </c>
      <c r="H412" s="126">
        <v>0</v>
      </c>
      <c r="I412" s="126">
        <v>0</v>
      </c>
      <c r="J412" s="126">
        <v>0</v>
      </c>
      <c r="K412" s="126">
        <v>0</v>
      </c>
      <c r="L412" s="126">
        <v>0</v>
      </c>
      <c r="M412" s="126">
        <v>0</v>
      </c>
      <c r="N412" s="126">
        <v>0</v>
      </c>
      <c r="O412" s="115">
        <v>0</v>
      </c>
      <c r="P412" s="126">
        <v>0</v>
      </c>
      <c r="Q412" s="126">
        <v>0</v>
      </c>
      <c r="R412" s="126">
        <v>0</v>
      </c>
      <c r="S412" s="126">
        <v>0</v>
      </c>
      <c r="T412" s="126">
        <v>0</v>
      </c>
      <c r="U412" s="126">
        <v>0</v>
      </c>
      <c r="V412" s="126">
        <v>0</v>
      </c>
      <c r="W412" s="126">
        <v>0</v>
      </c>
      <c r="X412" s="126">
        <v>0</v>
      </c>
      <c r="Y412" s="126">
        <v>0</v>
      </c>
      <c r="Z412" s="126">
        <v>0</v>
      </c>
      <c r="AA412" s="126">
        <v>0</v>
      </c>
      <c r="AB412" s="126">
        <v>0</v>
      </c>
      <c r="AC412" s="126">
        <v>0</v>
      </c>
      <c r="AD412" s="115">
        <v>0.05</v>
      </c>
      <c r="AE412" s="115">
        <v>0</v>
      </c>
      <c r="AF412" s="115">
        <v>1</v>
      </c>
      <c r="AG412" s="115">
        <v>1</v>
      </c>
      <c r="AH412" s="125">
        <v>1</v>
      </c>
      <c r="AI412" s="125" t="s">
        <v>722</v>
      </c>
      <c r="AJ412" s="125" t="s">
        <v>695</v>
      </c>
      <c r="AK412" s="125"/>
      <c r="AL412" s="124"/>
      <c r="AM412" s="124"/>
      <c r="AN412" s="124"/>
      <c r="AO412" s="124"/>
      <c r="AP412" s="124"/>
      <c r="AQ412" s="124"/>
      <c r="AR412" s="123"/>
      <c r="AS412" s="123"/>
      <c r="AT412" s="123"/>
      <c r="AU412" s="122"/>
      <c r="AV412" s="122"/>
      <c r="AW412" s="122"/>
      <c r="AX412" s="120" t="s">
        <v>694</v>
      </c>
      <c r="AY412" s="120"/>
      <c r="AZ412" s="121"/>
      <c r="BA412" s="120"/>
      <c r="BB412" s="120"/>
      <c r="BC412" s="120"/>
      <c r="BD412" s="120"/>
      <c r="BE412" s="120"/>
      <c r="BF412" s="120"/>
      <c r="BG412" s="119"/>
      <c r="BH412" s="119"/>
      <c r="BI412" s="119"/>
      <c r="BJ412" s="119"/>
      <c r="BK412" s="118">
        <v>0</v>
      </c>
      <c r="BL412" s="118">
        <f t="shared" si="144"/>
        <v>0</v>
      </c>
      <c r="BM412" s="117"/>
      <c r="BN412" s="116"/>
      <c r="BO412" s="115"/>
      <c r="BP412" s="115"/>
      <c r="BQ412" s="115"/>
      <c r="BR412" s="115"/>
      <c r="BS412" s="115"/>
      <c r="BT412" s="115"/>
      <c r="BU412" s="114">
        <f t="shared" si="146"/>
        <v>0</v>
      </c>
      <c r="BV412" s="114"/>
      <c r="BW412" s="114"/>
      <c r="BX412" s="114"/>
      <c r="BY412" s="114"/>
      <c r="BZ412" s="114"/>
      <c r="CA412" s="114"/>
      <c r="CB412" s="113">
        <v>1000</v>
      </c>
      <c r="CC412" s="113">
        <v>1000</v>
      </c>
      <c r="CD412" s="113">
        <v>1000</v>
      </c>
      <c r="CE412" s="113">
        <v>1000</v>
      </c>
      <c r="CF412" s="113">
        <v>1000</v>
      </c>
      <c r="CG412" s="113">
        <v>1000</v>
      </c>
      <c r="CH412" s="113">
        <v>1000</v>
      </c>
      <c r="CI412" s="112" t="s">
        <v>706</v>
      </c>
      <c r="CJ412" s="111">
        <v>1000</v>
      </c>
      <c r="CK412" s="111">
        <v>1000</v>
      </c>
      <c r="CL412" s="111">
        <v>1000</v>
      </c>
      <c r="CM412" s="111">
        <v>1000</v>
      </c>
      <c r="CN412" s="111">
        <v>1000</v>
      </c>
      <c r="CO412" s="111">
        <v>1000</v>
      </c>
      <c r="CP412" s="111">
        <v>1000</v>
      </c>
      <c r="CQ412" s="111"/>
      <c r="CR412" s="110"/>
      <c r="CS412" s="110"/>
      <c r="CT412" s="110"/>
      <c r="CU412" s="110"/>
      <c r="CV412" s="110"/>
      <c r="CW412" s="110"/>
      <c r="CX412" s="110"/>
      <c r="CY412" s="110"/>
      <c r="CZ412" s="110"/>
      <c r="DA412" s="110"/>
      <c r="DB412" s="110"/>
      <c r="DC412" s="110"/>
      <c r="DD412" s="110"/>
    </row>
    <row r="413" spans="1:108" x14ac:dyDescent="0.25">
      <c r="A413" s="146" t="s">
        <v>844</v>
      </c>
      <c r="B413" s="146" t="s">
        <v>843</v>
      </c>
      <c r="C413" s="146" t="s">
        <v>842</v>
      </c>
      <c r="D413" s="146" t="s">
        <v>841</v>
      </c>
      <c r="E413" s="146" t="s">
        <v>811</v>
      </c>
      <c r="F413" s="3" t="s">
        <v>840</v>
      </c>
      <c r="G413" s="3" t="s">
        <v>791</v>
      </c>
      <c r="H413" s="145">
        <v>0</v>
      </c>
      <c r="I413" s="145">
        <v>0</v>
      </c>
      <c r="J413" s="145">
        <v>0</v>
      </c>
      <c r="K413" s="145">
        <v>0</v>
      </c>
      <c r="L413" s="145">
        <v>0</v>
      </c>
      <c r="M413" s="145">
        <v>0</v>
      </c>
      <c r="N413" s="145">
        <v>0</v>
      </c>
      <c r="O413" s="133">
        <v>0</v>
      </c>
      <c r="P413" s="145">
        <v>0</v>
      </c>
      <c r="Q413" s="145">
        <v>0</v>
      </c>
      <c r="R413" s="145">
        <v>0</v>
      </c>
      <c r="S413" s="145">
        <v>0</v>
      </c>
      <c r="T413" s="145">
        <v>0</v>
      </c>
      <c r="U413" s="145">
        <v>0</v>
      </c>
      <c r="V413" s="145">
        <v>0</v>
      </c>
      <c r="W413" s="145">
        <v>0</v>
      </c>
      <c r="X413" s="145">
        <v>0</v>
      </c>
      <c r="Y413" s="145">
        <v>0</v>
      </c>
      <c r="Z413" s="145">
        <v>0</v>
      </c>
      <c r="AA413" s="145">
        <v>0</v>
      </c>
      <c r="AB413" s="145">
        <v>0</v>
      </c>
      <c r="AC413" s="145">
        <v>0</v>
      </c>
      <c r="AD413" s="133">
        <v>0.05</v>
      </c>
      <c r="AE413" s="133">
        <v>0</v>
      </c>
      <c r="AF413" s="133">
        <v>1</v>
      </c>
      <c r="AG413" s="133">
        <v>1</v>
      </c>
      <c r="AH413" s="144">
        <v>1</v>
      </c>
      <c r="AI413" s="144" t="s">
        <v>722</v>
      </c>
      <c r="AJ413" s="144" t="s">
        <v>695</v>
      </c>
      <c r="AK413" s="144"/>
      <c r="AL413" s="143"/>
      <c r="AM413" s="143"/>
      <c r="AN413" s="143"/>
      <c r="AO413" s="143"/>
      <c r="AP413" s="143"/>
      <c r="AQ413" s="143"/>
      <c r="AR413" s="142"/>
      <c r="AS413" s="142"/>
      <c r="AT413" s="142"/>
      <c r="AU413" s="141"/>
      <c r="AV413" s="141"/>
      <c r="AW413" s="141"/>
      <c r="AX413" s="140" t="s">
        <v>694</v>
      </c>
      <c r="AY413" s="140"/>
      <c r="AZ413" s="139"/>
      <c r="BA413" s="138"/>
      <c r="BB413" s="138"/>
      <c r="BC413" s="138"/>
      <c r="BD413" s="138"/>
      <c r="BE413" s="138"/>
      <c r="BF413" s="138"/>
      <c r="BG413" s="137"/>
      <c r="BH413" s="137"/>
      <c r="BI413" s="137"/>
      <c r="BJ413" s="137"/>
      <c r="BK413" s="136">
        <v>0</v>
      </c>
      <c r="BL413" s="136">
        <f t="shared" si="144"/>
        <v>0</v>
      </c>
      <c r="BM413" s="135"/>
      <c r="BN413" s="134"/>
      <c r="BO413" s="133"/>
      <c r="BP413" s="133"/>
      <c r="BQ413" s="133"/>
      <c r="BR413" s="133"/>
      <c r="BS413" s="133"/>
      <c r="BT413" s="133"/>
      <c r="BU413" s="132">
        <f t="shared" si="146"/>
        <v>0</v>
      </c>
      <c r="BV413" s="132"/>
      <c r="BW413" s="132"/>
      <c r="BX413" s="132"/>
      <c r="BY413" s="132"/>
      <c r="BZ413" s="132"/>
      <c r="CA413" s="132"/>
      <c r="CB413" s="131">
        <v>1000</v>
      </c>
      <c r="CC413" s="131">
        <v>1000</v>
      </c>
      <c r="CD413" s="131">
        <v>1000</v>
      </c>
      <c r="CE413" s="131">
        <v>1000</v>
      </c>
      <c r="CF413" s="131">
        <v>1000</v>
      </c>
      <c r="CG413" s="131">
        <v>1000</v>
      </c>
      <c r="CH413" s="131">
        <v>1000</v>
      </c>
      <c r="CI413" s="130" t="s">
        <v>706</v>
      </c>
      <c r="CJ413" s="129">
        <v>1000</v>
      </c>
      <c r="CK413" s="129">
        <v>1000</v>
      </c>
      <c r="CL413" s="129">
        <v>1000</v>
      </c>
      <c r="CM413" s="129">
        <v>1000</v>
      </c>
      <c r="CN413" s="129">
        <v>1000</v>
      </c>
      <c r="CO413" s="129">
        <v>1000</v>
      </c>
      <c r="CP413" s="129">
        <v>1000</v>
      </c>
      <c r="CQ413" s="129"/>
      <c r="CR413" s="128"/>
      <c r="CS413" s="128"/>
      <c r="CT413" s="128"/>
      <c r="CU413" s="128"/>
      <c r="CV413" s="128"/>
      <c r="CW413" s="128"/>
      <c r="CX413" s="128"/>
      <c r="CY413" s="128"/>
      <c r="CZ413" s="128"/>
      <c r="DA413" s="128"/>
      <c r="DB413" s="128"/>
      <c r="DC413" s="128"/>
      <c r="DD413" s="128"/>
    </row>
    <row r="414" spans="1:108" x14ac:dyDescent="0.25">
      <c r="A414" s="127" t="s">
        <v>839</v>
      </c>
      <c r="B414" s="127" t="s">
        <v>786</v>
      </c>
      <c r="C414" s="127" t="s">
        <v>834</v>
      </c>
      <c r="D414" s="127" t="s">
        <v>833</v>
      </c>
      <c r="E414" s="127" t="s">
        <v>484</v>
      </c>
      <c r="F414" s="1" t="s">
        <v>15</v>
      </c>
      <c r="G414" s="1" t="s">
        <v>791</v>
      </c>
      <c r="H414" s="126">
        <v>0</v>
      </c>
      <c r="I414" s="126">
        <v>0</v>
      </c>
      <c r="J414" s="126">
        <v>0</v>
      </c>
      <c r="K414" s="126">
        <v>0</v>
      </c>
      <c r="L414" s="126">
        <v>0</v>
      </c>
      <c r="M414" s="126">
        <v>0</v>
      </c>
      <c r="N414" s="126">
        <v>0</v>
      </c>
      <c r="O414" s="115">
        <v>0</v>
      </c>
      <c r="P414" s="126">
        <v>0</v>
      </c>
      <c r="Q414" s="126">
        <v>0</v>
      </c>
      <c r="R414" s="126">
        <v>0</v>
      </c>
      <c r="S414" s="126">
        <v>0</v>
      </c>
      <c r="T414" s="126">
        <v>0</v>
      </c>
      <c r="U414" s="126">
        <v>0</v>
      </c>
      <c r="V414" s="126">
        <v>0</v>
      </c>
      <c r="W414" s="145">
        <v>2</v>
      </c>
      <c r="X414" s="145">
        <v>2.33</v>
      </c>
      <c r="Y414" s="145">
        <v>2.67</v>
      </c>
      <c r="Z414" s="145">
        <v>3</v>
      </c>
      <c r="AA414" s="145">
        <v>3.33</v>
      </c>
      <c r="AB414" s="145">
        <v>3.67</v>
      </c>
      <c r="AC414" s="145">
        <v>4</v>
      </c>
      <c r="AD414" s="115">
        <v>0.05</v>
      </c>
      <c r="AE414" s="115">
        <v>0</v>
      </c>
      <c r="AF414" s="115">
        <v>1</v>
      </c>
      <c r="AG414" s="115">
        <v>1</v>
      </c>
      <c r="AH414" s="125">
        <v>1</v>
      </c>
      <c r="AI414" s="125" t="s">
        <v>694</v>
      </c>
      <c r="AJ414" s="125" t="s">
        <v>695</v>
      </c>
      <c r="AK414" s="125"/>
      <c r="AL414" s="124"/>
      <c r="AM414" s="124"/>
      <c r="AN414" s="124"/>
      <c r="AO414" s="124"/>
      <c r="AP414" s="124"/>
      <c r="AQ414" s="124"/>
      <c r="AR414" s="123"/>
      <c r="AS414" s="123"/>
      <c r="AT414" s="123"/>
      <c r="AU414" s="122"/>
      <c r="AV414" s="122"/>
      <c r="AW414" s="122"/>
      <c r="AX414" s="120" t="s">
        <v>694</v>
      </c>
      <c r="AY414" s="120"/>
      <c r="AZ414" s="121"/>
      <c r="BA414" s="120"/>
      <c r="BB414" s="120"/>
      <c r="BC414" s="120"/>
      <c r="BD414" s="120"/>
      <c r="BE414" s="120"/>
      <c r="BF414" s="120"/>
      <c r="BG414" s="119"/>
      <c r="BH414" s="119"/>
      <c r="BI414" s="119"/>
      <c r="BJ414" s="119"/>
      <c r="BK414" s="118">
        <v>0</v>
      </c>
      <c r="BL414" s="118">
        <f t="shared" si="144"/>
        <v>0</v>
      </c>
      <c r="BM414" s="117"/>
      <c r="BN414" s="116"/>
      <c r="BO414" s="115"/>
      <c r="BP414" s="115"/>
      <c r="BQ414" s="115"/>
      <c r="BR414" s="115"/>
      <c r="BS414" s="115"/>
      <c r="BT414" s="115"/>
      <c r="BU414" s="114">
        <f t="shared" si="146"/>
        <v>0</v>
      </c>
      <c r="BV414" s="114"/>
      <c r="BW414" s="114"/>
      <c r="BX414" s="114"/>
      <c r="BY414" s="114"/>
      <c r="BZ414" s="114"/>
      <c r="CA414" s="114"/>
      <c r="CB414" s="113">
        <v>1000</v>
      </c>
      <c r="CC414" s="113">
        <v>1000</v>
      </c>
      <c r="CD414" s="113">
        <v>1000</v>
      </c>
      <c r="CE414" s="113">
        <v>1000</v>
      </c>
      <c r="CF414" s="113">
        <v>1000</v>
      </c>
      <c r="CG414" s="113">
        <v>1000</v>
      </c>
      <c r="CH414" s="113">
        <v>1000</v>
      </c>
      <c r="CI414" s="112" t="s">
        <v>836</v>
      </c>
      <c r="CJ414" s="111">
        <v>1000</v>
      </c>
      <c r="CK414" s="111">
        <v>1000</v>
      </c>
      <c r="CL414" s="111">
        <v>1000</v>
      </c>
      <c r="CM414" s="111">
        <v>1000</v>
      </c>
      <c r="CN414" s="111">
        <v>1000</v>
      </c>
      <c r="CO414" s="111">
        <v>1000</v>
      </c>
      <c r="CP414" s="111">
        <v>1000</v>
      </c>
      <c r="CQ414" s="111"/>
      <c r="CR414" s="110"/>
      <c r="CS414" s="110"/>
      <c r="CT414" s="110"/>
      <c r="CU414" s="110"/>
      <c r="CV414" s="110"/>
      <c r="CW414" s="110"/>
      <c r="CX414" s="110"/>
      <c r="CY414" s="110"/>
      <c r="CZ414" s="110"/>
      <c r="DA414" s="110"/>
      <c r="DB414" s="110"/>
      <c r="DC414" s="110"/>
      <c r="DD414" s="110"/>
    </row>
    <row r="415" spans="1:108" x14ac:dyDescent="0.25">
      <c r="A415" s="146" t="s">
        <v>838</v>
      </c>
      <c r="B415" s="146" t="s">
        <v>786</v>
      </c>
      <c r="C415" s="146" t="s">
        <v>834</v>
      </c>
      <c r="D415" s="146" t="s">
        <v>833</v>
      </c>
      <c r="E415" s="146" t="s">
        <v>837</v>
      </c>
      <c r="F415" s="3" t="s">
        <v>16</v>
      </c>
      <c r="G415" s="3" t="s">
        <v>791</v>
      </c>
      <c r="H415" s="145">
        <v>0</v>
      </c>
      <c r="I415" s="145">
        <v>0</v>
      </c>
      <c r="J415" s="145">
        <v>0</v>
      </c>
      <c r="K415" s="145">
        <v>0</v>
      </c>
      <c r="L415" s="145">
        <v>0</v>
      </c>
      <c r="M415" s="145">
        <v>0</v>
      </c>
      <c r="N415" s="145">
        <v>0</v>
      </c>
      <c r="O415" s="133">
        <v>0</v>
      </c>
      <c r="P415" s="145">
        <v>0</v>
      </c>
      <c r="Q415" s="145">
        <v>0</v>
      </c>
      <c r="R415" s="145">
        <v>0</v>
      </c>
      <c r="S415" s="145">
        <v>0</v>
      </c>
      <c r="T415" s="145">
        <v>0</v>
      </c>
      <c r="U415" s="145">
        <v>0</v>
      </c>
      <c r="V415" s="145">
        <v>0</v>
      </c>
      <c r="W415" s="126">
        <v>7</v>
      </c>
      <c r="X415" s="126">
        <v>9</v>
      </c>
      <c r="Y415" s="126">
        <v>11</v>
      </c>
      <c r="Z415" s="126">
        <v>13</v>
      </c>
      <c r="AA415" s="126">
        <v>15</v>
      </c>
      <c r="AB415" s="126">
        <v>17</v>
      </c>
      <c r="AC415" s="126">
        <v>19</v>
      </c>
      <c r="AD415" s="133">
        <v>0.05</v>
      </c>
      <c r="AE415" s="133">
        <v>0</v>
      </c>
      <c r="AF415" s="133">
        <v>1</v>
      </c>
      <c r="AG415" s="133">
        <v>1</v>
      </c>
      <c r="AH415" s="144">
        <v>1</v>
      </c>
      <c r="AI415" s="144" t="s">
        <v>694</v>
      </c>
      <c r="AJ415" s="144" t="s">
        <v>695</v>
      </c>
      <c r="AK415" s="144"/>
      <c r="AL415" s="143"/>
      <c r="AM415" s="143"/>
      <c r="AN415" s="143"/>
      <c r="AO415" s="143"/>
      <c r="AP415" s="143"/>
      <c r="AQ415" s="143"/>
      <c r="AR415" s="142"/>
      <c r="AS415" s="142"/>
      <c r="AT415" s="142"/>
      <c r="AU415" s="141"/>
      <c r="AV415" s="141"/>
      <c r="AW415" s="141"/>
      <c r="AX415" s="140" t="s">
        <v>694</v>
      </c>
      <c r="AY415" s="140"/>
      <c r="AZ415" s="139"/>
      <c r="BA415" s="138"/>
      <c r="BB415" s="138"/>
      <c r="BC415" s="138"/>
      <c r="BD415" s="138"/>
      <c r="BE415" s="138"/>
      <c r="BF415" s="138"/>
      <c r="BG415" s="137"/>
      <c r="BH415" s="137"/>
      <c r="BI415" s="137"/>
      <c r="BJ415" s="137"/>
      <c r="BK415" s="136">
        <v>0</v>
      </c>
      <c r="BL415" s="136">
        <f t="shared" si="144"/>
        <v>0</v>
      </c>
      <c r="BM415" s="135"/>
      <c r="BN415" s="134"/>
      <c r="BO415" s="133"/>
      <c r="BP415" s="133"/>
      <c r="BQ415" s="133"/>
      <c r="BR415" s="133"/>
      <c r="BS415" s="133"/>
      <c r="BT415" s="133"/>
      <c r="BU415" s="132">
        <f t="shared" si="146"/>
        <v>0</v>
      </c>
      <c r="BV415" s="132"/>
      <c r="BW415" s="132"/>
      <c r="BX415" s="132"/>
      <c r="BY415" s="132"/>
      <c r="BZ415" s="132"/>
      <c r="CA415" s="132"/>
      <c r="CB415" s="131">
        <v>8000</v>
      </c>
      <c r="CC415" s="131">
        <v>8000</v>
      </c>
      <c r="CD415" s="131">
        <v>8000</v>
      </c>
      <c r="CE415" s="131">
        <v>8000</v>
      </c>
      <c r="CF415" s="131">
        <v>8000</v>
      </c>
      <c r="CG415" s="131">
        <v>8000</v>
      </c>
      <c r="CH415" s="131">
        <v>8000</v>
      </c>
      <c r="CI415" s="130" t="s">
        <v>836</v>
      </c>
      <c r="CJ415" s="129">
        <v>8000</v>
      </c>
      <c r="CK415" s="129">
        <v>8000</v>
      </c>
      <c r="CL415" s="129">
        <v>8000</v>
      </c>
      <c r="CM415" s="129">
        <v>8000</v>
      </c>
      <c r="CN415" s="129">
        <v>8000</v>
      </c>
      <c r="CO415" s="129">
        <v>8000</v>
      </c>
      <c r="CP415" s="129">
        <v>8000</v>
      </c>
      <c r="CQ415" s="129"/>
      <c r="CR415" s="128"/>
      <c r="CS415" s="128"/>
      <c r="CT415" s="128"/>
      <c r="CU415" s="128"/>
      <c r="CV415" s="128"/>
      <c r="CW415" s="128"/>
      <c r="CX415" s="128"/>
      <c r="CY415" s="128"/>
      <c r="CZ415" s="128"/>
      <c r="DA415" s="128"/>
      <c r="DB415" s="128"/>
      <c r="DC415" s="128"/>
      <c r="DD415" s="128"/>
    </row>
    <row r="416" spans="1:108" x14ac:dyDescent="0.25">
      <c r="A416" s="127" t="s">
        <v>835</v>
      </c>
      <c r="B416" s="127" t="s">
        <v>786</v>
      </c>
      <c r="C416" s="127" t="s">
        <v>834</v>
      </c>
      <c r="D416" s="127" t="s">
        <v>833</v>
      </c>
      <c r="E416" s="127" t="s">
        <v>17</v>
      </c>
      <c r="F416" s="1" t="s">
        <v>17</v>
      </c>
      <c r="G416" s="1" t="s">
        <v>791</v>
      </c>
      <c r="H416" s="126">
        <v>0</v>
      </c>
      <c r="I416" s="126">
        <v>0</v>
      </c>
      <c r="J416" s="126">
        <v>0</v>
      </c>
      <c r="K416" s="126">
        <v>0</v>
      </c>
      <c r="L416" s="126">
        <v>0</v>
      </c>
      <c r="M416" s="126">
        <v>0</v>
      </c>
      <c r="N416" s="126">
        <v>0</v>
      </c>
      <c r="O416" s="115">
        <v>0</v>
      </c>
      <c r="P416" s="126">
        <v>0</v>
      </c>
      <c r="Q416" s="126">
        <v>0</v>
      </c>
      <c r="R416" s="126">
        <v>0</v>
      </c>
      <c r="S416" s="126">
        <v>0</v>
      </c>
      <c r="T416" s="126">
        <v>0</v>
      </c>
      <c r="U416" s="126">
        <v>0</v>
      </c>
      <c r="V416" s="126">
        <v>0</v>
      </c>
      <c r="W416" s="145">
        <v>4.9000000000000004</v>
      </c>
      <c r="X416" s="145">
        <v>5.4</v>
      </c>
      <c r="Y416" s="145">
        <v>5.8</v>
      </c>
      <c r="Z416" s="145">
        <v>6.3</v>
      </c>
      <c r="AA416" s="145">
        <v>6.7</v>
      </c>
      <c r="AB416" s="145">
        <v>7.2</v>
      </c>
      <c r="AC416" s="145">
        <v>7.7</v>
      </c>
      <c r="AD416" s="115">
        <v>0.05</v>
      </c>
      <c r="AE416" s="115">
        <v>0</v>
      </c>
      <c r="AF416" s="115">
        <v>1</v>
      </c>
      <c r="AG416" s="115">
        <v>1</v>
      </c>
      <c r="AH416" s="125">
        <v>1</v>
      </c>
      <c r="AI416" s="125" t="s">
        <v>694</v>
      </c>
      <c r="AJ416" s="125" t="s">
        <v>695</v>
      </c>
      <c r="AK416" s="125"/>
      <c r="AL416" s="124"/>
      <c r="AM416" s="124"/>
      <c r="AN416" s="124"/>
      <c r="AO416" s="124"/>
      <c r="AP416" s="124"/>
      <c r="AQ416" s="124"/>
      <c r="AR416" s="123"/>
      <c r="AS416" s="123"/>
      <c r="AT416" s="123"/>
      <c r="AU416" s="122"/>
      <c r="AV416" s="122"/>
      <c r="AW416" s="122"/>
      <c r="AX416" s="120" t="s">
        <v>694</v>
      </c>
      <c r="AY416" s="120"/>
      <c r="AZ416" s="121"/>
      <c r="BA416" s="120"/>
      <c r="BB416" s="120"/>
      <c r="BC416" s="120"/>
      <c r="BD416" s="120"/>
      <c r="BE416" s="120"/>
      <c r="BF416" s="120"/>
      <c r="BG416" s="119"/>
      <c r="BH416" s="119"/>
      <c r="BI416" s="119"/>
      <c r="BJ416" s="119"/>
      <c r="BK416" s="118">
        <v>0</v>
      </c>
      <c r="BL416" s="118">
        <f t="shared" si="144"/>
        <v>0</v>
      </c>
      <c r="BM416" s="117"/>
      <c r="BN416" s="116"/>
      <c r="BO416" s="115"/>
      <c r="BP416" s="115"/>
      <c r="BQ416" s="115"/>
      <c r="BR416" s="115"/>
      <c r="BS416" s="115"/>
      <c r="BT416" s="115"/>
      <c r="BU416" s="114">
        <f t="shared" si="146"/>
        <v>0</v>
      </c>
      <c r="BV416" s="114"/>
      <c r="BW416" s="114"/>
      <c r="BX416" s="114"/>
      <c r="BY416" s="114"/>
      <c r="BZ416" s="114"/>
      <c r="CA416" s="114"/>
      <c r="CB416" s="113">
        <v>1500</v>
      </c>
      <c r="CC416" s="113">
        <v>1250</v>
      </c>
      <c r="CD416" s="113">
        <v>1000</v>
      </c>
      <c r="CE416" s="113">
        <v>750</v>
      </c>
      <c r="CF416" s="113">
        <v>500</v>
      </c>
      <c r="CG416" s="113">
        <v>250</v>
      </c>
      <c r="CH416" s="113">
        <v>0</v>
      </c>
      <c r="CI416" s="112" t="s">
        <v>706</v>
      </c>
      <c r="CJ416" s="111">
        <v>1000</v>
      </c>
      <c r="CK416" s="111">
        <v>1000</v>
      </c>
      <c r="CL416" s="111">
        <v>1000</v>
      </c>
      <c r="CM416" s="111">
        <v>1000</v>
      </c>
      <c r="CN416" s="111">
        <v>1000</v>
      </c>
      <c r="CO416" s="111">
        <v>1000</v>
      </c>
      <c r="CP416" s="111">
        <v>1000</v>
      </c>
      <c r="CQ416" s="111"/>
      <c r="CR416" s="110"/>
      <c r="CS416" s="110"/>
      <c r="CT416" s="110"/>
      <c r="CU416" s="110"/>
      <c r="CV416" s="110"/>
      <c r="CW416" s="110"/>
      <c r="CX416" s="110"/>
      <c r="CY416" s="110"/>
      <c r="CZ416" s="110"/>
      <c r="DA416" s="110"/>
      <c r="DB416" s="110"/>
      <c r="DC416" s="110"/>
      <c r="DD416" s="110"/>
    </row>
    <row r="417" spans="1:108" x14ac:dyDescent="0.25">
      <c r="A417" s="146" t="s">
        <v>832</v>
      </c>
      <c r="B417" s="146" t="s">
        <v>786</v>
      </c>
      <c r="C417" s="146" t="s">
        <v>825</v>
      </c>
      <c r="D417" s="146" t="s">
        <v>831</v>
      </c>
      <c r="E417" s="146" t="s">
        <v>830</v>
      </c>
      <c r="F417" s="3" t="s">
        <v>829</v>
      </c>
      <c r="G417" s="3" t="s">
        <v>791</v>
      </c>
      <c r="H417" s="145">
        <v>0</v>
      </c>
      <c r="I417" s="145">
        <v>0</v>
      </c>
      <c r="J417" s="145">
        <v>0</v>
      </c>
      <c r="K417" s="145">
        <v>0</v>
      </c>
      <c r="L417" s="145">
        <v>0</v>
      </c>
      <c r="M417" s="145">
        <v>0</v>
      </c>
      <c r="N417" s="145">
        <v>0</v>
      </c>
      <c r="O417" s="133">
        <v>0</v>
      </c>
      <c r="P417" s="145">
        <v>0</v>
      </c>
      <c r="Q417" s="145">
        <v>0</v>
      </c>
      <c r="R417" s="145">
        <v>0</v>
      </c>
      <c r="S417" s="145">
        <v>0</v>
      </c>
      <c r="T417" s="145">
        <v>0</v>
      </c>
      <c r="U417" s="145">
        <v>0</v>
      </c>
      <c r="V417" s="145">
        <v>0</v>
      </c>
      <c r="W417" s="126">
        <v>0.81</v>
      </c>
      <c r="X417" s="126">
        <v>0.81</v>
      </c>
      <c r="Y417" s="126">
        <v>0.81</v>
      </c>
      <c r="Z417" s="126">
        <v>0.81</v>
      </c>
      <c r="AA417" s="126">
        <v>0.81</v>
      </c>
      <c r="AB417" s="126">
        <v>0.81</v>
      </c>
      <c r="AC417" s="126">
        <v>0.81</v>
      </c>
      <c r="AD417" s="133">
        <v>0.05</v>
      </c>
      <c r="AE417" s="133">
        <v>0</v>
      </c>
      <c r="AF417" s="133">
        <v>1</v>
      </c>
      <c r="AG417" s="133">
        <v>1</v>
      </c>
      <c r="AH417" s="144">
        <v>1</v>
      </c>
      <c r="AI417" s="144" t="s">
        <v>694</v>
      </c>
      <c r="AJ417" s="144" t="s">
        <v>695</v>
      </c>
      <c r="AK417" s="144"/>
      <c r="AL417" s="143"/>
      <c r="AM417" s="143"/>
      <c r="AN417" s="143"/>
      <c r="AO417" s="143"/>
      <c r="AP417" s="143"/>
      <c r="AQ417" s="143"/>
      <c r="AR417" s="142"/>
      <c r="AS417" s="142"/>
      <c r="AT417" s="142"/>
      <c r="AU417" s="141"/>
      <c r="AV417" s="141"/>
      <c r="AW417" s="141"/>
      <c r="AX417" s="140" t="s">
        <v>694</v>
      </c>
      <c r="AY417" s="140"/>
      <c r="AZ417" s="139"/>
      <c r="BA417" s="138"/>
      <c r="BB417" s="138"/>
      <c r="BC417" s="138"/>
      <c r="BD417" s="138"/>
      <c r="BE417" s="138"/>
      <c r="BF417" s="138"/>
      <c r="BG417" s="137"/>
      <c r="BH417" s="137"/>
      <c r="BI417" s="137"/>
      <c r="BJ417" s="137"/>
      <c r="BK417" s="136">
        <v>0</v>
      </c>
      <c r="BL417" s="136">
        <f t="shared" si="144"/>
        <v>0</v>
      </c>
      <c r="BM417" s="135"/>
      <c r="BN417" s="134"/>
      <c r="BO417" s="133"/>
      <c r="BP417" s="133"/>
      <c r="BQ417" s="133"/>
      <c r="BR417" s="133"/>
      <c r="BS417" s="133"/>
      <c r="BT417" s="133"/>
      <c r="BU417" s="132">
        <f t="shared" si="146"/>
        <v>0</v>
      </c>
      <c r="BV417" s="132"/>
      <c r="BW417" s="132"/>
      <c r="BX417" s="132"/>
      <c r="BY417" s="132"/>
      <c r="BZ417" s="132"/>
      <c r="CA417" s="132"/>
      <c r="CB417" s="131">
        <v>5000</v>
      </c>
      <c r="CC417" s="131">
        <v>5000</v>
      </c>
      <c r="CD417" s="131">
        <v>5000</v>
      </c>
      <c r="CE417" s="131">
        <v>5000</v>
      </c>
      <c r="CF417" s="131">
        <v>5000</v>
      </c>
      <c r="CG417" s="131">
        <v>5000</v>
      </c>
      <c r="CH417" s="131">
        <v>5000</v>
      </c>
      <c r="CI417" s="130" t="s">
        <v>693</v>
      </c>
      <c r="CJ417" s="129">
        <v>5000</v>
      </c>
      <c r="CK417" s="129">
        <v>5000</v>
      </c>
      <c r="CL417" s="129">
        <v>5000</v>
      </c>
      <c r="CM417" s="129">
        <v>5000</v>
      </c>
      <c r="CN417" s="129">
        <v>5000</v>
      </c>
      <c r="CO417" s="129">
        <v>5000</v>
      </c>
      <c r="CP417" s="129">
        <v>5000</v>
      </c>
      <c r="CQ417" s="129"/>
      <c r="CR417" s="128"/>
      <c r="CS417" s="128"/>
      <c r="CT417" s="128"/>
      <c r="CU417" s="128"/>
      <c r="CV417" s="128"/>
      <c r="CW417" s="128"/>
      <c r="CX417" s="128"/>
      <c r="CY417" s="128"/>
      <c r="CZ417" s="128"/>
      <c r="DA417" s="128"/>
      <c r="DB417" s="128"/>
      <c r="DC417" s="128"/>
      <c r="DD417" s="128"/>
    </row>
    <row r="418" spans="1:108" x14ac:dyDescent="0.25">
      <c r="A418" s="127" t="s">
        <v>828</v>
      </c>
      <c r="B418" s="127" t="s">
        <v>786</v>
      </c>
      <c r="C418" s="127" t="s">
        <v>825</v>
      </c>
      <c r="D418" s="127" t="s">
        <v>824</v>
      </c>
      <c r="E418" s="127" t="s">
        <v>827</v>
      </c>
      <c r="F418" s="1" t="s">
        <v>18</v>
      </c>
      <c r="G418" s="1" t="s">
        <v>791</v>
      </c>
      <c r="H418" s="126">
        <v>0</v>
      </c>
      <c r="I418" s="126">
        <v>0</v>
      </c>
      <c r="J418" s="126">
        <v>0</v>
      </c>
      <c r="K418" s="126">
        <v>0</v>
      </c>
      <c r="L418" s="126">
        <v>0</v>
      </c>
      <c r="M418" s="126">
        <v>0</v>
      </c>
      <c r="N418" s="126">
        <v>0</v>
      </c>
      <c r="O418" s="115">
        <v>0</v>
      </c>
      <c r="P418" s="126">
        <v>0</v>
      </c>
      <c r="Q418" s="126">
        <v>0</v>
      </c>
      <c r="R418" s="126">
        <v>0</v>
      </c>
      <c r="S418" s="126">
        <v>0</v>
      </c>
      <c r="T418" s="126">
        <v>0</v>
      </c>
      <c r="U418" s="126">
        <v>0</v>
      </c>
      <c r="V418" s="126">
        <v>0</v>
      </c>
      <c r="W418" s="145">
        <v>3</v>
      </c>
      <c r="X418" s="145">
        <v>3</v>
      </c>
      <c r="Y418" s="145">
        <v>3</v>
      </c>
      <c r="Z418" s="145">
        <v>3</v>
      </c>
      <c r="AA418" s="145">
        <v>3</v>
      </c>
      <c r="AB418" s="145">
        <v>3</v>
      </c>
      <c r="AC418" s="145">
        <v>3</v>
      </c>
      <c r="AD418" s="115">
        <v>0.05</v>
      </c>
      <c r="AE418" s="115">
        <v>0</v>
      </c>
      <c r="AF418" s="115">
        <v>1</v>
      </c>
      <c r="AG418" s="115">
        <v>1</v>
      </c>
      <c r="AH418" s="125">
        <v>1</v>
      </c>
      <c r="AI418" s="125" t="s">
        <v>694</v>
      </c>
      <c r="AJ418" s="125" t="s">
        <v>695</v>
      </c>
      <c r="AK418" s="125"/>
      <c r="AL418" s="124"/>
      <c r="AM418" s="124"/>
      <c r="AN418" s="124"/>
      <c r="AO418" s="124"/>
      <c r="AP418" s="124"/>
      <c r="AQ418" s="124"/>
      <c r="AR418" s="123"/>
      <c r="AS418" s="123"/>
      <c r="AT418" s="123"/>
      <c r="AU418" s="122"/>
      <c r="AV418" s="122"/>
      <c r="AW418" s="122"/>
      <c r="AX418" s="120" t="s">
        <v>694</v>
      </c>
      <c r="AY418" s="120"/>
      <c r="AZ418" s="121"/>
      <c r="BA418" s="120"/>
      <c r="BB418" s="120"/>
      <c r="BC418" s="120"/>
      <c r="BD418" s="120"/>
      <c r="BE418" s="120"/>
      <c r="BF418" s="120"/>
      <c r="BG418" s="119"/>
      <c r="BH418" s="119"/>
      <c r="BI418" s="119"/>
      <c r="BJ418" s="119"/>
      <c r="BK418" s="118">
        <v>0</v>
      </c>
      <c r="BL418" s="118">
        <f t="shared" ref="BL418:BL449" si="148">IF(AG418=1,0,1)</f>
        <v>0</v>
      </c>
      <c r="BM418" s="117"/>
      <c r="BN418" s="116"/>
      <c r="BO418" s="115"/>
      <c r="BP418" s="115"/>
      <c r="BQ418" s="115"/>
      <c r="BR418" s="115"/>
      <c r="BS418" s="115"/>
      <c r="BT418" s="115"/>
      <c r="BU418" s="114">
        <f t="shared" si="146"/>
        <v>0</v>
      </c>
      <c r="BV418" s="114"/>
      <c r="BW418" s="114"/>
      <c r="BX418" s="114"/>
      <c r="BY418" s="114"/>
      <c r="BZ418" s="114"/>
      <c r="CA418" s="114"/>
      <c r="CB418" s="113">
        <f>[2]Activities!C46*9.5</f>
        <v>72.2</v>
      </c>
      <c r="CC418" s="113">
        <f>[2]Activities!D46*9.5</f>
        <v>79.8</v>
      </c>
      <c r="CD418" s="113">
        <f>[2]Activities!E46*9.5</f>
        <v>86.45</v>
      </c>
      <c r="CE418" s="113">
        <f>[2]Activities!F46*9.5</f>
        <v>94.05</v>
      </c>
      <c r="CF418" s="113">
        <f>[2]Activities!G46*9.5</f>
        <v>90.25</v>
      </c>
      <c r="CG418" s="113">
        <f>[2]Activities!H46*9.5</f>
        <v>83.600000000000009</v>
      </c>
      <c r="CH418" s="113">
        <f>[2]Activities!I46*9.5</f>
        <v>77.899999999999991</v>
      </c>
      <c r="CI418" s="112" t="s">
        <v>706</v>
      </c>
      <c r="CJ418" s="111">
        <v>73.800000000000011</v>
      </c>
      <c r="CK418" s="111">
        <v>73.800000000000011</v>
      </c>
      <c r="CL418" s="111">
        <v>73.800000000000011</v>
      </c>
      <c r="CM418" s="111">
        <v>73.800000000000011</v>
      </c>
      <c r="CN418" s="111">
        <v>73.800000000000011</v>
      </c>
      <c r="CO418" s="111">
        <v>73.800000000000011</v>
      </c>
      <c r="CP418" s="111">
        <v>73.800000000000011</v>
      </c>
      <c r="CQ418" s="111"/>
      <c r="CR418" s="110"/>
      <c r="CS418" s="110"/>
      <c r="CT418" s="110"/>
      <c r="CU418" s="110"/>
      <c r="CV418" s="110"/>
      <c r="CW418" s="110"/>
      <c r="CX418" s="110"/>
      <c r="CY418" s="110"/>
      <c r="CZ418" s="110"/>
      <c r="DA418" s="110"/>
      <c r="DB418" s="110"/>
      <c r="DC418" s="110"/>
      <c r="DD418" s="110"/>
    </row>
    <row r="419" spans="1:108" x14ac:dyDescent="0.25">
      <c r="A419" s="146" t="s">
        <v>826</v>
      </c>
      <c r="B419" s="146" t="s">
        <v>786</v>
      </c>
      <c r="C419" s="146" t="s">
        <v>825</v>
      </c>
      <c r="D419" s="146" t="s">
        <v>824</v>
      </c>
      <c r="E419" s="146" t="s">
        <v>823</v>
      </c>
      <c r="F419" s="3" t="s">
        <v>19</v>
      </c>
      <c r="G419" s="3" t="s">
        <v>822</v>
      </c>
      <c r="H419" s="145">
        <v>0</v>
      </c>
      <c r="I419" s="145">
        <v>0</v>
      </c>
      <c r="J419" s="145">
        <v>0</v>
      </c>
      <c r="K419" s="145">
        <v>0</v>
      </c>
      <c r="L419" s="145">
        <v>0</v>
      </c>
      <c r="M419" s="145">
        <v>0</v>
      </c>
      <c r="N419" s="145">
        <v>0</v>
      </c>
      <c r="O419" s="133">
        <v>0</v>
      </c>
      <c r="P419" s="145">
        <v>0</v>
      </c>
      <c r="Q419" s="145">
        <v>0</v>
      </c>
      <c r="R419" s="145">
        <v>0</v>
      </c>
      <c r="S419" s="145">
        <v>0</v>
      </c>
      <c r="T419" s="145">
        <v>0</v>
      </c>
      <c r="U419" s="145">
        <v>0</v>
      </c>
      <c r="V419" s="145">
        <v>0</v>
      </c>
      <c r="W419" s="126">
        <v>7</v>
      </c>
      <c r="X419" s="126">
        <v>7</v>
      </c>
      <c r="Y419" s="126">
        <v>7</v>
      </c>
      <c r="Z419" s="126">
        <v>7</v>
      </c>
      <c r="AA419" s="126">
        <v>7</v>
      </c>
      <c r="AB419" s="126">
        <v>7</v>
      </c>
      <c r="AC419" s="126">
        <v>7</v>
      </c>
      <c r="AD419" s="133">
        <v>0.05</v>
      </c>
      <c r="AE419" s="133">
        <v>0</v>
      </c>
      <c r="AF419" s="133">
        <v>1</v>
      </c>
      <c r="AG419" s="133">
        <v>1</v>
      </c>
      <c r="AH419" s="144">
        <v>1</v>
      </c>
      <c r="AI419" s="144" t="s">
        <v>694</v>
      </c>
      <c r="AJ419" s="144" t="s">
        <v>695</v>
      </c>
      <c r="AK419" s="144"/>
      <c r="AL419" s="143"/>
      <c r="AM419" s="143"/>
      <c r="AN419" s="143"/>
      <c r="AO419" s="143"/>
      <c r="AP419" s="143"/>
      <c r="AQ419" s="143"/>
      <c r="AR419" s="142"/>
      <c r="AS419" s="142"/>
      <c r="AT419" s="142"/>
      <c r="AU419" s="141"/>
      <c r="AV419" s="141"/>
      <c r="AW419" s="141"/>
      <c r="AX419" s="140" t="s">
        <v>694</v>
      </c>
      <c r="AY419" s="140"/>
      <c r="AZ419" s="139"/>
      <c r="BA419" s="138"/>
      <c r="BB419" s="138"/>
      <c r="BC419" s="138"/>
      <c r="BD419" s="138"/>
      <c r="BE419" s="138"/>
      <c r="BF419" s="138"/>
      <c r="BG419" s="137"/>
      <c r="BH419" s="137"/>
      <c r="BI419" s="137"/>
      <c r="BJ419" s="137"/>
      <c r="BK419" s="136">
        <v>1</v>
      </c>
      <c r="BL419" s="136">
        <f t="shared" si="148"/>
        <v>0</v>
      </c>
      <c r="BM419" s="135"/>
      <c r="BN419" s="134"/>
      <c r="BO419" s="133"/>
      <c r="BP419" s="133"/>
      <c r="BQ419" s="133"/>
      <c r="BR419" s="133"/>
      <c r="BS419" s="133"/>
      <c r="BT419" s="133"/>
      <c r="BU419" s="132">
        <f t="shared" si="146"/>
        <v>0</v>
      </c>
      <c r="BV419" s="132"/>
      <c r="BW419" s="132"/>
      <c r="BX419" s="132"/>
      <c r="BY419" s="132"/>
      <c r="BZ419" s="132"/>
      <c r="CA419" s="132"/>
      <c r="CB419" s="131">
        <f>0.12*[2]Activities!C46</f>
        <v>0.91199999999999992</v>
      </c>
      <c r="CC419" s="131">
        <f>0.12*[2]Activities!D46</f>
        <v>1.008</v>
      </c>
      <c r="CD419" s="131">
        <f>0.12*[2]Activities!E46</f>
        <v>1.0919999999999999</v>
      </c>
      <c r="CE419" s="131">
        <f>0.12*[2]Activities!F46</f>
        <v>1.1879999999999999</v>
      </c>
      <c r="CF419" s="131">
        <f>0.12*[2]Activities!G46</f>
        <v>1.1399999999999999</v>
      </c>
      <c r="CG419" s="131">
        <f>0.12*[2]Activities!H46</f>
        <v>1.056</v>
      </c>
      <c r="CH419" s="131">
        <f>0.12*[2]Activities!I46</f>
        <v>0.98399999999999987</v>
      </c>
      <c r="CI419" s="130"/>
      <c r="CJ419" s="129">
        <v>73.800000000000011</v>
      </c>
      <c r="CK419" s="129">
        <v>73.800000000000011</v>
      </c>
      <c r="CL419" s="129">
        <v>73.800000000000011</v>
      </c>
      <c r="CM419" s="129">
        <v>73.800000000000011</v>
      </c>
      <c r="CN419" s="129">
        <v>73.800000000000011</v>
      </c>
      <c r="CO419" s="129">
        <v>73.800000000000011</v>
      </c>
      <c r="CP419" s="129">
        <v>73.800000000000011</v>
      </c>
      <c r="CQ419" s="129">
        <v>1</v>
      </c>
      <c r="CR419" s="128">
        <v>1</v>
      </c>
      <c r="CS419" s="128">
        <v>1</v>
      </c>
      <c r="CT419" s="128">
        <v>1</v>
      </c>
      <c r="CU419" s="128">
        <v>1</v>
      </c>
      <c r="CV419" s="128">
        <v>1</v>
      </c>
      <c r="CW419" s="128">
        <v>1</v>
      </c>
      <c r="CX419" s="128"/>
      <c r="CY419" s="128"/>
      <c r="CZ419" s="128"/>
      <c r="DA419" s="128"/>
      <c r="DB419" s="128"/>
      <c r="DC419" s="128"/>
      <c r="DD419" s="128"/>
    </row>
    <row r="420" spans="1:108" x14ac:dyDescent="0.25">
      <c r="A420" s="127" t="s">
        <v>821</v>
      </c>
      <c r="B420" s="127" t="s">
        <v>786</v>
      </c>
      <c r="C420" s="127" t="s">
        <v>794</v>
      </c>
      <c r="D420" s="127" t="s">
        <v>811</v>
      </c>
      <c r="E420" s="127" t="s">
        <v>818</v>
      </c>
      <c r="F420" s="1" t="s">
        <v>20</v>
      </c>
      <c r="G420" s="1" t="s">
        <v>791</v>
      </c>
      <c r="H420" s="126">
        <v>0</v>
      </c>
      <c r="I420" s="126">
        <v>0</v>
      </c>
      <c r="J420" s="126">
        <v>0</v>
      </c>
      <c r="K420" s="126">
        <v>0</v>
      </c>
      <c r="L420" s="126">
        <v>0</v>
      </c>
      <c r="M420" s="126">
        <v>0</v>
      </c>
      <c r="N420" s="126">
        <v>0</v>
      </c>
      <c r="O420" s="115">
        <v>0</v>
      </c>
      <c r="P420" s="126">
        <v>0</v>
      </c>
      <c r="Q420" s="126">
        <v>0</v>
      </c>
      <c r="R420" s="126">
        <v>0</v>
      </c>
      <c r="S420" s="126">
        <v>0</v>
      </c>
      <c r="T420" s="126">
        <v>0</v>
      </c>
      <c r="U420" s="126">
        <v>0</v>
      </c>
      <c r="V420" s="126">
        <v>0</v>
      </c>
      <c r="W420" s="145">
        <v>10</v>
      </c>
      <c r="X420" s="145">
        <v>10</v>
      </c>
      <c r="Y420" s="145">
        <v>10</v>
      </c>
      <c r="Z420" s="145">
        <v>10</v>
      </c>
      <c r="AA420" s="145">
        <v>10</v>
      </c>
      <c r="AB420" s="145">
        <v>10</v>
      </c>
      <c r="AC420" s="145">
        <v>10</v>
      </c>
      <c r="AD420" s="115">
        <v>0.05</v>
      </c>
      <c r="AE420" s="115">
        <v>0</v>
      </c>
      <c r="AF420" s="115">
        <v>1</v>
      </c>
      <c r="AG420" s="115">
        <v>1</v>
      </c>
      <c r="AH420" s="125">
        <v>1</v>
      </c>
      <c r="AI420" s="125" t="s">
        <v>694</v>
      </c>
      <c r="AJ420" s="125" t="s">
        <v>695</v>
      </c>
      <c r="AK420" s="125"/>
      <c r="AL420" s="124"/>
      <c r="AM420" s="124"/>
      <c r="AN420" s="124"/>
      <c r="AO420" s="124"/>
      <c r="AP420" s="124"/>
      <c r="AQ420" s="124"/>
      <c r="AR420" s="123"/>
      <c r="AS420" s="123"/>
      <c r="AT420" s="123"/>
      <c r="AU420" s="122"/>
      <c r="AV420" s="122"/>
      <c r="AW420" s="122"/>
      <c r="AX420" s="120" t="s">
        <v>694</v>
      </c>
      <c r="AY420" s="120"/>
      <c r="AZ420" s="121"/>
      <c r="BA420" s="120"/>
      <c r="BB420" s="120"/>
      <c r="BC420" s="120"/>
      <c r="BD420" s="120"/>
      <c r="BE420" s="120"/>
      <c r="BF420" s="120"/>
      <c r="BG420" s="119"/>
      <c r="BH420" s="119"/>
      <c r="BI420" s="119"/>
      <c r="BJ420" s="119"/>
      <c r="BK420" s="118">
        <v>1</v>
      </c>
      <c r="BL420" s="118">
        <f t="shared" si="148"/>
        <v>0</v>
      </c>
      <c r="BM420" s="117"/>
      <c r="BN420" s="116"/>
      <c r="BO420" s="115"/>
      <c r="BP420" s="115"/>
      <c r="BQ420" s="115"/>
      <c r="BR420" s="115"/>
      <c r="BS420" s="115"/>
      <c r="BT420" s="115"/>
      <c r="BU420" s="114">
        <f t="shared" si="146"/>
        <v>0</v>
      </c>
      <c r="BV420" s="114"/>
      <c r="BW420" s="114"/>
      <c r="BX420" s="114"/>
      <c r="BY420" s="114"/>
      <c r="BZ420" s="114"/>
      <c r="CA420" s="114"/>
      <c r="CB420" s="113">
        <v>60</v>
      </c>
      <c r="CC420" s="113">
        <v>70</v>
      </c>
      <c r="CD420" s="113">
        <v>80</v>
      </c>
      <c r="CE420" s="113">
        <v>90</v>
      </c>
      <c r="CF420" s="113">
        <v>100</v>
      </c>
      <c r="CG420" s="113">
        <v>100</v>
      </c>
      <c r="CH420" s="113">
        <v>100</v>
      </c>
      <c r="CI420" s="112" t="s">
        <v>807</v>
      </c>
      <c r="CJ420" s="111">
        <v>60</v>
      </c>
      <c r="CK420" s="111">
        <v>60</v>
      </c>
      <c r="CL420" s="111">
        <v>60</v>
      </c>
      <c r="CM420" s="111">
        <v>60</v>
      </c>
      <c r="CN420" s="111">
        <v>60</v>
      </c>
      <c r="CO420" s="111">
        <v>60</v>
      </c>
      <c r="CP420" s="111">
        <v>60</v>
      </c>
      <c r="CQ420" s="111"/>
      <c r="CR420" s="110"/>
      <c r="CS420" s="110"/>
      <c r="CT420" s="110"/>
      <c r="CU420" s="110"/>
      <c r="CV420" s="110"/>
      <c r="CW420" s="110"/>
      <c r="CX420" s="110"/>
      <c r="CY420" s="110"/>
      <c r="CZ420" s="110"/>
      <c r="DA420" s="110"/>
      <c r="DB420" s="110"/>
      <c r="DC420" s="110"/>
      <c r="DD420" s="110"/>
    </row>
    <row r="421" spans="1:108" x14ac:dyDescent="0.25">
      <c r="A421" s="146" t="s">
        <v>820</v>
      </c>
      <c r="B421" s="146" t="s">
        <v>786</v>
      </c>
      <c r="C421" s="146" t="s">
        <v>794</v>
      </c>
      <c r="D421" s="146" t="s">
        <v>811</v>
      </c>
      <c r="E421" s="146" t="s">
        <v>818</v>
      </c>
      <c r="F421" s="3" t="s">
        <v>21</v>
      </c>
      <c r="G421" s="3" t="s">
        <v>791</v>
      </c>
      <c r="H421" s="145">
        <v>0</v>
      </c>
      <c r="I421" s="145">
        <v>0</v>
      </c>
      <c r="J421" s="145">
        <v>0</v>
      </c>
      <c r="K421" s="145">
        <v>0</v>
      </c>
      <c r="L421" s="145">
        <v>0</v>
      </c>
      <c r="M421" s="145">
        <v>0</v>
      </c>
      <c r="N421" s="145">
        <v>0</v>
      </c>
      <c r="O421" s="133">
        <v>0</v>
      </c>
      <c r="P421" s="145">
        <v>0</v>
      </c>
      <c r="Q421" s="145">
        <v>0</v>
      </c>
      <c r="R421" s="145">
        <v>0</v>
      </c>
      <c r="S421" s="145">
        <v>0</v>
      </c>
      <c r="T421" s="145">
        <v>0</v>
      </c>
      <c r="U421" s="145">
        <v>0</v>
      </c>
      <c r="V421" s="145">
        <v>0</v>
      </c>
      <c r="W421" s="126">
        <v>15</v>
      </c>
      <c r="X421" s="126">
        <v>15</v>
      </c>
      <c r="Y421" s="126">
        <v>15</v>
      </c>
      <c r="Z421" s="126">
        <v>15</v>
      </c>
      <c r="AA421" s="126">
        <v>15</v>
      </c>
      <c r="AB421" s="126">
        <v>15</v>
      </c>
      <c r="AC421" s="126">
        <v>15</v>
      </c>
      <c r="AD421" s="133">
        <v>0.05</v>
      </c>
      <c r="AE421" s="133">
        <v>0</v>
      </c>
      <c r="AF421" s="133">
        <v>1</v>
      </c>
      <c r="AG421" s="133">
        <v>1</v>
      </c>
      <c r="AH421" s="144">
        <v>1</v>
      </c>
      <c r="AI421" s="144" t="s">
        <v>694</v>
      </c>
      <c r="AJ421" s="144" t="s">
        <v>695</v>
      </c>
      <c r="AK421" s="144"/>
      <c r="AL421" s="143"/>
      <c r="AM421" s="143"/>
      <c r="AN421" s="143"/>
      <c r="AO421" s="143"/>
      <c r="AP421" s="143"/>
      <c r="AQ421" s="143"/>
      <c r="AR421" s="142"/>
      <c r="AS421" s="142"/>
      <c r="AT421" s="142"/>
      <c r="AU421" s="141"/>
      <c r="AV421" s="141"/>
      <c r="AW421" s="141"/>
      <c r="AX421" s="140" t="s">
        <v>694</v>
      </c>
      <c r="AY421" s="140"/>
      <c r="AZ421" s="139"/>
      <c r="BA421" s="138"/>
      <c r="BB421" s="138"/>
      <c r="BC421" s="138"/>
      <c r="BD421" s="138"/>
      <c r="BE421" s="138"/>
      <c r="BF421" s="138"/>
      <c r="BG421" s="137"/>
      <c r="BH421" s="137"/>
      <c r="BI421" s="137"/>
      <c r="BJ421" s="137"/>
      <c r="BK421" s="136">
        <v>1</v>
      </c>
      <c r="BL421" s="136">
        <f t="shared" si="148"/>
        <v>0</v>
      </c>
      <c r="BM421" s="135"/>
      <c r="BN421" s="134"/>
      <c r="BO421" s="133"/>
      <c r="BP421" s="133"/>
      <c r="BQ421" s="133"/>
      <c r="BR421" s="133"/>
      <c r="BS421" s="133"/>
      <c r="BT421" s="133"/>
      <c r="BU421" s="132">
        <f t="shared" si="146"/>
        <v>0</v>
      </c>
      <c r="BV421" s="132"/>
      <c r="BW421" s="132"/>
      <c r="BX421" s="132"/>
      <c r="BY421" s="132"/>
      <c r="BZ421" s="132"/>
      <c r="CA421" s="132"/>
      <c r="CB421" s="131"/>
      <c r="CC421" s="131">
        <v>50</v>
      </c>
      <c r="CD421" s="131">
        <v>300</v>
      </c>
      <c r="CE421" s="131">
        <v>300</v>
      </c>
      <c r="CF421" s="131">
        <v>300</v>
      </c>
      <c r="CG421" s="131">
        <v>300</v>
      </c>
      <c r="CH421" s="131">
        <v>300</v>
      </c>
      <c r="CI421" s="130" t="s">
        <v>807</v>
      </c>
      <c r="CJ421" s="129"/>
      <c r="CK421" s="129"/>
      <c r="CL421" s="129"/>
      <c r="CM421" s="129"/>
      <c r="CN421" s="129"/>
      <c r="CO421" s="129"/>
      <c r="CP421" s="129"/>
      <c r="CQ421" s="129"/>
      <c r="CR421" s="128"/>
      <c r="CS421" s="128"/>
      <c r="CT421" s="128"/>
      <c r="CU421" s="128"/>
      <c r="CV421" s="128"/>
      <c r="CW421" s="128"/>
      <c r="CX421" s="128"/>
      <c r="CY421" s="128"/>
      <c r="CZ421" s="128"/>
      <c r="DA421" s="128"/>
      <c r="DB421" s="128"/>
      <c r="DC421" s="128"/>
      <c r="DD421" s="128"/>
    </row>
    <row r="422" spans="1:108" x14ac:dyDescent="0.25">
      <c r="A422" s="127" t="s">
        <v>819</v>
      </c>
      <c r="B422" s="127" t="s">
        <v>786</v>
      </c>
      <c r="C422" s="127" t="s">
        <v>794</v>
      </c>
      <c r="D422" s="127" t="s">
        <v>811</v>
      </c>
      <c r="E422" s="127" t="s">
        <v>818</v>
      </c>
      <c r="F422" s="1" t="s">
        <v>22</v>
      </c>
      <c r="G422" s="1" t="s">
        <v>791</v>
      </c>
      <c r="H422" s="126">
        <v>0</v>
      </c>
      <c r="I422" s="126">
        <v>0</v>
      </c>
      <c r="J422" s="126">
        <v>0</v>
      </c>
      <c r="K422" s="126">
        <v>0</v>
      </c>
      <c r="L422" s="126">
        <v>0</v>
      </c>
      <c r="M422" s="126">
        <v>0</v>
      </c>
      <c r="N422" s="126">
        <v>0</v>
      </c>
      <c r="O422" s="115">
        <v>0</v>
      </c>
      <c r="P422" s="126">
        <v>0</v>
      </c>
      <c r="Q422" s="126">
        <v>0</v>
      </c>
      <c r="R422" s="126">
        <v>0</v>
      </c>
      <c r="S422" s="126">
        <v>0</v>
      </c>
      <c r="T422" s="126">
        <v>0</v>
      </c>
      <c r="U422" s="126">
        <v>0</v>
      </c>
      <c r="V422" s="126">
        <v>0</v>
      </c>
      <c r="W422" s="145">
        <v>35</v>
      </c>
      <c r="X422" s="145">
        <v>35</v>
      </c>
      <c r="Y422" s="145">
        <v>35</v>
      </c>
      <c r="Z422" s="145">
        <v>35</v>
      </c>
      <c r="AA422" s="145">
        <v>35</v>
      </c>
      <c r="AB422" s="145">
        <v>35</v>
      </c>
      <c r="AC422" s="145">
        <v>35</v>
      </c>
      <c r="AD422" s="115">
        <v>0.05</v>
      </c>
      <c r="AE422" s="115">
        <v>0</v>
      </c>
      <c r="AF422" s="115">
        <v>1</v>
      </c>
      <c r="AG422" s="115">
        <v>1</v>
      </c>
      <c r="AH422" s="125">
        <v>1</v>
      </c>
      <c r="AI422" s="125" t="s">
        <v>694</v>
      </c>
      <c r="AJ422" s="125" t="s">
        <v>695</v>
      </c>
      <c r="AK422" s="125"/>
      <c r="AL422" s="124"/>
      <c r="AM422" s="124"/>
      <c r="AN422" s="124"/>
      <c r="AO422" s="124"/>
      <c r="AP422" s="124"/>
      <c r="AQ422" s="124"/>
      <c r="AR422" s="123"/>
      <c r="AS422" s="123"/>
      <c r="AT422" s="123"/>
      <c r="AU422" s="122"/>
      <c r="AV422" s="122"/>
      <c r="AW422" s="122"/>
      <c r="AX422" s="120" t="s">
        <v>694</v>
      </c>
      <c r="AY422" s="120"/>
      <c r="AZ422" s="121"/>
      <c r="BA422" s="120"/>
      <c r="BB422" s="120"/>
      <c r="BC422" s="120"/>
      <c r="BD422" s="120"/>
      <c r="BE422" s="120"/>
      <c r="BF422" s="120"/>
      <c r="BG422" s="119"/>
      <c r="BH422" s="119"/>
      <c r="BI422" s="119"/>
      <c r="BJ422" s="119"/>
      <c r="BK422" s="118">
        <v>1</v>
      </c>
      <c r="BL422" s="118">
        <f t="shared" si="148"/>
        <v>0</v>
      </c>
      <c r="BM422" s="117"/>
      <c r="BN422" s="116"/>
      <c r="BO422" s="115"/>
      <c r="BP422" s="115"/>
      <c r="BQ422" s="115"/>
      <c r="BR422" s="115"/>
      <c r="BS422" s="115"/>
      <c r="BT422" s="115"/>
      <c r="BU422" s="114">
        <f t="shared" si="146"/>
        <v>0</v>
      </c>
      <c r="BV422" s="114"/>
      <c r="BW422" s="114"/>
      <c r="BX422" s="114"/>
      <c r="BY422" s="114"/>
      <c r="BZ422" s="114"/>
      <c r="CA422" s="114"/>
      <c r="CB422" s="113"/>
      <c r="CC422" s="113"/>
      <c r="CD422" s="113">
        <v>1000</v>
      </c>
      <c r="CE422" s="113">
        <v>1000</v>
      </c>
      <c r="CF422" s="113">
        <v>1000</v>
      </c>
      <c r="CG422" s="113">
        <v>1000</v>
      </c>
      <c r="CH422" s="113">
        <v>1000</v>
      </c>
      <c r="CI422" s="112" t="s">
        <v>807</v>
      </c>
      <c r="CJ422" s="111"/>
      <c r="CK422" s="111"/>
      <c r="CL422" s="111"/>
      <c r="CM422" s="111"/>
      <c r="CN422" s="111"/>
      <c r="CO422" s="111"/>
      <c r="CP422" s="111"/>
      <c r="CQ422" s="111"/>
      <c r="CR422" s="110"/>
      <c r="CS422" s="110"/>
      <c r="CT422" s="110"/>
      <c r="CU422" s="110"/>
      <c r="CV422" s="110"/>
      <c r="CW422" s="110"/>
      <c r="CX422" s="110"/>
      <c r="CY422" s="110"/>
      <c r="CZ422" s="110"/>
      <c r="DA422" s="110"/>
      <c r="DB422" s="110"/>
      <c r="DC422" s="110"/>
      <c r="DD422" s="110"/>
    </row>
    <row r="423" spans="1:108" x14ac:dyDescent="0.25">
      <c r="A423" s="146" t="s">
        <v>817</v>
      </c>
      <c r="B423" s="146" t="s">
        <v>786</v>
      </c>
      <c r="C423" s="146" t="s">
        <v>794</v>
      </c>
      <c r="D423" s="146" t="s">
        <v>811</v>
      </c>
      <c r="E423" s="146" t="s">
        <v>23</v>
      </c>
      <c r="F423" s="3" t="s">
        <v>23</v>
      </c>
      <c r="G423" s="3" t="s">
        <v>791</v>
      </c>
      <c r="H423" s="145">
        <v>0</v>
      </c>
      <c r="I423" s="145">
        <v>0</v>
      </c>
      <c r="J423" s="145">
        <v>0</v>
      </c>
      <c r="K423" s="145">
        <v>0</v>
      </c>
      <c r="L423" s="145">
        <v>0</v>
      </c>
      <c r="M423" s="145">
        <v>0</v>
      </c>
      <c r="N423" s="145">
        <v>0</v>
      </c>
      <c r="O423" s="133">
        <v>0</v>
      </c>
      <c r="P423" s="145">
        <v>0</v>
      </c>
      <c r="Q423" s="145">
        <v>0</v>
      </c>
      <c r="R423" s="145">
        <v>0</v>
      </c>
      <c r="S423" s="145">
        <v>0</v>
      </c>
      <c r="T423" s="145">
        <v>0</v>
      </c>
      <c r="U423" s="145">
        <v>0</v>
      </c>
      <c r="V423" s="145">
        <v>0</v>
      </c>
      <c r="W423" s="126">
        <v>9.5</v>
      </c>
      <c r="X423" s="126">
        <v>9.1</v>
      </c>
      <c r="Y423" s="126">
        <v>8.6999999999999993</v>
      </c>
      <c r="Z423" s="126">
        <v>8.5</v>
      </c>
      <c r="AA423" s="126">
        <v>8.4</v>
      </c>
      <c r="AB423" s="126">
        <v>8.3000000000000007</v>
      </c>
      <c r="AC423" s="126">
        <v>8.1999999999999993</v>
      </c>
      <c r="AD423" s="133">
        <v>0.05</v>
      </c>
      <c r="AE423" s="133">
        <v>0</v>
      </c>
      <c r="AF423" s="133">
        <v>1</v>
      </c>
      <c r="AG423" s="133">
        <v>1</v>
      </c>
      <c r="AH423" s="144">
        <v>1</v>
      </c>
      <c r="AI423" s="144" t="s">
        <v>694</v>
      </c>
      <c r="AJ423" s="144" t="s">
        <v>695</v>
      </c>
      <c r="AK423" s="144"/>
      <c r="AL423" s="143"/>
      <c r="AM423" s="143"/>
      <c r="AN423" s="143"/>
      <c r="AO423" s="143"/>
      <c r="AP423" s="143"/>
      <c r="AQ423" s="143"/>
      <c r="AR423" s="142"/>
      <c r="AS423" s="142"/>
      <c r="AT423" s="142"/>
      <c r="AU423" s="141"/>
      <c r="AV423" s="141"/>
      <c r="AW423" s="141"/>
      <c r="AX423" s="140" t="s">
        <v>694</v>
      </c>
      <c r="AY423" s="140"/>
      <c r="AZ423" s="139"/>
      <c r="BA423" s="138"/>
      <c r="BB423" s="138"/>
      <c r="BC423" s="138"/>
      <c r="BD423" s="138"/>
      <c r="BE423" s="138"/>
      <c r="BF423" s="138"/>
      <c r="BG423" s="137"/>
      <c r="BH423" s="137"/>
      <c r="BI423" s="137"/>
      <c r="BJ423" s="137"/>
      <c r="BK423" s="136">
        <v>1</v>
      </c>
      <c r="BL423" s="136">
        <f t="shared" si="148"/>
        <v>0</v>
      </c>
      <c r="BM423" s="135"/>
      <c r="BN423" s="134"/>
      <c r="BO423" s="133"/>
      <c r="BP423" s="133"/>
      <c r="BQ423" s="133"/>
      <c r="BR423" s="133"/>
      <c r="BS423" s="133"/>
      <c r="BT423" s="133"/>
      <c r="BU423" s="132">
        <f t="shared" si="146"/>
        <v>0</v>
      </c>
      <c r="BV423" s="132"/>
      <c r="BW423" s="132"/>
      <c r="BX423" s="132"/>
      <c r="BY423" s="132"/>
      <c r="BZ423" s="132"/>
      <c r="CA423" s="132"/>
      <c r="CB423" s="131">
        <v>15</v>
      </c>
      <c r="CC423" s="131">
        <v>20</v>
      </c>
      <c r="CD423" s="131">
        <v>25</v>
      </c>
      <c r="CE423" s="131">
        <v>25</v>
      </c>
      <c r="CF423" s="131">
        <v>25</v>
      </c>
      <c r="CG423" s="131">
        <v>25</v>
      </c>
      <c r="CH423" s="131">
        <v>25</v>
      </c>
      <c r="CI423" s="130" t="s">
        <v>807</v>
      </c>
      <c r="CJ423" s="129">
        <v>23</v>
      </c>
      <c r="CK423" s="129">
        <v>23</v>
      </c>
      <c r="CL423" s="129">
        <v>23</v>
      </c>
      <c r="CM423" s="129">
        <v>23</v>
      </c>
      <c r="CN423" s="129">
        <v>23</v>
      </c>
      <c r="CO423" s="129">
        <v>23</v>
      </c>
      <c r="CP423" s="129">
        <v>23</v>
      </c>
      <c r="CQ423" s="129"/>
      <c r="CR423" s="128"/>
      <c r="CS423" s="128"/>
      <c r="CT423" s="128"/>
      <c r="CU423" s="128"/>
      <c r="CV423" s="128"/>
      <c r="CW423" s="128"/>
      <c r="CX423" s="128"/>
      <c r="CY423" s="128"/>
      <c r="CZ423" s="128"/>
      <c r="DA423" s="128"/>
      <c r="DB423" s="128"/>
      <c r="DC423" s="128"/>
      <c r="DD423" s="128"/>
    </row>
    <row r="424" spans="1:108" x14ac:dyDescent="0.25">
      <c r="A424" s="127" t="s">
        <v>816</v>
      </c>
      <c r="B424" s="127" t="s">
        <v>786</v>
      </c>
      <c r="C424" s="127" t="s">
        <v>794</v>
      </c>
      <c r="D424" s="127" t="s">
        <v>811</v>
      </c>
      <c r="E424" s="127" t="s">
        <v>24</v>
      </c>
      <c r="F424" s="1" t="s">
        <v>24</v>
      </c>
      <c r="G424" s="1" t="s">
        <v>791</v>
      </c>
      <c r="H424" s="126">
        <v>0</v>
      </c>
      <c r="I424" s="126">
        <v>0</v>
      </c>
      <c r="J424" s="126">
        <v>0</v>
      </c>
      <c r="K424" s="126">
        <v>0</v>
      </c>
      <c r="L424" s="126">
        <v>0</v>
      </c>
      <c r="M424" s="126">
        <v>0</v>
      </c>
      <c r="N424" s="126">
        <v>0</v>
      </c>
      <c r="O424" s="115">
        <v>0</v>
      </c>
      <c r="P424" s="126">
        <v>0</v>
      </c>
      <c r="Q424" s="126">
        <v>0</v>
      </c>
      <c r="R424" s="126">
        <v>0</v>
      </c>
      <c r="S424" s="126">
        <v>0</v>
      </c>
      <c r="T424" s="126">
        <v>0</v>
      </c>
      <c r="U424" s="126">
        <v>0</v>
      </c>
      <c r="V424" s="126">
        <v>0</v>
      </c>
      <c r="W424" s="145">
        <v>4.5</v>
      </c>
      <c r="X424" s="145">
        <v>4.5</v>
      </c>
      <c r="Y424" s="145">
        <v>4.5</v>
      </c>
      <c r="Z424" s="145">
        <v>4.5</v>
      </c>
      <c r="AA424" s="145">
        <v>4.5</v>
      </c>
      <c r="AB424" s="145">
        <v>4.5</v>
      </c>
      <c r="AC424" s="145">
        <v>4.5</v>
      </c>
      <c r="AD424" s="115">
        <v>0.05</v>
      </c>
      <c r="AE424" s="115">
        <v>0</v>
      </c>
      <c r="AF424" s="115">
        <v>1</v>
      </c>
      <c r="AG424" s="115">
        <v>1</v>
      </c>
      <c r="AH424" s="125">
        <v>1</v>
      </c>
      <c r="AI424" s="125" t="s">
        <v>694</v>
      </c>
      <c r="AJ424" s="125" t="s">
        <v>695</v>
      </c>
      <c r="AK424" s="125"/>
      <c r="AL424" s="124"/>
      <c r="AM424" s="124"/>
      <c r="AN424" s="124"/>
      <c r="AO424" s="124"/>
      <c r="AP424" s="124"/>
      <c r="AQ424" s="124"/>
      <c r="AR424" s="123"/>
      <c r="AS424" s="123"/>
      <c r="AT424" s="123"/>
      <c r="AU424" s="122"/>
      <c r="AV424" s="122"/>
      <c r="AW424" s="122"/>
      <c r="AX424" s="120" t="s">
        <v>694</v>
      </c>
      <c r="AY424" s="120"/>
      <c r="AZ424" s="121"/>
      <c r="BA424" s="120"/>
      <c r="BB424" s="120"/>
      <c r="BC424" s="120"/>
      <c r="BD424" s="120"/>
      <c r="BE424" s="120"/>
      <c r="BF424" s="120"/>
      <c r="BG424" s="119"/>
      <c r="BH424" s="119"/>
      <c r="BI424" s="119"/>
      <c r="BJ424" s="119"/>
      <c r="BK424" s="118"/>
      <c r="BL424" s="118">
        <f t="shared" si="148"/>
        <v>0</v>
      </c>
      <c r="BM424" s="117"/>
      <c r="BN424" s="116"/>
      <c r="BO424" s="115"/>
      <c r="BP424" s="115"/>
      <c r="BQ424" s="115"/>
      <c r="BR424" s="115"/>
      <c r="BS424" s="115"/>
      <c r="BT424" s="115"/>
      <c r="BU424" s="114">
        <f t="shared" si="146"/>
        <v>0</v>
      </c>
      <c r="BV424" s="114"/>
      <c r="BW424" s="114"/>
      <c r="BX424" s="114"/>
      <c r="BY424" s="114"/>
      <c r="BZ424" s="114"/>
      <c r="CA424" s="114"/>
      <c r="CB424" s="113">
        <v>7</v>
      </c>
      <c r="CC424" s="113">
        <v>7.4950000000000001</v>
      </c>
      <c r="CD424" s="113">
        <v>8</v>
      </c>
      <c r="CE424" s="113">
        <v>8.5</v>
      </c>
      <c r="CF424" s="113">
        <v>9</v>
      </c>
      <c r="CG424" s="113">
        <v>9.5</v>
      </c>
      <c r="CH424" s="113">
        <v>10</v>
      </c>
      <c r="CI424" s="112" t="s">
        <v>807</v>
      </c>
      <c r="CJ424" s="111">
        <v>9.52</v>
      </c>
      <c r="CK424" s="111">
        <v>9.52</v>
      </c>
      <c r="CL424" s="111">
        <v>9.52</v>
      </c>
      <c r="CM424" s="111">
        <v>9.52</v>
      </c>
      <c r="CN424" s="111">
        <v>9.52</v>
      </c>
      <c r="CO424" s="111">
        <v>9.52</v>
      </c>
      <c r="CP424" s="111">
        <v>9.52</v>
      </c>
      <c r="CQ424" s="111"/>
      <c r="CR424" s="110"/>
      <c r="CS424" s="110"/>
      <c r="CT424" s="110"/>
      <c r="CU424" s="110"/>
      <c r="CV424" s="110"/>
      <c r="CW424" s="110"/>
      <c r="CX424" s="110"/>
      <c r="CY424" s="110"/>
      <c r="CZ424" s="110"/>
      <c r="DA424" s="110"/>
      <c r="DB424" s="110"/>
      <c r="DC424" s="110"/>
      <c r="DD424" s="110"/>
    </row>
    <row r="425" spans="1:108" x14ac:dyDescent="0.25">
      <c r="A425" s="146" t="s">
        <v>815</v>
      </c>
      <c r="B425" s="146" t="s">
        <v>786</v>
      </c>
      <c r="C425" s="146" t="s">
        <v>794</v>
      </c>
      <c r="D425" s="146" t="s">
        <v>811</v>
      </c>
      <c r="E425" s="146" t="s">
        <v>25</v>
      </c>
      <c r="F425" s="3" t="s">
        <v>25</v>
      </c>
      <c r="G425" s="3" t="s">
        <v>791</v>
      </c>
      <c r="H425" s="145">
        <v>0</v>
      </c>
      <c r="I425" s="145">
        <v>0</v>
      </c>
      <c r="J425" s="145">
        <v>0</v>
      </c>
      <c r="K425" s="145">
        <v>0</v>
      </c>
      <c r="L425" s="145">
        <v>0</v>
      </c>
      <c r="M425" s="145">
        <v>0</v>
      </c>
      <c r="N425" s="145">
        <v>0</v>
      </c>
      <c r="O425" s="133">
        <v>0</v>
      </c>
      <c r="P425" s="145">
        <v>0</v>
      </c>
      <c r="Q425" s="145">
        <v>0</v>
      </c>
      <c r="R425" s="145">
        <v>0</v>
      </c>
      <c r="S425" s="145">
        <v>0</v>
      </c>
      <c r="T425" s="145">
        <v>0</v>
      </c>
      <c r="U425" s="145">
        <v>0</v>
      </c>
      <c r="V425" s="145">
        <v>0</v>
      </c>
      <c r="W425" s="126">
        <v>0.1</v>
      </c>
      <c r="X425" s="126">
        <v>0.1</v>
      </c>
      <c r="Y425" s="126">
        <v>0.1</v>
      </c>
      <c r="Z425" s="126">
        <v>0.1</v>
      </c>
      <c r="AA425" s="126">
        <v>0.1</v>
      </c>
      <c r="AB425" s="126">
        <v>0.1</v>
      </c>
      <c r="AC425" s="126">
        <v>0.1</v>
      </c>
      <c r="AD425" s="133">
        <v>0.05</v>
      </c>
      <c r="AE425" s="133">
        <v>0</v>
      </c>
      <c r="AF425" s="133">
        <v>1</v>
      </c>
      <c r="AG425" s="133">
        <v>1</v>
      </c>
      <c r="AH425" s="144">
        <v>1</v>
      </c>
      <c r="AI425" s="144" t="s">
        <v>694</v>
      </c>
      <c r="AJ425" s="144" t="s">
        <v>695</v>
      </c>
      <c r="AK425" s="144"/>
      <c r="AL425" s="143"/>
      <c r="AM425" s="143"/>
      <c r="AN425" s="143"/>
      <c r="AO425" s="143"/>
      <c r="AP425" s="143"/>
      <c r="AQ425" s="143"/>
      <c r="AR425" s="142"/>
      <c r="AS425" s="142"/>
      <c r="AT425" s="142"/>
      <c r="AU425" s="141"/>
      <c r="AV425" s="141"/>
      <c r="AW425" s="141"/>
      <c r="AX425" s="140" t="s">
        <v>694</v>
      </c>
      <c r="AY425" s="140"/>
      <c r="AZ425" s="139"/>
      <c r="BA425" s="138"/>
      <c r="BB425" s="138"/>
      <c r="BC425" s="138"/>
      <c r="BD425" s="138"/>
      <c r="BE425" s="138"/>
      <c r="BF425" s="138"/>
      <c r="BG425" s="137"/>
      <c r="BH425" s="137"/>
      <c r="BI425" s="137"/>
      <c r="BJ425" s="137"/>
      <c r="BK425" s="136"/>
      <c r="BL425" s="136">
        <f t="shared" si="148"/>
        <v>0</v>
      </c>
      <c r="BM425" s="135"/>
      <c r="BN425" s="134"/>
      <c r="BO425" s="133"/>
      <c r="BP425" s="133"/>
      <c r="BQ425" s="133"/>
      <c r="BR425" s="133"/>
      <c r="BS425" s="133"/>
      <c r="BT425" s="133"/>
      <c r="BU425" s="132">
        <f t="shared" si="146"/>
        <v>0</v>
      </c>
      <c r="BV425" s="132"/>
      <c r="BW425" s="132"/>
      <c r="BX425" s="132"/>
      <c r="BY425" s="132"/>
      <c r="BZ425" s="132"/>
      <c r="CA425" s="132"/>
      <c r="CB425" s="131">
        <v>3.7</v>
      </c>
      <c r="CC425" s="131">
        <v>3.9</v>
      </c>
      <c r="CD425" s="131">
        <v>4.3</v>
      </c>
      <c r="CE425" s="131">
        <v>4.5999999999999996</v>
      </c>
      <c r="CF425" s="131">
        <v>5</v>
      </c>
      <c r="CG425" s="131">
        <v>5.3</v>
      </c>
      <c r="CH425" s="131">
        <v>5.6</v>
      </c>
      <c r="CI425" s="130" t="s">
        <v>807</v>
      </c>
      <c r="CJ425" s="129">
        <v>5.6</v>
      </c>
      <c r="CK425" s="129">
        <v>5.6</v>
      </c>
      <c r="CL425" s="129">
        <v>5.6</v>
      </c>
      <c r="CM425" s="129">
        <v>5.6</v>
      </c>
      <c r="CN425" s="129">
        <v>5.6</v>
      </c>
      <c r="CO425" s="129">
        <v>5.6</v>
      </c>
      <c r="CP425" s="129">
        <v>5.6</v>
      </c>
      <c r="CQ425" s="129"/>
      <c r="CR425" s="128"/>
      <c r="CS425" s="128"/>
      <c r="CT425" s="128"/>
      <c r="CU425" s="128"/>
      <c r="CV425" s="128"/>
      <c r="CW425" s="128"/>
      <c r="CX425" s="128"/>
      <c r="CY425" s="128"/>
      <c r="CZ425" s="128"/>
      <c r="DA425" s="128"/>
      <c r="DB425" s="128"/>
      <c r="DC425" s="128"/>
      <c r="DD425" s="128"/>
    </row>
    <row r="426" spans="1:108" x14ac:dyDescent="0.25">
      <c r="A426" s="127" t="s">
        <v>814</v>
      </c>
      <c r="B426" s="127" t="s">
        <v>786</v>
      </c>
      <c r="C426" s="127" t="s">
        <v>794</v>
      </c>
      <c r="D426" s="127" t="s">
        <v>811</v>
      </c>
      <c r="E426" s="127" t="s">
        <v>26</v>
      </c>
      <c r="F426" s="1" t="s">
        <v>26</v>
      </c>
      <c r="G426" s="1" t="s">
        <v>791</v>
      </c>
      <c r="H426" s="126">
        <v>0</v>
      </c>
      <c r="I426" s="126">
        <v>0</v>
      </c>
      <c r="J426" s="126">
        <v>0</v>
      </c>
      <c r="K426" s="126">
        <v>0</v>
      </c>
      <c r="L426" s="126">
        <v>0</v>
      </c>
      <c r="M426" s="126">
        <v>0</v>
      </c>
      <c r="N426" s="126">
        <v>0</v>
      </c>
      <c r="O426" s="115">
        <v>0</v>
      </c>
      <c r="P426" s="126">
        <v>0</v>
      </c>
      <c r="Q426" s="126">
        <v>0</v>
      </c>
      <c r="R426" s="126">
        <v>0</v>
      </c>
      <c r="S426" s="126">
        <v>0</v>
      </c>
      <c r="T426" s="126">
        <v>0</v>
      </c>
      <c r="U426" s="126">
        <v>0</v>
      </c>
      <c r="V426" s="126">
        <v>0</v>
      </c>
      <c r="W426" s="145">
        <v>0.1</v>
      </c>
      <c r="X426" s="145">
        <v>0.1</v>
      </c>
      <c r="Y426" s="145">
        <v>0.1</v>
      </c>
      <c r="Z426" s="145">
        <v>0.1</v>
      </c>
      <c r="AA426" s="145">
        <v>0.1</v>
      </c>
      <c r="AB426" s="145">
        <v>0.1</v>
      </c>
      <c r="AC426" s="145">
        <v>0.1</v>
      </c>
      <c r="AD426" s="115">
        <v>0.05</v>
      </c>
      <c r="AE426" s="115">
        <v>0</v>
      </c>
      <c r="AF426" s="115">
        <v>1</v>
      </c>
      <c r="AG426" s="115">
        <v>1</v>
      </c>
      <c r="AH426" s="125">
        <v>1</v>
      </c>
      <c r="AI426" s="125" t="s">
        <v>694</v>
      </c>
      <c r="AJ426" s="125" t="s">
        <v>695</v>
      </c>
      <c r="AK426" s="125"/>
      <c r="AL426" s="124"/>
      <c r="AM426" s="124"/>
      <c r="AN426" s="124"/>
      <c r="AO426" s="124"/>
      <c r="AP426" s="124"/>
      <c r="AQ426" s="124"/>
      <c r="AR426" s="123"/>
      <c r="AS426" s="123"/>
      <c r="AT426" s="123"/>
      <c r="AU426" s="122"/>
      <c r="AV426" s="122"/>
      <c r="AW426" s="122"/>
      <c r="AX426" s="120" t="s">
        <v>694</v>
      </c>
      <c r="AY426" s="120"/>
      <c r="AZ426" s="121"/>
      <c r="BA426" s="120"/>
      <c r="BB426" s="120"/>
      <c r="BC426" s="120"/>
      <c r="BD426" s="120"/>
      <c r="BE426" s="120"/>
      <c r="BF426" s="120"/>
      <c r="BG426" s="119"/>
      <c r="BH426" s="119"/>
      <c r="BI426" s="119"/>
      <c r="BJ426" s="119"/>
      <c r="BK426" s="118"/>
      <c r="BL426" s="118">
        <f t="shared" si="148"/>
        <v>0</v>
      </c>
      <c r="BM426" s="117"/>
      <c r="BN426" s="116"/>
      <c r="BO426" s="115"/>
      <c r="BP426" s="115"/>
      <c r="BQ426" s="115"/>
      <c r="BR426" s="115"/>
      <c r="BS426" s="115"/>
      <c r="BT426" s="115"/>
      <c r="BU426" s="114">
        <f t="shared" si="146"/>
        <v>0</v>
      </c>
      <c r="BV426" s="114"/>
      <c r="BW426" s="114"/>
      <c r="BX426" s="114"/>
      <c r="BY426" s="114"/>
      <c r="BZ426" s="114"/>
      <c r="CA426" s="114"/>
      <c r="CB426" s="113">
        <v>72</v>
      </c>
      <c r="CC426" s="113">
        <v>72</v>
      </c>
      <c r="CD426" s="113">
        <v>72</v>
      </c>
      <c r="CE426" s="113">
        <v>72</v>
      </c>
      <c r="CF426" s="113">
        <v>72</v>
      </c>
      <c r="CG426" s="113">
        <v>72</v>
      </c>
      <c r="CH426" s="113">
        <v>72</v>
      </c>
      <c r="CI426" s="112" t="s">
        <v>807</v>
      </c>
      <c r="CJ426" s="111">
        <v>71.900000000000006</v>
      </c>
      <c r="CK426" s="111">
        <v>71.900000000000006</v>
      </c>
      <c r="CL426" s="111">
        <v>71.900000000000006</v>
      </c>
      <c r="CM426" s="111">
        <v>71.900000000000006</v>
      </c>
      <c r="CN426" s="111">
        <v>71.900000000000006</v>
      </c>
      <c r="CO426" s="111">
        <v>71.900000000000006</v>
      </c>
      <c r="CP426" s="111">
        <v>71.900000000000006</v>
      </c>
      <c r="CQ426" s="111"/>
      <c r="CR426" s="110"/>
      <c r="CS426" s="110"/>
      <c r="CT426" s="110"/>
      <c r="CU426" s="110"/>
      <c r="CV426" s="110"/>
      <c r="CW426" s="110"/>
      <c r="CX426" s="110"/>
      <c r="CY426" s="110"/>
      <c r="CZ426" s="110"/>
      <c r="DA426" s="110"/>
      <c r="DB426" s="110"/>
      <c r="DC426" s="110"/>
      <c r="DD426" s="110"/>
    </row>
    <row r="427" spans="1:108" x14ac:dyDescent="0.25">
      <c r="A427" s="146" t="s">
        <v>813</v>
      </c>
      <c r="B427" s="146" t="s">
        <v>786</v>
      </c>
      <c r="C427" s="146" t="s">
        <v>794</v>
      </c>
      <c r="D427" s="146" t="s">
        <v>811</v>
      </c>
      <c r="E427" s="146" t="s">
        <v>27</v>
      </c>
      <c r="F427" s="3" t="s">
        <v>27</v>
      </c>
      <c r="G427" s="3" t="s">
        <v>791</v>
      </c>
      <c r="H427" s="145">
        <v>0</v>
      </c>
      <c r="I427" s="145">
        <v>0</v>
      </c>
      <c r="J427" s="145">
        <v>0</v>
      </c>
      <c r="K427" s="145">
        <v>0</v>
      </c>
      <c r="L427" s="145">
        <v>0</v>
      </c>
      <c r="M427" s="145">
        <v>0</v>
      </c>
      <c r="N427" s="145">
        <v>0</v>
      </c>
      <c r="O427" s="133">
        <v>0</v>
      </c>
      <c r="P427" s="145">
        <v>0</v>
      </c>
      <c r="Q427" s="145">
        <v>0</v>
      </c>
      <c r="R427" s="145">
        <v>0</v>
      </c>
      <c r="S427" s="145">
        <v>0</v>
      </c>
      <c r="T427" s="145">
        <v>0</v>
      </c>
      <c r="U427" s="145">
        <v>0</v>
      </c>
      <c r="V427" s="145">
        <v>0</v>
      </c>
      <c r="W427" s="126">
        <v>4.5</v>
      </c>
      <c r="X427" s="126">
        <v>4.5</v>
      </c>
      <c r="Y427" s="126">
        <v>4.5</v>
      </c>
      <c r="Z427" s="126">
        <v>4.5</v>
      </c>
      <c r="AA427" s="126">
        <v>4.5</v>
      </c>
      <c r="AB427" s="126">
        <v>4.5</v>
      </c>
      <c r="AC427" s="126">
        <v>4.5</v>
      </c>
      <c r="AD427" s="133">
        <v>0.05</v>
      </c>
      <c r="AE427" s="133">
        <v>0</v>
      </c>
      <c r="AF427" s="133">
        <v>1</v>
      </c>
      <c r="AG427" s="133">
        <v>1</v>
      </c>
      <c r="AH427" s="144">
        <v>1</v>
      </c>
      <c r="AI427" s="144" t="s">
        <v>694</v>
      </c>
      <c r="AJ427" s="144" t="s">
        <v>695</v>
      </c>
      <c r="AK427" s="144"/>
      <c r="AL427" s="143"/>
      <c r="AM427" s="143"/>
      <c r="AN427" s="143"/>
      <c r="AO427" s="143"/>
      <c r="AP427" s="143"/>
      <c r="AQ427" s="143"/>
      <c r="AR427" s="142"/>
      <c r="AS427" s="142"/>
      <c r="AT427" s="142"/>
      <c r="AU427" s="141"/>
      <c r="AV427" s="141"/>
      <c r="AW427" s="141"/>
      <c r="AX427" s="140" t="s">
        <v>694</v>
      </c>
      <c r="AY427" s="140"/>
      <c r="AZ427" s="139"/>
      <c r="BA427" s="138"/>
      <c r="BB427" s="138"/>
      <c r="BC427" s="138"/>
      <c r="BD427" s="138"/>
      <c r="BE427" s="138"/>
      <c r="BF427" s="138"/>
      <c r="BG427" s="137"/>
      <c r="BH427" s="137"/>
      <c r="BI427" s="137"/>
      <c r="BJ427" s="137"/>
      <c r="BK427" s="136"/>
      <c r="BL427" s="136">
        <f t="shared" si="148"/>
        <v>0</v>
      </c>
      <c r="BM427" s="135"/>
      <c r="BN427" s="134"/>
      <c r="BO427" s="133"/>
      <c r="BP427" s="133"/>
      <c r="BQ427" s="133"/>
      <c r="BR427" s="133"/>
      <c r="BS427" s="133"/>
      <c r="BT427" s="133"/>
      <c r="BU427" s="132">
        <f t="shared" si="146"/>
        <v>0</v>
      </c>
      <c r="BV427" s="132"/>
      <c r="BW427" s="132"/>
      <c r="BX427" s="132"/>
      <c r="BY427" s="132"/>
      <c r="BZ427" s="132"/>
      <c r="CA427" s="132"/>
      <c r="CB427" s="131">
        <v>15</v>
      </c>
      <c r="CC427" s="131">
        <v>20</v>
      </c>
      <c r="CD427" s="131">
        <v>20</v>
      </c>
      <c r="CE427" s="131">
        <v>20</v>
      </c>
      <c r="CF427" s="131">
        <v>20</v>
      </c>
      <c r="CG427" s="131">
        <v>20</v>
      </c>
      <c r="CH427" s="131">
        <v>20</v>
      </c>
      <c r="CI427" s="130" t="s">
        <v>807</v>
      </c>
      <c r="CJ427" s="129">
        <v>15.79</v>
      </c>
      <c r="CK427" s="129">
        <v>15.79</v>
      </c>
      <c r="CL427" s="129">
        <v>15.79</v>
      </c>
      <c r="CM427" s="129">
        <v>15.79</v>
      </c>
      <c r="CN427" s="129">
        <v>15.79</v>
      </c>
      <c r="CO427" s="129">
        <v>15.79</v>
      </c>
      <c r="CP427" s="129">
        <v>15.79</v>
      </c>
      <c r="CQ427" s="129"/>
      <c r="CR427" s="128"/>
      <c r="CS427" s="128"/>
      <c r="CT427" s="128"/>
      <c r="CU427" s="128"/>
      <c r="CV427" s="128"/>
      <c r="CW427" s="128"/>
      <c r="CX427" s="128"/>
      <c r="CY427" s="128"/>
      <c r="CZ427" s="128"/>
      <c r="DA427" s="128"/>
      <c r="DB427" s="128"/>
      <c r="DC427" s="128"/>
      <c r="DD427" s="128"/>
    </row>
    <row r="428" spans="1:108" x14ac:dyDescent="0.25">
      <c r="A428" s="127" t="s">
        <v>812</v>
      </c>
      <c r="B428" s="127" t="s">
        <v>786</v>
      </c>
      <c r="C428" s="127" t="s">
        <v>794</v>
      </c>
      <c r="D428" s="127" t="s">
        <v>811</v>
      </c>
      <c r="E428" s="127" t="s">
        <v>28</v>
      </c>
      <c r="F428" s="1" t="s">
        <v>28</v>
      </c>
      <c r="G428" s="1" t="s">
        <v>791</v>
      </c>
      <c r="H428" s="126">
        <v>0</v>
      </c>
      <c r="I428" s="126">
        <v>0</v>
      </c>
      <c r="J428" s="126">
        <v>0</v>
      </c>
      <c r="K428" s="126">
        <v>0</v>
      </c>
      <c r="L428" s="126">
        <v>0</v>
      </c>
      <c r="M428" s="126">
        <v>0</v>
      </c>
      <c r="N428" s="126">
        <v>0</v>
      </c>
      <c r="O428" s="115">
        <v>0</v>
      </c>
      <c r="P428" s="126">
        <v>0</v>
      </c>
      <c r="Q428" s="126">
        <v>0</v>
      </c>
      <c r="R428" s="126">
        <v>0</v>
      </c>
      <c r="S428" s="126">
        <v>0</v>
      </c>
      <c r="T428" s="126">
        <v>0</v>
      </c>
      <c r="U428" s="126">
        <v>0</v>
      </c>
      <c r="V428" s="126">
        <v>0</v>
      </c>
      <c r="W428" s="145">
        <v>16</v>
      </c>
      <c r="X428" s="145">
        <v>18.5</v>
      </c>
      <c r="Y428" s="145">
        <v>21</v>
      </c>
      <c r="Z428" s="145">
        <v>21.5</v>
      </c>
      <c r="AA428" s="145">
        <v>21.5</v>
      </c>
      <c r="AB428" s="145">
        <v>22</v>
      </c>
      <c r="AC428" s="145">
        <v>22</v>
      </c>
      <c r="AD428" s="115">
        <v>0.05</v>
      </c>
      <c r="AE428" s="115">
        <v>0</v>
      </c>
      <c r="AF428" s="115">
        <v>1</v>
      </c>
      <c r="AG428" s="115">
        <v>1</v>
      </c>
      <c r="AH428" s="125">
        <v>1</v>
      </c>
      <c r="AI428" s="125" t="s">
        <v>694</v>
      </c>
      <c r="AJ428" s="125" t="s">
        <v>695</v>
      </c>
      <c r="AK428" s="125"/>
      <c r="AL428" s="124"/>
      <c r="AM428" s="124"/>
      <c r="AN428" s="124"/>
      <c r="AO428" s="124"/>
      <c r="AP428" s="124"/>
      <c r="AQ428" s="124"/>
      <c r="AR428" s="123"/>
      <c r="AS428" s="123"/>
      <c r="AT428" s="123"/>
      <c r="AU428" s="122"/>
      <c r="AV428" s="122"/>
      <c r="AW428" s="122"/>
      <c r="AX428" s="120" t="s">
        <v>694</v>
      </c>
      <c r="AY428" s="120"/>
      <c r="AZ428" s="121"/>
      <c r="BA428" s="120"/>
      <c r="BB428" s="120"/>
      <c r="BC428" s="120"/>
      <c r="BD428" s="120"/>
      <c r="BE428" s="120"/>
      <c r="BF428" s="120"/>
      <c r="BG428" s="119"/>
      <c r="BH428" s="119"/>
      <c r="BI428" s="119"/>
      <c r="BJ428" s="119"/>
      <c r="BK428" s="118"/>
      <c r="BL428" s="118">
        <f t="shared" si="148"/>
        <v>0</v>
      </c>
      <c r="BM428" s="117"/>
      <c r="BN428" s="116"/>
      <c r="BO428" s="115"/>
      <c r="BP428" s="115"/>
      <c r="BQ428" s="115"/>
      <c r="BR428" s="115"/>
      <c r="BS428" s="115"/>
      <c r="BT428" s="115"/>
      <c r="BU428" s="114">
        <f t="shared" si="146"/>
        <v>0</v>
      </c>
      <c r="BV428" s="114"/>
      <c r="BW428" s="114"/>
      <c r="BX428" s="114"/>
      <c r="BY428" s="114"/>
      <c r="BZ428" s="114"/>
      <c r="CA428" s="114"/>
      <c r="CB428" s="113">
        <v>1</v>
      </c>
      <c r="CC428" s="113">
        <v>1</v>
      </c>
      <c r="CD428" s="113">
        <v>1</v>
      </c>
      <c r="CE428" s="113">
        <v>1</v>
      </c>
      <c r="CF428" s="113">
        <v>1</v>
      </c>
      <c r="CG428" s="113">
        <v>1</v>
      </c>
      <c r="CH428" s="113">
        <v>1</v>
      </c>
      <c r="CI428" s="112" t="s">
        <v>807</v>
      </c>
      <c r="CJ428" s="111">
        <v>0.62</v>
      </c>
      <c r="CK428" s="111">
        <v>0.62</v>
      </c>
      <c r="CL428" s="111">
        <v>0.62</v>
      </c>
      <c r="CM428" s="111">
        <v>0.62</v>
      </c>
      <c r="CN428" s="111">
        <v>0.62</v>
      </c>
      <c r="CO428" s="111">
        <v>0.62</v>
      </c>
      <c r="CP428" s="111">
        <v>0.62</v>
      </c>
      <c r="CQ428" s="111"/>
      <c r="CR428" s="110"/>
      <c r="CS428" s="110"/>
      <c r="CT428" s="110"/>
      <c r="CU428" s="110"/>
      <c r="CV428" s="110"/>
      <c r="CW428" s="110"/>
      <c r="CX428" s="110"/>
      <c r="CY428" s="110"/>
      <c r="CZ428" s="110"/>
      <c r="DA428" s="110"/>
      <c r="DB428" s="110"/>
      <c r="DC428" s="110"/>
      <c r="DD428" s="110"/>
    </row>
    <row r="429" spans="1:108" x14ac:dyDescent="0.25">
      <c r="A429" s="146" t="s">
        <v>810</v>
      </c>
      <c r="B429" s="146" t="s">
        <v>786</v>
      </c>
      <c r="C429" s="146" t="s">
        <v>794</v>
      </c>
      <c r="D429" s="146" t="s">
        <v>808</v>
      </c>
      <c r="E429" s="146" t="s">
        <v>29</v>
      </c>
      <c r="F429" s="3" t="s">
        <v>29</v>
      </c>
      <c r="G429" s="3" t="s">
        <v>791</v>
      </c>
      <c r="H429" s="145">
        <v>0</v>
      </c>
      <c r="I429" s="145">
        <v>0</v>
      </c>
      <c r="J429" s="145">
        <v>0</v>
      </c>
      <c r="K429" s="145">
        <v>0</v>
      </c>
      <c r="L429" s="145">
        <v>0</v>
      </c>
      <c r="M429" s="145">
        <v>0</v>
      </c>
      <c r="N429" s="145">
        <v>0</v>
      </c>
      <c r="O429" s="133">
        <v>0</v>
      </c>
      <c r="P429" s="145">
        <v>0</v>
      </c>
      <c r="Q429" s="145">
        <v>0</v>
      </c>
      <c r="R429" s="145">
        <v>0</v>
      </c>
      <c r="S429" s="145">
        <v>0</v>
      </c>
      <c r="T429" s="145">
        <v>0</v>
      </c>
      <c r="U429" s="145">
        <v>0</v>
      </c>
      <c r="V429" s="145">
        <v>0</v>
      </c>
      <c r="W429" s="126">
        <v>26</v>
      </c>
      <c r="X429" s="126">
        <v>32</v>
      </c>
      <c r="Y429" s="126">
        <v>38</v>
      </c>
      <c r="Z429" s="126">
        <v>38</v>
      </c>
      <c r="AA429" s="126">
        <v>38</v>
      </c>
      <c r="AB429" s="126">
        <v>38</v>
      </c>
      <c r="AC429" s="126">
        <v>38</v>
      </c>
      <c r="AD429" s="133">
        <v>0.05</v>
      </c>
      <c r="AE429" s="133">
        <v>0</v>
      </c>
      <c r="AF429" s="133">
        <v>1</v>
      </c>
      <c r="AG429" s="133">
        <v>1</v>
      </c>
      <c r="AH429" s="144">
        <v>1</v>
      </c>
      <c r="AI429" s="144" t="s">
        <v>694</v>
      </c>
      <c r="AJ429" s="144" t="s">
        <v>695</v>
      </c>
      <c r="AK429" s="144"/>
      <c r="AL429" s="143"/>
      <c r="AM429" s="143"/>
      <c r="AN429" s="143"/>
      <c r="AO429" s="143"/>
      <c r="AP429" s="143"/>
      <c r="AQ429" s="143"/>
      <c r="AR429" s="142"/>
      <c r="AS429" s="142"/>
      <c r="AT429" s="142"/>
      <c r="AU429" s="141"/>
      <c r="AV429" s="141"/>
      <c r="AW429" s="141"/>
      <c r="AX429" s="140" t="s">
        <v>694</v>
      </c>
      <c r="AY429" s="140"/>
      <c r="AZ429" s="139"/>
      <c r="BA429" s="138"/>
      <c r="BB429" s="138"/>
      <c r="BC429" s="138"/>
      <c r="BD429" s="138"/>
      <c r="BE429" s="138"/>
      <c r="BF429" s="138"/>
      <c r="BG429" s="137"/>
      <c r="BH429" s="137"/>
      <c r="BI429" s="137"/>
      <c r="BJ429" s="137"/>
      <c r="BK429" s="136"/>
      <c r="BL429" s="136">
        <f t="shared" si="148"/>
        <v>0</v>
      </c>
      <c r="BM429" s="135"/>
      <c r="BN429" s="134"/>
      <c r="BO429" s="133"/>
      <c r="BP429" s="133"/>
      <c r="BQ429" s="133"/>
      <c r="BR429" s="133"/>
      <c r="BS429" s="133"/>
      <c r="BT429" s="133"/>
      <c r="BU429" s="132">
        <f t="shared" si="146"/>
        <v>0</v>
      </c>
      <c r="BV429" s="132"/>
      <c r="BW429" s="132"/>
      <c r="BX429" s="132"/>
      <c r="BY429" s="132"/>
      <c r="BZ429" s="132"/>
      <c r="CA429" s="132"/>
      <c r="CB429" s="131">
        <v>0.5</v>
      </c>
      <c r="CC429" s="131">
        <v>0.5</v>
      </c>
      <c r="CD429" s="131">
        <v>0.5</v>
      </c>
      <c r="CE429" s="131">
        <v>0.5</v>
      </c>
      <c r="CF429" s="131">
        <v>0.5</v>
      </c>
      <c r="CG429" s="131">
        <v>0.5</v>
      </c>
      <c r="CH429" s="131">
        <v>0.5</v>
      </c>
      <c r="CI429" s="130" t="s">
        <v>807</v>
      </c>
      <c r="CJ429" s="129">
        <v>0.01</v>
      </c>
      <c r="CK429" s="129">
        <v>0.01</v>
      </c>
      <c r="CL429" s="129">
        <v>0.01</v>
      </c>
      <c r="CM429" s="129">
        <v>0.01</v>
      </c>
      <c r="CN429" s="129">
        <v>0.01</v>
      </c>
      <c r="CO429" s="129">
        <v>0.01</v>
      </c>
      <c r="CP429" s="129">
        <v>0.01</v>
      </c>
      <c r="CQ429" s="129"/>
      <c r="CR429" s="128"/>
      <c r="CS429" s="128"/>
      <c r="CT429" s="128"/>
      <c r="CU429" s="128"/>
      <c r="CV429" s="128"/>
      <c r="CW429" s="128"/>
      <c r="CX429" s="128"/>
      <c r="CY429" s="128"/>
      <c r="CZ429" s="128"/>
      <c r="DA429" s="128"/>
      <c r="DB429" s="128"/>
      <c r="DC429" s="128"/>
      <c r="DD429" s="128"/>
    </row>
    <row r="430" spans="1:108" x14ac:dyDescent="0.25">
      <c r="A430" s="127" t="s">
        <v>809</v>
      </c>
      <c r="B430" s="127" t="s">
        <v>786</v>
      </c>
      <c r="C430" s="127" t="s">
        <v>794</v>
      </c>
      <c r="D430" s="127" t="s">
        <v>808</v>
      </c>
      <c r="E430" s="127" t="s">
        <v>29</v>
      </c>
      <c r="F430" s="1" t="s">
        <v>30</v>
      </c>
      <c r="G430" s="1" t="s">
        <v>791</v>
      </c>
      <c r="H430" s="126">
        <v>0</v>
      </c>
      <c r="I430" s="126">
        <v>0</v>
      </c>
      <c r="J430" s="126">
        <v>0</v>
      </c>
      <c r="K430" s="126">
        <v>0</v>
      </c>
      <c r="L430" s="126">
        <v>0</v>
      </c>
      <c r="M430" s="126">
        <v>0</v>
      </c>
      <c r="N430" s="126">
        <v>0</v>
      </c>
      <c r="O430" s="115">
        <v>0</v>
      </c>
      <c r="P430" s="126">
        <v>0</v>
      </c>
      <c r="Q430" s="126">
        <v>0</v>
      </c>
      <c r="R430" s="126">
        <v>0</v>
      </c>
      <c r="S430" s="126">
        <v>0</v>
      </c>
      <c r="T430" s="126">
        <v>0</v>
      </c>
      <c r="U430" s="126">
        <v>0</v>
      </c>
      <c r="V430" s="126">
        <v>0</v>
      </c>
      <c r="W430" s="145">
        <v>30</v>
      </c>
      <c r="X430" s="145">
        <v>37</v>
      </c>
      <c r="Y430" s="145">
        <v>45</v>
      </c>
      <c r="Z430" s="145">
        <v>45</v>
      </c>
      <c r="AA430" s="145">
        <v>45</v>
      </c>
      <c r="AB430" s="145">
        <v>45</v>
      </c>
      <c r="AC430" s="145">
        <v>45</v>
      </c>
      <c r="AD430" s="115">
        <v>0.05</v>
      </c>
      <c r="AE430" s="115">
        <v>0</v>
      </c>
      <c r="AF430" s="115">
        <v>1</v>
      </c>
      <c r="AG430" s="115">
        <v>1</v>
      </c>
      <c r="AH430" s="125">
        <v>1</v>
      </c>
      <c r="AI430" s="125" t="s">
        <v>694</v>
      </c>
      <c r="AJ430" s="125" t="s">
        <v>695</v>
      </c>
      <c r="AK430" s="125"/>
      <c r="AL430" s="124"/>
      <c r="AM430" s="124"/>
      <c r="AN430" s="124"/>
      <c r="AO430" s="124"/>
      <c r="AP430" s="124"/>
      <c r="AQ430" s="124"/>
      <c r="AR430" s="123"/>
      <c r="AS430" s="123"/>
      <c r="AT430" s="123"/>
      <c r="AU430" s="122"/>
      <c r="AV430" s="122"/>
      <c r="AW430" s="122"/>
      <c r="AX430" s="120" t="s">
        <v>694</v>
      </c>
      <c r="AY430" s="120"/>
      <c r="AZ430" s="121"/>
      <c r="BA430" s="120"/>
      <c r="BB430" s="120"/>
      <c r="BC430" s="120"/>
      <c r="BD430" s="120"/>
      <c r="BE430" s="120"/>
      <c r="BF430" s="120"/>
      <c r="BG430" s="119"/>
      <c r="BH430" s="119"/>
      <c r="BI430" s="119"/>
      <c r="BJ430" s="119"/>
      <c r="BK430" s="118"/>
      <c r="BL430" s="118">
        <f t="shared" si="148"/>
        <v>0</v>
      </c>
      <c r="BM430" s="117"/>
      <c r="BN430" s="116"/>
      <c r="BO430" s="115"/>
      <c r="BP430" s="115"/>
      <c r="BQ430" s="115"/>
      <c r="BR430" s="115"/>
      <c r="BS430" s="115"/>
      <c r="BT430" s="115"/>
      <c r="BU430" s="114">
        <f t="shared" si="146"/>
        <v>0</v>
      </c>
      <c r="BV430" s="114"/>
      <c r="BW430" s="114"/>
      <c r="BX430" s="114"/>
      <c r="BY430" s="114"/>
      <c r="BZ430" s="114"/>
      <c r="CA430" s="114"/>
      <c r="CB430" s="113">
        <v>2</v>
      </c>
      <c r="CC430" s="113">
        <v>2</v>
      </c>
      <c r="CD430" s="113">
        <v>2</v>
      </c>
      <c r="CE430" s="113">
        <v>2</v>
      </c>
      <c r="CF430" s="113">
        <v>2</v>
      </c>
      <c r="CG430" s="113">
        <v>2</v>
      </c>
      <c r="CH430" s="113">
        <v>2</v>
      </c>
      <c r="CI430" s="112" t="s">
        <v>807</v>
      </c>
      <c r="CJ430" s="111"/>
      <c r="CK430" s="111"/>
      <c r="CL430" s="111"/>
      <c r="CM430" s="111"/>
      <c r="CN430" s="111"/>
      <c r="CO430" s="111"/>
      <c r="CP430" s="111"/>
      <c r="CQ430" s="111"/>
      <c r="CR430" s="110"/>
      <c r="CS430" s="110"/>
      <c r="CT430" s="110"/>
      <c r="CU430" s="110"/>
      <c r="CV430" s="110"/>
      <c r="CW430" s="110"/>
      <c r="CX430" s="110"/>
      <c r="CY430" s="110"/>
      <c r="CZ430" s="110"/>
      <c r="DA430" s="110"/>
      <c r="DB430" s="110"/>
      <c r="DC430" s="110"/>
      <c r="DD430" s="110"/>
    </row>
    <row r="431" spans="1:108" x14ac:dyDescent="0.25">
      <c r="A431" s="146" t="s">
        <v>806</v>
      </c>
      <c r="B431" s="146" t="s">
        <v>786</v>
      </c>
      <c r="C431" s="146" t="s">
        <v>794</v>
      </c>
      <c r="D431" s="146" t="s">
        <v>805</v>
      </c>
      <c r="E431" s="146" t="s">
        <v>804</v>
      </c>
      <c r="F431" s="3" t="s">
        <v>804</v>
      </c>
      <c r="G431" s="3" t="s">
        <v>791</v>
      </c>
      <c r="H431" s="145">
        <v>0</v>
      </c>
      <c r="I431" s="145">
        <v>0</v>
      </c>
      <c r="J431" s="145">
        <v>0</v>
      </c>
      <c r="K431" s="145">
        <v>0</v>
      </c>
      <c r="L431" s="145">
        <v>0</v>
      </c>
      <c r="M431" s="145">
        <v>0</v>
      </c>
      <c r="N431" s="145">
        <v>0</v>
      </c>
      <c r="O431" s="133">
        <v>0</v>
      </c>
      <c r="P431" s="145">
        <v>0</v>
      </c>
      <c r="Q431" s="145">
        <v>0</v>
      </c>
      <c r="R431" s="145">
        <v>0</v>
      </c>
      <c r="S431" s="145">
        <v>0</v>
      </c>
      <c r="T431" s="145">
        <v>0</v>
      </c>
      <c r="U431" s="145">
        <v>0</v>
      </c>
      <c r="V431" s="145">
        <v>0</v>
      </c>
      <c r="W431" s="126">
        <v>0</v>
      </c>
      <c r="X431" s="126">
        <v>0</v>
      </c>
      <c r="Y431" s="126">
        <v>0</v>
      </c>
      <c r="Z431" s="126">
        <v>0</v>
      </c>
      <c r="AA431" s="126">
        <v>0</v>
      </c>
      <c r="AB431" s="126">
        <v>0</v>
      </c>
      <c r="AC431" s="126">
        <v>0</v>
      </c>
      <c r="AD431" s="133">
        <v>0.05</v>
      </c>
      <c r="AE431" s="133">
        <v>0</v>
      </c>
      <c r="AF431" s="133">
        <v>1</v>
      </c>
      <c r="AG431" s="133">
        <v>1</v>
      </c>
      <c r="AH431" s="144">
        <v>1</v>
      </c>
      <c r="AI431" s="144" t="s">
        <v>694</v>
      </c>
      <c r="AJ431" s="144" t="s">
        <v>695</v>
      </c>
      <c r="AK431" s="144"/>
      <c r="AL431" s="143"/>
      <c r="AM431" s="143"/>
      <c r="AN431" s="143"/>
      <c r="AO431" s="143"/>
      <c r="AP431" s="143"/>
      <c r="AQ431" s="143"/>
      <c r="AR431" s="142"/>
      <c r="AS431" s="142"/>
      <c r="AT431" s="142"/>
      <c r="AU431" s="141"/>
      <c r="AV431" s="141"/>
      <c r="AW431" s="141"/>
      <c r="AX431" s="140" t="s">
        <v>694</v>
      </c>
      <c r="AY431" s="140"/>
      <c r="AZ431" s="139"/>
      <c r="BA431" s="138"/>
      <c r="BB431" s="138"/>
      <c r="BC431" s="138"/>
      <c r="BD431" s="138"/>
      <c r="BE431" s="138"/>
      <c r="BF431" s="138"/>
      <c r="BG431" s="137"/>
      <c r="BH431" s="137"/>
      <c r="BI431" s="137"/>
      <c r="BJ431" s="137"/>
      <c r="BK431" s="136">
        <v>0</v>
      </c>
      <c r="BL431" s="136">
        <f t="shared" si="148"/>
        <v>0</v>
      </c>
      <c r="BM431" s="135"/>
      <c r="BN431" s="134"/>
      <c r="BO431" s="133"/>
      <c r="BP431" s="133"/>
      <c r="BQ431" s="133"/>
      <c r="BR431" s="133"/>
      <c r="BS431" s="133"/>
      <c r="BT431" s="133"/>
      <c r="BU431" s="132">
        <f t="shared" si="146"/>
        <v>0</v>
      </c>
      <c r="BV431" s="132"/>
      <c r="BW431" s="132"/>
      <c r="BX431" s="132"/>
      <c r="BY431" s="132"/>
      <c r="BZ431" s="132"/>
      <c r="CA431" s="132"/>
      <c r="CB431" s="131">
        <v>5000</v>
      </c>
      <c r="CC431" s="131">
        <v>5000</v>
      </c>
      <c r="CD431" s="131">
        <v>5000</v>
      </c>
      <c r="CE431" s="131">
        <v>5000</v>
      </c>
      <c r="CF431" s="131">
        <v>5000</v>
      </c>
      <c r="CG431" s="131">
        <v>5000</v>
      </c>
      <c r="CH431" s="131">
        <v>5000</v>
      </c>
      <c r="CI431" s="130" t="s">
        <v>706</v>
      </c>
      <c r="CJ431" s="129">
        <v>5000</v>
      </c>
      <c r="CK431" s="129">
        <v>5000</v>
      </c>
      <c r="CL431" s="129">
        <v>5000</v>
      </c>
      <c r="CM431" s="129">
        <v>5000</v>
      </c>
      <c r="CN431" s="129">
        <v>5000</v>
      </c>
      <c r="CO431" s="129">
        <v>5000</v>
      </c>
      <c r="CP431" s="129">
        <v>5000</v>
      </c>
      <c r="CQ431" s="129"/>
      <c r="CR431" s="128"/>
      <c r="CS431" s="128"/>
      <c r="CT431" s="128"/>
      <c r="CU431" s="128"/>
      <c r="CV431" s="128"/>
      <c r="CW431" s="128"/>
      <c r="CX431" s="128"/>
      <c r="CY431" s="128"/>
      <c r="CZ431" s="128"/>
      <c r="DA431" s="128"/>
      <c r="DB431" s="128"/>
      <c r="DC431" s="128"/>
      <c r="DD431" s="128"/>
    </row>
    <row r="432" spans="1:108" x14ac:dyDescent="0.25">
      <c r="A432" s="127" t="s">
        <v>803</v>
      </c>
      <c r="B432" s="127" t="s">
        <v>786</v>
      </c>
      <c r="C432" s="127" t="s">
        <v>794</v>
      </c>
      <c r="D432" s="127" t="s">
        <v>793</v>
      </c>
      <c r="E432" s="127" t="s">
        <v>802</v>
      </c>
      <c r="F432" s="1" t="s">
        <v>802</v>
      </c>
      <c r="G432" s="1" t="s">
        <v>791</v>
      </c>
      <c r="H432" s="126">
        <v>0</v>
      </c>
      <c r="I432" s="126">
        <v>0</v>
      </c>
      <c r="J432" s="126">
        <v>0</v>
      </c>
      <c r="K432" s="126">
        <v>0</v>
      </c>
      <c r="L432" s="126">
        <v>0</v>
      </c>
      <c r="M432" s="126">
        <v>0</v>
      </c>
      <c r="N432" s="126">
        <v>0</v>
      </c>
      <c r="O432" s="115">
        <v>0</v>
      </c>
      <c r="P432" s="126">
        <v>0</v>
      </c>
      <c r="Q432" s="126">
        <v>0</v>
      </c>
      <c r="R432" s="126">
        <v>0</v>
      </c>
      <c r="S432" s="126">
        <v>0</v>
      </c>
      <c r="T432" s="126">
        <v>0</v>
      </c>
      <c r="U432" s="126">
        <v>0</v>
      </c>
      <c r="V432" s="126">
        <v>0</v>
      </c>
      <c r="W432" s="145">
        <v>0</v>
      </c>
      <c r="X432" s="145">
        <v>0</v>
      </c>
      <c r="Y432" s="145">
        <v>0</v>
      </c>
      <c r="Z432" s="145">
        <v>0</v>
      </c>
      <c r="AA432" s="145">
        <v>0</v>
      </c>
      <c r="AB432" s="145">
        <v>0</v>
      </c>
      <c r="AC432" s="145">
        <v>0</v>
      </c>
      <c r="AD432" s="115">
        <v>0.05</v>
      </c>
      <c r="AE432" s="115">
        <v>0</v>
      </c>
      <c r="AF432" s="115">
        <v>1</v>
      </c>
      <c r="AG432" s="115">
        <v>1</v>
      </c>
      <c r="AH432" s="125">
        <v>1</v>
      </c>
      <c r="AI432" s="125" t="s">
        <v>694</v>
      </c>
      <c r="AJ432" s="125" t="s">
        <v>695</v>
      </c>
      <c r="AK432" s="125"/>
      <c r="AL432" s="124"/>
      <c r="AM432" s="124"/>
      <c r="AN432" s="124"/>
      <c r="AO432" s="124"/>
      <c r="AP432" s="124"/>
      <c r="AQ432" s="124"/>
      <c r="AR432" s="123"/>
      <c r="AS432" s="123"/>
      <c r="AT432" s="123"/>
      <c r="AU432" s="122"/>
      <c r="AV432" s="122"/>
      <c r="AW432" s="122"/>
      <c r="AX432" s="120" t="s">
        <v>694</v>
      </c>
      <c r="AY432" s="120"/>
      <c r="AZ432" s="121"/>
      <c r="BA432" s="120"/>
      <c r="BB432" s="120"/>
      <c r="BC432" s="120"/>
      <c r="BD432" s="120"/>
      <c r="BE432" s="120"/>
      <c r="BF432" s="120"/>
      <c r="BG432" s="119"/>
      <c r="BH432" s="119"/>
      <c r="BI432" s="119"/>
      <c r="BJ432" s="119"/>
      <c r="BK432" s="118">
        <v>0</v>
      </c>
      <c r="BL432" s="118">
        <f t="shared" si="148"/>
        <v>0</v>
      </c>
      <c r="BM432" s="117"/>
      <c r="BN432" s="116"/>
      <c r="BO432" s="115"/>
      <c r="BP432" s="115"/>
      <c r="BQ432" s="115"/>
      <c r="BR432" s="115"/>
      <c r="BS432" s="115"/>
      <c r="BT432" s="115"/>
      <c r="BU432" s="114">
        <f t="shared" si="146"/>
        <v>0</v>
      </c>
      <c r="BV432" s="114"/>
      <c r="BW432" s="114"/>
      <c r="BX432" s="114"/>
      <c r="BY432" s="114"/>
      <c r="BZ432" s="114"/>
      <c r="CA432" s="114"/>
      <c r="CB432" s="113">
        <v>5000</v>
      </c>
      <c r="CC432" s="113">
        <v>5000</v>
      </c>
      <c r="CD432" s="113">
        <v>5000</v>
      </c>
      <c r="CE432" s="113">
        <v>5000</v>
      </c>
      <c r="CF432" s="113">
        <v>5000</v>
      </c>
      <c r="CG432" s="113">
        <v>5000</v>
      </c>
      <c r="CH432" s="113">
        <v>5000</v>
      </c>
      <c r="CI432" s="112" t="s">
        <v>706</v>
      </c>
      <c r="CJ432" s="111">
        <v>5000</v>
      </c>
      <c r="CK432" s="111">
        <v>5000</v>
      </c>
      <c r="CL432" s="111">
        <v>5000</v>
      </c>
      <c r="CM432" s="111">
        <v>5000</v>
      </c>
      <c r="CN432" s="111">
        <v>5000</v>
      </c>
      <c r="CO432" s="111">
        <v>5000</v>
      </c>
      <c r="CP432" s="111">
        <v>5000</v>
      </c>
      <c r="CQ432" s="111"/>
      <c r="CR432" s="110"/>
      <c r="CS432" s="110"/>
      <c r="CT432" s="110"/>
      <c r="CU432" s="110"/>
      <c r="CV432" s="110"/>
      <c r="CW432" s="110"/>
      <c r="CX432" s="110"/>
      <c r="CY432" s="110"/>
      <c r="CZ432" s="110"/>
      <c r="DA432" s="110"/>
      <c r="DB432" s="110"/>
      <c r="DC432" s="110"/>
      <c r="DD432" s="110"/>
    </row>
    <row r="433" spans="1:108" x14ac:dyDescent="0.25">
      <c r="A433" s="146" t="s">
        <v>801</v>
      </c>
      <c r="B433" s="146" t="s">
        <v>786</v>
      </c>
      <c r="C433" s="146" t="s">
        <v>794</v>
      </c>
      <c r="D433" s="146" t="s">
        <v>800</v>
      </c>
      <c r="E433" s="146" t="s">
        <v>799</v>
      </c>
      <c r="F433" s="3" t="s">
        <v>799</v>
      </c>
      <c r="G433" s="3" t="s">
        <v>791</v>
      </c>
      <c r="H433" s="145">
        <v>0</v>
      </c>
      <c r="I433" s="145">
        <v>0</v>
      </c>
      <c r="J433" s="145">
        <v>0</v>
      </c>
      <c r="K433" s="145">
        <v>0</v>
      </c>
      <c r="L433" s="145">
        <v>0</v>
      </c>
      <c r="M433" s="145">
        <v>0</v>
      </c>
      <c r="N433" s="145">
        <v>0</v>
      </c>
      <c r="O433" s="133">
        <v>0</v>
      </c>
      <c r="P433" s="145">
        <v>0</v>
      </c>
      <c r="Q433" s="145">
        <v>0</v>
      </c>
      <c r="R433" s="145">
        <v>0</v>
      </c>
      <c r="S433" s="145">
        <v>0</v>
      </c>
      <c r="T433" s="145">
        <v>0</v>
      </c>
      <c r="U433" s="145">
        <v>0</v>
      </c>
      <c r="V433" s="145">
        <v>0</v>
      </c>
      <c r="W433" s="126">
        <v>0</v>
      </c>
      <c r="X433" s="126">
        <v>0</v>
      </c>
      <c r="Y433" s="126">
        <v>0</v>
      </c>
      <c r="Z433" s="126">
        <v>0</v>
      </c>
      <c r="AA433" s="126">
        <v>0</v>
      </c>
      <c r="AB433" s="126">
        <v>0</v>
      </c>
      <c r="AC433" s="126">
        <v>0</v>
      </c>
      <c r="AD433" s="133">
        <v>0.05</v>
      </c>
      <c r="AE433" s="133">
        <v>0</v>
      </c>
      <c r="AF433" s="133">
        <v>1</v>
      </c>
      <c r="AG433" s="133">
        <v>1</v>
      </c>
      <c r="AH433" s="144">
        <v>1</v>
      </c>
      <c r="AI433" s="144" t="s">
        <v>694</v>
      </c>
      <c r="AJ433" s="144" t="s">
        <v>695</v>
      </c>
      <c r="AK433" s="144"/>
      <c r="AL433" s="143"/>
      <c r="AM433" s="143"/>
      <c r="AN433" s="143"/>
      <c r="AO433" s="143"/>
      <c r="AP433" s="143"/>
      <c r="AQ433" s="143"/>
      <c r="AR433" s="142"/>
      <c r="AS433" s="142"/>
      <c r="AT433" s="142"/>
      <c r="AU433" s="141"/>
      <c r="AV433" s="141"/>
      <c r="AW433" s="141"/>
      <c r="AX433" s="140" t="s">
        <v>694</v>
      </c>
      <c r="AY433" s="140"/>
      <c r="AZ433" s="139"/>
      <c r="BA433" s="138"/>
      <c r="BB433" s="138"/>
      <c r="BC433" s="138"/>
      <c r="BD433" s="138"/>
      <c r="BE433" s="138"/>
      <c r="BF433" s="138"/>
      <c r="BG433" s="137"/>
      <c r="BH433" s="137"/>
      <c r="BI433" s="137"/>
      <c r="BJ433" s="137"/>
      <c r="BK433" s="136">
        <v>0</v>
      </c>
      <c r="BL433" s="136">
        <f t="shared" si="148"/>
        <v>0</v>
      </c>
      <c r="BM433" s="135"/>
      <c r="BN433" s="134"/>
      <c r="BO433" s="133"/>
      <c r="BP433" s="133"/>
      <c r="BQ433" s="133"/>
      <c r="BR433" s="133"/>
      <c r="BS433" s="133"/>
      <c r="BT433" s="133"/>
      <c r="BU433" s="132">
        <f t="shared" si="146"/>
        <v>0</v>
      </c>
      <c r="BV433" s="132"/>
      <c r="BW433" s="132"/>
      <c r="BX433" s="132"/>
      <c r="BY433" s="132"/>
      <c r="BZ433" s="132"/>
      <c r="CA433" s="132"/>
      <c r="CB433" s="131">
        <v>1000</v>
      </c>
      <c r="CC433" s="131">
        <v>1000</v>
      </c>
      <c r="CD433" s="131">
        <v>1000</v>
      </c>
      <c r="CE433" s="131">
        <v>1000</v>
      </c>
      <c r="CF433" s="131">
        <v>1000</v>
      </c>
      <c r="CG433" s="131">
        <v>1000</v>
      </c>
      <c r="CH433" s="131">
        <v>1000</v>
      </c>
      <c r="CI433" s="130" t="s">
        <v>706</v>
      </c>
      <c r="CJ433" s="129">
        <v>1000</v>
      </c>
      <c r="CK433" s="129">
        <v>1000</v>
      </c>
      <c r="CL433" s="129">
        <v>1000</v>
      </c>
      <c r="CM433" s="129">
        <v>1000</v>
      </c>
      <c r="CN433" s="129">
        <v>1000</v>
      </c>
      <c r="CO433" s="129">
        <v>1000</v>
      </c>
      <c r="CP433" s="129">
        <v>1000</v>
      </c>
      <c r="CQ433" s="129"/>
      <c r="CR433" s="128"/>
      <c r="CS433" s="128"/>
      <c r="CT433" s="128"/>
      <c r="CU433" s="128"/>
      <c r="CV433" s="128"/>
      <c r="CW433" s="128"/>
      <c r="CX433" s="128"/>
      <c r="CY433" s="128"/>
      <c r="CZ433" s="128"/>
      <c r="DA433" s="128"/>
      <c r="DB433" s="128"/>
      <c r="DC433" s="128"/>
      <c r="DD433" s="128"/>
    </row>
    <row r="434" spans="1:108" x14ac:dyDescent="0.25">
      <c r="A434" s="127" t="s">
        <v>798</v>
      </c>
      <c r="B434" s="127" t="s">
        <v>786</v>
      </c>
      <c r="C434" s="127" t="s">
        <v>794</v>
      </c>
      <c r="D434" s="127" t="s">
        <v>797</v>
      </c>
      <c r="E434" s="127" t="s">
        <v>796</v>
      </c>
      <c r="F434" s="1" t="s">
        <v>796</v>
      </c>
      <c r="G434" s="1" t="s">
        <v>791</v>
      </c>
      <c r="H434" s="126">
        <v>0</v>
      </c>
      <c r="I434" s="126">
        <v>0</v>
      </c>
      <c r="J434" s="126">
        <v>0</v>
      </c>
      <c r="K434" s="126">
        <v>0</v>
      </c>
      <c r="L434" s="126">
        <v>0</v>
      </c>
      <c r="M434" s="126">
        <v>0</v>
      </c>
      <c r="N434" s="126">
        <v>0</v>
      </c>
      <c r="O434" s="115">
        <v>0</v>
      </c>
      <c r="P434" s="126">
        <v>0</v>
      </c>
      <c r="Q434" s="126">
        <v>0</v>
      </c>
      <c r="R434" s="126">
        <v>0</v>
      </c>
      <c r="S434" s="126">
        <v>0</v>
      </c>
      <c r="T434" s="126">
        <v>0</v>
      </c>
      <c r="U434" s="126">
        <v>0</v>
      </c>
      <c r="V434" s="126">
        <v>0</v>
      </c>
      <c r="W434" s="145">
        <v>0</v>
      </c>
      <c r="X434" s="145">
        <v>0</v>
      </c>
      <c r="Y434" s="145">
        <v>0</v>
      </c>
      <c r="Z434" s="145">
        <v>0</v>
      </c>
      <c r="AA434" s="145">
        <v>0</v>
      </c>
      <c r="AB434" s="145">
        <v>0</v>
      </c>
      <c r="AC434" s="145">
        <v>0</v>
      </c>
      <c r="AD434" s="115">
        <v>0.05</v>
      </c>
      <c r="AE434" s="115">
        <v>0</v>
      </c>
      <c r="AF434" s="115">
        <v>1</v>
      </c>
      <c r="AG434" s="115">
        <v>1</v>
      </c>
      <c r="AH434" s="125">
        <v>1</v>
      </c>
      <c r="AI434" s="125" t="s">
        <v>694</v>
      </c>
      <c r="AJ434" s="125" t="s">
        <v>695</v>
      </c>
      <c r="AK434" s="125"/>
      <c r="AL434" s="124"/>
      <c r="AM434" s="124"/>
      <c r="AN434" s="124"/>
      <c r="AO434" s="124"/>
      <c r="AP434" s="124"/>
      <c r="AQ434" s="124"/>
      <c r="AR434" s="123"/>
      <c r="AS434" s="123"/>
      <c r="AT434" s="123"/>
      <c r="AU434" s="122"/>
      <c r="AV434" s="122"/>
      <c r="AW434" s="122"/>
      <c r="AX434" s="120" t="s">
        <v>694</v>
      </c>
      <c r="AY434" s="120"/>
      <c r="AZ434" s="121"/>
      <c r="BA434" s="120"/>
      <c r="BB434" s="120"/>
      <c r="BC434" s="120"/>
      <c r="BD434" s="120"/>
      <c r="BE434" s="120"/>
      <c r="BF434" s="120"/>
      <c r="BG434" s="119"/>
      <c r="BH434" s="119"/>
      <c r="BI434" s="119"/>
      <c r="BJ434" s="119"/>
      <c r="BK434" s="118">
        <v>1</v>
      </c>
      <c r="BL434" s="118">
        <f t="shared" si="148"/>
        <v>0</v>
      </c>
      <c r="BM434" s="117"/>
      <c r="BN434" s="116"/>
      <c r="BO434" s="115"/>
      <c r="BP434" s="115"/>
      <c r="BQ434" s="115"/>
      <c r="BR434" s="115"/>
      <c r="BS434" s="115"/>
      <c r="BT434" s="115"/>
      <c r="BU434" s="114">
        <f t="shared" ref="BU434:BU466" si="149">IF(BL434=1,BN434,0)</f>
        <v>0</v>
      </c>
      <c r="BV434" s="114"/>
      <c r="BW434" s="114"/>
      <c r="BX434" s="114"/>
      <c r="BY434" s="114"/>
      <c r="BZ434" s="114"/>
      <c r="CA434" s="114"/>
      <c r="CB434" s="113">
        <v>20</v>
      </c>
      <c r="CC434" s="113">
        <v>25</v>
      </c>
      <c r="CD434" s="113">
        <v>50</v>
      </c>
      <c r="CE434" s="113">
        <v>75</v>
      </c>
      <c r="CF434" s="113">
        <v>125</v>
      </c>
      <c r="CG434" s="113">
        <v>175</v>
      </c>
      <c r="CH434" s="113">
        <v>200</v>
      </c>
      <c r="CI434" s="112" t="s">
        <v>706</v>
      </c>
      <c r="CJ434" s="111">
        <v>200</v>
      </c>
      <c r="CK434" s="111">
        <v>200</v>
      </c>
      <c r="CL434" s="111">
        <v>200</v>
      </c>
      <c r="CM434" s="111">
        <v>200</v>
      </c>
      <c r="CN434" s="111">
        <v>200</v>
      </c>
      <c r="CO434" s="111">
        <v>200</v>
      </c>
      <c r="CP434" s="111">
        <v>200</v>
      </c>
      <c r="CQ434" s="111"/>
      <c r="CR434" s="110"/>
      <c r="CS434" s="110"/>
      <c r="CT434" s="110"/>
      <c r="CU434" s="110"/>
      <c r="CV434" s="110"/>
      <c r="CW434" s="110"/>
      <c r="CX434" s="110"/>
      <c r="CY434" s="110"/>
      <c r="CZ434" s="110"/>
      <c r="DA434" s="110"/>
      <c r="DB434" s="110"/>
      <c r="DC434" s="110"/>
      <c r="DD434" s="110"/>
    </row>
    <row r="435" spans="1:108" x14ac:dyDescent="0.25">
      <c r="A435" s="146" t="s">
        <v>795</v>
      </c>
      <c r="B435" s="146" t="s">
        <v>786</v>
      </c>
      <c r="C435" s="146" t="s">
        <v>794</v>
      </c>
      <c r="D435" s="146" t="s">
        <v>793</v>
      </c>
      <c r="E435" s="146" t="s">
        <v>792</v>
      </c>
      <c r="F435" s="3" t="s">
        <v>792</v>
      </c>
      <c r="G435" s="3" t="s">
        <v>791</v>
      </c>
      <c r="H435" s="145">
        <v>0</v>
      </c>
      <c r="I435" s="145">
        <v>0</v>
      </c>
      <c r="J435" s="145">
        <v>0</v>
      </c>
      <c r="K435" s="145">
        <v>0</v>
      </c>
      <c r="L435" s="145">
        <v>0</v>
      </c>
      <c r="M435" s="145">
        <v>0</v>
      </c>
      <c r="N435" s="145">
        <v>0</v>
      </c>
      <c r="O435" s="133">
        <v>0</v>
      </c>
      <c r="P435" s="145">
        <v>0</v>
      </c>
      <c r="Q435" s="145">
        <v>0</v>
      </c>
      <c r="R435" s="145">
        <v>0</v>
      </c>
      <c r="S435" s="145">
        <v>0</v>
      </c>
      <c r="T435" s="145">
        <v>0</v>
      </c>
      <c r="U435" s="145">
        <v>0</v>
      </c>
      <c r="V435" s="145">
        <v>0</v>
      </c>
      <c r="W435" s="126">
        <v>0</v>
      </c>
      <c r="X435" s="126">
        <v>0</v>
      </c>
      <c r="Y435" s="126">
        <v>0</v>
      </c>
      <c r="Z435" s="126">
        <v>0</v>
      </c>
      <c r="AA435" s="126">
        <v>0</v>
      </c>
      <c r="AB435" s="126">
        <v>0</v>
      </c>
      <c r="AC435" s="126">
        <v>0</v>
      </c>
      <c r="AD435" s="133">
        <v>0.05</v>
      </c>
      <c r="AE435" s="133">
        <v>0</v>
      </c>
      <c r="AF435" s="133">
        <v>1</v>
      </c>
      <c r="AG435" s="133">
        <v>1</v>
      </c>
      <c r="AH435" s="144">
        <v>1</v>
      </c>
      <c r="AI435" s="144" t="s">
        <v>694</v>
      </c>
      <c r="AJ435" s="144" t="s">
        <v>695</v>
      </c>
      <c r="AK435" s="144"/>
      <c r="AL435" s="143"/>
      <c r="AM435" s="143"/>
      <c r="AN435" s="143"/>
      <c r="AO435" s="143"/>
      <c r="AP435" s="143"/>
      <c r="AQ435" s="143"/>
      <c r="AR435" s="142"/>
      <c r="AS435" s="142"/>
      <c r="AT435" s="142"/>
      <c r="AU435" s="141"/>
      <c r="AV435" s="141"/>
      <c r="AW435" s="141"/>
      <c r="AX435" s="140" t="s">
        <v>694</v>
      </c>
      <c r="AY435" s="140"/>
      <c r="AZ435" s="139"/>
      <c r="BA435" s="138"/>
      <c r="BB435" s="138"/>
      <c r="BC435" s="138"/>
      <c r="BD435" s="138"/>
      <c r="BE435" s="138"/>
      <c r="BF435" s="138"/>
      <c r="BG435" s="137"/>
      <c r="BH435" s="137"/>
      <c r="BI435" s="137"/>
      <c r="BJ435" s="137"/>
      <c r="BK435" s="136">
        <v>0</v>
      </c>
      <c r="BL435" s="136">
        <f t="shared" si="148"/>
        <v>0</v>
      </c>
      <c r="BM435" s="135"/>
      <c r="BN435" s="134"/>
      <c r="BO435" s="133"/>
      <c r="BP435" s="133"/>
      <c r="BQ435" s="133"/>
      <c r="BR435" s="133"/>
      <c r="BS435" s="133"/>
      <c r="BT435" s="133"/>
      <c r="BU435" s="132">
        <f t="shared" si="149"/>
        <v>0</v>
      </c>
      <c r="BV435" s="132"/>
      <c r="BW435" s="132"/>
      <c r="BX435" s="132"/>
      <c r="BY435" s="132"/>
      <c r="BZ435" s="132"/>
      <c r="CA435" s="132"/>
      <c r="CB435" s="131">
        <v>500</v>
      </c>
      <c r="CC435" s="131">
        <v>500</v>
      </c>
      <c r="CD435" s="131">
        <v>500</v>
      </c>
      <c r="CE435" s="131">
        <v>500</v>
      </c>
      <c r="CF435" s="131">
        <v>500</v>
      </c>
      <c r="CG435" s="131">
        <v>500</v>
      </c>
      <c r="CH435" s="131">
        <v>500</v>
      </c>
      <c r="CI435" s="130" t="s">
        <v>706</v>
      </c>
      <c r="CJ435" s="129">
        <v>500</v>
      </c>
      <c r="CK435" s="129">
        <v>500</v>
      </c>
      <c r="CL435" s="129">
        <v>500</v>
      </c>
      <c r="CM435" s="129">
        <v>500</v>
      </c>
      <c r="CN435" s="129">
        <v>500</v>
      </c>
      <c r="CO435" s="129">
        <v>500</v>
      </c>
      <c r="CP435" s="129">
        <v>500</v>
      </c>
      <c r="CQ435" s="129"/>
      <c r="CR435" s="128"/>
      <c r="CS435" s="128"/>
      <c r="CT435" s="128"/>
      <c r="CU435" s="128"/>
      <c r="CV435" s="128"/>
      <c r="CW435" s="128"/>
      <c r="CX435" s="128"/>
      <c r="CY435" s="128"/>
      <c r="CZ435" s="128"/>
      <c r="DA435" s="128"/>
      <c r="DB435" s="128"/>
      <c r="DC435" s="128"/>
      <c r="DD435" s="128"/>
    </row>
    <row r="436" spans="1:108" x14ac:dyDescent="0.25">
      <c r="A436" s="127" t="s">
        <v>790</v>
      </c>
      <c r="B436" s="127" t="s">
        <v>786</v>
      </c>
      <c r="C436" s="127" t="s">
        <v>785</v>
      </c>
      <c r="D436" s="127" t="s">
        <v>784</v>
      </c>
      <c r="E436" s="127" t="s">
        <v>789</v>
      </c>
      <c r="F436" s="1" t="s">
        <v>525</v>
      </c>
      <c r="G436" s="1" t="s">
        <v>788</v>
      </c>
      <c r="H436" s="126">
        <v>0</v>
      </c>
      <c r="I436" s="126">
        <v>0</v>
      </c>
      <c r="J436" s="126">
        <v>0</v>
      </c>
      <c r="K436" s="126">
        <v>0</v>
      </c>
      <c r="L436" s="126">
        <v>0</v>
      </c>
      <c r="M436" s="126">
        <v>0</v>
      </c>
      <c r="N436" s="126">
        <v>0</v>
      </c>
      <c r="O436" s="115">
        <v>0</v>
      </c>
      <c r="P436" s="126">
        <v>0</v>
      </c>
      <c r="Q436" s="126">
        <v>0</v>
      </c>
      <c r="R436" s="126">
        <v>0</v>
      </c>
      <c r="S436" s="126">
        <v>0</v>
      </c>
      <c r="T436" s="126">
        <v>0</v>
      </c>
      <c r="U436" s="126">
        <v>0</v>
      </c>
      <c r="V436" s="126">
        <v>0</v>
      </c>
      <c r="W436" s="145">
        <f t="shared" ref="W436:AC436" si="150">W437*1.2</f>
        <v>600</v>
      </c>
      <c r="X436" s="145">
        <f t="shared" si="150"/>
        <v>600</v>
      </c>
      <c r="Y436" s="145">
        <f t="shared" si="150"/>
        <v>600</v>
      </c>
      <c r="Z436" s="145">
        <f t="shared" si="150"/>
        <v>600</v>
      </c>
      <c r="AA436" s="145">
        <f t="shared" si="150"/>
        <v>600</v>
      </c>
      <c r="AB436" s="145">
        <f t="shared" si="150"/>
        <v>600</v>
      </c>
      <c r="AC436" s="145">
        <f t="shared" si="150"/>
        <v>600</v>
      </c>
      <c r="AD436" s="115">
        <v>0.05</v>
      </c>
      <c r="AE436" s="115">
        <v>0</v>
      </c>
      <c r="AF436" s="115">
        <v>1</v>
      </c>
      <c r="AG436" s="115">
        <v>1</v>
      </c>
      <c r="AH436" s="125">
        <v>1</v>
      </c>
      <c r="AI436" s="125" t="s">
        <v>694</v>
      </c>
      <c r="AJ436" s="125" t="s">
        <v>695</v>
      </c>
      <c r="AK436" s="125"/>
      <c r="AL436" s="124"/>
      <c r="AM436" s="124"/>
      <c r="AN436" s="124"/>
      <c r="AO436" s="124"/>
      <c r="AP436" s="124"/>
      <c r="AQ436" s="124"/>
      <c r="AR436" s="123"/>
      <c r="AS436" s="123"/>
      <c r="AT436" s="123"/>
      <c r="AU436" s="122"/>
      <c r="AV436" s="122"/>
      <c r="AW436" s="122"/>
      <c r="AX436" s="120" t="s">
        <v>694</v>
      </c>
      <c r="AY436" s="120"/>
      <c r="AZ436" s="121"/>
      <c r="BA436" s="120"/>
      <c r="BB436" s="120"/>
      <c r="BC436" s="120"/>
      <c r="BD436" s="120"/>
      <c r="BE436" s="120"/>
      <c r="BF436" s="120"/>
      <c r="BG436" s="119"/>
      <c r="BH436" s="119"/>
      <c r="BI436" s="119"/>
      <c r="BJ436" s="119"/>
      <c r="BK436" s="118">
        <v>0</v>
      </c>
      <c r="BL436" s="118">
        <f t="shared" si="148"/>
        <v>0</v>
      </c>
      <c r="BM436" s="117"/>
      <c r="BN436" s="116"/>
      <c r="BO436" s="115"/>
      <c r="BP436" s="115"/>
      <c r="BQ436" s="115"/>
      <c r="BR436" s="115"/>
      <c r="BS436" s="115"/>
      <c r="BT436" s="115"/>
      <c r="BU436" s="114">
        <f t="shared" si="149"/>
        <v>0</v>
      </c>
      <c r="BV436" s="114"/>
      <c r="BW436" s="114"/>
      <c r="BX436" s="114"/>
      <c r="BY436" s="114"/>
      <c r="BZ436" s="114"/>
      <c r="CA436" s="114"/>
      <c r="CB436" s="113">
        <v>500</v>
      </c>
      <c r="CC436" s="113">
        <v>500</v>
      </c>
      <c r="CD436" s="113">
        <v>500</v>
      </c>
      <c r="CE436" s="113">
        <v>500</v>
      </c>
      <c r="CF436" s="113">
        <v>500</v>
      </c>
      <c r="CG436" s="113">
        <v>500</v>
      </c>
      <c r="CH436" s="113">
        <v>500</v>
      </c>
      <c r="CI436" s="112" t="s">
        <v>706</v>
      </c>
      <c r="CJ436" s="111">
        <v>500</v>
      </c>
      <c r="CK436" s="111">
        <v>500</v>
      </c>
      <c r="CL436" s="111">
        <v>500</v>
      </c>
      <c r="CM436" s="111">
        <v>500</v>
      </c>
      <c r="CN436" s="111">
        <v>500</v>
      </c>
      <c r="CO436" s="111">
        <v>500</v>
      </c>
      <c r="CP436" s="111">
        <v>500</v>
      </c>
      <c r="CQ436" s="111"/>
      <c r="CR436" s="110"/>
      <c r="CS436" s="110"/>
      <c r="CT436" s="110"/>
      <c r="CU436" s="110"/>
      <c r="CV436" s="110"/>
      <c r="CW436" s="110"/>
      <c r="CX436" s="110"/>
      <c r="CY436" s="110"/>
      <c r="CZ436" s="110"/>
      <c r="DA436" s="110"/>
      <c r="DB436" s="110"/>
      <c r="DC436" s="110"/>
      <c r="DD436" s="110"/>
    </row>
    <row r="437" spans="1:108" x14ac:dyDescent="0.25">
      <c r="A437" s="146" t="s">
        <v>787</v>
      </c>
      <c r="B437" s="146" t="s">
        <v>786</v>
      </c>
      <c r="C437" s="146" t="s">
        <v>785</v>
      </c>
      <c r="D437" s="146" t="s">
        <v>784</v>
      </c>
      <c r="E437" s="146" t="s">
        <v>783</v>
      </c>
      <c r="F437" s="3" t="s">
        <v>526</v>
      </c>
      <c r="G437" s="3" t="s">
        <v>782</v>
      </c>
      <c r="H437" s="145">
        <v>0</v>
      </c>
      <c r="I437" s="145">
        <v>0</v>
      </c>
      <c r="J437" s="145">
        <v>0</v>
      </c>
      <c r="K437" s="145">
        <v>0</v>
      </c>
      <c r="L437" s="145">
        <v>0</v>
      </c>
      <c r="M437" s="145">
        <v>0</v>
      </c>
      <c r="N437" s="145">
        <v>0</v>
      </c>
      <c r="O437" s="133">
        <v>0</v>
      </c>
      <c r="P437" s="145">
        <v>0</v>
      </c>
      <c r="Q437" s="145">
        <v>0</v>
      </c>
      <c r="R437" s="145">
        <v>0</v>
      </c>
      <c r="S437" s="145">
        <v>0</v>
      </c>
      <c r="T437" s="145">
        <v>0</v>
      </c>
      <c r="U437" s="145">
        <v>0</v>
      </c>
      <c r="V437" s="145">
        <v>0</v>
      </c>
      <c r="W437" s="145">
        <v>500</v>
      </c>
      <c r="X437" s="145">
        <v>500</v>
      </c>
      <c r="Y437" s="145">
        <v>500</v>
      </c>
      <c r="Z437" s="145">
        <v>500</v>
      </c>
      <c r="AA437" s="145">
        <v>500</v>
      </c>
      <c r="AB437" s="145">
        <v>500</v>
      </c>
      <c r="AC437" s="145">
        <v>500</v>
      </c>
      <c r="AD437" s="133">
        <v>0.05</v>
      </c>
      <c r="AE437" s="133">
        <v>0</v>
      </c>
      <c r="AF437" s="133">
        <v>1</v>
      </c>
      <c r="AG437" s="133">
        <v>1</v>
      </c>
      <c r="AH437" s="144">
        <v>1</v>
      </c>
      <c r="AI437" s="144" t="s">
        <v>694</v>
      </c>
      <c r="AJ437" s="144" t="s">
        <v>695</v>
      </c>
      <c r="AK437" s="144"/>
      <c r="AL437" s="143"/>
      <c r="AM437" s="143"/>
      <c r="AN437" s="143"/>
      <c r="AO437" s="143"/>
      <c r="AP437" s="143"/>
      <c r="AQ437" s="143"/>
      <c r="AR437" s="142"/>
      <c r="AS437" s="142"/>
      <c r="AT437" s="142"/>
      <c r="AU437" s="141"/>
      <c r="AV437" s="141"/>
      <c r="AW437" s="141"/>
      <c r="AX437" s="140" t="s">
        <v>694</v>
      </c>
      <c r="AY437" s="140"/>
      <c r="AZ437" s="139"/>
      <c r="BA437" s="138"/>
      <c r="BB437" s="138"/>
      <c r="BC437" s="138"/>
      <c r="BD437" s="138"/>
      <c r="BE437" s="138"/>
      <c r="BF437" s="138"/>
      <c r="BG437" s="137"/>
      <c r="BH437" s="137"/>
      <c r="BI437" s="137"/>
      <c r="BJ437" s="137"/>
      <c r="BK437" s="136">
        <v>0</v>
      </c>
      <c r="BL437" s="136">
        <f t="shared" si="148"/>
        <v>0</v>
      </c>
      <c r="BM437" s="135"/>
      <c r="BN437" s="134"/>
      <c r="BO437" s="133"/>
      <c r="BP437" s="133"/>
      <c r="BQ437" s="133"/>
      <c r="BR437" s="133"/>
      <c r="BS437" s="133"/>
      <c r="BT437" s="133"/>
      <c r="BU437" s="132">
        <f t="shared" si="149"/>
        <v>0</v>
      </c>
      <c r="BV437" s="132"/>
      <c r="BW437" s="132"/>
      <c r="BX437" s="132"/>
      <c r="BY437" s="132"/>
      <c r="BZ437" s="132"/>
      <c r="CA437" s="132"/>
      <c r="CB437" s="131">
        <v>500</v>
      </c>
      <c r="CC437" s="131">
        <v>500</v>
      </c>
      <c r="CD437" s="131">
        <v>500</v>
      </c>
      <c r="CE437" s="131">
        <v>500</v>
      </c>
      <c r="CF437" s="131">
        <v>500</v>
      </c>
      <c r="CG437" s="131">
        <v>500</v>
      </c>
      <c r="CH437" s="131">
        <v>500</v>
      </c>
      <c r="CI437" s="130" t="s">
        <v>706</v>
      </c>
      <c r="CJ437" s="129">
        <v>500</v>
      </c>
      <c r="CK437" s="129">
        <v>500</v>
      </c>
      <c r="CL437" s="129">
        <v>500</v>
      </c>
      <c r="CM437" s="129">
        <v>500</v>
      </c>
      <c r="CN437" s="129">
        <v>500</v>
      </c>
      <c r="CO437" s="129">
        <v>500</v>
      </c>
      <c r="CP437" s="129">
        <v>500</v>
      </c>
      <c r="CQ437" s="129"/>
      <c r="CR437" s="128"/>
      <c r="CS437" s="128"/>
      <c r="CT437" s="128"/>
      <c r="CU437" s="128"/>
      <c r="CV437" s="128"/>
      <c r="CW437" s="128"/>
      <c r="CX437" s="128"/>
      <c r="CY437" s="128"/>
      <c r="CZ437" s="128"/>
      <c r="DA437" s="128"/>
      <c r="DB437" s="128"/>
      <c r="DC437" s="128"/>
      <c r="DD437" s="128"/>
    </row>
    <row r="438" spans="1:108" x14ac:dyDescent="0.25">
      <c r="A438" s="127" t="s">
        <v>781</v>
      </c>
      <c r="B438" s="127" t="s">
        <v>700</v>
      </c>
      <c r="C438" s="127" t="s">
        <v>734</v>
      </c>
      <c r="D438" s="127" t="s">
        <v>778</v>
      </c>
      <c r="E438" s="127" t="s">
        <v>777</v>
      </c>
      <c r="F438" s="1" t="s">
        <v>780</v>
      </c>
      <c r="G438" s="1" t="s">
        <v>696</v>
      </c>
      <c r="H438" s="126">
        <v>0</v>
      </c>
      <c r="I438" s="126">
        <v>0</v>
      </c>
      <c r="J438" s="126">
        <v>0</v>
      </c>
      <c r="K438" s="126">
        <v>0</v>
      </c>
      <c r="L438" s="126">
        <v>0</v>
      </c>
      <c r="M438" s="126">
        <v>0</v>
      </c>
      <c r="N438" s="126">
        <v>0</v>
      </c>
      <c r="O438" s="115">
        <v>0</v>
      </c>
      <c r="P438" s="126">
        <v>0</v>
      </c>
      <c r="Q438" s="126">
        <v>0</v>
      </c>
      <c r="R438" s="126">
        <v>0</v>
      </c>
      <c r="S438" s="126">
        <v>0</v>
      </c>
      <c r="T438" s="126">
        <v>0</v>
      </c>
      <c r="U438" s="126">
        <v>0</v>
      </c>
      <c r="V438" s="126">
        <v>0</v>
      </c>
      <c r="W438" s="126">
        <v>0</v>
      </c>
      <c r="X438" s="126">
        <v>0</v>
      </c>
      <c r="Y438" s="126">
        <v>0</v>
      </c>
      <c r="Z438" s="126">
        <v>0</v>
      </c>
      <c r="AA438" s="126">
        <v>0</v>
      </c>
      <c r="AB438" s="126">
        <v>0</v>
      </c>
      <c r="AC438" s="126">
        <v>0</v>
      </c>
      <c r="AD438" s="115">
        <v>0.05</v>
      </c>
      <c r="AE438" s="115">
        <v>0</v>
      </c>
      <c r="AF438" s="115">
        <v>1</v>
      </c>
      <c r="AG438" s="115">
        <v>1</v>
      </c>
      <c r="AH438" s="125">
        <v>1</v>
      </c>
      <c r="AI438" s="125" t="s">
        <v>694</v>
      </c>
      <c r="AJ438" s="125" t="s">
        <v>695</v>
      </c>
      <c r="AK438" s="125"/>
      <c r="AL438" s="124"/>
      <c r="AM438" s="124"/>
      <c r="AN438" s="124"/>
      <c r="AO438" s="124"/>
      <c r="AP438" s="124"/>
      <c r="AQ438" s="124"/>
      <c r="AR438" s="123"/>
      <c r="AS438" s="123"/>
      <c r="AT438" s="123"/>
      <c r="AU438" s="122"/>
      <c r="AV438" s="122"/>
      <c r="AW438" s="122"/>
      <c r="AX438" s="120" t="s">
        <v>694</v>
      </c>
      <c r="AY438" s="120"/>
      <c r="AZ438" s="121"/>
      <c r="BA438" s="120"/>
      <c r="BB438" s="120"/>
      <c r="BC438" s="120"/>
      <c r="BD438" s="120"/>
      <c r="BE438" s="120"/>
      <c r="BF438" s="120"/>
      <c r="BG438" s="119"/>
      <c r="BH438" s="119"/>
      <c r="BI438" s="119"/>
      <c r="BJ438" s="119"/>
      <c r="BK438" s="118">
        <v>0</v>
      </c>
      <c r="BL438" s="118">
        <f t="shared" si="148"/>
        <v>0</v>
      </c>
      <c r="BM438" s="117"/>
      <c r="BN438" s="116"/>
      <c r="BO438" s="115"/>
      <c r="BP438" s="115"/>
      <c r="BQ438" s="115"/>
      <c r="BR438" s="115"/>
      <c r="BS438" s="115"/>
      <c r="BT438" s="115"/>
      <c r="BU438" s="114">
        <f t="shared" si="149"/>
        <v>0</v>
      </c>
      <c r="BV438" s="114"/>
      <c r="BW438" s="114"/>
      <c r="BX438" s="114"/>
      <c r="BY438" s="114"/>
      <c r="BZ438" s="114"/>
      <c r="CA438" s="114"/>
      <c r="CB438" s="113">
        <v>2.67</v>
      </c>
      <c r="CC438" s="113">
        <v>2.5916666666666668</v>
      </c>
      <c r="CD438" s="113">
        <v>2.5133333333333336</v>
      </c>
      <c r="CE438" s="113">
        <v>2.4350000000000005</v>
      </c>
      <c r="CF438" s="113">
        <v>2.3566666666666674</v>
      </c>
      <c r="CG438" s="113">
        <v>2.2783333333333342</v>
      </c>
      <c r="CH438" s="113">
        <v>2.2000000000000002</v>
      </c>
      <c r="CI438" s="112" t="s">
        <v>706</v>
      </c>
      <c r="CJ438" s="111"/>
      <c r="CK438" s="111"/>
      <c r="CL438" s="111"/>
      <c r="CM438" s="111"/>
      <c r="CN438" s="111"/>
      <c r="CO438" s="111"/>
      <c r="CP438" s="111"/>
      <c r="CQ438" s="111"/>
      <c r="CR438" s="110"/>
      <c r="CS438" s="110"/>
      <c r="CT438" s="110"/>
      <c r="CU438" s="110"/>
      <c r="CV438" s="110"/>
      <c r="CW438" s="110"/>
      <c r="CX438" s="110"/>
      <c r="CY438" s="110"/>
      <c r="CZ438" s="110"/>
      <c r="DA438" s="110"/>
      <c r="DB438" s="110"/>
      <c r="DC438" s="110"/>
      <c r="DD438" s="110"/>
    </row>
    <row r="439" spans="1:108" x14ac:dyDescent="0.25">
      <c r="A439" s="146" t="s">
        <v>779</v>
      </c>
      <c r="B439" s="146" t="s">
        <v>700</v>
      </c>
      <c r="C439" s="146" t="s">
        <v>734</v>
      </c>
      <c r="D439" s="146" t="s">
        <v>778</v>
      </c>
      <c r="E439" s="146" t="s">
        <v>777</v>
      </c>
      <c r="F439" s="3" t="s">
        <v>776</v>
      </c>
      <c r="G439" s="3" t="s">
        <v>696</v>
      </c>
      <c r="H439" s="145">
        <v>250</v>
      </c>
      <c r="I439" s="145">
        <v>250</v>
      </c>
      <c r="J439" s="145">
        <v>250</v>
      </c>
      <c r="K439" s="145">
        <v>250</v>
      </c>
      <c r="L439" s="145">
        <v>250</v>
      </c>
      <c r="M439" s="145">
        <v>250</v>
      </c>
      <c r="N439" s="145">
        <v>250</v>
      </c>
      <c r="O439" s="133">
        <v>0</v>
      </c>
      <c r="P439" s="145">
        <v>0</v>
      </c>
      <c r="Q439" s="145">
        <v>0</v>
      </c>
      <c r="R439" s="145">
        <v>0</v>
      </c>
      <c r="S439" s="145">
        <v>0</v>
      </c>
      <c r="T439" s="145">
        <v>0</v>
      </c>
      <c r="U439" s="145">
        <v>0</v>
      </c>
      <c r="V439" s="145">
        <v>0</v>
      </c>
      <c r="W439" s="145">
        <v>0</v>
      </c>
      <c r="X439" s="145">
        <v>0</v>
      </c>
      <c r="Y439" s="145">
        <v>0</v>
      </c>
      <c r="Z439" s="145">
        <v>0</v>
      </c>
      <c r="AA439" s="145">
        <v>0</v>
      </c>
      <c r="AB439" s="145">
        <v>0</v>
      </c>
      <c r="AC439" s="145">
        <v>0</v>
      </c>
      <c r="AD439" s="133">
        <v>0.05</v>
      </c>
      <c r="AE439" s="133">
        <v>0</v>
      </c>
      <c r="AF439" s="133">
        <v>20</v>
      </c>
      <c r="AG439" s="133">
        <v>20</v>
      </c>
      <c r="AH439" s="144">
        <v>1</v>
      </c>
      <c r="AI439" s="144" t="s">
        <v>694</v>
      </c>
      <c r="AJ439" s="144" t="s">
        <v>695</v>
      </c>
      <c r="AK439" s="144"/>
      <c r="AL439" s="143"/>
      <c r="AM439" s="143"/>
      <c r="AN439" s="143"/>
      <c r="AO439" s="143"/>
      <c r="AP439" s="143"/>
      <c r="AQ439" s="143"/>
      <c r="AR439" s="142"/>
      <c r="AS439" s="142"/>
      <c r="AT439" s="142"/>
      <c r="AU439" s="141"/>
      <c r="AV439" s="141"/>
      <c r="AW439" s="141"/>
      <c r="AX439" s="140" t="s">
        <v>694</v>
      </c>
      <c r="AY439" s="140"/>
      <c r="AZ439" s="139"/>
      <c r="BA439" s="138"/>
      <c r="BB439" s="138"/>
      <c r="BC439" s="138"/>
      <c r="BD439" s="138"/>
      <c r="BE439" s="138"/>
      <c r="BF439" s="138"/>
      <c r="BG439" s="137"/>
      <c r="BH439" s="137"/>
      <c r="BI439" s="137"/>
      <c r="BJ439" s="137"/>
      <c r="BK439" s="136">
        <v>1</v>
      </c>
      <c r="BL439" s="136">
        <f t="shared" si="148"/>
        <v>1</v>
      </c>
      <c r="BM439" s="135"/>
      <c r="BN439" s="134">
        <v>0</v>
      </c>
      <c r="BO439" s="133"/>
      <c r="BP439" s="133"/>
      <c r="BQ439" s="133"/>
      <c r="BR439" s="133"/>
      <c r="BS439" s="133"/>
      <c r="BT439" s="133"/>
      <c r="BU439" s="132">
        <f t="shared" si="149"/>
        <v>0</v>
      </c>
      <c r="BV439" s="132"/>
      <c r="BW439" s="132"/>
      <c r="BX439" s="132"/>
      <c r="BY439" s="132"/>
      <c r="BZ439" s="132"/>
      <c r="CA439" s="132"/>
      <c r="CB439" s="131">
        <v>0.66749999999999998</v>
      </c>
      <c r="CC439" s="131">
        <v>0.73958333333333337</v>
      </c>
      <c r="CD439" s="131">
        <v>0.81166666666666676</v>
      </c>
      <c r="CE439" s="131">
        <v>0.88375000000000015</v>
      </c>
      <c r="CF439" s="131">
        <v>0.95583333333333353</v>
      </c>
      <c r="CG439" s="131">
        <v>1.0279166666666668</v>
      </c>
      <c r="CH439" s="131">
        <v>1.1000000000000001</v>
      </c>
      <c r="CI439" s="130" t="s">
        <v>706</v>
      </c>
      <c r="CJ439" s="129"/>
      <c r="CK439" s="129"/>
      <c r="CL439" s="129"/>
      <c r="CM439" s="129"/>
      <c r="CN439" s="129"/>
      <c r="CO439" s="129"/>
      <c r="CP439" s="129"/>
      <c r="CQ439" s="129"/>
      <c r="CR439" s="128"/>
      <c r="CS439" s="128"/>
      <c r="CT439" s="128"/>
      <c r="CU439" s="128"/>
      <c r="CV439" s="128"/>
      <c r="CW439" s="128"/>
      <c r="CX439" s="128"/>
      <c r="CY439" s="128"/>
      <c r="CZ439" s="128"/>
      <c r="DA439" s="128"/>
      <c r="DB439" s="128"/>
      <c r="DC439" s="128"/>
      <c r="DD439" s="128"/>
    </row>
    <row r="440" spans="1:108" x14ac:dyDescent="0.25">
      <c r="A440" s="127" t="s">
        <v>775</v>
      </c>
      <c r="B440" s="127" t="s">
        <v>700</v>
      </c>
      <c r="C440" s="127" t="s">
        <v>734</v>
      </c>
      <c r="D440" s="127" t="s">
        <v>762</v>
      </c>
      <c r="E440" s="127" t="s">
        <v>761</v>
      </c>
      <c r="F440" s="1" t="s">
        <v>774</v>
      </c>
      <c r="G440" s="1" t="s">
        <v>696</v>
      </c>
      <c r="H440" s="126">
        <v>0</v>
      </c>
      <c r="I440" s="126">
        <v>0</v>
      </c>
      <c r="J440" s="126">
        <v>0</v>
      </c>
      <c r="K440" s="126">
        <v>0</v>
      </c>
      <c r="L440" s="126">
        <v>0</v>
      </c>
      <c r="M440" s="126">
        <v>0</v>
      </c>
      <c r="N440" s="126">
        <v>0</v>
      </c>
      <c r="O440" s="115">
        <v>0</v>
      </c>
      <c r="P440" s="126">
        <v>0</v>
      </c>
      <c r="Q440" s="126">
        <v>0</v>
      </c>
      <c r="R440" s="126">
        <v>0</v>
      </c>
      <c r="S440" s="126">
        <v>0</v>
      </c>
      <c r="T440" s="126">
        <v>0</v>
      </c>
      <c r="U440" s="126">
        <v>0</v>
      </c>
      <c r="V440" s="126">
        <v>0</v>
      </c>
      <c r="W440" s="126">
        <v>0</v>
      </c>
      <c r="X440" s="126">
        <v>0</v>
      </c>
      <c r="Y440" s="126">
        <v>0</v>
      </c>
      <c r="Z440" s="126">
        <v>0</v>
      </c>
      <c r="AA440" s="126">
        <v>0</v>
      </c>
      <c r="AB440" s="126">
        <v>0</v>
      </c>
      <c r="AC440" s="126">
        <v>0</v>
      </c>
      <c r="AD440" s="115">
        <v>0.05</v>
      </c>
      <c r="AE440" s="115">
        <v>0</v>
      </c>
      <c r="AF440" s="115">
        <v>1</v>
      </c>
      <c r="AG440" s="115">
        <v>1</v>
      </c>
      <c r="AH440" s="125">
        <v>1</v>
      </c>
      <c r="AI440" s="125" t="s">
        <v>694</v>
      </c>
      <c r="AJ440" s="125" t="s">
        <v>695</v>
      </c>
      <c r="AK440" s="125"/>
      <c r="AL440" s="124"/>
      <c r="AM440" s="124"/>
      <c r="AN440" s="124"/>
      <c r="AO440" s="124"/>
      <c r="AP440" s="124"/>
      <c r="AQ440" s="124"/>
      <c r="AR440" s="123"/>
      <c r="AS440" s="123"/>
      <c r="AT440" s="123"/>
      <c r="AU440" s="122"/>
      <c r="AV440" s="122"/>
      <c r="AW440" s="122"/>
      <c r="AX440" s="120" t="s">
        <v>694</v>
      </c>
      <c r="AY440" s="120"/>
      <c r="AZ440" s="121"/>
      <c r="BA440" s="120"/>
      <c r="BB440" s="120"/>
      <c r="BC440" s="120"/>
      <c r="BD440" s="120"/>
      <c r="BE440" s="120"/>
      <c r="BF440" s="120"/>
      <c r="BG440" s="119"/>
      <c r="BH440" s="119"/>
      <c r="BI440" s="119"/>
      <c r="BJ440" s="119"/>
      <c r="BK440" s="118">
        <v>0</v>
      </c>
      <c r="BL440" s="118">
        <f t="shared" si="148"/>
        <v>0</v>
      </c>
      <c r="BM440" s="117"/>
      <c r="BN440" s="116"/>
      <c r="BO440" s="115"/>
      <c r="BP440" s="115"/>
      <c r="BQ440" s="115"/>
      <c r="BR440" s="115"/>
      <c r="BS440" s="115"/>
      <c r="BT440" s="115"/>
      <c r="BU440" s="114">
        <f t="shared" si="149"/>
        <v>0</v>
      </c>
      <c r="BV440" s="114"/>
      <c r="BW440" s="114"/>
      <c r="BX440" s="114"/>
      <c r="BY440" s="114"/>
      <c r="BZ440" s="114"/>
      <c r="CA440" s="114"/>
      <c r="CB440" s="113">
        <v>15.2</v>
      </c>
      <c r="CC440" s="113">
        <v>14.251233333333333</v>
      </c>
      <c r="CD440" s="113">
        <v>13.372339209766666</v>
      </c>
      <c r="CE440" s="113">
        <v>12.55106735062825</v>
      </c>
      <c r="CF440" s="113">
        <v>11.777911973474991</v>
      </c>
      <c r="CG440" s="113">
        <v>11.04537515555959</v>
      </c>
      <c r="CH440" s="113">
        <v>10.347457488650424</v>
      </c>
      <c r="CI440" s="112" t="s">
        <v>706</v>
      </c>
      <c r="CJ440" s="111"/>
      <c r="CK440" s="111"/>
      <c r="CL440" s="111"/>
      <c r="CM440" s="111"/>
      <c r="CN440" s="111"/>
      <c r="CO440" s="111"/>
      <c r="CP440" s="111"/>
      <c r="CQ440" s="111"/>
      <c r="CR440" s="110"/>
      <c r="CS440" s="110"/>
      <c r="CT440" s="110"/>
      <c r="CU440" s="110"/>
      <c r="CV440" s="110"/>
      <c r="CW440" s="110"/>
      <c r="CX440" s="110"/>
      <c r="CY440" s="110"/>
      <c r="CZ440" s="110"/>
      <c r="DA440" s="110"/>
      <c r="DB440" s="110"/>
      <c r="DC440" s="110"/>
      <c r="DD440" s="110"/>
    </row>
    <row r="441" spans="1:108" x14ac:dyDescent="0.25">
      <c r="A441" s="146" t="s">
        <v>773</v>
      </c>
      <c r="B441" s="146" t="s">
        <v>700</v>
      </c>
      <c r="C441" s="146" t="s">
        <v>734</v>
      </c>
      <c r="D441" s="146" t="s">
        <v>762</v>
      </c>
      <c r="E441" s="146" t="s">
        <v>761</v>
      </c>
      <c r="F441" s="3" t="s">
        <v>772</v>
      </c>
      <c r="G441" s="3" t="s">
        <v>696</v>
      </c>
      <c r="H441" s="145">
        <v>75</v>
      </c>
      <c r="I441" s="145">
        <v>83.33</v>
      </c>
      <c r="J441" s="145">
        <v>91.67</v>
      </c>
      <c r="K441" s="145">
        <v>100</v>
      </c>
      <c r="L441" s="145">
        <v>108.33</v>
      </c>
      <c r="M441" s="145">
        <v>116.67</v>
      </c>
      <c r="N441" s="145">
        <v>125</v>
      </c>
      <c r="O441" s="133">
        <v>0</v>
      </c>
      <c r="P441" s="145">
        <v>0</v>
      </c>
      <c r="Q441" s="145">
        <v>0</v>
      </c>
      <c r="R441" s="145">
        <v>0</v>
      </c>
      <c r="S441" s="145">
        <v>0</v>
      </c>
      <c r="T441" s="145">
        <v>0</v>
      </c>
      <c r="U441" s="145">
        <v>0</v>
      </c>
      <c r="V441" s="145">
        <v>0</v>
      </c>
      <c r="W441" s="145">
        <v>0</v>
      </c>
      <c r="X441" s="145">
        <v>0</v>
      </c>
      <c r="Y441" s="145">
        <v>0</v>
      </c>
      <c r="Z441" s="145">
        <v>0</v>
      </c>
      <c r="AA441" s="145">
        <v>0</v>
      </c>
      <c r="AB441" s="145">
        <v>0</v>
      </c>
      <c r="AC441" s="145">
        <v>0</v>
      </c>
      <c r="AD441" s="133">
        <v>0.05</v>
      </c>
      <c r="AE441" s="133">
        <v>0</v>
      </c>
      <c r="AF441" s="133">
        <v>20</v>
      </c>
      <c r="AG441" s="133">
        <v>20</v>
      </c>
      <c r="AH441" s="144">
        <v>1</v>
      </c>
      <c r="AI441" s="144" t="s">
        <v>694</v>
      </c>
      <c r="AJ441" s="144" t="s">
        <v>695</v>
      </c>
      <c r="AK441" s="144"/>
      <c r="AL441" s="143"/>
      <c r="AM441" s="143"/>
      <c r="AN441" s="143"/>
      <c r="AO441" s="143"/>
      <c r="AP441" s="143"/>
      <c r="AQ441" s="143"/>
      <c r="AR441" s="142"/>
      <c r="AS441" s="142"/>
      <c r="AT441" s="142"/>
      <c r="AU441" s="141"/>
      <c r="AV441" s="141"/>
      <c r="AW441" s="141"/>
      <c r="AX441" s="140" t="s">
        <v>694</v>
      </c>
      <c r="AY441" s="140"/>
      <c r="AZ441" s="139"/>
      <c r="BA441" s="138"/>
      <c r="BB441" s="138"/>
      <c r="BC441" s="138"/>
      <c r="BD441" s="138"/>
      <c r="BE441" s="138"/>
      <c r="BF441" s="138"/>
      <c r="BG441" s="137"/>
      <c r="BH441" s="137"/>
      <c r="BI441" s="137"/>
      <c r="BJ441" s="137"/>
      <c r="BK441" s="136">
        <v>1</v>
      </c>
      <c r="BL441" s="136">
        <f t="shared" si="148"/>
        <v>1</v>
      </c>
      <c r="BM441" s="135"/>
      <c r="BN441" s="134">
        <v>0</v>
      </c>
      <c r="BO441" s="133"/>
      <c r="BP441" s="133"/>
      <c r="BQ441" s="133"/>
      <c r="BR441" s="133"/>
      <c r="BS441" s="133"/>
      <c r="BT441" s="133"/>
      <c r="BU441" s="132">
        <f t="shared" si="149"/>
        <v>0</v>
      </c>
      <c r="BV441" s="132"/>
      <c r="BW441" s="132"/>
      <c r="BX441" s="132"/>
      <c r="BY441" s="132"/>
      <c r="BZ441" s="132"/>
      <c r="CA441" s="132"/>
      <c r="CB441" s="131">
        <v>0.435</v>
      </c>
      <c r="CC441" s="131">
        <v>0.5918589138024728</v>
      </c>
      <c r="CD441" s="131">
        <v>0.74871782760494554</v>
      </c>
      <c r="CE441" s="131">
        <v>0.90557674140741828</v>
      </c>
      <c r="CF441" s="131">
        <v>1.062435655209891</v>
      </c>
      <c r="CG441" s="131">
        <v>1.2192945690123638</v>
      </c>
      <c r="CH441" s="131">
        <v>1.3761534828148365</v>
      </c>
      <c r="CI441" s="130" t="s">
        <v>706</v>
      </c>
      <c r="CJ441" s="129"/>
      <c r="CK441" s="129"/>
      <c r="CL441" s="129"/>
      <c r="CM441" s="129"/>
      <c r="CN441" s="129"/>
      <c r="CO441" s="129"/>
      <c r="CP441" s="129"/>
      <c r="CQ441" s="129"/>
      <c r="CR441" s="128"/>
      <c r="CS441" s="128"/>
      <c r="CT441" s="128"/>
      <c r="CU441" s="128"/>
      <c r="CV441" s="128"/>
      <c r="CW441" s="128"/>
      <c r="CX441" s="128"/>
      <c r="CY441" s="128"/>
      <c r="CZ441" s="128"/>
      <c r="DA441" s="128"/>
      <c r="DB441" s="128"/>
      <c r="DC441" s="128"/>
      <c r="DD441" s="128"/>
    </row>
    <row r="442" spans="1:108" x14ac:dyDescent="0.25">
      <c r="A442" s="127" t="s">
        <v>771</v>
      </c>
      <c r="B442" s="127" t="s">
        <v>700</v>
      </c>
      <c r="C442" s="127" t="s">
        <v>734</v>
      </c>
      <c r="D442" s="127" t="s">
        <v>762</v>
      </c>
      <c r="E442" s="127" t="s">
        <v>761</v>
      </c>
      <c r="F442" s="1" t="s">
        <v>770</v>
      </c>
      <c r="G442" s="1" t="s">
        <v>696</v>
      </c>
      <c r="H442" s="126">
        <v>1250</v>
      </c>
      <c r="I442" s="126">
        <v>1270.83</v>
      </c>
      <c r="J442" s="126">
        <v>1291.67</v>
      </c>
      <c r="K442" s="126">
        <v>1312.5</v>
      </c>
      <c r="L442" s="126">
        <v>1333.33</v>
      </c>
      <c r="M442" s="126">
        <v>1354.17</v>
      </c>
      <c r="N442" s="126">
        <v>1375</v>
      </c>
      <c r="O442" s="115">
        <v>0</v>
      </c>
      <c r="P442" s="126">
        <v>0</v>
      </c>
      <c r="Q442" s="126">
        <v>0</v>
      </c>
      <c r="R442" s="126">
        <v>0</v>
      </c>
      <c r="S442" s="126">
        <v>0</v>
      </c>
      <c r="T442" s="126">
        <v>0</v>
      </c>
      <c r="U442" s="126">
        <v>0</v>
      </c>
      <c r="V442" s="126">
        <v>0</v>
      </c>
      <c r="W442" s="126">
        <v>0</v>
      </c>
      <c r="X442" s="126">
        <v>0</v>
      </c>
      <c r="Y442" s="126">
        <v>0</v>
      </c>
      <c r="Z442" s="126">
        <v>0</v>
      </c>
      <c r="AA442" s="126">
        <v>0</v>
      </c>
      <c r="AB442" s="126">
        <v>0</v>
      </c>
      <c r="AC442" s="126">
        <v>0</v>
      </c>
      <c r="AD442" s="115">
        <v>0.05</v>
      </c>
      <c r="AE442" s="115">
        <v>0</v>
      </c>
      <c r="AF442" s="115">
        <v>20</v>
      </c>
      <c r="AG442" s="115">
        <v>20</v>
      </c>
      <c r="AH442" s="125">
        <v>1</v>
      </c>
      <c r="AI442" s="125" t="s">
        <v>694</v>
      </c>
      <c r="AJ442" s="125" t="s">
        <v>695</v>
      </c>
      <c r="AK442" s="125"/>
      <c r="AL442" s="124"/>
      <c r="AM442" s="124"/>
      <c r="AN442" s="124"/>
      <c r="AO442" s="124"/>
      <c r="AP442" s="124"/>
      <c r="AQ442" s="124"/>
      <c r="AR442" s="123"/>
      <c r="AS442" s="123"/>
      <c r="AT442" s="123"/>
      <c r="AU442" s="122"/>
      <c r="AV442" s="122"/>
      <c r="AW442" s="122"/>
      <c r="AX442" s="120" t="s">
        <v>694</v>
      </c>
      <c r="AY442" s="120"/>
      <c r="AZ442" s="121"/>
      <c r="BA442" s="120"/>
      <c r="BB442" s="120"/>
      <c r="BC442" s="120"/>
      <c r="BD442" s="120"/>
      <c r="BE442" s="120"/>
      <c r="BF442" s="120"/>
      <c r="BG442" s="119"/>
      <c r="BH442" s="119"/>
      <c r="BI442" s="119"/>
      <c r="BJ442" s="119"/>
      <c r="BK442" s="118">
        <v>1</v>
      </c>
      <c r="BL442" s="118">
        <f t="shared" si="148"/>
        <v>1</v>
      </c>
      <c r="BM442" s="117"/>
      <c r="BN442" s="116">
        <v>0</v>
      </c>
      <c r="BO442" s="115"/>
      <c r="BP442" s="115"/>
      <c r="BQ442" s="115"/>
      <c r="BR442" s="115"/>
      <c r="BS442" s="115"/>
      <c r="BT442" s="115"/>
      <c r="BU442" s="114">
        <f t="shared" si="149"/>
        <v>0</v>
      </c>
      <c r="BV442" s="114"/>
      <c r="BW442" s="114"/>
      <c r="BX442" s="114"/>
      <c r="BY442" s="114"/>
      <c r="BZ442" s="114"/>
      <c r="CA442" s="114"/>
      <c r="CB442" s="113">
        <v>0.34799999999999998</v>
      </c>
      <c r="CC442" s="113">
        <v>0.46201918535185454</v>
      </c>
      <c r="CD442" s="113">
        <v>0.57603837070370911</v>
      </c>
      <c r="CE442" s="113">
        <v>0.69005755605556374</v>
      </c>
      <c r="CF442" s="113">
        <v>0.80407674140741836</v>
      </c>
      <c r="CG442" s="113">
        <v>0.91809592675927298</v>
      </c>
      <c r="CH442" s="113">
        <v>1.0321151121111274</v>
      </c>
      <c r="CI442" s="112" t="s">
        <v>706</v>
      </c>
      <c r="CJ442" s="111"/>
      <c r="CK442" s="111"/>
      <c r="CL442" s="111"/>
      <c r="CM442" s="111"/>
      <c r="CN442" s="111"/>
      <c r="CO442" s="111"/>
      <c r="CP442" s="111"/>
      <c r="CQ442" s="111"/>
      <c r="CR442" s="110"/>
      <c r="CS442" s="110"/>
      <c r="CT442" s="110"/>
      <c r="CU442" s="110"/>
      <c r="CV442" s="110"/>
      <c r="CW442" s="110"/>
      <c r="CX442" s="110"/>
      <c r="CY442" s="110"/>
      <c r="CZ442" s="110"/>
      <c r="DA442" s="110"/>
      <c r="DB442" s="110"/>
      <c r="DC442" s="110"/>
      <c r="DD442" s="110"/>
    </row>
    <row r="443" spans="1:108" x14ac:dyDescent="0.25">
      <c r="A443" s="146" t="s">
        <v>769</v>
      </c>
      <c r="B443" s="146" t="s">
        <v>700</v>
      </c>
      <c r="C443" s="146" t="s">
        <v>734</v>
      </c>
      <c r="D443" s="146" t="s">
        <v>762</v>
      </c>
      <c r="E443" s="146" t="s">
        <v>761</v>
      </c>
      <c r="F443" s="3" t="s">
        <v>768</v>
      </c>
      <c r="G443" s="3" t="s">
        <v>696</v>
      </c>
      <c r="H443" s="145">
        <v>4750</v>
      </c>
      <c r="I443" s="145">
        <v>4750</v>
      </c>
      <c r="J443" s="145">
        <v>4750</v>
      </c>
      <c r="K443" s="145">
        <v>4750</v>
      </c>
      <c r="L443" s="145">
        <v>4750</v>
      </c>
      <c r="M443" s="145">
        <v>4750</v>
      </c>
      <c r="N443" s="145">
        <v>4750</v>
      </c>
      <c r="O443" s="133">
        <v>0</v>
      </c>
      <c r="P443" s="145">
        <v>0</v>
      </c>
      <c r="Q443" s="145">
        <v>0</v>
      </c>
      <c r="R443" s="145">
        <v>0</v>
      </c>
      <c r="S443" s="145">
        <v>0</v>
      </c>
      <c r="T443" s="145">
        <v>0</v>
      </c>
      <c r="U443" s="145">
        <v>0</v>
      </c>
      <c r="V443" s="145">
        <v>0</v>
      </c>
      <c r="W443" s="145">
        <v>0</v>
      </c>
      <c r="X443" s="145">
        <v>0</v>
      </c>
      <c r="Y443" s="145">
        <v>0</v>
      </c>
      <c r="Z443" s="145">
        <v>0</v>
      </c>
      <c r="AA443" s="145">
        <v>0</v>
      </c>
      <c r="AB443" s="145">
        <v>0</v>
      </c>
      <c r="AC443" s="145">
        <v>0</v>
      </c>
      <c r="AD443" s="133">
        <v>0.05</v>
      </c>
      <c r="AE443" s="133">
        <v>0</v>
      </c>
      <c r="AF443" s="133">
        <v>20</v>
      </c>
      <c r="AG443" s="133">
        <v>20</v>
      </c>
      <c r="AH443" s="144">
        <v>1</v>
      </c>
      <c r="AI443" s="144" t="s">
        <v>694</v>
      </c>
      <c r="AJ443" s="144" t="s">
        <v>695</v>
      </c>
      <c r="AK443" s="144"/>
      <c r="AL443" s="143"/>
      <c r="AM443" s="143"/>
      <c r="AN443" s="143"/>
      <c r="AO443" s="143"/>
      <c r="AP443" s="143"/>
      <c r="AQ443" s="143"/>
      <c r="AR443" s="142"/>
      <c r="AS443" s="142"/>
      <c r="AT443" s="142"/>
      <c r="AU443" s="141"/>
      <c r="AV443" s="141"/>
      <c r="AW443" s="141"/>
      <c r="AX443" s="140" t="s">
        <v>694</v>
      </c>
      <c r="AY443" s="140"/>
      <c r="AZ443" s="139"/>
      <c r="BA443" s="138"/>
      <c r="BB443" s="138"/>
      <c r="BC443" s="138"/>
      <c r="BD443" s="138"/>
      <c r="BE443" s="138"/>
      <c r="BF443" s="138"/>
      <c r="BG443" s="137"/>
      <c r="BH443" s="137"/>
      <c r="BI443" s="137"/>
      <c r="BJ443" s="137"/>
      <c r="BK443" s="136">
        <v>1</v>
      </c>
      <c r="BL443" s="136">
        <f t="shared" si="148"/>
        <v>1</v>
      </c>
      <c r="BM443" s="135"/>
      <c r="BN443" s="134">
        <v>0</v>
      </c>
      <c r="BO443" s="133"/>
      <c r="BP443" s="133"/>
      <c r="BQ443" s="133"/>
      <c r="BR443" s="133"/>
      <c r="BS443" s="133"/>
      <c r="BT443" s="133"/>
      <c r="BU443" s="132">
        <f t="shared" si="149"/>
        <v>0</v>
      </c>
      <c r="BV443" s="132"/>
      <c r="BW443" s="132"/>
      <c r="BX443" s="132"/>
      <c r="BY443" s="132"/>
      <c r="BZ443" s="132"/>
      <c r="CA443" s="132"/>
      <c r="CB443" s="131">
        <v>0</v>
      </c>
      <c r="CC443" s="131">
        <v>5.7339728450618188E-2</v>
      </c>
      <c r="CD443" s="131">
        <v>0.11467945690123638</v>
      </c>
      <c r="CE443" s="131">
        <v>0.17201918535185456</v>
      </c>
      <c r="CF443" s="131">
        <v>0.22935891380247275</v>
      </c>
      <c r="CG443" s="131">
        <v>0.28669864225309094</v>
      </c>
      <c r="CH443" s="131">
        <v>0.34403837070370913</v>
      </c>
      <c r="CI443" s="130" t="s">
        <v>706</v>
      </c>
      <c r="CJ443" s="129"/>
      <c r="CK443" s="129"/>
      <c r="CL443" s="129"/>
      <c r="CM443" s="129"/>
      <c r="CN443" s="129"/>
      <c r="CO443" s="129"/>
      <c r="CP443" s="129"/>
      <c r="CQ443" s="129"/>
      <c r="CR443" s="128"/>
      <c r="CS443" s="128"/>
      <c r="CT443" s="128"/>
      <c r="CU443" s="128"/>
      <c r="CV443" s="128"/>
      <c r="CW443" s="128"/>
      <c r="CX443" s="128"/>
      <c r="CY443" s="128"/>
      <c r="CZ443" s="128"/>
      <c r="DA443" s="128"/>
      <c r="DB443" s="128"/>
      <c r="DC443" s="128"/>
      <c r="DD443" s="128"/>
    </row>
    <row r="444" spans="1:108" x14ac:dyDescent="0.25">
      <c r="A444" s="127" t="s">
        <v>767</v>
      </c>
      <c r="B444" s="127" t="s">
        <v>700</v>
      </c>
      <c r="C444" s="127" t="s">
        <v>734</v>
      </c>
      <c r="D444" s="127" t="s">
        <v>762</v>
      </c>
      <c r="E444" s="127" t="s">
        <v>761</v>
      </c>
      <c r="F444" s="1" t="s">
        <v>766</v>
      </c>
      <c r="G444" s="1" t="s">
        <v>696</v>
      </c>
      <c r="H444" s="126">
        <v>25</v>
      </c>
      <c r="I444" s="126">
        <v>52.08</v>
      </c>
      <c r="J444" s="126">
        <v>79.17</v>
      </c>
      <c r="K444" s="126">
        <v>106.25</v>
      </c>
      <c r="L444" s="126">
        <v>133.33000000000001</v>
      </c>
      <c r="M444" s="126">
        <v>160.41999999999999</v>
      </c>
      <c r="N444" s="126">
        <v>187.5</v>
      </c>
      <c r="O444" s="115">
        <v>0</v>
      </c>
      <c r="P444" s="126">
        <v>0</v>
      </c>
      <c r="Q444" s="126">
        <v>0</v>
      </c>
      <c r="R444" s="126">
        <v>0</v>
      </c>
      <c r="S444" s="126">
        <v>0</v>
      </c>
      <c r="T444" s="126">
        <v>0</v>
      </c>
      <c r="U444" s="126">
        <v>0</v>
      </c>
      <c r="V444" s="126">
        <v>0</v>
      </c>
      <c r="W444" s="126">
        <v>0</v>
      </c>
      <c r="X444" s="126">
        <v>0</v>
      </c>
      <c r="Y444" s="126">
        <v>0</v>
      </c>
      <c r="Z444" s="126">
        <v>0</v>
      </c>
      <c r="AA444" s="126">
        <v>0</v>
      </c>
      <c r="AB444" s="126">
        <v>0</v>
      </c>
      <c r="AC444" s="126">
        <v>0</v>
      </c>
      <c r="AD444" s="115">
        <v>0.05</v>
      </c>
      <c r="AE444" s="115">
        <v>0</v>
      </c>
      <c r="AF444" s="115">
        <v>20</v>
      </c>
      <c r="AG444" s="115">
        <v>20</v>
      </c>
      <c r="AH444" s="125">
        <v>1</v>
      </c>
      <c r="AI444" s="125" t="s">
        <v>694</v>
      </c>
      <c r="AJ444" s="125" t="s">
        <v>695</v>
      </c>
      <c r="AK444" s="125"/>
      <c r="AL444" s="124"/>
      <c r="AM444" s="124"/>
      <c r="AN444" s="124"/>
      <c r="AO444" s="124"/>
      <c r="AP444" s="124"/>
      <c r="AQ444" s="124"/>
      <c r="AR444" s="123"/>
      <c r="AS444" s="123"/>
      <c r="AT444" s="123"/>
      <c r="AU444" s="122"/>
      <c r="AV444" s="122"/>
      <c r="AW444" s="122"/>
      <c r="AX444" s="120" t="s">
        <v>694</v>
      </c>
      <c r="AY444" s="120"/>
      <c r="AZ444" s="121"/>
      <c r="BA444" s="120"/>
      <c r="BB444" s="120"/>
      <c r="BC444" s="120"/>
      <c r="BD444" s="120"/>
      <c r="BE444" s="120"/>
      <c r="BF444" s="120"/>
      <c r="BG444" s="119"/>
      <c r="BH444" s="119"/>
      <c r="BI444" s="119"/>
      <c r="BJ444" s="119"/>
      <c r="BK444" s="118">
        <v>1</v>
      </c>
      <c r="BL444" s="118">
        <f t="shared" si="148"/>
        <v>1</v>
      </c>
      <c r="BM444" s="117"/>
      <c r="BN444" s="116">
        <v>0</v>
      </c>
      <c r="BO444" s="115"/>
      <c r="BP444" s="115"/>
      <c r="BQ444" s="115"/>
      <c r="BR444" s="115"/>
      <c r="BS444" s="115"/>
      <c r="BT444" s="115"/>
      <c r="BU444" s="114">
        <f t="shared" si="149"/>
        <v>0</v>
      </c>
      <c r="BV444" s="114"/>
      <c r="BW444" s="114"/>
      <c r="BX444" s="114"/>
      <c r="BY444" s="114"/>
      <c r="BZ444" s="114"/>
      <c r="CA444" s="114"/>
      <c r="CB444" s="113">
        <v>0.19500000000000001</v>
      </c>
      <c r="CC444" s="113">
        <v>0.37158485484745568</v>
      </c>
      <c r="CD444" s="113">
        <v>0.54816970969491141</v>
      </c>
      <c r="CE444" s="113">
        <v>0.72475456454236709</v>
      </c>
      <c r="CF444" s="113">
        <v>0.90133941938982276</v>
      </c>
      <c r="CG444" s="113">
        <v>1.0779242742372785</v>
      </c>
      <c r="CH444" s="113">
        <v>1.2545091290847341</v>
      </c>
      <c r="CI444" s="112" t="s">
        <v>706</v>
      </c>
      <c r="CJ444" s="111"/>
      <c r="CK444" s="111"/>
      <c r="CL444" s="111"/>
      <c r="CM444" s="111"/>
      <c r="CN444" s="111"/>
      <c r="CO444" s="111"/>
      <c r="CP444" s="111"/>
      <c r="CQ444" s="111"/>
      <c r="CR444" s="110"/>
      <c r="CS444" s="110"/>
      <c r="CT444" s="110"/>
      <c r="CU444" s="110"/>
      <c r="CV444" s="110"/>
      <c r="CW444" s="110"/>
      <c r="CX444" s="110"/>
      <c r="CY444" s="110"/>
      <c r="CZ444" s="110"/>
      <c r="DA444" s="110"/>
      <c r="DB444" s="110"/>
      <c r="DC444" s="110"/>
      <c r="DD444" s="110"/>
    </row>
    <row r="445" spans="1:108" x14ac:dyDescent="0.25">
      <c r="A445" s="146" t="s">
        <v>765</v>
      </c>
      <c r="B445" s="146" t="s">
        <v>700</v>
      </c>
      <c r="C445" s="146" t="s">
        <v>734</v>
      </c>
      <c r="D445" s="146" t="s">
        <v>762</v>
      </c>
      <c r="E445" s="146" t="s">
        <v>761</v>
      </c>
      <c r="F445" s="3" t="s">
        <v>764</v>
      </c>
      <c r="G445" s="3" t="s">
        <v>696</v>
      </c>
      <c r="H445" s="145">
        <v>4750</v>
      </c>
      <c r="I445" s="145">
        <v>4750</v>
      </c>
      <c r="J445" s="145">
        <v>4750</v>
      </c>
      <c r="K445" s="145">
        <v>4750</v>
      </c>
      <c r="L445" s="145">
        <v>4750</v>
      </c>
      <c r="M445" s="145">
        <v>4750</v>
      </c>
      <c r="N445" s="145">
        <v>4750</v>
      </c>
      <c r="O445" s="133">
        <v>0</v>
      </c>
      <c r="P445" s="145">
        <v>0</v>
      </c>
      <c r="Q445" s="145">
        <v>0</v>
      </c>
      <c r="R445" s="145">
        <v>0</v>
      </c>
      <c r="S445" s="145">
        <v>0</v>
      </c>
      <c r="T445" s="145">
        <v>0</v>
      </c>
      <c r="U445" s="145">
        <v>0</v>
      </c>
      <c r="V445" s="145">
        <v>0</v>
      </c>
      <c r="W445" s="145">
        <v>0</v>
      </c>
      <c r="X445" s="145">
        <v>0</v>
      </c>
      <c r="Y445" s="145">
        <v>0</v>
      </c>
      <c r="Z445" s="145">
        <v>0</v>
      </c>
      <c r="AA445" s="145">
        <v>0</v>
      </c>
      <c r="AB445" s="145">
        <v>0</v>
      </c>
      <c r="AC445" s="145">
        <v>0</v>
      </c>
      <c r="AD445" s="133">
        <v>0.05</v>
      </c>
      <c r="AE445" s="133">
        <v>0</v>
      </c>
      <c r="AF445" s="133">
        <v>20</v>
      </c>
      <c r="AG445" s="133">
        <v>20</v>
      </c>
      <c r="AH445" s="144">
        <v>1</v>
      </c>
      <c r="AI445" s="144" t="s">
        <v>694</v>
      </c>
      <c r="AJ445" s="144" t="s">
        <v>695</v>
      </c>
      <c r="AK445" s="144"/>
      <c r="AL445" s="143"/>
      <c r="AM445" s="143"/>
      <c r="AN445" s="143"/>
      <c r="AO445" s="143"/>
      <c r="AP445" s="143"/>
      <c r="AQ445" s="143"/>
      <c r="AR445" s="142"/>
      <c r="AS445" s="142"/>
      <c r="AT445" s="142"/>
      <c r="AU445" s="141"/>
      <c r="AV445" s="141"/>
      <c r="AW445" s="141"/>
      <c r="AX445" s="140" t="s">
        <v>694</v>
      </c>
      <c r="AY445" s="140"/>
      <c r="AZ445" s="139"/>
      <c r="BA445" s="138"/>
      <c r="BB445" s="138"/>
      <c r="BC445" s="138"/>
      <c r="BD445" s="138"/>
      <c r="BE445" s="138"/>
      <c r="BF445" s="138"/>
      <c r="BG445" s="137"/>
      <c r="BH445" s="137"/>
      <c r="BI445" s="137"/>
      <c r="BJ445" s="137"/>
      <c r="BK445" s="136">
        <v>1</v>
      </c>
      <c r="BL445" s="136">
        <f t="shared" si="148"/>
        <v>1</v>
      </c>
      <c r="BM445" s="135"/>
      <c r="BN445" s="134">
        <v>0</v>
      </c>
      <c r="BO445" s="133"/>
      <c r="BP445" s="133"/>
      <c r="BQ445" s="133"/>
      <c r="BR445" s="133"/>
      <c r="BS445" s="133"/>
      <c r="BT445" s="133"/>
      <c r="BU445" s="132">
        <f t="shared" si="149"/>
        <v>0</v>
      </c>
      <c r="BV445" s="132"/>
      <c r="BW445" s="132"/>
      <c r="BX445" s="132"/>
      <c r="BY445" s="132"/>
      <c r="BZ445" s="132"/>
      <c r="CA445" s="132"/>
      <c r="CB445" s="131">
        <v>0.39</v>
      </c>
      <c r="CC445" s="131">
        <v>0.4107784019886998</v>
      </c>
      <c r="CD445" s="131">
        <v>0.43155680397739959</v>
      </c>
      <c r="CE445" s="131">
        <v>0.45233520596609939</v>
      </c>
      <c r="CF445" s="131">
        <v>0.47311360795479918</v>
      </c>
      <c r="CG445" s="131">
        <v>0.49389200994349897</v>
      </c>
      <c r="CH445" s="131">
        <v>0.51467041193219865</v>
      </c>
      <c r="CI445" s="130" t="s">
        <v>706</v>
      </c>
      <c r="CJ445" s="129"/>
      <c r="CK445" s="129"/>
      <c r="CL445" s="129"/>
      <c r="CM445" s="129"/>
      <c r="CN445" s="129"/>
      <c r="CO445" s="129"/>
      <c r="CP445" s="129"/>
      <c r="CQ445" s="129"/>
      <c r="CR445" s="128"/>
      <c r="CS445" s="128"/>
      <c r="CT445" s="128"/>
      <c r="CU445" s="128"/>
      <c r="CV445" s="128"/>
      <c r="CW445" s="128"/>
      <c r="CX445" s="128"/>
      <c r="CY445" s="128"/>
      <c r="CZ445" s="128"/>
      <c r="DA445" s="128"/>
      <c r="DB445" s="128"/>
      <c r="DC445" s="128"/>
      <c r="DD445" s="128"/>
    </row>
    <row r="446" spans="1:108" x14ac:dyDescent="0.25">
      <c r="A446" s="127" t="s">
        <v>763</v>
      </c>
      <c r="B446" s="127" t="s">
        <v>700</v>
      </c>
      <c r="C446" s="127" t="s">
        <v>734</v>
      </c>
      <c r="D446" s="127" t="s">
        <v>762</v>
      </c>
      <c r="E446" s="127" t="s">
        <v>761</v>
      </c>
      <c r="F446" s="1" t="s">
        <v>760</v>
      </c>
      <c r="G446" s="1" t="s">
        <v>696</v>
      </c>
      <c r="H446" s="126">
        <v>125</v>
      </c>
      <c r="I446" s="126">
        <v>125</v>
      </c>
      <c r="J446" s="126">
        <v>125</v>
      </c>
      <c r="K446" s="126">
        <v>125</v>
      </c>
      <c r="L446" s="126">
        <v>125</v>
      </c>
      <c r="M446" s="126">
        <v>125</v>
      </c>
      <c r="N446" s="126">
        <v>125</v>
      </c>
      <c r="O446" s="115">
        <v>0</v>
      </c>
      <c r="P446" s="126">
        <v>0</v>
      </c>
      <c r="Q446" s="126">
        <v>0</v>
      </c>
      <c r="R446" s="126">
        <v>0</v>
      </c>
      <c r="S446" s="126">
        <v>0</v>
      </c>
      <c r="T446" s="126">
        <v>0</v>
      </c>
      <c r="U446" s="126">
        <v>0</v>
      </c>
      <c r="V446" s="126">
        <v>0</v>
      </c>
      <c r="W446" s="126">
        <v>0</v>
      </c>
      <c r="X446" s="126">
        <v>0</v>
      </c>
      <c r="Y446" s="126">
        <v>0</v>
      </c>
      <c r="Z446" s="126">
        <v>0</v>
      </c>
      <c r="AA446" s="126">
        <v>0</v>
      </c>
      <c r="AB446" s="126">
        <v>0</v>
      </c>
      <c r="AC446" s="126">
        <v>0</v>
      </c>
      <c r="AD446" s="115">
        <v>0.05</v>
      </c>
      <c r="AE446" s="115">
        <v>0</v>
      </c>
      <c r="AF446" s="115">
        <v>20</v>
      </c>
      <c r="AG446" s="115">
        <v>20</v>
      </c>
      <c r="AH446" s="125">
        <v>1</v>
      </c>
      <c r="AI446" s="125" t="s">
        <v>694</v>
      </c>
      <c r="AJ446" s="125" t="s">
        <v>695</v>
      </c>
      <c r="AK446" s="125"/>
      <c r="AL446" s="124"/>
      <c r="AM446" s="124"/>
      <c r="AN446" s="124"/>
      <c r="AO446" s="124"/>
      <c r="AP446" s="124"/>
      <c r="AQ446" s="124"/>
      <c r="AR446" s="123"/>
      <c r="AS446" s="123"/>
      <c r="AT446" s="123"/>
      <c r="AU446" s="122"/>
      <c r="AV446" s="122"/>
      <c r="AW446" s="122"/>
      <c r="AX446" s="120" t="s">
        <v>694</v>
      </c>
      <c r="AY446" s="120"/>
      <c r="AZ446" s="121"/>
      <c r="BA446" s="120"/>
      <c r="BB446" s="120"/>
      <c r="BC446" s="120"/>
      <c r="BD446" s="120"/>
      <c r="BE446" s="120"/>
      <c r="BF446" s="120"/>
      <c r="BG446" s="119"/>
      <c r="BH446" s="119"/>
      <c r="BI446" s="119"/>
      <c r="BJ446" s="119"/>
      <c r="BK446" s="118">
        <v>1</v>
      </c>
      <c r="BL446" s="118">
        <f t="shared" si="148"/>
        <v>1</v>
      </c>
      <c r="BM446" s="117"/>
      <c r="BN446" s="116">
        <v>0</v>
      </c>
      <c r="BO446" s="115"/>
      <c r="BP446" s="115"/>
      <c r="BQ446" s="115"/>
      <c r="BR446" s="115"/>
      <c r="BS446" s="115"/>
      <c r="BT446" s="115"/>
      <c r="BU446" s="114">
        <f t="shared" si="149"/>
        <v>0</v>
      </c>
      <c r="BV446" s="114"/>
      <c r="BW446" s="114"/>
      <c r="BX446" s="114"/>
      <c r="BY446" s="114"/>
      <c r="BZ446" s="114"/>
      <c r="CA446" s="114"/>
      <c r="CB446" s="113">
        <v>0.9880000000000001</v>
      </c>
      <c r="CC446" s="113">
        <v>0.85458333333333347</v>
      </c>
      <c r="CD446" s="113">
        <v>0.72116666666666673</v>
      </c>
      <c r="CE446" s="113">
        <v>0.58774999999999999</v>
      </c>
      <c r="CF446" s="113">
        <v>0.45433333333333331</v>
      </c>
      <c r="CG446" s="113">
        <v>0.32091666666666663</v>
      </c>
      <c r="CH446" s="113">
        <v>0.1875</v>
      </c>
      <c r="CI446" s="112" t="s">
        <v>706</v>
      </c>
      <c r="CJ446" s="111"/>
      <c r="CK446" s="111"/>
      <c r="CL446" s="111"/>
      <c r="CM446" s="111"/>
      <c r="CN446" s="111"/>
      <c r="CO446" s="111"/>
      <c r="CP446" s="111"/>
      <c r="CQ446" s="111"/>
      <c r="CR446" s="110"/>
      <c r="CS446" s="110"/>
      <c r="CT446" s="110"/>
      <c r="CU446" s="110"/>
      <c r="CV446" s="110"/>
      <c r="CW446" s="110"/>
      <c r="CX446" s="110"/>
      <c r="CY446" s="110"/>
      <c r="CZ446" s="110"/>
      <c r="DA446" s="110"/>
      <c r="DB446" s="110"/>
      <c r="DC446" s="110"/>
      <c r="DD446" s="110"/>
    </row>
    <row r="447" spans="1:108" x14ac:dyDescent="0.25">
      <c r="A447" s="146" t="s">
        <v>759</v>
      </c>
      <c r="B447" s="146" t="s">
        <v>700</v>
      </c>
      <c r="C447" s="146" t="s">
        <v>734</v>
      </c>
      <c r="D447" s="146" t="s">
        <v>744</v>
      </c>
      <c r="E447" s="146" t="s">
        <v>743</v>
      </c>
      <c r="F447" s="3" t="s">
        <v>758</v>
      </c>
      <c r="G447" s="3" t="s">
        <v>696</v>
      </c>
      <c r="H447" s="145">
        <v>0</v>
      </c>
      <c r="I447" s="145">
        <v>0</v>
      </c>
      <c r="J447" s="145">
        <v>0</v>
      </c>
      <c r="K447" s="145">
        <v>0</v>
      </c>
      <c r="L447" s="145">
        <v>0</v>
      </c>
      <c r="M447" s="145">
        <v>0</v>
      </c>
      <c r="N447" s="145">
        <v>0</v>
      </c>
      <c r="O447" s="133">
        <v>0</v>
      </c>
      <c r="P447" s="145">
        <v>0</v>
      </c>
      <c r="Q447" s="145">
        <v>0</v>
      </c>
      <c r="R447" s="145">
        <v>0</v>
      </c>
      <c r="S447" s="145">
        <v>0</v>
      </c>
      <c r="T447" s="145">
        <v>0</v>
      </c>
      <c r="U447" s="145">
        <v>0</v>
      </c>
      <c r="V447" s="145">
        <v>0</v>
      </c>
      <c r="W447" s="145">
        <v>0</v>
      </c>
      <c r="X447" s="145">
        <v>0</v>
      </c>
      <c r="Y447" s="145">
        <v>0</v>
      </c>
      <c r="Z447" s="145">
        <v>0</v>
      </c>
      <c r="AA447" s="145">
        <v>0</v>
      </c>
      <c r="AB447" s="145">
        <v>0</v>
      </c>
      <c r="AC447" s="145">
        <v>0</v>
      </c>
      <c r="AD447" s="133">
        <v>0.05</v>
      </c>
      <c r="AE447" s="133">
        <v>0</v>
      </c>
      <c r="AF447" s="133">
        <v>1</v>
      </c>
      <c r="AG447" s="133">
        <v>1</v>
      </c>
      <c r="AH447" s="144">
        <v>1</v>
      </c>
      <c r="AI447" s="144" t="s">
        <v>694</v>
      </c>
      <c r="AJ447" s="144" t="s">
        <v>695</v>
      </c>
      <c r="AK447" s="144"/>
      <c r="AL447" s="143"/>
      <c r="AM447" s="143"/>
      <c r="AN447" s="143"/>
      <c r="AO447" s="143"/>
      <c r="AP447" s="143"/>
      <c r="AQ447" s="143"/>
      <c r="AR447" s="142"/>
      <c r="AS447" s="142"/>
      <c r="AT447" s="142"/>
      <c r="AU447" s="141"/>
      <c r="AV447" s="141"/>
      <c r="AW447" s="141"/>
      <c r="AX447" s="140" t="s">
        <v>694</v>
      </c>
      <c r="AY447" s="140"/>
      <c r="AZ447" s="139"/>
      <c r="BA447" s="138"/>
      <c r="BB447" s="138"/>
      <c r="BC447" s="138"/>
      <c r="BD447" s="138"/>
      <c r="BE447" s="138"/>
      <c r="BF447" s="138"/>
      <c r="BG447" s="137"/>
      <c r="BH447" s="137"/>
      <c r="BI447" s="137"/>
      <c r="BJ447" s="137"/>
      <c r="BK447" s="136">
        <v>0</v>
      </c>
      <c r="BL447" s="136">
        <f t="shared" si="148"/>
        <v>0</v>
      </c>
      <c r="BM447" s="135"/>
      <c r="BN447" s="134"/>
      <c r="BO447" s="133"/>
      <c r="BP447" s="133"/>
      <c r="BQ447" s="133"/>
      <c r="BR447" s="133"/>
      <c r="BS447" s="133"/>
      <c r="BT447" s="133"/>
      <c r="BU447" s="132">
        <f t="shared" si="149"/>
        <v>0</v>
      </c>
      <c r="BV447" s="132"/>
      <c r="BW447" s="132"/>
      <c r="BX447" s="132"/>
      <c r="BY447" s="132"/>
      <c r="BZ447" s="132"/>
      <c r="CA447" s="132"/>
      <c r="CB447" s="131">
        <v>6.8000000000000007</v>
      </c>
      <c r="CC447" s="131">
        <v>6.551333333333333</v>
      </c>
      <c r="CD447" s="131">
        <v>6.3064042666666662</v>
      </c>
      <c r="CE447" s="131">
        <v>6.064605932314624</v>
      </c>
      <c r="CF447" s="131">
        <v>5.8254573390906179</v>
      </c>
      <c r="CG447" s="131">
        <v>5.5885720687196923</v>
      </c>
      <c r="CH447" s="131">
        <v>5.3536359312043418</v>
      </c>
      <c r="CI447" s="130" t="s">
        <v>706</v>
      </c>
      <c r="CJ447" s="129"/>
      <c r="CK447" s="129"/>
      <c r="CL447" s="129"/>
      <c r="CM447" s="129"/>
      <c r="CN447" s="129"/>
      <c r="CO447" s="129"/>
      <c r="CP447" s="129"/>
      <c r="CQ447" s="129"/>
      <c r="CR447" s="128"/>
      <c r="CS447" s="128"/>
      <c r="CT447" s="128"/>
      <c r="CU447" s="128"/>
      <c r="CV447" s="128"/>
      <c r="CW447" s="128"/>
      <c r="CX447" s="128"/>
      <c r="CY447" s="128"/>
      <c r="CZ447" s="128"/>
      <c r="DA447" s="128"/>
      <c r="DB447" s="128"/>
      <c r="DC447" s="128"/>
      <c r="DD447" s="128"/>
    </row>
    <row r="448" spans="1:108" x14ac:dyDescent="0.25">
      <c r="A448" s="127" t="s">
        <v>757</v>
      </c>
      <c r="B448" s="127" t="s">
        <v>700</v>
      </c>
      <c r="C448" s="127" t="s">
        <v>734</v>
      </c>
      <c r="D448" s="127" t="s">
        <v>744</v>
      </c>
      <c r="E448" s="127" t="s">
        <v>743</v>
      </c>
      <c r="F448" s="1" t="s">
        <v>756</v>
      </c>
      <c r="G448" s="1" t="s">
        <v>696</v>
      </c>
      <c r="H448" s="126">
        <v>25</v>
      </c>
      <c r="I448" s="126">
        <v>31.25</v>
      </c>
      <c r="J448" s="126">
        <v>37.5</v>
      </c>
      <c r="K448" s="126">
        <v>43.75</v>
      </c>
      <c r="L448" s="126">
        <v>50</v>
      </c>
      <c r="M448" s="126">
        <v>56.25</v>
      </c>
      <c r="N448" s="126">
        <v>62.5</v>
      </c>
      <c r="O448" s="115">
        <v>0</v>
      </c>
      <c r="P448" s="126">
        <v>0</v>
      </c>
      <c r="Q448" s="126">
        <v>0</v>
      </c>
      <c r="R448" s="126">
        <v>0</v>
      </c>
      <c r="S448" s="126">
        <v>0</v>
      </c>
      <c r="T448" s="126">
        <v>0</v>
      </c>
      <c r="U448" s="126">
        <v>0</v>
      </c>
      <c r="V448" s="126">
        <v>0</v>
      </c>
      <c r="W448" s="126">
        <v>0</v>
      </c>
      <c r="X448" s="126">
        <v>0</v>
      </c>
      <c r="Y448" s="126">
        <v>0</v>
      </c>
      <c r="Z448" s="126">
        <v>0</v>
      </c>
      <c r="AA448" s="126">
        <v>0</v>
      </c>
      <c r="AB448" s="126">
        <v>0</v>
      </c>
      <c r="AC448" s="126">
        <v>0</v>
      </c>
      <c r="AD448" s="115">
        <v>0.05</v>
      </c>
      <c r="AE448" s="115">
        <v>0</v>
      </c>
      <c r="AF448" s="115">
        <v>20</v>
      </c>
      <c r="AG448" s="115">
        <v>20</v>
      </c>
      <c r="AH448" s="125">
        <v>1</v>
      </c>
      <c r="AI448" s="125" t="s">
        <v>694</v>
      </c>
      <c r="AJ448" s="125" t="s">
        <v>695</v>
      </c>
      <c r="AK448" s="125"/>
      <c r="AL448" s="124"/>
      <c r="AM448" s="124"/>
      <c r="AN448" s="124"/>
      <c r="AO448" s="124"/>
      <c r="AP448" s="124"/>
      <c r="AQ448" s="124"/>
      <c r="AR448" s="123"/>
      <c r="AS448" s="123"/>
      <c r="AT448" s="123"/>
      <c r="AU448" s="122"/>
      <c r="AV448" s="122"/>
      <c r="AW448" s="122"/>
      <c r="AX448" s="120" t="s">
        <v>694</v>
      </c>
      <c r="AY448" s="120"/>
      <c r="AZ448" s="121"/>
      <c r="BA448" s="120"/>
      <c r="BB448" s="120"/>
      <c r="BC448" s="120"/>
      <c r="BD448" s="120"/>
      <c r="BE448" s="120"/>
      <c r="BF448" s="120"/>
      <c r="BG448" s="119"/>
      <c r="BH448" s="119"/>
      <c r="BI448" s="119"/>
      <c r="BJ448" s="119"/>
      <c r="BK448" s="118">
        <v>1</v>
      </c>
      <c r="BL448" s="118">
        <f t="shared" si="148"/>
        <v>1</v>
      </c>
      <c r="BM448" s="117"/>
      <c r="BN448" s="116">
        <v>0</v>
      </c>
      <c r="BO448" s="115"/>
      <c r="BP448" s="115"/>
      <c r="BQ448" s="115"/>
      <c r="BR448" s="115"/>
      <c r="BS448" s="115"/>
      <c r="BT448" s="115"/>
      <c r="BU448" s="114">
        <f t="shared" si="149"/>
        <v>0</v>
      </c>
      <c r="BV448" s="114"/>
      <c r="BW448" s="114"/>
      <c r="BX448" s="114"/>
      <c r="BY448" s="114"/>
      <c r="BZ448" s="114"/>
      <c r="CA448" s="114"/>
      <c r="CB448" s="113">
        <v>6.2000000000000006E-2</v>
      </c>
      <c r="CC448" s="113">
        <v>0.11016666666666668</v>
      </c>
      <c r="CD448" s="113">
        <v>0.15833333333333335</v>
      </c>
      <c r="CE448" s="113">
        <v>0.20650000000000002</v>
      </c>
      <c r="CF448" s="113">
        <v>0.25466666666666671</v>
      </c>
      <c r="CG448" s="113">
        <v>0.3028333333333334</v>
      </c>
      <c r="CH448" s="113">
        <v>0.35100000000000003</v>
      </c>
      <c r="CI448" s="112" t="s">
        <v>693</v>
      </c>
      <c r="CJ448" s="111"/>
      <c r="CK448" s="111"/>
      <c r="CL448" s="111"/>
      <c r="CM448" s="111"/>
      <c r="CN448" s="111"/>
      <c r="CO448" s="111"/>
      <c r="CP448" s="111"/>
      <c r="CQ448" s="111"/>
      <c r="CR448" s="110"/>
      <c r="CS448" s="110"/>
      <c r="CT448" s="110"/>
      <c r="CU448" s="110"/>
      <c r="CV448" s="110"/>
      <c r="CW448" s="110"/>
      <c r="CX448" s="110"/>
      <c r="CY448" s="110"/>
      <c r="CZ448" s="110"/>
      <c r="DA448" s="110"/>
      <c r="DB448" s="110"/>
      <c r="DC448" s="110"/>
      <c r="DD448" s="110"/>
    </row>
    <row r="449" spans="1:108" x14ac:dyDescent="0.25">
      <c r="A449" s="146" t="s">
        <v>755</v>
      </c>
      <c r="B449" s="146" t="s">
        <v>700</v>
      </c>
      <c r="C449" s="146" t="s">
        <v>734</v>
      </c>
      <c r="D449" s="146" t="s">
        <v>744</v>
      </c>
      <c r="E449" s="146" t="s">
        <v>743</v>
      </c>
      <c r="F449" s="3" t="s">
        <v>754</v>
      </c>
      <c r="G449" s="3" t="s">
        <v>696</v>
      </c>
      <c r="H449" s="145">
        <v>812.5</v>
      </c>
      <c r="I449" s="145">
        <v>843.75</v>
      </c>
      <c r="J449" s="145">
        <v>875</v>
      </c>
      <c r="K449" s="145">
        <v>906.25</v>
      </c>
      <c r="L449" s="145">
        <v>937.5</v>
      </c>
      <c r="M449" s="145">
        <v>968.75</v>
      </c>
      <c r="N449" s="145">
        <v>1000</v>
      </c>
      <c r="O449" s="133">
        <v>0</v>
      </c>
      <c r="P449" s="145">
        <v>0</v>
      </c>
      <c r="Q449" s="145">
        <v>0</v>
      </c>
      <c r="R449" s="145">
        <v>0</v>
      </c>
      <c r="S449" s="145">
        <v>0</v>
      </c>
      <c r="T449" s="145">
        <v>0</v>
      </c>
      <c r="U449" s="145">
        <v>0</v>
      </c>
      <c r="V449" s="145">
        <v>0</v>
      </c>
      <c r="W449" s="145">
        <v>0</v>
      </c>
      <c r="X449" s="145">
        <v>0</v>
      </c>
      <c r="Y449" s="145">
        <v>0</v>
      </c>
      <c r="Z449" s="145">
        <v>0</v>
      </c>
      <c r="AA449" s="145">
        <v>0</v>
      </c>
      <c r="AB449" s="145">
        <v>0</v>
      </c>
      <c r="AC449" s="145">
        <v>0</v>
      </c>
      <c r="AD449" s="133">
        <v>0.05</v>
      </c>
      <c r="AE449" s="133">
        <v>0</v>
      </c>
      <c r="AF449" s="133">
        <v>20</v>
      </c>
      <c r="AG449" s="133">
        <v>20</v>
      </c>
      <c r="AH449" s="144">
        <v>1</v>
      </c>
      <c r="AI449" s="144" t="s">
        <v>694</v>
      </c>
      <c r="AJ449" s="144" t="s">
        <v>695</v>
      </c>
      <c r="AK449" s="144"/>
      <c r="AL449" s="143"/>
      <c r="AM449" s="143"/>
      <c r="AN449" s="143"/>
      <c r="AO449" s="143"/>
      <c r="AP449" s="143"/>
      <c r="AQ449" s="143"/>
      <c r="AR449" s="142"/>
      <c r="AS449" s="142"/>
      <c r="AT449" s="142"/>
      <c r="AU449" s="141"/>
      <c r="AV449" s="141"/>
      <c r="AW449" s="141"/>
      <c r="AX449" s="140" t="s">
        <v>694</v>
      </c>
      <c r="AY449" s="140"/>
      <c r="AZ449" s="139"/>
      <c r="BA449" s="138"/>
      <c r="BB449" s="138"/>
      <c r="BC449" s="138"/>
      <c r="BD449" s="138"/>
      <c r="BE449" s="138"/>
      <c r="BF449" s="138"/>
      <c r="BG449" s="137"/>
      <c r="BH449" s="137"/>
      <c r="BI449" s="137"/>
      <c r="BJ449" s="137"/>
      <c r="BK449" s="136">
        <v>1</v>
      </c>
      <c r="BL449" s="136">
        <f t="shared" si="148"/>
        <v>1</v>
      </c>
      <c r="BM449" s="135"/>
      <c r="BN449" s="134">
        <v>0</v>
      </c>
      <c r="BO449" s="133"/>
      <c r="BP449" s="133"/>
      <c r="BQ449" s="133"/>
      <c r="BR449" s="133"/>
      <c r="BS449" s="133"/>
      <c r="BT449" s="133"/>
      <c r="BU449" s="132">
        <f t="shared" si="149"/>
        <v>0</v>
      </c>
      <c r="BV449" s="132"/>
      <c r="BW449" s="132"/>
      <c r="BX449" s="132"/>
      <c r="BY449" s="132"/>
      <c r="BZ449" s="132"/>
      <c r="CA449" s="132"/>
      <c r="CB449" s="131">
        <v>0.15500000000000003</v>
      </c>
      <c r="CC449" s="131">
        <v>0.2506666666666667</v>
      </c>
      <c r="CD449" s="131">
        <v>0.34633333333333338</v>
      </c>
      <c r="CE449" s="131">
        <v>0.44200000000000006</v>
      </c>
      <c r="CF449" s="131">
        <v>0.53766666666666674</v>
      </c>
      <c r="CG449" s="131">
        <v>0.63333333333333341</v>
      </c>
      <c r="CH449" s="131">
        <v>0.72900000000000009</v>
      </c>
      <c r="CI449" s="130" t="s">
        <v>706</v>
      </c>
      <c r="CJ449" s="129"/>
      <c r="CK449" s="129"/>
      <c r="CL449" s="129"/>
      <c r="CM449" s="129"/>
      <c r="CN449" s="129"/>
      <c r="CO449" s="129"/>
      <c r="CP449" s="129"/>
      <c r="CQ449" s="129"/>
      <c r="CR449" s="128"/>
      <c r="CS449" s="128"/>
      <c r="CT449" s="128"/>
      <c r="CU449" s="128"/>
      <c r="CV449" s="128"/>
      <c r="CW449" s="128"/>
      <c r="CX449" s="128"/>
      <c r="CY449" s="128"/>
      <c r="CZ449" s="128"/>
      <c r="DA449" s="128"/>
      <c r="DB449" s="128"/>
      <c r="DC449" s="128"/>
      <c r="DD449" s="128"/>
    </row>
    <row r="450" spans="1:108" x14ac:dyDescent="0.25">
      <c r="A450" s="127" t="s">
        <v>753</v>
      </c>
      <c r="B450" s="127" t="s">
        <v>700</v>
      </c>
      <c r="C450" s="127" t="s">
        <v>734</v>
      </c>
      <c r="D450" s="127" t="s">
        <v>744</v>
      </c>
      <c r="E450" s="127" t="s">
        <v>743</v>
      </c>
      <c r="F450" s="1" t="s">
        <v>752</v>
      </c>
      <c r="G450" s="1" t="s">
        <v>696</v>
      </c>
      <c r="H450" s="126">
        <v>4750</v>
      </c>
      <c r="I450" s="126">
        <v>4750</v>
      </c>
      <c r="J450" s="126">
        <v>4750</v>
      </c>
      <c r="K450" s="126">
        <v>4750</v>
      </c>
      <c r="L450" s="126">
        <v>4750</v>
      </c>
      <c r="M450" s="126">
        <v>4750</v>
      </c>
      <c r="N450" s="126">
        <v>4750</v>
      </c>
      <c r="O450" s="115">
        <v>0</v>
      </c>
      <c r="P450" s="126">
        <v>0</v>
      </c>
      <c r="Q450" s="126">
        <v>0</v>
      </c>
      <c r="R450" s="126">
        <v>0</v>
      </c>
      <c r="S450" s="126">
        <v>0</v>
      </c>
      <c r="T450" s="126">
        <v>0</v>
      </c>
      <c r="U450" s="126">
        <v>0</v>
      </c>
      <c r="V450" s="126">
        <v>0</v>
      </c>
      <c r="W450" s="126">
        <v>0</v>
      </c>
      <c r="X450" s="126">
        <v>0</v>
      </c>
      <c r="Y450" s="126">
        <v>0</v>
      </c>
      <c r="Z450" s="126">
        <v>0</v>
      </c>
      <c r="AA450" s="126">
        <v>0</v>
      </c>
      <c r="AB450" s="126">
        <v>0</v>
      </c>
      <c r="AC450" s="126">
        <v>0</v>
      </c>
      <c r="AD450" s="115">
        <v>0.05</v>
      </c>
      <c r="AE450" s="115">
        <v>0</v>
      </c>
      <c r="AF450" s="115">
        <v>20</v>
      </c>
      <c r="AG450" s="115">
        <v>20</v>
      </c>
      <c r="AH450" s="125">
        <v>1</v>
      </c>
      <c r="AI450" s="125" t="s">
        <v>694</v>
      </c>
      <c r="AJ450" s="125" t="s">
        <v>695</v>
      </c>
      <c r="AK450" s="125"/>
      <c r="AL450" s="124"/>
      <c r="AM450" s="124"/>
      <c r="AN450" s="124"/>
      <c r="AO450" s="124"/>
      <c r="AP450" s="124"/>
      <c r="AQ450" s="124"/>
      <c r="AR450" s="123"/>
      <c r="AS450" s="123"/>
      <c r="AT450" s="123"/>
      <c r="AU450" s="122"/>
      <c r="AV450" s="122"/>
      <c r="AW450" s="122"/>
      <c r="AX450" s="120" t="s">
        <v>694</v>
      </c>
      <c r="AY450" s="120"/>
      <c r="AZ450" s="121"/>
      <c r="BA450" s="120"/>
      <c r="BB450" s="120"/>
      <c r="BC450" s="120"/>
      <c r="BD450" s="120"/>
      <c r="BE450" s="120"/>
      <c r="BF450" s="120"/>
      <c r="BG450" s="119"/>
      <c r="BH450" s="119"/>
      <c r="BI450" s="119"/>
      <c r="BJ450" s="119"/>
      <c r="BK450" s="118">
        <v>1</v>
      </c>
      <c r="BL450" s="118">
        <f t="shared" ref="BL450:BL466" si="151">IF(AG450=1,0,1)</f>
        <v>1</v>
      </c>
      <c r="BM450" s="117"/>
      <c r="BN450" s="116">
        <v>0</v>
      </c>
      <c r="BO450" s="115"/>
      <c r="BP450" s="115"/>
      <c r="BQ450" s="115"/>
      <c r="BR450" s="115"/>
      <c r="BS450" s="115"/>
      <c r="BT450" s="115"/>
      <c r="BU450" s="114">
        <f t="shared" si="149"/>
        <v>0</v>
      </c>
      <c r="BV450" s="114"/>
      <c r="BW450" s="114"/>
      <c r="BX450" s="114"/>
      <c r="BY450" s="114"/>
      <c r="BZ450" s="114"/>
      <c r="CA450" s="114"/>
      <c r="CB450" s="113">
        <v>0</v>
      </c>
      <c r="CC450" s="113">
        <v>3.1500000000000007E-2</v>
      </c>
      <c r="CD450" s="113">
        <v>6.3000000000000014E-2</v>
      </c>
      <c r="CE450" s="113">
        <v>9.4500000000000028E-2</v>
      </c>
      <c r="CF450" s="113">
        <v>0.12600000000000003</v>
      </c>
      <c r="CG450" s="113">
        <v>0.15750000000000003</v>
      </c>
      <c r="CH450" s="113">
        <v>0.18900000000000003</v>
      </c>
      <c r="CI450" s="112" t="s">
        <v>706</v>
      </c>
      <c r="CJ450" s="111"/>
      <c r="CK450" s="111"/>
      <c r="CL450" s="111"/>
      <c r="CM450" s="111"/>
      <c r="CN450" s="111"/>
      <c r="CO450" s="111"/>
      <c r="CP450" s="111"/>
      <c r="CQ450" s="111"/>
      <c r="CR450" s="110"/>
      <c r="CS450" s="110"/>
      <c r="CT450" s="110"/>
      <c r="CU450" s="110"/>
      <c r="CV450" s="110"/>
      <c r="CW450" s="110"/>
      <c r="CX450" s="110"/>
      <c r="CY450" s="110"/>
      <c r="CZ450" s="110"/>
      <c r="DA450" s="110"/>
      <c r="DB450" s="110"/>
      <c r="DC450" s="110"/>
      <c r="DD450" s="110"/>
    </row>
    <row r="451" spans="1:108" x14ac:dyDescent="0.25">
      <c r="A451" s="146" t="s">
        <v>751</v>
      </c>
      <c r="B451" s="146" t="s">
        <v>700</v>
      </c>
      <c r="C451" s="146" t="s">
        <v>734</v>
      </c>
      <c r="D451" s="146" t="s">
        <v>744</v>
      </c>
      <c r="E451" s="146" t="s">
        <v>743</v>
      </c>
      <c r="F451" s="3" t="s">
        <v>750</v>
      </c>
      <c r="G451" s="3" t="s">
        <v>696</v>
      </c>
      <c r="H451" s="145">
        <v>187.5</v>
      </c>
      <c r="I451" s="145">
        <v>197.92</v>
      </c>
      <c r="J451" s="145">
        <v>208.33</v>
      </c>
      <c r="K451" s="145">
        <v>218.75</v>
      </c>
      <c r="L451" s="145">
        <v>229.17</v>
      </c>
      <c r="M451" s="145">
        <v>239.58</v>
      </c>
      <c r="N451" s="145">
        <v>250</v>
      </c>
      <c r="O451" s="133">
        <v>0</v>
      </c>
      <c r="P451" s="145">
        <v>0</v>
      </c>
      <c r="Q451" s="145">
        <v>0</v>
      </c>
      <c r="R451" s="145">
        <v>0</v>
      </c>
      <c r="S451" s="145">
        <v>0</v>
      </c>
      <c r="T451" s="145">
        <v>0</v>
      </c>
      <c r="U451" s="145">
        <v>0</v>
      </c>
      <c r="V451" s="145">
        <v>0</v>
      </c>
      <c r="W451" s="145">
        <v>0</v>
      </c>
      <c r="X451" s="145">
        <v>0</v>
      </c>
      <c r="Y451" s="145">
        <v>0</v>
      </c>
      <c r="Z451" s="145">
        <v>0</v>
      </c>
      <c r="AA451" s="145">
        <v>0</v>
      </c>
      <c r="AB451" s="145">
        <v>0</v>
      </c>
      <c r="AC451" s="145">
        <v>0</v>
      </c>
      <c r="AD451" s="133">
        <v>0.05</v>
      </c>
      <c r="AE451" s="133">
        <v>0</v>
      </c>
      <c r="AF451" s="133">
        <v>20</v>
      </c>
      <c r="AG451" s="133">
        <v>20</v>
      </c>
      <c r="AH451" s="144">
        <v>1</v>
      </c>
      <c r="AI451" s="144" t="s">
        <v>694</v>
      </c>
      <c r="AJ451" s="144" t="s">
        <v>695</v>
      </c>
      <c r="AK451" s="144"/>
      <c r="AL451" s="143"/>
      <c r="AM451" s="143"/>
      <c r="AN451" s="143"/>
      <c r="AO451" s="143"/>
      <c r="AP451" s="143"/>
      <c r="AQ451" s="143"/>
      <c r="AR451" s="142"/>
      <c r="AS451" s="142"/>
      <c r="AT451" s="142"/>
      <c r="AU451" s="141"/>
      <c r="AV451" s="141"/>
      <c r="AW451" s="141"/>
      <c r="AX451" s="140" t="s">
        <v>694</v>
      </c>
      <c r="AY451" s="140"/>
      <c r="AZ451" s="139"/>
      <c r="BA451" s="138"/>
      <c r="BB451" s="138"/>
      <c r="BC451" s="138"/>
      <c r="BD451" s="138"/>
      <c r="BE451" s="138"/>
      <c r="BF451" s="138"/>
      <c r="BG451" s="137"/>
      <c r="BH451" s="137"/>
      <c r="BI451" s="137"/>
      <c r="BJ451" s="137"/>
      <c r="BK451" s="136">
        <v>1</v>
      </c>
      <c r="BL451" s="136">
        <f t="shared" si="151"/>
        <v>1</v>
      </c>
      <c r="BM451" s="135"/>
      <c r="BN451" s="134">
        <v>0</v>
      </c>
      <c r="BO451" s="133"/>
      <c r="BP451" s="133"/>
      <c r="BQ451" s="133"/>
      <c r="BR451" s="133"/>
      <c r="BS451" s="133"/>
      <c r="BT451" s="133"/>
      <c r="BU451" s="132">
        <f t="shared" si="149"/>
        <v>0</v>
      </c>
      <c r="BV451" s="132"/>
      <c r="BW451" s="132"/>
      <c r="BX451" s="132"/>
      <c r="BY451" s="132"/>
      <c r="BZ451" s="132"/>
      <c r="CA451" s="132"/>
      <c r="CB451" s="131">
        <v>8.0000000000000016E-2</v>
      </c>
      <c r="CC451" s="131">
        <v>9.3901497133514242E-2</v>
      </c>
      <c r="CD451" s="131">
        <v>0.10780299426702847</v>
      </c>
      <c r="CE451" s="131">
        <v>0.12170449140054269</v>
      </c>
      <c r="CF451" s="131">
        <v>0.13560598853405692</v>
      </c>
      <c r="CG451" s="131">
        <v>0.14950748566757116</v>
      </c>
      <c r="CH451" s="131">
        <v>0.16340898280108537</v>
      </c>
      <c r="CI451" s="130" t="s">
        <v>706</v>
      </c>
      <c r="CJ451" s="129"/>
      <c r="CK451" s="129"/>
      <c r="CL451" s="129"/>
      <c r="CM451" s="129"/>
      <c r="CN451" s="129"/>
      <c r="CO451" s="129"/>
      <c r="CP451" s="129"/>
      <c r="CQ451" s="129"/>
      <c r="CR451" s="128"/>
      <c r="CS451" s="128"/>
      <c r="CT451" s="128"/>
      <c r="CU451" s="128"/>
      <c r="CV451" s="128"/>
      <c r="CW451" s="128"/>
      <c r="CX451" s="128"/>
      <c r="CY451" s="128"/>
      <c r="CZ451" s="128"/>
      <c r="DA451" s="128"/>
      <c r="DB451" s="128"/>
      <c r="DC451" s="128"/>
      <c r="DD451" s="128"/>
    </row>
    <row r="452" spans="1:108" x14ac:dyDescent="0.25">
      <c r="A452" s="127" t="s">
        <v>749</v>
      </c>
      <c r="B452" s="127" t="s">
        <v>700</v>
      </c>
      <c r="C452" s="127" t="s">
        <v>734</v>
      </c>
      <c r="D452" s="127" t="s">
        <v>744</v>
      </c>
      <c r="E452" s="127" t="s">
        <v>743</v>
      </c>
      <c r="F452" s="1" t="s">
        <v>748</v>
      </c>
      <c r="G452" s="1" t="s">
        <v>696</v>
      </c>
      <c r="H452" s="126">
        <v>812.5</v>
      </c>
      <c r="I452" s="126">
        <v>833.33</v>
      </c>
      <c r="J452" s="126">
        <v>854.17</v>
      </c>
      <c r="K452" s="126">
        <v>875</v>
      </c>
      <c r="L452" s="126">
        <v>895.83</v>
      </c>
      <c r="M452" s="126">
        <v>916.67</v>
      </c>
      <c r="N452" s="126">
        <v>937.5</v>
      </c>
      <c r="O452" s="115">
        <v>0</v>
      </c>
      <c r="P452" s="126">
        <v>0</v>
      </c>
      <c r="Q452" s="126">
        <v>0</v>
      </c>
      <c r="R452" s="126">
        <v>0</v>
      </c>
      <c r="S452" s="126">
        <v>0</v>
      </c>
      <c r="T452" s="126">
        <v>0</v>
      </c>
      <c r="U452" s="126">
        <v>0</v>
      </c>
      <c r="V452" s="126">
        <v>0</v>
      </c>
      <c r="W452" s="126">
        <v>0</v>
      </c>
      <c r="X452" s="126">
        <v>0</v>
      </c>
      <c r="Y452" s="126">
        <v>0</v>
      </c>
      <c r="Z452" s="126">
        <v>0</v>
      </c>
      <c r="AA452" s="126">
        <v>0</v>
      </c>
      <c r="AB452" s="126">
        <v>0</v>
      </c>
      <c r="AC452" s="126">
        <v>0</v>
      </c>
      <c r="AD452" s="115">
        <v>0.05</v>
      </c>
      <c r="AE452" s="115">
        <v>0</v>
      </c>
      <c r="AF452" s="115">
        <v>20</v>
      </c>
      <c r="AG452" s="115">
        <v>20</v>
      </c>
      <c r="AH452" s="125">
        <v>1</v>
      </c>
      <c r="AI452" s="125" t="s">
        <v>694</v>
      </c>
      <c r="AJ452" s="125" t="s">
        <v>695</v>
      </c>
      <c r="AK452" s="125"/>
      <c r="AL452" s="124"/>
      <c r="AM452" s="124"/>
      <c r="AN452" s="124"/>
      <c r="AO452" s="124"/>
      <c r="AP452" s="124"/>
      <c r="AQ452" s="124"/>
      <c r="AR452" s="123"/>
      <c r="AS452" s="123"/>
      <c r="AT452" s="123"/>
      <c r="AU452" s="122"/>
      <c r="AV452" s="122"/>
      <c r="AW452" s="122"/>
      <c r="AX452" s="120" t="s">
        <v>694</v>
      </c>
      <c r="AY452" s="120"/>
      <c r="AZ452" s="121"/>
      <c r="BA452" s="120"/>
      <c r="BB452" s="120"/>
      <c r="BC452" s="120"/>
      <c r="BD452" s="120"/>
      <c r="BE452" s="120"/>
      <c r="BF452" s="120"/>
      <c r="BG452" s="119"/>
      <c r="BH452" s="119"/>
      <c r="BI452" s="119"/>
      <c r="BJ452" s="119"/>
      <c r="BK452" s="118">
        <v>1</v>
      </c>
      <c r="BL452" s="118">
        <f t="shared" si="151"/>
        <v>1</v>
      </c>
      <c r="BM452" s="117"/>
      <c r="BN452" s="116">
        <v>0</v>
      </c>
      <c r="BO452" s="115"/>
      <c r="BP452" s="115"/>
      <c r="BQ452" s="115"/>
      <c r="BR452" s="115"/>
      <c r="BS452" s="115"/>
      <c r="BT452" s="115"/>
      <c r="BU452" s="114">
        <f t="shared" si="149"/>
        <v>0</v>
      </c>
      <c r="BV452" s="114"/>
      <c r="BW452" s="114"/>
      <c r="BX452" s="114"/>
      <c r="BY452" s="114"/>
      <c r="BZ452" s="114"/>
      <c r="CA452" s="114"/>
      <c r="CB452" s="113">
        <v>6.4000000000000001E-2</v>
      </c>
      <c r="CC452" s="113">
        <v>6.967423161344187E-2</v>
      </c>
      <c r="CD452" s="113">
        <v>7.5348463226883738E-2</v>
      </c>
      <c r="CE452" s="113">
        <v>8.1022694840325607E-2</v>
      </c>
      <c r="CF452" s="113">
        <v>8.6696926453767476E-2</v>
      </c>
      <c r="CG452" s="113">
        <v>9.2371158067209344E-2</v>
      </c>
      <c r="CH452" s="113">
        <v>9.8045389680651227E-2</v>
      </c>
      <c r="CI452" s="112" t="s">
        <v>706</v>
      </c>
      <c r="CJ452" s="111"/>
      <c r="CK452" s="111"/>
      <c r="CL452" s="111"/>
      <c r="CM452" s="111"/>
      <c r="CN452" s="111"/>
      <c r="CO452" s="111"/>
      <c r="CP452" s="111"/>
      <c r="CQ452" s="111"/>
      <c r="CR452" s="110"/>
      <c r="CS452" s="110"/>
      <c r="CT452" s="110"/>
      <c r="CU452" s="110"/>
      <c r="CV452" s="110"/>
      <c r="CW452" s="110"/>
      <c r="CX452" s="110"/>
      <c r="CY452" s="110"/>
      <c r="CZ452" s="110"/>
      <c r="DA452" s="110"/>
      <c r="DB452" s="110"/>
      <c r="DC452" s="110"/>
      <c r="DD452" s="110"/>
    </row>
    <row r="453" spans="1:108" x14ac:dyDescent="0.25">
      <c r="A453" s="146" t="s">
        <v>747</v>
      </c>
      <c r="B453" s="146" t="s">
        <v>700</v>
      </c>
      <c r="C453" s="146" t="s">
        <v>734</v>
      </c>
      <c r="D453" s="146" t="s">
        <v>744</v>
      </c>
      <c r="E453" s="146" t="s">
        <v>743</v>
      </c>
      <c r="F453" s="3" t="s">
        <v>746</v>
      </c>
      <c r="G453" s="3" t="s">
        <v>696</v>
      </c>
      <c r="H453" s="145">
        <v>4750</v>
      </c>
      <c r="I453" s="145">
        <v>4750</v>
      </c>
      <c r="J453" s="145">
        <v>4750</v>
      </c>
      <c r="K453" s="145">
        <v>4750</v>
      </c>
      <c r="L453" s="145">
        <v>4750</v>
      </c>
      <c r="M453" s="145">
        <v>4750</v>
      </c>
      <c r="N453" s="145">
        <v>4750</v>
      </c>
      <c r="O453" s="133">
        <v>0</v>
      </c>
      <c r="P453" s="145">
        <v>0</v>
      </c>
      <c r="Q453" s="145">
        <v>0</v>
      </c>
      <c r="R453" s="145">
        <v>0</v>
      </c>
      <c r="S453" s="145">
        <v>0</v>
      </c>
      <c r="T453" s="145">
        <v>0</v>
      </c>
      <c r="U453" s="145">
        <v>0</v>
      </c>
      <c r="V453" s="145">
        <v>0</v>
      </c>
      <c r="W453" s="145">
        <v>0</v>
      </c>
      <c r="X453" s="145">
        <v>0</v>
      </c>
      <c r="Y453" s="145">
        <v>0</v>
      </c>
      <c r="Z453" s="145">
        <v>0</v>
      </c>
      <c r="AA453" s="145">
        <v>0</v>
      </c>
      <c r="AB453" s="145">
        <v>0</v>
      </c>
      <c r="AC453" s="145">
        <v>0</v>
      </c>
      <c r="AD453" s="133">
        <v>0.05</v>
      </c>
      <c r="AE453" s="133">
        <v>0</v>
      </c>
      <c r="AF453" s="133">
        <v>20</v>
      </c>
      <c r="AG453" s="133">
        <v>20</v>
      </c>
      <c r="AH453" s="144">
        <v>1</v>
      </c>
      <c r="AI453" s="144" t="s">
        <v>694</v>
      </c>
      <c r="AJ453" s="144" t="s">
        <v>695</v>
      </c>
      <c r="AK453" s="144"/>
      <c r="AL453" s="143"/>
      <c r="AM453" s="143"/>
      <c r="AN453" s="143"/>
      <c r="AO453" s="143"/>
      <c r="AP453" s="143"/>
      <c r="AQ453" s="143"/>
      <c r="AR453" s="142"/>
      <c r="AS453" s="142"/>
      <c r="AT453" s="142"/>
      <c r="AU453" s="141"/>
      <c r="AV453" s="141"/>
      <c r="AW453" s="141"/>
      <c r="AX453" s="140" t="s">
        <v>694</v>
      </c>
      <c r="AY453" s="140"/>
      <c r="AZ453" s="139"/>
      <c r="BA453" s="138"/>
      <c r="BB453" s="138"/>
      <c r="BC453" s="138"/>
      <c r="BD453" s="138"/>
      <c r="BE453" s="138"/>
      <c r="BF453" s="138"/>
      <c r="BG453" s="137"/>
      <c r="BH453" s="137"/>
      <c r="BI453" s="137"/>
      <c r="BJ453" s="137"/>
      <c r="BK453" s="136">
        <v>1</v>
      </c>
      <c r="BL453" s="136">
        <f t="shared" si="151"/>
        <v>1</v>
      </c>
      <c r="BM453" s="135"/>
      <c r="BN453" s="134">
        <v>0</v>
      </c>
      <c r="BO453" s="133"/>
      <c r="BP453" s="133"/>
      <c r="BQ453" s="133"/>
      <c r="BR453" s="133"/>
      <c r="BS453" s="133"/>
      <c r="BT453" s="133"/>
      <c r="BU453" s="132">
        <f t="shared" si="149"/>
        <v>0</v>
      </c>
      <c r="BV453" s="132"/>
      <c r="BW453" s="132"/>
      <c r="BX453" s="132"/>
      <c r="BY453" s="132"/>
      <c r="BZ453" s="132"/>
      <c r="CA453" s="132"/>
      <c r="CB453" s="131">
        <v>0</v>
      </c>
      <c r="CC453" s="131">
        <v>7.6257525307173177E-3</v>
      </c>
      <c r="CD453" s="131">
        <v>1.5251505061434635E-2</v>
      </c>
      <c r="CE453" s="131">
        <v>2.2877257592151954E-2</v>
      </c>
      <c r="CF453" s="131">
        <v>3.0503010122869271E-2</v>
      </c>
      <c r="CG453" s="131">
        <v>3.8128762653586591E-2</v>
      </c>
      <c r="CH453" s="131">
        <v>4.5754515184303908E-2</v>
      </c>
      <c r="CI453" s="130" t="s">
        <v>706</v>
      </c>
      <c r="CJ453" s="129"/>
      <c r="CK453" s="129"/>
      <c r="CL453" s="129"/>
      <c r="CM453" s="129"/>
      <c r="CN453" s="129"/>
      <c r="CO453" s="129"/>
      <c r="CP453" s="129"/>
      <c r="CQ453" s="129"/>
      <c r="CR453" s="128"/>
      <c r="CS453" s="128"/>
      <c r="CT453" s="128"/>
      <c r="CU453" s="128"/>
      <c r="CV453" s="128"/>
      <c r="CW453" s="128"/>
      <c r="CX453" s="128"/>
      <c r="CY453" s="128"/>
      <c r="CZ453" s="128"/>
      <c r="DA453" s="128"/>
      <c r="DB453" s="128"/>
      <c r="DC453" s="128"/>
      <c r="DD453" s="128"/>
    </row>
    <row r="454" spans="1:108" x14ac:dyDescent="0.25">
      <c r="A454" s="127" t="s">
        <v>745</v>
      </c>
      <c r="B454" s="127" t="s">
        <v>700</v>
      </c>
      <c r="C454" s="127" t="s">
        <v>734</v>
      </c>
      <c r="D454" s="127" t="s">
        <v>744</v>
      </c>
      <c r="E454" s="127" t="s">
        <v>743</v>
      </c>
      <c r="F454" s="1" t="s">
        <v>742</v>
      </c>
      <c r="G454" s="1" t="s">
        <v>696</v>
      </c>
      <c r="H454" s="126">
        <v>187.5</v>
      </c>
      <c r="I454" s="126">
        <v>193.75</v>
      </c>
      <c r="J454" s="126">
        <v>200</v>
      </c>
      <c r="K454" s="126">
        <v>206.25</v>
      </c>
      <c r="L454" s="126">
        <v>212.5</v>
      </c>
      <c r="M454" s="126">
        <v>218.75</v>
      </c>
      <c r="N454" s="126">
        <v>225</v>
      </c>
      <c r="O454" s="115">
        <v>0</v>
      </c>
      <c r="P454" s="126">
        <v>0</v>
      </c>
      <c r="Q454" s="126">
        <v>0</v>
      </c>
      <c r="R454" s="126">
        <v>0</v>
      </c>
      <c r="S454" s="126">
        <v>0</v>
      </c>
      <c r="T454" s="126">
        <v>0</v>
      </c>
      <c r="U454" s="126">
        <v>0</v>
      </c>
      <c r="V454" s="126">
        <v>0</v>
      </c>
      <c r="W454" s="126">
        <v>0</v>
      </c>
      <c r="X454" s="126">
        <v>0</v>
      </c>
      <c r="Y454" s="126">
        <v>0</v>
      </c>
      <c r="Z454" s="126">
        <v>0</v>
      </c>
      <c r="AA454" s="126">
        <v>0</v>
      </c>
      <c r="AB454" s="126">
        <v>0</v>
      </c>
      <c r="AC454" s="126">
        <v>0</v>
      </c>
      <c r="AD454" s="115">
        <v>0.05</v>
      </c>
      <c r="AE454" s="115">
        <v>0</v>
      </c>
      <c r="AF454" s="115">
        <v>20</v>
      </c>
      <c r="AG454" s="115">
        <v>20</v>
      </c>
      <c r="AH454" s="125">
        <v>1</v>
      </c>
      <c r="AI454" s="125" t="s">
        <v>694</v>
      </c>
      <c r="AJ454" s="125" t="s">
        <v>695</v>
      </c>
      <c r="AK454" s="125"/>
      <c r="AL454" s="124"/>
      <c r="AM454" s="124"/>
      <c r="AN454" s="124"/>
      <c r="AO454" s="124"/>
      <c r="AP454" s="124"/>
      <c r="AQ454" s="124"/>
      <c r="AR454" s="123"/>
      <c r="AS454" s="123"/>
      <c r="AT454" s="123"/>
      <c r="AU454" s="122"/>
      <c r="AV454" s="122"/>
      <c r="AW454" s="122"/>
      <c r="AX454" s="120" t="s">
        <v>694</v>
      </c>
      <c r="AY454" s="120"/>
      <c r="AZ454" s="121"/>
      <c r="BA454" s="120"/>
      <c r="BB454" s="120"/>
      <c r="BC454" s="120"/>
      <c r="BD454" s="120"/>
      <c r="BE454" s="120"/>
      <c r="BF454" s="120"/>
      <c r="BG454" s="119"/>
      <c r="BH454" s="119"/>
      <c r="BI454" s="119"/>
      <c r="BJ454" s="119"/>
      <c r="BK454" s="118">
        <v>1</v>
      </c>
      <c r="BL454" s="118">
        <f t="shared" si="151"/>
        <v>1</v>
      </c>
      <c r="BM454" s="117"/>
      <c r="BN454" s="116">
        <v>0</v>
      </c>
      <c r="BO454" s="115"/>
      <c r="BP454" s="115"/>
      <c r="BQ454" s="115"/>
      <c r="BR454" s="115"/>
      <c r="BS454" s="115"/>
      <c r="BT454" s="115"/>
      <c r="BU454" s="114">
        <f t="shared" si="149"/>
        <v>0</v>
      </c>
      <c r="BV454" s="114"/>
      <c r="BW454" s="114"/>
      <c r="BX454" s="114"/>
      <c r="BY454" s="114"/>
      <c r="BZ454" s="114"/>
      <c r="CA454" s="114"/>
      <c r="CB454" s="113">
        <v>0.81200000000000006</v>
      </c>
      <c r="CC454" s="113">
        <v>0.95333333333333337</v>
      </c>
      <c r="CD454" s="113">
        <v>1.0946666666666667</v>
      </c>
      <c r="CE454" s="113">
        <v>1.236</v>
      </c>
      <c r="CF454" s="113">
        <v>1.3773333333333333</v>
      </c>
      <c r="CG454" s="113">
        <v>1.5186666666666666</v>
      </c>
      <c r="CH454" s="113">
        <v>1.66</v>
      </c>
      <c r="CI454" s="112" t="s">
        <v>706</v>
      </c>
      <c r="CJ454" s="111"/>
      <c r="CK454" s="111"/>
      <c r="CL454" s="111"/>
      <c r="CM454" s="111"/>
      <c r="CN454" s="111"/>
      <c r="CO454" s="111"/>
      <c r="CP454" s="111"/>
      <c r="CQ454" s="111"/>
      <c r="CR454" s="110"/>
      <c r="CS454" s="110"/>
      <c r="CT454" s="110"/>
      <c r="CU454" s="110"/>
      <c r="CV454" s="110"/>
      <c r="CW454" s="110"/>
      <c r="CX454" s="110"/>
      <c r="CY454" s="110"/>
      <c r="CZ454" s="110"/>
      <c r="DA454" s="110"/>
      <c r="DB454" s="110"/>
      <c r="DC454" s="110"/>
      <c r="DD454" s="110"/>
    </row>
    <row r="455" spans="1:108" x14ac:dyDescent="0.25">
      <c r="A455" s="146" t="s">
        <v>741</v>
      </c>
      <c r="B455" s="146" t="s">
        <v>700</v>
      </c>
      <c r="C455" s="146" t="s">
        <v>734</v>
      </c>
      <c r="D455" s="146" t="s">
        <v>733</v>
      </c>
      <c r="E455" s="146" t="s">
        <v>732</v>
      </c>
      <c r="F455" s="3" t="s">
        <v>740</v>
      </c>
      <c r="G455" s="3" t="s">
        <v>696</v>
      </c>
      <c r="H455" s="145">
        <v>0</v>
      </c>
      <c r="I455" s="145">
        <v>0</v>
      </c>
      <c r="J455" s="145">
        <v>0</v>
      </c>
      <c r="K455" s="145">
        <v>0</v>
      </c>
      <c r="L455" s="145">
        <v>0</v>
      </c>
      <c r="M455" s="145">
        <v>0</v>
      </c>
      <c r="N455" s="145">
        <v>0</v>
      </c>
      <c r="O455" s="133">
        <v>0</v>
      </c>
      <c r="P455" s="145">
        <v>0</v>
      </c>
      <c r="Q455" s="145">
        <v>0</v>
      </c>
      <c r="R455" s="145">
        <v>0</v>
      </c>
      <c r="S455" s="145">
        <v>0</v>
      </c>
      <c r="T455" s="145">
        <v>0</v>
      </c>
      <c r="U455" s="145">
        <v>0</v>
      </c>
      <c r="V455" s="145">
        <v>0</v>
      </c>
      <c r="W455" s="145">
        <v>0</v>
      </c>
      <c r="X455" s="145">
        <v>0</v>
      </c>
      <c r="Y455" s="145">
        <v>0</v>
      </c>
      <c r="Z455" s="145">
        <v>0</v>
      </c>
      <c r="AA455" s="145">
        <v>0</v>
      </c>
      <c r="AB455" s="145">
        <v>0</v>
      </c>
      <c r="AC455" s="145">
        <v>0</v>
      </c>
      <c r="AD455" s="133">
        <v>0.05</v>
      </c>
      <c r="AE455" s="133">
        <v>0</v>
      </c>
      <c r="AF455" s="133">
        <v>1</v>
      </c>
      <c r="AG455" s="133">
        <v>1</v>
      </c>
      <c r="AH455" s="144">
        <v>1</v>
      </c>
      <c r="AI455" s="144" t="s">
        <v>694</v>
      </c>
      <c r="AJ455" s="144" t="s">
        <v>695</v>
      </c>
      <c r="AK455" s="144"/>
      <c r="AL455" s="143"/>
      <c r="AM455" s="143"/>
      <c r="AN455" s="143"/>
      <c r="AO455" s="143"/>
      <c r="AP455" s="143"/>
      <c r="AQ455" s="143"/>
      <c r="AR455" s="142"/>
      <c r="AS455" s="142"/>
      <c r="AT455" s="142"/>
      <c r="AU455" s="141"/>
      <c r="AV455" s="141"/>
      <c r="AW455" s="141"/>
      <c r="AX455" s="140" t="s">
        <v>694</v>
      </c>
      <c r="AY455" s="140"/>
      <c r="AZ455" s="139"/>
      <c r="BA455" s="138"/>
      <c r="BB455" s="138"/>
      <c r="BC455" s="138"/>
      <c r="BD455" s="138"/>
      <c r="BE455" s="138"/>
      <c r="BF455" s="138"/>
      <c r="BG455" s="137"/>
      <c r="BH455" s="137"/>
      <c r="BI455" s="137"/>
      <c r="BJ455" s="137"/>
      <c r="BK455" s="136">
        <v>0</v>
      </c>
      <c r="BL455" s="136">
        <f t="shared" si="151"/>
        <v>0</v>
      </c>
      <c r="BM455" s="135"/>
      <c r="BN455" s="134"/>
      <c r="BO455" s="133"/>
      <c r="BP455" s="133"/>
      <c r="BQ455" s="133"/>
      <c r="BR455" s="133"/>
      <c r="BS455" s="133"/>
      <c r="BT455" s="133"/>
      <c r="BU455" s="132">
        <f t="shared" si="149"/>
        <v>0</v>
      </c>
      <c r="BV455" s="132"/>
      <c r="BW455" s="132"/>
      <c r="BX455" s="132"/>
      <c r="BY455" s="132"/>
      <c r="BZ455" s="132"/>
      <c r="CA455" s="132"/>
      <c r="CB455" s="131">
        <v>1.9</v>
      </c>
      <c r="CC455" s="131">
        <v>1.8666666666666667</v>
      </c>
      <c r="CD455" s="131">
        <v>1.8333333333333335</v>
      </c>
      <c r="CE455" s="131">
        <v>1.8</v>
      </c>
      <c r="CF455" s="131">
        <v>1.7666666666666666</v>
      </c>
      <c r="CG455" s="131">
        <v>1.7333333333333334</v>
      </c>
      <c r="CH455" s="131">
        <v>1.7</v>
      </c>
      <c r="CI455" s="130" t="s">
        <v>706</v>
      </c>
      <c r="CJ455" s="129"/>
      <c r="CK455" s="129"/>
      <c r="CL455" s="129"/>
      <c r="CM455" s="129"/>
      <c r="CN455" s="129"/>
      <c r="CO455" s="129"/>
      <c r="CP455" s="129"/>
      <c r="CQ455" s="129"/>
      <c r="CR455" s="128"/>
      <c r="CS455" s="128"/>
      <c r="CT455" s="128"/>
      <c r="CU455" s="128"/>
      <c r="CV455" s="128"/>
      <c r="CW455" s="128"/>
      <c r="CX455" s="128"/>
      <c r="CY455" s="128"/>
      <c r="CZ455" s="128"/>
      <c r="DA455" s="128"/>
      <c r="DB455" s="128"/>
      <c r="DC455" s="128"/>
      <c r="DD455" s="128"/>
    </row>
    <row r="456" spans="1:108" x14ac:dyDescent="0.25">
      <c r="A456" s="127" t="s">
        <v>739</v>
      </c>
      <c r="B456" s="127" t="s">
        <v>700</v>
      </c>
      <c r="C456" s="127" t="s">
        <v>734</v>
      </c>
      <c r="D456" s="127" t="s">
        <v>733</v>
      </c>
      <c r="E456" s="127" t="s">
        <v>732</v>
      </c>
      <c r="F456" s="1" t="s">
        <v>738</v>
      </c>
      <c r="G456" s="1" t="s">
        <v>696</v>
      </c>
      <c r="H456" s="126">
        <v>120</v>
      </c>
      <c r="I456" s="126">
        <v>122.5</v>
      </c>
      <c r="J456" s="126">
        <v>125</v>
      </c>
      <c r="K456" s="126">
        <v>112.5</v>
      </c>
      <c r="L456" s="126">
        <v>100</v>
      </c>
      <c r="M456" s="126">
        <v>100</v>
      </c>
      <c r="N456" s="126">
        <v>100</v>
      </c>
      <c r="O456" s="115">
        <v>0</v>
      </c>
      <c r="P456" s="126">
        <v>0</v>
      </c>
      <c r="Q456" s="126">
        <v>0</v>
      </c>
      <c r="R456" s="126">
        <v>0</v>
      </c>
      <c r="S456" s="126">
        <v>0</v>
      </c>
      <c r="T456" s="126">
        <v>0</v>
      </c>
      <c r="U456" s="126">
        <v>0</v>
      </c>
      <c r="V456" s="126">
        <v>0</v>
      </c>
      <c r="W456" s="126">
        <v>0</v>
      </c>
      <c r="X456" s="126">
        <v>0</v>
      </c>
      <c r="Y456" s="126">
        <v>0</v>
      </c>
      <c r="Z456" s="126">
        <v>0</v>
      </c>
      <c r="AA456" s="126">
        <v>0</v>
      </c>
      <c r="AB456" s="126">
        <v>0</v>
      </c>
      <c r="AC456" s="126">
        <v>0</v>
      </c>
      <c r="AD456" s="115">
        <v>0.05</v>
      </c>
      <c r="AE456" s="115">
        <v>0</v>
      </c>
      <c r="AF456" s="115">
        <v>20</v>
      </c>
      <c r="AG456" s="115">
        <v>20</v>
      </c>
      <c r="AH456" s="125">
        <v>1</v>
      </c>
      <c r="AI456" s="125" t="s">
        <v>694</v>
      </c>
      <c r="AJ456" s="125" t="s">
        <v>695</v>
      </c>
      <c r="AK456" s="125"/>
      <c r="AL456" s="124"/>
      <c r="AM456" s="124"/>
      <c r="AN456" s="124"/>
      <c r="AO456" s="124"/>
      <c r="AP456" s="124"/>
      <c r="AQ456" s="124"/>
      <c r="AR456" s="123"/>
      <c r="AS456" s="123"/>
      <c r="AT456" s="123"/>
      <c r="AU456" s="122"/>
      <c r="AV456" s="122"/>
      <c r="AW456" s="122"/>
      <c r="AX456" s="120" t="s">
        <v>694</v>
      </c>
      <c r="AY456" s="120"/>
      <c r="AZ456" s="121"/>
      <c r="BA456" s="120"/>
      <c r="BB456" s="120"/>
      <c r="BC456" s="120"/>
      <c r="BD456" s="120"/>
      <c r="BE456" s="120"/>
      <c r="BF456" s="120"/>
      <c r="BG456" s="119"/>
      <c r="BH456" s="119"/>
      <c r="BI456" s="119"/>
      <c r="BJ456" s="119"/>
      <c r="BK456" s="118">
        <v>1</v>
      </c>
      <c r="BL456" s="118">
        <f t="shared" si="151"/>
        <v>1</v>
      </c>
      <c r="BM456" s="117"/>
      <c r="BN456" s="116">
        <v>0</v>
      </c>
      <c r="BO456" s="115"/>
      <c r="BP456" s="115"/>
      <c r="BQ456" s="115"/>
      <c r="BR456" s="115"/>
      <c r="BS456" s="115"/>
      <c r="BT456" s="115"/>
      <c r="BU456" s="114">
        <f t="shared" si="149"/>
        <v>0</v>
      </c>
      <c r="BV456" s="114"/>
      <c r="BW456" s="114"/>
      <c r="BX456" s="114"/>
      <c r="BY456" s="114"/>
      <c r="BZ456" s="114"/>
      <c r="CA456" s="114"/>
      <c r="CB456" s="113">
        <v>1.0499999999999998</v>
      </c>
      <c r="CC456" s="113">
        <v>1.0874999999999999</v>
      </c>
      <c r="CD456" s="113">
        <v>1.125</v>
      </c>
      <c r="CE456" s="113">
        <v>1.1625000000000001</v>
      </c>
      <c r="CF456" s="113">
        <v>1.2000000000000002</v>
      </c>
      <c r="CG456" s="113">
        <v>1.2375000000000003</v>
      </c>
      <c r="CH456" s="113">
        <v>1.2749999999999999</v>
      </c>
      <c r="CI456" s="112" t="s">
        <v>706</v>
      </c>
      <c r="CJ456" s="111"/>
      <c r="CK456" s="111"/>
      <c r="CL456" s="111"/>
      <c r="CM456" s="111"/>
      <c r="CN456" s="111"/>
      <c r="CO456" s="111"/>
      <c r="CP456" s="111"/>
      <c r="CQ456" s="111"/>
      <c r="CR456" s="110"/>
      <c r="CS456" s="110"/>
      <c r="CT456" s="110"/>
      <c r="CU456" s="110"/>
      <c r="CV456" s="110"/>
      <c r="CW456" s="110"/>
      <c r="CX456" s="110"/>
      <c r="CY456" s="110"/>
      <c r="CZ456" s="110"/>
      <c r="DA456" s="110"/>
      <c r="DB456" s="110"/>
      <c r="DC456" s="110"/>
      <c r="DD456" s="110"/>
    </row>
    <row r="457" spans="1:108" x14ac:dyDescent="0.25">
      <c r="A457" s="146" t="s">
        <v>737</v>
      </c>
      <c r="B457" s="146" t="s">
        <v>700</v>
      </c>
      <c r="C457" s="146" t="s">
        <v>734</v>
      </c>
      <c r="D457" s="146" t="s">
        <v>733</v>
      </c>
      <c r="E457" s="146" t="s">
        <v>732</v>
      </c>
      <c r="F457" s="3" t="s">
        <v>736</v>
      </c>
      <c r="G457" s="3" t="s">
        <v>696</v>
      </c>
      <c r="H457" s="145">
        <v>800</v>
      </c>
      <c r="I457" s="145">
        <v>681.25</v>
      </c>
      <c r="J457" s="145">
        <v>562.5</v>
      </c>
      <c r="K457" s="145">
        <v>456.25</v>
      </c>
      <c r="L457" s="145">
        <v>350</v>
      </c>
      <c r="M457" s="145">
        <v>350</v>
      </c>
      <c r="N457" s="145">
        <v>350</v>
      </c>
      <c r="O457" s="133">
        <v>0</v>
      </c>
      <c r="P457" s="145">
        <v>0</v>
      </c>
      <c r="Q457" s="145">
        <v>0</v>
      </c>
      <c r="R457" s="145">
        <v>0</v>
      </c>
      <c r="S457" s="145">
        <v>0</v>
      </c>
      <c r="T457" s="145">
        <v>0</v>
      </c>
      <c r="U457" s="145">
        <v>0</v>
      </c>
      <c r="V457" s="145">
        <v>0</v>
      </c>
      <c r="W457" s="145">
        <v>0</v>
      </c>
      <c r="X457" s="145">
        <v>0</v>
      </c>
      <c r="Y457" s="145">
        <v>0</v>
      </c>
      <c r="Z457" s="145">
        <v>0</v>
      </c>
      <c r="AA457" s="145">
        <v>0</v>
      </c>
      <c r="AB457" s="145">
        <v>0</v>
      </c>
      <c r="AC457" s="145">
        <v>0</v>
      </c>
      <c r="AD457" s="133">
        <v>0.05</v>
      </c>
      <c r="AE457" s="133">
        <v>0</v>
      </c>
      <c r="AF457" s="133">
        <v>20</v>
      </c>
      <c r="AG457" s="133">
        <v>20</v>
      </c>
      <c r="AH457" s="144">
        <v>1</v>
      </c>
      <c r="AI457" s="144" t="s">
        <v>694</v>
      </c>
      <c r="AJ457" s="144" t="s">
        <v>695</v>
      </c>
      <c r="AK457" s="144"/>
      <c r="AL457" s="143"/>
      <c r="AM457" s="143"/>
      <c r="AN457" s="143"/>
      <c r="AO457" s="143"/>
      <c r="AP457" s="143"/>
      <c r="AQ457" s="143"/>
      <c r="AR457" s="142"/>
      <c r="AS457" s="142"/>
      <c r="AT457" s="142"/>
      <c r="AU457" s="141"/>
      <c r="AV457" s="141"/>
      <c r="AW457" s="141"/>
      <c r="AX457" s="140" t="s">
        <v>694</v>
      </c>
      <c r="AY457" s="140"/>
      <c r="AZ457" s="139"/>
      <c r="BA457" s="138"/>
      <c r="BB457" s="138"/>
      <c r="BC457" s="138"/>
      <c r="BD457" s="138"/>
      <c r="BE457" s="138"/>
      <c r="BF457" s="138"/>
      <c r="BG457" s="137"/>
      <c r="BH457" s="137"/>
      <c r="BI457" s="137"/>
      <c r="BJ457" s="137"/>
      <c r="BK457" s="136">
        <v>1</v>
      </c>
      <c r="BL457" s="136">
        <f t="shared" si="151"/>
        <v>1</v>
      </c>
      <c r="BM457" s="135"/>
      <c r="BN457" s="134">
        <v>0</v>
      </c>
      <c r="BO457" s="133"/>
      <c r="BP457" s="133"/>
      <c r="BQ457" s="133"/>
      <c r="BR457" s="133"/>
      <c r="BS457" s="133"/>
      <c r="BT457" s="133"/>
      <c r="BU457" s="132">
        <f t="shared" si="149"/>
        <v>0</v>
      </c>
      <c r="BV457" s="132"/>
      <c r="BW457" s="132"/>
      <c r="BX457" s="132"/>
      <c r="BY457" s="132"/>
      <c r="BZ457" s="132"/>
      <c r="CA457" s="132"/>
      <c r="CB457" s="131">
        <v>0.15000000000000002</v>
      </c>
      <c r="CC457" s="131">
        <v>0.15750000000000003</v>
      </c>
      <c r="CD457" s="131">
        <v>0.16500000000000004</v>
      </c>
      <c r="CE457" s="131">
        <v>0.17250000000000004</v>
      </c>
      <c r="CF457" s="131">
        <v>0.18000000000000005</v>
      </c>
      <c r="CG457" s="131">
        <v>0.18750000000000006</v>
      </c>
      <c r="CH457" s="131">
        <v>0.19500000000000001</v>
      </c>
      <c r="CI457" s="130" t="s">
        <v>706</v>
      </c>
      <c r="CJ457" s="129"/>
      <c r="CK457" s="129"/>
      <c r="CL457" s="129"/>
      <c r="CM457" s="129"/>
      <c r="CN457" s="129"/>
      <c r="CO457" s="129"/>
      <c r="CP457" s="129"/>
      <c r="CQ457" s="129"/>
      <c r="CR457" s="128"/>
      <c r="CS457" s="128"/>
      <c r="CT457" s="128"/>
      <c r="CU457" s="128"/>
      <c r="CV457" s="128"/>
      <c r="CW457" s="128"/>
      <c r="CX457" s="128"/>
      <c r="CY457" s="128"/>
      <c r="CZ457" s="128"/>
      <c r="DA457" s="128"/>
      <c r="DB457" s="128"/>
      <c r="DC457" s="128"/>
      <c r="DD457" s="128"/>
    </row>
    <row r="458" spans="1:108" x14ac:dyDescent="0.25">
      <c r="A458" s="127" t="s">
        <v>735</v>
      </c>
      <c r="B458" s="127" t="s">
        <v>700</v>
      </c>
      <c r="C458" s="127" t="s">
        <v>734</v>
      </c>
      <c r="D458" s="127" t="s">
        <v>733</v>
      </c>
      <c r="E458" s="127" t="s">
        <v>732</v>
      </c>
      <c r="F458" s="1" t="s">
        <v>731</v>
      </c>
      <c r="G458" s="1" t="s">
        <v>696</v>
      </c>
      <c r="H458" s="126">
        <v>150</v>
      </c>
      <c r="I458" s="126">
        <v>141.66999999999999</v>
      </c>
      <c r="J458" s="126">
        <v>133.33000000000001</v>
      </c>
      <c r="K458" s="126">
        <v>125</v>
      </c>
      <c r="L458" s="126">
        <v>116.67</v>
      </c>
      <c r="M458" s="126">
        <v>108.33</v>
      </c>
      <c r="N458" s="126">
        <v>100</v>
      </c>
      <c r="O458" s="115">
        <v>0</v>
      </c>
      <c r="P458" s="126">
        <v>0</v>
      </c>
      <c r="Q458" s="126">
        <v>0</v>
      </c>
      <c r="R458" s="126">
        <v>0</v>
      </c>
      <c r="S458" s="126">
        <v>0</v>
      </c>
      <c r="T458" s="126">
        <v>0</v>
      </c>
      <c r="U458" s="126">
        <v>0</v>
      </c>
      <c r="V458" s="126">
        <v>0</v>
      </c>
      <c r="W458" s="126">
        <v>0</v>
      </c>
      <c r="X458" s="126">
        <v>0</v>
      </c>
      <c r="Y458" s="126">
        <v>0</v>
      </c>
      <c r="Z458" s="126">
        <v>0</v>
      </c>
      <c r="AA458" s="126">
        <v>0</v>
      </c>
      <c r="AB458" s="126">
        <v>0</v>
      </c>
      <c r="AC458" s="126">
        <v>0</v>
      </c>
      <c r="AD458" s="115">
        <v>0.05</v>
      </c>
      <c r="AE458" s="115">
        <v>0</v>
      </c>
      <c r="AF458" s="115">
        <v>20</v>
      </c>
      <c r="AG458" s="115">
        <v>20</v>
      </c>
      <c r="AH458" s="125">
        <v>1</v>
      </c>
      <c r="AI458" s="125" t="s">
        <v>694</v>
      </c>
      <c r="AJ458" s="125" t="s">
        <v>695</v>
      </c>
      <c r="AK458" s="125"/>
      <c r="AL458" s="124"/>
      <c r="AM458" s="124"/>
      <c r="AN458" s="124"/>
      <c r="AO458" s="124"/>
      <c r="AP458" s="124"/>
      <c r="AQ458" s="124"/>
      <c r="AR458" s="123"/>
      <c r="AS458" s="123"/>
      <c r="AT458" s="123"/>
      <c r="AU458" s="122"/>
      <c r="AV458" s="122"/>
      <c r="AW458" s="122"/>
      <c r="AX458" s="120" t="s">
        <v>694</v>
      </c>
      <c r="AY458" s="120"/>
      <c r="AZ458" s="121"/>
      <c r="BA458" s="120"/>
      <c r="BB458" s="120"/>
      <c r="BC458" s="120"/>
      <c r="BD458" s="120"/>
      <c r="BE458" s="120"/>
      <c r="BF458" s="120"/>
      <c r="BG458" s="119"/>
      <c r="BH458" s="119"/>
      <c r="BI458" s="119"/>
      <c r="BJ458" s="119"/>
      <c r="BK458" s="118">
        <v>1</v>
      </c>
      <c r="BL458" s="118">
        <f t="shared" si="151"/>
        <v>1</v>
      </c>
      <c r="BM458" s="117"/>
      <c r="BN458" s="116">
        <v>0</v>
      </c>
      <c r="BO458" s="115"/>
      <c r="BP458" s="115"/>
      <c r="BQ458" s="115"/>
      <c r="BR458" s="115"/>
      <c r="BS458" s="115"/>
      <c r="BT458" s="115"/>
      <c r="BU458" s="114">
        <f t="shared" si="149"/>
        <v>0</v>
      </c>
      <c r="BV458" s="114"/>
      <c r="BW458" s="114"/>
      <c r="BX458" s="114"/>
      <c r="BY458" s="114"/>
      <c r="BZ458" s="114"/>
      <c r="CA458" s="114"/>
      <c r="CB458" s="113">
        <v>0.32000000000000006</v>
      </c>
      <c r="CC458" s="113">
        <v>0.30000000000000004</v>
      </c>
      <c r="CD458" s="113">
        <v>0.28000000000000003</v>
      </c>
      <c r="CE458" s="113">
        <v>0.26</v>
      </c>
      <c r="CF458" s="113">
        <v>0.24</v>
      </c>
      <c r="CG458" s="113">
        <v>0.21999999999999997</v>
      </c>
      <c r="CH458" s="113">
        <v>0.2</v>
      </c>
      <c r="CI458" s="112" t="s">
        <v>706</v>
      </c>
      <c r="CJ458" s="111"/>
      <c r="CK458" s="111"/>
      <c r="CL458" s="111"/>
      <c r="CM458" s="111"/>
      <c r="CN458" s="111"/>
      <c r="CO458" s="111"/>
      <c r="CP458" s="111"/>
      <c r="CQ458" s="111"/>
      <c r="CR458" s="110"/>
      <c r="CS458" s="110"/>
      <c r="CT458" s="110"/>
      <c r="CU458" s="110"/>
      <c r="CV458" s="110"/>
      <c r="CW458" s="110"/>
      <c r="CX458" s="110"/>
      <c r="CY458" s="110"/>
      <c r="CZ458" s="110"/>
      <c r="DA458" s="110"/>
      <c r="DB458" s="110"/>
      <c r="DC458" s="110"/>
      <c r="DD458" s="110"/>
    </row>
    <row r="459" spans="1:108" x14ac:dyDescent="0.25">
      <c r="A459" s="146" t="s">
        <v>730</v>
      </c>
      <c r="B459" s="146" t="s">
        <v>700</v>
      </c>
      <c r="C459" s="146" t="s">
        <v>720</v>
      </c>
      <c r="D459" s="146" t="s">
        <v>729</v>
      </c>
      <c r="E459" s="146" t="s">
        <v>715</v>
      </c>
      <c r="F459" s="3" t="s">
        <v>728</v>
      </c>
      <c r="G459" s="3" t="s">
        <v>696</v>
      </c>
      <c r="H459" s="145">
        <v>0</v>
      </c>
      <c r="I459" s="145">
        <v>0</v>
      </c>
      <c r="J459" s="145">
        <v>0</v>
      </c>
      <c r="K459" s="145">
        <v>0</v>
      </c>
      <c r="L459" s="145">
        <v>0</v>
      </c>
      <c r="M459" s="145">
        <v>0</v>
      </c>
      <c r="N459" s="145">
        <v>0</v>
      </c>
      <c r="O459" s="133">
        <v>0</v>
      </c>
      <c r="P459" s="145">
        <v>0</v>
      </c>
      <c r="Q459" s="145">
        <v>0</v>
      </c>
      <c r="R459" s="145">
        <v>0</v>
      </c>
      <c r="S459" s="145">
        <v>0</v>
      </c>
      <c r="T459" s="145">
        <v>0</v>
      </c>
      <c r="U459" s="145">
        <v>0</v>
      </c>
      <c r="V459" s="145">
        <v>0</v>
      </c>
      <c r="W459" s="145">
        <v>20</v>
      </c>
      <c r="X459" s="145">
        <v>20</v>
      </c>
      <c r="Y459" s="145">
        <v>20</v>
      </c>
      <c r="Z459" s="145">
        <v>20</v>
      </c>
      <c r="AA459" s="145">
        <v>20</v>
      </c>
      <c r="AB459" s="145">
        <v>20</v>
      </c>
      <c r="AC459" s="145">
        <v>20</v>
      </c>
      <c r="AD459" s="133">
        <v>0.05</v>
      </c>
      <c r="AE459" s="133">
        <v>0</v>
      </c>
      <c r="AF459" s="133">
        <v>1</v>
      </c>
      <c r="AG459" s="133">
        <v>1</v>
      </c>
      <c r="AH459" s="144">
        <v>1</v>
      </c>
      <c r="AI459" s="144" t="s">
        <v>727</v>
      </c>
      <c r="AJ459" s="144" t="s">
        <v>695</v>
      </c>
      <c r="AK459" s="144"/>
      <c r="AL459" s="143"/>
      <c r="AM459" s="143"/>
      <c r="AN459" s="143"/>
      <c r="AO459" s="143"/>
      <c r="AP459" s="143"/>
      <c r="AQ459" s="143"/>
      <c r="AR459" s="142"/>
      <c r="AS459" s="142"/>
      <c r="AT459" s="142"/>
      <c r="AU459" s="141"/>
      <c r="AV459" s="141"/>
      <c r="AW459" s="141"/>
      <c r="AX459" s="140" t="s">
        <v>694</v>
      </c>
      <c r="AY459" s="140"/>
      <c r="AZ459" s="139"/>
      <c r="BA459" s="138"/>
      <c r="BB459" s="138"/>
      <c r="BC459" s="138"/>
      <c r="BD459" s="138"/>
      <c r="BE459" s="138"/>
      <c r="BF459" s="138"/>
      <c r="BG459" s="137"/>
      <c r="BH459" s="137"/>
      <c r="BI459" s="137"/>
      <c r="BJ459" s="137"/>
      <c r="BK459" s="136">
        <v>1</v>
      </c>
      <c r="BL459" s="136">
        <f t="shared" si="151"/>
        <v>0</v>
      </c>
      <c r="BM459" s="135"/>
      <c r="BN459" s="134"/>
      <c r="BO459" s="133"/>
      <c r="BP459" s="133"/>
      <c r="BQ459" s="133"/>
      <c r="BR459" s="133"/>
      <c r="BS459" s="133"/>
      <c r="BT459" s="133"/>
      <c r="BU459" s="132">
        <f t="shared" si="149"/>
        <v>0</v>
      </c>
      <c r="BV459" s="132"/>
      <c r="BW459" s="132"/>
      <c r="BX459" s="132"/>
      <c r="BY459" s="132"/>
      <c r="BZ459" s="132"/>
      <c r="CA459" s="132"/>
      <c r="CB459" s="131">
        <v>0</v>
      </c>
      <c r="CC459" s="131">
        <v>5</v>
      </c>
      <c r="CD459" s="131">
        <v>10</v>
      </c>
      <c r="CE459" s="131">
        <v>30</v>
      </c>
      <c r="CF459" s="131">
        <v>50</v>
      </c>
      <c r="CG459" s="131">
        <v>75</v>
      </c>
      <c r="CH459" s="131">
        <v>100</v>
      </c>
      <c r="CI459" s="130" t="s">
        <v>706</v>
      </c>
      <c r="CJ459" s="129"/>
      <c r="CK459" s="129"/>
      <c r="CL459" s="129"/>
      <c r="CM459" s="129"/>
      <c r="CN459" s="129"/>
      <c r="CO459" s="129"/>
      <c r="CP459" s="129"/>
      <c r="CQ459" s="129"/>
      <c r="CR459" s="128"/>
      <c r="CS459" s="128"/>
      <c r="CT459" s="128"/>
      <c r="CU459" s="128"/>
      <c r="CV459" s="128"/>
      <c r="CW459" s="128"/>
      <c r="CX459" s="128"/>
      <c r="CY459" s="128"/>
      <c r="CZ459" s="128"/>
      <c r="DA459" s="128"/>
      <c r="DB459" s="128"/>
      <c r="DC459" s="128"/>
      <c r="DD459" s="128"/>
    </row>
    <row r="460" spans="1:108" x14ac:dyDescent="0.25">
      <c r="A460" s="127" t="s">
        <v>726</v>
      </c>
      <c r="B460" s="127" t="s">
        <v>700</v>
      </c>
      <c r="C460" s="127" t="s">
        <v>720</v>
      </c>
      <c r="D460" s="127" t="s">
        <v>719</v>
      </c>
      <c r="E460" s="127" t="s">
        <v>715</v>
      </c>
      <c r="F460" s="1" t="s">
        <v>725</v>
      </c>
      <c r="G460" s="1" t="s">
        <v>696</v>
      </c>
      <c r="H460" s="126">
        <v>1251.4000000000001</v>
      </c>
      <c r="I460" s="126">
        <v>938.55</v>
      </c>
      <c r="J460" s="126">
        <v>625.70000000000005</v>
      </c>
      <c r="K460" s="126">
        <v>521.41999999999996</v>
      </c>
      <c r="L460" s="126">
        <v>437.99</v>
      </c>
      <c r="M460" s="126">
        <v>364.99</v>
      </c>
      <c r="N460" s="126">
        <v>312.85000000000002</v>
      </c>
      <c r="O460" s="115">
        <v>0.9</v>
      </c>
      <c r="P460" s="126">
        <v>50.06</v>
      </c>
      <c r="Q460" s="126">
        <v>37.54</v>
      </c>
      <c r="R460" s="126">
        <v>25.03</v>
      </c>
      <c r="S460" s="126">
        <v>20.86</v>
      </c>
      <c r="T460" s="126">
        <v>17.52</v>
      </c>
      <c r="U460" s="126">
        <v>14.6</v>
      </c>
      <c r="V460" s="126">
        <v>12.51</v>
      </c>
      <c r="W460" s="126">
        <v>0</v>
      </c>
      <c r="X460" s="126">
        <v>0</v>
      </c>
      <c r="Y460" s="126">
        <v>0</v>
      </c>
      <c r="Z460" s="126">
        <v>0</v>
      </c>
      <c r="AA460" s="126">
        <v>0</v>
      </c>
      <c r="AB460" s="126">
        <v>0</v>
      </c>
      <c r="AC460" s="126">
        <v>0</v>
      </c>
      <c r="AD460" s="115">
        <v>0.05</v>
      </c>
      <c r="AE460" s="115">
        <v>0</v>
      </c>
      <c r="AF460" s="115">
        <v>20</v>
      </c>
      <c r="AG460" s="115">
        <v>20</v>
      </c>
      <c r="AH460" s="125">
        <v>1</v>
      </c>
      <c r="AI460" s="125" t="s">
        <v>722</v>
      </c>
      <c r="AJ460" s="125" t="s">
        <v>695</v>
      </c>
      <c r="AK460" s="125"/>
      <c r="AL460" s="124"/>
      <c r="AM460" s="124"/>
      <c r="AN460" s="124"/>
      <c r="AO460" s="124"/>
      <c r="AP460" s="124"/>
      <c r="AQ460" s="124"/>
      <c r="AR460" s="123"/>
      <c r="AS460" s="123"/>
      <c r="AT460" s="123"/>
      <c r="AU460" s="122"/>
      <c r="AV460" s="122"/>
      <c r="AW460" s="122"/>
      <c r="AX460" s="120" t="s">
        <v>694</v>
      </c>
      <c r="AY460" s="120"/>
      <c r="AZ460" s="121"/>
      <c r="BA460" s="120"/>
      <c r="BB460" s="120"/>
      <c r="BC460" s="120"/>
      <c r="BD460" s="120"/>
      <c r="BE460" s="120"/>
      <c r="BF460" s="120"/>
      <c r="BG460" s="119"/>
      <c r="BH460" s="119"/>
      <c r="BI460" s="119"/>
      <c r="BJ460" s="119"/>
      <c r="BK460" s="118">
        <v>0</v>
      </c>
      <c r="BL460" s="118">
        <f t="shared" si="151"/>
        <v>1</v>
      </c>
      <c r="BM460" s="117"/>
      <c r="BN460" s="116">
        <v>0</v>
      </c>
      <c r="BO460" s="115"/>
      <c r="BP460" s="115"/>
      <c r="BQ460" s="115"/>
      <c r="BR460" s="115"/>
      <c r="BS460" s="115"/>
      <c r="BT460" s="115"/>
      <c r="BU460" s="114">
        <f t="shared" si="149"/>
        <v>0</v>
      </c>
      <c r="BV460" s="114"/>
      <c r="BW460" s="114"/>
      <c r="BX460" s="114"/>
      <c r="BY460" s="114"/>
      <c r="BZ460" s="114"/>
      <c r="CA460" s="114"/>
      <c r="CB460" s="113">
        <v>50</v>
      </c>
      <c r="CC460" s="113">
        <v>50</v>
      </c>
      <c r="CD460" s="113">
        <v>50</v>
      </c>
      <c r="CE460" s="113">
        <v>50</v>
      </c>
      <c r="CF460" s="113">
        <v>50</v>
      </c>
      <c r="CG460" s="113">
        <v>50</v>
      </c>
      <c r="CH460" s="113">
        <v>50</v>
      </c>
      <c r="CI460" s="112" t="s">
        <v>706</v>
      </c>
      <c r="CJ460" s="111"/>
      <c r="CK460" s="111"/>
      <c r="CL460" s="111"/>
      <c r="CM460" s="111"/>
      <c r="CN460" s="111"/>
      <c r="CO460" s="111"/>
      <c r="CP460" s="111"/>
      <c r="CQ460" s="111"/>
      <c r="CR460" s="110"/>
      <c r="CS460" s="110"/>
      <c r="CT460" s="110"/>
      <c r="CU460" s="110"/>
      <c r="CV460" s="110"/>
      <c r="CW460" s="110"/>
      <c r="CX460" s="110"/>
      <c r="CY460" s="110"/>
      <c r="CZ460" s="110"/>
      <c r="DA460" s="110"/>
      <c r="DB460" s="110"/>
      <c r="DC460" s="110"/>
      <c r="DD460" s="110"/>
    </row>
    <row r="461" spans="1:108" x14ac:dyDescent="0.25">
      <c r="A461" s="146" t="s">
        <v>724</v>
      </c>
      <c r="B461" s="146" t="s">
        <v>700</v>
      </c>
      <c r="C461" s="146" t="s">
        <v>720</v>
      </c>
      <c r="D461" s="146" t="s">
        <v>719</v>
      </c>
      <c r="E461" s="146" t="s">
        <v>715</v>
      </c>
      <c r="F461" s="3" t="s">
        <v>723</v>
      </c>
      <c r="G461" s="3" t="s">
        <v>696</v>
      </c>
      <c r="H461" s="145">
        <v>1251.4000000000001</v>
      </c>
      <c r="I461" s="145">
        <v>938.55</v>
      </c>
      <c r="J461" s="145">
        <v>625.70000000000005</v>
      </c>
      <c r="K461" s="145">
        <v>521.41999999999996</v>
      </c>
      <c r="L461" s="145">
        <v>437.99</v>
      </c>
      <c r="M461" s="145">
        <v>364.99</v>
      </c>
      <c r="N461" s="145">
        <v>312.85000000000002</v>
      </c>
      <c r="O461" s="133">
        <v>0.9</v>
      </c>
      <c r="P461" s="145">
        <v>50.06</v>
      </c>
      <c r="Q461" s="145">
        <v>37.54</v>
      </c>
      <c r="R461" s="145">
        <v>25.03</v>
      </c>
      <c r="S461" s="145">
        <v>20.86</v>
      </c>
      <c r="T461" s="145">
        <v>17.52</v>
      </c>
      <c r="U461" s="145">
        <v>14.6</v>
      </c>
      <c r="V461" s="145">
        <v>12.51</v>
      </c>
      <c r="W461" s="145">
        <v>0</v>
      </c>
      <c r="X461" s="145">
        <v>0</v>
      </c>
      <c r="Y461" s="145">
        <v>0</v>
      </c>
      <c r="Z461" s="145">
        <v>0</v>
      </c>
      <c r="AA461" s="145">
        <v>0</v>
      </c>
      <c r="AB461" s="145">
        <v>0</v>
      </c>
      <c r="AC461" s="145">
        <v>0</v>
      </c>
      <c r="AD461" s="133">
        <v>0.05</v>
      </c>
      <c r="AE461" s="133">
        <v>0</v>
      </c>
      <c r="AF461" s="133">
        <v>20</v>
      </c>
      <c r="AG461" s="133">
        <v>20</v>
      </c>
      <c r="AH461" s="144">
        <v>1</v>
      </c>
      <c r="AI461" s="144" t="s">
        <v>722</v>
      </c>
      <c r="AJ461" s="144" t="s">
        <v>695</v>
      </c>
      <c r="AK461" s="144"/>
      <c r="AL461" s="143"/>
      <c r="AM461" s="143"/>
      <c r="AN461" s="143"/>
      <c r="AO461" s="143"/>
      <c r="AP461" s="143"/>
      <c r="AQ461" s="143"/>
      <c r="AR461" s="142"/>
      <c r="AS461" s="142"/>
      <c r="AT461" s="142"/>
      <c r="AU461" s="141"/>
      <c r="AV461" s="141"/>
      <c r="AW461" s="141"/>
      <c r="AX461" s="140" t="s">
        <v>694</v>
      </c>
      <c r="AY461" s="140"/>
      <c r="AZ461" s="139"/>
      <c r="BA461" s="138"/>
      <c r="BB461" s="138"/>
      <c r="BC461" s="138"/>
      <c r="BD461" s="138"/>
      <c r="BE461" s="138"/>
      <c r="BF461" s="138"/>
      <c r="BG461" s="137"/>
      <c r="BH461" s="137"/>
      <c r="BI461" s="137"/>
      <c r="BJ461" s="137"/>
      <c r="BK461" s="136">
        <v>0</v>
      </c>
      <c r="BL461" s="136">
        <f t="shared" si="151"/>
        <v>1</v>
      </c>
      <c r="BM461" s="135"/>
      <c r="BN461" s="134">
        <v>0</v>
      </c>
      <c r="BO461" s="133"/>
      <c r="BP461" s="133"/>
      <c r="BQ461" s="133"/>
      <c r="BR461" s="133"/>
      <c r="BS461" s="133"/>
      <c r="BT461" s="133"/>
      <c r="BU461" s="132">
        <f t="shared" si="149"/>
        <v>0</v>
      </c>
      <c r="BV461" s="132"/>
      <c r="BW461" s="132"/>
      <c r="BX461" s="132"/>
      <c r="BY461" s="132"/>
      <c r="BZ461" s="132"/>
      <c r="CA461" s="132"/>
      <c r="CB461" s="131">
        <v>30</v>
      </c>
      <c r="CC461" s="131">
        <v>30</v>
      </c>
      <c r="CD461" s="131">
        <v>30</v>
      </c>
      <c r="CE461" s="131">
        <v>30</v>
      </c>
      <c r="CF461" s="131">
        <v>30</v>
      </c>
      <c r="CG461" s="131">
        <v>30</v>
      </c>
      <c r="CH461" s="131">
        <v>30</v>
      </c>
      <c r="CI461" s="130" t="s">
        <v>706</v>
      </c>
      <c r="CJ461" s="129"/>
      <c r="CK461" s="129"/>
      <c r="CL461" s="129"/>
      <c r="CM461" s="129"/>
      <c r="CN461" s="129"/>
      <c r="CO461" s="129"/>
      <c r="CP461" s="129"/>
      <c r="CQ461" s="129"/>
      <c r="CR461" s="128"/>
      <c r="CS461" s="128"/>
      <c r="CT461" s="128"/>
      <c r="CU461" s="128"/>
      <c r="CV461" s="128"/>
      <c r="CW461" s="128"/>
      <c r="CX461" s="128"/>
      <c r="CY461" s="128"/>
      <c r="CZ461" s="128"/>
      <c r="DA461" s="128"/>
      <c r="DB461" s="128"/>
      <c r="DC461" s="128"/>
      <c r="DD461" s="128"/>
    </row>
    <row r="462" spans="1:108" x14ac:dyDescent="0.25">
      <c r="A462" s="127" t="s">
        <v>721</v>
      </c>
      <c r="B462" s="127" t="s">
        <v>700</v>
      </c>
      <c r="C462" s="127" t="s">
        <v>720</v>
      </c>
      <c r="D462" s="127" t="s">
        <v>719</v>
      </c>
      <c r="E462" s="127" t="s">
        <v>715</v>
      </c>
      <c r="F462" s="1" t="s">
        <v>718</v>
      </c>
      <c r="G462" s="1" t="s">
        <v>717</v>
      </c>
      <c r="H462" s="126">
        <v>5.77</v>
      </c>
      <c r="I462" s="126">
        <v>5.77</v>
      </c>
      <c r="J462" s="126">
        <v>5.77</v>
      </c>
      <c r="K462" s="126">
        <v>5.77</v>
      </c>
      <c r="L462" s="126">
        <v>5.77</v>
      </c>
      <c r="M462" s="126">
        <v>5.77</v>
      </c>
      <c r="N462" s="126">
        <v>5.77</v>
      </c>
      <c r="O462" s="115">
        <v>0.9</v>
      </c>
      <c r="P462" s="126">
        <v>0.17</v>
      </c>
      <c r="Q462" s="126">
        <v>0.17</v>
      </c>
      <c r="R462" s="126">
        <v>0.17</v>
      </c>
      <c r="S462" s="126">
        <v>0.17</v>
      </c>
      <c r="T462" s="126">
        <v>0.17</v>
      </c>
      <c r="U462" s="126">
        <v>0.17</v>
      </c>
      <c r="V462" s="126">
        <v>0.17</v>
      </c>
      <c r="W462" s="126">
        <v>0</v>
      </c>
      <c r="X462" s="126">
        <v>0</v>
      </c>
      <c r="Y462" s="126">
        <v>0</v>
      </c>
      <c r="Z462" s="126">
        <v>0</v>
      </c>
      <c r="AA462" s="126">
        <v>0</v>
      </c>
      <c r="AB462" s="126">
        <v>0</v>
      </c>
      <c r="AC462" s="126">
        <v>0</v>
      </c>
      <c r="AD462" s="115">
        <v>0.05</v>
      </c>
      <c r="AE462" s="115">
        <v>0</v>
      </c>
      <c r="AF462" s="115">
        <v>40</v>
      </c>
      <c r="AG462" s="115">
        <v>40</v>
      </c>
      <c r="AH462" s="125">
        <v>0.36499999999999999</v>
      </c>
      <c r="AI462" s="125" t="s">
        <v>716</v>
      </c>
      <c r="AJ462" s="125" t="s">
        <v>695</v>
      </c>
      <c r="AK462" s="125"/>
      <c r="AL462" s="124"/>
      <c r="AM462" s="124"/>
      <c r="AN462" s="124"/>
      <c r="AO462" s="124"/>
      <c r="AP462" s="124"/>
      <c r="AQ462" s="124"/>
      <c r="AR462" s="123"/>
      <c r="AS462" s="123"/>
      <c r="AT462" s="123"/>
      <c r="AU462" s="122"/>
      <c r="AV462" s="122"/>
      <c r="AW462" s="122"/>
      <c r="AX462" s="120" t="s">
        <v>694</v>
      </c>
      <c r="AY462" s="120"/>
      <c r="AZ462" s="121"/>
      <c r="BA462" s="120"/>
      <c r="BB462" s="120"/>
      <c r="BC462" s="120"/>
      <c r="BD462" s="120"/>
      <c r="BE462" s="120"/>
      <c r="BF462" s="120"/>
      <c r="BG462" s="119" t="s">
        <v>715</v>
      </c>
      <c r="BH462" s="119">
        <v>1E-3</v>
      </c>
      <c r="BI462" s="119">
        <v>1E-3</v>
      </c>
      <c r="BJ462" s="119">
        <v>12</v>
      </c>
      <c r="BK462" s="118">
        <v>0</v>
      </c>
      <c r="BL462" s="118">
        <f t="shared" si="151"/>
        <v>1</v>
      </c>
      <c r="BM462" s="117"/>
      <c r="BN462" s="116">
        <v>0</v>
      </c>
      <c r="BO462" s="115"/>
      <c r="BP462" s="115"/>
      <c r="BQ462" s="115"/>
      <c r="BR462" s="115"/>
      <c r="BS462" s="115"/>
      <c r="BT462" s="115"/>
      <c r="BU462" s="114">
        <f t="shared" si="149"/>
        <v>0</v>
      </c>
      <c r="BV462" s="114"/>
      <c r="BW462" s="114"/>
      <c r="BX462" s="114"/>
      <c r="BY462" s="114"/>
      <c r="BZ462" s="114"/>
      <c r="CA462" s="114"/>
      <c r="CB462" s="113">
        <v>1000</v>
      </c>
      <c r="CC462" s="113">
        <v>1000</v>
      </c>
      <c r="CD462" s="113">
        <v>1000</v>
      </c>
      <c r="CE462" s="113">
        <v>1000</v>
      </c>
      <c r="CF462" s="113">
        <v>1000</v>
      </c>
      <c r="CG462" s="113">
        <v>1000</v>
      </c>
      <c r="CH462" s="113">
        <v>1000</v>
      </c>
      <c r="CI462" s="112" t="s">
        <v>706</v>
      </c>
      <c r="CJ462" s="111"/>
      <c r="CK462" s="111"/>
      <c r="CL462" s="111"/>
      <c r="CM462" s="111"/>
      <c r="CN462" s="111"/>
      <c r="CO462" s="111"/>
      <c r="CP462" s="111"/>
      <c r="CQ462" s="111"/>
      <c r="CR462" s="110"/>
      <c r="CS462" s="110"/>
      <c r="CT462" s="110"/>
      <c r="CU462" s="110"/>
      <c r="CV462" s="110"/>
      <c r="CW462" s="110"/>
      <c r="CX462" s="110"/>
      <c r="CY462" s="110"/>
      <c r="CZ462" s="110"/>
      <c r="DA462" s="110"/>
      <c r="DB462" s="110"/>
      <c r="DC462" s="110"/>
      <c r="DD462" s="110"/>
    </row>
    <row r="463" spans="1:108" x14ac:dyDescent="0.25">
      <c r="A463" s="146" t="s">
        <v>714</v>
      </c>
      <c r="B463" s="146" t="s">
        <v>700</v>
      </c>
      <c r="C463" s="146" t="s">
        <v>700</v>
      </c>
      <c r="D463" s="146" t="s">
        <v>713</v>
      </c>
      <c r="E463" s="146" t="s">
        <v>712</v>
      </c>
      <c r="F463" s="3" t="s">
        <v>711</v>
      </c>
      <c r="G463" s="3" t="s">
        <v>696</v>
      </c>
      <c r="H463" s="145">
        <v>0</v>
      </c>
      <c r="I463" s="145">
        <v>0</v>
      </c>
      <c r="J463" s="145">
        <v>0</v>
      </c>
      <c r="K463" s="145">
        <v>0</v>
      </c>
      <c r="L463" s="145">
        <v>0</v>
      </c>
      <c r="M463" s="145">
        <v>0</v>
      </c>
      <c r="N463" s="145">
        <v>0</v>
      </c>
      <c r="O463" s="133">
        <v>0</v>
      </c>
      <c r="P463" s="145">
        <v>0</v>
      </c>
      <c r="Q463" s="145">
        <v>0</v>
      </c>
      <c r="R463" s="145">
        <v>0</v>
      </c>
      <c r="S463" s="145">
        <v>0</v>
      </c>
      <c r="T463" s="145">
        <v>0</v>
      </c>
      <c r="U463" s="145">
        <v>0</v>
      </c>
      <c r="V463" s="145">
        <v>0</v>
      </c>
      <c r="W463" s="145">
        <v>30</v>
      </c>
      <c r="X463" s="145">
        <v>40</v>
      </c>
      <c r="Y463" s="145">
        <v>50</v>
      </c>
      <c r="Z463" s="145">
        <v>60</v>
      </c>
      <c r="AA463" s="145">
        <v>70</v>
      </c>
      <c r="AB463" s="145">
        <v>80</v>
      </c>
      <c r="AC463" s="145">
        <v>90</v>
      </c>
      <c r="AD463" s="133">
        <v>0.05</v>
      </c>
      <c r="AE463" s="133">
        <v>0</v>
      </c>
      <c r="AF463" s="133">
        <v>1</v>
      </c>
      <c r="AG463" s="133">
        <v>1</v>
      </c>
      <c r="AH463" s="144">
        <v>1</v>
      </c>
      <c r="AI463" s="144" t="s">
        <v>694</v>
      </c>
      <c r="AJ463" s="144" t="s">
        <v>695</v>
      </c>
      <c r="AK463" s="144"/>
      <c r="AL463" s="143"/>
      <c r="AM463" s="143"/>
      <c r="AN463" s="143"/>
      <c r="AO463" s="143"/>
      <c r="AP463" s="143"/>
      <c r="AQ463" s="143"/>
      <c r="AR463" s="142"/>
      <c r="AS463" s="142"/>
      <c r="AT463" s="142"/>
      <c r="AU463" s="141"/>
      <c r="AV463" s="141"/>
      <c r="AW463" s="141"/>
      <c r="AX463" s="140" t="s">
        <v>694</v>
      </c>
      <c r="AY463" s="140"/>
      <c r="AZ463" s="139"/>
      <c r="BA463" s="138"/>
      <c r="BB463" s="138"/>
      <c r="BC463" s="138"/>
      <c r="BD463" s="138"/>
      <c r="BE463" s="138"/>
      <c r="BF463" s="138"/>
      <c r="BG463" s="137"/>
      <c r="BH463" s="137"/>
      <c r="BI463" s="137"/>
      <c r="BJ463" s="137"/>
      <c r="BK463" s="136">
        <v>1</v>
      </c>
      <c r="BL463" s="136">
        <f t="shared" si="151"/>
        <v>0</v>
      </c>
      <c r="BM463" s="135"/>
      <c r="BN463" s="134"/>
      <c r="BO463" s="133"/>
      <c r="BP463" s="133"/>
      <c r="BQ463" s="133"/>
      <c r="BR463" s="133"/>
      <c r="BS463" s="133"/>
      <c r="BT463" s="133"/>
      <c r="BU463" s="132">
        <f t="shared" si="149"/>
        <v>0</v>
      </c>
      <c r="BV463" s="132"/>
      <c r="BW463" s="132"/>
      <c r="BX463" s="132"/>
      <c r="BY463" s="132"/>
      <c r="BZ463" s="132"/>
      <c r="CA463" s="132"/>
      <c r="CB463" s="131">
        <v>100</v>
      </c>
      <c r="CC463" s="131">
        <v>100</v>
      </c>
      <c r="CD463" s="131">
        <v>40</v>
      </c>
      <c r="CE463" s="131">
        <v>30</v>
      </c>
      <c r="CF463" s="131">
        <v>20</v>
      </c>
      <c r="CG463" s="131">
        <v>10</v>
      </c>
      <c r="CH463" s="131">
        <v>0</v>
      </c>
      <c r="CI463" s="130" t="s">
        <v>706</v>
      </c>
      <c r="CJ463" s="129"/>
      <c r="CK463" s="129"/>
      <c r="CL463" s="129"/>
      <c r="CM463" s="129"/>
      <c r="CN463" s="129"/>
      <c r="CO463" s="129"/>
      <c r="CP463" s="129"/>
      <c r="CQ463" s="129"/>
      <c r="CR463" s="128"/>
      <c r="CS463" s="128"/>
      <c r="CT463" s="128"/>
      <c r="CU463" s="128"/>
      <c r="CV463" s="128"/>
      <c r="CW463" s="128"/>
      <c r="CX463" s="128"/>
      <c r="CY463" s="128"/>
      <c r="CZ463" s="128"/>
      <c r="DA463" s="128"/>
      <c r="DB463" s="128"/>
      <c r="DC463" s="128"/>
      <c r="DD463" s="128"/>
    </row>
    <row r="464" spans="1:108" x14ac:dyDescent="0.25">
      <c r="A464" s="127" t="s">
        <v>710</v>
      </c>
      <c r="B464" s="127" t="s">
        <v>700</v>
      </c>
      <c r="C464" s="127" t="s">
        <v>700</v>
      </c>
      <c r="D464" s="127" t="s">
        <v>709</v>
      </c>
      <c r="E464" s="127" t="s">
        <v>708</v>
      </c>
      <c r="F464" s="1" t="s">
        <v>707</v>
      </c>
      <c r="G464" s="1" t="s">
        <v>696</v>
      </c>
      <c r="H464" s="126">
        <v>0</v>
      </c>
      <c r="I464" s="126">
        <v>0</v>
      </c>
      <c r="J464" s="126">
        <v>0</v>
      </c>
      <c r="K464" s="126">
        <v>0</v>
      </c>
      <c r="L464" s="126">
        <v>0</v>
      </c>
      <c r="M464" s="126">
        <v>0</v>
      </c>
      <c r="N464" s="126">
        <v>0</v>
      </c>
      <c r="O464" s="115">
        <v>0</v>
      </c>
      <c r="P464" s="126">
        <v>0</v>
      </c>
      <c r="Q464" s="126">
        <v>0</v>
      </c>
      <c r="R464" s="126">
        <v>0</v>
      </c>
      <c r="S464" s="126">
        <v>0</v>
      </c>
      <c r="T464" s="126">
        <v>0</v>
      </c>
      <c r="U464" s="126">
        <v>0</v>
      </c>
      <c r="V464" s="126">
        <v>0</v>
      </c>
      <c r="W464" s="126">
        <v>0</v>
      </c>
      <c r="X464" s="126">
        <v>0</v>
      </c>
      <c r="Y464" s="126">
        <v>0</v>
      </c>
      <c r="Z464" s="126">
        <v>0</v>
      </c>
      <c r="AA464" s="126">
        <v>0</v>
      </c>
      <c r="AB464" s="126">
        <v>0</v>
      </c>
      <c r="AC464" s="126">
        <v>0</v>
      </c>
      <c r="AD464" s="115">
        <v>0.05</v>
      </c>
      <c r="AE464" s="115">
        <v>0</v>
      </c>
      <c r="AF464" s="115">
        <v>1</v>
      </c>
      <c r="AG464" s="115">
        <v>1</v>
      </c>
      <c r="AH464" s="125">
        <v>1</v>
      </c>
      <c r="AI464" s="125" t="s">
        <v>694</v>
      </c>
      <c r="AJ464" s="125" t="s">
        <v>695</v>
      </c>
      <c r="AK464" s="125"/>
      <c r="AL464" s="124"/>
      <c r="AM464" s="124"/>
      <c r="AN464" s="124"/>
      <c r="AO464" s="124"/>
      <c r="AP464" s="124"/>
      <c r="AQ464" s="124"/>
      <c r="AR464" s="123"/>
      <c r="AS464" s="123"/>
      <c r="AT464" s="123"/>
      <c r="AU464" s="122"/>
      <c r="AV464" s="122"/>
      <c r="AW464" s="122"/>
      <c r="AX464" s="120" t="s">
        <v>694</v>
      </c>
      <c r="AY464" s="120"/>
      <c r="AZ464" s="121"/>
      <c r="BA464" s="120"/>
      <c r="BB464" s="120"/>
      <c r="BC464" s="120"/>
      <c r="BD464" s="120"/>
      <c r="BE464" s="120"/>
      <c r="BF464" s="120"/>
      <c r="BG464" s="119"/>
      <c r="BH464" s="119"/>
      <c r="BI464" s="119"/>
      <c r="BJ464" s="119"/>
      <c r="BK464" s="118">
        <v>1</v>
      </c>
      <c r="BL464" s="118">
        <f t="shared" si="151"/>
        <v>0</v>
      </c>
      <c r="BM464" s="117"/>
      <c r="BN464" s="116"/>
      <c r="BO464" s="115"/>
      <c r="BP464" s="115"/>
      <c r="BQ464" s="115"/>
      <c r="BR464" s="115"/>
      <c r="BS464" s="115"/>
      <c r="BT464" s="115"/>
      <c r="BU464" s="114">
        <f t="shared" si="149"/>
        <v>0</v>
      </c>
      <c r="BV464" s="114"/>
      <c r="BW464" s="114"/>
      <c r="BX464" s="114"/>
      <c r="BY464" s="114"/>
      <c r="BZ464" s="114"/>
      <c r="CA464" s="114"/>
      <c r="CB464" s="113">
        <v>125</v>
      </c>
      <c r="CC464" s="113">
        <v>125</v>
      </c>
      <c r="CD464" s="113">
        <v>59</v>
      </c>
      <c r="CE464" s="113">
        <v>42</v>
      </c>
      <c r="CF464" s="113">
        <v>24</v>
      </c>
      <c r="CG464" s="113">
        <v>12</v>
      </c>
      <c r="CH464" s="113">
        <v>0</v>
      </c>
      <c r="CI464" s="112" t="s">
        <v>706</v>
      </c>
      <c r="CJ464" s="111"/>
      <c r="CK464" s="111"/>
      <c r="CL464" s="111"/>
      <c r="CM464" s="111"/>
      <c r="CN464" s="111"/>
      <c r="CO464" s="111"/>
      <c r="CP464" s="111"/>
      <c r="CQ464" s="111"/>
      <c r="CR464" s="110"/>
      <c r="CS464" s="110"/>
      <c r="CT464" s="110"/>
      <c r="CU464" s="110"/>
      <c r="CV464" s="110"/>
      <c r="CW464" s="110"/>
      <c r="CX464" s="110"/>
      <c r="CY464" s="110"/>
      <c r="CZ464" s="110"/>
      <c r="DA464" s="110"/>
      <c r="DB464" s="110"/>
      <c r="DC464" s="110"/>
      <c r="DD464" s="110"/>
    </row>
    <row r="465" spans="1:108" x14ac:dyDescent="0.25">
      <c r="A465" s="146" t="s">
        <v>705</v>
      </c>
      <c r="B465" s="146" t="s">
        <v>700</v>
      </c>
      <c r="C465" s="146" t="s">
        <v>700</v>
      </c>
      <c r="D465" s="146" t="s">
        <v>704</v>
      </c>
      <c r="E465" s="146" t="s">
        <v>703</v>
      </c>
      <c r="F465" s="3" t="s">
        <v>702</v>
      </c>
      <c r="G465" s="3" t="s">
        <v>696</v>
      </c>
      <c r="H465" s="145">
        <v>0</v>
      </c>
      <c r="I465" s="145">
        <v>0</v>
      </c>
      <c r="J465" s="145">
        <v>0</v>
      </c>
      <c r="K465" s="145">
        <v>0</v>
      </c>
      <c r="L465" s="145">
        <v>0</v>
      </c>
      <c r="M465" s="145">
        <v>0</v>
      </c>
      <c r="N465" s="145">
        <v>0</v>
      </c>
      <c r="O465" s="133">
        <v>0</v>
      </c>
      <c r="P465" s="145">
        <v>0</v>
      </c>
      <c r="Q465" s="145">
        <v>0</v>
      </c>
      <c r="R465" s="145">
        <v>0</v>
      </c>
      <c r="S465" s="145">
        <v>0</v>
      </c>
      <c r="T465" s="145">
        <v>0</v>
      </c>
      <c r="U465" s="145">
        <v>0</v>
      </c>
      <c r="V465" s="145">
        <v>0</v>
      </c>
      <c r="W465" s="145">
        <v>0</v>
      </c>
      <c r="X465" s="145">
        <v>0</v>
      </c>
      <c r="Y465" s="145">
        <v>0</v>
      </c>
      <c r="Z465" s="145">
        <v>0</v>
      </c>
      <c r="AA465" s="145">
        <v>0</v>
      </c>
      <c r="AB465" s="145">
        <v>0</v>
      </c>
      <c r="AC465" s="145">
        <v>0</v>
      </c>
      <c r="AD465" s="133">
        <v>0.05</v>
      </c>
      <c r="AE465" s="133">
        <v>0</v>
      </c>
      <c r="AF465" s="133">
        <v>1</v>
      </c>
      <c r="AG465" s="133">
        <v>1</v>
      </c>
      <c r="AH465" s="144">
        <v>1</v>
      </c>
      <c r="AI465" s="144" t="s">
        <v>694</v>
      </c>
      <c r="AJ465" s="144" t="s">
        <v>695</v>
      </c>
      <c r="AK465" s="144"/>
      <c r="AL465" s="143"/>
      <c r="AM465" s="143"/>
      <c r="AN465" s="143"/>
      <c r="AO465" s="143"/>
      <c r="AP465" s="143"/>
      <c r="AQ465" s="143"/>
      <c r="AR465" s="142"/>
      <c r="AS465" s="142"/>
      <c r="AT465" s="142"/>
      <c r="AU465" s="141"/>
      <c r="AV465" s="141"/>
      <c r="AW465" s="141"/>
      <c r="AX465" s="140" t="s">
        <v>694</v>
      </c>
      <c r="AY465" s="140"/>
      <c r="AZ465" s="139"/>
      <c r="BA465" s="138"/>
      <c r="BB465" s="138"/>
      <c r="BC465" s="138"/>
      <c r="BD465" s="138"/>
      <c r="BE465" s="138"/>
      <c r="BF465" s="138"/>
      <c r="BG465" s="137"/>
      <c r="BH465" s="137"/>
      <c r="BI465" s="137"/>
      <c r="BJ465" s="137"/>
      <c r="BK465" s="136">
        <v>1</v>
      </c>
      <c r="BL465" s="136">
        <f t="shared" si="151"/>
        <v>0</v>
      </c>
      <c r="BM465" s="135"/>
      <c r="BN465" s="134"/>
      <c r="BO465" s="133"/>
      <c r="BP465" s="133"/>
      <c r="BQ465" s="133"/>
      <c r="BR465" s="133"/>
      <c r="BS465" s="133"/>
      <c r="BT465" s="133"/>
      <c r="BU465" s="132">
        <f t="shared" si="149"/>
        <v>0</v>
      </c>
      <c r="BV465" s="132"/>
      <c r="BW465" s="132"/>
      <c r="BX465" s="132"/>
      <c r="BY465" s="132"/>
      <c r="BZ465" s="132"/>
      <c r="CA465" s="132"/>
      <c r="CB465" s="131">
        <v>100</v>
      </c>
      <c r="CC465" s="131">
        <v>100</v>
      </c>
      <c r="CD465" s="131">
        <v>24</v>
      </c>
      <c r="CE465" s="131">
        <v>18</v>
      </c>
      <c r="CF465" s="131">
        <v>12</v>
      </c>
      <c r="CG465" s="131">
        <v>6</v>
      </c>
      <c r="CH465" s="131">
        <v>0</v>
      </c>
      <c r="CI465" s="130" t="s">
        <v>693</v>
      </c>
      <c r="CJ465" s="129"/>
      <c r="CK465" s="129"/>
      <c r="CL465" s="129"/>
      <c r="CM465" s="129"/>
      <c r="CN465" s="129"/>
      <c r="CO465" s="129"/>
      <c r="CP465" s="129"/>
      <c r="CQ465" s="129"/>
      <c r="CR465" s="128"/>
      <c r="CS465" s="128"/>
      <c r="CT465" s="128"/>
      <c r="CU465" s="128"/>
      <c r="CV465" s="128"/>
      <c r="CW465" s="128"/>
      <c r="CX465" s="128"/>
      <c r="CY465" s="128"/>
      <c r="CZ465" s="128"/>
      <c r="DA465" s="128"/>
      <c r="DB465" s="128"/>
      <c r="DC465" s="128"/>
      <c r="DD465" s="128"/>
    </row>
    <row r="466" spans="1:108" x14ac:dyDescent="0.25">
      <c r="A466" s="127" t="s">
        <v>701</v>
      </c>
      <c r="B466" s="127" t="s">
        <v>700</v>
      </c>
      <c r="C466" s="127" t="s">
        <v>700</v>
      </c>
      <c r="D466" s="127" t="s">
        <v>699</v>
      </c>
      <c r="E466" s="127" t="s">
        <v>698</v>
      </c>
      <c r="F466" s="1" t="s">
        <v>697</v>
      </c>
      <c r="G466" s="1" t="s">
        <v>696</v>
      </c>
      <c r="H466" s="126">
        <v>0</v>
      </c>
      <c r="I466" s="126">
        <v>0</v>
      </c>
      <c r="J466" s="126">
        <v>0</v>
      </c>
      <c r="K466" s="126">
        <v>0</v>
      </c>
      <c r="L466" s="126">
        <v>0</v>
      </c>
      <c r="M466" s="126">
        <v>0</v>
      </c>
      <c r="N466" s="126">
        <v>0</v>
      </c>
      <c r="O466" s="115">
        <v>0</v>
      </c>
      <c r="P466" s="126">
        <v>0</v>
      </c>
      <c r="Q466" s="126">
        <v>0</v>
      </c>
      <c r="R466" s="126">
        <v>0</v>
      </c>
      <c r="S466" s="126">
        <v>0</v>
      </c>
      <c r="T466" s="126">
        <v>0</v>
      </c>
      <c r="U466" s="126">
        <v>0</v>
      </c>
      <c r="V466" s="126">
        <v>0</v>
      </c>
      <c r="W466" s="126">
        <v>0</v>
      </c>
      <c r="X466" s="126">
        <v>0</v>
      </c>
      <c r="Y466" s="126">
        <v>0</v>
      </c>
      <c r="Z466" s="126">
        <v>0</v>
      </c>
      <c r="AA466" s="126">
        <v>0</v>
      </c>
      <c r="AB466" s="126">
        <v>0</v>
      </c>
      <c r="AC466" s="126">
        <v>0</v>
      </c>
      <c r="AD466" s="115">
        <v>0.05</v>
      </c>
      <c r="AE466" s="115">
        <v>0</v>
      </c>
      <c r="AF466" s="115">
        <v>1</v>
      </c>
      <c r="AG466" s="115">
        <v>1</v>
      </c>
      <c r="AH466" s="125">
        <v>1</v>
      </c>
      <c r="AI466" s="125" t="s">
        <v>694</v>
      </c>
      <c r="AJ466" s="125" t="s">
        <v>695</v>
      </c>
      <c r="AK466" s="125"/>
      <c r="AL466" s="124"/>
      <c r="AM466" s="124"/>
      <c r="AN466" s="124"/>
      <c r="AO466" s="124"/>
      <c r="AP466" s="124"/>
      <c r="AQ466" s="124"/>
      <c r="AR466" s="123"/>
      <c r="AS466" s="123"/>
      <c r="AT466" s="123"/>
      <c r="AU466" s="122"/>
      <c r="AV466" s="122"/>
      <c r="AW466" s="122"/>
      <c r="AX466" s="120" t="s">
        <v>694</v>
      </c>
      <c r="AY466" s="120"/>
      <c r="AZ466" s="121"/>
      <c r="BA466" s="120"/>
      <c r="BB466" s="120"/>
      <c r="BC466" s="120"/>
      <c r="BD466" s="120"/>
      <c r="BE466" s="120"/>
      <c r="BF466" s="120"/>
      <c r="BG466" s="119"/>
      <c r="BH466" s="119"/>
      <c r="BI466" s="119"/>
      <c r="BJ466" s="119"/>
      <c r="BK466" s="118">
        <v>1</v>
      </c>
      <c r="BL466" s="118">
        <f t="shared" si="151"/>
        <v>0</v>
      </c>
      <c r="BM466" s="117"/>
      <c r="BN466" s="116"/>
      <c r="BO466" s="115"/>
      <c r="BP466" s="115"/>
      <c r="BQ466" s="115"/>
      <c r="BR466" s="115"/>
      <c r="BS466" s="115"/>
      <c r="BT466" s="115"/>
      <c r="BU466" s="114">
        <f t="shared" si="149"/>
        <v>0</v>
      </c>
      <c r="BV466" s="114"/>
      <c r="BW466" s="114"/>
      <c r="BX466" s="114"/>
      <c r="BY466" s="114"/>
      <c r="BZ466" s="114"/>
      <c r="CA466" s="114"/>
      <c r="CB466" s="113">
        <v>1000</v>
      </c>
      <c r="CC466" s="113">
        <v>1000</v>
      </c>
      <c r="CD466" s="113">
        <v>120</v>
      </c>
      <c r="CE466" s="113">
        <v>80</v>
      </c>
      <c r="CF466" s="113">
        <v>40</v>
      </c>
      <c r="CG466" s="113">
        <v>20</v>
      </c>
      <c r="CH466" s="113">
        <v>0</v>
      </c>
      <c r="CI466" s="112" t="s">
        <v>693</v>
      </c>
      <c r="CJ466" s="111"/>
      <c r="CK466" s="111"/>
      <c r="CL466" s="111"/>
      <c r="CM466" s="111"/>
      <c r="CN466" s="111"/>
      <c r="CO466" s="111"/>
      <c r="CP466" s="111"/>
      <c r="CQ466" s="111"/>
      <c r="CR466" s="110"/>
      <c r="CS466" s="110"/>
      <c r="CT466" s="110"/>
      <c r="CU466" s="110"/>
      <c r="CV466" s="110"/>
      <c r="CW466" s="110"/>
      <c r="CX466" s="110"/>
      <c r="CY466" s="110"/>
      <c r="CZ466" s="110"/>
      <c r="DA466" s="110"/>
      <c r="DB466" s="110"/>
      <c r="DC466" s="110"/>
      <c r="DD466" s="110"/>
    </row>
    <row r="469" spans="1:108" x14ac:dyDescent="0.25">
      <c r="CB469" s="109"/>
      <c r="CC469" s="109"/>
      <c r="CD469" s="109"/>
      <c r="CE469" s="109"/>
      <c r="CF469" s="109"/>
      <c r="CG469" s="109"/>
    </row>
    <row r="470" spans="1:108" x14ac:dyDescent="0.25">
      <c r="CB470" s="109"/>
      <c r="CC470" s="109"/>
      <c r="CD470" s="109"/>
      <c r="CE470" s="109"/>
      <c r="CF470" s="109"/>
      <c r="CG470" s="109"/>
      <c r="CH470" s="109"/>
    </row>
  </sheetData>
  <mergeCells count="20">
    <mergeCell ref="CQ2:CW2"/>
    <mergeCell ref="CX2:DD2"/>
    <mergeCell ref="CJ3:CP3"/>
    <mergeCell ref="CQ3:CW3"/>
    <mergeCell ref="CX3:DD3"/>
    <mergeCell ref="BU2:CA2"/>
    <mergeCell ref="CB2:CH2"/>
    <mergeCell ref="BK4:BK5"/>
    <mergeCell ref="BL4:BL5"/>
    <mergeCell ref="CJ2:CP2"/>
    <mergeCell ref="AU2:AW2"/>
    <mergeCell ref="AX2:BF2"/>
    <mergeCell ref="BG2:BJ2"/>
    <mergeCell ref="BK2:BN2"/>
    <mergeCell ref="BO2:BT2"/>
    <mergeCell ref="A2:F2"/>
    <mergeCell ref="H2:AG2"/>
    <mergeCell ref="AH2:AK2"/>
    <mergeCell ref="AL2:AQ2"/>
    <mergeCell ref="AR2:AT2"/>
  </mergeCells>
  <conditionalFormatting sqref="W7:AC7">
    <cfRule type="expression" dxfId="35" priority="51">
      <formula>$B7="Primary"</formula>
    </cfRule>
  </conditionalFormatting>
  <conditionalFormatting sqref="W8:AC8">
    <cfRule type="expression" dxfId="34" priority="49">
      <formula>$B8="Primary"</formula>
    </cfRule>
  </conditionalFormatting>
  <conditionalFormatting sqref="W9:AC9 W11:AC11 W13:AC13 W15:AC15 W17:AC17 W19:AC19 W21:AC21 W23:AC23 W25:AC25 W27:AC27 W29:AC29 W31:AC31 W33:AC33 W35:AC35 W37:AC37 W39:AC39 W41:AC41 W43:AC43 W276:AC276 W278:AC278 W348:AC348 W360:AC360 W362:AC362 W370:AC370 W372:AC372 W384:AC384 W394:AC394 W414:AC414 W416:AC416 W418:AC418 W420:AC420 W422:AC422 W424:AC424 W426:AC426 W428:AC428 W430:AC430 W432:AC432 W434:AC434">
    <cfRule type="expression" dxfId="33" priority="38">
      <formula>$B9="Primary"</formula>
    </cfRule>
  </conditionalFormatting>
  <conditionalFormatting sqref="W10:AC10 W12:AC12 W14:AC14 W16:AC16 W18:AC18 W20:AC20 W22:AC22 W24:AC24 W26:AC26 W28:AC28 W30:AC30 W32:AC32 W34:AC34 W36:AC36 W38:AC38 W40:AC40 W42:AC42 W44:AC44 W275:AC275 W277:AC277 W349:AC349 W359:AC359 W361:AC361 W363:AC363 W367:AC367 W403:AC403 W415:AC415 W417:AC417 W419:AC419 W421:AC421 W423:AC423 W425:AC425 W427:AC427 W429:AC429 W431:AC431 W433:AC433 W435:AC435">
    <cfRule type="expression" dxfId="32" priority="36">
      <formula>$B10="Primary"</formula>
    </cfRule>
  </conditionalFormatting>
  <conditionalFormatting sqref="W45:AC45 W47:AC47 W49:AC49 W51:AC51 W53:AC53 W55:AC55 W57:AC57 W59:AC59 W61:AC61 W63:AC63 W65:AC65 W67:AC67 W69:AC69 W71:AC71 W73:AC73 W75:AC75 W77:AC77 W79:AC79 W81:AC81 W83:AC83 W85:AC85 W87:AC87 W89:AC89 W91:AC91 W93:AC93 W95:AC95 W97:AC97 W99:AC99 W101:AC101 W103:AC103 W105:AC105 W107:AC107 W109:AC109 W111:AC111 W113:AC113 W115:AC115 W117:AC117 W119:AC119 W121:AC121 W123:AC123 W125:AC125 W127:AC127 W129:AC129 W131:AC131 W133:AC133 W135:AC135 W137:AC137 W139:AC139 W141:AC141 W143:AC143 W145:AC145 W147:AC147 W149:AC149 W151:AC151 W153:AC153 W155:AC155 W157:AC157 W159:AC159 W161:AC161 W163:AC163 W165:AC165 W167:AC167 W169:AC169 W171:AC171 W173:AC173 W175:AC175 W177:AC177 W179:AC179 W181:AC181 W183:AC183 W185:AC185 W187:AC187 W189:AC189 W191:AC191 W193:AC193 W195:AC195 W197:AC197 W199:AC199 W201:AC201 W203:AC203 W205:AC205 W207:AC207 W209:AC209 W211:AC211 W213:AC213 W215:AC215 W217:AC217 W219:AC219 W221:AC221 W223:AC223 W225:AC225 W227:AC227 W229:AC229 W231:AC231 W233:AC233 W235:AC235 W237:AC237 W239:AC239 W241:AC241 W243:AC243 W245:AC245 W247:AC247 W249:AC249 W251:AC251 W253:AC253 W255:AC255 W257:AC257 W259:AC259 W261:AC261 W263:AC263 W265:AC265 W267:AC267 W269:AC269 W271:AC271 W273:AC274">
    <cfRule type="expression" dxfId="31" priority="23">
      <formula>$B45="Primary"</formula>
    </cfRule>
  </conditionalFormatting>
  <conditionalFormatting sqref="W46:AC46 W48:AC48 W50:AC50 W52:AC52 W54:AC54 W56:AC56 W58:AC58 W60:AC60 W62:AC62 W64:AC64 W66:AC66 W68:AC68 W70:AC70 W72:AC72 W74:AC74 W76:AC76 W78:AC78 W80:AC80 W82:AC82 W84:AC84 W86:AC86 W88:AC88 W90:AC90 W92:AC92 W94:AC94 W96:AC96 W98:AC98 W100:AC100 W102:AC102 W104:AC104 W106:AC106 W108:AC108 W110:AC110 W112:AC112 W114:AC114 W116:AC116 W118:AC118 W120:AC120 W122:AC122 W124:AC124 W126:AC126 W128:AC128 W130:AC130 W132:AC132 W134:AC134 W136:AC136 W138:AC138 W140:AC140 W142:AC142 W144:AC144 W146:AC146 W148:AC148 W150:AC150 W152:AC152 W154:AC154 W156:AC156 W158:AC158 W160:AC160 W162:AC162 W164:AC164 W166:AC166 W168:AC168 W170:AC170 W172:AC172 W174:AC174 W176:AC176 W178:AC178 W180:AC180 W182:AC182 W184:AC184 W186:AC186 W188:AC188 W190:AC190 W192:AC192 W194:AC194 W196:AC196 W198:AC198 W200:AC200 W202:AC202 W204:AC204 W206:AC206 W208:AC208 W210:AC210 W212:AC212 W214:AC214 W216:AC216 W218:AC218 W220:AC220 W222:AC222 W224:AC224 W226:AC226 W228:AC228 W230:AC230 W232:AC232 W234:AC234 W236:AC236 W238:AC238 W240:AC240 W242:AC242 W244:AC244 W246:AC246 W248:AC248 W250:AC250 W252:AC252 W254:AC254 W256:AC256 W258:AC258 W260:AC260 W262:AC262 W264:AC264 W266:AC266 W268:AC268 W270:AC270 W272:AC272">
    <cfRule type="expression" dxfId="30" priority="21">
      <formula>$B46="Primary"</formula>
    </cfRule>
  </conditionalFormatting>
  <conditionalFormatting sqref="W436:AC437">
    <cfRule type="expression" dxfId="29" priority="24">
      <formula>$B436="Primary"</formula>
    </cfRule>
  </conditionalFormatting>
  <conditionalFormatting sqref="BN7:BN8">
    <cfRule type="expression" dxfId="28" priority="43">
      <formula>(BN7=0)</formula>
    </cfRule>
  </conditionalFormatting>
  <conditionalFormatting sqref="BN9:BN44">
    <cfRule type="expression" dxfId="27" priority="30">
      <formula>(BN9=0)</formula>
    </cfRule>
  </conditionalFormatting>
  <conditionalFormatting sqref="BN45:BN273">
    <cfRule type="expression" dxfId="26" priority="15">
      <formula>(BN45=0)</formula>
    </cfRule>
  </conditionalFormatting>
  <conditionalFormatting sqref="BN274:BN466">
    <cfRule type="expression" dxfId="25" priority="5">
      <formula>(BN274=0)</formula>
    </cfRule>
  </conditionalFormatting>
  <conditionalFormatting sqref="BN7:BT7">
    <cfRule type="expression" dxfId="24" priority="42">
      <formula>($BL7=0)</formula>
    </cfRule>
  </conditionalFormatting>
  <conditionalFormatting sqref="BN8:BT8">
    <cfRule type="expression" dxfId="23" priority="41">
      <formula>($BL8=0)</formula>
    </cfRule>
  </conditionalFormatting>
  <conditionalFormatting sqref="BN9:BT9 BN11:BT11 BN13:BT13 BN15:BT15 BN17:BT17 BN19:BT19 BN21:BT21 BN23:BT23 BN25:BT25 BN27:BT27 BN29:BT29 BN31:BT31 BN33:BT33 BN35:BT35 BN37:BT37 BN39:BT39 BN41:BT41 BN43:BT43">
    <cfRule type="expression" dxfId="22" priority="29">
      <formula>($BL9=0)</formula>
    </cfRule>
  </conditionalFormatting>
  <conditionalFormatting sqref="BN10:BT10 BN12:BT12 BN14:BT14 BN16:BT16 BN18:BT18 BN20:BT20 BN22:BT22 BN24:BT24 BN26:BT26 BN28:BT28 BN30:BT30 BN32:BT32 BN34:BT34 BN36:BT36 BN38:BT38 BN40:BT40 BN42:BT42 BN44:BT44">
    <cfRule type="expression" dxfId="21" priority="28">
      <formula>($BL10=0)</formula>
    </cfRule>
  </conditionalFormatting>
  <conditionalFormatting sqref="BN45:BT45 BN47:BT47 BN49:BT49 BN51:BT51 BN53:BT53 BN55:BT55 BN57:BT57 BN59:BT59 BN61:BT61 BN63:BT63 BN65:BT65 BN67:BT67 BN69:BT69 BN71:BT71 BN73:BT73 BN75:BT75 BN77:BT77 BN79:BT79 BN81:BT81 BN83:BT83 BN85:BT85 BN87:BT87 BN89:BT89 BN91:BT91 BN93:BT93 BN95:BT95 BN97:BT97 BN99:BT99 BN101:BT101 BN103:BT103 BN105:BT105 BN107:BT107 BN109:BT109 BN111:BT111 BN113:BT113 BN115:BT115 BN117:BT117 BN119:BT119 BN121:BT121 BN123:BT123 BN125:BT125 BN127:BT127 BN129:BT129 BN131:BT131 BN133:BT133 BN135:BT135 BN137:BT137 BN139:BT139 BN141:BT141 BN143:BT143 BN145:BT145 BN147:BT147 BN149:BT149 BN151:BT151 BN153:BT153 BN155:BT155 BN157:BT157 BN159:BT159 BN161:BT161 BN163:BT163 BN165:BT165 BN167:BT167 BN169:BT169 BN171:BT171 BN173:BT173 BN175:BT175 BN177:BT177 BN179:BT179 BN181:BT181 BN183:BT183 BN185:BT185 BN187:BT187 BN189:BT189 BN191:BT191 BN193:BT193 BN195:BT195 BN197:BT197 BN199:BT199 BN201:BT201 BN203:BT203 BN205:BT205 BN207:BT207 BN209:BT209 BN211:BT211 BN213:BT213 BN215:BT215 BN217:BT217 BN219:BT219 BN221:BT221 BN223:BT223 BN225:BT225 BN227:BT227 BN229:BT229 BN231:BT231 BN233:BT233 BN235:BT235 BN237:BT237 BN239:BT239 BN241:BT241 BN243:BT243 BN245:BT245 BN247:BT247 BN249:BT249 BN251:BT251 BN253:BT253 BN255:BT255 BN257:BT257 BN259:BT259 BN261:BT261 BN263:BT263 BN265:BT265 BN267:BT267 BN269:BT269 BN271:BT271 BN273:BT273">
    <cfRule type="expression" dxfId="20" priority="14">
      <formula>($BL45=0)</formula>
    </cfRule>
  </conditionalFormatting>
  <conditionalFormatting sqref="BN46:BT46 BN48:BT48 BN50:BT50 BN52:BT52 BN54:BT54 BN56:BT56 BN58:BT58 BN60:BT60 BN62:BT62 BN64:BT64 BN66:BT66 BN68:BT68 BN70:BT70 BN72:BT72 BN74:BT74 BN76:BT76 BN78:BT78 BN80:BT80 BN82:BT82 BN84:BT84 BN86:BT86 BN88:BT88 BN90:BT90 BN92:BT92 BN94:BT94 BN96:BT96 BN98:BT98 BN100:BT100 BN102:BT102 BN104:BT104 BN106:BT106 BN108:BT108 BN110:BT110 BN112:BT112 BN114:BT114 BN116:BT116 BN118:BT118 BN120:BT120 BN122:BT122 BN124:BT124 BN126:BT126 BN128:BT128 BN130:BT130 BN132:BT132 BN134:BT134 BN136:BT136 BN138:BT138 BN140:BT140 BN142:BT142 BN144:BT144 BN146:BT146 BN148:BT148 BN150:BT150 BN152:BT152 BN154:BT154 BN156:BT156 BN158:BT158 BN160:BT160 BN162:BT162 BN164:BT164 BN166:BT166 BN168:BT168 BN170:BT170 BN172:BT172 BN174:BT174 BN176:BT176 BN178:BT178 BN180:BT180 BN182:BT182 BN184:BT184 BN186:BT186 BN188:BT188 BN190:BT190 BN192:BT192 BN194:BT194 BN196:BT196 BN198:BT198 BN200:BT200 BN202:BT202 BN204:BT204 BN206:BT206 BN208:BT208 BN210:BT210 BN212:BT212 BN214:BT214 BN216:BT216 BN218:BT218 BN220:BT220 BN222:BT222 BN224:BT224 BN226:BT226 BN228:BT228 BN230:BT230 BN232:BT232 BN234:BT234 BN236:BT236 BN238:BT238 BN240:BT240 BN242:BT242 BN244:BT244 BN246:BT246 BN248:BT248 BN250:BT250 BN252:BT252 BN254:BT254 BN256:BT256 BN258:BT258 BN260:BT260 BN262:BT262 BN264:BT264 BN266:BT266 BN268:BT268 BN270:BT270 BN272:BT272">
    <cfRule type="expression" dxfId="19" priority="13">
      <formula>($BL46=0)</formula>
    </cfRule>
  </conditionalFormatting>
  <conditionalFormatting sqref="BN274:BT274 BN276:BT276 BN278:BT278 BN280:BT280 BN282:BT282 BN284:BT284 BN286:BT286 BN288:BT288 BN290:BT290 BN292:BT292 BN294:BT294 BN296:BT296 BN298:BT298 BN300:BT300 BN302:BT302 BN304:BT304 BN306:BT306 BN308:BT308 BN310:BT310 BN312:BT312 BN314:BT314 BN316:BT316 BN318:BT318 BN320:BT320 BN322:BT322 BN324:BT324 BN326:BT326 BN328:BT328 BN330:BT330 BN332:BT332 BN334:BT334 BN336:BT336 BN338:BT338 BN340:BT340 BN342:BT342 BN344:BT344 BN346:BT346 BN348:BT348 BN350:BT350 BN352:BT352 BN354:BT354 BN356:BT356 BN358:BT358 BN360:BT360 BN362:BT362 BN364:BT364 BN366:BT366 BN368:BT368 BN370:BT370 BN372:BT372 BN374:BT374 BN376:BT376 BN378:BT378 BN380:BT380 BN382:BT382 BN384:BT384 BN386:BT386 BN388:BT388 BN390:BT390 BN392:BT392 BN394:BT394 BN396:BT396 BN398:BT398 BN400:BT400 BN402:BT402 BN404:BT404 BN406:BT406 BN408:BT408 BN410:BT410 BN412:BT412 BN414:BT414 BN416:BT416 BN418:BT418 BN420:BT420 BN422:BT422 BN424:BT424 BN426:BT426 BN428:BT428 BN430:BT430 BN432:BT432 BN434:BT434 BN436:BT436 BN438:BT438 BN440:BT440 BN442:BT442 BN444:BT444 BN446:BT446 BN448:BT448 BN450:BT450 BN452:BT452 BN454:BT454 BN456:BT456 BN458:BT458 BN460:BT460 BN462:BT462 BN464:BT464 BN466:BT466">
    <cfRule type="expression" dxfId="18" priority="3">
      <formula>($BL274=0)</formula>
    </cfRule>
  </conditionalFormatting>
  <conditionalFormatting sqref="BN275:BT275 BN277:BT277 BN279:BT279 BN281:BT281 BN283:BT283 BN285:BT285 BN287:BT287 BN289:BT289 BN291:BT291 BN293:BT293 BN295:BT295 BN297:BT297 BN299:BT299 BN301:BT301 BN303:BT303 BN305:BT305 BN307:BT307 BN309:BT309 BN311:BT311 BN313:BT313 BN315:BT315 BN317:BT317 BN319:BT319 BN321:BT321 BN323:BT323 BN325:BT325 BN327:BT327 BN329:BT329 BN331:BT331 BN333:BT333 BN335:BT335 BN337:BT337 BN339:BT339 BN341:BT341 BN343:BT343 BN345:BT345 BN347:BT347 BN349:BT349 BN351:BT351 BN353:BT353 BN355:BT355 BN357:BT357 BN359:BT359 BN361:BT361 BN363:BT363 BN365:BT365 BN367:BT367 BN369:BT369 BN371:BT371 BN373:BT373 BN375:BT375 BN377:BT377 BN379:BT379 BN381:BT381 BN383:BT383 BN385:BT385 BN387:BT387 BN389:BT389 BN391:BT391 BN393:BT393 BN395:BT395 BN397:BT397 BN399:BT399 BN401:BT401 BN403:BT403 BN405:BT405 BN407:BT407 BN409:BT409 BN411:BT411 BN413:BT413 BN415:BT415 BN417:BT417 BN419:BT419 BN421:BT421 BN423:BT423 BN425:BT425 BN427:BT427 BN429:BT429 BN431:BT431 BN433:BT433 BN435:BT435 BN437:BT437 BN439:BT439 BN441:BT441 BN443:BT443 BN445:BT445 BN447:BT447 BN449:BT449 BN451:BT451 BN453:BT453 BN455:BT455 BN457:BT457 BN459:BT459 BN461:BT461 BN463:BT463 BN465:BT465">
    <cfRule type="expression" dxfId="17" priority="4">
      <formula>($BL275=0)</formula>
    </cfRule>
  </conditionalFormatting>
  <conditionalFormatting sqref="BN7:CH7">
    <cfRule type="expression" dxfId="16" priority="48">
      <formula>($BL7=2)</formula>
    </cfRule>
  </conditionalFormatting>
  <conditionalFormatting sqref="BN8:CH8">
    <cfRule type="expression" dxfId="15" priority="47">
      <formula>($BL8=2)</formula>
    </cfRule>
  </conditionalFormatting>
  <conditionalFormatting sqref="BN9:CH9 BN11:CH11 BN13:CH13 BN15:CH15 BN17:CH17 BN19:CH19 BN21:CH21 BN23:CH23 BN25:CH25 BN27:CH27 BN29:CH29 BN31:CH31 BN33:CH33 BN35:CH35 BN37:CH37 BN39:CH39 BN41:CH41 BN43:CH43">
    <cfRule type="expression" dxfId="14" priority="35">
      <formula>($BL9=2)</formula>
    </cfRule>
  </conditionalFormatting>
  <conditionalFormatting sqref="BN10:CH10 BN12:CH12 BN14:CH14 BN16:CH16 BN18:CH18 BN20:CH20 BN22:CH22 BN24:CH24 BN26:CH26 BN28:CH28 BN30:CH30 BN32:CH32 BN34:CH34 BN36:CH36 BN38:CH38 BN40:CH40 BN42:CH42 BN44:CH44">
    <cfRule type="expression" dxfId="13" priority="34">
      <formula>($BL10=2)</formula>
    </cfRule>
  </conditionalFormatting>
  <conditionalFormatting sqref="BN45:CH45 BN47:CH47 BN49:CH49 BN51:CH51 BN53:CH53 BN55:CH55 BN57:CH57 BN59:CH59 BN61:CH61 BN63:CH63 BN65:CH65 BN67:CH67 BN69:CH69 BN71:CH71 BN73:CH73 BN75:CH75 BN77:CH77 BN79:CH79 BN81:CH81 BN83:CH83 BN85:CH85 BN87:CH87 BN89:CH89 BN91:CH91 BN93:CH93 BN95:CH95 BN97:CH97 BN99:CH99 BN101:CH101 BN103:CH103 BN105:CH105 BN107:CH107 BN109:CH109 BN111:CH111 BN113:CH113 BN115:CH115 BN117:CH117 BN119:CH119 BN121:CH121 BN123:CH123 BN125:CH125 BN127:CH127 BN129:CH129 BN131:CH131 BN133:CH133 BN135:CH135 BN137:CH137 BN139:CH139 BN141:CH141 BN143:CH143 BN145:CH145 BN147:CH147 BN149:CH149 BN151:CH151 BN153:CH153 BN155:CH155 BN157:CH157 BN159:CH159 BN161:CH161 BN163:CH163 BN165:CH165 BN167:CH167 BN169:CH169 BN171:CH171 BN173:CH173 BN175:CH175 BN177:CH177 BN179:CH179 BN181:CH181 BN183:CH183 BN185:CH185 BN187:CH187 BN189:CH189 BN191:CH191 BN193:CH193 BN195:CH195 BN197:CH197 BN199:CH199 BN201:CH201 BN203:CH203 BN205:CH205 BN207:CH207 BN209:CH209 BN211:CH211 BN213:CH213 BN215:CH215 BN217:CH217 BN219:CH219 BN221:CH221 BN223:CH223 BN225:CH225 BN227:CH227 BN229:CH229 BN231:CH231 BN233:CH233 BN235:CH235 BN237:CH237 BN239:CH239 BN241:CH241 BN243:CH243 BN245:CH245 BN247:CH247 BN249:CH249 BN251:CH251 BN253:CH253 BN255:CH255 BN257:CH257 BN259:CH259 BN261:CH261 BN263:CH263 BN265:CH265 BN267:CH267 BN269:CH269 BN271:CH271 BN273:CH273">
    <cfRule type="expression" dxfId="12" priority="20">
      <formula>($BL45=2)</formula>
    </cfRule>
  </conditionalFormatting>
  <conditionalFormatting sqref="BN46:CH46 BN48:CH48 BN50:CH50 BN52:CH52 BN54:CH54 BN56:CH56 BN58:CH58 BN60:CH60 BN62:CH62 BN64:CH64 BN66:CH66 BN68:CH68 BN70:CH70 BN72:CH72 BN74:CH74 BN76:CH76 BN78:CH78 BN80:CH80 BN82:CH82 BN84:CH84 BN86:CH86 BN88:CH88 BN90:CH90 BN92:CH92 BN94:CH94 BN96:CH96 BN98:CH98 BN100:CH100 BN102:CH102 BN104:CH104 BN106:CH106 BN108:CH108 BN110:CH110 BN112:CH112 BN114:CH114 BN116:CH116 BN118:CH118 BN120:CH120 BN122:CH122 BN124:CH124 BN126:CH126 BN128:CH128 BN130:CH130 BN132:CH132 BN134:CH134 BN136:CH136 BN138:CH138 BN140:CH140 BN142:CH142 BN144:CH144 BN146:CH146 BN148:CH148 BN150:CH150 BN152:CH152 BN154:CH154 BN156:CH156 BN158:CH158 BN160:CH160 BN162:CH162 BN164:CH164 BN166:CH166 BN168:CH168 BN170:CH170 BN172:CH172 BN174:CH174 BN176:CH176 BN178:CH178 BN180:CH180 BN182:CH182 BN184:CH184 BN186:CH186 BN188:CH188 BN190:CH190 BN192:CH192 BN194:CH194 BN196:CH196 BN198:CH198 BN200:CH200 BN202:CH202 BN204:CH204 BN206:CH206 BN208:CH208 BN210:CH210 BN212:CH212 BN214:CH214 BN216:CH216 BN218:CH218 BN220:CH220 BN222:CH222 BN224:CH224 BN226:CH226 BN228:CH228 BN230:CH230 BN232:CH232 BN234:CH234 BN236:CH236 BN238:CH238 BN240:CH240 BN242:CH242 BN244:CH244 BN246:CH246 BN248:CH248 BN250:CH250 BN252:CH252 BN254:CH254 BN256:CH256 BN258:CH258 BN260:CH260 BN262:CH262 BN264:CH264 BN266:CH266 BN268:CH268 BN270:CH270 BN272:CH272">
    <cfRule type="expression" dxfId="11" priority="19">
      <formula>($BL46=2)</formula>
    </cfRule>
  </conditionalFormatting>
  <conditionalFormatting sqref="BN274:CH274 BN276:CH276 BN278:CH278 BN280:CH280 BN282:CH282 BN284:CH284 BN286:CH286 BN288:CH288 BN290:CH290 BN292:CH292 BN294:CH294 BN296:CH296 BN298:CH298 BN300:CH300 BN302:CH302 BN304:CH304 BN306:CH306 BN308:CH308 BN310:CH310 BN312:CH312 BN314:CH314 BN316:CH316 BN318:CH318 BN320:CH320 BN322:CH322 BN324:CH324 BN326:CH326 BN328:CH328 BN330:CH330 BN332:CH332 BN334:CH334 BN336:CH336 BN338:CH338 BN340:CH340 BN342:CH342 BN344:CH344 BN346:CH346 BN348:CH348 BN350:CH350 BN352:CH352 BN354:CH354 BN356:CH356 BN358:CH358 BN360:CH360 BN362:CH362 BN364:CH364 BN366:CH366 BN368:CH368 BN370:CH370 BN372:CH372 BN374:CH374 BN376:CH376 BN378:CH378 BN380:CH380 BN382:CH382 BN384:CH384 BN386:CH386 BN388:CH388 BN390:CH390 BN392:CH392 BN394:CH394 BN396:CH396 BN398:CH398 BN400:CH400 BN402:CH402 BN404:CH404 BN406:CH406 BN408:CH408 BN410:CH410 BN412:CH412 BN414:CH414 BN416:CH416 BN418:CH418 BN420:CH420 BN422:CH422 BN424:CH424 BN426:CH426 BN428:CH428 BN430:CH430 BN432:CH432 BN434:CH434 BN436:CH436 BN438:CH438 BN440:CH440 BN442:CH442 BN444:CH444 BN446:CH446 BN448:CH448 BN450:CH450 BN452:CH452 BN454:CH454 BN456:CH456 BN458:CH458 BN460:CH460 BN462:CH462 BN464:CH464 BN466:CH466">
    <cfRule type="expression" dxfId="10" priority="9">
      <formula>($BL274=2)</formula>
    </cfRule>
  </conditionalFormatting>
  <conditionalFormatting sqref="BN275:CH275 BN277:CH277 BN279:CH279 BN281:CH281 BN283:CH283 BN285:CH285 BN287:CH287 BN289:CH289 BN291:CH291 BN293:CH293 BN295:CH295 BN297:CH297 BN299:CH299 BN301:CH301 BN303:CH303 BN305:CH305 BN307:CH307 BN309:CH309 BN311:CH311 BN313:CH313 BN315:CH315 BN317:CH317 BN319:CH319 BN321:CH321 BN323:CH323 BN325:CH325 BN327:CH327 BN329:CH329 BN331:CH331 BN333:CH333 BN335:CH335 BN337:CH337 BN339:CH339 BN341:CH341 BN343:CH343 BN345:CH345 BN347:CH347 BN349:CH349 BN351:CH351 BN353:CH353 BN355:CH355 BN357:CH357 BN359:CH359 BN361:CH361 BN363:CH363 BN365:CH365 BN367:CH367 BN369:CH369 BN371:CH371 BN373:CH373 BN375:CH375 BN377:CH377 BN379:CH379 BN381:CH381 BN383:CH383 BN385:CH385 BN387:CH387 BN389:CH389 BN391:CH391 BN393:CH393 BN395:CH395 BN397:CH397 BN399:CH399 BN401:CH401 BN403:CH403 BN405:CH405 BN407:CH407 BN409:CH409 BN411:CH411 BN413:CH413 BN415:CH415 BN417:CH417 BN419:CH419 BN421:CH421 BN423:CH423 BN425:CH425 BN427:CH427 BN429:CH429 BN431:CH431 BN433:CH433 BN435:CH435 BN437:CH437 BN439:CH439 BN441:CH441 BN443:CH443 BN445:CH445 BN447:CH447 BN449:CH449 BN451:CH451 BN453:CH453 BN455:CH455 BN457:CH457 BN459:CH459 BN461:CH461 BN463:CH463 BN465:CH465">
    <cfRule type="expression" dxfId="9" priority="10">
      <formula>($BL275=2)</formula>
    </cfRule>
  </conditionalFormatting>
  <conditionalFormatting sqref="BU7:BU466">
    <cfRule type="expression" dxfId="8" priority="1">
      <formula>(BL7=1)</formula>
    </cfRule>
  </conditionalFormatting>
  <conditionalFormatting sqref="CB7:CH7">
    <cfRule type="expression" dxfId="7" priority="46">
      <formula>($BK7=0)</formula>
    </cfRule>
  </conditionalFormatting>
  <conditionalFormatting sqref="CB8:CH8">
    <cfRule type="expression" dxfId="6" priority="45">
      <formula>($BK8=0)</formula>
    </cfRule>
  </conditionalFormatting>
  <conditionalFormatting sqref="CB9:CH9 CB11:CH11 CB13:CH13 CB15:CH15 CB17:CH17 CB19:CH19 CB21:CH21 CB23:CH23 CB25:CH25 CB27:CH27 CB29:CH29 CB31:CH31 CB33:CH33 CB35:CH35 CB37:CH37 CB39:CH39 CB41:CH41 CB43:CH43">
    <cfRule type="expression" dxfId="5" priority="33">
      <formula>($BK9=0)</formula>
    </cfRule>
  </conditionalFormatting>
  <conditionalFormatting sqref="CB10:CH10 CB12:CH12 CB14:CH14 CB16:CH16 CB18:CH18 CB20:CH20 CB22:CH22 CB24:CH24 CB26:CH26 CB28:CH28 CB30:CH30 CB32:CH32 CB34:CH34 CB36:CH36 CB38:CH38 CB40:CH40 CB42:CH42 CB44:CH44">
    <cfRule type="expression" dxfId="4" priority="32">
      <formula>($BK10=0)</formula>
    </cfRule>
  </conditionalFormatting>
  <conditionalFormatting sqref="CB45:CH45 CB47:CH47 CB49:CH49 CB51:CH51 CB53:CH53 CB55:CH55 CB57:CH57 CB59:CH59 CB61:CH61 CB63:CH63 CB65:CH65 CB67:CH67 CB69:CH69 CB71:CH71 CB73:CH73 CB75:CH75 CB77:CH77 CB79:CH79 CB81:CH81 CB83:CH83 CB85:CH85 CB87:CH87 CB89:CH89 CB91:CH91 CB93:CH93 CB95:CH95 CB97:CH97 CB99:CH99 CB101:CH101 CB103:CH103 CB105:CH105 CB107:CH107 CB109:CH109 CB111:CH111 CB113:CH113 CB115:CH115 CB117:CH117 CB119:CH119 CB121:CH121 CB123:CH123 CB125:CH125 CB127:CH127 CB129:CH129 CB131:CH131 CB133:CH133 CB135:CH135 CB137:CH137 CB139:CH139 CB141:CH141 CB143:CH143 CB145:CH145 CB147:CH147 CB149:CH149 CB151:CH151 CB153:CH153 CB155:CH155 CB157:CH157 CB159:CH159 CB161:CH161 CB163:CH163 CB165:CH165 CB167:CH167 CB169:CH169 CB171:CH171 CB173:CH173 CB175:CH175 CB177:CH177 CB179:CH179 CB181:CH181 CB183:CH183 CB185:CH185 CB187:CH187 CB189:CH189 CB191:CH191 CB193:CH193 CB195:CH195 CB197:CH197 CB199:CH199 CB201:CH201 CB203:CH203 CB205:CH205 CB207:CH207 CB209:CH209 CB211:CH211 CB213:CH213 CB215:CH215 CB217:CH217 CB219:CH219 CB221:CH221 CB223:CH223 CB225:CH225 CB227:CH227 CB229:CH229 CB231:CH231 CB233:CH233 CB235:CH235 CB237:CH237 CB239:CH239 CB241:CH241 CB243:CH243 CB245:CH245 CB247:CH247 CB249:CH249 CB251:CH251 CB253:CH253 CB255:CH255 CB257:CH257 CB259:CH259 CB261:CH261 CB263:CH263 CB265:CH265 CB267:CH267 CB269:CH269 CB271:CH271 CB273:CH273">
    <cfRule type="expression" dxfId="3" priority="18">
      <formula>($BK45=0)</formula>
    </cfRule>
  </conditionalFormatting>
  <conditionalFormatting sqref="CB46:CH46 CB48:CH48 CB50:CH50 CB52:CH52 CB54:CH54 CB56:CH56 CB58:CH58 CB60:CH60 CB62:CH62 CB64:CH64 CB66:CH66 CB68:CH68 CB70:CH70 CB72:CH72 CB74:CH74 CB76:CH76 CB78:CH78 CB80:CH80 CB82:CH82 CB84:CH84 CB86:CH86 CB88:CH88 CB90:CH90 CB92:CH92 CB94:CH94 CB96:CH96 CB98:CH98 CB100:CH100 CB102:CH102 CB104:CH104 CB106:CH106 CB108:CH108 CB110:CH110 CB112:CH112 CB114:CH114 CB116:CH116 CB118:CH118 CB120:CH120 CB122:CH122 CB124:CH124 CB126:CH126 CB128:CH128 CB130:CH130 CB132:CH132 CB134:CH134 CB136:CH136 CB138:CH138 CB140:CH140 CB142:CH142 CB144:CH144 CB146:CH146 CB148:CH148 CB150:CH150 CB152:CH152 CB154:CH154 CB156:CH156 CB158:CH158 CB160:CH160 CB162:CH162 CB164:CH164 CB166:CH166 CB168:CH168 CB170:CH170 CB172:CH172 CB174:CH174 CB176:CH176 CB178:CH178 CB180:CH180 CB182:CH182 CB184:CH184 CB186:CH186 CB188:CH188 CB190:CH190 CB192:CH192 CB194:CH194 CB196:CH196 CB198:CH198 CB200:CH200 CB202:CH202 CB204:CH204 CB206:CH206 CB208:CH208 CB210:CH210 CB212:CH212 CB214:CH214 CB216:CH216 CB218:CH218 CB220:CH220 CB222:CH222 CB224:CH224 CB226:CH226 CB228:CH228 CB230:CH230 CB232:CH232 CB234:CH234 CB236:CH236 CB238:CH238 CB240:CH240 CB242:CH242 CB244:CH244 CB246:CH246 CB248:CH248 CB250:CH250 CB252:CH252 CB254:CH254 CB256:CH256 CB258:CH258 CB260:CH260 CB262:CH262 CB264:CH264 CB266:CH266 CB268:CH268 CB270:CH270 CB272:CH272">
    <cfRule type="expression" dxfId="2" priority="17">
      <formula>($BK46=0)</formula>
    </cfRule>
  </conditionalFormatting>
  <conditionalFormatting sqref="CB274:CH274 CB276:CH276 CB278:CH278 CB280:CH280 CB282:CH282 CB284:CH284 CB286:CH286 CB288:CH288 CB290:CH290 CB292:CH292 CB294:CH294 CB296:CH296 CB298:CH298 CB300:CH300 CB302:CH302 CB304:CH304 CB306:CH306 CB308:CH308 CB310:CH310 CB312:CH312 CB314:CH314 CB316:CH316 CB318:CH318 CB320:CH320 CB322:CH322 CB324:CH324 CB326:CH326 CB328:CH328 CB330:CH330 CB332:CH332 CB334:CH334 CB336:CH336 CB338:CH338 CB340:CH340 CB342:CH342 CB344:CH344 CB346:CH346 CB348:CH348 CB350:CH350 CB352:CH352 CB354:CH354 CB356:CH356 CB358:CH358 CB360:CH360 CB362:CH362 CB364:CH364 CB366:CH366 CB368:CH368 CB370:CH370 CB372:CH372 CB374:CH374 CB376:CH376 CB378:CH378 CB380:CH380 CB382:CH382 CB384:CH384 CB386:CH386 CB388:CH388 CB390:CH390 CB392:CH392 CB394:CH394 CB396:CH396 CB398:CH398 CB400:CH400 CB402:CH402 CB404:CH404 CB406:CH406 CB408:CH408 CB410:CH410 CB412:CH412 CB414:CH414 CB416:CH416 CB418:CH418 CB420:CH420 CB422:CH422 CB424:CH424 CB426:CH426 CB428:CH428 CB430:CH430 CB432:CH432 CB434:CH434 CB436:CH436 CB438:CH438 CB440:CH440 CB442:CH442 CB444:CH444 CB446:CH446 CB448:CH448 CB450:CH450 CB452:CH452 CB454:CH454 CB456:CH456 CB458:CH458 CB460:CH460 CB462:CH462 CB464:CH464 CB466:CH466">
    <cfRule type="expression" dxfId="1" priority="7">
      <formula>($BK274=0)</formula>
    </cfRule>
  </conditionalFormatting>
  <conditionalFormatting sqref="CB275:CH275 CB277:CH277 CB279:CH279 CB281:CH281 CB283:CH283 CB285:CH285 CB287:CH287 CB289:CH289 CB291:CH291 CB293:CH293 CB295:CH295 CB297:CH297 CB299:CH299 CB301:CH301 CB303:CH303 CB305:CH305 CB307:CH307 CB309:CH309 CB311:CH311 CB313:CH313 CB315:CH315 CB317:CH317 CB319:CH319 CB321:CH321 CB323:CH323 CB325:CH325 CB327:CH327 CB329:CH329 CB331:CH331 CB333:CH333 CB335:CH335 CB337:CH337 CB339:CH339 CB341:CH341 CB343:CH343 CB345:CH345 CB347:CH347 CB349:CH349 CB351:CH351 CB353:CH353 CB355:CH355 CB357:CH357 CB359:CH359 CB361:CH361 CB363:CH363 CB365:CH365 CB367:CH367 CB369:CH369 CB371:CH371 CB373:CH373 CB375:CH375 CB377:CH377 CB379:CH379 CB381:CH381 CB383:CH383 CB385:CH385 CB387:CH387 CB389:CH389 CB391:CH391 CB393:CH393 CB395:CH395 CB397:CH397 CB399:CH399 CB401:CH401 CB403:CH403 CB405:CH405 CB407:CH407 CB409:CH409 CB411:CH411 CB413:CH413 CB415:CH415 CB417:CH417 CB419:CH419 CB421:CH421 CB423:CH423 CB425:CH425 CB427:CH427 CB429:CH429 CB431:CH431 CB433:CH433 CB435:CH435 CB437:CH437 CB439:CH439 CB441:CH441 CB443:CH443 CB445:CH445 CB447:CH447 CB449:CH449 CB451:CH451 CB453:CH453 CB455:CH455 CB457:CH457 CB459:CH459 CB461:CH461 CB463:CH463 CB465:CH465">
    <cfRule type="expression" dxfId="0" priority="8">
      <formula>($BK275=0)</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02F1-27AF-44F7-806E-5D7E01C2A74E}">
  <dimension ref="A1:R52"/>
  <sheetViews>
    <sheetView topLeftCell="A23" workbookViewId="0">
      <selection activeCell="C52" sqref="C52"/>
    </sheetView>
  </sheetViews>
  <sheetFormatPr defaultRowHeight="15" x14ac:dyDescent="0.25"/>
  <cols>
    <col min="1" max="1" width="10.42578125" customWidth="1"/>
    <col min="2" max="2" width="33.85546875" bestFit="1" customWidth="1"/>
    <col min="4" max="4" width="11.140625" bestFit="1" customWidth="1"/>
    <col min="5" max="5" width="9.5703125" bestFit="1" customWidth="1"/>
    <col min="6" max="6" width="10.5703125" bestFit="1" customWidth="1"/>
    <col min="7" max="7" width="15.5703125" bestFit="1" customWidth="1"/>
    <col min="8" max="8" width="16.140625" bestFit="1" customWidth="1"/>
  </cols>
  <sheetData>
    <row r="1" spans="1:18" x14ac:dyDescent="0.25">
      <c r="A1" s="8" t="s">
        <v>35</v>
      </c>
    </row>
    <row r="5" spans="1:18" x14ac:dyDescent="0.25">
      <c r="A5" s="9"/>
    </row>
    <row r="6" spans="1:18" x14ac:dyDescent="0.25">
      <c r="A6" s="7"/>
    </row>
    <row r="7" spans="1:18" x14ac:dyDescent="0.25">
      <c r="A7" s="7"/>
    </row>
    <row r="9" spans="1:18" x14ac:dyDescent="0.25">
      <c r="A9" s="9"/>
    </row>
    <row r="12" spans="1:18" x14ac:dyDescent="0.25">
      <c r="R12">
        <f>72*6.289</f>
        <v>452.80799999999999</v>
      </c>
    </row>
    <row r="13" spans="1:18" x14ac:dyDescent="0.25">
      <c r="R13">
        <f>R12/900</f>
        <v>0.50312000000000001</v>
      </c>
    </row>
    <row r="14" spans="1:18" x14ac:dyDescent="0.25">
      <c r="A14" s="7"/>
      <c r="R14">
        <f>R13/42.7</f>
        <v>1.1782669789227165E-2</v>
      </c>
    </row>
    <row r="15" spans="1:18" x14ac:dyDescent="0.25">
      <c r="A15" s="7"/>
    </row>
    <row r="25" spans="2:9" x14ac:dyDescent="0.25">
      <c r="D25">
        <v>2005</v>
      </c>
      <c r="E25">
        <v>2020</v>
      </c>
      <c r="F25">
        <v>2021</v>
      </c>
      <c r="G25">
        <v>2030</v>
      </c>
      <c r="H25" t="s">
        <v>141</v>
      </c>
      <c r="I25" t="s">
        <v>142</v>
      </c>
    </row>
    <row r="26" spans="2:9" x14ac:dyDescent="0.25">
      <c r="B26" t="s">
        <v>143</v>
      </c>
      <c r="C26" t="s">
        <v>148</v>
      </c>
      <c r="D26" s="7">
        <v>81</v>
      </c>
      <c r="E26">
        <v>95</v>
      </c>
      <c r="F26">
        <v>100</v>
      </c>
      <c r="G26">
        <v>116</v>
      </c>
    </row>
    <row r="27" spans="2:9" x14ac:dyDescent="0.25">
      <c r="B27" t="s">
        <v>140</v>
      </c>
      <c r="C27" t="s">
        <v>149</v>
      </c>
      <c r="D27">
        <v>72</v>
      </c>
      <c r="E27">
        <v>45</v>
      </c>
      <c r="F27">
        <v>71</v>
      </c>
      <c r="G27">
        <v>117</v>
      </c>
      <c r="H27">
        <v>89</v>
      </c>
      <c r="I27">
        <v>136</v>
      </c>
    </row>
    <row r="28" spans="2:9" x14ac:dyDescent="0.25">
      <c r="B28" t="s">
        <v>144</v>
      </c>
      <c r="C28" t="s">
        <v>150</v>
      </c>
      <c r="D28" s="7"/>
      <c r="E28">
        <v>0.13</v>
      </c>
      <c r="F28">
        <v>0.31</v>
      </c>
      <c r="G28">
        <v>0.37</v>
      </c>
      <c r="H28">
        <v>0.21</v>
      </c>
      <c r="I28">
        <v>0.45</v>
      </c>
    </row>
    <row r="29" spans="2:9" x14ac:dyDescent="0.25">
      <c r="B29" t="s">
        <v>145</v>
      </c>
      <c r="C29" t="s">
        <v>151</v>
      </c>
      <c r="D29" s="7">
        <v>71</v>
      </c>
      <c r="E29">
        <v>58</v>
      </c>
      <c r="F29">
        <v>94</v>
      </c>
      <c r="G29">
        <v>81</v>
      </c>
      <c r="H29">
        <v>60</v>
      </c>
      <c r="I29">
        <v>120</v>
      </c>
    </row>
    <row r="30" spans="2:9" x14ac:dyDescent="0.25">
      <c r="B30" t="s">
        <v>146</v>
      </c>
      <c r="C30" t="s">
        <v>152</v>
      </c>
      <c r="D30" s="7">
        <v>56</v>
      </c>
      <c r="E30">
        <v>33</v>
      </c>
      <c r="F30">
        <v>103</v>
      </c>
      <c r="G30">
        <v>73</v>
      </c>
      <c r="H30">
        <v>50</v>
      </c>
      <c r="I30">
        <v>93</v>
      </c>
    </row>
    <row r="31" spans="2:9" x14ac:dyDescent="0.25">
      <c r="B31" t="s">
        <v>147</v>
      </c>
      <c r="C31" t="s">
        <v>151</v>
      </c>
      <c r="E31">
        <v>26</v>
      </c>
      <c r="F31">
        <v>53</v>
      </c>
      <c r="G31">
        <v>110</v>
      </c>
      <c r="H31">
        <v>87</v>
      </c>
      <c r="I31">
        <v>149</v>
      </c>
    </row>
    <row r="33" spans="1:9" x14ac:dyDescent="0.25">
      <c r="B33" t="s">
        <v>154</v>
      </c>
    </row>
    <row r="35" spans="1:9" x14ac:dyDescent="0.25">
      <c r="A35" t="s">
        <v>162</v>
      </c>
      <c r="B35" t="s">
        <v>156</v>
      </c>
      <c r="C35">
        <v>0.159</v>
      </c>
    </row>
    <row r="36" spans="1:9" x14ac:dyDescent="0.25">
      <c r="B36" t="s">
        <v>155</v>
      </c>
      <c r="C36">
        <v>42.7</v>
      </c>
      <c r="D36" t="s">
        <v>164</v>
      </c>
    </row>
    <row r="37" spans="1:9" x14ac:dyDescent="0.25">
      <c r="B37" t="s">
        <v>157</v>
      </c>
      <c r="C37">
        <v>900</v>
      </c>
    </row>
    <row r="38" spans="1:9" x14ac:dyDescent="0.25">
      <c r="A38" t="s">
        <v>163</v>
      </c>
      <c r="B38" t="s">
        <v>165</v>
      </c>
      <c r="C38">
        <v>31.65</v>
      </c>
      <c r="D38" t="s">
        <v>164</v>
      </c>
    </row>
    <row r="39" spans="1:9" x14ac:dyDescent="0.25">
      <c r="A39" t="s">
        <v>166</v>
      </c>
      <c r="B39" t="s">
        <v>168</v>
      </c>
      <c r="C39">
        <v>20.7</v>
      </c>
      <c r="D39" t="s">
        <v>164</v>
      </c>
    </row>
    <row r="46" spans="1:9" x14ac:dyDescent="0.25">
      <c r="B46" t="s">
        <v>140</v>
      </c>
      <c r="C46" t="s">
        <v>174</v>
      </c>
      <c r="D46" s="23">
        <f>D27/$C$35/$C$37/$C$36*10^3</f>
        <v>11.783247168338415</v>
      </c>
      <c r="E46" s="23">
        <f t="shared" ref="E46:G46" si="0">E27/$C$35/$C$37/$C$36*10^3</f>
        <v>7.3645294802115089</v>
      </c>
      <c r="F46" s="23">
        <f t="shared" si="0"/>
        <v>11.619590957667047</v>
      </c>
      <c r="G46" s="23">
        <f t="shared" si="0"/>
        <v>19.147776648549922</v>
      </c>
      <c r="H46" s="23">
        <f>H27/$C$35/$C$37/$C$36*10^3</f>
        <v>14.56540274975165</v>
      </c>
      <c r="I46" s="23">
        <f t="shared" ref="I46" si="1">I27/$C$35/$C$37/$C$36*10^3</f>
        <v>22.257244651305893</v>
      </c>
    </row>
    <row r="47" spans="1:9" x14ac:dyDescent="0.25">
      <c r="C47" t="s">
        <v>175</v>
      </c>
      <c r="D47" s="23">
        <f>D46*(Conversions!$AC$3/Conversions!$AB$3)</f>
        <v>12.623257545386393</v>
      </c>
      <c r="E47" s="23">
        <f>E46*(Conversions!$AC$3/Conversions!$AB$3)</f>
        <v>7.8895359658664947</v>
      </c>
      <c r="F47" s="23">
        <f>F46*(Conversions!$AC$3/Conversions!$AB$3)</f>
        <v>12.447934523922692</v>
      </c>
      <c r="G47" s="23">
        <f>G46*(Conversions!$AC$3/Conversions!$AB$3)</f>
        <v>20.512793511252884</v>
      </c>
      <c r="H47" s="23">
        <f>H46*(Conversions!$AC$3/Conversions!$AB$3)</f>
        <v>15.603748910269289</v>
      </c>
      <c r="I47" s="23">
        <f>I46*(Conversions!$AC$3/Conversions!$AB$3)</f>
        <v>23.843930919063183</v>
      </c>
    </row>
    <row r="48" spans="1:9" x14ac:dyDescent="0.25">
      <c r="C48" t="s">
        <v>176</v>
      </c>
      <c r="D48" s="23">
        <f>D47/Conversions!$AC$4</f>
        <v>11.987898903500849</v>
      </c>
      <c r="E48" s="23">
        <f>E47/Conversions!$AC$4</f>
        <v>7.4924368146880296</v>
      </c>
      <c r="F48" s="23">
        <f>F47/Conversions!$AC$4</f>
        <v>11.821400307618891</v>
      </c>
      <c r="G48" s="23">
        <f>G47/Conversions!$AC$4</f>
        <v>19.480335718188876</v>
      </c>
      <c r="H48" s="23">
        <f>H47/Conversions!$AC$4</f>
        <v>14.818375033494103</v>
      </c>
      <c r="I48" s="23">
        <f>I47/Conversions!$AC$4</f>
        <v>22.643809039946046</v>
      </c>
    </row>
    <row r="49" spans="2:9" x14ac:dyDescent="0.25">
      <c r="B49" t="s">
        <v>144</v>
      </c>
      <c r="C49" t="s">
        <v>177</v>
      </c>
      <c r="E49" s="21">
        <f>E28/$C$38*10^3</f>
        <v>4.1074249605055293</v>
      </c>
      <c r="F49" s="21">
        <f t="shared" ref="F49:G49" si="2">F28/$C$38*10^3</f>
        <v>9.7946287519747237</v>
      </c>
      <c r="G49" s="21">
        <f t="shared" si="2"/>
        <v>11.690363349131122</v>
      </c>
      <c r="H49" s="21">
        <f t="shared" ref="H49:I49" si="3">H28/$C$38*10^3</f>
        <v>6.6350710900473935</v>
      </c>
      <c r="I49" s="21">
        <f t="shared" si="3"/>
        <v>14.218009478672986</v>
      </c>
    </row>
    <row r="50" spans="2:9" x14ac:dyDescent="0.25">
      <c r="C50" t="s">
        <v>176</v>
      </c>
      <c r="E50" s="21">
        <f>E49*(Conversions!$AC$2/Conversions!$AB$2)</f>
        <v>4.3152889683932898</v>
      </c>
      <c r="F50" s="21">
        <f>F49*(Conversions!$AC$2/Conversions!$AB$2)</f>
        <v>10.29030446309169</v>
      </c>
      <c r="G50" s="21">
        <f>G49*(Conversions!$AC$2/Conversions!$AB$2)</f>
        <v>12.281976294657824</v>
      </c>
      <c r="H50" s="21">
        <f>H49*(Conversions!$AC$2/Conversions!$AB$2)</f>
        <v>6.9708514104814681</v>
      </c>
      <c r="I50" s="21">
        <f>I49*(Conversions!$AC$2/Conversions!$AB$2)</f>
        <v>14.937538736746003</v>
      </c>
    </row>
    <row r="51" spans="2:9" x14ac:dyDescent="0.25">
      <c r="B51" t="s">
        <v>145</v>
      </c>
      <c r="C51" t="s">
        <v>177</v>
      </c>
      <c r="D51" s="22">
        <f>D29/$C$39</f>
        <v>3.4299516908212562</v>
      </c>
      <c r="E51" s="22">
        <f t="shared" ref="E51:G51" si="4">E29/$C$39</f>
        <v>2.8019323671497585</v>
      </c>
      <c r="F51" s="22">
        <f t="shared" si="4"/>
        <v>4.5410628019323669</v>
      </c>
      <c r="G51" s="22">
        <f t="shared" si="4"/>
        <v>3.9130434782608696</v>
      </c>
      <c r="H51" s="22">
        <f t="shared" ref="H51:I51" si="5">H29/$C$39</f>
        <v>2.8985507246376812</v>
      </c>
      <c r="I51" s="22">
        <f t="shared" si="5"/>
        <v>5.7971014492753623</v>
      </c>
    </row>
    <row r="52" spans="2:9" x14ac:dyDescent="0.25">
      <c r="D52" s="22">
        <f>D51*(Conversions!$AC$2/Conversions!$AB$2)</f>
        <v>3.6035308826923007</v>
      </c>
      <c r="E52" s="22">
        <f>E51*(Conversions!$AC$2/Conversions!$AB$2)</f>
        <v>2.9437294534669496</v>
      </c>
      <c r="F52" s="22">
        <f>F51*(Conversions!$AC$2/Conversions!$AB$2)</f>
        <v>4.7708718728602282</v>
      </c>
      <c r="G52" s="22">
        <f>G51*(Conversions!$AC$2/Conversions!$AB$2)</f>
        <v>4.1110704436348779</v>
      </c>
      <c r="H52" s="22">
        <f>H51*(Conversions!$AC$2/Conversions!$AB$2)</f>
        <v>3.0452373656554652</v>
      </c>
      <c r="I52" s="22">
        <f>I51*(Conversions!$AC$2/Conversions!$AB$2)</f>
        <v>6.0904747313109304</v>
      </c>
    </row>
  </sheetData>
  <hyperlinks>
    <hyperlink ref="A1" r:id="rId1" display="https://www.pbl.nl/uploads/default/downloads/pbl-2022-klimaat-en-energieverkenning-4838.pdf" xr:uid="{E7B13B3B-603F-427F-86DF-3711169A79FB}"/>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E1FC-75AC-4E09-BB5A-1F1B4A2FD24A}">
  <dimension ref="A1:M52"/>
  <sheetViews>
    <sheetView topLeftCell="A19" workbookViewId="0">
      <selection activeCell="F50" sqref="F50"/>
    </sheetView>
  </sheetViews>
  <sheetFormatPr defaultRowHeight="15" x14ac:dyDescent="0.25"/>
  <cols>
    <col min="1" max="1" width="10.42578125" customWidth="1"/>
    <col min="2" max="2" width="33.85546875" bestFit="1" customWidth="1"/>
    <col min="3" max="3" width="18.85546875" customWidth="1"/>
    <col min="4" max="4" width="11.140625" bestFit="1" customWidth="1"/>
    <col min="5" max="5" width="9.5703125" bestFit="1" customWidth="1"/>
    <col min="6" max="6" width="10.5703125" bestFit="1" customWidth="1"/>
    <col min="7" max="7" width="15.5703125" bestFit="1" customWidth="1"/>
    <col min="8" max="8" width="16.140625" bestFit="1" customWidth="1"/>
  </cols>
  <sheetData>
    <row r="1" spans="1:1" x14ac:dyDescent="0.25">
      <c r="A1" s="26" t="s">
        <v>683</v>
      </c>
    </row>
    <row r="2" spans="1:1" x14ac:dyDescent="0.25">
      <c r="A2" t="s">
        <v>684</v>
      </c>
    </row>
    <row r="3" spans="1:1" x14ac:dyDescent="0.25">
      <c r="A3" t="s">
        <v>685</v>
      </c>
    </row>
    <row r="5" spans="1:1" x14ac:dyDescent="0.25">
      <c r="A5" s="9"/>
    </row>
    <row r="6" spans="1:1" x14ac:dyDescent="0.25">
      <c r="A6" s="7"/>
    </row>
    <row r="7" spans="1:1" x14ac:dyDescent="0.25">
      <c r="A7" s="7"/>
    </row>
    <row r="9" spans="1:1" x14ac:dyDescent="0.25">
      <c r="A9" s="9"/>
    </row>
    <row r="14" spans="1:1" x14ac:dyDescent="0.25">
      <c r="A14" s="7"/>
    </row>
    <row r="15" spans="1:1" x14ac:dyDescent="0.25">
      <c r="A15" s="7"/>
    </row>
    <row r="25" spans="2:13" x14ac:dyDescent="0.25">
      <c r="D25">
        <v>2005</v>
      </c>
      <c r="E25">
        <v>2020</v>
      </c>
      <c r="F25">
        <v>2022</v>
      </c>
      <c r="G25">
        <v>2023</v>
      </c>
      <c r="H25">
        <v>2030</v>
      </c>
      <c r="I25">
        <v>2035</v>
      </c>
      <c r="J25" t="s">
        <v>141</v>
      </c>
      <c r="K25" t="s">
        <v>142</v>
      </c>
      <c r="L25" t="s">
        <v>686</v>
      </c>
      <c r="M25" t="s">
        <v>687</v>
      </c>
    </row>
    <row r="26" spans="2:13" x14ac:dyDescent="0.25">
      <c r="D26" s="7"/>
    </row>
    <row r="27" spans="2:13" x14ac:dyDescent="0.25">
      <c r="B27" t="s">
        <v>140</v>
      </c>
      <c r="C27" t="s">
        <v>149</v>
      </c>
      <c r="D27">
        <v>66</v>
      </c>
      <c r="E27">
        <v>45</v>
      </c>
      <c r="F27">
        <v>98</v>
      </c>
      <c r="G27">
        <v>76</v>
      </c>
      <c r="H27">
        <v>84</v>
      </c>
      <c r="I27">
        <v>84</v>
      </c>
      <c r="J27">
        <v>42</v>
      </c>
      <c r="K27">
        <v>85</v>
      </c>
      <c r="L27">
        <v>37</v>
      </c>
      <c r="M27">
        <v>94</v>
      </c>
    </row>
    <row r="28" spans="2:13" x14ac:dyDescent="0.25">
      <c r="B28" t="s">
        <v>144</v>
      </c>
      <c r="C28" t="s">
        <v>150</v>
      </c>
      <c r="D28" s="7"/>
      <c r="E28">
        <v>0.17</v>
      </c>
      <c r="F28">
        <v>0.9</v>
      </c>
      <c r="G28">
        <v>0.52</v>
      </c>
      <c r="H28">
        <v>0.23</v>
      </c>
      <c r="I28">
        <v>0.23</v>
      </c>
      <c r="J28">
        <v>0.14000000000000001</v>
      </c>
      <c r="K28">
        <v>0.44</v>
      </c>
      <c r="L28">
        <v>0.14000000000000001</v>
      </c>
      <c r="M28">
        <v>0.44</v>
      </c>
    </row>
    <row r="29" spans="2:13" x14ac:dyDescent="0.25">
      <c r="B29" t="s">
        <v>145</v>
      </c>
      <c r="C29" t="s">
        <v>151</v>
      </c>
      <c r="D29" s="7">
        <v>80</v>
      </c>
      <c r="E29">
        <v>68</v>
      </c>
      <c r="F29">
        <v>262</v>
      </c>
      <c r="G29">
        <v>177</v>
      </c>
      <c r="H29">
        <v>66</v>
      </c>
      <c r="I29">
        <v>67</v>
      </c>
      <c r="J29">
        <v>57</v>
      </c>
      <c r="K29">
        <v>100</v>
      </c>
      <c r="L29">
        <v>53</v>
      </c>
      <c r="M29">
        <v>95</v>
      </c>
    </row>
    <row r="30" spans="2:13" x14ac:dyDescent="0.25">
      <c r="B30" t="s">
        <v>146</v>
      </c>
      <c r="C30" t="s">
        <v>152</v>
      </c>
      <c r="D30" s="7">
        <v>63</v>
      </c>
      <c r="E30">
        <v>39</v>
      </c>
      <c r="F30">
        <v>251</v>
      </c>
      <c r="G30">
        <v>96</v>
      </c>
      <c r="H30">
        <v>68</v>
      </c>
      <c r="I30">
        <v>63</v>
      </c>
      <c r="J30">
        <v>46</v>
      </c>
      <c r="K30">
        <v>101</v>
      </c>
      <c r="L30">
        <v>43</v>
      </c>
      <c r="M30">
        <v>93</v>
      </c>
    </row>
    <row r="31" spans="2:13" x14ac:dyDescent="0.25">
      <c r="B31" t="s">
        <v>688</v>
      </c>
      <c r="C31" t="s">
        <v>151</v>
      </c>
      <c r="E31">
        <v>30</v>
      </c>
      <c r="F31">
        <v>85</v>
      </c>
      <c r="G31">
        <v>85</v>
      </c>
      <c r="H31">
        <v>108</v>
      </c>
      <c r="I31">
        <v>141</v>
      </c>
      <c r="J31">
        <v>73</v>
      </c>
      <c r="K31">
        <v>134</v>
      </c>
      <c r="L31">
        <v>96</v>
      </c>
      <c r="M31">
        <v>175</v>
      </c>
    </row>
    <row r="32" spans="2:13" x14ac:dyDescent="0.25">
      <c r="B32" t="s">
        <v>689</v>
      </c>
      <c r="C32" t="s">
        <v>151</v>
      </c>
      <c r="H32">
        <v>55</v>
      </c>
      <c r="I32">
        <v>55</v>
      </c>
      <c r="J32">
        <v>55</v>
      </c>
      <c r="K32">
        <v>110</v>
      </c>
      <c r="L32">
        <v>55</v>
      </c>
      <c r="M32">
        <v>110</v>
      </c>
    </row>
    <row r="33" spans="1:13" x14ac:dyDescent="0.25">
      <c r="B33" t="s">
        <v>154</v>
      </c>
    </row>
    <row r="35" spans="1:13" x14ac:dyDescent="0.25">
      <c r="A35" t="s">
        <v>162</v>
      </c>
      <c r="B35" t="s">
        <v>156</v>
      </c>
      <c r="C35">
        <v>0.159</v>
      </c>
    </row>
    <row r="36" spans="1:13" x14ac:dyDescent="0.25">
      <c r="B36" t="s">
        <v>155</v>
      </c>
      <c r="C36">
        <v>42.7</v>
      </c>
      <c r="D36" t="s">
        <v>164</v>
      </c>
    </row>
    <row r="37" spans="1:13" x14ac:dyDescent="0.25">
      <c r="B37" t="s">
        <v>157</v>
      </c>
      <c r="C37">
        <v>900</v>
      </c>
    </row>
    <row r="38" spans="1:13" x14ac:dyDescent="0.25">
      <c r="A38" t="s">
        <v>163</v>
      </c>
      <c r="B38" t="s">
        <v>165</v>
      </c>
      <c r="C38">
        <v>31.65</v>
      </c>
      <c r="D38" t="s">
        <v>164</v>
      </c>
    </row>
    <row r="39" spans="1:13" x14ac:dyDescent="0.25">
      <c r="A39" t="s">
        <v>166</v>
      </c>
      <c r="B39" t="s">
        <v>168</v>
      </c>
      <c r="C39">
        <v>20.7</v>
      </c>
      <c r="D39" t="s">
        <v>164</v>
      </c>
    </row>
    <row r="46" spans="1:13" x14ac:dyDescent="0.25">
      <c r="B46" t="s">
        <v>140</v>
      </c>
      <c r="C46" t="s">
        <v>690</v>
      </c>
      <c r="D46" s="23">
        <f>D27/$C$35/$C$37/$C$36*10^3</f>
        <v>10.801309904310212</v>
      </c>
      <c r="E46" s="23">
        <f t="shared" ref="E46:H46" si="0">E27/$C$35/$C$37/$C$36*10^3</f>
        <v>7.3645294802115089</v>
      </c>
      <c r="F46" s="23">
        <f t="shared" si="0"/>
        <v>16.038308645793954</v>
      </c>
      <c r="G46" s="23">
        <f t="shared" ref="G46" si="1">G27/$C$35/$C$37/$C$36*10^3</f>
        <v>12.437872011023881</v>
      </c>
      <c r="H46" s="23">
        <f t="shared" si="0"/>
        <v>13.747121696394816</v>
      </c>
      <c r="I46" s="23">
        <f t="shared" ref="I46:M46" si="2">I27/$C$35/$C$37/$C$36*10^3</f>
        <v>13.747121696394816</v>
      </c>
      <c r="J46" s="23">
        <f t="shared" si="2"/>
        <v>6.8735608481974078</v>
      </c>
      <c r="K46" s="23">
        <f t="shared" si="2"/>
        <v>13.910777907066182</v>
      </c>
      <c r="L46" s="23">
        <f t="shared" si="2"/>
        <v>6.0552797948405734</v>
      </c>
      <c r="M46" s="23">
        <f t="shared" si="2"/>
        <v>15.383683803108486</v>
      </c>
    </row>
    <row r="47" spans="1:13" x14ac:dyDescent="0.25">
      <c r="C47" t="s">
        <v>175</v>
      </c>
      <c r="D47" s="23">
        <f>D46*(Conversions!$AC$3/Conversions!$AD$3)</f>
        <v>10.426139889968489</v>
      </c>
      <c r="E47" s="23">
        <f>E46*(Conversions!$AC$3/Conversions!$AD$3)</f>
        <v>7.1087317431603347</v>
      </c>
      <c r="F47" s="23">
        <f>F46*(Conversions!$AC$3/Conversions!$AD$3)</f>
        <v>15.481238018438063</v>
      </c>
      <c r="G47" s="23">
        <f>G46*(Conversions!$AC$3/Conversions!$AD$3)</f>
        <v>12.005858055115231</v>
      </c>
      <c r="H47" s="23">
        <f>H46*(Conversions!$AC$3/Conversions!$AD$3)</f>
        <v>13.269632587232623</v>
      </c>
      <c r="I47" s="23">
        <f>I46*(Conversions!$AC$3/Conversions!$AD$3)</f>
        <v>13.269632587232623</v>
      </c>
      <c r="J47" s="23">
        <f>J46*(Conversions!$AC$3/Conversions!$AD$3)</f>
        <v>6.6348162936163115</v>
      </c>
      <c r="K47" s="23">
        <f>K46*(Conversions!$AC$3/Conversions!$AD$3)</f>
        <v>13.427604403747297</v>
      </c>
      <c r="L47" s="23">
        <f>L46*(Conversions!$AC$3/Conversions!$AD$3)</f>
        <v>5.8449572110429413</v>
      </c>
      <c r="M47" s="23">
        <f>M46*(Conversions!$AC$3/Conversions!$AD$3)</f>
        <v>14.849350752379365</v>
      </c>
    </row>
    <row r="48" spans="1:13" x14ac:dyDescent="0.25">
      <c r="C48" t="s">
        <v>176</v>
      </c>
      <c r="D48" s="23">
        <f>D47/Conversions!$AC$4</f>
        <v>9.9013674168741588</v>
      </c>
      <c r="E48" s="23">
        <f>E47/Conversions!$AC$4</f>
        <v>6.7509323296869281</v>
      </c>
      <c r="F48" s="23">
        <f>F47/Conversions!$AC$4</f>
        <v>14.702030406873755</v>
      </c>
      <c r="G48" s="23">
        <f>G47/Conversions!$AC$4</f>
        <v>11.401574601249033</v>
      </c>
      <c r="H48" s="23">
        <f>H47/Conversions!$AC$4</f>
        <v>12.60174034874893</v>
      </c>
      <c r="I48" s="23">
        <f>I47/Conversions!$AC$4</f>
        <v>12.60174034874893</v>
      </c>
      <c r="J48" s="23">
        <f>J47/Conversions!$AC$4</f>
        <v>6.3008701743744648</v>
      </c>
      <c r="K48" s="23">
        <f>K47/Conversions!$AC$4</f>
        <v>12.751761067186418</v>
      </c>
      <c r="L48" s="23">
        <f>L47/Conversions!$AC$4</f>
        <v>5.5507665821870287</v>
      </c>
      <c r="M48" s="23">
        <f>M47/Conversions!$AC$4</f>
        <v>14.101947533123804</v>
      </c>
    </row>
    <row r="49" spans="2:13" x14ac:dyDescent="0.25">
      <c r="B49" t="s">
        <v>144</v>
      </c>
      <c r="C49" t="s">
        <v>691</v>
      </c>
      <c r="E49" s="21">
        <f>E28/$C$38*10^3</f>
        <v>5.3712480252764614</v>
      </c>
      <c r="F49" s="21">
        <f t="shared" ref="F49:H49" si="3">F28/$C$38*10^3</f>
        <v>28.436018957345972</v>
      </c>
      <c r="G49" s="21">
        <f t="shared" ref="G49" si="4">G28/$C$38*10^3</f>
        <v>16.429699842022117</v>
      </c>
      <c r="H49" s="21">
        <f t="shared" si="3"/>
        <v>7.2669826224328604</v>
      </c>
      <c r="I49" s="21">
        <f t="shared" ref="I49:M49" si="5">I28/$C$38*10^3</f>
        <v>7.2669826224328604</v>
      </c>
      <c r="J49" s="21">
        <f t="shared" si="5"/>
        <v>4.4233807266982623</v>
      </c>
      <c r="K49" s="21">
        <f t="shared" si="5"/>
        <v>13.902053712480253</v>
      </c>
      <c r="L49" s="21">
        <f t="shared" si="5"/>
        <v>4.4233807266982623</v>
      </c>
      <c r="M49" s="21">
        <f t="shared" si="5"/>
        <v>13.902053712480253</v>
      </c>
    </row>
    <row r="50" spans="2:13" x14ac:dyDescent="0.25">
      <c r="C50" t="s">
        <v>176</v>
      </c>
      <c r="E50" s="21">
        <f>E49*(Conversions!$AC$2/Conversions!$AD$2)</f>
        <v>5.0770237829407536</v>
      </c>
      <c r="F50" s="21">
        <f>F49*(Conversions!$AC$2/Conversions!$AD$2)</f>
        <v>26.878361203803991</v>
      </c>
      <c r="G50" s="21">
        <f>G49*(Conversions!$AC$2/Conversions!$AD$2)</f>
        <v>15.529719806642305</v>
      </c>
      <c r="H50" s="21">
        <f>H49*(Conversions!$AC$2/Conversions!$AD$2)</f>
        <v>6.868914529861021</v>
      </c>
      <c r="I50" s="21">
        <f>I49*(Conversions!$AC$2/Conversions!$AD$2)</f>
        <v>6.868914529861021</v>
      </c>
      <c r="J50" s="21">
        <f>J49*(Conversions!$AC$2/Conversions!$AD$2)</f>
        <v>4.1810784094806204</v>
      </c>
      <c r="K50" s="21">
        <f>K49*(Conversions!$AC$2/Conversions!$AD$2)</f>
        <v>13.14053214408195</v>
      </c>
      <c r="L50" s="21">
        <f>L49*(Conversions!$AC$2/Conversions!$AD$2)</f>
        <v>4.1810784094806204</v>
      </c>
      <c r="M50" s="21">
        <f>M49*(Conversions!$AC$2/Conversions!$AD$2)</f>
        <v>13.14053214408195</v>
      </c>
    </row>
    <row r="51" spans="2:13" x14ac:dyDescent="0.25">
      <c r="B51" t="s">
        <v>145</v>
      </c>
      <c r="C51" t="s">
        <v>691</v>
      </c>
      <c r="D51" s="22">
        <f>D29/$C$39</f>
        <v>3.8647342995169085</v>
      </c>
      <c r="E51" s="22">
        <f t="shared" ref="E51:H51" si="6">E29/$C$39</f>
        <v>3.2850241545893719</v>
      </c>
      <c r="F51" s="22">
        <f t="shared" si="6"/>
        <v>12.657004830917876</v>
      </c>
      <c r="G51" s="22">
        <f t="shared" ref="G51" si="7">G29/$C$39</f>
        <v>8.5507246376811601</v>
      </c>
      <c r="H51" s="22">
        <f t="shared" si="6"/>
        <v>3.1884057971014492</v>
      </c>
      <c r="I51" s="22">
        <f t="shared" ref="I51:M51" si="8">I29/$C$39</f>
        <v>3.2367149758454108</v>
      </c>
      <c r="J51" s="22">
        <f t="shared" si="8"/>
        <v>2.7536231884057973</v>
      </c>
      <c r="K51" s="22">
        <f t="shared" si="8"/>
        <v>4.8309178743961354</v>
      </c>
      <c r="L51" s="22">
        <f t="shared" si="8"/>
        <v>2.560386473429952</v>
      </c>
      <c r="M51" s="22">
        <f t="shared" si="8"/>
        <v>4.5893719806763285</v>
      </c>
    </row>
    <row r="52" spans="2:13" x14ac:dyDescent="0.25">
      <c r="C52" t="s">
        <v>176</v>
      </c>
      <c r="D52" s="22">
        <f>D51*(Conversions!$AC$2/Conversions!$AD$2)</f>
        <v>3.6530333101466295</v>
      </c>
      <c r="E52" s="22">
        <f>E51*(Conversions!$AC$2/Conversions!$AD$2)</f>
        <v>3.1050783136246349</v>
      </c>
      <c r="F52" s="22">
        <f>F51*(Conversions!$AC$2/Conversions!$AD$2)</f>
        <v>11.963684090730212</v>
      </c>
      <c r="G52" s="22">
        <f>G51*(Conversions!$AC$2/Conversions!$AD$2)</f>
        <v>8.0823361986994176</v>
      </c>
      <c r="H52" s="22">
        <f>H51*(Conversions!$AC$2/Conversions!$AD$2)</f>
        <v>3.013752480870969</v>
      </c>
      <c r="I52" s="22">
        <f>I51*(Conversions!$AC$2/Conversions!$AD$2)</f>
        <v>3.0594153972478022</v>
      </c>
      <c r="J52" s="22">
        <f>J51*(Conversions!$AC$2/Conversions!$AD$2)</f>
        <v>2.6027862334794736</v>
      </c>
      <c r="K52" s="22">
        <f>K51*(Conversions!$AC$2/Conversions!$AD$2)</f>
        <v>4.5662916376832863</v>
      </c>
      <c r="L52" s="22">
        <f>L51*(Conversions!$AC$2/Conversions!$AD$2)</f>
        <v>2.4201345679721422</v>
      </c>
      <c r="M52" s="22">
        <f>M51*(Conversions!$AC$2/Conversions!$AD$2)</f>
        <v>4.3379770557991222</v>
      </c>
    </row>
  </sheetData>
  <hyperlinks>
    <hyperlink ref="A1" r:id="rId1" xr:uid="{30119E4E-B62E-49DB-BA0C-68F71082C6C2}"/>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F5EC1-C649-45EA-A629-03564EBEAEBF}">
  <sheetPr filterMode="1">
    <tabColor theme="5"/>
  </sheetPr>
  <dimension ref="A1:F11232"/>
  <sheetViews>
    <sheetView zoomScale="85" zoomScaleNormal="85" workbookViewId="0">
      <selection activeCell="L10488" sqref="L10488"/>
    </sheetView>
  </sheetViews>
  <sheetFormatPr defaultRowHeight="15" x14ac:dyDescent="0.25"/>
  <cols>
    <col min="1" max="1" width="10.5703125" customWidth="1"/>
    <col min="2" max="2" width="21.42578125" customWidth="1"/>
    <col min="3" max="3" width="7.5703125" customWidth="1"/>
    <col min="4" max="4" width="16.5703125" bestFit="1" customWidth="1"/>
    <col min="6" max="6" width="11.85546875" bestFit="1" customWidth="1"/>
  </cols>
  <sheetData>
    <row r="1" spans="1:6" s="183" customFormat="1" ht="30.75" customHeight="1" x14ac:dyDescent="0.25">
      <c r="A1" s="183" t="s">
        <v>514</v>
      </c>
      <c r="B1" s="183" t="s">
        <v>2192</v>
      </c>
      <c r="C1" s="183" t="s">
        <v>2193</v>
      </c>
      <c r="D1" s="183" t="s">
        <v>2194</v>
      </c>
      <c r="E1" s="183" t="s">
        <v>2195</v>
      </c>
      <c r="F1" s="183" t="s">
        <v>2196</v>
      </c>
    </row>
    <row r="2" spans="1:6" hidden="1" x14ac:dyDescent="0.25">
      <c r="A2">
        <v>2010</v>
      </c>
      <c r="B2" t="s">
        <v>2197</v>
      </c>
      <c r="C2" t="s">
        <v>2198</v>
      </c>
      <c r="D2" t="s">
        <v>2199</v>
      </c>
      <c r="E2">
        <v>4.8609490842130603</v>
      </c>
      <c r="F2" t="s">
        <v>2200</v>
      </c>
    </row>
    <row r="3" spans="1:6" hidden="1" x14ac:dyDescent="0.25">
      <c r="A3">
        <v>2010</v>
      </c>
      <c r="B3" t="s">
        <v>2197</v>
      </c>
      <c r="C3" t="s">
        <v>2201</v>
      </c>
      <c r="D3" t="s">
        <v>2199</v>
      </c>
      <c r="E3">
        <v>3.0421130203489799</v>
      </c>
      <c r="F3" t="s">
        <v>2200</v>
      </c>
    </row>
    <row r="4" spans="1:6" hidden="1" x14ac:dyDescent="0.25">
      <c r="A4">
        <v>2010</v>
      </c>
      <c r="B4" t="s">
        <v>2197</v>
      </c>
      <c r="C4" t="s">
        <v>2202</v>
      </c>
      <c r="D4" t="s">
        <v>2199</v>
      </c>
      <c r="E4">
        <v>3.58033357336795</v>
      </c>
      <c r="F4" t="s">
        <v>2200</v>
      </c>
    </row>
    <row r="5" spans="1:6" hidden="1" x14ac:dyDescent="0.25">
      <c r="A5">
        <v>2010</v>
      </c>
      <c r="B5" t="s">
        <v>2197</v>
      </c>
      <c r="C5" t="s">
        <v>2203</v>
      </c>
      <c r="D5" t="s">
        <v>2199</v>
      </c>
      <c r="E5">
        <v>5.6647622412934497</v>
      </c>
      <c r="F5" t="s">
        <v>2200</v>
      </c>
    </row>
    <row r="6" spans="1:6" hidden="1" x14ac:dyDescent="0.25">
      <c r="A6">
        <v>2010</v>
      </c>
      <c r="B6" t="s">
        <v>2197</v>
      </c>
      <c r="C6" t="s">
        <v>2204</v>
      </c>
      <c r="D6" t="s">
        <v>2199</v>
      </c>
      <c r="E6">
        <v>2.9393384906844102</v>
      </c>
      <c r="F6" t="s">
        <v>2200</v>
      </c>
    </row>
    <row r="7" spans="1:6" hidden="1" x14ac:dyDescent="0.25">
      <c r="A7">
        <v>2010</v>
      </c>
      <c r="B7" t="s">
        <v>2197</v>
      </c>
      <c r="C7" t="s">
        <v>2205</v>
      </c>
      <c r="D7" t="s">
        <v>2199</v>
      </c>
      <c r="E7">
        <v>0</v>
      </c>
      <c r="F7" t="s">
        <v>2200</v>
      </c>
    </row>
    <row r="8" spans="1:6" hidden="1" x14ac:dyDescent="0.25">
      <c r="A8">
        <v>2010</v>
      </c>
      <c r="B8" t="s">
        <v>2197</v>
      </c>
      <c r="C8" t="s">
        <v>2206</v>
      </c>
      <c r="D8" t="s">
        <v>2199</v>
      </c>
      <c r="E8">
        <v>5.5103616165420304</v>
      </c>
      <c r="F8" t="s">
        <v>2200</v>
      </c>
    </row>
    <row r="9" spans="1:6" hidden="1" x14ac:dyDescent="0.25">
      <c r="A9">
        <v>2010</v>
      </c>
      <c r="B9" t="s">
        <v>2197</v>
      </c>
      <c r="C9" t="s">
        <v>2207</v>
      </c>
      <c r="D9" t="s">
        <v>2199</v>
      </c>
      <c r="E9">
        <v>3.1969607065536598</v>
      </c>
      <c r="F9" t="s">
        <v>2200</v>
      </c>
    </row>
    <row r="10" spans="1:6" hidden="1" x14ac:dyDescent="0.25">
      <c r="A10">
        <v>2010</v>
      </c>
      <c r="B10" t="s">
        <v>2197</v>
      </c>
      <c r="C10" t="s">
        <v>2208</v>
      </c>
      <c r="D10" t="s">
        <v>2199</v>
      </c>
      <c r="E10">
        <v>5.9699045378662303</v>
      </c>
      <c r="F10" t="s">
        <v>2200</v>
      </c>
    </row>
    <row r="11" spans="1:6" hidden="1" x14ac:dyDescent="0.25">
      <c r="A11">
        <v>2010</v>
      </c>
      <c r="B11" t="s">
        <v>2197</v>
      </c>
      <c r="C11" t="s">
        <v>2209</v>
      </c>
      <c r="D11" t="s">
        <v>2199</v>
      </c>
      <c r="E11">
        <v>9.7380292253558292</v>
      </c>
      <c r="F11" t="s">
        <v>2200</v>
      </c>
    </row>
    <row r="12" spans="1:6" hidden="1" x14ac:dyDescent="0.25">
      <c r="A12">
        <v>2010</v>
      </c>
      <c r="B12" t="s">
        <v>2197</v>
      </c>
      <c r="C12" t="s">
        <v>2210</v>
      </c>
      <c r="D12" t="s">
        <v>2199</v>
      </c>
      <c r="E12">
        <v>2.9785766370495002</v>
      </c>
      <c r="F12" t="s">
        <v>2200</v>
      </c>
    </row>
    <row r="13" spans="1:6" hidden="1" x14ac:dyDescent="0.25">
      <c r="A13">
        <v>2010</v>
      </c>
      <c r="B13" t="s">
        <v>2197</v>
      </c>
      <c r="C13" t="s">
        <v>2211</v>
      </c>
      <c r="D13" t="s">
        <v>2199</v>
      </c>
      <c r="E13">
        <v>7.4360101978336699</v>
      </c>
      <c r="F13" t="s">
        <v>2200</v>
      </c>
    </row>
    <row r="14" spans="1:6" hidden="1" x14ac:dyDescent="0.25">
      <c r="A14">
        <v>2010</v>
      </c>
      <c r="B14" t="s">
        <v>2197</v>
      </c>
      <c r="C14" t="s">
        <v>2212</v>
      </c>
      <c r="D14" t="s">
        <v>2199</v>
      </c>
      <c r="E14">
        <v>7.35203834852057</v>
      </c>
      <c r="F14" t="s">
        <v>2200</v>
      </c>
    </row>
    <row r="15" spans="1:6" hidden="1" x14ac:dyDescent="0.25">
      <c r="A15">
        <v>2010</v>
      </c>
      <c r="B15" t="s">
        <v>2197</v>
      </c>
      <c r="C15" t="s">
        <v>2213</v>
      </c>
      <c r="D15" t="s">
        <v>2199</v>
      </c>
      <c r="E15">
        <v>5.3692204861267001</v>
      </c>
      <c r="F15" t="s">
        <v>2200</v>
      </c>
    </row>
    <row r="16" spans="1:6" hidden="1" x14ac:dyDescent="0.25">
      <c r="A16">
        <v>2010</v>
      </c>
      <c r="B16" t="s">
        <v>2197</v>
      </c>
      <c r="C16" t="s">
        <v>2214</v>
      </c>
      <c r="D16" t="s">
        <v>2199</v>
      </c>
      <c r="E16">
        <v>5.6422821178562499</v>
      </c>
      <c r="F16" t="s">
        <v>2200</v>
      </c>
    </row>
    <row r="17" spans="1:6" hidden="1" x14ac:dyDescent="0.25">
      <c r="A17">
        <v>2010</v>
      </c>
      <c r="B17" t="s">
        <v>2197</v>
      </c>
      <c r="C17" t="s">
        <v>2215</v>
      </c>
      <c r="D17" t="s">
        <v>2199</v>
      </c>
      <c r="E17">
        <v>0</v>
      </c>
      <c r="F17" t="s">
        <v>2200</v>
      </c>
    </row>
    <row r="18" spans="1:6" hidden="1" x14ac:dyDescent="0.25">
      <c r="A18">
        <v>2010</v>
      </c>
      <c r="B18" t="s">
        <v>2197</v>
      </c>
      <c r="C18" t="s">
        <v>2216</v>
      </c>
      <c r="D18" t="s">
        <v>2199</v>
      </c>
      <c r="E18">
        <v>2.9351843019199602</v>
      </c>
      <c r="F18" t="s">
        <v>2200</v>
      </c>
    </row>
    <row r="19" spans="1:6" hidden="1" x14ac:dyDescent="0.25">
      <c r="A19">
        <v>2010</v>
      </c>
      <c r="B19" t="s">
        <v>2197</v>
      </c>
      <c r="C19" t="s">
        <v>2217</v>
      </c>
      <c r="D19" t="s">
        <v>2199</v>
      </c>
      <c r="E19">
        <v>4.9286228756440096</v>
      </c>
      <c r="F19" t="s">
        <v>2200</v>
      </c>
    </row>
    <row r="20" spans="1:6" hidden="1" x14ac:dyDescent="0.25">
      <c r="A20">
        <v>2010</v>
      </c>
      <c r="B20" t="s">
        <v>2197</v>
      </c>
      <c r="C20" t="s">
        <v>2218</v>
      </c>
      <c r="D20" t="s">
        <v>2199</v>
      </c>
      <c r="E20">
        <v>0</v>
      </c>
      <c r="F20" t="s">
        <v>2200</v>
      </c>
    </row>
    <row r="21" spans="1:6" hidden="1" x14ac:dyDescent="0.25">
      <c r="A21">
        <v>2010</v>
      </c>
      <c r="B21" t="s">
        <v>2197</v>
      </c>
      <c r="C21" t="s">
        <v>2219</v>
      </c>
      <c r="D21" t="s">
        <v>2199</v>
      </c>
      <c r="E21">
        <v>7.45557008819583</v>
      </c>
      <c r="F21" t="s">
        <v>2200</v>
      </c>
    </row>
    <row r="22" spans="1:6" hidden="1" x14ac:dyDescent="0.25">
      <c r="A22">
        <v>2010</v>
      </c>
      <c r="B22" t="s">
        <v>2197</v>
      </c>
      <c r="C22" t="s">
        <v>2220</v>
      </c>
      <c r="D22" t="s">
        <v>2199</v>
      </c>
      <c r="E22">
        <v>2.3773811031826599</v>
      </c>
      <c r="F22" t="s">
        <v>2200</v>
      </c>
    </row>
    <row r="23" spans="1:6" hidden="1" x14ac:dyDescent="0.25">
      <c r="A23">
        <v>2010</v>
      </c>
      <c r="B23" t="s">
        <v>2197</v>
      </c>
      <c r="C23" t="s">
        <v>2221</v>
      </c>
      <c r="D23" t="s">
        <v>2199</v>
      </c>
      <c r="E23">
        <v>7.0933704970401896</v>
      </c>
      <c r="F23" t="s">
        <v>2200</v>
      </c>
    </row>
    <row r="24" spans="1:6" hidden="1" x14ac:dyDescent="0.25">
      <c r="A24">
        <v>2010</v>
      </c>
      <c r="B24" t="s">
        <v>2197</v>
      </c>
      <c r="C24" t="s">
        <v>2222</v>
      </c>
      <c r="D24" t="s">
        <v>2199</v>
      </c>
      <c r="E24">
        <v>2.5131877457373899</v>
      </c>
      <c r="F24" t="s">
        <v>2200</v>
      </c>
    </row>
    <row r="25" spans="1:6" hidden="1" x14ac:dyDescent="0.25">
      <c r="A25">
        <v>2010</v>
      </c>
      <c r="B25" t="s">
        <v>2197</v>
      </c>
      <c r="C25" t="s">
        <v>2223</v>
      </c>
      <c r="D25" t="s">
        <v>2199</v>
      </c>
      <c r="E25">
        <v>3.58033357336795</v>
      </c>
      <c r="F25" t="s">
        <v>2200</v>
      </c>
    </row>
    <row r="26" spans="1:6" hidden="1" x14ac:dyDescent="0.25">
      <c r="A26">
        <v>2010</v>
      </c>
      <c r="B26" t="s">
        <v>2197</v>
      </c>
      <c r="C26" t="s">
        <v>2224</v>
      </c>
      <c r="D26" t="s">
        <v>2199</v>
      </c>
      <c r="E26">
        <v>3.58033357336795</v>
      </c>
      <c r="F26" t="s">
        <v>2200</v>
      </c>
    </row>
    <row r="27" spans="1:6" hidden="1" x14ac:dyDescent="0.25">
      <c r="A27">
        <v>2010</v>
      </c>
      <c r="B27" t="s">
        <v>2197</v>
      </c>
      <c r="C27" t="s">
        <v>2225</v>
      </c>
      <c r="D27" t="s">
        <v>2199</v>
      </c>
      <c r="E27">
        <v>0</v>
      </c>
      <c r="F27" t="s">
        <v>2200</v>
      </c>
    </row>
    <row r="28" spans="1:6" hidden="1" x14ac:dyDescent="0.25">
      <c r="A28">
        <v>2010</v>
      </c>
      <c r="B28" t="s">
        <v>2197</v>
      </c>
      <c r="C28" t="s">
        <v>2226</v>
      </c>
      <c r="D28" t="s">
        <v>2199</v>
      </c>
      <c r="E28">
        <v>8.4304415733171094</v>
      </c>
      <c r="F28" t="s">
        <v>2200</v>
      </c>
    </row>
    <row r="29" spans="1:6" hidden="1" x14ac:dyDescent="0.25">
      <c r="A29">
        <v>2010</v>
      </c>
      <c r="B29" t="s">
        <v>2197</v>
      </c>
      <c r="C29" t="s">
        <v>2227</v>
      </c>
      <c r="D29" t="s">
        <v>2199</v>
      </c>
      <c r="E29">
        <v>6</v>
      </c>
      <c r="F29" t="s">
        <v>2200</v>
      </c>
    </row>
    <row r="30" spans="1:6" hidden="1" x14ac:dyDescent="0.25">
      <c r="A30">
        <v>2010</v>
      </c>
      <c r="B30" t="s">
        <v>2197</v>
      </c>
      <c r="C30" t="s">
        <v>2228</v>
      </c>
      <c r="D30" t="s">
        <v>2199</v>
      </c>
      <c r="E30">
        <v>4.1563416472950703</v>
      </c>
      <c r="F30" t="s">
        <v>2200</v>
      </c>
    </row>
    <row r="31" spans="1:6" hidden="1" x14ac:dyDescent="0.25">
      <c r="A31">
        <v>2010</v>
      </c>
      <c r="B31" t="s">
        <v>2197</v>
      </c>
      <c r="C31" t="s">
        <v>2229</v>
      </c>
      <c r="D31" t="s">
        <v>2199</v>
      </c>
      <c r="E31">
        <v>4.5926348075789702</v>
      </c>
      <c r="F31" t="s">
        <v>2200</v>
      </c>
    </row>
    <row r="32" spans="1:6" hidden="1" x14ac:dyDescent="0.25">
      <c r="A32">
        <v>2010</v>
      </c>
      <c r="B32" t="s">
        <v>2197</v>
      </c>
      <c r="C32" t="s">
        <v>2230</v>
      </c>
      <c r="D32" t="s">
        <v>2199</v>
      </c>
      <c r="E32">
        <v>2.6171499012603801</v>
      </c>
      <c r="F32" t="s">
        <v>2200</v>
      </c>
    </row>
    <row r="33" spans="1:6" hidden="1" x14ac:dyDescent="0.25">
      <c r="A33">
        <v>2010</v>
      </c>
      <c r="B33" t="s">
        <v>2197</v>
      </c>
      <c r="C33" t="s">
        <v>2231</v>
      </c>
      <c r="D33" t="s">
        <v>2199</v>
      </c>
      <c r="E33">
        <v>3.5805779833193001</v>
      </c>
      <c r="F33" t="s">
        <v>2200</v>
      </c>
    </row>
    <row r="34" spans="1:6" hidden="1" x14ac:dyDescent="0.25">
      <c r="A34">
        <v>2010</v>
      </c>
      <c r="B34" t="s">
        <v>2197</v>
      </c>
      <c r="C34" t="s">
        <v>2232</v>
      </c>
      <c r="D34" t="s">
        <v>2199</v>
      </c>
      <c r="E34">
        <v>7.9921600745329799</v>
      </c>
      <c r="F34" t="s">
        <v>2200</v>
      </c>
    </row>
    <row r="35" spans="1:6" hidden="1" x14ac:dyDescent="0.25">
      <c r="A35">
        <v>2010</v>
      </c>
      <c r="B35" t="s">
        <v>2197</v>
      </c>
      <c r="C35" t="s">
        <v>2233</v>
      </c>
      <c r="D35" t="s">
        <v>2199</v>
      </c>
      <c r="E35">
        <v>3.5122985514951299</v>
      </c>
      <c r="F35" t="s">
        <v>2200</v>
      </c>
    </row>
    <row r="36" spans="1:6" hidden="1" x14ac:dyDescent="0.25">
      <c r="A36">
        <v>2010</v>
      </c>
      <c r="B36" t="s">
        <v>2197</v>
      </c>
      <c r="C36" t="s">
        <v>2234</v>
      </c>
      <c r="D36" t="s">
        <v>2199</v>
      </c>
      <c r="E36">
        <v>3.04639739007991</v>
      </c>
      <c r="F36" t="s">
        <v>2200</v>
      </c>
    </row>
    <row r="37" spans="1:6" hidden="1" x14ac:dyDescent="0.25">
      <c r="A37">
        <v>2010</v>
      </c>
      <c r="B37" t="s">
        <v>2197</v>
      </c>
      <c r="C37" t="s">
        <v>2235</v>
      </c>
      <c r="D37" t="s">
        <v>2199</v>
      </c>
      <c r="E37">
        <v>7.39987687975625</v>
      </c>
      <c r="F37" t="s">
        <v>2200</v>
      </c>
    </row>
    <row r="38" spans="1:6" hidden="1" x14ac:dyDescent="0.25">
      <c r="A38">
        <v>2010</v>
      </c>
      <c r="B38" t="s">
        <v>2197</v>
      </c>
      <c r="C38" t="s">
        <v>2201</v>
      </c>
      <c r="D38" t="s">
        <v>2236</v>
      </c>
      <c r="E38">
        <v>2.6202709288365602</v>
      </c>
      <c r="F38" t="s">
        <v>2200</v>
      </c>
    </row>
    <row r="39" spans="1:6" hidden="1" x14ac:dyDescent="0.25">
      <c r="A39">
        <v>2010</v>
      </c>
      <c r="B39" t="s">
        <v>2197</v>
      </c>
      <c r="C39" t="s">
        <v>2201</v>
      </c>
      <c r="D39" t="s">
        <v>2237</v>
      </c>
      <c r="E39">
        <v>15.678711084742201</v>
      </c>
      <c r="F39" t="s">
        <v>2200</v>
      </c>
    </row>
    <row r="40" spans="1:6" hidden="1" x14ac:dyDescent="0.25">
      <c r="A40">
        <v>2010</v>
      </c>
      <c r="B40" t="s">
        <v>2197</v>
      </c>
      <c r="C40" t="s">
        <v>2201</v>
      </c>
      <c r="D40" t="s">
        <v>2238</v>
      </c>
      <c r="E40">
        <v>4.3227005631487403</v>
      </c>
      <c r="F40" t="s">
        <v>2200</v>
      </c>
    </row>
    <row r="41" spans="1:6" hidden="1" x14ac:dyDescent="0.25">
      <c r="A41">
        <v>2010</v>
      </c>
      <c r="B41" t="s">
        <v>2197</v>
      </c>
      <c r="C41" t="s">
        <v>2201</v>
      </c>
      <c r="D41" t="s">
        <v>2239</v>
      </c>
      <c r="E41">
        <v>2.6253618057136898</v>
      </c>
      <c r="F41" t="s">
        <v>2200</v>
      </c>
    </row>
    <row r="42" spans="1:6" hidden="1" x14ac:dyDescent="0.25">
      <c r="A42">
        <v>2010</v>
      </c>
      <c r="B42" t="s">
        <v>2197</v>
      </c>
      <c r="C42" t="s">
        <v>2201</v>
      </c>
      <c r="D42" t="s">
        <v>2240</v>
      </c>
      <c r="E42">
        <v>2.7545950986829499</v>
      </c>
      <c r="F42" t="s">
        <v>2200</v>
      </c>
    </row>
    <row r="43" spans="1:6" hidden="1" x14ac:dyDescent="0.25">
      <c r="A43">
        <v>2010</v>
      </c>
      <c r="B43" t="s">
        <v>2197</v>
      </c>
      <c r="C43" t="s">
        <v>2201</v>
      </c>
      <c r="D43" t="s">
        <v>2241</v>
      </c>
      <c r="E43">
        <v>3.8799748647009</v>
      </c>
      <c r="F43" t="s">
        <v>2200</v>
      </c>
    </row>
    <row r="44" spans="1:6" hidden="1" x14ac:dyDescent="0.25">
      <c r="A44">
        <v>2010</v>
      </c>
      <c r="B44" t="s">
        <v>2197</v>
      </c>
      <c r="C44" t="s">
        <v>2201</v>
      </c>
      <c r="D44" t="s">
        <v>2242</v>
      </c>
      <c r="E44">
        <v>0.16142258534909701</v>
      </c>
      <c r="F44" t="s">
        <v>2200</v>
      </c>
    </row>
    <row r="45" spans="1:6" hidden="1" x14ac:dyDescent="0.25">
      <c r="A45">
        <v>2010</v>
      </c>
      <c r="B45" t="s">
        <v>2197</v>
      </c>
      <c r="C45" t="s">
        <v>2201</v>
      </c>
      <c r="D45" t="s">
        <v>2243</v>
      </c>
      <c r="E45">
        <v>0</v>
      </c>
      <c r="F45" t="s">
        <v>2200</v>
      </c>
    </row>
    <row r="46" spans="1:6" hidden="1" x14ac:dyDescent="0.25">
      <c r="A46">
        <v>2010</v>
      </c>
      <c r="B46" t="s">
        <v>2197</v>
      </c>
      <c r="C46" t="s">
        <v>2201</v>
      </c>
      <c r="D46" t="s">
        <v>2244</v>
      </c>
      <c r="E46">
        <v>6.5250000000000004</v>
      </c>
      <c r="F46" t="s">
        <v>2200</v>
      </c>
    </row>
    <row r="47" spans="1:6" hidden="1" x14ac:dyDescent="0.25">
      <c r="A47">
        <v>2010</v>
      </c>
      <c r="B47" t="s">
        <v>2197</v>
      </c>
      <c r="C47" t="s">
        <v>2201</v>
      </c>
      <c r="D47" t="s">
        <v>2245</v>
      </c>
      <c r="E47">
        <v>1.8783220197135999</v>
      </c>
      <c r="F47" t="s">
        <v>2200</v>
      </c>
    </row>
    <row r="48" spans="1:6" hidden="1" x14ac:dyDescent="0.25">
      <c r="A48">
        <v>2010</v>
      </c>
      <c r="B48" t="s">
        <v>2197</v>
      </c>
      <c r="C48" t="s">
        <v>2201</v>
      </c>
      <c r="D48" t="s">
        <v>2246</v>
      </c>
      <c r="E48">
        <v>1.9463607719129701</v>
      </c>
      <c r="F48" t="s">
        <v>2200</v>
      </c>
    </row>
    <row r="49" spans="1:6" hidden="1" x14ac:dyDescent="0.25">
      <c r="A49">
        <v>2010</v>
      </c>
      <c r="B49" t="s">
        <v>2197</v>
      </c>
      <c r="C49" t="s">
        <v>2201</v>
      </c>
      <c r="D49" t="s">
        <v>2247</v>
      </c>
      <c r="E49">
        <v>1.7451986103199699</v>
      </c>
      <c r="F49" t="s">
        <v>2200</v>
      </c>
    </row>
    <row r="50" spans="1:6" hidden="1" x14ac:dyDescent="0.25">
      <c r="A50">
        <v>2010</v>
      </c>
      <c r="B50" t="s">
        <v>2197</v>
      </c>
      <c r="C50" t="s">
        <v>2201</v>
      </c>
      <c r="D50" t="s">
        <v>2248</v>
      </c>
      <c r="E50">
        <v>3.6249116607773799</v>
      </c>
      <c r="F50" t="s">
        <v>2200</v>
      </c>
    </row>
    <row r="51" spans="1:6" hidden="1" x14ac:dyDescent="0.25">
      <c r="A51">
        <v>2010</v>
      </c>
      <c r="B51" t="s">
        <v>2197</v>
      </c>
      <c r="C51" t="s">
        <v>2198</v>
      </c>
      <c r="D51" t="s">
        <v>2236</v>
      </c>
      <c r="E51">
        <v>7.5441090694895898</v>
      </c>
      <c r="F51" t="s">
        <v>2200</v>
      </c>
    </row>
    <row r="52" spans="1:6" hidden="1" x14ac:dyDescent="0.25">
      <c r="A52">
        <v>2010</v>
      </c>
      <c r="B52" t="s">
        <v>2197</v>
      </c>
      <c r="C52" t="s">
        <v>2198</v>
      </c>
      <c r="D52" t="s">
        <v>2237</v>
      </c>
      <c r="E52">
        <v>12.5048546315272</v>
      </c>
      <c r="F52" t="s">
        <v>2200</v>
      </c>
    </row>
    <row r="53" spans="1:6" hidden="1" x14ac:dyDescent="0.25">
      <c r="A53">
        <v>2010</v>
      </c>
      <c r="B53" t="s">
        <v>2197</v>
      </c>
      <c r="C53" t="s">
        <v>2198</v>
      </c>
      <c r="D53" t="s">
        <v>2238</v>
      </c>
      <c r="E53">
        <v>3.7313424360020302</v>
      </c>
      <c r="F53" t="s">
        <v>2200</v>
      </c>
    </row>
    <row r="54" spans="1:6" hidden="1" x14ac:dyDescent="0.25">
      <c r="A54">
        <v>2010</v>
      </c>
      <c r="B54" t="s">
        <v>2197</v>
      </c>
      <c r="C54" t="s">
        <v>2198</v>
      </c>
      <c r="D54" t="s">
        <v>2239</v>
      </c>
      <c r="E54">
        <v>6.0649732351470398</v>
      </c>
      <c r="F54" t="s">
        <v>2200</v>
      </c>
    </row>
    <row r="55" spans="1:6" hidden="1" x14ac:dyDescent="0.25">
      <c r="A55">
        <v>2010</v>
      </c>
      <c r="B55" t="s">
        <v>2197</v>
      </c>
      <c r="C55" t="s">
        <v>2198</v>
      </c>
      <c r="D55" t="s">
        <v>2240</v>
      </c>
      <c r="E55">
        <v>3.4616844075918198</v>
      </c>
      <c r="F55" t="s">
        <v>2200</v>
      </c>
    </row>
    <row r="56" spans="1:6" hidden="1" x14ac:dyDescent="0.25">
      <c r="A56">
        <v>2010</v>
      </c>
      <c r="B56" t="s">
        <v>2197</v>
      </c>
      <c r="C56" t="s">
        <v>2198</v>
      </c>
      <c r="D56" t="s">
        <v>2241</v>
      </c>
      <c r="E56">
        <v>6.0805788535832201</v>
      </c>
      <c r="F56" t="s">
        <v>2200</v>
      </c>
    </row>
    <row r="57" spans="1:6" hidden="1" x14ac:dyDescent="0.25">
      <c r="A57">
        <v>2010</v>
      </c>
      <c r="B57" t="s">
        <v>2197</v>
      </c>
      <c r="C57" t="s">
        <v>2198</v>
      </c>
      <c r="D57" t="s">
        <v>2242</v>
      </c>
      <c r="E57">
        <v>0.17302990651542799</v>
      </c>
      <c r="F57" t="s">
        <v>2200</v>
      </c>
    </row>
    <row r="58" spans="1:6" hidden="1" x14ac:dyDescent="0.25">
      <c r="A58">
        <v>2010</v>
      </c>
      <c r="B58" t="s">
        <v>2197</v>
      </c>
      <c r="C58" t="s">
        <v>2198</v>
      </c>
      <c r="D58" t="s">
        <v>2243</v>
      </c>
      <c r="E58">
        <v>20.462753558783199</v>
      </c>
      <c r="F58" t="s">
        <v>2200</v>
      </c>
    </row>
    <row r="59" spans="1:6" hidden="1" x14ac:dyDescent="0.25">
      <c r="A59">
        <v>2010</v>
      </c>
      <c r="B59" t="s">
        <v>2197</v>
      </c>
      <c r="C59" t="s">
        <v>2198</v>
      </c>
      <c r="D59" t="s">
        <v>2244</v>
      </c>
      <c r="E59">
        <v>6.5250000000000004</v>
      </c>
      <c r="F59" t="s">
        <v>2200</v>
      </c>
    </row>
    <row r="60" spans="1:6" hidden="1" x14ac:dyDescent="0.25">
      <c r="A60">
        <v>2010</v>
      </c>
      <c r="B60" t="s">
        <v>2197</v>
      </c>
      <c r="C60" t="s">
        <v>2198</v>
      </c>
      <c r="D60" t="s">
        <v>2245</v>
      </c>
      <c r="E60" s="184">
        <v>4.9578779983789296</v>
      </c>
      <c r="F60" t="s">
        <v>2200</v>
      </c>
    </row>
    <row r="61" spans="1:6" hidden="1" x14ac:dyDescent="0.25">
      <c r="A61">
        <v>2010</v>
      </c>
      <c r="B61" t="s">
        <v>2197</v>
      </c>
      <c r="C61" t="s">
        <v>2198</v>
      </c>
      <c r="D61" t="s">
        <v>2246</v>
      </c>
      <c r="E61">
        <v>2.8214183464343501</v>
      </c>
      <c r="F61" t="s">
        <v>2200</v>
      </c>
    </row>
    <row r="62" spans="1:6" hidden="1" x14ac:dyDescent="0.25">
      <c r="A62">
        <v>2010</v>
      </c>
      <c r="B62" t="s">
        <v>2197</v>
      </c>
      <c r="C62" t="s">
        <v>2198</v>
      </c>
      <c r="D62" t="s">
        <v>2247</v>
      </c>
      <c r="E62">
        <v>2.5036329794538101</v>
      </c>
      <c r="F62" t="s">
        <v>2200</v>
      </c>
    </row>
    <row r="63" spans="1:6" hidden="1" x14ac:dyDescent="0.25">
      <c r="A63">
        <v>2010</v>
      </c>
      <c r="B63" t="s">
        <v>2197</v>
      </c>
      <c r="C63" t="s">
        <v>2198</v>
      </c>
      <c r="D63" t="s">
        <v>2248</v>
      </c>
      <c r="E63">
        <v>10.385697296161799</v>
      </c>
      <c r="F63" t="s">
        <v>2200</v>
      </c>
    </row>
    <row r="64" spans="1:6" hidden="1" x14ac:dyDescent="0.25">
      <c r="A64">
        <v>2010</v>
      </c>
      <c r="B64" t="s">
        <v>2197</v>
      </c>
      <c r="C64" t="s">
        <v>2202</v>
      </c>
      <c r="D64" t="s">
        <v>2236</v>
      </c>
      <c r="E64">
        <v>2.9474278814161998</v>
      </c>
      <c r="F64" t="s">
        <v>2200</v>
      </c>
    </row>
    <row r="65" spans="1:6" hidden="1" x14ac:dyDescent="0.25">
      <c r="A65">
        <v>2010</v>
      </c>
      <c r="B65" t="s">
        <v>2197</v>
      </c>
      <c r="C65" t="s">
        <v>2202</v>
      </c>
      <c r="D65" t="s">
        <v>2237</v>
      </c>
      <c r="E65">
        <v>15.4425578525472</v>
      </c>
      <c r="F65" t="s">
        <v>2200</v>
      </c>
    </row>
    <row r="66" spans="1:6" hidden="1" x14ac:dyDescent="0.25">
      <c r="A66">
        <v>2010</v>
      </c>
      <c r="B66" t="s">
        <v>2197</v>
      </c>
      <c r="C66" t="s">
        <v>2202</v>
      </c>
      <c r="D66" t="s">
        <v>2238</v>
      </c>
      <c r="E66">
        <v>5.0657973172360498</v>
      </c>
      <c r="F66" t="s">
        <v>2200</v>
      </c>
    </row>
    <row r="67" spans="1:6" hidden="1" x14ac:dyDescent="0.25">
      <c r="A67">
        <v>2010</v>
      </c>
      <c r="B67" t="s">
        <v>2197</v>
      </c>
      <c r="C67" t="s">
        <v>2202</v>
      </c>
      <c r="D67" t="s">
        <v>2239</v>
      </c>
      <c r="E67">
        <v>2.5541853792980098</v>
      </c>
      <c r="F67" t="s">
        <v>2200</v>
      </c>
    </row>
    <row r="68" spans="1:6" hidden="1" x14ac:dyDescent="0.25">
      <c r="A68">
        <v>2010</v>
      </c>
      <c r="B68" t="s">
        <v>2197</v>
      </c>
      <c r="C68" t="s">
        <v>2202</v>
      </c>
      <c r="D68" t="s">
        <v>2240</v>
      </c>
      <c r="E68">
        <v>2.8914937685243798</v>
      </c>
      <c r="F68" t="s">
        <v>2200</v>
      </c>
    </row>
    <row r="69" spans="1:6" hidden="1" x14ac:dyDescent="0.25">
      <c r="A69">
        <v>2010</v>
      </c>
      <c r="B69" t="s">
        <v>2197</v>
      </c>
      <c r="C69" t="s">
        <v>2202</v>
      </c>
      <c r="D69" t="s">
        <v>2241</v>
      </c>
      <c r="E69">
        <v>3.9434188883503798</v>
      </c>
      <c r="F69" t="s">
        <v>2200</v>
      </c>
    </row>
    <row r="70" spans="1:6" hidden="1" x14ac:dyDescent="0.25">
      <c r="A70">
        <v>2010</v>
      </c>
      <c r="B70" t="s">
        <v>2197</v>
      </c>
      <c r="C70" t="s">
        <v>2202</v>
      </c>
      <c r="D70" t="s">
        <v>2242</v>
      </c>
      <c r="E70">
        <v>0</v>
      </c>
      <c r="F70" t="s">
        <v>2200</v>
      </c>
    </row>
    <row r="71" spans="1:6" hidden="1" x14ac:dyDescent="0.25">
      <c r="A71">
        <v>2010</v>
      </c>
      <c r="B71" t="s">
        <v>2197</v>
      </c>
      <c r="C71" t="s">
        <v>2202</v>
      </c>
      <c r="D71" t="s">
        <v>2243</v>
      </c>
      <c r="E71">
        <v>0</v>
      </c>
      <c r="F71" t="s">
        <v>2200</v>
      </c>
    </row>
    <row r="72" spans="1:6" hidden="1" x14ac:dyDescent="0.25">
      <c r="A72">
        <v>2010</v>
      </c>
      <c r="B72" t="s">
        <v>2197</v>
      </c>
      <c r="C72" t="s">
        <v>2202</v>
      </c>
      <c r="D72" t="s">
        <v>2244</v>
      </c>
      <c r="E72">
        <v>0</v>
      </c>
      <c r="F72" t="s">
        <v>2200</v>
      </c>
    </row>
    <row r="73" spans="1:6" hidden="1" x14ac:dyDescent="0.25">
      <c r="A73">
        <v>2010</v>
      </c>
      <c r="B73" t="s">
        <v>2197</v>
      </c>
      <c r="C73" t="s">
        <v>2202</v>
      </c>
      <c r="D73" t="s">
        <v>2245</v>
      </c>
      <c r="E73">
        <v>1.8783220197135999</v>
      </c>
      <c r="F73" t="s">
        <v>2200</v>
      </c>
    </row>
    <row r="74" spans="1:6" hidden="1" x14ac:dyDescent="0.25">
      <c r="A74">
        <v>2010</v>
      </c>
      <c r="B74" t="s">
        <v>2197</v>
      </c>
      <c r="C74" t="s">
        <v>2202</v>
      </c>
      <c r="D74" t="s">
        <v>2246</v>
      </c>
      <c r="E74">
        <v>1.9463607719129701</v>
      </c>
      <c r="F74" t="s">
        <v>2200</v>
      </c>
    </row>
    <row r="75" spans="1:6" hidden="1" x14ac:dyDescent="0.25">
      <c r="A75">
        <v>2010</v>
      </c>
      <c r="B75" t="s">
        <v>2197</v>
      </c>
      <c r="C75" t="s">
        <v>2202</v>
      </c>
      <c r="D75" t="s">
        <v>2247</v>
      </c>
      <c r="E75">
        <v>1.7451986103199699</v>
      </c>
      <c r="F75" t="s">
        <v>2200</v>
      </c>
    </row>
    <row r="76" spans="1:6" hidden="1" x14ac:dyDescent="0.25">
      <c r="A76">
        <v>2010</v>
      </c>
      <c r="B76" t="s">
        <v>2197</v>
      </c>
      <c r="C76" t="s">
        <v>2202</v>
      </c>
      <c r="D76" t="s">
        <v>2248</v>
      </c>
      <c r="E76">
        <v>3.6249116607773799</v>
      </c>
      <c r="F76" t="s">
        <v>2200</v>
      </c>
    </row>
    <row r="77" spans="1:6" hidden="1" x14ac:dyDescent="0.25">
      <c r="A77">
        <v>2010</v>
      </c>
      <c r="B77" t="s">
        <v>2197</v>
      </c>
      <c r="C77" t="s">
        <v>2203</v>
      </c>
      <c r="D77" t="s">
        <v>2236</v>
      </c>
      <c r="E77">
        <v>4.6597193188901196</v>
      </c>
      <c r="F77" t="s">
        <v>2200</v>
      </c>
    </row>
    <row r="78" spans="1:6" hidden="1" x14ac:dyDescent="0.25">
      <c r="A78">
        <v>2010</v>
      </c>
      <c r="B78" t="s">
        <v>2197</v>
      </c>
      <c r="C78" t="s">
        <v>2203</v>
      </c>
      <c r="D78" t="s">
        <v>2237</v>
      </c>
      <c r="E78">
        <v>12.146387591143499</v>
      </c>
      <c r="F78" t="s">
        <v>2200</v>
      </c>
    </row>
    <row r="79" spans="1:6" hidden="1" x14ac:dyDescent="0.25">
      <c r="A79">
        <v>2010</v>
      </c>
      <c r="B79" t="s">
        <v>2197</v>
      </c>
      <c r="C79" t="s">
        <v>2203</v>
      </c>
      <c r="D79" t="s">
        <v>2238</v>
      </c>
      <c r="E79">
        <v>3.7483714471093998</v>
      </c>
      <c r="F79" t="s">
        <v>2200</v>
      </c>
    </row>
    <row r="80" spans="1:6" hidden="1" x14ac:dyDescent="0.25">
      <c r="A80">
        <v>2010</v>
      </c>
      <c r="B80" t="s">
        <v>2197</v>
      </c>
      <c r="C80" t="s">
        <v>2203</v>
      </c>
      <c r="D80" t="s">
        <v>2239</v>
      </c>
      <c r="E80">
        <v>6.1963849207333599</v>
      </c>
      <c r="F80" t="s">
        <v>2200</v>
      </c>
    </row>
    <row r="81" spans="1:6" hidden="1" x14ac:dyDescent="0.25">
      <c r="A81">
        <v>2010</v>
      </c>
      <c r="B81" t="s">
        <v>2197</v>
      </c>
      <c r="C81" t="s">
        <v>2203</v>
      </c>
      <c r="D81" t="s">
        <v>2240</v>
      </c>
      <c r="E81">
        <v>3.5422656361288798</v>
      </c>
      <c r="F81" t="s">
        <v>2200</v>
      </c>
    </row>
    <row r="82" spans="1:6" hidden="1" x14ac:dyDescent="0.25">
      <c r="A82">
        <v>2010</v>
      </c>
      <c r="B82" t="s">
        <v>2197</v>
      </c>
      <c r="C82" t="s">
        <v>2203</v>
      </c>
      <c r="D82" t="s">
        <v>2241</v>
      </c>
      <c r="E82">
        <v>6.1771321429928703</v>
      </c>
      <c r="F82" t="s">
        <v>2200</v>
      </c>
    </row>
    <row r="83" spans="1:6" hidden="1" x14ac:dyDescent="0.25">
      <c r="A83">
        <v>2010</v>
      </c>
      <c r="B83" t="s">
        <v>2197</v>
      </c>
      <c r="C83" t="s">
        <v>2203</v>
      </c>
      <c r="D83" t="s">
        <v>2242</v>
      </c>
      <c r="E83" s="184">
        <v>5.70426039027584E-2</v>
      </c>
      <c r="F83" t="s">
        <v>2200</v>
      </c>
    </row>
    <row r="84" spans="1:6" hidden="1" x14ac:dyDescent="0.25">
      <c r="A84">
        <v>2010</v>
      </c>
      <c r="B84" t="s">
        <v>2197</v>
      </c>
      <c r="C84" t="s">
        <v>2203</v>
      </c>
      <c r="D84" t="s">
        <v>2243</v>
      </c>
      <c r="E84">
        <v>20.553174190219501</v>
      </c>
      <c r="F84" t="s">
        <v>2200</v>
      </c>
    </row>
    <row r="85" spans="1:6" hidden="1" x14ac:dyDescent="0.25">
      <c r="A85">
        <v>2010</v>
      </c>
      <c r="B85" t="s">
        <v>2197</v>
      </c>
      <c r="C85" t="s">
        <v>2203</v>
      </c>
      <c r="D85" t="s">
        <v>2244</v>
      </c>
      <c r="E85">
        <v>6.5250000000000004</v>
      </c>
      <c r="F85" t="s">
        <v>2200</v>
      </c>
    </row>
    <row r="86" spans="1:6" hidden="1" x14ac:dyDescent="0.25">
      <c r="A86">
        <v>2010</v>
      </c>
      <c r="B86" t="s">
        <v>2197</v>
      </c>
      <c r="C86" t="s">
        <v>2203</v>
      </c>
      <c r="D86" t="s">
        <v>2245</v>
      </c>
      <c r="E86">
        <v>5.0594733289895197</v>
      </c>
      <c r="F86" t="s">
        <v>2200</v>
      </c>
    </row>
    <row r="87" spans="1:6" hidden="1" x14ac:dyDescent="0.25">
      <c r="A87">
        <v>2010</v>
      </c>
      <c r="B87" t="s">
        <v>2197</v>
      </c>
      <c r="C87" t="s">
        <v>2203</v>
      </c>
      <c r="D87" t="s">
        <v>2246</v>
      </c>
      <c r="E87">
        <v>2.2768181613256102</v>
      </c>
      <c r="F87" t="s">
        <v>2200</v>
      </c>
    </row>
    <row r="88" spans="1:6" hidden="1" x14ac:dyDescent="0.25">
      <c r="A88">
        <v>2010</v>
      </c>
      <c r="B88" t="s">
        <v>2197</v>
      </c>
      <c r="C88" t="s">
        <v>2203</v>
      </c>
      <c r="D88" t="s">
        <v>2247</v>
      </c>
      <c r="E88">
        <v>2.5276286497930398</v>
      </c>
      <c r="F88" t="s">
        <v>2200</v>
      </c>
    </row>
    <row r="89" spans="1:6" hidden="1" x14ac:dyDescent="0.25">
      <c r="A89">
        <v>2010</v>
      </c>
      <c r="B89" t="s">
        <v>2197</v>
      </c>
      <c r="C89" t="s">
        <v>2203</v>
      </c>
      <c r="D89" t="s">
        <v>2248</v>
      </c>
      <c r="E89">
        <v>10.595942844713999</v>
      </c>
      <c r="F89" t="s">
        <v>2200</v>
      </c>
    </row>
    <row r="90" spans="1:6" hidden="1" x14ac:dyDescent="0.25">
      <c r="A90">
        <v>2010</v>
      </c>
      <c r="B90" t="s">
        <v>2197</v>
      </c>
      <c r="C90" t="s">
        <v>2204</v>
      </c>
      <c r="D90" t="s">
        <v>2236</v>
      </c>
      <c r="E90">
        <v>3.04243482092367</v>
      </c>
      <c r="F90" t="s">
        <v>2200</v>
      </c>
    </row>
    <row r="91" spans="1:6" hidden="1" x14ac:dyDescent="0.25">
      <c r="A91">
        <v>2010</v>
      </c>
      <c r="B91" t="s">
        <v>2197</v>
      </c>
      <c r="C91" t="s">
        <v>2204</v>
      </c>
      <c r="D91" t="s">
        <v>2237</v>
      </c>
      <c r="E91">
        <v>11.4312970051426</v>
      </c>
      <c r="F91" t="s">
        <v>2200</v>
      </c>
    </row>
    <row r="92" spans="1:6" hidden="1" x14ac:dyDescent="0.25">
      <c r="A92">
        <v>2010</v>
      </c>
      <c r="B92" t="s">
        <v>2197</v>
      </c>
      <c r="C92" t="s">
        <v>2204</v>
      </c>
      <c r="D92" t="s">
        <v>2238</v>
      </c>
      <c r="E92">
        <v>7.6957777433695602</v>
      </c>
      <c r="F92" t="s">
        <v>2200</v>
      </c>
    </row>
    <row r="93" spans="1:6" hidden="1" x14ac:dyDescent="0.25">
      <c r="A93">
        <v>2010</v>
      </c>
      <c r="B93" t="s">
        <v>2197</v>
      </c>
      <c r="C93" t="s">
        <v>2204</v>
      </c>
      <c r="D93" t="s">
        <v>2239</v>
      </c>
      <c r="E93">
        <v>3.1898679591101802</v>
      </c>
      <c r="F93" t="s">
        <v>2200</v>
      </c>
    </row>
    <row r="94" spans="1:6" hidden="1" x14ac:dyDescent="0.25">
      <c r="A94">
        <v>2010</v>
      </c>
      <c r="B94" t="s">
        <v>2197</v>
      </c>
      <c r="C94" t="s">
        <v>2204</v>
      </c>
      <c r="D94" t="s">
        <v>2240</v>
      </c>
      <c r="E94">
        <v>2.9901457219952201</v>
      </c>
      <c r="F94" t="s">
        <v>2200</v>
      </c>
    </row>
    <row r="95" spans="1:6" hidden="1" x14ac:dyDescent="0.25">
      <c r="A95">
        <v>2010</v>
      </c>
      <c r="B95" t="s">
        <v>2197</v>
      </c>
      <c r="C95" t="s">
        <v>2204</v>
      </c>
      <c r="D95" t="s">
        <v>2241</v>
      </c>
      <c r="E95">
        <v>3.4026473080722002</v>
      </c>
      <c r="F95" t="s">
        <v>2200</v>
      </c>
    </row>
    <row r="96" spans="1:6" hidden="1" x14ac:dyDescent="0.25">
      <c r="A96">
        <v>2010</v>
      </c>
      <c r="B96" t="s">
        <v>2197</v>
      </c>
      <c r="C96" t="s">
        <v>2204</v>
      </c>
      <c r="D96" t="s">
        <v>2242</v>
      </c>
      <c r="E96" s="184">
        <v>4.87952325618651E-5</v>
      </c>
      <c r="F96" t="s">
        <v>2200</v>
      </c>
    </row>
    <row r="97" spans="1:6" hidden="1" x14ac:dyDescent="0.25">
      <c r="A97">
        <v>2010</v>
      </c>
      <c r="B97" t="s">
        <v>2197</v>
      </c>
      <c r="C97" t="s">
        <v>2204</v>
      </c>
      <c r="D97" t="s">
        <v>2243</v>
      </c>
      <c r="E97">
        <v>15.845067834063601</v>
      </c>
      <c r="F97" t="s">
        <v>2200</v>
      </c>
    </row>
    <row r="98" spans="1:6" hidden="1" x14ac:dyDescent="0.25">
      <c r="A98">
        <v>2010</v>
      </c>
      <c r="B98" t="s">
        <v>2197</v>
      </c>
      <c r="C98" t="s">
        <v>2204</v>
      </c>
      <c r="D98" t="s">
        <v>2244</v>
      </c>
      <c r="E98">
        <v>6.5250000000000004</v>
      </c>
      <c r="F98" t="s">
        <v>2200</v>
      </c>
    </row>
    <row r="99" spans="1:6" hidden="1" x14ac:dyDescent="0.25">
      <c r="A99">
        <v>2010</v>
      </c>
      <c r="B99" t="s">
        <v>2197</v>
      </c>
      <c r="C99" t="s">
        <v>2204</v>
      </c>
      <c r="D99" t="s">
        <v>2245</v>
      </c>
      <c r="E99">
        <v>4.1863895281218202</v>
      </c>
      <c r="F99" t="s">
        <v>2200</v>
      </c>
    </row>
    <row r="100" spans="1:6" hidden="1" x14ac:dyDescent="0.25">
      <c r="A100">
        <v>2010</v>
      </c>
      <c r="B100" t="s">
        <v>2197</v>
      </c>
      <c r="C100" t="s">
        <v>2204</v>
      </c>
      <c r="D100" t="s">
        <v>2246</v>
      </c>
      <c r="E100">
        <v>2.70629034594924</v>
      </c>
      <c r="F100" t="s">
        <v>2200</v>
      </c>
    </row>
    <row r="101" spans="1:6" hidden="1" x14ac:dyDescent="0.25">
      <c r="A101">
        <v>2010</v>
      </c>
      <c r="B101" t="s">
        <v>2197</v>
      </c>
      <c r="C101" t="s">
        <v>2204</v>
      </c>
      <c r="D101" t="s">
        <v>2247</v>
      </c>
      <c r="E101">
        <v>1.82341613860979</v>
      </c>
      <c r="F101" t="s">
        <v>2200</v>
      </c>
    </row>
    <row r="102" spans="1:6" hidden="1" x14ac:dyDescent="0.25">
      <c r="A102">
        <v>2010</v>
      </c>
      <c r="B102" t="s">
        <v>2197</v>
      </c>
      <c r="C102" t="s">
        <v>2204</v>
      </c>
      <c r="D102" t="s">
        <v>2248</v>
      </c>
      <c r="E102">
        <v>4.1072774250386104</v>
      </c>
      <c r="F102" t="s">
        <v>2200</v>
      </c>
    </row>
    <row r="103" spans="1:6" hidden="1" x14ac:dyDescent="0.25">
      <c r="A103">
        <v>2010</v>
      </c>
      <c r="B103" t="s">
        <v>2197</v>
      </c>
      <c r="C103" t="s">
        <v>2205</v>
      </c>
      <c r="D103" t="s">
        <v>2236</v>
      </c>
      <c r="E103">
        <v>7.5441090694895898</v>
      </c>
      <c r="F103" t="s">
        <v>2200</v>
      </c>
    </row>
    <row r="104" spans="1:6" hidden="1" x14ac:dyDescent="0.25">
      <c r="A104">
        <v>2010</v>
      </c>
      <c r="B104" t="s">
        <v>2197</v>
      </c>
      <c r="C104" t="s">
        <v>2205</v>
      </c>
      <c r="D104" t="s">
        <v>2239</v>
      </c>
      <c r="E104">
        <v>6.1034894528193302</v>
      </c>
      <c r="F104" t="s">
        <v>2200</v>
      </c>
    </row>
    <row r="105" spans="1:6" hidden="1" x14ac:dyDescent="0.25">
      <c r="A105">
        <v>2010</v>
      </c>
      <c r="B105" t="s">
        <v>2197</v>
      </c>
      <c r="C105" t="s">
        <v>2205</v>
      </c>
      <c r="D105" t="s">
        <v>2240</v>
      </c>
      <c r="E105">
        <v>3.4616844075918198</v>
      </c>
      <c r="F105" t="s">
        <v>2200</v>
      </c>
    </row>
    <row r="106" spans="1:6" hidden="1" x14ac:dyDescent="0.25">
      <c r="A106">
        <v>2010</v>
      </c>
      <c r="B106" t="s">
        <v>2197</v>
      </c>
      <c r="C106" t="s">
        <v>2205</v>
      </c>
      <c r="D106" t="s">
        <v>2241</v>
      </c>
      <c r="E106">
        <v>6.0805788535832201</v>
      </c>
      <c r="F106" t="s">
        <v>2200</v>
      </c>
    </row>
    <row r="107" spans="1:6" hidden="1" x14ac:dyDescent="0.25">
      <c r="A107">
        <v>2010</v>
      </c>
      <c r="B107" t="s">
        <v>2197</v>
      </c>
      <c r="C107" t="s">
        <v>2205</v>
      </c>
      <c r="D107" t="s">
        <v>2242</v>
      </c>
      <c r="E107">
        <v>0.17302990651542799</v>
      </c>
      <c r="F107" t="s">
        <v>2200</v>
      </c>
    </row>
    <row r="108" spans="1:6" hidden="1" x14ac:dyDescent="0.25">
      <c r="A108">
        <v>2010</v>
      </c>
      <c r="B108" t="s">
        <v>2197</v>
      </c>
      <c r="C108" t="s">
        <v>2205</v>
      </c>
      <c r="D108" t="s">
        <v>2243</v>
      </c>
      <c r="E108">
        <v>0</v>
      </c>
      <c r="F108" t="s">
        <v>2200</v>
      </c>
    </row>
    <row r="109" spans="1:6" hidden="1" x14ac:dyDescent="0.25">
      <c r="A109">
        <v>2010</v>
      </c>
      <c r="B109" t="s">
        <v>2197</v>
      </c>
      <c r="C109" t="s">
        <v>2205</v>
      </c>
      <c r="D109" t="s">
        <v>2244</v>
      </c>
      <c r="E109">
        <v>6.5250000000000004</v>
      </c>
      <c r="F109" t="s">
        <v>2200</v>
      </c>
    </row>
    <row r="110" spans="1:6" hidden="1" x14ac:dyDescent="0.25">
      <c r="A110">
        <v>2010</v>
      </c>
      <c r="B110" t="s">
        <v>2197</v>
      </c>
      <c r="C110" t="s">
        <v>2205</v>
      </c>
      <c r="D110" t="s">
        <v>2245</v>
      </c>
      <c r="E110">
        <v>4.9578779983789296</v>
      </c>
      <c r="F110" t="s">
        <v>2200</v>
      </c>
    </row>
    <row r="111" spans="1:6" hidden="1" x14ac:dyDescent="0.25">
      <c r="A111">
        <v>2010</v>
      </c>
      <c r="B111" t="s">
        <v>2197</v>
      </c>
      <c r="C111" t="s">
        <v>2205</v>
      </c>
      <c r="D111" t="s">
        <v>2246</v>
      </c>
      <c r="E111">
        <v>2.8214183464343501</v>
      </c>
      <c r="F111" t="s">
        <v>2200</v>
      </c>
    </row>
    <row r="112" spans="1:6" hidden="1" x14ac:dyDescent="0.25">
      <c r="A112">
        <v>2010</v>
      </c>
      <c r="B112" t="s">
        <v>2197</v>
      </c>
      <c r="C112" t="s">
        <v>2205</v>
      </c>
      <c r="D112" t="s">
        <v>2247</v>
      </c>
      <c r="E112">
        <v>2.5036329794538101</v>
      </c>
      <c r="F112" t="s">
        <v>2200</v>
      </c>
    </row>
    <row r="113" spans="1:6" hidden="1" x14ac:dyDescent="0.25">
      <c r="A113">
        <v>2010</v>
      </c>
      <c r="B113" t="s">
        <v>2197</v>
      </c>
      <c r="C113" t="s">
        <v>2205</v>
      </c>
      <c r="D113" t="s">
        <v>2248</v>
      </c>
      <c r="E113">
        <v>10.385697296161799</v>
      </c>
      <c r="F113" t="s">
        <v>2200</v>
      </c>
    </row>
    <row r="114" spans="1:6" hidden="1" x14ac:dyDescent="0.25">
      <c r="A114">
        <v>2010</v>
      </c>
      <c r="B114" t="s">
        <v>2197</v>
      </c>
      <c r="C114" t="s">
        <v>2206</v>
      </c>
      <c r="D114" t="s">
        <v>2236</v>
      </c>
      <c r="E114">
        <v>4.0711789520424899</v>
      </c>
      <c r="F114" t="s">
        <v>2200</v>
      </c>
    </row>
    <row r="115" spans="1:6" hidden="1" x14ac:dyDescent="0.25">
      <c r="A115">
        <v>2010</v>
      </c>
      <c r="B115" t="s">
        <v>2197</v>
      </c>
      <c r="C115" t="s">
        <v>2206</v>
      </c>
      <c r="D115" t="s">
        <v>2237</v>
      </c>
      <c r="E115">
        <v>33.613647513439801</v>
      </c>
      <c r="F115" t="s">
        <v>2200</v>
      </c>
    </row>
    <row r="116" spans="1:6" hidden="1" x14ac:dyDescent="0.25">
      <c r="A116">
        <v>2010</v>
      </c>
      <c r="B116" t="s">
        <v>2197</v>
      </c>
      <c r="C116" t="s">
        <v>2206</v>
      </c>
      <c r="D116" t="s">
        <v>2238</v>
      </c>
      <c r="E116">
        <v>7.7652205544134096</v>
      </c>
      <c r="F116" t="s">
        <v>2200</v>
      </c>
    </row>
    <row r="117" spans="1:6" hidden="1" x14ac:dyDescent="0.25">
      <c r="A117">
        <v>2010</v>
      </c>
      <c r="B117" t="s">
        <v>2197</v>
      </c>
      <c r="C117" t="s">
        <v>2206</v>
      </c>
      <c r="D117" t="s">
        <v>2239</v>
      </c>
      <c r="E117">
        <v>0</v>
      </c>
      <c r="F117" t="s">
        <v>2200</v>
      </c>
    </row>
    <row r="118" spans="1:6" hidden="1" x14ac:dyDescent="0.25">
      <c r="A118">
        <v>2010</v>
      </c>
      <c r="B118" t="s">
        <v>2197</v>
      </c>
      <c r="C118" t="s">
        <v>2206</v>
      </c>
      <c r="D118" t="s">
        <v>2240</v>
      </c>
      <c r="E118">
        <v>3.2525393678686898</v>
      </c>
      <c r="F118" t="s">
        <v>2200</v>
      </c>
    </row>
    <row r="119" spans="1:6" hidden="1" x14ac:dyDescent="0.25">
      <c r="A119">
        <v>2010</v>
      </c>
      <c r="B119" t="s">
        <v>2197</v>
      </c>
      <c r="C119" t="s">
        <v>2206</v>
      </c>
      <c r="D119" t="s">
        <v>2241</v>
      </c>
      <c r="E119">
        <v>4.2513435632173504</v>
      </c>
      <c r="F119" t="s">
        <v>2200</v>
      </c>
    </row>
    <row r="120" spans="1:6" hidden="1" x14ac:dyDescent="0.25">
      <c r="A120">
        <v>2010</v>
      </c>
      <c r="B120" t="s">
        <v>2197</v>
      </c>
      <c r="C120" t="s">
        <v>2206</v>
      </c>
      <c r="D120" t="s">
        <v>2242</v>
      </c>
      <c r="E120" s="184">
        <v>5.5171223739208597E-3</v>
      </c>
      <c r="F120" t="s">
        <v>2200</v>
      </c>
    </row>
    <row r="121" spans="1:6" hidden="1" x14ac:dyDescent="0.25">
      <c r="A121">
        <v>2010</v>
      </c>
      <c r="B121" t="s">
        <v>2197</v>
      </c>
      <c r="C121" t="s">
        <v>2206</v>
      </c>
      <c r="D121" t="s">
        <v>2243</v>
      </c>
      <c r="E121">
        <v>0</v>
      </c>
      <c r="F121" t="s">
        <v>2200</v>
      </c>
    </row>
    <row r="122" spans="1:6" hidden="1" x14ac:dyDescent="0.25">
      <c r="A122">
        <v>2010</v>
      </c>
      <c r="B122" t="s">
        <v>2197</v>
      </c>
      <c r="C122" t="s">
        <v>2206</v>
      </c>
      <c r="D122" t="s">
        <v>2244</v>
      </c>
      <c r="E122">
        <v>6.5250000000000004</v>
      </c>
      <c r="F122" t="s">
        <v>2200</v>
      </c>
    </row>
    <row r="123" spans="1:6" hidden="1" x14ac:dyDescent="0.25">
      <c r="A123">
        <v>2010</v>
      </c>
      <c r="B123" t="s">
        <v>2197</v>
      </c>
      <c r="C123" t="s">
        <v>2206</v>
      </c>
      <c r="D123" t="s">
        <v>2245</v>
      </c>
      <c r="E123">
        <v>0</v>
      </c>
      <c r="F123" t="s">
        <v>2200</v>
      </c>
    </row>
    <row r="124" spans="1:6" hidden="1" x14ac:dyDescent="0.25">
      <c r="A124">
        <v>2010</v>
      </c>
      <c r="B124" t="s">
        <v>2197</v>
      </c>
      <c r="C124" t="s">
        <v>2206</v>
      </c>
      <c r="D124" t="s">
        <v>2246</v>
      </c>
      <c r="E124">
        <v>2.78162382875579</v>
      </c>
      <c r="F124" t="s">
        <v>2200</v>
      </c>
    </row>
    <row r="125" spans="1:6" hidden="1" x14ac:dyDescent="0.25">
      <c r="A125">
        <v>2010</v>
      </c>
      <c r="B125" t="s">
        <v>2197</v>
      </c>
      <c r="C125" t="s">
        <v>2206</v>
      </c>
      <c r="D125" t="s">
        <v>2247</v>
      </c>
      <c r="E125">
        <v>2.15861310656123</v>
      </c>
      <c r="F125" t="s">
        <v>2200</v>
      </c>
    </row>
    <row r="126" spans="1:6" hidden="1" x14ac:dyDescent="0.25">
      <c r="A126">
        <v>2010</v>
      </c>
      <c r="B126" t="s">
        <v>2197</v>
      </c>
      <c r="C126" t="s">
        <v>2206</v>
      </c>
      <c r="D126" t="s">
        <v>2248</v>
      </c>
      <c r="E126">
        <v>0</v>
      </c>
      <c r="F126" t="s">
        <v>2200</v>
      </c>
    </row>
    <row r="127" spans="1:6" hidden="1" x14ac:dyDescent="0.25">
      <c r="A127">
        <v>2010</v>
      </c>
      <c r="B127" t="s">
        <v>2197</v>
      </c>
      <c r="C127" t="s">
        <v>2207</v>
      </c>
      <c r="D127" t="s">
        <v>2236</v>
      </c>
      <c r="E127">
        <v>4.8518539276639698</v>
      </c>
      <c r="F127" t="s">
        <v>2200</v>
      </c>
    </row>
    <row r="128" spans="1:6" hidden="1" x14ac:dyDescent="0.25">
      <c r="A128">
        <v>2010</v>
      </c>
      <c r="B128" t="s">
        <v>2197</v>
      </c>
      <c r="C128" t="s">
        <v>2207</v>
      </c>
      <c r="D128" t="s">
        <v>2237</v>
      </c>
      <c r="E128">
        <v>11.281820279460399</v>
      </c>
      <c r="F128" t="s">
        <v>2200</v>
      </c>
    </row>
    <row r="129" spans="1:6" hidden="1" x14ac:dyDescent="0.25">
      <c r="A129">
        <v>2010</v>
      </c>
      <c r="B129" t="s">
        <v>2197</v>
      </c>
      <c r="C129" t="s">
        <v>2207</v>
      </c>
      <c r="D129" t="s">
        <v>2238</v>
      </c>
      <c r="E129">
        <v>3.66335939179368</v>
      </c>
      <c r="F129" t="s">
        <v>2200</v>
      </c>
    </row>
    <row r="130" spans="1:6" hidden="1" x14ac:dyDescent="0.25">
      <c r="A130">
        <v>2010</v>
      </c>
      <c r="B130" t="s">
        <v>2197</v>
      </c>
      <c r="C130" t="s">
        <v>2207</v>
      </c>
      <c r="D130" t="s">
        <v>2239</v>
      </c>
      <c r="E130">
        <v>5.8447939700419003</v>
      </c>
      <c r="F130" t="s">
        <v>2200</v>
      </c>
    </row>
    <row r="131" spans="1:6" hidden="1" x14ac:dyDescent="0.25">
      <c r="A131">
        <v>2010</v>
      </c>
      <c r="B131" t="s">
        <v>2197</v>
      </c>
      <c r="C131" t="s">
        <v>2207</v>
      </c>
      <c r="D131" t="s">
        <v>2240</v>
      </c>
      <c r="E131">
        <v>3.3268932915496601</v>
      </c>
      <c r="F131" t="s">
        <v>2200</v>
      </c>
    </row>
    <row r="132" spans="1:6" hidden="1" x14ac:dyDescent="0.25">
      <c r="A132">
        <v>2010</v>
      </c>
      <c r="B132" t="s">
        <v>2197</v>
      </c>
      <c r="C132" t="s">
        <v>2207</v>
      </c>
      <c r="D132" t="s">
        <v>2241</v>
      </c>
      <c r="E132">
        <v>3.7313001701868198</v>
      </c>
      <c r="F132" t="s">
        <v>2200</v>
      </c>
    </row>
    <row r="133" spans="1:6" hidden="1" x14ac:dyDescent="0.25">
      <c r="A133">
        <v>2010</v>
      </c>
      <c r="B133" t="s">
        <v>2197</v>
      </c>
      <c r="C133" t="s">
        <v>2207</v>
      </c>
      <c r="D133" t="s">
        <v>2242</v>
      </c>
      <c r="E133" s="184">
        <v>3.19091475895621E-4</v>
      </c>
      <c r="F133" t="s">
        <v>2200</v>
      </c>
    </row>
    <row r="134" spans="1:6" hidden="1" x14ac:dyDescent="0.25">
      <c r="A134">
        <v>2010</v>
      </c>
      <c r="B134" t="s">
        <v>2197</v>
      </c>
      <c r="C134" t="s">
        <v>2207</v>
      </c>
      <c r="D134" t="s">
        <v>2243</v>
      </c>
      <c r="E134">
        <v>18.769236654284999</v>
      </c>
      <c r="F134" t="s">
        <v>2200</v>
      </c>
    </row>
    <row r="135" spans="1:6" hidden="1" x14ac:dyDescent="0.25">
      <c r="A135">
        <v>2010</v>
      </c>
      <c r="B135" t="s">
        <v>2197</v>
      </c>
      <c r="C135" t="s">
        <v>2207</v>
      </c>
      <c r="D135" t="s">
        <v>2244</v>
      </c>
      <c r="E135">
        <v>6.5250000000000004</v>
      </c>
      <c r="F135" t="s">
        <v>2200</v>
      </c>
    </row>
    <row r="136" spans="1:6" hidden="1" x14ac:dyDescent="0.25">
      <c r="A136">
        <v>2010</v>
      </c>
      <c r="B136" t="s">
        <v>2197</v>
      </c>
      <c r="C136" t="s">
        <v>2207</v>
      </c>
      <c r="D136" t="s">
        <v>2245</v>
      </c>
      <c r="E136">
        <v>4.7474876666037602</v>
      </c>
      <c r="F136" t="s">
        <v>2200</v>
      </c>
    </row>
    <row r="137" spans="1:6" hidden="1" x14ac:dyDescent="0.25">
      <c r="A137">
        <v>2010</v>
      </c>
      <c r="B137" t="s">
        <v>2197</v>
      </c>
      <c r="C137" t="s">
        <v>2207</v>
      </c>
      <c r="D137" t="s">
        <v>2246</v>
      </c>
      <c r="E137">
        <v>3.00938997804435</v>
      </c>
      <c r="F137" t="s">
        <v>2200</v>
      </c>
    </row>
    <row r="138" spans="1:6" hidden="1" x14ac:dyDescent="0.25">
      <c r="A138">
        <v>2010</v>
      </c>
      <c r="B138" t="s">
        <v>2197</v>
      </c>
      <c r="C138" t="s">
        <v>2207</v>
      </c>
      <c r="D138" t="s">
        <v>2247</v>
      </c>
      <c r="E138">
        <v>1.9768743219769001</v>
      </c>
      <c r="F138" t="s">
        <v>2200</v>
      </c>
    </row>
    <row r="139" spans="1:6" hidden="1" x14ac:dyDescent="0.25">
      <c r="A139">
        <v>2010</v>
      </c>
      <c r="B139" t="s">
        <v>2197</v>
      </c>
      <c r="C139" t="s">
        <v>2207</v>
      </c>
      <c r="D139" t="s">
        <v>2248</v>
      </c>
      <c r="E139">
        <v>10.0198251397638</v>
      </c>
      <c r="F139" t="s">
        <v>2200</v>
      </c>
    </row>
    <row r="140" spans="1:6" hidden="1" x14ac:dyDescent="0.25">
      <c r="A140">
        <v>2010</v>
      </c>
      <c r="B140" t="s">
        <v>2197</v>
      </c>
      <c r="C140" t="s">
        <v>2208</v>
      </c>
      <c r="D140" t="s">
        <v>2236</v>
      </c>
      <c r="E140">
        <v>4.6637277357956899</v>
      </c>
      <c r="F140" t="s">
        <v>2200</v>
      </c>
    </row>
    <row r="141" spans="1:6" hidden="1" x14ac:dyDescent="0.25">
      <c r="A141">
        <v>2010</v>
      </c>
      <c r="B141" t="s">
        <v>2197</v>
      </c>
      <c r="C141" t="s">
        <v>2208</v>
      </c>
      <c r="D141" t="s">
        <v>2237</v>
      </c>
      <c r="E141">
        <v>13.568641424721299</v>
      </c>
      <c r="F141" t="s">
        <v>2200</v>
      </c>
    </row>
    <row r="142" spans="1:6" hidden="1" x14ac:dyDescent="0.25">
      <c r="A142">
        <v>2010</v>
      </c>
      <c r="B142" t="s">
        <v>2197</v>
      </c>
      <c r="C142" t="s">
        <v>2208</v>
      </c>
      <c r="D142" t="s">
        <v>2238</v>
      </c>
      <c r="E142">
        <v>3.7304316623831002</v>
      </c>
      <c r="F142" t="s">
        <v>2200</v>
      </c>
    </row>
    <row r="143" spans="1:6" hidden="1" x14ac:dyDescent="0.25">
      <c r="A143">
        <v>2010</v>
      </c>
      <c r="B143" t="s">
        <v>2197</v>
      </c>
      <c r="C143" t="s">
        <v>2208</v>
      </c>
      <c r="D143" t="s">
        <v>2239</v>
      </c>
      <c r="E143">
        <v>6.2054552488793604</v>
      </c>
      <c r="F143" t="s">
        <v>2200</v>
      </c>
    </row>
    <row r="144" spans="1:6" hidden="1" x14ac:dyDescent="0.25">
      <c r="A144">
        <v>2010</v>
      </c>
      <c r="B144" t="s">
        <v>2197</v>
      </c>
      <c r="C144" t="s">
        <v>2208</v>
      </c>
      <c r="D144" t="s">
        <v>2240</v>
      </c>
      <c r="E144">
        <v>3.5211407669047499</v>
      </c>
      <c r="F144" t="s">
        <v>2200</v>
      </c>
    </row>
    <row r="145" spans="1:6" hidden="1" x14ac:dyDescent="0.25">
      <c r="A145">
        <v>2010</v>
      </c>
      <c r="B145" t="s">
        <v>2197</v>
      </c>
      <c r="C145" t="s">
        <v>2208</v>
      </c>
      <c r="D145" t="s">
        <v>2241</v>
      </c>
      <c r="E145">
        <v>5.8884459493416701</v>
      </c>
      <c r="F145" t="s">
        <v>2200</v>
      </c>
    </row>
    <row r="146" spans="1:6" hidden="1" x14ac:dyDescent="0.25">
      <c r="A146">
        <v>2010</v>
      </c>
      <c r="B146" t="s">
        <v>2197</v>
      </c>
      <c r="C146" t="s">
        <v>2208</v>
      </c>
      <c r="D146" t="s">
        <v>2242</v>
      </c>
      <c r="E146" s="184">
        <v>6.8025638383179099E-2</v>
      </c>
      <c r="F146" t="s">
        <v>2200</v>
      </c>
    </row>
    <row r="147" spans="1:6" hidden="1" x14ac:dyDescent="0.25">
      <c r="A147">
        <v>2010</v>
      </c>
      <c r="B147" t="s">
        <v>2197</v>
      </c>
      <c r="C147" t="s">
        <v>2208</v>
      </c>
      <c r="D147" t="s">
        <v>2243</v>
      </c>
      <c r="E147">
        <v>20.459094318337101</v>
      </c>
      <c r="F147" t="s">
        <v>2200</v>
      </c>
    </row>
    <row r="148" spans="1:6" hidden="1" x14ac:dyDescent="0.25">
      <c r="A148">
        <v>2010</v>
      </c>
      <c r="B148" t="s">
        <v>2197</v>
      </c>
      <c r="C148" t="s">
        <v>2208</v>
      </c>
      <c r="D148" t="s">
        <v>2244</v>
      </c>
      <c r="E148">
        <v>6.5250000000000004</v>
      </c>
      <c r="F148" t="s">
        <v>2200</v>
      </c>
    </row>
    <row r="149" spans="1:6" hidden="1" x14ac:dyDescent="0.25">
      <c r="A149">
        <v>2010</v>
      </c>
      <c r="B149" t="s">
        <v>2197</v>
      </c>
      <c r="C149" t="s">
        <v>2208</v>
      </c>
      <c r="D149" t="s">
        <v>2245</v>
      </c>
      <c r="E149">
        <v>5.0326371633100102</v>
      </c>
      <c r="F149" t="s">
        <v>2200</v>
      </c>
    </row>
    <row r="150" spans="1:6" hidden="1" x14ac:dyDescent="0.25">
      <c r="A150">
        <v>2010</v>
      </c>
      <c r="B150" t="s">
        <v>2197</v>
      </c>
      <c r="C150" t="s">
        <v>2208</v>
      </c>
      <c r="D150" t="s">
        <v>2246</v>
      </c>
      <c r="E150">
        <v>3.4906586236515902</v>
      </c>
      <c r="F150" t="s">
        <v>2200</v>
      </c>
    </row>
    <row r="151" spans="1:6" hidden="1" x14ac:dyDescent="0.25">
      <c r="A151">
        <v>2010</v>
      </c>
      <c r="B151" t="s">
        <v>2197</v>
      </c>
      <c r="C151" t="s">
        <v>2208</v>
      </c>
      <c r="D151" t="s">
        <v>2247</v>
      </c>
      <c r="E151">
        <v>2.5138573535222601</v>
      </c>
      <c r="F151" t="s">
        <v>2200</v>
      </c>
    </row>
    <row r="152" spans="1:6" hidden="1" x14ac:dyDescent="0.25">
      <c r="A152">
        <v>2010</v>
      </c>
      <c r="B152" t="s">
        <v>2197</v>
      </c>
      <c r="C152" t="s">
        <v>2208</v>
      </c>
      <c r="D152" t="s">
        <v>2248</v>
      </c>
      <c r="E152">
        <v>9.9396048859080395</v>
      </c>
      <c r="F152" t="s">
        <v>2200</v>
      </c>
    </row>
    <row r="153" spans="1:6" hidden="1" x14ac:dyDescent="0.25">
      <c r="A153">
        <v>2010</v>
      </c>
      <c r="B153" t="s">
        <v>2197</v>
      </c>
      <c r="C153" t="s">
        <v>2209</v>
      </c>
      <c r="D153" t="s">
        <v>2236</v>
      </c>
      <c r="E153">
        <v>5.3819743902980699</v>
      </c>
      <c r="F153" t="s">
        <v>2200</v>
      </c>
    </row>
    <row r="154" spans="1:6" hidden="1" x14ac:dyDescent="0.25">
      <c r="A154">
        <v>2010</v>
      </c>
      <c r="B154" t="s">
        <v>2197</v>
      </c>
      <c r="C154" t="s">
        <v>2209</v>
      </c>
      <c r="D154" t="s">
        <v>2237</v>
      </c>
      <c r="E154">
        <v>13.3044642606131</v>
      </c>
      <c r="F154" t="s">
        <v>2200</v>
      </c>
    </row>
    <row r="155" spans="1:6" hidden="1" x14ac:dyDescent="0.25">
      <c r="A155">
        <v>2010</v>
      </c>
      <c r="B155" t="s">
        <v>2197</v>
      </c>
      <c r="C155" t="s">
        <v>2209</v>
      </c>
      <c r="D155" t="s">
        <v>2238</v>
      </c>
      <c r="E155">
        <v>5.2892617675841702</v>
      </c>
      <c r="F155" t="s">
        <v>2200</v>
      </c>
    </row>
    <row r="156" spans="1:6" hidden="1" x14ac:dyDescent="0.25">
      <c r="A156">
        <v>2010</v>
      </c>
      <c r="B156" t="s">
        <v>2197</v>
      </c>
      <c r="C156" t="s">
        <v>2209</v>
      </c>
      <c r="D156" t="s">
        <v>2239</v>
      </c>
      <c r="E156">
        <v>5.1322243080485901</v>
      </c>
      <c r="F156" t="s">
        <v>2200</v>
      </c>
    </row>
    <row r="157" spans="1:6" hidden="1" x14ac:dyDescent="0.25">
      <c r="A157">
        <v>2010</v>
      </c>
      <c r="B157" t="s">
        <v>2197</v>
      </c>
      <c r="C157" t="s">
        <v>2209</v>
      </c>
      <c r="D157" t="s">
        <v>2240</v>
      </c>
      <c r="E157">
        <v>3.13880483300253</v>
      </c>
      <c r="F157" t="s">
        <v>2200</v>
      </c>
    </row>
    <row r="158" spans="1:6" hidden="1" x14ac:dyDescent="0.25">
      <c r="A158">
        <v>2010</v>
      </c>
      <c r="B158" t="s">
        <v>2197</v>
      </c>
      <c r="C158" t="s">
        <v>2209</v>
      </c>
      <c r="D158" t="s">
        <v>2241</v>
      </c>
      <c r="E158">
        <v>6.9958093430515502</v>
      </c>
      <c r="F158" t="s">
        <v>2200</v>
      </c>
    </row>
    <row r="159" spans="1:6" hidden="1" x14ac:dyDescent="0.25">
      <c r="A159">
        <v>2010</v>
      </c>
      <c r="B159" t="s">
        <v>2197</v>
      </c>
      <c r="C159" t="s">
        <v>2209</v>
      </c>
      <c r="D159" t="s">
        <v>2242</v>
      </c>
      <c r="E159" s="184">
        <v>3.6862849772614E-3</v>
      </c>
      <c r="F159" t="s">
        <v>2200</v>
      </c>
    </row>
    <row r="160" spans="1:6" hidden="1" x14ac:dyDescent="0.25">
      <c r="A160">
        <v>2010</v>
      </c>
      <c r="B160" t="s">
        <v>2197</v>
      </c>
      <c r="C160" t="s">
        <v>2209</v>
      </c>
      <c r="D160" t="s">
        <v>2243</v>
      </c>
      <c r="E160">
        <v>21.034384971038001</v>
      </c>
      <c r="F160" t="s">
        <v>2200</v>
      </c>
    </row>
    <row r="161" spans="1:6" hidden="1" x14ac:dyDescent="0.25">
      <c r="A161">
        <v>2010</v>
      </c>
      <c r="B161" t="s">
        <v>2197</v>
      </c>
      <c r="C161" t="s">
        <v>2209</v>
      </c>
      <c r="D161" t="s">
        <v>2244</v>
      </c>
      <c r="E161">
        <v>6.5250000000000004</v>
      </c>
      <c r="F161" t="s">
        <v>2200</v>
      </c>
    </row>
    <row r="162" spans="1:6" hidden="1" x14ac:dyDescent="0.25">
      <c r="A162">
        <v>2010</v>
      </c>
      <c r="B162" t="s">
        <v>2197</v>
      </c>
      <c r="C162" t="s">
        <v>2209</v>
      </c>
      <c r="D162" t="s">
        <v>2245</v>
      </c>
      <c r="E162">
        <v>4.2968702163043799</v>
      </c>
      <c r="F162" t="s">
        <v>2200</v>
      </c>
    </row>
    <row r="163" spans="1:6" hidden="1" x14ac:dyDescent="0.25">
      <c r="A163">
        <v>2010</v>
      </c>
      <c r="B163" t="s">
        <v>2197</v>
      </c>
      <c r="C163" t="s">
        <v>2209</v>
      </c>
      <c r="D163" t="s">
        <v>2246</v>
      </c>
      <c r="E163">
        <v>3.00290670110319</v>
      </c>
      <c r="F163" t="s">
        <v>2200</v>
      </c>
    </row>
    <row r="164" spans="1:6" hidden="1" x14ac:dyDescent="0.25">
      <c r="A164">
        <v>2010</v>
      </c>
      <c r="B164" t="s">
        <v>2197</v>
      </c>
      <c r="C164" t="s">
        <v>2209</v>
      </c>
      <c r="D164" t="s">
        <v>2247</v>
      </c>
      <c r="E164">
        <v>2.4924776775422202</v>
      </c>
      <c r="F164" t="s">
        <v>2200</v>
      </c>
    </row>
    <row r="165" spans="1:6" hidden="1" x14ac:dyDescent="0.25">
      <c r="A165">
        <v>2010</v>
      </c>
      <c r="B165" t="s">
        <v>2197</v>
      </c>
      <c r="C165" t="s">
        <v>2209</v>
      </c>
      <c r="D165" t="s">
        <v>2248</v>
      </c>
      <c r="E165">
        <v>8.3096663523610701</v>
      </c>
      <c r="F165" t="s">
        <v>2200</v>
      </c>
    </row>
    <row r="166" spans="1:6" hidden="1" x14ac:dyDescent="0.25">
      <c r="A166">
        <v>2010</v>
      </c>
      <c r="B166" t="s">
        <v>2197</v>
      </c>
      <c r="C166" t="s">
        <v>2210</v>
      </c>
      <c r="D166" t="s">
        <v>2236</v>
      </c>
      <c r="E166">
        <v>3.09203297149541</v>
      </c>
      <c r="F166" t="s">
        <v>2200</v>
      </c>
    </row>
    <row r="167" spans="1:6" hidden="1" x14ac:dyDescent="0.25">
      <c r="A167">
        <v>2010</v>
      </c>
      <c r="B167" t="s">
        <v>2197</v>
      </c>
      <c r="C167" t="s">
        <v>2210</v>
      </c>
      <c r="D167" t="s">
        <v>2237</v>
      </c>
      <c r="E167">
        <v>11.645169816927501</v>
      </c>
      <c r="F167" t="s">
        <v>2200</v>
      </c>
    </row>
    <row r="168" spans="1:6" hidden="1" x14ac:dyDescent="0.25">
      <c r="A168">
        <v>2010</v>
      </c>
      <c r="B168" t="s">
        <v>2197</v>
      </c>
      <c r="C168" t="s">
        <v>2210</v>
      </c>
      <c r="D168" t="s">
        <v>2238</v>
      </c>
      <c r="E168">
        <v>7.7257092217077696</v>
      </c>
      <c r="F168" t="s">
        <v>2200</v>
      </c>
    </row>
    <row r="169" spans="1:6" hidden="1" x14ac:dyDescent="0.25">
      <c r="A169">
        <v>2010</v>
      </c>
      <c r="B169" t="s">
        <v>2197</v>
      </c>
      <c r="C169" t="s">
        <v>2210</v>
      </c>
      <c r="D169" t="s">
        <v>2239</v>
      </c>
      <c r="E169">
        <v>3.2970322482627501</v>
      </c>
      <c r="F169" t="s">
        <v>2200</v>
      </c>
    </row>
    <row r="170" spans="1:6" hidden="1" x14ac:dyDescent="0.25">
      <c r="A170">
        <v>2010</v>
      </c>
      <c r="B170" t="s">
        <v>2197</v>
      </c>
      <c r="C170" t="s">
        <v>2210</v>
      </c>
      <c r="D170" t="s">
        <v>2240</v>
      </c>
      <c r="E170">
        <v>3.07614328780075</v>
      </c>
      <c r="F170" t="s">
        <v>2200</v>
      </c>
    </row>
    <row r="171" spans="1:6" hidden="1" x14ac:dyDescent="0.25">
      <c r="A171">
        <v>2010</v>
      </c>
      <c r="B171" t="s">
        <v>2197</v>
      </c>
      <c r="C171" t="s">
        <v>2210</v>
      </c>
      <c r="D171" t="s">
        <v>2241</v>
      </c>
      <c r="E171">
        <v>3.7685307731339601</v>
      </c>
      <c r="F171" t="s">
        <v>2200</v>
      </c>
    </row>
    <row r="172" spans="1:6" hidden="1" x14ac:dyDescent="0.25">
      <c r="A172">
        <v>2010</v>
      </c>
      <c r="B172" t="s">
        <v>2197</v>
      </c>
      <c r="C172" t="s">
        <v>2210</v>
      </c>
      <c r="D172" t="s">
        <v>2242</v>
      </c>
      <c r="E172" s="184">
        <v>6.5549752003856397E-3</v>
      </c>
      <c r="F172" t="s">
        <v>2200</v>
      </c>
    </row>
    <row r="173" spans="1:6" hidden="1" x14ac:dyDescent="0.25">
      <c r="A173">
        <v>2010</v>
      </c>
      <c r="B173" t="s">
        <v>2197</v>
      </c>
      <c r="C173" t="s">
        <v>2210</v>
      </c>
      <c r="D173" t="s">
        <v>2243</v>
      </c>
      <c r="E173">
        <v>0</v>
      </c>
      <c r="F173" t="s">
        <v>2200</v>
      </c>
    </row>
    <row r="174" spans="1:6" hidden="1" x14ac:dyDescent="0.25">
      <c r="A174">
        <v>2010</v>
      </c>
      <c r="B174" t="s">
        <v>2197</v>
      </c>
      <c r="C174" t="s">
        <v>2210</v>
      </c>
      <c r="D174" t="s">
        <v>2244</v>
      </c>
      <c r="E174">
        <v>6.5250000000000004</v>
      </c>
      <c r="F174" t="s">
        <v>2200</v>
      </c>
    </row>
    <row r="175" spans="1:6" hidden="1" x14ac:dyDescent="0.25">
      <c r="A175">
        <v>2010</v>
      </c>
      <c r="B175" t="s">
        <v>2197</v>
      </c>
      <c r="C175" t="s">
        <v>2210</v>
      </c>
      <c r="D175" t="s">
        <v>2245</v>
      </c>
      <c r="E175">
        <v>4.3198341983712796</v>
      </c>
      <c r="F175" t="s">
        <v>2200</v>
      </c>
    </row>
    <row r="176" spans="1:6" hidden="1" x14ac:dyDescent="0.25">
      <c r="A176">
        <v>2010</v>
      </c>
      <c r="B176" t="s">
        <v>2197</v>
      </c>
      <c r="C176" t="s">
        <v>2210</v>
      </c>
      <c r="D176" t="s">
        <v>2246</v>
      </c>
      <c r="E176">
        <v>2.1147980477924202</v>
      </c>
      <c r="F176" t="s">
        <v>2200</v>
      </c>
    </row>
    <row r="177" spans="1:6" hidden="1" x14ac:dyDescent="0.25">
      <c r="A177">
        <v>2010</v>
      </c>
      <c r="B177" t="s">
        <v>2197</v>
      </c>
      <c r="C177" t="s">
        <v>2210</v>
      </c>
      <c r="D177" t="s">
        <v>2247</v>
      </c>
      <c r="E177">
        <v>1.9371844437868</v>
      </c>
      <c r="F177" t="s">
        <v>2200</v>
      </c>
    </row>
    <row r="178" spans="1:6" hidden="1" x14ac:dyDescent="0.25">
      <c r="A178">
        <v>2010</v>
      </c>
      <c r="B178" t="s">
        <v>2197</v>
      </c>
      <c r="C178" t="s">
        <v>2210</v>
      </c>
      <c r="D178" t="s">
        <v>2248</v>
      </c>
      <c r="E178">
        <v>4.2620537075602503</v>
      </c>
      <c r="F178" t="s">
        <v>2200</v>
      </c>
    </row>
    <row r="179" spans="1:6" hidden="1" x14ac:dyDescent="0.25">
      <c r="A179">
        <v>2010</v>
      </c>
      <c r="B179" t="s">
        <v>2197</v>
      </c>
      <c r="C179" t="s">
        <v>2211</v>
      </c>
      <c r="D179" t="s">
        <v>2236</v>
      </c>
      <c r="E179">
        <v>4.7834025289921396</v>
      </c>
      <c r="F179" t="s">
        <v>2200</v>
      </c>
    </row>
    <row r="180" spans="1:6" hidden="1" x14ac:dyDescent="0.25">
      <c r="A180">
        <v>2010</v>
      </c>
      <c r="B180" t="s">
        <v>2197</v>
      </c>
      <c r="C180" t="s">
        <v>2211</v>
      </c>
      <c r="D180" t="s">
        <v>2237</v>
      </c>
      <c r="E180">
        <v>19.3530797055943</v>
      </c>
      <c r="F180" t="s">
        <v>2200</v>
      </c>
    </row>
    <row r="181" spans="1:6" hidden="1" x14ac:dyDescent="0.25">
      <c r="A181">
        <v>2010</v>
      </c>
      <c r="B181" t="s">
        <v>2197</v>
      </c>
      <c r="C181" t="s">
        <v>2211</v>
      </c>
      <c r="D181" t="s">
        <v>2238</v>
      </c>
      <c r="E181">
        <v>3.6960761704180398</v>
      </c>
      <c r="F181" t="s">
        <v>2200</v>
      </c>
    </row>
    <row r="182" spans="1:6" hidden="1" x14ac:dyDescent="0.25">
      <c r="A182">
        <v>2010</v>
      </c>
      <c r="B182" t="s">
        <v>2197</v>
      </c>
      <c r="C182" t="s">
        <v>2211</v>
      </c>
      <c r="D182" t="s">
        <v>2239</v>
      </c>
      <c r="E182">
        <v>5.5255809409253196</v>
      </c>
      <c r="F182" t="s">
        <v>2200</v>
      </c>
    </row>
    <row r="183" spans="1:6" hidden="1" x14ac:dyDescent="0.25">
      <c r="A183">
        <v>2010</v>
      </c>
      <c r="B183" t="s">
        <v>2197</v>
      </c>
      <c r="C183" t="s">
        <v>2211</v>
      </c>
      <c r="D183" t="s">
        <v>2240</v>
      </c>
      <c r="E183">
        <v>3.2525393678686898</v>
      </c>
      <c r="F183" t="s">
        <v>2200</v>
      </c>
    </row>
    <row r="184" spans="1:6" hidden="1" x14ac:dyDescent="0.25">
      <c r="A184">
        <v>2010</v>
      </c>
      <c r="B184" t="s">
        <v>2197</v>
      </c>
      <c r="C184" t="s">
        <v>2211</v>
      </c>
      <c r="D184" t="s">
        <v>2241</v>
      </c>
      <c r="E184">
        <v>4.2724389804084497</v>
      </c>
      <c r="F184" t="s">
        <v>2200</v>
      </c>
    </row>
    <row r="185" spans="1:6" hidden="1" x14ac:dyDescent="0.25">
      <c r="A185">
        <v>2010</v>
      </c>
      <c r="B185" t="s">
        <v>2197</v>
      </c>
      <c r="C185" t="s">
        <v>2211</v>
      </c>
      <c r="D185" t="s">
        <v>2242</v>
      </c>
      <c r="E185" s="184">
        <v>8.4449005908455194E-2</v>
      </c>
      <c r="F185" t="s">
        <v>2200</v>
      </c>
    </row>
    <row r="186" spans="1:6" hidden="1" x14ac:dyDescent="0.25">
      <c r="A186">
        <v>2010</v>
      </c>
      <c r="B186" t="s">
        <v>2197</v>
      </c>
      <c r="C186" t="s">
        <v>2211</v>
      </c>
      <c r="D186" t="s">
        <v>2243</v>
      </c>
      <c r="E186">
        <v>20.551231072583999</v>
      </c>
      <c r="F186" t="s">
        <v>2200</v>
      </c>
    </row>
    <row r="187" spans="1:6" hidden="1" x14ac:dyDescent="0.25">
      <c r="A187">
        <v>2010</v>
      </c>
      <c r="B187" t="s">
        <v>2197</v>
      </c>
      <c r="C187" t="s">
        <v>2211</v>
      </c>
      <c r="D187" t="s">
        <v>2244</v>
      </c>
      <c r="E187">
        <v>0</v>
      </c>
      <c r="F187" t="s">
        <v>2200</v>
      </c>
    </row>
    <row r="188" spans="1:6" hidden="1" x14ac:dyDescent="0.25">
      <c r="A188">
        <v>2010</v>
      </c>
      <c r="B188" t="s">
        <v>2197</v>
      </c>
      <c r="C188" t="s">
        <v>2211</v>
      </c>
      <c r="D188" t="s">
        <v>2245</v>
      </c>
      <c r="E188">
        <v>4.6023678746944601</v>
      </c>
      <c r="F188" t="s">
        <v>2200</v>
      </c>
    </row>
    <row r="189" spans="1:6" hidden="1" x14ac:dyDescent="0.25">
      <c r="A189">
        <v>2010</v>
      </c>
      <c r="B189" t="s">
        <v>2197</v>
      </c>
      <c r="C189" t="s">
        <v>2211</v>
      </c>
      <c r="D189" t="s">
        <v>2246</v>
      </c>
      <c r="E189">
        <v>2.78162382875579</v>
      </c>
      <c r="F189" t="s">
        <v>2200</v>
      </c>
    </row>
    <row r="190" spans="1:6" hidden="1" x14ac:dyDescent="0.25">
      <c r="A190">
        <v>2010</v>
      </c>
      <c r="B190" t="s">
        <v>2197</v>
      </c>
      <c r="C190" t="s">
        <v>2211</v>
      </c>
      <c r="D190" t="s">
        <v>2247</v>
      </c>
      <c r="E190">
        <v>2.15861310656123</v>
      </c>
      <c r="F190" t="s">
        <v>2200</v>
      </c>
    </row>
    <row r="191" spans="1:6" hidden="1" x14ac:dyDescent="0.25">
      <c r="A191">
        <v>2010</v>
      </c>
      <c r="B191" t="s">
        <v>2197</v>
      </c>
      <c r="C191" t="s">
        <v>2211</v>
      </c>
      <c r="D191" t="s">
        <v>2248</v>
      </c>
      <c r="E191">
        <v>9.6577889024300401</v>
      </c>
      <c r="F191" t="s">
        <v>2200</v>
      </c>
    </row>
    <row r="192" spans="1:6" hidden="1" x14ac:dyDescent="0.25">
      <c r="A192">
        <v>2010</v>
      </c>
      <c r="B192" t="s">
        <v>2197</v>
      </c>
      <c r="C192" t="s">
        <v>2212</v>
      </c>
      <c r="D192" t="s">
        <v>2236</v>
      </c>
      <c r="E192">
        <v>3.7972787028351198</v>
      </c>
      <c r="F192" t="s">
        <v>2200</v>
      </c>
    </row>
    <row r="193" spans="1:6" hidden="1" x14ac:dyDescent="0.25">
      <c r="A193">
        <v>2010</v>
      </c>
      <c r="B193" t="s">
        <v>2197</v>
      </c>
      <c r="C193" t="s">
        <v>2212</v>
      </c>
      <c r="D193" t="s">
        <v>2237</v>
      </c>
      <c r="E193">
        <v>14.162825463030099</v>
      </c>
      <c r="F193" t="s">
        <v>2200</v>
      </c>
    </row>
    <row r="194" spans="1:6" hidden="1" x14ac:dyDescent="0.25">
      <c r="A194">
        <v>2010</v>
      </c>
      <c r="B194" t="s">
        <v>2197</v>
      </c>
      <c r="C194" t="s">
        <v>2212</v>
      </c>
      <c r="D194" t="s">
        <v>2238</v>
      </c>
      <c r="E194">
        <v>3.7104269951697701</v>
      </c>
      <c r="F194" t="s">
        <v>2200</v>
      </c>
    </row>
    <row r="195" spans="1:6" hidden="1" x14ac:dyDescent="0.25">
      <c r="A195">
        <v>2010</v>
      </c>
      <c r="B195" t="s">
        <v>2197</v>
      </c>
      <c r="C195" t="s">
        <v>2212</v>
      </c>
      <c r="D195" t="s">
        <v>2239</v>
      </c>
      <c r="E195">
        <v>6.4475759620193402</v>
      </c>
      <c r="F195" t="s">
        <v>2200</v>
      </c>
    </row>
    <row r="196" spans="1:6" hidden="1" x14ac:dyDescent="0.25">
      <c r="A196">
        <v>2010</v>
      </c>
      <c r="B196" t="s">
        <v>2197</v>
      </c>
      <c r="C196" t="s">
        <v>2212</v>
      </c>
      <c r="D196" t="s">
        <v>2240</v>
      </c>
      <c r="E196">
        <v>3.6591690243085599</v>
      </c>
      <c r="F196" t="s">
        <v>2200</v>
      </c>
    </row>
    <row r="197" spans="1:6" hidden="1" x14ac:dyDescent="0.25">
      <c r="A197">
        <v>2010</v>
      </c>
      <c r="B197" t="s">
        <v>2197</v>
      </c>
      <c r="C197" t="s">
        <v>2212</v>
      </c>
      <c r="D197" t="s">
        <v>2241</v>
      </c>
      <c r="E197">
        <v>4.55768526635865</v>
      </c>
      <c r="F197" t="s">
        <v>2200</v>
      </c>
    </row>
    <row r="198" spans="1:6" hidden="1" x14ac:dyDescent="0.25">
      <c r="A198">
        <v>2010</v>
      </c>
      <c r="B198" t="s">
        <v>2197</v>
      </c>
      <c r="C198" t="s">
        <v>2212</v>
      </c>
      <c r="D198" t="s">
        <v>2242</v>
      </c>
      <c r="E198" s="184">
        <v>2.14025120116693E-4</v>
      </c>
      <c r="F198" t="s">
        <v>2200</v>
      </c>
    </row>
    <row r="199" spans="1:6" hidden="1" x14ac:dyDescent="0.25">
      <c r="A199">
        <v>2010</v>
      </c>
      <c r="B199" t="s">
        <v>2197</v>
      </c>
      <c r="C199" t="s">
        <v>2212</v>
      </c>
      <c r="D199" t="s">
        <v>2243</v>
      </c>
      <c r="E199">
        <v>20.8596372201702</v>
      </c>
      <c r="F199" t="s">
        <v>2200</v>
      </c>
    </row>
    <row r="200" spans="1:6" hidden="1" x14ac:dyDescent="0.25">
      <c r="A200">
        <v>2010</v>
      </c>
      <c r="B200" t="s">
        <v>2197</v>
      </c>
      <c r="C200" t="s">
        <v>2212</v>
      </c>
      <c r="D200" t="s">
        <v>2244</v>
      </c>
      <c r="E200">
        <v>6.5250000000000004</v>
      </c>
      <c r="F200" t="s">
        <v>2200</v>
      </c>
    </row>
    <row r="201" spans="1:6" hidden="1" x14ac:dyDescent="0.25">
      <c r="A201">
        <v>2010</v>
      </c>
      <c r="B201" t="s">
        <v>2197</v>
      </c>
      <c r="C201" t="s">
        <v>2212</v>
      </c>
      <c r="D201" t="s">
        <v>2245</v>
      </c>
      <c r="E201">
        <v>5.2831474115133599</v>
      </c>
      <c r="F201" t="s">
        <v>2200</v>
      </c>
    </row>
    <row r="202" spans="1:6" hidden="1" x14ac:dyDescent="0.25">
      <c r="A202">
        <v>2010</v>
      </c>
      <c r="B202" t="s">
        <v>2197</v>
      </c>
      <c r="C202" t="s">
        <v>2212</v>
      </c>
      <c r="D202" t="s">
        <v>2246</v>
      </c>
      <c r="E202">
        <v>3.03026856948224</v>
      </c>
      <c r="F202" t="s">
        <v>2200</v>
      </c>
    </row>
    <row r="203" spans="1:6" hidden="1" x14ac:dyDescent="0.25">
      <c r="A203">
        <v>2010</v>
      </c>
      <c r="B203" t="s">
        <v>2197</v>
      </c>
      <c r="C203" t="s">
        <v>2212</v>
      </c>
      <c r="D203" t="s">
        <v>2247</v>
      </c>
      <c r="E203">
        <v>2.6811883856766499</v>
      </c>
      <c r="F203" t="s">
        <v>2200</v>
      </c>
    </row>
    <row r="204" spans="1:6" hidden="1" x14ac:dyDescent="0.25">
      <c r="A204">
        <v>2010</v>
      </c>
      <c r="B204" t="s">
        <v>2197</v>
      </c>
      <c r="C204" t="s">
        <v>2212</v>
      </c>
      <c r="D204" t="s">
        <v>2248</v>
      </c>
      <c r="E204">
        <v>11.1113735685569</v>
      </c>
      <c r="F204" t="s">
        <v>2200</v>
      </c>
    </row>
    <row r="205" spans="1:6" hidden="1" x14ac:dyDescent="0.25">
      <c r="A205">
        <v>2010</v>
      </c>
      <c r="B205" t="s">
        <v>2197</v>
      </c>
      <c r="C205" t="s">
        <v>2213</v>
      </c>
      <c r="D205" t="s">
        <v>2236</v>
      </c>
      <c r="E205">
        <v>5.3991786375111204</v>
      </c>
      <c r="F205" t="s">
        <v>2200</v>
      </c>
    </row>
    <row r="206" spans="1:6" hidden="1" x14ac:dyDescent="0.25">
      <c r="A206">
        <v>2010</v>
      </c>
      <c r="B206" t="s">
        <v>2197</v>
      </c>
      <c r="C206" t="s">
        <v>2213</v>
      </c>
      <c r="D206" t="s">
        <v>2237</v>
      </c>
      <c r="E206">
        <v>12.533128721906699</v>
      </c>
      <c r="F206" t="s">
        <v>2200</v>
      </c>
    </row>
    <row r="207" spans="1:6" hidden="1" x14ac:dyDescent="0.25">
      <c r="A207">
        <v>2010</v>
      </c>
      <c r="B207" t="s">
        <v>2197</v>
      </c>
      <c r="C207" t="s">
        <v>2213</v>
      </c>
      <c r="D207" t="s">
        <v>2238</v>
      </c>
      <c r="E207">
        <v>3.7604921982181798</v>
      </c>
      <c r="F207" t="s">
        <v>2200</v>
      </c>
    </row>
    <row r="208" spans="1:6" hidden="1" x14ac:dyDescent="0.25">
      <c r="A208">
        <v>2010</v>
      </c>
      <c r="B208" t="s">
        <v>2197</v>
      </c>
      <c r="C208" t="s">
        <v>2213</v>
      </c>
      <c r="D208" t="s">
        <v>2239</v>
      </c>
      <c r="E208">
        <v>7.0947394813588396</v>
      </c>
      <c r="F208" t="s">
        <v>2200</v>
      </c>
    </row>
    <row r="209" spans="1:6" hidden="1" x14ac:dyDescent="0.25">
      <c r="A209">
        <v>2010</v>
      </c>
      <c r="B209" t="s">
        <v>2197</v>
      </c>
      <c r="C209" t="s">
        <v>2213</v>
      </c>
      <c r="D209" t="s">
        <v>2240</v>
      </c>
      <c r="E209">
        <v>3.9491676983336399</v>
      </c>
      <c r="F209" t="s">
        <v>2200</v>
      </c>
    </row>
    <row r="210" spans="1:6" hidden="1" x14ac:dyDescent="0.25">
      <c r="A210">
        <v>2010</v>
      </c>
      <c r="B210" t="s">
        <v>2197</v>
      </c>
      <c r="C210" t="s">
        <v>2213</v>
      </c>
      <c r="D210" t="s">
        <v>2241</v>
      </c>
      <c r="E210">
        <v>6.1770044739691103</v>
      </c>
      <c r="F210" t="s">
        <v>2200</v>
      </c>
    </row>
    <row r="211" spans="1:6" hidden="1" x14ac:dyDescent="0.25">
      <c r="A211">
        <v>2010</v>
      </c>
      <c r="B211" t="s">
        <v>2197</v>
      </c>
      <c r="C211" t="s">
        <v>2213</v>
      </c>
      <c r="D211" t="s">
        <v>2242</v>
      </c>
      <c r="E211" s="184">
        <v>5.3136090377664202E-2</v>
      </c>
      <c r="F211" t="s">
        <v>2200</v>
      </c>
    </row>
    <row r="212" spans="1:6" hidden="1" x14ac:dyDescent="0.25">
      <c r="A212">
        <v>2010</v>
      </c>
      <c r="B212" t="s">
        <v>2197</v>
      </c>
      <c r="C212" t="s">
        <v>2213</v>
      </c>
      <c r="D212" t="s">
        <v>2243</v>
      </c>
      <c r="E212">
        <v>0</v>
      </c>
      <c r="F212" t="s">
        <v>2200</v>
      </c>
    </row>
    <row r="213" spans="1:6" hidden="1" x14ac:dyDescent="0.25">
      <c r="A213">
        <v>2010</v>
      </c>
      <c r="B213" t="s">
        <v>2197</v>
      </c>
      <c r="C213" t="s">
        <v>2213</v>
      </c>
      <c r="D213" t="s">
        <v>2244</v>
      </c>
      <c r="E213">
        <v>6.5250000000000004</v>
      </c>
      <c r="F213" t="s">
        <v>2200</v>
      </c>
    </row>
    <row r="214" spans="1:6" hidden="1" x14ac:dyDescent="0.25">
      <c r="A214">
        <v>2010</v>
      </c>
      <c r="B214" t="s">
        <v>2197</v>
      </c>
      <c r="C214" t="s">
        <v>2213</v>
      </c>
      <c r="D214" t="s">
        <v>2245</v>
      </c>
      <c r="E214">
        <v>5.7489484837116596</v>
      </c>
      <c r="F214" t="s">
        <v>2200</v>
      </c>
    </row>
    <row r="215" spans="1:6" hidden="1" x14ac:dyDescent="0.25">
      <c r="A215">
        <v>2010</v>
      </c>
      <c r="B215" t="s">
        <v>2197</v>
      </c>
      <c r="C215" t="s">
        <v>2213</v>
      </c>
      <c r="D215" t="s">
        <v>2246</v>
      </c>
      <c r="E215">
        <v>2.5812043442644299</v>
      </c>
      <c r="F215" t="s">
        <v>2200</v>
      </c>
    </row>
    <row r="216" spans="1:6" hidden="1" x14ac:dyDescent="0.25">
      <c r="A216">
        <v>2010</v>
      </c>
      <c r="B216" t="s">
        <v>2197</v>
      </c>
      <c r="C216" t="s">
        <v>2213</v>
      </c>
      <c r="D216" t="s">
        <v>2247</v>
      </c>
      <c r="E216">
        <v>2.00300234305739</v>
      </c>
      <c r="F216" t="s">
        <v>2200</v>
      </c>
    </row>
    <row r="217" spans="1:6" hidden="1" x14ac:dyDescent="0.25">
      <c r="A217">
        <v>2010</v>
      </c>
      <c r="B217" t="s">
        <v>2197</v>
      </c>
      <c r="C217" t="s">
        <v>2213</v>
      </c>
      <c r="D217" t="s">
        <v>2248</v>
      </c>
      <c r="E217">
        <v>12.0935876350255</v>
      </c>
      <c r="F217" t="s">
        <v>2200</v>
      </c>
    </row>
    <row r="218" spans="1:6" hidden="1" x14ac:dyDescent="0.25">
      <c r="A218">
        <v>2010</v>
      </c>
      <c r="B218" t="s">
        <v>2197</v>
      </c>
      <c r="C218" t="s">
        <v>2214</v>
      </c>
      <c r="D218" t="s">
        <v>2236</v>
      </c>
      <c r="E218">
        <v>2.9951844833335799</v>
      </c>
      <c r="F218" t="s">
        <v>2200</v>
      </c>
    </row>
    <row r="219" spans="1:6" hidden="1" x14ac:dyDescent="0.25">
      <c r="A219">
        <v>2010</v>
      </c>
      <c r="B219" t="s">
        <v>2197</v>
      </c>
      <c r="C219" t="s">
        <v>2214</v>
      </c>
      <c r="D219" t="s">
        <v>2237</v>
      </c>
      <c r="E219">
        <v>13.4761893787585</v>
      </c>
      <c r="F219" t="s">
        <v>2200</v>
      </c>
    </row>
    <row r="220" spans="1:6" hidden="1" x14ac:dyDescent="0.25">
      <c r="A220">
        <v>2010</v>
      </c>
      <c r="B220" t="s">
        <v>2197</v>
      </c>
      <c r="C220" t="s">
        <v>2214</v>
      </c>
      <c r="D220" t="s">
        <v>2238</v>
      </c>
      <c r="E220">
        <v>3.7404681786675602</v>
      </c>
      <c r="F220" t="s">
        <v>2200</v>
      </c>
    </row>
    <row r="221" spans="1:6" hidden="1" x14ac:dyDescent="0.25">
      <c r="A221">
        <v>2010</v>
      </c>
      <c r="B221" t="s">
        <v>2197</v>
      </c>
      <c r="C221" t="s">
        <v>2214</v>
      </c>
      <c r="D221" t="s">
        <v>2239</v>
      </c>
      <c r="E221">
        <v>5.5912227198155096</v>
      </c>
      <c r="F221" t="s">
        <v>2200</v>
      </c>
    </row>
    <row r="222" spans="1:6" hidden="1" x14ac:dyDescent="0.25">
      <c r="A222">
        <v>2010</v>
      </c>
      <c r="B222" t="s">
        <v>2197</v>
      </c>
      <c r="C222" t="s">
        <v>2214</v>
      </c>
      <c r="D222" t="s">
        <v>2240</v>
      </c>
      <c r="E222">
        <v>3.3444197304384198</v>
      </c>
      <c r="F222" t="s">
        <v>2200</v>
      </c>
    </row>
    <row r="223" spans="1:6" hidden="1" x14ac:dyDescent="0.25">
      <c r="A223">
        <v>2010</v>
      </c>
      <c r="B223" t="s">
        <v>2197</v>
      </c>
      <c r="C223" t="s">
        <v>2214</v>
      </c>
      <c r="D223" t="s">
        <v>2241</v>
      </c>
      <c r="E223">
        <v>6.3011424781430403</v>
      </c>
      <c r="F223" t="s">
        <v>2200</v>
      </c>
    </row>
    <row r="224" spans="1:6" hidden="1" x14ac:dyDescent="0.25">
      <c r="A224">
        <v>2010</v>
      </c>
      <c r="B224" t="s">
        <v>2197</v>
      </c>
      <c r="C224" t="s">
        <v>2214</v>
      </c>
      <c r="D224" t="s">
        <v>2242</v>
      </c>
      <c r="E224" s="184">
        <v>7.7198386244814399E-2</v>
      </c>
      <c r="F224" t="s">
        <v>2200</v>
      </c>
    </row>
    <row r="225" spans="1:6" hidden="1" x14ac:dyDescent="0.25">
      <c r="A225">
        <v>2010</v>
      </c>
      <c r="B225" t="s">
        <v>2197</v>
      </c>
      <c r="C225" t="s">
        <v>2214</v>
      </c>
      <c r="D225" t="s">
        <v>2243</v>
      </c>
      <c r="E225">
        <v>20.516978765414301</v>
      </c>
      <c r="F225" t="s">
        <v>2200</v>
      </c>
    </row>
    <row r="226" spans="1:6" hidden="1" x14ac:dyDescent="0.25">
      <c r="A226">
        <v>2010</v>
      </c>
      <c r="B226" t="s">
        <v>2197</v>
      </c>
      <c r="C226" t="s">
        <v>2214</v>
      </c>
      <c r="D226" t="s">
        <v>2244</v>
      </c>
      <c r="E226">
        <v>6.5250000000000004</v>
      </c>
      <c r="F226" t="s">
        <v>2200</v>
      </c>
    </row>
    <row r="227" spans="1:6" hidden="1" x14ac:dyDescent="0.25">
      <c r="A227">
        <v>2010</v>
      </c>
      <c r="B227" t="s">
        <v>2197</v>
      </c>
      <c r="C227" t="s">
        <v>2214</v>
      </c>
      <c r="D227" t="s">
        <v>2245</v>
      </c>
      <c r="E227">
        <v>4.7299783841223899</v>
      </c>
      <c r="F227" t="s">
        <v>2200</v>
      </c>
    </row>
    <row r="228" spans="1:6" hidden="1" x14ac:dyDescent="0.25">
      <c r="A228">
        <v>2010</v>
      </c>
      <c r="B228" t="s">
        <v>2197</v>
      </c>
      <c r="C228" t="s">
        <v>2214</v>
      </c>
      <c r="D228" t="s">
        <v>2246</v>
      </c>
      <c r="E228">
        <v>3.1317038432821001</v>
      </c>
      <c r="F228" t="s">
        <v>2200</v>
      </c>
    </row>
    <row r="229" spans="1:6" hidden="1" x14ac:dyDescent="0.25">
      <c r="A229">
        <v>2010</v>
      </c>
      <c r="B229" t="s">
        <v>2197</v>
      </c>
      <c r="C229" t="s">
        <v>2214</v>
      </c>
      <c r="D229" t="s">
        <v>2247</v>
      </c>
      <c r="E229">
        <v>2.3559669905816101</v>
      </c>
      <c r="F229" t="s">
        <v>2200</v>
      </c>
    </row>
    <row r="230" spans="1:6" hidden="1" x14ac:dyDescent="0.25">
      <c r="A230">
        <v>2010</v>
      </c>
      <c r="B230" t="s">
        <v>2197</v>
      </c>
      <c r="C230" t="s">
        <v>2214</v>
      </c>
      <c r="D230" t="s">
        <v>2248</v>
      </c>
      <c r="E230">
        <v>9.8944287307585803</v>
      </c>
      <c r="F230" t="s">
        <v>2200</v>
      </c>
    </row>
    <row r="231" spans="1:6" hidden="1" x14ac:dyDescent="0.25">
      <c r="A231">
        <v>2010</v>
      </c>
      <c r="B231" t="s">
        <v>2197</v>
      </c>
      <c r="C231" t="s">
        <v>2215</v>
      </c>
      <c r="D231" t="s">
        <v>2236</v>
      </c>
      <c r="E231">
        <v>3.0712494226672602</v>
      </c>
      <c r="F231" t="s">
        <v>2200</v>
      </c>
    </row>
    <row r="232" spans="1:6" hidden="1" x14ac:dyDescent="0.25">
      <c r="A232">
        <v>2010</v>
      </c>
      <c r="B232" t="s">
        <v>2197</v>
      </c>
      <c r="C232" t="s">
        <v>2215</v>
      </c>
      <c r="D232" t="s">
        <v>2237</v>
      </c>
      <c r="E232">
        <v>13.3218504450368</v>
      </c>
      <c r="F232" t="s">
        <v>2200</v>
      </c>
    </row>
    <row r="233" spans="1:6" hidden="1" x14ac:dyDescent="0.25">
      <c r="A233">
        <v>2010</v>
      </c>
      <c r="B233" t="s">
        <v>2197</v>
      </c>
      <c r="C233" t="s">
        <v>2215</v>
      </c>
      <c r="D233" t="s">
        <v>2238</v>
      </c>
      <c r="E233">
        <v>4.3014237125880204</v>
      </c>
      <c r="F233" t="s">
        <v>2200</v>
      </c>
    </row>
    <row r="234" spans="1:6" hidden="1" x14ac:dyDescent="0.25">
      <c r="A234">
        <v>2010</v>
      </c>
      <c r="B234" t="s">
        <v>2197</v>
      </c>
      <c r="C234" t="s">
        <v>2215</v>
      </c>
      <c r="D234" t="s">
        <v>2239</v>
      </c>
      <c r="E234">
        <v>3.0155704829427701</v>
      </c>
      <c r="F234" t="s">
        <v>2200</v>
      </c>
    </row>
    <row r="235" spans="1:6" hidden="1" x14ac:dyDescent="0.25">
      <c r="A235">
        <v>2010</v>
      </c>
      <c r="B235" t="s">
        <v>2197</v>
      </c>
      <c r="C235" t="s">
        <v>2215</v>
      </c>
      <c r="D235" t="s">
        <v>2240</v>
      </c>
      <c r="E235">
        <v>3.0767095507426601</v>
      </c>
      <c r="F235" t="s">
        <v>2200</v>
      </c>
    </row>
    <row r="236" spans="1:6" hidden="1" x14ac:dyDescent="0.25">
      <c r="A236">
        <v>2010</v>
      </c>
      <c r="B236" t="s">
        <v>2197</v>
      </c>
      <c r="C236" t="s">
        <v>2215</v>
      </c>
      <c r="D236" t="s">
        <v>2241</v>
      </c>
      <c r="E236">
        <v>3.9682157342097399</v>
      </c>
      <c r="F236" t="s">
        <v>2200</v>
      </c>
    </row>
    <row r="237" spans="1:6" hidden="1" x14ac:dyDescent="0.25">
      <c r="A237">
        <v>2010</v>
      </c>
      <c r="B237" t="s">
        <v>2197</v>
      </c>
      <c r="C237" t="s">
        <v>2215</v>
      </c>
      <c r="D237" t="s">
        <v>2242</v>
      </c>
      <c r="E237" s="184">
        <v>3.1978843061925603E-2</v>
      </c>
      <c r="F237" t="s">
        <v>2200</v>
      </c>
    </row>
    <row r="238" spans="1:6" hidden="1" x14ac:dyDescent="0.25">
      <c r="A238">
        <v>2010</v>
      </c>
      <c r="B238" t="s">
        <v>2197</v>
      </c>
      <c r="C238" t="s">
        <v>2215</v>
      </c>
      <c r="D238" t="s">
        <v>2243</v>
      </c>
      <c r="E238">
        <v>0</v>
      </c>
      <c r="F238" t="s">
        <v>2200</v>
      </c>
    </row>
    <row r="239" spans="1:6" hidden="1" x14ac:dyDescent="0.25">
      <c r="A239">
        <v>2010</v>
      </c>
      <c r="B239" t="s">
        <v>2197</v>
      </c>
      <c r="C239" t="s">
        <v>2215</v>
      </c>
      <c r="D239" t="s">
        <v>2244</v>
      </c>
      <c r="E239">
        <v>6.5250000000000004</v>
      </c>
      <c r="F239" t="s">
        <v>2200</v>
      </c>
    </row>
    <row r="240" spans="1:6" hidden="1" x14ac:dyDescent="0.25">
      <c r="A240">
        <v>2010</v>
      </c>
      <c r="B240" t="s">
        <v>2197</v>
      </c>
      <c r="C240" t="s">
        <v>2215</v>
      </c>
      <c r="D240" t="s">
        <v>2245</v>
      </c>
      <c r="E240">
        <v>2.1594406219527902</v>
      </c>
      <c r="F240" t="s">
        <v>2200</v>
      </c>
    </row>
    <row r="241" spans="1:6" hidden="1" x14ac:dyDescent="0.25">
      <c r="A241">
        <v>2010</v>
      </c>
      <c r="B241" t="s">
        <v>2197</v>
      </c>
      <c r="C241" t="s">
        <v>2215</v>
      </c>
      <c r="D241" t="s">
        <v>2246</v>
      </c>
      <c r="E241">
        <v>1.9984924975120999</v>
      </c>
      <c r="F241" t="s">
        <v>2200</v>
      </c>
    </row>
    <row r="242" spans="1:6" hidden="1" x14ac:dyDescent="0.25">
      <c r="A242">
        <v>2010</v>
      </c>
      <c r="B242" t="s">
        <v>2197</v>
      </c>
      <c r="C242" t="s">
        <v>2215</v>
      </c>
      <c r="D242" t="s">
        <v>2247</v>
      </c>
      <c r="E242">
        <v>2.1783750424064401</v>
      </c>
      <c r="F242" t="s">
        <v>2200</v>
      </c>
    </row>
    <row r="243" spans="1:6" hidden="1" x14ac:dyDescent="0.25">
      <c r="A243">
        <v>2010</v>
      </c>
      <c r="B243" t="s">
        <v>2197</v>
      </c>
      <c r="C243" t="s">
        <v>2215</v>
      </c>
      <c r="D243" t="s">
        <v>2248</v>
      </c>
      <c r="E243">
        <v>3.9644927649719599</v>
      </c>
      <c r="F243" t="s">
        <v>2200</v>
      </c>
    </row>
    <row r="244" spans="1:6" hidden="1" x14ac:dyDescent="0.25">
      <c r="A244">
        <v>2010</v>
      </c>
      <c r="B244" t="s">
        <v>2197</v>
      </c>
      <c r="C244" t="s">
        <v>2216</v>
      </c>
      <c r="D244" t="s">
        <v>2236</v>
      </c>
      <c r="E244">
        <v>3.79907971755883</v>
      </c>
      <c r="F244" t="s">
        <v>2200</v>
      </c>
    </row>
    <row r="245" spans="1:6" hidden="1" x14ac:dyDescent="0.25">
      <c r="A245">
        <v>2010</v>
      </c>
      <c r="B245" t="s">
        <v>2197</v>
      </c>
      <c r="C245" t="s">
        <v>2216</v>
      </c>
      <c r="D245" t="s">
        <v>2237</v>
      </c>
      <c r="E245">
        <v>11.7202010116998</v>
      </c>
      <c r="F245" t="s">
        <v>2200</v>
      </c>
    </row>
    <row r="246" spans="1:6" hidden="1" x14ac:dyDescent="0.25">
      <c r="A246">
        <v>2010</v>
      </c>
      <c r="B246" t="s">
        <v>2197</v>
      </c>
      <c r="C246" t="s">
        <v>2216</v>
      </c>
      <c r="D246" t="s">
        <v>2238</v>
      </c>
      <c r="E246">
        <v>3.6519030006241899</v>
      </c>
      <c r="F246" t="s">
        <v>2200</v>
      </c>
    </row>
    <row r="247" spans="1:6" hidden="1" x14ac:dyDescent="0.25">
      <c r="A247">
        <v>2010</v>
      </c>
      <c r="B247" t="s">
        <v>2197</v>
      </c>
      <c r="C247" t="s">
        <v>2216</v>
      </c>
      <c r="D247" t="s">
        <v>2239</v>
      </c>
      <c r="E247">
        <v>2.8374112994532701</v>
      </c>
      <c r="F247" t="s">
        <v>2200</v>
      </c>
    </row>
    <row r="248" spans="1:6" hidden="1" x14ac:dyDescent="0.25">
      <c r="A248">
        <v>2010</v>
      </c>
      <c r="B248" t="s">
        <v>2197</v>
      </c>
      <c r="C248" t="s">
        <v>2216</v>
      </c>
      <c r="D248" t="s">
        <v>2240</v>
      </c>
      <c r="E248">
        <v>2.6542307524860602</v>
      </c>
      <c r="F248" t="s">
        <v>2200</v>
      </c>
    </row>
    <row r="249" spans="1:6" hidden="1" x14ac:dyDescent="0.25">
      <c r="A249">
        <v>2010</v>
      </c>
      <c r="B249" t="s">
        <v>2197</v>
      </c>
      <c r="C249" t="s">
        <v>2216</v>
      </c>
      <c r="D249" t="s">
        <v>2241</v>
      </c>
      <c r="E249">
        <v>3.5608086624155999</v>
      </c>
      <c r="F249" t="s">
        <v>2200</v>
      </c>
    </row>
    <row r="250" spans="1:6" hidden="1" x14ac:dyDescent="0.25">
      <c r="A250">
        <v>2010</v>
      </c>
      <c r="B250" t="s">
        <v>2197</v>
      </c>
      <c r="C250" t="s">
        <v>2216</v>
      </c>
      <c r="D250" t="s">
        <v>2242</v>
      </c>
      <c r="E250" s="184">
        <v>3.7666761465468199E-3</v>
      </c>
      <c r="F250" t="s">
        <v>2200</v>
      </c>
    </row>
    <row r="251" spans="1:6" hidden="1" x14ac:dyDescent="0.25">
      <c r="A251">
        <v>2010</v>
      </c>
      <c r="B251" t="s">
        <v>2197</v>
      </c>
      <c r="C251" t="s">
        <v>2216</v>
      </c>
      <c r="D251" t="s">
        <v>2243</v>
      </c>
      <c r="E251">
        <v>19.859443641289001</v>
      </c>
      <c r="F251" t="s">
        <v>2200</v>
      </c>
    </row>
    <row r="252" spans="1:6" hidden="1" x14ac:dyDescent="0.25">
      <c r="A252">
        <v>2010</v>
      </c>
      <c r="B252" t="s">
        <v>2197</v>
      </c>
      <c r="C252" t="s">
        <v>2216</v>
      </c>
      <c r="D252" t="s">
        <v>2244</v>
      </c>
      <c r="E252">
        <v>6.5250000000000004</v>
      </c>
      <c r="F252" t="s">
        <v>2200</v>
      </c>
    </row>
    <row r="253" spans="1:6" hidden="1" x14ac:dyDescent="0.25">
      <c r="A253">
        <v>2010</v>
      </c>
      <c r="B253" t="s">
        <v>2197</v>
      </c>
      <c r="C253" t="s">
        <v>2216</v>
      </c>
      <c r="D253" t="s">
        <v>2245</v>
      </c>
      <c r="E253">
        <v>3.5993553937895801</v>
      </c>
      <c r="F253" t="s">
        <v>2200</v>
      </c>
    </row>
    <row r="254" spans="1:6" hidden="1" x14ac:dyDescent="0.25">
      <c r="A254">
        <v>2010</v>
      </c>
      <c r="B254" t="s">
        <v>2197</v>
      </c>
      <c r="C254" t="s">
        <v>2216</v>
      </c>
      <c r="D254" t="s">
        <v>2246</v>
      </c>
      <c r="E254">
        <v>3.0566119163467702</v>
      </c>
      <c r="F254" t="s">
        <v>2200</v>
      </c>
    </row>
    <row r="255" spans="1:6" hidden="1" x14ac:dyDescent="0.25">
      <c r="A255">
        <v>2010</v>
      </c>
      <c r="B255" t="s">
        <v>2197</v>
      </c>
      <c r="C255" t="s">
        <v>2216</v>
      </c>
      <c r="D255" t="s">
        <v>2247</v>
      </c>
      <c r="E255">
        <v>2.4509109488679801</v>
      </c>
      <c r="F255" t="s">
        <v>2200</v>
      </c>
    </row>
    <row r="256" spans="1:6" hidden="1" x14ac:dyDescent="0.25">
      <c r="A256">
        <v>2010</v>
      </c>
      <c r="B256" t="s">
        <v>2197</v>
      </c>
      <c r="C256" t="s">
        <v>2216</v>
      </c>
      <c r="D256" t="s">
        <v>2248</v>
      </c>
      <c r="E256">
        <v>3.5504826944998298</v>
      </c>
      <c r="F256" t="s">
        <v>2200</v>
      </c>
    </row>
    <row r="257" spans="1:6" hidden="1" x14ac:dyDescent="0.25">
      <c r="A257">
        <v>2010</v>
      </c>
      <c r="B257" t="s">
        <v>2197</v>
      </c>
      <c r="C257" t="s">
        <v>2217</v>
      </c>
      <c r="D257" t="s">
        <v>2236</v>
      </c>
      <c r="E257">
        <v>2.1313703049384198</v>
      </c>
      <c r="F257" t="s">
        <v>2200</v>
      </c>
    </row>
    <row r="258" spans="1:6" hidden="1" x14ac:dyDescent="0.25">
      <c r="A258">
        <v>2010</v>
      </c>
      <c r="B258" t="s">
        <v>2197</v>
      </c>
      <c r="C258" t="s">
        <v>2217</v>
      </c>
      <c r="D258" t="s">
        <v>2237</v>
      </c>
      <c r="E258">
        <v>10.9647592353716</v>
      </c>
      <c r="F258" t="s">
        <v>2200</v>
      </c>
    </row>
    <row r="259" spans="1:6" hidden="1" x14ac:dyDescent="0.25">
      <c r="A259">
        <v>2010</v>
      </c>
      <c r="B259" t="s">
        <v>2197</v>
      </c>
      <c r="C259" t="s">
        <v>2217</v>
      </c>
      <c r="D259" t="s">
        <v>2238</v>
      </c>
      <c r="E259">
        <v>7.8074950296430101</v>
      </c>
      <c r="F259" t="s">
        <v>2200</v>
      </c>
    </row>
    <row r="260" spans="1:6" hidden="1" x14ac:dyDescent="0.25">
      <c r="A260">
        <v>2010</v>
      </c>
      <c r="B260" t="s">
        <v>2197</v>
      </c>
      <c r="C260" t="s">
        <v>2217</v>
      </c>
      <c r="D260" t="s">
        <v>2239</v>
      </c>
      <c r="E260">
        <v>5.6860047618722103</v>
      </c>
      <c r="F260" t="s">
        <v>2200</v>
      </c>
    </row>
    <row r="261" spans="1:6" hidden="1" x14ac:dyDescent="0.25">
      <c r="A261">
        <v>2010</v>
      </c>
      <c r="B261" t="s">
        <v>2197</v>
      </c>
      <c r="C261" t="s">
        <v>2217</v>
      </c>
      <c r="D261" t="s">
        <v>2240</v>
      </c>
      <c r="E261">
        <v>3.26290492010809</v>
      </c>
      <c r="F261" t="s">
        <v>2200</v>
      </c>
    </row>
    <row r="262" spans="1:6" hidden="1" x14ac:dyDescent="0.25">
      <c r="A262">
        <v>2010</v>
      </c>
      <c r="B262" t="s">
        <v>2197</v>
      </c>
      <c r="C262" t="s">
        <v>2217</v>
      </c>
      <c r="D262" t="s">
        <v>2241</v>
      </c>
      <c r="E262">
        <v>5.9817027788297699</v>
      </c>
      <c r="F262" t="s">
        <v>2200</v>
      </c>
    </row>
    <row r="263" spans="1:6" hidden="1" x14ac:dyDescent="0.25">
      <c r="A263">
        <v>2010</v>
      </c>
      <c r="B263" t="s">
        <v>2197</v>
      </c>
      <c r="C263" t="s">
        <v>2217</v>
      </c>
      <c r="D263" t="s">
        <v>2242</v>
      </c>
      <c r="E263" s="184">
        <v>4.2891361411746799E-2</v>
      </c>
      <c r="F263" t="s">
        <v>2200</v>
      </c>
    </row>
    <row r="264" spans="1:6" hidden="1" x14ac:dyDescent="0.25">
      <c r="A264">
        <v>2010</v>
      </c>
      <c r="B264" t="s">
        <v>2197</v>
      </c>
      <c r="C264" t="s">
        <v>2217</v>
      </c>
      <c r="D264" t="s">
        <v>2243</v>
      </c>
      <c r="E264">
        <v>0</v>
      </c>
      <c r="F264" t="s">
        <v>2200</v>
      </c>
    </row>
    <row r="265" spans="1:6" hidden="1" x14ac:dyDescent="0.25">
      <c r="A265">
        <v>2010</v>
      </c>
      <c r="B265" t="s">
        <v>2197</v>
      </c>
      <c r="C265" t="s">
        <v>2217</v>
      </c>
      <c r="D265" t="s">
        <v>2244</v>
      </c>
      <c r="E265">
        <v>6.5250000000000004</v>
      </c>
      <c r="F265" t="s">
        <v>2200</v>
      </c>
    </row>
    <row r="266" spans="1:6" hidden="1" x14ac:dyDescent="0.25">
      <c r="A266">
        <v>2010</v>
      </c>
      <c r="B266" t="s">
        <v>2197</v>
      </c>
      <c r="C266" t="s">
        <v>2217</v>
      </c>
      <c r="D266" t="s">
        <v>2245</v>
      </c>
      <c r="E266">
        <v>4.5880793222254601</v>
      </c>
      <c r="F266" t="s">
        <v>2200</v>
      </c>
    </row>
    <row r="267" spans="1:6" hidden="1" x14ac:dyDescent="0.25">
      <c r="A267">
        <v>2010</v>
      </c>
      <c r="B267" t="s">
        <v>2197</v>
      </c>
      <c r="C267" t="s">
        <v>2217</v>
      </c>
      <c r="D267" t="s">
        <v>2246</v>
      </c>
      <c r="E267">
        <v>4.1709585782895804</v>
      </c>
      <c r="F267" t="s">
        <v>2200</v>
      </c>
    </row>
    <row r="268" spans="1:6" hidden="1" x14ac:dyDescent="0.25">
      <c r="A268">
        <v>2010</v>
      </c>
      <c r="B268" t="s">
        <v>2197</v>
      </c>
      <c r="C268" t="s">
        <v>2217</v>
      </c>
      <c r="D268" t="s">
        <v>2247</v>
      </c>
      <c r="E268">
        <v>2.65595976022091</v>
      </c>
      <c r="F268" t="s">
        <v>2200</v>
      </c>
    </row>
    <row r="269" spans="1:6" hidden="1" x14ac:dyDescent="0.25">
      <c r="A269">
        <v>2010</v>
      </c>
      <c r="B269" t="s">
        <v>2197</v>
      </c>
      <c r="C269" t="s">
        <v>2217</v>
      </c>
      <c r="D269" t="s">
        <v>2248</v>
      </c>
      <c r="E269">
        <v>9.8809618528610308</v>
      </c>
      <c r="F269" t="s">
        <v>2200</v>
      </c>
    </row>
    <row r="270" spans="1:6" hidden="1" x14ac:dyDescent="0.25">
      <c r="A270">
        <v>2010</v>
      </c>
      <c r="B270" t="s">
        <v>2197</v>
      </c>
      <c r="C270" t="s">
        <v>2218</v>
      </c>
      <c r="D270" t="s">
        <v>2236</v>
      </c>
      <c r="E270">
        <v>2.92864749733759</v>
      </c>
      <c r="F270" t="s">
        <v>2200</v>
      </c>
    </row>
    <row r="271" spans="1:6" hidden="1" x14ac:dyDescent="0.25">
      <c r="A271">
        <v>2010</v>
      </c>
      <c r="B271" t="s">
        <v>2197</v>
      </c>
      <c r="C271" t="s">
        <v>2218</v>
      </c>
      <c r="D271" t="s">
        <v>2239</v>
      </c>
      <c r="E271">
        <v>0</v>
      </c>
      <c r="F271" t="s">
        <v>2200</v>
      </c>
    </row>
    <row r="272" spans="1:6" hidden="1" x14ac:dyDescent="0.25">
      <c r="A272">
        <v>2010</v>
      </c>
      <c r="B272" t="s">
        <v>2197</v>
      </c>
      <c r="C272" t="s">
        <v>2218</v>
      </c>
      <c r="D272" t="s">
        <v>2240</v>
      </c>
      <c r="E272">
        <v>0</v>
      </c>
      <c r="F272" t="s">
        <v>2200</v>
      </c>
    </row>
    <row r="273" spans="1:6" hidden="1" x14ac:dyDescent="0.25">
      <c r="A273">
        <v>2010</v>
      </c>
      <c r="B273" t="s">
        <v>2197</v>
      </c>
      <c r="C273" t="s">
        <v>2218</v>
      </c>
      <c r="D273" t="s">
        <v>2241</v>
      </c>
      <c r="E273">
        <v>6.5133351451588704</v>
      </c>
      <c r="F273" t="s">
        <v>2200</v>
      </c>
    </row>
    <row r="274" spans="1:6" hidden="1" x14ac:dyDescent="0.25">
      <c r="A274">
        <v>2010</v>
      </c>
      <c r="B274" t="s">
        <v>2197</v>
      </c>
      <c r="C274" t="s">
        <v>2218</v>
      </c>
      <c r="D274" t="s">
        <v>2242</v>
      </c>
      <c r="E274" s="184">
        <v>2.7553688301156301E-3</v>
      </c>
      <c r="F274" t="s">
        <v>2200</v>
      </c>
    </row>
    <row r="275" spans="1:6" hidden="1" x14ac:dyDescent="0.25">
      <c r="A275">
        <v>2010</v>
      </c>
      <c r="B275" t="s">
        <v>2197</v>
      </c>
      <c r="C275" t="s">
        <v>2218</v>
      </c>
      <c r="D275" t="s">
        <v>2243</v>
      </c>
      <c r="E275">
        <v>0</v>
      </c>
      <c r="F275" t="s">
        <v>2200</v>
      </c>
    </row>
    <row r="276" spans="1:6" hidden="1" x14ac:dyDescent="0.25">
      <c r="A276">
        <v>2010</v>
      </c>
      <c r="B276" t="s">
        <v>2197</v>
      </c>
      <c r="C276" t="s">
        <v>2218</v>
      </c>
      <c r="D276" t="s">
        <v>2244</v>
      </c>
      <c r="E276">
        <v>6.5250000000000004</v>
      </c>
      <c r="F276" t="s">
        <v>2200</v>
      </c>
    </row>
    <row r="277" spans="1:6" hidden="1" x14ac:dyDescent="0.25">
      <c r="A277">
        <v>2010</v>
      </c>
      <c r="B277" t="s">
        <v>2197</v>
      </c>
      <c r="C277" t="s">
        <v>2218</v>
      </c>
      <c r="D277" t="s">
        <v>2245</v>
      </c>
      <c r="E277">
        <v>0</v>
      </c>
      <c r="F277" t="s">
        <v>2200</v>
      </c>
    </row>
    <row r="278" spans="1:6" hidden="1" x14ac:dyDescent="0.25">
      <c r="A278">
        <v>2010</v>
      </c>
      <c r="B278" t="s">
        <v>2197</v>
      </c>
      <c r="C278" t="s">
        <v>2218</v>
      </c>
      <c r="D278" t="s">
        <v>2246</v>
      </c>
      <c r="E278">
        <v>0</v>
      </c>
      <c r="F278" t="s">
        <v>2200</v>
      </c>
    </row>
    <row r="279" spans="1:6" hidden="1" x14ac:dyDescent="0.25">
      <c r="A279">
        <v>2010</v>
      </c>
      <c r="B279" t="s">
        <v>2197</v>
      </c>
      <c r="C279" t="s">
        <v>2218</v>
      </c>
      <c r="D279" t="s">
        <v>2247</v>
      </c>
      <c r="E279">
        <v>0</v>
      </c>
      <c r="F279" t="s">
        <v>2200</v>
      </c>
    </row>
    <row r="280" spans="1:6" hidden="1" x14ac:dyDescent="0.25">
      <c r="A280">
        <v>2010</v>
      </c>
      <c r="B280" t="s">
        <v>2197</v>
      </c>
      <c r="C280" t="s">
        <v>2218</v>
      </c>
      <c r="D280" t="s">
        <v>2248</v>
      </c>
      <c r="E280">
        <v>0</v>
      </c>
      <c r="F280" t="s">
        <v>2200</v>
      </c>
    </row>
    <row r="281" spans="1:6" hidden="1" x14ac:dyDescent="0.25">
      <c r="A281">
        <v>2010</v>
      </c>
      <c r="B281" t="s">
        <v>2197</v>
      </c>
      <c r="C281" t="s">
        <v>2219</v>
      </c>
      <c r="D281" t="s">
        <v>2236</v>
      </c>
      <c r="E281">
        <v>3.8168857125822799</v>
      </c>
      <c r="F281" t="s">
        <v>2200</v>
      </c>
    </row>
    <row r="282" spans="1:6" hidden="1" x14ac:dyDescent="0.25">
      <c r="A282">
        <v>2010</v>
      </c>
      <c r="B282" t="s">
        <v>2197</v>
      </c>
      <c r="C282" t="s">
        <v>2219</v>
      </c>
      <c r="D282" t="s">
        <v>2237</v>
      </c>
      <c r="E282">
        <v>17.219837011800099</v>
      </c>
      <c r="F282" t="s">
        <v>2200</v>
      </c>
    </row>
    <row r="283" spans="1:6" hidden="1" x14ac:dyDescent="0.25">
      <c r="A283">
        <v>2010</v>
      </c>
      <c r="B283" t="s">
        <v>2197</v>
      </c>
      <c r="C283" t="s">
        <v>2219</v>
      </c>
      <c r="D283" t="s">
        <v>2238</v>
      </c>
      <c r="E283">
        <v>3.7535259583020402</v>
      </c>
      <c r="F283" t="s">
        <v>2200</v>
      </c>
    </row>
    <row r="284" spans="1:6" hidden="1" x14ac:dyDescent="0.25">
      <c r="A284">
        <v>2010</v>
      </c>
      <c r="B284" t="s">
        <v>2197</v>
      </c>
      <c r="C284" t="s">
        <v>2219</v>
      </c>
      <c r="D284" t="s">
        <v>2239</v>
      </c>
      <c r="E284">
        <v>5.7159345331220397</v>
      </c>
      <c r="F284" t="s">
        <v>2200</v>
      </c>
    </row>
    <row r="285" spans="1:6" hidden="1" x14ac:dyDescent="0.25">
      <c r="A285">
        <v>2010</v>
      </c>
      <c r="B285" t="s">
        <v>2197</v>
      </c>
      <c r="C285" t="s">
        <v>2219</v>
      </c>
      <c r="D285" t="s">
        <v>2240</v>
      </c>
      <c r="E285">
        <v>3.34320298835125</v>
      </c>
      <c r="F285" t="s">
        <v>2200</v>
      </c>
    </row>
    <row r="286" spans="1:6" hidden="1" x14ac:dyDescent="0.25">
      <c r="A286">
        <v>2010</v>
      </c>
      <c r="B286" t="s">
        <v>2197</v>
      </c>
      <c r="C286" t="s">
        <v>2219</v>
      </c>
      <c r="D286" t="s">
        <v>2241</v>
      </c>
      <c r="E286">
        <v>4.9931228690598104</v>
      </c>
      <c r="F286" t="s">
        <v>2200</v>
      </c>
    </row>
    <row r="287" spans="1:6" hidden="1" x14ac:dyDescent="0.25">
      <c r="A287">
        <v>2010</v>
      </c>
      <c r="B287" t="s">
        <v>2197</v>
      </c>
      <c r="C287" t="s">
        <v>2219</v>
      </c>
      <c r="D287" t="s">
        <v>2242</v>
      </c>
      <c r="E287" s="184">
        <v>8.4449005908455194E-2</v>
      </c>
      <c r="F287" t="s">
        <v>2200</v>
      </c>
    </row>
    <row r="288" spans="1:6" hidden="1" x14ac:dyDescent="0.25">
      <c r="A288">
        <v>2010</v>
      </c>
      <c r="B288" t="s">
        <v>2197</v>
      </c>
      <c r="C288" t="s">
        <v>2219</v>
      </c>
      <c r="D288" t="s">
        <v>2243</v>
      </c>
      <c r="E288">
        <v>19.849471278336502</v>
      </c>
      <c r="F288" t="s">
        <v>2200</v>
      </c>
    </row>
    <row r="289" spans="1:6" hidden="1" x14ac:dyDescent="0.25">
      <c r="A289">
        <v>2010</v>
      </c>
      <c r="B289" t="s">
        <v>2197</v>
      </c>
      <c r="C289" t="s">
        <v>2219</v>
      </c>
      <c r="D289" t="s">
        <v>2244</v>
      </c>
      <c r="E289">
        <v>6.5250000000000004</v>
      </c>
      <c r="F289" t="s">
        <v>2200</v>
      </c>
    </row>
    <row r="290" spans="1:6" hidden="1" x14ac:dyDescent="0.25">
      <c r="A290">
        <v>2010</v>
      </c>
      <c r="B290" t="s">
        <v>2197</v>
      </c>
      <c r="C290" t="s">
        <v>2219</v>
      </c>
      <c r="D290" t="s">
        <v>2245</v>
      </c>
      <c r="E290">
        <v>4.7267282596038296</v>
      </c>
      <c r="F290" t="s">
        <v>2200</v>
      </c>
    </row>
    <row r="291" spans="1:6" hidden="1" x14ac:dyDescent="0.25">
      <c r="A291">
        <v>2010</v>
      </c>
      <c r="B291" t="s">
        <v>2197</v>
      </c>
      <c r="C291" t="s">
        <v>2219</v>
      </c>
      <c r="D291" t="s">
        <v>2246</v>
      </c>
      <c r="E291">
        <v>3.2820001715452598</v>
      </c>
      <c r="F291" t="s">
        <v>2200</v>
      </c>
    </row>
    <row r="292" spans="1:6" hidden="1" x14ac:dyDescent="0.25">
      <c r="A292">
        <v>2010</v>
      </c>
      <c r="B292" t="s">
        <v>2197</v>
      </c>
      <c r="C292" t="s">
        <v>2219</v>
      </c>
      <c r="D292" t="s">
        <v>2247</v>
      </c>
      <c r="E292">
        <v>2.8358907848132402</v>
      </c>
      <c r="F292" t="s">
        <v>2200</v>
      </c>
    </row>
    <row r="293" spans="1:6" hidden="1" x14ac:dyDescent="0.25">
      <c r="A293">
        <v>2010</v>
      </c>
      <c r="B293" t="s">
        <v>2197</v>
      </c>
      <c r="C293" t="s">
        <v>2219</v>
      </c>
      <c r="D293" t="s">
        <v>2248</v>
      </c>
      <c r="E293">
        <v>9.8256497668132994</v>
      </c>
      <c r="F293" t="s">
        <v>2200</v>
      </c>
    </row>
    <row r="294" spans="1:6" hidden="1" x14ac:dyDescent="0.25">
      <c r="A294">
        <v>2010</v>
      </c>
      <c r="B294" t="s">
        <v>2197</v>
      </c>
      <c r="C294" t="s">
        <v>2220</v>
      </c>
      <c r="D294" t="s">
        <v>2236</v>
      </c>
      <c r="E294">
        <v>3.1629962938824798</v>
      </c>
      <c r="F294" t="s">
        <v>2200</v>
      </c>
    </row>
    <row r="295" spans="1:6" hidden="1" x14ac:dyDescent="0.25">
      <c r="A295">
        <v>2010</v>
      </c>
      <c r="B295" t="s">
        <v>2197</v>
      </c>
      <c r="C295" t="s">
        <v>2220</v>
      </c>
      <c r="D295" t="s">
        <v>2237</v>
      </c>
      <c r="E295">
        <v>10.4937580470807</v>
      </c>
      <c r="F295" t="s">
        <v>2200</v>
      </c>
    </row>
    <row r="296" spans="1:6" hidden="1" x14ac:dyDescent="0.25">
      <c r="A296">
        <v>2010</v>
      </c>
      <c r="B296" t="s">
        <v>2197</v>
      </c>
      <c r="C296" t="s">
        <v>2220</v>
      </c>
      <c r="D296" t="s">
        <v>2238</v>
      </c>
      <c r="E296">
        <v>3.6398196400059599</v>
      </c>
      <c r="F296" t="s">
        <v>2200</v>
      </c>
    </row>
    <row r="297" spans="1:6" hidden="1" x14ac:dyDescent="0.25">
      <c r="A297">
        <v>2010</v>
      </c>
      <c r="B297" t="s">
        <v>2197</v>
      </c>
      <c r="C297" t="s">
        <v>2220</v>
      </c>
      <c r="D297" t="s">
        <v>2239</v>
      </c>
      <c r="E297">
        <v>3.5153633767787702</v>
      </c>
      <c r="F297" t="s">
        <v>2200</v>
      </c>
    </row>
    <row r="298" spans="1:6" hidden="1" x14ac:dyDescent="0.25">
      <c r="A298">
        <v>2010</v>
      </c>
      <c r="B298" t="s">
        <v>2197</v>
      </c>
      <c r="C298" t="s">
        <v>2220</v>
      </c>
      <c r="D298" t="s">
        <v>2240</v>
      </c>
      <c r="E298">
        <v>3.22937859393328</v>
      </c>
      <c r="F298" t="s">
        <v>2200</v>
      </c>
    </row>
    <row r="299" spans="1:6" hidden="1" x14ac:dyDescent="0.25">
      <c r="A299">
        <v>2010</v>
      </c>
      <c r="B299" t="s">
        <v>2197</v>
      </c>
      <c r="C299" t="s">
        <v>2220</v>
      </c>
      <c r="D299" t="s">
        <v>2241</v>
      </c>
      <c r="E299">
        <v>3.58130635905427</v>
      </c>
      <c r="F299" t="s">
        <v>2200</v>
      </c>
    </row>
    <row r="300" spans="1:6" hidden="1" x14ac:dyDescent="0.25">
      <c r="A300">
        <v>2010</v>
      </c>
      <c r="B300" t="s">
        <v>2197</v>
      </c>
      <c r="C300" t="s">
        <v>2220</v>
      </c>
      <c r="D300" t="s">
        <v>2242</v>
      </c>
      <c r="E300" s="184">
        <v>6.0102126315386202E-2</v>
      </c>
      <c r="F300" t="s">
        <v>2200</v>
      </c>
    </row>
    <row r="301" spans="1:6" hidden="1" x14ac:dyDescent="0.25">
      <c r="A301">
        <v>2010</v>
      </c>
      <c r="B301" t="s">
        <v>2197</v>
      </c>
      <c r="C301" t="s">
        <v>2220</v>
      </c>
      <c r="D301" t="s">
        <v>2243</v>
      </c>
      <c r="E301">
        <v>18.632344957213299</v>
      </c>
      <c r="F301" t="s">
        <v>2200</v>
      </c>
    </row>
    <row r="302" spans="1:6" hidden="1" x14ac:dyDescent="0.25">
      <c r="A302">
        <v>2010</v>
      </c>
      <c r="B302" t="s">
        <v>2197</v>
      </c>
      <c r="C302" t="s">
        <v>2220</v>
      </c>
      <c r="D302" t="s">
        <v>2244</v>
      </c>
      <c r="E302">
        <v>6.5250000000000004</v>
      </c>
      <c r="F302" t="s">
        <v>2200</v>
      </c>
    </row>
    <row r="303" spans="1:6" hidden="1" x14ac:dyDescent="0.25">
      <c r="A303">
        <v>2010</v>
      </c>
      <c r="B303" t="s">
        <v>2197</v>
      </c>
      <c r="C303" t="s">
        <v>2220</v>
      </c>
      <c r="D303" t="s">
        <v>2245</v>
      </c>
      <c r="E303">
        <v>4.5964418923481301</v>
      </c>
      <c r="F303" t="s">
        <v>2200</v>
      </c>
    </row>
    <row r="304" spans="1:6" hidden="1" x14ac:dyDescent="0.25">
      <c r="A304">
        <v>2010</v>
      </c>
      <c r="B304" t="s">
        <v>2197</v>
      </c>
      <c r="C304" t="s">
        <v>2220</v>
      </c>
      <c r="D304" t="s">
        <v>2246</v>
      </c>
      <c r="E304">
        <v>2.0239815864000201</v>
      </c>
      <c r="F304" t="s">
        <v>2200</v>
      </c>
    </row>
    <row r="305" spans="1:6" hidden="1" x14ac:dyDescent="0.25">
      <c r="A305">
        <v>2010</v>
      </c>
      <c r="B305" t="s">
        <v>2197</v>
      </c>
      <c r="C305" t="s">
        <v>2220</v>
      </c>
      <c r="D305" t="s">
        <v>2247</v>
      </c>
      <c r="E305">
        <v>1.8933804061369</v>
      </c>
      <c r="F305" t="s">
        <v>2200</v>
      </c>
    </row>
    <row r="306" spans="1:6" hidden="1" x14ac:dyDescent="0.25">
      <c r="A306">
        <v>2010</v>
      </c>
      <c r="B306" t="s">
        <v>2197</v>
      </c>
      <c r="C306" t="s">
        <v>2220</v>
      </c>
      <c r="D306" t="s">
        <v>2248</v>
      </c>
      <c r="E306">
        <v>4.5197179255644802</v>
      </c>
      <c r="F306" t="s">
        <v>2200</v>
      </c>
    </row>
    <row r="307" spans="1:6" hidden="1" x14ac:dyDescent="0.25">
      <c r="A307">
        <v>2010</v>
      </c>
      <c r="B307" t="s">
        <v>2197</v>
      </c>
      <c r="C307" t="s">
        <v>2221</v>
      </c>
      <c r="D307" t="s">
        <v>2236</v>
      </c>
      <c r="E307">
        <v>5.4509516352730802</v>
      </c>
      <c r="F307" t="s">
        <v>2200</v>
      </c>
    </row>
    <row r="308" spans="1:6" hidden="1" x14ac:dyDescent="0.25">
      <c r="A308">
        <v>2010</v>
      </c>
      <c r="B308" t="s">
        <v>2197</v>
      </c>
      <c r="C308" t="s">
        <v>2221</v>
      </c>
      <c r="D308" t="s">
        <v>2237</v>
      </c>
      <c r="E308">
        <v>12.146387591143499</v>
      </c>
      <c r="F308" t="s">
        <v>2200</v>
      </c>
    </row>
    <row r="309" spans="1:6" hidden="1" x14ac:dyDescent="0.25">
      <c r="A309">
        <v>2010</v>
      </c>
      <c r="B309" t="s">
        <v>2197</v>
      </c>
      <c r="C309" t="s">
        <v>2221</v>
      </c>
      <c r="D309" t="s">
        <v>2238</v>
      </c>
      <c r="E309">
        <v>3.7483714471093998</v>
      </c>
      <c r="F309" t="s">
        <v>2200</v>
      </c>
    </row>
    <row r="310" spans="1:6" hidden="1" x14ac:dyDescent="0.25">
      <c r="A310">
        <v>2010</v>
      </c>
      <c r="B310" t="s">
        <v>2197</v>
      </c>
      <c r="C310" t="s">
        <v>2221</v>
      </c>
      <c r="D310" t="s">
        <v>2239</v>
      </c>
      <c r="E310">
        <v>6.2757855301621097</v>
      </c>
      <c r="F310" t="s">
        <v>2200</v>
      </c>
    </row>
    <row r="311" spans="1:6" hidden="1" x14ac:dyDescent="0.25">
      <c r="A311">
        <v>2010</v>
      </c>
      <c r="B311" t="s">
        <v>2197</v>
      </c>
      <c r="C311" t="s">
        <v>2221</v>
      </c>
      <c r="D311" t="s">
        <v>2240</v>
      </c>
      <c r="E311">
        <v>3.51616355934397</v>
      </c>
      <c r="F311" t="s">
        <v>2200</v>
      </c>
    </row>
    <row r="312" spans="1:6" hidden="1" x14ac:dyDescent="0.25">
      <c r="A312">
        <v>2010</v>
      </c>
      <c r="B312" t="s">
        <v>2197</v>
      </c>
      <c r="C312" t="s">
        <v>2221</v>
      </c>
      <c r="D312" t="s">
        <v>2241</v>
      </c>
      <c r="E312">
        <v>6.0319113581885002</v>
      </c>
      <c r="F312" t="s">
        <v>2200</v>
      </c>
    </row>
    <row r="313" spans="1:6" hidden="1" x14ac:dyDescent="0.25">
      <c r="A313">
        <v>2010</v>
      </c>
      <c r="B313" t="s">
        <v>2197</v>
      </c>
      <c r="C313" t="s">
        <v>2221</v>
      </c>
      <c r="D313" t="s">
        <v>2242</v>
      </c>
      <c r="E313" s="184">
        <v>2.4606065944219701E-4</v>
      </c>
      <c r="F313" t="s">
        <v>2200</v>
      </c>
    </row>
    <row r="314" spans="1:6" hidden="1" x14ac:dyDescent="0.25">
      <c r="A314">
        <v>2010</v>
      </c>
      <c r="B314" t="s">
        <v>2197</v>
      </c>
      <c r="C314" t="s">
        <v>2221</v>
      </c>
      <c r="D314" t="s">
        <v>2243</v>
      </c>
      <c r="E314">
        <v>0</v>
      </c>
      <c r="F314" t="s">
        <v>2200</v>
      </c>
    </row>
    <row r="315" spans="1:6" hidden="1" x14ac:dyDescent="0.25">
      <c r="A315">
        <v>2010</v>
      </c>
      <c r="B315" t="s">
        <v>2197</v>
      </c>
      <c r="C315" t="s">
        <v>2221</v>
      </c>
      <c r="D315" t="s">
        <v>2244</v>
      </c>
      <c r="E315">
        <v>6.5250000000000004</v>
      </c>
      <c r="F315" t="s">
        <v>2200</v>
      </c>
    </row>
    <row r="316" spans="1:6" hidden="1" x14ac:dyDescent="0.25">
      <c r="A316">
        <v>2010</v>
      </c>
      <c r="B316" t="s">
        <v>2197</v>
      </c>
      <c r="C316" t="s">
        <v>2221</v>
      </c>
      <c r="D316" t="s">
        <v>2245</v>
      </c>
      <c r="E316">
        <v>5.0472647096982097</v>
      </c>
      <c r="F316" t="s">
        <v>2200</v>
      </c>
    </row>
    <row r="317" spans="1:6" hidden="1" x14ac:dyDescent="0.25">
      <c r="A317">
        <v>2010</v>
      </c>
      <c r="B317" t="s">
        <v>2197</v>
      </c>
      <c r="C317" t="s">
        <v>2221</v>
      </c>
      <c r="D317" t="s">
        <v>2246</v>
      </c>
      <c r="E317">
        <v>2.8589633191402801</v>
      </c>
      <c r="F317" t="s">
        <v>2200</v>
      </c>
    </row>
    <row r="318" spans="1:6" hidden="1" x14ac:dyDescent="0.25">
      <c r="A318">
        <v>2010</v>
      </c>
      <c r="B318" t="s">
        <v>2197</v>
      </c>
      <c r="C318" t="s">
        <v>2221</v>
      </c>
      <c r="D318" t="s">
        <v>2247</v>
      </c>
      <c r="E318">
        <v>2.5055253494673</v>
      </c>
      <c r="F318" t="s">
        <v>2200</v>
      </c>
    </row>
    <row r="319" spans="1:6" hidden="1" x14ac:dyDescent="0.25">
      <c r="A319">
        <v>2010</v>
      </c>
      <c r="B319" t="s">
        <v>2197</v>
      </c>
      <c r="C319" t="s">
        <v>2221</v>
      </c>
      <c r="D319" t="s">
        <v>2248</v>
      </c>
      <c r="E319">
        <v>10.572445591284801</v>
      </c>
      <c r="F319" t="s">
        <v>2200</v>
      </c>
    </row>
    <row r="320" spans="1:6" hidden="1" x14ac:dyDescent="0.25">
      <c r="A320">
        <v>2010</v>
      </c>
      <c r="B320" t="s">
        <v>2197</v>
      </c>
      <c r="C320" t="s">
        <v>2222</v>
      </c>
      <c r="D320" t="s">
        <v>2236</v>
      </c>
      <c r="E320">
        <v>3.1800474462984898</v>
      </c>
      <c r="F320" t="s">
        <v>2200</v>
      </c>
    </row>
    <row r="321" spans="1:6" hidden="1" x14ac:dyDescent="0.25">
      <c r="A321">
        <v>2010</v>
      </c>
      <c r="B321" t="s">
        <v>2197</v>
      </c>
      <c r="C321" t="s">
        <v>2222</v>
      </c>
      <c r="D321" t="s">
        <v>2237</v>
      </c>
      <c r="E321">
        <v>11.0522427846324</v>
      </c>
      <c r="F321" t="s">
        <v>2200</v>
      </c>
    </row>
    <row r="322" spans="1:6" hidden="1" x14ac:dyDescent="0.25">
      <c r="A322">
        <v>2010</v>
      </c>
      <c r="B322" t="s">
        <v>2197</v>
      </c>
      <c r="C322" t="s">
        <v>2222</v>
      </c>
      <c r="D322" t="s">
        <v>2238</v>
      </c>
      <c r="E322">
        <v>3.6513503151431901</v>
      </c>
      <c r="F322" t="s">
        <v>2200</v>
      </c>
    </row>
    <row r="323" spans="1:6" hidden="1" x14ac:dyDescent="0.25">
      <c r="A323">
        <v>2010</v>
      </c>
      <c r="B323" t="s">
        <v>2197</v>
      </c>
      <c r="C323" t="s">
        <v>2222</v>
      </c>
      <c r="D323" t="s">
        <v>2239</v>
      </c>
      <c r="E323">
        <v>3.2789775822110299</v>
      </c>
      <c r="F323" t="s">
        <v>2200</v>
      </c>
    </row>
    <row r="324" spans="1:6" hidden="1" x14ac:dyDescent="0.25">
      <c r="A324">
        <v>2010</v>
      </c>
      <c r="B324" t="s">
        <v>2197</v>
      </c>
      <c r="C324" t="s">
        <v>2222</v>
      </c>
      <c r="D324" t="s">
        <v>2240</v>
      </c>
      <c r="E324">
        <v>3.0706780807204801</v>
      </c>
      <c r="F324" t="s">
        <v>2200</v>
      </c>
    </row>
    <row r="325" spans="1:6" hidden="1" x14ac:dyDescent="0.25">
      <c r="A325">
        <v>2010</v>
      </c>
      <c r="B325" t="s">
        <v>2197</v>
      </c>
      <c r="C325" t="s">
        <v>2222</v>
      </c>
      <c r="D325" t="s">
        <v>2241</v>
      </c>
      <c r="E325">
        <v>3.55793442121605</v>
      </c>
      <c r="F325" t="s">
        <v>2200</v>
      </c>
    </row>
    <row r="326" spans="1:6" hidden="1" x14ac:dyDescent="0.25">
      <c r="A326">
        <v>2010</v>
      </c>
      <c r="B326" t="s">
        <v>2197</v>
      </c>
      <c r="C326" t="s">
        <v>2222</v>
      </c>
      <c r="D326" t="s">
        <v>2242</v>
      </c>
      <c r="E326" s="184">
        <v>2.4606065944219701E-4</v>
      </c>
      <c r="F326" t="s">
        <v>2200</v>
      </c>
    </row>
    <row r="327" spans="1:6" hidden="1" x14ac:dyDescent="0.25">
      <c r="A327">
        <v>2010</v>
      </c>
      <c r="B327" t="s">
        <v>2197</v>
      </c>
      <c r="C327" t="s">
        <v>2222</v>
      </c>
      <c r="D327" t="s">
        <v>2243</v>
      </c>
      <c r="E327">
        <v>0</v>
      </c>
      <c r="F327" t="s">
        <v>2200</v>
      </c>
    </row>
    <row r="328" spans="1:6" hidden="1" x14ac:dyDescent="0.25">
      <c r="A328">
        <v>2010</v>
      </c>
      <c r="B328" t="s">
        <v>2197</v>
      </c>
      <c r="C328" t="s">
        <v>2222</v>
      </c>
      <c r="D328" t="s">
        <v>2244</v>
      </c>
      <c r="E328">
        <v>6.5250000000000004</v>
      </c>
      <c r="F328" t="s">
        <v>2200</v>
      </c>
    </row>
    <row r="329" spans="1:6" hidden="1" x14ac:dyDescent="0.25">
      <c r="A329">
        <v>2010</v>
      </c>
      <c r="B329" t="s">
        <v>2197</v>
      </c>
      <c r="C329" t="s">
        <v>2222</v>
      </c>
      <c r="D329" t="s">
        <v>2245</v>
      </c>
      <c r="E329">
        <v>4.3178974374899104</v>
      </c>
      <c r="F329" t="s">
        <v>2200</v>
      </c>
    </row>
    <row r="330" spans="1:6" hidden="1" x14ac:dyDescent="0.25">
      <c r="A330">
        <v>2010</v>
      </c>
      <c r="B330" t="s">
        <v>2197</v>
      </c>
      <c r="C330" t="s">
        <v>2222</v>
      </c>
      <c r="D330" t="s">
        <v>2246</v>
      </c>
      <c r="E330">
        <v>1.8075019407970501</v>
      </c>
      <c r="F330" t="s">
        <v>2200</v>
      </c>
    </row>
    <row r="331" spans="1:6" hidden="1" x14ac:dyDescent="0.25">
      <c r="A331">
        <v>2010</v>
      </c>
      <c r="B331" t="s">
        <v>2197</v>
      </c>
      <c r="C331" t="s">
        <v>2222</v>
      </c>
      <c r="D331" t="s">
        <v>2247</v>
      </c>
      <c r="E331">
        <v>1.8485836618557201</v>
      </c>
      <c r="F331" t="s">
        <v>2200</v>
      </c>
    </row>
    <row r="332" spans="1:6" hidden="1" x14ac:dyDescent="0.25">
      <c r="A332">
        <v>2010</v>
      </c>
      <c r="B332" t="s">
        <v>2197</v>
      </c>
      <c r="C332" t="s">
        <v>2222</v>
      </c>
      <c r="D332" t="s">
        <v>2248</v>
      </c>
      <c r="E332">
        <v>4.2557248455007697</v>
      </c>
      <c r="F332" t="s">
        <v>2200</v>
      </c>
    </row>
    <row r="333" spans="1:6" hidden="1" x14ac:dyDescent="0.25">
      <c r="A333">
        <v>2010</v>
      </c>
      <c r="B333" t="s">
        <v>2197</v>
      </c>
      <c r="C333" t="s">
        <v>2223</v>
      </c>
      <c r="D333" t="s">
        <v>2236</v>
      </c>
      <c r="E333">
        <v>3.6401943562911701</v>
      </c>
      <c r="F333" t="s">
        <v>2200</v>
      </c>
    </row>
    <row r="334" spans="1:6" hidden="1" x14ac:dyDescent="0.25">
      <c r="A334">
        <v>2010</v>
      </c>
      <c r="B334" t="s">
        <v>2197</v>
      </c>
      <c r="C334" t="s">
        <v>2223</v>
      </c>
      <c r="D334" t="s">
        <v>2238</v>
      </c>
      <c r="E334">
        <v>0</v>
      </c>
      <c r="F334" t="s">
        <v>2200</v>
      </c>
    </row>
    <row r="335" spans="1:6" hidden="1" x14ac:dyDescent="0.25">
      <c r="A335">
        <v>2010</v>
      </c>
      <c r="B335" t="s">
        <v>2197</v>
      </c>
      <c r="C335" t="s">
        <v>2223</v>
      </c>
      <c r="D335" t="s">
        <v>2239</v>
      </c>
      <c r="E335">
        <v>1.8783220197135999</v>
      </c>
      <c r="F335" t="s">
        <v>2200</v>
      </c>
    </row>
    <row r="336" spans="1:6" hidden="1" x14ac:dyDescent="0.25">
      <c r="A336">
        <v>2010</v>
      </c>
      <c r="B336" t="s">
        <v>2197</v>
      </c>
      <c r="C336" t="s">
        <v>2223</v>
      </c>
      <c r="D336" t="s">
        <v>2240</v>
      </c>
      <c r="E336">
        <v>2.7545950986829499</v>
      </c>
      <c r="F336" t="s">
        <v>2200</v>
      </c>
    </row>
    <row r="337" spans="1:6" hidden="1" x14ac:dyDescent="0.25">
      <c r="A337">
        <v>2010</v>
      </c>
      <c r="B337" t="s">
        <v>2197</v>
      </c>
      <c r="C337" t="s">
        <v>2223</v>
      </c>
      <c r="D337" t="s">
        <v>2241</v>
      </c>
      <c r="E337">
        <v>3.8823944017846599</v>
      </c>
      <c r="F337" t="s">
        <v>2200</v>
      </c>
    </row>
    <row r="338" spans="1:6" hidden="1" x14ac:dyDescent="0.25">
      <c r="A338">
        <v>2010</v>
      </c>
      <c r="B338" t="s">
        <v>2197</v>
      </c>
      <c r="C338" t="s">
        <v>2223</v>
      </c>
      <c r="D338" t="s">
        <v>2242</v>
      </c>
      <c r="E338">
        <v>0.16142258534909701</v>
      </c>
      <c r="F338" t="s">
        <v>2200</v>
      </c>
    </row>
    <row r="339" spans="1:6" hidden="1" x14ac:dyDescent="0.25">
      <c r="A339">
        <v>2010</v>
      </c>
      <c r="B339" t="s">
        <v>2197</v>
      </c>
      <c r="C339" t="s">
        <v>2223</v>
      </c>
      <c r="D339" t="s">
        <v>2243</v>
      </c>
      <c r="E339">
        <v>0</v>
      </c>
      <c r="F339" t="s">
        <v>2200</v>
      </c>
    </row>
    <row r="340" spans="1:6" hidden="1" x14ac:dyDescent="0.25">
      <c r="A340">
        <v>2010</v>
      </c>
      <c r="B340" t="s">
        <v>2197</v>
      </c>
      <c r="C340" t="s">
        <v>2223</v>
      </c>
      <c r="D340" t="s">
        <v>2244</v>
      </c>
      <c r="E340">
        <v>6.5250000000000004</v>
      </c>
      <c r="F340" t="s">
        <v>2200</v>
      </c>
    </row>
    <row r="341" spans="1:6" hidden="1" x14ac:dyDescent="0.25">
      <c r="A341">
        <v>2010</v>
      </c>
      <c r="B341" t="s">
        <v>2197</v>
      </c>
      <c r="C341" t="s">
        <v>2223</v>
      </c>
      <c r="D341" t="s">
        <v>2245</v>
      </c>
      <c r="E341">
        <v>1.8783220197135999</v>
      </c>
      <c r="F341" t="s">
        <v>2200</v>
      </c>
    </row>
    <row r="342" spans="1:6" hidden="1" x14ac:dyDescent="0.25">
      <c r="A342">
        <v>2010</v>
      </c>
      <c r="B342" t="s">
        <v>2197</v>
      </c>
      <c r="C342" t="s">
        <v>2223</v>
      </c>
      <c r="D342" t="s">
        <v>2246</v>
      </c>
      <c r="E342">
        <v>1.9463607719129701</v>
      </c>
      <c r="F342" t="s">
        <v>2200</v>
      </c>
    </row>
    <row r="343" spans="1:6" hidden="1" x14ac:dyDescent="0.25">
      <c r="A343">
        <v>2010</v>
      </c>
      <c r="B343" t="s">
        <v>2197</v>
      </c>
      <c r="C343" t="s">
        <v>2223</v>
      </c>
      <c r="D343" t="s">
        <v>2247</v>
      </c>
      <c r="E343">
        <v>1.7451986103199699</v>
      </c>
      <c r="F343" t="s">
        <v>2200</v>
      </c>
    </row>
    <row r="344" spans="1:6" hidden="1" x14ac:dyDescent="0.25">
      <c r="A344">
        <v>2010</v>
      </c>
      <c r="B344" t="s">
        <v>2197</v>
      </c>
      <c r="C344" t="s">
        <v>2223</v>
      </c>
      <c r="D344" t="s">
        <v>2248</v>
      </c>
      <c r="E344">
        <v>3.6249116607773799</v>
      </c>
      <c r="F344" t="s">
        <v>2200</v>
      </c>
    </row>
    <row r="345" spans="1:6" hidden="1" x14ac:dyDescent="0.25">
      <c r="A345">
        <v>2010</v>
      </c>
      <c r="B345" t="s">
        <v>2197</v>
      </c>
      <c r="C345" t="s">
        <v>2224</v>
      </c>
      <c r="D345" t="s">
        <v>2236</v>
      </c>
      <c r="E345">
        <v>3.2432785665078701</v>
      </c>
      <c r="F345" t="s">
        <v>2200</v>
      </c>
    </row>
    <row r="346" spans="1:6" hidden="1" x14ac:dyDescent="0.25">
      <c r="A346">
        <v>2010</v>
      </c>
      <c r="B346" t="s">
        <v>2197</v>
      </c>
      <c r="C346" t="s">
        <v>2224</v>
      </c>
      <c r="D346" t="s">
        <v>2237</v>
      </c>
      <c r="E346">
        <v>14.7481203037139</v>
      </c>
      <c r="F346" t="s">
        <v>2200</v>
      </c>
    </row>
    <row r="347" spans="1:6" hidden="1" x14ac:dyDescent="0.25">
      <c r="A347">
        <v>2010</v>
      </c>
      <c r="B347" t="s">
        <v>2197</v>
      </c>
      <c r="C347" t="s">
        <v>2224</v>
      </c>
      <c r="D347" t="s">
        <v>2238</v>
      </c>
      <c r="E347">
        <v>4.98886290942324</v>
      </c>
      <c r="F347" t="s">
        <v>2200</v>
      </c>
    </row>
    <row r="348" spans="1:6" hidden="1" x14ac:dyDescent="0.25">
      <c r="A348">
        <v>2010</v>
      </c>
      <c r="B348" t="s">
        <v>2197</v>
      </c>
      <c r="C348" t="s">
        <v>2224</v>
      </c>
      <c r="D348" t="s">
        <v>2239</v>
      </c>
      <c r="E348">
        <v>2.2508825446420202</v>
      </c>
      <c r="F348" t="s">
        <v>2200</v>
      </c>
    </row>
    <row r="349" spans="1:6" hidden="1" x14ac:dyDescent="0.25">
      <c r="A349">
        <v>2010</v>
      </c>
      <c r="B349" t="s">
        <v>2197</v>
      </c>
      <c r="C349" t="s">
        <v>2224</v>
      </c>
      <c r="D349" t="s">
        <v>2240</v>
      </c>
      <c r="E349">
        <v>2.7545950986829499</v>
      </c>
      <c r="F349" t="s">
        <v>2200</v>
      </c>
    </row>
    <row r="350" spans="1:6" hidden="1" x14ac:dyDescent="0.25">
      <c r="A350">
        <v>2010</v>
      </c>
      <c r="B350" t="s">
        <v>2197</v>
      </c>
      <c r="C350" t="s">
        <v>2224</v>
      </c>
      <c r="D350" t="s">
        <v>2241</v>
      </c>
      <c r="E350">
        <v>3.8000748251004999</v>
      </c>
      <c r="F350" t="s">
        <v>2200</v>
      </c>
    </row>
    <row r="351" spans="1:6" hidden="1" x14ac:dyDescent="0.25">
      <c r="A351">
        <v>2010</v>
      </c>
      <c r="B351" t="s">
        <v>2197</v>
      </c>
      <c r="C351" t="s">
        <v>2224</v>
      </c>
      <c r="D351" t="s">
        <v>2242</v>
      </c>
      <c r="E351" s="184">
        <v>9.8139652437200298E-2</v>
      </c>
      <c r="F351" t="s">
        <v>2200</v>
      </c>
    </row>
    <row r="352" spans="1:6" hidden="1" x14ac:dyDescent="0.25">
      <c r="A352">
        <v>2010</v>
      </c>
      <c r="B352" t="s">
        <v>2197</v>
      </c>
      <c r="C352" t="s">
        <v>2224</v>
      </c>
      <c r="D352" t="s">
        <v>2243</v>
      </c>
      <c r="E352">
        <v>0</v>
      </c>
      <c r="F352" t="s">
        <v>2200</v>
      </c>
    </row>
    <row r="353" spans="1:6" hidden="1" x14ac:dyDescent="0.25">
      <c r="A353">
        <v>2010</v>
      </c>
      <c r="B353" t="s">
        <v>2197</v>
      </c>
      <c r="C353" t="s">
        <v>2224</v>
      </c>
      <c r="D353" t="s">
        <v>2244</v>
      </c>
      <c r="E353">
        <v>6.5250000000000004</v>
      </c>
      <c r="F353" t="s">
        <v>2200</v>
      </c>
    </row>
    <row r="354" spans="1:6" hidden="1" x14ac:dyDescent="0.25">
      <c r="A354">
        <v>2010</v>
      </c>
      <c r="B354" t="s">
        <v>2197</v>
      </c>
      <c r="C354" t="s">
        <v>2224</v>
      </c>
      <c r="D354" t="s">
        <v>2245</v>
      </c>
      <c r="E354">
        <v>1.8783220197135999</v>
      </c>
      <c r="F354" t="s">
        <v>2200</v>
      </c>
    </row>
    <row r="355" spans="1:6" hidden="1" x14ac:dyDescent="0.25">
      <c r="A355">
        <v>2010</v>
      </c>
      <c r="B355" t="s">
        <v>2197</v>
      </c>
      <c r="C355" t="s">
        <v>2224</v>
      </c>
      <c r="D355" t="s">
        <v>2246</v>
      </c>
      <c r="E355">
        <v>1.9463607719129701</v>
      </c>
      <c r="F355" t="s">
        <v>2200</v>
      </c>
    </row>
    <row r="356" spans="1:6" hidden="1" x14ac:dyDescent="0.25">
      <c r="A356">
        <v>2010</v>
      </c>
      <c r="B356" t="s">
        <v>2197</v>
      </c>
      <c r="C356" t="s">
        <v>2224</v>
      </c>
      <c r="D356" t="s">
        <v>2247</v>
      </c>
      <c r="E356">
        <v>1.7451986103199699</v>
      </c>
      <c r="F356" t="s">
        <v>2200</v>
      </c>
    </row>
    <row r="357" spans="1:6" hidden="1" x14ac:dyDescent="0.25">
      <c r="A357">
        <v>2010</v>
      </c>
      <c r="B357" t="s">
        <v>2197</v>
      </c>
      <c r="C357" t="s">
        <v>2224</v>
      </c>
      <c r="D357" t="s">
        <v>2248</v>
      </c>
      <c r="E357">
        <v>3.6249116607773799</v>
      </c>
      <c r="F357" t="s">
        <v>2200</v>
      </c>
    </row>
    <row r="358" spans="1:6" hidden="1" x14ac:dyDescent="0.25">
      <c r="A358">
        <v>2010</v>
      </c>
      <c r="B358" t="s">
        <v>2197</v>
      </c>
      <c r="C358" t="s">
        <v>2225</v>
      </c>
      <c r="D358" t="s">
        <v>2236</v>
      </c>
      <c r="E358">
        <v>2.2788133539341699</v>
      </c>
      <c r="F358" t="s">
        <v>2200</v>
      </c>
    </row>
    <row r="359" spans="1:6" hidden="1" x14ac:dyDescent="0.25">
      <c r="A359">
        <v>2010</v>
      </c>
      <c r="B359" t="s">
        <v>2197</v>
      </c>
      <c r="C359" t="s">
        <v>2225</v>
      </c>
      <c r="D359" t="s">
        <v>2237</v>
      </c>
      <c r="E359">
        <v>16.801735863082602</v>
      </c>
      <c r="F359" t="s">
        <v>2200</v>
      </c>
    </row>
    <row r="360" spans="1:6" hidden="1" x14ac:dyDescent="0.25">
      <c r="A360">
        <v>2010</v>
      </c>
      <c r="B360" t="s">
        <v>2197</v>
      </c>
      <c r="C360" t="s">
        <v>2225</v>
      </c>
      <c r="D360" t="s">
        <v>2238</v>
      </c>
      <c r="E360">
        <v>7.7381441196976999</v>
      </c>
      <c r="F360" t="s">
        <v>2200</v>
      </c>
    </row>
    <row r="361" spans="1:6" hidden="1" x14ac:dyDescent="0.25">
      <c r="A361">
        <v>2010</v>
      </c>
      <c r="B361" t="s">
        <v>2197</v>
      </c>
      <c r="C361" t="s">
        <v>2225</v>
      </c>
      <c r="D361" t="s">
        <v>2239</v>
      </c>
      <c r="E361">
        <v>5.3441554770317996</v>
      </c>
      <c r="F361" t="s">
        <v>2200</v>
      </c>
    </row>
    <row r="362" spans="1:6" hidden="1" x14ac:dyDescent="0.25">
      <c r="A362">
        <v>2010</v>
      </c>
      <c r="B362" t="s">
        <v>2197</v>
      </c>
      <c r="C362" t="s">
        <v>2225</v>
      </c>
      <c r="D362" t="s">
        <v>2240</v>
      </c>
      <c r="E362">
        <v>3.2400506055580398</v>
      </c>
      <c r="F362" t="s">
        <v>2200</v>
      </c>
    </row>
    <row r="363" spans="1:6" hidden="1" x14ac:dyDescent="0.25">
      <c r="A363">
        <v>2010</v>
      </c>
      <c r="B363" t="s">
        <v>2197</v>
      </c>
      <c r="C363" t="s">
        <v>2225</v>
      </c>
      <c r="D363" t="s">
        <v>2241</v>
      </c>
      <c r="E363">
        <v>3.4529255260637899</v>
      </c>
      <c r="F363" t="s">
        <v>2200</v>
      </c>
    </row>
    <row r="364" spans="1:6" hidden="1" x14ac:dyDescent="0.25">
      <c r="A364">
        <v>2010</v>
      </c>
      <c r="B364" t="s">
        <v>2197</v>
      </c>
      <c r="C364" t="s">
        <v>2225</v>
      </c>
      <c r="D364" t="s">
        <v>2242</v>
      </c>
      <c r="E364" s="184">
        <v>3.0539455440695398E-5</v>
      </c>
      <c r="F364" t="s">
        <v>2200</v>
      </c>
    </row>
    <row r="365" spans="1:6" hidden="1" x14ac:dyDescent="0.25">
      <c r="A365">
        <v>2010</v>
      </c>
      <c r="B365" t="s">
        <v>2197</v>
      </c>
      <c r="C365" t="s">
        <v>2225</v>
      </c>
      <c r="D365" t="s">
        <v>2243</v>
      </c>
      <c r="E365">
        <v>0</v>
      </c>
      <c r="F365" t="s">
        <v>2200</v>
      </c>
    </row>
    <row r="366" spans="1:6" hidden="1" x14ac:dyDescent="0.25">
      <c r="A366">
        <v>2010</v>
      </c>
      <c r="B366" t="s">
        <v>2197</v>
      </c>
      <c r="C366" t="s">
        <v>2225</v>
      </c>
      <c r="D366" t="s">
        <v>2244</v>
      </c>
      <c r="E366">
        <v>6.5250000000000004</v>
      </c>
      <c r="F366" t="s">
        <v>2200</v>
      </c>
    </row>
    <row r="367" spans="1:6" hidden="1" x14ac:dyDescent="0.25">
      <c r="A367">
        <v>2010</v>
      </c>
      <c r="B367" t="s">
        <v>2197</v>
      </c>
      <c r="C367" t="s">
        <v>2225</v>
      </c>
      <c r="D367" t="s">
        <v>2245</v>
      </c>
      <c r="E367">
        <v>4.2770017680778496</v>
      </c>
      <c r="F367" t="s">
        <v>2200</v>
      </c>
    </row>
    <row r="368" spans="1:6" hidden="1" x14ac:dyDescent="0.25">
      <c r="A368">
        <v>2010</v>
      </c>
      <c r="B368" t="s">
        <v>2197</v>
      </c>
      <c r="C368" t="s">
        <v>2225</v>
      </c>
      <c r="D368" t="s">
        <v>2246</v>
      </c>
      <c r="E368">
        <v>0</v>
      </c>
      <c r="F368" t="s">
        <v>2200</v>
      </c>
    </row>
    <row r="369" spans="1:6" hidden="1" x14ac:dyDescent="0.25">
      <c r="A369">
        <v>2010</v>
      </c>
      <c r="B369" t="s">
        <v>2197</v>
      </c>
      <c r="C369" t="s">
        <v>2225</v>
      </c>
      <c r="D369" t="s">
        <v>2247</v>
      </c>
      <c r="E369">
        <v>2.31604186664774</v>
      </c>
      <c r="F369" t="s">
        <v>2200</v>
      </c>
    </row>
    <row r="370" spans="1:6" hidden="1" x14ac:dyDescent="0.25">
      <c r="A370">
        <v>2010</v>
      </c>
      <c r="B370" t="s">
        <v>2197</v>
      </c>
      <c r="C370" t="s">
        <v>2225</v>
      </c>
      <c r="D370" t="s">
        <v>2248</v>
      </c>
      <c r="E370">
        <v>9.2853821689481908</v>
      </c>
      <c r="F370" t="s">
        <v>2200</v>
      </c>
    </row>
    <row r="371" spans="1:6" hidden="1" x14ac:dyDescent="0.25">
      <c r="A371">
        <v>2010</v>
      </c>
      <c r="B371" t="s">
        <v>2197</v>
      </c>
      <c r="C371" t="s">
        <v>2226</v>
      </c>
      <c r="D371" t="s">
        <v>2236</v>
      </c>
      <c r="E371">
        <v>4.4352368148907999</v>
      </c>
      <c r="F371" t="s">
        <v>2200</v>
      </c>
    </row>
    <row r="372" spans="1:6" hidden="1" x14ac:dyDescent="0.25">
      <c r="A372">
        <v>2010</v>
      </c>
      <c r="B372" t="s">
        <v>2197</v>
      </c>
      <c r="C372" t="s">
        <v>2226</v>
      </c>
      <c r="D372" t="s">
        <v>2237</v>
      </c>
      <c r="E372">
        <v>12.9095455704896</v>
      </c>
      <c r="F372" t="s">
        <v>2200</v>
      </c>
    </row>
    <row r="373" spans="1:6" hidden="1" x14ac:dyDescent="0.25">
      <c r="A373">
        <v>2010</v>
      </c>
      <c r="B373" t="s">
        <v>2197</v>
      </c>
      <c r="C373" t="s">
        <v>2226</v>
      </c>
      <c r="D373" t="s">
        <v>2238</v>
      </c>
      <c r="E373">
        <v>3.7587972242545802</v>
      </c>
      <c r="F373" t="s">
        <v>2200</v>
      </c>
    </row>
    <row r="374" spans="1:6" hidden="1" x14ac:dyDescent="0.25">
      <c r="A374">
        <v>2010</v>
      </c>
      <c r="B374" t="s">
        <v>2197</v>
      </c>
      <c r="C374" t="s">
        <v>2226</v>
      </c>
      <c r="D374" t="s">
        <v>2239</v>
      </c>
      <c r="E374">
        <v>4.23565970307481</v>
      </c>
      <c r="F374" t="s">
        <v>2200</v>
      </c>
    </row>
    <row r="375" spans="1:6" hidden="1" x14ac:dyDescent="0.25">
      <c r="A375">
        <v>2010</v>
      </c>
      <c r="B375" t="s">
        <v>2197</v>
      </c>
      <c r="C375" t="s">
        <v>2226</v>
      </c>
      <c r="D375" t="s">
        <v>2240</v>
      </c>
      <c r="E375">
        <v>3.94549761574324</v>
      </c>
      <c r="F375" t="s">
        <v>2200</v>
      </c>
    </row>
    <row r="376" spans="1:6" hidden="1" x14ac:dyDescent="0.25">
      <c r="A376">
        <v>2010</v>
      </c>
      <c r="B376" t="s">
        <v>2197</v>
      </c>
      <c r="C376" t="s">
        <v>2226</v>
      </c>
      <c r="D376" t="s">
        <v>2241</v>
      </c>
      <c r="E376">
        <v>6.1281818232395304</v>
      </c>
      <c r="F376" t="s">
        <v>2200</v>
      </c>
    </row>
    <row r="377" spans="1:6" hidden="1" x14ac:dyDescent="0.25">
      <c r="A377">
        <v>2010</v>
      </c>
      <c r="B377" t="s">
        <v>2197</v>
      </c>
      <c r="C377" t="s">
        <v>2226</v>
      </c>
      <c r="D377" t="s">
        <v>2242</v>
      </c>
      <c r="E377" s="184">
        <v>5.8722163297585901E-2</v>
      </c>
      <c r="F377" t="s">
        <v>2200</v>
      </c>
    </row>
    <row r="378" spans="1:6" hidden="1" x14ac:dyDescent="0.25">
      <c r="A378">
        <v>2010</v>
      </c>
      <c r="B378" t="s">
        <v>2197</v>
      </c>
      <c r="C378" t="s">
        <v>2226</v>
      </c>
      <c r="D378" t="s">
        <v>2243</v>
      </c>
      <c r="E378">
        <v>20.612187471734401</v>
      </c>
      <c r="F378" t="s">
        <v>2200</v>
      </c>
    </row>
    <row r="379" spans="1:6" hidden="1" x14ac:dyDescent="0.25">
      <c r="A379">
        <v>2010</v>
      </c>
      <c r="B379" t="s">
        <v>2197</v>
      </c>
      <c r="C379" t="s">
        <v>2226</v>
      </c>
      <c r="D379" t="s">
        <v>2244</v>
      </c>
      <c r="E379">
        <v>6.5250000000000004</v>
      </c>
      <c r="F379" t="s">
        <v>2200</v>
      </c>
    </row>
    <row r="380" spans="1:6" hidden="1" x14ac:dyDescent="0.25">
      <c r="A380">
        <v>2010</v>
      </c>
      <c r="B380" t="s">
        <v>2197</v>
      </c>
      <c r="C380" t="s">
        <v>2226</v>
      </c>
      <c r="D380" t="s">
        <v>2245</v>
      </c>
      <c r="E380">
        <v>5.7364418899450103</v>
      </c>
      <c r="F380" t="s">
        <v>2200</v>
      </c>
    </row>
    <row r="381" spans="1:6" hidden="1" x14ac:dyDescent="0.25">
      <c r="A381">
        <v>2010</v>
      </c>
      <c r="B381" t="s">
        <v>2197</v>
      </c>
      <c r="C381" t="s">
        <v>2226</v>
      </c>
      <c r="D381" t="s">
        <v>2246</v>
      </c>
      <c r="E381">
        <v>2.98395928159667</v>
      </c>
      <c r="F381" t="s">
        <v>2200</v>
      </c>
    </row>
    <row r="382" spans="1:6" hidden="1" x14ac:dyDescent="0.25">
      <c r="A382">
        <v>2010</v>
      </c>
      <c r="B382" t="s">
        <v>2197</v>
      </c>
      <c r="C382" t="s">
        <v>2226</v>
      </c>
      <c r="D382" t="s">
        <v>2247</v>
      </c>
      <c r="E382">
        <v>2.4928492084438898</v>
      </c>
      <c r="F382" t="s">
        <v>2200</v>
      </c>
    </row>
    <row r="383" spans="1:6" hidden="1" x14ac:dyDescent="0.25">
      <c r="A383">
        <v>2010</v>
      </c>
      <c r="B383" t="s">
        <v>2197</v>
      </c>
      <c r="C383" t="s">
        <v>2226</v>
      </c>
      <c r="D383" t="s">
        <v>2248</v>
      </c>
      <c r="E383">
        <v>12.047638050406199</v>
      </c>
      <c r="F383" t="s">
        <v>2200</v>
      </c>
    </row>
    <row r="384" spans="1:6" hidden="1" x14ac:dyDescent="0.25">
      <c r="A384">
        <v>2010</v>
      </c>
      <c r="B384" t="s">
        <v>2197</v>
      </c>
      <c r="C384" t="s">
        <v>2227</v>
      </c>
      <c r="D384" t="s">
        <v>2236</v>
      </c>
      <c r="E384">
        <v>5.1021149070632301</v>
      </c>
      <c r="F384" t="s">
        <v>2200</v>
      </c>
    </row>
    <row r="385" spans="1:6" hidden="1" x14ac:dyDescent="0.25">
      <c r="A385">
        <v>2010</v>
      </c>
      <c r="B385" t="s">
        <v>2197</v>
      </c>
      <c r="C385" t="s">
        <v>2227</v>
      </c>
      <c r="D385" t="s">
        <v>2237</v>
      </c>
      <c r="E385">
        <v>22.2664615673322</v>
      </c>
      <c r="F385" t="s">
        <v>2200</v>
      </c>
    </row>
    <row r="386" spans="1:6" hidden="1" x14ac:dyDescent="0.25">
      <c r="A386">
        <v>2010</v>
      </c>
      <c r="B386" t="s">
        <v>2197</v>
      </c>
      <c r="C386" t="s">
        <v>2227</v>
      </c>
      <c r="D386" t="s">
        <v>2238</v>
      </c>
      <c r="E386">
        <v>3.8991766045141798</v>
      </c>
      <c r="F386" t="s">
        <v>2200</v>
      </c>
    </row>
    <row r="387" spans="1:6" hidden="1" x14ac:dyDescent="0.25">
      <c r="A387">
        <v>2010</v>
      </c>
      <c r="B387" t="s">
        <v>2197</v>
      </c>
      <c r="C387" t="s">
        <v>2227</v>
      </c>
      <c r="D387" t="s">
        <v>2239</v>
      </c>
      <c r="E387">
        <v>5.6802891752244298</v>
      </c>
      <c r="F387" t="s">
        <v>2200</v>
      </c>
    </row>
    <row r="388" spans="1:6" hidden="1" x14ac:dyDescent="0.25">
      <c r="A388">
        <v>2010</v>
      </c>
      <c r="B388" t="s">
        <v>2197</v>
      </c>
      <c r="C388" t="s">
        <v>2227</v>
      </c>
      <c r="D388" t="s">
        <v>2240</v>
      </c>
      <c r="E388">
        <v>4.08416010088572</v>
      </c>
      <c r="F388" t="s">
        <v>2200</v>
      </c>
    </row>
    <row r="389" spans="1:6" hidden="1" x14ac:dyDescent="0.25">
      <c r="A389">
        <v>2010</v>
      </c>
      <c r="B389" t="s">
        <v>2197</v>
      </c>
      <c r="C389" t="s">
        <v>2227</v>
      </c>
      <c r="D389" t="s">
        <v>2241</v>
      </c>
      <c r="E389">
        <v>6.5133351451588704</v>
      </c>
      <c r="F389" t="s">
        <v>2200</v>
      </c>
    </row>
    <row r="390" spans="1:6" hidden="1" x14ac:dyDescent="0.25">
      <c r="A390">
        <v>2010</v>
      </c>
      <c r="B390" t="s">
        <v>2197</v>
      </c>
      <c r="C390" t="s">
        <v>2227</v>
      </c>
      <c r="D390" t="s">
        <v>2242</v>
      </c>
      <c r="E390" s="184">
        <v>4.1061513889641297E-3</v>
      </c>
      <c r="F390" t="s">
        <v>2200</v>
      </c>
    </row>
    <row r="391" spans="1:6" hidden="1" x14ac:dyDescent="0.25">
      <c r="A391">
        <v>2010</v>
      </c>
      <c r="B391" t="s">
        <v>2197</v>
      </c>
      <c r="C391" t="s">
        <v>2227</v>
      </c>
      <c r="D391" t="s">
        <v>2243</v>
      </c>
      <c r="E391">
        <v>0</v>
      </c>
      <c r="F391" t="s">
        <v>2200</v>
      </c>
    </row>
    <row r="392" spans="1:6" hidden="1" x14ac:dyDescent="0.25">
      <c r="A392">
        <v>2010</v>
      </c>
      <c r="B392" t="s">
        <v>2197</v>
      </c>
      <c r="C392" t="s">
        <v>2227</v>
      </c>
      <c r="D392" t="s">
        <v>2244</v>
      </c>
      <c r="E392">
        <v>6.5250000000000004</v>
      </c>
      <c r="F392" t="s">
        <v>2200</v>
      </c>
    </row>
    <row r="393" spans="1:6" hidden="1" x14ac:dyDescent="0.25">
      <c r="A393">
        <v>2010</v>
      </c>
      <c r="B393" t="s">
        <v>2197</v>
      </c>
      <c r="C393" t="s">
        <v>2227</v>
      </c>
      <c r="D393" t="s">
        <v>2245</v>
      </c>
      <c r="E393">
        <v>4.6159834817425498</v>
      </c>
      <c r="F393" t="s">
        <v>2200</v>
      </c>
    </row>
    <row r="394" spans="1:6" hidden="1" x14ac:dyDescent="0.25">
      <c r="A394">
        <v>2010</v>
      </c>
      <c r="B394" t="s">
        <v>2197</v>
      </c>
      <c r="C394" t="s">
        <v>2227</v>
      </c>
      <c r="D394" t="s">
        <v>2246</v>
      </c>
      <c r="E394">
        <v>2.88985528023517</v>
      </c>
      <c r="F394" t="s">
        <v>2200</v>
      </c>
    </row>
    <row r="395" spans="1:6" hidden="1" x14ac:dyDescent="0.25">
      <c r="A395">
        <v>2010</v>
      </c>
      <c r="B395" t="s">
        <v>2197</v>
      </c>
      <c r="C395" t="s">
        <v>2227</v>
      </c>
      <c r="D395" t="s">
        <v>2247</v>
      </c>
      <c r="E395">
        <v>2.0673577046667999</v>
      </c>
      <c r="F395" t="s">
        <v>2200</v>
      </c>
    </row>
    <row r="396" spans="1:6" hidden="1" x14ac:dyDescent="0.25">
      <c r="A396">
        <v>2010</v>
      </c>
      <c r="B396" t="s">
        <v>2197</v>
      </c>
      <c r="C396" t="s">
        <v>2227</v>
      </c>
      <c r="D396" t="s">
        <v>2248</v>
      </c>
      <c r="E396">
        <v>9.60446318872199</v>
      </c>
      <c r="F396" t="s">
        <v>2200</v>
      </c>
    </row>
    <row r="397" spans="1:6" hidden="1" x14ac:dyDescent="0.25">
      <c r="A397">
        <v>2010</v>
      </c>
      <c r="B397" t="s">
        <v>2197</v>
      </c>
      <c r="C397" t="s">
        <v>2228</v>
      </c>
      <c r="D397" t="s">
        <v>2236</v>
      </c>
      <c r="E397">
        <v>3.12038007186796</v>
      </c>
      <c r="F397" t="s">
        <v>2200</v>
      </c>
    </row>
    <row r="398" spans="1:6" hidden="1" x14ac:dyDescent="0.25">
      <c r="A398">
        <v>2010</v>
      </c>
      <c r="B398" t="s">
        <v>2197</v>
      </c>
      <c r="C398" t="s">
        <v>2228</v>
      </c>
      <c r="D398" t="s">
        <v>2237</v>
      </c>
      <c r="E398">
        <v>10.806966416827001</v>
      </c>
      <c r="F398" t="s">
        <v>2200</v>
      </c>
    </row>
    <row r="399" spans="1:6" hidden="1" x14ac:dyDescent="0.25">
      <c r="A399">
        <v>2010</v>
      </c>
      <c r="B399" t="s">
        <v>2197</v>
      </c>
      <c r="C399" t="s">
        <v>2228</v>
      </c>
      <c r="D399" t="s">
        <v>2238</v>
      </c>
      <c r="E399">
        <v>3.6496214373526201</v>
      </c>
      <c r="F399" t="s">
        <v>2200</v>
      </c>
    </row>
    <row r="400" spans="1:6" hidden="1" x14ac:dyDescent="0.25">
      <c r="A400">
        <v>2010</v>
      </c>
      <c r="B400" t="s">
        <v>2197</v>
      </c>
      <c r="C400" t="s">
        <v>2228</v>
      </c>
      <c r="D400" t="s">
        <v>2239</v>
      </c>
      <c r="E400">
        <v>3.5173549288866801</v>
      </c>
      <c r="F400" t="s">
        <v>2200</v>
      </c>
    </row>
    <row r="401" spans="1:6" hidden="1" x14ac:dyDescent="0.25">
      <c r="A401">
        <v>2010</v>
      </c>
      <c r="B401" t="s">
        <v>2197</v>
      </c>
      <c r="C401" t="s">
        <v>2228</v>
      </c>
      <c r="D401" t="s">
        <v>2240</v>
      </c>
      <c r="E401">
        <v>3.3234956340093702</v>
      </c>
      <c r="F401" t="s">
        <v>2200</v>
      </c>
    </row>
    <row r="402" spans="1:6" hidden="1" x14ac:dyDescent="0.25">
      <c r="A402">
        <v>2010</v>
      </c>
      <c r="B402" t="s">
        <v>2197</v>
      </c>
      <c r="C402" t="s">
        <v>2228</v>
      </c>
      <c r="D402" t="s">
        <v>2241</v>
      </c>
      <c r="E402">
        <v>3.5967000297339302</v>
      </c>
      <c r="F402" t="s">
        <v>2200</v>
      </c>
    </row>
    <row r="403" spans="1:6" hidden="1" x14ac:dyDescent="0.25">
      <c r="A403">
        <v>2010</v>
      </c>
      <c r="B403" t="s">
        <v>2197</v>
      </c>
      <c r="C403" t="s">
        <v>2228</v>
      </c>
      <c r="D403" t="s">
        <v>2242</v>
      </c>
      <c r="E403" s="184">
        <v>2.5317600945144901E-3</v>
      </c>
      <c r="F403" t="s">
        <v>2200</v>
      </c>
    </row>
    <row r="404" spans="1:6" hidden="1" x14ac:dyDescent="0.25">
      <c r="A404">
        <v>2010</v>
      </c>
      <c r="B404" t="s">
        <v>2197</v>
      </c>
      <c r="C404" t="s">
        <v>2228</v>
      </c>
      <c r="D404" t="s">
        <v>2243</v>
      </c>
      <c r="E404">
        <v>18.703483670047401</v>
      </c>
      <c r="F404" t="s">
        <v>2200</v>
      </c>
    </row>
    <row r="405" spans="1:6" hidden="1" x14ac:dyDescent="0.25">
      <c r="A405">
        <v>2010</v>
      </c>
      <c r="B405" t="s">
        <v>2197</v>
      </c>
      <c r="C405" t="s">
        <v>2228</v>
      </c>
      <c r="D405" t="s">
        <v>2244</v>
      </c>
      <c r="E405">
        <v>6.5250000000000004</v>
      </c>
      <c r="F405" t="s">
        <v>2200</v>
      </c>
    </row>
    <row r="406" spans="1:6" hidden="1" x14ac:dyDescent="0.25">
      <c r="A406">
        <v>2010</v>
      </c>
      <c r="B406" t="s">
        <v>2197</v>
      </c>
      <c r="C406" t="s">
        <v>2228</v>
      </c>
      <c r="D406" t="s">
        <v>2245</v>
      </c>
      <c r="E406">
        <v>4.7472060313136</v>
      </c>
      <c r="F406" t="s">
        <v>2200</v>
      </c>
    </row>
    <row r="407" spans="1:6" hidden="1" x14ac:dyDescent="0.25">
      <c r="A407">
        <v>2010</v>
      </c>
      <c r="B407" t="s">
        <v>2197</v>
      </c>
      <c r="C407" t="s">
        <v>2228</v>
      </c>
      <c r="D407" t="s">
        <v>2246</v>
      </c>
      <c r="E407">
        <v>3.0031622662300999</v>
      </c>
      <c r="F407" t="s">
        <v>2200</v>
      </c>
    </row>
    <row r="408" spans="1:6" hidden="1" x14ac:dyDescent="0.25">
      <c r="A408">
        <v>2010</v>
      </c>
      <c r="B408" t="s">
        <v>2197</v>
      </c>
      <c r="C408" t="s">
        <v>2228</v>
      </c>
      <c r="D408" t="s">
        <v>2247</v>
      </c>
      <c r="E408">
        <v>1.70302426238783</v>
      </c>
      <c r="F408" t="s">
        <v>2200</v>
      </c>
    </row>
    <row r="409" spans="1:6" hidden="1" x14ac:dyDescent="0.25">
      <c r="A409">
        <v>2010</v>
      </c>
      <c r="B409" t="s">
        <v>2197</v>
      </c>
      <c r="C409" t="s">
        <v>2228</v>
      </c>
      <c r="D409" t="s">
        <v>2248</v>
      </c>
      <c r="E409">
        <v>4.6623787995582999</v>
      </c>
      <c r="F409" t="s">
        <v>2200</v>
      </c>
    </row>
    <row r="410" spans="1:6" hidden="1" x14ac:dyDescent="0.25">
      <c r="A410">
        <v>2010</v>
      </c>
      <c r="B410" t="s">
        <v>2197</v>
      </c>
      <c r="C410" t="s">
        <v>2229</v>
      </c>
      <c r="D410" t="s">
        <v>2236</v>
      </c>
      <c r="E410">
        <v>3.5567744431568999</v>
      </c>
      <c r="F410" t="s">
        <v>2200</v>
      </c>
    </row>
    <row r="411" spans="1:6" hidden="1" x14ac:dyDescent="0.25">
      <c r="A411">
        <v>2010</v>
      </c>
      <c r="B411" t="s">
        <v>2197</v>
      </c>
      <c r="C411" t="s">
        <v>2229</v>
      </c>
      <c r="D411" t="s">
        <v>2237</v>
      </c>
      <c r="E411">
        <v>14.4918271990361</v>
      </c>
      <c r="F411" t="s">
        <v>2200</v>
      </c>
    </row>
    <row r="412" spans="1:6" hidden="1" x14ac:dyDescent="0.25">
      <c r="A412">
        <v>2010</v>
      </c>
      <c r="B412" t="s">
        <v>2197</v>
      </c>
      <c r="C412" t="s">
        <v>2229</v>
      </c>
      <c r="D412" t="s">
        <v>2238</v>
      </c>
      <c r="E412">
        <v>3.66989316833028</v>
      </c>
      <c r="F412" t="s">
        <v>2200</v>
      </c>
    </row>
    <row r="413" spans="1:6" hidden="1" x14ac:dyDescent="0.25">
      <c r="A413">
        <v>2010</v>
      </c>
      <c r="B413" t="s">
        <v>2197</v>
      </c>
      <c r="C413" t="s">
        <v>2229</v>
      </c>
      <c r="D413" t="s">
        <v>2239</v>
      </c>
      <c r="E413">
        <v>6.54689926391009</v>
      </c>
      <c r="F413" t="s">
        <v>2200</v>
      </c>
    </row>
    <row r="414" spans="1:6" hidden="1" x14ac:dyDescent="0.25">
      <c r="A414">
        <v>2010</v>
      </c>
      <c r="B414" t="s">
        <v>2197</v>
      </c>
      <c r="C414" t="s">
        <v>2229</v>
      </c>
      <c r="D414" t="s">
        <v>2240</v>
      </c>
      <c r="E414">
        <v>3.6352310601484401</v>
      </c>
      <c r="F414" t="s">
        <v>2200</v>
      </c>
    </row>
    <row r="415" spans="1:6" hidden="1" x14ac:dyDescent="0.25">
      <c r="A415">
        <v>2010</v>
      </c>
      <c r="B415" t="s">
        <v>2197</v>
      </c>
      <c r="C415" t="s">
        <v>2229</v>
      </c>
      <c r="D415" t="s">
        <v>2241</v>
      </c>
      <c r="E415">
        <v>3.9016881283826699</v>
      </c>
      <c r="F415" t="s">
        <v>2200</v>
      </c>
    </row>
    <row r="416" spans="1:6" hidden="1" x14ac:dyDescent="0.25">
      <c r="A416">
        <v>2010</v>
      </c>
      <c r="B416" t="s">
        <v>2197</v>
      </c>
      <c r="C416" t="s">
        <v>2229</v>
      </c>
      <c r="D416" t="s">
        <v>2242</v>
      </c>
      <c r="E416" s="184">
        <v>4.4840134529699604E-3</v>
      </c>
      <c r="F416" t="s">
        <v>2200</v>
      </c>
    </row>
    <row r="417" spans="1:6" hidden="1" x14ac:dyDescent="0.25">
      <c r="A417">
        <v>2010</v>
      </c>
      <c r="B417" t="s">
        <v>2197</v>
      </c>
      <c r="C417" t="s">
        <v>2229</v>
      </c>
      <c r="D417" t="s">
        <v>2243</v>
      </c>
      <c r="E417">
        <v>20.647690196287201</v>
      </c>
      <c r="F417" t="s">
        <v>2200</v>
      </c>
    </row>
    <row r="418" spans="1:6" hidden="1" x14ac:dyDescent="0.25">
      <c r="A418">
        <v>2010</v>
      </c>
      <c r="B418" t="s">
        <v>2197</v>
      </c>
      <c r="C418" t="s">
        <v>2229</v>
      </c>
      <c r="D418" t="s">
        <v>2244</v>
      </c>
      <c r="E418">
        <v>6.5250000000000004</v>
      </c>
      <c r="F418" t="s">
        <v>2200</v>
      </c>
    </row>
    <row r="419" spans="1:6" hidden="1" x14ac:dyDescent="0.25">
      <c r="A419">
        <v>2010</v>
      </c>
      <c r="B419" t="s">
        <v>2197</v>
      </c>
      <c r="C419" t="s">
        <v>2229</v>
      </c>
      <c r="D419" t="s">
        <v>2245</v>
      </c>
      <c r="E419">
        <v>5.2696993168737496</v>
      </c>
      <c r="F419" t="s">
        <v>2200</v>
      </c>
    </row>
    <row r="420" spans="1:6" hidden="1" x14ac:dyDescent="0.25">
      <c r="A420">
        <v>2010</v>
      </c>
      <c r="B420" t="s">
        <v>2197</v>
      </c>
      <c r="C420" t="s">
        <v>2229</v>
      </c>
      <c r="D420" t="s">
        <v>2246</v>
      </c>
      <c r="E420">
        <v>2.8535445048662398</v>
      </c>
      <c r="F420" t="s">
        <v>2200</v>
      </c>
    </row>
    <row r="421" spans="1:6" hidden="1" x14ac:dyDescent="0.25">
      <c r="A421">
        <v>2010</v>
      </c>
      <c r="B421" t="s">
        <v>2197</v>
      </c>
      <c r="C421" t="s">
        <v>2229</v>
      </c>
      <c r="D421" t="s">
        <v>2247</v>
      </c>
      <c r="E421">
        <v>2.4207777547641598</v>
      </c>
      <c r="F421" t="s">
        <v>2200</v>
      </c>
    </row>
    <row r="422" spans="1:6" hidden="1" x14ac:dyDescent="0.25">
      <c r="A422">
        <v>2010</v>
      </c>
      <c r="B422" t="s">
        <v>2197</v>
      </c>
      <c r="C422" t="s">
        <v>2229</v>
      </c>
      <c r="D422" t="s">
        <v>2248</v>
      </c>
      <c r="E422">
        <v>11.1501452627184</v>
      </c>
      <c r="F422" t="s">
        <v>2200</v>
      </c>
    </row>
    <row r="423" spans="1:6" hidden="1" x14ac:dyDescent="0.25">
      <c r="A423">
        <v>2010</v>
      </c>
      <c r="B423" t="s">
        <v>2197</v>
      </c>
      <c r="C423" t="s">
        <v>2230</v>
      </c>
      <c r="D423" t="s">
        <v>2236</v>
      </c>
      <c r="E423">
        <v>3.0843403308716399</v>
      </c>
      <c r="F423" t="s">
        <v>2200</v>
      </c>
    </row>
    <row r="424" spans="1:6" hidden="1" x14ac:dyDescent="0.25">
      <c r="A424">
        <v>2010</v>
      </c>
      <c r="B424" t="s">
        <v>2197</v>
      </c>
      <c r="C424" t="s">
        <v>2230</v>
      </c>
      <c r="D424" t="s">
        <v>2237</v>
      </c>
      <c r="E424">
        <v>16.912350534495999</v>
      </c>
      <c r="F424" t="s">
        <v>2200</v>
      </c>
    </row>
    <row r="425" spans="1:6" hidden="1" x14ac:dyDescent="0.25">
      <c r="A425">
        <v>2010</v>
      </c>
      <c r="B425" t="s">
        <v>2197</v>
      </c>
      <c r="C425" t="s">
        <v>2230</v>
      </c>
      <c r="D425" t="s">
        <v>2238</v>
      </c>
      <c r="E425">
        <v>3.6253669122302399</v>
      </c>
      <c r="F425" t="s">
        <v>2200</v>
      </c>
    </row>
    <row r="426" spans="1:6" hidden="1" x14ac:dyDescent="0.25">
      <c r="A426">
        <v>2010</v>
      </c>
      <c r="B426" t="s">
        <v>2197</v>
      </c>
      <c r="C426" t="s">
        <v>2230</v>
      </c>
      <c r="D426" t="s">
        <v>2239</v>
      </c>
      <c r="E426">
        <v>2.83090476377886</v>
      </c>
      <c r="F426" t="s">
        <v>2200</v>
      </c>
    </row>
    <row r="427" spans="1:6" hidden="1" x14ac:dyDescent="0.25">
      <c r="A427">
        <v>2010</v>
      </c>
      <c r="B427" t="s">
        <v>2197</v>
      </c>
      <c r="C427" t="s">
        <v>2230</v>
      </c>
      <c r="D427" t="s">
        <v>2240</v>
      </c>
      <c r="E427">
        <v>2.7545950986829499</v>
      </c>
      <c r="F427" t="s">
        <v>2200</v>
      </c>
    </row>
    <row r="428" spans="1:6" hidden="1" x14ac:dyDescent="0.25">
      <c r="A428">
        <v>2010</v>
      </c>
      <c r="B428" t="s">
        <v>2197</v>
      </c>
      <c r="C428" t="s">
        <v>2230</v>
      </c>
      <c r="D428" t="s">
        <v>2241</v>
      </c>
      <c r="E428">
        <v>3.4882101388150399</v>
      </c>
      <c r="F428" t="s">
        <v>2200</v>
      </c>
    </row>
    <row r="429" spans="1:6" hidden="1" x14ac:dyDescent="0.25">
      <c r="A429">
        <v>2010</v>
      </c>
      <c r="B429" t="s">
        <v>2197</v>
      </c>
      <c r="C429" t="s">
        <v>2230</v>
      </c>
      <c r="D429" t="s">
        <v>2242</v>
      </c>
      <c r="E429">
        <v>0.16142258534909701</v>
      </c>
      <c r="F429" t="s">
        <v>2200</v>
      </c>
    </row>
    <row r="430" spans="1:6" hidden="1" x14ac:dyDescent="0.25">
      <c r="A430">
        <v>2010</v>
      </c>
      <c r="B430" t="s">
        <v>2197</v>
      </c>
      <c r="C430" t="s">
        <v>2230</v>
      </c>
      <c r="D430" t="s">
        <v>2243</v>
      </c>
      <c r="E430">
        <v>17.980433020003101</v>
      </c>
      <c r="F430" t="s">
        <v>2200</v>
      </c>
    </row>
    <row r="431" spans="1:6" hidden="1" x14ac:dyDescent="0.25">
      <c r="A431">
        <v>2010</v>
      </c>
      <c r="B431" t="s">
        <v>2197</v>
      </c>
      <c r="C431" t="s">
        <v>2230</v>
      </c>
      <c r="D431" t="s">
        <v>2244</v>
      </c>
      <c r="E431">
        <v>6.5250000000000004</v>
      </c>
      <c r="F431" t="s">
        <v>2200</v>
      </c>
    </row>
    <row r="432" spans="1:6" hidden="1" x14ac:dyDescent="0.25">
      <c r="A432">
        <v>2010</v>
      </c>
      <c r="B432" t="s">
        <v>2197</v>
      </c>
      <c r="C432" t="s">
        <v>2230</v>
      </c>
      <c r="D432" t="s">
        <v>2245</v>
      </c>
      <c r="E432">
        <v>3.7903594395339901</v>
      </c>
      <c r="F432" t="s">
        <v>2200</v>
      </c>
    </row>
    <row r="433" spans="1:6" hidden="1" x14ac:dyDescent="0.25">
      <c r="A433">
        <v>2010</v>
      </c>
      <c r="B433" t="s">
        <v>2197</v>
      </c>
      <c r="C433" t="s">
        <v>2230</v>
      </c>
      <c r="D433" t="s">
        <v>2246</v>
      </c>
      <c r="E433">
        <v>1.9463607719129701</v>
      </c>
      <c r="F433" t="s">
        <v>2200</v>
      </c>
    </row>
    <row r="434" spans="1:6" hidden="1" x14ac:dyDescent="0.25">
      <c r="A434">
        <v>2010</v>
      </c>
      <c r="B434" t="s">
        <v>2197</v>
      </c>
      <c r="C434" t="s">
        <v>2230</v>
      </c>
      <c r="D434" t="s">
        <v>2247</v>
      </c>
      <c r="E434">
        <v>1.7451986103199699</v>
      </c>
      <c r="F434" t="s">
        <v>2200</v>
      </c>
    </row>
    <row r="435" spans="1:6" hidden="1" x14ac:dyDescent="0.25">
      <c r="A435">
        <v>2010</v>
      </c>
      <c r="B435" t="s">
        <v>2197</v>
      </c>
      <c r="C435" t="s">
        <v>2230</v>
      </c>
      <c r="D435" t="s">
        <v>2248</v>
      </c>
      <c r="E435">
        <v>3.7265714500540699</v>
      </c>
      <c r="F435" t="s">
        <v>2200</v>
      </c>
    </row>
    <row r="436" spans="1:6" hidden="1" x14ac:dyDescent="0.25">
      <c r="A436">
        <v>2010</v>
      </c>
      <c r="B436" t="s">
        <v>2197</v>
      </c>
      <c r="C436" t="s">
        <v>2231</v>
      </c>
      <c r="D436" t="s">
        <v>2236</v>
      </c>
      <c r="E436">
        <v>3.5955448560777401</v>
      </c>
      <c r="F436" t="s">
        <v>2200</v>
      </c>
    </row>
    <row r="437" spans="1:6" hidden="1" x14ac:dyDescent="0.25">
      <c r="A437">
        <v>2010</v>
      </c>
      <c r="B437" t="s">
        <v>2197</v>
      </c>
      <c r="C437" t="s">
        <v>2231</v>
      </c>
      <c r="D437" t="s">
        <v>2237</v>
      </c>
      <c r="E437">
        <v>14.1551037795087</v>
      </c>
      <c r="F437" t="s">
        <v>2200</v>
      </c>
    </row>
    <row r="438" spans="1:6" hidden="1" x14ac:dyDescent="0.25">
      <c r="A438">
        <v>2010</v>
      </c>
      <c r="B438" t="s">
        <v>2197</v>
      </c>
      <c r="C438" t="s">
        <v>2231</v>
      </c>
      <c r="D438" t="s">
        <v>2238</v>
      </c>
      <c r="E438">
        <v>4.3227005631487403</v>
      </c>
      <c r="F438" t="s">
        <v>2200</v>
      </c>
    </row>
    <row r="439" spans="1:6" hidden="1" x14ac:dyDescent="0.25">
      <c r="A439">
        <v>2010</v>
      </c>
      <c r="B439" t="s">
        <v>2197</v>
      </c>
      <c r="C439" t="s">
        <v>2231</v>
      </c>
      <c r="D439" t="s">
        <v>2239</v>
      </c>
      <c r="E439">
        <v>1.8783220197135999</v>
      </c>
      <c r="F439" t="s">
        <v>2200</v>
      </c>
    </row>
    <row r="440" spans="1:6" hidden="1" x14ac:dyDescent="0.25">
      <c r="A440">
        <v>2010</v>
      </c>
      <c r="B440" t="s">
        <v>2197</v>
      </c>
      <c r="C440" t="s">
        <v>2231</v>
      </c>
      <c r="D440" t="s">
        <v>2240</v>
      </c>
      <c r="E440">
        <v>2.7545950986829499</v>
      </c>
      <c r="F440" t="s">
        <v>2200</v>
      </c>
    </row>
    <row r="441" spans="1:6" hidden="1" x14ac:dyDescent="0.25">
      <c r="A441">
        <v>2010</v>
      </c>
      <c r="B441" t="s">
        <v>2197</v>
      </c>
      <c r="C441" t="s">
        <v>2231</v>
      </c>
      <c r="D441" t="s">
        <v>2241</v>
      </c>
      <c r="E441">
        <v>4.32807793520307</v>
      </c>
      <c r="F441" t="s">
        <v>2200</v>
      </c>
    </row>
    <row r="442" spans="1:6" hidden="1" x14ac:dyDescent="0.25">
      <c r="A442">
        <v>2010</v>
      </c>
      <c r="B442" t="s">
        <v>2197</v>
      </c>
      <c r="C442" t="s">
        <v>2231</v>
      </c>
      <c r="D442" t="s">
        <v>2242</v>
      </c>
      <c r="E442">
        <v>0.16142258534909701</v>
      </c>
      <c r="F442" t="s">
        <v>2200</v>
      </c>
    </row>
    <row r="443" spans="1:6" hidden="1" x14ac:dyDescent="0.25">
      <c r="A443">
        <v>2010</v>
      </c>
      <c r="B443" t="s">
        <v>2197</v>
      </c>
      <c r="C443" t="s">
        <v>2231</v>
      </c>
      <c r="D443" t="s">
        <v>2243</v>
      </c>
      <c r="E443">
        <v>0</v>
      </c>
      <c r="F443" t="s">
        <v>2200</v>
      </c>
    </row>
    <row r="444" spans="1:6" hidden="1" x14ac:dyDescent="0.25">
      <c r="A444">
        <v>2010</v>
      </c>
      <c r="B444" t="s">
        <v>2197</v>
      </c>
      <c r="C444" t="s">
        <v>2231</v>
      </c>
      <c r="D444" t="s">
        <v>2244</v>
      </c>
      <c r="E444">
        <v>6.5250000000000004</v>
      </c>
      <c r="F444" t="s">
        <v>2200</v>
      </c>
    </row>
    <row r="445" spans="1:6" hidden="1" x14ac:dyDescent="0.25">
      <c r="A445">
        <v>2010</v>
      </c>
      <c r="B445" t="s">
        <v>2197</v>
      </c>
      <c r="C445" t="s">
        <v>2231</v>
      </c>
      <c r="D445" t="s">
        <v>2245</v>
      </c>
      <c r="E445">
        <v>1.8783220197135999</v>
      </c>
      <c r="F445" t="s">
        <v>2200</v>
      </c>
    </row>
    <row r="446" spans="1:6" hidden="1" x14ac:dyDescent="0.25">
      <c r="A446">
        <v>2010</v>
      </c>
      <c r="B446" t="s">
        <v>2197</v>
      </c>
      <c r="C446" t="s">
        <v>2231</v>
      </c>
      <c r="D446" t="s">
        <v>2246</v>
      </c>
      <c r="E446">
        <v>1.9463607719129701</v>
      </c>
      <c r="F446" t="s">
        <v>2200</v>
      </c>
    </row>
    <row r="447" spans="1:6" hidden="1" x14ac:dyDescent="0.25">
      <c r="A447">
        <v>2010</v>
      </c>
      <c r="B447" t="s">
        <v>2197</v>
      </c>
      <c r="C447" t="s">
        <v>2231</v>
      </c>
      <c r="D447" t="s">
        <v>2247</v>
      </c>
      <c r="E447">
        <v>1.7451986103199699</v>
      </c>
      <c r="F447" t="s">
        <v>2200</v>
      </c>
    </row>
    <row r="448" spans="1:6" hidden="1" x14ac:dyDescent="0.25">
      <c r="A448">
        <v>2010</v>
      </c>
      <c r="B448" t="s">
        <v>2197</v>
      </c>
      <c r="C448" t="s">
        <v>2231</v>
      </c>
      <c r="D448" t="s">
        <v>2248</v>
      </c>
      <c r="E448">
        <v>3.6249116607773799</v>
      </c>
      <c r="F448" t="s">
        <v>2200</v>
      </c>
    </row>
    <row r="449" spans="1:6" hidden="1" x14ac:dyDescent="0.25">
      <c r="A449">
        <v>2010</v>
      </c>
      <c r="B449" t="s">
        <v>2197</v>
      </c>
      <c r="C449" t="s">
        <v>2232</v>
      </c>
      <c r="D449" t="s">
        <v>2236</v>
      </c>
      <c r="E449">
        <v>5.1021149070632301</v>
      </c>
      <c r="F449" t="s">
        <v>2200</v>
      </c>
    </row>
    <row r="450" spans="1:6" hidden="1" x14ac:dyDescent="0.25">
      <c r="A450">
        <v>2010</v>
      </c>
      <c r="B450" t="s">
        <v>2197</v>
      </c>
      <c r="C450" t="s">
        <v>2232</v>
      </c>
      <c r="D450" t="s">
        <v>2237</v>
      </c>
      <c r="E450">
        <v>13.2819931044064</v>
      </c>
      <c r="F450" t="s">
        <v>2200</v>
      </c>
    </row>
    <row r="451" spans="1:6" hidden="1" x14ac:dyDescent="0.25">
      <c r="A451">
        <v>2010</v>
      </c>
      <c r="B451" t="s">
        <v>2197</v>
      </c>
      <c r="C451" t="s">
        <v>2232</v>
      </c>
      <c r="D451" t="s">
        <v>2238</v>
      </c>
      <c r="E451">
        <v>3.78504741610291</v>
      </c>
      <c r="F451" t="s">
        <v>2200</v>
      </c>
    </row>
    <row r="452" spans="1:6" hidden="1" x14ac:dyDescent="0.25">
      <c r="A452">
        <v>2010</v>
      </c>
      <c r="B452" t="s">
        <v>2197</v>
      </c>
      <c r="C452" t="s">
        <v>2232</v>
      </c>
      <c r="D452" t="s">
        <v>2239</v>
      </c>
      <c r="E452">
        <v>7.3846869000241702</v>
      </c>
      <c r="F452" t="s">
        <v>2200</v>
      </c>
    </row>
    <row r="453" spans="1:6" hidden="1" x14ac:dyDescent="0.25">
      <c r="A453">
        <v>2010</v>
      </c>
      <c r="B453" t="s">
        <v>2197</v>
      </c>
      <c r="C453" t="s">
        <v>2232</v>
      </c>
      <c r="D453" t="s">
        <v>2240</v>
      </c>
      <c r="E453">
        <v>4.08416010088572</v>
      </c>
      <c r="F453" t="s">
        <v>2200</v>
      </c>
    </row>
    <row r="454" spans="1:6" hidden="1" x14ac:dyDescent="0.25">
      <c r="A454">
        <v>2010</v>
      </c>
      <c r="B454" t="s">
        <v>2197</v>
      </c>
      <c r="C454" t="s">
        <v>2232</v>
      </c>
      <c r="D454" t="s">
        <v>2241</v>
      </c>
      <c r="E454">
        <v>6.5133351451588704</v>
      </c>
      <c r="F454" t="s">
        <v>2200</v>
      </c>
    </row>
    <row r="455" spans="1:6" hidden="1" x14ac:dyDescent="0.25">
      <c r="A455">
        <v>2010</v>
      </c>
      <c r="B455" t="s">
        <v>2197</v>
      </c>
      <c r="C455" t="s">
        <v>2232</v>
      </c>
      <c r="D455" t="s">
        <v>2242</v>
      </c>
      <c r="E455" s="184">
        <v>2.7553688301156301E-3</v>
      </c>
      <c r="F455" t="s">
        <v>2200</v>
      </c>
    </row>
    <row r="456" spans="1:6" hidden="1" x14ac:dyDescent="0.25">
      <c r="A456">
        <v>2010</v>
      </c>
      <c r="B456" t="s">
        <v>2197</v>
      </c>
      <c r="C456" t="s">
        <v>2232</v>
      </c>
      <c r="D456" t="s">
        <v>2243</v>
      </c>
      <c r="E456">
        <v>20.745510414801601</v>
      </c>
      <c r="F456" t="s">
        <v>2200</v>
      </c>
    </row>
    <row r="457" spans="1:6" hidden="1" x14ac:dyDescent="0.25">
      <c r="A457">
        <v>2010</v>
      </c>
      <c r="B457" t="s">
        <v>2197</v>
      </c>
      <c r="C457" t="s">
        <v>2232</v>
      </c>
      <c r="D457" t="s">
        <v>2244</v>
      </c>
      <c r="E457">
        <v>6.5250000000000004</v>
      </c>
      <c r="F457" t="s">
        <v>2200</v>
      </c>
    </row>
    <row r="458" spans="1:6" hidden="1" x14ac:dyDescent="0.25">
      <c r="A458">
        <v>2010</v>
      </c>
      <c r="B458" t="s">
        <v>2197</v>
      </c>
      <c r="C458" t="s">
        <v>2232</v>
      </c>
      <c r="D458" t="s">
        <v>2245</v>
      </c>
      <c r="E458">
        <v>5.96444173469812</v>
      </c>
      <c r="F458" t="s">
        <v>2200</v>
      </c>
    </row>
    <row r="459" spans="1:6" hidden="1" x14ac:dyDescent="0.25">
      <c r="A459">
        <v>2010</v>
      </c>
      <c r="B459" t="s">
        <v>2197</v>
      </c>
      <c r="C459" t="s">
        <v>2232</v>
      </c>
      <c r="D459" t="s">
        <v>2246</v>
      </c>
      <c r="E459">
        <v>2.84580653599274</v>
      </c>
      <c r="F459" t="s">
        <v>2200</v>
      </c>
    </row>
    <row r="460" spans="1:6" hidden="1" x14ac:dyDescent="0.25">
      <c r="A460">
        <v>2010</v>
      </c>
      <c r="B460" t="s">
        <v>2197</v>
      </c>
      <c r="C460" t="s">
        <v>2232</v>
      </c>
      <c r="D460" t="s">
        <v>2247</v>
      </c>
      <c r="E460">
        <v>2.0193099754829502</v>
      </c>
      <c r="F460" t="s">
        <v>2200</v>
      </c>
    </row>
    <row r="461" spans="1:6" hidden="1" x14ac:dyDescent="0.25">
      <c r="A461">
        <v>2010</v>
      </c>
      <c r="B461" t="s">
        <v>2197</v>
      </c>
      <c r="C461" t="s">
        <v>2232</v>
      </c>
      <c r="D461" t="s">
        <v>2248</v>
      </c>
      <c r="E461">
        <v>12.5408563600033</v>
      </c>
      <c r="F461" t="s">
        <v>2200</v>
      </c>
    </row>
    <row r="462" spans="1:6" hidden="1" x14ac:dyDescent="0.25">
      <c r="A462">
        <v>2010</v>
      </c>
      <c r="B462" t="s">
        <v>2197</v>
      </c>
      <c r="C462" t="s">
        <v>2233</v>
      </c>
      <c r="D462" t="s">
        <v>2236</v>
      </c>
      <c r="E462">
        <v>3.1184478023192002</v>
      </c>
      <c r="F462" t="s">
        <v>2200</v>
      </c>
    </row>
    <row r="463" spans="1:6" hidden="1" x14ac:dyDescent="0.25">
      <c r="A463">
        <v>2010</v>
      </c>
      <c r="B463" t="s">
        <v>2197</v>
      </c>
      <c r="C463" t="s">
        <v>2233</v>
      </c>
      <c r="D463" t="s">
        <v>2237</v>
      </c>
      <c r="E463">
        <v>13.2586539768658</v>
      </c>
      <c r="F463" t="s">
        <v>2200</v>
      </c>
    </row>
    <row r="464" spans="1:6" hidden="1" x14ac:dyDescent="0.25">
      <c r="A464">
        <v>2010</v>
      </c>
      <c r="B464" t="s">
        <v>2197</v>
      </c>
      <c r="C464" t="s">
        <v>2233</v>
      </c>
      <c r="D464" t="s">
        <v>2238</v>
      </c>
      <c r="E464">
        <v>7.7449267105062196</v>
      </c>
      <c r="F464" t="s">
        <v>2200</v>
      </c>
    </row>
    <row r="465" spans="1:6" hidden="1" x14ac:dyDescent="0.25">
      <c r="A465">
        <v>2010</v>
      </c>
      <c r="B465" t="s">
        <v>2197</v>
      </c>
      <c r="C465" t="s">
        <v>2233</v>
      </c>
      <c r="D465" t="s">
        <v>2239</v>
      </c>
      <c r="E465">
        <v>3.1938584830820398</v>
      </c>
      <c r="F465" t="s">
        <v>2200</v>
      </c>
    </row>
    <row r="466" spans="1:6" hidden="1" x14ac:dyDescent="0.25">
      <c r="A466">
        <v>2010</v>
      </c>
      <c r="B466" t="s">
        <v>2197</v>
      </c>
      <c r="C466" t="s">
        <v>2233</v>
      </c>
      <c r="D466" t="s">
        <v>2240</v>
      </c>
      <c r="E466">
        <v>3.00947923179517</v>
      </c>
      <c r="F466" t="s">
        <v>2200</v>
      </c>
    </row>
    <row r="467" spans="1:6" hidden="1" x14ac:dyDescent="0.25">
      <c r="A467">
        <v>2010</v>
      </c>
      <c r="B467" t="s">
        <v>2197</v>
      </c>
      <c r="C467" t="s">
        <v>2233</v>
      </c>
      <c r="D467" t="s">
        <v>2241</v>
      </c>
      <c r="E467">
        <v>4.1742409929725</v>
      </c>
      <c r="F467" t="s">
        <v>2200</v>
      </c>
    </row>
    <row r="468" spans="1:6" hidden="1" x14ac:dyDescent="0.25">
      <c r="A468">
        <v>2010</v>
      </c>
      <c r="B468" t="s">
        <v>2197</v>
      </c>
      <c r="C468" t="s">
        <v>2233</v>
      </c>
      <c r="D468" t="s">
        <v>2242</v>
      </c>
      <c r="E468">
        <v>0.147946295163423</v>
      </c>
      <c r="F468" t="s">
        <v>2200</v>
      </c>
    </row>
    <row r="469" spans="1:6" hidden="1" x14ac:dyDescent="0.25">
      <c r="A469">
        <v>2010</v>
      </c>
      <c r="B469" t="s">
        <v>2197</v>
      </c>
      <c r="C469" t="s">
        <v>2233</v>
      </c>
      <c r="D469" t="s">
        <v>2243</v>
      </c>
      <c r="E469">
        <v>19.102448169829501</v>
      </c>
      <c r="F469" t="s">
        <v>2200</v>
      </c>
    </row>
    <row r="470" spans="1:6" hidden="1" x14ac:dyDescent="0.25">
      <c r="A470">
        <v>2010</v>
      </c>
      <c r="B470" t="s">
        <v>2197</v>
      </c>
      <c r="C470" t="s">
        <v>2233</v>
      </c>
      <c r="D470" t="s">
        <v>2244</v>
      </c>
      <c r="E470">
        <v>6.5250000000000004</v>
      </c>
      <c r="F470" t="s">
        <v>2200</v>
      </c>
    </row>
    <row r="471" spans="1:6" hidden="1" x14ac:dyDescent="0.25">
      <c r="A471">
        <v>2010</v>
      </c>
      <c r="B471" t="s">
        <v>2197</v>
      </c>
      <c r="C471" t="s">
        <v>2233</v>
      </c>
      <c r="D471" t="s">
        <v>2245</v>
      </c>
      <c r="E471">
        <v>4.2005374268811897</v>
      </c>
      <c r="F471" t="s">
        <v>2200</v>
      </c>
    </row>
    <row r="472" spans="1:6" hidden="1" x14ac:dyDescent="0.25">
      <c r="A472">
        <v>2010</v>
      </c>
      <c r="B472" t="s">
        <v>2197</v>
      </c>
      <c r="C472" t="s">
        <v>2233</v>
      </c>
      <c r="D472" t="s">
        <v>2246</v>
      </c>
      <c r="E472">
        <v>2.4891193086029202</v>
      </c>
      <c r="F472" t="s">
        <v>2200</v>
      </c>
    </row>
    <row r="473" spans="1:6" hidden="1" x14ac:dyDescent="0.25">
      <c r="A473">
        <v>2010</v>
      </c>
      <c r="B473" t="s">
        <v>2197</v>
      </c>
      <c r="C473" t="s">
        <v>2233</v>
      </c>
      <c r="D473" t="s">
        <v>2247</v>
      </c>
      <c r="E473">
        <v>1.90974237198551</v>
      </c>
      <c r="F473" t="s">
        <v>2200</v>
      </c>
    </row>
    <row r="474" spans="1:6" hidden="1" x14ac:dyDescent="0.25">
      <c r="A474">
        <v>2010</v>
      </c>
      <c r="B474" t="s">
        <v>2197</v>
      </c>
      <c r="C474" t="s">
        <v>2233</v>
      </c>
      <c r="D474" t="s">
        <v>2248</v>
      </c>
      <c r="E474">
        <v>4.1566034160185499</v>
      </c>
      <c r="F474" t="s">
        <v>2200</v>
      </c>
    </row>
    <row r="475" spans="1:6" hidden="1" x14ac:dyDescent="0.25">
      <c r="A475">
        <v>2010</v>
      </c>
      <c r="B475" t="s">
        <v>2197</v>
      </c>
      <c r="C475" t="s">
        <v>2234</v>
      </c>
      <c r="D475" t="s">
        <v>2236</v>
      </c>
      <c r="E475">
        <v>5.1816944323926197</v>
      </c>
      <c r="F475" t="s">
        <v>2200</v>
      </c>
    </row>
    <row r="476" spans="1:6" hidden="1" x14ac:dyDescent="0.25">
      <c r="A476">
        <v>2010</v>
      </c>
      <c r="B476" t="s">
        <v>2197</v>
      </c>
      <c r="C476" t="s">
        <v>2234</v>
      </c>
      <c r="D476" t="s">
        <v>2237</v>
      </c>
      <c r="E476">
        <v>11.266041007020901</v>
      </c>
      <c r="F476" t="s">
        <v>2200</v>
      </c>
    </row>
    <row r="477" spans="1:6" hidden="1" x14ac:dyDescent="0.25">
      <c r="A477">
        <v>2010</v>
      </c>
      <c r="B477" t="s">
        <v>2197</v>
      </c>
      <c r="C477" t="s">
        <v>2234</v>
      </c>
      <c r="D477" t="s">
        <v>2238</v>
      </c>
      <c r="E477">
        <v>3.6623611582834301</v>
      </c>
      <c r="F477" t="s">
        <v>2200</v>
      </c>
    </row>
    <row r="478" spans="1:6" hidden="1" x14ac:dyDescent="0.25">
      <c r="A478">
        <v>2010</v>
      </c>
      <c r="B478" t="s">
        <v>2197</v>
      </c>
      <c r="C478" t="s">
        <v>2234</v>
      </c>
      <c r="D478" t="s">
        <v>2239</v>
      </c>
      <c r="E478">
        <v>2.9812823824011798</v>
      </c>
      <c r="F478" t="s">
        <v>2200</v>
      </c>
    </row>
    <row r="479" spans="1:6" hidden="1" x14ac:dyDescent="0.25">
      <c r="A479">
        <v>2010</v>
      </c>
      <c r="B479" t="s">
        <v>2197</v>
      </c>
      <c r="C479" t="s">
        <v>2234</v>
      </c>
      <c r="D479" t="s">
        <v>2240</v>
      </c>
      <c r="E479">
        <v>2.8914937685243798</v>
      </c>
      <c r="F479" t="s">
        <v>2200</v>
      </c>
    </row>
    <row r="480" spans="1:6" hidden="1" x14ac:dyDescent="0.25">
      <c r="A480">
        <v>2010</v>
      </c>
      <c r="B480" t="s">
        <v>2197</v>
      </c>
      <c r="C480" t="s">
        <v>2234</v>
      </c>
      <c r="D480" t="s">
        <v>2241</v>
      </c>
      <c r="E480">
        <v>3.82994821198933</v>
      </c>
      <c r="F480" t="s">
        <v>2200</v>
      </c>
    </row>
    <row r="481" spans="1:6" hidden="1" x14ac:dyDescent="0.25">
      <c r="A481">
        <v>2010</v>
      </c>
      <c r="B481" t="s">
        <v>2197</v>
      </c>
      <c r="C481" t="s">
        <v>2234</v>
      </c>
      <c r="D481" t="s">
        <v>2242</v>
      </c>
      <c r="E481" s="184">
        <v>1.9800372023479298E-2</v>
      </c>
      <c r="F481" t="s">
        <v>2200</v>
      </c>
    </row>
    <row r="482" spans="1:6" hidden="1" x14ac:dyDescent="0.25">
      <c r="A482">
        <v>2010</v>
      </c>
      <c r="B482" t="s">
        <v>2197</v>
      </c>
      <c r="C482" t="s">
        <v>2234</v>
      </c>
      <c r="D482" t="s">
        <v>2243</v>
      </c>
      <c r="E482">
        <v>18.942189407710199</v>
      </c>
      <c r="F482" t="s">
        <v>2200</v>
      </c>
    </row>
    <row r="483" spans="1:6" hidden="1" x14ac:dyDescent="0.25">
      <c r="A483">
        <v>2010</v>
      </c>
      <c r="B483" t="s">
        <v>2197</v>
      </c>
      <c r="C483" t="s">
        <v>2234</v>
      </c>
      <c r="D483" t="s">
        <v>2244</v>
      </c>
      <c r="E483">
        <v>6.5250000000000004</v>
      </c>
      <c r="F483" t="s">
        <v>2200</v>
      </c>
    </row>
    <row r="484" spans="1:6" hidden="1" x14ac:dyDescent="0.25">
      <c r="A484">
        <v>2010</v>
      </c>
      <c r="B484" t="s">
        <v>2197</v>
      </c>
      <c r="C484" t="s">
        <v>2234</v>
      </c>
      <c r="D484" t="s">
        <v>2245</v>
      </c>
      <c r="E484">
        <v>4.0038930843298504</v>
      </c>
      <c r="F484" t="s">
        <v>2200</v>
      </c>
    </row>
    <row r="485" spans="1:6" hidden="1" x14ac:dyDescent="0.25">
      <c r="A485">
        <v>2010</v>
      </c>
      <c r="B485" t="s">
        <v>2197</v>
      </c>
      <c r="C485" t="s">
        <v>2234</v>
      </c>
      <c r="D485" t="s">
        <v>2246</v>
      </c>
      <c r="E485">
        <v>2.45504371499324</v>
      </c>
      <c r="F485" t="s">
        <v>2200</v>
      </c>
    </row>
    <row r="486" spans="1:6" hidden="1" x14ac:dyDescent="0.25">
      <c r="A486">
        <v>2010</v>
      </c>
      <c r="B486" t="s">
        <v>2197</v>
      </c>
      <c r="C486" t="s">
        <v>2234</v>
      </c>
      <c r="D486" t="s">
        <v>2247</v>
      </c>
      <c r="E486">
        <v>2.39894636188472</v>
      </c>
      <c r="F486" t="s">
        <v>2200</v>
      </c>
    </row>
    <row r="487" spans="1:6" hidden="1" x14ac:dyDescent="0.25">
      <c r="A487">
        <v>2010</v>
      </c>
      <c r="B487" t="s">
        <v>2197</v>
      </c>
      <c r="C487" t="s">
        <v>2234</v>
      </c>
      <c r="D487" t="s">
        <v>2248</v>
      </c>
      <c r="E487">
        <v>3.95253715662676</v>
      </c>
      <c r="F487" t="s">
        <v>2200</v>
      </c>
    </row>
    <row r="488" spans="1:6" hidden="1" x14ac:dyDescent="0.25">
      <c r="A488">
        <v>2010</v>
      </c>
      <c r="B488" t="s">
        <v>2197</v>
      </c>
      <c r="C488" t="s">
        <v>2235</v>
      </c>
      <c r="D488" t="s">
        <v>2236</v>
      </c>
      <c r="E488">
        <v>5.3858829014970899</v>
      </c>
      <c r="F488" t="s">
        <v>2200</v>
      </c>
    </row>
    <row r="489" spans="1:6" hidden="1" x14ac:dyDescent="0.25">
      <c r="A489">
        <v>2010</v>
      </c>
      <c r="B489" t="s">
        <v>2197</v>
      </c>
      <c r="C489" t="s">
        <v>2235</v>
      </c>
      <c r="D489" t="s">
        <v>2237</v>
      </c>
      <c r="E489">
        <v>13.357131246203901</v>
      </c>
      <c r="F489" t="s">
        <v>2200</v>
      </c>
    </row>
    <row r="490" spans="1:6" hidden="1" x14ac:dyDescent="0.25">
      <c r="A490">
        <v>2010</v>
      </c>
      <c r="B490" t="s">
        <v>2197</v>
      </c>
      <c r="C490" t="s">
        <v>2235</v>
      </c>
      <c r="D490" t="s">
        <v>2238</v>
      </c>
      <c r="E490">
        <v>3.7657060192813199</v>
      </c>
      <c r="F490" t="s">
        <v>2200</v>
      </c>
    </row>
    <row r="491" spans="1:6" hidden="1" x14ac:dyDescent="0.25">
      <c r="A491">
        <v>2010</v>
      </c>
      <c r="B491" t="s">
        <v>2197</v>
      </c>
      <c r="C491" t="s">
        <v>2235</v>
      </c>
      <c r="D491" t="s">
        <v>2239</v>
      </c>
      <c r="E491">
        <v>7.4316933323671703</v>
      </c>
      <c r="F491" t="s">
        <v>2200</v>
      </c>
    </row>
    <row r="492" spans="1:6" hidden="1" x14ac:dyDescent="0.25">
      <c r="A492">
        <v>2010</v>
      </c>
      <c r="B492" t="s">
        <v>2197</v>
      </c>
      <c r="C492" t="s">
        <v>2235</v>
      </c>
      <c r="D492" t="s">
        <v>2240</v>
      </c>
      <c r="E492">
        <v>3.1624884501783801</v>
      </c>
      <c r="F492" t="s">
        <v>2200</v>
      </c>
    </row>
    <row r="493" spans="1:6" hidden="1" x14ac:dyDescent="0.25">
      <c r="A493">
        <v>2010</v>
      </c>
      <c r="B493" t="s">
        <v>2197</v>
      </c>
      <c r="C493" t="s">
        <v>2235</v>
      </c>
      <c r="D493" t="s">
        <v>2241</v>
      </c>
      <c r="E493">
        <v>6.4487502871554998</v>
      </c>
      <c r="F493" t="s">
        <v>2200</v>
      </c>
    </row>
    <row r="494" spans="1:6" hidden="1" x14ac:dyDescent="0.25">
      <c r="A494">
        <v>2010</v>
      </c>
      <c r="B494" t="s">
        <v>2197</v>
      </c>
      <c r="C494" t="s">
        <v>2235</v>
      </c>
      <c r="D494" t="s">
        <v>2242</v>
      </c>
      <c r="E494" s="184">
        <v>4.0295009653540097E-2</v>
      </c>
      <c r="F494" t="s">
        <v>2200</v>
      </c>
    </row>
    <row r="495" spans="1:6" hidden="1" x14ac:dyDescent="0.25">
      <c r="A495">
        <v>2010</v>
      </c>
      <c r="B495" t="s">
        <v>2197</v>
      </c>
      <c r="C495" t="s">
        <v>2235</v>
      </c>
      <c r="D495" t="s">
        <v>2243</v>
      </c>
      <c r="E495">
        <v>20.6440802046423</v>
      </c>
      <c r="F495" t="s">
        <v>2200</v>
      </c>
    </row>
    <row r="496" spans="1:6" hidden="1" x14ac:dyDescent="0.25">
      <c r="A496">
        <v>2010</v>
      </c>
      <c r="B496" t="s">
        <v>2197</v>
      </c>
      <c r="C496" t="s">
        <v>2235</v>
      </c>
      <c r="D496" t="s">
        <v>2244</v>
      </c>
      <c r="E496">
        <v>6.5250000000000004</v>
      </c>
      <c r="F496" t="s">
        <v>2200</v>
      </c>
    </row>
    <row r="497" spans="1:6" hidden="1" x14ac:dyDescent="0.25">
      <c r="A497">
        <v>2010</v>
      </c>
      <c r="B497" t="s">
        <v>2197</v>
      </c>
      <c r="C497" t="s">
        <v>2235</v>
      </c>
      <c r="D497" t="s">
        <v>2245</v>
      </c>
      <c r="E497">
        <v>6.4270822677411603</v>
      </c>
      <c r="F497" t="s">
        <v>2200</v>
      </c>
    </row>
    <row r="498" spans="1:6" hidden="1" x14ac:dyDescent="0.25">
      <c r="A498">
        <v>2010</v>
      </c>
      <c r="B498" t="s">
        <v>2197</v>
      </c>
      <c r="C498" t="s">
        <v>2235</v>
      </c>
      <c r="D498" t="s">
        <v>2246</v>
      </c>
      <c r="E498">
        <v>2.2670373991448298</v>
      </c>
      <c r="F498" t="s">
        <v>2200</v>
      </c>
    </row>
    <row r="499" spans="1:6" hidden="1" x14ac:dyDescent="0.25">
      <c r="A499">
        <v>2010</v>
      </c>
      <c r="B499" t="s">
        <v>2197</v>
      </c>
      <c r="C499" t="s">
        <v>2235</v>
      </c>
      <c r="D499" t="s">
        <v>2247</v>
      </c>
      <c r="E499">
        <v>2.1696920922262102</v>
      </c>
      <c r="F499" t="s">
        <v>2200</v>
      </c>
    </row>
    <row r="500" spans="1:6" hidden="1" x14ac:dyDescent="0.25">
      <c r="A500">
        <v>2010</v>
      </c>
      <c r="B500" t="s">
        <v>2197</v>
      </c>
      <c r="C500" t="s">
        <v>2235</v>
      </c>
      <c r="D500" t="s">
        <v>2248</v>
      </c>
      <c r="E500">
        <v>13.420536186060399</v>
      </c>
      <c r="F500" t="s">
        <v>2200</v>
      </c>
    </row>
    <row r="501" spans="1:6" hidden="1" x14ac:dyDescent="0.25">
      <c r="A501">
        <v>2010</v>
      </c>
      <c r="B501" t="s">
        <v>2249</v>
      </c>
      <c r="C501" t="s">
        <v>2201</v>
      </c>
      <c r="D501" t="s">
        <v>2199</v>
      </c>
      <c r="E501">
        <v>2.9452409377367399</v>
      </c>
      <c r="F501" t="s">
        <v>2200</v>
      </c>
    </row>
    <row r="502" spans="1:6" hidden="1" x14ac:dyDescent="0.25">
      <c r="A502">
        <v>2010</v>
      </c>
      <c r="B502" t="s">
        <v>2249</v>
      </c>
      <c r="C502" t="s">
        <v>2202</v>
      </c>
      <c r="D502" t="s">
        <v>2199</v>
      </c>
      <c r="E502">
        <v>3.4808746127963599</v>
      </c>
      <c r="F502" t="s">
        <v>2200</v>
      </c>
    </row>
    <row r="503" spans="1:6" hidden="1" x14ac:dyDescent="0.25">
      <c r="A503">
        <v>2010</v>
      </c>
      <c r="B503" t="s">
        <v>2249</v>
      </c>
      <c r="C503" t="s">
        <v>2203</v>
      </c>
      <c r="D503" t="s">
        <v>2199</v>
      </c>
      <c r="E503">
        <v>5.6855137773863103</v>
      </c>
      <c r="F503" t="s">
        <v>2200</v>
      </c>
    </row>
    <row r="504" spans="1:6" hidden="1" x14ac:dyDescent="0.25">
      <c r="A504">
        <v>2010</v>
      </c>
      <c r="B504" t="s">
        <v>2249</v>
      </c>
      <c r="C504" t="s">
        <v>2204</v>
      </c>
      <c r="D504" t="s">
        <v>2199</v>
      </c>
      <c r="E504">
        <v>3.02211913790453</v>
      </c>
      <c r="F504" t="s">
        <v>2200</v>
      </c>
    </row>
    <row r="505" spans="1:6" hidden="1" x14ac:dyDescent="0.25">
      <c r="A505">
        <v>2010</v>
      </c>
      <c r="B505" t="s">
        <v>2249</v>
      </c>
      <c r="C505" t="s">
        <v>2205</v>
      </c>
      <c r="D505" t="s">
        <v>2199</v>
      </c>
      <c r="E505">
        <v>0</v>
      </c>
      <c r="F505" t="s">
        <v>2200</v>
      </c>
    </row>
    <row r="506" spans="1:6" hidden="1" x14ac:dyDescent="0.25">
      <c r="A506">
        <v>2010</v>
      </c>
      <c r="B506" t="s">
        <v>2249</v>
      </c>
      <c r="C506" t="s">
        <v>2206</v>
      </c>
      <c r="D506" t="s">
        <v>2199</v>
      </c>
      <c r="E506">
        <v>5.5863296172994001</v>
      </c>
      <c r="F506" t="s">
        <v>2200</v>
      </c>
    </row>
    <row r="507" spans="1:6" hidden="1" x14ac:dyDescent="0.25">
      <c r="A507">
        <v>2010</v>
      </c>
      <c r="B507" t="s">
        <v>2249</v>
      </c>
      <c r="C507" t="s">
        <v>2207</v>
      </c>
      <c r="D507" t="s">
        <v>2199</v>
      </c>
      <c r="E507">
        <v>3.2020195729151202</v>
      </c>
      <c r="F507" t="s">
        <v>2200</v>
      </c>
    </row>
    <row r="508" spans="1:6" hidden="1" x14ac:dyDescent="0.25">
      <c r="A508">
        <v>2010</v>
      </c>
      <c r="B508" t="s">
        <v>2249</v>
      </c>
      <c r="C508" t="s">
        <v>2208</v>
      </c>
      <c r="D508" t="s">
        <v>2199</v>
      </c>
      <c r="E508">
        <v>6.1526577780341798</v>
      </c>
      <c r="F508" t="s">
        <v>2200</v>
      </c>
    </row>
    <row r="509" spans="1:6" hidden="1" x14ac:dyDescent="0.25">
      <c r="A509">
        <v>2010</v>
      </c>
      <c r="B509" t="s">
        <v>2249</v>
      </c>
      <c r="C509" t="s">
        <v>2209</v>
      </c>
      <c r="D509" t="s">
        <v>2199</v>
      </c>
      <c r="E509">
        <v>0</v>
      </c>
      <c r="F509" t="s">
        <v>2200</v>
      </c>
    </row>
    <row r="510" spans="1:6" hidden="1" x14ac:dyDescent="0.25">
      <c r="A510">
        <v>2010</v>
      </c>
      <c r="B510" t="s">
        <v>2249</v>
      </c>
      <c r="C510" t="s">
        <v>2210</v>
      </c>
      <c r="D510" t="s">
        <v>2199</v>
      </c>
      <c r="E510">
        <v>2.98530141771429</v>
      </c>
      <c r="F510" t="s">
        <v>2200</v>
      </c>
    </row>
    <row r="511" spans="1:6" hidden="1" x14ac:dyDescent="0.25">
      <c r="A511">
        <v>2010</v>
      </c>
      <c r="B511" t="s">
        <v>2249</v>
      </c>
      <c r="C511" t="s">
        <v>2211</v>
      </c>
      <c r="D511" t="s">
        <v>2199</v>
      </c>
      <c r="E511">
        <v>8.8364680420325108</v>
      </c>
      <c r="F511" t="s">
        <v>2200</v>
      </c>
    </row>
    <row r="512" spans="1:6" hidden="1" x14ac:dyDescent="0.25">
      <c r="A512">
        <v>2010</v>
      </c>
      <c r="B512" t="s">
        <v>2249</v>
      </c>
      <c r="C512" t="s">
        <v>2212</v>
      </c>
      <c r="D512" t="s">
        <v>2199</v>
      </c>
      <c r="E512">
        <v>8.1315986800030995</v>
      </c>
      <c r="F512" t="s">
        <v>2200</v>
      </c>
    </row>
    <row r="513" spans="1:6" hidden="1" x14ac:dyDescent="0.25">
      <c r="A513">
        <v>2010</v>
      </c>
      <c r="B513" t="s">
        <v>2249</v>
      </c>
      <c r="C513" t="s">
        <v>2213</v>
      </c>
      <c r="D513" t="s">
        <v>2199</v>
      </c>
      <c r="E513">
        <v>5.3022536411151604</v>
      </c>
      <c r="F513" t="s">
        <v>2200</v>
      </c>
    </row>
    <row r="514" spans="1:6" hidden="1" x14ac:dyDescent="0.25">
      <c r="A514">
        <v>2010</v>
      </c>
      <c r="B514" t="s">
        <v>2249</v>
      </c>
      <c r="C514" t="s">
        <v>2214</v>
      </c>
      <c r="D514" t="s">
        <v>2199</v>
      </c>
      <c r="E514">
        <v>5.7836179548476796</v>
      </c>
      <c r="F514" t="s">
        <v>2200</v>
      </c>
    </row>
    <row r="515" spans="1:6" hidden="1" x14ac:dyDescent="0.25">
      <c r="A515">
        <v>2010</v>
      </c>
      <c r="B515" t="s">
        <v>2249</v>
      </c>
      <c r="C515" t="s">
        <v>2215</v>
      </c>
      <c r="D515" t="s">
        <v>2199</v>
      </c>
      <c r="E515">
        <v>0</v>
      </c>
      <c r="F515" t="s">
        <v>2200</v>
      </c>
    </row>
    <row r="516" spans="1:6" hidden="1" x14ac:dyDescent="0.25">
      <c r="A516">
        <v>2010</v>
      </c>
      <c r="B516" t="s">
        <v>2249</v>
      </c>
      <c r="C516" t="s">
        <v>2216</v>
      </c>
      <c r="D516" t="s">
        <v>2199</v>
      </c>
      <c r="E516">
        <v>3.01404367333895</v>
      </c>
      <c r="F516" t="s">
        <v>2200</v>
      </c>
    </row>
    <row r="517" spans="1:6" hidden="1" x14ac:dyDescent="0.25">
      <c r="A517">
        <v>2010</v>
      </c>
      <c r="B517" t="s">
        <v>2249</v>
      </c>
      <c r="C517" t="s">
        <v>2217</v>
      </c>
      <c r="D517" t="s">
        <v>2199</v>
      </c>
      <c r="E517">
        <v>5.1479956878725996</v>
      </c>
      <c r="F517" t="s">
        <v>2200</v>
      </c>
    </row>
    <row r="518" spans="1:6" hidden="1" x14ac:dyDescent="0.25">
      <c r="A518">
        <v>2010</v>
      </c>
      <c r="B518" t="s">
        <v>2249</v>
      </c>
      <c r="C518" t="s">
        <v>2218</v>
      </c>
      <c r="D518" t="s">
        <v>2199</v>
      </c>
      <c r="E518">
        <v>0</v>
      </c>
      <c r="F518" t="s">
        <v>2200</v>
      </c>
    </row>
    <row r="519" spans="1:6" hidden="1" x14ac:dyDescent="0.25">
      <c r="A519">
        <v>2010</v>
      </c>
      <c r="B519" t="s">
        <v>2249</v>
      </c>
      <c r="C519" t="s">
        <v>2219</v>
      </c>
      <c r="D519" t="s">
        <v>2199</v>
      </c>
      <c r="E519">
        <v>7.6293333596751403</v>
      </c>
      <c r="F519" t="s">
        <v>2200</v>
      </c>
    </row>
    <row r="520" spans="1:6" hidden="1" x14ac:dyDescent="0.25">
      <c r="A520">
        <v>2010</v>
      </c>
      <c r="B520" t="s">
        <v>2249</v>
      </c>
      <c r="C520" t="s">
        <v>2220</v>
      </c>
      <c r="D520" t="s">
        <v>2199</v>
      </c>
      <c r="E520">
        <v>2.3928557759457201</v>
      </c>
      <c r="F520" t="s">
        <v>2200</v>
      </c>
    </row>
    <row r="521" spans="1:6" hidden="1" x14ac:dyDescent="0.25">
      <c r="A521">
        <v>2010</v>
      </c>
      <c r="B521" t="s">
        <v>2249</v>
      </c>
      <c r="C521" t="s">
        <v>2221</v>
      </c>
      <c r="D521" t="s">
        <v>2199</v>
      </c>
      <c r="E521">
        <v>6.9188905799972096</v>
      </c>
      <c r="F521" t="s">
        <v>2200</v>
      </c>
    </row>
    <row r="522" spans="1:6" hidden="1" x14ac:dyDescent="0.25">
      <c r="A522">
        <v>2010</v>
      </c>
      <c r="B522" t="s">
        <v>2249</v>
      </c>
      <c r="C522" t="s">
        <v>2222</v>
      </c>
      <c r="D522" t="s">
        <v>2199</v>
      </c>
      <c r="E522">
        <v>2.43467871388044</v>
      </c>
      <c r="F522" t="s">
        <v>2200</v>
      </c>
    </row>
    <row r="523" spans="1:6" hidden="1" x14ac:dyDescent="0.25">
      <c r="A523">
        <v>2010</v>
      </c>
      <c r="B523" t="s">
        <v>2249</v>
      </c>
      <c r="C523" t="s">
        <v>2223</v>
      </c>
      <c r="D523" t="s">
        <v>2199</v>
      </c>
      <c r="E523">
        <v>5.6693901543398502</v>
      </c>
      <c r="F523" t="s">
        <v>2200</v>
      </c>
    </row>
    <row r="524" spans="1:6" hidden="1" x14ac:dyDescent="0.25">
      <c r="A524">
        <v>2010</v>
      </c>
      <c r="B524" t="s">
        <v>2249</v>
      </c>
      <c r="C524" t="s">
        <v>2224</v>
      </c>
      <c r="D524" t="s">
        <v>2199</v>
      </c>
      <c r="E524">
        <v>3.4808746127963599</v>
      </c>
      <c r="F524" t="s">
        <v>2200</v>
      </c>
    </row>
    <row r="525" spans="1:6" hidden="1" x14ac:dyDescent="0.25">
      <c r="A525">
        <v>2010</v>
      </c>
      <c r="B525" t="s">
        <v>2249</v>
      </c>
      <c r="C525" t="s">
        <v>2225</v>
      </c>
      <c r="D525" t="s">
        <v>2199</v>
      </c>
      <c r="E525">
        <v>0</v>
      </c>
      <c r="F525" t="s">
        <v>2200</v>
      </c>
    </row>
    <row r="526" spans="1:6" hidden="1" x14ac:dyDescent="0.25">
      <c r="A526">
        <v>2010</v>
      </c>
      <c r="B526" t="s">
        <v>2249</v>
      </c>
      <c r="C526" t="s">
        <v>2226</v>
      </c>
      <c r="D526" t="s">
        <v>2199</v>
      </c>
      <c r="E526">
        <v>8.5056438325243704</v>
      </c>
      <c r="F526" t="s">
        <v>2200</v>
      </c>
    </row>
    <row r="527" spans="1:6" hidden="1" x14ac:dyDescent="0.25">
      <c r="A527">
        <v>2010</v>
      </c>
      <c r="B527" t="s">
        <v>2249</v>
      </c>
      <c r="C527" t="s">
        <v>2227</v>
      </c>
      <c r="D527" t="s">
        <v>2199</v>
      </c>
      <c r="E527">
        <v>7.2363533856876598</v>
      </c>
      <c r="F527" t="s">
        <v>2200</v>
      </c>
    </row>
    <row r="528" spans="1:6" hidden="1" x14ac:dyDescent="0.25">
      <c r="A528">
        <v>2010</v>
      </c>
      <c r="B528" t="s">
        <v>2249</v>
      </c>
      <c r="C528" t="s">
        <v>2228</v>
      </c>
      <c r="D528" t="s">
        <v>2199</v>
      </c>
      <c r="E528">
        <v>3.81896584124758</v>
      </c>
      <c r="F528" t="s">
        <v>2200</v>
      </c>
    </row>
    <row r="529" spans="1:6" hidden="1" x14ac:dyDescent="0.25">
      <c r="A529">
        <v>2010</v>
      </c>
      <c r="B529" t="s">
        <v>2249</v>
      </c>
      <c r="C529" t="s">
        <v>2229</v>
      </c>
      <c r="D529" t="s">
        <v>2199</v>
      </c>
      <c r="E529">
        <v>4.9221016944265097</v>
      </c>
      <c r="F529" t="s">
        <v>2200</v>
      </c>
    </row>
    <row r="530" spans="1:6" hidden="1" x14ac:dyDescent="0.25">
      <c r="A530">
        <v>2010</v>
      </c>
      <c r="B530" t="s">
        <v>2249</v>
      </c>
      <c r="C530" t="s">
        <v>2230</v>
      </c>
      <c r="D530" t="s">
        <v>2199</v>
      </c>
      <c r="E530">
        <v>2.63746880524796</v>
      </c>
      <c r="F530" t="s">
        <v>2200</v>
      </c>
    </row>
    <row r="531" spans="1:6" hidden="1" x14ac:dyDescent="0.25">
      <c r="A531">
        <v>2010</v>
      </c>
      <c r="B531" t="s">
        <v>2249</v>
      </c>
      <c r="C531" t="s">
        <v>2231</v>
      </c>
      <c r="D531" t="s">
        <v>2199</v>
      </c>
      <c r="E531">
        <v>3.4805701188954199</v>
      </c>
      <c r="F531" t="s">
        <v>2200</v>
      </c>
    </row>
    <row r="532" spans="1:6" hidden="1" x14ac:dyDescent="0.25">
      <c r="A532">
        <v>2010</v>
      </c>
      <c r="B532" t="s">
        <v>2249</v>
      </c>
      <c r="C532" t="s">
        <v>2232</v>
      </c>
      <c r="D532" t="s">
        <v>2199</v>
      </c>
      <c r="E532">
        <v>7.2363533856876598</v>
      </c>
      <c r="F532" t="s">
        <v>2200</v>
      </c>
    </row>
    <row r="533" spans="1:6" hidden="1" x14ac:dyDescent="0.25">
      <c r="A533">
        <v>2010</v>
      </c>
      <c r="B533" t="s">
        <v>2249</v>
      </c>
      <c r="C533" t="s">
        <v>2233</v>
      </c>
      <c r="D533" t="s">
        <v>2199</v>
      </c>
      <c r="E533">
        <v>3.5853183771416801</v>
      </c>
      <c r="F533" t="s">
        <v>2200</v>
      </c>
    </row>
    <row r="534" spans="1:6" hidden="1" x14ac:dyDescent="0.25">
      <c r="A534">
        <v>2010</v>
      </c>
      <c r="B534" t="s">
        <v>2249</v>
      </c>
      <c r="C534" t="s">
        <v>2234</v>
      </c>
      <c r="D534" t="s">
        <v>2199</v>
      </c>
      <c r="E534">
        <v>3.0772526052110201</v>
      </c>
      <c r="F534" t="s">
        <v>2200</v>
      </c>
    </row>
    <row r="535" spans="1:6" hidden="1" x14ac:dyDescent="0.25">
      <c r="A535">
        <v>2010</v>
      </c>
      <c r="B535" t="s">
        <v>2249</v>
      </c>
      <c r="C535" t="s">
        <v>2235</v>
      </c>
      <c r="D535" t="s">
        <v>2199</v>
      </c>
      <c r="E535">
        <v>7.7041431933181199</v>
      </c>
      <c r="F535" t="s">
        <v>2200</v>
      </c>
    </row>
    <row r="536" spans="1:6" hidden="1" x14ac:dyDescent="0.25">
      <c r="A536">
        <v>2010</v>
      </c>
      <c r="B536" t="s">
        <v>2249</v>
      </c>
      <c r="C536" t="s">
        <v>2201</v>
      </c>
      <c r="D536" t="s">
        <v>2236</v>
      </c>
      <c r="E536">
        <v>2.6202709288365602</v>
      </c>
      <c r="F536" t="s">
        <v>2200</v>
      </c>
    </row>
    <row r="537" spans="1:6" hidden="1" x14ac:dyDescent="0.25">
      <c r="A537">
        <v>2010</v>
      </c>
      <c r="B537" t="s">
        <v>2249</v>
      </c>
      <c r="C537" t="s">
        <v>2201</v>
      </c>
      <c r="D537" t="s">
        <v>2237</v>
      </c>
      <c r="E537">
        <v>15.678711084742201</v>
      </c>
      <c r="F537" t="s">
        <v>2200</v>
      </c>
    </row>
    <row r="538" spans="1:6" hidden="1" x14ac:dyDescent="0.25">
      <c r="A538">
        <v>2010</v>
      </c>
      <c r="B538" t="s">
        <v>2249</v>
      </c>
      <c r="C538" t="s">
        <v>2201</v>
      </c>
      <c r="D538" t="s">
        <v>2238</v>
      </c>
      <c r="E538">
        <v>4.3227005631487403</v>
      </c>
      <c r="F538" t="s">
        <v>2200</v>
      </c>
    </row>
    <row r="539" spans="1:6" hidden="1" x14ac:dyDescent="0.25">
      <c r="A539">
        <v>2010</v>
      </c>
      <c r="B539" t="s">
        <v>2249</v>
      </c>
      <c r="C539" t="s">
        <v>2201</v>
      </c>
      <c r="D539" t="s">
        <v>2250</v>
      </c>
      <c r="E539">
        <v>6.6904657168081902</v>
      </c>
      <c r="F539" t="s">
        <v>2200</v>
      </c>
    </row>
    <row r="540" spans="1:6" hidden="1" x14ac:dyDescent="0.25">
      <c r="A540">
        <v>2010</v>
      </c>
      <c r="B540" t="s">
        <v>2249</v>
      </c>
      <c r="C540" t="s">
        <v>2201</v>
      </c>
      <c r="D540" t="s">
        <v>2251</v>
      </c>
      <c r="E540">
        <v>7.6870527446153396</v>
      </c>
      <c r="F540" t="s">
        <v>2200</v>
      </c>
    </row>
    <row r="541" spans="1:6" hidden="1" x14ac:dyDescent="0.25">
      <c r="A541">
        <v>2010</v>
      </c>
      <c r="B541" t="s">
        <v>2249</v>
      </c>
      <c r="C541" t="s">
        <v>2201</v>
      </c>
      <c r="D541" t="s">
        <v>2239</v>
      </c>
      <c r="E541">
        <v>2.6253618057136898</v>
      </c>
      <c r="F541" t="s">
        <v>2200</v>
      </c>
    </row>
    <row r="542" spans="1:6" hidden="1" x14ac:dyDescent="0.25">
      <c r="A542">
        <v>2010</v>
      </c>
      <c r="B542" t="s">
        <v>2249</v>
      </c>
      <c r="C542" t="s">
        <v>2201</v>
      </c>
      <c r="D542" t="s">
        <v>2240</v>
      </c>
      <c r="E542">
        <v>2.7545950986829499</v>
      </c>
      <c r="F542" t="s">
        <v>2200</v>
      </c>
    </row>
    <row r="543" spans="1:6" hidden="1" x14ac:dyDescent="0.25">
      <c r="A543">
        <v>2010</v>
      </c>
      <c r="B543" t="s">
        <v>2249</v>
      </c>
      <c r="C543" t="s">
        <v>2201</v>
      </c>
      <c r="D543" t="s">
        <v>2241</v>
      </c>
      <c r="E543">
        <v>3.8799748647009</v>
      </c>
      <c r="F543" t="s">
        <v>2200</v>
      </c>
    </row>
    <row r="544" spans="1:6" hidden="1" x14ac:dyDescent="0.25">
      <c r="A544">
        <v>2010</v>
      </c>
      <c r="B544" t="s">
        <v>2249</v>
      </c>
      <c r="C544" t="s">
        <v>2201</v>
      </c>
      <c r="D544" t="s">
        <v>2242</v>
      </c>
      <c r="E544">
        <v>0.16142258534909701</v>
      </c>
      <c r="F544" t="s">
        <v>2200</v>
      </c>
    </row>
    <row r="545" spans="1:6" hidden="1" x14ac:dyDescent="0.25">
      <c r="A545">
        <v>2010</v>
      </c>
      <c r="B545" t="s">
        <v>2249</v>
      </c>
      <c r="C545" t="s">
        <v>2201</v>
      </c>
      <c r="D545" t="s">
        <v>2243</v>
      </c>
      <c r="E545">
        <v>24.2758603547226</v>
      </c>
      <c r="F545" t="s">
        <v>2200</v>
      </c>
    </row>
    <row r="546" spans="1:6" hidden="1" x14ac:dyDescent="0.25">
      <c r="A546">
        <v>2010</v>
      </c>
      <c r="B546" t="s">
        <v>2249</v>
      </c>
      <c r="C546" t="s">
        <v>2201</v>
      </c>
      <c r="D546" t="s">
        <v>2244</v>
      </c>
      <c r="E546">
        <v>6.5250000000000004</v>
      </c>
      <c r="F546" t="s">
        <v>2200</v>
      </c>
    </row>
    <row r="547" spans="1:6" hidden="1" x14ac:dyDescent="0.25">
      <c r="A547">
        <v>2010</v>
      </c>
      <c r="B547" t="s">
        <v>2249</v>
      </c>
      <c r="C547" t="s">
        <v>2201</v>
      </c>
      <c r="D547" t="s">
        <v>2245</v>
      </c>
      <c r="E547">
        <v>1.8783220197135999</v>
      </c>
      <c r="F547" t="s">
        <v>2200</v>
      </c>
    </row>
    <row r="548" spans="1:6" hidden="1" x14ac:dyDescent="0.25">
      <c r="A548">
        <v>2010</v>
      </c>
      <c r="B548" t="s">
        <v>2249</v>
      </c>
      <c r="C548" t="s">
        <v>2201</v>
      </c>
      <c r="D548" t="s">
        <v>2246</v>
      </c>
      <c r="E548">
        <v>1.9463607719129701</v>
      </c>
      <c r="F548" t="s">
        <v>2200</v>
      </c>
    </row>
    <row r="549" spans="1:6" hidden="1" x14ac:dyDescent="0.25">
      <c r="A549">
        <v>2010</v>
      </c>
      <c r="B549" t="s">
        <v>2249</v>
      </c>
      <c r="C549" t="s">
        <v>2201</v>
      </c>
      <c r="D549" t="s">
        <v>2247</v>
      </c>
      <c r="E549">
        <v>1.7451986103199699</v>
      </c>
      <c r="F549" t="s">
        <v>2200</v>
      </c>
    </row>
    <row r="550" spans="1:6" hidden="1" x14ac:dyDescent="0.25">
      <c r="A550">
        <v>2010</v>
      </c>
      <c r="B550" t="s">
        <v>2249</v>
      </c>
      <c r="C550" t="s">
        <v>2201</v>
      </c>
      <c r="D550" t="s">
        <v>2248</v>
      </c>
      <c r="E550">
        <v>3.6249116607773799</v>
      </c>
      <c r="F550" t="s">
        <v>2200</v>
      </c>
    </row>
    <row r="551" spans="1:6" hidden="1" x14ac:dyDescent="0.25">
      <c r="A551">
        <v>2010</v>
      </c>
      <c r="B551" t="s">
        <v>2249</v>
      </c>
      <c r="C551" t="s">
        <v>2198</v>
      </c>
      <c r="D551" t="s">
        <v>2236</v>
      </c>
      <c r="E551">
        <v>7.5441090694895898</v>
      </c>
      <c r="F551" t="s">
        <v>2200</v>
      </c>
    </row>
    <row r="552" spans="1:6" hidden="1" x14ac:dyDescent="0.25">
      <c r="A552">
        <v>2010</v>
      </c>
      <c r="B552" t="s">
        <v>2249</v>
      </c>
      <c r="C552" t="s">
        <v>2198</v>
      </c>
      <c r="D552" t="s">
        <v>2237</v>
      </c>
      <c r="E552">
        <v>12.5048546315272</v>
      </c>
      <c r="F552" t="s">
        <v>2200</v>
      </c>
    </row>
    <row r="553" spans="1:6" hidden="1" x14ac:dyDescent="0.25">
      <c r="A553">
        <v>2010</v>
      </c>
      <c r="B553" t="s">
        <v>2249</v>
      </c>
      <c r="C553" t="s">
        <v>2198</v>
      </c>
      <c r="D553" t="s">
        <v>2238</v>
      </c>
      <c r="E553">
        <v>3.7313424360020302</v>
      </c>
      <c r="F553" t="s">
        <v>2200</v>
      </c>
    </row>
    <row r="554" spans="1:6" hidden="1" x14ac:dyDescent="0.25">
      <c r="A554">
        <v>2010</v>
      </c>
      <c r="B554" t="s">
        <v>2249</v>
      </c>
      <c r="C554" t="s">
        <v>2198</v>
      </c>
      <c r="D554" t="s">
        <v>2250</v>
      </c>
      <c r="E554">
        <v>9.4600718124548706</v>
      </c>
      <c r="F554" t="s">
        <v>2200</v>
      </c>
    </row>
    <row r="555" spans="1:6" hidden="1" x14ac:dyDescent="0.25">
      <c r="A555">
        <v>2010</v>
      </c>
      <c r="B555" t="s">
        <v>2249</v>
      </c>
      <c r="C555" t="s">
        <v>2198</v>
      </c>
      <c r="D555" t="s">
        <v>2251</v>
      </c>
      <c r="E555">
        <v>0</v>
      </c>
      <c r="F555" t="s">
        <v>2200</v>
      </c>
    </row>
    <row r="556" spans="1:6" hidden="1" x14ac:dyDescent="0.25">
      <c r="A556">
        <v>2010</v>
      </c>
      <c r="B556" t="s">
        <v>2249</v>
      </c>
      <c r="C556" t="s">
        <v>2198</v>
      </c>
      <c r="D556" t="s">
        <v>2239</v>
      </c>
      <c r="E556">
        <v>6.0649732351470398</v>
      </c>
      <c r="F556" t="s">
        <v>2200</v>
      </c>
    </row>
    <row r="557" spans="1:6" hidden="1" x14ac:dyDescent="0.25">
      <c r="A557">
        <v>2010</v>
      </c>
      <c r="B557" t="s">
        <v>2249</v>
      </c>
      <c r="C557" t="s">
        <v>2198</v>
      </c>
      <c r="D557" t="s">
        <v>2240</v>
      </c>
      <c r="E557">
        <v>3.4616844075918198</v>
      </c>
      <c r="F557" t="s">
        <v>2200</v>
      </c>
    </row>
    <row r="558" spans="1:6" hidden="1" x14ac:dyDescent="0.25">
      <c r="A558">
        <v>2010</v>
      </c>
      <c r="B558" t="s">
        <v>2249</v>
      </c>
      <c r="C558" t="s">
        <v>2198</v>
      </c>
      <c r="D558" t="s">
        <v>2241</v>
      </c>
      <c r="E558">
        <v>6.0805788535832201</v>
      </c>
      <c r="F558" t="s">
        <v>2200</v>
      </c>
    </row>
    <row r="559" spans="1:6" hidden="1" x14ac:dyDescent="0.25">
      <c r="A559">
        <v>2010</v>
      </c>
      <c r="B559" t="s">
        <v>2249</v>
      </c>
      <c r="C559" t="s">
        <v>2198</v>
      </c>
      <c r="D559" t="s">
        <v>2242</v>
      </c>
      <c r="E559">
        <v>0.17302990651542799</v>
      </c>
      <c r="F559" t="s">
        <v>2200</v>
      </c>
    </row>
    <row r="560" spans="1:6" hidden="1" x14ac:dyDescent="0.25">
      <c r="A560">
        <v>2010</v>
      </c>
      <c r="B560" t="s">
        <v>2249</v>
      </c>
      <c r="C560" t="s">
        <v>2198</v>
      </c>
      <c r="D560" t="s">
        <v>2243</v>
      </c>
      <c r="E560">
        <v>20.462753558783199</v>
      </c>
      <c r="F560" t="s">
        <v>2200</v>
      </c>
    </row>
    <row r="561" spans="1:6" hidden="1" x14ac:dyDescent="0.25">
      <c r="A561">
        <v>2010</v>
      </c>
      <c r="B561" t="s">
        <v>2249</v>
      </c>
      <c r="C561" t="s">
        <v>2198</v>
      </c>
      <c r="D561" t="s">
        <v>2244</v>
      </c>
      <c r="E561">
        <v>6.5250000000000004</v>
      </c>
      <c r="F561" t="s">
        <v>2200</v>
      </c>
    </row>
    <row r="562" spans="1:6" hidden="1" x14ac:dyDescent="0.25">
      <c r="A562">
        <v>2010</v>
      </c>
      <c r="B562" t="s">
        <v>2249</v>
      </c>
      <c r="C562" t="s">
        <v>2198</v>
      </c>
      <c r="D562" t="s">
        <v>2245</v>
      </c>
      <c r="E562">
        <v>4.9578779983789296</v>
      </c>
      <c r="F562" t="s">
        <v>2200</v>
      </c>
    </row>
    <row r="563" spans="1:6" hidden="1" x14ac:dyDescent="0.25">
      <c r="A563">
        <v>2010</v>
      </c>
      <c r="B563" t="s">
        <v>2249</v>
      </c>
      <c r="C563" t="s">
        <v>2198</v>
      </c>
      <c r="D563" t="s">
        <v>2246</v>
      </c>
      <c r="E563">
        <v>2.8214183464343501</v>
      </c>
      <c r="F563" t="s">
        <v>2200</v>
      </c>
    </row>
    <row r="564" spans="1:6" hidden="1" x14ac:dyDescent="0.25">
      <c r="A564">
        <v>2010</v>
      </c>
      <c r="B564" t="s">
        <v>2249</v>
      </c>
      <c r="C564" t="s">
        <v>2198</v>
      </c>
      <c r="D564" t="s">
        <v>2247</v>
      </c>
      <c r="E564">
        <v>2.5036329794538101</v>
      </c>
      <c r="F564" t="s">
        <v>2200</v>
      </c>
    </row>
    <row r="565" spans="1:6" hidden="1" x14ac:dyDescent="0.25">
      <c r="A565">
        <v>2010</v>
      </c>
      <c r="B565" t="s">
        <v>2249</v>
      </c>
      <c r="C565" t="s">
        <v>2198</v>
      </c>
      <c r="D565" t="s">
        <v>2248</v>
      </c>
      <c r="E565">
        <v>10.385697296161799</v>
      </c>
      <c r="F565" t="s">
        <v>2200</v>
      </c>
    </row>
    <row r="566" spans="1:6" hidden="1" x14ac:dyDescent="0.25">
      <c r="A566">
        <v>2010</v>
      </c>
      <c r="B566" t="s">
        <v>2249</v>
      </c>
      <c r="C566" t="s">
        <v>2202</v>
      </c>
      <c r="D566" t="s">
        <v>2236</v>
      </c>
      <c r="E566">
        <v>2.9474278814161998</v>
      </c>
      <c r="F566" t="s">
        <v>2200</v>
      </c>
    </row>
    <row r="567" spans="1:6" hidden="1" x14ac:dyDescent="0.25">
      <c r="A567">
        <v>2010</v>
      </c>
      <c r="B567" t="s">
        <v>2249</v>
      </c>
      <c r="C567" t="s">
        <v>2202</v>
      </c>
      <c r="D567" t="s">
        <v>2237</v>
      </c>
      <c r="E567">
        <v>15.4425578525472</v>
      </c>
      <c r="F567" t="s">
        <v>2200</v>
      </c>
    </row>
    <row r="568" spans="1:6" hidden="1" x14ac:dyDescent="0.25">
      <c r="A568">
        <v>2010</v>
      </c>
      <c r="B568" t="s">
        <v>2249</v>
      </c>
      <c r="C568" t="s">
        <v>2202</v>
      </c>
      <c r="D568" t="s">
        <v>2238</v>
      </c>
      <c r="E568">
        <v>5.0657973172360498</v>
      </c>
      <c r="F568" t="s">
        <v>2200</v>
      </c>
    </row>
    <row r="569" spans="1:6" hidden="1" x14ac:dyDescent="0.25">
      <c r="A569">
        <v>2010</v>
      </c>
      <c r="B569" t="s">
        <v>2249</v>
      </c>
      <c r="C569" t="s">
        <v>2202</v>
      </c>
      <c r="D569" t="s">
        <v>2250</v>
      </c>
      <c r="E569">
        <v>7.1864419081664304</v>
      </c>
      <c r="F569" t="s">
        <v>2200</v>
      </c>
    </row>
    <row r="570" spans="1:6" hidden="1" x14ac:dyDescent="0.25">
      <c r="A570">
        <v>2010</v>
      </c>
      <c r="B570" t="s">
        <v>2249</v>
      </c>
      <c r="C570" t="s">
        <v>2202</v>
      </c>
      <c r="D570" t="s">
        <v>2251</v>
      </c>
      <c r="E570">
        <v>8.8474202878450203</v>
      </c>
      <c r="F570" t="s">
        <v>2200</v>
      </c>
    </row>
    <row r="571" spans="1:6" hidden="1" x14ac:dyDescent="0.25">
      <c r="A571">
        <v>2010</v>
      </c>
      <c r="B571" t="s">
        <v>2249</v>
      </c>
      <c r="C571" t="s">
        <v>2202</v>
      </c>
      <c r="D571" t="s">
        <v>2239</v>
      </c>
      <c r="E571">
        <v>2.5541853792980098</v>
      </c>
      <c r="F571" t="s">
        <v>2200</v>
      </c>
    </row>
    <row r="572" spans="1:6" hidden="1" x14ac:dyDescent="0.25">
      <c r="A572">
        <v>2010</v>
      </c>
      <c r="B572" t="s">
        <v>2249</v>
      </c>
      <c r="C572" t="s">
        <v>2202</v>
      </c>
      <c r="D572" t="s">
        <v>2240</v>
      </c>
      <c r="E572">
        <v>2.8914937685243798</v>
      </c>
      <c r="F572" t="s">
        <v>2200</v>
      </c>
    </row>
    <row r="573" spans="1:6" hidden="1" x14ac:dyDescent="0.25">
      <c r="A573">
        <v>2010</v>
      </c>
      <c r="B573" t="s">
        <v>2249</v>
      </c>
      <c r="C573" t="s">
        <v>2202</v>
      </c>
      <c r="D573" t="s">
        <v>2241</v>
      </c>
      <c r="E573">
        <v>3.9434188883503798</v>
      </c>
      <c r="F573" t="s">
        <v>2200</v>
      </c>
    </row>
    <row r="574" spans="1:6" hidden="1" x14ac:dyDescent="0.25">
      <c r="A574">
        <v>2010</v>
      </c>
      <c r="B574" t="s">
        <v>2249</v>
      </c>
      <c r="C574" t="s">
        <v>2202</v>
      </c>
      <c r="D574" t="s">
        <v>2242</v>
      </c>
      <c r="E574" s="184">
        <v>1.9800372023479298E-2</v>
      </c>
      <c r="F574" t="s">
        <v>2200</v>
      </c>
    </row>
    <row r="575" spans="1:6" hidden="1" x14ac:dyDescent="0.25">
      <c r="A575">
        <v>2010</v>
      </c>
      <c r="B575" t="s">
        <v>2249</v>
      </c>
      <c r="C575" t="s">
        <v>2202</v>
      </c>
      <c r="D575" t="s">
        <v>2243</v>
      </c>
      <c r="E575">
        <v>24.2758603547226</v>
      </c>
      <c r="F575" t="s">
        <v>2200</v>
      </c>
    </row>
    <row r="576" spans="1:6" hidden="1" x14ac:dyDescent="0.25">
      <c r="A576">
        <v>2010</v>
      </c>
      <c r="B576" t="s">
        <v>2249</v>
      </c>
      <c r="C576" t="s">
        <v>2202</v>
      </c>
      <c r="D576" t="s">
        <v>2244</v>
      </c>
      <c r="E576">
        <v>6.5250000000000004</v>
      </c>
      <c r="F576" t="s">
        <v>2200</v>
      </c>
    </row>
    <row r="577" spans="1:6" hidden="1" x14ac:dyDescent="0.25">
      <c r="A577">
        <v>2010</v>
      </c>
      <c r="B577" t="s">
        <v>2249</v>
      </c>
      <c r="C577" t="s">
        <v>2202</v>
      </c>
      <c r="D577" t="s">
        <v>2245</v>
      </c>
      <c r="E577">
        <v>1.8783220197135999</v>
      </c>
      <c r="F577" t="s">
        <v>2200</v>
      </c>
    </row>
    <row r="578" spans="1:6" hidden="1" x14ac:dyDescent="0.25">
      <c r="A578">
        <v>2010</v>
      </c>
      <c r="B578" t="s">
        <v>2249</v>
      </c>
      <c r="C578" t="s">
        <v>2202</v>
      </c>
      <c r="D578" t="s">
        <v>2246</v>
      </c>
      <c r="E578">
        <v>1.9463607719129701</v>
      </c>
      <c r="F578" t="s">
        <v>2200</v>
      </c>
    </row>
    <row r="579" spans="1:6" hidden="1" x14ac:dyDescent="0.25">
      <c r="A579">
        <v>2010</v>
      </c>
      <c r="B579" t="s">
        <v>2249</v>
      </c>
      <c r="C579" t="s">
        <v>2202</v>
      </c>
      <c r="D579" t="s">
        <v>2247</v>
      </c>
      <c r="E579">
        <v>1.7451986103199699</v>
      </c>
      <c r="F579" t="s">
        <v>2200</v>
      </c>
    </row>
    <row r="580" spans="1:6" hidden="1" x14ac:dyDescent="0.25">
      <c r="A580">
        <v>2010</v>
      </c>
      <c r="B580" t="s">
        <v>2249</v>
      </c>
      <c r="C580" t="s">
        <v>2202</v>
      </c>
      <c r="D580" t="s">
        <v>2248</v>
      </c>
      <c r="E580">
        <v>3.6249116607773799</v>
      </c>
      <c r="F580" t="s">
        <v>2200</v>
      </c>
    </row>
    <row r="581" spans="1:6" hidden="1" x14ac:dyDescent="0.25">
      <c r="A581">
        <v>2010</v>
      </c>
      <c r="B581" t="s">
        <v>2249</v>
      </c>
      <c r="C581" t="s">
        <v>2203</v>
      </c>
      <c r="D581" t="s">
        <v>2236</v>
      </c>
      <c r="E581">
        <v>4.6597193188901196</v>
      </c>
      <c r="F581" t="s">
        <v>2200</v>
      </c>
    </row>
    <row r="582" spans="1:6" hidden="1" x14ac:dyDescent="0.25">
      <c r="A582">
        <v>2010</v>
      </c>
      <c r="B582" t="s">
        <v>2249</v>
      </c>
      <c r="C582" t="s">
        <v>2203</v>
      </c>
      <c r="D582" t="s">
        <v>2237</v>
      </c>
      <c r="E582">
        <v>12.146387591143499</v>
      </c>
      <c r="F582" t="s">
        <v>2200</v>
      </c>
    </row>
    <row r="583" spans="1:6" hidden="1" x14ac:dyDescent="0.25">
      <c r="A583">
        <v>2010</v>
      </c>
      <c r="B583" t="s">
        <v>2249</v>
      </c>
      <c r="C583" t="s">
        <v>2203</v>
      </c>
      <c r="D583" t="s">
        <v>2238</v>
      </c>
      <c r="E583">
        <v>3.7483714471093998</v>
      </c>
      <c r="F583" t="s">
        <v>2200</v>
      </c>
    </row>
    <row r="584" spans="1:6" hidden="1" x14ac:dyDescent="0.25">
      <c r="A584">
        <v>2010</v>
      </c>
      <c r="B584" t="s">
        <v>2249</v>
      </c>
      <c r="C584" t="s">
        <v>2203</v>
      </c>
      <c r="D584" t="s">
        <v>2250</v>
      </c>
      <c r="E584">
        <v>9.7587128003080199</v>
      </c>
      <c r="F584" t="s">
        <v>2200</v>
      </c>
    </row>
    <row r="585" spans="1:6" hidden="1" x14ac:dyDescent="0.25">
      <c r="A585">
        <v>2010</v>
      </c>
      <c r="B585" t="s">
        <v>2249</v>
      </c>
      <c r="C585" t="s">
        <v>2203</v>
      </c>
      <c r="D585" t="s">
        <v>2251</v>
      </c>
      <c r="E585">
        <v>0</v>
      </c>
      <c r="F585" t="s">
        <v>2200</v>
      </c>
    </row>
    <row r="586" spans="1:6" hidden="1" x14ac:dyDescent="0.25">
      <c r="A586">
        <v>2010</v>
      </c>
      <c r="B586" t="s">
        <v>2249</v>
      </c>
      <c r="C586" t="s">
        <v>2203</v>
      </c>
      <c r="D586" t="s">
        <v>2239</v>
      </c>
      <c r="E586">
        <v>6.1963849207333599</v>
      </c>
      <c r="F586" t="s">
        <v>2200</v>
      </c>
    </row>
    <row r="587" spans="1:6" hidden="1" x14ac:dyDescent="0.25">
      <c r="A587">
        <v>2010</v>
      </c>
      <c r="B587" t="s">
        <v>2249</v>
      </c>
      <c r="C587" t="s">
        <v>2203</v>
      </c>
      <c r="D587" t="s">
        <v>2240</v>
      </c>
      <c r="E587">
        <v>3.5422656361288798</v>
      </c>
      <c r="F587" t="s">
        <v>2200</v>
      </c>
    </row>
    <row r="588" spans="1:6" hidden="1" x14ac:dyDescent="0.25">
      <c r="A588">
        <v>2010</v>
      </c>
      <c r="B588" t="s">
        <v>2249</v>
      </c>
      <c r="C588" t="s">
        <v>2203</v>
      </c>
      <c r="D588" t="s">
        <v>2241</v>
      </c>
      <c r="E588">
        <v>6.1771321429928703</v>
      </c>
      <c r="F588" t="s">
        <v>2200</v>
      </c>
    </row>
    <row r="589" spans="1:6" hidden="1" x14ac:dyDescent="0.25">
      <c r="A589">
        <v>2010</v>
      </c>
      <c r="B589" t="s">
        <v>2249</v>
      </c>
      <c r="C589" t="s">
        <v>2203</v>
      </c>
      <c r="D589" t="s">
        <v>2242</v>
      </c>
      <c r="E589" s="184">
        <v>5.70426039027584E-2</v>
      </c>
      <c r="F589" t="s">
        <v>2200</v>
      </c>
    </row>
    <row r="590" spans="1:6" hidden="1" x14ac:dyDescent="0.25">
      <c r="A590">
        <v>2010</v>
      </c>
      <c r="B590" t="s">
        <v>2249</v>
      </c>
      <c r="C590" t="s">
        <v>2203</v>
      </c>
      <c r="D590" t="s">
        <v>2243</v>
      </c>
      <c r="E590">
        <v>20.553174190219501</v>
      </c>
      <c r="F590" t="s">
        <v>2200</v>
      </c>
    </row>
    <row r="591" spans="1:6" hidden="1" x14ac:dyDescent="0.25">
      <c r="A591">
        <v>2010</v>
      </c>
      <c r="B591" t="s">
        <v>2249</v>
      </c>
      <c r="C591" t="s">
        <v>2203</v>
      </c>
      <c r="D591" t="s">
        <v>2244</v>
      </c>
      <c r="E591">
        <v>6.5250000000000004</v>
      </c>
      <c r="F591" t="s">
        <v>2200</v>
      </c>
    </row>
    <row r="592" spans="1:6" hidden="1" x14ac:dyDescent="0.25">
      <c r="A592">
        <v>2010</v>
      </c>
      <c r="B592" t="s">
        <v>2249</v>
      </c>
      <c r="C592" t="s">
        <v>2203</v>
      </c>
      <c r="D592" t="s">
        <v>2245</v>
      </c>
      <c r="E592">
        <v>5.0594733289895197</v>
      </c>
      <c r="F592" t="s">
        <v>2200</v>
      </c>
    </row>
    <row r="593" spans="1:6" hidden="1" x14ac:dyDescent="0.25">
      <c r="A593">
        <v>2010</v>
      </c>
      <c r="B593" t="s">
        <v>2249</v>
      </c>
      <c r="C593" t="s">
        <v>2203</v>
      </c>
      <c r="D593" t="s">
        <v>2246</v>
      </c>
      <c r="E593">
        <v>2.2768181613256102</v>
      </c>
      <c r="F593" t="s">
        <v>2200</v>
      </c>
    </row>
    <row r="594" spans="1:6" hidden="1" x14ac:dyDescent="0.25">
      <c r="A594">
        <v>2010</v>
      </c>
      <c r="B594" t="s">
        <v>2249</v>
      </c>
      <c r="C594" t="s">
        <v>2203</v>
      </c>
      <c r="D594" t="s">
        <v>2247</v>
      </c>
      <c r="E594">
        <v>2.5276286497930398</v>
      </c>
      <c r="F594" t="s">
        <v>2200</v>
      </c>
    </row>
    <row r="595" spans="1:6" hidden="1" x14ac:dyDescent="0.25">
      <c r="A595">
        <v>2010</v>
      </c>
      <c r="B595" t="s">
        <v>2249</v>
      </c>
      <c r="C595" t="s">
        <v>2203</v>
      </c>
      <c r="D595" t="s">
        <v>2248</v>
      </c>
      <c r="E595">
        <v>10.595942844713999</v>
      </c>
      <c r="F595" t="s">
        <v>2200</v>
      </c>
    </row>
    <row r="596" spans="1:6" hidden="1" x14ac:dyDescent="0.25">
      <c r="A596">
        <v>2010</v>
      </c>
      <c r="B596" t="s">
        <v>2249</v>
      </c>
      <c r="C596" t="s">
        <v>2204</v>
      </c>
      <c r="D596" t="s">
        <v>2236</v>
      </c>
      <c r="E596">
        <v>3.04243482092367</v>
      </c>
      <c r="F596" t="s">
        <v>2200</v>
      </c>
    </row>
    <row r="597" spans="1:6" hidden="1" x14ac:dyDescent="0.25">
      <c r="A597">
        <v>2010</v>
      </c>
      <c r="B597" t="s">
        <v>2249</v>
      </c>
      <c r="C597" t="s">
        <v>2204</v>
      </c>
      <c r="D597" t="s">
        <v>2237</v>
      </c>
      <c r="E597">
        <v>11.4312970051426</v>
      </c>
      <c r="F597" t="s">
        <v>2200</v>
      </c>
    </row>
    <row r="598" spans="1:6" hidden="1" x14ac:dyDescent="0.25">
      <c r="A598">
        <v>2010</v>
      </c>
      <c r="B598" t="s">
        <v>2249</v>
      </c>
      <c r="C598" t="s">
        <v>2204</v>
      </c>
      <c r="D598" t="s">
        <v>2238</v>
      </c>
      <c r="E598">
        <v>7.6957777433695602</v>
      </c>
      <c r="F598" t="s">
        <v>2200</v>
      </c>
    </row>
    <row r="599" spans="1:6" hidden="1" x14ac:dyDescent="0.25">
      <c r="A599">
        <v>2010</v>
      </c>
      <c r="B599" t="s">
        <v>2249</v>
      </c>
      <c r="C599" t="s">
        <v>2204</v>
      </c>
      <c r="D599" t="s">
        <v>2250</v>
      </c>
      <c r="E599">
        <v>7.3182409234221302</v>
      </c>
      <c r="F599" t="s">
        <v>2200</v>
      </c>
    </row>
    <row r="600" spans="1:6" hidden="1" x14ac:dyDescent="0.25">
      <c r="A600">
        <v>2010</v>
      </c>
      <c r="B600" t="s">
        <v>2249</v>
      </c>
      <c r="C600" t="s">
        <v>2204</v>
      </c>
      <c r="D600" t="s">
        <v>2251</v>
      </c>
      <c r="E600">
        <v>0</v>
      </c>
      <c r="F600" t="s">
        <v>2200</v>
      </c>
    </row>
    <row r="601" spans="1:6" hidden="1" x14ac:dyDescent="0.25">
      <c r="A601">
        <v>2010</v>
      </c>
      <c r="B601" t="s">
        <v>2249</v>
      </c>
      <c r="C601" t="s">
        <v>2204</v>
      </c>
      <c r="D601" t="s">
        <v>2239</v>
      </c>
      <c r="E601">
        <v>3.1898679591101802</v>
      </c>
      <c r="F601" t="s">
        <v>2200</v>
      </c>
    </row>
    <row r="602" spans="1:6" hidden="1" x14ac:dyDescent="0.25">
      <c r="A602">
        <v>2010</v>
      </c>
      <c r="B602" t="s">
        <v>2249</v>
      </c>
      <c r="C602" t="s">
        <v>2204</v>
      </c>
      <c r="D602" t="s">
        <v>2240</v>
      </c>
      <c r="E602">
        <v>2.9901457219952201</v>
      </c>
      <c r="F602" t="s">
        <v>2200</v>
      </c>
    </row>
    <row r="603" spans="1:6" hidden="1" x14ac:dyDescent="0.25">
      <c r="A603">
        <v>2010</v>
      </c>
      <c r="B603" t="s">
        <v>2249</v>
      </c>
      <c r="C603" t="s">
        <v>2204</v>
      </c>
      <c r="D603" t="s">
        <v>2241</v>
      </c>
      <c r="E603">
        <v>3.4026473080722002</v>
      </c>
      <c r="F603" t="s">
        <v>2200</v>
      </c>
    </row>
    <row r="604" spans="1:6" hidden="1" x14ac:dyDescent="0.25">
      <c r="A604">
        <v>2010</v>
      </c>
      <c r="B604" t="s">
        <v>2249</v>
      </c>
      <c r="C604" t="s">
        <v>2204</v>
      </c>
      <c r="D604" t="s">
        <v>2242</v>
      </c>
      <c r="E604" s="184">
        <v>4.87952325618651E-5</v>
      </c>
      <c r="F604" t="s">
        <v>2200</v>
      </c>
    </row>
    <row r="605" spans="1:6" hidden="1" x14ac:dyDescent="0.25">
      <c r="A605">
        <v>2010</v>
      </c>
      <c r="B605" t="s">
        <v>2249</v>
      </c>
      <c r="C605" t="s">
        <v>2204</v>
      </c>
      <c r="D605" t="s">
        <v>2243</v>
      </c>
      <c r="E605">
        <v>15.845067834063601</v>
      </c>
      <c r="F605" t="s">
        <v>2200</v>
      </c>
    </row>
    <row r="606" spans="1:6" hidden="1" x14ac:dyDescent="0.25">
      <c r="A606">
        <v>2010</v>
      </c>
      <c r="B606" t="s">
        <v>2249</v>
      </c>
      <c r="C606" t="s">
        <v>2204</v>
      </c>
      <c r="D606" t="s">
        <v>2244</v>
      </c>
      <c r="E606">
        <v>6.5250000000000004</v>
      </c>
      <c r="F606" t="s">
        <v>2200</v>
      </c>
    </row>
    <row r="607" spans="1:6" hidden="1" x14ac:dyDescent="0.25">
      <c r="A607">
        <v>2010</v>
      </c>
      <c r="B607" t="s">
        <v>2249</v>
      </c>
      <c r="C607" t="s">
        <v>2204</v>
      </c>
      <c r="D607" t="s">
        <v>2245</v>
      </c>
      <c r="E607">
        <v>4.1863895281218202</v>
      </c>
      <c r="F607" t="s">
        <v>2200</v>
      </c>
    </row>
    <row r="608" spans="1:6" hidden="1" x14ac:dyDescent="0.25">
      <c r="A608">
        <v>2010</v>
      </c>
      <c r="B608" t="s">
        <v>2249</v>
      </c>
      <c r="C608" t="s">
        <v>2204</v>
      </c>
      <c r="D608" t="s">
        <v>2246</v>
      </c>
      <c r="E608">
        <v>2.70629034594924</v>
      </c>
      <c r="F608" t="s">
        <v>2200</v>
      </c>
    </row>
    <row r="609" spans="1:6" hidden="1" x14ac:dyDescent="0.25">
      <c r="A609">
        <v>2010</v>
      </c>
      <c r="B609" t="s">
        <v>2249</v>
      </c>
      <c r="C609" t="s">
        <v>2204</v>
      </c>
      <c r="D609" t="s">
        <v>2247</v>
      </c>
      <c r="E609">
        <v>1.82341613860979</v>
      </c>
      <c r="F609" t="s">
        <v>2200</v>
      </c>
    </row>
    <row r="610" spans="1:6" hidden="1" x14ac:dyDescent="0.25">
      <c r="A610">
        <v>2010</v>
      </c>
      <c r="B610" t="s">
        <v>2249</v>
      </c>
      <c r="C610" t="s">
        <v>2204</v>
      </c>
      <c r="D610" t="s">
        <v>2248</v>
      </c>
      <c r="E610">
        <v>4.1072774250386104</v>
      </c>
      <c r="F610" t="s">
        <v>2200</v>
      </c>
    </row>
    <row r="611" spans="1:6" hidden="1" x14ac:dyDescent="0.25">
      <c r="A611">
        <v>2010</v>
      </c>
      <c r="B611" t="s">
        <v>2249</v>
      </c>
      <c r="C611" t="s">
        <v>2205</v>
      </c>
      <c r="D611" t="s">
        <v>2236</v>
      </c>
      <c r="E611">
        <v>7.5441090694895898</v>
      </c>
      <c r="F611" t="s">
        <v>2200</v>
      </c>
    </row>
    <row r="612" spans="1:6" hidden="1" x14ac:dyDescent="0.25">
      <c r="A612">
        <v>2010</v>
      </c>
      <c r="B612" t="s">
        <v>2249</v>
      </c>
      <c r="C612" t="s">
        <v>2205</v>
      </c>
      <c r="D612" t="s">
        <v>2250</v>
      </c>
      <c r="E612">
        <v>0</v>
      </c>
      <c r="F612" t="s">
        <v>2200</v>
      </c>
    </row>
    <row r="613" spans="1:6" hidden="1" x14ac:dyDescent="0.25">
      <c r="A613">
        <v>2010</v>
      </c>
      <c r="B613" t="s">
        <v>2249</v>
      </c>
      <c r="C613" t="s">
        <v>2205</v>
      </c>
      <c r="D613" t="s">
        <v>2251</v>
      </c>
      <c r="E613">
        <v>0</v>
      </c>
      <c r="F613" t="s">
        <v>2200</v>
      </c>
    </row>
    <row r="614" spans="1:6" hidden="1" x14ac:dyDescent="0.25">
      <c r="A614">
        <v>2010</v>
      </c>
      <c r="B614" t="s">
        <v>2249</v>
      </c>
      <c r="C614" t="s">
        <v>2205</v>
      </c>
      <c r="D614" t="s">
        <v>2239</v>
      </c>
      <c r="E614">
        <v>6.1034894528193302</v>
      </c>
      <c r="F614" t="s">
        <v>2200</v>
      </c>
    </row>
    <row r="615" spans="1:6" hidden="1" x14ac:dyDescent="0.25">
      <c r="A615">
        <v>2010</v>
      </c>
      <c r="B615" t="s">
        <v>2249</v>
      </c>
      <c r="C615" t="s">
        <v>2205</v>
      </c>
      <c r="D615" t="s">
        <v>2240</v>
      </c>
      <c r="E615">
        <v>3.4616844075918198</v>
      </c>
      <c r="F615" t="s">
        <v>2200</v>
      </c>
    </row>
    <row r="616" spans="1:6" hidden="1" x14ac:dyDescent="0.25">
      <c r="A616">
        <v>2010</v>
      </c>
      <c r="B616" t="s">
        <v>2249</v>
      </c>
      <c r="C616" t="s">
        <v>2205</v>
      </c>
      <c r="D616" t="s">
        <v>2241</v>
      </c>
      <c r="E616">
        <v>6.0805788535832201</v>
      </c>
      <c r="F616" t="s">
        <v>2200</v>
      </c>
    </row>
    <row r="617" spans="1:6" hidden="1" x14ac:dyDescent="0.25">
      <c r="A617">
        <v>2010</v>
      </c>
      <c r="B617" t="s">
        <v>2249</v>
      </c>
      <c r="C617" t="s">
        <v>2205</v>
      </c>
      <c r="D617" t="s">
        <v>2242</v>
      </c>
      <c r="E617">
        <v>0.17302990651542799</v>
      </c>
      <c r="F617" t="s">
        <v>2200</v>
      </c>
    </row>
    <row r="618" spans="1:6" hidden="1" x14ac:dyDescent="0.25">
      <c r="A618">
        <v>2010</v>
      </c>
      <c r="B618" t="s">
        <v>2249</v>
      </c>
      <c r="C618" t="s">
        <v>2205</v>
      </c>
      <c r="D618" t="s">
        <v>2243</v>
      </c>
      <c r="E618">
        <v>0</v>
      </c>
      <c r="F618" t="s">
        <v>2200</v>
      </c>
    </row>
    <row r="619" spans="1:6" hidden="1" x14ac:dyDescent="0.25">
      <c r="A619">
        <v>2010</v>
      </c>
      <c r="B619" t="s">
        <v>2249</v>
      </c>
      <c r="C619" t="s">
        <v>2205</v>
      </c>
      <c r="D619" t="s">
        <v>2244</v>
      </c>
      <c r="E619">
        <v>6.5250000000000004</v>
      </c>
      <c r="F619" t="s">
        <v>2200</v>
      </c>
    </row>
    <row r="620" spans="1:6" hidden="1" x14ac:dyDescent="0.25">
      <c r="A620">
        <v>2010</v>
      </c>
      <c r="B620" t="s">
        <v>2249</v>
      </c>
      <c r="C620" t="s">
        <v>2205</v>
      </c>
      <c r="D620" t="s">
        <v>2245</v>
      </c>
      <c r="E620">
        <v>4.9578779983789296</v>
      </c>
      <c r="F620" t="s">
        <v>2200</v>
      </c>
    </row>
    <row r="621" spans="1:6" hidden="1" x14ac:dyDescent="0.25">
      <c r="A621">
        <v>2010</v>
      </c>
      <c r="B621" t="s">
        <v>2249</v>
      </c>
      <c r="C621" t="s">
        <v>2205</v>
      </c>
      <c r="D621" t="s">
        <v>2246</v>
      </c>
      <c r="E621">
        <v>2.8214183464343501</v>
      </c>
      <c r="F621" t="s">
        <v>2200</v>
      </c>
    </row>
    <row r="622" spans="1:6" hidden="1" x14ac:dyDescent="0.25">
      <c r="A622">
        <v>2010</v>
      </c>
      <c r="B622" t="s">
        <v>2249</v>
      </c>
      <c r="C622" t="s">
        <v>2205</v>
      </c>
      <c r="D622" t="s">
        <v>2247</v>
      </c>
      <c r="E622">
        <v>2.5036329794538101</v>
      </c>
      <c r="F622" t="s">
        <v>2200</v>
      </c>
    </row>
    <row r="623" spans="1:6" hidden="1" x14ac:dyDescent="0.25">
      <c r="A623">
        <v>2010</v>
      </c>
      <c r="B623" t="s">
        <v>2249</v>
      </c>
      <c r="C623" t="s">
        <v>2205</v>
      </c>
      <c r="D623" t="s">
        <v>2248</v>
      </c>
      <c r="E623">
        <v>10.385697296161799</v>
      </c>
      <c r="F623" t="s">
        <v>2200</v>
      </c>
    </row>
    <row r="624" spans="1:6" hidden="1" x14ac:dyDescent="0.25">
      <c r="A624">
        <v>2010</v>
      </c>
      <c r="B624" t="s">
        <v>2249</v>
      </c>
      <c r="C624" t="s">
        <v>2206</v>
      </c>
      <c r="D624" t="s">
        <v>2236</v>
      </c>
      <c r="E624">
        <v>4.0711789520424899</v>
      </c>
      <c r="F624" t="s">
        <v>2200</v>
      </c>
    </row>
    <row r="625" spans="1:6" hidden="1" x14ac:dyDescent="0.25">
      <c r="A625">
        <v>2010</v>
      </c>
      <c r="B625" t="s">
        <v>2249</v>
      </c>
      <c r="C625" t="s">
        <v>2206</v>
      </c>
      <c r="D625" t="s">
        <v>2237</v>
      </c>
      <c r="E625">
        <v>33.613647513439801</v>
      </c>
      <c r="F625" t="s">
        <v>2200</v>
      </c>
    </row>
    <row r="626" spans="1:6" hidden="1" x14ac:dyDescent="0.25">
      <c r="A626">
        <v>2010</v>
      </c>
      <c r="B626" t="s">
        <v>2249</v>
      </c>
      <c r="C626" t="s">
        <v>2206</v>
      </c>
      <c r="D626" t="s">
        <v>2238</v>
      </c>
      <c r="E626">
        <v>7.7652205544134096</v>
      </c>
      <c r="F626" t="s">
        <v>2200</v>
      </c>
    </row>
    <row r="627" spans="1:6" hidden="1" x14ac:dyDescent="0.25">
      <c r="A627">
        <v>2010</v>
      </c>
      <c r="B627" t="s">
        <v>2249</v>
      </c>
      <c r="C627" t="s">
        <v>2206</v>
      </c>
      <c r="D627" t="s">
        <v>2250</v>
      </c>
      <c r="E627">
        <v>0</v>
      </c>
      <c r="F627" t="s">
        <v>2200</v>
      </c>
    </row>
    <row r="628" spans="1:6" hidden="1" x14ac:dyDescent="0.25">
      <c r="A628">
        <v>2010</v>
      </c>
      <c r="B628" t="s">
        <v>2249</v>
      </c>
      <c r="C628" t="s">
        <v>2206</v>
      </c>
      <c r="D628" t="s">
        <v>2251</v>
      </c>
      <c r="E628">
        <v>13.1621717682031</v>
      </c>
      <c r="F628" t="s">
        <v>2200</v>
      </c>
    </row>
    <row r="629" spans="1:6" hidden="1" x14ac:dyDescent="0.25">
      <c r="A629">
        <v>2010</v>
      </c>
      <c r="B629" t="s">
        <v>2249</v>
      </c>
      <c r="C629" t="s">
        <v>2206</v>
      </c>
      <c r="D629" t="s">
        <v>2239</v>
      </c>
      <c r="E629">
        <v>0</v>
      </c>
      <c r="F629" t="s">
        <v>2200</v>
      </c>
    </row>
    <row r="630" spans="1:6" hidden="1" x14ac:dyDescent="0.25">
      <c r="A630">
        <v>2010</v>
      </c>
      <c r="B630" t="s">
        <v>2249</v>
      </c>
      <c r="C630" t="s">
        <v>2206</v>
      </c>
      <c r="D630" t="s">
        <v>2240</v>
      </c>
      <c r="E630">
        <v>3.2525393678686898</v>
      </c>
      <c r="F630" t="s">
        <v>2200</v>
      </c>
    </row>
    <row r="631" spans="1:6" hidden="1" x14ac:dyDescent="0.25">
      <c r="A631">
        <v>2010</v>
      </c>
      <c r="B631" t="s">
        <v>2249</v>
      </c>
      <c r="C631" t="s">
        <v>2206</v>
      </c>
      <c r="D631" t="s">
        <v>2241</v>
      </c>
      <c r="E631">
        <v>4.2513435632173504</v>
      </c>
      <c r="F631" t="s">
        <v>2200</v>
      </c>
    </row>
    <row r="632" spans="1:6" hidden="1" x14ac:dyDescent="0.25">
      <c r="A632">
        <v>2010</v>
      </c>
      <c r="B632" t="s">
        <v>2249</v>
      </c>
      <c r="C632" t="s">
        <v>2206</v>
      </c>
      <c r="D632" t="s">
        <v>2242</v>
      </c>
      <c r="E632" s="184">
        <v>5.5171223739208597E-3</v>
      </c>
      <c r="F632" t="s">
        <v>2200</v>
      </c>
    </row>
    <row r="633" spans="1:6" hidden="1" x14ac:dyDescent="0.25">
      <c r="A633">
        <v>2010</v>
      </c>
      <c r="B633" t="s">
        <v>2249</v>
      </c>
      <c r="C633" t="s">
        <v>2206</v>
      </c>
      <c r="D633" t="s">
        <v>2243</v>
      </c>
      <c r="E633">
        <v>20.2804785182846</v>
      </c>
      <c r="F633" t="s">
        <v>2200</v>
      </c>
    </row>
    <row r="634" spans="1:6" hidden="1" x14ac:dyDescent="0.25">
      <c r="A634">
        <v>2010</v>
      </c>
      <c r="B634" t="s">
        <v>2249</v>
      </c>
      <c r="C634" t="s">
        <v>2206</v>
      </c>
      <c r="D634" t="s">
        <v>2244</v>
      </c>
      <c r="E634">
        <v>6.5250000000000004</v>
      </c>
      <c r="F634" t="s">
        <v>2200</v>
      </c>
    </row>
    <row r="635" spans="1:6" hidden="1" x14ac:dyDescent="0.25">
      <c r="A635">
        <v>2010</v>
      </c>
      <c r="B635" t="s">
        <v>2249</v>
      </c>
      <c r="C635" t="s">
        <v>2206</v>
      </c>
      <c r="D635" t="s">
        <v>2245</v>
      </c>
      <c r="E635">
        <v>0</v>
      </c>
      <c r="F635" t="s">
        <v>2200</v>
      </c>
    </row>
    <row r="636" spans="1:6" hidden="1" x14ac:dyDescent="0.25">
      <c r="A636">
        <v>2010</v>
      </c>
      <c r="B636" t="s">
        <v>2249</v>
      </c>
      <c r="C636" t="s">
        <v>2206</v>
      </c>
      <c r="D636" t="s">
        <v>2246</v>
      </c>
      <c r="E636">
        <v>2.78162382875579</v>
      </c>
      <c r="F636" t="s">
        <v>2200</v>
      </c>
    </row>
    <row r="637" spans="1:6" hidden="1" x14ac:dyDescent="0.25">
      <c r="A637">
        <v>2010</v>
      </c>
      <c r="B637" t="s">
        <v>2249</v>
      </c>
      <c r="C637" t="s">
        <v>2206</v>
      </c>
      <c r="D637" t="s">
        <v>2247</v>
      </c>
      <c r="E637">
        <v>2.15861310656123</v>
      </c>
      <c r="F637" t="s">
        <v>2200</v>
      </c>
    </row>
    <row r="638" spans="1:6" hidden="1" x14ac:dyDescent="0.25">
      <c r="A638">
        <v>2010</v>
      </c>
      <c r="B638" t="s">
        <v>2249</v>
      </c>
      <c r="C638" t="s">
        <v>2206</v>
      </c>
      <c r="D638" t="s">
        <v>2248</v>
      </c>
      <c r="E638">
        <v>0</v>
      </c>
      <c r="F638" t="s">
        <v>2200</v>
      </c>
    </row>
    <row r="639" spans="1:6" hidden="1" x14ac:dyDescent="0.25">
      <c r="A639">
        <v>2010</v>
      </c>
      <c r="B639" t="s">
        <v>2249</v>
      </c>
      <c r="C639" t="s">
        <v>2207</v>
      </c>
      <c r="D639" t="s">
        <v>2236</v>
      </c>
      <c r="E639">
        <v>4.8518539276639698</v>
      </c>
      <c r="F639" t="s">
        <v>2200</v>
      </c>
    </row>
    <row r="640" spans="1:6" hidden="1" x14ac:dyDescent="0.25">
      <c r="A640">
        <v>2010</v>
      </c>
      <c r="B640" t="s">
        <v>2249</v>
      </c>
      <c r="C640" t="s">
        <v>2207</v>
      </c>
      <c r="D640" t="s">
        <v>2237</v>
      </c>
      <c r="E640">
        <v>11.281820279460399</v>
      </c>
      <c r="F640" t="s">
        <v>2200</v>
      </c>
    </row>
    <row r="641" spans="1:6" hidden="1" x14ac:dyDescent="0.25">
      <c r="A641">
        <v>2010</v>
      </c>
      <c r="B641" t="s">
        <v>2249</v>
      </c>
      <c r="C641" t="s">
        <v>2207</v>
      </c>
      <c r="D641" t="s">
        <v>2238</v>
      </c>
      <c r="E641">
        <v>3.66335939179368</v>
      </c>
      <c r="F641" t="s">
        <v>2200</v>
      </c>
    </row>
    <row r="642" spans="1:6" hidden="1" x14ac:dyDescent="0.25">
      <c r="A642">
        <v>2010</v>
      </c>
      <c r="B642" t="s">
        <v>2249</v>
      </c>
      <c r="C642" t="s">
        <v>2207</v>
      </c>
      <c r="D642" t="s">
        <v>2250</v>
      </c>
      <c r="E642">
        <v>7.39688716878387</v>
      </c>
      <c r="F642" t="s">
        <v>2200</v>
      </c>
    </row>
    <row r="643" spans="1:6" hidden="1" x14ac:dyDescent="0.25">
      <c r="A643">
        <v>2010</v>
      </c>
      <c r="B643" t="s">
        <v>2249</v>
      </c>
      <c r="C643" t="s">
        <v>2207</v>
      </c>
      <c r="D643" t="s">
        <v>2251</v>
      </c>
      <c r="E643">
        <v>0</v>
      </c>
      <c r="F643" t="s">
        <v>2200</v>
      </c>
    </row>
    <row r="644" spans="1:6" hidden="1" x14ac:dyDescent="0.25">
      <c r="A644">
        <v>2010</v>
      </c>
      <c r="B644" t="s">
        <v>2249</v>
      </c>
      <c r="C644" t="s">
        <v>2207</v>
      </c>
      <c r="D644" t="s">
        <v>2239</v>
      </c>
      <c r="E644">
        <v>5.8447939700419003</v>
      </c>
      <c r="F644" t="s">
        <v>2200</v>
      </c>
    </row>
    <row r="645" spans="1:6" hidden="1" x14ac:dyDescent="0.25">
      <c r="A645">
        <v>2010</v>
      </c>
      <c r="B645" t="s">
        <v>2249</v>
      </c>
      <c r="C645" t="s">
        <v>2207</v>
      </c>
      <c r="D645" t="s">
        <v>2240</v>
      </c>
      <c r="E645">
        <v>3.3268932915496601</v>
      </c>
      <c r="F645" t="s">
        <v>2200</v>
      </c>
    </row>
    <row r="646" spans="1:6" hidden="1" x14ac:dyDescent="0.25">
      <c r="A646">
        <v>2010</v>
      </c>
      <c r="B646" t="s">
        <v>2249</v>
      </c>
      <c r="C646" t="s">
        <v>2207</v>
      </c>
      <c r="D646" t="s">
        <v>2241</v>
      </c>
      <c r="E646">
        <v>3.7313001701868198</v>
      </c>
      <c r="F646" t="s">
        <v>2200</v>
      </c>
    </row>
    <row r="647" spans="1:6" hidden="1" x14ac:dyDescent="0.25">
      <c r="A647">
        <v>2010</v>
      </c>
      <c r="B647" t="s">
        <v>2249</v>
      </c>
      <c r="C647" t="s">
        <v>2207</v>
      </c>
      <c r="D647" t="s">
        <v>2242</v>
      </c>
      <c r="E647" s="184">
        <v>3.19091475895621E-4</v>
      </c>
      <c r="F647" t="s">
        <v>2200</v>
      </c>
    </row>
    <row r="648" spans="1:6" hidden="1" x14ac:dyDescent="0.25">
      <c r="A648">
        <v>2010</v>
      </c>
      <c r="B648" t="s">
        <v>2249</v>
      </c>
      <c r="C648" t="s">
        <v>2207</v>
      </c>
      <c r="D648" t="s">
        <v>2243</v>
      </c>
      <c r="E648">
        <v>18.769236654284999</v>
      </c>
      <c r="F648" t="s">
        <v>2200</v>
      </c>
    </row>
    <row r="649" spans="1:6" hidden="1" x14ac:dyDescent="0.25">
      <c r="A649">
        <v>2010</v>
      </c>
      <c r="B649" t="s">
        <v>2249</v>
      </c>
      <c r="C649" t="s">
        <v>2207</v>
      </c>
      <c r="D649" t="s">
        <v>2244</v>
      </c>
      <c r="E649">
        <v>6.5250000000000004</v>
      </c>
      <c r="F649" t="s">
        <v>2200</v>
      </c>
    </row>
    <row r="650" spans="1:6" hidden="1" x14ac:dyDescent="0.25">
      <c r="A650">
        <v>2010</v>
      </c>
      <c r="B650" t="s">
        <v>2249</v>
      </c>
      <c r="C650" t="s">
        <v>2207</v>
      </c>
      <c r="D650" t="s">
        <v>2245</v>
      </c>
      <c r="E650">
        <v>4.7474876666037602</v>
      </c>
      <c r="F650" t="s">
        <v>2200</v>
      </c>
    </row>
    <row r="651" spans="1:6" hidden="1" x14ac:dyDescent="0.25">
      <c r="A651">
        <v>2010</v>
      </c>
      <c r="B651" t="s">
        <v>2249</v>
      </c>
      <c r="C651" t="s">
        <v>2207</v>
      </c>
      <c r="D651" t="s">
        <v>2246</v>
      </c>
      <c r="E651">
        <v>3.00938997804435</v>
      </c>
      <c r="F651" t="s">
        <v>2200</v>
      </c>
    </row>
    <row r="652" spans="1:6" hidden="1" x14ac:dyDescent="0.25">
      <c r="A652">
        <v>2010</v>
      </c>
      <c r="B652" t="s">
        <v>2249</v>
      </c>
      <c r="C652" t="s">
        <v>2207</v>
      </c>
      <c r="D652" t="s">
        <v>2247</v>
      </c>
      <c r="E652">
        <v>1.9768743219769001</v>
      </c>
      <c r="F652" t="s">
        <v>2200</v>
      </c>
    </row>
    <row r="653" spans="1:6" hidden="1" x14ac:dyDescent="0.25">
      <c r="A653">
        <v>2010</v>
      </c>
      <c r="B653" t="s">
        <v>2249</v>
      </c>
      <c r="C653" t="s">
        <v>2207</v>
      </c>
      <c r="D653" t="s">
        <v>2248</v>
      </c>
      <c r="E653">
        <v>10.0198251397638</v>
      </c>
      <c r="F653" t="s">
        <v>2200</v>
      </c>
    </row>
    <row r="654" spans="1:6" hidden="1" x14ac:dyDescent="0.25">
      <c r="A654">
        <v>2010</v>
      </c>
      <c r="B654" t="s">
        <v>2249</v>
      </c>
      <c r="C654" t="s">
        <v>2208</v>
      </c>
      <c r="D654" t="s">
        <v>2236</v>
      </c>
      <c r="E654">
        <v>4.6637277357956899</v>
      </c>
      <c r="F654" t="s">
        <v>2200</v>
      </c>
    </row>
    <row r="655" spans="1:6" hidden="1" x14ac:dyDescent="0.25">
      <c r="A655">
        <v>2010</v>
      </c>
      <c r="B655" t="s">
        <v>2249</v>
      </c>
      <c r="C655" t="s">
        <v>2208</v>
      </c>
      <c r="D655" t="s">
        <v>2237</v>
      </c>
      <c r="E655">
        <v>13.568641424721299</v>
      </c>
      <c r="F655" t="s">
        <v>2200</v>
      </c>
    </row>
    <row r="656" spans="1:6" hidden="1" x14ac:dyDescent="0.25">
      <c r="A656">
        <v>2010</v>
      </c>
      <c r="B656" t="s">
        <v>2249</v>
      </c>
      <c r="C656" t="s">
        <v>2208</v>
      </c>
      <c r="D656" t="s">
        <v>2238</v>
      </c>
      <c r="E656">
        <v>3.7304316623831002</v>
      </c>
      <c r="F656" t="s">
        <v>2200</v>
      </c>
    </row>
    <row r="657" spans="1:6" hidden="1" x14ac:dyDescent="0.25">
      <c r="A657">
        <v>2010</v>
      </c>
      <c r="B657" t="s">
        <v>2249</v>
      </c>
      <c r="C657" t="s">
        <v>2208</v>
      </c>
      <c r="D657" t="s">
        <v>2250</v>
      </c>
      <c r="E657">
        <v>11.0299677143963</v>
      </c>
      <c r="F657" t="s">
        <v>2200</v>
      </c>
    </row>
    <row r="658" spans="1:6" hidden="1" x14ac:dyDescent="0.25">
      <c r="A658">
        <v>2010</v>
      </c>
      <c r="B658" t="s">
        <v>2249</v>
      </c>
      <c r="C658" t="s">
        <v>2208</v>
      </c>
      <c r="D658" t="s">
        <v>2251</v>
      </c>
      <c r="E658">
        <v>0</v>
      </c>
      <c r="F658" t="s">
        <v>2200</v>
      </c>
    </row>
    <row r="659" spans="1:6" hidden="1" x14ac:dyDescent="0.25">
      <c r="A659">
        <v>2010</v>
      </c>
      <c r="B659" t="s">
        <v>2249</v>
      </c>
      <c r="C659" t="s">
        <v>2208</v>
      </c>
      <c r="D659" t="s">
        <v>2239</v>
      </c>
      <c r="E659">
        <v>6.2054552488793604</v>
      </c>
      <c r="F659" t="s">
        <v>2200</v>
      </c>
    </row>
    <row r="660" spans="1:6" hidden="1" x14ac:dyDescent="0.25">
      <c r="A660">
        <v>2010</v>
      </c>
      <c r="B660" t="s">
        <v>2249</v>
      </c>
      <c r="C660" t="s">
        <v>2208</v>
      </c>
      <c r="D660" t="s">
        <v>2240</v>
      </c>
      <c r="E660">
        <v>3.5211407669047499</v>
      </c>
      <c r="F660" t="s">
        <v>2200</v>
      </c>
    </row>
    <row r="661" spans="1:6" hidden="1" x14ac:dyDescent="0.25">
      <c r="A661">
        <v>2010</v>
      </c>
      <c r="B661" t="s">
        <v>2249</v>
      </c>
      <c r="C661" t="s">
        <v>2208</v>
      </c>
      <c r="D661" t="s">
        <v>2241</v>
      </c>
      <c r="E661">
        <v>5.8884459493416701</v>
      </c>
      <c r="F661" t="s">
        <v>2200</v>
      </c>
    </row>
    <row r="662" spans="1:6" hidden="1" x14ac:dyDescent="0.25">
      <c r="A662">
        <v>2010</v>
      </c>
      <c r="B662" t="s">
        <v>2249</v>
      </c>
      <c r="C662" t="s">
        <v>2208</v>
      </c>
      <c r="D662" t="s">
        <v>2242</v>
      </c>
      <c r="E662" s="184">
        <v>6.8025638383179099E-2</v>
      </c>
      <c r="F662" t="s">
        <v>2200</v>
      </c>
    </row>
    <row r="663" spans="1:6" hidden="1" x14ac:dyDescent="0.25">
      <c r="A663">
        <v>2010</v>
      </c>
      <c r="B663" t="s">
        <v>2249</v>
      </c>
      <c r="C663" t="s">
        <v>2208</v>
      </c>
      <c r="D663" t="s">
        <v>2243</v>
      </c>
      <c r="E663">
        <v>20.459094318337101</v>
      </c>
      <c r="F663" t="s">
        <v>2200</v>
      </c>
    </row>
    <row r="664" spans="1:6" hidden="1" x14ac:dyDescent="0.25">
      <c r="A664">
        <v>2010</v>
      </c>
      <c r="B664" t="s">
        <v>2249</v>
      </c>
      <c r="C664" t="s">
        <v>2208</v>
      </c>
      <c r="D664" t="s">
        <v>2244</v>
      </c>
      <c r="E664">
        <v>6.5250000000000004</v>
      </c>
      <c r="F664" t="s">
        <v>2200</v>
      </c>
    </row>
    <row r="665" spans="1:6" hidden="1" x14ac:dyDescent="0.25">
      <c r="A665">
        <v>2010</v>
      </c>
      <c r="B665" t="s">
        <v>2249</v>
      </c>
      <c r="C665" t="s">
        <v>2208</v>
      </c>
      <c r="D665" t="s">
        <v>2245</v>
      </c>
      <c r="E665">
        <v>5.0326371633100102</v>
      </c>
      <c r="F665" t="s">
        <v>2200</v>
      </c>
    </row>
    <row r="666" spans="1:6" hidden="1" x14ac:dyDescent="0.25">
      <c r="A666">
        <v>2010</v>
      </c>
      <c r="B666" t="s">
        <v>2249</v>
      </c>
      <c r="C666" t="s">
        <v>2208</v>
      </c>
      <c r="D666" t="s">
        <v>2246</v>
      </c>
      <c r="E666">
        <v>3.4906586236515902</v>
      </c>
      <c r="F666" t="s">
        <v>2200</v>
      </c>
    </row>
    <row r="667" spans="1:6" hidden="1" x14ac:dyDescent="0.25">
      <c r="A667">
        <v>2010</v>
      </c>
      <c r="B667" t="s">
        <v>2249</v>
      </c>
      <c r="C667" t="s">
        <v>2208</v>
      </c>
      <c r="D667" t="s">
        <v>2247</v>
      </c>
      <c r="E667">
        <v>2.5138573535222601</v>
      </c>
      <c r="F667" t="s">
        <v>2200</v>
      </c>
    </row>
    <row r="668" spans="1:6" hidden="1" x14ac:dyDescent="0.25">
      <c r="A668">
        <v>2010</v>
      </c>
      <c r="B668" t="s">
        <v>2249</v>
      </c>
      <c r="C668" t="s">
        <v>2208</v>
      </c>
      <c r="D668" t="s">
        <v>2248</v>
      </c>
      <c r="E668">
        <v>9.9396048859080395</v>
      </c>
      <c r="F668" t="s">
        <v>2200</v>
      </c>
    </row>
    <row r="669" spans="1:6" hidden="1" x14ac:dyDescent="0.25">
      <c r="A669">
        <v>2010</v>
      </c>
      <c r="B669" t="s">
        <v>2249</v>
      </c>
      <c r="C669" t="s">
        <v>2209</v>
      </c>
      <c r="D669" t="s">
        <v>2236</v>
      </c>
      <c r="E669">
        <v>5.3819743902980699</v>
      </c>
      <c r="F669" t="s">
        <v>2200</v>
      </c>
    </row>
    <row r="670" spans="1:6" hidden="1" x14ac:dyDescent="0.25">
      <c r="A670">
        <v>2010</v>
      </c>
      <c r="B670" t="s">
        <v>2249</v>
      </c>
      <c r="C670" t="s">
        <v>2209</v>
      </c>
      <c r="D670" t="s">
        <v>2237</v>
      </c>
      <c r="E670">
        <v>13.3044642606131</v>
      </c>
      <c r="F670" t="s">
        <v>2200</v>
      </c>
    </row>
    <row r="671" spans="1:6" hidden="1" x14ac:dyDescent="0.25">
      <c r="A671">
        <v>2010</v>
      </c>
      <c r="B671" t="s">
        <v>2249</v>
      </c>
      <c r="C671" t="s">
        <v>2209</v>
      </c>
      <c r="D671" t="s">
        <v>2238</v>
      </c>
      <c r="E671">
        <v>5.2892617675841702</v>
      </c>
      <c r="F671" t="s">
        <v>2200</v>
      </c>
    </row>
    <row r="672" spans="1:6" hidden="1" x14ac:dyDescent="0.25">
      <c r="A672">
        <v>2010</v>
      </c>
      <c r="B672" t="s">
        <v>2249</v>
      </c>
      <c r="C672" t="s">
        <v>2209</v>
      </c>
      <c r="D672" t="s">
        <v>2250</v>
      </c>
      <c r="E672">
        <v>0</v>
      </c>
      <c r="F672" t="s">
        <v>2200</v>
      </c>
    </row>
    <row r="673" spans="1:6" hidden="1" x14ac:dyDescent="0.25">
      <c r="A673">
        <v>2010</v>
      </c>
      <c r="B673" t="s">
        <v>2249</v>
      </c>
      <c r="C673" t="s">
        <v>2209</v>
      </c>
      <c r="D673" t="s">
        <v>2251</v>
      </c>
      <c r="E673">
        <v>0</v>
      </c>
      <c r="F673" t="s">
        <v>2200</v>
      </c>
    </row>
    <row r="674" spans="1:6" hidden="1" x14ac:dyDescent="0.25">
      <c r="A674">
        <v>2010</v>
      </c>
      <c r="B674" t="s">
        <v>2249</v>
      </c>
      <c r="C674" t="s">
        <v>2209</v>
      </c>
      <c r="D674" t="s">
        <v>2239</v>
      </c>
      <c r="E674">
        <v>5.1322243080485901</v>
      </c>
      <c r="F674" t="s">
        <v>2200</v>
      </c>
    </row>
    <row r="675" spans="1:6" hidden="1" x14ac:dyDescent="0.25">
      <c r="A675">
        <v>2010</v>
      </c>
      <c r="B675" t="s">
        <v>2249</v>
      </c>
      <c r="C675" t="s">
        <v>2209</v>
      </c>
      <c r="D675" t="s">
        <v>2240</v>
      </c>
      <c r="E675">
        <v>3.13880483300253</v>
      </c>
      <c r="F675" t="s">
        <v>2200</v>
      </c>
    </row>
    <row r="676" spans="1:6" hidden="1" x14ac:dyDescent="0.25">
      <c r="A676">
        <v>2010</v>
      </c>
      <c r="B676" t="s">
        <v>2249</v>
      </c>
      <c r="C676" t="s">
        <v>2209</v>
      </c>
      <c r="D676" t="s">
        <v>2241</v>
      </c>
      <c r="E676">
        <v>6.9958093430515502</v>
      </c>
      <c r="F676" t="s">
        <v>2200</v>
      </c>
    </row>
    <row r="677" spans="1:6" hidden="1" x14ac:dyDescent="0.25">
      <c r="A677">
        <v>2010</v>
      </c>
      <c r="B677" t="s">
        <v>2249</v>
      </c>
      <c r="C677" t="s">
        <v>2209</v>
      </c>
      <c r="D677" t="s">
        <v>2242</v>
      </c>
      <c r="E677" s="184">
        <v>3.6862849772614E-3</v>
      </c>
      <c r="F677" t="s">
        <v>2200</v>
      </c>
    </row>
    <row r="678" spans="1:6" hidden="1" x14ac:dyDescent="0.25">
      <c r="A678">
        <v>2010</v>
      </c>
      <c r="B678" t="s">
        <v>2249</v>
      </c>
      <c r="C678" t="s">
        <v>2209</v>
      </c>
      <c r="D678" t="s">
        <v>2243</v>
      </c>
      <c r="E678">
        <v>21.034384971038001</v>
      </c>
      <c r="F678" t="s">
        <v>2200</v>
      </c>
    </row>
    <row r="679" spans="1:6" hidden="1" x14ac:dyDescent="0.25">
      <c r="A679">
        <v>2010</v>
      </c>
      <c r="B679" t="s">
        <v>2249</v>
      </c>
      <c r="C679" t="s">
        <v>2209</v>
      </c>
      <c r="D679" t="s">
        <v>2244</v>
      </c>
      <c r="E679">
        <v>6.5250000000000004</v>
      </c>
      <c r="F679" t="s">
        <v>2200</v>
      </c>
    </row>
    <row r="680" spans="1:6" hidden="1" x14ac:dyDescent="0.25">
      <c r="A680">
        <v>2010</v>
      </c>
      <c r="B680" t="s">
        <v>2249</v>
      </c>
      <c r="C680" t="s">
        <v>2209</v>
      </c>
      <c r="D680" t="s">
        <v>2245</v>
      </c>
      <c r="E680">
        <v>4.2968702163043799</v>
      </c>
      <c r="F680" t="s">
        <v>2200</v>
      </c>
    </row>
    <row r="681" spans="1:6" hidden="1" x14ac:dyDescent="0.25">
      <c r="A681">
        <v>2010</v>
      </c>
      <c r="B681" t="s">
        <v>2249</v>
      </c>
      <c r="C681" t="s">
        <v>2209</v>
      </c>
      <c r="D681" t="s">
        <v>2246</v>
      </c>
      <c r="E681">
        <v>3.00290670110319</v>
      </c>
      <c r="F681" t="s">
        <v>2200</v>
      </c>
    </row>
    <row r="682" spans="1:6" hidden="1" x14ac:dyDescent="0.25">
      <c r="A682">
        <v>2010</v>
      </c>
      <c r="B682" t="s">
        <v>2249</v>
      </c>
      <c r="C682" t="s">
        <v>2209</v>
      </c>
      <c r="D682" t="s">
        <v>2247</v>
      </c>
      <c r="E682">
        <v>2.4924776775422202</v>
      </c>
      <c r="F682" t="s">
        <v>2200</v>
      </c>
    </row>
    <row r="683" spans="1:6" hidden="1" x14ac:dyDescent="0.25">
      <c r="A683">
        <v>2010</v>
      </c>
      <c r="B683" t="s">
        <v>2249</v>
      </c>
      <c r="C683" t="s">
        <v>2209</v>
      </c>
      <c r="D683" t="s">
        <v>2248</v>
      </c>
      <c r="E683">
        <v>8.3096663523610701</v>
      </c>
      <c r="F683" t="s">
        <v>2200</v>
      </c>
    </row>
    <row r="684" spans="1:6" hidden="1" x14ac:dyDescent="0.25">
      <c r="A684">
        <v>2010</v>
      </c>
      <c r="B684" t="s">
        <v>2249</v>
      </c>
      <c r="C684" t="s">
        <v>2210</v>
      </c>
      <c r="D684" t="s">
        <v>2236</v>
      </c>
      <c r="E684">
        <v>3.09203297149541</v>
      </c>
      <c r="F684" t="s">
        <v>2200</v>
      </c>
    </row>
    <row r="685" spans="1:6" hidden="1" x14ac:dyDescent="0.25">
      <c r="A685">
        <v>2010</v>
      </c>
      <c r="B685" t="s">
        <v>2249</v>
      </c>
      <c r="C685" t="s">
        <v>2210</v>
      </c>
      <c r="D685" t="s">
        <v>2237</v>
      </c>
      <c r="E685">
        <v>11.645169816927501</v>
      </c>
      <c r="F685" t="s">
        <v>2200</v>
      </c>
    </row>
    <row r="686" spans="1:6" hidden="1" x14ac:dyDescent="0.25">
      <c r="A686">
        <v>2010</v>
      </c>
      <c r="B686" t="s">
        <v>2249</v>
      </c>
      <c r="C686" t="s">
        <v>2210</v>
      </c>
      <c r="D686" t="s">
        <v>2238</v>
      </c>
      <c r="E686">
        <v>7.7257092217077696</v>
      </c>
      <c r="F686" t="s">
        <v>2200</v>
      </c>
    </row>
    <row r="687" spans="1:6" hidden="1" x14ac:dyDescent="0.25">
      <c r="A687">
        <v>2010</v>
      </c>
      <c r="B687" t="s">
        <v>2249</v>
      </c>
      <c r="C687" t="s">
        <v>2210</v>
      </c>
      <c r="D687" t="s">
        <v>2250</v>
      </c>
      <c r="E687">
        <v>7.8859116391676896</v>
      </c>
      <c r="F687" t="s">
        <v>2200</v>
      </c>
    </row>
    <row r="688" spans="1:6" hidden="1" x14ac:dyDescent="0.25">
      <c r="A688">
        <v>2010</v>
      </c>
      <c r="B688" t="s">
        <v>2249</v>
      </c>
      <c r="C688" t="s">
        <v>2210</v>
      </c>
      <c r="D688" t="s">
        <v>2251</v>
      </c>
      <c r="E688">
        <v>0</v>
      </c>
      <c r="F688" t="s">
        <v>2200</v>
      </c>
    </row>
    <row r="689" spans="1:6" hidden="1" x14ac:dyDescent="0.25">
      <c r="A689">
        <v>2010</v>
      </c>
      <c r="B689" t="s">
        <v>2249</v>
      </c>
      <c r="C689" t="s">
        <v>2210</v>
      </c>
      <c r="D689" t="s">
        <v>2239</v>
      </c>
      <c r="E689">
        <v>3.2970322482627501</v>
      </c>
      <c r="F689" t="s">
        <v>2200</v>
      </c>
    </row>
    <row r="690" spans="1:6" hidden="1" x14ac:dyDescent="0.25">
      <c r="A690">
        <v>2010</v>
      </c>
      <c r="B690" t="s">
        <v>2249</v>
      </c>
      <c r="C690" t="s">
        <v>2210</v>
      </c>
      <c r="D690" t="s">
        <v>2240</v>
      </c>
      <c r="E690">
        <v>3.07614328780075</v>
      </c>
      <c r="F690" t="s">
        <v>2200</v>
      </c>
    </row>
    <row r="691" spans="1:6" hidden="1" x14ac:dyDescent="0.25">
      <c r="A691">
        <v>2010</v>
      </c>
      <c r="B691" t="s">
        <v>2249</v>
      </c>
      <c r="C691" t="s">
        <v>2210</v>
      </c>
      <c r="D691" t="s">
        <v>2241</v>
      </c>
      <c r="E691">
        <v>3.7685307731339601</v>
      </c>
      <c r="F691" t="s">
        <v>2200</v>
      </c>
    </row>
    <row r="692" spans="1:6" hidden="1" x14ac:dyDescent="0.25">
      <c r="A692">
        <v>2010</v>
      </c>
      <c r="B692" t="s">
        <v>2249</v>
      </c>
      <c r="C692" t="s">
        <v>2210</v>
      </c>
      <c r="D692" t="s">
        <v>2242</v>
      </c>
      <c r="E692" s="184">
        <v>6.5549752003856397E-3</v>
      </c>
      <c r="F692" t="s">
        <v>2200</v>
      </c>
    </row>
    <row r="693" spans="1:6" hidden="1" x14ac:dyDescent="0.25">
      <c r="A693">
        <v>2010</v>
      </c>
      <c r="B693" t="s">
        <v>2249</v>
      </c>
      <c r="C693" t="s">
        <v>2210</v>
      </c>
      <c r="D693" t="s">
        <v>2243</v>
      </c>
      <c r="E693">
        <v>20.071136932342998</v>
      </c>
      <c r="F693" t="s">
        <v>2200</v>
      </c>
    </row>
    <row r="694" spans="1:6" hidden="1" x14ac:dyDescent="0.25">
      <c r="A694">
        <v>2010</v>
      </c>
      <c r="B694" t="s">
        <v>2249</v>
      </c>
      <c r="C694" t="s">
        <v>2210</v>
      </c>
      <c r="D694" t="s">
        <v>2244</v>
      </c>
      <c r="E694">
        <v>6.5250000000000004</v>
      </c>
      <c r="F694" t="s">
        <v>2200</v>
      </c>
    </row>
    <row r="695" spans="1:6" hidden="1" x14ac:dyDescent="0.25">
      <c r="A695">
        <v>2010</v>
      </c>
      <c r="B695" t="s">
        <v>2249</v>
      </c>
      <c r="C695" t="s">
        <v>2210</v>
      </c>
      <c r="D695" t="s">
        <v>2245</v>
      </c>
      <c r="E695">
        <v>4.3198341983712796</v>
      </c>
      <c r="F695" t="s">
        <v>2200</v>
      </c>
    </row>
    <row r="696" spans="1:6" hidden="1" x14ac:dyDescent="0.25">
      <c r="A696">
        <v>2010</v>
      </c>
      <c r="B696" t="s">
        <v>2249</v>
      </c>
      <c r="C696" t="s">
        <v>2210</v>
      </c>
      <c r="D696" t="s">
        <v>2246</v>
      </c>
      <c r="E696">
        <v>2.1147980477924202</v>
      </c>
      <c r="F696" t="s">
        <v>2200</v>
      </c>
    </row>
    <row r="697" spans="1:6" hidden="1" x14ac:dyDescent="0.25">
      <c r="A697">
        <v>2010</v>
      </c>
      <c r="B697" t="s">
        <v>2249</v>
      </c>
      <c r="C697" t="s">
        <v>2210</v>
      </c>
      <c r="D697" t="s">
        <v>2247</v>
      </c>
      <c r="E697">
        <v>1.9371844437868</v>
      </c>
      <c r="F697" t="s">
        <v>2200</v>
      </c>
    </row>
    <row r="698" spans="1:6" hidden="1" x14ac:dyDescent="0.25">
      <c r="A698">
        <v>2010</v>
      </c>
      <c r="B698" t="s">
        <v>2249</v>
      </c>
      <c r="C698" t="s">
        <v>2210</v>
      </c>
      <c r="D698" t="s">
        <v>2248</v>
      </c>
      <c r="E698">
        <v>4.2620537075602503</v>
      </c>
      <c r="F698" t="s">
        <v>2200</v>
      </c>
    </row>
    <row r="699" spans="1:6" hidden="1" x14ac:dyDescent="0.25">
      <c r="A699">
        <v>2010</v>
      </c>
      <c r="B699" t="s">
        <v>2249</v>
      </c>
      <c r="C699" t="s">
        <v>2211</v>
      </c>
      <c r="D699" t="s">
        <v>2236</v>
      </c>
      <c r="E699">
        <v>4.7834025289921396</v>
      </c>
      <c r="F699" t="s">
        <v>2200</v>
      </c>
    </row>
    <row r="700" spans="1:6" hidden="1" x14ac:dyDescent="0.25">
      <c r="A700">
        <v>2010</v>
      </c>
      <c r="B700" t="s">
        <v>2249</v>
      </c>
      <c r="C700" t="s">
        <v>2211</v>
      </c>
      <c r="D700" t="s">
        <v>2237</v>
      </c>
      <c r="E700">
        <v>19.3530797055943</v>
      </c>
      <c r="F700" t="s">
        <v>2200</v>
      </c>
    </row>
    <row r="701" spans="1:6" hidden="1" x14ac:dyDescent="0.25">
      <c r="A701">
        <v>2010</v>
      </c>
      <c r="B701" t="s">
        <v>2249</v>
      </c>
      <c r="C701" t="s">
        <v>2211</v>
      </c>
      <c r="D701" t="s">
        <v>2238</v>
      </c>
      <c r="E701">
        <v>3.6960761704180398</v>
      </c>
      <c r="F701" t="s">
        <v>2200</v>
      </c>
    </row>
    <row r="702" spans="1:6" hidden="1" x14ac:dyDescent="0.25">
      <c r="A702">
        <v>2010</v>
      </c>
      <c r="B702" t="s">
        <v>2249</v>
      </c>
      <c r="C702" t="s">
        <v>2211</v>
      </c>
      <c r="D702" t="s">
        <v>2250</v>
      </c>
      <c r="E702">
        <v>0</v>
      </c>
      <c r="F702" t="s">
        <v>2200</v>
      </c>
    </row>
    <row r="703" spans="1:6" hidden="1" x14ac:dyDescent="0.25">
      <c r="A703">
        <v>2010</v>
      </c>
      <c r="B703" t="s">
        <v>2249</v>
      </c>
      <c r="C703" t="s">
        <v>2211</v>
      </c>
      <c r="D703" t="s">
        <v>2251</v>
      </c>
      <c r="E703">
        <v>16.991111424397499</v>
      </c>
      <c r="F703" t="s">
        <v>2200</v>
      </c>
    </row>
    <row r="704" spans="1:6" hidden="1" x14ac:dyDescent="0.25">
      <c r="A704">
        <v>2010</v>
      </c>
      <c r="B704" t="s">
        <v>2249</v>
      </c>
      <c r="C704" t="s">
        <v>2211</v>
      </c>
      <c r="D704" t="s">
        <v>2239</v>
      </c>
      <c r="E704">
        <v>5.5255809409253196</v>
      </c>
      <c r="F704" t="s">
        <v>2200</v>
      </c>
    </row>
    <row r="705" spans="1:6" hidden="1" x14ac:dyDescent="0.25">
      <c r="A705">
        <v>2010</v>
      </c>
      <c r="B705" t="s">
        <v>2249</v>
      </c>
      <c r="C705" t="s">
        <v>2211</v>
      </c>
      <c r="D705" t="s">
        <v>2240</v>
      </c>
      <c r="E705">
        <v>3.2525393678686898</v>
      </c>
      <c r="F705" t="s">
        <v>2200</v>
      </c>
    </row>
    <row r="706" spans="1:6" hidden="1" x14ac:dyDescent="0.25">
      <c r="A706">
        <v>2010</v>
      </c>
      <c r="B706" t="s">
        <v>2249</v>
      </c>
      <c r="C706" t="s">
        <v>2211</v>
      </c>
      <c r="D706" t="s">
        <v>2241</v>
      </c>
      <c r="E706">
        <v>4.2724389804084497</v>
      </c>
      <c r="F706" t="s">
        <v>2200</v>
      </c>
    </row>
    <row r="707" spans="1:6" hidden="1" x14ac:dyDescent="0.25">
      <c r="A707">
        <v>2010</v>
      </c>
      <c r="B707" t="s">
        <v>2249</v>
      </c>
      <c r="C707" t="s">
        <v>2211</v>
      </c>
      <c r="D707" t="s">
        <v>2242</v>
      </c>
      <c r="E707" s="184">
        <v>8.4449005908455194E-2</v>
      </c>
      <c r="F707" t="s">
        <v>2200</v>
      </c>
    </row>
    <row r="708" spans="1:6" hidden="1" x14ac:dyDescent="0.25">
      <c r="A708">
        <v>2010</v>
      </c>
      <c r="B708" t="s">
        <v>2249</v>
      </c>
      <c r="C708" t="s">
        <v>2211</v>
      </c>
      <c r="D708" t="s">
        <v>2243</v>
      </c>
      <c r="E708">
        <v>20.551231072583999</v>
      </c>
      <c r="F708" t="s">
        <v>2200</v>
      </c>
    </row>
    <row r="709" spans="1:6" hidden="1" x14ac:dyDescent="0.25">
      <c r="A709">
        <v>2010</v>
      </c>
      <c r="B709" t="s">
        <v>2249</v>
      </c>
      <c r="C709" t="s">
        <v>2211</v>
      </c>
      <c r="D709" t="s">
        <v>2244</v>
      </c>
      <c r="E709">
        <v>0</v>
      </c>
      <c r="F709" t="s">
        <v>2200</v>
      </c>
    </row>
    <row r="710" spans="1:6" hidden="1" x14ac:dyDescent="0.25">
      <c r="A710">
        <v>2010</v>
      </c>
      <c r="B710" t="s">
        <v>2249</v>
      </c>
      <c r="C710" t="s">
        <v>2211</v>
      </c>
      <c r="D710" t="s">
        <v>2245</v>
      </c>
      <c r="E710">
        <v>4.6023678746944601</v>
      </c>
      <c r="F710" t="s">
        <v>2200</v>
      </c>
    </row>
    <row r="711" spans="1:6" hidden="1" x14ac:dyDescent="0.25">
      <c r="A711">
        <v>2010</v>
      </c>
      <c r="B711" t="s">
        <v>2249</v>
      </c>
      <c r="C711" t="s">
        <v>2211</v>
      </c>
      <c r="D711" t="s">
        <v>2246</v>
      </c>
      <c r="E711">
        <v>2.78162382875579</v>
      </c>
      <c r="F711" t="s">
        <v>2200</v>
      </c>
    </row>
    <row r="712" spans="1:6" hidden="1" x14ac:dyDescent="0.25">
      <c r="A712">
        <v>2010</v>
      </c>
      <c r="B712" t="s">
        <v>2249</v>
      </c>
      <c r="C712" t="s">
        <v>2211</v>
      </c>
      <c r="D712" t="s">
        <v>2247</v>
      </c>
      <c r="E712">
        <v>2.15861310656123</v>
      </c>
      <c r="F712" t="s">
        <v>2200</v>
      </c>
    </row>
    <row r="713" spans="1:6" hidden="1" x14ac:dyDescent="0.25">
      <c r="A713">
        <v>2010</v>
      </c>
      <c r="B713" t="s">
        <v>2249</v>
      </c>
      <c r="C713" t="s">
        <v>2211</v>
      </c>
      <c r="D713" t="s">
        <v>2248</v>
      </c>
      <c r="E713">
        <v>9.6577889024300401</v>
      </c>
      <c r="F713" t="s">
        <v>2200</v>
      </c>
    </row>
    <row r="714" spans="1:6" hidden="1" x14ac:dyDescent="0.25">
      <c r="A714">
        <v>2010</v>
      </c>
      <c r="B714" t="s">
        <v>2249</v>
      </c>
      <c r="C714" t="s">
        <v>2212</v>
      </c>
      <c r="D714" t="s">
        <v>2236</v>
      </c>
      <c r="E714">
        <v>3.7972787028351198</v>
      </c>
      <c r="F714" t="s">
        <v>2200</v>
      </c>
    </row>
    <row r="715" spans="1:6" hidden="1" x14ac:dyDescent="0.25">
      <c r="A715">
        <v>2010</v>
      </c>
      <c r="B715" t="s">
        <v>2249</v>
      </c>
      <c r="C715" t="s">
        <v>2212</v>
      </c>
      <c r="D715" t="s">
        <v>2237</v>
      </c>
      <c r="E715">
        <v>14.162825463030099</v>
      </c>
      <c r="F715" t="s">
        <v>2200</v>
      </c>
    </row>
    <row r="716" spans="1:6" hidden="1" x14ac:dyDescent="0.25">
      <c r="A716">
        <v>2010</v>
      </c>
      <c r="B716" t="s">
        <v>2249</v>
      </c>
      <c r="C716" t="s">
        <v>2212</v>
      </c>
      <c r="D716" t="s">
        <v>2238</v>
      </c>
      <c r="E716">
        <v>3.7104269951697701</v>
      </c>
      <c r="F716" t="s">
        <v>2200</v>
      </c>
    </row>
    <row r="717" spans="1:6" hidden="1" x14ac:dyDescent="0.25">
      <c r="A717">
        <v>2010</v>
      </c>
      <c r="B717" t="s">
        <v>2249</v>
      </c>
      <c r="C717" t="s">
        <v>2212</v>
      </c>
      <c r="D717" t="s">
        <v>2250</v>
      </c>
      <c r="E717">
        <v>0</v>
      </c>
      <c r="F717" t="s">
        <v>2200</v>
      </c>
    </row>
    <row r="718" spans="1:6" hidden="1" x14ac:dyDescent="0.25">
      <c r="A718">
        <v>2010</v>
      </c>
      <c r="B718" t="s">
        <v>2249</v>
      </c>
      <c r="C718" t="s">
        <v>2212</v>
      </c>
      <c r="D718" t="s">
        <v>2251</v>
      </c>
      <c r="E718">
        <v>17.1006810606494</v>
      </c>
      <c r="F718" t="s">
        <v>2200</v>
      </c>
    </row>
    <row r="719" spans="1:6" hidden="1" x14ac:dyDescent="0.25">
      <c r="A719">
        <v>2010</v>
      </c>
      <c r="B719" t="s">
        <v>2249</v>
      </c>
      <c r="C719" t="s">
        <v>2212</v>
      </c>
      <c r="D719" t="s">
        <v>2239</v>
      </c>
      <c r="E719">
        <v>6.4475759620193402</v>
      </c>
      <c r="F719" t="s">
        <v>2200</v>
      </c>
    </row>
    <row r="720" spans="1:6" hidden="1" x14ac:dyDescent="0.25">
      <c r="A720">
        <v>2010</v>
      </c>
      <c r="B720" t="s">
        <v>2249</v>
      </c>
      <c r="C720" t="s">
        <v>2212</v>
      </c>
      <c r="D720" t="s">
        <v>2240</v>
      </c>
      <c r="E720">
        <v>3.6591690243085599</v>
      </c>
      <c r="F720" t="s">
        <v>2200</v>
      </c>
    </row>
    <row r="721" spans="1:6" hidden="1" x14ac:dyDescent="0.25">
      <c r="A721">
        <v>2010</v>
      </c>
      <c r="B721" t="s">
        <v>2249</v>
      </c>
      <c r="C721" t="s">
        <v>2212</v>
      </c>
      <c r="D721" t="s">
        <v>2241</v>
      </c>
      <c r="E721">
        <v>4.55768526635865</v>
      </c>
      <c r="F721" t="s">
        <v>2200</v>
      </c>
    </row>
    <row r="722" spans="1:6" hidden="1" x14ac:dyDescent="0.25">
      <c r="A722">
        <v>2010</v>
      </c>
      <c r="B722" t="s">
        <v>2249</v>
      </c>
      <c r="C722" t="s">
        <v>2212</v>
      </c>
      <c r="D722" t="s">
        <v>2242</v>
      </c>
      <c r="E722" s="184">
        <v>2.14025120116693E-4</v>
      </c>
      <c r="F722" t="s">
        <v>2200</v>
      </c>
    </row>
    <row r="723" spans="1:6" hidden="1" x14ac:dyDescent="0.25">
      <c r="A723">
        <v>2010</v>
      </c>
      <c r="B723" t="s">
        <v>2249</v>
      </c>
      <c r="C723" t="s">
        <v>2212</v>
      </c>
      <c r="D723" t="s">
        <v>2243</v>
      </c>
      <c r="E723">
        <v>20.8596372201702</v>
      </c>
      <c r="F723" t="s">
        <v>2200</v>
      </c>
    </row>
    <row r="724" spans="1:6" hidden="1" x14ac:dyDescent="0.25">
      <c r="A724">
        <v>2010</v>
      </c>
      <c r="B724" t="s">
        <v>2249</v>
      </c>
      <c r="C724" t="s">
        <v>2212</v>
      </c>
      <c r="D724" t="s">
        <v>2244</v>
      </c>
      <c r="E724">
        <v>6.5250000000000004</v>
      </c>
      <c r="F724" t="s">
        <v>2200</v>
      </c>
    </row>
    <row r="725" spans="1:6" hidden="1" x14ac:dyDescent="0.25">
      <c r="A725">
        <v>2010</v>
      </c>
      <c r="B725" t="s">
        <v>2249</v>
      </c>
      <c r="C725" t="s">
        <v>2212</v>
      </c>
      <c r="D725" t="s">
        <v>2245</v>
      </c>
      <c r="E725">
        <v>5.2831474115133599</v>
      </c>
      <c r="F725" t="s">
        <v>2200</v>
      </c>
    </row>
    <row r="726" spans="1:6" hidden="1" x14ac:dyDescent="0.25">
      <c r="A726">
        <v>2010</v>
      </c>
      <c r="B726" t="s">
        <v>2249</v>
      </c>
      <c r="C726" t="s">
        <v>2212</v>
      </c>
      <c r="D726" t="s">
        <v>2246</v>
      </c>
      <c r="E726">
        <v>3.03026856948224</v>
      </c>
      <c r="F726" t="s">
        <v>2200</v>
      </c>
    </row>
    <row r="727" spans="1:6" hidden="1" x14ac:dyDescent="0.25">
      <c r="A727">
        <v>2010</v>
      </c>
      <c r="B727" t="s">
        <v>2249</v>
      </c>
      <c r="C727" t="s">
        <v>2212</v>
      </c>
      <c r="D727" t="s">
        <v>2247</v>
      </c>
      <c r="E727">
        <v>2.6811883856766499</v>
      </c>
      <c r="F727" t="s">
        <v>2200</v>
      </c>
    </row>
    <row r="728" spans="1:6" hidden="1" x14ac:dyDescent="0.25">
      <c r="A728">
        <v>2010</v>
      </c>
      <c r="B728" t="s">
        <v>2249</v>
      </c>
      <c r="C728" t="s">
        <v>2212</v>
      </c>
      <c r="D728" t="s">
        <v>2248</v>
      </c>
      <c r="E728">
        <v>11.1113735685569</v>
      </c>
      <c r="F728" t="s">
        <v>2200</v>
      </c>
    </row>
    <row r="729" spans="1:6" hidden="1" x14ac:dyDescent="0.25">
      <c r="A729">
        <v>2010</v>
      </c>
      <c r="B729" t="s">
        <v>2249</v>
      </c>
      <c r="C729" t="s">
        <v>2213</v>
      </c>
      <c r="D729" t="s">
        <v>2236</v>
      </c>
      <c r="E729">
        <v>5.3991786375111204</v>
      </c>
      <c r="F729" t="s">
        <v>2200</v>
      </c>
    </row>
    <row r="730" spans="1:6" hidden="1" x14ac:dyDescent="0.25">
      <c r="A730">
        <v>2010</v>
      </c>
      <c r="B730" t="s">
        <v>2249</v>
      </c>
      <c r="C730" t="s">
        <v>2213</v>
      </c>
      <c r="D730" t="s">
        <v>2237</v>
      </c>
      <c r="E730">
        <v>12.533128721906699</v>
      </c>
      <c r="F730" t="s">
        <v>2200</v>
      </c>
    </row>
    <row r="731" spans="1:6" hidden="1" x14ac:dyDescent="0.25">
      <c r="A731">
        <v>2010</v>
      </c>
      <c r="B731" t="s">
        <v>2249</v>
      </c>
      <c r="C731" t="s">
        <v>2213</v>
      </c>
      <c r="D731" t="s">
        <v>2238</v>
      </c>
      <c r="E731">
        <v>3.7604921982181798</v>
      </c>
      <c r="F731" t="s">
        <v>2200</v>
      </c>
    </row>
    <row r="732" spans="1:6" hidden="1" x14ac:dyDescent="0.25">
      <c r="A732">
        <v>2010</v>
      </c>
      <c r="B732" t="s">
        <v>2249</v>
      </c>
      <c r="C732" t="s">
        <v>2213</v>
      </c>
      <c r="D732" t="s">
        <v>2250</v>
      </c>
      <c r="E732">
        <v>13.3828452679516</v>
      </c>
      <c r="F732" t="s">
        <v>2200</v>
      </c>
    </row>
    <row r="733" spans="1:6" hidden="1" x14ac:dyDescent="0.25">
      <c r="A733">
        <v>2010</v>
      </c>
      <c r="B733" t="s">
        <v>2249</v>
      </c>
      <c r="C733" t="s">
        <v>2213</v>
      </c>
      <c r="D733" t="s">
        <v>2251</v>
      </c>
      <c r="E733">
        <v>0</v>
      </c>
      <c r="F733" t="s">
        <v>2200</v>
      </c>
    </row>
    <row r="734" spans="1:6" hidden="1" x14ac:dyDescent="0.25">
      <c r="A734">
        <v>2010</v>
      </c>
      <c r="B734" t="s">
        <v>2249</v>
      </c>
      <c r="C734" t="s">
        <v>2213</v>
      </c>
      <c r="D734" t="s">
        <v>2239</v>
      </c>
      <c r="E734">
        <v>7.0947394813588396</v>
      </c>
      <c r="F734" t="s">
        <v>2200</v>
      </c>
    </row>
    <row r="735" spans="1:6" hidden="1" x14ac:dyDescent="0.25">
      <c r="A735">
        <v>2010</v>
      </c>
      <c r="B735" t="s">
        <v>2249</v>
      </c>
      <c r="C735" t="s">
        <v>2213</v>
      </c>
      <c r="D735" t="s">
        <v>2240</v>
      </c>
      <c r="E735">
        <v>3.9491676983336399</v>
      </c>
      <c r="F735" t="s">
        <v>2200</v>
      </c>
    </row>
    <row r="736" spans="1:6" hidden="1" x14ac:dyDescent="0.25">
      <c r="A736">
        <v>2010</v>
      </c>
      <c r="B736" t="s">
        <v>2249</v>
      </c>
      <c r="C736" t="s">
        <v>2213</v>
      </c>
      <c r="D736" t="s">
        <v>2241</v>
      </c>
      <c r="E736">
        <v>6.1770044739691103</v>
      </c>
      <c r="F736" t="s">
        <v>2200</v>
      </c>
    </row>
    <row r="737" spans="1:6" hidden="1" x14ac:dyDescent="0.25">
      <c r="A737">
        <v>2010</v>
      </c>
      <c r="B737" t="s">
        <v>2249</v>
      </c>
      <c r="C737" t="s">
        <v>2213</v>
      </c>
      <c r="D737" t="s">
        <v>2242</v>
      </c>
      <c r="E737" s="184">
        <v>5.3136090377664202E-2</v>
      </c>
      <c r="F737" t="s">
        <v>2200</v>
      </c>
    </row>
    <row r="738" spans="1:6" hidden="1" x14ac:dyDescent="0.25">
      <c r="A738">
        <v>2010</v>
      </c>
      <c r="B738" t="s">
        <v>2249</v>
      </c>
      <c r="C738" t="s">
        <v>2213</v>
      </c>
      <c r="D738" t="s">
        <v>2243</v>
      </c>
      <c r="E738">
        <v>21.1277080368091</v>
      </c>
      <c r="F738" t="s">
        <v>2200</v>
      </c>
    </row>
    <row r="739" spans="1:6" hidden="1" x14ac:dyDescent="0.25">
      <c r="A739">
        <v>2010</v>
      </c>
      <c r="B739" t="s">
        <v>2249</v>
      </c>
      <c r="C739" t="s">
        <v>2213</v>
      </c>
      <c r="D739" t="s">
        <v>2244</v>
      </c>
      <c r="E739">
        <v>6.5250000000000004</v>
      </c>
      <c r="F739" t="s">
        <v>2200</v>
      </c>
    </row>
    <row r="740" spans="1:6" hidden="1" x14ac:dyDescent="0.25">
      <c r="A740">
        <v>2010</v>
      </c>
      <c r="B740" t="s">
        <v>2249</v>
      </c>
      <c r="C740" t="s">
        <v>2213</v>
      </c>
      <c r="D740" t="s">
        <v>2245</v>
      </c>
      <c r="E740">
        <v>5.7489484837116596</v>
      </c>
      <c r="F740" t="s">
        <v>2200</v>
      </c>
    </row>
    <row r="741" spans="1:6" hidden="1" x14ac:dyDescent="0.25">
      <c r="A741">
        <v>2010</v>
      </c>
      <c r="B741" t="s">
        <v>2249</v>
      </c>
      <c r="C741" t="s">
        <v>2213</v>
      </c>
      <c r="D741" t="s">
        <v>2246</v>
      </c>
      <c r="E741">
        <v>2.5812043442644299</v>
      </c>
      <c r="F741" t="s">
        <v>2200</v>
      </c>
    </row>
    <row r="742" spans="1:6" hidden="1" x14ac:dyDescent="0.25">
      <c r="A742">
        <v>2010</v>
      </c>
      <c r="B742" t="s">
        <v>2249</v>
      </c>
      <c r="C742" t="s">
        <v>2213</v>
      </c>
      <c r="D742" t="s">
        <v>2247</v>
      </c>
      <c r="E742">
        <v>2.00300234305739</v>
      </c>
      <c r="F742" t="s">
        <v>2200</v>
      </c>
    </row>
    <row r="743" spans="1:6" hidden="1" x14ac:dyDescent="0.25">
      <c r="A743">
        <v>2010</v>
      </c>
      <c r="B743" t="s">
        <v>2249</v>
      </c>
      <c r="C743" t="s">
        <v>2213</v>
      </c>
      <c r="D743" t="s">
        <v>2248</v>
      </c>
      <c r="E743">
        <v>12.0935876350255</v>
      </c>
      <c r="F743" t="s">
        <v>2200</v>
      </c>
    </row>
    <row r="744" spans="1:6" hidden="1" x14ac:dyDescent="0.25">
      <c r="A744">
        <v>2010</v>
      </c>
      <c r="B744" t="s">
        <v>2249</v>
      </c>
      <c r="C744" t="s">
        <v>2214</v>
      </c>
      <c r="D744" t="s">
        <v>2236</v>
      </c>
      <c r="E744">
        <v>2.9951844833335799</v>
      </c>
      <c r="F744" t="s">
        <v>2200</v>
      </c>
    </row>
    <row r="745" spans="1:6" hidden="1" x14ac:dyDescent="0.25">
      <c r="A745">
        <v>2010</v>
      </c>
      <c r="B745" t="s">
        <v>2249</v>
      </c>
      <c r="C745" t="s">
        <v>2214</v>
      </c>
      <c r="D745" t="s">
        <v>2237</v>
      </c>
      <c r="E745">
        <v>13.4761893787585</v>
      </c>
      <c r="F745" t="s">
        <v>2200</v>
      </c>
    </row>
    <row r="746" spans="1:6" hidden="1" x14ac:dyDescent="0.25">
      <c r="A746">
        <v>2010</v>
      </c>
      <c r="B746" t="s">
        <v>2249</v>
      </c>
      <c r="C746" t="s">
        <v>2214</v>
      </c>
      <c r="D746" t="s">
        <v>2238</v>
      </c>
      <c r="E746">
        <v>3.7404681786675602</v>
      </c>
      <c r="F746" t="s">
        <v>2200</v>
      </c>
    </row>
    <row r="747" spans="1:6" hidden="1" x14ac:dyDescent="0.25">
      <c r="A747">
        <v>2010</v>
      </c>
      <c r="B747" t="s">
        <v>2249</v>
      </c>
      <c r="C747" t="s">
        <v>2214</v>
      </c>
      <c r="D747" t="s">
        <v>2250</v>
      </c>
      <c r="E747">
        <v>9.9455897510841602</v>
      </c>
      <c r="F747" t="s">
        <v>2200</v>
      </c>
    </row>
    <row r="748" spans="1:6" hidden="1" x14ac:dyDescent="0.25">
      <c r="A748">
        <v>2010</v>
      </c>
      <c r="B748" t="s">
        <v>2249</v>
      </c>
      <c r="C748" t="s">
        <v>2214</v>
      </c>
      <c r="D748" t="s">
        <v>2251</v>
      </c>
      <c r="E748">
        <v>11.891653813276699</v>
      </c>
      <c r="F748" t="s">
        <v>2200</v>
      </c>
    </row>
    <row r="749" spans="1:6" hidden="1" x14ac:dyDescent="0.25">
      <c r="A749">
        <v>2010</v>
      </c>
      <c r="B749" t="s">
        <v>2249</v>
      </c>
      <c r="C749" t="s">
        <v>2214</v>
      </c>
      <c r="D749" t="s">
        <v>2239</v>
      </c>
      <c r="E749">
        <v>5.5912227198155096</v>
      </c>
      <c r="F749" t="s">
        <v>2200</v>
      </c>
    </row>
    <row r="750" spans="1:6" hidden="1" x14ac:dyDescent="0.25">
      <c r="A750">
        <v>2010</v>
      </c>
      <c r="B750" t="s">
        <v>2249</v>
      </c>
      <c r="C750" t="s">
        <v>2214</v>
      </c>
      <c r="D750" t="s">
        <v>2240</v>
      </c>
      <c r="E750">
        <v>3.3444197304384198</v>
      </c>
      <c r="F750" t="s">
        <v>2200</v>
      </c>
    </row>
    <row r="751" spans="1:6" hidden="1" x14ac:dyDescent="0.25">
      <c r="A751">
        <v>2010</v>
      </c>
      <c r="B751" t="s">
        <v>2249</v>
      </c>
      <c r="C751" t="s">
        <v>2214</v>
      </c>
      <c r="D751" t="s">
        <v>2241</v>
      </c>
      <c r="E751">
        <v>6.3011424781430403</v>
      </c>
      <c r="F751" t="s">
        <v>2200</v>
      </c>
    </row>
    <row r="752" spans="1:6" hidden="1" x14ac:dyDescent="0.25">
      <c r="A752">
        <v>2010</v>
      </c>
      <c r="B752" t="s">
        <v>2249</v>
      </c>
      <c r="C752" t="s">
        <v>2214</v>
      </c>
      <c r="D752" t="s">
        <v>2242</v>
      </c>
      <c r="E752" s="184">
        <v>7.7198386244814399E-2</v>
      </c>
      <c r="F752" t="s">
        <v>2200</v>
      </c>
    </row>
    <row r="753" spans="1:6" hidden="1" x14ac:dyDescent="0.25">
      <c r="A753">
        <v>2010</v>
      </c>
      <c r="B753" t="s">
        <v>2249</v>
      </c>
      <c r="C753" t="s">
        <v>2214</v>
      </c>
      <c r="D753" t="s">
        <v>2243</v>
      </c>
      <c r="E753">
        <v>20.516978765414301</v>
      </c>
      <c r="F753" t="s">
        <v>2200</v>
      </c>
    </row>
    <row r="754" spans="1:6" hidden="1" x14ac:dyDescent="0.25">
      <c r="A754">
        <v>2010</v>
      </c>
      <c r="B754" t="s">
        <v>2249</v>
      </c>
      <c r="C754" t="s">
        <v>2214</v>
      </c>
      <c r="D754" t="s">
        <v>2244</v>
      </c>
      <c r="E754">
        <v>6.5250000000000004</v>
      </c>
      <c r="F754" t="s">
        <v>2200</v>
      </c>
    </row>
    <row r="755" spans="1:6" hidden="1" x14ac:dyDescent="0.25">
      <c r="A755">
        <v>2010</v>
      </c>
      <c r="B755" t="s">
        <v>2249</v>
      </c>
      <c r="C755" t="s">
        <v>2214</v>
      </c>
      <c r="D755" t="s">
        <v>2245</v>
      </c>
      <c r="E755">
        <v>4.7299783841223899</v>
      </c>
      <c r="F755" t="s">
        <v>2200</v>
      </c>
    </row>
    <row r="756" spans="1:6" hidden="1" x14ac:dyDescent="0.25">
      <c r="A756">
        <v>2010</v>
      </c>
      <c r="B756" t="s">
        <v>2249</v>
      </c>
      <c r="C756" t="s">
        <v>2214</v>
      </c>
      <c r="D756" t="s">
        <v>2246</v>
      </c>
      <c r="E756">
        <v>3.1317038432821001</v>
      </c>
      <c r="F756" t="s">
        <v>2200</v>
      </c>
    </row>
    <row r="757" spans="1:6" hidden="1" x14ac:dyDescent="0.25">
      <c r="A757">
        <v>2010</v>
      </c>
      <c r="B757" t="s">
        <v>2249</v>
      </c>
      <c r="C757" t="s">
        <v>2214</v>
      </c>
      <c r="D757" t="s">
        <v>2247</v>
      </c>
      <c r="E757">
        <v>2.3559669905816101</v>
      </c>
      <c r="F757" t="s">
        <v>2200</v>
      </c>
    </row>
    <row r="758" spans="1:6" hidden="1" x14ac:dyDescent="0.25">
      <c r="A758">
        <v>2010</v>
      </c>
      <c r="B758" t="s">
        <v>2249</v>
      </c>
      <c r="C758" t="s">
        <v>2214</v>
      </c>
      <c r="D758" t="s">
        <v>2248</v>
      </c>
      <c r="E758">
        <v>9.8944287307585803</v>
      </c>
      <c r="F758" t="s">
        <v>2200</v>
      </c>
    </row>
    <row r="759" spans="1:6" hidden="1" x14ac:dyDescent="0.25">
      <c r="A759">
        <v>2010</v>
      </c>
      <c r="B759" t="s">
        <v>2249</v>
      </c>
      <c r="C759" t="s">
        <v>2215</v>
      </c>
      <c r="D759" t="s">
        <v>2236</v>
      </c>
      <c r="E759">
        <v>3.0712494226672602</v>
      </c>
      <c r="F759" t="s">
        <v>2200</v>
      </c>
    </row>
    <row r="760" spans="1:6" hidden="1" x14ac:dyDescent="0.25">
      <c r="A760">
        <v>2010</v>
      </c>
      <c r="B760" t="s">
        <v>2249</v>
      </c>
      <c r="C760" t="s">
        <v>2215</v>
      </c>
      <c r="D760" t="s">
        <v>2237</v>
      </c>
      <c r="E760">
        <v>13.3218504450368</v>
      </c>
      <c r="F760" t="s">
        <v>2200</v>
      </c>
    </row>
    <row r="761" spans="1:6" hidden="1" x14ac:dyDescent="0.25">
      <c r="A761">
        <v>2010</v>
      </c>
      <c r="B761" t="s">
        <v>2249</v>
      </c>
      <c r="C761" t="s">
        <v>2215</v>
      </c>
      <c r="D761" t="s">
        <v>2238</v>
      </c>
      <c r="E761">
        <v>4.3014237125880204</v>
      </c>
      <c r="F761" t="s">
        <v>2200</v>
      </c>
    </row>
    <row r="762" spans="1:6" hidden="1" x14ac:dyDescent="0.25">
      <c r="A762">
        <v>2010</v>
      </c>
      <c r="B762" t="s">
        <v>2249</v>
      </c>
      <c r="C762" t="s">
        <v>2215</v>
      </c>
      <c r="D762" t="s">
        <v>2250</v>
      </c>
      <c r="E762">
        <v>0</v>
      </c>
      <c r="F762" t="s">
        <v>2200</v>
      </c>
    </row>
    <row r="763" spans="1:6" hidden="1" x14ac:dyDescent="0.25">
      <c r="A763">
        <v>2010</v>
      </c>
      <c r="B763" t="s">
        <v>2249</v>
      </c>
      <c r="C763" t="s">
        <v>2215</v>
      </c>
      <c r="D763" t="s">
        <v>2251</v>
      </c>
      <c r="E763">
        <v>0</v>
      </c>
      <c r="F763" t="s">
        <v>2200</v>
      </c>
    </row>
    <row r="764" spans="1:6" hidden="1" x14ac:dyDescent="0.25">
      <c r="A764">
        <v>2010</v>
      </c>
      <c r="B764" t="s">
        <v>2249</v>
      </c>
      <c r="C764" t="s">
        <v>2215</v>
      </c>
      <c r="D764" t="s">
        <v>2239</v>
      </c>
      <c r="E764">
        <v>3.0155704829427701</v>
      </c>
      <c r="F764" t="s">
        <v>2200</v>
      </c>
    </row>
    <row r="765" spans="1:6" hidden="1" x14ac:dyDescent="0.25">
      <c r="A765">
        <v>2010</v>
      </c>
      <c r="B765" t="s">
        <v>2249</v>
      </c>
      <c r="C765" t="s">
        <v>2215</v>
      </c>
      <c r="D765" t="s">
        <v>2240</v>
      </c>
      <c r="E765">
        <v>3.0767095507426601</v>
      </c>
      <c r="F765" t="s">
        <v>2200</v>
      </c>
    </row>
    <row r="766" spans="1:6" hidden="1" x14ac:dyDescent="0.25">
      <c r="A766">
        <v>2010</v>
      </c>
      <c r="B766" t="s">
        <v>2249</v>
      </c>
      <c r="C766" t="s">
        <v>2215</v>
      </c>
      <c r="D766" t="s">
        <v>2241</v>
      </c>
      <c r="E766">
        <v>3.9682157342097399</v>
      </c>
      <c r="F766" t="s">
        <v>2200</v>
      </c>
    </row>
    <row r="767" spans="1:6" hidden="1" x14ac:dyDescent="0.25">
      <c r="A767">
        <v>2010</v>
      </c>
      <c r="B767" t="s">
        <v>2249</v>
      </c>
      <c r="C767" t="s">
        <v>2215</v>
      </c>
      <c r="D767" t="s">
        <v>2242</v>
      </c>
      <c r="E767" s="184">
        <v>3.1978843061925603E-2</v>
      </c>
      <c r="F767" t="s">
        <v>2200</v>
      </c>
    </row>
    <row r="768" spans="1:6" hidden="1" x14ac:dyDescent="0.25">
      <c r="A768">
        <v>2010</v>
      </c>
      <c r="B768" t="s">
        <v>2249</v>
      </c>
      <c r="C768" t="s">
        <v>2215</v>
      </c>
      <c r="D768" t="s">
        <v>2243</v>
      </c>
      <c r="E768">
        <v>24.164280232365801</v>
      </c>
      <c r="F768" t="s">
        <v>2200</v>
      </c>
    </row>
    <row r="769" spans="1:6" hidden="1" x14ac:dyDescent="0.25">
      <c r="A769">
        <v>2010</v>
      </c>
      <c r="B769" t="s">
        <v>2249</v>
      </c>
      <c r="C769" t="s">
        <v>2215</v>
      </c>
      <c r="D769" t="s">
        <v>2244</v>
      </c>
      <c r="E769">
        <v>6.5250000000000004</v>
      </c>
      <c r="F769" t="s">
        <v>2200</v>
      </c>
    </row>
    <row r="770" spans="1:6" hidden="1" x14ac:dyDescent="0.25">
      <c r="A770">
        <v>2010</v>
      </c>
      <c r="B770" t="s">
        <v>2249</v>
      </c>
      <c r="C770" t="s">
        <v>2215</v>
      </c>
      <c r="D770" t="s">
        <v>2245</v>
      </c>
      <c r="E770">
        <v>2.1594406219527902</v>
      </c>
      <c r="F770" t="s">
        <v>2200</v>
      </c>
    </row>
    <row r="771" spans="1:6" hidden="1" x14ac:dyDescent="0.25">
      <c r="A771">
        <v>2010</v>
      </c>
      <c r="B771" t="s">
        <v>2249</v>
      </c>
      <c r="C771" t="s">
        <v>2215</v>
      </c>
      <c r="D771" t="s">
        <v>2246</v>
      </c>
      <c r="E771">
        <v>1.9984924975120999</v>
      </c>
      <c r="F771" t="s">
        <v>2200</v>
      </c>
    </row>
    <row r="772" spans="1:6" hidden="1" x14ac:dyDescent="0.25">
      <c r="A772">
        <v>2010</v>
      </c>
      <c r="B772" t="s">
        <v>2249</v>
      </c>
      <c r="C772" t="s">
        <v>2215</v>
      </c>
      <c r="D772" t="s">
        <v>2247</v>
      </c>
      <c r="E772">
        <v>2.1783750424064401</v>
      </c>
      <c r="F772" t="s">
        <v>2200</v>
      </c>
    </row>
    <row r="773" spans="1:6" hidden="1" x14ac:dyDescent="0.25">
      <c r="A773">
        <v>2010</v>
      </c>
      <c r="B773" t="s">
        <v>2249</v>
      </c>
      <c r="C773" t="s">
        <v>2215</v>
      </c>
      <c r="D773" t="s">
        <v>2248</v>
      </c>
      <c r="E773">
        <v>3.9644927649719599</v>
      </c>
      <c r="F773" t="s">
        <v>2200</v>
      </c>
    </row>
    <row r="774" spans="1:6" hidden="1" x14ac:dyDescent="0.25">
      <c r="A774">
        <v>2010</v>
      </c>
      <c r="B774" t="s">
        <v>2249</v>
      </c>
      <c r="C774" t="s">
        <v>2216</v>
      </c>
      <c r="D774" t="s">
        <v>2236</v>
      </c>
      <c r="E774">
        <v>3.79907971755883</v>
      </c>
      <c r="F774" t="s">
        <v>2200</v>
      </c>
    </row>
    <row r="775" spans="1:6" hidden="1" x14ac:dyDescent="0.25">
      <c r="A775">
        <v>2010</v>
      </c>
      <c r="B775" t="s">
        <v>2249</v>
      </c>
      <c r="C775" t="s">
        <v>2216</v>
      </c>
      <c r="D775" t="s">
        <v>2237</v>
      </c>
      <c r="E775">
        <v>11.7202010116998</v>
      </c>
      <c r="F775" t="s">
        <v>2200</v>
      </c>
    </row>
    <row r="776" spans="1:6" hidden="1" x14ac:dyDescent="0.25">
      <c r="A776">
        <v>2010</v>
      </c>
      <c r="B776" t="s">
        <v>2249</v>
      </c>
      <c r="C776" t="s">
        <v>2216</v>
      </c>
      <c r="D776" t="s">
        <v>2238</v>
      </c>
      <c r="E776">
        <v>3.6519030006241899</v>
      </c>
      <c r="F776" t="s">
        <v>2200</v>
      </c>
    </row>
    <row r="777" spans="1:6" hidden="1" x14ac:dyDescent="0.25">
      <c r="A777">
        <v>2010</v>
      </c>
      <c r="B777" t="s">
        <v>2249</v>
      </c>
      <c r="C777" t="s">
        <v>2216</v>
      </c>
      <c r="D777" t="s">
        <v>2250</v>
      </c>
      <c r="E777">
        <v>7.3530126832571803</v>
      </c>
      <c r="F777" t="s">
        <v>2200</v>
      </c>
    </row>
    <row r="778" spans="1:6" hidden="1" x14ac:dyDescent="0.25">
      <c r="A778">
        <v>2010</v>
      </c>
      <c r="B778" t="s">
        <v>2249</v>
      </c>
      <c r="C778" t="s">
        <v>2216</v>
      </c>
      <c r="D778" t="s">
        <v>2251</v>
      </c>
      <c r="E778">
        <v>0</v>
      </c>
      <c r="F778" t="s">
        <v>2200</v>
      </c>
    </row>
    <row r="779" spans="1:6" hidden="1" x14ac:dyDescent="0.25">
      <c r="A779">
        <v>2010</v>
      </c>
      <c r="B779" t="s">
        <v>2249</v>
      </c>
      <c r="C779" t="s">
        <v>2216</v>
      </c>
      <c r="D779" t="s">
        <v>2239</v>
      </c>
      <c r="E779">
        <v>2.8374112994532701</v>
      </c>
      <c r="F779" t="s">
        <v>2200</v>
      </c>
    </row>
    <row r="780" spans="1:6" hidden="1" x14ac:dyDescent="0.25">
      <c r="A780">
        <v>2010</v>
      </c>
      <c r="B780" t="s">
        <v>2249</v>
      </c>
      <c r="C780" t="s">
        <v>2216</v>
      </c>
      <c r="D780" t="s">
        <v>2240</v>
      </c>
      <c r="E780">
        <v>2.6542307524860602</v>
      </c>
      <c r="F780" t="s">
        <v>2200</v>
      </c>
    </row>
    <row r="781" spans="1:6" hidden="1" x14ac:dyDescent="0.25">
      <c r="A781">
        <v>2010</v>
      </c>
      <c r="B781" t="s">
        <v>2249</v>
      </c>
      <c r="C781" t="s">
        <v>2216</v>
      </c>
      <c r="D781" t="s">
        <v>2241</v>
      </c>
      <c r="E781">
        <v>3.5608086624155999</v>
      </c>
      <c r="F781" t="s">
        <v>2200</v>
      </c>
    </row>
    <row r="782" spans="1:6" hidden="1" x14ac:dyDescent="0.25">
      <c r="A782">
        <v>2010</v>
      </c>
      <c r="B782" t="s">
        <v>2249</v>
      </c>
      <c r="C782" t="s">
        <v>2216</v>
      </c>
      <c r="D782" t="s">
        <v>2242</v>
      </c>
      <c r="E782" s="184">
        <v>3.7666761465468199E-3</v>
      </c>
      <c r="F782" t="s">
        <v>2200</v>
      </c>
    </row>
    <row r="783" spans="1:6" hidden="1" x14ac:dyDescent="0.25">
      <c r="A783">
        <v>2010</v>
      </c>
      <c r="B783" t="s">
        <v>2249</v>
      </c>
      <c r="C783" t="s">
        <v>2216</v>
      </c>
      <c r="D783" t="s">
        <v>2243</v>
      </c>
      <c r="E783">
        <v>19.859443641289001</v>
      </c>
      <c r="F783" t="s">
        <v>2200</v>
      </c>
    </row>
    <row r="784" spans="1:6" hidden="1" x14ac:dyDescent="0.25">
      <c r="A784">
        <v>2010</v>
      </c>
      <c r="B784" t="s">
        <v>2249</v>
      </c>
      <c r="C784" t="s">
        <v>2216</v>
      </c>
      <c r="D784" t="s">
        <v>2244</v>
      </c>
      <c r="E784">
        <v>6.5250000000000004</v>
      </c>
      <c r="F784" t="s">
        <v>2200</v>
      </c>
    </row>
    <row r="785" spans="1:6" hidden="1" x14ac:dyDescent="0.25">
      <c r="A785">
        <v>2010</v>
      </c>
      <c r="B785" t="s">
        <v>2249</v>
      </c>
      <c r="C785" t="s">
        <v>2216</v>
      </c>
      <c r="D785" t="s">
        <v>2245</v>
      </c>
      <c r="E785">
        <v>3.5993553937895801</v>
      </c>
      <c r="F785" t="s">
        <v>2200</v>
      </c>
    </row>
    <row r="786" spans="1:6" hidden="1" x14ac:dyDescent="0.25">
      <c r="A786">
        <v>2010</v>
      </c>
      <c r="B786" t="s">
        <v>2249</v>
      </c>
      <c r="C786" t="s">
        <v>2216</v>
      </c>
      <c r="D786" t="s">
        <v>2246</v>
      </c>
      <c r="E786">
        <v>3.0566119163467702</v>
      </c>
      <c r="F786" t="s">
        <v>2200</v>
      </c>
    </row>
    <row r="787" spans="1:6" hidden="1" x14ac:dyDescent="0.25">
      <c r="A787">
        <v>2010</v>
      </c>
      <c r="B787" t="s">
        <v>2249</v>
      </c>
      <c r="C787" t="s">
        <v>2216</v>
      </c>
      <c r="D787" t="s">
        <v>2247</v>
      </c>
      <c r="E787">
        <v>2.4509109488679801</v>
      </c>
      <c r="F787" t="s">
        <v>2200</v>
      </c>
    </row>
    <row r="788" spans="1:6" hidden="1" x14ac:dyDescent="0.25">
      <c r="A788">
        <v>2010</v>
      </c>
      <c r="B788" t="s">
        <v>2249</v>
      </c>
      <c r="C788" t="s">
        <v>2216</v>
      </c>
      <c r="D788" t="s">
        <v>2248</v>
      </c>
      <c r="E788">
        <v>3.5504826944998298</v>
      </c>
      <c r="F788" t="s">
        <v>2200</v>
      </c>
    </row>
    <row r="789" spans="1:6" hidden="1" x14ac:dyDescent="0.25">
      <c r="A789">
        <v>2010</v>
      </c>
      <c r="B789" t="s">
        <v>2249</v>
      </c>
      <c r="C789" t="s">
        <v>2217</v>
      </c>
      <c r="D789" t="s">
        <v>2236</v>
      </c>
      <c r="E789">
        <v>2.1313703049384198</v>
      </c>
      <c r="F789" t="s">
        <v>2200</v>
      </c>
    </row>
    <row r="790" spans="1:6" hidden="1" x14ac:dyDescent="0.25">
      <c r="A790">
        <v>2010</v>
      </c>
      <c r="B790" t="s">
        <v>2249</v>
      </c>
      <c r="C790" t="s">
        <v>2217</v>
      </c>
      <c r="D790" t="s">
        <v>2237</v>
      </c>
      <c r="E790">
        <v>10.9647592353716</v>
      </c>
      <c r="F790" t="s">
        <v>2200</v>
      </c>
    </row>
    <row r="791" spans="1:6" hidden="1" x14ac:dyDescent="0.25">
      <c r="A791">
        <v>2010</v>
      </c>
      <c r="B791" t="s">
        <v>2249</v>
      </c>
      <c r="C791" t="s">
        <v>2217</v>
      </c>
      <c r="D791" t="s">
        <v>2238</v>
      </c>
      <c r="E791">
        <v>7.8074950296430101</v>
      </c>
      <c r="F791" t="s">
        <v>2200</v>
      </c>
    </row>
    <row r="792" spans="1:6" hidden="1" x14ac:dyDescent="0.25">
      <c r="A792">
        <v>2010</v>
      </c>
      <c r="B792" t="s">
        <v>2249</v>
      </c>
      <c r="C792" t="s">
        <v>2217</v>
      </c>
      <c r="D792" t="s">
        <v>2250</v>
      </c>
      <c r="E792">
        <v>10.0115333789464</v>
      </c>
      <c r="F792" t="s">
        <v>2200</v>
      </c>
    </row>
    <row r="793" spans="1:6" hidden="1" x14ac:dyDescent="0.25">
      <c r="A793">
        <v>2010</v>
      </c>
      <c r="B793" t="s">
        <v>2249</v>
      </c>
      <c r="C793" t="s">
        <v>2217</v>
      </c>
      <c r="D793" t="s">
        <v>2251</v>
      </c>
      <c r="E793">
        <v>0</v>
      </c>
      <c r="F793" t="s">
        <v>2200</v>
      </c>
    </row>
    <row r="794" spans="1:6" hidden="1" x14ac:dyDescent="0.25">
      <c r="A794">
        <v>2010</v>
      </c>
      <c r="B794" t="s">
        <v>2249</v>
      </c>
      <c r="C794" t="s">
        <v>2217</v>
      </c>
      <c r="D794" t="s">
        <v>2239</v>
      </c>
      <c r="E794">
        <v>5.6860047618722103</v>
      </c>
      <c r="F794" t="s">
        <v>2200</v>
      </c>
    </row>
    <row r="795" spans="1:6" hidden="1" x14ac:dyDescent="0.25">
      <c r="A795">
        <v>2010</v>
      </c>
      <c r="B795" t="s">
        <v>2249</v>
      </c>
      <c r="C795" t="s">
        <v>2217</v>
      </c>
      <c r="D795" t="s">
        <v>2240</v>
      </c>
      <c r="E795">
        <v>3.26290492010809</v>
      </c>
      <c r="F795" t="s">
        <v>2200</v>
      </c>
    </row>
    <row r="796" spans="1:6" hidden="1" x14ac:dyDescent="0.25">
      <c r="A796">
        <v>2010</v>
      </c>
      <c r="B796" t="s">
        <v>2249</v>
      </c>
      <c r="C796" t="s">
        <v>2217</v>
      </c>
      <c r="D796" t="s">
        <v>2241</v>
      </c>
      <c r="E796">
        <v>5.9817027788297699</v>
      </c>
      <c r="F796" t="s">
        <v>2200</v>
      </c>
    </row>
    <row r="797" spans="1:6" hidden="1" x14ac:dyDescent="0.25">
      <c r="A797">
        <v>2010</v>
      </c>
      <c r="B797" t="s">
        <v>2249</v>
      </c>
      <c r="C797" t="s">
        <v>2217</v>
      </c>
      <c r="D797" t="s">
        <v>2242</v>
      </c>
      <c r="E797" s="184">
        <v>4.2891361411746799E-2</v>
      </c>
      <c r="F797" t="s">
        <v>2200</v>
      </c>
    </row>
    <row r="798" spans="1:6" hidden="1" x14ac:dyDescent="0.25">
      <c r="A798">
        <v>2010</v>
      </c>
      <c r="B798" t="s">
        <v>2249</v>
      </c>
      <c r="C798" t="s">
        <v>2217</v>
      </c>
      <c r="D798" t="s">
        <v>2243</v>
      </c>
      <c r="E798">
        <v>21.003646080383302</v>
      </c>
      <c r="F798" t="s">
        <v>2200</v>
      </c>
    </row>
    <row r="799" spans="1:6" hidden="1" x14ac:dyDescent="0.25">
      <c r="A799">
        <v>2010</v>
      </c>
      <c r="B799" t="s">
        <v>2249</v>
      </c>
      <c r="C799" t="s">
        <v>2217</v>
      </c>
      <c r="D799" t="s">
        <v>2244</v>
      </c>
      <c r="E799">
        <v>6.5250000000000004</v>
      </c>
      <c r="F799" t="s">
        <v>2200</v>
      </c>
    </row>
    <row r="800" spans="1:6" hidden="1" x14ac:dyDescent="0.25">
      <c r="A800">
        <v>2010</v>
      </c>
      <c r="B800" t="s">
        <v>2249</v>
      </c>
      <c r="C800" t="s">
        <v>2217</v>
      </c>
      <c r="D800" t="s">
        <v>2245</v>
      </c>
      <c r="E800">
        <v>4.5880793222254601</v>
      </c>
      <c r="F800" t="s">
        <v>2200</v>
      </c>
    </row>
    <row r="801" spans="1:6" hidden="1" x14ac:dyDescent="0.25">
      <c r="A801">
        <v>2010</v>
      </c>
      <c r="B801" t="s">
        <v>2249</v>
      </c>
      <c r="C801" t="s">
        <v>2217</v>
      </c>
      <c r="D801" t="s">
        <v>2246</v>
      </c>
      <c r="E801">
        <v>4.1709585782895804</v>
      </c>
      <c r="F801" t="s">
        <v>2200</v>
      </c>
    </row>
    <row r="802" spans="1:6" hidden="1" x14ac:dyDescent="0.25">
      <c r="A802">
        <v>2010</v>
      </c>
      <c r="B802" t="s">
        <v>2249</v>
      </c>
      <c r="C802" t="s">
        <v>2217</v>
      </c>
      <c r="D802" t="s">
        <v>2247</v>
      </c>
      <c r="E802">
        <v>2.65595976022091</v>
      </c>
      <c r="F802" t="s">
        <v>2200</v>
      </c>
    </row>
    <row r="803" spans="1:6" hidden="1" x14ac:dyDescent="0.25">
      <c r="A803">
        <v>2010</v>
      </c>
      <c r="B803" t="s">
        <v>2249</v>
      </c>
      <c r="C803" t="s">
        <v>2217</v>
      </c>
      <c r="D803" t="s">
        <v>2248</v>
      </c>
      <c r="E803">
        <v>9.8809618528610308</v>
      </c>
      <c r="F803" t="s">
        <v>2200</v>
      </c>
    </row>
    <row r="804" spans="1:6" hidden="1" x14ac:dyDescent="0.25">
      <c r="A804">
        <v>2010</v>
      </c>
      <c r="B804" t="s">
        <v>2249</v>
      </c>
      <c r="C804" t="s">
        <v>2218</v>
      </c>
      <c r="D804" t="s">
        <v>2236</v>
      </c>
      <c r="E804">
        <v>2.92864749733759</v>
      </c>
      <c r="F804" t="s">
        <v>2200</v>
      </c>
    </row>
    <row r="805" spans="1:6" hidden="1" x14ac:dyDescent="0.25">
      <c r="A805">
        <v>2010</v>
      </c>
      <c r="B805" t="s">
        <v>2249</v>
      </c>
      <c r="C805" t="s">
        <v>2218</v>
      </c>
      <c r="D805" t="s">
        <v>2250</v>
      </c>
      <c r="E805">
        <v>0</v>
      </c>
      <c r="F805" t="s">
        <v>2200</v>
      </c>
    </row>
    <row r="806" spans="1:6" hidden="1" x14ac:dyDescent="0.25">
      <c r="A806">
        <v>2010</v>
      </c>
      <c r="B806" t="s">
        <v>2249</v>
      </c>
      <c r="C806" t="s">
        <v>2218</v>
      </c>
      <c r="D806" t="s">
        <v>2251</v>
      </c>
      <c r="E806">
        <v>0</v>
      </c>
      <c r="F806" t="s">
        <v>2200</v>
      </c>
    </row>
    <row r="807" spans="1:6" hidden="1" x14ac:dyDescent="0.25">
      <c r="A807">
        <v>2010</v>
      </c>
      <c r="B807" t="s">
        <v>2249</v>
      </c>
      <c r="C807" t="s">
        <v>2218</v>
      </c>
      <c r="D807" t="s">
        <v>2239</v>
      </c>
      <c r="E807">
        <v>0</v>
      </c>
      <c r="F807" t="s">
        <v>2200</v>
      </c>
    </row>
    <row r="808" spans="1:6" hidden="1" x14ac:dyDescent="0.25">
      <c r="A808">
        <v>2010</v>
      </c>
      <c r="B808" t="s">
        <v>2249</v>
      </c>
      <c r="C808" t="s">
        <v>2218</v>
      </c>
      <c r="D808" t="s">
        <v>2241</v>
      </c>
      <c r="E808">
        <v>6.5133351451588704</v>
      </c>
      <c r="F808" t="s">
        <v>2200</v>
      </c>
    </row>
    <row r="809" spans="1:6" hidden="1" x14ac:dyDescent="0.25">
      <c r="A809">
        <v>2010</v>
      </c>
      <c r="B809" t="s">
        <v>2249</v>
      </c>
      <c r="C809" t="s">
        <v>2218</v>
      </c>
      <c r="D809" t="s">
        <v>2242</v>
      </c>
      <c r="E809" s="184">
        <v>2.7553688301156301E-3</v>
      </c>
      <c r="F809" t="s">
        <v>2200</v>
      </c>
    </row>
    <row r="810" spans="1:6" hidden="1" x14ac:dyDescent="0.25">
      <c r="A810">
        <v>2010</v>
      </c>
      <c r="B810" t="s">
        <v>2249</v>
      </c>
      <c r="C810" t="s">
        <v>2218</v>
      </c>
      <c r="D810" t="s">
        <v>2243</v>
      </c>
      <c r="E810">
        <v>0</v>
      </c>
      <c r="F810" t="s">
        <v>2200</v>
      </c>
    </row>
    <row r="811" spans="1:6" hidden="1" x14ac:dyDescent="0.25">
      <c r="A811">
        <v>2010</v>
      </c>
      <c r="B811" t="s">
        <v>2249</v>
      </c>
      <c r="C811" t="s">
        <v>2218</v>
      </c>
      <c r="D811" t="s">
        <v>2244</v>
      </c>
      <c r="E811">
        <v>6.5250000000000004</v>
      </c>
      <c r="F811" t="s">
        <v>2200</v>
      </c>
    </row>
    <row r="812" spans="1:6" hidden="1" x14ac:dyDescent="0.25">
      <c r="A812">
        <v>2010</v>
      </c>
      <c r="B812" t="s">
        <v>2249</v>
      </c>
      <c r="C812" t="s">
        <v>2218</v>
      </c>
      <c r="D812" t="s">
        <v>2245</v>
      </c>
      <c r="E812">
        <v>0</v>
      </c>
      <c r="F812" t="s">
        <v>2200</v>
      </c>
    </row>
    <row r="813" spans="1:6" hidden="1" x14ac:dyDescent="0.25">
      <c r="A813">
        <v>2010</v>
      </c>
      <c r="B813" t="s">
        <v>2249</v>
      </c>
      <c r="C813" t="s">
        <v>2218</v>
      </c>
      <c r="D813" t="s">
        <v>2246</v>
      </c>
      <c r="E813">
        <v>0</v>
      </c>
      <c r="F813" t="s">
        <v>2200</v>
      </c>
    </row>
    <row r="814" spans="1:6" hidden="1" x14ac:dyDescent="0.25">
      <c r="A814">
        <v>2010</v>
      </c>
      <c r="B814" t="s">
        <v>2249</v>
      </c>
      <c r="C814" t="s">
        <v>2218</v>
      </c>
      <c r="D814" t="s">
        <v>2247</v>
      </c>
      <c r="E814">
        <v>0</v>
      </c>
      <c r="F814" t="s">
        <v>2200</v>
      </c>
    </row>
    <row r="815" spans="1:6" hidden="1" x14ac:dyDescent="0.25">
      <c r="A815">
        <v>2010</v>
      </c>
      <c r="B815" t="s">
        <v>2249</v>
      </c>
      <c r="C815" t="s">
        <v>2218</v>
      </c>
      <c r="D815" t="s">
        <v>2248</v>
      </c>
      <c r="E815">
        <v>0</v>
      </c>
      <c r="F815" t="s">
        <v>2200</v>
      </c>
    </row>
    <row r="816" spans="1:6" hidden="1" x14ac:dyDescent="0.25">
      <c r="A816">
        <v>2010</v>
      </c>
      <c r="B816" t="s">
        <v>2249</v>
      </c>
      <c r="C816" t="s">
        <v>2219</v>
      </c>
      <c r="D816" t="s">
        <v>2236</v>
      </c>
      <c r="E816">
        <v>3.8168857125822799</v>
      </c>
      <c r="F816" t="s">
        <v>2200</v>
      </c>
    </row>
    <row r="817" spans="1:6" hidden="1" x14ac:dyDescent="0.25">
      <c r="A817">
        <v>2010</v>
      </c>
      <c r="B817" t="s">
        <v>2249</v>
      </c>
      <c r="C817" t="s">
        <v>2219</v>
      </c>
      <c r="D817" t="s">
        <v>2237</v>
      </c>
      <c r="E817">
        <v>17.219837011800099</v>
      </c>
      <c r="F817" t="s">
        <v>2200</v>
      </c>
    </row>
    <row r="818" spans="1:6" hidden="1" x14ac:dyDescent="0.25">
      <c r="A818">
        <v>2010</v>
      </c>
      <c r="B818" t="s">
        <v>2249</v>
      </c>
      <c r="C818" t="s">
        <v>2219</v>
      </c>
      <c r="D818" t="s">
        <v>2238</v>
      </c>
      <c r="E818">
        <v>3.7535259583020402</v>
      </c>
      <c r="F818" t="s">
        <v>2200</v>
      </c>
    </row>
    <row r="819" spans="1:6" hidden="1" x14ac:dyDescent="0.25">
      <c r="A819">
        <v>2010</v>
      </c>
      <c r="B819" t="s">
        <v>2249</v>
      </c>
      <c r="C819" t="s">
        <v>2219</v>
      </c>
      <c r="D819" t="s">
        <v>2250</v>
      </c>
      <c r="E819">
        <v>0</v>
      </c>
      <c r="F819" t="s">
        <v>2200</v>
      </c>
    </row>
    <row r="820" spans="1:6" hidden="1" x14ac:dyDescent="0.25">
      <c r="A820">
        <v>2010</v>
      </c>
      <c r="B820" t="s">
        <v>2249</v>
      </c>
      <c r="C820" t="s">
        <v>2219</v>
      </c>
      <c r="D820" t="s">
        <v>2251</v>
      </c>
      <c r="E820">
        <v>15.696754558784001</v>
      </c>
      <c r="F820" t="s">
        <v>2200</v>
      </c>
    </row>
    <row r="821" spans="1:6" hidden="1" x14ac:dyDescent="0.25">
      <c r="A821">
        <v>2010</v>
      </c>
      <c r="B821" t="s">
        <v>2249</v>
      </c>
      <c r="C821" t="s">
        <v>2219</v>
      </c>
      <c r="D821" t="s">
        <v>2239</v>
      </c>
      <c r="E821">
        <v>5.7159345331220397</v>
      </c>
      <c r="F821" t="s">
        <v>2200</v>
      </c>
    </row>
    <row r="822" spans="1:6" hidden="1" x14ac:dyDescent="0.25">
      <c r="A822">
        <v>2010</v>
      </c>
      <c r="B822" t="s">
        <v>2249</v>
      </c>
      <c r="C822" t="s">
        <v>2219</v>
      </c>
      <c r="D822" t="s">
        <v>2240</v>
      </c>
      <c r="E822">
        <v>3.34320298835125</v>
      </c>
      <c r="F822" t="s">
        <v>2200</v>
      </c>
    </row>
    <row r="823" spans="1:6" hidden="1" x14ac:dyDescent="0.25">
      <c r="A823">
        <v>2010</v>
      </c>
      <c r="B823" t="s">
        <v>2249</v>
      </c>
      <c r="C823" t="s">
        <v>2219</v>
      </c>
      <c r="D823" t="s">
        <v>2241</v>
      </c>
      <c r="E823">
        <v>4.9931228690598104</v>
      </c>
      <c r="F823" t="s">
        <v>2200</v>
      </c>
    </row>
    <row r="824" spans="1:6" hidden="1" x14ac:dyDescent="0.25">
      <c r="A824">
        <v>2010</v>
      </c>
      <c r="B824" t="s">
        <v>2249</v>
      </c>
      <c r="C824" t="s">
        <v>2219</v>
      </c>
      <c r="D824" t="s">
        <v>2242</v>
      </c>
      <c r="E824" s="184">
        <v>8.4449005908455194E-2</v>
      </c>
      <c r="F824" t="s">
        <v>2200</v>
      </c>
    </row>
    <row r="825" spans="1:6" hidden="1" x14ac:dyDescent="0.25">
      <c r="A825">
        <v>2010</v>
      </c>
      <c r="B825" t="s">
        <v>2249</v>
      </c>
      <c r="C825" t="s">
        <v>2219</v>
      </c>
      <c r="D825" t="s">
        <v>2243</v>
      </c>
      <c r="E825">
        <v>19.849471278336502</v>
      </c>
      <c r="F825" t="s">
        <v>2200</v>
      </c>
    </row>
    <row r="826" spans="1:6" hidden="1" x14ac:dyDescent="0.25">
      <c r="A826">
        <v>2010</v>
      </c>
      <c r="B826" t="s">
        <v>2249</v>
      </c>
      <c r="C826" t="s">
        <v>2219</v>
      </c>
      <c r="D826" t="s">
        <v>2244</v>
      </c>
      <c r="E826">
        <v>6.5250000000000004</v>
      </c>
      <c r="F826" t="s">
        <v>2200</v>
      </c>
    </row>
    <row r="827" spans="1:6" hidden="1" x14ac:dyDescent="0.25">
      <c r="A827">
        <v>2010</v>
      </c>
      <c r="B827" t="s">
        <v>2249</v>
      </c>
      <c r="C827" t="s">
        <v>2219</v>
      </c>
      <c r="D827" t="s">
        <v>2245</v>
      </c>
      <c r="E827">
        <v>4.7267282596038296</v>
      </c>
      <c r="F827" t="s">
        <v>2200</v>
      </c>
    </row>
    <row r="828" spans="1:6" hidden="1" x14ac:dyDescent="0.25">
      <c r="A828">
        <v>2010</v>
      </c>
      <c r="B828" t="s">
        <v>2249</v>
      </c>
      <c r="C828" t="s">
        <v>2219</v>
      </c>
      <c r="D828" t="s">
        <v>2246</v>
      </c>
      <c r="E828">
        <v>3.2820001715452598</v>
      </c>
      <c r="F828" t="s">
        <v>2200</v>
      </c>
    </row>
    <row r="829" spans="1:6" hidden="1" x14ac:dyDescent="0.25">
      <c r="A829">
        <v>2010</v>
      </c>
      <c r="B829" t="s">
        <v>2249</v>
      </c>
      <c r="C829" t="s">
        <v>2219</v>
      </c>
      <c r="D829" t="s">
        <v>2247</v>
      </c>
      <c r="E829">
        <v>2.8358907848132402</v>
      </c>
      <c r="F829" t="s">
        <v>2200</v>
      </c>
    </row>
    <row r="830" spans="1:6" hidden="1" x14ac:dyDescent="0.25">
      <c r="A830">
        <v>2010</v>
      </c>
      <c r="B830" t="s">
        <v>2249</v>
      </c>
      <c r="C830" t="s">
        <v>2219</v>
      </c>
      <c r="D830" t="s">
        <v>2248</v>
      </c>
      <c r="E830">
        <v>9.8256497668132994</v>
      </c>
      <c r="F830" t="s">
        <v>2200</v>
      </c>
    </row>
    <row r="831" spans="1:6" hidden="1" x14ac:dyDescent="0.25">
      <c r="A831">
        <v>2010</v>
      </c>
      <c r="B831" t="s">
        <v>2249</v>
      </c>
      <c r="C831" t="s">
        <v>2252</v>
      </c>
      <c r="D831" t="s">
        <v>2245</v>
      </c>
      <c r="E831">
        <v>1.8783220197135999</v>
      </c>
      <c r="F831" t="s">
        <v>2200</v>
      </c>
    </row>
    <row r="832" spans="1:6" hidden="1" x14ac:dyDescent="0.25">
      <c r="A832">
        <v>2010</v>
      </c>
      <c r="B832" t="s">
        <v>2249</v>
      </c>
      <c r="C832" t="s">
        <v>2220</v>
      </c>
      <c r="D832" t="s">
        <v>2236</v>
      </c>
      <c r="E832">
        <v>3.1629962938824798</v>
      </c>
      <c r="F832" t="s">
        <v>2200</v>
      </c>
    </row>
    <row r="833" spans="1:6" hidden="1" x14ac:dyDescent="0.25">
      <c r="A833">
        <v>2010</v>
      </c>
      <c r="B833" t="s">
        <v>2249</v>
      </c>
      <c r="C833" t="s">
        <v>2220</v>
      </c>
      <c r="D833" t="s">
        <v>2237</v>
      </c>
      <c r="E833">
        <v>10.4937580470807</v>
      </c>
      <c r="F833" t="s">
        <v>2200</v>
      </c>
    </row>
    <row r="834" spans="1:6" hidden="1" x14ac:dyDescent="0.25">
      <c r="A834">
        <v>2010</v>
      </c>
      <c r="B834" t="s">
        <v>2249</v>
      </c>
      <c r="C834" t="s">
        <v>2220</v>
      </c>
      <c r="D834" t="s">
        <v>2238</v>
      </c>
      <c r="E834">
        <v>3.6398196400059599</v>
      </c>
      <c r="F834" t="s">
        <v>2200</v>
      </c>
    </row>
    <row r="835" spans="1:6" hidden="1" x14ac:dyDescent="0.25">
      <c r="A835">
        <v>2010</v>
      </c>
      <c r="B835" t="s">
        <v>2249</v>
      </c>
      <c r="C835" t="s">
        <v>2220</v>
      </c>
      <c r="D835" t="s">
        <v>2250</v>
      </c>
      <c r="E835">
        <v>6.9181214121355801</v>
      </c>
      <c r="F835" t="s">
        <v>2200</v>
      </c>
    </row>
    <row r="836" spans="1:6" hidden="1" x14ac:dyDescent="0.25">
      <c r="A836">
        <v>2010</v>
      </c>
      <c r="B836" t="s">
        <v>2249</v>
      </c>
      <c r="C836" t="s">
        <v>2220</v>
      </c>
      <c r="D836" t="s">
        <v>2251</v>
      </c>
      <c r="E836">
        <v>0</v>
      </c>
      <c r="F836" t="s">
        <v>2200</v>
      </c>
    </row>
    <row r="837" spans="1:6" hidden="1" x14ac:dyDescent="0.25">
      <c r="A837">
        <v>2010</v>
      </c>
      <c r="B837" t="s">
        <v>2249</v>
      </c>
      <c r="C837" t="s">
        <v>2220</v>
      </c>
      <c r="D837" t="s">
        <v>2239</v>
      </c>
      <c r="E837">
        <v>3.5153633767787702</v>
      </c>
      <c r="F837" t="s">
        <v>2200</v>
      </c>
    </row>
    <row r="838" spans="1:6" hidden="1" x14ac:dyDescent="0.25">
      <c r="A838">
        <v>2010</v>
      </c>
      <c r="B838" t="s">
        <v>2249</v>
      </c>
      <c r="C838" t="s">
        <v>2220</v>
      </c>
      <c r="D838" t="s">
        <v>2240</v>
      </c>
      <c r="E838">
        <v>3.22937859393328</v>
      </c>
      <c r="F838" t="s">
        <v>2200</v>
      </c>
    </row>
    <row r="839" spans="1:6" hidden="1" x14ac:dyDescent="0.25">
      <c r="A839">
        <v>2010</v>
      </c>
      <c r="B839" t="s">
        <v>2249</v>
      </c>
      <c r="C839" t="s">
        <v>2220</v>
      </c>
      <c r="D839" t="s">
        <v>2241</v>
      </c>
      <c r="E839">
        <v>3.58130635905427</v>
      </c>
      <c r="F839" t="s">
        <v>2200</v>
      </c>
    </row>
    <row r="840" spans="1:6" hidden="1" x14ac:dyDescent="0.25">
      <c r="A840">
        <v>2010</v>
      </c>
      <c r="B840" t="s">
        <v>2249</v>
      </c>
      <c r="C840" t="s">
        <v>2220</v>
      </c>
      <c r="D840" t="s">
        <v>2242</v>
      </c>
      <c r="E840" s="184">
        <v>6.0102126315386202E-2</v>
      </c>
      <c r="F840" t="s">
        <v>2200</v>
      </c>
    </row>
    <row r="841" spans="1:6" hidden="1" x14ac:dyDescent="0.25">
      <c r="A841">
        <v>2010</v>
      </c>
      <c r="B841" t="s">
        <v>2249</v>
      </c>
      <c r="C841" t="s">
        <v>2220</v>
      </c>
      <c r="D841" t="s">
        <v>2243</v>
      </c>
      <c r="E841">
        <v>18.632344957213299</v>
      </c>
      <c r="F841" t="s">
        <v>2200</v>
      </c>
    </row>
    <row r="842" spans="1:6" hidden="1" x14ac:dyDescent="0.25">
      <c r="A842">
        <v>2010</v>
      </c>
      <c r="B842" t="s">
        <v>2249</v>
      </c>
      <c r="C842" t="s">
        <v>2220</v>
      </c>
      <c r="D842" t="s">
        <v>2244</v>
      </c>
      <c r="E842">
        <v>6.5250000000000004</v>
      </c>
      <c r="F842" t="s">
        <v>2200</v>
      </c>
    </row>
    <row r="843" spans="1:6" hidden="1" x14ac:dyDescent="0.25">
      <c r="A843">
        <v>2010</v>
      </c>
      <c r="B843" t="s">
        <v>2249</v>
      </c>
      <c r="C843" t="s">
        <v>2220</v>
      </c>
      <c r="D843" t="s">
        <v>2245</v>
      </c>
      <c r="E843">
        <v>4.5964418923481301</v>
      </c>
      <c r="F843" t="s">
        <v>2200</v>
      </c>
    </row>
    <row r="844" spans="1:6" hidden="1" x14ac:dyDescent="0.25">
      <c r="A844">
        <v>2010</v>
      </c>
      <c r="B844" t="s">
        <v>2249</v>
      </c>
      <c r="C844" t="s">
        <v>2220</v>
      </c>
      <c r="D844" t="s">
        <v>2246</v>
      </c>
      <c r="E844">
        <v>2.0239815864000201</v>
      </c>
      <c r="F844" t="s">
        <v>2200</v>
      </c>
    </row>
    <row r="845" spans="1:6" hidden="1" x14ac:dyDescent="0.25">
      <c r="A845">
        <v>2010</v>
      </c>
      <c r="B845" t="s">
        <v>2249</v>
      </c>
      <c r="C845" t="s">
        <v>2220</v>
      </c>
      <c r="D845" t="s">
        <v>2247</v>
      </c>
      <c r="E845">
        <v>1.8933804061369</v>
      </c>
      <c r="F845" t="s">
        <v>2200</v>
      </c>
    </row>
    <row r="846" spans="1:6" hidden="1" x14ac:dyDescent="0.25">
      <c r="A846">
        <v>2010</v>
      </c>
      <c r="B846" t="s">
        <v>2249</v>
      </c>
      <c r="C846" t="s">
        <v>2220</v>
      </c>
      <c r="D846" t="s">
        <v>2248</v>
      </c>
      <c r="E846">
        <v>4.5197179255644802</v>
      </c>
      <c r="F846" t="s">
        <v>2200</v>
      </c>
    </row>
    <row r="847" spans="1:6" hidden="1" x14ac:dyDescent="0.25">
      <c r="A847">
        <v>2010</v>
      </c>
      <c r="B847" t="s">
        <v>2249</v>
      </c>
      <c r="C847" t="s">
        <v>2221</v>
      </c>
      <c r="D847" t="s">
        <v>2236</v>
      </c>
      <c r="E847">
        <v>5.4509516352730802</v>
      </c>
      <c r="F847" t="s">
        <v>2200</v>
      </c>
    </row>
    <row r="848" spans="1:6" hidden="1" x14ac:dyDescent="0.25">
      <c r="A848">
        <v>2010</v>
      </c>
      <c r="B848" t="s">
        <v>2249</v>
      </c>
      <c r="C848" t="s">
        <v>2221</v>
      </c>
      <c r="D848" t="s">
        <v>2237</v>
      </c>
      <c r="E848">
        <v>12.146387591143499</v>
      </c>
      <c r="F848" t="s">
        <v>2200</v>
      </c>
    </row>
    <row r="849" spans="1:6" hidden="1" x14ac:dyDescent="0.25">
      <c r="A849">
        <v>2010</v>
      </c>
      <c r="B849" t="s">
        <v>2249</v>
      </c>
      <c r="C849" t="s">
        <v>2221</v>
      </c>
      <c r="D849" t="s">
        <v>2238</v>
      </c>
      <c r="E849">
        <v>3.7483714471093998</v>
      </c>
      <c r="F849" t="s">
        <v>2200</v>
      </c>
    </row>
    <row r="850" spans="1:6" hidden="1" x14ac:dyDescent="0.25">
      <c r="A850">
        <v>2010</v>
      </c>
      <c r="B850" t="s">
        <v>2249</v>
      </c>
      <c r="C850" t="s">
        <v>2221</v>
      </c>
      <c r="D850" t="s">
        <v>2250</v>
      </c>
      <c r="E850">
        <v>10.619574309823999</v>
      </c>
      <c r="F850" t="s">
        <v>2200</v>
      </c>
    </row>
    <row r="851" spans="1:6" hidden="1" x14ac:dyDescent="0.25">
      <c r="A851">
        <v>2010</v>
      </c>
      <c r="B851" t="s">
        <v>2249</v>
      </c>
      <c r="C851" t="s">
        <v>2221</v>
      </c>
      <c r="D851" t="s">
        <v>2251</v>
      </c>
      <c r="E851">
        <v>0</v>
      </c>
      <c r="F851" t="s">
        <v>2200</v>
      </c>
    </row>
    <row r="852" spans="1:6" hidden="1" x14ac:dyDescent="0.25">
      <c r="A852">
        <v>2010</v>
      </c>
      <c r="B852" t="s">
        <v>2249</v>
      </c>
      <c r="C852" t="s">
        <v>2221</v>
      </c>
      <c r="D852" t="s">
        <v>2239</v>
      </c>
      <c r="E852">
        <v>6.2757855301621097</v>
      </c>
      <c r="F852" t="s">
        <v>2200</v>
      </c>
    </row>
    <row r="853" spans="1:6" hidden="1" x14ac:dyDescent="0.25">
      <c r="A853">
        <v>2010</v>
      </c>
      <c r="B853" t="s">
        <v>2249</v>
      </c>
      <c r="C853" t="s">
        <v>2221</v>
      </c>
      <c r="D853" t="s">
        <v>2240</v>
      </c>
      <c r="E853">
        <v>3.51616355934397</v>
      </c>
      <c r="F853" t="s">
        <v>2200</v>
      </c>
    </row>
    <row r="854" spans="1:6" hidden="1" x14ac:dyDescent="0.25">
      <c r="A854">
        <v>2010</v>
      </c>
      <c r="B854" t="s">
        <v>2249</v>
      </c>
      <c r="C854" t="s">
        <v>2221</v>
      </c>
      <c r="D854" t="s">
        <v>2241</v>
      </c>
      <c r="E854">
        <v>6.0319113581885002</v>
      </c>
      <c r="F854" t="s">
        <v>2200</v>
      </c>
    </row>
    <row r="855" spans="1:6" hidden="1" x14ac:dyDescent="0.25">
      <c r="A855">
        <v>2010</v>
      </c>
      <c r="B855" t="s">
        <v>2249</v>
      </c>
      <c r="C855" t="s">
        <v>2221</v>
      </c>
      <c r="D855" t="s">
        <v>2242</v>
      </c>
      <c r="E855" s="184">
        <v>2.4606065944219701E-4</v>
      </c>
      <c r="F855" t="s">
        <v>2200</v>
      </c>
    </row>
    <row r="856" spans="1:6" hidden="1" x14ac:dyDescent="0.25">
      <c r="A856">
        <v>2010</v>
      </c>
      <c r="B856" t="s">
        <v>2249</v>
      </c>
      <c r="C856" t="s">
        <v>2221</v>
      </c>
      <c r="D856" t="s">
        <v>2243</v>
      </c>
      <c r="E856">
        <v>21.063489062500601</v>
      </c>
      <c r="F856" t="s">
        <v>2200</v>
      </c>
    </row>
    <row r="857" spans="1:6" hidden="1" x14ac:dyDescent="0.25">
      <c r="A857">
        <v>2010</v>
      </c>
      <c r="B857" t="s">
        <v>2249</v>
      </c>
      <c r="C857" t="s">
        <v>2221</v>
      </c>
      <c r="D857" t="s">
        <v>2244</v>
      </c>
      <c r="E857">
        <v>6.5250000000000004</v>
      </c>
      <c r="F857" t="s">
        <v>2200</v>
      </c>
    </row>
    <row r="858" spans="1:6" hidden="1" x14ac:dyDescent="0.25">
      <c r="A858">
        <v>2010</v>
      </c>
      <c r="B858" t="s">
        <v>2249</v>
      </c>
      <c r="C858" t="s">
        <v>2221</v>
      </c>
      <c r="D858" t="s">
        <v>2245</v>
      </c>
      <c r="E858">
        <v>5.0472647096982097</v>
      </c>
      <c r="F858" t="s">
        <v>2200</v>
      </c>
    </row>
    <row r="859" spans="1:6" hidden="1" x14ac:dyDescent="0.25">
      <c r="A859">
        <v>2010</v>
      </c>
      <c r="B859" t="s">
        <v>2249</v>
      </c>
      <c r="C859" t="s">
        <v>2221</v>
      </c>
      <c r="D859" t="s">
        <v>2246</v>
      </c>
      <c r="E859">
        <v>2.8589633191402801</v>
      </c>
      <c r="F859" t="s">
        <v>2200</v>
      </c>
    </row>
    <row r="860" spans="1:6" hidden="1" x14ac:dyDescent="0.25">
      <c r="A860">
        <v>2010</v>
      </c>
      <c r="B860" t="s">
        <v>2249</v>
      </c>
      <c r="C860" t="s">
        <v>2221</v>
      </c>
      <c r="D860" t="s">
        <v>2247</v>
      </c>
      <c r="E860">
        <v>2.5055253494673</v>
      </c>
      <c r="F860" t="s">
        <v>2200</v>
      </c>
    </row>
    <row r="861" spans="1:6" hidden="1" x14ac:dyDescent="0.25">
      <c r="A861">
        <v>2010</v>
      </c>
      <c r="B861" t="s">
        <v>2249</v>
      </c>
      <c r="C861" t="s">
        <v>2221</v>
      </c>
      <c r="D861" t="s">
        <v>2248</v>
      </c>
      <c r="E861">
        <v>10.572445591284801</v>
      </c>
      <c r="F861" t="s">
        <v>2200</v>
      </c>
    </row>
    <row r="862" spans="1:6" hidden="1" x14ac:dyDescent="0.25">
      <c r="A862">
        <v>2010</v>
      </c>
      <c r="B862" t="s">
        <v>2249</v>
      </c>
      <c r="C862" t="s">
        <v>2222</v>
      </c>
      <c r="D862" t="s">
        <v>2236</v>
      </c>
      <c r="E862">
        <v>3.1800474462984898</v>
      </c>
      <c r="F862" t="s">
        <v>2200</v>
      </c>
    </row>
    <row r="863" spans="1:6" hidden="1" x14ac:dyDescent="0.25">
      <c r="A863">
        <v>2010</v>
      </c>
      <c r="B863" t="s">
        <v>2249</v>
      </c>
      <c r="C863" t="s">
        <v>2222</v>
      </c>
      <c r="D863" t="s">
        <v>2237</v>
      </c>
      <c r="E863">
        <v>11.0522427846324</v>
      </c>
      <c r="F863" t="s">
        <v>2200</v>
      </c>
    </row>
    <row r="864" spans="1:6" hidden="1" x14ac:dyDescent="0.25">
      <c r="A864">
        <v>2010</v>
      </c>
      <c r="B864" t="s">
        <v>2249</v>
      </c>
      <c r="C864" t="s">
        <v>2222</v>
      </c>
      <c r="D864" t="s">
        <v>2238</v>
      </c>
      <c r="E864">
        <v>3.6513503151431901</v>
      </c>
      <c r="F864" t="s">
        <v>2200</v>
      </c>
    </row>
    <row r="865" spans="1:6" hidden="1" x14ac:dyDescent="0.25">
      <c r="A865">
        <v>2010</v>
      </c>
      <c r="B865" t="s">
        <v>2249</v>
      </c>
      <c r="C865" t="s">
        <v>2222</v>
      </c>
      <c r="D865" t="s">
        <v>2250</v>
      </c>
      <c r="E865">
        <v>6.9565685026625301</v>
      </c>
      <c r="F865" t="s">
        <v>2200</v>
      </c>
    </row>
    <row r="866" spans="1:6" hidden="1" x14ac:dyDescent="0.25">
      <c r="A866">
        <v>2010</v>
      </c>
      <c r="B866" t="s">
        <v>2249</v>
      </c>
      <c r="C866" t="s">
        <v>2222</v>
      </c>
      <c r="D866" t="s">
        <v>2251</v>
      </c>
      <c r="E866">
        <v>0</v>
      </c>
      <c r="F866" t="s">
        <v>2200</v>
      </c>
    </row>
    <row r="867" spans="1:6" hidden="1" x14ac:dyDescent="0.25">
      <c r="A867">
        <v>2010</v>
      </c>
      <c r="B867" t="s">
        <v>2249</v>
      </c>
      <c r="C867" t="s">
        <v>2222</v>
      </c>
      <c r="D867" t="s">
        <v>2239</v>
      </c>
      <c r="E867">
        <v>3.2789775822110299</v>
      </c>
      <c r="F867" t="s">
        <v>2200</v>
      </c>
    </row>
    <row r="868" spans="1:6" hidden="1" x14ac:dyDescent="0.25">
      <c r="A868">
        <v>2010</v>
      </c>
      <c r="B868" t="s">
        <v>2249</v>
      </c>
      <c r="C868" t="s">
        <v>2222</v>
      </c>
      <c r="D868" t="s">
        <v>2240</v>
      </c>
      <c r="E868">
        <v>3.0706780807204801</v>
      </c>
      <c r="F868" t="s">
        <v>2200</v>
      </c>
    </row>
    <row r="869" spans="1:6" hidden="1" x14ac:dyDescent="0.25">
      <c r="A869">
        <v>2010</v>
      </c>
      <c r="B869" t="s">
        <v>2249</v>
      </c>
      <c r="C869" t="s">
        <v>2222</v>
      </c>
      <c r="D869" t="s">
        <v>2241</v>
      </c>
      <c r="E869">
        <v>3.55793442121605</v>
      </c>
      <c r="F869" t="s">
        <v>2200</v>
      </c>
    </row>
    <row r="870" spans="1:6" hidden="1" x14ac:dyDescent="0.25">
      <c r="A870">
        <v>2010</v>
      </c>
      <c r="B870" t="s">
        <v>2249</v>
      </c>
      <c r="C870" t="s">
        <v>2222</v>
      </c>
      <c r="D870" t="s">
        <v>2242</v>
      </c>
      <c r="E870" s="184">
        <v>2.4606065944219701E-4</v>
      </c>
      <c r="F870" t="s">
        <v>2200</v>
      </c>
    </row>
    <row r="871" spans="1:6" hidden="1" x14ac:dyDescent="0.25">
      <c r="A871">
        <v>2010</v>
      </c>
      <c r="B871" t="s">
        <v>2249</v>
      </c>
      <c r="C871" t="s">
        <v>2222</v>
      </c>
      <c r="D871" t="s">
        <v>2243</v>
      </c>
      <c r="E871">
        <v>20.008692328633298</v>
      </c>
      <c r="F871" t="s">
        <v>2200</v>
      </c>
    </row>
    <row r="872" spans="1:6" hidden="1" x14ac:dyDescent="0.25">
      <c r="A872">
        <v>2010</v>
      </c>
      <c r="B872" t="s">
        <v>2249</v>
      </c>
      <c r="C872" t="s">
        <v>2222</v>
      </c>
      <c r="D872" t="s">
        <v>2244</v>
      </c>
      <c r="E872">
        <v>6.5250000000000004</v>
      </c>
      <c r="F872" t="s">
        <v>2200</v>
      </c>
    </row>
    <row r="873" spans="1:6" hidden="1" x14ac:dyDescent="0.25">
      <c r="A873">
        <v>2010</v>
      </c>
      <c r="B873" t="s">
        <v>2249</v>
      </c>
      <c r="C873" t="s">
        <v>2222</v>
      </c>
      <c r="D873" t="s">
        <v>2245</v>
      </c>
      <c r="E873">
        <v>4.3178974374899104</v>
      </c>
      <c r="F873" t="s">
        <v>2200</v>
      </c>
    </row>
    <row r="874" spans="1:6" hidden="1" x14ac:dyDescent="0.25">
      <c r="A874">
        <v>2010</v>
      </c>
      <c r="B874" t="s">
        <v>2249</v>
      </c>
      <c r="C874" t="s">
        <v>2222</v>
      </c>
      <c r="D874" t="s">
        <v>2246</v>
      </c>
      <c r="E874">
        <v>1.8075019407970501</v>
      </c>
      <c r="F874" t="s">
        <v>2200</v>
      </c>
    </row>
    <row r="875" spans="1:6" hidden="1" x14ac:dyDescent="0.25">
      <c r="A875">
        <v>2010</v>
      </c>
      <c r="B875" t="s">
        <v>2249</v>
      </c>
      <c r="C875" t="s">
        <v>2222</v>
      </c>
      <c r="D875" t="s">
        <v>2247</v>
      </c>
      <c r="E875">
        <v>1.8485836618557201</v>
      </c>
      <c r="F875" t="s">
        <v>2200</v>
      </c>
    </row>
    <row r="876" spans="1:6" hidden="1" x14ac:dyDescent="0.25">
      <c r="A876">
        <v>2010</v>
      </c>
      <c r="B876" t="s">
        <v>2249</v>
      </c>
      <c r="C876" t="s">
        <v>2222</v>
      </c>
      <c r="D876" t="s">
        <v>2248</v>
      </c>
      <c r="E876">
        <v>4.2557248455007697</v>
      </c>
      <c r="F876" t="s">
        <v>2200</v>
      </c>
    </row>
    <row r="877" spans="1:6" hidden="1" x14ac:dyDescent="0.25">
      <c r="A877">
        <v>2010</v>
      </c>
      <c r="B877" t="s">
        <v>2249</v>
      </c>
      <c r="C877" t="s">
        <v>2223</v>
      </c>
      <c r="D877" t="s">
        <v>2236</v>
      </c>
      <c r="E877">
        <v>3.6401943562911701</v>
      </c>
      <c r="F877" t="s">
        <v>2200</v>
      </c>
    </row>
    <row r="878" spans="1:6" hidden="1" x14ac:dyDescent="0.25">
      <c r="A878">
        <v>2010</v>
      </c>
      <c r="B878" t="s">
        <v>2249</v>
      </c>
      <c r="C878" t="s">
        <v>2223</v>
      </c>
      <c r="D878" t="s">
        <v>2237</v>
      </c>
      <c r="E878">
        <v>0</v>
      </c>
      <c r="F878" t="s">
        <v>2200</v>
      </c>
    </row>
    <row r="879" spans="1:6" hidden="1" x14ac:dyDescent="0.25">
      <c r="A879">
        <v>2010</v>
      </c>
      <c r="B879" t="s">
        <v>2249</v>
      </c>
      <c r="C879" t="s">
        <v>2223</v>
      </c>
      <c r="D879" t="s">
        <v>2238</v>
      </c>
      <c r="E879">
        <v>0</v>
      </c>
      <c r="F879" t="s">
        <v>2200</v>
      </c>
    </row>
    <row r="880" spans="1:6" hidden="1" x14ac:dyDescent="0.25">
      <c r="A880">
        <v>2010</v>
      </c>
      <c r="B880" t="s">
        <v>2249</v>
      </c>
      <c r="C880" t="s">
        <v>2223</v>
      </c>
      <c r="D880" t="s">
        <v>2250</v>
      </c>
      <c r="E880">
        <v>9.4854485840232705</v>
      </c>
      <c r="F880" t="s">
        <v>2200</v>
      </c>
    </row>
    <row r="881" spans="1:6" hidden="1" x14ac:dyDescent="0.25">
      <c r="A881">
        <v>2010</v>
      </c>
      <c r="B881" t="s">
        <v>2249</v>
      </c>
      <c r="C881" t="s">
        <v>2223</v>
      </c>
      <c r="D881" t="s">
        <v>2251</v>
      </c>
      <c r="E881">
        <v>8.8474202878450203</v>
      </c>
      <c r="F881" t="s">
        <v>2200</v>
      </c>
    </row>
    <row r="882" spans="1:6" hidden="1" x14ac:dyDescent="0.25">
      <c r="A882">
        <v>2010</v>
      </c>
      <c r="B882" t="s">
        <v>2249</v>
      </c>
      <c r="C882" t="s">
        <v>2223</v>
      </c>
      <c r="D882" t="s">
        <v>2239</v>
      </c>
      <c r="E882">
        <v>1.8783220197135999</v>
      </c>
      <c r="F882" t="s">
        <v>2200</v>
      </c>
    </row>
    <row r="883" spans="1:6" hidden="1" x14ac:dyDescent="0.25">
      <c r="A883">
        <v>2010</v>
      </c>
      <c r="B883" t="s">
        <v>2249</v>
      </c>
      <c r="C883" t="s">
        <v>2223</v>
      </c>
      <c r="D883" t="s">
        <v>2240</v>
      </c>
      <c r="E883">
        <v>2.7545950986829499</v>
      </c>
      <c r="F883" t="s">
        <v>2200</v>
      </c>
    </row>
    <row r="884" spans="1:6" hidden="1" x14ac:dyDescent="0.25">
      <c r="A884">
        <v>2010</v>
      </c>
      <c r="B884" t="s">
        <v>2249</v>
      </c>
      <c r="C884" t="s">
        <v>2223</v>
      </c>
      <c r="D884" t="s">
        <v>2241</v>
      </c>
      <c r="E884">
        <v>3.8823944017846599</v>
      </c>
      <c r="F884" t="s">
        <v>2200</v>
      </c>
    </row>
    <row r="885" spans="1:6" hidden="1" x14ac:dyDescent="0.25">
      <c r="A885">
        <v>2010</v>
      </c>
      <c r="B885" t="s">
        <v>2249</v>
      </c>
      <c r="C885" t="s">
        <v>2223</v>
      </c>
      <c r="D885" t="s">
        <v>2242</v>
      </c>
      <c r="E885">
        <v>0.16142258534909701</v>
      </c>
      <c r="F885" t="s">
        <v>2200</v>
      </c>
    </row>
    <row r="886" spans="1:6" hidden="1" x14ac:dyDescent="0.25">
      <c r="A886">
        <v>2010</v>
      </c>
      <c r="B886" t="s">
        <v>2249</v>
      </c>
      <c r="C886" t="s">
        <v>2223</v>
      </c>
      <c r="D886" t="s">
        <v>2243</v>
      </c>
      <c r="E886">
        <v>0</v>
      </c>
      <c r="F886" t="s">
        <v>2200</v>
      </c>
    </row>
    <row r="887" spans="1:6" hidden="1" x14ac:dyDescent="0.25">
      <c r="A887">
        <v>2010</v>
      </c>
      <c r="B887" t="s">
        <v>2249</v>
      </c>
      <c r="C887" t="s">
        <v>2223</v>
      </c>
      <c r="D887" t="s">
        <v>2244</v>
      </c>
      <c r="E887">
        <v>6.5250000000000004</v>
      </c>
      <c r="F887" t="s">
        <v>2200</v>
      </c>
    </row>
    <row r="888" spans="1:6" hidden="1" x14ac:dyDescent="0.25">
      <c r="A888">
        <v>2010</v>
      </c>
      <c r="B888" t="s">
        <v>2249</v>
      </c>
      <c r="C888" t="s">
        <v>2223</v>
      </c>
      <c r="D888" t="s">
        <v>2245</v>
      </c>
      <c r="E888">
        <v>1.8783220197135999</v>
      </c>
      <c r="F888" t="s">
        <v>2200</v>
      </c>
    </row>
    <row r="889" spans="1:6" hidden="1" x14ac:dyDescent="0.25">
      <c r="A889">
        <v>2010</v>
      </c>
      <c r="B889" t="s">
        <v>2249</v>
      </c>
      <c r="C889" t="s">
        <v>2223</v>
      </c>
      <c r="D889" t="s">
        <v>2246</v>
      </c>
      <c r="E889">
        <v>1.9463607719129701</v>
      </c>
      <c r="F889" t="s">
        <v>2200</v>
      </c>
    </row>
    <row r="890" spans="1:6" hidden="1" x14ac:dyDescent="0.25">
      <c r="A890">
        <v>2010</v>
      </c>
      <c r="B890" t="s">
        <v>2249</v>
      </c>
      <c r="C890" t="s">
        <v>2223</v>
      </c>
      <c r="D890" t="s">
        <v>2247</v>
      </c>
      <c r="E890">
        <v>1.7451986103199699</v>
      </c>
      <c r="F890" t="s">
        <v>2200</v>
      </c>
    </row>
    <row r="891" spans="1:6" hidden="1" x14ac:dyDescent="0.25">
      <c r="A891">
        <v>2010</v>
      </c>
      <c r="B891" t="s">
        <v>2249</v>
      </c>
      <c r="C891" t="s">
        <v>2223</v>
      </c>
      <c r="D891" t="s">
        <v>2248</v>
      </c>
      <c r="E891">
        <v>3.6249116607773799</v>
      </c>
      <c r="F891" t="s">
        <v>2200</v>
      </c>
    </row>
    <row r="892" spans="1:6" hidden="1" x14ac:dyDescent="0.25">
      <c r="A892">
        <v>2010</v>
      </c>
      <c r="B892" t="s">
        <v>2249</v>
      </c>
      <c r="C892" t="s">
        <v>2224</v>
      </c>
      <c r="D892" t="s">
        <v>2236</v>
      </c>
      <c r="E892">
        <v>3.2432785665078701</v>
      </c>
      <c r="F892" t="s">
        <v>2200</v>
      </c>
    </row>
    <row r="893" spans="1:6" hidden="1" x14ac:dyDescent="0.25">
      <c r="A893">
        <v>2010</v>
      </c>
      <c r="B893" t="s">
        <v>2249</v>
      </c>
      <c r="C893" t="s">
        <v>2224</v>
      </c>
      <c r="D893" t="s">
        <v>2237</v>
      </c>
      <c r="E893">
        <v>14.7481203037139</v>
      </c>
      <c r="F893" t="s">
        <v>2200</v>
      </c>
    </row>
    <row r="894" spans="1:6" hidden="1" x14ac:dyDescent="0.25">
      <c r="A894">
        <v>2010</v>
      </c>
      <c r="B894" t="s">
        <v>2249</v>
      </c>
      <c r="C894" t="s">
        <v>2224</v>
      </c>
      <c r="D894" t="s">
        <v>2238</v>
      </c>
      <c r="E894">
        <v>4.98886290942324</v>
      </c>
      <c r="F894" t="s">
        <v>2200</v>
      </c>
    </row>
    <row r="895" spans="1:6" hidden="1" x14ac:dyDescent="0.25">
      <c r="A895">
        <v>2010</v>
      </c>
      <c r="B895" t="s">
        <v>2249</v>
      </c>
      <c r="C895" t="s">
        <v>2224</v>
      </c>
      <c r="D895" t="s">
        <v>2250</v>
      </c>
      <c r="E895">
        <v>7.1864419081664304</v>
      </c>
      <c r="F895" t="s">
        <v>2200</v>
      </c>
    </row>
    <row r="896" spans="1:6" hidden="1" x14ac:dyDescent="0.25">
      <c r="A896">
        <v>2010</v>
      </c>
      <c r="B896" t="s">
        <v>2249</v>
      </c>
      <c r="C896" t="s">
        <v>2224</v>
      </c>
      <c r="D896" t="s">
        <v>2251</v>
      </c>
      <c r="E896">
        <v>8.8474202878450203</v>
      </c>
      <c r="F896" t="s">
        <v>2200</v>
      </c>
    </row>
    <row r="897" spans="1:6" hidden="1" x14ac:dyDescent="0.25">
      <c r="A897">
        <v>2010</v>
      </c>
      <c r="B897" t="s">
        <v>2249</v>
      </c>
      <c r="C897" t="s">
        <v>2224</v>
      </c>
      <c r="D897" t="s">
        <v>2239</v>
      </c>
      <c r="E897">
        <v>2.2508825446420202</v>
      </c>
      <c r="F897" t="s">
        <v>2200</v>
      </c>
    </row>
    <row r="898" spans="1:6" hidden="1" x14ac:dyDescent="0.25">
      <c r="A898">
        <v>2010</v>
      </c>
      <c r="B898" t="s">
        <v>2249</v>
      </c>
      <c r="C898" t="s">
        <v>2224</v>
      </c>
      <c r="D898" t="s">
        <v>2240</v>
      </c>
      <c r="E898">
        <v>2.7545950986829499</v>
      </c>
      <c r="F898" t="s">
        <v>2200</v>
      </c>
    </row>
    <row r="899" spans="1:6" hidden="1" x14ac:dyDescent="0.25">
      <c r="A899">
        <v>2010</v>
      </c>
      <c r="B899" t="s">
        <v>2249</v>
      </c>
      <c r="C899" t="s">
        <v>2224</v>
      </c>
      <c r="D899" t="s">
        <v>2241</v>
      </c>
      <c r="E899">
        <v>3.8000748251004999</v>
      </c>
      <c r="F899" t="s">
        <v>2200</v>
      </c>
    </row>
    <row r="900" spans="1:6" hidden="1" x14ac:dyDescent="0.25">
      <c r="A900">
        <v>2010</v>
      </c>
      <c r="B900" t="s">
        <v>2249</v>
      </c>
      <c r="C900" t="s">
        <v>2224</v>
      </c>
      <c r="D900" t="s">
        <v>2242</v>
      </c>
      <c r="E900" s="184">
        <v>9.8139652437200298E-2</v>
      </c>
      <c r="F900" t="s">
        <v>2200</v>
      </c>
    </row>
    <row r="901" spans="1:6" hidden="1" x14ac:dyDescent="0.25">
      <c r="A901">
        <v>2010</v>
      </c>
      <c r="B901" t="s">
        <v>2249</v>
      </c>
      <c r="C901" t="s">
        <v>2224</v>
      </c>
      <c r="D901" t="s">
        <v>2243</v>
      </c>
      <c r="E901">
        <v>23.8724007067499</v>
      </c>
      <c r="F901" t="s">
        <v>2200</v>
      </c>
    </row>
    <row r="902" spans="1:6" hidden="1" x14ac:dyDescent="0.25">
      <c r="A902">
        <v>2010</v>
      </c>
      <c r="B902" t="s">
        <v>2249</v>
      </c>
      <c r="C902" t="s">
        <v>2224</v>
      </c>
      <c r="D902" t="s">
        <v>2244</v>
      </c>
      <c r="E902">
        <v>6.5250000000000004</v>
      </c>
      <c r="F902" t="s">
        <v>2200</v>
      </c>
    </row>
    <row r="903" spans="1:6" hidden="1" x14ac:dyDescent="0.25">
      <c r="A903">
        <v>2010</v>
      </c>
      <c r="B903" t="s">
        <v>2249</v>
      </c>
      <c r="C903" t="s">
        <v>2224</v>
      </c>
      <c r="D903" t="s">
        <v>2245</v>
      </c>
      <c r="E903">
        <v>1.8783220197135999</v>
      </c>
      <c r="F903" t="s">
        <v>2200</v>
      </c>
    </row>
    <row r="904" spans="1:6" hidden="1" x14ac:dyDescent="0.25">
      <c r="A904">
        <v>2010</v>
      </c>
      <c r="B904" t="s">
        <v>2249</v>
      </c>
      <c r="C904" t="s">
        <v>2224</v>
      </c>
      <c r="D904" t="s">
        <v>2246</v>
      </c>
      <c r="E904">
        <v>1.9463607719129701</v>
      </c>
      <c r="F904" t="s">
        <v>2200</v>
      </c>
    </row>
    <row r="905" spans="1:6" hidden="1" x14ac:dyDescent="0.25">
      <c r="A905">
        <v>2010</v>
      </c>
      <c r="B905" t="s">
        <v>2249</v>
      </c>
      <c r="C905" t="s">
        <v>2224</v>
      </c>
      <c r="D905" t="s">
        <v>2247</v>
      </c>
      <c r="E905">
        <v>1.7451986103199699</v>
      </c>
      <c r="F905" t="s">
        <v>2200</v>
      </c>
    </row>
    <row r="906" spans="1:6" hidden="1" x14ac:dyDescent="0.25">
      <c r="A906">
        <v>2010</v>
      </c>
      <c r="B906" t="s">
        <v>2249</v>
      </c>
      <c r="C906" t="s">
        <v>2224</v>
      </c>
      <c r="D906" t="s">
        <v>2248</v>
      </c>
      <c r="E906">
        <v>3.6249116607773799</v>
      </c>
      <c r="F906" t="s">
        <v>2200</v>
      </c>
    </row>
    <row r="907" spans="1:6" hidden="1" x14ac:dyDescent="0.25">
      <c r="A907">
        <v>2010</v>
      </c>
      <c r="B907" t="s">
        <v>2249</v>
      </c>
      <c r="C907" t="s">
        <v>2225</v>
      </c>
      <c r="D907" t="s">
        <v>2236</v>
      </c>
      <c r="E907">
        <v>2.2788133539341699</v>
      </c>
      <c r="F907" t="s">
        <v>2200</v>
      </c>
    </row>
    <row r="908" spans="1:6" hidden="1" x14ac:dyDescent="0.25">
      <c r="A908">
        <v>2010</v>
      </c>
      <c r="B908" t="s">
        <v>2249</v>
      </c>
      <c r="C908" t="s">
        <v>2225</v>
      </c>
      <c r="D908" t="s">
        <v>2237</v>
      </c>
      <c r="E908">
        <v>16.801735863082602</v>
      </c>
      <c r="F908" t="s">
        <v>2200</v>
      </c>
    </row>
    <row r="909" spans="1:6" hidden="1" x14ac:dyDescent="0.25">
      <c r="A909">
        <v>2010</v>
      </c>
      <c r="B909" t="s">
        <v>2249</v>
      </c>
      <c r="C909" t="s">
        <v>2225</v>
      </c>
      <c r="D909" t="s">
        <v>2238</v>
      </c>
      <c r="E909">
        <v>7.7381441196976999</v>
      </c>
      <c r="F909" t="s">
        <v>2200</v>
      </c>
    </row>
    <row r="910" spans="1:6" hidden="1" x14ac:dyDescent="0.25">
      <c r="A910">
        <v>2010</v>
      </c>
      <c r="B910" t="s">
        <v>2249</v>
      </c>
      <c r="C910" t="s">
        <v>2225</v>
      </c>
      <c r="D910" t="s">
        <v>2250</v>
      </c>
      <c r="E910">
        <v>0</v>
      </c>
      <c r="F910" t="s">
        <v>2200</v>
      </c>
    </row>
    <row r="911" spans="1:6" hidden="1" x14ac:dyDescent="0.25">
      <c r="A911">
        <v>2010</v>
      </c>
      <c r="B911" t="s">
        <v>2249</v>
      </c>
      <c r="C911" t="s">
        <v>2225</v>
      </c>
      <c r="D911" t="s">
        <v>2251</v>
      </c>
      <c r="E911">
        <v>0</v>
      </c>
      <c r="F911" t="s">
        <v>2200</v>
      </c>
    </row>
    <row r="912" spans="1:6" hidden="1" x14ac:dyDescent="0.25">
      <c r="A912">
        <v>2010</v>
      </c>
      <c r="B912" t="s">
        <v>2249</v>
      </c>
      <c r="C912" t="s">
        <v>2225</v>
      </c>
      <c r="D912" t="s">
        <v>2239</v>
      </c>
      <c r="E912">
        <v>5.3441554770317996</v>
      </c>
      <c r="F912" t="s">
        <v>2200</v>
      </c>
    </row>
    <row r="913" spans="1:6" hidden="1" x14ac:dyDescent="0.25">
      <c r="A913">
        <v>2010</v>
      </c>
      <c r="B913" t="s">
        <v>2249</v>
      </c>
      <c r="C913" t="s">
        <v>2225</v>
      </c>
      <c r="D913" t="s">
        <v>2240</v>
      </c>
      <c r="E913">
        <v>3.2400506055580398</v>
      </c>
      <c r="F913" t="s">
        <v>2200</v>
      </c>
    </row>
    <row r="914" spans="1:6" hidden="1" x14ac:dyDescent="0.25">
      <c r="A914">
        <v>2010</v>
      </c>
      <c r="B914" t="s">
        <v>2249</v>
      </c>
      <c r="C914" t="s">
        <v>2225</v>
      </c>
      <c r="D914" t="s">
        <v>2241</v>
      </c>
      <c r="E914">
        <v>3.4529255260637899</v>
      </c>
      <c r="F914" t="s">
        <v>2200</v>
      </c>
    </row>
    <row r="915" spans="1:6" hidden="1" x14ac:dyDescent="0.25">
      <c r="A915">
        <v>2010</v>
      </c>
      <c r="B915" t="s">
        <v>2249</v>
      </c>
      <c r="C915" t="s">
        <v>2225</v>
      </c>
      <c r="D915" t="s">
        <v>2242</v>
      </c>
      <c r="E915" s="184">
        <v>3.0539455440695398E-5</v>
      </c>
      <c r="F915" t="s">
        <v>2200</v>
      </c>
    </row>
    <row r="916" spans="1:6" hidden="1" x14ac:dyDescent="0.25">
      <c r="A916">
        <v>2010</v>
      </c>
      <c r="B916" t="s">
        <v>2249</v>
      </c>
      <c r="C916" t="s">
        <v>2225</v>
      </c>
      <c r="D916" t="s">
        <v>2243</v>
      </c>
      <c r="E916">
        <v>20.137020340671199</v>
      </c>
      <c r="F916" t="s">
        <v>2200</v>
      </c>
    </row>
    <row r="917" spans="1:6" hidden="1" x14ac:dyDescent="0.25">
      <c r="A917">
        <v>2010</v>
      </c>
      <c r="B917" t="s">
        <v>2249</v>
      </c>
      <c r="C917" t="s">
        <v>2225</v>
      </c>
      <c r="D917" t="s">
        <v>2244</v>
      </c>
      <c r="E917">
        <v>6.5250000000000004</v>
      </c>
      <c r="F917" t="s">
        <v>2200</v>
      </c>
    </row>
    <row r="918" spans="1:6" hidden="1" x14ac:dyDescent="0.25">
      <c r="A918">
        <v>2010</v>
      </c>
      <c r="B918" t="s">
        <v>2249</v>
      </c>
      <c r="C918" t="s">
        <v>2225</v>
      </c>
      <c r="D918" t="s">
        <v>2245</v>
      </c>
      <c r="E918">
        <v>4.2770017680778496</v>
      </c>
      <c r="F918" t="s">
        <v>2200</v>
      </c>
    </row>
    <row r="919" spans="1:6" hidden="1" x14ac:dyDescent="0.25">
      <c r="A919">
        <v>2010</v>
      </c>
      <c r="B919" t="s">
        <v>2249</v>
      </c>
      <c r="C919" t="s">
        <v>2225</v>
      </c>
      <c r="D919" t="s">
        <v>2246</v>
      </c>
      <c r="E919">
        <v>0</v>
      </c>
      <c r="F919" t="s">
        <v>2200</v>
      </c>
    </row>
    <row r="920" spans="1:6" hidden="1" x14ac:dyDescent="0.25">
      <c r="A920">
        <v>2010</v>
      </c>
      <c r="B920" t="s">
        <v>2249</v>
      </c>
      <c r="C920" t="s">
        <v>2225</v>
      </c>
      <c r="D920" t="s">
        <v>2247</v>
      </c>
      <c r="E920">
        <v>2.31604186664774</v>
      </c>
      <c r="F920" t="s">
        <v>2200</v>
      </c>
    </row>
    <row r="921" spans="1:6" hidden="1" x14ac:dyDescent="0.25">
      <c r="A921">
        <v>2010</v>
      </c>
      <c r="B921" t="s">
        <v>2249</v>
      </c>
      <c r="C921" t="s">
        <v>2225</v>
      </c>
      <c r="D921" t="s">
        <v>2248</v>
      </c>
      <c r="E921">
        <v>9.2853821689481908</v>
      </c>
      <c r="F921" t="s">
        <v>2200</v>
      </c>
    </row>
    <row r="922" spans="1:6" hidden="1" x14ac:dyDescent="0.25">
      <c r="A922">
        <v>2010</v>
      </c>
      <c r="B922" t="s">
        <v>2249</v>
      </c>
      <c r="C922" t="s">
        <v>2226</v>
      </c>
      <c r="D922" t="s">
        <v>2236</v>
      </c>
      <c r="E922">
        <v>4.4352368148907999</v>
      </c>
      <c r="F922" t="s">
        <v>2200</v>
      </c>
    </row>
    <row r="923" spans="1:6" hidden="1" x14ac:dyDescent="0.25">
      <c r="A923">
        <v>2010</v>
      </c>
      <c r="B923" t="s">
        <v>2249</v>
      </c>
      <c r="C923" t="s">
        <v>2226</v>
      </c>
      <c r="D923" t="s">
        <v>2237</v>
      </c>
      <c r="E923">
        <v>12.9095455704896</v>
      </c>
      <c r="F923" t="s">
        <v>2200</v>
      </c>
    </row>
    <row r="924" spans="1:6" hidden="1" x14ac:dyDescent="0.25">
      <c r="A924">
        <v>2010</v>
      </c>
      <c r="B924" t="s">
        <v>2249</v>
      </c>
      <c r="C924" t="s">
        <v>2226</v>
      </c>
      <c r="D924" t="s">
        <v>2238</v>
      </c>
      <c r="E924">
        <v>3.7587972242545802</v>
      </c>
      <c r="F924" t="s">
        <v>2200</v>
      </c>
    </row>
    <row r="925" spans="1:6" hidden="1" x14ac:dyDescent="0.25">
      <c r="A925">
        <v>2010</v>
      </c>
      <c r="B925" t="s">
        <v>2249</v>
      </c>
      <c r="C925" t="s">
        <v>2226</v>
      </c>
      <c r="D925" t="s">
        <v>2250</v>
      </c>
      <c r="E925">
        <v>13.9865774198721</v>
      </c>
      <c r="F925" t="s">
        <v>2200</v>
      </c>
    </row>
    <row r="926" spans="1:6" hidden="1" x14ac:dyDescent="0.25">
      <c r="A926">
        <v>2010</v>
      </c>
      <c r="B926" t="s">
        <v>2249</v>
      </c>
      <c r="C926" t="s">
        <v>2226</v>
      </c>
      <c r="D926" t="s">
        <v>2251</v>
      </c>
      <c r="E926">
        <v>0</v>
      </c>
      <c r="F926" t="s">
        <v>2200</v>
      </c>
    </row>
    <row r="927" spans="1:6" hidden="1" x14ac:dyDescent="0.25">
      <c r="A927">
        <v>2010</v>
      </c>
      <c r="B927" t="s">
        <v>2249</v>
      </c>
      <c r="C927" t="s">
        <v>2226</v>
      </c>
      <c r="D927" t="s">
        <v>2239</v>
      </c>
      <c r="E927">
        <v>4.23565970307481</v>
      </c>
      <c r="F927" t="s">
        <v>2200</v>
      </c>
    </row>
    <row r="928" spans="1:6" hidden="1" x14ac:dyDescent="0.25">
      <c r="A928">
        <v>2010</v>
      </c>
      <c r="B928" t="s">
        <v>2249</v>
      </c>
      <c r="C928" t="s">
        <v>2226</v>
      </c>
      <c r="D928" t="s">
        <v>2240</v>
      </c>
      <c r="E928">
        <v>3.94549761574324</v>
      </c>
      <c r="F928" t="s">
        <v>2200</v>
      </c>
    </row>
    <row r="929" spans="1:6" hidden="1" x14ac:dyDescent="0.25">
      <c r="A929">
        <v>2010</v>
      </c>
      <c r="B929" t="s">
        <v>2249</v>
      </c>
      <c r="C929" t="s">
        <v>2226</v>
      </c>
      <c r="D929" t="s">
        <v>2241</v>
      </c>
      <c r="E929">
        <v>6.1281818232395304</v>
      </c>
      <c r="F929" t="s">
        <v>2200</v>
      </c>
    </row>
    <row r="930" spans="1:6" hidden="1" x14ac:dyDescent="0.25">
      <c r="A930">
        <v>2010</v>
      </c>
      <c r="B930" t="s">
        <v>2249</v>
      </c>
      <c r="C930" t="s">
        <v>2226</v>
      </c>
      <c r="D930" t="s">
        <v>2242</v>
      </c>
      <c r="E930" s="184">
        <v>5.8722163297585901E-2</v>
      </c>
      <c r="F930" t="s">
        <v>2200</v>
      </c>
    </row>
    <row r="931" spans="1:6" hidden="1" x14ac:dyDescent="0.25">
      <c r="A931">
        <v>2010</v>
      </c>
      <c r="B931" t="s">
        <v>2249</v>
      </c>
      <c r="C931" t="s">
        <v>2226</v>
      </c>
      <c r="D931" t="s">
        <v>2243</v>
      </c>
      <c r="E931">
        <v>20.612187471734401</v>
      </c>
      <c r="F931" t="s">
        <v>2200</v>
      </c>
    </row>
    <row r="932" spans="1:6" hidden="1" x14ac:dyDescent="0.25">
      <c r="A932">
        <v>2010</v>
      </c>
      <c r="B932" t="s">
        <v>2249</v>
      </c>
      <c r="C932" t="s">
        <v>2226</v>
      </c>
      <c r="D932" t="s">
        <v>2244</v>
      </c>
      <c r="E932">
        <v>6.5250000000000004</v>
      </c>
      <c r="F932" t="s">
        <v>2200</v>
      </c>
    </row>
    <row r="933" spans="1:6" hidden="1" x14ac:dyDescent="0.25">
      <c r="A933">
        <v>2010</v>
      </c>
      <c r="B933" t="s">
        <v>2249</v>
      </c>
      <c r="C933" t="s">
        <v>2226</v>
      </c>
      <c r="D933" t="s">
        <v>2245</v>
      </c>
      <c r="E933">
        <v>5.7364418899450103</v>
      </c>
      <c r="F933" t="s">
        <v>2200</v>
      </c>
    </row>
    <row r="934" spans="1:6" hidden="1" x14ac:dyDescent="0.25">
      <c r="A934">
        <v>2010</v>
      </c>
      <c r="B934" t="s">
        <v>2249</v>
      </c>
      <c r="C934" t="s">
        <v>2226</v>
      </c>
      <c r="D934" t="s">
        <v>2246</v>
      </c>
      <c r="E934">
        <v>2.98395928159667</v>
      </c>
      <c r="F934" t="s">
        <v>2200</v>
      </c>
    </row>
    <row r="935" spans="1:6" hidden="1" x14ac:dyDescent="0.25">
      <c r="A935">
        <v>2010</v>
      </c>
      <c r="B935" t="s">
        <v>2249</v>
      </c>
      <c r="C935" t="s">
        <v>2226</v>
      </c>
      <c r="D935" t="s">
        <v>2247</v>
      </c>
      <c r="E935">
        <v>2.4928492084438898</v>
      </c>
      <c r="F935" t="s">
        <v>2200</v>
      </c>
    </row>
    <row r="936" spans="1:6" hidden="1" x14ac:dyDescent="0.25">
      <c r="A936">
        <v>2010</v>
      </c>
      <c r="B936" t="s">
        <v>2249</v>
      </c>
      <c r="C936" t="s">
        <v>2226</v>
      </c>
      <c r="D936" t="s">
        <v>2248</v>
      </c>
      <c r="E936">
        <v>12.047638050406199</v>
      </c>
      <c r="F936" t="s">
        <v>2200</v>
      </c>
    </row>
    <row r="937" spans="1:6" hidden="1" x14ac:dyDescent="0.25">
      <c r="A937">
        <v>2010</v>
      </c>
      <c r="B937" t="s">
        <v>2249</v>
      </c>
      <c r="C937" t="s">
        <v>2227</v>
      </c>
      <c r="D937" t="s">
        <v>2236</v>
      </c>
      <c r="E937">
        <v>5.1021149070632301</v>
      </c>
      <c r="F937" t="s">
        <v>2200</v>
      </c>
    </row>
    <row r="938" spans="1:6" hidden="1" x14ac:dyDescent="0.25">
      <c r="A938">
        <v>2010</v>
      </c>
      <c r="B938" t="s">
        <v>2249</v>
      </c>
      <c r="C938" t="s">
        <v>2227</v>
      </c>
      <c r="D938" t="s">
        <v>2237</v>
      </c>
      <c r="E938">
        <v>22.2664615673322</v>
      </c>
      <c r="F938" t="s">
        <v>2200</v>
      </c>
    </row>
    <row r="939" spans="1:6" hidden="1" x14ac:dyDescent="0.25">
      <c r="A939">
        <v>2010</v>
      </c>
      <c r="B939" t="s">
        <v>2249</v>
      </c>
      <c r="C939" t="s">
        <v>2227</v>
      </c>
      <c r="D939" t="s">
        <v>2238</v>
      </c>
      <c r="E939">
        <v>3.8991766045141798</v>
      </c>
      <c r="F939" t="s">
        <v>2200</v>
      </c>
    </row>
    <row r="940" spans="1:6" hidden="1" x14ac:dyDescent="0.25">
      <c r="A940">
        <v>2010</v>
      </c>
      <c r="B940" t="s">
        <v>2249</v>
      </c>
      <c r="C940" t="s">
        <v>2227</v>
      </c>
      <c r="D940" t="s">
        <v>2250</v>
      </c>
      <c r="E940">
        <v>0</v>
      </c>
      <c r="F940" t="s">
        <v>2200</v>
      </c>
    </row>
    <row r="941" spans="1:6" hidden="1" x14ac:dyDescent="0.25">
      <c r="A941">
        <v>2010</v>
      </c>
      <c r="B941" t="s">
        <v>2249</v>
      </c>
      <c r="C941" t="s">
        <v>2227</v>
      </c>
      <c r="D941" t="s">
        <v>2251</v>
      </c>
      <c r="E941">
        <v>0</v>
      </c>
      <c r="F941" t="s">
        <v>2200</v>
      </c>
    </row>
    <row r="942" spans="1:6" hidden="1" x14ac:dyDescent="0.25">
      <c r="A942">
        <v>2010</v>
      </c>
      <c r="B942" t="s">
        <v>2249</v>
      </c>
      <c r="C942" t="s">
        <v>2227</v>
      </c>
      <c r="D942" t="s">
        <v>2239</v>
      </c>
      <c r="E942">
        <v>5.6802891752244298</v>
      </c>
      <c r="F942" t="s">
        <v>2200</v>
      </c>
    </row>
    <row r="943" spans="1:6" hidden="1" x14ac:dyDescent="0.25">
      <c r="A943">
        <v>2010</v>
      </c>
      <c r="B943" t="s">
        <v>2249</v>
      </c>
      <c r="C943" t="s">
        <v>2227</v>
      </c>
      <c r="D943" t="s">
        <v>2240</v>
      </c>
      <c r="E943">
        <v>4.08416010088572</v>
      </c>
      <c r="F943" t="s">
        <v>2200</v>
      </c>
    </row>
    <row r="944" spans="1:6" hidden="1" x14ac:dyDescent="0.25">
      <c r="A944">
        <v>2010</v>
      </c>
      <c r="B944" t="s">
        <v>2249</v>
      </c>
      <c r="C944" t="s">
        <v>2227</v>
      </c>
      <c r="D944" t="s">
        <v>2241</v>
      </c>
      <c r="E944">
        <v>6.5133351451588704</v>
      </c>
      <c r="F944" t="s">
        <v>2200</v>
      </c>
    </row>
    <row r="945" spans="1:6" hidden="1" x14ac:dyDescent="0.25">
      <c r="A945">
        <v>2010</v>
      </c>
      <c r="B945" t="s">
        <v>2249</v>
      </c>
      <c r="C945" t="s">
        <v>2227</v>
      </c>
      <c r="D945" t="s">
        <v>2242</v>
      </c>
      <c r="E945" s="184">
        <v>4.1061513889641297E-3</v>
      </c>
      <c r="F945" t="s">
        <v>2200</v>
      </c>
    </row>
    <row r="946" spans="1:6" hidden="1" x14ac:dyDescent="0.25">
      <c r="A946">
        <v>2010</v>
      </c>
      <c r="B946" t="s">
        <v>2249</v>
      </c>
      <c r="C946" t="s">
        <v>2227</v>
      </c>
      <c r="D946" t="s">
        <v>2243</v>
      </c>
      <c r="E946">
        <v>22.933729532625598</v>
      </c>
      <c r="F946" t="s">
        <v>2200</v>
      </c>
    </row>
    <row r="947" spans="1:6" hidden="1" x14ac:dyDescent="0.25">
      <c r="A947">
        <v>2010</v>
      </c>
      <c r="B947" t="s">
        <v>2249</v>
      </c>
      <c r="C947" t="s">
        <v>2227</v>
      </c>
      <c r="D947" t="s">
        <v>2244</v>
      </c>
      <c r="E947">
        <v>6.5250000000000004</v>
      </c>
      <c r="F947" t="s">
        <v>2200</v>
      </c>
    </row>
    <row r="948" spans="1:6" hidden="1" x14ac:dyDescent="0.25">
      <c r="A948">
        <v>2010</v>
      </c>
      <c r="B948" t="s">
        <v>2249</v>
      </c>
      <c r="C948" t="s">
        <v>2227</v>
      </c>
      <c r="D948" t="s">
        <v>2245</v>
      </c>
      <c r="E948">
        <v>4.6159834817425498</v>
      </c>
      <c r="F948" t="s">
        <v>2200</v>
      </c>
    </row>
    <row r="949" spans="1:6" hidden="1" x14ac:dyDescent="0.25">
      <c r="A949">
        <v>2010</v>
      </c>
      <c r="B949" t="s">
        <v>2249</v>
      </c>
      <c r="C949" t="s">
        <v>2227</v>
      </c>
      <c r="D949" t="s">
        <v>2246</v>
      </c>
      <c r="E949">
        <v>2.84580653599274</v>
      </c>
      <c r="F949" t="s">
        <v>2200</v>
      </c>
    </row>
    <row r="950" spans="1:6" hidden="1" x14ac:dyDescent="0.25">
      <c r="A950">
        <v>2010</v>
      </c>
      <c r="B950" t="s">
        <v>2249</v>
      </c>
      <c r="C950" t="s">
        <v>2227</v>
      </c>
      <c r="D950" t="s">
        <v>2247</v>
      </c>
      <c r="E950">
        <v>2.0193099754829502</v>
      </c>
      <c r="F950" t="s">
        <v>2200</v>
      </c>
    </row>
    <row r="951" spans="1:6" hidden="1" x14ac:dyDescent="0.25">
      <c r="A951">
        <v>2010</v>
      </c>
      <c r="B951" t="s">
        <v>2249</v>
      </c>
      <c r="C951" t="s">
        <v>2227</v>
      </c>
      <c r="D951" t="s">
        <v>2248</v>
      </c>
      <c r="E951">
        <v>9.60446318872199</v>
      </c>
      <c r="F951" t="s">
        <v>2200</v>
      </c>
    </row>
    <row r="952" spans="1:6" hidden="1" x14ac:dyDescent="0.25">
      <c r="A952">
        <v>2010</v>
      </c>
      <c r="B952" t="s">
        <v>2249</v>
      </c>
      <c r="C952" t="s">
        <v>2228</v>
      </c>
      <c r="D952" t="s">
        <v>2236</v>
      </c>
      <c r="E952">
        <v>3.12038007186796</v>
      </c>
      <c r="F952" t="s">
        <v>2200</v>
      </c>
    </row>
    <row r="953" spans="1:6" hidden="1" x14ac:dyDescent="0.25">
      <c r="A953">
        <v>2010</v>
      </c>
      <c r="B953" t="s">
        <v>2249</v>
      </c>
      <c r="C953" t="s">
        <v>2228</v>
      </c>
      <c r="D953" t="s">
        <v>2237</v>
      </c>
      <c r="E953">
        <v>10.806966416827001</v>
      </c>
      <c r="F953" t="s">
        <v>2200</v>
      </c>
    </row>
    <row r="954" spans="1:6" hidden="1" x14ac:dyDescent="0.25">
      <c r="A954">
        <v>2010</v>
      </c>
      <c r="B954" t="s">
        <v>2249</v>
      </c>
      <c r="C954" t="s">
        <v>2228</v>
      </c>
      <c r="D954" t="s">
        <v>2238</v>
      </c>
      <c r="E954">
        <v>3.6496214373526201</v>
      </c>
      <c r="F954" t="s">
        <v>2200</v>
      </c>
    </row>
    <row r="955" spans="1:6" hidden="1" x14ac:dyDescent="0.25">
      <c r="A955">
        <v>2010</v>
      </c>
      <c r="B955" t="s">
        <v>2249</v>
      </c>
      <c r="C955" t="s">
        <v>2228</v>
      </c>
      <c r="D955" t="s">
        <v>2250</v>
      </c>
      <c r="E955">
        <v>8.9570518041139309</v>
      </c>
      <c r="F955" t="s">
        <v>2200</v>
      </c>
    </row>
    <row r="956" spans="1:6" hidden="1" x14ac:dyDescent="0.25">
      <c r="A956">
        <v>2010</v>
      </c>
      <c r="B956" t="s">
        <v>2249</v>
      </c>
      <c r="C956" t="s">
        <v>2228</v>
      </c>
      <c r="D956" t="s">
        <v>2251</v>
      </c>
      <c r="E956">
        <v>0</v>
      </c>
      <c r="F956" t="s">
        <v>2200</v>
      </c>
    </row>
    <row r="957" spans="1:6" hidden="1" x14ac:dyDescent="0.25">
      <c r="A957">
        <v>2010</v>
      </c>
      <c r="B957" t="s">
        <v>2249</v>
      </c>
      <c r="C957" t="s">
        <v>2228</v>
      </c>
      <c r="D957" t="s">
        <v>2239</v>
      </c>
      <c r="E957">
        <v>3.5173549288866801</v>
      </c>
      <c r="F957" t="s">
        <v>2200</v>
      </c>
    </row>
    <row r="958" spans="1:6" hidden="1" x14ac:dyDescent="0.25">
      <c r="A958">
        <v>2010</v>
      </c>
      <c r="B958" t="s">
        <v>2249</v>
      </c>
      <c r="C958" t="s">
        <v>2228</v>
      </c>
      <c r="D958" t="s">
        <v>2240</v>
      </c>
      <c r="E958">
        <v>3.3234956340093702</v>
      </c>
      <c r="F958" t="s">
        <v>2200</v>
      </c>
    </row>
    <row r="959" spans="1:6" hidden="1" x14ac:dyDescent="0.25">
      <c r="A959">
        <v>2010</v>
      </c>
      <c r="B959" t="s">
        <v>2249</v>
      </c>
      <c r="C959" t="s">
        <v>2228</v>
      </c>
      <c r="D959" t="s">
        <v>2241</v>
      </c>
      <c r="E959">
        <v>3.5967000297339302</v>
      </c>
      <c r="F959" t="s">
        <v>2200</v>
      </c>
    </row>
    <row r="960" spans="1:6" hidden="1" x14ac:dyDescent="0.25">
      <c r="A960">
        <v>2010</v>
      </c>
      <c r="B960" t="s">
        <v>2249</v>
      </c>
      <c r="C960" t="s">
        <v>2228</v>
      </c>
      <c r="D960" t="s">
        <v>2242</v>
      </c>
      <c r="E960" s="184">
        <v>2.5317600945144901E-3</v>
      </c>
      <c r="F960" t="s">
        <v>2200</v>
      </c>
    </row>
    <row r="961" spans="1:6" hidden="1" x14ac:dyDescent="0.25">
      <c r="A961">
        <v>2010</v>
      </c>
      <c r="B961" t="s">
        <v>2249</v>
      </c>
      <c r="C961" t="s">
        <v>2228</v>
      </c>
      <c r="D961" t="s">
        <v>2243</v>
      </c>
      <c r="E961">
        <v>18.703483670047401</v>
      </c>
      <c r="F961" t="s">
        <v>2200</v>
      </c>
    </row>
    <row r="962" spans="1:6" hidden="1" x14ac:dyDescent="0.25">
      <c r="A962">
        <v>2010</v>
      </c>
      <c r="B962" t="s">
        <v>2249</v>
      </c>
      <c r="C962" t="s">
        <v>2228</v>
      </c>
      <c r="D962" t="s">
        <v>2244</v>
      </c>
      <c r="E962">
        <v>6.5250000000000004</v>
      </c>
      <c r="F962" t="s">
        <v>2200</v>
      </c>
    </row>
    <row r="963" spans="1:6" hidden="1" x14ac:dyDescent="0.25">
      <c r="A963">
        <v>2010</v>
      </c>
      <c r="B963" t="s">
        <v>2249</v>
      </c>
      <c r="C963" t="s">
        <v>2228</v>
      </c>
      <c r="D963" t="s">
        <v>2245</v>
      </c>
      <c r="E963">
        <v>4.7472060313136</v>
      </c>
      <c r="F963" t="s">
        <v>2200</v>
      </c>
    </row>
    <row r="964" spans="1:6" hidden="1" x14ac:dyDescent="0.25">
      <c r="A964">
        <v>2010</v>
      </c>
      <c r="B964" t="s">
        <v>2249</v>
      </c>
      <c r="C964" t="s">
        <v>2228</v>
      </c>
      <c r="D964" t="s">
        <v>2246</v>
      </c>
      <c r="E964">
        <v>3.0031622662300999</v>
      </c>
      <c r="F964" t="s">
        <v>2200</v>
      </c>
    </row>
    <row r="965" spans="1:6" hidden="1" x14ac:dyDescent="0.25">
      <c r="A965">
        <v>2010</v>
      </c>
      <c r="B965" t="s">
        <v>2249</v>
      </c>
      <c r="C965" t="s">
        <v>2228</v>
      </c>
      <c r="D965" t="s">
        <v>2247</v>
      </c>
      <c r="E965">
        <v>1.70302426238783</v>
      </c>
      <c r="F965" t="s">
        <v>2200</v>
      </c>
    </row>
    <row r="966" spans="1:6" hidden="1" x14ac:dyDescent="0.25">
      <c r="A966">
        <v>2010</v>
      </c>
      <c r="B966" t="s">
        <v>2249</v>
      </c>
      <c r="C966" t="s">
        <v>2228</v>
      </c>
      <c r="D966" t="s">
        <v>2248</v>
      </c>
      <c r="E966">
        <v>4.6623787995582999</v>
      </c>
      <c r="F966" t="s">
        <v>2200</v>
      </c>
    </row>
    <row r="967" spans="1:6" hidden="1" x14ac:dyDescent="0.25">
      <c r="A967">
        <v>2010</v>
      </c>
      <c r="B967" t="s">
        <v>2249</v>
      </c>
      <c r="C967" t="s">
        <v>2229</v>
      </c>
      <c r="D967" t="s">
        <v>2236</v>
      </c>
      <c r="E967">
        <v>3.5567744431568999</v>
      </c>
      <c r="F967" t="s">
        <v>2200</v>
      </c>
    </row>
    <row r="968" spans="1:6" hidden="1" x14ac:dyDescent="0.25">
      <c r="A968">
        <v>2010</v>
      </c>
      <c r="B968" t="s">
        <v>2249</v>
      </c>
      <c r="C968" t="s">
        <v>2229</v>
      </c>
      <c r="D968" t="s">
        <v>2237</v>
      </c>
      <c r="E968">
        <v>14.4918271990361</v>
      </c>
      <c r="F968" t="s">
        <v>2200</v>
      </c>
    </row>
    <row r="969" spans="1:6" hidden="1" x14ac:dyDescent="0.25">
      <c r="A969">
        <v>2010</v>
      </c>
      <c r="B969" t="s">
        <v>2249</v>
      </c>
      <c r="C969" t="s">
        <v>2229</v>
      </c>
      <c r="D969" t="s">
        <v>2238</v>
      </c>
      <c r="E969">
        <v>3.66989316833028</v>
      </c>
      <c r="F969" t="s">
        <v>2200</v>
      </c>
    </row>
    <row r="970" spans="1:6" hidden="1" x14ac:dyDescent="0.25">
      <c r="A970">
        <v>2010</v>
      </c>
      <c r="B970" t="s">
        <v>2249</v>
      </c>
      <c r="C970" t="s">
        <v>2229</v>
      </c>
      <c r="D970" t="s">
        <v>2250</v>
      </c>
      <c r="E970">
        <v>0</v>
      </c>
      <c r="F970" t="s">
        <v>2200</v>
      </c>
    </row>
    <row r="971" spans="1:6" hidden="1" x14ac:dyDescent="0.25">
      <c r="A971">
        <v>2010</v>
      </c>
      <c r="B971" t="s">
        <v>2249</v>
      </c>
      <c r="C971" t="s">
        <v>2229</v>
      </c>
      <c r="D971" t="s">
        <v>2251</v>
      </c>
      <c r="E971">
        <v>11.620725321128599</v>
      </c>
      <c r="F971" t="s">
        <v>2200</v>
      </c>
    </row>
    <row r="972" spans="1:6" hidden="1" x14ac:dyDescent="0.25">
      <c r="A972">
        <v>2010</v>
      </c>
      <c r="B972" t="s">
        <v>2249</v>
      </c>
      <c r="C972" t="s">
        <v>2229</v>
      </c>
      <c r="D972" t="s">
        <v>2239</v>
      </c>
      <c r="E972">
        <v>6.54689926391009</v>
      </c>
      <c r="F972" t="s">
        <v>2200</v>
      </c>
    </row>
    <row r="973" spans="1:6" hidden="1" x14ac:dyDescent="0.25">
      <c r="A973">
        <v>2010</v>
      </c>
      <c r="B973" t="s">
        <v>2249</v>
      </c>
      <c r="C973" t="s">
        <v>2229</v>
      </c>
      <c r="D973" t="s">
        <v>2240</v>
      </c>
      <c r="E973">
        <v>3.6352310601484401</v>
      </c>
      <c r="F973" t="s">
        <v>2200</v>
      </c>
    </row>
    <row r="974" spans="1:6" hidden="1" x14ac:dyDescent="0.25">
      <c r="A974">
        <v>2010</v>
      </c>
      <c r="B974" t="s">
        <v>2249</v>
      </c>
      <c r="C974" t="s">
        <v>2229</v>
      </c>
      <c r="D974" t="s">
        <v>2241</v>
      </c>
      <c r="E974">
        <v>3.9016881283826699</v>
      </c>
      <c r="F974" t="s">
        <v>2200</v>
      </c>
    </row>
    <row r="975" spans="1:6" hidden="1" x14ac:dyDescent="0.25">
      <c r="A975">
        <v>2010</v>
      </c>
      <c r="B975" t="s">
        <v>2249</v>
      </c>
      <c r="C975" t="s">
        <v>2229</v>
      </c>
      <c r="D975" t="s">
        <v>2242</v>
      </c>
      <c r="E975" s="184">
        <v>4.4840134529699604E-3</v>
      </c>
      <c r="F975" t="s">
        <v>2200</v>
      </c>
    </row>
    <row r="976" spans="1:6" hidden="1" x14ac:dyDescent="0.25">
      <c r="A976">
        <v>2010</v>
      </c>
      <c r="B976" t="s">
        <v>2249</v>
      </c>
      <c r="C976" t="s">
        <v>2229</v>
      </c>
      <c r="D976" t="s">
        <v>2243</v>
      </c>
      <c r="E976">
        <v>20.647690196287201</v>
      </c>
      <c r="F976" t="s">
        <v>2200</v>
      </c>
    </row>
    <row r="977" spans="1:6" hidden="1" x14ac:dyDescent="0.25">
      <c r="A977">
        <v>2010</v>
      </c>
      <c r="B977" t="s">
        <v>2249</v>
      </c>
      <c r="C977" t="s">
        <v>2229</v>
      </c>
      <c r="D977" t="s">
        <v>2244</v>
      </c>
      <c r="E977">
        <v>6.5250000000000004</v>
      </c>
      <c r="F977" t="s">
        <v>2200</v>
      </c>
    </row>
    <row r="978" spans="1:6" hidden="1" x14ac:dyDescent="0.25">
      <c r="A978">
        <v>2010</v>
      </c>
      <c r="B978" t="s">
        <v>2249</v>
      </c>
      <c r="C978" t="s">
        <v>2229</v>
      </c>
      <c r="D978" t="s">
        <v>2245</v>
      </c>
      <c r="E978">
        <v>5.2696993168737496</v>
      </c>
      <c r="F978" t="s">
        <v>2200</v>
      </c>
    </row>
    <row r="979" spans="1:6" hidden="1" x14ac:dyDescent="0.25">
      <c r="A979">
        <v>2010</v>
      </c>
      <c r="B979" t="s">
        <v>2249</v>
      </c>
      <c r="C979" t="s">
        <v>2229</v>
      </c>
      <c r="D979" t="s">
        <v>2246</v>
      </c>
      <c r="E979">
        <v>2.8535445048662398</v>
      </c>
      <c r="F979" t="s">
        <v>2200</v>
      </c>
    </row>
    <row r="980" spans="1:6" hidden="1" x14ac:dyDescent="0.25">
      <c r="A980">
        <v>2010</v>
      </c>
      <c r="B980" t="s">
        <v>2249</v>
      </c>
      <c r="C980" t="s">
        <v>2229</v>
      </c>
      <c r="D980" t="s">
        <v>2247</v>
      </c>
      <c r="E980">
        <v>2.4207777547641598</v>
      </c>
      <c r="F980" t="s">
        <v>2200</v>
      </c>
    </row>
    <row r="981" spans="1:6" hidden="1" x14ac:dyDescent="0.25">
      <c r="A981">
        <v>2010</v>
      </c>
      <c r="B981" t="s">
        <v>2249</v>
      </c>
      <c r="C981" t="s">
        <v>2229</v>
      </c>
      <c r="D981" t="s">
        <v>2248</v>
      </c>
      <c r="E981">
        <v>11.1501452627184</v>
      </c>
      <c r="F981" t="s">
        <v>2200</v>
      </c>
    </row>
    <row r="982" spans="1:6" hidden="1" x14ac:dyDescent="0.25">
      <c r="A982">
        <v>2010</v>
      </c>
      <c r="B982" t="s">
        <v>2249</v>
      </c>
      <c r="C982" t="s">
        <v>2230</v>
      </c>
      <c r="D982" t="s">
        <v>2236</v>
      </c>
      <c r="E982">
        <v>3.0843403308716399</v>
      </c>
      <c r="F982" t="s">
        <v>2200</v>
      </c>
    </row>
    <row r="983" spans="1:6" hidden="1" x14ac:dyDescent="0.25">
      <c r="A983">
        <v>2010</v>
      </c>
      <c r="B983" t="s">
        <v>2249</v>
      </c>
      <c r="C983" t="s">
        <v>2230</v>
      </c>
      <c r="D983" t="s">
        <v>2237</v>
      </c>
      <c r="E983">
        <v>16.912350534495999</v>
      </c>
      <c r="F983" t="s">
        <v>2200</v>
      </c>
    </row>
    <row r="984" spans="1:6" hidden="1" x14ac:dyDescent="0.25">
      <c r="A984">
        <v>2010</v>
      </c>
      <c r="B984" t="s">
        <v>2249</v>
      </c>
      <c r="C984" t="s">
        <v>2230</v>
      </c>
      <c r="D984" t="s">
        <v>2238</v>
      </c>
      <c r="E984">
        <v>3.6253669122302399</v>
      </c>
      <c r="F984" t="s">
        <v>2200</v>
      </c>
    </row>
    <row r="985" spans="1:6" hidden="1" x14ac:dyDescent="0.25">
      <c r="A985">
        <v>2010</v>
      </c>
      <c r="B985" t="s">
        <v>2249</v>
      </c>
      <c r="C985" t="s">
        <v>2230</v>
      </c>
      <c r="D985" t="s">
        <v>2250</v>
      </c>
      <c r="E985">
        <v>6.7663059987476304</v>
      </c>
      <c r="F985" t="s">
        <v>2200</v>
      </c>
    </row>
    <row r="986" spans="1:6" hidden="1" x14ac:dyDescent="0.25">
      <c r="A986">
        <v>2010</v>
      </c>
      <c r="B986" t="s">
        <v>2249</v>
      </c>
      <c r="C986" t="s">
        <v>2230</v>
      </c>
      <c r="D986" t="s">
        <v>2251</v>
      </c>
      <c r="E986">
        <v>0</v>
      </c>
      <c r="F986" t="s">
        <v>2200</v>
      </c>
    </row>
    <row r="987" spans="1:6" hidden="1" x14ac:dyDescent="0.25">
      <c r="A987">
        <v>2010</v>
      </c>
      <c r="B987" t="s">
        <v>2249</v>
      </c>
      <c r="C987" t="s">
        <v>2230</v>
      </c>
      <c r="D987" t="s">
        <v>2239</v>
      </c>
      <c r="E987">
        <v>2.83090476377886</v>
      </c>
      <c r="F987" t="s">
        <v>2200</v>
      </c>
    </row>
    <row r="988" spans="1:6" hidden="1" x14ac:dyDescent="0.25">
      <c r="A988">
        <v>2010</v>
      </c>
      <c r="B988" t="s">
        <v>2249</v>
      </c>
      <c r="C988" t="s">
        <v>2230</v>
      </c>
      <c r="D988" t="s">
        <v>2240</v>
      </c>
      <c r="E988">
        <v>2.7545950986829499</v>
      </c>
      <c r="F988" t="s">
        <v>2200</v>
      </c>
    </row>
    <row r="989" spans="1:6" hidden="1" x14ac:dyDescent="0.25">
      <c r="A989">
        <v>2010</v>
      </c>
      <c r="B989" t="s">
        <v>2249</v>
      </c>
      <c r="C989" t="s">
        <v>2230</v>
      </c>
      <c r="D989" t="s">
        <v>2241</v>
      </c>
      <c r="E989">
        <v>3.4882101388150399</v>
      </c>
      <c r="F989" t="s">
        <v>2200</v>
      </c>
    </row>
    <row r="990" spans="1:6" hidden="1" x14ac:dyDescent="0.25">
      <c r="A990">
        <v>2010</v>
      </c>
      <c r="B990" t="s">
        <v>2249</v>
      </c>
      <c r="C990" t="s">
        <v>2230</v>
      </c>
      <c r="D990" t="s">
        <v>2242</v>
      </c>
      <c r="E990">
        <v>0.16142258534909701</v>
      </c>
      <c r="F990" t="s">
        <v>2200</v>
      </c>
    </row>
    <row r="991" spans="1:6" hidden="1" x14ac:dyDescent="0.25">
      <c r="A991">
        <v>2010</v>
      </c>
      <c r="B991" t="s">
        <v>2249</v>
      </c>
      <c r="C991" t="s">
        <v>2230</v>
      </c>
      <c r="D991" t="s">
        <v>2243</v>
      </c>
      <c r="E991">
        <v>17.980433020003101</v>
      </c>
      <c r="F991" t="s">
        <v>2200</v>
      </c>
    </row>
    <row r="992" spans="1:6" hidden="1" x14ac:dyDescent="0.25">
      <c r="A992">
        <v>2010</v>
      </c>
      <c r="B992" t="s">
        <v>2249</v>
      </c>
      <c r="C992" t="s">
        <v>2230</v>
      </c>
      <c r="D992" t="s">
        <v>2244</v>
      </c>
      <c r="E992">
        <v>6.5250000000000004</v>
      </c>
      <c r="F992" t="s">
        <v>2200</v>
      </c>
    </row>
    <row r="993" spans="1:6" hidden="1" x14ac:dyDescent="0.25">
      <c r="A993">
        <v>2010</v>
      </c>
      <c r="B993" t="s">
        <v>2249</v>
      </c>
      <c r="C993" t="s">
        <v>2230</v>
      </c>
      <c r="D993" t="s">
        <v>2245</v>
      </c>
      <c r="E993">
        <v>3.7903594395339901</v>
      </c>
      <c r="F993" t="s">
        <v>2200</v>
      </c>
    </row>
    <row r="994" spans="1:6" hidden="1" x14ac:dyDescent="0.25">
      <c r="A994">
        <v>2010</v>
      </c>
      <c r="B994" t="s">
        <v>2249</v>
      </c>
      <c r="C994" t="s">
        <v>2230</v>
      </c>
      <c r="D994" t="s">
        <v>2246</v>
      </c>
      <c r="E994">
        <v>1.9463607719129701</v>
      </c>
      <c r="F994" t="s">
        <v>2200</v>
      </c>
    </row>
    <row r="995" spans="1:6" hidden="1" x14ac:dyDescent="0.25">
      <c r="A995">
        <v>2010</v>
      </c>
      <c r="B995" t="s">
        <v>2249</v>
      </c>
      <c r="C995" t="s">
        <v>2230</v>
      </c>
      <c r="D995" t="s">
        <v>2247</v>
      </c>
      <c r="E995">
        <v>1.7451986103199699</v>
      </c>
      <c r="F995" t="s">
        <v>2200</v>
      </c>
    </row>
    <row r="996" spans="1:6" hidden="1" x14ac:dyDescent="0.25">
      <c r="A996">
        <v>2010</v>
      </c>
      <c r="B996" t="s">
        <v>2249</v>
      </c>
      <c r="C996" t="s">
        <v>2230</v>
      </c>
      <c r="D996" t="s">
        <v>2248</v>
      </c>
      <c r="E996">
        <v>3.7265714500540699</v>
      </c>
      <c r="F996" t="s">
        <v>2200</v>
      </c>
    </row>
    <row r="997" spans="1:6" hidden="1" x14ac:dyDescent="0.25">
      <c r="A997">
        <v>2010</v>
      </c>
      <c r="B997" t="s">
        <v>2249</v>
      </c>
      <c r="C997" t="s">
        <v>2231</v>
      </c>
      <c r="D997" t="s">
        <v>2236</v>
      </c>
      <c r="E997">
        <v>3.5955448560777401</v>
      </c>
      <c r="F997" t="s">
        <v>2200</v>
      </c>
    </row>
    <row r="998" spans="1:6" hidden="1" x14ac:dyDescent="0.25">
      <c r="A998">
        <v>2010</v>
      </c>
      <c r="B998" t="s">
        <v>2249</v>
      </c>
      <c r="C998" t="s">
        <v>2231</v>
      </c>
      <c r="D998" t="s">
        <v>2237</v>
      </c>
      <c r="E998">
        <v>14.1551037795087</v>
      </c>
      <c r="F998" t="s">
        <v>2200</v>
      </c>
    </row>
    <row r="999" spans="1:6" hidden="1" x14ac:dyDescent="0.25">
      <c r="A999">
        <v>2010</v>
      </c>
      <c r="B999" t="s">
        <v>2249</v>
      </c>
      <c r="C999" t="s">
        <v>2231</v>
      </c>
      <c r="D999" t="s">
        <v>2238</v>
      </c>
      <c r="E999">
        <v>4.3227005631487403</v>
      </c>
      <c r="F999" t="s">
        <v>2200</v>
      </c>
    </row>
    <row r="1000" spans="1:6" hidden="1" x14ac:dyDescent="0.25">
      <c r="A1000">
        <v>2010</v>
      </c>
      <c r="B1000" t="s">
        <v>2249</v>
      </c>
      <c r="C1000" t="s">
        <v>2231</v>
      </c>
      <c r="D1000" t="s">
        <v>2250</v>
      </c>
      <c r="E1000">
        <v>7.1850447627791896</v>
      </c>
      <c r="F1000" t="s">
        <v>2200</v>
      </c>
    </row>
    <row r="1001" spans="1:6" hidden="1" x14ac:dyDescent="0.25">
      <c r="A1001">
        <v>2010</v>
      </c>
      <c r="B1001" t="s">
        <v>2249</v>
      </c>
      <c r="C1001" t="s">
        <v>2231</v>
      </c>
      <c r="D1001" t="s">
        <v>2251</v>
      </c>
      <c r="E1001">
        <v>8.8460231424577795</v>
      </c>
      <c r="F1001" t="s">
        <v>2200</v>
      </c>
    </row>
    <row r="1002" spans="1:6" hidden="1" x14ac:dyDescent="0.25">
      <c r="A1002">
        <v>2010</v>
      </c>
      <c r="B1002" t="s">
        <v>2249</v>
      </c>
      <c r="C1002" t="s">
        <v>2231</v>
      </c>
      <c r="D1002" t="s">
        <v>2239</v>
      </c>
      <c r="E1002">
        <v>1.8783220197135999</v>
      </c>
      <c r="F1002" t="s">
        <v>2200</v>
      </c>
    </row>
    <row r="1003" spans="1:6" hidden="1" x14ac:dyDescent="0.25">
      <c r="A1003">
        <v>2010</v>
      </c>
      <c r="B1003" t="s">
        <v>2249</v>
      </c>
      <c r="C1003" t="s">
        <v>2231</v>
      </c>
      <c r="D1003" t="s">
        <v>2240</v>
      </c>
      <c r="E1003">
        <v>2.7545950986829499</v>
      </c>
      <c r="F1003" t="s">
        <v>2200</v>
      </c>
    </row>
    <row r="1004" spans="1:6" hidden="1" x14ac:dyDescent="0.25">
      <c r="A1004">
        <v>2010</v>
      </c>
      <c r="B1004" t="s">
        <v>2249</v>
      </c>
      <c r="C1004" t="s">
        <v>2231</v>
      </c>
      <c r="D1004" t="s">
        <v>2241</v>
      </c>
      <c r="E1004">
        <v>4.32807793520307</v>
      </c>
      <c r="F1004" t="s">
        <v>2200</v>
      </c>
    </row>
    <row r="1005" spans="1:6" hidden="1" x14ac:dyDescent="0.25">
      <c r="A1005">
        <v>2010</v>
      </c>
      <c r="B1005" t="s">
        <v>2249</v>
      </c>
      <c r="C1005" t="s">
        <v>2231</v>
      </c>
      <c r="D1005" t="s">
        <v>2242</v>
      </c>
      <c r="E1005">
        <v>0.16142258534909701</v>
      </c>
      <c r="F1005" t="s">
        <v>2200</v>
      </c>
    </row>
    <row r="1006" spans="1:6" hidden="1" x14ac:dyDescent="0.25">
      <c r="A1006">
        <v>2010</v>
      </c>
      <c r="B1006" t="s">
        <v>2249</v>
      </c>
      <c r="C1006" t="s">
        <v>2231</v>
      </c>
      <c r="D1006" t="s">
        <v>2243</v>
      </c>
      <c r="E1006">
        <v>24.2758603547226</v>
      </c>
      <c r="F1006" t="s">
        <v>2200</v>
      </c>
    </row>
    <row r="1007" spans="1:6" hidden="1" x14ac:dyDescent="0.25">
      <c r="A1007">
        <v>2010</v>
      </c>
      <c r="B1007" t="s">
        <v>2249</v>
      </c>
      <c r="C1007" t="s">
        <v>2231</v>
      </c>
      <c r="D1007" t="s">
        <v>2244</v>
      </c>
      <c r="E1007">
        <v>6.5250000000000004</v>
      </c>
      <c r="F1007" t="s">
        <v>2200</v>
      </c>
    </row>
    <row r="1008" spans="1:6" hidden="1" x14ac:dyDescent="0.25">
      <c r="A1008">
        <v>2010</v>
      </c>
      <c r="B1008" t="s">
        <v>2249</v>
      </c>
      <c r="C1008" t="s">
        <v>2231</v>
      </c>
      <c r="D1008" t="s">
        <v>2245</v>
      </c>
      <c r="E1008">
        <v>1.8783220197135999</v>
      </c>
      <c r="F1008" t="s">
        <v>2200</v>
      </c>
    </row>
    <row r="1009" spans="1:6" hidden="1" x14ac:dyDescent="0.25">
      <c r="A1009">
        <v>2010</v>
      </c>
      <c r="B1009" t="s">
        <v>2249</v>
      </c>
      <c r="C1009" t="s">
        <v>2231</v>
      </c>
      <c r="D1009" t="s">
        <v>2246</v>
      </c>
      <c r="E1009">
        <v>1.9463607719129701</v>
      </c>
      <c r="F1009" t="s">
        <v>2200</v>
      </c>
    </row>
    <row r="1010" spans="1:6" hidden="1" x14ac:dyDescent="0.25">
      <c r="A1010">
        <v>2010</v>
      </c>
      <c r="B1010" t="s">
        <v>2249</v>
      </c>
      <c r="C1010" t="s">
        <v>2231</v>
      </c>
      <c r="D1010" t="s">
        <v>2247</v>
      </c>
      <c r="E1010">
        <v>1.7451986103199699</v>
      </c>
      <c r="F1010" t="s">
        <v>2200</v>
      </c>
    </row>
    <row r="1011" spans="1:6" hidden="1" x14ac:dyDescent="0.25">
      <c r="A1011">
        <v>2010</v>
      </c>
      <c r="B1011" t="s">
        <v>2249</v>
      </c>
      <c r="C1011" t="s">
        <v>2231</v>
      </c>
      <c r="D1011" t="s">
        <v>2248</v>
      </c>
      <c r="E1011">
        <v>3.6249116607773799</v>
      </c>
      <c r="F1011" t="s">
        <v>2200</v>
      </c>
    </row>
    <row r="1012" spans="1:6" hidden="1" x14ac:dyDescent="0.25">
      <c r="A1012">
        <v>2010</v>
      </c>
      <c r="B1012" t="s">
        <v>2249</v>
      </c>
      <c r="C1012" t="s">
        <v>2232</v>
      </c>
      <c r="D1012" t="s">
        <v>2236</v>
      </c>
      <c r="E1012">
        <v>5.1021149070632301</v>
      </c>
      <c r="F1012" t="s">
        <v>2200</v>
      </c>
    </row>
    <row r="1013" spans="1:6" hidden="1" x14ac:dyDescent="0.25">
      <c r="A1013">
        <v>2010</v>
      </c>
      <c r="B1013" t="s">
        <v>2249</v>
      </c>
      <c r="C1013" t="s">
        <v>2232</v>
      </c>
      <c r="D1013" t="s">
        <v>2237</v>
      </c>
      <c r="E1013">
        <v>13.2819931044064</v>
      </c>
      <c r="F1013" t="s">
        <v>2200</v>
      </c>
    </row>
    <row r="1014" spans="1:6" hidden="1" x14ac:dyDescent="0.25">
      <c r="A1014">
        <v>2010</v>
      </c>
      <c r="B1014" t="s">
        <v>2249</v>
      </c>
      <c r="C1014" t="s">
        <v>2232</v>
      </c>
      <c r="D1014" t="s">
        <v>2238</v>
      </c>
      <c r="E1014">
        <v>3.78504741610291</v>
      </c>
      <c r="F1014" t="s">
        <v>2200</v>
      </c>
    </row>
    <row r="1015" spans="1:6" hidden="1" x14ac:dyDescent="0.25">
      <c r="A1015">
        <v>2010</v>
      </c>
      <c r="B1015" t="s">
        <v>2249</v>
      </c>
      <c r="C1015" t="s">
        <v>2232</v>
      </c>
      <c r="D1015" t="s">
        <v>2250</v>
      </c>
      <c r="E1015">
        <v>14.211362090571299</v>
      </c>
      <c r="F1015" t="s">
        <v>2200</v>
      </c>
    </row>
    <row r="1016" spans="1:6" hidden="1" x14ac:dyDescent="0.25">
      <c r="A1016">
        <v>2010</v>
      </c>
      <c r="B1016" t="s">
        <v>2249</v>
      </c>
      <c r="C1016" t="s">
        <v>2232</v>
      </c>
      <c r="D1016" t="s">
        <v>2251</v>
      </c>
      <c r="E1016">
        <v>0</v>
      </c>
      <c r="F1016" t="s">
        <v>2200</v>
      </c>
    </row>
    <row r="1017" spans="1:6" hidden="1" x14ac:dyDescent="0.25">
      <c r="A1017">
        <v>2010</v>
      </c>
      <c r="B1017" t="s">
        <v>2249</v>
      </c>
      <c r="C1017" t="s">
        <v>2232</v>
      </c>
      <c r="D1017" t="s">
        <v>2239</v>
      </c>
      <c r="E1017">
        <v>7.3846869000241702</v>
      </c>
      <c r="F1017" t="s">
        <v>2200</v>
      </c>
    </row>
    <row r="1018" spans="1:6" hidden="1" x14ac:dyDescent="0.25">
      <c r="A1018">
        <v>2010</v>
      </c>
      <c r="B1018" t="s">
        <v>2249</v>
      </c>
      <c r="C1018" t="s">
        <v>2232</v>
      </c>
      <c r="D1018" t="s">
        <v>2240</v>
      </c>
      <c r="E1018">
        <v>4.08416010088572</v>
      </c>
      <c r="F1018" t="s">
        <v>2200</v>
      </c>
    </row>
    <row r="1019" spans="1:6" hidden="1" x14ac:dyDescent="0.25">
      <c r="A1019">
        <v>2010</v>
      </c>
      <c r="B1019" t="s">
        <v>2249</v>
      </c>
      <c r="C1019" t="s">
        <v>2232</v>
      </c>
      <c r="D1019" t="s">
        <v>2241</v>
      </c>
      <c r="E1019">
        <v>6.5133351451588704</v>
      </c>
      <c r="F1019" t="s">
        <v>2200</v>
      </c>
    </row>
    <row r="1020" spans="1:6" hidden="1" x14ac:dyDescent="0.25">
      <c r="A1020">
        <v>2010</v>
      </c>
      <c r="B1020" t="s">
        <v>2249</v>
      </c>
      <c r="C1020" t="s">
        <v>2232</v>
      </c>
      <c r="D1020" t="s">
        <v>2242</v>
      </c>
      <c r="E1020" s="184">
        <v>2.7553688301156301E-3</v>
      </c>
      <c r="F1020" t="s">
        <v>2200</v>
      </c>
    </row>
    <row r="1021" spans="1:6" hidden="1" x14ac:dyDescent="0.25">
      <c r="A1021">
        <v>2010</v>
      </c>
      <c r="B1021" t="s">
        <v>2249</v>
      </c>
      <c r="C1021" t="s">
        <v>2232</v>
      </c>
      <c r="D1021" t="s">
        <v>2243</v>
      </c>
      <c r="E1021">
        <v>20.745510414801601</v>
      </c>
      <c r="F1021" t="s">
        <v>2200</v>
      </c>
    </row>
    <row r="1022" spans="1:6" hidden="1" x14ac:dyDescent="0.25">
      <c r="A1022">
        <v>2010</v>
      </c>
      <c r="B1022" t="s">
        <v>2249</v>
      </c>
      <c r="C1022" t="s">
        <v>2232</v>
      </c>
      <c r="D1022" t="s">
        <v>2244</v>
      </c>
      <c r="E1022">
        <v>6.5250000000000004</v>
      </c>
      <c r="F1022" t="s">
        <v>2200</v>
      </c>
    </row>
    <row r="1023" spans="1:6" hidden="1" x14ac:dyDescent="0.25">
      <c r="A1023">
        <v>2010</v>
      </c>
      <c r="B1023" t="s">
        <v>2249</v>
      </c>
      <c r="C1023" t="s">
        <v>2232</v>
      </c>
      <c r="D1023" t="s">
        <v>2245</v>
      </c>
      <c r="E1023">
        <v>5.96444173469812</v>
      </c>
      <c r="F1023" t="s">
        <v>2200</v>
      </c>
    </row>
    <row r="1024" spans="1:6" hidden="1" x14ac:dyDescent="0.25">
      <c r="A1024">
        <v>2010</v>
      </c>
      <c r="B1024" t="s">
        <v>2249</v>
      </c>
      <c r="C1024" t="s">
        <v>2232</v>
      </c>
      <c r="D1024" t="s">
        <v>2246</v>
      </c>
      <c r="E1024">
        <v>2.84580653599274</v>
      </c>
      <c r="F1024" t="s">
        <v>2200</v>
      </c>
    </row>
    <row r="1025" spans="1:6" hidden="1" x14ac:dyDescent="0.25">
      <c r="A1025">
        <v>2010</v>
      </c>
      <c r="B1025" t="s">
        <v>2249</v>
      </c>
      <c r="C1025" t="s">
        <v>2232</v>
      </c>
      <c r="D1025" t="s">
        <v>2247</v>
      </c>
      <c r="E1025">
        <v>2.0193099754829502</v>
      </c>
      <c r="F1025" t="s">
        <v>2200</v>
      </c>
    </row>
    <row r="1026" spans="1:6" hidden="1" x14ac:dyDescent="0.25">
      <c r="A1026">
        <v>2010</v>
      </c>
      <c r="B1026" t="s">
        <v>2249</v>
      </c>
      <c r="C1026" t="s">
        <v>2232</v>
      </c>
      <c r="D1026" t="s">
        <v>2248</v>
      </c>
      <c r="E1026">
        <v>12.5408563600033</v>
      </c>
      <c r="F1026" t="s">
        <v>2200</v>
      </c>
    </row>
    <row r="1027" spans="1:6" hidden="1" x14ac:dyDescent="0.25">
      <c r="A1027">
        <v>2010</v>
      </c>
      <c r="B1027" t="s">
        <v>2249</v>
      </c>
      <c r="C1027" t="s">
        <v>2233</v>
      </c>
      <c r="D1027" t="s">
        <v>2236</v>
      </c>
      <c r="E1027">
        <v>3.1184478023192002</v>
      </c>
      <c r="F1027" t="s">
        <v>2200</v>
      </c>
    </row>
    <row r="1028" spans="1:6" hidden="1" x14ac:dyDescent="0.25">
      <c r="A1028">
        <v>2010</v>
      </c>
      <c r="B1028" t="s">
        <v>2249</v>
      </c>
      <c r="C1028" t="s">
        <v>2233</v>
      </c>
      <c r="D1028" t="s">
        <v>2237</v>
      </c>
      <c r="E1028">
        <v>13.2586539768658</v>
      </c>
      <c r="F1028" t="s">
        <v>2200</v>
      </c>
    </row>
    <row r="1029" spans="1:6" hidden="1" x14ac:dyDescent="0.25">
      <c r="A1029">
        <v>2010</v>
      </c>
      <c r="B1029" t="s">
        <v>2249</v>
      </c>
      <c r="C1029" t="s">
        <v>2233</v>
      </c>
      <c r="D1029" t="s">
        <v>2238</v>
      </c>
      <c r="E1029">
        <v>7.7449267105062196</v>
      </c>
      <c r="F1029" t="s">
        <v>2200</v>
      </c>
    </row>
    <row r="1030" spans="1:6" hidden="1" x14ac:dyDescent="0.25">
      <c r="A1030">
        <v>2010</v>
      </c>
      <c r="B1030" t="s">
        <v>2249</v>
      </c>
      <c r="C1030" t="s">
        <v>2233</v>
      </c>
      <c r="D1030" t="s">
        <v>2250</v>
      </c>
      <c r="E1030">
        <v>0</v>
      </c>
      <c r="F1030" t="s">
        <v>2200</v>
      </c>
    </row>
    <row r="1031" spans="1:6" hidden="1" x14ac:dyDescent="0.25">
      <c r="A1031">
        <v>2010</v>
      </c>
      <c r="B1031" t="s">
        <v>2249</v>
      </c>
      <c r="C1031" t="s">
        <v>2233</v>
      </c>
      <c r="D1031" t="s">
        <v>2251</v>
      </c>
      <c r="E1031">
        <v>9.5171096381037792</v>
      </c>
      <c r="F1031" t="s">
        <v>2200</v>
      </c>
    </row>
    <row r="1032" spans="1:6" hidden="1" x14ac:dyDescent="0.25">
      <c r="A1032">
        <v>2010</v>
      </c>
      <c r="B1032" t="s">
        <v>2249</v>
      </c>
      <c r="C1032" t="s">
        <v>2233</v>
      </c>
      <c r="D1032" t="s">
        <v>2239</v>
      </c>
      <c r="E1032">
        <v>3.1938584830820398</v>
      </c>
      <c r="F1032" t="s">
        <v>2200</v>
      </c>
    </row>
    <row r="1033" spans="1:6" hidden="1" x14ac:dyDescent="0.25">
      <c r="A1033">
        <v>2010</v>
      </c>
      <c r="B1033" t="s">
        <v>2249</v>
      </c>
      <c r="C1033" t="s">
        <v>2233</v>
      </c>
      <c r="D1033" t="s">
        <v>2240</v>
      </c>
      <c r="E1033">
        <v>3.00947923179517</v>
      </c>
      <c r="F1033" t="s">
        <v>2200</v>
      </c>
    </row>
    <row r="1034" spans="1:6" hidden="1" x14ac:dyDescent="0.25">
      <c r="A1034">
        <v>2010</v>
      </c>
      <c r="B1034" t="s">
        <v>2249</v>
      </c>
      <c r="C1034" t="s">
        <v>2233</v>
      </c>
      <c r="D1034" t="s">
        <v>2241</v>
      </c>
      <c r="E1034">
        <v>4.1742409929725</v>
      </c>
      <c r="F1034" t="s">
        <v>2200</v>
      </c>
    </row>
    <row r="1035" spans="1:6" hidden="1" x14ac:dyDescent="0.25">
      <c r="A1035">
        <v>2010</v>
      </c>
      <c r="B1035" t="s">
        <v>2249</v>
      </c>
      <c r="C1035" t="s">
        <v>2233</v>
      </c>
      <c r="D1035" t="s">
        <v>2242</v>
      </c>
      <c r="E1035">
        <v>0.147946295163423</v>
      </c>
      <c r="F1035" t="s">
        <v>2200</v>
      </c>
    </row>
    <row r="1036" spans="1:6" hidden="1" x14ac:dyDescent="0.25">
      <c r="A1036">
        <v>2010</v>
      </c>
      <c r="B1036" t="s">
        <v>2249</v>
      </c>
      <c r="C1036" t="s">
        <v>2233</v>
      </c>
      <c r="D1036" t="s">
        <v>2243</v>
      </c>
      <c r="E1036">
        <v>19.102448169829501</v>
      </c>
      <c r="F1036" t="s">
        <v>2200</v>
      </c>
    </row>
    <row r="1037" spans="1:6" hidden="1" x14ac:dyDescent="0.25">
      <c r="A1037">
        <v>2010</v>
      </c>
      <c r="B1037" t="s">
        <v>2249</v>
      </c>
      <c r="C1037" t="s">
        <v>2233</v>
      </c>
      <c r="D1037" t="s">
        <v>2244</v>
      </c>
      <c r="E1037">
        <v>6.5250000000000004</v>
      </c>
      <c r="F1037" t="s">
        <v>2200</v>
      </c>
    </row>
    <row r="1038" spans="1:6" hidden="1" x14ac:dyDescent="0.25">
      <c r="A1038">
        <v>2010</v>
      </c>
      <c r="B1038" t="s">
        <v>2249</v>
      </c>
      <c r="C1038" t="s">
        <v>2233</v>
      </c>
      <c r="D1038" t="s">
        <v>2245</v>
      </c>
      <c r="E1038">
        <v>4.2005374268811897</v>
      </c>
      <c r="F1038" t="s">
        <v>2200</v>
      </c>
    </row>
    <row r="1039" spans="1:6" hidden="1" x14ac:dyDescent="0.25">
      <c r="A1039">
        <v>2010</v>
      </c>
      <c r="B1039" t="s">
        <v>2249</v>
      </c>
      <c r="C1039" t="s">
        <v>2233</v>
      </c>
      <c r="D1039" t="s">
        <v>2246</v>
      </c>
      <c r="E1039">
        <v>2.4891193086029202</v>
      </c>
      <c r="F1039" t="s">
        <v>2200</v>
      </c>
    </row>
    <row r="1040" spans="1:6" hidden="1" x14ac:dyDescent="0.25">
      <c r="A1040">
        <v>2010</v>
      </c>
      <c r="B1040" t="s">
        <v>2249</v>
      </c>
      <c r="C1040" t="s">
        <v>2233</v>
      </c>
      <c r="D1040" t="s">
        <v>2247</v>
      </c>
      <c r="E1040">
        <v>1.90974237198551</v>
      </c>
      <c r="F1040" t="s">
        <v>2200</v>
      </c>
    </row>
    <row r="1041" spans="1:6" hidden="1" x14ac:dyDescent="0.25">
      <c r="A1041">
        <v>2010</v>
      </c>
      <c r="B1041" t="s">
        <v>2249</v>
      </c>
      <c r="C1041" t="s">
        <v>2233</v>
      </c>
      <c r="D1041" t="s">
        <v>2248</v>
      </c>
      <c r="E1041">
        <v>4.1566034160185499</v>
      </c>
      <c r="F1041" t="s">
        <v>2200</v>
      </c>
    </row>
    <row r="1042" spans="1:6" hidden="1" x14ac:dyDescent="0.25">
      <c r="A1042">
        <v>2010</v>
      </c>
      <c r="B1042" t="s">
        <v>2249</v>
      </c>
      <c r="C1042" t="s">
        <v>2234</v>
      </c>
      <c r="D1042" t="s">
        <v>2236</v>
      </c>
      <c r="E1042">
        <v>5.1816944323926197</v>
      </c>
      <c r="F1042" t="s">
        <v>2200</v>
      </c>
    </row>
    <row r="1043" spans="1:6" hidden="1" x14ac:dyDescent="0.25">
      <c r="A1043">
        <v>2010</v>
      </c>
      <c r="B1043" t="s">
        <v>2249</v>
      </c>
      <c r="C1043" t="s">
        <v>2234</v>
      </c>
      <c r="D1043" t="s">
        <v>2237</v>
      </c>
      <c r="E1043">
        <v>11.266041007020901</v>
      </c>
      <c r="F1043" t="s">
        <v>2200</v>
      </c>
    </row>
    <row r="1044" spans="1:6" hidden="1" x14ac:dyDescent="0.25">
      <c r="A1044">
        <v>2010</v>
      </c>
      <c r="B1044" t="s">
        <v>2249</v>
      </c>
      <c r="C1044" t="s">
        <v>2234</v>
      </c>
      <c r="D1044" t="s">
        <v>2238</v>
      </c>
      <c r="E1044">
        <v>3.6623611582834301</v>
      </c>
      <c r="F1044" t="s">
        <v>2200</v>
      </c>
    </row>
    <row r="1045" spans="1:6" hidden="1" x14ac:dyDescent="0.25">
      <c r="A1045">
        <v>2010</v>
      </c>
      <c r="B1045" t="s">
        <v>2249</v>
      </c>
      <c r="C1045" t="s">
        <v>2234</v>
      </c>
      <c r="D1045" t="s">
        <v>2250</v>
      </c>
      <c r="E1045">
        <v>7.0029032096861901</v>
      </c>
      <c r="F1045" t="s">
        <v>2200</v>
      </c>
    </row>
    <row r="1046" spans="1:6" hidden="1" x14ac:dyDescent="0.25">
      <c r="A1046">
        <v>2010</v>
      </c>
      <c r="B1046" t="s">
        <v>2249</v>
      </c>
      <c r="C1046" t="s">
        <v>2234</v>
      </c>
      <c r="D1046" t="s">
        <v>2251</v>
      </c>
      <c r="E1046">
        <v>0</v>
      </c>
      <c r="F1046" t="s">
        <v>2200</v>
      </c>
    </row>
    <row r="1047" spans="1:6" hidden="1" x14ac:dyDescent="0.25">
      <c r="A1047">
        <v>2010</v>
      </c>
      <c r="B1047" t="s">
        <v>2249</v>
      </c>
      <c r="C1047" t="s">
        <v>2234</v>
      </c>
      <c r="D1047" t="s">
        <v>2239</v>
      </c>
      <c r="E1047">
        <v>2.9812823824011798</v>
      </c>
      <c r="F1047" t="s">
        <v>2200</v>
      </c>
    </row>
    <row r="1048" spans="1:6" hidden="1" x14ac:dyDescent="0.25">
      <c r="A1048">
        <v>2010</v>
      </c>
      <c r="B1048" t="s">
        <v>2249</v>
      </c>
      <c r="C1048" t="s">
        <v>2234</v>
      </c>
      <c r="D1048" t="s">
        <v>2240</v>
      </c>
      <c r="E1048">
        <v>2.8914937685243798</v>
      </c>
      <c r="F1048" t="s">
        <v>2200</v>
      </c>
    </row>
    <row r="1049" spans="1:6" hidden="1" x14ac:dyDescent="0.25">
      <c r="A1049">
        <v>2010</v>
      </c>
      <c r="B1049" t="s">
        <v>2249</v>
      </c>
      <c r="C1049" t="s">
        <v>2234</v>
      </c>
      <c r="D1049" t="s">
        <v>2241</v>
      </c>
      <c r="E1049">
        <v>3.82994821198933</v>
      </c>
      <c r="F1049" t="s">
        <v>2200</v>
      </c>
    </row>
    <row r="1050" spans="1:6" hidden="1" x14ac:dyDescent="0.25">
      <c r="A1050">
        <v>2010</v>
      </c>
      <c r="B1050" t="s">
        <v>2249</v>
      </c>
      <c r="C1050" t="s">
        <v>2234</v>
      </c>
      <c r="D1050" t="s">
        <v>2242</v>
      </c>
      <c r="E1050" s="184">
        <v>1.9800372023479298E-2</v>
      </c>
      <c r="F1050" t="s">
        <v>2200</v>
      </c>
    </row>
    <row r="1051" spans="1:6" hidden="1" x14ac:dyDescent="0.25">
      <c r="A1051">
        <v>2010</v>
      </c>
      <c r="B1051" t="s">
        <v>2249</v>
      </c>
      <c r="C1051" t="s">
        <v>2234</v>
      </c>
      <c r="D1051" t="s">
        <v>2243</v>
      </c>
      <c r="E1051">
        <v>18.942189407710199</v>
      </c>
      <c r="F1051" t="s">
        <v>2200</v>
      </c>
    </row>
    <row r="1052" spans="1:6" hidden="1" x14ac:dyDescent="0.25">
      <c r="A1052">
        <v>2010</v>
      </c>
      <c r="B1052" t="s">
        <v>2249</v>
      </c>
      <c r="C1052" t="s">
        <v>2234</v>
      </c>
      <c r="D1052" t="s">
        <v>2244</v>
      </c>
      <c r="E1052">
        <v>6.5250000000000004</v>
      </c>
      <c r="F1052" t="s">
        <v>2200</v>
      </c>
    </row>
    <row r="1053" spans="1:6" hidden="1" x14ac:dyDescent="0.25">
      <c r="A1053">
        <v>2010</v>
      </c>
      <c r="B1053" t="s">
        <v>2249</v>
      </c>
      <c r="C1053" t="s">
        <v>2234</v>
      </c>
      <c r="D1053" t="s">
        <v>2245</v>
      </c>
      <c r="E1053">
        <v>4.0038930843298504</v>
      </c>
      <c r="F1053" t="s">
        <v>2200</v>
      </c>
    </row>
    <row r="1054" spans="1:6" hidden="1" x14ac:dyDescent="0.25">
      <c r="A1054">
        <v>2010</v>
      </c>
      <c r="B1054" t="s">
        <v>2249</v>
      </c>
      <c r="C1054" t="s">
        <v>2234</v>
      </c>
      <c r="D1054" t="s">
        <v>2246</v>
      </c>
      <c r="E1054">
        <v>2.45504371499324</v>
      </c>
      <c r="F1054" t="s">
        <v>2200</v>
      </c>
    </row>
    <row r="1055" spans="1:6" hidden="1" x14ac:dyDescent="0.25">
      <c r="A1055">
        <v>2010</v>
      </c>
      <c r="B1055" t="s">
        <v>2249</v>
      </c>
      <c r="C1055" t="s">
        <v>2234</v>
      </c>
      <c r="D1055" t="s">
        <v>2247</v>
      </c>
      <c r="E1055">
        <v>2.39894636188472</v>
      </c>
      <c r="F1055" t="s">
        <v>2200</v>
      </c>
    </row>
    <row r="1056" spans="1:6" hidden="1" x14ac:dyDescent="0.25">
      <c r="A1056">
        <v>2010</v>
      </c>
      <c r="B1056" t="s">
        <v>2249</v>
      </c>
      <c r="C1056" t="s">
        <v>2234</v>
      </c>
      <c r="D1056" t="s">
        <v>2248</v>
      </c>
      <c r="E1056">
        <v>3.95253715662676</v>
      </c>
      <c r="F1056" t="s">
        <v>2200</v>
      </c>
    </row>
    <row r="1057" spans="1:6" hidden="1" x14ac:dyDescent="0.25">
      <c r="A1057">
        <v>2010</v>
      </c>
      <c r="B1057" t="s">
        <v>2249</v>
      </c>
      <c r="C1057" t="s">
        <v>2235</v>
      </c>
      <c r="D1057" t="s">
        <v>2236</v>
      </c>
      <c r="E1057">
        <v>5.3858829014970899</v>
      </c>
      <c r="F1057" t="s">
        <v>2200</v>
      </c>
    </row>
    <row r="1058" spans="1:6" hidden="1" x14ac:dyDescent="0.25">
      <c r="A1058">
        <v>2010</v>
      </c>
      <c r="B1058" t="s">
        <v>2249</v>
      </c>
      <c r="C1058" t="s">
        <v>2235</v>
      </c>
      <c r="D1058" t="s">
        <v>2237</v>
      </c>
      <c r="E1058">
        <v>13.357131246203901</v>
      </c>
      <c r="F1058" t="s">
        <v>2200</v>
      </c>
    </row>
    <row r="1059" spans="1:6" hidden="1" x14ac:dyDescent="0.25">
      <c r="A1059">
        <v>2010</v>
      </c>
      <c r="B1059" t="s">
        <v>2249</v>
      </c>
      <c r="C1059" t="s">
        <v>2235</v>
      </c>
      <c r="D1059" t="s">
        <v>2238</v>
      </c>
      <c r="E1059">
        <v>3.7657060192813199</v>
      </c>
      <c r="F1059" t="s">
        <v>2200</v>
      </c>
    </row>
    <row r="1060" spans="1:6" hidden="1" x14ac:dyDescent="0.25">
      <c r="A1060">
        <v>2010</v>
      </c>
      <c r="B1060" t="s">
        <v>2249</v>
      </c>
      <c r="C1060" t="s">
        <v>2235</v>
      </c>
      <c r="D1060" t="s">
        <v>2250</v>
      </c>
      <c r="E1060">
        <v>10.678667138032401</v>
      </c>
      <c r="F1060" t="s">
        <v>2200</v>
      </c>
    </row>
    <row r="1061" spans="1:6" hidden="1" x14ac:dyDescent="0.25">
      <c r="A1061">
        <v>2010</v>
      </c>
      <c r="B1061" t="s">
        <v>2249</v>
      </c>
      <c r="C1061" t="s">
        <v>2235</v>
      </c>
      <c r="D1061" t="s">
        <v>2251</v>
      </c>
      <c r="E1061">
        <v>0</v>
      </c>
      <c r="F1061" t="s">
        <v>2200</v>
      </c>
    </row>
    <row r="1062" spans="1:6" hidden="1" x14ac:dyDescent="0.25">
      <c r="A1062">
        <v>2010</v>
      </c>
      <c r="B1062" t="s">
        <v>2249</v>
      </c>
      <c r="C1062" t="s">
        <v>2235</v>
      </c>
      <c r="D1062" t="s">
        <v>2239</v>
      </c>
      <c r="E1062">
        <v>7.4316933323671703</v>
      </c>
      <c r="F1062" t="s">
        <v>2200</v>
      </c>
    </row>
    <row r="1063" spans="1:6" hidden="1" x14ac:dyDescent="0.25">
      <c r="A1063">
        <v>2010</v>
      </c>
      <c r="B1063" t="s">
        <v>2249</v>
      </c>
      <c r="C1063" t="s">
        <v>2235</v>
      </c>
      <c r="D1063" t="s">
        <v>2240</v>
      </c>
      <c r="E1063">
        <v>3.1624884501783801</v>
      </c>
      <c r="F1063" t="s">
        <v>2200</v>
      </c>
    </row>
    <row r="1064" spans="1:6" hidden="1" x14ac:dyDescent="0.25">
      <c r="A1064">
        <v>2010</v>
      </c>
      <c r="B1064" t="s">
        <v>2249</v>
      </c>
      <c r="C1064" t="s">
        <v>2235</v>
      </c>
      <c r="D1064" t="s">
        <v>2241</v>
      </c>
      <c r="E1064">
        <v>6.4487502871554998</v>
      </c>
      <c r="F1064" t="s">
        <v>2200</v>
      </c>
    </row>
    <row r="1065" spans="1:6" hidden="1" x14ac:dyDescent="0.25">
      <c r="A1065">
        <v>2010</v>
      </c>
      <c r="B1065" t="s">
        <v>2249</v>
      </c>
      <c r="C1065" t="s">
        <v>2235</v>
      </c>
      <c r="D1065" t="s">
        <v>2242</v>
      </c>
      <c r="E1065" s="184">
        <v>4.0295009653540097E-2</v>
      </c>
      <c r="F1065" t="s">
        <v>2200</v>
      </c>
    </row>
    <row r="1066" spans="1:6" hidden="1" x14ac:dyDescent="0.25">
      <c r="A1066">
        <v>2010</v>
      </c>
      <c r="B1066" t="s">
        <v>2249</v>
      </c>
      <c r="C1066" t="s">
        <v>2235</v>
      </c>
      <c r="D1066" t="s">
        <v>2243</v>
      </c>
      <c r="E1066">
        <v>20.6440802046423</v>
      </c>
      <c r="F1066" t="s">
        <v>2200</v>
      </c>
    </row>
    <row r="1067" spans="1:6" hidden="1" x14ac:dyDescent="0.25">
      <c r="A1067">
        <v>2010</v>
      </c>
      <c r="B1067" t="s">
        <v>2249</v>
      </c>
      <c r="C1067" t="s">
        <v>2235</v>
      </c>
      <c r="D1067" t="s">
        <v>2244</v>
      </c>
      <c r="E1067">
        <v>6.5250000000000004</v>
      </c>
      <c r="F1067" t="s">
        <v>2200</v>
      </c>
    </row>
    <row r="1068" spans="1:6" hidden="1" x14ac:dyDescent="0.25">
      <c r="A1068">
        <v>2010</v>
      </c>
      <c r="B1068" t="s">
        <v>2249</v>
      </c>
      <c r="C1068" t="s">
        <v>2235</v>
      </c>
      <c r="D1068" t="s">
        <v>2245</v>
      </c>
      <c r="E1068">
        <v>6.4270822677411603</v>
      </c>
      <c r="F1068" t="s">
        <v>2200</v>
      </c>
    </row>
    <row r="1069" spans="1:6" hidden="1" x14ac:dyDescent="0.25">
      <c r="A1069">
        <v>2010</v>
      </c>
      <c r="B1069" t="s">
        <v>2249</v>
      </c>
      <c r="C1069" t="s">
        <v>2235</v>
      </c>
      <c r="D1069" t="s">
        <v>2246</v>
      </c>
      <c r="E1069">
        <v>2.2670373991448298</v>
      </c>
      <c r="F1069" t="s">
        <v>2200</v>
      </c>
    </row>
    <row r="1070" spans="1:6" hidden="1" x14ac:dyDescent="0.25">
      <c r="A1070">
        <v>2010</v>
      </c>
      <c r="B1070" t="s">
        <v>2249</v>
      </c>
      <c r="C1070" t="s">
        <v>2235</v>
      </c>
      <c r="D1070" t="s">
        <v>2247</v>
      </c>
      <c r="E1070">
        <v>2.1696920922262102</v>
      </c>
      <c r="F1070" t="s">
        <v>2200</v>
      </c>
    </row>
    <row r="1071" spans="1:6" hidden="1" x14ac:dyDescent="0.25">
      <c r="A1071">
        <v>2010</v>
      </c>
      <c r="B1071" t="s">
        <v>2249</v>
      </c>
      <c r="C1071" t="s">
        <v>2235</v>
      </c>
      <c r="D1071" t="s">
        <v>2248</v>
      </c>
      <c r="E1071">
        <v>13.420536186060399</v>
      </c>
      <c r="F1071" t="s">
        <v>2200</v>
      </c>
    </row>
    <row r="1072" spans="1:6" hidden="1" x14ac:dyDescent="0.25">
      <c r="A1072">
        <v>2010</v>
      </c>
      <c r="B1072" t="s">
        <v>2249</v>
      </c>
      <c r="C1072" t="s">
        <v>2198</v>
      </c>
      <c r="D1072" t="s">
        <v>2199</v>
      </c>
      <c r="E1072">
        <v>5.0551533642984401</v>
      </c>
      <c r="F1072" t="s">
        <v>2200</v>
      </c>
    </row>
    <row r="1073" spans="1:6" hidden="1" x14ac:dyDescent="0.25">
      <c r="A1073">
        <v>2010</v>
      </c>
      <c r="B1073" t="s">
        <v>2253</v>
      </c>
      <c r="C1073" t="s">
        <v>2201</v>
      </c>
      <c r="D1073" t="s">
        <v>2199</v>
      </c>
      <c r="E1073">
        <v>3.0421130203489799</v>
      </c>
      <c r="F1073" t="s">
        <v>2200</v>
      </c>
    </row>
    <row r="1074" spans="1:6" hidden="1" x14ac:dyDescent="0.25">
      <c r="A1074">
        <v>2010</v>
      </c>
      <c r="B1074" t="s">
        <v>2253</v>
      </c>
      <c r="C1074" t="s">
        <v>2202</v>
      </c>
      <c r="D1074" t="s">
        <v>2199</v>
      </c>
      <c r="E1074">
        <v>3.58033357336795</v>
      </c>
      <c r="F1074" t="s">
        <v>2200</v>
      </c>
    </row>
    <row r="1075" spans="1:6" hidden="1" x14ac:dyDescent="0.25">
      <c r="A1075">
        <v>2010</v>
      </c>
      <c r="B1075" t="s">
        <v>2253</v>
      </c>
      <c r="C1075" t="s">
        <v>2203</v>
      </c>
      <c r="D1075" t="s">
        <v>2199</v>
      </c>
      <c r="E1075">
        <v>5.6647622412934497</v>
      </c>
      <c r="F1075" t="s">
        <v>2200</v>
      </c>
    </row>
    <row r="1076" spans="1:6" hidden="1" x14ac:dyDescent="0.25">
      <c r="A1076">
        <v>2010</v>
      </c>
      <c r="B1076" t="s">
        <v>2253</v>
      </c>
      <c r="C1076" t="s">
        <v>2204</v>
      </c>
      <c r="D1076" t="s">
        <v>2199</v>
      </c>
      <c r="E1076">
        <v>2.9393384906844102</v>
      </c>
      <c r="F1076" t="s">
        <v>2200</v>
      </c>
    </row>
    <row r="1077" spans="1:6" hidden="1" x14ac:dyDescent="0.25">
      <c r="A1077">
        <v>2010</v>
      </c>
      <c r="B1077" t="s">
        <v>2253</v>
      </c>
      <c r="C1077" t="s">
        <v>2205</v>
      </c>
      <c r="D1077" t="s">
        <v>2199</v>
      </c>
      <c r="E1077">
        <v>0</v>
      </c>
      <c r="F1077" t="s">
        <v>2200</v>
      </c>
    </row>
    <row r="1078" spans="1:6" hidden="1" x14ac:dyDescent="0.25">
      <c r="A1078">
        <v>2010</v>
      </c>
      <c r="B1078" t="s">
        <v>2253</v>
      </c>
      <c r="C1078" t="s">
        <v>2206</v>
      </c>
      <c r="D1078" t="s">
        <v>2199</v>
      </c>
      <c r="E1078">
        <v>5.5103616165420304</v>
      </c>
      <c r="F1078" t="s">
        <v>2200</v>
      </c>
    </row>
    <row r="1079" spans="1:6" hidden="1" x14ac:dyDescent="0.25">
      <c r="A1079">
        <v>2010</v>
      </c>
      <c r="B1079" t="s">
        <v>2253</v>
      </c>
      <c r="C1079" t="s">
        <v>2207</v>
      </c>
      <c r="D1079" t="s">
        <v>2199</v>
      </c>
      <c r="E1079">
        <v>3.1969607065536598</v>
      </c>
      <c r="F1079" t="s">
        <v>2200</v>
      </c>
    </row>
    <row r="1080" spans="1:6" hidden="1" x14ac:dyDescent="0.25">
      <c r="A1080">
        <v>2010</v>
      </c>
      <c r="B1080" t="s">
        <v>2253</v>
      </c>
      <c r="C1080" t="s">
        <v>2208</v>
      </c>
      <c r="D1080" t="s">
        <v>2199</v>
      </c>
      <c r="E1080">
        <v>5.9699045378662303</v>
      </c>
      <c r="F1080" t="s">
        <v>2200</v>
      </c>
    </row>
    <row r="1081" spans="1:6" hidden="1" x14ac:dyDescent="0.25">
      <c r="A1081">
        <v>2010</v>
      </c>
      <c r="B1081" t="s">
        <v>2253</v>
      </c>
      <c r="C1081" t="s">
        <v>2209</v>
      </c>
      <c r="D1081" t="s">
        <v>2199</v>
      </c>
      <c r="E1081">
        <v>9.7380292253558292</v>
      </c>
      <c r="F1081" t="s">
        <v>2200</v>
      </c>
    </row>
    <row r="1082" spans="1:6" hidden="1" x14ac:dyDescent="0.25">
      <c r="A1082">
        <v>2010</v>
      </c>
      <c r="B1082" t="s">
        <v>2253</v>
      </c>
      <c r="C1082" t="s">
        <v>2210</v>
      </c>
      <c r="D1082" t="s">
        <v>2199</v>
      </c>
      <c r="E1082">
        <v>2.9785766370495002</v>
      </c>
      <c r="F1082" t="s">
        <v>2200</v>
      </c>
    </row>
    <row r="1083" spans="1:6" hidden="1" x14ac:dyDescent="0.25">
      <c r="A1083">
        <v>2010</v>
      </c>
      <c r="B1083" t="s">
        <v>2253</v>
      </c>
      <c r="C1083" t="s">
        <v>2211</v>
      </c>
      <c r="D1083" t="s">
        <v>2199</v>
      </c>
      <c r="E1083">
        <v>7.4360101978336699</v>
      </c>
      <c r="F1083" t="s">
        <v>2200</v>
      </c>
    </row>
    <row r="1084" spans="1:6" hidden="1" x14ac:dyDescent="0.25">
      <c r="A1084">
        <v>2010</v>
      </c>
      <c r="B1084" t="s">
        <v>2253</v>
      </c>
      <c r="C1084" t="s">
        <v>2212</v>
      </c>
      <c r="D1084" t="s">
        <v>2199</v>
      </c>
      <c r="E1084">
        <v>7.35203834852057</v>
      </c>
      <c r="F1084" t="s">
        <v>2200</v>
      </c>
    </row>
    <row r="1085" spans="1:6" hidden="1" x14ac:dyDescent="0.25">
      <c r="A1085">
        <v>2010</v>
      </c>
      <c r="B1085" t="s">
        <v>2253</v>
      </c>
      <c r="C1085" t="s">
        <v>2213</v>
      </c>
      <c r="D1085" t="s">
        <v>2199</v>
      </c>
      <c r="E1085">
        <v>5.3692204861267001</v>
      </c>
      <c r="F1085" t="s">
        <v>2200</v>
      </c>
    </row>
    <row r="1086" spans="1:6" hidden="1" x14ac:dyDescent="0.25">
      <c r="A1086">
        <v>2010</v>
      </c>
      <c r="B1086" t="s">
        <v>2253</v>
      </c>
      <c r="C1086" t="s">
        <v>2214</v>
      </c>
      <c r="D1086" t="s">
        <v>2199</v>
      </c>
      <c r="E1086">
        <v>5.6422821178562499</v>
      </c>
      <c r="F1086" t="s">
        <v>2200</v>
      </c>
    </row>
    <row r="1087" spans="1:6" hidden="1" x14ac:dyDescent="0.25">
      <c r="A1087">
        <v>2010</v>
      </c>
      <c r="B1087" t="s">
        <v>2253</v>
      </c>
      <c r="C1087" t="s">
        <v>2215</v>
      </c>
      <c r="D1087" t="s">
        <v>2199</v>
      </c>
      <c r="E1087">
        <v>0</v>
      </c>
      <c r="F1087" t="s">
        <v>2200</v>
      </c>
    </row>
    <row r="1088" spans="1:6" hidden="1" x14ac:dyDescent="0.25">
      <c r="A1088">
        <v>2010</v>
      </c>
      <c r="B1088" t="s">
        <v>2253</v>
      </c>
      <c r="C1088" t="s">
        <v>2216</v>
      </c>
      <c r="D1088" t="s">
        <v>2199</v>
      </c>
      <c r="E1088">
        <v>2.9351843019199602</v>
      </c>
      <c r="F1088" t="s">
        <v>2200</v>
      </c>
    </row>
    <row r="1089" spans="1:6" hidden="1" x14ac:dyDescent="0.25">
      <c r="A1089">
        <v>2010</v>
      </c>
      <c r="B1089" t="s">
        <v>2253</v>
      </c>
      <c r="C1089" t="s">
        <v>2217</v>
      </c>
      <c r="D1089" t="s">
        <v>2199</v>
      </c>
      <c r="E1089">
        <v>4.9286228756440096</v>
      </c>
      <c r="F1089" t="s">
        <v>2200</v>
      </c>
    </row>
    <row r="1090" spans="1:6" hidden="1" x14ac:dyDescent="0.25">
      <c r="A1090">
        <v>2010</v>
      </c>
      <c r="B1090" t="s">
        <v>2253</v>
      </c>
      <c r="C1090" t="s">
        <v>2218</v>
      </c>
      <c r="D1090" t="s">
        <v>2199</v>
      </c>
      <c r="E1090">
        <v>0</v>
      </c>
      <c r="F1090" t="s">
        <v>2200</v>
      </c>
    </row>
    <row r="1091" spans="1:6" hidden="1" x14ac:dyDescent="0.25">
      <c r="A1091">
        <v>2010</v>
      </c>
      <c r="B1091" t="s">
        <v>2253</v>
      </c>
      <c r="C1091" t="s">
        <v>2219</v>
      </c>
      <c r="D1091" t="s">
        <v>2199</v>
      </c>
      <c r="E1091">
        <v>7.45557008819583</v>
      </c>
      <c r="F1091" t="s">
        <v>2200</v>
      </c>
    </row>
    <row r="1092" spans="1:6" hidden="1" x14ac:dyDescent="0.25">
      <c r="A1092">
        <v>2010</v>
      </c>
      <c r="B1092" t="s">
        <v>2253</v>
      </c>
      <c r="C1092" t="s">
        <v>2220</v>
      </c>
      <c r="D1092" t="s">
        <v>2199</v>
      </c>
      <c r="E1092">
        <v>2.3773811031826599</v>
      </c>
      <c r="F1092" t="s">
        <v>2200</v>
      </c>
    </row>
    <row r="1093" spans="1:6" hidden="1" x14ac:dyDescent="0.25">
      <c r="A1093">
        <v>2010</v>
      </c>
      <c r="B1093" t="s">
        <v>2253</v>
      </c>
      <c r="C1093" t="s">
        <v>2221</v>
      </c>
      <c r="D1093" t="s">
        <v>2199</v>
      </c>
      <c r="E1093">
        <v>7.0933704970401896</v>
      </c>
      <c r="F1093" t="s">
        <v>2200</v>
      </c>
    </row>
    <row r="1094" spans="1:6" hidden="1" x14ac:dyDescent="0.25">
      <c r="A1094">
        <v>2010</v>
      </c>
      <c r="B1094" t="s">
        <v>2253</v>
      </c>
      <c r="C1094" t="s">
        <v>2222</v>
      </c>
      <c r="D1094" t="s">
        <v>2199</v>
      </c>
      <c r="E1094">
        <v>2.5131877457373899</v>
      </c>
      <c r="F1094" t="s">
        <v>2200</v>
      </c>
    </row>
    <row r="1095" spans="1:6" hidden="1" x14ac:dyDescent="0.25">
      <c r="A1095">
        <v>2010</v>
      </c>
      <c r="B1095" t="s">
        <v>2253</v>
      </c>
      <c r="C1095" t="s">
        <v>2223</v>
      </c>
      <c r="D1095" t="s">
        <v>2199</v>
      </c>
      <c r="E1095">
        <v>3.58033357336795</v>
      </c>
      <c r="F1095" t="s">
        <v>2200</v>
      </c>
    </row>
    <row r="1096" spans="1:6" hidden="1" x14ac:dyDescent="0.25">
      <c r="A1096">
        <v>2010</v>
      </c>
      <c r="B1096" t="s">
        <v>2253</v>
      </c>
      <c r="C1096" t="s">
        <v>2224</v>
      </c>
      <c r="D1096" t="s">
        <v>2199</v>
      </c>
      <c r="E1096">
        <v>3.58033357336795</v>
      </c>
      <c r="F1096" t="s">
        <v>2200</v>
      </c>
    </row>
    <row r="1097" spans="1:6" hidden="1" x14ac:dyDescent="0.25">
      <c r="A1097">
        <v>2010</v>
      </c>
      <c r="B1097" t="s">
        <v>2253</v>
      </c>
      <c r="C1097" t="s">
        <v>2225</v>
      </c>
      <c r="D1097" t="s">
        <v>2199</v>
      </c>
      <c r="E1097">
        <v>0</v>
      </c>
      <c r="F1097" t="s">
        <v>2200</v>
      </c>
    </row>
    <row r="1098" spans="1:6" hidden="1" x14ac:dyDescent="0.25">
      <c r="A1098">
        <v>2010</v>
      </c>
      <c r="B1098" t="s">
        <v>2253</v>
      </c>
      <c r="C1098" t="s">
        <v>2226</v>
      </c>
      <c r="D1098" t="s">
        <v>2199</v>
      </c>
      <c r="E1098">
        <v>8.4304415733171094</v>
      </c>
      <c r="F1098" t="s">
        <v>2200</v>
      </c>
    </row>
    <row r="1099" spans="1:6" hidden="1" x14ac:dyDescent="0.25">
      <c r="A1099">
        <v>2010</v>
      </c>
      <c r="B1099" t="s">
        <v>2253</v>
      </c>
      <c r="C1099" t="s">
        <v>2227</v>
      </c>
      <c r="D1099" t="s">
        <v>2199</v>
      </c>
      <c r="E1099">
        <v>6</v>
      </c>
      <c r="F1099" t="s">
        <v>2200</v>
      </c>
    </row>
    <row r="1100" spans="1:6" hidden="1" x14ac:dyDescent="0.25">
      <c r="A1100">
        <v>2010</v>
      </c>
      <c r="B1100" t="s">
        <v>2253</v>
      </c>
      <c r="C1100" t="s">
        <v>2228</v>
      </c>
      <c r="D1100" t="s">
        <v>2199</v>
      </c>
      <c r="E1100">
        <v>4.1563416472950703</v>
      </c>
      <c r="F1100" t="s">
        <v>2200</v>
      </c>
    </row>
    <row r="1101" spans="1:6" hidden="1" x14ac:dyDescent="0.25">
      <c r="A1101">
        <v>2010</v>
      </c>
      <c r="B1101" t="s">
        <v>2253</v>
      </c>
      <c r="C1101" t="s">
        <v>2229</v>
      </c>
      <c r="D1101" t="s">
        <v>2199</v>
      </c>
      <c r="E1101">
        <v>4.5926348075789702</v>
      </c>
      <c r="F1101" t="s">
        <v>2200</v>
      </c>
    </row>
    <row r="1102" spans="1:6" hidden="1" x14ac:dyDescent="0.25">
      <c r="A1102">
        <v>2010</v>
      </c>
      <c r="B1102" t="s">
        <v>2253</v>
      </c>
      <c r="C1102" t="s">
        <v>2230</v>
      </c>
      <c r="D1102" t="s">
        <v>2199</v>
      </c>
      <c r="E1102">
        <v>2.6171499012603801</v>
      </c>
      <c r="F1102" t="s">
        <v>2200</v>
      </c>
    </row>
    <row r="1103" spans="1:6" hidden="1" x14ac:dyDescent="0.25">
      <c r="A1103">
        <v>2010</v>
      </c>
      <c r="B1103" t="s">
        <v>2253</v>
      </c>
      <c r="C1103" t="s">
        <v>2231</v>
      </c>
      <c r="D1103" t="s">
        <v>2199</v>
      </c>
      <c r="E1103">
        <v>3.5805779833193001</v>
      </c>
      <c r="F1103" t="s">
        <v>2200</v>
      </c>
    </row>
    <row r="1104" spans="1:6" hidden="1" x14ac:dyDescent="0.25">
      <c r="A1104">
        <v>2010</v>
      </c>
      <c r="B1104" t="s">
        <v>2253</v>
      </c>
      <c r="C1104" t="s">
        <v>2232</v>
      </c>
      <c r="D1104" t="s">
        <v>2199</v>
      </c>
      <c r="E1104">
        <v>7.9921600745329799</v>
      </c>
      <c r="F1104" t="s">
        <v>2200</v>
      </c>
    </row>
    <row r="1105" spans="1:6" hidden="1" x14ac:dyDescent="0.25">
      <c r="A1105">
        <v>2010</v>
      </c>
      <c r="B1105" t="s">
        <v>2253</v>
      </c>
      <c r="C1105" t="s">
        <v>2233</v>
      </c>
      <c r="D1105" t="s">
        <v>2199</v>
      </c>
      <c r="E1105">
        <v>3.5122985514951299</v>
      </c>
      <c r="F1105" t="s">
        <v>2200</v>
      </c>
    </row>
    <row r="1106" spans="1:6" hidden="1" x14ac:dyDescent="0.25">
      <c r="A1106">
        <v>2010</v>
      </c>
      <c r="B1106" t="s">
        <v>2253</v>
      </c>
      <c r="C1106" t="s">
        <v>2234</v>
      </c>
      <c r="D1106" t="s">
        <v>2199</v>
      </c>
      <c r="E1106">
        <v>3.04639739007991</v>
      </c>
      <c r="F1106" t="s">
        <v>2200</v>
      </c>
    </row>
    <row r="1107" spans="1:6" hidden="1" x14ac:dyDescent="0.25">
      <c r="A1107">
        <v>2010</v>
      </c>
      <c r="B1107" t="s">
        <v>2253</v>
      </c>
      <c r="C1107" t="s">
        <v>2235</v>
      </c>
      <c r="D1107" t="s">
        <v>2199</v>
      </c>
      <c r="E1107">
        <v>7.39987687975625</v>
      </c>
      <c r="F1107" t="s">
        <v>2200</v>
      </c>
    </row>
    <row r="1108" spans="1:6" hidden="1" x14ac:dyDescent="0.25">
      <c r="A1108">
        <v>2010</v>
      </c>
      <c r="B1108" t="s">
        <v>2253</v>
      </c>
      <c r="C1108" t="s">
        <v>2201</v>
      </c>
      <c r="D1108" t="s">
        <v>2236</v>
      </c>
      <c r="E1108">
        <v>2.6202709288365602</v>
      </c>
      <c r="F1108" t="s">
        <v>2200</v>
      </c>
    </row>
    <row r="1109" spans="1:6" hidden="1" x14ac:dyDescent="0.25">
      <c r="A1109">
        <v>2010</v>
      </c>
      <c r="B1109" t="s">
        <v>2253</v>
      </c>
      <c r="C1109" t="s">
        <v>2201</v>
      </c>
      <c r="D1109" t="s">
        <v>2237</v>
      </c>
      <c r="E1109">
        <v>15.678711084742201</v>
      </c>
      <c r="F1109" t="s">
        <v>2200</v>
      </c>
    </row>
    <row r="1110" spans="1:6" hidden="1" x14ac:dyDescent="0.25">
      <c r="A1110">
        <v>2010</v>
      </c>
      <c r="B1110" t="s">
        <v>2253</v>
      </c>
      <c r="C1110" t="s">
        <v>2201</v>
      </c>
      <c r="D1110" t="s">
        <v>2238</v>
      </c>
      <c r="E1110">
        <v>4.3227005631487403</v>
      </c>
      <c r="F1110" t="s">
        <v>2200</v>
      </c>
    </row>
    <row r="1111" spans="1:6" hidden="1" x14ac:dyDescent="0.25">
      <c r="A1111">
        <v>2010</v>
      </c>
      <c r="B1111" t="s">
        <v>2253</v>
      </c>
      <c r="C1111" t="s">
        <v>2201</v>
      </c>
      <c r="D1111" t="s">
        <v>2239</v>
      </c>
      <c r="E1111">
        <v>2.6253618057136898</v>
      </c>
      <c r="F1111" t="s">
        <v>2200</v>
      </c>
    </row>
    <row r="1112" spans="1:6" hidden="1" x14ac:dyDescent="0.25">
      <c r="A1112">
        <v>2010</v>
      </c>
      <c r="B1112" t="s">
        <v>2253</v>
      </c>
      <c r="C1112" t="s">
        <v>2201</v>
      </c>
      <c r="D1112" t="s">
        <v>2240</v>
      </c>
      <c r="E1112">
        <v>2.7545950986829499</v>
      </c>
      <c r="F1112" t="s">
        <v>2200</v>
      </c>
    </row>
    <row r="1113" spans="1:6" hidden="1" x14ac:dyDescent="0.25">
      <c r="A1113">
        <v>2010</v>
      </c>
      <c r="B1113" t="s">
        <v>2253</v>
      </c>
      <c r="C1113" t="s">
        <v>2201</v>
      </c>
      <c r="D1113" t="s">
        <v>2241</v>
      </c>
      <c r="E1113">
        <v>3.8799748647009</v>
      </c>
      <c r="F1113" t="s">
        <v>2200</v>
      </c>
    </row>
    <row r="1114" spans="1:6" hidden="1" x14ac:dyDescent="0.25">
      <c r="A1114">
        <v>2010</v>
      </c>
      <c r="B1114" t="s">
        <v>2253</v>
      </c>
      <c r="C1114" t="s">
        <v>2201</v>
      </c>
      <c r="D1114" t="s">
        <v>2242</v>
      </c>
      <c r="E1114">
        <v>0.16142258534909701</v>
      </c>
      <c r="F1114" t="s">
        <v>2200</v>
      </c>
    </row>
    <row r="1115" spans="1:6" hidden="1" x14ac:dyDescent="0.25">
      <c r="A1115">
        <v>2010</v>
      </c>
      <c r="B1115" t="s">
        <v>2253</v>
      </c>
      <c r="C1115" t="s">
        <v>2201</v>
      </c>
      <c r="D1115" t="s">
        <v>2243</v>
      </c>
      <c r="E1115">
        <v>0</v>
      </c>
      <c r="F1115" t="s">
        <v>2200</v>
      </c>
    </row>
    <row r="1116" spans="1:6" hidden="1" x14ac:dyDescent="0.25">
      <c r="A1116">
        <v>2010</v>
      </c>
      <c r="B1116" t="s">
        <v>2253</v>
      </c>
      <c r="C1116" t="s">
        <v>2201</v>
      </c>
      <c r="D1116" t="s">
        <v>2244</v>
      </c>
      <c r="E1116">
        <v>6.5250000000000004</v>
      </c>
      <c r="F1116" t="s">
        <v>2200</v>
      </c>
    </row>
    <row r="1117" spans="1:6" hidden="1" x14ac:dyDescent="0.25">
      <c r="A1117">
        <v>2010</v>
      </c>
      <c r="B1117" t="s">
        <v>2253</v>
      </c>
      <c r="C1117" t="s">
        <v>2201</v>
      </c>
      <c r="D1117" t="s">
        <v>2245</v>
      </c>
      <c r="E1117">
        <v>1.8783220197135999</v>
      </c>
      <c r="F1117" t="s">
        <v>2200</v>
      </c>
    </row>
    <row r="1118" spans="1:6" hidden="1" x14ac:dyDescent="0.25">
      <c r="A1118">
        <v>2010</v>
      </c>
      <c r="B1118" t="s">
        <v>2253</v>
      </c>
      <c r="C1118" t="s">
        <v>2201</v>
      </c>
      <c r="D1118" t="s">
        <v>2246</v>
      </c>
      <c r="E1118">
        <v>1.9463607719129701</v>
      </c>
      <c r="F1118" t="s">
        <v>2200</v>
      </c>
    </row>
    <row r="1119" spans="1:6" hidden="1" x14ac:dyDescent="0.25">
      <c r="A1119">
        <v>2010</v>
      </c>
      <c r="B1119" t="s">
        <v>2253</v>
      </c>
      <c r="C1119" t="s">
        <v>2201</v>
      </c>
      <c r="D1119" t="s">
        <v>2247</v>
      </c>
      <c r="E1119">
        <v>1.7451986103199699</v>
      </c>
      <c r="F1119" t="s">
        <v>2200</v>
      </c>
    </row>
    <row r="1120" spans="1:6" hidden="1" x14ac:dyDescent="0.25">
      <c r="A1120">
        <v>2010</v>
      </c>
      <c r="B1120" t="s">
        <v>2253</v>
      </c>
      <c r="C1120" t="s">
        <v>2201</v>
      </c>
      <c r="D1120" t="s">
        <v>2248</v>
      </c>
      <c r="E1120">
        <v>3.6249116607773799</v>
      </c>
      <c r="F1120" t="s">
        <v>2200</v>
      </c>
    </row>
    <row r="1121" spans="1:6" hidden="1" x14ac:dyDescent="0.25">
      <c r="A1121">
        <v>2010</v>
      </c>
      <c r="B1121" t="s">
        <v>2253</v>
      </c>
      <c r="C1121" t="s">
        <v>2198</v>
      </c>
      <c r="D1121" t="s">
        <v>2236</v>
      </c>
      <c r="E1121">
        <v>7.5441090694895898</v>
      </c>
      <c r="F1121" t="s">
        <v>2200</v>
      </c>
    </row>
    <row r="1122" spans="1:6" hidden="1" x14ac:dyDescent="0.25">
      <c r="A1122">
        <v>2010</v>
      </c>
      <c r="B1122" t="s">
        <v>2253</v>
      </c>
      <c r="C1122" t="s">
        <v>2198</v>
      </c>
      <c r="D1122" t="s">
        <v>2237</v>
      </c>
      <c r="E1122">
        <v>12.5048546315272</v>
      </c>
      <c r="F1122" t="s">
        <v>2200</v>
      </c>
    </row>
    <row r="1123" spans="1:6" hidden="1" x14ac:dyDescent="0.25">
      <c r="A1123">
        <v>2010</v>
      </c>
      <c r="B1123" t="s">
        <v>2253</v>
      </c>
      <c r="C1123" t="s">
        <v>2198</v>
      </c>
      <c r="D1123" t="s">
        <v>2238</v>
      </c>
      <c r="E1123">
        <v>3.7313424360020302</v>
      </c>
      <c r="F1123" t="s">
        <v>2200</v>
      </c>
    </row>
    <row r="1124" spans="1:6" hidden="1" x14ac:dyDescent="0.25">
      <c r="A1124">
        <v>2010</v>
      </c>
      <c r="B1124" t="s">
        <v>2253</v>
      </c>
      <c r="C1124" t="s">
        <v>2198</v>
      </c>
      <c r="D1124" t="s">
        <v>2239</v>
      </c>
      <c r="E1124">
        <v>6.0649732351470398</v>
      </c>
      <c r="F1124" t="s">
        <v>2200</v>
      </c>
    </row>
    <row r="1125" spans="1:6" hidden="1" x14ac:dyDescent="0.25">
      <c r="A1125">
        <v>2010</v>
      </c>
      <c r="B1125" t="s">
        <v>2253</v>
      </c>
      <c r="C1125" t="s">
        <v>2198</v>
      </c>
      <c r="D1125" t="s">
        <v>2240</v>
      </c>
      <c r="E1125">
        <v>3.4616844075918198</v>
      </c>
      <c r="F1125" t="s">
        <v>2200</v>
      </c>
    </row>
    <row r="1126" spans="1:6" hidden="1" x14ac:dyDescent="0.25">
      <c r="A1126">
        <v>2010</v>
      </c>
      <c r="B1126" t="s">
        <v>2253</v>
      </c>
      <c r="C1126" t="s">
        <v>2198</v>
      </c>
      <c r="D1126" t="s">
        <v>2241</v>
      </c>
      <c r="E1126">
        <v>6.0805788535832201</v>
      </c>
      <c r="F1126" t="s">
        <v>2200</v>
      </c>
    </row>
    <row r="1127" spans="1:6" hidden="1" x14ac:dyDescent="0.25">
      <c r="A1127">
        <v>2010</v>
      </c>
      <c r="B1127" t="s">
        <v>2253</v>
      </c>
      <c r="C1127" t="s">
        <v>2198</v>
      </c>
      <c r="D1127" t="s">
        <v>2242</v>
      </c>
      <c r="E1127">
        <v>0.17302990651542799</v>
      </c>
      <c r="F1127" t="s">
        <v>2200</v>
      </c>
    </row>
    <row r="1128" spans="1:6" hidden="1" x14ac:dyDescent="0.25">
      <c r="A1128">
        <v>2010</v>
      </c>
      <c r="B1128" t="s">
        <v>2253</v>
      </c>
      <c r="C1128" t="s">
        <v>2198</v>
      </c>
      <c r="D1128" t="s">
        <v>2243</v>
      </c>
      <c r="E1128">
        <v>20.462753558783199</v>
      </c>
      <c r="F1128" t="s">
        <v>2200</v>
      </c>
    </row>
    <row r="1129" spans="1:6" hidden="1" x14ac:dyDescent="0.25">
      <c r="A1129">
        <v>2010</v>
      </c>
      <c r="B1129" t="s">
        <v>2253</v>
      </c>
      <c r="C1129" t="s">
        <v>2198</v>
      </c>
      <c r="D1129" t="s">
        <v>2244</v>
      </c>
      <c r="E1129">
        <v>6.5250000000000004</v>
      </c>
      <c r="F1129" t="s">
        <v>2200</v>
      </c>
    </row>
    <row r="1130" spans="1:6" hidden="1" x14ac:dyDescent="0.25">
      <c r="A1130">
        <v>2010</v>
      </c>
      <c r="B1130" t="s">
        <v>2253</v>
      </c>
      <c r="C1130" t="s">
        <v>2198</v>
      </c>
      <c r="D1130" t="s">
        <v>2245</v>
      </c>
      <c r="E1130">
        <v>4.9578779983789296</v>
      </c>
      <c r="F1130" t="s">
        <v>2200</v>
      </c>
    </row>
    <row r="1131" spans="1:6" hidden="1" x14ac:dyDescent="0.25">
      <c r="A1131">
        <v>2010</v>
      </c>
      <c r="B1131" t="s">
        <v>2253</v>
      </c>
      <c r="C1131" t="s">
        <v>2198</v>
      </c>
      <c r="D1131" t="s">
        <v>2246</v>
      </c>
      <c r="E1131">
        <v>2.8214183464343501</v>
      </c>
      <c r="F1131" t="s">
        <v>2200</v>
      </c>
    </row>
    <row r="1132" spans="1:6" hidden="1" x14ac:dyDescent="0.25">
      <c r="A1132">
        <v>2010</v>
      </c>
      <c r="B1132" t="s">
        <v>2253</v>
      </c>
      <c r="C1132" t="s">
        <v>2198</v>
      </c>
      <c r="D1132" t="s">
        <v>2247</v>
      </c>
      <c r="E1132">
        <v>2.5036329794538101</v>
      </c>
      <c r="F1132" t="s">
        <v>2200</v>
      </c>
    </row>
    <row r="1133" spans="1:6" hidden="1" x14ac:dyDescent="0.25">
      <c r="A1133">
        <v>2010</v>
      </c>
      <c r="B1133" t="s">
        <v>2253</v>
      </c>
      <c r="C1133" t="s">
        <v>2198</v>
      </c>
      <c r="D1133" t="s">
        <v>2248</v>
      </c>
      <c r="E1133">
        <v>10.385697296161799</v>
      </c>
      <c r="F1133" t="s">
        <v>2200</v>
      </c>
    </row>
    <row r="1134" spans="1:6" hidden="1" x14ac:dyDescent="0.25">
      <c r="A1134">
        <v>2010</v>
      </c>
      <c r="B1134" t="s">
        <v>2253</v>
      </c>
      <c r="C1134" t="s">
        <v>2202</v>
      </c>
      <c r="D1134" t="s">
        <v>2236</v>
      </c>
      <c r="E1134">
        <v>2.9474278814161998</v>
      </c>
      <c r="F1134" t="s">
        <v>2200</v>
      </c>
    </row>
    <row r="1135" spans="1:6" hidden="1" x14ac:dyDescent="0.25">
      <c r="A1135">
        <v>2010</v>
      </c>
      <c r="B1135" t="s">
        <v>2253</v>
      </c>
      <c r="C1135" t="s">
        <v>2202</v>
      </c>
      <c r="D1135" t="s">
        <v>2237</v>
      </c>
      <c r="E1135">
        <v>15.4425578525472</v>
      </c>
      <c r="F1135" t="s">
        <v>2200</v>
      </c>
    </row>
    <row r="1136" spans="1:6" hidden="1" x14ac:dyDescent="0.25">
      <c r="A1136">
        <v>2010</v>
      </c>
      <c r="B1136" t="s">
        <v>2253</v>
      </c>
      <c r="C1136" t="s">
        <v>2202</v>
      </c>
      <c r="D1136" t="s">
        <v>2238</v>
      </c>
      <c r="E1136">
        <v>5.0657973172360498</v>
      </c>
      <c r="F1136" t="s">
        <v>2200</v>
      </c>
    </row>
    <row r="1137" spans="1:6" hidden="1" x14ac:dyDescent="0.25">
      <c r="A1137">
        <v>2010</v>
      </c>
      <c r="B1137" t="s">
        <v>2253</v>
      </c>
      <c r="C1137" t="s">
        <v>2202</v>
      </c>
      <c r="D1137" t="s">
        <v>2239</v>
      </c>
      <c r="E1137">
        <v>2.5541853792980098</v>
      </c>
      <c r="F1137" t="s">
        <v>2200</v>
      </c>
    </row>
    <row r="1138" spans="1:6" hidden="1" x14ac:dyDescent="0.25">
      <c r="A1138">
        <v>2010</v>
      </c>
      <c r="B1138" t="s">
        <v>2253</v>
      </c>
      <c r="C1138" t="s">
        <v>2202</v>
      </c>
      <c r="D1138" t="s">
        <v>2240</v>
      </c>
      <c r="E1138">
        <v>2.8914937685243798</v>
      </c>
      <c r="F1138" t="s">
        <v>2200</v>
      </c>
    </row>
    <row r="1139" spans="1:6" hidden="1" x14ac:dyDescent="0.25">
      <c r="A1139">
        <v>2010</v>
      </c>
      <c r="B1139" t="s">
        <v>2253</v>
      </c>
      <c r="C1139" t="s">
        <v>2202</v>
      </c>
      <c r="D1139" t="s">
        <v>2241</v>
      </c>
      <c r="E1139">
        <v>3.9434188883503798</v>
      </c>
      <c r="F1139" t="s">
        <v>2200</v>
      </c>
    </row>
    <row r="1140" spans="1:6" hidden="1" x14ac:dyDescent="0.25">
      <c r="A1140">
        <v>2010</v>
      </c>
      <c r="B1140" t="s">
        <v>2253</v>
      </c>
      <c r="C1140" t="s">
        <v>2202</v>
      </c>
      <c r="D1140" t="s">
        <v>2242</v>
      </c>
      <c r="E1140">
        <v>0</v>
      </c>
      <c r="F1140" t="s">
        <v>2200</v>
      </c>
    </row>
    <row r="1141" spans="1:6" hidden="1" x14ac:dyDescent="0.25">
      <c r="A1141">
        <v>2010</v>
      </c>
      <c r="B1141" t="s">
        <v>2253</v>
      </c>
      <c r="C1141" t="s">
        <v>2202</v>
      </c>
      <c r="D1141" t="s">
        <v>2243</v>
      </c>
      <c r="E1141">
        <v>0</v>
      </c>
      <c r="F1141" t="s">
        <v>2200</v>
      </c>
    </row>
    <row r="1142" spans="1:6" hidden="1" x14ac:dyDescent="0.25">
      <c r="A1142">
        <v>2010</v>
      </c>
      <c r="B1142" t="s">
        <v>2253</v>
      </c>
      <c r="C1142" t="s">
        <v>2202</v>
      </c>
      <c r="D1142" t="s">
        <v>2244</v>
      </c>
      <c r="E1142">
        <v>0</v>
      </c>
      <c r="F1142" t="s">
        <v>2200</v>
      </c>
    </row>
    <row r="1143" spans="1:6" hidden="1" x14ac:dyDescent="0.25">
      <c r="A1143">
        <v>2010</v>
      </c>
      <c r="B1143" t="s">
        <v>2253</v>
      </c>
      <c r="C1143" t="s">
        <v>2202</v>
      </c>
      <c r="D1143" t="s">
        <v>2245</v>
      </c>
      <c r="E1143">
        <v>1.8783220197135999</v>
      </c>
      <c r="F1143" t="s">
        <v>2200</v>
      </c>
    </row>
    <row r="1144" spans="1:6" hidden="1" x14ac:dyDescent="0.25">
      <c r="A1144">
        <v>2010</v>
      </c>
      <c r="B1144" t="s">
        <v>2253</v>
      </c>
      <c r="C1144" t="s">
        <v>2202</v>
      </c>
      <c r="D1144" t="s">
        <v>2246</v>
      </c>
      <c r="E1144">
        <v>1.9463607719129701</v>
      </c>
      <c r="F1144" t="s">
        <v>2200</v>
      </c>
    </row>
    <row r="1145" spans="1:6" hidden="1" x14ac:dyDescent="0.25">
      <c r="A1145">
        <v>2010</v>
      </c>
      <c r="B1145" t="s">
        <v>2253</v>
      </c>
      <c r="C1145" t="s">
        <v>2202</v>
      </c>
      <c r="D1145" t="s">
        <v>2247</v>
      </c>
      <c r="E1145">
        <v>1.7451986103199699</v>
      </c>
      <c r="F1145" t="s">
        <v>2200</v>
      </c>
    </row>
    <row r="1146" spans="1:6" hidden="1" x14ac:dyDescent="0.25">
      <c r="A1146">
        <v>2010</v>
      </c>
      <c r="B1146" t="s">
        <v>2253</v>
      </c>
      <c r="C1146" t="s">
        <v>2202</v>
      </c>
      <c r="D1146" t="s">
        <v>2248</v>
      </c>
      <c r="E1146">
        <v>3.6249116607773799</v>
      </c>
      <c r="F1146" t="s">
        <v>2200</v>
      </c>
    </row>
    <row r="1147" spans="1:6" hidden="1" x14ac:dyDescent="0.25">
      <c r="A1147">
        <v>2010</v>
      </c>
      <c r="B1147" t="s">
        <v>2253</v>
      </c>
      <c r="C1147" t="s">
        <v>2203</v>
      </c>
      <c r="D1147" t="s">
        <v>2236</v>
      </c>
      <c r="E1147">
        <v>4.6597193188901196</v>
      </c>
      <c r="F1147" t="s">
        <v>2200</v>
      </c>
    </row>
    <row r="1148" spans="1:6" hidden="1" x14ac:dyDescent="0.25">
      <c r="A1148">
        <v>2010</v>
      </c>
      <c r="B1148" t="s">
        <v>2253</v>
      </c>
      <c r="C1148" t="s">
        <v>2203</v>
      </c>
      <c r="D1148" t="s">
        <v>2237</v>
      </c>
      <c r="E1148">
        <v>12.146387591143499</v>
      </c>
      <c r="F1148" t="s">
        <v>2200</v>
      </c>
    </row>
    <row r="1149" spans="1:6" hidden="1" x14ac:dyDescent="0.25">
      <c r="A1149">
        <v>2010</v>
      </c>
      <c r="B1149" t="s">
        <v>2253</v>
      </c>
      <c r="C1149" t="s">
        <v>2203</v>
      </c>
      <c r="D1149" t="s">
        <v>2238</v>
      </c>
      <c r="E1149">
        <v>3.7483714471093998</v>
      </c>
      <c r="F1149" t="s">
        <v>2200</v>
      </c>
    </row>
    <row r="1150" spans="1:6" hidden="1" x14ac:dyDescent="0.25">
      <c r="A1150">
        <v>2010</v>
      </c>
      <c r="B1150" t="s">
        <v>2253</v>
      </c>
      <c r="C1150" t="s">
        <v>2203</v>
      </c>
      <c r="D1150" t="s">
        <v>2239</v>
      </c>
      <c r="E1150">
        <v>6.1963849207333599</v>
      </c>
      <c r="F1150" t="s">
        <v>2200</v>
      </c>
    </row>
    <row r="1151" spans="1:6" hidden="1" x14ac:dyDescent="0.25">
      <c r="A1151">
        <v>2010</v>
      </c>
      <c r="B1151" t="s">
        <v>2253</v>
      </c>
      <c r="C1151" t="s">
        <v>2203</v>
      </c>
      <c r="D1151" t="s">
        <v>2240</v>
      </c>
      <c r="E1151">
        <v>3.5422656361288798</v>
      </c>
      <c r="F1151" t="s">
        <v>2200</v>
      </c>
    </row>
    <row r="1152" spans="1:6" hidden="1" x14ac:dyDescent="0.25">
      <c r="A1152">
        <v>2010</v>
      </c>
      <c r="B1152" t="s">
        <v>2253</v>
      </c>
      <c r="C1152" t="s">
        <v>2203</v>
      </c>
      <c r="D1152" t="s">
        <v>2241</v>
      </c>
      <c r="E1152">
        <v>6.1771321429928703</v>
      </c>
      <c r="F1152" t="s">
        <v>2200</v>
      </c>
    </row>
    <row r="1153" spans="1:6" hidden="1" x14ac:dyDescent="0.25">
      <c r="A1153">
        <v>2010</v>
      </c>
      <c r="B1153" t="s">
        <v>2253</v>
      </c>
      <c r="C1153" t="s">
        <v>2203</v>
      </c>
      <c r="D1153" t="s">
        <v>2242</v>
      </c>
      <c r="E1153" s="184">
        <v>5.70426039027584E-2</v>
      </c>
      <c r="F1153" t="s">
        <v>2200</v>
      </c>
    </row>
    <row r="1154" spans="1:6" hidden="1" x14ac:dyDescent="0.25">
      <c r="A1154">
        <v>2010</v>
      </c>
      <c r="B1154" t="s">
        <v>2253</v>
      </c>
      <c r="C1154" t="s">
        <v>2203</v>
      </c>
      <c r="D1154" t="s">
        <v>2243</v>
      </c>
      <c r="E1154">
        <v>20.553174190219501</v>
      </c>
      <c r="F1154" t="s">
        <v>2200</v>
      </c>
    </row>
    <row r="1155" spans="1:6" hidden="1" x14ac:dyDescent="0.25">
      <c r="A1155">
        <v>2010</v>
      </c>
      <c r="B1155" t="s">
        <v>2253</v>
      </c>
      <c r="C1155" t="s">
        <v>2203</v>
      </c>
      <c r="D1155" t="s">
        <v>2244</v>
      </c>
      <c r="E1155">
        <v>6.5250000000000004</v>
      </c>
      <c r="F1155" t="s">
        <v>2200</v>
      </c>
    </row>
    <row r="1156" spans="1:6" hidden="1" x14ac:dyDescent="0.25">
      <c r="A1156">
        <v>2010</v>
      </c>
      <c r="B1156" t="s">
        <v>2253</v>
      </c>
      <c r="C1156" t="s">
        <v>2203</v>
      </c>
      <c r="D1156" t="s">
        <v>2245</v>
      </c>
      <c r="E1156">
        <v>5.0594733289895197</v>
      </c>
      <c r="F1156" t="s">
        <v>2200</v>
      </c>
    </row>
    <row r="1157" spans="1:6" hidden="1" x14ac:dyDescent="0.25">
      <c r="A1157">
        <v>2010</v>
      </c>
      <c r="B1157" t="s">
        <v>2253</v>
      </c>
      <c r="C1157" t="s">
        <v>2203</v>
      </c>
      <c r="D1157" t="s">
        <v>2246</v>
      </c>
      <c r="E1157">
        <v>2.2768181613256102</v>
      </c>
      <c r="F1157" t="s">
        <v>2200</v>
      </c>
    </row>
    <row r="1158" spans="1:6" hidden="1" x14ac:dyDescent="0.25">
      <c r="A1158">
        <v>2010</v>
      </c>
      <c r="B1158" t="s">
        <v>2253</v>
      </c>
      <c r="C1158" t="s">
        <v>2203</v>
      </c>
      <c r="D1158" t="s">
        <v>2247</v>
      </c>
      <c r="E1158">
        <v>2.5276286497930398</v>
      </c>
      <c r="F1158" t="s">
        <v>2200</v>
      </c>
    </row>
    <row r="1159" spans="1:6" hidden="1" x14ac:dyDescent="0.25">
      <c r="A1159">
        <v>2010</v>
      </c>
      <c r="B1159" t="s">
        <v>2253</v>
      </c>
      <c r="C1159" t="s">
        <v>2203</v>
      </c>
      <c r="D1159" t="s">
        <v>2248</v>
      </c>
      <c r="E1159">
        <v>10.595942844713999</v>
      </c>
      <c r="F1159" t="s">
        <v>2200</v>
      </c>
    </row>
    <row r="1160" spans="1:6" hidden="1" x14ac:dyDescent="0.25">
      <c r="A1160">
        <v>2010</v>
      </c>
      <c r="B1160" t="s">
        <v>2253</v>
      </c>
      <c r="C1160" t="s">
        <v>2204</v>
      </c>
      <c r="D1160" t="s">
        <v>2236</v>
      </c>
      <c r="E1160">
        <v>3.04243482092367</v>
      </c>
      <c r="F1160" t="s">
        <v>2200</v>
      </c>
    </row>
    <row r="1161" spans="1:6" hidden="1" x14ac:dyDescent="0.25">
      <c r="A1161">
        <v>2010</v>
      </c>
      <c r="B1161" t="s">
        <v>2253</v>
      </c>
      <c r="C1161" t="s">
        <v>2204</v>
      </c>
      <c r="D1161" t="s">
        <v>2237</v>
      </c>
      <c r="E1161">
        <v>11.4312970051426</v>
      </c>
      <c r="F1161" t="s">
        <v>2200</v>
      </c>
    </row>
    <row r="1162" spans="1:6" hidden="1" x14ac:dyDescent="0.25">
      <c r="A1162">
        <v>2010</v>
      </c>
      <c r="B1162" t="s">
        <v>2253</v>
      </c>
      <c r="C1162" t="s">
        <v>2204</v>
      </c>
      <c r="D1162" t="s">
        <v>2238</v>
      </c>
      <c r="E1162">
        <v>7.6957777433695602</v>
      </c>
      <c r="F1162" t="s">
        <v>2200</v>
      </c>
    </row>
    <row r="1163" spans="1:6" hidden="1" x14ac:dyDescent="0.25">
      <c r="A1163">
        <v>2010</v>
      </c>
      <c r="B1163" t="s">
        <v>2253</v>
      </c>
      <c r="C1163" t="s">
        <v>2204</v>
      </c>
      <c r="D1163" t="s">
        <v>2239</v>
      </c>
      <c r="E1163">
        <v>3.1898679591101802</v>
      </c>
      <c r="F1163" t="s">
        <v>2200</v>
      </c>
    </row>
    <row r="1164" spans="1:6" hidden="1" x14ac:dyDescent="0.25">
      <c r="A1164">
        <v>2010</v>
      </c>
      <c r="B1164" t="s">
        <v>2253</v>
      </c>
      <c r="C1164" t="s">
        <v>2204</v>
      </c>
      <c r="D1164" t="s">
        <v>2240</v>
      </c>
      <c r="E1164">
        <v>2.9901457219952201</v>
      </c>
      <c r="F1164" t="s">
        <v>2200</v>
      </c>
    </row>
    <row r="1165" spans="1:6" hidden="1" x14ac:dyDescent="0.25">
      <c r="A1165">
        <v>2010</v>
      </c>
      <c r="B1165" t="s">
        <v>2253</v>
      </c>
      <c r="C1165" t="s">
        <v>2204</v>
      </c>
      <c r="D1165" t="s">
        <v>2241</v>
      </c>
      <c r="E1165">
        <v>3.4026473080722002</v>
      </c>
      <c r="F1165" t="s">
        <v>2200</v>
      </c>
    </row>
    <row r="1166" spans="1:6" hidden="1" x14ac:dyDescent="0.25">
      <c r="A1166">
        <v>2010</v>
      </c>
      <c r="B1166" t="s">
        <v>2253</v>
      </c>
      <c r="C1166" t="s">
        <v>2204</v>
      </c>
      <c r="D1166" t="s">
        <v>2242</v>
      </c>
      <c r="E1166" s="184">
        <v>4.87952325618651E-5</v>
      </c>
      <c r="F1166" t="s">
        <v>2200</v>
      </c>
    </row>
    <row r="1167" spans="1:6" hidden="1" x14ac:dyDescent="0.25">
      <c r="A1167">
        <v>2010</v>
      </c>
      <c r="B1167" t="s">
        <v>2253</v>
      </c>
      <c r="C1167" t="s">
        <v>2204</v>
      </c>
      <c r="D1167" t="s">
        <v>2243</v>
      </c>
      <c r="E1167">
        <v>15.845067834063601</v>
      </c>
      <c r="F1167" t="s">
        <v>2200</v>
      </c>
    </row>
    <row r="1168" spans="1:6" hidden="1" x14ac:dyDescent="0.25">
      <c r="A1168">
        <v>2010</v>
      </c>
      <c r="B1168" t="s">
        <v>2253</v>
      </c>
      <c r="C1168" t="s">
        <v>2204</v>
      </c>
      <c r="D1168" t="s">
        <v>2244</v>
      </c>
      <c r="E1168">
        <v>6.5250000000000004</v>
      </c>
      <c r="F1168" t="s">
        <v>2200</v>
      </c>
    </row>
    <row r="1169" spans="1:6" hidden="1" x14ac:dyDescent="0.25">
      <c r="A1169">
        <v>2010</v>
      </c>
      <c r="B1169" t="s">
        <v>2253</v>
      </c>
      <c r="C1169" t="s">
        <v>2204</v>
      </c>
      <c r="D1169" t="s">
        <v>2245</v>
      </c>
      <c r="E1169">
        <v>4.1863895281218202</v>
      </c>
      <c r="F1169" t="s">
        <v>2200</v>
      </c>
    </row>
    <row r="1170" spans="1:6" hidden="1" x14ac:dyDescent="0.25">
      <c r="A1170">
        <v>2010</v>
      </c>
      <c r="B1170" t="s">
        <v>2253</v>
      </c>
      <c r="C1170" t="s">
        <v>2204</v>
      </c>
      <c r="D1170" t="s">
        <v>2246</v>
      </c>
      <c r="E1170">
        <v>2.70629034594924</v>
      </c>
      <c r="F1170" t="s">
        <v>2200</v>
      </c>
    </row>
    <row r="1171" spans="1:6" hidden="1" x14ac:dyDescent="0.25">
      <c r="A1171">
        <v>2010</v>
      </c>
      <c r="B1171" t="s">
        <v>2253</v>
      </c>
      <c r="C1171" t="s">
        <v>2204</v>
      </c>
      <c r="D1171" t="s">
        <v>2247</v>
      </c>
      <c r="E1171">
        <v>1.82341613860979</v>
      </c>
      <c r="F1171" t="s">
        <v>2200</v>
      </c>
    </row>
    <row r="1172" spans="1:6" hidden="1" x14ac:dyDescent="0.25">
      <c r="A1172">
        <v>2010</v>
      </c>
      <c r="B1172" t="s">
        <v>2253</v>
      </c>
      <c r="C1172" t="s">
        <v>2204</v>
      </c>
      <c r="D1172" t="s">
        <v>2248</v>
      </c>
      <c r="E1172">
        <v>4.1072774250386104</v>
      </c>
      <c r="F1172" t="s">
        <v>2200</v>
      </c>
    </row>
    <row r="1173" spans="1:6" hidden="1" x14ac:dyDescent="0.25">
      <c r="A1173">
        <v>2010</v>
      </c>
      <c r="B1173" t="s">
        <v>2253</v>
      </c>
      <c r="C1173" t="s">
        <v>2205</v>
      </c>
      <c r="D1173" t="s">
        <v>2236</v>
      </c>
      <c r="E1173">
        <v>7.5441090694895898</v>
      </c>
      <c r="F1173" t="s">
        <v>2200</v>
      </c>
    </row>
    <row r="1174" spans="1:6" hidden="1" x14ac:dyDescent="0.25">
      <c r="A1174">
        <v>2010</v>
      </c>
      <c r="B1174" t="s">
        <v>2253</v>
      </c>
      <c r="C1174" t="s">
        <v>2205</v>
      </c>
      <c r="D1174" t="s">
        <v>2239</v>
      </c>
      <c r="E1174">
        <v>6.1034894528193302</v>
      </c>
      <c r="F1174" t="s">
        <v>2200</v>
      </c>
    </row>
    <row r="1175" spans="1:6" hidden="1" x14ac:dyDescent="0.25">
      <c r="A1175">
        <v>2010</v>
      </c>
      <c r="B1175" t="s">
        <v>2253</v>
      </c>
      <c r="C1175" t="s">
        <v>2205</v>
      </c>
      <c r="D1175" t="s">
        <v>2240</v>
      </c>
      <c r="E1175">
        <v>3.4616844075918198</v>
      </c>
      <c r="F1175" t="s">
        <v>2200</v>
      </c>
    </row>
    <row r="1176" spans="1:6" hidden="1" x14ac:dyDescent="0.25">
      <c r="A1176">
        <v>2010</v>
      </c>
      <c r="B1176" t="s">
        <v>2253</v>
      </c>
      <c r="C1176" t="s">
        <v>2205</v>
      </c>
      <c r="D1176" t="s">
        <v>2241</v>
      </c>
      <c r="E1176">
        <v>6.0805788535832201</v>
      </c>
      <c r="F1176" t="s">
        <v>2200</v>
      </c>
    </row>
    <row r="1177" spans="1:6" hidden="1" x14ac:dyDescent="0.25">
      <c r="A1177">
        <v>2010</v>
      </c>
      <c r="B1177" t="s">
        <v>2253</v>
      </c>
      <c r="C1177" t="s">
        <v>2205</v>
      </c>
      <c r="D1177" t="s">
        <v>2242</v>
      </c>
      <c r="E1177">
        <v>0.17302990651542799</v>
      </c>
      <c r="F1177" t="s">
        <v>2200</v>
      </c>
    </row>
    <row r="1178" spans="1:6" hidden="1" x14ac:dyDescent="0.25">
      <c r="A1178">
        <v>2010</v>
      </c>
      <c r="B1178" t="s">
        <v>2253</v>
      </c>
      <c r="C1178" t="s">
        <v>2205</v>
      </c>
      <c r="D1178" t="s">
        <v>2243</v>
      </c>
      <c r="E1178">
        <v>0</v>
      </c>
      <c r="F1178" t="s">
        <v>2200</v>
      </c>
    </row>
    <row r="1179" spans="1:6" hidden="1" x14ac:dyDescent="0.25">
      <c r="A1179">
        <v>2010</v>
      </c>
      <c r="B1179" t="s">
        <v>2253</v>
      </c>
      <c r="C1179" t="s">
        <v>2205</v>
      </c>
      <c r="D1179" t="s">
        <v>2244</v>
      </c>
      <c r="E1179">
        <v>6.5250000000000004</v>
      </c>
      <c r="F1179" t="s">
        <v>2200</v>
      </c>
    </row>
    <row r="1180" spans="1:6" hidden="1" x14ac:dyDescent="0.25">
      <c r="A1180">
        <v>2010</v>
      </c>
      <c r="B1180" t="s">
        <v>2253</v>
      </c>
      <c r="C1180" t="s">
        <v>2205</v>
      </c>
      <c r="D1180" t="s">
        <v>2245</v>
      </c>
      <c r="E1180">
        <v>4.9578779983789296</v>
      </c>
      <c r="F1180" t="s">
        <v>2200</v>
      </c>
    </row>
    <row r="1181" spans="1:6" hidden="1" x14ac:dyDescent="0.25">
      <c r="A1181">
        <v>2010</v>
      </c>
      <c r="B1181" t="s">
        <v>2253</v>
      </c>
      <c r="C1181" t="s">
        <v>2205</v>
      </c>
      <c r="D1181" t="s">
        <v>2246</v>
      </c>
      <c r="E1181">
        <v>2.8214183464343501</v>
      </c>
      <c r="F1181" t="s">
        <v>2200</v>
      </c>
    </row>
    <row r="1182" spans="1:6" hidden="1" x14ac:dyDescent="0.25">
      <c r="A1182">
        <v>2010</v>
      </c>
      <c r="B1182" t="s">
        <v>2253</v>
      </c>
      <c r="C1182" t="s">
        <v>2205</v>
      </c>
      <c r="D1182" t="s">
        <v>2247</v>
      </c>
      <c r="E1182">
        <v>2.5036329794538101</v>
      </c>
      <c r="F1182" t="s">
        <v>2200</v>
      </c>
    </row>
    <row r="1183" spans="1:6" hidden="1" x14ac:dyDescent="0.25">
      <c r="A1183">
        <v>2010</v>
      </c>
      <c r="B1183" t="s">
        <v>2253</v>
      </c>
      <c r="C1183" t="s">
        <v>2205</v>
      </c>
      <c r="D1183" t="s">
        <v>2248</v>
      </c>
      <c r="E1183">
        <v>10.385697296161799</v>
      </c>
      <c r="F1183" t="s">
        <v>2200</v>
      </c>
    </row>
    <row r="1184" spans="1:6" hidden="1" x14ac:dyDescent="0.25">
      <c r="A1184">
        <v>2010</v>
      </c>
      <c r="B1184" t="s">
        <v>2253</v>
      </c>
      <c r="C1184" t="s">
        <v>2206</v>
      </c>
      <c r="D1184" t="s">
        <v>2236</v>
      </c>
      <c r="E1184">
        <v>4.0711789520424899</v>
      </c>
      <c r="F1184" t="s">
        <v>2200</v>
      </c>
    </row>
    <row r="1185" spans="1:6" hidden="1" x14ac:dyDescent="0.25">
      <c r="A1185">
        <v>2010</v>
      </c>
      <c r="B1185" t="s">
        <v>2253</v>
      </c>
      <c r="C1185" t="s">
        <v>2206</v>
      </c>
      <c r="D1185" t="s">
        <v>2237</v>
      </c>
      <c r="E1185">
        <v>33.613647513439801</v>
      </c>
      <c r="F1185" t="s">
        <v>2200</v>
      </c>
    </row>
    <row r="1186" spans="1:6" hidden="1" x14ac:dyDescent="0.25">
      <c r="A1186">
        <v>2010</v>
      </c>
      <c r="B1186" t="s">
        <v>2253</v>
      </c>
      <c r="C1186" t="s">
        <v>2206</v>
      </c>
      <c r="D1186" t="s">
        <v>2238</v>
      </c>
      <c r="E1186">
        <v>7.7652205544134096</v>
      </c>
      <c r="F1186" t="s">
        <v>2200</v>
      </c>
    </row>
    <row r="1187" spans="1:6" hidden="1" x14ac:dyDescent="0.25">
      <c r="A1187">
        <v>2010</v>
      </c>
      <c r="B1187" t="s">
        <v>2253</v>
      </c>
      <c r="C1187" t="s">
        <v>2206</v>
      </c>
      <c r="D1187" t="s">
        <v>2239</v>
      </c>
      <c r="E1187">
        <v>0</v>
      </c>
      <c r="F1187" t="s">
        <v>2200</v>
      </c>
    </row>
    <row r="1188" spans="1:6" hidden="1" x14ac:dyDescent="0.25">
      <c r="A1188">
        <v>2010</v>
      </c>
      <c r="B1188" t="s">
        <v>2253</v>
      </c>
      <c r="C1188" t="s">
        <v>2206</v>
      </c>
      <c r="D1188" t="s">
        <v>2240</v>
      </c>
      <c r="E1188">
        <v>3.2525393678686898</v>
      </c>
      <c r="F1188" t="s">
        <v>2200</v>
      </c>
    </row>
    <row r="1189" spans="1:6" hidden="1" x14ac:dyDescent="0.25">
      <c r="A1189">
        <v>2010</v>
      </c>
      <c r="B1189" t="s">
        <v>2253</v>
      </c>
      <c r="C1189" t="s">
        <v>2206</v>
      </c>
      <c r="D1189" t="s">
        <v>2241</v>
      </c>
      <c r="E1189">
        <v>4.2513435632173504</v>
      </c>
      <c r="F1189" t="s">
        <v>2200</v>
      </c>
    </row>
    <row r="1190" spans="1:6" hidden="1" x14ac:dyDescent="0.25">
      <c r="A1190">
        <v>2010</v>
      </c>
      <c r="B1190" t="s">
        <v>2253</v>
      </c>
      <c r="C1190" t="s">
        <v>2206</v>
      </c>
      <c r="D1190" t="s">
        <v>2242</v>
      </c>
      <c r="E1190" s="184">
        <v>5.5171223739208597E-3</v>
      </c>
      <c r="F1190" t="s">
        <v>2200</v>
      </c>
    </row>
    <row r="1191" spans="1:6" hidden="1" x14ac:dyDescent="0.25">
      <c r="A1191">
        <v>2010</v>
      </c>
      <c r="B1191" t="s">
        <v>2253</v>
      </c>
      <c r="C1191" t="s">
        <v>2206</v>
      </c>
      <c r="D1191" t="s">
        <v>2243</v>
      </c>
      <c r="E1191">
        <v>0</v>
      </c>
      <c r="F1191" t="s">
        <v>2200</v>
      </c>
    </row>
    <row r="1192" spans="1:6" hidden="1" x14ac:dyDescent="0.25">
      <c r="A1192">
        <v>2010</v>
      </c>
      <c r="B1192" t="s">
        <v>2253</v>
      </c>
      <c r="C1192" t="s">
        <v>2206</v>
      </c>
      <c r="D1192" t="s">
        <v>2244</v>
      </c>
      <c r="E1192">
        <v>6.5250000000000004</v>
      </c>
      <c r="F1192" t="s">
        <v>2200</v>
      </c>
    </row>
    <row r="1193" spans="1:6" hidden="1" x14ac:dyDescent="0.25">
      <c r="A1193">
        <v>2010</v>
      </c>
      <c r="B1193" t="s">
        <v>2253</v>
      </c>
      <c r="C1193" t="s">
        <v>2206</v>
      </c>
      <c r="D1193" t="s">
        <v>2245</v>
      </c>
      <c r="E1193">
        <v>0</v>
      </c>
      <c r="F1193" t="s">
        <v>2200</v>
      </c>
    </row>
    <row r="1194" spans="1:6" hidden="1" x14ac:dyDescent="0.25">
      <c r="A1194">
        <v>2010</v>
      </c>
      <c r="B1194" t="s">
        <v>2253</v>
      </c>
      <c r="C1194" t="s">
        <v>2206</v>
      </c>
      <c r="D1194" t="s">
        <v>2246</v>
      </c>
      <c r="E1194">
        <v>2.78162382875579</v>
      </c>
      <c r="F1194" t="s">
        <v>2200</v>
      </c>
    </row>
    <row r="1195" spans="1:6" hidden="1" x14ac:dyDescent="0.25">
      <c r="A1195">
        <v>2010</v>
      </c>
      <c r="B1195" t="s">
        <v>2253</v>
      </c>
      <c r="C1195" t="s">
        <v>2206</v>
      </c>
      <c r="D1195" t="s">
        <v>2247</v>
      </c>
      <c r="E1195">
        <v>2.15861310656123</v>
      </c>
      <c r="F1195" t="s">
        <v>2200</v>
      </c>
    </row>
    <row r="1196" spans="1:6" hidden="1" x14ac:dyDescent="0.25">
      <c r="A1196">
        <v>2010</v>
      </c>
      <c r="B1196" t="s">
        <v>2253</v>
      </c>
      <c r="C1196" t="s">
        <v>2206</v>
      </c>
      <c r="D1196" t="s">
        <v>2248</v>
      </c>
      <c r="E1196">
        <v>0</v>
      </c>
      <c r="F1196" t="s">
        <v>2200</v>
      </c>
    </row>
    <row r="1197" spans="1:6" hidden="1" x14ac:dyDescent="0.25">
      <c r="A1197">
        <v>2010</v>
      </c>
      <c r="B1197" t="s">
        <v>2253</v>
      </c>
      <c r="C1197" t="s">
        <v>2207</v>
      </c>
      <c r="D1197" t="s">
        <v>2236</v>
      </c>
      <c r="E1197">
        <v>4.8518539276639698</v>
      </c>
      <c r="F1197" t="s">
        <v>2200</v>
      </c>
    </row>
    <row r="1198" spans="1:6" hidden="1" x14ac:dyDescent="0.25">
      <c r="A1198">
        <v>2010</v>
      </c>
      <c r="B1198" t="s">
        <v>2253</v>
      </c>
      <c r="C1198" t="s">
        <v>2207</v>
      </c>
      <c r="D1198" t="s">
        <v>2237</v>
      </c>
      <c r="E1198">
        <v>11.281820279460399</v>
      </c>
      <c r="F1198" t="s">
        <v>2200</v>
      </c>
    </row>
    <row r="1199" spans="1:6" hidden="1" x14ac:dyDescent="0.25">
      <c r="A1199">
        <v>2010</v>
      </c>
      <c r="B1199" t="s">
        <v>2253</v>
      </c>
      <c r="C1199" t="s">
        <v>2207</v>
      </c>
      <c r="D1199" t="s">
        <v>2238</v>
      </c>
      <c r="E1199">
        <v>3.66335939179368</v>
      </c>
      <c r="F1199" t="s">
        <v>2200</v>
      </c>
    </row>
    <row r="1200" spans="1:6" hidden="1" x14ac:dyDescent="0.25">
      <c r="A1200">
        <v>2010</v>
      </c>
      <c r="B1200" t="s">
        <v>2253</v>
      </c>
      <c r="C1200" t="s">
        <v>2207</v>
      </c>
      <c r="D1200" t="s">
        <v>2239</v>
      </c>
      <c r="E1200">
        <v>5.8447939700419003</v>
      </c>
      <c r="F1200" t="s">
        <v>2200</v>
      </c>
    </row>
    <row r="1201" spans="1:6" hidden="1" x14ac:dyDescent="0.25">
      <c r="A1201">
        <v>2010</v>
      </c>
      <c r="B1201" t="s">
        <v>2253</v>
      </c>
      <c r="C1201" t="s">
        <v>2207</v>
      </c>
      <c r="D1201" t="s">
        <v>2240</v>
      </c>
      <c r="E1201">
        <v>3.3268932915496601</v>
      </c>
      <c r="F1201" t="s">
        <v>2200</v>
      </c>
    </row>
    <row r="1202" spans="1:6" hidden="1" x14ac:dyDescent="0.25">
      <c r="A1202">
        <v>2010</v>
      </c>
      <c r="B1202" t="s">
        <v>2253</v>
      </c>
      <c r="C1202" t="s">
        <v>2207</v>
      </c>
      <c r="D1202" t="s">
        <v>2241</v>
      </c>
      <c r="E1202">
        <v>3.7313001701868198</v>
      </c>
      <c r="F1202" t="s">
        <v>2200</v>
      </c>
    </row>
    <row r="1203" spans="1:6" hidden="1" x14ac:dyDescent="0.25">
      <c r="A1203">
        <v>2010</v>
      </c>
      <c r="B1203" t="s">
        <v>2253</v>
      </c>
      <c r="C1203" t="s">
        <v>2207</v>
      </c>
      <c r="D1203" t="s">
        <v>2242</v>
      </c>
      <c r="E1203" s="184">
        <v>3.19091475895621E-4</v>
      </c>
      <c r="F1203" t="s">
        <v>2200</v>
      </c>
    </row>
    <row r="1204" spans="1:6" hidden="1" x14ac:dyDescent="0.25">
      <c r="A1204">
        <v>2010</v>
      </c>
      <c r="B1204" t="s">
        <v>2253</v>
      </c>
      <c r="C1204" t="s">
        <v>2207</v>
      </c>
      <c r="D1204" t="s">
        <v>2243</v>
      </c>
      <c r="E1204">
        <v>18.769236654284999</v>
      </c>
      <c r="F1204" t="s">
        <v>2200</v>
      </c>
    </row>
    <row r="1205" spans="1:6" hidden="1" x14ac:dyDescent="0.25">
      <c r="A1205">
        <v>2010</v>
      </c>
      <c r="B1205" t="s">
        <v>2253</v>
      </c>
      <c r="C1205" t="s">
        <v>2207</v>
      </c>
      <c r="D1205" t="s">
        <v>2244</v>
      </c>
      <c r="E1205">
        <v>6.5250000000000004</v>
      </c>
      <c r="F1205" t="s">
        <v>2200</v>
      </c>
    </row>
    <row r="1206" spans="1:6" hidden="1" x14ac:dyDescent="0.25">
      <c r="A1206">
        <v>2010</v>
      </c>
      <c r="B1206" t="s">
        <v>2253</v>
      </c>
      <c r="C1206" t="s">
        <v>2207</v>
      </c>
      <c r="D1206" t="s">
        <v>2245</v>
      </c>
      <c r="E1206">
        <v>4.7474876666037602</v>
      </c>
      <c r="F1206" t="s">
        <v>2200</v>
      </c>
    </row>
    <row r="1207" spans="1:6" hidden="1" x14ac:dyDescent="0.25">
      <c r="A1207">
        <v>2010</v>
      </c>
      <c r="B1207" t="s">
        <v>2253</v>
      </c>
      <c r="C1207" t="s">
        <v>2207</v>
      </c>
      <c r="D1207" t="s">
        <v>2246</v>
      </c>
      <c r="E1207">
        <v>3.00938997804435</v>
      </c>
      <c r="F1207" t="s">
        <v>2200</v>
      </c>
    </row>
    <row r="1208" spans="1:6" hidden="1" x14ac:dyDescent="0.25">
      <c r="A1208">
        <v>2010</v>
      </c>
      <c r="B1208" t="s">
        <v>2253</v>
      </c>
      <c r="C1208" t="s">
        <v>2207</v>
      </c>
      <c r="D1208" t="s">
        <v>2247</v>
      </c>
      <c r="E1208">
        <v>1.9768743219769001</v>
      </c>
      <c r="F1208" t="s">
        <v>2200</v>
      </c>
    </row>
    <row r="1209" spans="1:6" hidden="1" x14ac:dyDescent="0.25">
      <c r="A1209">
        <v>2010</v>
      </c>
      <c r="B1209" t="s">
        <v>2253</v>
      </c>
      <c r="C1209" t="s">
        <v>2207</v>
      </c>
      <c r="D1209" t="s">
        <v>2248</v>
      </c>
      <c r="E1209">
        <v>10.0198251397638</v>
      </c>
      <c r="F1209" t="s">
        <v>2200</v>
      </c>
    </row>
    <row r="1210" spans="1:6" hidden="1" x14ac:dyDescent="0.25">
      <c r="A1210">
        <v>2010</v>
      </c>
      <c r="B1210" t="s">
        <v>2253</v>
      </c>
      <c r="C1210" t="s">
        <v>2208</v>
      </c>
      <c r="D1210" t="s">
        <v>2236</v>
      </c>
      <c r="E1210">
        <v>4.6637277357956899</v>
      </c>
      <c r="F1210" t="s">
        <v>2200</v>
      </c>
    </row>
    <row r="1211" spans="1:6" hidden="1" x14ac:dyDescent="0.25">
      <c r="A1211">
        <v>2010</v>
      </c>
      <c r="B1211" t="s">
        <v>2253</v>
      </c>
      <c r="C1211" t="s">
        <v>2208</v>
      </c>
      <c r="D1211" t="s">
        <v>2237</v>
      </c>
      <c r="E1211">
        <v>13.568641424721299</v>
      </c>
      <c r="F1211" t="s">
        <v>2200</v>
      </c>
    </row>
    <row r="1212" spans="1:6" hidden="1" x14ac:dyDescent="0.25">
      <c r="A1212">
        <v>2010</v>
      </c>
      <c r="B1212" t="s">
        <v>2253</v>
      </c>
      <c r="C1212" t="s">
        <v>2208</v>
      </c>
      <c r="D1212" t="s">
        <v>2238</v>
      </c>
      <c r="E1212">
        <v>3.7304316623831002</v>
      </c>
      <c r="F1212" t="s">
        <v>2200</v>
      </c>
    </row>
    <row r="1213" spans="1:6" hidden="1" x14ac:dyDescent="0.25">
      <c r="A1213">
        <v>2010</v>
      </c>
      <c r="B1213" t="s">
        <v>2253</v>
      </c>
      <c r="C1213" t="s">
        <v>2208</v>
      </c>
      <c r="D1213" t="s">
        <v>2239</v>
      </c>
      <c r="E1213">
        <v>6.2054552488793604</v>
      </c>
      <c r="F1213" t="s">
        <v>2200</v>
      </c>
    </row>
    <row r="1214" spans="1:6" hidden="1" x14ac:dyDescent="0.25">
      <c r="A1214">
        <v>2010</v>
      </c>
      <c r="B1214" t="s">
        <v>2253</v>
      </c>
      <c r="C1214" t="s">
        <v>2208</v>
      </c>
      <c r="D1214" t="s">
        <v>2240</v>
      </c>
      <c r="E1214">
        <v>3.5211407669047499</v>
      </c>
      <c r="F1214" t="s">
        <v>2200</v>
      </c>
    </row>
    <row r="1215" spans="1:6" hidden="1" x14ac:dyDescent="0.25">
      <c r="A1215">
        <v>2010</v>
      </c>
      <c r="B1215" t="s">
        <v>2253</v>
      </c>
      <c r="C1215" t="s">
        <v>2208</v>
      </c>
      <c r="D1215" t="s">
        <v>2241</v>
      </c>
      <c r="E1215">
        <v>5.8884459493416701</v>
      </c>
      <c r="F1215" t="s">
        <v>2200</v>
      </c>
    </row>
    <row r="1216" spans="1:6" hidden="1" x14ac:dyDescent="0.25">
      <c r="A1216">
        <v>2010</v>
      </c>
      <c r="B1216" t="s">
        <v>2253</v>
      </c>
      <c r="C1216" t="s">
        <v>2208</v>
      </c>
      <c r="D1216" t="s">
        <v>2242</v>
      </c>
      <c r="E1216" s="184">
        <v>6.8025638383179099E-2</v>
      </c>
      <c r="F1216" t="s">
        <v>2200</v>
      </c>
    </row>
    <row r="1217" spans="1:6" hidden="1" x14ac:dyDescent="0.25">
      <c r="A1217">
        <v>2010</v>
      </c>
      <c r="B1217" t="s">
        <v>2253</v>
      </c>
      <c r="C1217" t="s">
        <v>2208</v>
      </c>
      <c r="D1217" t="s">
        <v>2243</v>
      </c>
      <c r="E1217">
        <v>20.459094318337101</v>
      </c>
      <c r="F1217" t="s">
        <v>2200</v>
      </c>
    </row>
    <row r="1218" spans="1:6" hidden="1" x14ac:dyDescent="0.25">
      <c r="A1218">
        <v>2010</v>
      </c>
      <c r="B1218" t="s">
        <v>2253</v>
      </c>
      <c r="C1218" t="s">
        <v>2208</v>
      </c>
      <c r="D1218" t="s">
        <v>2244</v>
      </c>
      <c r="E1218">
        <v>6.5250000000000004</v>
      </c>
      <c r="F1218" t="s">
        <v>2200</v>
      </c>
    </row>
    <row r="1219" spans="1:6" hidden="1" x14ac:dyDescent="0.25">
      <c r="A1219">
        <v>2010</v>
      </c>
      <c r="B1219" t="s">
        <v>2253</v>
      </c>
      <c r="C1219" t="s">
        <v>2208</v>
      </c>
      <c r="D1219" t="s">
        <v>2245</v>
      </c>
      <c r="E1219">
        <v>5.0326371633100102</v>
      </c>
      <c r="F1219" t="s">
        <v>2200</v>
      </c>
    </row>
    <row r="1220" spans="1:6" hidden="1" x14ac:dyDescent="0.25">
      <c r="A1220">
        <v>2010</v>
      </c>
      <c r="B1220" t="s">
        <v>2253</v>
      </c>
      <c r="C1220" t="s">
        <v>2208</v>
      </c>
      <c r="D1220" t="s">
        <v>2246</v>
      </c>
      <c r="E1220">
        <v>3.4906586236515902</v>
      </c>
      <c r="F1220" t="s">
        <v>2200</v>
      </c>
    </row>
    <row r="1221" spans="1:6" hidden="1" x14ac:dyDescent="0.25">
      <c r="A1221">
        <v>2010</v>
      </c>
      <c r="B1221" t="s">
        <v>2253</v>
      </c>
      <c r="C1221" t="s">
        <v>2208</v>
      </c>
      <c r="D1221" t="s">
        <v>2247</v>
      </c>
      <c r="E1221">
        <v>2.5138573535222601</v>
      </c>
      <c r="F1221" t="s">
        <v>2200</v>
      </c>
    </row>
    <row r="1222" spans="1:6" hidden="1" x14ac:dyDescent="0.25">
      <c r="A1222">
        <v>2010</v>
      </c>
      <c r="B1222" t="s">
        <v>2253</v>
      </c>
      <c r="C1222" t="s">
        <v>2208</v>
      </c>
      <c r="D1222" t="s">
        <v>2248</v>
      </c>
      <c r="E1222">
        <v>9.9396048859080395</v>
      </c>
      <c r="F1222" t="s">
        <v>2200</v>
      </c>
    </row>
    <row r="1223" spans="1:6" hidden="1" x14ac:dyDescent="0.25">
      <c r="A1223">
        <v>2010</v>
      </c>
      <c r="B1223" t="s">
        <v>2253</v>
      </c>
      <c r="C1223" t="s">
        <v>2209</v>
      </c>
      <c r="D1223" t="s">
        <v>2236</v>
      </c>
      <c r="E1223">
        <v>5.3819743902980699</v>
      </c>
      <c r="F1223" t="s">
        <v>2200</v>
      </c>
    </row>
    <row r="1224" spans="1:6" hidden="1" x14ac:dyDescent="0.25">
      <c r="A1224">
        <v>2010</v>
      </c>
      <c r="B1224" t="s">
        <v>2253</v>
      </c>
      <c r="C1224" t="s">
        <v>2209</v>
      </c>
      <c r="D1224" t="s">
        <v>2237</v>
      </c>
      <c r="E1224">
        <v>13.3044642606131</v>
      </c>
      <c r="F1224" t="s">
        <v>2200</v>
      </c>
    </row>
    <row r="1225" spans="1:6" hidden="1" x14ac:dyDescent="0.25">
      <c r="A1225">
        <v>2010</v>
      </c>
      <c r="B1225" t="s">
        <v>2253</v>
      </c>
      <c r="C1225" t="s">
        <v>2209</v>
      </c>
      <c r="D1225" t="s">
        <v>2238</v>
      </c>
      <c r="E1225">
        <v>5.2892617675841702</v>
      </c>
      <c r="F1225" t="s">
        <v>2200</v>
      </c>
    </row>
    <row r="1226" spans="1:6" hidden="1" x14ac:dyDescent="0.25">
      <c r="A1226">
        <v>2010</v>
      </c>
      <c r="B1226" t="s">
        <v>2253</v>
      </c>
      <c r="C1226" t="s">
        <v>2209</v>
      </c>
      <c r="D1226" t="s">
        <v>2239</v>
      </c>
      <c r="E1226">
        <v>5.1322243080485901</v>
      </c>
      <c r="F1226" t="s">
        <v>2200</v>
      </c>
    </row>
    <row r="1227" spans="1:6" hidden="1" x14ac:dyDescent="0.25">
      <c r="A1227">
        <v>2010</v>
      </c>
      <c r="B1227" t="s">
        <v>2253</v>
      </c>
      <c r="C1227" t="s">
        <v>2209</v>
      </c>
      <c r="D1227" t="s">
        <v>2240</v>
      </c>
      <c r="E1227">
        <v>3.13880483300253</v>
      </c>
      <c r="F1227" t="s">
        <v>2200</v>
      </c>
    </row>
    <row r="1228" spans="1:6" hidden="1" x14ac:dyDescent="0.25">
      <c r="A1228">
        <v>2010</v>
      </c>
      <c r="B1228" t="s">
        <v>2253</v>
      </c>
      <c r="C1228" t="s">
        <v>2209</v>
      </c>
      <c r="D1228" t="s">
        <v>2241</v>
      </c>
      <c r="E1228">
        <v>6.9958093430515502</v>
      </c>
      <c r="F1228" t="s">
        <v>2200</v>
      </c>
    </row>
    <row r="1229" spans="1:6" hidden="1" x14ac:dyDescent="0.25">
      <c r="A1229">
        <v>2010</v>
      </c>
      <c r="B1229" t="s">
        <v>2253</v>
      </c>
      <c r="C1229" t="s">
        <v>2209</v>
      </c>
      <c r="D1229" t="s">
        <v>2242</v>
      </c>
      <c r="E1229" s="184">
        <v>3.6862849772614E-3</v>
      </c>
      <c r="F1229" t="s">
        <v>2200</v>
      </c>
    </row>
    <row r="1230" spans="1:6" hidden="1" x14ac:dyDescent="0.25">
      <c r="A1230">
        <v>2010</v>
      </c>
      <c r="B1230" t="s">
        <v>2253</v>
      </c>
      <c r="C1230" t="s">
        <v>2209</v>
      </c>
      <c r="D1230" t="s">
        <v>2243</v>
      </c>
      <c r="E1230">
        <v>21.034384971038001</v>
      </c>
      <c r="F1230" t="s">
        <v>2200</v>
      </c>
    </row>
    <row r="1231" spans="1:6" hidden="1" x14ac:dyDescent="0.25">
      <c r="A1231">
        <v>2010</v>
      </c>
      <c r="B1231" t="s">
        <v>2253</v>
      </c>
      <c r="C1231" t="s">
        <v>2209</v>
      </c>
      <c r="D1231" t="s">
        <v>2244</v>
      </c>
      <c r="E1231">
        <v>6.5250000000000004</v>
      </c>
      <c r="F1231" t="s">
        <v>2200</v>
      </c>
    </row>
    <row r="1232" spans="1:6" hidden="1" x14ac:dyDescent="0.25">
      <c r="A1232">
        <v>2010</v>
      </c>
      <c r="B1232" t="s">
        <v>2253</v>
      </c>
      <c r="C1232" t="s">
        <v>2209</v>
      </c>
      <c r="D1232" t="s">
        <v>2245</v>
      </c>
      <c r="E1232">
        <v>4.2968702163043799</v>
      </c>
      <c r="F1232" t="s">
        <v>2200</v>
      </c>
    </row>
    <row r="1233" spans="1:6" hidden="1" x14ac:dyDescent="0.25">
      <c r="A1233">
        <v>2010</v>
      </c>
      <c r="B1233" t="s">
        <v>2253</v>
      </c>
      <c r="C1233" t="s">
        <v>2209</v>
      </c>
      <c r="D1233" t="s">
        <v>2246</v>
      </c>
      <c r="E1233">
        <v>3.00290670110319</v>
      </c>
      <c r="F1233" t="s">
        <v>2200</v>
      </c>
    </row>
    <row r="1234" spans="1:6" hidden="1" x14ac:dyDescent="0.25">
      <c r="A1234">
        <v>2010</v>
      </c>
      <c r="B1234" t="s">
        <v>2253</v>
      </c>
      <c r="C1234" t="s">
        <v>2209</v>
      </c>
      <c r="D1234" t="s">
        <v>2247</v>
      </c>
      <c r="E1234">
        <v>2.4924776775422202</v>
      </c>
      <c r="F1234" t="s">
        <v>2200</v>
      </c>
    </row>
    <row r="1235" spans="1:6" hidden="1" x14ac:dyDescent="0.25">
      <c r="A1235">
        <v>2010</v>
      </c>
      <c r="B1235" t="s">
        <v>2253</v>
      </c>
      <c r="C1235" t="s">
        <v>2209</v>
      </c>
      <c r="D1235" t="s">
        <v>2248</v>
      </c>
      <c r="E1235">
        <v>8.3096663523610701</v>
      </c>
      <c r="F1235" t="s">
        <v>2200</v>
      </c>
    </row>
    <row r="1236" spans="1:6" hidden="1" x14ac:dyDescent="0.25">
      <c r="A1236">
        <v>2010</v>
      </c>
      <c r="B1236" t="s">
        <v>2253</v>
      </c>
      <c r="C1236" t="s">
        <v>2210</v>
      </c>
      <c r="D1236" t="s">
        <v>2236</v>
      </c>
      <c r="E1236">
        <v>3.09203297149541</v>
      </c>
      <c r="F1236" t="s">
        <v>2200</v>
      </c>
    </row>
    <row r="1237" spans="1:6" hidden="1" x14ac:dyDescent="0.25">
      <c r="A1237">
        <v>2010</v>
      </c>
      <c r="B1237" t="s">
        <v>2253</v>
      </c>
      <c r="C1237" t="s">
        <v>2210</v>
      </c>
      <c r="D1237" t="s">
        <v>2237</v>
      </c>
      <c r="E1237">
        <v>11.645169816927501</v>
      </c>
      <c r="F1237" t="s">
        <v>2200</v>
      </c>
    </row>
    <row r="1238" spans="1:6" hidden="1" x14ac:dyDescent="0.25">
      <c r="A1238">
        <v>2010</v>
      </c>
      <c r="B1238" t="s">
        <v>2253</v>
      </c>
      <c r="C1238" t="s">
        <v>2210</v>
      </c>
      <c r="D1238" t="s">
        <v>2238</v>
      </c>
      <c r="E1238">
        <v>7.7257092217077696</v>
      </c>
      <c r="F1238" t="s">
        <v>2200</v>
      </c>
    </row>
    <row r="1239" spans="1:6" hidden="1" x14ac:dyDescent="0.25">
      <c r="A1239">
        <v>2010</v>
      </c>
      <c r="B1239" t="s">
        <v>2253</v>
      </c>
      <c r="C1239" t="s">
        <v>2210</v>
      </c>
      <c r="D1239" t="s">
        <v>2239</v>
      </c>
      <c r="E1239">
        <v>3.2970322482627501</v>
      </c>
      <c r="F1239" t="s">
        <v>2200</v>
      </c>
    </row>
    <row r="1240" spans="1:6" hidden="1" x14ac:dyDescent="0.25">
      <c r="A1240">
        <v>2010</v>
      </c>
      <c r="B1240" t="s">
        <v>2253</v>
      </c>
      <c r="C1240" t="s">
        <v>2210</v>
      </c>
      <c r="D1240" t="s">
        <v>2240</v>
      </c>
      <c r="E1240">
        <v>3.07614328780075</v>
      </c>
      <c r="F1240" t="s">
        <v>2200</v>
      </c>
    </row>
    <row r="1241" spans="1:6" hidden="1" x14ac:dyDescent="0.25">
      <c r="A1241">
        <v>2010</v>
      </c>
      <c r="B1241" t="s">
        <v>2253</v>
      </c>
      <c r="C1241" t="s">
        <v>2210</v>
      </c>
      <c r="D1241" t="s">
        <v>2241</v>
      </c>
      <c r="E1241">
        <v>3.7685307731339601</v>
      </c>
      <c r="F1241" t="s">
        <v>2200</v>
      </c>
    </row>
    <row r="1242" spans="1:6" hidden="1" x14ac:dyDescent="0.25">
      <c r="A1242">
        <v>2010</v>
      </c>
      <c r="B1242" t="s">
        <v>2253</v>
      </c>
      <c r="C1242" t="s">
        <v>2210</v>
      </c>
      <c r="D1242" t="s">
        <v>2242</v>
      </c>
      <c r="E1242" s="184">
        <v>6.5549752003856397E-3</v>
      </c>
      <c r="F1242" t="s">
        <v>2200</v>
      </c>
    </row>
    <row r="1243" spans="1:6" hidden="1" x14ac:dyDescent="0.25">
      <c r="A1243">
        <v>2010</v>
      </c>
      <c r="B1243" t="s">
        <v>2253</v>
      </c>
      <c r="C1243" t="s">
        <v>2210</v>
      </c>
      <c r="D1243" t="s">
        <v>2243</v>
      </c>
      <c r="E1243">
        <v>0</v>
      </c>
      <c r="F1243" t="s">
        <v>2200</v>
      </c>
    </row>
    <row r="1244" spans="1:6" hidden="1" x14ac:dyDescent="0.25">
      <c r="A1244">
        <v>2010</v>
      </c>
      <c r="B1244" t="s">
        <v>2253</v>
      </c>
      <c r="C1244" t="s">
        <v>2210</v>
      </c>
      <c r="D1244" t="s">
        <v>2244</v>
      </c>
      <c r="E1244">
        <v>6.5250000000000004</v>
      </c>
      <c r="F1244" t="s">
        <v>2200</v>
      </c>
    </row>
    <row r="1245" spans="1:6" hidden="1" x14ac:dyDescent="0.25">
      <c r="A1245">
        <v>2010</v>
      </c>
      <c r="B1245" t="s">
        <v>2253</v>
      </c>
      <c r="C1245" t="s">
        <v>2210</v>
      </c>
      <c r="D1245" t="s">
        <v>2245</v>
      </c>
      <c r="E1245">
        <v>4.3198341983712796</v>
      </c>
      <c r="F1245" t="s">
        <v>2200</v>
      </c>
    </row>
    <row r="1246" spans="1:6" hidden="1" x14ac:dyDescent="0.25">
      <c r="A1246">
        <v>2010</v>
      </c>
      <c r="B1246" t="s">
        <v>2253</v>
      </c>
      <c r="C1246" t="s">
        <v>2210</v>
      </c>
      <c r="D1246" t="s">
        <v>2246</v>
      </c>
      <c r="E1246">
        <v>2.1147980477924202</v>
      </c>
      <c r="F1246" t="s">
        <v>2200</v>
      </c>
    </row>
    <row r="1247" spans="1:6" hidden="1" x14ac:dyDescent="0.25">
      <c r="A1247">
        <v>2010</v>
      </c>
      <c r="B1247" t="s">
        <v>2253</v>
      </c>
      <c r="C1247" t="s">
        <v>2210</v>
      </c>
      <c r="D1247" t="s">
        <v>2247</v>
      </c>
      <c r="E1247">
        <v>1.9371844437868</v>
      </c>
      <c r="F1247" t="s">
        <v>2200</v>
      </c>
    </row>
    <row r="1248" spans="1:6" hidden="1" x14ac:dyDescent="0.25">
      <c r="A1248">
        <v>2010</v>
      </c>
      <c r="B1248" t="s">
        <v>2253</v>
      </c>
      <c r="C1248" t="s">
        <v>2210</v>
      </c>
      <c r="D1248" t="s">
        <v>2248</v>
      </c>
      <c r="E1248">
        <v>4.2620537075602503</v>
      </c>
      <c r="F1248" t="s">
        <v>2200</v>
      </c>
    </row>
    <row r="1249" spans="1:6" hidden="1" x14ac:dyDescent="0.25">
      <c r="A1249">
        <v>2010</v>
      </c>
      <c r="B1249" t="s">
        <v>2253</v>
      </c>
      <c r="C1249" t="s">
        <v>2211</v>
      </c>
      <c r="D1249" t="s">
        <v>2236</v>
      </c>
      <c r="E1249">
        <v>4.7834025289921396</v>
      </c>
      <c r="F1249" t="s">
        <v>2200</v>
      </c>
    </row>
    <row r="1250" spans="1:6" hidden="1" x14ac:dyDescent="0.25">
      <c r="A1250">
        <v>2010</v>
      </c>
      <c r="B1250" t="s">
        <v>2253</v>
      </c>
      <c r="C1250" t="s">
        <v>2211</v>
      </c>
      <c r="D1250" t="s">
        <v>2237</v>
      </c>
      <c r="E1250">
        <v>19.3530797055943</v>
      </c>
      <c r="F1250" t="s">
        <v>2200</v>
      </c>
    </row>
    <row r="1251" spans="1:6" hidden="1" x14ac:dyDescent="0.25">
      <c r="A1251">
        <v>2010</v>
      </c>
      <c r="B1251" t="s">
        <v>2253</v>
      </c>
      <c r="C1251" t="s">
        <v>2211</v>
      </c>
      <c r="D1251" t="s">
        <v>2238</v>
      </c>
      <c r="E1251">
        <v>3.6960761704180398</v>
      </c>
      <c r="F1251" t="s">
        <v>2200</v>
      </c>
    </row>
    <row r="1252" spans="1:6" hidden="1" x14ac:dyDescent="0.25">
      <c r="A1252">
        <v>2010</v>
      </c>
      <c r="B1252" t="s">
        <v>2253</v>
      </c>
      <c r="C1252" t="s">
        <v>2211</v>
      </c>
      <c r="D1252" t="s">
        <v>2239</v>
      </c>
      <c r="E1252">
        <v>5.5255809409253196</v>
      </c>
      <c r="F1252" t="s">
        <v>2200</v>
      </c>
    </row>
    <row r="1253" spans="1:6" hidden="1" x14ac:dyDescent="0.25">
      <c r="A1253">
        <v>2010</v>
      </c>
      <c r="B1253" t="s">
        <v>2253</v>
      </c>
      <c r="C1253" t="s">
        <v>2211</v>
      </c>
      <c r="D1253" t="s">
        <v>2240</v>
      </c>
      <c r="E1253">
        <v>3.2525393678686898</v>
      </c>
      <c r="F1253" t="s">
        <v>2200</v>
      </c>
    </row>
    <row r="1254" spans="1:6" hidden="1" x14ac:dyDescent="0.25">
      <c r="A1254">
        <v>2010</v>
      </c>
      <c r="B1254" t="s">
        <v>2253</v>
      </c>
      <c r="C1254" t="s">
        <v>2211</v>
      </c>
      <c r="D1254" t="s">
        <v>2241</v>
      </c>
      <c r="E1254">
        <v>4.2724389804084497</v>
      </c>
      <c r="F1254" t="s">
        <v>2200</v>
      </c>
    </row>
    <row r="1255" spans="1:6" hidden="1" x14ac:dyDescent="0.25">
      <c r="A1255">
        <v>2010</v>
      </c>
      <c r="B1255" t="s">
        <v>2253</v>
      </c>
      <c r="C1255" t="s">
        <v>2211</v>
      </c>
      <c r="D1255" t="s">
        <v>2242</v>
      </c>
      <c r="E1255" s="184">
        <v>8.4449005908455194E-2</v>
      </c>
      <c r="F1255" t="s">
        <v>2200</v>
      </c>
    </row>
    <row r="1256" spans="1:6" hidden="1" x14ac:dyDescent="0.25">
      <c r="A1256">
        <v>2010</v>
      </c>
      <c r="B1256" t="s">
        <v>2253</v>
      </c>
      <c r="C1256" t="s">
        <v>2211</v>
      </c>
      <c r="D1256" t="s">
        <v>2243</v>
      </c>
      <c r="E1256">
        <v>20.551231072583999</v>
      </c>
      <c r="F1256" t="s">
        <v>2200</v>
      </c>
    </row>
    <row r="1257" spans="1:6" hidden="1" x14ac:dyDescent="0.25">
      <c r="A1257">
        <v>2010</v>
      </c>
      <c r="B1257" t="s">
        <v>2253</v>
      </c>
      <c r="C1257" t="s">
        <v>2211</v>
      </c>
      <c r="D1257" t="s">
        <v>2244</v>
      </c>
      <c r="E1257">
        <v>0</v>
      </c>
      <c r="F1257" t="s">
        <v>2200</v>
      </c>
    </row>
    <row r="1258" spans="1:6" hidden="1" x14ac:dyDescent="0.25">
      <c r="A1258">
        <v>2010</v>
      </c>
      <c r="B1258" t="s">
        <v>2253</v>
      </c>
      <c r="C1258" t="s">
        <v>2211</v>
      </c>
      <c r="D1258" t="s">
        <v>2245</v>
      </c>
      <c r="E1258">
        <v>4.6023678746944601</v>
      </c>
      <c r="F1258" t="s">
        <v>2200</v>
      </c>
    </row>
    <row r="1259" spans="1:6" hidden="1" x14ac:dyDescent="0.25">
      <c r="A1259">
        <v>2010</v>
      </c>
      <c r="B1259" t="s">
        <v>2253</v>
      </c>
      <c r="C1259" t="s">
        <v>2211</v>
      </c>
      <c r="D1259" t="s">
        <v>2246</v>
      </c>
      <c r="E1259">
        <v>2.78162382875579</v>
      </c>
      <c r="F1259" t="s">
        <v>2200</v>
      </c>
    </row>
    <row r="1260" spans="1:6" hidden="1" x14ac:dyDescent="0.25">
      <c r="A1260">
        <v>2010</v>
      </c>
      <c r="B1260" t="s">
        <v>2253</v>
      </c>
      <c r="C1260" t="s">
        <v>2211</v>
      </c>
      <c r="D1260" t="s">
        <v>2247</v>
      </c>
      <c r="E1260">
        <v>2.15861310656123</v>
      </c>
      <c r="F1260" t="s">
        <v>2200</v>
      </c>
    </row>
    <row r="1261" spans="1:6" hidden="1" x14ac:dyDescent="0.25">
      <c r="A1261">
        <v>2010</v>
      </c>
      <c r="B1261" t="s">
        <v>2253</v>
      </c>
      <c r="C1261" t="s">
        <v>2211</v>
      </c>
      <c r="D1261" t="s">
        <v>2248</v>
      </c>
      <c r="E1261">
        <v>9.6577889024300401</v>
      </c>
      <c r="F1261" t="s">
        <v>2200</v>
      </c>
    </row>
    <row r="1262" spans="1:6" hidden="1" x14ac:dyDescent="0.25">
      <c r="A1262">
        <v>2010</v>
      </c>
      <c r="B1262" t="s">
        <v>2253</v>
      </c>
      <c r="C1262" t="s">
        <v>2212</v>
      </c>
      <c r="D1262" t="s">
        <v>2236</v>
      </c>
      <c r="E1262">
        <v>3.7972787028351198</v>
      </c>
      <c r="F1262" t="s">
        <v>2200</v>
      </c>
    </row>
    <row r="1263" spans="1:6" hidden="1" x14ac:dyDescent="0.25">
      <c r="A1263">
        <v>2010</v>
      </c>
      <c r="B1263" t="s">
        <v>2253</v>
      </c>
      <c r="C1263" t="s">
        <v>2212</v>
      </c>
      <c r="D1263" t="s">
        <v>2237</v>
      </c>
      <c r="E1263">
        <v>14.162825463030099</v>
      </c>
      <c r="F1263" t="s">
        <v>2200</v>
      </c>
    </row>
    <row r="1264" spans="1:6" hidden="1" x14ac:dyDescent="0.25">
      <c r="A1264">
        <v>2010</v>
      </c>
      <c r="B1264" t="s">
        <v>2253</v>
      </c>
      <c r="C1264" t="s">
        <v>2212</v>
      </c>
      <c r="D1264" t="s">
        <v>2238</v>
      </c>
      <c r="E1264">
        <v>3.7104269951697701</v>
      </c>
      <c r="F1264" t="s">
        <v>2200</v>
      </c>
    </row>
    <row r="1265" spans="1:6" hidden="1" x14ac:dyDescent="0.25">
      <c r="A1265">
        <v>2010</v>
      </c>
      <c r="B1265" t="s">
        <v>2253</v>
      </c>
      <c r="C1265" t="s">
        <v>2212</v>
      </c>
      <c r="D1265" t="s">
        <v>2239</v>
      </c>
      <c r="E1265">
        <v>6.4475759620193402</v>
      </c>
      <c r="F1265" t="s">
        <v>2200</v>
      </c>
    </row>
    <row r="1266" spans="1:6" hidden="1" x14ac:dyDescent="0.25">
      <c r="A1266">
        <v>2010</v>
      </c>
      <c r="B1266" t="s">
        <v>2253</v>
      </c>
      <c r="C1266" t="s">
        <v>2212</v>
      </c>
      <c r="D1266" t="s">
        <v>2240</v>
      </c>
      <c r="E1266">
        <v>3.6591690243085599</v>
      </c>
      <c r="F1266" t="s">
        <v>2200</v>
      </c>
    </row>
    <row r="1267" spans="1:6" hidden="1" x14ac:dyDescent="0.25">
      <c r="A1267">
        <v>2010</v>
      </c>
      <c r="B1267" t="s">
        <v>2253</v>
      </c>
      <c r="C1267" t="s">
        <v>2212</v>
      </c>
      <c r="D1267" t="s">
        <v>2241</v>
      </c>
      <c r="E1267">
        <v>4.55768526635865</v>
      </c>
      <c r="F1267" t="s">
        <v>2200</v>
      </c>
    </row>
    <row r="1268" spans="1:6" hidden="1" x14ac:dyDescent="0.25">
      <c r="A1268">
        <v>2010</v>
      </c>
      <c r="B1268" t="s">
        <v>2253</v>
      </c>
      <c r="C1268" t="s">
        <v>2212</v>
      </c>
      <c r="D1268" t="s">
        <v>2242</v>
      </c>
      <c r="E1268" s="184">
        <v>2.14025120116693E-4</v>
      </c>
      <c r="F1268" t="s">
        <v>2200</v>
      </c>
    </row>
    <row r="1269" spans="1:6" hidden="1" x14ac:dyDescent="0.25">
      <c r="A1269">
        <v>2010</v>
      </c>
      <c r="B1269" t="s">
        <v>2253</v>
      </c>
      <c r="C1269" t="s">
        <v>2212</v>
      </c>
      <c r="D1269" t="s">
        <v>2243</v>
      </c>
      <c r="E1269">
        <v>20.8596372201702</v>
      </c>
      <c r="F1269" t="s">
        <v>2200</v>
      </c>
    </row>
    <row r="1270" spans="1:6" hidden="1" x14ac:dyDescent="0.25">
      <c r="A1270">
        <v>2010</v>
      </c>
      <c r="B1270" t="s">
        <v>2253</v>
      </c>
      <c r="C1270" t="s">
        <v>2212</v>
      </c>
      <c r="D1270" t="s">
        <v>2244</v>
      </c>
      <c r="E1270">
        <v>6.5250000000000004</v>
      </c>
      <c r="F1270" t="s">
        <v>2200</v>
      </c>
    </row>
    <row r="1271" spans="1:6" hidden="1" x14ac:dyDescent="0.25">
      <c r="A1271">
        <v>2010</v>
      </c>
      <c r="B1271" t="s">
        <v>2253</v>
      </c>
      <c r="C1271" t="s">
        <v>2212</v>
      </c>
      <c r="D1271" t="s">
        <v>2245</v>
      </c>
      <c r="E1271">
        <v>5.2831474115133599</v>
      </c>
      <c r="F1271" t="s">
        <v>2200</v>
      </c>
    </row>
    <row r="1272" spans="1:6" hidden="1" x14ac:dyDescent="0.25">
      <c r="A1272">
        <v>2010</v>
      </c>
      <c r="B1272" t="s">
        <v>2253</v>
      </c>
      <c r="C1272" t="s">
        <v>2212</v>
      </c>
      <c r="D1272" t="s">
        <v>2246</v>
      </c>
      <c r="E1272">
        <v>3.03026856948224</v>
      </c>
      <c r="F1272" t="s">
        <v>2200</v>
      </c>
    </row>
    <row r="1273" spans="1:6" hidden="1" x14ac:dyDescent="0.25">
      <c r="A1273">
        <v>2010</v>
      </c>
      <c r="B1273" t="s">
        <v>2253</v>
      </c>
      <c r="C1273" t="s">
        <v>2212</v>
      </c>
      <c r="D1273" t="s">
        <v>2247</v>
      </c>
      <c r="E1273">
        <v>2.6811883856766499</v>
      </c>
      <c r="F1273" t="s">
        <v>2200</v>
      </c>
    </row>
    <row r="1274" spans="1:6" hidden="1" x14ac:dyDescent="0.25">
      <c r="A1274">
        <v>2010</v>
      </c>
      <c r="B1274" t="s">
        <v>2253</v>
      </c>
      <c r="C1274" t="s">
        <v>2212</v>
      </c>
      <c r="D1274" t="s">
        <v>2248</v>
      </c>
      <c r="E1274">
        <v>11.1113735685569</v>
      </c>
      <c r="F1274" t="s">
        <v>2200</v>
      </c>
    </row>
    <row r="1275" spans="1:6" hidden="1" x14ac:dyDescent="0.25">
      <c r="A1275">
        <v>2010</v>
      </c>
      <c r="B1275" t="s">
        <v>2253</v>
      </c>
      <c r="C1275" t="s">
        <v>2213</v>
      </c>
      <c r="D1275" t="s">
        <v>2236</v>
      </c>
      <c r="E1275">
        <v>5.3991786375111204</v>
      </c>
      <c r="F1275" t="s">
        <v>2200</v>
      </c>
    </row>
    <row r="1276" spans="1:6" hidden="1" x14ac:dyDescent="0.25">
      <c r="A1276">
        <v>2010</v>
      </c>
      <c r="B1276" t="s">
        <v>2253</v>
      </c>
      <c r="C1276" t="s">
        <v>2213</v>
      </c>
      <c r="D1276" t="s">
        <v>2237</v>
      </c>
      <c r="E1276">
        <v>12.533128721906699</v>
      </c>
      <c r="F1276" t="s">
        <v>2200</v>
      </c>
    </row>
    <row r="1277" spans="1:6" hidden="1" x14ac:dyDescent="0.25">
      <c r="A1277">
        <v>2010</v>
      </c>
      <c r="B1277" t="s">
        <v>2253</v>
      </c>
      <c r="C1277" t="s">
        <v>2213</v>
      </c>
      <c r="D1277" t="s">
        <v>2238</v>
      </c>
      <c r="E1277">
        <v>3.7604921982181798</v>
      </c>
      <c r="F1277" t="s">
        <v>2200</v>
      </c>
    </row>
    <row r="1278" spans="1:6" hidden="1" x14ac:dyDescent="0.25">
      <c r="A1278">
        <v>2010</v>
      </c>
      <c r="B1278" t="s">
        <v>2253</v>
      </c>
      <c r="C1278" t="s">
        <v>2213</v>
      </c>
      <c r="D1278" t="s">
        <v>2239</v>
      </c>
      <c r="E1278">
        <v>7.0947394813588396</v>
      </c>
      <c r="F1278" t="s">
        <v>2200</v>
      </c>
    </row>
    <row r="1279" spans="1:6" hidden="1" x14ac:dyDescent="0.25">
      <c r="A1279">
        <v>2010</v>
      </c>
      <c r="B1279" t="s">
        <v>2253</v>
      </c>
      <c r="C1279" t="s">
        <v>2213</v>
      </c>
      <c r="D1279" t="s">
        <v>2240</v>
      </c>
      <c r="E1279">
        <v>3.9491676983336399</v>
      </c>
      <c r="F1279" t="s">
        <v>2200</v>
      </c>
    </row>
    <row r="1280" spans="1:6" hidden="1" x14ac:dyDescent="0.25">
      <c r="A1280">
        <v>2010</v>
      </c>
      <c r="B1280" t="s">
        <v>2253</v>
      </c>
      <c r="C1280" t="s">
        <v>2213</v>
      </c>
      <c r="D1280" t="s">
        <v>2241</v>
      </c>
      <c r="E1280">
        <v>6.1770044739691103</v>
      </c>
      <c r="F1280" t="s">
        <v>2200</v>
      </c>
    </row>
    <row r="1281" spans="1:6" hidden="1" x14ac:dyDescent="0.25">
      <c r="A1281">
        <v>2010</v>
      </c>
      <c r="B1281" t="s">
        <v>2253</v>
      </c>
      <c r="C1281" t="s">
        <v>2213</v>
      </c>
      <c r="D1281" t="s">
        <v>2242</v>
      </c>
      <c r="E1281" s="184">
        <v>5.3136090377664202E-2</v>
      </c>
      <c r="F1281" t="s">
        <v>2200</v>
      </c>
    </row>
    <row r="1282" spans="1:6" hidden="1" x14ac:dyDescent="0.25">
      <c r="A1282">
        <v>2010</v>
      </c>
      <c r="B1282" t="s">
        <v>2253</v>
      </c>
      <c r="C1282" t="s">
        <v>2213</v>
      </c>
      <c r="D1282" t="s">
        <v>2243</v>
      </c>
      <c r="E1282">
        <v>0</v>
      </c>
      <c r="F1282" t="s">
        <v>2200</v>
      </c>
    </row>
    <row r="1283" spans="1:6" hidden="1" x14ac:dyDescent="0.25">
      <c r="A1283">
        <v>2010</v>
      </c>
      <c r="B1283" t="s">
        <v>2253</v>
      </c>
      <c r="C1283" t="s">
        <v>2213</v>
      </c>
      <c r="D1283" t="s">
        <v>2244</v>
      </c>
      <c r="E1283">
        <v>6.5250000000000004</v>
      </c>
      <c r="F1283" t="s">
        <v>2200</v>
      </c>
    </row>
    <row r="1284" spans="1:6" hidden="1" x14ac:dyDescent="0.25">
      <c r="A1284">
        <v>2010</v>
      </c>
      <c r="B1284" t="s">
        <v>2253</v>
      </c>
      <c r="C1284" t="s">
        <v>2213</v>
      </c>
      <c r="D1284" t="s">
        <v>2245</v>
      </c>
      <c r="E1284">
        <v>5.7489484837116596</v>
      </c>
      <c r="F1284" t="s">
        <v>2200</v>
      </c>
    </row>
    <row r="1285" spans="1:6" hidden="1" x14ac:dyDescent="0.25">
      <c r="A1285">
        <v>2010</v>
      </c>
      <c r="B1285" t="s">
        <v>2253</v>
      </c>
      <c r="C1285" t="s">
        <v>2213</v>
      </c>
      <c r="D1285" t="s">
        <v>2246</v>
      </c>
      <c r="E1285">
        <v>2.5812043442644299</v>
      </c>
      <c r="F1285" t="s">
        <v>2200</v>
      </c>
    </row>
    <row r="1286" spans="1:6" hidden="1" x14ac:dyDescent="0.25">
      <c r="A1286">
        <v>2010</v>
      </c>
      <c r="B1286" t="s">
        <v>2253</v>
      </c>
      <c r="C1286" t="s">
        <v>2213</v>
      </c>
      <c r="D1286" t="s">
        <v>2247</v>
      </c>
      <c r="E1286">
        <v>2.00300234305739</v>
      </c>
      <c r="F1286" t="s">
        <v>2200</v>
      </c>
    </row>
    <row r="1287" spans="1:6" hidden="1" x14ac:dyDescent="0.25">
      <c r="A1287">
        <v>2010</v>
      </c>
      <c r="B1287" t="s">
        <v>2253</v>
      </c>
      <c r="C1287" t="s">
        <v>2213</v>
      </c>
      <c r="D1287" t="s">
        <v>2248</v>
      </c>
      <c r="E1287">
        <v>12.0935876350255</v>
      </c>
      <c r="F1287" t="s">
        <v>2200</v>
      </c>
    </row>
    <row r="1288" spans="1:6" hidden="1" x14ac:dyDescent="0.25">
      <c r="A1288">
        <v>2010</v>
      </c>
      <c r="B1288" t="s">
        <v>2253</v>
      </c>
      <c r="C1288" t="s">
        <v>2214</v>
      </c>
      <c r="D1288" t="s">
        <v>2236</v>
      </c>
      <c r="E1288">
        <v>2.9951844833335799</v>
      </c>
      <c r="F1288" t="s">
        <v>2200</v>
      </c>
    </row>
    <row r="1289" spans="1:6" hidden="1" x14ac:dyDescent="0.25">
      <c r="A1289">
        <v>2010</v>
      </c>
      <c r="B1289" t="s">
        <v>2253</v>
      </c>
      <c r="C1289" t="s">
        <v>2214</v>
      </c>
      <c r="D1289" t="s">
        <v>2237</v>
      </c>
      <c r="E1289">
        <v>13.4761893787585</v>
      </c>
      <c r="F1289" t="s">
        <v>2200</v>
      </c>
    </row>
    <row r="1290" spans="1:6" hidden="1" x14ac:dyDescent="0.25">
      <c r="A1290">
        <v>2010</v>
      </c>
      <c r="B1290" t="s">
        <v>2253</v>
      </c>
      <c r="C1290" t="s">
        <v>2214</v>
      </c>
      <c r="D1290" t="s">
        <v>2238</v>
      </c>
      <c r="E1290">
        <v>3.7404681786675602</v>
      </c>
      <c r="F1290" t="s">
        <v>2200</v>
      </c>
    </row>
    <row r="1291" spans="1:6" hidden="1" x14ac:dyDescent="0.25">
      <c r="A1291">
        <v>2010</v>
      </c>
      <c r="B1291" t="s">
        <v>2253</v>
      </c>
      <c r="C1291" t="s">
        <v>2214</v>
      </c>
      <c r="D1291" t="s">
        <v>2239</v>
      </c>
      <c r="E1291">
        <v>5.5912227198155096</v>
      </c>
      <c r="F1291" t="s">
        <v>2200</v>
      </c>
    </row>
    <row r="1292" spans="1:6" hidden="1" x14ac:dyDescent="0.25">
      <c r="A1292">
        <v>2010</v>
      </c>
      <c r="B1292" t="s">
        <v>2253</v>
      </c>
      <c r="C1292" t="s">
        <v>2214</v>
      </c>
      <c r="D1292" t="s">
        <v>2240</v>
      </c>
      <c r="E1292">
        <v>3.3444197304384198</v>
      </c>
      <c r="F1292" t="s">
        <v>2200</v>
      </c>
    </row>
    <row r="1293" spans="1:6" hidden="1" x14ac:dyDescent="0.25">
      <c r="A1293">
        <v>2010</v>
      </c>
      <c r="B1293" t="s">
        <v>2253</v>
      </c>
      <c r="C1293" t="s">
        <v>2214</v>
      </c>
      <c r="D1293" t="s">
        <v>2241</v>
      </c>
      <c r="E1293">
        <v>6.3011424781430403</v>
      </c>
      <c r="F1293" t="s">
        <v>2200</v>
      </c>
    </row>
    <row r="1294" spans="1:6" hidden="1" x14ac:dyDescent="0.25">
      <c r="A1294">
        <v>2010</v>
      </c>
      <c r="B1294" t="s">
        <v>2253</v>
      </c>
      <c r="C1294" t="s">
        <v>2214</v>
      </c>
      <c r="D1294" t="s">
        <v>2242</v>
      </c>
      <c r="E1294" s="184">
        <v>7.7198386244814399E-2</v>
      </c>
      <c r="F1294" t="s">
        <v>2200</v>
      </c>
    </row>
    <row r="1295" spans="1:6" hidden="1" x14ac:dyDescent="0.25">
      <c r="A1295">
        <v>2010</v>
      </c>
      <c r="B1295" t="s">
        <v>2253</v>
      </c>
      <c r="C1295" t="s">
        <v>2214</v>
      </c>
      <c r="D1295" t="s">
        <v>2243</v>
      </c>
      <c r="E1295">
        <v>20.516978765414301</v>
      </c>
      <c r="F1295" t="s">
        <v>2200</v>
      </c>
    </row>
    <row r="1296" spans="1:6" hidden="1" x14ac:dyDescent="0.25">
      <c r="A1296">
        <v>2010</v>
      </c>
      <c r="B1296" t="s">
        <v>2253</v>
      </c>
      <c r="C1296" t="s">
        <v>2214</v>
      </c>
      <c r="D1296" t="s">
        <v>2244</v>
      </c>
      <c r="E1296">
        <v>6.5250000000000004</v>
      </c>
      <c r="F1296" t="s">
        <v>2200</v>
      </c>
    </row>
    <row r="1297" spans="1:6" hidden="1" x14ac:dyDescent="0.25">
      <c r="A1297">
        <v>2010</v>
      </c>
      <c r="B1297" t="s">
        <v>2253</v>
      </c>
      <c r="C1297" t="s">
        <v>2214</v>
      </c>
      <c r="D1297" t="s">
        <v>2245</v>
      </c>
      <c r="E1297">
        <v>4.7299783841223899</v>
      </c>
      <c r="F1297" t="s">
        <v>2200</v>
      </c>
    </row>
    <row r="1298" spans="1:6" hidden="1" x14ac:dyDescent="0.25">
      <c r="A1298">
        <v>2010</v>
      </c>
      <c r="B1298" t="s">
        <v>2253</v>
      </c>
      <c r="C1298" t="s">
        <v>2214</v>
      </c>
      <c r="D1298" t="s">
        <v>2246</v>
      </c>
      <c r="E1298">
        <v>3.1317038432821001</v>
      </c>
      <c r="F1298" t="s">
        <v>2200</v>
      </c>
    </row>
    <row r="1299" spans="1:6" hidden="1" x14ac:dyDescent="0.25">
      <c r="A1299">
        <v>2010</v>
      </c>
      <c r="B1299" t="s">
        <v>2253</v>
      </c>
      <c r="C1299" t="s">
        <v>2214</v>
      </c>
      <c r="D1299" t="s">
        <v>2247</v>
      </c>
      <c r="E1299">
        <v>2.3559669905816101</v>
      </c>
      <c r="F1299" t="s">
        <v>2200</v>
      </c>
    </row>
    <row r="1300" spans="1:6" hidden="1" x14ac:dyDescent="0.25">
      <c r="A1300">
        <v>2010</v>
      </c>
      <c r="B1300" t="s">
        <v>2253</v>
      </c>
      <c r="C1300" t="s">
        <v>2214</v>
      </c>
      <c r="D1300" t="s">
        <v>2248</v>
      </c>
      <c r="E1300">
        <v>9.8944287307585803</v>
      </c>
      <c r="F1300" t="s">
        <v>2200</v>
      </c>
    </row>
    <row r="1301" spans="1:6" hidden="1" x14ac:dyDescent="0.25">
      <c r="A1301">
        <v>2010</v>
      </c>
      <c r="B1301" t="s">
        <v>2253</v>
      </c>
      <c r="C1301" t="s">
        <v>2215</v>
      </c>
      <c r="D1301" t="s">
        <v>2236</v>
      </c>
      <c r="E1301">
        <v>3.0712494226672602</v>
      </c>
      <c r="F1301" t="s">
        <v>2200</v>
      </c>
    </row>
    <row r="1302" spans="1:6" hidden="1" x14ac:dyDescent="0.25">
      <c r="A1302">
        <v>2010</v>
      </c>
      <c r="B1302" t="s">
        <v>2253</v>
      </c>
      <c r="C1302" t="s">
        <v>2215</v>
      </c>
      <c r="D1302" t="s">
        <v>2237</v>
      </c>
      <c r="E1302">
        <v>13.3218504450368</v>
      </c>
      <c r="F1302" t="s">
        <v>2200</v>
      </c>
    </row>
    <row r="1303" spans="1:6" hidden="1" x14ac:dyDescent="0.25">
      <c r="A1303">
        <v>2010</v>
      </c>
      <c r="B1303" t="s">
        <v>2253</v>
      </c>
      <c r="C1303" t="s">
        <v>2215</v>
      </c>
      <c r="D1303" t="s">
        <v>2238</v>
      </c>
      <c r="E1303">
        <v>4.3014237125880204</v>
      </c>
      <c r="F1303" t="s">
        <v>2200</v>
      </c>
    </row>
    <row r="1304" spans="1:6" hidden="1" x14ac:dyDescent="0.25">
      <c r="A1304">
        <v>2010</v>
      </c>
      <c r="B1304" t="s">
        <v>2253</v>
      </c>
      <c r="C1304" t="s">
        <v>2215</v>
      </c>
      <c r="D1304" t="s">
        <v>2239</v>
      </c>
      <c r="E1304">
        <v>3.0155704829427701</v>
      </c>
      <c r="F1304" t="s">
        <v>2200</v>
      </c>
    </row>
    <row r="1305" spans="1:6" hidden="1" x14ac:dyDescent="0.25">
      <c r="A1305">
        <v>2010</v>
      </c>
      <c r="B1305" t="s">
        <v>2253</v>
      </c>
      <c r="C1305" t="s">
        <v>2215</v>
      </c>
      <c r="D1305" t="s">
        <v>2240</v>
      </c>
      <c r="E1305">
        <v>3.0767095507426601</v>
      </c>
      <c r="F1305" t="s">
        <v>2200</v>
      </c>
    </row>
    <row r="1306" spans="1:6" hidden="1" x14ac:dyDescent="0.25">
      <c r="A1306">
        <v>2010</v>
      </c>
      <c r="B1306" t="s">
        <v>2253</v>
      </c>
      <c r="C1306" t="s">
        <v>2215</v>
      </c>
      <c r="D1306" t="s">
        <v>2241</v>
      </c>
      <c r="E1306">
        <v>3.9682157342097399</v>
      </c>
      <c r="F1306" t="s">
        <v>2200</v>
      </c>
    </row>
    <row r="1307" spans="1:6" hidden="1" x14ac:dyDescent="0.25">
      <c r="A1307">
        <v>2010</v>
      </c>
      <c r="B1307" t="s">
        <v>2253</v>
      </c>
      <c r="C1307" t="s">
        <v>2215</v>
      </c>
      <c r="D1307" t="s">
        <v>2242</v>
      </c>
      <c r="E1307" s="184">
        <v>3.1978843061925603E-2</v>
      </c>
      <c r="F1307" t="s">
        <v>2200</v>
      </c>
    </row>
    <row r="1308" spans="1:6" hidden="1" x14ac:dyDescent="0.25">
      <c r="A1308">
        <v>2010</v>
      </c>
      <c r="B1308" t="s">
        <v>2253</v>
      </c>
      <c r="C1308" t="s">
        <v>2215</v>
      </c>
      <c r="D1308" t="s">
        <v>2243</v>
      </c>
      <c r="E1308">
        <v>0</v>
      </c>
      <c r="F1308" t="s">
        <v>2200</v>
      </c>
    </row>
    <row r="1309" spans="1:6" hidden="1" x14ac:dyDescent="0.25">
      <c r="A1309">
        <v>2010</v>
      </c>
      <c r="B1309" t="s">
        <v>2253</v>
      </c>
      <c r="C1309" t="s">
        <v>2215</v>
      </c>
      <c r="D1309" t="s">
        <v>2244</v>
      </c>
      <c r="E1309">
        <v>6.5250000000000004</v>
      </c>
      <c r="F1309" t="s">
        <v>2200</v>
      </c>
    </row>
    <row r="1310" spans="1:6" hidden="1" x14ac:dyDescent="0.25">
      <c r="A1310">
        <v>2010</v>
      </c>
      <c r="B1310" t="s">
        <v>2253</v>
      </c>
      <c r="C1310" t="s">
        <v>2215</v>
      </c>
      <c r="D1310" t="s">
        <v>2245</v>
      </c>
      <c r="E1310">
        <v>2.1594406219527902</v>
      </c>
      <c r="F1310" t="s">
        <v>2200</v>
      </c>
    </row>
    <row r="1311" spans="1:6" hidden="1" x14ac:dyDescent="0.25">
      <c r="A1311">
        <v>2010</v>
      </c>
      <c r="B1311" t="s">
        <v>2253</v>
      </c>
      <c r="C1311" t="s">
        <v>2215</v>
      </c>
      <c r="D1311" t="s">
        <v>2246</v>
      </c>
      <c r="E1311">
        <v>1.9984924975120999</v>
      </c>
      <c r="F1311" t="s">
        <v>2200</v>
      </c>
    </row>
    <row r="1312" spans="1:6" hidden="1" x14ac:dyDescent="0.25">
      <c r="A1312">
        <v>2010</v>
      </c>
      <c r="B1312" t="s">
        <v>2253</v>
      </c>
      <c r="C1312" t="s">
        <v>2215</v>
      </c>
      <c r="D1312" t="s">
        <v>2247</v>
      </c>
      <c r="E1312">
        <v>2.1783750424064401</v>
      </c>
      <c r="F1312" t="s">
        <v>2200</v>
      </c>
    </row>
    <row r="1313" spans="1:6" hidden="1" x14ac:dyDescent="0.25">
      <c r="A1313">
        <v>2010</v>
      </c>
      <c r="B1313" t="s">
        <v>2253</v>
      </c>
      <c r="C1313" t="s">
        <v>2215</v>
      </c>
      <c r="D1313" t="s">
        <v>2248</v>
      </c>
      <c r="E1313">
        <v>3.9644927649719599</v>
      </c>
      <c r="F1313" t="s">
        <v>2200</v>
      </c>
    </row>
    <row r="1314" spans="1:6" hidden="1" x14ac:dyDescent="0.25">
      <c r="A1314">
        <v>2010</v>
      </c>
      <c r="B1314" t="s">
        <v>2253</v>
      </c>
      <c r="C1314" t="s">
        <v>2216</v>
      </c>
      <c r="D1314" t="s">
        <v>2236</v>
      </c>
      <c r="E1314">
        <v>3.79907971755883</v>
      </c>
      <c r="F1314" t="s">
        <v>2200</v>
      </c>
    </row>
    <row r="1315" spans="1:6" hidden="1" x14ac:dyDescent="0.25">
      <c r="A1315">
        <v>2010</v>
      </c>
      <c r="B1315" t="s">
        <v>2253</v>
      </c>
      <c r="C1315" t="s">
        <v>2216</v>
      </c>
      <c r="D1315" t="s">
        <v>2237</v>
      </c>
      <c r="E1315">
        <v>11.7202010116998</v>
      </c>
      <c r="F1315" t="s">
        <v>2200</v>
      </c>
    </row>
    <row r="1316" spans="1:6" hidden="1" x14ac:dyDescent="0.25">
      <c r="A1316">
        <v>2010</v>
      </c>
      <c r="B1316" t="s">
        <v>2253</v>
      </c>
      <c r="C1316" t="s">
        <v>2216</v>
      </c>
      <c r="D1316" t="s">
        <v>2238</v>
      </c>
      <c r="E1316">
        <v>3.6519030006241899</v>
      </c>
      <c r="F1316" t="s">
        <v>2200</v>
      </c>
    </row>
    <row r="1317" spans="1:6" hidden="1" x14ac:dyDescent="0.25">
      <c r="A1317">
        <v>2010</v>
      </c>
      <c r="B1317" t="s">
        <v>2253</v>
      </c>
      <c r="C1317" t="s">
        <v>2216</v>
      </c>
      <c r="D1317" t="s">
        <v>2239</v>
      </c>
      <c r="E1317">
        <v>2.8374112994532701</v>
      </c>
      <c r="F1317" t="s">
        <v>2200</v>
      </c>
    </row>
    <row r="1318" spans="1:6" hidden="1" x14ac:dyDescent="0.25">
      <c r="A1318">
        <v>2010</v>
      </c>
      <c r="B1318" t="s">
        <v>2253</v>
      </c>
      <c r="C1318" t="s">
        <v>2216</v>
      </c>
      <c r="D1318" t="s">
        <v>2240</v>
      </c>
      <c r="E1318">
        <v>2.6542307524860602</v>
      </c>
      <c r="F1318" t="s">
        <v>2200</v>
      </c>
    </row>
    <row r="1319" spans="1:6" hidden="1" x14ac:dyDescent="0.25">
      <c r="A1319">
        <v>2010</v>
      </c>
      <c r="B1319" t="s">
        <v>2253</v>
      </c>
      <c r="C1319" t="s">
        <v>2216</v>
      </c>
      <c r="D1319" t="s">
        <v>2241</v>
      </c>
      <c r="E1319">
        <v>3.5608086624155999</v>
      </c>
      <c r="F1319" t="s">
        <v>2200</v>
      </c>
    </row>
    <row r="1320" spans="1:6" hidden="1" x14ac:dyDescent="0.25">
      <c r="A1320">
        <v>2010</v>
      </c>
      <c r="B1320" t="s">
        <v>2253</v>
      </c>
      <c r="C1320" t="s">
        <v>2216</v>
      </c>
      <c r="D1320" t="s">
        <v>2242</v>
      </c>
      <c r="E1320" s="184">
        <v>3.7666761465468199E-3</v>
      </c>
      <c r="F1320" t="s">
        <v>2200</v>
      </c>
    </row>
    <row r="1321" spans="1:6" hidden="1" x14ac:dyDescent="0.25">
      <c r="A1321">
        <v>2010</v>
      </c>
      <c r="B1321" t="s">
        <v>2253</v>
      </c>
      <c r="C1321" t="s">
        <v>2216</v>
      </c>
      <c r="D1321" t="s">
        <v>2243</v>
      </c>
      <c r="E1321">
        <v>19.859443641289001</v>
      </c>
      <c r="F1321" t="s">
        <v>2200</v>
      </c>
    </row>
    <row r="1322" spans="1:6" hidden="1" x14ac:dyDescent="0.25">
      <c r="A1322">
        <v>2010</v>
      </c>
      <c r="B1322" t="s">
        <v>2253</v>
      </c>
      <c r="C1322" t="s">
        <v>2216</v>
      </c>
      <c r="D1322" t="s">
        <v>2244</v>
      </c>
      <c r="E1322">
        <v>6.5250000000000004</v>
      </c>
      <c r="F1322" t="s">
        <v>2200</v>
      </c>
    </row>
    <row r="1323" spans="1:6" hidden="1" x14ac:dyDescent="0.25">
      <c r="A1323">
        <v>2010</v>
      </c>
      <c r="B1323" t="s">
        <v>2253</v>
      </c>
      <c r="C1323" t="s">
        <v>2216</v>
      </c>
      <c r="D1323" t="s">
        <v>2245</v>
      </c>
      <c r="E1323">
        <v>3.5993553937895801</v>
      </c>
      <c r="F1323" t="s">
        <v>2200</v>
      </c>
    </row>
    <row r="1324" spans="1:6" hidden="1" x14ac:dyDescent="0.25">
      <c r="A1324">
        <v>2010</v>
      </c>
      <c r="B1324" t="s">
        <v>2253</v>
      </c>
      <c r="C1324" t="s">
        <v>2216</v>
      </c>
      <c r="D1324" t="s">
        <v>2246</v>
      </c>
      <c r="E1324">
        <v>3.0566119163467702</v>
      </c>
      <c r="F1324" t="s">
        <v>2200</v>
      </c>
    </row>
    <row r="1325" spans="1:6" hidden="1" x14ac:dyDescent="0.25">
      <c r="A1325">
        <v>2010</v>
      </c>
      <c r="B1325" t="s">
        <v>2253</v>
      </c>
      <c r="C1325" t="s">
        <v>2216</v>
      </c>
      <c r="D1325" t="s">
        <v>2247</v>
      </c>
      <c r="E1325">
        <v>2.4509109488679801</v>
      </c>
      <c r="F1325" t="s">
        <v>2200</v>
      </c>
    </row>
    <row r="1326" spans="1:6" hidden="1" x14ac:dyDescent="0.25">
      <c r="A1326">
        <v>2010</v>
      </c>
      <c r="B1326" t="s">
        <v>2253</v>
      </c>
      <c r="C1326" t="s">
        <v>2216</v>
      </c>
      <c r="D1326" t="s">
        <v>2248</v>
      </c>
      <c r="E1326">
        <v>3.5504826944998298</v>
      </c>
      <c r="F1326" t="s">
        <v>2200</v>
      </c>
    </row>
    <row r="1327" spans="1:6" hidden="1" x14ac:dyDescent="0.25">
      <c r="A1327">
        <v>2010</v>
      </c>
      <c r="B1327" t="s">
        <v>2253</v>
      </c>
      <c r="C1327" t="s">
        <v>2217</v>
      </c>
      <c r="D1327" t="s">
        <v>2236</v>
      </c>
      <c r="E1327">
        <v>2.1313703049384198</v>
      </c>
      <c r="F1327" t="s">
        <v>2200</v>
      </c>
    </row>
    <row r="1328" spans="1:6" hidden="1" x14ac:dyDescent="0.25">
      <c r="A1328">
        <v>2010</v>
      </c>
      <c r="B1328" t="s">
        <v>2253</v>
      </c>
      <c r="C1328" t="s">
        <v>2217</v>
      </c>
      <c r="D1328" t="s">
        <v>2237</v>
      </c>
      <c r="E1328">
        <v>10.9647592353716</v>
      </c>
      <c r="F1328" t="s">
        <v>2200</v>
      </c>
    </row>
    <row r="1329" spans="1:6" hidden="1" x14ac:dyDescent="0.25">
      <c r="A1329">
        <v>2010</v>
      </c>
      <c r="B1329" t="s">
        <v>2253</v>
      </c>
      <c r="C1329" t="s">
        <v>2217</v>
      </c>
      <c r="D1329" t="s">
        <v>2238</v>
      </c>
      <c r="E1329">
        <v>7.8074950296430101</v>
      </c>
      <c r="F1329" t="s">
        <v>2200</v>
      </c>
    </row>
    <row r="1330" spans="1:6" hidden="1" x14ac:dyDescent="0.25">
      <c r="A1330">
        <v>2010</v>
      </c>
      <c r="B1330" t="s">
        <v>2253</v>
      </c>
      <c r="C1330" t="s">
        <v>2217</v>
      </c>
      <c r="D1330" t="s">
        <v>2239</v>
      </c>
      <c r="E1330">
        <v>5.6860047618722103</v>
      </c>
      <c r="F1330" t="s">
        <v>2200</v>
      </c>
    </row>
    <row r="1331" spans="1:6" hidden="1" x14ac:dyDescent="0.25">
      <c r="A1331">
        <v>2010</v>
      </c>
      <c r="B1331" t="s">
        <v>2253</v>
      </c>
      <c r="C1331" t="s">
        <v>2217</v>
      </c>
      <c r="D1331" t="s">
        <v>2240</v>
      </c>
      <c r="E1331">
        <v>3.26290492010809</v>
      </c>
      <c r="F1331" t="s">
        <v>2200</v>
      </c>
    </row>
    <row r="1332" spans="1:6" hidden="1" x14ac:dyDescent="0.25">
      <c r="A1332">
        <v>2010</v>
      </c>
      <c r="B1332" t="s">
        <v>2253</v>
      </c>
      <c r="C1332" t="s">
        <v>2217</v>
      </c>
      <c r="D1332" t="s">
        <v>2241</v>
      </c>
      <c r="E1332">
        <v>5.9817027788297699</v>
      </c>
      <c r="F1332" t="s">
        <v>2200</v>
      </c>
    </row>
    <row r="1333" spans="1:6" hidden="1" x14ac:dyDescent="0.25">
      <c r="A1333">
        <v>2010</v>
      </c>
      <c r="B1333" t="s">
        <v>2253</v>
      </c>
      <c r="C1333" t="s">
        <v>2217</v>
      </c>
      <c r="D1333" t="s">
        <v>2242</v>
      </c>
      <c r="E1333" s="184">
        <v>4.2891361411746799E-2</v>
      </c>
      <c r="F1333" t="s">
        <v>2200</v>
      </c>
    </row>
    <row r="1334" spans="1:6" hidden="1" x14ac:dyDescent="0.25">
      <c r="A1334">
        <v>2010</v>
      </c>
      <c r="B1334" t="s">
        <v>2253</v>
      </c>
      <c r="C1334" t="s">
        <v>2217</v>
      </c>
      <c r="D1334" t="s">
        <v>2243</v>
      </c>
      <c r="E1334">
        <v>0</v>
      </c>
      <c r="F1334" t="s">
        <v>2200</v>
      </c>
    </row>
    <row r="1335" spans="1:6" hidden="1" x14ac:dyDescent="0.25">
      <c r="A1335">
        <v>2010</v>
      </c>
      <c r="B1335" t="s">
        <v>2253</v>
      </c>
      <c r="C1335" t="s">
        <v>2217</v>
      </c>
      <c r="D1335" t="s">
        <v>2244</v>
      </c>
      <c r="E1335">
        <v>6.5250000000000004</v>
      </c>
      <c r="F1335" t="s">
        <v>2200</v>
      </c>
    </row>
    <row r="1336" spans="1:6" hidden="1" x14ac:dyDescent="0.25">
      <c r="A1336">
        <v>2010</v>
      </c>
      <c r="B1336" t="s">
        <v>2253</v>
      </c>
      <c r="C1336" t="s">
        <v>2217</v>
      </c>
      <c r="D1336" t="s">
        <v>2245</v>
      </c>
      <c r="E1336">
        <v>4.5880793222254601</v>
      </c>
      <c r="F1336" t="s">
        <v>2200</v>
      </c>
    </row>
    <row r="1337" spans="1:6" hidden="1" x14ac:dyDescent="0.25">
      <c r="A1337">
        <v>2010</v>
      </c>
      <c r="B1337" t="s">
        <v>2253</v>
      </c>
      <c r="C1337" t="s">
        <v>2217</v>
      </c>
      <c r="D1337" t="s">
        <v>2246</v>
      </c>
      <c r="E1337">
        <v>4.1709585782895804</v>
      </c>
      <c r="F1337" t="s">
        <v>2200</v>
      </c>
    </row>
    <row r="1338" spans="1:6" hidden="1" x14ac:dyDescent="0.25">
      <c r="A1338">
        <v>2010</v>
      </c>
      <c r="B1338" t="s">
        <v>2253</v>
      </c>
      <c r="C1338" t="s">
        <v>2217</v>
      </c>
      <c r="D1338" t="s">
        <v>2247</v>
      </c>
      <c r="E1338">
        <v>2.65595976022091</v>
      </c>
      <c r="F1338" t="s">
        <v>2200</v>
      </c>
    </row>
    <row r="1339" spans="1:6" hidden="1" x14ac:dyDescent="0.25">
      <c r="A1339">
        <v>2010</v>
      </c>
      <c r="B1339" t="s">
        <v>2253</v>
      </c>
      <c r="C1339" t="s">
        <v>2217</v>
      </c>
      <c r="D1339" t="s">
        <v>2248</v>
      </c>
      <c r="E1339">
        <v>9.8809618528610308</v>
      </c>
      <c r="F1339" t="s">
        <v>2200</v>
      </c>
    </row>
    <row r="1340" spans="1:6" hidden="1" x14ac:dyDescent="0.25">
      <c r="A1340">
        <v>2010</v>
      </c>
      <c r="B1340" t="s">
        <v>2253</v>
      </c>
      <c r="C1340" t="s">
        <v>2218</v>
      </c>
      <c r="D1340" t="s">
        <v>2236</v>
      </c>
      <c r="E1340">
        <v>2.92864749733759</v>
      </c>
      <c r="F1340" t="s">
        <v>2200</v>
      </c>
    </row>
    <row r="1341" spans="1:6" hidden="1" x14ac:dyDescent="0.25">
      <c r="A1341">
        <v>2010</v>
      </c>
      <c r="B1341" t="s">
        <v>2253</v>
      </c>
      <c r="C1341" t="s">
        <v>2218</v>
      </c>
      <c r="D1341" t="s">
        <v>2239</v>
      </c>
      <c r="E1341">
        <v>0</v>
      </c>
      <c r="F1341" t="s">
        <v>2200</v>
      </c>
    </row>
    <row r="1342" spans="1:6" hidden="1" x14ac:dyDescent="0.25">
      <c r="A1342">
        <v>2010</v>
      </c>
      <c r="B1342" t="s">
        <v>2253</v>
      </c>
      <c r="C1342" t="s">
        <v>2218</v>
      </c>
      <c r="D1342" t="s">
        <v>2240</v>
      </c>
      <c r="E1342">
        <v>0</v>
      </c>
      <c r="F1342" t="s">
        <v>2200</v>
      </c>
    </row>
    <row r="1343" spans="1:6" hidden="1" x14ac:dyDescent="0.25">
      <c r="A1343">
        <v>2010</v>
      </c>
      <c r="B1343" t="s">
        <v>2253</v>
      </c>
      <c r="C1343" t="s">
        <v>2218</v>
      </c>
      <c r="D1343" t="s">
        <v>2241</v>
      </c>
      <c r="E1343">
        <v>6.5133351451588704</v>
      </c>
      <c r="F1343" t="s">
        <v>2200</v>
      </c>
    </row>
    <row r="1344" spans="1:6" hidden="1" x14ac:dyDescent="0.25">
      <c r="A1344">
        <v>2010</v>
      </c>
      <c r="B1344" t="s">
        <v>2253</v>
      </c>
      <c r="C1344" t="s">
        <v>2218</v>
      </c>
      <c r="D1344" t="s">
        <v>2242</v>
      </c>
      <c r="E1344" s="184">
        <v>2.7553688301156301E-3</v>
      </c>
      <c r="F1344" t="s">
        <v>2200</v>
      </c>
    </row>
    <row r="1345" spans="1:6" hidden="1" x14ac:dyDescent="0.25">
      <c r="A1345">
        <v>2010</v>
      </c>
      <c r="B1345" t="s">
        <v>2253</v>
      </c>
      <c r="C1345" t="s">
        <v>2218</v>
      </c>
      <c r="D1345" t="s">
        <v>2243</v>
      </c>
      <c r="E1345">
        <v>0</v>
      </c>
      <c r="F1345" t="s">
        <v>2200</v>
      </c>
    </row>
    <row r="1346" spans="1:6" hidden="1" x14ac:dyDescent="0.25">
      <c r="A1346">
        <v>2010</v>
      </c>
      <c r="B1346" t="s">
        <v>2253</v>
      </c>
      <c r="C1346" t="s">
        <v>2218</v>
      </c>
      <c r="D1346" t="s">
        <v>2244</v>
      </c>
      <c r="E1346">
        <v>6.5250000000000004</v>
      </c>
      <c r="F1346" t="s">
        <v>2200</v>
      </c>
    </row>
    <row r="1347" spans="1:6" hidden="1" x14ac:dyDescent="0.25">
      <c r="A1347">
        <v>2010</v>
      </c>
      <c r="B1347" t="s">
        <v>2253</v>
      </c>
      <c r="C1347" t="s">
        <v>2218</v>
      </c>
      <c r="D1347" t="s">
        <v>2245</v>
      </c>
      <c r="E1347">
        <v>0</v>
      </c>
      <c r="F1347" t="s">
        <v>2200</v>
      </c>
    </row>
    <row r="1348" spans="1:6" hidden="1" x14ac:dyDescent="0.25">
      <c r="A1348">
        <v>2010</v>
      </c>
      <c r="B1348" t="s">
        <v>2253</v>
      </c>
      <c r="C1348" t="s">
        <v>2218</v>
      </c>
      <c r="D1348" t="s">
        <v>2246</v>
      </c>
      <c r="E1348">
        <v>0</v>
      </c>
      <c r="F1348" t="s">
        <v>2200</v>
      </c>
    </row>
    <row r="1349" spans="1:6" hidden="1" x14ac:dyDescent="0.25">
      <c r="A1349">
        <v>2010</v>
      </c>
      <c r="B1349" t="s">
        <v>2253</v>
      </c>
      <c r="C1349" t="s">
        <v>2218</v>
      </c>
      <c r="D1349" t="s">
        <v>2247</v>
      </c>
      <c r="E1349">
        <v>0</v>
      </c>
      <c r="F1349" t="s">
        <v>2200</v>
      </c>
    </row>
    <row r="1350" spans="1:6" hidden="1" x14ac:dyDescent="0.25">
      <c r="A1350">
        <v>2010</v>
      </c>
      <c r="B1350" t="s">
        <v>2253</v>
      </c>
      <c r="C1350" t="s">
        <v>2218</v>
      </c>
      <c r="D1350" t="s">
        <v>2248</v>
      </c>
      <c r="E1350">
        <v>0</v>
      </c>
      <c r="F1350" t="s">
        <v>2200</v>
      </c>
    </row>
    <row r="1351" spans="1:6" hidden="1" x14ac:dyDescent="0.25">
      <c r="A1351">
        <v>2010</v>
      </c>
      <c r="B1351" t="s">
        <v>2253</v>
      </c>
      <c r="C1351" t="s">
        <v>2219</v>
      </c>
      <c r="D1351" t="s">
        <v>2236</v>
      </c>
      <c r="E1351">
        <v>3.8168857125822799</v>
      </c>
      <c r="F1351" t="s">
        <v>2200</v>
      </c>
    </row>
    <row r="1352" spans="1:6" hidden="1" x14ac:dyDescent="0.25">
      <c r="A1352">
        <v>2010</v>
      </c>
      <c r="B1352" t="s">
        <v>2253</v>
      </c>
      <c r="C1352" t="s">
        <v>2219</v>
      </c>
      <c r="D1352" t="s">
        <v>2237</v>
      </c>
      <c r="E1352">
        <v>17.219837011800099</v>
      </c>
      <c r="F1352" t="s">
        <v>2200</v>
      </c>
    </row>
    <row r="1353" spans="1:6" hidden="1" x14ac:dyDescent="0.25">
      <c r="A1353">
        <v>2010</v>
      </c>
      <c r="B1353" t="s">
        <v>2253</v>
      </c>
      <c r="C1353" t="s">
        <v>2219</v>
      </c>
      <c r="D1353" t="s">
        <v>2238</v>
      </c>
      <c r="E1353">
        <v>3.7535259583020402</v>
      </c>
      <c r="F1353" t="s">
        <v>2200</v>
      </c>
    </row>
    <row r="1354" spans="1:6" hidden="1" x14ac:dyDescent="0.25">
      <c r="A1354">
        <v>2010</v>
      </c>
      <c r="B1354" t="s">
        <v>2253</v>
      </c>
      <c r="C1354" t="s">
        <v>2219</v>
      </c>
      <c r="D1354" t="s">
        <v>2239</v>
      </c>
      <c r="E1354">
        <v>5.7159345331220397</v>
      </c>
      <c r="F1354" t="s">
        <v>2200</v>
      </c>
    </row>
    <row r="1355" spans="1:6" hidden="1" x14ac:dyDescent="0.25">
      <c r="A1355">
        <v>2010</v>
      </c>
      <c r="B1355" t="s">
        <v>2253</v>
      </c>
      <c r="C1355" t="s">
        <v>2219</v>
      </c>
      <c r="D1355" t="s">
        <v>2240</v>
      </c>
      <c r="E1355">
        <v>3.34320298835125</v>
      </c>
      <c r="F1355" t="s">
        <v>2200</v>
      </c>
    </row>
    <row r="1356" spans="1:6" hidden="1" x14ac:dyDescent="0.25">
      <c r="A1356">
        <v>2010</v>
      </c>
      <c r="B1356" t="s">
        <v>2253</v>
      </c>
      <c r="C1356" t="s">
        <v>2219</v>
      </c>
      <c r="D1356" t="s">
        <v>2241</v>
      </c>
      <c r="E1356">
        <v>4.9931228690598104</v>
      </c>
      <c r="F1356" t="s">
        <v>2200</v>
      </c>
    </row>
    <row r="1357" spans="1:6" hidden="1" x14ac:dyDescent="0.25">
      <c r="A1357">
        <v>2010</v>
      </c>
      <c r="B1357" t="s">
        <v>2253</v>
      </c>
      <c r="C1357" t="s">
        <v>2219</v>
      </c>
      <c r="D1357" t="s">
        <v>2242</v>
      </c>
      <c r="E1357" s="184">
        <v>8.4449005908455194E-2</v>
      </c>
      <c r="F1357" t="s">
        <v>2200</v>
      </c>
    </row>
    <row r="1358" spans="1:6" hidden="1" x14ac:dyDescent="0.25">
      <c r="A1358">
        <v>2010</v>
      </c>
      <c r="B1358" t="s">
        <v>2253</v>
      </c>
      <c r="C1358" t="s">
        <v>2219</v>
      </c>
      <c r="D1358" t="s">
        <v>2243</v>
      </c>
      <c r="E1358">
        <v>19.849471278336502</v>
      </c>
      <c r="F1358" t="s">
        <v>2200</v>
      </c>
    </row>
    <row r="1359" spans="1:6" hidden="1" x14ac:dyDescent="0.25">
      <c r="A1359">
        <v>2010</v>
      </c>
      <c r="B1359" t="s">
        <v>2253</v>
      </c>
      <c r="C1359" t="s">
        <v>2219</v>
      </c>
      <c r="D1359" t="s">
        <v>2244</v>
      </c>
      <c r="E1359">
        <v>6.5250000000000004</v>
      </c>
      <c r="F1359" t="s">
        <v>2200</v>
      </c>
    </row>
    <row r="1360" spans="1:6" hidden="1" x14ac:dyDescent="0.25">
      <c r="A1360">
        <v>2010</v>
      </c>
      <c r="B1360" t="s">
        <v>2253</v>
      </c>
      <c r="C1360" t="s">
        <v>2219</v>
      </c>
      <c r="D1360" t="s">
        <v>2245</v>
      </c>
      <c r="E1360">
        <v>4.7267282596038296</v>
      </c>
      <c r="F1360" t="s">
        <v>2200</v>
      </c>
    </row>
    <row r="1361" spans="1:6" hidden="1" x14ac:dyDescent="0.25">
      <c r="A1361">
        <v>2010</v>
      </c>
      <c r="B1361" t="s">
        <v>2253</v>
      </c>
      <c r="C1361" t="s">
        <v>2219</v>
      </c>
      <c r="D1361" t="s">
        <v>2246</v>
      </c>
      <c r="E1361">
        <v>3.2820001715452598</v>
      </c>
      <c r="F1361" t="s">
        <v>2200</v>
      </c>
    </row>
    <row r="1362" spans="1:6" hidden="1" x14ac:dyDescent="0.25">
      <c r="A1362">
        <v>2010</v>
      </c>
      <c r="B1362" t="s">
        <v>2253</v>
      </c>
      <c r="C1362" t="s">
        <v>2219</v>
      </c>
      <c r="D1362" t="s">
        <v>2247</v>
      </c>
      <c r="E1362">
        <v>2.8358907848132402</v>
      </c>
      <c r="F1362" t="s">
        <v>2200</v>
      </c>
    </row>
    <row r="1363" spans="1:6" hidden="1" x14ac:dyDescent="0.25">
      <c r="A1363">
        <v>2010</v>
      </c>
      <c r="B1363" t="s">
        <v>2253</v>
      </c>
      <c r="C1363" t="s">
        <v>2219</v>
      </c>
      <c r="D1363" t="s">
        <v>2248</v>
      </c>
      <c r="E1363">
        <v>9.8256497668132994</v>
      </c>
      <c r="F1363" t="s">
        <v>2200</v>
      </c>
    </row>
    <row r="1364" spans="1:6" hidden="1" x14ac:dyDescent="0.25">
      <c r="A1364">
        <v>2010</v>
      </c>
      <c r="B1364" t="s">
        <v>2253</v>
      </c>
      <c r="C1364" t="s">
        <v>2252</v>
      </c>
      <c r="D1364" t="s">
        <v>2245</v>
      </c>
      <c r="E1364">
        <v>1.8783220196999999</v>
      </c>
      <c r="F1364" t="s">
        <v>2200</v>
      </c>
    </row>
    <row r="1365" spans="1:6" hidden="1" x14ac:dyDescent="0.25">
      <c r="A1365">
        <v>2010</v>
      </c>
      <c r="B1365" t="s">
        <v>2253</v>
      </c>
      <c r="C1365" t="s">
        <v>2220</v>
      </c>
      <c r="D1365" t="s">
        <v>2236</v>
      </c>
      <c r="E1365">
        <v>3.1629962938824798</v>
      </c>
      <c r="F1365" t="s">
        <v>2200</v>
      </c>
    </row>
    <row r="1366" spans="1:6" hidden="1" x14ac:dyDescent="0.25">
      <c r="A1366">
        <v>2010</v>
      </c>
      <c r="B1366" t="s">
        <v>2253</v>
      </c>
      <c r="C1366" t="s">
        <v>2220</v>
      </c>
      <c r="D1366" t="s">
        <v>2237</v>
      </c>
      <c r="E1366">
        <v>10.4937580470807</v>
      </c>
      <c r="F1366" t="s">
        <v>2200</v>
      </c>
    </row>
    <row r="1367" spans="1:6" hidden="1" x14ac:dyDescent="0.25">
      <c r="A1367">
        <v>2010</v>
      </c>
      <c r="B1367" t="s">
        <v>2253</v>
      </c>
      <c r="C1367" t="s">
        <v>2220</v>
      </c>
      <c r="D1367" t="s">
        <v>2238</v>
      </c>
      <c r="E1367">
        <v>3.6398196400059599</v>
      </c>
      <c r="F1367" t="s">
        <v>2200</v>
      </c>
    </row>
    <row r="1368" spans="1:6" hidden="1" x14ac:dyDescent="0.25">
      <c r="A1368">
        <v>2010</v>
      </c>
      <c r="B1368" t="s">
        <v>2253</v>
      </c>
      <c r="C1368" t="s">
        <v>2220</v>
      </c>
      <c r="D1368" t="s">
        <v>2239</v>
      </c>
      <c r="E1368">
        <v>3.5153633767787702</v>
      </c>
      <c r="F1368" t="s">
        <v>2200</v>
      </c>
    </row>
    <row r="1369" spans="1:6" hidden="1" x14ac:dyDescent="0.25">
      <c r="A1369">
        <v>2010</v>
      </c>
      <c r="B1369" t="s">
        <v>2253</v>
      </c>
      <c r="C1369" t="s">
        <v>2220</v>
      </c>
      <c r="D1369" t="s">
        <v>2240</v>
      </c>
      <c r="E1369">
        <v>3.22937859393328</v>
      </c>
      <c r="F1369" t="s">
        <v>2200</v>
      </c>
    </row>
    <row r="1370" spans="1:6" hidden="1" x14ac:dyDescent="0.25">
      <c r="A1370">
        <v>2010</v>
      </c>
      <c r="B1370" t="s">
        <v>2253</v>
      </c>
      <c r="C1370" t="s">
        <v>2220</v>
      </c>
      <c r="D1370" t="s">
        <v>2241</v>
      </c>
      <c r="E1370">
        <v>3.58130635905427</v>
      </c>
      <c r="F1370" t="s">
        <v>2200</v>
      </c>
    </row>
    <row r="1371" spans="1:6" hidden="1" x14ac:dyDescent="0.25">
      <c r="A1371">
        <v>2010</v>
      </c>
      <c r="B1371" t="s">
        <v>2253</v>
      </c>
      <c r="C1371" t="s">
        <v>2220</v>
      </c>
      <c r="D1371" t="s">
        <v>2242</v>
      </c>
      <c r="E1371" s="184">
        <v>6.0102126315386202E-2</v>
      </c>
      <c r="F1371" t="s">
        <v>2200</v>
      </c>
    </row>
    <row r="1372" spans="1:6" hidden="1" x14ac:dyDescent="0.25">
      <c r="A1372">
        <v>2010</v>
      </c>
      <c r="B1372" t="s">
        <v>2253</v>
      </c>
      <c r="C1372" t="s">
        <v>2220</v>
      </c>
      <c r="D1372" t="s">
        <v>2243</v>
      </c>
      <c r="E1372">
        <v>18.632344957213299</v>
      </c>
      <c r="F1372" t="s">
        <v>2200</v>
      </c>
    </row>
    <row r="1373" spans="1:6" hidden="1" x14ac:dyDescent="0.25">
      <c r="A1373">
        <v>2010</v>
      </c>
      <c r="B1373" t="s">
        <v>2253</v>
      </c>
      <c r="C1373" t="s">
        <v>2220</v>
      </c>
      <c r="D1373" t="s">
        <v>2244</v>
      </c>
      <c r="E1373">
        <v>6.5250000000000004</v>
      </c>
      <c r="F1373" t="s">
        <v>2200</v>
      </c>
    </row>
    <row r="1374" spans="1:6" hidden="1" x14ac:dyDescent="0.25">
      <c r="A1374">
        <v>2010</v>
      </c>
      <c r="B1374" t="s">
        <v>2253</v>
      </c>
      <c r="C1374" t="s">
        <v>2220</v>
      </c>
      <c r="D1374" t="s">
        <v>2245</v>
      </c>
      <c r="E1374">
        <v>4.5964418923481301</v>
      </c>
      <c r="F1374" t="s">
        <v>2200</v>
      </c>
    </row>
    <row r="1375" spans="1:6" hidden="1" x14ac:dyDescent="0.25">
      <c r="A1375">
        <v>2010</v>
      </c>
      <c r="B1375" t="s">
        <v>2253</v>
      </c>
      <c r="C1375" t="s">
        <v>2220</v>
      </c>
      <c r="D1375" t="s">
        <v>2246</v>
      </c>
      <c r="E1375">
        <v>2.0239815864000201</v>
      </c>
      <c r="F1375" t="s">
        <v>2200</v>
      </c>
    </row>
    <row r="1376" spans="1:6" hidden="1" x14ac:dyDescent="0.25">
      <c r="A1376">
        <v>2010</v>
      </c>
      <c r="B1376" t="s">
        <v>2253</v>
      </c>
      <c r="C1376" t="s">
        <v>2220</v>
      </c>
      <c r="D1376" t="s">
        <v>2247</v>
      </c>
      <c r="E1376">
        <v>1.8933804061369</v>
      </c>
      <c r="F1376" t="s">
        <v>2200</v>
      </c>
    </row>
    <row r="1377" spans="1:6" hidden="1" x14ac:dyDescent="0.25">
      <c r="A1377">
        <v>2010</v>
      </c>
      <c r="B1377" t="s">
        <v>2253</v>
      </c>
      <c r="C1377" t="s">
        <v>2220</v>
      </c>
      <c r="D1377" t="s">
        <v>2248</v>
      </c>
      <c r="E1377">
        <v>4.5197179255644802</v>
      </c>
      <c r="F1377" t="s">
        <v>2200</v>
      </c>
    </row>
    <row r="1378" spans="1:6" hidden="1" x14ac:dyDescent="0.25">
      <c r="A1378">
        <v>2010</v>
      </c>
      <c r="B1378" t="s">
        <v>2253</v>
      </c>
      <c r="C1378" t="s">
        <v>2221</v>
      </c>
      <c r="D1378" t="s">
        <v>2236</v>
      </c>
      <c r="E1378">
        <v>5.4509516352730802</v>
      </c>
      <c r="F1378" t="s">
        <v>2200</v>
      </c>
    </row>
    <row r="1379" spans="1:6" hidden="1" x14ac:dyDescent="0.25">
      <c r="A1379">
        <v>2010</v>
      </c>
      <c r="B1379" t="s">
        <v>2253</v>
      </c>
      <c r="C1379" t="s">
        <v>2221</v>
      </c>
      <c r="D1379" t="s">
        <v>2237</v>
      </c>
      <c r="E1379">
        <v>12.146387591143499</v>
      </c>
      <c r="F1379" t="s">
        <v>2200</v>
      </c>
    </row>
    <row r="1380" spans="1:6" hidden="1" x14ac:dyDescent="0.25">
      <c r="A1380">
        <v>2010</v>
      </c>
      <c r="B1380" t="s">
        <v>2253</v>
      </c>
      <c r="C1380" t="s">
        <v>2221</v>
      </c>
      <c r="D1380" t="s">
        <v>2238</v>
      </c>
      <c r="E1380">
        <v>3.7483714471093998</v>
      </c>
      <c r="F1380" t="s">
        <v>2200</v>
      </c>
    </row>
    <row r="1381" spans="1:6" hidden="1" x14ac:dyDescent="0.25">
      <c r="A1381">
        <v>2010</v>
      </c>
      <c r="B1381" t="s">
        <v>2253</v>
      </c>
      <c r="C1381" t="s">
        <v>2221</v>
      </c>
      <c r="D1381" t="s">
        <v>2239</v>
      </c>
      <c r="E1381">
        <v>6.2757855301621097</v>
      </c>
      <c r="F1381" t="s">
        <v>2200</v>
      </c>
    </row>
    <row r="1382" spans="1:6" hidden="1" x14ac:dyDescent="0.25">
      <c r="A1382">
        <v>2010</v>
      </c>
      <c r="B1382" t="s">
        <v>2253</v>
      </c>
      <c r="C1382" t="s">
        <v>2221</v>
      </c>
      <c r="D1382" t="s">
        <v>2240</v>
      </c>
      <c r="E1382">
        <v>3.51616355934397</v>
      </c>
      <c r="F1382" t="s">
        <v>2200</v>
      </c>
    </row>
    <row r="1383" spans="1:6" hidden="1" x14ac:dyDescent="0.25">
      <c r="A1383">
        <v>2010</v>
      </c>
      <c r="B1383" t="s">
        <v>2253</v>
      </c>
      <c r="C1383" t="s">
        <v>2221</v>
      </c>
      <c r="D1383" t="s">
        <v>2241</v>
      </c>
      <c r="E1383">
        <v>6.0319113581885002</v>
      </c>
      <c r="F1383" t="s">
        <v>2200</v>
      </c>
    </row>
    <row r="1384" spans="1:6" hidden="1" x14ac:dyDescent="0.25">
      <c r="A1384">
        <v>2010</v>
      </c>
      <c r="B1384" t="s">
        <v>2253</v>
      </c>
      <c r="C1384" t="s">
        <v>2221</v>
      </c>
      <c r="D1384" t="s">
        <v>2242</v>
      </c>
      <c r="E1384" s="184">
        <v>2.4606065944219701E-4</v>
      </c>
      <c r="F1384" t="s">
        <v>2200</v>
      </c>
    </row>
    <row r="1385" spans="1:6" hidden="1" x14ac:dyDescent="0.25">
      <c r="A1385">
        <v>2010</v>
      </c>
      <c r="B1385" t="s">
        <v>2253</v>
      </c>
      <c r="C1385" t="s">
        <v>2221</v>
      </c>
      <c r="D1385" t="s">
        <v>2243</v>
      </c>
      <c r="E1385">
        <v>0</v>
      </c>
      <c r="F1385" t="s">
        <v>2200</v>
      </c>
    </row>
    <row r="1386" spans="1:6" hidden="1" x14ac:dyDescent="0.25">
      <c r="A1386">
        <v>2010</v>
      </c>
      <c r="B1386" t="s">
        <v>2253</v>
      </c>
      <c r="C1386" t="s">
        <v>2221</v>
      </c>
      <c r="D1386" t="s">
        <v>2244</v>
      </c>
      <c r="E1386">
        <v>6.5250000000000004</v>
      </c>
      <c r="F1386" t="s">
        <v>2200</v>
      </c>
    </row>
    <row r="1387" spans="1:6" hidden="1" x14ac:dyDescent="0.25">
      <c r="A1387">
        <v>2010</v>
      </c>
      <c r="B1387" t="s">
        <v>2253</v>
      </c>
      <c r="C1387" t="s">
        <v>2221</v>
      </c>
      <c r="D1387" t="s">
        <v>2245</v>
      </c>
      <c r="E1387">
        <v>5.0472647096982097</v>
      </c>
      <c r="F1387" t="s">
        <v>2200</v>
      </c>
    </row>
    <row r="1388" spans="1:6" hidden="1" x14ac:dyDescent="0.25">
      <c r="A1388">
        <v>2010</v>
      </c>
      <c r="B1388" t="s">
        <v>2253</v>
      </c>
      <c r="C1388" t="s">
        <v>2221</v>
      </c>
      <c r="D1388" t="s">
        <v>2246</v>
      </c>
      <c r="E1388">
        <v>2.8589633191402801</v>
      </c>
      <c r="F1388" t="s">
        <v>2200</v>
      </c>
    </row>
    <row r="1389" spans="1:6" hidden="1" x14ac:dyDescent="0.25">
      <c r="A1389">
        <v>2010</v>
      </c>
      <c r="B1389" t="s">
        <v>2253</v>
      </c>
      <c r="C1389" t="s">
        <v>2221</v>
      </c>
      <c r="D1389" t="s">
        <v>2247</v>
      </c>
      <c r="E1389">
        <v>2.5055253494673</v>
      </c>
      <c r="F1389" t="s">
        <v>2200</v>
      </c>
    </row>
    <row r="1390" spans="1:6" hidden="1" x14ac:dyDescent="0.25">
      <c r="A1390">
        <v>2010</v>
      </c>
      <c r="B1390" t="s">
        <v>2253</v>
      </c>
      <c r="C1390" t="s">
        <v>2221</v>
      </c>
      <c r="D1390" t="s">
        <v>2248</v>
      </c>
      <c r="E1390">
        <v>10.572445591284801</v>
      </c>
      <c r="F1390" t="s">
        <v>2200</v>
      </c>
    </row>
    <row r="1391" spans="1:6" hidden="1" x14ac:dyDescent="0.25">
      <c r="A1391">
        <v>2010</v>
      </c>
      <c r="B1391" t="s">
        <v>2253</v>
      </c>
      <c r="C1391" t="s">
        <v>2222</v>
      </c>
      <c r="D1391" t="s">
        <v>2236</v>
      </c>
      <c r="E1391">
        <v>3.1800474462984898</v>
      </c>
      <c r="F1391" t="s">
        <v>2200</v>
      </c>
    </row>
    <row r="1392" spans="1:6" hidden="1" x14ac:dyDescent="0.25">
      <c r="A1392">
        <v>2010</v>
      </c>
      <c r="B1392" t="s">
        <v>2253</v>
      </c>
      <c r="C1392" t="s">
        <v>2222</v>
      </c>
      <c r="D1392" t="s">
        <v>2237</v>
      </c>
      <c r="E1392">
        <v>11.0522427846324</v>
      </c>
      <c r="F1392" t="s">
        <v>2200</v>
      </c>
    </row>
    <row r="1393" spans="1:6" hidden="1" x14ac:dyDescent="0.25">
      <c r="A1393">
        <v>2010</v>
      </c>
      <c r="B1393" t="s">
        <v>2253</v>
      </c>
      <c r="C1393" t="s">
        <v>2222</v>
      </c>
      <c r="D1393" t="s">
        <v>2238</v>
      </c>
      <c r="E1393">
        <v>3.6513503151431901</v>
      </c>
      <c r="F1393" t="s">
        <v>2200</v>
      </c>
    </row>
    <row r="1394" spans="1:6" hidden="1" x14ac:dyDescent="0.25">
      <c r="A1394">
        <v>2010</v>
      </c>
      <c r="B1394" t="s">
        <v>2253</v>
      </c>
      <c r="C1394" t="s">
        <v>2222</v>
      </c>
      <c r="D1394" t="s">
        <v>2239</v>
      </c>
      <c r="E1394">
        <v>3.2789775822110299</v>
      </c>
      <c r="F1394" t="s">
        <v>2200</v>
      </c>
    </row>
    <row r="1395" spans="1:6" hidden="1" x14ac:dyDescent="0.25">
      <c r="A1395">
        <v>2010</v>
      </c>
      <c r="B1395" t="s">
        <v>2253</v>
      </c>
      <c r="C1395" t="s">
        <v>2222</v>
      </c>
      <c r="D1395" t="s">
        <v>2240</v>
      </c>
      <c r="E1395">
        <v>3.0706780807204801</v>
      </c>
      <c r="F1395" t="s">
        <v>2200</v>
      </c>
    </row>
    <row r="1396" spans="1:6" hidden="1" x14ac:dyDescent="0.25">
      <c r="A1396">
        <v>2010</v>
      </c>
      <c r="B1396" t="s">
        <v>2253</v>
      </c>
      <c r="C1396" t="s">
        <v>2222</v>
      </c>
      <c r="D1396" t="s">
        <v>2241</v>
      </c>
      <c r="E1396">
        <v>3.55793442121605</v>
      </c>
      <c r="F1396" t="s">
        <v>2200</v>
      </c>
    </row>
    <row r="1397" spans="1:6" hidden="1" x14ac:dyDescent="0.25">
      <c r="A1397">
        <v>2010</v>
      </c>
      <c r="B1397" t="s">
        <v>2253</v>
      </c>
      <c r="C1397" t="s">
        <v>2222</v>
      </c>
      <c r="D1397" t="s">
        <v>2242</v>
      </c>
      <c r="E1397" s="184">
        <v>2.4606065944219701E-4</v>
      </c>
      <c r="F1397" t="s">
        <v>2200</v>
      </c>
    </row>
    <row r="1398" spans="1:6" hidden="1" x14ac:dyDescent="0.25">
      <c r="A1398">
        <v>2010</v>
      </c>
      <c r="B1398" t="s">
        <v>2253</v>
      </c>
      <c r="C1398" t="s">
        <v>2222</v>
      </c>
      <c r="D1398" t="s">
        <v>2243</v>
      </c>
      <c r="E1398">
        <v>0</v>
      </c>
      <c r="F1398" t="s">
        <v>2200</v>
      </c>
    </row>
    <row r="1399" spans="1:6" hidden="1" x14ac:dyDescent="0.25">
      <c r="A1399">
        <v>2010</v>
      </c>
      <c r="B1399" t="s">
        <v>2253</v>
      </c>
      <c r="C1399" t="s">
        <v>2222</v>
      </c>
      <c r="D1399" t="s">
        <v>2244</v>
      </c>
      <c r="E1399">
        <v>6.5250000000000004</v>
      </c>
      <c r="F1399" t="s">
        <v>2200</v>
      </c>
    </row>
    <row r="1400" spans="1:6" hidden="1" x14ac:dyDescent="0.25">
      <c r="A1400">
        <v>2010</v>
      </c>
      <c r="B1400" t="s">
        <v>2253</v>
      </c>
      <c r="C1400" t="s">
        <v>2222</v>
      </c>
      <c r="D1400" t="s">
        <v>2245</v>
      </c>
      <c r="E1400">
        <v>4.3178974374899104</v>
      </c>
      <c r="F1400" t="s">
        <v>2200</v>
      </c>
    </row>
    <row r="1401" spans="1:6" hidden="1" x14ac:dyDescent="0.25">
      <c r="A1401">
        <v>2010</v>
      </c>
      <c r="B1401" t="s">
        <v>2253</v>
      </c>
      <c r="C1401" t="s">
        <v>2222</v>
      </c>
      <c r="D1401" t="s">
        <v>2246</v>
      </c>
      <c r="E1401">
        <v>1.8075019407970501</v>
      </c>
      <c r="F1401" t="s">
        <v>2200</v>
      </c>
    </row>
    <row r="1402" spans="1:6" hidden="1" x14ac:dyDescent="0.25">
      <c r="A1402">
        <v>2010</v>
      </c>
      <c r="B1402" t="s">
        <v>2253</v>
      </c>
      <c r="C1402" t="s">
        <v>2222</v>
      </c>
      <c r="D1402" t="s">
        <v>2247</v>
      </c>
      <c r="E1402">
        <v>1.8485836618557201</v>
      </c>
      <c r="F1402" t="s">
        <v>2200</v>
      </c>
    </row>
    <row r="1403" spans="1:6" hidden="1" x14ac:dyDescent="0.25">
      <c r="A1403">
        <v>2010</v>
      </c>
      <c r="B1403" t="s">
        <v>2253</v>
      </c>
      <c r="C1403" t="s">
        <v>2222</v>
      </c>
      <c r="D1403" t="s">
        <v>2248</v>
      </c>
      <c r="E1403">
        <v>4.2557248455007697</v>
      </c>
      <c r="F1403" t="s">
        <v>2200</v>
      </c>
    </row>
    <row r="1404" spans="1:6" hidden="1" x14ac:dyDescent="0.25">
      <c r="A1404">
        <v>2010</v>
      </c>
      <c r="B1404" t="s">
        <v>2253</v>
      </c>
      <c r="C1404" t="s">
        <v>2223</v>
      </c>
      <c r="D1404" t="s">
        <v>2236</v>
      </c>
      <c r="E1404">
        <v>3.6401943562911701</v>
      </c>
      <c r="F1404" t="s">
        <v>2200</v>
      </c>
    </row>
    <row r="1405" spans="1:6" hidden="1" x14ac:dyDescent="0.25">
      <c r="A1405">
        <v>2010</v>
      </c>
      <c r="B1405" t="s">
        <v>2253</v>
      </c>
      <c r="C1405" t="s">
        <v>2223</v>
      </c>
      <c r="D1405" t="s">
        <v>2238</v>
      </c>
      <c r="E1405">
        <v>0</v>
      </c>
      <c r="F1405" t="s">
        <v>2200</v>
      </c>
    </row>
    <row r="1406" spans="1:6" hidden="1" x14ac:dyDescent="0.25">
      <c r="A1406">
        <v>2010</v>
      </c>
      <c r="B1406" t="s">
        <v>2253</v>
      </c>
      <c r="C1406" t="s">
        <v>2223</v>
      </c>
      <c r="D1406" t="s">
        <v>2239</v>
      </c>
      <c r="E1406">
        <v>1.8783220197135999</v>
      </c>
      <c r="F1406" t="s">
        <v>2200</v>
      </c>
    </row>
    <row r="1407" spans="1:6" hidden="1" x14ac:dyDescent="0.25">
      <c r="A1407">
        <v>2010</v>
      </c>
      <c r="B1407" t="s">
        <v>2253</v>
      </c>
      <c r="C1407" t="s">
        <v>2223</v>
      </c>
      <c r="D1407" t="s">
        <v>2240</v>
      </c>
      <c r="E1407">
        <v>2.7545950986829499</v>
      </c>
      <c r="F1407" t="s">
        <v>2200</v>
      </c>
    </row>
    <row r="1408" spans="1:6" hidden="1" x14ac:dyDescent="0.25">
      <c r="A1408">
        <v>2010</v>
      </c>
      <c r="B1408" t="s">
        <v>2253</v>
      </c>
      <c r="C1408" t="s">
        <v>2223</v>
      </c>
      <c r="D1408" t="s">
        <v>2241</v>
      </c>
      <c r="E1408">
        <v>3.8823944017846599</v>
      </c>
      <c r="F1408" t="s">
        <v>2200</v>
      </c>
    </row>
    <row r="1409" spans="1:6" hidden="1" x14ac:dyDescent="0.25">
      <c r="A1409">
        <v>2010</v>
      </c>
      <c r="B1409" t="s">
        <v>2253</v>
      </c>
      <c r="C1409" t="s">
        <v>2223</v>
      </c>
      <c r="D1409" t="s">
        <v>2242</v>
      </c>
      <c r="E1409">
        <v>0.16142258534909701</v>
      </c>
      <c r="F1409" t="s">
        <v>2200</v>
      </c>
    </row>
    <row r="1410" spans="1:6" hidden="1" x14ac:dyDescent="0.25">
      <c r="A1410">
        <v>2010</v>
      </c>
      <c r="B1410" t="s">
        <v>2253</v>
      </c>
      <c r="C1410" t="s">
        <v>2223</v>
      </c>
      <c r="D1410" t="s">
        <v>2243</v>
      </c>
      <c r="E1410">
        <v>0</v>
      </c>
      <c r="F1410" t="s">
        <v>2200</v>
      </c>
    </row>
    <row r="1411" spans="1:6" hidden="1" x14ac:dyDescent="0.25">
      <c r="A1411">
        <v>2010</v>
      </c>
      <c r="B1411" t="s">
        <v>2253</v>
      </c>
      <c r="C1411" t="s">
        <v>2223</v>
      </c>
      <c r="D1411" t="s">
        <v>2244</v>
      </c>
      <c r="E1411">
        <v>6.5250000000000004</v>
      </c>
      <c r="F1411" t="s">
        <v>2200</v>
      </c>
    </row>
    <row r="1412" spans="1:6" hidden="1" x14ac:dyDescent="0.25">
      <c r="A1412">
        <v>2010</v>
      </c>
      <c r="B1412" t="s">
        <v>2253</v>
      </c>
      <c r="C1412" t="s">
        <v>2223</v>
      </c>
      <c r="D1412" t="s">
        <v>2245</v>
      </c>
      <c r="E1412">
        <v>1.8783220197135999</v>
      </c>
      <c r="F1412" t="s">
        <v>2200</v>
      </c>
    </row>
    <row r="1413" spans="1:6" hidden="1" x14ac:dyDescent="0.25">
      <c r="A1413">
        <v>2010</v>
      </c>
      <c r="B1413" t="s">
        <v>2253</v>
      </c>
      <c r="C1413" t="s">
        <v>2223</v>
      </c>
      <c r="D1413" t="s">
        <v>2246</v>
      </c>
      <c r="E1413">
        <v>1.9463607719129701</v>
      </c>
      <c r="F1413" t="s">
        <v>2200</v>
      </c>
    </row>
    <row r="1414" spans="1:6" hidden="1" x14ac:dyDescent="0.25">
      <c r="A1414">
        <v>2010</v>
      </c>
      <c r="B1414" t="s">
        <v>2253</v>
      </c>
      <c r="C1414" t="s">
        <v>2223</v>
      </c>
      <c r="D1414" t="s">
        <v>2247</v>
      </c>
      <c r="E1414">
        <v>1.7451986103199699</v>
      </c>
      <c r="F1414" t="s">
        <v>2200</v>
      </c>
    </row>
    <row r="1415" spans="1:6" hidden="1" x14ac:dyDescent="0.25">
      <c r="A1415">
        <v>2010</v>
      </c>
      <c r="B1415" t="s">
        <v>2253</v>
      </c>
      <c r="C1415" t="s">
        <v>2223</v>
      </c>
      <c r="D1415" t="s">
        <v>2248</v>
      </c>
      <c r="E1415">
        <v>3.6249116607773799</v>
      </c>
      <c r="F1415" t="s">
        <v>2200</v>
      </c>
    </row>
    <row r="1416" spans="1:6" hidden="1" x14ac:dyDescent="0.25">
      <c r="A1416">
        <v>2010</v>
      </c>
      <c r="B1416" t="s">
        <v>2253</v>
      </c>
      <c r="C1416" t="s">
        <v>2224</v>
      </c>
      <c r="D1416" t="s">
        <v>2236</v>
      </c>
      <c r="E1416">
        <v>3.2432785665078701</v>
      </c>
      <c r="F1416" t="s">
        <v>2200</v>
      </c>
    </row>
    <row r="1417" spans="1:6" hidden="1" x14ac:dyDescent="0.25">
      <c r="A1417">
        <v>2010</v>
      </c>
      <c r="B1417" t="s">
        <v>2253</v>
      </c>
      <c r="C1417" t="s">
        <v>2224</v>
      </c>
      <c r="D1417" t="s">
        <v>2237</v>
      </c>
      <c r="E1417">
        <v>14.7481203037139</v>
      </c>
      <c r="F1417" t="s">
        <v>2200</v>
      </c>
    </row>
    <row r="1418" spans="1:6" hidden="1" x14ac:dyDescent="0.25">
      <c r="A1418">
        <v>2010</v>
      </c>
      <c r="B1418" t="s">
        <v>2253</v>
      </c>
      <c r="C1418" t="s">
        <v>2224</v>
      </c>
      <c r="D1418" t="s">
        <v>2238</v>
      </c>
      <c r="E1418">
        <v>4.98886290942324</v>
      </c>
      <c r="F1418" t="s">
        <v>2200</v>
      </c>
    </row>
    <row r="1419" spans="1:6" hidden="1" x14ac:dyDescent="0.25">
      <c r="A1419">
        <v>2010</v>
      </c>
      <c r="B1419" t="s">
        <v>2253</v>
      </c>
      <c r="C1419" t="s">
        <v>2224</v>
      </c>
      <c r="D1419" t="s">
        <v>2239</v>
      </c>
      <c r="E1419">
        <v>2.2508825446420202</v>
      </c>
      <c r="F1419" t="s">
        <v>2200</v>
      </c>
    </row>
    <row r="1420" spans="1:6" hidden="1" x14ac:dyDescent="0.25">
      <c r="A1420">
        <v>2010</v>
      </c>
      <c r="B1420" t="s">
        <v>2253</v>
      </c>
      <c r="C1420" t="s">
        <v>2224</v>
      </c>
      <c r="D1420" t="s">
        <v>2240</v>
      </c>
      <c r="E1420">
        <v>2.7545950986829499</v>
      </c>
      <c r="F1420" t="s">
        <v>2200</v>
      </c>
    </row>
    <row r="1421" spans="1:6" hidden="1" x14ac:dyDescent="0.25">
      <c r="A1421">
        <v>2010</v>
      </c>
      <c r="B1421" t="s">
        <v>2253</v>
      </c>
      <c r="C1421" t="s">
        <v>2224</v>
      </c>
      <c r="D1421" t="s">
        <v>2241</v>
      </c>
      <c r="E1421">
        <v>3.8000748251004999</v>
      </c>
      <c r="F1421" t="s">
        <v>2200</v>
      </c>
    </row>
    <row r="1422" spans="1:6" hidden="1" x14ac:dyDescent="0.25">
      <c r="A1422">
        <v>2010</v>
      </c>
      <c r="B1422" t="s">
        <v>2253</v>
      </c>
      <c r="C1422" t="s">
        <v>2224</v>
      </c>
      <c r="D1422" t="s">
        <v>2242</v>
      </c>
      <c r="E1422" s="184">
        <v>9.8139652437200298E-2</v>
      </c>
      <c r="F1422" t="s">
        <v>2200</v>
      </c>
    </row>
    <row r="1423" spans="1:6" hidden="1" x14ac:dyDescent="0.25">
      <c r="A1423">
        <v>2010</v>
      </c>
      <c r="B1423" t="s">
        <v>2253</v>
      </c>
      <c r="C1423" t="s">
        <v>2224</v>
      </c>
      <c r="D1423" t="s">
        <v>2243</v>
      </c>
      <c r="E1423">
        <v>0</v>
      </c>
      <c r="F1423" t="s">
        <v>2200</v>
      </c>
    </row>
    <row r="1424" spans="1:6" hidden="1" x14ac:dyDescent="0.25">
      <c r="A1424">
        <v>2010</v>
      </c>
      <c r="B1424" t="s">
        <v>2253</v>
      </c>
      <c r="C1424" t="s">
        <v>2224</v>
      </c>
      <c r="D1424" t="s">
        <v>2244</v>
      </c>
      <c r="E1424">
        <v>6.5250000000000004</v>
      </c>
      <c r="F1424" t="s">
        <v>2200</v>
      </c>
    </row>
    <row r="1425" spans="1:6" hidden="1" x14ac:dyDescent="0.25">
      <c r="A1425">
        <v>2010</v>
      </c>
      <c r="B1425" t="s">
        <v>2253</v>
      </c>
      <c r="C1425" t="s">
        <v>2224</v>
      </c>
      <c r="D1425" t="s">
        <v>2245</v>
      </c>
      <c r="E1425">
        <v>1.8783220197135999</v>
      </c>
      <c r="F1425" t="s">
        <v>2200</v>
      </c>
    </row>
    <row r="1426" spans="1:6" hidden="1" x14ac:dyDescent="0.25">
      <c r="A1426">
        <v>2010</v>
      </c>
      <c r="B1426" t="s">
        <v>2253</v>
      </c>
      <c r="C1426" t="s">
        <v>2224</v>
      </c>
      <c r="D1426" t="s">
        <v>2246</v>
      </c>
      <c r="E1426">
        <v>1.9463607719129701</v>
      </c>
      <c r="F1426" t="s">
        <v>2200</v>
      </c>
    </row>
    <row r="1427" spans="1:6" hidden="1" x14ac:dyDescent="0.25">
      <c r="A1427">
        <v>2010</v>
      </c>
      <c r="B1427" t="s">
        <v>2253</v>
      </c>
      <c r="C1427" t="s">
        <v>2224</v>
      </c>
      <c r="D1427" t="s">
        <v>2247</v>
      </c>
      <c r="E1427">
        <v>1.7451986103199699</v>
      </c>
      <c r="F1427" t="s">
        <v>2200</v>
      </c>
    </row>
    <row r="1428" spans="1:6" hidden="1" x14ac:dyDescent="0.25">
      <c r="A1428">
        <v>2010</v>
      </c>
      <c r="B1428" t="s">
        <v>2253</v>
      </c>
      <c r="C1428" t="s">
        <v>2224</v>
      </c>
      <c r="D1428" t="s">
        <v>2248</v>
      </c>
      <c r="E1428">
        <v>3.6249116607773799</v>
      </c>
      <c r="F1428" t="s">
        <v>2200</v>
      </c>
    </row>
    <row r="1429" spans="1:6" hidden="1" x14ac:dyDescent="0.25">
      <c r="A1429">
        <v>2010</v>
      </c>
      <c r="B1429" t="s">
        <v>2253</v>
      </c>
      <c r="C1429" t="s">
        <v>2225</v>
      </c>
      <c r="D1429" t="s">
        <v>2236</v>
      </c>
      <c r="E1429">
        <v>2.2788133539341699</v>
      </c>
      <c r="F1429" t="s">
        <v>2200</v>
      </c>
    </row>
    <row r="1430" spans="1:6" hidden="1" x14ac:dyDescent="0.25">
      <c r="A1430">
        <v>2010</v>
      </c>
      <c r="B1430" t="s">
        <v>2253</v>
      </c>
      <c r="C1430" t="s">
        <v>2225</v>
      </c>
      <c r="D1430" t="s">
        <v>2237</v>
      </c>
      <c r="E1430">
        <v>16.801735863082602</v>
      </c>
      <c r="F1430" t="s">
        <v>2200</v>
      </c>
    </row>
    <row r="1431" spans="1:6" hidden="1" x14ac:dyDescent="0.25">
      <c r="A1431">
        <v>2010</v>
      </c>
      <c r="B1431" t="s">
        <v>2253</v>
      </c>
      <c r="C1431" t="s">
        <v>2225</v>
      </c>
      <c r="D1431" t="s">
        <v>2238</v>
      </c>
      <c r="E1431">
        <v>7.7381441196976999</v>
      </c>
      <c r="F1431" t="s">
        <v>2200</v>
      </c>
    </row>
    <row r="1432" spans="1:6" hidden="1" x14ac:dyDescent="0.25">
      <c r="A1432">
        <v>2010</v>
      </c>
      <c r="B1432" t="s">
        <v>2253</v>
      </c>
      <c r="C1432" t="s">
        <v>2225</v>
      </c>
      <c r="D1432" t="s">
        <v>2239</v>
      </c>
      <c r="E1432">
        <v>5.3441554770317996</v>
      </c>
      <c r="F1432" t="s">
        <v>2200</v>
      </c>
    </row>
    <row r="1433" spans="1:6" hidden="1" x14ac:dyDescent="0.25">
      <c r="A1433">
        <v>2010</v>
      </c>
      <c r="B1433" t="s">
        <v>2253</v>
      </c>
      <c r="C1433" t="s">
        <v>2225</v>
      </c>
      <c r="D1433" t="s">
        <v>2240</v>
      </c>
      <c r="E1433">
        <v>3.2400506055580398</v>
      </c>
      <c r="F1433" t="s">
        <v>2200</v>
      </c>
    </row>
    <row r="1434" spans="1:6" hidden="1" x14ac:dyDescent="0.25">
      <c r="A1434">
        <v>2010</v>
      </c>
      <c r="B1434" t="s">
        <v>2253</v>
      </c>
      <c r="C1434" t="s">
        <v>2225</v>
      </c>
      <c r="D1434" t="s">
        <v>2241</v>
      </c>
      <c r="E1434">
        <v>3.4529255260637899</v>
      </c>
      <c r="F1434" t="s">
        <v>2200</v>
      </c>
    </row>
    <row r="1435" spans="1:6" hidden="1" x14ac:dyDescent="0.25">
      <c r="A1435">
        <v>2010</v>
      </c>
      <c r="B1435" t="s">
        <v>2253</v>
      </c>
      <c r="C1435" t="s">
        <v>2225</v>
      </c>
      <c r="D1435" t="s">
        <v>2242</v>
      </c>
      <c r="E1435" s="184">
        <v>3.0539455440695398E-5</v>
      </c>
      <c r="F1435" t="s">
        <v>2200</v>
      </c>
    </row>
    <row r="1436" spans="1:6" hidden="1" x14ac:dyDescent="0.25">
      <c r="A1436">
        <v>2010</v>
      </c>
      <c r="B1436" t="s">
        <v>2253</v>
      </c>
      <c r="C1436" t="s">
        <v>2225</v>
      </c>
      <c r="D1436" t="s">
        <v>2243</v>
      </c>
      <c r="E1436">
        <v>0</v>
      </c>
      <c r="F1436" t="s">
        <v>2200</v>
      </c>
    </row>
    <row r="1437" spans="1:6" hidden="1" x14ac:dyDescent="0.25">
      <c r="A1437">
        <v>2010</v>
      </c>
      <c r="B1437" t="s">
        <v>2253</v>
      </c>
      <c r="C1437" t="s">
        <v>2225</v>
      </c>
      <c r="D1437" t="s">
        <v>2244</v>
      </c>
      <c r="E1437">
        <v>6.5250000000000004</v>
      </c>
      <c r="F1437" t="s">
        <v>2200</v>
      </c>
    </row>
    <row r="1438" spans="1:6" hidden="1" x14ac:dyDescent="0.25">
      <c r="A1438">
        <v>2010</v>
      </c>
      <c r="B1438" t="s">
        <v>2253</v>
      </c>
      <c r="C1438" t="s">
        <v>2225</v>
      </c>
      <c r="D1438" t="s">
        <v>2245</v>
      </c>
      <c r="E1438">
        <v>4.2770017680778496</v>
      </c>
      <c r="F1438" t="s">
        <v>2200</v>
      </c>
    </row>
    <row r="1439" spans="1:6" hidden="1" x14ac:dyDescent="0.25">
      <c r="A1439">
        <v>2010</v>
      </c>
      <c r="B1439" t="s">
        <v>2253</v>
      </c>
      <c r="C1439" t="s">
        <v>2225</v>
      </c>
      <c r="D1439" t="s">
        <v>2246</v>
      </c>
      <c r="E1439">
        <v>0</v>
      </c>
      <c r="F1439" t="s">
        <v>2200</v>
      </c>
    </row>
    <row r="1440" spans="1:6" hidden="1" x14ac:dyDescent="0.25">
      <c r="A1440">
        <v>2010</v>
      </c>
      <c r="B1440" t="s">
        <v>2253</v>
      </c>
      <c r="C1440" t="s">
        <v>2225</v>
      </c>
      <c r="D1440" t="s">
        <v>2247</v>
      </c>
      <c r="E1440">
        <v>2.31604186664774</v>
      </c>
      <c r="F1440" t="s">
        <v>2200</v>
      </c>
    </row>
    <row r="1441" spans="1:6" hidden="1" x14ac:dyDescent="0.25">
      <c r="A1441">
        <v>2010</v>
      </c>
      <c r="B1441" t="s">
        <v>2253</v>
      </c>
      <c r="C1441" t="s">
        <v>2225</v>
      </c>
      <c r="D1441" t="s">
        <v>2248</v>
      </c>
      <c r="E1441">
        <v>9.2853821689481908</v>
      </c>
      <c r="F1441" t="s">
        <v>2200</v>
      </c>
    </row>
    <row r="1442" spans="1:6" hidden="1" x14ac:dyDescent="0.25">
      <c r="A1442">
        <v>2010</v>
      </c>
      <c r="B1442" t="s">
        <v>2253</v>
      </c>
      <c r="C1442" t="s">
        <v>2226</v>
      </c>
      <c r="D1442" t="s">
        <v>2236</v>
      </c>
      <c r="E1442">
        <v>4.4352368148907999</v>
      </c>
      <c r="F1442" t="s">
        <v>2200</v>
      </c>
    </row>
    <row r="1443" spans="1:6" hidden="1" x14ac:dyDescent="0.25">
      <c r="A1443">
        <v>2010</v>
      </c>
      <c r="B1443" t="s">
        <v>2253</v>
      </c>
      <c r="C1443" t="s">
        <v>2226</v>
      </c>
      <c r="D1443" t="s">
        <v>2237</v>
      </c>
      <c r="E1443">
        <v>12.9095455704896</v>
      </c>
      <c r="F1443" t="s">
        <v>2200</v>
      </c>
    </row>
    <row r="1444" spans="1:6" hidden="1" x14ac:dyDescent="0.25">
      <c r="A1444">
        <v>2010</v>
      </c>
      <c r="B1444" t="s">
        <v>2253</v>
      </c>
      <c r="C1444" t="s">
        <v>2226</v>
      </c>
      <c r="D1444" t="s">
        <v>2238</v>
      </c>
      <c r="E1444">
        <v>3.7587972242545802</v>
      </c>
      <c r="F1444" t="s">
        <v>2200</v>
      </c>
    </row>
    <row r="1445" spans="1:6" hidden="1" x14ac:dyDescent="0.25">
      <c r="A1445">
        <v>2010</v>
      </c>
      <c r="B1445" t="s">
        <v>2253</v>
      </c>
      <c r="C1445" t="s">
        <v>2226</v>
      </c>
      <c r="D1445" t="s">
        <v>2239</v>
      </c>
      <c r="E1445">
        <v>4.23565970307481</v>
      </c>
      <c r="F1445" t="s">
        <v>2200</v>
      </c>
    </row>
    <row r="1446" spans="1:6" hidden="1" x14ac:dyDescent="0.25">
      <c r="A1446">
        <v>2010</v>
      </c>
      <c r="B1446" t="s">
        <v>2253</v>
      </c>
      <c r="C1446" t="s">
        <v>2226</v>
      </c>
      <c r="D1446" t="s">
        <v>2240</v>
      </c>
      <c r="E1446">
        <v>3.94549761574324</v>
      </c>
      <c r="F1446" t="s">
        <v>2200</v>
      </c>
    </row>
    <row r="1447" spans="1:6" hidden="1" x14ac:dyDescent="0.25">
      <c r="A1447">
        <v>2010</v>
      </c>
      <c r="B1447" t="s">
        <v>2253</v>
      </c>
      <c r="C1447" t="s">
        <v>2226</v>
      </c>
      <c r="D1447" t="s">
        <v>2241</v>
      </c>
      <c r="E1447">
        <v>6.1281818232395304</v>
      </c>
      <c r="F1447" t="s">
        <v>2200</v>
      </c>
    </row>
    <row r="1448" spans="1:6" hidden="1" x14ac:dyDescent="0.25">
      <c r="A1448">
        <v>2010</v>
      </c>
      <c r="B1448" t="s">
        <v>2253</v>
      </c>
      <c r="C1448" t="s">
        <v>2226</v>
      </c>
      <c r="D1448" t="s">
        <v>2242</v>
      </c>
      <c r="E1448" s="184">
        <v>5.8722163297585901E-2</v>
      </c>
      <c r="F1448" t="s">
        <v>2200</v>
      </c>
    </row>
    <row r="1449" spans="1:6" hidden="1" x14ac:dyDescent="0.25">
      <c r="A1449">
        <v>2010</v>
      </c>
      <c r="B1449" t="s">
        <v>2253</v>
      </c>
      <c r="C1449" t="s">
        <v>2226</v>
      </c>
      <c r="D1449" t="s">
        <v>2243</v>
      </c>
      <c r="E1449">
        <v>20.612187471734401</v>
      </c>
      <c r="F1449" t="s">
        <v>2200</v>
      </c>
    </row>
    <row r="1450" spans="1:6" hidden="1" x14ac:dyDescent="0.25">
      <c r="A1450">
        <v>2010</v>
      </c>
      <c r="B1450" t="s">
        <v>2253</v>
      </c>
      <c r="C1450" t="s">
        <v>2226</v>
      </c>
      <c r="D1450" t="s">
        <v>2244</v>
      </c>
      <c r="E1450">
        <v>6.5250000000000004</v>
      </c>
      <c r="F1450" t="s">
        <v>2200</v>
      </c>
    </row>
    <row r="1451" spans="1:6" hidden="1" x14ac:dyDescent="0.25">
      <c r="A1451">
        <v>2010</v>
      </c>
      <c r="B1451" t="s">
        <v>2253</v>
      </c>
      <c r="C1451" t="s">
        <v>2226</v>
      </c>
      <c r="D1451" t="s">
        <v>2245</v>
      </c>
      <c r="E1451">
        <v>5.7364418899450103</v>
      </c>
      <c r="F1451" t="s">
        <v>2200</v>
      </c>
    </row>
    <row r="1452" spans="1:6" hidden="1" x14ac:dyDescent="0.25">
      <c r="A1452">
        <v>2010</v>
      </c>
      <c r="B1452" t="s">
        <v>2253</v>
      </c>
      <c r="C1452" t="s">
        <v>2226</v>
      </c>
      <c r="D1452" t="s">
        <v>2246</v>
      </c>
      <c r="E1452">
        <v>2.98395928159667</v>
      </c>
      <c r="F1452" t="s">
        <v>2200</v>
      </c>
    </row>
    <row r="1453" spans="1:6" hidden="1" x14ac:dyDescent="0.25">
      <c r="A1453">
        <v>2010</v>
      </c>
      <c r="B1453" t="s">
        <v>2253</v>
      </c>
      <c r="C1453" t="s">
        <v>2226</v>
      </c>
      <c r="D1453" t="s">
        <v>2247</v>
      </c>
      <c r="E1453">
        <v>2.4928492084438898</v>
      </c>
      <c r="F1453" t="s">
        <v>2200</v>
      </c>
    </row>
    <row r="1454" spans="1:6" hidden="1" x14ac:dyDescent="0.25">
      <c r="A1454">
        <v>2010</v>
      </c>
      <c r="B1454" t="s">
        <v>2253</v>
      </c>
      <c r="C1454" t="s">
        <v>2226</v>
      </c>
      <c r="D1454" t="s">
        <v>2248</v>
      </c>
      <c r="E1454">
        <v>12.047638050406199</v>
      </c>
      <c r="F1454" t="s">
        <v>2200</v>
      </c>
    </row>
    <row r="1455" spans="1:6" hidden="1" x14ac:dyDescent="0.25">
      <c r="A1455">
        <v>2010</v>
      </c>
      <c r="B1455" t="s">
        <v>2253</v>
      </c>
      <c r="C1455" t="s">
        <v>2227</v>
      </c>
      <c r="D1455" t="s">
        <v>2236</v>
      </c>
      <c r="E1455">
        <v>5.1021149070632301</v>
      </c>
      <c r="F1455" t="s">
        <v>2200</v>
      </c>
    </row>
    <row r="1456" spans="1:6" hidden="1" x14ac:dyDescent="0.25">
      <c r="A1456">
        <v>2010</v>
      </c>
      <c r="B1456" t="s">
        <v>2253</v>
      </c>
      <c r="C1456" t="s">
        <v>2227</v>
      </c>
      <c r="D1456" t="s">
        <v>2237</v>
      </c>
      <c r="E1456">
        <v>22.2664615673322</v>
      </c>
      <c r="F1456" t="s">
        <v>2200</v>
      </c>
    </row>
    <row r="1457" spans="1:6" hidden="1" x14ac:dyDescent="0.25">
      <c r="A1457">
        <v>2010</v>
      </c>
      <c r="B1457" t="s">
        <v>2253</v>
      </c>
      <c r="C1457" t="s">
        <v>2227</v>
      </c>
      <c r="D1457" t="s">
        <v>2238</v>
      </c>
      <c r="E1457">
        <v>3.8991766045141798</v>
      </c>
      <c r="F1457" t="s">
        <v>2200</v>
      </c>
    </row>
    <row r="1458" spans="1:6" hidden="1" x14ac:dyDescent="0.25">
      <c r="A1458">
        <v>2010</v>
      </c>
      <c r="B1458" t="s">
        <v>2253</v>
      </c>
      <c r="C1458" t="s">
        <v>2227</v>
      </c>
      <c r="D1458" t="s">
        <v>2239</v>
      </c>
      <c r="E1458">
        <v>5.6802891752244298</v>
      </c>
      <c r="F1458" t="s">
        <v>2200</v>
      </c>
    </row>
    <row r="1459" spans="1:6" hidden="1" x14ac:dyDescent="0.25">
      <c r="A1459">
        <v>2010</v>
      </c>
      <c r="B1459" t="s">
        <v>2253</v>
      </c>
      <c r="C1459" t="s">
        <v>2227</v>
      </c>
      <c r="D1459" t="s">
        <v>2240</v>
      </c>
      <c r="E1459">
        <v>4.08416010088572</v>
      </c>
      <c r="F1459" t="s">
        <v>2200</v>
      </c>
    </row>
    <row r="1460" spans="1:6" hidden="1" x14ac:dyDescent="0.25">
      <c r="A1460">
        <v>2010</v>
      </c>
      <c r="B1460" t="s">
        <v>2253</v>
      </c>
      <c r="C1460" t="s">
        <v>2227</v>
      </c>
      <c r="D1460" t="s">
        <v>2241</v>
      </c>
      <c r="E1460">
        <v>6.5133351451588704</v>
      </c>
      <c r="F1460" t="s">
        <v>2200</v>
      </c>
    </row>
    <row r="1461" spans="1:6" hidden="1" x14ac:dyDescent="0.25">
      <c r="A1461">
        <v>2010</v>
      </c>
      <c r="B1461" t="s">
        <v>2253</v>
      </c>
      <c r="C1461" t="s">
        <v>2227</v>
      </c>
      <c r="D1461" t="s">
        <v>2242</v>
      </c>
      <c r="E1461" s="184">
        <v>4.1061513889641297E-3</v>
      </c>
      <c r="F1461" t="s">
        <v>2200</v>
      </c>
    </row>
    <row r="1462" spans="1:6" hidden="1" x14ac:dyDescent="0.25">
      <c r="A1462">
        <v>2010</v>
      </c>
      <c r="B1462" t="s">
        <v>2253</v>
      </c>
      <c r="C1462" t="s">
        <v>2227</v>
      </c>
      <c r="D1462" t="s">
        <v>2243</v>
      </c>
      <c r="E1462">
        <v>0</v>
      </c>
      <c r="F1462" t="s">
        <v>2200</v>
      </c>
    </row>
    <row r="1463" spans="1:6" hidden="1" x14ac:dyDescent="0.25">
      <c r="A1463">
        <v>2010</v>
      </c>
      <c r="B1463" t="s">
        <v>2253</v>
      </c>
      <c r="C1463" t="s">
        <v>2227</v>
      </c>
      <c r="D1463" t="s">
        <v>2244</v>
      </c>
      <c r="E1463">
        <v>6.5250000000000004</v>
      </c>
      <c r="F1463" t="s">
        <v>2200</v>
      </c>
    </row>
    <row r="1464" spans="1:6" hidden="1" x14ac:dyDescent="0.25">
      <c r="A1464">
        <v>2010</v>
      </c>
      <c r="B1464" t="s">
        <v>2253</v>
      </c>
      <c r="C1464" t="s">
        <v>2227</v>
      </c>
      <c r="D1464" t="s">
        <v>2245</v>
      </c>
      <c r="E1464">
        <v>4.6159834817425498</v>
      </c>
      <c r="F1464" t="s">
        <v>2200</v>
      </c>
    </row>
    <row r="1465" spans="1:6" hidden="1" x14ac:dyDescent="0.25">
      <c r="A1465">
        <v>2010</v>
      </c>
      <c r="B1465" t="s">
        <v>2253</v>
      </c>
      <c r="C1465" t="s">
        <v>2227</v>
      </c>
      <c r="D1465" t="s">
        <v>2246</v>
      </c>
      <c r="E1465">
        <v>2.88985528023517</v>
      </c>
      <c r="F1465" t="s">
        <v>2200</v>
      </c>
    </row>
    <row r="1466" spans="1:6" hidden="1" x14ac:dyDescent="0.25">
      <c r="A1466">
        <v>2010</v>
      </c>
      <c r="B1466" t="s">
        <v>2253</v>
      </c>
      <c r="C1466" t="s">
        <v>2227</v>
      </c>
      <c r="D1466" t="s">
        <v>2247</v>
      </c>
      <c r="E1466">
        <v>2.0673577046667999</v>
      </c>
      <c r="F1466" t="s">
        <v>2200</v>
      </c>
    </row>
    <row r="1467" spans="1:6" hidden="1" x14ac:dyDescent="0.25">
      <c r="A1467">
        <v>2010</v>
      </c>
      <c r="B1467" t="s">
        <v>2253</v>
      </c>
      <c r="C1467" t="s">
        <v>2227</v>
      </c>
      <c r="D1467" t="s">
        <v>2248</v>
      </c>
      <c r="E1467">
        <v>9.60446318872199</v>
      </c>
      <c r="F1467" t="s">
        <v>2200</v>
      </c>
    </row>
    <row r="1468" spans="1:6" hidden="1" x14ac:dyDescent="0.25">
      <c r="A1468">
        <v>2010</v>
      </c>
      <c r="B1468" t="s">
        <v>2253</v>
      </c>
      <c r="C1468" t="s">
        <v>2228</v>
      </c>
      <c r="D1468" t="s">
        <v>2236</v>
      </c>
      <c r="E1468">
        <v>3.12038007186796</v>
      </c>
      <c r="F1468" t="s">
        <v>2200</v>
      </c>
    </row>
    <row r="1469" spans="1:6" hidden="1" x14ac:dyDescent="0.25">
      <c r="A1469">
        <v>2010</v>
      </c>
      <c r="B1469" t="s">
        <v>2253</v>
      </c>
      <c r="C1469" t="s">
        <v>2228</v>
      </c>
      <c r="D1469" t="s">
        <v>2237</v>
      </c>
      <c r="E1469">
        <v>10.806966416827001</v>
      </c>
      <c r="F1469" t="s">
        <v>2200</v>
      </c>
    </row>
    <row r="1470" spans="1:6" hidden="1" x14ac:dyDescent="0.25">
      <c r="A1470">
        <v>2010</v>
      </c>
      <c r="B1470" t="s">
        <v>2253</v>
      </c>
      <c r="C1470" t="s">
        <v>2228</v>
      </c>
      <c r="D1470" t="s">
        <v>2238</v>
      </c>
      <c r="E1470">
        <v>3.6496214373526201</v>
      </c>
      <c r="F1470" t="s">
        <v>2200</v>
      </c>
    </row>
    <row r="1471" spans="1:6" hidden="1" x14ac:dyDescent="0.25">
      <c r="A1471">
        <v>2010</v>
      </c>
      <c r="B1471" t="s">
        <v>2253</v>
      </c>
      <c r="C1471" t="s">
        <v>2228</v>
      </c>
      <c r="D1471" t="s">
        <v>2239</v>
      </c>
      <c r="E1471">
        <v>3.5173549288866801</v>
      </c>
      <c r="F1471" t="s">
        <v>2200</v>
      </c>
    </row>
    <row r="1472" spans="1:6" hidden="1" x14ac:dyDescent="0.25">
      <c r="A1472">
        <v>2010</v>
      </c>
      <c r="B1472" t="s">
        <v>2253</v>
      </c>
      <c r="C1472" t="s">
        <v>2228</v>
      </c>
      <c r="D1472" t="s">
        <v>2240</v>
      </c>
      <c r="E1472">
        <v>3.3234956340093702</v>
      </c>
      <c r="F1472" t="s">
        <v>2200</v>
      </c>
    </row>
    <row r="1473" spans="1:6" hidden="1" x14ac:dyDescent="0.25">
      <c r="A1473">
        <v>2010</v>
      </c>
      <c r="B1473" t="s">
        <v>2253</v>
      </c>
      <c r="C1473" t="s">
        <v>2228</v>
      </c>
      <c r="D1473" t="s">
        <v>2241</v>
      </c>
      <c r="E1473">
        <v>3.5967000297339302</v>
      </c>
      <c r="F1473" t="s">
        <v>2200</v>
      </c>
    </row>
    <row r="1474" spans="1:6" hidden="1" x14ac:dyDescent="0.25">
      <c r="A1474">
        <v>2010</v>
      </c>
      <c r="B1474" t="s">
        <v>2253</v>
      </c>
      <c r="C1474" t="s">
        <v>2228</v>
      </c>
      <c r="D1474" t="s">
        <v>2242</v>
      </c>
      <c r="E1474" s="184">
        <v>2.5317600945144901E-3</v>
      </c>
      <c r="F1474" t="s">
        <v>2200</v>
      </c>
    </row>
    <row r="1475" spans="1:6" hidden="1" x14ac:dyDescent="0.25">
      <c r="A1475">
        <v>2010</v>
      </c>
      <c r="B1475" t="s">
        <v>2253</v>
      </c>
      <c r="C1475" t="s">
        <v>2228</v>
      </c>
      <c r="D1475" t="s">
        <v>2243</v>
      </c>
      <c r="E1475">
        <v>18.703483670047401</v>
      </c>
      <c r="F1475" t="s">
        <v>2200</v>
      </c>
    </row>
    <row r="1476" spans="1:6" hidden="1" x14ac:dyDescent="0.25">
      <c r="A1476">
        <v>2010</v>
      </c>
      <c r="B1476" t="s">
        <v>2253</v>
      </c>
      <c r="C1476" t="s">
        <v>2228</v>
      </c>
      <c r="D1476" t="s">
        <v>2244</v>
      </c>
      <c r="E1476">
        <v>6.5250000000000004</v>
      </c>
      <c r="F1476" t="s">
        <v>2200</v>
      </c>
    </row>
    <row r="1477" spans="1:6" hidden="1" x14ac:dyDescent="0.25">
      <c r="A1477">
        <v>2010</v>
      </c>
      <c r="B1477" t="s">
        <v>2253</v>
      </c>
      <c r="C1477" t="s">
        <v>2228</v>
      </c>
      <c r="D1477" t="s">
        <v>2245</v>
      </c>
      <c r="E1477">
        <v>4.7472060313136</v>
      </c>
      <c r="F1477" t="s">
        <v>2200</v>
      </c>
    </row>
    <row r="1478" spans="1:6" hidden="1" x14ac:dyDescent="0.25">
      <c r="A1478">
        <v>2010</v>
      </c>
      <c r="B1478" t="s">
        <v>2253</v>
      </c>
      <c r="C1478" t="s">
        <v>2228</v>
      </c>
      <c r="D1478" t="s">
        <v>2246</v>
      </c>
      <c r="E1478">
        <v>3.0031622662300999</v>
      </c>
      <c r="F1478" t="s">
        <v>2200</v>
      </c>
    </row>
    <row r="1479" spans="1:6" hidden="1" x14ac:dyDescent="0.25">
      <c r="A1479">
        <v>2010</v>
      </c>
      <c r="B1479" t="s">
        <v>2253</v>
      </c>
      <c r="C1479" t="s">
        <v>2228</v>
      </c>
      <c r="D1479" t="s">
        <v>2247</v>
      </c>
      <c r="E1479">
        <v>1.70302426238783</v>
      </c>
      <c r="F1479" t="s">
        <v>2200</v>
      </c>
    </row>
    <row r="1480" spans="1:6" hidden="1" x14ac:dyDescent="0.25">
      <c r="A1480">
        <v>2010</v>
      </c>
      <c r="B1480" t="s">
        <v>2253</v>
      </c>
      <c r="C1480" t="s">
        <v>2228</v>
      </c>
      <c r="D1480" t="s">
        <v>2248</v>
      </c>
      <c r="E1480">
        <v>4.6623787995582999</v>
      </c>
      <c r="F1480" t="s">
        <v>2200</v>
      </c>
    </row>
    <row r="1481" spans="1:6" hidden="1" x14ac:dyDescent="0.25">
      <c r="A1481">
        <v>2010</v>
      </c>
      <c r="B1481" t="s">
        <v>2253</v>
      </c>
      <c r="C1481" t="s">
        <v>2229</v>
      </c>
      <c r="D1481" t="s">
        <v>2236</v>
      </c>
      <c r="E1481">
        <v>3.5567744431568999</v>
      </c>
      <c r="F1481" t="s">
        <v>2200</v>
      </c>
    </row>
    <row r="1482" spans="1:6" hidden="1" x14ac:dyDescent="0.25">
      <c r="A1482">
        <v>2010</v>
      </c>
      <c r="B1482" t="s">
        <v>2253</v>
      </c>
      <c r="C1482" t="s">
        <v>2229</v>
      </c>
      <c r="D1482" t="s">
        <v>2237</v>
      </c>
      <c r="E1482">
        <v>14.4918271990361</v>
      </c>
      <c r="F1482" t="s">
        <v>2200</v>
      </c>
    </row>
    <row r="1483" spans="1:6" hidden="1" x14ac:dyDescent="0.25">
      <c r="A1483">
        <v>2010</v>
      </c>
      <c r="B1483" t="s">
        <v>2253</v>
      </c>
      <c r="C1483" t="s">
        <v>2229</v>
      </c>
      <c r="D1483" t="s">
        <v>2238</v>
      </c>
      <c r="E1483">
        <v>3.66989316833028</v>
      </c>
      <c r="F1483" t="s">
        <v>2200</v>
      </c>
    </row>
    <row r="1484" spans="1:6" hidden="1" x14ac:dyDescent="0.25">
      <c r="A1484">
        <v>2010</v>
      </c>
      <c r="B1484" t="s">
        <v>2253</v>
      </c>
      <c r="C1484" t="s">
        <v>2229</v>
      </c>
      <c r="D1484" t="s">
        <v>2239</v>
      </c>
      <c r="E1484">
        <v>6.54689926391009</v>
      </c>
      <c r="F1484" t="s">
        <v>2200</v>
      </c>
    </row>
    <row r="1485" spans="1:6" hidden="1" x14ac:dyDescent="0.25">
      <c r="A1485">
        <v>2010</v>
      </c>
      <c r="B1485" t="s">
        <v>2253</v>
      </c>
      <c r="C1485" t="s">
        <v>2229</v>
      </c>
      <c r="D1485" t="s">
        <v>2240</v>
      </c>
      <c r="E1485">
        <v>3.6352310601484401</v>
      </c>
      <c r="F1485" t="s">
        <v>2200</v>
      </c>
    </row>
    <row r="1486" spans="1:6" hidden="1" x14ac:dyDescent="0.25">
      <c r="A1486">
        <v>2010</v>
      </c>
      <c r="B1486" t="s">
        <v>2253</v>
      </c>
      <c r="C1486" t="s">
        <v>2229</v>
      </c>
      <c r="D1486" t="s">
        <v>2241</v>
      </c>
      <c r="E1486">
        <v>3.9016881283826699</v>
      </c>
      <c r="F1486" t="s">
        <v>2200</v>
      </c>
    </row>
    <row r="1487" spans="1:6" hidden="1" x14ac:dyDescent="0.25">
      <c r="A1487">
        <v>2010</v>
      </c>
      <c r="B1487" t="s">
        <v>2253</v>
      </c>
      <c r="C1487" t="s">
        <v>2229</v>
      </c>
      <c r="D1487" t="s">
        <v>2242</v>
      </c>
      <c r="E1487" s="184">
        <v>4.4840134529699604E-3</v>
      </c>
      <c r="F1487" t="s">
        <v>2200</v>
      </c>
    </row>
    <row r="1488" spans="1:6" hidden="1" x14ac:dyDescent="0.25">
      <c r="A1488">
        <v>2010</v>
      </c>
      <c r="B1488" t="s">
        <v>2253</v>
      </c>
      <c r="C1488" t="s">
        <v>2229</v>
      </c>
      <c r="D1488" t="s">
        <v>2243</v>
      </c>
      <c r="E1488">
        <v>20.647690196287201</v>
      </c>
      <c r="F1488" t="s">
        <v>2200</v>
      </c>
    </row>
    <row r="1489" spans="1:6" hidden="1" x14ac:dyDescent="0.25">
      <c r="A1489">
        <v>2010</v>
      </c>
      <c r="B1489" t="s">
        <v>2253</v>
      </c>
      <c r="C1489" t="s">
        <v>2229</v>
      </c>
      <c r="D1489" t="s">
        <v>2244</v>
      </c>
      <c r="E1489">
        <v>6.5250000000000004</v>
      </c>
      <c r="F1489" t="s">
        <v>2200</v>
      </c>
    </row>
    <row r="1490" spans="1:6" hidden="1" x14ac:dyDescent="0.25">
      <c r="A1490">
        <v>2010</v>
      </c>
      <c r="B1490" t="s">
        <v>2253</v>
      </c>
      <c r="C1490" t="s">
        <v>2229</v>
      </c>
      <c r="D1490" t="s">
        <v>2245</v>
      </c>
      <c r="E1490">
        <v>5.2696993168737496</v>
      </c>
      <c r="F1490" t="s">
        <v>2200</v>
      </c>
    </row>
    <row r="1491" spans="1:6" hidden="1" x14ac:dyDescent="0.25">
      <c r="A1491">
        <v>2010</v>
      </c>
      <c r="B1491" t="s">
        <v>2253</v>
      </c>
      <c r="C1491" t="s">
        <v>2229</v>
      </c>
      <c r="D1491" t="s">
        <v>2246</v>
      </c>
      <c r="E1491">
        <v>2.8535445048662398</v>
      </c>
      <c r="F1491" t="s">
        <v>2200</v>
      </c>
    </row>
    <row r="1492" spans="1:6" hidden="1" x14ac:dyDescent="0.25">
      <c r="A1492">
        <v>2010</v>
      </c>
      <c r="B1492" t="s">
        <v>2253</v>
      </c>
      <c r="C1492" t="s">
        <v>2229</v>
      </c>
      <c r="D1492" t="s">
        <v>2247</v>
      </c>
      <c r="E1492">
        <v>2.4207777547641598</v>
      </c>
      <c r="F1492" t="s">
        <v>2200</v>
      </c>
    </row>
    <row r="1493" spans="1:6" hidden="1" x14ac:dyDescent="0.25">
      <c r="A1493">
        <v>2010</v>
      </c>
      <c r="B1493" t="s">
        <v>2253</v>
      </c>
      <c r="C1493" t="s">
        <v>2229</v>
      </c>
      <c r="D1493" t="s">
        <v>2248</v>
      </c>
      <c r="E1493">
        <v>11.1501452627184</v>
      </c>
      <c r="F1493" t="s">
        <v>2200</v>
      </c>
    </row>
    <row r="1494" spans="1:6" hidden="1" x14ac:dyDescent="0.25">
      <c r="A1494">
        <v>2010</v>
      </c>
      <c r="B1494" t="s">
        <v>2253</v>
      </c>
      <c r="C1494" t="s">
        <v>2230</v>
      </c>
      <c r="D1494" t="s">
        <v>2236</v>
      </c>
      <c r="E1494">
        <v>3.0843403308716399</v>
      </c>
      <c r="F1494" t="s">
        <v>2200</v>
      </c>
    </row>
    <row r="1495" spans="1:6" hidden="1" x14ac:dyDescent="0.25">
      <c r="A1495">
        <v>2010</v>
      </c>
      <c r="B1495" t="s">
        <v>2253</v>
      </c>
      <c r="C1495" t="s">
        <v>2230</v>
      </c>
      <c r="D1495" t="s">
        <v>2237</v>
      </c>
      <c r="E1495">
        <v>16.912350534495999</v>
      </c>
      <c r="F1495" t="s">
        <v>2200</v>
      </c>
    </row>
    <row r="1496" spans="1:6" hidden="1" x14ac:dyDescent="0.25">
      <c r="A1496">
        <v>2010</v>
      </c>
      <c r="B1496" t="s">
        <v>2253</v>
      </c>
      <c r="C1496" t="s">
        <v>2230</v>
      </c>
      <c r="D1496" t="s">
        <v>2238</v>
      </c>
      <c r="E1496">
        <v>3.6253669122302399</v>
      </c>
      <c r="F1496" t="s">
        <v>2200</v>
      </c>
    </row>
    <row r="1497" spans="1:6" hidden="1" x14ac:dyDescent="0.25">
      <c r="A1497">
        <v>2010</v>
      </c>
      <c r="B1497" t="s">
        <v>2253</v>
      </c>
      <c r="C1497" t="s">
        <v>2230</v>
      </c>
      <c r="D1497" t="s">
        <v>2239</v>
      </c>
      <c r="E1497">
        <v>2.83090476377886</v>
      </c>
      <c r="F1497" t="s">
        <v>2200</v>
      </c>
    </row>
    <row r="1498" spans="1:6" hidden="1" x14ac:dyDescent="0.25">
      <c r="A1498">
        <v>2010</v>
      </c>
      <c r="B1498" t="s">
        <v>2253</v>
      </c>
      <c r="C1498" t="s">
        <v>2230</v>
      </c>
      <c r="D1498" t="s">
        <v>2240</v>
      </c>
      <c r="E1498">
        <v>2.7545950986829499</v>
      </c>
      <c r="F1498" t="s">
        <v>2200</v>
      </c>
    </row>
    <row r="1499" spans="1:6" hidden="1" x14ac:dyDescent="0.25">
      <c r="A1499">
        <v>2010</v>
      </c>
      <c r="B1499" t="s">
        <v>2253</v>
      </c>
      <c r="C1499" t="s">
        <v>2230</v>
      </c>
      <c r="D1499" t="s">
        <v>2241</v>
      </c>
      <c r="E1499">
        <v>3.4882101388150399</v>
      </c>
      <c r="F1499" t="s">
        <v>2200</v>
      </c>
    </row>
    <row r="1500" spans="1:6" hidden="1" x14ac:dyDescent="0.25">
      <c r="A1500">
        <v>2010</v>
      </c>
      <c r="B1500" t="s">
        <v>2253</v>
      </c>
      <c r="C1500" t="s">
        <v>2230</v>
      </c>
      <c r="D1500" t="s">
        <v>2242</v>
      </c>
      <c r="E1500">
        <v>0.16142258534909701</v>
      </c>
      <c r="F1500" t="s">
        <v>2200</v>
      </c>
    </row>
    <row r="1501" spans="1:6" hidden="1" x14ac:dyDescent="0.25">
      <c r="A1501">
        <v>2010</v>
      </c>
      <c r="B1501" t="s">
        <v>2253</v>
      </c>
      <c r="C1501" t="s">
        <v>2230</v>
      </c>
      <c r="D1501" t="s">
        <v>2243</v>
      </c>
      <c r="E1501">
        <v>17.980433020003101</v>
      </c>
      <c r="F1501" t="s">
        <v>2200</v>
      </c>
    </row>
    <row r="1502" spans="1:6" hidden="1" x14ac:dyDescent="0.25">
      <c r="A1502">
        <v>2010</v>
      </c>
      <c r="B1502" t="s">
        <v>2253</v>
      </c>
      <c r="C1502" t="s">
        <v>2230</v>
      </c>
      <c r="D1502" t="s">
        <v>2244</v>
      </c>
      <c r="E1502">
        <v>6.5250000000000004</v>
      </c>
      <c r="F1502" t="s">
        <v>2200</v>
      </c>
    </row>
    <row r="1503" spans="1:6" hidden="1" x14ac:dyDescent="0.25">
      <c r="A1503">
        <v>2010</v>
      </c>
      <c r="B1503" t="s">
        <v>2253</v>
      </c>
      <c r="C1503" t="s">
        <v>2230</v>
      </c>
      <c r="D1503" t="s">
        <v>2245</v>
      </c>
      <c r="E1503">
        <v>3.7903594395339901</v>
      </c>
      <c r="F1503" t="s">
        <v>2200</v>
      </c>
    </row>
    <row r="1504" spans="1:6" hidden="1" x14ac:dyDescent="0.25">
      <c r="A1504">
        <v>2010</v>
      </c>
      <c r="B1504" t="s">
        <v>2253</v>
      </c>
      <c r="C1504" t="s">
        <v>2230</v>
      </c>
      <c r="D1504" t="s">
        <v>2246</v>
      </c>
      <c r="E1504">
        <v>1.9463607719129701</v>
      </c>
      <c r="F1504" t="s">
        <v>2200</v>
      </c>
    </row>
    <row r="1505" spans="1:6" hidden="1" x14ac:dyDescent="0.25">
      <c r="A1505">
        <v>2010</v>
      </c>
      <c r="B1505" t="s">
        <v>2253</v>
      </c>
      <c r="C1505" t="s">
        <v>2230</v>
      </c>
      <c r="D1505" t="s">
        <v>2247</v>
      </c>
      <c r="E1505">
        <v>1.7451986103199699</v>
      </c>
      <c r="F1505" t="s">
        <v>2200</v>
      </c>
    </row>
    <row r="1506" spans="1:6" hidden="1" x14ac:dyDescent="0.25">
      <c r="A1506">
        <v>2010</v>
      </c>
      <c r="B1506" t="s">
        <v>2253</v>
      </c>
      <c r="C1506" t="s">
        <v>2230</v>
      </c>
      <c r="D1506" t="s">
        <v>2248</v>
      </c>
      <c r="E1506">
        <v>3.7265714500540699</v>
      </c>
      <c r="F1506" t="s">
        <v>2200</v>
      </c>
    </row>
    <row r="1507" spans="1:6" hidden="1" x14ac:dyDescent="0.25">
      <c r="A1507">
        <v>2010</v>
      </c>
      <c r="B1507" t="s">
        <v>2253</v>
      </c>
      <c r="C1507" t="s">
        <v>2231</v>
      </c>
      <c r="D1507" t="s">
        <v>2236</v>
      </c>
      <c r="E1507">
        <v>3.5955448560777401</v>
      </c>
      <c r="F1507" t="s">
        <v>2200</v>
      </c>
    </row>
    <row r="1508" spans="1:6" hidden="1" x14ac:dyDescent="0.25">
      <c r="A1508">
        <v>2010</v>
      </c>
      <c r="B1508" t="s">
        <v>2253</v>
      </c>
      <c r="C1508" t="s">
        <v>2231</v>
      </c>
      <c r="D1508" t="s">
        <v>2237</v>
      </c>
      <c r="E1508">
        <v>14.1551037795087</v>
      </c>
      <c r="F1508" t="s">
        <v>2200</v>
      </c>
    </row>
    <row r="1509" spans="1:6" hidden="1" x14ac:dyDescent="0.25">
      <c r="A1509">
        <v>2010</v>
      </c>
      <c r="B1509" t="s">
        <v>2253</v>
      </c>
      <c r="C1509" t="s">
        <v>2231</v>
      </c>
      <c r="D1509" t="s">
        <v>2238</v>
      </c>
      <c r="E1509">
        <v>4.3227005631487403</v>
      </c>
      <c r="F1509" t="s">
        <v>2200</v>
      </c>
    </row>
    <row r="1510" spans="1:6" hidden="1" x14ac:dyDescent="0.25">
      <c r="A1510">
        <v>2010</v>
      </c>
      <c r="B1510" t="s">
        <v>2253</v>
      </c>
      <c r="C1510" t="s">
        <v>2231</v>
      </c>
      <c r="D1510" t="s">
        <v>2239</v>
      </c>
      <c r="E1510">
        <v>1.8783220197135999</v>
      </c>
      <c r="F1510" t="s">
        <v>2200</v>
      </c>
    </row>
    <row r="1511" spans="1:6" hidden="1" x14ac:dyDescent="0.25">
      <c r="A1511">
        <v>2010</v>
      </c>
      <c r="B1511" t="s">
        <v>2253</v>
      </c>
      <c r="C1511" t="s">
        <v>2231</v>
      </c>
      <c r="D1511" t="s">
        <v>2240</v>
      </c>
      <c r="E1511">
        <v>2.7545950986829499</v>
      </c>
      <c r="F1511" t="s">
        <v>2200</v>
      </c>
    </row>
    <row r="1512" spans="1:6" hidden="1" x14ac:dyDescent="0.25">
      <c r="A1512">
        <v>2010</v>
      </c>
      <c r="B1512" t="s">
        <v>2253</v>
      </c>
      <c r="C1512" t="s">
        <v>2231</v>
      </c>
      <c r="D1512" t="s">
        <v>2241</v>
      </c>
      <c r="E1512">
        <v>4.32807793520307</v>
      </c>
      <c r="F1512" t="s">
        <v>2200</v>
      </c>
    </row>
    <row r="1513" spans="1:6" hidden="1" x14ac:dyDescent="0.25">
      <c r="A1513">
        <v>2010</v>
      </c>
      <c r="B1513" t="s">
        <v>2253</v>
      </c>
      <c r="C1513" t="s">
        <v>2231</v>
      </c>
      <c r="D1513" t="s">
        <v>2242</v>
      </c>
      <c r="E1513">
        <v>0.16142258534909701</v>
      </c>
      <c r="F1513" t="s">
        <v>2200</v>
      </c>
    </row>
    <row r="1514" spans="1:6" hidden="1" x14ac:dyDescent="0.25">
      <c r="A1514">
        <v>2010</v>
      </c>
      <c r="B1514" t="s">
        <v>2253</v>
      </c>
      <c r="C1514" t="s">
        <v>2231</v>
      </c>
      <c r="D1514" t="s">
        <v>2243</v>
      </c>
      <c r="E1514">
        <v>0</v>
      </c>
      <c r="F1514" t="s">
        <v>2200</v>
      </c>
    </row>
    <row r="1515" spans="1:6" hidden="1" x14ac:dyDescent="0.25">
      <c r="A1515">
        <v>2010</v>
      </c>
      <c r="B1515" t="s">
        <v>2253</v>
      </c>
      <c r="C1515" t="s">
        <v>2231</v>
      </c>
      <c r="D1515" t="s">
        <v>2244</v>
      </c>
      <c r="E1515">
        <v>6.5250000000000004</v>
      </c>
      <c r="F1515" t="s">
        <v>2200</v>
      </c>
    </row>
    <row r="1516" spans="1:6" hidden="1" x14ac:dyDescent="0.25">
      <c r="A1516">
        <v>2010</v>
      </c>
      <c r="B1516" t="s">
        <v>2253</v>
      </c>
      <c r="C1516" t="s">
        <v>2231</v>
      </c>
      <c r="D1516" t="s">
        <v>2245</v>
      </c>
      <c r="E1516">
        <v>1.8783220197135999</v>
      </c>
      <c r="F1516" t="s">
        <v>2200</v>
      </c>
    </row>
    <row r="1517" spans="1:6" hidden="1" x14ac:dyDescent="0.25">
      <c r="A1517">
        <v>2010</v>
      </c>
      <c r="B1517" t="s">
        <v>2253</v>
      </c>
      <c r="C1517" t="s">
        <v>2231</v>
      </c>
      <c r="D1517" t="s">
        <v>2246</v>
      </c>
      <c r="E1517">
        <v>1.9463607719129701</v>
      </c>
      <c r="F1517" t="s">
        <v>2200</v>
      </c>
    </row>
    <row r="1518" spans="1:6" hidden="1" x14ac:dyDescent="0.25">
      <c r="A1518">
        <v>2010</v>
      </c>
      <c r="B1518" t="s">
        <v>2253</v>
      </c>
      <c r="C1518" t="s">
        <v>2231</v>
      </c>
      <c r="D1518" t="s">
        <v>2247</v>
      </c>
      <c r="E1518">
        <v>1.7451986103199699</v>
      </c>
      <c r="F1518" t="s">
        <v>2200</v>
      </c>
    </row>
    <row r="1519" spans="1:6" hidden="1" x14ac:dyDescent="0.25">
      <c r="A1519">
        <v>2010</v>
      </c>
      <c r="B1519" t="s">
        <v>2253</v>
      </c>
      <c r="C1519" t="s">
        <v>2231</v>
      </c>
      <c r="D1519" t="s">
        <v>2248</v>
      </c>
      <c r="E1519">
        <v>3.6249116607773799</v>
      </c>
      <c r="F1519" t="s">
        <v>2200</v>
      </c>
    </row>
    <row r="1520" spans="1:6" hidden="1" x14ac:dyDescent="0.25">
      <c r="A1520">
        <v>2010</v>
      </c>
      <c r="B1520" t="s">
        <v>2253</v>
      </c>
      <c r="C1520" t="s">
        <v>2232</v>
      </c>
      <c r="D1520" t="s">
        <v>2236</v>
      </c>
      <c r="E1520">
        <v>5.1021149070632301</v>
      </c>
      <c r="F1520" t="s">
        <v>2200</v>
      </c>
    </row>
    <row r="1521" spans="1:6" hidden="1" x14ac:dyDescent="0.25">
      <c r="A1521">
        <v>2010</v>
      </c>
      <c r="B1521" t="s">
        <v>2253</v>
      </c>
      <c r="C1521" t="s">
        <v>2232</v>
      </c>
      <c r="D1521" t="s">
        <v>2237</v>
      </c>
      <c r="E1521">
        <v>13.2819931044064</v>
      </c>
      <c r="F1521" t="s">
        <v>2200</v>
      </c>
    </row>
    <row r="1522" spans="1:6" hidden="1" x14ac:dyDescent="0.25">
      <c r="A1522">
        <v>2010</v>
      </c>
      <c r="B1522" t="s">
        <v>2253</v>
      </c>
      <c r="C1522" t="s">
        <v>2232</v>
      </c>
      <c r="D1522" t="s">
        <v>2238</v>
      </c>
      <c r="E1522">
        <v>3.78504741610291</v>
      </c>
      <c r="F1522" t="s">
        <v>2200</v>
      </c>
    </row>
    <row r="1523" spans="1:6" hidden="1" x14ac:dyDescent="0.25">
      <c r="A1523">
        <v>2010</v>
      </c>
      <c r="B1523" t="s">
        <v>2253</v>
      </c>
      <c r="C1523" t="s">
        <v>2232</v>
      </c>
      <c r="D1523" t="s">
        <v>2239</v>
      </c>
      <c r="E1523">
        <v>7.3846869000241702</v>
      </c>
      <c r="F1523" t="s">
        <v>2200</v>
      </c>
    </row>
    <row r="1524" spans="1:6" hidden="1" x14ac:dyDescent="0.25">
      <c r="A1524">
        <v>2010</v>
      </c>
      <c r="B1524" t="s">
        <v>2253</v>
      </c>
      <c r="C1524" t="s">
        <v>2232</v>
      </c>
      <c r="D1524" t="s">
        <v>2240</v>
      </c>
      <c r="E1524">
        <v>4.08416010088572</v>
      </c>
      <c r="F1524" t="s">
        <v>2200</v>
      </c>
    </row>
    <row r="1525" spans="1:6" hidden="1" x14ac:dyDescent="0.25">
      <c r="A1525">
        <v>2010</v>
      </c>
      <c r="B1525" t="s">
        <v>2253</v>
      </c>
      <c r="C1525" t="s">
        <v>2232</v>
      </c>
      <c r="D1525" t="s">
        <v>2241</v>
      </c>
      <c r="E1525">
        <v>6.5133351451588704</v>
      </c>
      <c r="F1525" t="s">
        <v>2200</v>
      </c>
    </row>
    <row r="1526" spans="1:6" hidden="1" x14ac:dyDescent="0.25">
      <c r="A1526">
        <v>2010</v>
      </c>
      <c r="B1526" t="s">
        <v>2253</v>
      </c>
      <c r="C1526" t="s">
        <v>2232</v>
      </c>
      <c r="D1526" t="s">
        <v>2242</v>
      </c>
      <c r="E1526" s="184">
        <v>2.7553688301156301E-3</v>
      </c>
      <c r="F1526" t="s">
        <v>2200</v>
      </c>
    </row>
    <row r="1527" spans="1:6" hidden="1" x14ac:dyDescent="0.25">
      <c r="A1527">
        <v>2010</v>
      </c>
      <c r="B1527" t="s">
        <v>2253</v>
      </c>
      <c r="C1527" t="s">
        <v>2232</v>
      </c>
      <c r="D1527" t="s">
        <v>2243</v>
      </c>
      <c r="E1527">
        <v>20.745510414801601</v>
      </c>
      <c r="F1527" t="s">
        <v>2200</v>
      </c>
    </row>
    <row r="1528" spans="1:6" hidden="1" x14ac:dyDescent="0.25">
      <c r="A1528">
        <v>2010</v>
      </c>
      <c r="B1528" t="s">
        <v>2253</v>
      </c>
      <c r="C1528" t="s">
        <v>2232</v>
      </c>
      <c r="D1528" t="s">
        <v>2244</v>
      </c>
      <c r="E1528">
        <v>6.5250000000000004</v>
      </c>
      <c r="F1528" t="s">
        <v>2200</v>
      </c>
    </row>
    <row r="1529" spans="1:6" hidden="1" x14ac:dyDescent="0.25">
      <c r="A1529">
        <v>2010</v>
      </c>
      <c r="B1529" t="s">
        <v>2253</v>
      </c>
      <c r="C1529" t="s">
        <v>2232</v>
      </c>
      <c r="D1529" t="s">
        <v>2245</v>
      </c>
      <c r="E1529">
        <v>5.96444173469812</v>
      </c>
      <c r="F1529" t="s">
        <v>2200</v>
      </c>
    </row>
    <row r="1530" spans="1:6" hidden="1" x14ac:dyDescent="0.25">
      <c r="A1530">
        <v>2010</v>
      </c>
      <c r="B1530" t="s">
        <v>2253</v>
      </c>
      <c r="C1530" t="s">
        <v>2232</v>
      </c>
      <c r="D1530" t="s">
        <v>2246</v>
      </c>
      <c r="E1530">
        <v>2.84580653599274</v>
      </c>
      <c r="F1530" t="s">
        <v>2200</v>
      </c>
    </row>
    <row r="1531" spans="1:6" hidden="1" x14ac:dyDescent="0.25">
      <c r="A1531">
        <v>2010</v>
      </c>
      <c r="B1531" t="s">
        <v>2253</v>
      </c>
      <c r="C1531" t="s">
        <v>2232</v>
      </c>
      <c r="D1531" t="s">
        <v>2247</v>
      </c>
      <c r="E1531">
        <v>2.0193099754829502</v>
      </c>
      <c r="F1531" t="s">
        <v>2200</v>
      </c>
    </row>
    <row r="1532" spans="1:6" hidden="1" x14ac:dyDescent="0.25">
      <c r="A1532">
        <v>2010</v>
      </c>
      <c r="B1532" t="s">
        <v>2253</v>
      </c>
      <c r="C1532" t="s">
        <v>2232</v>
      </c>
      <c r="D1532" t="s">
        <v>2248</v>
      </c>
      <c r="E1532">
        <v>12.5408563600033</v>
      </c>
      <c r="F1532" t="s">
        <v>2200</v>
      </c>
    </row>
    <row r="1533" spans="1:6" hidden="1" x14ac:dyDescent="0.25">
      <c r="A1533">
        <v>2010</v>
      </c>
      <c r="B1533" t="s">
        <v>2253</v>
      </c>
      <c r="C1533" t="s">
        <v>2233</v>
      </c>
      <c r="D1533" t="s">
        <v>2236</v>
      </c>
      <c r="E1533">
        <v>3.1184478023192002</v>
      </c>
      <c r="F1533" t="s">
        <v>2200</v>
      </c>
    </row>
    <row r="1534" spans="1:6" hidden="1" x14ac:dyDescent="0.25">
      <c r="A1534">
        <v>2010</v>
      </c>
      <c r="B1534" t="s">
        <v>2253</v>
      </c>
      <c r="C1534" t="s">
        <v>2233</v>
      </c>
      <c r="D1534" t="s">
        <v>2237</v>
      </c>
      <c r="E1534">
        <v>13.2586539768658</v>
      </c>
      <c r="F1534" t="s">
        <v>2200</v>
      </c>
    </row>
    <row r="1535" spans="1:6" hidden="1" x14ac:dyDescent="0.25">
      <c r="A1535">
        <v>2010</v>
      </c>
      <c r="B1535" t="s">
        <v>2253</v>
      </c>
      <c r="C1535" t="s">
        <v>2233</v>
      </c>
      <c r="D1535" t="s">
        <v>2238</v>
      </c>
      <c r="E1535">
        <v>7.7449267105062196</v>
      </c>
      <c r="F1535" t="s">
        <v>2200</v>
      </c>
    </row>
    <row r="1536" spans="1:6" hidden="1" x14ac:dyDescent="0.25">
      <c r="A1536">
        <v>2010</v>
      </c>
      <c r="B1536" t="s">
        <v>2253</v>
      </c>
      <c r="C1536" t="s">
        <v>2233</v>
      </c>
      <c r="D1536" t="s">
        <v>2239</v>
      </c>
      <c r="E1536">
        <v>3.1938584830820398</v>
      </c>
      <c r="F1536" t="s">
        <v>2200</v>
      </c>
    </row>
    <row r="1537" spans="1:6" hidden="1" x14ac:dyDescent="0.25">
      <c r="A1537">
        <v>2010</v>
      </c>
      <c r="B1537" t="s">
        <v>2253</v>
      </c>
      <c r="C1537" t="s">
        <v>2233</v>
      </c>
      <c r="D1537" t="s">
        <v>2240</v>
      </c>
      <c r="E1537">
        <v>3.00947923179517</v>
      </c>
      <c r="F1537" t="s">
        <v>2200</v>
      </c>
    </row>
    <row r="1538" spans="1:6" hidden="1" x14ac:dyDescent="0.25">
      <c r="A1538">
        <v>2010</v>
      </c>
      <c r="B1538" t="s">
        <v>2253</v>
      </c>
      <c r="C1538" t="s">
        <v>2233</v>
      </c>
      <c r="D1538" t="s">
        <v>2241</v>
      </c>
      <c r="E1538">
        <v>4.1742409929725</v>
      </c>
      <c r="F1538" t="s">
        <v>2200</v>
      </c>
    </row>
    <row r="1539" spans="1:6" hidden="1" x14ac:dyDescent="0.25">
      <c r="A1539">
        <v>2010</v>
      </c>
      <c r="B1539" t="s">
        <v>2253</v>
      </c>
      <c r="C1539" t="s">
        <v>2233</v>
      </c>
      <c r="D1539" t="s">
        <v>2242</v>
      </c>
      <c r="E1539">
        <v>0.147946295163423</v>
      </c>
      <c r="F1539" t="s">
        <v>2200</v>
      </c>
    </row>
    <row r="1540" spans="1:6" hidden="1" x14ac:dyDescent="0.25">
      <c r="A1540">
        <v>2010</v>
      </c>
      <c r="B1540" t="s">
        <v>2253</v>
      </c>
      <c r="C1540" t="s">
        <v>2233</v>
      </c>
      <c r="D1540" t="s">
        <v>2243</v>
      </c>
      <c r="E1540">
        <v>19.102448169829501</v>
      </c>
      <c r="F1540" t="s">
        <v>2200</v>
      </c>
    </row>
    <row r="1541" spans="1:6" hidden="1" x14ac:dyDescent="0.25">
      <c r="A1541">
        <v>2010</v>
      </c>
      <c r="B1541" t="s">
        <v>2253</v>
      </c>
      <c r="C1541" t="s">
        <v>2233</v>
      </c>
      <c r="D1541" t="s">
        <v>2244</v>
      </c>
      <c r="E1541">
        <v>6.5250000000000004</v>
      </c>
      <c r="F1541" t="s">
        <v>2200</v>
      </c>
    </row>
    <row r="1542" spans="1:6" hidden="1" x14ac:dyDescent="0.25">
      <c r="A1542">
        <v>2010</v>
      </c>
      <c r="B1542" t="s">
        <v>2253</v>
      </c>
      <c r="C1542" t="s">
        <v>2233</v>
      </c>
      <c r="D1542" t="s">
        <v>2245</v>
      </c>
      <c r="E1542">
        <v>4.2005374268811897</v>
      </c>
      <c r="F1542" t="s">
        <v>2200</v>
      </c>
    </row>
    <row r="1543" spans="1:6" hidden="1" x14ac:dyDescent="0.25">
      <c r="A1543">
        <v>2010</v>
      </c>
      <c r="B1543" t="s">
        <v>2253</v>
      </c>
      <c r="C1543" t="s">
        <v>2233</v>
      </c>
      <c r="D1543" t="s">
        <v>2246</v>
      </c>
      <c r="E1543">
        <v>2.4891193086029202</v>
      </c>
      <c r="F1543" t="s">
        <v>2200</v>
      </c>
    </row>
    <row r="1544" spans="1:6" hidden="1" x14ac:dyDescent="0.25">
      <c r="A1544">
        <v>2010</v>
      </c>
      <c r="B1544" t="s">
        <v>2253</v>
      </c>
      <c r="C1544" t="s">
        <v>2233</v>
      </c>
      <c r="D1544" t="s">
        <v>2247</v>
      </c>
      <c r="E1544">
        <v>1.90974237198551</v>
      </c>
      <c r="F1544" t="s">
        <v>2200</v>
      </c>
    </row>
    <row r="1545" spans="1:6" hidden="1" x14ac:dyDescent="0.25">
      <c r="A1545">
        <v>2010</v>
      </c>
      <c r="B1545" t="s">
        <v>2253</v>
      </c>
      <c r="C1545" t="s">
        <v>2233</v>
      </c>
      <c r="D1545" t="s">
        <v>2248</v>
      </c>
      <c r="E1545">
        <v>4.1566034160185499</v>
      </c>
      <c r="F1545" t="s">
        <v>2200</v>
      </c>
    </row>
    <row r="1546" spans="1:6" hidden="1" x14ac:dyDescent="0.25">
      <c r="A1546">
        <v>2010</v>
      </c>
      <c r="B1546" t="s">
        <v>2253</v>
      </c>
      <c r="C1546" t="s">
        <v>2234</v>
      </c>
      <c r="D1546" t="s">
        <v>2236</v>
      </c>
      <c r="E1546">
        <v>5.1816944323926197</v>
      </c>
      <c r="F1546" t="s">
        <v>2200</v>
      </c>
    </row>
    <row r="1547" spans="1:6" hidden="1" x14ac:dyDescent="0.25">
      <c r="A1547">
        <v>2010</v>
      </c>
      <c r="B1547" t="s">
        <v>2253</v>
      </c>
      <c r="C1547" t="s">
        <v>2234</v>
      </c>
      <c r="D1547" t="s">
        <v>2237</v>
      </c>
      <c r="E1547">
        <v>11.266041007020901</v>
      </c>
      <c r="F1547" t="s">
        <v>2200</v>
      </c>
    </row>
    <row r="1548" spans="1:6" hidden="1" x14ac:dyDescent="0.25">
      <c r="A1548">
        <v>2010</v>
      </c>
      <c r="B1548" t="s">
        <v>2253</v>
      </c>
      <c r="C1548" t="s">
        <v>2234</v>
      </c>
      <c r="D1548" t="s">
        <v>2238</v>
      </c>
      <c r="E1548">
        <v>3.6623611582834301</v>
      </c>
      <c r="F1548" t="s">
        <v>2200</v>
      </c>
    </row>
    <row r="1549" spans="1:6" hidden="1" x14ac:dyDescent="0.25">
      <c r="A1549">
        <v>2010</v>
      </c>
      <c r="B1549" t="s">
        <v>2253</v>
      </c>
      <c r="C1549" t="s">
        <v>2234</v>
      </c>
      <c r="D1549" t="s">
        <v>2239</v>
      </c>
      <c r="E1549">
        <v>2.9812823824011798</v>
      </c>
      <c r="F1549" t="s">
        <v>2200</v>
      </c>
    </row>
    <row r="1550" spans="1:6" hidden="1" x14ac:dyDescent="0.25">
      <c r="A1550">
        <v>2010</v>
      </c>
      <c r="B1550" t="s">
        <v>2253</v>
      </c>
      <c r="C1550" t="s">
        <v>2234</v>
      </c>
      <c r="D1550" t="s">
        <v>2240</v>
      </c>
      <c r="E1550">
        <v>2.8914937685243798</v>
      </c>
      <c r="F1550" t="s">
        <v>2200</v>
      </c>
    </row>
    <row r="1551" spans="1:6" hidden="1" x14ac:dyDescent="0.25">
      <c r="A1551">
        <v>2010</v>
      </c>
      <c r="B1551" t="s">
        <v>2253</v>
      </c>
      <c r="C1551" t="s">
        <v>2234</v>
      </c>
      <c r="D1551" t="s">
        <v>2241</v>
      </c>
      <c r="E1551">
        <v>3.82994821198933</v>
      </c>
      <c r="F1551" t="s">
        <v>2200</v>
      </c>
    </row>
    <row r="1552" spans="1:6" hidden="1" x14ac:dyDescent="0.25">
      <c r="A1552">
        <v>2010</v>
      </c>
      <c r="B1552" t="s">
        <v>2253</v>
      </c>
      <c r="C1552" t="s">
        <v>2234</v>
      </c>
      <c r="D1552" t="s">
        <v>2242</v>
      </c>
      <c r="E1552" s="184">
        <v>1.9800372023479298E-2</v>
      </c>
      <c r="F1552" t="s">
        <v>2200</v>
      </c>
    </row>
    <row r="1553" spans="1:6" hidden="1" x14ac:dyDescent="0.25">
      <c r="A1553">
        <v>2010</v>
      </c>
      <c r="B1553" t="s">
        <v>2253</v>
      </c>
      <c r="C1553" t="s">
        <v>2234</v>
      </c>
      <c r="D1553" t="s">
        <v>2243</v>
      </c>
      <c r="E1553">
        <v>18.942189407710199</v>
      </c>
      <c r="F1553" t="s">
        <v>2200</v>
      </c>
    </row>
    <row r="1554" spans="1:6" hidden="1" x14ac:dyDescent="0.25">
      <c r="A1554">
        <v>2010</v>
      </c>
      <c r="B1554" t="s">
        <v>2253</v>
      </c>
      <c r="C1554" t="s">
        <v>2234</v>
      </c>
      <c r="D1554" t="s">
        <v>2244</v>
      </c>
      <c r="E1554">
        <v>6.5250000000000004</v>
      </c>
      <c r="F1554" t="s">
        <v>2200</v>
      </c>
    </row>
    <row r="1555" spans="1:6" hidden="1" x14ac:dyDescent="0.25">
      <c r="A1555">
        <v>2010</v>
      </c>
      <c r="B1555" t="s">
        <v>2253</v>
      </c>
      <c r="C1555" t="s">
        <v>2234</v>
      </c>
      <c r="D1555" t="s">
        <v>2245</v>
      </c>
      <c r="E1555">
        <v>4.0038930843298504</v>
      </c>
      <c r="F1555" t="s">
        <v>2200</v>
      </c>
    </row>
    <row r="1556" spans="1:6" hidden="1" x14ac:dyDescent="0.25">
      <c r="A1556">
        <v>2010</v>
      </c>
      <c r="B1556" t="s">
        <v>2253</v>
      </c>
      <c r="C1556" t="s">
        <v>2234</v>
      </c>
      <c r="D1556" t="s">
        <v>2246</v>
      </c>
      <c r="E1556">
        <v>2.45504371499324</v>
      </c>
      <c r="F1556" t="s">
        <v>2200</v>
      </c>
    </row>
    <row r="1557" spans="1:6" hidden="1" x14ac:dyDescent="0.25">
      <c r="A1557">
        <v>2010</v>
      </c>
      <c r="B1557" t="s">
        <v>2253</v>
      </c>
      <c r="C1557" t="s">
        <v>2234</v>
      </c>
      <c r="D1557" t="s">
        <v>2247</v>
      </c>
      <c r="E1557">
        <v>2.39894636188472</v>
      </c>
      <c r="F1557" t="s">
        <v>2200</v>
      </c>
    </row>
    <row r="1558" spans="1:6" hidden="1" x14ac:dyDescent="0.25">
      <c r="A1558">
        <v>2010</v>
      </c>
      <c r="B1558" t="s">
        <v>2253</v>
      </c>
      <c r="C1558" t="s">
        <v>2234</v>
      </c>
      <c r="D1558" t="s">
        <v>2248</v>
      </c>
      <c r="E1558">
        <v>3.95253715662676</v>
      </c>
      <c r="F1558" t="s">
        <v>2200</v>
      </c>
    </row>
    <row r="1559" spans="1:6" hidden="1" x14ac:dyDescent="0.25">
      <c r="A1559">
        <v>2010</v>
      </c>
      <c r="B1559" t="s">
        <v>2253</v>
      </c>
      <c r="C1559" t="s">
        <v>2235</v>
      </c>
      <c r="D1559" t="s">
        <v>2236</v>
      </c>
      <c r="E1559">
        <v>5.3858829014970899</v>
      </c>
      <c r="F1559" t="s">
        <v>2200</v>
      </c>
    </row>
    <row r="1560" spans="1:6" hidden="1" x14ac:dyDescent="0.25">
      <c r="A1560">
        <v>2010</v>
      </c>
      <c r="B1560" t="s">
        <v>2253</v>
      </c>
      <c r="C1560" t="s">
        <v>2235</v>
      </c>
      <c r="D1560" t="s">
        <v>2237</v>
      </c>
      <c r="E1560">
        <v>13.357131246203901</v>
      </c>
      <c r="F1560" t="s">
        <v>2200</v>
      </c>
    </row>
    <row r="1561" spans="1:6" hidden="1" x14ac:dyDescent="0.25">
      <c r="A1561">
        <v>2010</v>
      </c>
      <c r="B1561" t="s">
        <v>2253</v>
      </c>
      <c r="C1561" t="s">
        <v>2235</v>
      </c>
      <c r="D1561" t="s">
        <v>2238</v>
      </c>
      <c r="E1561">
        <v>3.7657060192813199</v>
      </c>
      <c r="F1561" t="s">
        <v>2200</v>
      </c>
    </row>
    <row r="1562" spans="1:6" hidden="1" x14ac:dyDescent="0.25">
      <c r="A1562">
        <v>2010</v>
      </c>
      <c r="B1562" t="s">
        <v>2253</v>
      </c>
      <c r="C1562" t="s">
        <v>2235</v>
      </c>
      <c r="D1562" t="s">
        <v>2239</v>
      </c>
      <c r="E1562">
        <v>7.4316933323671703</v>
      </c>
      <c r="F1562" t="s">
        <v>2200</v>
      </c>
    </row>
    <row r="1563" spans="1:6" hidden="1" x14ac:dyDescent="0.25">
      <c r="A1563">
        <v>2010</v>
      </c>
      <c r="B1563" t="s">
        <v>2253</v>
      </c>
      <c r="C1563" t="s">
        <v>2235</v>
      </c>
      <c r="D1563" t="s">
        <v>2240</v>
      </c>
      <c r="E1563">
        <v>3.1624884501783801</v>
      </c>
      <c r="F1563" t="s">
        <v>2200</v>
      </c>
    </row>
    <row r="1564" spans="1:6" hidden="1" x14ac:dyDescent="0.25">
      <c r="A1564">
        <v>2010</v>
      </c>
      <c r="B1564" t="s">
        <v>2253</v>
      </c>
      <c r="C1564" t="s">
        <v>2235</v>
      </c>
      <c r="D1564" t="s">
        <v>2241</v>
      </c>
      <c r="E1564">
        <v>6.4487502871554998</v>
      </c>
      <c r="F1564" t="s">
        <v>2200</v>
      </c>
    </row>
    <row r="1565" spans="1:6" hidden="1" x14ac:dyDescent="0.25">
      <c r="A1565">
        <v>2010</v>
      </c>
      <c r="B1565" t="s">
        <v>2253</v>
      </c>
      <c r="C1565" t="s">
        <v>2235</v>
      </c>
      <c r="D1565" t="s">
        <v>2242</v>
      </c>
      <c r="E1565" s="184">
        <v>4.0295009653540097E-2</v>
      </c>
      <c r="F1565" t="s">
        <v>2200</v>
      </c>
    </row>
    <row r="1566" spans="1:6" hidden="1" x14ac:dyDescent="0.25">
      <c r="A1566">
        <v>2010</v>
      </c>
      <c r="B1566" t="s">
        <v>2253</v>
      </c>
      <c r="C1566" t="s">
        <v>2235</v>
      </c>
      <c r="D1566" t="s">
        <v>2243</v>
      </c>
      <c r="E1566">
        <v>20.6440802046423</v>
      </c>
      <c r="F1566" t="s">
        <v>2200</v>
      </c>
    </row>
    <row r="1567" spans="1:6" hidden="1" x14ac:dyDescent="0.25">
      <c r="A1567">
        <v>2010</v>
      </c>
      <c r="B1567" t="s">
        <v>2253</v>
      </c>
      <c r="C1567" t="s">
        <v>2235</v>
      </c>
      <c r="D1567" t="s">
        <v>2244</v>
      </c>
      <c r="E1567">
        <v>6.5250000000000004</v>
      </c>
      <c r="F1567" t="s">
        <v>2200</v>
      </c>
    </row>
    <row r="1568" spans="1:6" hidden="1" x14ac:dyDescent="0.25">
      <c r="A1568">
        <v>2010</v>
      </c>
      <c r="B1568" t="s">
        <v>2253</v>
      </c>
      <c r="C1568" t="s">
        <v>2235</v>
      </c>
      <c r="D1568" t="s">
        <v>2245</v>
      </c>
      <c r="E1568">
        <v>6.4270822677411603</v>
      </c>
      <c r="F1568" t="s">
        <v>2200</v>
      </c>
    </row>
    <row r="1569" spans="1:6" hidden="1" x14ac:dyDescent="0.25">
      <c r="A1569">
        <v>2010</v>
      </c>
      <c r="B1569" t="s">
        <v>2253</v>
      </c>
      <c r="C1569" t="s">
        <v>2235</v>
      </c>
      <c r="D1569" t="s">
        <v>2246</v>
      </c>
      <c r="E1569">
        <v>2.2670373991448298</v>
      </c>
      <c r="F1569" t="s">
        <v>2200</v>
      </c>
    </row>
    <row r="1570" spans="1:6" hidden="1" x14ac:dyDescent="0.25">
      <c r="A1570">
        <v>2010</v>
      </c>
      <c r="B1570" t="s">
        <v>2253</v>
      </c>
      <c r="C1570" t="s">
        <v>2235</v>
      </c>
      <c r="D1570" t="s">
        <v>2247</v>
      </c>
      <c r="E1570">
        <v>2.1696920922262102</v>
      </c>
      <c r="F1570" t="s">
        <v>2200</v>
      </c>
    </row>
    <row r="1571" spans="1:6" hidden="1" x14ac:dyDescent="0.25">
      <c r="A1571">
        <v>2010</v>
      </c>
      <c r="B1571" t="s">
        <v>2253</v>
      </c>
      <c r="C1571" t="s">
        <v>2235</v>
      </c>
      <c r="D1571" t="s">
        <v>2248</v>
      </c>
      <c r="E1571">
        <v>13.420536186060399</v>
      </c>
      <c r="F1571" t="s">
        <v>2200</v>
      </c>
    </row>
    <row r="1572" spans="1:6" hidden="1" x14ac:dyDescent="0.25">
      <c r="A1572">
        <v>2010</v>
      </c>
      <c r="B1572" t="s">
        <v>2253</v>
      </c>
      <c r="C1572" t="s">
        <v>2198</v>
      </c>
      <c r="D1572" t="s">
        <v>2199</v>
      </c>
      <c r="E1572">
        <v>4.8609490842130603</v>
      </c>
      <c r="F1572" t="s">
        <v>2200</v>
      </c>
    </row>
    <row r="1573" spans="1:6" hidden="1" x14ac:dyDescent="0.25">
      <c r="A1573">
        <v>2010</v>
      </c>
      <c r="B1573" t="s">
        <v>2254</v>
      </c>
      <c r="C1573" t="s">
        <v>2201</v>
      </c>
      <c r="D1573" t="s">
        <v>2199</v>
      </c>
      <c r="E1573">
        <v>3.0545970571393699</v>
      </c>
      <c r="F1573" t="s">
        <v>2200</v>
      </c>
    </row>
    <row r="1574" spans="1:6" hidden="1" x14ac:dyDescent="0.25">
      <c r="A1574">
        <v>2010</v>
      </c>
      <c r="B1574" t="s">
        <v>2254</v>
      </c>
      <c r="C1574" t="s">
        <v>2202</v>
      </c>
      <c r="D1574" t="s">
        <v>2199</v>
      </c>
      <c r="E1574">
        <v>3.6014405366894802</v>
      </c>
      <c r="F1574" t="s">
        <v>2200</v>
      </c>
    </row>
    <row r="1575" spans="1:6" hidden="1" x14ac:dyDescent="0.25">
      <c r="A1575">
        <v>2010</v>
      </c>
      <c r="B1575" t="s">
        <v>2254</v>
      </c>
      <c r="C1575" t="s">
        <v>2203</v>
      </c>
      <c r="D1575" t="s">
        <v>2199</v>
      </c>
      <c r="E1575">
        <v>5.5389605734787803</v>
      </c>
      <c r="F1575" t="s">
        <v>2200</v>
      </c>
    </row>
    <row r="1576" spans="1:6" hidden="1" x14ac:dyDescent="0.25">
      <c r="A1576">
        <v>2010</v>
      </c>
      <c r="B1576" t="s">
        <v>2254</v>
      </c>
      <c r="C1576" t="s">
        <v>2204</v>
      </c>
      <c r="D1576" t="s">
        <v>2199</v>
      </c>
      <c r="E1576">
        <v>2.9356329768337202</v>
      </c>
      <c r="F1576" t="s">
        <v>2200</v>
      </c>
    </row>
    <row r="1577" spans="1:6" hidden="1" x14ac:dyDescent="0.25">
      <c r="A1577">
        <v>2010</v>
      </c>
      <c r="B1577" t="s">
        <v>2254</v>
      </c>
      <c r="C1577" t="s">
        <v>2206</v>
      </c>
      <c r="D1577" t="s">
        <v>2199</v>
      </c>
      <c r="E1577">
        <v>4.7738372805294897</v>
      </c>
      <c r="F1577" t="s">
        <v>2200</v>
      </c>
    </row>
    <row r="1578" spans="1:6" hidden="1" x14ac:dyDescent="0.25">
      <c r="A1578">
        <v>2010</v>
      </c>
      <c r="B1578" t="s">
        <v>2254</v>
      </c>
      <c r="C1578" t="s">
        <v>2207</v>
      </c>
      <c r="D1578" t="s">
        <v>2199</v>
      </c>
      <c r="E1578">
        <v>3.16715313487884</v>
      </c>
      <c r="F1578" t="s">
        <v>2200</v>
      </c>
    </row>
    <row r="1579" spans="1:6" hidden="1" x14ac:dyDescent="0.25">
      <c r="A1579">
        <v>2010</v>
      </c>
      <c r="B1579" t="s">
        <v>2254</v>
      </c>
      <c r="C1579" t="s">
        <v>2208</v>
      </c>
      <c r="D1579" t="s">
        <v>2199</v>
      </c>
      <c r="E1579">
        <v>5.8103174082142104</v>
      </c>
      <c r="F1579" t="s">
        <v>2200</v>
      </c>
    </row>
    <row r="1580" spans="1:6" hidden="1" x14ac:dyDescent="0.25">
      <c r="A1580">
        <v>2010</v>
      </c>
      <c r="B1580" t="s">
        <v>2254</v>
      </c>
      <c r="C1580" t="s">
        <v>2209</v>
      </c>
      <c r="D1580" t="s">
        <v>2199</v>
      </c>
      <c r="E1580">
        <v>7.8685370858094199</v>
      </c>
      <c r="F1580" t="s">
        <v>2200</v>
      </c>
    </row>
    <row r="1581" spans="1:6" hidden="1" x14ac:dyDescent="0.25">
      <c r="A1581">
        <v>2010</v>
      </c>
      <c r="B1581" t="s">
        <v>2254</v>
      </c>
      <c r="C1581" t="s">
        <v>2210</v>
      </c>
      <c r="D1581" t="s">
        <v>2199</v>
      </c>
      <c r="E1581">
        <v>2.9316376554705301</v>
      </c>
      <c r="F1581" t="s">
        <v>2200</v>
      </c>
    </row>
    <row r="1582" spans="1:6" hidden="1" x14ac:dyDescent="0.25">
      <c r="A1582">
        <v>2010</v>
      </c>
      <c r="B1582" t="s">
        <v>2254</v>
      </c>
      <c r="C1582" t="s">
        <v>2211</v>
      </c>
      <c r="D1582" t="s">
        <v>2199</v>
      </c>
      <c r="E1582">
        <v>6.8273239179096104</v>
      </c>
      <c r="F1582" t="s">
        <v>2200</v>
      </c>
    </row>
    <row r="1583" spans="1:6" hidden="1" x14ac:dyDescent="0.25">
      <c r="A1583">
        <v>2010</v>
      </c>
      <c r="B1583" t="s">
        <v>2254</v>
      </c>
      <c r="C1583" t="s">
        <v>2212</v>
      </c>
      <c r="D1583" t="s">
        <v>2199</v>
      </c>
      <c r="E1583">
        <v>7.0488280316130298</v>
      </c>
      <c r="F1583" t="s">
        <v>2200</v>
      </c>
    </row>
    <row r="1584" spans="1:6" hidden="1" x14ac:dyDescent="0.25">
      <c r="A1584">
        <v>2010</v>
      </c>
      <c r="B1584" t="s">
        <v>2254</v>
      </c>
      <c r="C1584" t="s">
        <v>2213</v>
      </c>
      <c r="D1584" t="s">
        <v>2199</v>
      </c>
      <c r="E1584">
        <v>5.2786262623186504</v>
      </c>
      <c r="F1584" t="s">
        <v>2200</v>
      </c>
    </row>
    <row r="1585" spans="1:6" hidden="1" x14ac:dyDescent="0.25">
      <c r="A1585">
        <v>2010</v>
      </c>
      <c r="B1585" t="s">
        <v>2254</v>
      </c>
      <c r="C1585" t="s">
        <v>2214</v>
      </c>
      <c r="D1585" t="s">
        <v>2199</v>
      </c>
      <c r="E1585">
        <v>5.5202020277723296</v>
      </c>
      <c r="F1585" t="s">
        <v>2200</v>
      </c>
    </row>
    <row r="1586" spans="1:6" hidden="1" x14ac:dyDescent="0.25">
      <c r="A1586">
        <v>2010</v>
      </c>
      <c r="B1586" t="s">
        <v>2254</v>
      </c>
      <c r="C1586" t="s">
        <v>2215</v>
      </c>
      <c r="D1586" t="s">
        <v>2199</v>
      </c>
      <c r="E1586">
        <v>0</v>
      </c>
      <c r="F1586" t="s">
        <v>2200</v>
      </c>
    </row>
    <row r="1587" spans="1:6" hidden="1" x14ac:dyDescent="0.25">
      <c r="A1587">
        <v>2010</v>
      </c>
      <c r="B1587" t="s">
        <v>2254</v>
      </c>
      <c r="C1587" t="s">
        <v>2216</v>
      </c>
      <c r="D1587" t="s">
        <v>2199</v>
      </c>
      <c r="E1587">
        <v>2.8915203121081698</v>
      </c>
      <c r="F1587" t="s">
        <v>2200</v>
      </c>
    </row>
    <row r="1588" spans="1:6" hidden="1" x14ac:dyDescent="0.25">
      <c r="A1588">
        <v>2010</v>
      </c>
      <c r="B1588" t="s">
        <v>2254</v>
      </c>
      <c r="C1588" t="s">
        <v>2217</v>
      </c>
      <c r="D1588" t="s">
        <v>2199</v>
      </c>
      <c r="E1588">
        <v>4.8246327980813302</v>
      </c>
      <c r="F1588" t="s">
        <v>2200</v>
      </c>
    </row>
    <row r="1589" spans="1:6" hidden="1" x14ac:dyDescent="0.25">
      <c r="A1589">
        <v>2010</v>
      </c>
      <c r="B1589" t="s">
        <v>2254</v>
      </c>
      <c r="C1589" t="s">
        <v>2218</v>
      </c>
      <c r="D1589" t="s">
        <v>2199</v>
      </c>
      <c r="E1589">
        <v>0</v>
      </c>
      <c r="F1589" t="s">
        <v>2200</v>
      </c>
    </row>
    <row r="1590" spans="1:6" hidden="1" x14ac:dyDescent="0.25">
      <c r="A1590">
        <v>2010</v>
      </c>
      <c r="B1590" t="s">
        <v>2254</v>
      </c>
      <c r="C1590" t="s">
        <v>2219</v>
      </c>
      <c r="D1590" t="s">
        <v>2199</v>
      </c>
      <c r="E1590">
        <v>7.4770788690979497</v>
      </c>
      <c r="F1590" t="s">
        <v>2200</v>
      </c>
    </row>
    <row r="1591" spans="1:6" hidden="1" x14ac:dyDescent="0.25">
      <c r="A1591">
        <v>2010</v>
      </c>
      <c r="B1591" t="s">
        <v>2254</v>
      </c>
      <c r="C1591" t="s">
        <v>2220</v>
      </c>
      <c r="D1591" t="s">
        <v>2199</v>
      </c>
      <c r="E1591">
        <v>2.35161049468618</v>
      </c>
      <c r="F1591" t="s">
        <v>2200</v>
      </c>
    </row>
    <row r="1592" spans="1:6" hidden="1" x14ac:dyDescent="0.25">
      <c r="A1592">
        <v>2010</v>
      </c>
      <c r="B1592" t="s">
        <v>2254</v>
      </c>
      <c r="C1592" t="s">
        <v>2221</v>
      </c>
      <c r="D1592" t="s">
        <v>2199</v>
      </c>
      <c r="E1592">
        <v>6.9455888987267898</v>
      </c>
      <c r="F1592" t="s">
        <v>2200</v>
      </c>
    </row>
    <row r="1593" spans="1:6" hidden="1" x14ac:dyDescent="0.25">
      <c r="A1593">
        <v>2010</v>
      </c>
      <c r="B1593" t="s">
        <v>2254</v>
      </c>
      <c r="C1593" t="s">
        <v>2222</v>
      </c>
      <c r="D1593" t="s">
        <v>2199</v>
      </c>
      <c r="E1593">
        <v>2.5254583517731701</v>
      </c>
      <c r="F1593" t="s">
        <v>2200</v>
      </c>
    </row>
    <row r="1594" spans="1:6" hidden="1" x14ac:dyDescent="0.25">
      <c r="A1594">
        <v>2010</v>
      </c>
      <c r="B1594" t="s">
        <v>2254</v>
      </c>
      <c r="C1594" t="s">
        <v>2223</v>
      </c>
      <c r="D1594" t="s">
        <v>2199</v>
      </c>
      <c r="E1594">
        <v>3.6014405366894802</v>
      </c>
      <c r="F1594" t="s">
        <v>2200</v>
      </c>
    </row>
    <row r="1595" spans="1:6" hidden="1" x14ac:dyDescent="0.25">
      <c r="A1595">
        <v>2010</v>
      </c>
      <c r="B1595" t="s">
        <v>2254</v>
      </c>
      <c r="C1595" t="s">
        <v>2224</v>
      </c>
      <c r="D1595" t="s">
        <v>2199</v>
      </c>
      <c r="E1595">
        <v>3.6014405366894802</v>
      </c>
      <c r="F1595" t="s">
        <v>2200</v>
      </c>
    </row>
    <row r="1596" spans="1:6" hidden="1" x14ac:dyDescent="0.25">
      <c r="A1596">
        <v>2010</v>
      </c>
      <c r="B1596" t="s">
        <v>2254</v>
      </c>
      <c r="C1596" t="s">
        <v>2225</v>
      </c>
      <c r="D1596" t="s">
        <v>2199</v>
      </c>
      <c r="E1596">
        <v>0</v>
      </c>
      <c r="F1596" t="s">
        <v>2200</v>
      </c>
    </row>
    <row r="1597" spans="1:6" hidden="1" x14ac:dyDescent="0.25">
      <c r="A1597">
        <v>2010</v>
      </c>
      <c r="B1597" t="s">
        <v>2254</v>
      </c>
      <c r="C1597" t="s">
        <v>2226</v>
      </c>
      <c r="D1597" t="s">
        <v>2199</v>
      </c>
      <c r="E1597">
        <v>8.19394578827999</v>
      </c>
      <c r="F1597" t="s">
        <v>2200</v>
      </c>
    </row>
    <row r="1598" spans="1:6" hidden="1" x14ac:dyDescent="0.25">
      <c r="A1598">
        <v>2010</v>
      </c>
      <c r="B1598" t="s">
        <v>2254</v>
      </c>
      <c r="C1598" t="s">
        <v>2227</v>
      </c>
      <c r="D1598" t="s">
        <v>2199</v>
      </c>
      <c r="E1598">
        <v>0</v>
      </c>
      <c r="F1598" t="s">
        <v>2200</v>
      </c>
    </row>
    <row r="1599" spans="1:6" hidden="1" x14ac:dyDescent="0.25">
      <c r="A1599">
        <v>2010</v>
      </c>
      <c r="B1599" t="s">
        <v>2254</v>
      </c>
      <c r="C1599" t="s">
        <v>2228</v>
      </c>
      <c r="D1599" t="s">
        <v>2199</v>
      </c>
      <c r="E1599">
        <v>4.0461358551833602</v>
      </c>
      <c r="F1599" t="s">
        <v>2200</v>
      </c>
    </row>
    <row r="1600" spans="1:6" hidden="1" x14ac:dyDescent="0.25">
      <c r="A1600">
        <v>2010</v>
      </c>
      <c r="B1600" t="s">
        <v>2254</v>
      </c>
      <c r="C1600" t="s">
        <v>2229</v>
      </c>
      <c r="D1600" t="s">
        <v>2199</v>
      </c>
      <c r="E1600">
        <v>4.4804164369300796</v>
      </c>
      <c r="F1600" t="s">
        <v>2200</v>
      </c>
    </row>
    <row r="1601" spans="1:6" hidden="1" x14ac:dyDescent="0.25">
      <c r="A1601">
        <v>2010</v>
      </c>
      <c r="B1601" t="s">
        <v>2254</v>
      </c>
      <c r="C1601" t="s">
        <v>2230</v>
      </c>
      <c r="D1601" t="s">
        <v>2199</v>
      </c>
      <c r="E1601">
        <v>2.5819954507619598</v>
      </c>
      <c r="F1601" t="s">
        <v>2200</v>
      </c>
    </row>
    <row r="1602" spans="1:6" hidden="1" x14ac:dyDescent="0.25">
      <c r="A1602">
        <v>2010</v>
      </c>
      <c r="B1602" t="s">
        <v>2254</v>
      </c>
      <c r="C1602" t="s">
        <v>2231</v>
      </c>
      <c r="D1602" t="s">
        <v>2199</v>
      </c>
      <c r="E1602">
        <v>3.60170952278524</v>
      </c>
      <c r="F1602" t="s">
        <v>2200</v>
      </c>
    </row>
    <row r="1603" spans="1:6" hidden="1" x14ac:dyDescent="0.25">
      <c r="A1603">
        <v>2010</v>
      </c>
      <c r="B1603" t="s">
        <v>2254</v>
      </c>
      <c r="C1603" t="s">
        <v>2232</v>
      </c>
      <c r="D1603" t="s">
        <v>2199</v>
      </c>
      <c r="E1603">
        <v>7.6635994701149004</v>
      </c>
      <c r="F1603" t="s">
        <v>2200</v>
      </c>
    </row>
    <row r="1604" spans="1:6" hidden="1" x14ac:dyDescent="0.25">
      <c r="A1604">
        <v>2010</v>
      </c>
      <c r="B1604" t="s">
        <v>2254</v>
      </c>
      <c r="C1604" t="s">
        <v>2233</v>
      </c>
      <c r="D1604" t="s">
        <v>2199</v>
      </c>
      <c r="E1604">
        <v>3.4551320435106598</v>
      </c>
      <c r="F1604" t="s">
        <v>2200</v>
      </c>
    </row>
    <row r="1605" spans="1:6" hidden="1" x14ac:dyDescent="0.25">
      <c r="A1605">
        <v>2010</v>
      </c>
      <c r="B1605" t="s">
        <v>2254</v>
      </c>
      <c r="C1605" t="s">
        <v>2234</v>
      </c>
      <c r="D1605" t="s">
        <v>2199</v>
      </c>
      <c r="E1605">
        <v>3.01239480269061</v>
      </c>
      <c r="F1605" t="s">
        <v>2200</v>
      </c>
    </row>
    <row r="1606" spans="1:6" hidden="1" x14ac:dyDescent="0.25">
      <c r="A1606">
        <v>2010</v>
      </c>
      <c r="B1606" t="s">
        <v>2254</v>
      </c>
      <c r="C1606" t="s">
        <v>2235</v>
      </c>
      <c r="D1606" t="s">
        <v>2199</v>
      </c>
      <c r="E1606">
        <v>7.1626970565236601</v>
      </c>
      <c r="F1606" t="s">
        <v>2200</v>
      </c>
    </row>
    <row r="1607" spans="1:6" hidden="1" x14ac:dyDescent="0.25">
      <c r="A1607">
        <v>2010</v>
      </c>
      <c r="B1607" t="s">
        <v>2254</v>
      </c>
      <c r="C1607" t="s">
        <v>2198</v>
      </c>
      <c r="D1607" t="s">
        <v>2199</v>
      </c>
      <c r="E1607">
        <v>4.8471841252687797</v>
      </c>
      <c r="F1607" t="s">
        <v>2200</v>
      </c>
    </row>
    <row r="1608" spans="1:6" hidden="1" x14ac:dyDescent="0.25">
      <c r="A1608">
        <v>2010</v>
      </c>
      <c r="B1608" t="s">
        <v>2254</v>
      </c>
      <c r="C1608" t="s">
        <v>2201</v>
      </c>
      <c r="D1608" t="s">
        <v>2236</v>
      </c>
      <c r="E1608">
        <v>2.6202709288365602</v>
      </c>
      <c r="F1608" t="s">
        <v>2200</v>
      </c>
    </row>
    <row r="1609" spans="1:6" hidden="1" x14ac:dyDescent="0.25">
      <c r="A1609">
        <v>2010</v>
      </c>
      <c r="B1609" t="s">
        <v>2254</v>
      </c>
      <c r="C1609" t="s">
        <v>2201</v>
      </c>
      <c r="D1609" t="s">
        <v>2237</v>
      </c>
      <c r="E1609">
        <v>15.678711084742201</v>
      </c>
      <c r="F1609" t="s">
        <v>2200</v>
      </c>
    </row>
    <row r="1610" spans="1:6" hidden="1" x14ac:dyDescent="0.25">
      <c r="A1610">
        <v>2010</v>
      </c>
      <c r="B1610" t="s">
        <v>2254</v>
      </c>
      <c r="C1610" t="s">
        <v>2201</v>
      </c>
      <c r="D1610" t="s">
        <v>2238</v>
      </c>
      <c r="E1610">
        <v>4.3227005631487403</v>
      </c>
      <c r="F1610" t="s">
        <v>2200</v>
      </c>
    </row>
    <row r="1611" spans="1:6" hidden="1" x14ac:dyDescent="0.25">
      <c r="A1611">
        <v>2010</v>
      </c>
      <c r="B1611" t="s">
        <v>2254</v>
      </c>
      <c r="C1611" t="s">
        <v>2201</v>
      </c>
      <c r="D1611" t="s">
        <v>2250</v>
      </c>
      <c r="E1611">
        <v>6.9273380202255304</v>
      </c>
      <c r="F1611" t="s">
        <v>2200</v>
      </c>
    </row>
    <row r="1612" spans="1:6" hidden="1" x14ac:dyDescent="0.25">
      <c r="A1612">
        <v>2010</v>
      </c>
      <c r="B1612" t="s">
        <v>2254</v>
      </c>
      <c r="C1612" t="s">
        <v>2201</v>
      </c>
      <c r="D1612" t="s">
        <v>2251</v>
      </c>
      <c r="E1612">
        <v>7.9499598908648403</v>
      </c>
      <c r="F1612" t="s">
        <v>2200</v>
      </c>
    </row>
    <row r="1613" spans="1:6" hidden="1" x14ac:dyDescent="0.25">
      <c r="A1613">
        <v>2010</v>
      </c>
      <c r="B1613" t="s">
        <v>2254</v>
      </c>
      <c r="C1613" t="s">
        <v>2201</v>
      </c>
      <c r="D1613" t="s">
        <v>2239</v>
      </c>
      <c r="E1613">
        <v>2.6253618057136898</v>
      </c>
      <c r="F1613" t="s">
        <v>2200</v>
      </c>
    </row>
    <row r="1614" spans="1:6" hidden="1" x14ac:dyDescent="0.25">
      <c r="A1614">
        <v>2010</v>
      </c>
      <c r="B1614" t="s">
        <v>2254</v>
      </c>
      <c r="C1614" t="s">
        <v>2201</v>
      </c>
      <c r="D1614" t="s">
        <v>2240</v>
      </c>
      <c r="E1614">
        <v>2.7545950986829499</v>
      </c>
      <c r="F1614" t="s">
        <v>2200</v>
      </c>
    </row>
    <row r="1615" spans="1:6" hidden="1" x14ac:dyDescent="0.25">
      <c r="A1615">
        <v>2010</v>
      </c>
      <c r="B1615" t="s">
        <v>2254</v>
      </c>
      <c r="C1615" t="s">
        <v>2201</v>
      </c>
      <c r="D1615" t="s">
        <v>2241</v>
      </c>
      <c r="E1615">
        <v>3.8799748647009</v>
      </c>
      <c r="F1615" t="s">
        <v>2200</v>
      </c>
    </row>
    <row r="1616" spans="1:6" hidden="1" x14ac:dyDescent="0.25">
      <c r="A1616">
        <v>2010</v>
      </c>
      <c r="B1616" t="s">
        <v>2254</v>
      </c>
      <c r="C1616" t="s">
        <v>2201</v>
      </c>
      <c r="D1616" t="s">
        <v>2242</v>
      </c>
      <c r="E1616">
        <v>0.16142258534909701</v>
      </c>
      <c r="F1616" t="s">
        <v>2200</v>
      </c>
    </row>
    <row r="1617" spans="1:6" hidden="1" x14ac:dyDescent="0.25">
      <c r="A1617">
        <v>2010</v>
      </c>
      <c r="B1617" t="s">
        <v>2254</v>
      </c>
      <c r="C1617" t="s">
        <v>2201</v>
      </c>
      <c r="D1617" t="s">
        <v>2243</v>
      </c>
      <c r="E1617">
        <v>24.2758603547226</v>
      </c>
      <c r="F1617" t="s">
        <v>2200</v>
      </c>
    </row>
    <row r="1618" spans="1:6" hidden="1" x14ac:dyDescent="0.25">
      <c r="A1618">
        <v>2010</v>
      </c>
      <c r="B1618" t="s">
        <v>2254</v>
      </c>
      <c r="C1618" t="s">
        <v>2201</v>
      </c>
      <c r="D1618" t="s">
        <v>2244</v>
      </c>
      <c r="E1618">
        <v>6.5250000000000004</v>
      </c>
      <c r="F1618" t="s">
        <v>2200</v>
      </c>
    </row>
    <row r="1619" spans="1:6" hidden="1" x14ac:dyDescent="0.25">
      <c r="A1619">
        <v>2010</v>
      </c>
      <c r="B1619" t="s">
        <v>2254</v>
      </c>
      <c r="C1619" t="s">
        <v>2201</v>
      </c>
      <c r="D1619" t="s">
        <v>2245</v>
      </c>
      <c r="E1619">
        <v>1.8783220197135999</v>
      </c>
      <c r="F1619" t="s">
        <v>2200</v>
      </c>
    </row>
    <row r="1620" spans="1:6" hidden="1" x14ac:dyDescent="0.25">
      <c r="A1620">
        <v>2010</v>
      </c>
      <c r="B1620" t="s">
        <v>2254</v>
      </c>
      <c r="C1620" t="s">
        <v>2201</v>
      </c>
      <c r="D1620" t="s">
        <v>2246</v>
      </c>
      <c r="E1620">
        <v>1.9463607719129701</v>
      </c>
      <c r="F1620" t="s">
        <v>2200</v>
      </c>
    </row>
    <row r="1621" spans="1:6" hidden="1" x14ac:dyDescent="0.25">
      <c r="A1621">
        <v>2010</v>
      </c>
      <c r="B1621" t="s">
        <v>2254</v>
      </c>
      <c r="C1621" t="s">
        <v>2201</v>
      </c>
      <c r="D1621" t="s">
        <v>2247</v>
      </c>
      <c r="E1621">
        <v>1.7451986103199699</v>
      </c>
      <c r="F1621" t="s">
        <v>2200</v>
      </c>
    </row>
    <row r="1622" spans="1:6" hidden="1" x14ac:dyDescent="0.25">
      <c r="A1622">
        <v>2010</v>
      </c>
      <c r="B1622" t="s">
        <v>2254</v>
      </c>
      <c r="C1622" t="s">
        <v>2201</v>
      </c>
      <c r="D1622" t="s">
        <v>2248</v>
      </c>
      <c r="E1622">
        <v>3.6249116607773799</v>
      </c>
      <c r="F1622" t="s">
        <v>2200</v>
      </c>
    </row>
    <row r="1623" spans="1:6" hidden="1" x14ac:dyDescent="0.25">
      <c r="A1623">
        <v>2010</v>
      </c>
      <c r="B1623" t="s">
        <v>2254</v>
      </c>
      <c r="C1623" t="s">
        <v>2198</v>
      </c>
      <c r="D1623" t="s">
        <v>2236</v>
      </c>
      <c r="E1623">
        <v>7.5441090694895898</v>
      </c>
      <c r="F1623" t="s">
        <v>2200</v>
      </c>
    </row>
    <row r="1624" spans="1:6" hidden="1" x14ac:dyDescent="0.25">
      <c r="A1624">
        <v>2010</v>
      </c>
      <c r="B1624" t="s">
        <v>2254</v>
      </c>
      <c r="C1624" t="s">
        <v>2198</v>
      </c>
      <c r="D1624" t="s">
        <v>2237</v>
      </c>
      <c r="E1624">
        <v>12.5048546315272</v>
      </c>
      <c r="F1624" t="s">
        <v>2200</v>
      </c>
    </row>
    <row r="1625" spans="1:6" hidden="1" x14ac:dyDescent="0.25">
      <c r="A1625">
        <v>2010</v>
      </c>
      <c r="B1625" t="s">
        <v>2254</v>
      </c>
      <c r="C1625" t="s">
        <v>2198</v>
      </c>
      <c r="D1625" t="s">
        <v>2238</v>
      </c>
      <c r="E1625">
        <v>3.7313424360020302</v>
      </c>
      <c r="F1625" t="s">
        <v>2200</v>
      </c>
    </row>
    <row r="1626" spans="1:6" hidden="1" x14ac:dyDescent="0.25">
      <c r="A1626">
        <v>2010</v>
      </c>
      <c r="B1626" t="s">
        <v>2254</v>
      </c>
      <c r="C1626" t="s">
        <v>2198</v>
      </c>
      <c r="D1626" t="s">
        <v>2250</v>
      </c>
      <c r="E1626">
        <v>9.6000108580215198</v>
      </c>
      <c r="F1626" t="s">
        <v>2200</v>
      </c>
    </row>
    <row r="1627" spans="1:6" hidden="1" x14ac:dyDescent="0.25">
      <c r="A1627">
        <v>2010</v>
      </c>
      <c r="B1627" t="s">
        <v>2254</v>
      </c>
      <c r="C1627" t="s">
        <v>2198</v>
      </c>
      <c r="D1627" t="s">
        <v>2251</v>
      </c>
      <c r="E1627">
        <v>0</v>
      </c>
      <c r="F1627" t="s">
        <v>2200</v>
      </c>
    </row>
    <row r="1628" spans="1:6" hidden="1" x14ac:dyDescent="0.25">
      <c r="A1628">
        <v>2010</v>
      </c>
      <c r="B1628" t="s">
        <v>2254</v>
      </c>
      <c r="C1628" t="s">
        <v>2198</v>
      </c>
      <c r="D1628" t="s">
        <v>2239</v>
      </c>
      <c r="E1628">
        <v>6.0649732351470398</v>
      </c>
      <c r="F1628" t="s">
        <v>2200</v>
      </c>
    </row>
    <row r="1629" spans="1:6" hidden="1" x14ac:dyDescent="0.25">
      <c r="A1629">
        <v>2010</v>
      </c>
      <c r="B1629" t="s">
        <v>2254</v>
      </c>
      <c r="C1629" t="s">
        <v>2198</v>
      </c>
      <c r="D1629" t="s">
        <v>2240</v>
      </c>
      <c r="E1629">
        <v>3.4616844075918198</v>
      </c>
      <c r="F1629" t="s">
        <v>2200</v>
      </c>
    </row>
    <row r="1630" spans="1:6" hidden="1" x14ac:dyDescent="0.25">
      <c r="A1630">
        <v>2010</v>
      </c>
      <c r="B1630" t="s">
        <v>2254</v>
      </c>
      <c r="C1630" t="s">
        <v>2198</v>
      </c>
      <c r="D1630" t="s">
        <v>2241</v>
      </c>
      <c r="E1630">
        <v>6.0805788535832201</v>
      </c>
      <c r="F1630" t="s">
        <v>2200</v>
      </c>
    </row>
    <row r="1631" spans="1:6" hidden="1" x14ac:dyDescent="0.25">
      <c r="A1631">
        <v>2010</v>
      </c>
      <c r="B1631" t="s">
        <v>2254</v>
      </c>
      <c r="C1631" t="s">
        <v>2198</v>
      </c>
      <c r="D1631" t="s">
        <v>2242</v>
      </c>
      <c r="E1631">
        <v>0.17302990651542799</v>
      </c>
      <c r="F1631" t="s">
        <v>2200</v>
      </c>
    </row>
    <row r="1632" spans="1:6" hidden="1" x14ac:dyDescent="0.25">
      <c r="A1632">
        <v>2010</v>
      </c>
      <c r="B1632" t="s">
        <v>2254</v>
      </c>
      <c r="C1632" t="s">
        <v>2198</v>
      </c>
      <c r="D1632" t="s">
        <v>2243</v>
      </c>
      <c r="E1632">
        <v>20.462753558783199</v>
      </c>
      <c r="F1632" t="s">
        <v>2200</v>
      </c>
    </row>
    <row r="1633" spans="1:6" hidden="1" x14ac:dyDescent="0.25">
      <c r="A1633">
        <v>2010</v>
      </c>
      <c r="B1633" t="s">
        <v>2254</v>
      </c>
      <c r="C1633" t="s">
        <v>2198</v>
      </c>
      <c r="D1633" t="s">
        <v>2244</v>
      </c>
      <c r="E1633">
        <v>6.5250000000000004</v>
      </c>
      <c r="F1633" t="s">
        <v>2200</v>
      </c>
    </row>
    <row r="1634" spans="1:6" hidden="1" x14ac:dyDescent="0.25">
      <c r="A1634">
        <v>2010</v>
      </c>
      <c r="B1634" t="s">
        <v>2254</v>
      </c>
      <c r="C1634" t="s">
        <v>2198</v>
      </c>
      <c r="D1634" t="s">
        <v>2245</v>
      </c>
      <c r="E1634">
        <v>4.9578779983789296</v>
      </c>
      <c r="F1634" t="s">
        <v>2200</v>
      </c>
    </row>
    <row r="1635" spans="1:6" hidden="1" x14ac:dyDescent="0.25">
      <c r="A1635">
        <v>2010</v>
      </c>
      <c r="B1635" t="s">
        <v>2254</v>
      </c>
      <c r="C1635" t="s">
        <v>2198</v>
      </c>
      <c r="D1635" t="s">
        <v>2246</v>
      </c>
      <c r="E1635">
        <v>2.8214183464343501</v>
      </c>
      <c r="F1635" t="s">
        <v>2200</v>
      </c>
    </row>
    <row r="1636" spans="1:6" hidden="1" x14ac:dyDescent="0.25">
      <c r="A1636">
        <v>2010</v>
      </c>
      <c r="B1636" t="s">
        <v>2254</v>
      </c>
      <c r="C1636" t="s">
        <v>2198</v>
      </c>
      <c r="D1636" t="s">
        <v>2247</v>
      </c>
      <c r="E1636">
        <v>2.5036329794538101</v>
      </c>
      <c r="F1636" t="s">
        <v>2200</v>
      </c>
    </row>
    <row r="1637" spans="1:6" hidden="1" x14ac:dyDescent="0.25">
      <c r="A1637">
        <v>2010</v>
      </c>
      <c r="B1637" t="s">
        <v>2254</v>
      </c>
      <c r="C1637" t="s">
        <v>2198</v>
      </c>
      <c r="D1637" t="s">
        <v>2248</v>
      </c>
      <c r="E1637">
        <v>10.385697296161799</v>
      </c>
      <c r="F1637" t="s">
        <v>2200</v>
      </c>
    </row>
    <row r="1638" spans="1:6" hidden="1" x14ac:dyDescent="0.25">
      <c r="A1638">
        <v>2010</v>
      </c>
      <c r="B1638" t="s">
        <v>2254</v>
      </c>
      <c r="C1638" t="s">
        <v>2202</v>
      </c>
      <c r="D1638" t="s">
        <v>2236</v>
      </c>
      <c r="E1638">
        <v>2.9474278814161998</v>
      </c>
      <c r="F1638" t="s">
        <v>2200</v>
      </c>
    </row>
    <row r="1639" spans="1:6" hidden="1" x14ac:dyDescent="0.25">
      <c r="A1639">
        <v>2010</v>
      </c>
      <c r="B1639" t="s">
        <v>2254</v>
      </c>
      <c r="C1639" t="s">
        <v>2202</v>
      </c>
      <c r="D1639" t="s">
        <v>2237</v>
      </c>
      <c r="E1639">
        <v>15.4425578525472</v>
      </c>
      <c r="F1639" t="s">
        <v>2200</v>
      </c>
    </row>
    <row r="1640" spans="1:6" hidden="1" x14ac:dyDescent="0.25">
      <c r="A1640">
        <v>2010</v>
      </c>
      <c r="B1640" t="s">
        <v>2254</v>
      </c>
      <c r="C1640" t="s">
        <v>2202</v>
      </c>
      <c r="D1640" t="s">
        <v>2238</v>
      </c>
      <c r="E1640">
        <v>5.0657973172360498</v>
      </c>
      <c r="F1640" t="s">
        <v>2200</v>
      </c>
    </row>
    <row r="1641" spans="1:6" hidden="1" x14ac:dyDescent="0.25">
      <c r="A1641">
        <v>2010</v>
      </c>
      <c r="B1641" t="s">
        <v>2254</v>
      </c>
      <c r="C1641" t="s">
        <v>2202</v>
      </c>
      <c r="D1641" t="s">
        <v>2250</v>
      </c>
      <c r="E1641">
        <v>7.4362710952579496</v>
      </c>
      <c r="F1641" t="s">
        <v>2200</v>
      </c>
    </row>
    <row r="1642" spans="1:6" hidden="1" x14ac:dyDescent="0.25">
      <c r="A1642">
        <v>2010</v>
      </c>
      <c r="B1642" t="s">
        <v>2254</v>
      </c>
      <c r="C1642" t="s">
        <v>2202</v>
      </c>
      <c r="D1642" t="s">
        <v>2251</v>
      </c>
      <c r="E1642">
        <v>9.1406408796568002</v>
      </c>
      <c r="F1642" t="s">
        <v>2200</v>
      </c>
    </row>
    <row r="1643" spans="1:6" hidden="1" x14ac:dyDescent="0.25">
      <c r="A1643">
        <v>2010</v>
      </c>
      <c r="B1643" t="s">
        <v>2254</v>
      </c>
      <c r="C1643" t="s">
        <v>2202</v>
      </c>
      <c r="D1643" t="s">
        <v>2239</v>
      </c>
      <c r="E1643">
        <v>2.5541853792980098</v>
      </c>
      <c r="F1643" t="s">
        <v>2200</v>
      </c>
    </row>
    <row r="1644" spans="1:6" hidden="1" x14ac:dyDescent="0.25">
      <c r="A1644">
        <v>2010</v>
      </c>
      <c r="B1644" t="s">
        <v>2254</v>
      </c>
      <c r="C1644" t="s">
        <v>2202</v>
      </c>
      <c r="D1644" t="s">
        <v>2240</v>
      </c>
      <c r="E1644">
        <v>2.8914937685243798</v>
      </c>
      <c r="F1644" t="s">
        <v>2200</v>
      </c>
    </row>
    <row r="1645" spans="1:6" hidden="1" x14ac:dyDescent="0.25">
      <c r="A1645">
        <v>2010</v>
      </c>
      <c r="B1645" t="s">
        <v>2254</v>
      </c>
      <c r="C1645" t="s">
        <v>2202</v>
      </c>
      <c r="D1645" t="s">
        <v>2241</v>
      </c>
      <c r="E1645">
        <v>3.9434188883503798</v>
      </c>
      <c r="F1645" t="s">
        <v>2200</v>
      </c>
    </row>
    <row r="1646" spans="1:6" hidden="1" x14ac:dyDescent="0.25">
      <c r="A1646">
        <v>2010</v>
      </c>
      <c r="B1646" t="s">
        <v>2254</v>
      </c>
      <c r="C1646" t="s">
        <v>2202</v>
      </c>
      <c r="D1646" t="s">
        <v>2242</v>
      </c>
      <c r="E1646">
        <v>0</v>
      </c>
      <c r="F1646" t="s">
        <v>2200</v>
      </c>
    </row>
    <row r="1647" spans="1:6" hidden="1" x14ac:dyDescent="0.25">
      <c r="A1647">
        <v>2010</v>
      </c>
      <c r="B1647" t="s">
        <v>2254</v>
      </c>
      <c r="C1647" t="s">
        <v>2202</v>
      </c>
      <c r="D1647" t="s">
        <v>2243</v>
      </c>
      <c r="E1647">
        <v>24.2758603547226</v>
      </c>
      <c r="F1647" t="s">
        <v>2200</v>
      </c>
    </row>
    <row r="1648" spans="1:6" hidden="1" x14ac:dyDescent="0.25">
      <c r="A1648">
        <v>2010</v>
      </c>
      <c r="B1648" t="s">
        <v>2254</v>
      </c>
      <c r="C1648" t="s">
        <v>2202</v>
      </c>
      <c r="D1648" t="s">
        <v>2244</v>
      </c>
      <c r="E1648">
        <v>0</v>
      </c>
      <c r="F1648" t="s">
        <v>2200</v>
      </c>
    </row>
    <row r="1649" spans="1:6" hidden="1" x14ac:dyDescent="0.25">
      <c r="A1649">
        <v>2010</v>
      </c>
      <c r="B1649" t="s">
        <v>2254</v>
      </c>
      <c r="C1649" t="s">
        <v>2202</v>
      </c>
      <c r="D1649" t="s">
        <v>2245</v>
      </c>
      <c r="E1649">
        <v>1.8783220197135999</v>
      </c>
      <c r="F1649" t="s">
        <v>2200</v>
      </c>
    </row>
    <row r="1650" spans="1:6" hidden="1" x14ac:dyDescent="0.25">
      <c r="A1650">
        <v>2010</v>
      </c>
      <c r="B1650" t="s">
        <v>2254</v>
      </c>
      <c r="C1650" t="s">
        <v>2202</v>
      </c>
      <c r="D1650" t="s">
        <v>2246</v>
      </c>
      <c r="E1650">
        <v>1.9463607719129701</v>
      </c>
      <c r="F1650" t="s">
        <v>2200</v>
      </c>
    </row>
    <row r="1651" spans="1:6" hidden="1" x14ac:dyDescent="0.25">
      <c r="A1651">
        <v>2010</v>
      </c>
      <c r="B1651" t="s">
        <v>2254</v>
      </c>
      <c r="C1651" t="s">
        <v>2202</v>
      </c>
      <c r="D1651" t="s">
        <v>2247</v>
      </c>
      <c r="E1651">
        <v>1.7451986103199699</v>
      </c>
      <c r="F1651" t="s">
        <v>2200</v>
      </c>
    </row>
    <row r="1652" spans="1:6" hidden="1" x14ac:dyDescent="0.25">
      <c r="A1652">
        <v>2010</v>
      </c>
      <c r="B1652" t="s">
        <v>2254</v>
      </c>
      <c r="C1652" t="s">
        <v>2202</v>
      </c>
      <c r="D1652" t="s">
        <v>2248</v>
      </c>
      <c r="E1652">
        <v>3.6249116607773799</v>
      </c>
      <c r="F1652" t="s">
        <v>2200</v>
      </c>
    </row>
    <row r="1653" spans="1:6" hidden="1" x14ac:dyDescent="0.25">
      <c r="A1653">
        <v>2010</v>
      </c>
      <c r="B1653" t="s">
        <v>2254</v>
      </c>
      <c r="C1653" t="s">
        <v>2203</v>
      </c>
      <c r="D1653" t="s">
        <v>2236</v>
      </c>
      <c r="E1653">
        <v>4.6597193188901196</v>
      </c>
      <c r="F1653" t="s">
        <v>2200</v>
      </c>
    </row>
    <row r="1654" spans="1:6" hidden="1" x14ac:dyDescent="0.25">
      <c r="A1654">
        <v>2010</v>
      </c>
      <c r="B1654" t="s">
        <v>2254</v>
      </c>
      <c r="C1654" t="s">
        <v>2203</v>
      </c>
      <c r="D1654" t="s">
        <v>2237</v>
      </c>
      <c r="E1654">
        <v>12.146387591143499</v>
      </c>
      <c r="F1654" t="s">
        <v>2200</v>
      </c>
    </row>
    <row r="1655" spans="1:6" hidden="1" x14ac:dyDescent="0.25">
      <c r="A1655">
        <v>2010</v>
      </c>
      <c r="B1655" t="s">
        <v>2254</v>
      </c>
      <c r="C1655" t="s">
        <v>2203</v>
      </c>
      <c r="D1655" t="s">
        <v>2238</v>
      </c>
      <c r="E1655">
        <v>3.7483714471093998</v>
      </c>
      <c r="F1655" t="s">
        <v>2200</v>
      </c>
    </row>
    <row r="1656" spans="1:6" hidden="1" x14ac:dyDescent="0.25">
      <c r="A1656">
        <v>2010</v>
      </c>
      <c r="B1656" t="s">
        <v>2254</v>
      </c>
      <c r="C1656" t="s">
        <v>2203</v>
      </c>
      <c r="D1656" t="s">
        <v>2250</v>
      </c>
      <c r="E1656">
        <v>9.6287960157440295</v>
      </c>
      <c r="F1656" t="s">
        <v>2200</v>
      </c>
    </row>
    <row r="1657" spans="1:6" hidden="1" x14ac:dyDescent="0.25">
      <c r="A1657">
        <v>2010</v>
      </c>
      <c r="B1657" t="s">
        <v>2254</v>
      </c>
      <c r="C1657" t="s">
        <v>2203</v>
      </c>
      <c r="D1657" t="s">
        <v>2251</v>
      </c>
      <c r="E1657">
        <v>0</v>
      </c>
      <c r="F1657" t="s">
        <v>2200</v>
      </c>
    </row>
    <row r="1658" spans="1:6" hidden="1" x14ac:dyDescent="0.25">
      <c r="A1658">
        <v>2010</v>
      </c>
      <c r="B1658" t="s">
        <v>2254</v>
      </c>
      <c r="C1658" t="s">
        <v>2203</v>
      </c>
      <c r="D1658" t="s">
        <v>2239</v>
      </c>
      <c r="E1658">
        <v>6.1963849207333599</v>
      </c>
      <c r="F1658" t="s">
        <v>2200</v>
      </c>
    </row>
    <row r="1659" spans="1:6" hidden="1" x14ac:dyDescent="0.25">
      <c r="A1659">
        <v>2010</v>
      </c>
      <c r="B1659" t="s">
        <v>2254</v>
      </c>
      <c r="C1659" t="s">
        <v>2203</v>
      </c>
      <c r="D1659" t="s">
        <v>2240</v>
      </c>
      <c r="E1659">
        <v>3.5422656361288798</v>
      </c>
      <c r="F1659" t="s">
        <v>2200</v>
      </c>
    </row>
    <row r="1660" spans="1:6" hidden="1" x14ac:dyDescent="0.25">
      <c r="A1660">
        <v>2010</v>
      </c>
      <c r="B1660" t="s">
        <v>2254</v>
      </c>
      <c r="C1660" t="s">
        <v>2203</v>
      </c>
      <c r="D1660" t="s">
        <v>2241</v>
      </c>
      <c r="E1660">
        <v>6.1771321429928703</v>
      </c>
      <c r="F1660" t="s">
        <v>2200</v>
      </c>
    </row>
    <row r="1661" spans="1:6" hidden="1" x14ac:dyDescent="0.25">
      <c r="A1661">
        <v>2010</v>
      </c>
      <c r="B1661" t="s">
        <v>2254</v>
      </c>
      <c r="C1661" t="s">
        <v>2203</v>
      </c>
      <c r="D1661" t="s">
        <v>2242</v>
      </c>
      <c r="E1661" s="184">
        <v>5.70426039027584E-2</v>
      </c>
      <c r="F1661" t="s">
        <v>2200</v>
      </c>
    </row>
    <row r="1662" spans="1:6" hidden="1" x14ac:dyDescent="0.25">
      <c r="A1662">
        <v>2010</v>
      </c>
      <c r="B1662" t="s">
        <v>2254</v>
      </c>
      <c r="C1662" t="s">
        <v>2203</v>
      </c>
      <c r="D1662" t="s">
        <v>2243</v>
      </c>
      <c r="E1662">
        <v>20.553174190219501</v>
      </c>
      <c r="F1662" t="s">
        <v>2200</v>
      </c>
    </row>
    <row r="1663" spans="1:6" hidden="1" x14ac:dyDescent="0.25">
      <c r="A1663">
        <v>2010</v>
      </c>
      <c r="B1663" t="s">
        <v>2254</v>
      </c>
      <c r="C1663" t="s">
        <v>2203</v>
      </c>
      <c r="D1663" t="s">
        <v>2244</v>
      </c>
      <c r="E1663">
        <v>6.5250000000000004</v>
      </c>
      <c r="F1663" t="s">
        <v>2200</v>
      </c>
    </row>
    <row r="1664" spans="1:6" hidden="1" x14ac:dyDescent="0.25">
      <c r="A1664">
        <v>2010</v>
      </c>
      <c r="B1664" t="s">
        <v>2254</v>
      </c>
      <c r="C1664" t="s">
        <v>2203</v>
      </c>
      <c r="D1664" t="s">
        <v>2245</v>
      </c>
      <c r="E1664">
        <v>5.0594733289895197</v>
      </c>
      <c r="F1664" t="s">
        <v>2200</v>
      </c>
    </row>
    <row r="1665" spans="1:6" hidden="1" x14ac:dyDescent="0.25">
      <c r="A1665">
        <v>2010</v>
      </c>
      <c r="B1665" t="s">
        <v>2254</v>
      </c>
      <c r="C1665" t="s">
        <v>2203</v>
      </c>
      <c r="D1665" t="s">
        <v>2246</v>
      </c>
      <c r="E1665">
        <v>2.2768181613256102</v>
      </c>
      <c r="F1665" t="s">
        <v>2200</v>
      </c>
    </row>
    <row r="1666" spans="1:6" hidden="1" x14ac:dyDescent="0.25">
      <c r="A1666">
        <v>2010</v>
      </c>
      <c r="B1666" t="s">
        <v>2254</v>
      </c>
      <c r="C1666" t="s">
        <v>2203</v>
      </c>
      <c r="D1666" t="s">
        <v>2247</v>
      </c>
      <c r="E1666">
        <v>2.5276286497930398</v>
      </c>
      <c r="F1666" t="s">
        <v>2200</v>
      </c>
    </row>
    <row r="1667" spans="1:6" hidden="1" x14ac:dyDescent="0.25">
      <c r="A1667">
        <v>2010</v>
      </c>
      <c r="B1667" t="s">
        <v>2254</v>
      </c>
      <c r="C1667" t="s">
        <v>2203</v>
      </c>
      <c r="D1667" t="s">
        <v>2248</v>
      </c>
      <c r="E1667">
        <v>10.595942844713999</v>
      </c>
      <c r="F1667" t="s">
        <v>2200</v>
      </c>
    </row>
    <row r="1668" spans="1:6" hidden="1" x14ac:dyDescent="0.25">
      <c r="A1668">
        <v>2010</v>
      </c>
      <c r="B1668" t="s">
        <v>2254</v>
      </c>
      <c r="C1668" t="s">
        <v>2204</v>
      </c>
      <c r="D1668" t="s">
        <v>2236</v>
      </c>
      <c r="E1668">
        <v>3.04243482092367</v>
      </c>
      <c r="F1668" t="s">
        <v>2200</v>
      </c>
    </row>
    <row r="1669" spans="1:6" hidden="1" x14ac:dyDescent="0.25">
      <c r="A1669">
        <v>2010</v>
      </c>
      <c r="B1669" t="s">
        <v>2254</v>
      </c>
      <c r="C1669" t="s">
        <v>2204</v>
      </c>
      <c r="D1669" t="s">
        <v>2237</v>
      </c>
      <c r="E1669">
        <v>11.4312970051426</v>
      </c>
      <c r="F1669" t="s">
        <v>2200</v>
      </c>
    </row>
    <row r="1670" spans="1:6" hidden="1" x14ac:dyDescent="0.25">
      <c r="A1670">
        <v>2010</v>
      </c>
      <c r="B1670" t="s">
        <v>2254</v>
      </c>
      <c r="C1670" t="s">
        <v>2204</v>
      </c>
      <c r="D1670" t="s">
        <v>2238</v>
      </c>
      <c r="E1670">
        <v>7.6957777433695602</v>
      </c>
      <c r="F1670" t="s">
        <v>2200</v>
      </c>
    </row>
    <row r="1671" spans="1:6" hidden="1" x14ac:dyDescent="0.25">
      <c r="A1671">
        <v>2010</v>
      </c>
      <c r="B1671" t="s">
        <v>2254</v>
      </c>
      <c r="C1671" t="s">
        <v>2204</v>
      </c>
      <c r="D1671" t="s">
        <v>2250</v>
      </c>
      <c r="E1671">
        <v>7.5732469375335398</v>
      </c>
      <c r="F1671" t="s">
        <v>2200</v>
      </c>
    </row>
    <row r="1672" spans="1:6" hidden="1" x14ac:dyDescent="0.25">
      <c r="A1672">
        <v>2010</v>
      </c>
      <c r="B1672" t="s">
        <v>2254</v>
      </c>
      <c r="C1672" t="s">
        <v>2204</v>
      </c>
      <c r="D1672" t="s">
        <v>2251</v>
      </c>
      <c r="E1672">
        <v>0</v>
      </c>
      <c r="F1672" t="s">
        <v>2200</v>
      </c>
    </row>
    <row r="1673" spans="1:6" hidden="1" x14ac:dyDescent="0.25">
      <c r="A1673">
        <v>2010</v>
      </c>
      <c r="B1673" t="s">
        <v>2254</v>
      </c>
      <c r="C1673" t="s">
        <v>2204</v>
      </c>
      <c r="D1673" t="s">
        <v>2239</v>
      </c>
      <c r="E1673">
        <v>3.1898679591101802</v>
      </c>
      <c r="F1673" t="s">
        <v>2200</v>
      </c>
    </row>
    <row r="1674" spans="1:6" hidden="1" x14ac:dyDescent="0.25">
      <c r="A1674">
        <v>2010</v>
      </c>
      <c r="B1674" t="s">
        <v>2254</v>
      </c>
      <c r="C1674" t="s">
        <v>2204</v>
      </c>
      <c r="D1674" t="s">
        <v>2240</v>
      </c>
      <c r="E1674">
        <v>2.9901457219952201</v>
      </c>
      <c r="F1674" t="s">
        <v>2200</v>
      </c>
    </row>
    <row r="1675" spans="1:6" hidden="1" x14ac:dyDescent="0.25">
      <c r="A1675">
        <v>2010</v>
      </c>
      <c r="B1675" t="s">
        <v>2254</v>
      </c>
      <c r="C1675" t="s">
        <v>2204</v>
      </c>
      <c r="D1675" t="s">
        <v>2241</v>
      </c>
      <c r="E1675">
        <v>3.4026473080722002</v>
      </c>
      <c r="F1675" t="s">
        <v>2200</v>
      </c>
    </row>
    <row r="1676" spans="1:6" hidden="1" x14ac:dyDescent="0.25">
      <c r="A1676">
        <v>2010</v>
      </c>
      <c r="B1676" t="s">
        <v>2254</v>
      </c>
      <c r="C1676" t="s">
        <v>2204</v>
      </c>
      <c r="D1676" t="s">
        <v>2242</v>
      </c>
      <c r="E1676" s="184">
        <v>4.87952325618651E-5</v>
      </c>
      <c r="F1676" t="s">
        <v>2200</v>
      </c>
    </row>
    <row r="1677" spans="1:6" hidden="1" x14ac:dyDescent="0.25">
      <c r="A1677">
        <v>2010</v>
      </c>
      <c r="B1677" t="s">
        <v>2254</v>
      </c>
      <c r="C1677" t="s">
        <v>2204</v>
      </c>
      <c r="D1677" t="s">
        <v>2243</v>
      </c>
      <c r="E1677">
        <v>15.845067834063601</v>
      </c>
      <c r="F1677" t="s">
        <v>2200</v>
      </c>
    </row>
    <row r="1678" spans="1:6" hidden="1" x14ac:dyDescent="0.25">
      <c r="A1678">
        <v>2010</v>
      </c>
      <c r="B1678" t="s">
        <v>2254</v>
      </c>
      <c r="C1678" t="s">
        <v>2204</v>
      </c>
      <c r="D1678" t="s">
        <v>2244</v>
      </c>
      <c r="E1678">
        <v>6.5250000000000004</v>
      </c>
      <c r="F1678" t="s">
        <v>2200</v>
      </c>
    </row>
    <row r="1679" spans="1:6" hidden="1" x14ac:dyDescent="0.25">
      <c r="A1679">
        <v>2010</v>
      </c>
      <c r="B1679" t="s">
        <v>2254</v>
      </c>
      <c r="C1679" t="s">
        <v>2204</v>
      </c>
      <c r="D1679" t="s">
        <v>2245</v>
      </c>
      <c r="E1679">
        <v>4.1863895281218202</v>
      </c>
      <c r="F1679" t="s">
        <v>2200</v>
      </c>
    </row>
    <row r="1680" spans="1:6" hidden="1" x14ac:dyDescent="0.25">
      <c r="A1680">
        <v>2010</v>
      </c>
      <c r="B1680" t="s">
        <v>2254</v>
      </c>
      <c r="C1680" t="s">
        <v>2204</v>
      </c>
      <c r="D1680" t="s">
        <v>2246</v>
      </c>
      <c r="E1680">
        <v>2.70629034594924</v>
      </c>
      <c r="F1680" t="s">
        <v>2200</v>
      </c>
    </row>
    <row r="1681" spans="1:6" hidden="1" x14ac:dyDescent="0.25">
      <c r="A1681">
        <v>2010</v>
      </c>
      <c r="B1681" t="s">
        <v>2254</v>
      </c>
      <c r="C1681" t="s">
        <v>2204</v>
      </c>
      <c r="D1681" t="s">
        <v>2247</v>
      </c>
      <c r="E1681">
        <v>1.82341613860979</v>
      </c>
      <c r="F1681" t="s">
        <v>2200</v>
      </c>
    </row>
    <row r="1682" spans="1:6" hidden="1" x14ac:dyDescent="0.25">
      <c r="A1682">
        <v>2010</v>
      </c>
      <c r="B1682" t="s">
        <v>2254</v>
      </c>
      <c r="C1682" t="s">
        <v>2204</v>
      </c>
      <c r="D1682" t="s">
        <v>2248</v>
      </c>
      <c r="E1682">
        <v>4.1072774250386104</v>
      </c>
      <c r="F1682" t="s">
        <v>2200</v>
      </c>
    </row>
    <row r="1683" spans="1:6" hidden="1" x14ac:dyDescent="0.25">
      <c r="A1683">
        <v>2010</v>
      </c>
      <c r="B1683" t="s">
        <v>2254</v>
      </c>
      <c r="C1683" t="s">
        <v>2205</v>
      </c>
      <c r="D1683" t="s">
        <v>2236</v>
      </c>
      <c r="E1683">
        <v>7.5441090694895898</v>
      </c>
      <c r="F1683" t="s">
        <v>2200</v>
      </c>
    </row>
    <row r="1684" spans="1:6" hidden="1" x14ac:dyDescent="0.25">
      <c r="A1684">
        <v>2010</v>
      </c>
      <c r="B1684" t="s">
        <v>2254</v>
      </c>
      <c r="C1684" t="s">
        <v>2205</v>
      </c>
      <c r="D1684" t="s">
        <v>2250</v>
      </c>
      <c r="E1684">
        <v>0</v>
      </c>
      <c r="F1684" t="s">
        <v>2200</v>
      </c>
    </row>
    <row r="1685" spans="1:6" hidden="1" x14ac:dyDescent="0.25">
      <c r="A1685">
        <v>2010</v>
      </c>
      <c r="B1685" t="s">
        <v>2254</v>
      </c>
      <c r="C1685" t="s">
        <v>2205</v>
      </c>
      <c r="D1685" t="s">
        <v>2251</v>
      </c>
      <c r="E1685">
        <v>0</v>
      </c>
      <c r="F1685" t="s">
        <v>2200</v>
      </c>
    </row>
    <row r="1686" spans="1:6" hidden="1" x14ac:dyDescent="0.25">
      <c r="A1686">
        <v>2010</v>
      </c>
      <c r="B1686" t="s">
        <v>2254</v>
      </c>
      <c r="C1686" t="s">
        <v>2205</v>
      </c>
      <c r="D1686" t="s">
        <v>2239</v>
      </c>
      <c r="E1686">
        <v>6.1034894528193302</v>
      </c>
      <c r="F1686" t="s">
        <v>2200</v>
      </c>
    </row>
    <row r="1687" spans="1:6" hidden="1" x14ac:dyDescent="0.25">
      <c r="A1687">
        <v>2010</v>
      </c>
      <c r="B1687" t="s">
        <v>2254</v>
      </c>
      <c r="C1687" t="s">
        <v>2205</v>
      </c>
      <c r="D1687" t="s">
        <v>2240</v>
      </c>
      <c r="E1687">
        <v>3.4616844075918198</v>
      </c>
      <c r="F1687" t="s">
        <v>2200</v>
      </c>
    </row>
    <row r="1688" spans="1:6" hidden="1" x14ac:dyDescent="0.25">
      <c r="A1688">
        <v>2010</v>
      </c>
      <c r="B1688" t="s">
        <v>2254</v>
      </c>
      <c r="C1688" t="s">
        <v>2205</v>
      </c>
      <c r="D1688" t="s">
        <v>2241</v>
      </c>
      <c r="E1688">
        <v>5.7272916882524196</v>
      </c>
      <c r="F1688" t="s">
        <v>2200</v>
      </c>
    </row>
    <row r="1689" spans="1:6" hidden="1" x14ac:dyDescent="0.25">
      <c r="A1689">
        <v>2010</v>
      </c>
      <c r="B1689" t="s">
        <v>2254</v>
      </c>
      <c r="C1689" t="s">
        <v>2205</v>
      </c>
      <c r="D1689" t="s">
        <v>2242</v>
      </c>
      <c r="E1689">
        <v>0.17302990651542799</v>
      </c>
      <c r="F1689" t="s">
        <v>2200</v>
      </c>
    </row>
    <row r="1690" spans="1:6" hidden="1" x14ac:dyDescent="0.25">
      <c r="A1690">
        <v>2010</v>
      </c>
      <c r="B1690" t="s">
        <v>2254</v>
      </c>
      <c r="C1690" t="s">
        <v>2205</v>
      </c>
      <c r="D1690" t="s">
        <v>2243</v>
      </c>
      <c r="E1690">
        <v>0</v>
      </c>
      <c r="F1690" t="s">
        <v>2200</v>
      </c>
    </row>
    <row r="1691" spans="1:6" hidden="1" x14ac:dyDescent="0.25">
      <c r="A1691">
        <v>2010</v>
      </c>
      <c r="B1691" t="s">
        <v>2254</v>
      </c>
      <c r="C1691" t="s">
        <v>2205</v>
      </c>
      <c r="D1691" t="s">
        <v>2244</v>
      </c>
      <c r="E1691">
        <v>6.5250000000000004</v>
      </c>
      <c r="F1691" t="s">
        <v>2200</v>
      </c>
    </row>
    <row r="1692" spans="1:6" hidden="1" x14ac:dyDescent="0.25">
      <c r="A1692">
        <v>2010</v>
      </c>
      <c r="B1692" t="s">
        <v>2254</v>
      </c>
      <c r="C1692" t="s">
        <v>2205</v>
      </c>
      <c r="D1692" t="s">
        <v>2245</v>
      </c>
      <c r="E1692">
        <v>4.9578779983789296</v>
      </c>
      <c r="F1692" t="s">
        <v>2200</v>
      </c>
    </row>
    <row r="1693" spans="1:6" hidden="1" x14ac:dyDescent="0.25">
      <c r="A1693">
        <v>2010</v>
      </c>
      <c r="B1693" t="s">
        <v>2254</v>
      </c>
      <c r="C1693" t="s">
        <v>2205</v>
      </c>
      <c r="D1693" t="s">
        <v>2246</v>
      </c>
      <c r="E1693">
        <v>2.8214183464343501</v>
      </c>
      <c r="F1693" t="s">
        <v>2200</v>
      </c>
    </row>
    <row r="1694" spans="1:6" hidden="1" x14ac:dyDescent="0.25">
      <c r="A1694">
        <v>2010</v>
      </c>
      <c r="B1694" t="s">
        <v>2254</v>
      </c>
      <c r="C1694" t="s">
        <v>2205</v>
      </c>
      <c r="D1694" t="s">
        <v>2247</v>
      </c>
      <c r="E1694">
        <v>2.5036329794538101</v>
      </c>
      <c r="F1694" t="s">
        <v>2200</v>
      </c>
    </row>
    <row r="1695" spans="1:6" hidden="1" x14ac:dyDescent="0.25">
      <c r="A1695">
        <v>2010</v>
      </c>
      <c r="B1695" t="s">
        <v>2254</v>
      </c>
      <c r="C1695" t="s">
        <v>2205</v>
      </c>
      <c r="D1695" t="s">
        <v>2248</v>
      </c>
      <c r="E1695">
        <v>10.385697296161799</v>
      </c>
      <c r="F1695" t="s">
        <v>2200</v>
      </c>
    </row>
    <row r="1696" spans="1:6" hidden="1" x14ac:dyDescent="0.25">
      <c r="A1696">
        <v>2010</v>
      </c>
      <c r="B1696" t="s">
        <v>2254</v>
      </c>
      <c r="C1696" t="s">
        <v>2206</v>
      </c>
      <c r="D1696" t="s">
        <v>2236</v>
      </c>
      <c r="E1696">
        <v>2.0355894760212401</v>
      </c>
      <c r="F1696" t="s">
        <v>2200</v>
      </c>
    </row>
    <row r="1697" spans="1:6" hidden="1" x14ac:dyDescent="0.25">
      <c r="A1697">
        <v>2010</v>
      </c>
      <c r="B1697" t="s">
        <v>2254</v>
      </c>
      <c r="C1697" t="s">
        <v>2206</v>
      </c>
      <c r="D1697" t="s">
        <v>2237</v>
      </c>
      <c r="E1697">
        <v>33.613647513439801</v>
      </c>
      <c r="F1697" t="s">
        <v>2200</v>
      </c>
    </row>
    <row r="1698" spans="1:6" hidden="1" x14ac:dyDescent="0.25">
      <c r="A1698">
        <v>2010</v>
      </c>
      <c r="B1698" t="s">
        <v>2254</v>
      </c>
      <c r="C1698" t="s">
        <v>2206</v>
      </c>
      <c r="D1698" t="s">
        <v>2238</v>
      </c>
      <c r="E1698">
        <v>7.7652205544134096</v>
      </c>
      <c r="F1698" t="s">
        <v>2200</v>
      </c>
    </row>
    <row r="1699" spans="1:6" hidden="1" x14ac:dyDescent="0.25">
      <c r="A1699">
        <v>2010</v>
      </c>
      <c r="B1699" t="s">
        <v>2254</v>
      </c>
      <c r="C1699" t="s">
        <v>2206</v>
      </c>
      <c r="D1699" t="s">
        <v>2250</v>
      </c>
      <c r="E1699">
        <v>0</v>
      </c>
      <c r="F1699" t="s">
        <v>2200</v>
      </c>
    </row>
    <row r="1700" spans="1:6" hidden="1" x14ac:dyDescent="0.25">
      <c r="A1700">
        <v>2010</v>
      </c>
      <c r="B1700" t="s">
        <v>2254</v>
      </c>
      <c r="C1700" t="s">
        <v>2206</v>
      </c>
      <c r="D1700" t="s">
        <v>2251</v>
      </c>
      <c r="E1700">
        <v>11.5644959063982</v>
      </c>
      <c r="F1700" t="s">
        <v>2200</v>
      </c>
    </row>
    <row r="1701" spans="1:6" hidden="1" x14ac:dyDescent="0.25">
      <c r="A1701">
        <v>2010</v>
      </c>
      <c r="B1701" t="s">
        <v>2254</v>
      </c>
      <c r="C1701" t="s">
        <v>2206</v>
      </c>
      <c r="D1701" t="s">
        <v>2239</v>
      </c>
      <c r="E1701">
        <v>0</v>
      </c>
      <c r="F1701" t="s">
        <v>2200</v>
      </c>
    </row>
    <row r="1702" spans="1:6" hidden="1" x14ac:dyDescent="0.25">
      <c r="A1702">
        <v>2010</v>
      </c>
      <c r="B1702" t="s">
        <v>2254</v>
      </c>
      <c r="C1702" t="s">
        <v>2206</v>
      </c>
      <c r="D1702" t="s">
        <v>2240</v>
      </c>
      <c r="E1702">
        <v>3.2525393678686898</v>
      </c>
      <c r="F1702" t="s">
        <v>2200</v>
      </c>
    </row>
    <row r="1703" spans="1:6" hidden="1" x14ac:dyDescent="0.25">
      <c r="A1703">
        <v>2010</v>
      </c>
      <c r="B1703" t="s">
        <v>2254</v>
      </c>
      <c r="C1703" t="s">
        <v>2206</v>
      </c>
      <c r="D1703" t="s">
        <v>2241</v>
      </c>
      <c r="E1703">
        <v>4.2513435632173504</v>
      </c>
      <c r="F1703" t="s">
        <v>2200</v>
      </c>
    </row>
    <row r="1704" spans="1:6" hidden="1" x14ac:dyDescent="0.25">
      <c r="A1704">
        <v>2010</v>
      </c>
      <c r="B1704" t="s">
        <v>2254</v>
      </c>
      <c r="C1704" t="s">
        <v>2206</v>
      </c>
      <c r="D1704" t="s">
        <v>2242</v>
      </c>
      <c r="E1704" s="184">
        <v>5.5171223739208597E-3</v>
      </c>
      <c r="F1704" t="s">
        <v>2200</v>
      </c>
    </row>
    <row r="1705" spans="1:6" hidden="1" x14ac:dyDescent="0.25">
      <c r="A1705">
        <v>2010</v>
      </c>
      <c r="B1705" t="s">
        <v>2254</v>
      </c>
      <c r="C1705" t="s">
        <v>2206</v>
      </c>
      <c r="D1705" t="s">
        <v>2243</v>
      </c>
      <c r="E1705">
        <v>20.2804785182846</v>
      </c>
      <c r="F1705" t="s">
        <v>2200</v>
      </c>
    </row>
    <row r="1706" spans="1:6" hidden="1" x14ac:dyDescent="0.25">
      <c r="A1706">
        <v>2010</v>
      </c>
      <c r="B1706" t="s">
        <v>2254</v>
      </c>
      <c r="C1706" t="s">
        <v>2206</v>
      </c>
      <c r="D1706" t="s">
        <v>2244</v>
      </c>
      <c r="E1706">
        <v>6.5250000000000004</v>
      </c>
      <c r="F1706" t="s">
        <v>2200</v>
      </c>
    </row>
    <row r="1707" spans="1:6" hidden="1" x14ac:dyDescent="0.25">
      <c r="A1707">
        <v>2010</v>
      </c>
      <c r="B1707" t="s">
        <v>2254</v>
      </c>
      <c r="C1707" t="s">
        <v>2206</v>
      </c>
      <c r="D1707" t="s">
        <v>2245</v>
      </c>
      <c r="E1707">
        <v>0</v>
      </c>
      <c r="F1707" t="s">
        <v>2200</v>
      </c>
    </row>
    <row r="1708" spans="1:6" hidden="1" x14ac:dyDescent="0.25">
      <c r="A1708">
        <v>2010</v>
      </c>
      <c r="B1708" t="s">
        <v>2254</v>
      </c>
      <c r="C1708" t="s">
        <v>2206</v>
      </c>
      <c r="D1708" t="s">
        <v>2246</v>
      </c>
      <c r="E1708">
        <v>2.78162382875579</v>
      </c>
      <c r="F1708" t="s">
        <v>2200</v>
      </c>
    </row>
    <row r="1709" spans="1:6" hidden="1" x14ac:dyDescent="0.25">
      <c r="A1709">
        <v>2010</v>
      </c>
      <c r="B1709" t="s">
        <v>2254</v>
      </c>
      <c r="C1709" t="s">
        <v>2206</v>
      </c>
      <c r="D1709" t="s">
        <v>2247</v>
      </c>
      <c r="E1709">
        <v>2.15861310656123</v>
      </c>
      <c r="F1709" t="s">
        <v>2200</v>
      </c>
    </row>
    <row r="1710" spans="1:6" hidden="1" x14ac:dyDescent="0.25">
      <c r="A1710">
        <v>2010</v>
      </c>
      <c r="B1710" t="s">
        <v>2254</v>
      </c>
      <c r="C1710" t="s">
        <v>2206</v>
      </c>
      <c r="D1710" t="s">
        <v>2248</v>
      </c>
      <c r="E1710">
        <v>0</v>
      </c>
      <c r="F1710" t="s">
        <v>2200</v>
      </c>
    </row>
    <row r="1711" spans="1:6" hidden="1" x14ac:dyDescent="0.25">
      <c r="A1711">
        <v>2010</v>
      </c>
      <c r="B1711" t="s">
        <v>2254</v>
      </c>
      <c r="C1711" t="s">
        <v>2207</v>
      </c>
      <c r="D1711" t="s">
        <v>2236</v>
      </c>
      <c r="E1711">
        <v>4.9121007226155999</v>
      </c>
      <c r="F1711" t="s">
        <v>2200</v>
      </c>
    </row>
    <row r="1712" spans="1:6" hidden="1" x14ac:dyDescent="0.25">
      <c r="A1712">
        <v>2010</v>
      </c>
      <c r="B1712" t="s">
        <v>2254</v>
      </c>
      <c r="C1712" t="s">
        <v>2207</v>
      </c>
      <c r="D1712" t="s">
        <v>2237</v>
      </c>
      <c r="E1712">
        <v>11.281820279460399</v>
      </c>
      <c r="F1712" t="s">
        <v>2200</v>
      </c>
    </row>
    <row r="1713" spans="1:6" hidden="1" x14ac:dyDescent="0.25">
      <c r="A1713">
        <v>2010</v>
      </c>
      <c r="B1713" t="s">
        <v>2254</v>
      </c>
      <c r="C1713" t="s">
        <v>2207</v>
      </c>
      <c r="D1713" t="s">
        <v>2238</v>
      </c>
      <c r="E1713">
        <v>3.66335939179368</v>
      </c>
      <c r="F1713" t="s">
        <v>2200</v>
      </c>
    </row>
    <row r="1714" spans="1:6" hidden="1" x14ac:dyDescent="0.25">
      <c r="A1714">
        <v>2010</v>
      </c>
      <c r="B1714" t="s">
        <v>2254</v>
      </c>
      <c r="C1714" t="s">
        <v>2207</v>
      </c>
      <c r="D1714" t="s">
        <v>2250</v>
      </c>
      <c r="E1714">
        <v>7.5808293571461904</v>
      </c>
      <c r="F1714" t="s">
        <v>2200</v>
      </c>
    </row>
    <row r="1715" spans="1:6" hidden="1" x14ac:dyDescent="0.25">
      <c r="A1715">
        <v>2010</v>
      </c>
      <c r="B1715" t="s">
        <v>2254</v>
      </c>
      <c r="C1715" t="s">
        <v>2207</v>
      </c>
      <c r="D1715" t="s">
        <v>2251</v>
      </c>
      <c r="E1715">
        <v>0</v>
      </c>
      <c r="F1715" t="s">
        <v>2200</v>
      </c>
    </row>
    <row r="1716" spans="1:6" hidden="1" x14ac:dyDescent="0.25">
      <c r="A1716">
        <v>2010</v>
      </c>
      <c r="B1716" t="s">
        <v>2254</v>
      </c>
      <c r="C1716" t="s">
        <v>2207</v>
      </c>
      <c r="D1716" t="s">
        <v>2239</v>
      </c>
      <c r="E1716">
        <v>5.8447939700419003</v>
      </c>
      <c r="F1716" t="s">
        <v>2200</v>
      </c>
    </row>
    <row r="1717" spans="1:6" hidden="1" x14ac:dyDescent="0.25">
      <c r="A1717">
        <v>2010</v>
      </c>
      <c r="B1717" t="s">
        <v>2254</v>
      </c>
      <c r="C1717" t="s">
        <v>2207</v>
      </c>
      <c r="D1717" t="s">
        <v>2240</v>
      </c>
      <c r="E1717">
        <v>3.3268932915496601</v>
      </c>
      <c r="F1717" t="s">
        <v>2200</v>
      </c>
    </row>
    <row r="1718" spans="1:6" hidden="1" x14ac:dyDescent="0.25">
      <c r="A1718">
        <v>2010</v>
      </c>
      <c r="B1718" t="s">
        <v>2254</v>
      </c>
      <c r="C1718" t="s">
        <v>2207</v>
      </c>
      <c r="D1718" t="s">
        <v>2241</v>
      </c>
      <c r="E1718">
        <v>3.7313001701868198</v>
      </c>
      <c r="F1718" t="s">
        <v>2200</v>
      </c>
    </row>
    <row r="1719" spans="1:6" hidden="1" x14ac:dyDescent="0.25">
      <c r="A1719">
        <v>2010</v>
      </c>
      <c r="B1719" t="s">
        <v>2254</v>
      </c>
      <c r="C1719" t="s">
        <v>2207</v>
      </c>
      <c r="D1719" t="s">
        <v>2242</v>
      </c>
      <c r="E1719" s="184">
        <v>3.19091475895621E-4</v>
      </c>
      <c r="F1719" t="s">
        <v>2200</v>
      </c>
    </row>
    <row r="1720" spans="1:6" hidden="1" x14ac:dyDescent="0.25">
      <c r="A1720">
        <v>2010</v>
      </c>
      <c r="B1720" t="s">
        <v>2254</v>
      </c>
      <c r="C1720" t="s">
        <v>2207</v>
      </c>
      <c r="D1720" t="s">
        <v>2243</v>
      </c>
      <c r="E1720">
        <v>18.769236654284999</v>
      </c>
      <c r="F1720" t="s">
        <v>2200</v>
      </c>
    </row>
    <row r="1721" spans="1:6" hidden="1" x14ac:dyDescent="0.25">
      <c r="A1721">
        <v>2010</v>
      </c>
      <c r="B1721" t="s">
        <v>2254</v>
      </c>
      <c r="C1721" t="s">
        <v>2207</v>
      </c>
      <c r="D1721" t="s">
        <v>2244</v>
      </c>
      <c r="E1721">
        <v>6.5250000000000004</v>
      </c>
      <c r="F1721" t="s">
        <v>2200</v>
      </c>
    </row>
    <row r="1722" spans="1:6" hidden="1" x14ac:dyDescent="0.25">
      <c r="A1722">
        <v>2010</v>
      </c>
      <c r="B1722" t="s">
        <v>2254</v>
      </c>
      <c r="C1722" t="s">
        <v>2207</v>
      </c>
      <c r="D1722" t="s">
        <v>2245</v>
      </c>
      <c r="E1722">
        <v>4.7474876666037602</v>
      </c>
      <c r="F1722" t="s">
        <v>2200</v>
      </c>
    </row>
    <row r="1723" spans="1:6" hidden="1" x14ac:dyDescent="0.25">
      <c r="A1723">
        <v>2010</v>
      </c>
      <c r="B1723" t="s">
        <v>2254</v>
      </c>
      <c r="C1723" t="s">
        <v>2207</v>
      </c>
      <c r="D1723" t="s">
        <v>2246</v>
      </c>
      <c r="E1723">
        <v>3.00938997804435</v>
      </c>
      <c r="F1723" t="s">
        <v>2200</v>
      </c>
    </row>
    <row r="1724" spans="1:6" hidden="1" x14ac:dyDescent="0.25">
      <c r="A1724">
        <v>2010</v>
      </c>
      <c r="B1724" t="s">
        <v>2254</v>
      </c>
      <c r="C1724" t="s">
        <v>2207</v>
      </c>
      <c r="D1724" t="s">
        <v>2247</v>
      </c>
      <c r="E1724">
        <v>1.9768743219769001</v>
      </c>
      <c r="F1724" t="s">
        <v>2200</v>
      </c>
    </row>
    <row r="1725" spans="1:6" hidden="1" x14ac:dyDescent="0.25">
      <c r="A1725">
        <v>2010</v>
      </c>
      <c r="B1725" t="s">
        <v>2254</v>
      </c>
      <c r="C1725" t="s">
        <v>2207</v>
      </c>
      <c r="D1725" t="s">
        <v>2248</v>
      </c>
      <c r="E1725">
        <v>10.0198251397638</v>
      </c>
      <c r="F1725" t="s">
        <v>2200</v>
      </c>
    </row>
    <row r="1726" spans="1:6" hidden="1" x14ac:dyDescent="0.25">
      <c r="A1726">
        <v>2010</v>
      </c>
      <c r="B1726" t="s">
        <v>2254</v>
      </c>
      <c r="C1726" t="s">
        <v>2208</v>
      </c>
      <c r="D1726" t="s">
        <v>2236</v>
      </c>
      <c r="E1726">
        <v>5.3687126107543399</v>
      </c>
      <c r="F1726" t="s">
        <v>2200</v>
      </c>
    </row>
    <row r="1727" spans="1:6" hidden="1" x14ac:dyDescent="0.25">
      <c r="A1727">
        <v>2010</v>
      </c>
      <c r="B1727" t="s">
        <v>2254</v>
      </c>
      <c r="C1727" t="s">
        <v>2208</v>
      </c>
      <c r="D1727" t="s">
        <v>2237</v>
      </c>
      <c r="E1727">
        <v>13.568641424721299</v>
      </c>
      <c r="F1727" t="s">
        <v>2200</v>
      </c>
    </row>
    <row r="1728" spans="1:6" hidden="1" x14ac:dyDescent="0.25">
      <c r="A1728">
        <v>2010</v>
      </c>
      <c r="B1728" t="s">
        <v>2254</v>
      </c>
      <c r="C1728" t="s">
        <v>2208</v>
      </c>
      <c r="D1728" t="s">
        <v>2238</v>
      </c>
      <c r="E1728">
        <v>3.7304316623831002</v>
      </c>
      <c r="F1728" t="s">
        <v>2200</v>
      </c>
    </row>
    <row r="1729" spans="1:6" hidden="1" x14ac:dyDescent="0.25">
      <c r="A1729">
        <v>2010</v>
      </c>
      <c r="B1729" t="s">
        <v>2254</v>
      </c>
      <c r="C1729" t="s">
        <v>2208</v>
      </c>
      <c r="D1729" t="s">
        <v>2250</v>
      </c>
      <c r="E1729">
        <v>11.523525549015201</v>
      </c>
      <c r="F1729" t="s">
        <v>2200</v>
      </c>
    </row>
    <row r="1730" spans="1:6" hidden="1" x14ac:dyDescent="0.25">
      <c r="A1730">
        <v>2010</v>
      </c>
      <c r="B1730" t="s">
        <v>2254</v>
      </c>
      <c r="C1730" t="s">
        <v>2208</v>
      </c>
      <c r="D1730" t="s">
        <v>2251</v>
      </c>
      <c r="E1730">
        <v>0</v>
      </c>
      <c r="F1730" t="s">
        <v>2200</v>
      </c>
    </row>
    <row r="1731" spans="1:6" hidden="1" x14ac:dyDescent="0.25">
      <c r="A1731">
        <v>2010</v>
      </c>
      <c r="B1731" t="s">
        <v>2254</v>
      </c>
      <c r="C1731" t="s">
        <v>2208</v>
      </c>
      <c r="D1731" t="s">
        <v>2239</v>
      </c>
      <c r="E1731">
        <v>6.2054552488793604</v>
      </c>
      <c r="F1731" t="s">
        <v>2200</v>
      </c>
    </row>
    <row r="1732" spans="1:6" hidden="1" x14ac:dyDescent="0.25">
      <c r="A1732">
        <v>2010</v>
      </c>
      <c r="B1732" t="s">
        <v>2254</v>
      </c>
      <c r="C1732" t="s">
        <v>2208</v>
      </c>
      <c r="D1732" t="s">
        <v>2240</v>
      </c>
      <c r="E1732">
        <v>3.5211407669047499</v>
      </c>
      <c r="F1732" t="s">
        <v>2200</v>
      </c>
    </row>
    <row r="1733" spans="1:6" hidden="1" x14ac:dyDescent="0.25">
      <c r="A1733">
        <v>2010</v>
      </c>
      <c r="B1733" t="s">
        <v>2254</v>
      </c>
      <c r="C1733" t="s">
        <v>2208</v>
      </c>
      <c r="D1733" t="s">
        <v>2241</v>
      </c>
      <c r="E1733">
        <v>5.8884459493416701</v>
      </c>
      <c r="F1733" t="s">
        <v>2200</v>
      </c>
    </row>
    <row r="1734" spans="1:6" hidden="1" x14ac:dyDescent="0.25">
      <c r="A1734">
        <v>2010</v>
      </c>
      <c r="B1734" t="s">
        <v>2254</v>
      </c>
      <c r="C1734" t="s">
        <v>2208</v>
      </c>
      <c r="D1734" t="s">
        <v>2242</v>
      </c>
      <c r="E1734" s="184">
        <v>6.8025638383179099E-2</v>
      </c>
      <c r="F1734" t="s">
        <v>2200</v>
      </c>
    </row>
    <row r="1735" spans="1:6" hidden="1" x14ac:dyDescent="0.25">
      <c r="A1735">
        <v>2010</v>
      </c>
      <c r="B1735" t="s">
        <v>2254</v>
      </c>
      <c r="C1735" t="s">
        <v>2208</v>
      </c>
      <c r="D1735" t="s">
        <v>2243</v>
      </c>
      <c r="E1735">
        <v>20.459094318337101</v>
      </c>
      <c r="F1735" t="s">
        <v>2200</v>
      </c>
    </row>
    <row r="1736" spans="1:6" hidden="1" x14ac:dyDescent="0.25">
      <c r="A1736">
        <v>2010</v>
      </c>
      <c r="B1736" t="s">
        <v>2254</v>
      </c>
      <c r="C1736" t="s">
        <v>2208</v>
      </c>
      <c r="D1736" t="s">
        <v>2244</v>
      </c>
      <c r="E1736">
        <v>6.5250000000000004</v>
      </c>
      <c r="F1736" t="s">
        <v>2200</v>
      </c>
    </row>
    <row r="1737" spans="1:6" hidden="1" x14ac:dyDescent="0.25">
      <c r="A1737">
        <v>2010</v>
      </c>
      <c r="B1737" t="s">
        <v>2254</v>
      </c>
      <c r="C1737" t="s">
        <v>2208</v>
      </c>
      <c r="D1737" t="s">
        <v>2245</v>
      </c>
      <c r="E1737">
        <v>5.0326371633100102</v>
      </c>
      <c r="F1737" t="s">
        <v>2200</v>
      </c>
    </row>
    <row r="1738" spans="1:6" hidden="1" x14ac:dyDescent="0.25">
      <c r="A1738">
        <v>2010</v>
      </c>
      <c r="B1738" t="s">
        <v>2254</v>
      </c>
      <c r="C1738" t="s">
        <v>2208</v>
      </c>
      <c r="D1738" t="s">
        <v>2246</v>
      </c>
      <c r="E1738">
        <v>3.4906586236515902</v>
      </c>
      <c r="F1738" t="s">
        <v>2200</v>
      </c>
    </row>
    <row r="1739" spans="1:6" hidden="1" x14ac:dyDescent="0.25">
      <c r="A1739">
        <v>2010</v>
      </c>
      <c r="B1739" t="s">
        <v>2254</v>
      </c>
      <c r="C1739" t="s">
        <v>2208</v>
      </c>
      <c r="D1739" t="s">
        <v>2247</v>
      </c>
      <c r="E1739">
        <v>2.5138573535222601</v>
      </c>
      <c r="F1739" t="s">
        <v>2200</v>
      </c>
    </row>
    <row r="1740" spans="1:6" hidden="1" x14ac:dyDescent="0.25">
      <c r="A1740">
        <v>2010</v>
      </c>
      <c r="B1740" t="s">
        <v>2254</v>
      </c>
      <c r="C1740" t="s">
        <v>2208</v>
      </c>
      <c r="D1740" t="s">
        <v>2248</v>
      </c>
      <c r="E1740">
        <v>9.9396048859080395</v>
      </c>
      <c r="F1740" t="s">
        <v>2200</v>
      </c>
    </row>
    <row r="1741" spans="1:6" hidden="1" x14ac:dyDescent="0.25">
      <c r="A1741">
        <v>2010</v>
      </c>
      <c r="B1741" t="s">
        <v>2254</v>
      </c>
      <c r="C1741" t="s">
        <v>2209</v>
      </c>
      <c r="D1741" t="s">
        <v>2236</v>
      </c>
      <c r="E1741">
        <v>5.4004460495648097</v>
      </c>
      <c r="F1741" t="s">
        <v>2200</v>
      </c>
    </row>
    <row r="1742" spans="1:6" hidden="1" x14ac:dyDescent="0.25">
      <c r="A1742">
        <v>2010</v>
      </c>
      <c r="B1742" t="s">
        <v>2254</v>
      </c>
      <c r="C1742" t="s">
        <v>2209</v>
      </c>
      <c r="D1742" t="s">
        <v>2237</v>
      </c>
      <c r="E1742">
        <v>13.3044642606131</v>
      </c>
      <c r="F1742" t="s">
        <v>2200</v>
      </c>
    </row>
    <row r="1743" spans="1:6" hidden="1" x14ac:dyDescent="0.25">
      <c r="A1743">
        <v>2010</v>
      </c>
      <c r="B1743" t="s">
        <v>2254</v>
      </c>
      <c r="C1743" t="s">
        <v>2209</v>
      </c>
      <c r="D1743" t="s">
        <v>2238</v>
      </c>
      <c r="E1743">
        <v>5.2892617675841702</v>
      </c>
      <c r="F1743" t="s">
        <v>2200</v>
      </c>
    </row>
    <row r="1744" spans="1:6" hidden="1" x14ac:dyDescent="0.25">
      <c r="A1744">
        <v>2010</v>
      </c>
      <c r="B1744" t="s">
        <v>2254</v>
      </c>
      <c r="C1744" t="s">
        <v>2209</v>
      </c>
      <c r="D1744" t="s">
        <v>2250</v>
      </c>
      <c r="E1744">
        <v>14.9935549422354</v>
      </c>
      <c r="F1744" t="s">
        <v>2200</v>
      </c>
    </row>
    <row r="1745" spans="1:6" hidden="1" x14ac:dyDescent="0.25">
      <c r="A1745">
        <v>2010</v>
      </c>
      <c r="B1745" t="s">
        <v>2254</v>
      </c>
      <c r="C1745" t="s">
        <v>2209</v>
      </c>
      <c r="D1745" t="s">
        <v>2251</v>
      </c>
      <c r="E1745">
        <v>0</v>
      </c>
      <c r="F1745" t="s">
        <v>2200</v>
      </c>
    </row>
    <row r="1746" spans="1:6" hidden="1" x14ac:dyDescent="0.25">
      <c r="A1746">
        <v>2010</v>
      </c>
      <c r="B1746" t="s">
        <v>2254</v>
      </c>
      <c r="C1746" t="s">
        <v>2209</v>
      </c>
      <c r="D1746" t="s">
        <v>2239</v>
      </c>
      <c r="E1746">
        <v>5.1322243080485901</v>
      </c>
      <c r="F1746" t="s">
        <v>2200</v>
      </c>
    </row>
    <row r="1747" spans="1:6" hidden="1" x14ac:dyDescent="0.25">
      <c r="A1747">
        <v>2010</v>
      </c>
      <c r="B1747" t="s">
        <v>2254</v>
      </c>
      <c r="C1747" t="s">
        <v>2209</v>
      </c>
      <c r="D1747" t="s">
        <v>2240</v>
      </c>
      <c r="E1747">
        <v>3.13880483300253</v>
      </c>
      <c r="F1747" t="s">
        <v>2200</v>
      </c>
    </row>
    <row r="1748" spans="1:6" hidden="1" x14ac:dyDescent="0.25">
      <c r="A1748">
        <v>2010</v>
      </c>
      <c r="B1748" t="s">
        <v>2254</v>
      </c>
      <c r="C1748" t="s">
        <v>2209</v>
      </c>
      <c r="D1748" t="s">
        <v>2241</v>
      </c>
      <c r="E1748">
        <v>6.9958093430515502</v>
      </c>
      <c r="F1748" t="s">
        <v>2200</v>
      </c>
    </row>
    <row r="1749" spans="1:6" hidden="1" x14ac:dyDescent="0.25">
      <c r="A1749">
        <v>2010</v>
      </c>
      <c r="B1749" t="s">
        <v>2254</v>
      </c>
      <c r="C1749" t="s">
        <v>2209</v>
      </c>
      <c r="D1749" t="s">
        <v>2242</v>
      </c>
      <c r="E1749" s="184">
        <v>3.6862849772614E-3</v>
      </c>
      <c r="F1749" t="s">
        <v>2200</v>
      </c>
    </row>
    <row r="1750" spans="1:6" hidden="1" x14ac:dyDescent="0.25">
      <c r="A1750">
        <v>2010</v>
      </c>
      <c r="B1750" t="s">
        <v>2254</v>
      </c>
      <c r="C1750" t="s">
        <v>2209</v>
      </c>
      <c r="D1750" t="s">
        <v>2243</v>
      </c>
      <c r="E1750">
        <v>21.034384971038001</v>
      </c>
      <c r="F1750" t="s">
        <v>2200</v>
      </c>
    </row>
    <row r="1751" spans="1:6" hidden="1" x14ac:dyDescent="0.25">
      <c r="A1751">
        <v>2010</v>
      </c>
      <c r="B1751" t="s">
        <v>2254</v>
      </c>
      <c r="C1751" t="s">
        <v>2209</v>
      </c>
      <c r="D1751" t="s">
        <v>2244</v>
      </c>
      <c r="E1751">
        <v>6.5250000000000004</v>
      </c>
      <c r="F1751" t="s">
        <v>2200</v>
      </c>
    </row>
    <row r="1752" spans="1:6" hidden="1" x14ac:dyDescent="0.25">
      <c r="A1752">
        <v>2010</v>
      </c>
      <c r="B1752" t="s">
        <v>2254</v>
      </c>
      <c r="C1752" t="s">
        <v>2209</v>
      </c>
      <c r="D1752" t="s">
        <v>2245</v>
      </c>
      <c r="E1752">
        <v>4.2968702163043799</v>
      </c>
      <c r="F1752" t="s">
        <v>2200</v>
      </c>
    </row>
    <row r="1753" spans="1:6" hidden="1" x14ac:dyDescent="0.25">
      <c r="A1753">
        <v>2010</v>
      </c>
      <c r="B1753" t="s">
        <v>2254</v>
      </c>
      <c r="C1753" t="s">
        <v>2209</v>
      </c>
      <c r="D1753" t="s">
        <v>2246</v>
      </c>
      <c r="E1753">
        <v>3.00290670110319</v>
      </c>
      <c r="F1753" t="s">
        <v>2200</v>
      </c>
    </row>
    <row r="1754" spans="1:6" hidden="1" x14ac:dyDescent="0.25">
      <c r="A1754">
        <v>2010</v>
      </c>
      <c r="B1754" t="s">
        <v>2254</v>
      </c>
      <c r="C1754" t="s">
        <v>2209</v>
      </c>
      <c r="D1754" t="s">
        <v>2247</v>
      </c>
      <c r="E1754">
        <v>2.4924776775422202</v>
      </c>
      <c r="F1754" t="s">
        <v>2200</v>
      </c>
    </row>
    <row r="1755" spans="1:6" hidden="1" x14ac:dyDescent="0.25">
      <c r="A1755">
        <v>2010</v>
      </c>
      <c r="B1755" t="s">
        <v>2254</v>
      </c>
      <c r="C1755" t="s">
        <v>2209</v>
      </c>
      <c r="D1755" t="s">
        <v>2248</v>
      </c>
      <c r="E1755">
        <v>8.3096663523610701</v>
      </c>
      <c r="F1755" t="s">
        <v>2200</v>
      </c>
    </row>
    <row r="1756" spans="1:6" hidden="1" x14ac:dyDescent="0.25">
      <c r="A1756">
        <v>2010</v>
      </c>
      <c r="B1756" t="s">
        <v>2254</v>
      </c>
      <c r="C1756" t="s">
        <v>2210</v>
      </c>
      <c r="D1756" t="s">
        <v>2236</v>
      </c>
      <c r="E1756">
        <v>3.12323942589037</v>
      </c>
      <c r="F1756" t="s">
        <v>2200</v>
      </c>
    </row>
    <row r="1757" spans="1:6" hidden="1" x14ac:dyDescent="0.25">
      <c r="A1757">
        <v>2010</v>
      </c>
      <c r="B1757" t="s">
        <v>2254</v>
      </c>
      <c r="C1757" t="s">
        <v>2210</v>
      </c>
      <c r="D1757" t="s">
        <v>2237</v>
      </c>
      <c r="E1757">
        <v>11.645169816927501</v>
      </c>
      <c r="F1757" t="s">
        <v>2200</v>
      </c>
    </row>
    <row r="1758" spans="1:6" hidden="1" x14ac:dyDescent="0.25">
      <c r="A1758">
        <v>2010</v>
      </c>
      <c r="B1758" t="s">
        <v>2254</v>
      </c>
      <c r="C1758" t="s">
        <v>2210</v>
      </c>
      <c r="D1758" t="s">
        <v>2238</v>
      </c>
      <c r="E1758">
        <v>7.7257092217077696</v>
      </c>
      <c r="F1758" t="s">
        <v>2200</v>
      </c>
    </row>
    <row r="1759" spans="1:6" hidden="1" x14ac:dyDescent="0.25">
      <c r="A1759">
        <v>2010</v>
      </c>
      <c r="B1759" t="s">
        <v>2254</v>
      </c>
      <c r="C1759" t="s">
        <v>2210</v>
      </c>
      <c r="D1759" t="s">
        <v>2250</v>
      </c>
      <c r="E1759">
        <v>7.8133645394354296</v>
      </c>
      <c r="F1759" t="s">
        <v>2200</v>
      </c>
    </row>
    <row r="1760" spans="1:6" hidden="1" x14ac:dyDescent="0.25">
      <c r="A1760">
        <v>2010</v>
      </c>
      <c r="B1760" t="s">
        <v>2254</v>
      </c>
      <c r="C1760" t="s">
        <v>2210</v>
      </c>
      <c r="D1760" t="s">
        <v>2251</v>
      </c>
      <c r="E1760">
        <v>0</v>
      </c>
      <c r="F1760" t="s">
        <v>2200</v>
      </c>
    </row>
    <row r="1761" spans="1:6" hidden="1" x14ac:dyDescent="0.25">
      <c r="A1761">
        <v>2010</v>
      </c>
      <c r="B1761" t="s">
        <v>2254</v>
      </c>
      <c r="C1761" t="s">
        <v>2210</v>
      </c>
      <c r="D1761" t="s">
        <v>2239</v>
      </c>
      <c r="E1761">
        <v>3.2970322482627501</v>
      </c>
      <c r="F1761" t="s">
        <v>2200</v>
      </c>
    </row>
    <row r="1762" spans="1:6" hidden="1" x14ac:dyDescent="0.25">
      <c r="A1762">
        <v>2010</v>
      </c>
      <c r="B1762" t="s">
        <v>2254</v>
      </c>
      <c r="C1762" t="s">
        <v>2210</v>
      </c>
      <c r="D1762" t="s">
        <v>2240</v>
      </c>
      <c r="E1762">
        <v>3.07614328780075</v>
      </c>
      <c r="F1762" t="s">
        <v>2200</v>
      </c>
    </row>
    <row r="1763" spans="1:6" hidden="1" x14ac:dyDescent="0.25">
      <c r="A1763">
        <v>2010</v>
      </c>
      <c r="B1763" t="s">
        <v>2254</v>
      </c>
      <c r="C1763" t="s">
        <v>2210</v>
      </c>
      <c r="D1763" t="s">
        <v>2241</v>
      </c>
      <c r="E1763">
        <v>3.7685307731339601</v>
      </c>
      <c r="F1763" t="s">
        <v>2200</v>
      </c>
    </row>
    <row r="1764" spans="1:6" hidden="1" x14ac:dyDescent="0.25">
      <c r="A1764">
        <v>2010</v>
      </c>
      <c r="B1764" t="s">
        <v>2254</v>
      </c>
      <c r="C1764" t="s">
        <v>2210</v>
      </c>
      <c r="D1764" t="s">
        <v>2242</v>
      </c>
      <c r="E1764" s="184">
        <v>6.5549752003856397E-3</v>
      </c>
      <c r="F1764" t="s">
        <v>2200</v>
      </c>
    </row>
    <row r="1765" spans="1:6" hidden="1" x14ac:dyDescent="0.25">
      <c r="A1765">
        <v>2010</v>
      </c>
      <c r="B1765" t="s">
        <v>2254</v>
      </c>
      <c r="C1765" t="s">
        <v>2210</v>
      </c>
      <c r="D1765" t="s">
        <v>2243</v>
      </c>
      <c r="E1765">
        <v>20.071136932342998</v>
      </c>
      <c r="F1765" t="s">
        <v>2200</v>
      </c>
    </row>
    <row r="1766" spans="1:6" hidden="1" x14ac:dyDescent="0.25">
      <c r="A1766">
        <v>2010</v>
      </c>
      <c r="B1766" t="s">
        <v>2254</v>
      </c>
      <c r="C1766" t="s">
        <v>2210</v>
      </c>
      <c r="D1766" t="s">
        <v>2244</v>
      </c>
      <c r="E1766">
        <v>6.5250000000000004</v>
      </c>
      <c r="F1766" t="s">
        <v>2200</v>
      </c>
    </row>
    <row r="1767" spans="1:6" hidden="1" x14ac:dyDescent="0.25">
      <c r="A1767">
        <v>2010</v>
      </c>
      <c r="B1767" t="s">
        <v>2254</v>
      </c>
      <c r="C1767" t="s">
        <v>2210</v>
      </c>
      <c r="D1767" t="s">
        <v>2245</v>
      </c>
      <c r="E1767">
        <v>4.3198341983712796</v>
      </c>
      <c r="F1767" t="s">
        <v>2200</v>
      </c>
    </row>
    <row r="1768" spans="1:6" hidden="1" x14ac:dyDescent="0.25">
      <c r="A1768">
        <v>2010</v>
      </c>
      <c r="B1768" t="s">
        <v>2254</v>
      </c>
      <c r="C1768" t="s">
        <v>2210</v>
      </c>
      <c r="D1768" t="s">
        <v>2246</v>
      </c>
      <c r="E1768">
        <v>2.1147980477924202</v>
      </c>
      <c r="F1768" t="s">
        <v>2200</v>
      </c>
    </row>
    <row r="1769" spans="1:6" hidden="1" x14ac:dyDescent="0.25">
      <c r="A1769">
        <v>2010</v>
      </c>
      <c r="B1769" t="s">
        <v>2254</v>
      </c>
      <c r="C1769" t="s">
        <v>2210</v>
      </c>
      <c r="D1769" t="s">
        <v>2247</v>
      </c>
      <c r="E1769">
        <v>1.9371844437868</v>
      </c>
      <c r="F1769" t="s">
        <v>2200</v>
      </c>
    </row>
    <row r="1770" spans="1:6" hidden="1" x14ac:dyDescent="0.25">
      <c r="A1770">
        <v>2010</v>
      </c>
      <c r="B1770" t="s">
        <v>2254</v>
      </c>
      <c r="C1770" t="s">
        <v>2210</v>
      </c>
      <c r="D1770" t="s">
        <v>2248</v>
      </c>
      <c r="E1770">
        <v>4.2620537075602503</v>
      </c>
      <c r="F1770" t="s">
        <v>2200</v>
      </c>
    </row>
    <row r="1771" spans="1:6" hidden="1" x14ac:dyDescent="0.25">
      <c r="A1771">
        <v>2010</v>
      </c>
      <c r="B1771" t="s">
        <v>2254</v>
      </c>
      <c r="C1771" t="s">
        <v>2211</v>
      </c>
      <c r="D1771" t="s">
        <v>2236</v>
      </c>
      <c r="E1771">
        <v>4.6470089869480402</v>
      </c>
      <c r="F1771" t="s">
        <v>2200</v>
      </c>
    </row>
    <row r="1772" spans="1:6" hidden="1" x14ac:dyDescent="0.25">
      <c r="A1772">
        <v>2010</v>
      </c>
      <c r="B1772" t="s">
        <v>2254</v>
      </c>
      <c r="C1772" t="s">
        <v>2211</v>
      </c>
      <c r="D1772" t="s">
        <v>2237</v>
      </c>
      <c r="E1772">
        <v>19.3530797055943</v>
      </c>
      <c r="F1772" t="s">
        <v>2200</v>
      </c>
    </row>
    <row r="1773" spans="1:6" hidden="1" x14ac:dyDescent="0.25">
      <c r="A1773">
        <v>2010</v>
      </c>
      <c r="B1773" t="s">
        <v>2254</v>
      </c>
      <c r="C1773" t="s">
        <v>2211</v>
      </c>
      <c r="D1773" t="s">
        <v>2238</v>
      </c>
      <c r="E1773">
        <v>3.6960761704180398</v>
      </c>
      <c r="F1773" t="s">
        <v>2200</v>
      </c>
    </row>
    <row r="1774" spans="1:6" hidden="1" x14ac:dyDescent="0.25">
      <c r="A1774">
        <v>2010</v>
      </c>
      <c r="B1774" t="s">
        <v>2254</v>
      </c>
      <c r="C1774" t="s">
        <v>2211</v>
      </c>
      <c r="D1774" t="s">
        <v>2250</v>
      </c>
      <c r="E1774">
        <v>0</v>
      </c>
      <c r="F1774" t="s">
        <v>2200</v>
      </c>
    </row>
    <row r="1775" spans="1:6" hidden="1" x14ac:dyDescent="0.25">
      <c r="A1775">
        <v>2010</v>
      </c>
      <c r="B1775" t="s">
        <v>2254</v>
      </c>
      <c r="C1775" t="s">
        <v>2211</v>
      </c>
      <c r="D1775" t="s">
        <v>2251</v>
      </c>
      <c r="E1775">
        <v>15.8519084342905</v>
      </c>
      <c r="F1775" t="s">
        <v>2200</v>
      </c>
    </row>
    <row r="1776" spans="1:6" hidden="1" x14ac:dyDescent="0.25">
      <c r="A1776">
        <v>2010</v>
      </c>
      <c r="B1776" t="s">
        <v>2254</v>
      </c>
      <c r="C1776" t="s">
        <v>2211</v>
      </c>
      <c r="D1776" t="s">
        <v>2239</v>
      </c>
      <c r="E1776">
        <v>5.5255809409253196</v>
      </c>
      <c r="F1776" t="s">
        <v>2200</v>
      </c>
    </row>
    <row r="1777" spans="1:6" hidden="1" x14ac:dyDescent="0.25">
      <c r="A1777">
        <v>2010</v>
      </c>
      <c r="B1777" t="s">
        <v>2254</v>
      </c>
      <c r="C1777" t="s">
        <v>2211</v>
      </c>
      <c r="D1777" t="s">
        <v>2240</v>
      </c>
      <c r="E1777">
        <v>3.2525393678686898</v>
      </c>
      <c r="F1777" t="s">
        <v>2200</v>
      </c>
    </row>
    <row r="1778" spans="1:6" hidden="1" x14ac:dyDescent="0.25">
      <c r="A1778">
        <v>2010</v>
      </c>
      <c r="B1778" t="s">
        <v>2254</v>
      </c>
      <c r="C1778" t="s">
        <v>2211</v>
      </c>
      <c r="D1778" t="s">
        <v>2241</v>
      </c>
      <c r="E1778">
        <v>4.2724389804084497</v>
      </c>
      <c r="F1778" t="s">
        <v>2200</v>
      </c>
    </row>
    <row r="1779" spans="1:6" hidden="1" x14ac:dyDescent="0.25">
      <c r="A1779">
        <v>2010</v>
      </c>
      <c r="B1779" t="s">
        <v>2254</v>
      </c>
      <c r="C1779" t="s">
        <v>2211</v>
      </c>
      <c r="D1779" t="s">
        <v>2242</v>
      </c>
      <c r="E1779" s="184">
        <v>8.4449005908455194E-2</v>
      </c>
      <c r="F1779" t="s">
        <v>2200</v>
      </c>
    </row>
    <row r="1780" spans="1:6" hidden="1" x14ac:dyDescent="0.25">
      <c r="A1780">
        <v>2010</v>
      </c>
      <c r="B1780" t="s">
        <v>2254</v>
      </c>
      <c r="C1780" t="s">
        <v>2211</v>
      </c>
      <c r="D1780" t="s">
        <v>2243</v>
      </c>
      <c r="E1780">
        <v>20.551231072583999</v>
      </c>
      <c r="F1780" t="s">
        <v>2200</v>
      </c>
    </row>
    <row r="1781" spans="1:6" hidden="1" x14ac:dyDescent="0.25">
      <c r="A1781">
        <v>2010</v>
      </c>
      <c r="B1781" t="s">
        <v>2254</v>
      </c>
      <c r="C1781" t="s">
        <v>2211</v>
      </c>
      <c r="D1781" t="s">
        <v>2244</v>
      </c>
      <c r="E1781">
        <v>0</v>
      </c>
      <c r="F1781" t="s">
        <v>2200</v>
      </c>
    </row>
    <row r="1782" spans="1:6" hidden="1" x14ac:dyDescent="0.25">
      <c r="A1782">
        <v>2010</v>
      </c>
      <c r="B1782" t="s">
        <v>2254</v>
      </c>
      <c r="C1782" t="s">
        <v>2211</v>
      </c>
      <c r="D1782" t="s">
        <v>2245</v>
      </c>
      <c r="E1782">
        <v>4.6023678746944601</v>
      </c>
      <c r="F1782" t="s">
        <v>2200</v>
      </c>
    </row>
    <row r="1783" spans="1:6" hidden="1" x14ac:dyDescent="0.25">
      <c r="A1783">
        <v>2010</v>
      </c>
      <c r="B1783" t="s">
        <v>2254</v>
      </c>
      <c r="C1783" t="s">
        <v>2211</v>
      </c>
      <c r="D1783" t="s">
        <v>2246</v>
      </c>
      <c r="E1783">
        <v>2.78162382875579</v>
      </c>
      <c r="F1783" t="s">
        <v>2200</v>
      </c>
    </row>
    <row r="1784" spans="1:6" hidden="1" x14ac:dyDescent="0.25">
      <c r="A1784">
        <v>2010</v>
      </c>
      <c r="B1784" t="s">
        <v>2254</v>
      </c>
      <c r="C1784" t="s">
        <v>2211</v>
      </c>
      <c r="D1784" t="s">
        <v>2247</v>
      </c>
      <c r="E1784">
        <v>2.15861310656123</v>
      </c>
      <c r="F1784" t="s">
        <v>2200</v>
      </c>
    </row>
    <row r="1785" spans="1:6" hidden="1" x14ac:dyDescent="0.25">
      <c r="A1785">
        <v>2010</v>
      </c>
      <c r="B1785" t="s">
        <v>2254</v>
      </c>
      <c r="C1785" t="s">
        <v>2211</v>
      </c>
      <c r="D1785" t="s">
        <v>2248</v>
      </c>
      <c r="E1785">
        <v>9.6577889024300401</v>
      </c>
      <c r="F1785" t="s">
        <v>2200</v>
      </c>
    </row>
    <row r="1786" spans="1:6" hidden="1" x14ac:dyDescent="0.25">
      <c r="A1786">
        <v>2010</v>
      </c>
      <c r="B1786" t="s">
        <v>2254</v>
      </c>
      <c r="C1786" t="s">
        <v>2212</v>
      </c>
      <c r="D1786" t="s">
        <v>2236</v>
      </c>
      <c r="E1786">
        <v>3.54617460737997</v>
      </c>
      <c r="F1786" t="s">
        <v>2200</v>
      </c>
    </row>
    <row r="1787" spans="1:6" hidden="1" x14ac:dyDescent="0.25">
      <c r="A1787">
        <v>2010</v>
      </c>
      <c r="B1787" t="s">
        <v>2254</v>
      </c>
      <c r="C1787" t="s">
        <v>2212</v>
      </c>
      <c r="D1787" t="s">
        <v>2237</v>
      </c>
      <c r="E1787">
        <v>14.162825463030099</v>
      </c>
      <c r="F1787" t="s">
        <v>2200</v>
      </c>
    </row>
    <row r="1788" spans="1:6" hidden="1" x14ac:dyDescent="0.25">
      <c r="A1788">
        <v>2010</v>
      </c>
      <c r="B1788" t="s">
        <v>2254</v>
      </c>
      <c r="C1788" t="s">
        <v>2212</v>
      </c>
      <c r="D1788" t="s">
        <v>2238</v>
      </c>
      <c r="E1788">
        <v>3.7104269951697701</v>
      </c>
      <c r="F1788" t="s">
        <v>2200</v>
      </c>
    </row>
    <row r="1789" spans="1:6" hidden="1" x14ac:dyDescent="0.25">
      <c r="A1789">
        <v>2010</v>
      </c>
      <c r="B1789" t="s">
        <v>2254</v>
      </c>
      <c r="C1789" t="s">
        <v>2212</v>
      </c>
      <c r="D1789" t="s">
        <v>2250</v>
      </c>
      <c r="E1789">
        <v>0</v>
      </c>
      <c r="F1789" t="s">
        <v>2200</v>
      </c>
    </row>
    <row r="1790" spans="1:6" hidden="1" x14ac:dyDescent="0.25">
      <c r="A1790">
        <v>2010</v>
      </c>
      <c r="B1790" t="s">
        <v>2254</v>
      </c>
      <c r="C1790" t="s">
        <v>2212</v>
      </c>
      <c r="D1790" t="s">
        <v>2251</v>
      </c>
      <c r="E1790">
        <v>16.216551226111399</v>
      </c>
      <c r="F1790" t="s">
        <v>2200</v>
      </c>
    </row>
    <row r="1791" spans="1:6" hidden="1" x14ac:dyDescent="0.25">
      <c r="A1791">
        <v>2010</v>
      </c>
      <c r="B1791" t="s">
        <v>2254</v>
      </c>
      <c r="C1791" t="s">
        <v>2212</v>
      </c>
      <c r="D1791" t="s">
        <v>2239</v>
      </c>
      <c r="E1791">
        <v>6.4475759620193402</v>
      </c>
      <c r="F1791" t="s">
        <v>2200</v>
      </c>
    </row>
    <row r="1792" spans="1:6" hidden="1" x14ac:dyDescent="0.25">
      <c r="A1792">
        <v>2010</v>
      </c>
      <c r="B1792" t="s">
        <v>2254</v>
      </c>
      <c r="C1792" t="s">
        <v>2212</v>
      </c>
      <c r="D1792" t="s">
        <v>2240</v>
      </c>
      <c r="E1792">
        <v>3.6591690243085599</v>
      </c>
      <c r="F1792" t="s">
        <v>2200</v>
      </c>
    </row>
    <row r="1793" spans="1:6" hidden="1" x14ac:dyDescent="0.25">
      <c r="A1793">
        <v>2010</v>
      </c>
      <c r="B1793" t="s">
        <v>2254</v>
      </c>
      <c r="C1793" t="s">
        <v>2212</v>
      </c>
      <c r="D1793" t="s">
        <v>2241</v>
      </c>
      <c r="E1793">
        <v>4.55768526635865</v>
      </c>
      <c r="F1793" t="s">
        <v>2200</v>
      </c>
    </row>
    <row r="1794" spans="1:6" hidden="1" x14ac:dyDescent="0.25">
      <c r="A1794">
        <v>2010</v>
      </c>
      <c r="B1794" t="s">
        <v>2254</v>
      </c>
      <c r="C1794" t="s">
        <v>2212</v>
      </c>
      <c r="D1794" t="s">
        <v>2242</v>
      </c>
      <c r="E1794" s="184">
        <v>2.14025120116693E-4</v>
      </c>
      <c r="F1794" t="s">
        <v>2200</v>
      </c>
    </row>
    <row r="1795" spans="1:6" hidden="1" x14ac:dyDescent="0.25">
      <c r="A1795">
        <v>2010</v>
      </c>
      <c r="B1795" t="s">
        <v>2254</v>
      </c>
      <c r="C1795" t="s">
        <v>2212</v>
      </c>
      <c r="D1795" t="s">
        <v>2243</v>
      </c>
      <c r="E1795">
        <v>20.8596372201702</v>
      </c>
      <c r="F1795" t="s">
        <v>2200</v>
      </c>
    </row>
    <row r="1796" spans="1:6" hidden="1" x14ac:dyDescent="0.25">
      <c r="A1796">
        <v>2010</v>
      </c>
      <c r="B1796" t="s">
        <v>2254</v>
      </c>
      <c r="C1796" t="s">
        <v>2212</v>
      </c>
      <c r="D1796" t="s">
        <v>2244</v>
      </c>
      <c r="E1796">
        <v>6.5250000000000004</v>
      </c>
      <c r="F1796" t="s">
        <v>2200</v>
      </c>
    </row>
    <row r="1797" spans="1:6" hidden="1" x14ac:dyDescent="0.25">
      <c r="A1797">
        <v>2010</v>
      </c>
      <c r="B1797" t="s">
        <v>2254</v>
      </c>
      <c r="C1797" t="s">
        <v>2212</v>
      </c>
      <c r="D1797" t="s">
        <v>2245</v>
      </c>
      <c r="E1797">
        <v>5.2831474115133599</v>
      </c>
      <c r="F1797" t="s">
        <v>2200</v>
      </c>
    </row>
    <row r="1798" spans="1:6" hidden="1" x14ac:dyDescent="0.25">
      <c r="A1798">
        <v>2010</v>
      </c>
      <c r="B1798" t="s">
        <v>2254</v>
      </c>
      <c r="C1798" t="s">
        <v>2212</v>
      </c>
      <c r="D1798" t="s">
        <v>2246</v>
      </c>
      <c r="E1798">
        <v>3.03026856948224</v>
      </c>
      <c r="F1798" t="s">
        <v>2200</v>
      </c>
    </row>
    <row r="1799" spans="1:6" hidden="1" x14ac:dyDescent="0.25">
      <c r="A1799">
        <v>2010</v>
      </c>
      <c r="B1799" t="s">
        <v>2254</v>
      </c>
      <c r="C1799" t="s">
        <v>2212</v>
      </c>
      <c r="D1799" t="s">
        <v>2247</v>
      </c>
      <c r="E1799">
        <v>2.6811883856766499</v>
      </c>
      <c r="F1799" t="s">
        <v>2200</v>
      </c>
    </row>
    <row r="1800" spans="1:6" hidden="1" x14ac:dyDescent="0.25">
      <c r="A1800">
        <v>2010</v>
      </c>
      <c r="B1800" t="s">
        <v>2254</v>
      </c>
      <c r="C1800" t="s">
        <v>2212</v>
      </c>
      <c r="D1800" t="s">
        <v>2248</v>
      </c>
      <c r="E1800">
        <v>11.1113735685569</v>
      </c>
      <c r="F1800" t="s">
        <v>2200</v>
      </c>
    </row>
    <row r="1801" spans="1:6" hidden="1" x14ac:dyDescent="0.25">
      <c r="A1801">
        <v>2010</v>
      </c>
      <c r="B1801" t="s">
        <v>2254</v>
      </c>
      <c r="C1801" t="s">
        <v>2213</v>
      </c>
      <c r="D1801" t="s">
        <v>2236</v>
      </c>
      <c r="E1801">
        <v>5.4041819886770002</v>
      </c>
      <c r="F1801" t="s">
        <v>2200</v>
      </c>
    </row>
    <row r="1802" spans="1:6" hidden="1" x14ac:dyDescent="0.25">
      <c r="A1802">
        <v>2010</v>
      </c>
      <c r="B1802" t="s">
        <v>2254</v>
      </c>
      <c r="C1802" t="s">
        <v>2213</v>
      </c>
      <c r="D1802" t="s">
        <v>2237</v>
      </c>
      <c r="E1802">
        <v>12.533128721906699</v>
      </c>
      <c r="F1802" t="s">
        <v>2200</v>
      </c>
    </row>
    <row r="1803" spans="1:6" hidden="1" x14ac:dyDescent="0.25">
      <c r="A1803">
        <v>2010</v>
      </c>
      <c r="B1803" t="s">
        <v>2254</v>
      </c>
      <c r="C1803" t="s">
        <v>2213</v>
      </c>
      <c r="D1803" t="s">
        <v>2238</v>
      </c>
      <c r="E1803">
        <v>3.7604921982181798</v>
      </c>
      <c r="F1803" t="s">
        <v>2200</v>
      </c>
    </row>
    <row r="1804" spans="1:6" hidden="1" x14ac:dyDescent="0.25">
      <c r="A1804">
        <v>2010</v>
      </c>
      <c r="B1804" t="s">
        <v>2254</v>
      </c>
      <c r="C1804" t="s">
        <v>2213</v>
      </c>
      <c r="D1804" t="s">
        <v>2250</v>
      </c>
      <c r="E1804">
        <v>13.1809466683323</v>
      </c>
      <c r="F1804" t="s">
        <v>2200</v>
      </c>
    </row>
    <row r="1805" spans="1:6" hidden="1" x14ac:dyDescent="0.25">
      <c r="A1805">
        <v>2010</v>
      </c>
      <c r="B1805" t="s">
        <v>2254</v>
      </c>
      <c r="C1805" t="s">
        <v>2213</v>
      </c>
      <c r="D1805" t="s">
        <v>2251</v>
      </c>
      <c r="E1805">
        <v>0</v>
      </c>
      <c r="F1805" t="s">
        <v>2200</v>
      </c>
    </row>
    <row r="1806" spans="1:6" hidden="1" x14ac:dyDescent="0.25">
      <c r="A1806">
        <v>2010</v>
      </c>
      <c r="B1806" t="s">
        <v>2254</v>
      </c>
      <c r="C1806" t="s">
        <v>2213</v>
      </c>
      <c r="D1806" t="s">
        <v>2239</v>
      </c>
      <c r="E1806">
        <v>7.0947394813588396</v>
      </c>
      <c r="F1806" t="s">
        <v>2200</v>
      </c>
    </row>
    <row r="1807" spans="1:6" hidden="1" x14ac:dyDescent="0.25">
      <c r="A1807">
        <v>2010</v>
      </c>
      <c r="B1807" t="s">
        <v>2254</v>
      </c>
      <c r="C1807" t="s">
        <v>2213</v>
      </c>
      <c r="D1807" t="s">
        <v>2240</v>
      </c>
      <c r="E1807">
        <v>3.9491676983336399</v>
      </c>
      <c r="F1807" t="s">
        <v>2200</v>
      </c>
    </row>
    <row r="1808" spans="1:6" hidden="1" x14ac:dyDescent="0.25">
      <c r="A1808">
        <v>2010</v>
      </c>
      <c r="B1808" t="s">
        <v>2254</v>
      </c>
      <c r="C1808" t="s">
        <v>2213</v>
      </c>
      <c r="D1808" t="s">
        <v>2241</v>
      </c>
      <c r="E1808">
        <v>6.1770044739691103</v>
      </c>
      <c r="F1808" t="s">
        <v>2200</v>
      </c>
    </row>
    <row r="1809" spans="1:6" hidden="1" x14ac:dyDescent="0.25">
      <c r="A1809">
        <v>2010</v>
      </c>
      <c r="B1809" t="s">
        <v>2254</v>
      </c>
      <c r="C1809" t="s">
        <v>2213</v>
      </c>
      <c r="D1809" t="s">
        <v>2242</v>
      </c>
      <c r="E1809" s="184">
        <v>5.3136090377664202E-2</v>
      </c>
      <c r="F1809" t="s">
        <v>2200</v>
      </c>
    </row>
    <row r="1810" spans="1:6" hidden="1" x14ac:dyDescent="0.25">
      <c r="A1810">
        <v>2010</v>
      </c>
      <c r="B1810" t="s">
        <v>2254</v>
      </c>
      <c r="C1810" t="s">
        <v>2213</v>
      </c>
      <c r="D1810" t="s">
        <v>2243</v>
      </c>
      <c r="E1810">
        <v>21.1277080368091</v>
      </c>
      <c r="F1810" t="s">
        <v>2200</v>
      </c>
    </row>
    <row r="1811" spans="1:6" hidden="1" x14ac:dyDescent="0.25">
      <c r="A1811">
        <v>2010</v>
      </c>
      <c r="B1811" t="s">
        <v>2254</v>
      </c>
      <c r="C1811" t="s">
        <v>2213</v>
      </c>
      <c r="D1811" t="s">
        <v>2244</v>
      </c>
      <c r="E1811">
        <v>6.5250000000000004</v>
      </c>
      <c r="F1811" t="s">
        <v>2200</v>
      </c>
    </row>
    <row r="1812" spans="1:6" hidden="1" x14ac:dyDescent="0.25">
      <c r="A1812">
        <v>2010</v>
      </c>
      <c r="B1812" t="s">
        <v>2254</v>
      </c>
      <c r="C1812" t="s">
        <v>2213</v>
      </c>
      <c r="D1812" t="s">
        <v>2245</v>
      </c>
      <c r="E1812">
        <v>5.7489484837116596</v>
      </c>
      <c r="F1812" t="s">
        <v>2200</v>
      </c>
    </row>
    <row r="1813" spans="1:6" hidden="1" x14ac:dyDescent="0.25">
      <c r="A1813">
        <v>2010</v>
      </c>
      <c r="B1813" t="s">
        <v>2254</v>
      </c>
      <c r="C1813" t="s">
        <v>2213</v>
      </c>
      <c r="D1813" t="s">
        <v>2246</v>
      </c>
      <c r="E1813">
        <v>2.5812043442644299</v>
      </c>
      <c r="F1813" t="s">
        <v>2200</v>
      </c>
    </row>
    <row r="1814" spans="1:6" hidden="1" x14ac:dyDescent="0.25">
      <c r="A1814">
        <v>2010</v>
      </c>
      <c r="B1814" t="s">
        <v>2254</v>
      </c>
      <c r="C1814" t="s">
        <v>2213</v>
      </c>
      <c r="D1814" t="s">
        <v>2247</v>
      </c>
      <c r="E1814">
        <v>2.00300234305739</v>
      </c>
      <c r="F1814" t="s">
        <v>2200</v>
      </c>
    </row>
    <row r="1815" spans="1:6" hidden="1" x14ac:dyDescent="0.25">
      <c r="A1815">
        <v>2010</v>
      </c>
      <c r="B1815" t="s">
        <v>2254</v>
      </c>
      <c r="C1815" t="s">
        <v>2213</v>
      </c>
      <c r="D1815" t="s">
        <v>2248</v>
      </c>
      <c r="E1815">
        <v>12.0935876350255</v>
      </c>
      <c r="F1815" t="s">
        <v>2200</v>
      </c>
    </row>
    <row r="1816" spans="1:6" hidden="1" x14ac:dyDescent="0.25">
      <c r="A1816">
        <v>2010</v>
      </c>
      <c r="B1816" t="s">
        <v>2254</v>
      </c>
      <c r="C1816" t="s">
        <v>2214</v>
      </c>
      <c r="D1816" t="s">
        <v>2236</v>
      </c>
      <c r="E1816">
        <v>3.0412740501091098</v>
      </c>
      <c r="F1816" t="s">
        <v>2200</v>
      </c>
    </row>
    <row r="1817" spans="1:6" hidden="1" x14ac:dyDescent="0.25">
      <c r="A1817">
        <v>2010</v>
      </c>
      <c r="B1817" t="s">
        <v>2254</v>
      </c>
      <c r="C1817" t="s">
        <v>2214</v>
      </c>
      <c r="D1817" t="s">
        <v>2237</v>
      </c>
      <c r="E1817">
        <v>13.4761893787585</v>
      </c>
      <c r="F1817" t="s">
        <v>2200</v>
      </c>
    </row>
    <row r="1818" spans="1:6" hidden="1" x14ac:dyDescent="0.25">
      <c r="A1818">
        <v>2010</v>
      </c>
      <c r="B1818" t="s">
        <v>2254</v>
      </c>
      <c r="C1818" t="s">
        <v>2214</v>
      </c>
      <c r="D1818" t="s">
        <v>2238</v>
      </c>
      <c r="E1818">
        <v>3.7404681786675602</v>
      </c>
      <c r="F1818" t="s">
        <v>2200</v>
      </c>
    </row>
    <row r="1819" spans="1:6" hidden="1" x14ac:dyDescent="0.25">
      <c r="A1819">
        <v>2010</v>
      </c>
      <c r="B1819" t="s">
        <v>2254</v>
      </c>
      <c r="C1819" t="s">
        <v>2214</v>
      </c>
      <c r="D1819" t="s">
        <v>2250</v>
      </c>
      <c r="E1819">
        <v>10.410043769135299</v>
      </c>
      <c r="F1819" t="s">
        <v>2200</v>
      </c>
    </row>
    <row r="1820" spans="1:6" hidden="1" x14ac:dyDescent="0.25">
      <c r="A1820">
        <v>2010</v>
      </c>
      <c r="B1820" t="s">
        <v>2254</v>
      </c>
      <c r="C1820" t="s">
        <v>2214</v>
      </c>
      <c r="D1820" t="s">
        <v>2251</v>
      </c>
      <c r="E1820">
        <v>13.062059801316501</v>
      </c>
      <c r="F1820" t="s">
        <v>2200</v>
      </c>
    </row>
    <row r="1821" spans="1:6" hidden="1" x14ac:dyDescent="0.25">
      <c r="A1821">
        <v>2010</v>
      </c>
      <c r="B1821" t="s">
        <v>2254</v>
      </c>
      <c r="C1821" t="s">
        <v>2214</v>
      </c>
      <c r="D1821" t="s">
        <v>2239</v>
      </c>
      <c r="E1821">
        <v>5.5912227198155096</v>
      </c>
      <c r="F1821" t="s">
        <v>2200</v>
      </c>
    </row>
    <row r="1822" spans="1:6" hidden="1" x14ac:dyDescent="0.25">
      <c r="A1822">
        <v>2010</v>
      </c>
      <c r="B1822" t="s">
        <v>2254</v>
      </c>
      <c r="C1822" t="s">
        <v>2214</v>
      </c>
      <c r="D1822" t="s">
        <v>2240</v>
      </c>
      <c r="E1822">
        <v>3.3444197304384198</v>
      </c>
      <c r="F1822" t="s">
        <v>2200</v>
      </c>
    </row>
    <row r="1823" spans="1:6" hidden="1" x14ac:dyDescent="0.25">
      <c r="A1823">
        <v>2010</v>
      </c>
      <c r="B1823" t="s">
        <v>2254</v>
      </c>
      <c r="C1823" t="s">
        <v>2214</v>
      </c>
      <c r="D1823" t="s">
        <v>2241</v>
      </c>
      <c r="E1823">
        <v>6.3011424781430403</v>
      </c>
      <c r="F1823" t="s">
        <v>2200</v>
      </c>
    </row>
    <row r="1824" spans="1:6" hidden="1" x14ac:dyDescent="0.25">
      <c r="A1824">
        <v>2010</v>
      </c>
      <c r="B1824" t="s">
        <v>2254</v>
      </c>
      <c r="C1824" t="s">
        <v>2214</v>
      </c>
      <c r="D1824" t="s">
        <v>2242</v>
      </c>
      <c r="E1824" s="184">
        <v>7.7198386244814399E-2</v>
      </c>
      <c r="F1824" t="s">
        <v>2200</v>
      </c>
    </row>
    <row r="1825" spans="1:6" hidden="1" x14ac:dyDescent="0.25">
      <c r="A1825">
        <v>2010</v>
      </c>
      <c r="B1825" t="s">
        <v>2254</v>
      </c>
      <c r="C1825" t="s">
        <v>2214</v>
      </c>
      <c r="D1825" t="s">
        <v>2243</v>
      </c>
      <c r="E1825">
        <v>20.516978765414301</v>
      </c>
      <c r="F1825" t="s">
        <v>2200</v>
      </c>
    </row>
    <row r="1826" spans="1:6" hidden="1" x14ac:dyDescent="0.25">
      <c r="A1826">
        <v>2010</v>
      </c>
      <c r="B1826" t="s">
        <v>2254</v>
      </c>
      <c r="C1826" t="s">
        <v>2214</v>
      </c>
      <c r="D1826" t="s">
        <v>2244</v>
      </c>
      <c r="E1826">
        <v>6.5250000000000004</v>
      </c>
      <c r="F1826" t="s">
        <v>2200</v>
      </c>
    </row>
    <row r="1827" spans="1:6" hidden="1" x14ac:dyDescent="0.25">
      <c r="A1827">
        <v>2010</v>
      </c>
      <c r="B1827" t="s">
        <v>2254</v>
      </c>
      <c r="C1827" t="s">
        <v>2214</v>
      </c>
      <c r="D1827" t="s">
        <v>2245</v>
      </c>
      <c r="E1827">
        <v>4.7299783841223899</v>
      </c>
      <c r="F1827" t="s">
        <v>2200</v>
      </c>
    </row>
    <row r="1828" spans="1:6" hidden="1" x14ac:dyDescent="0.25">
      <c r="A1828">
        <v>2010</v>
      </c>
      <c r="B1828" t="s">
        <v>2254</v>
      </c>
      <c r="C1828" t="s">
        <v>2214</v>
      </c>
      <c r="D1828" t="s">
        <v>2246</v>
      </c>
      <c r="E1828">
        <v>3.1317038432821001</v>
      </c>
      <c r="F1828" t="s">
        <v>2200</v>
      </c>
    </row>
    <row r="1829" spans="1:6" hidden="1" x14ac:dyDescent="0.25">
      <c r="A1829">
        <v>2010</v>
      </c>
      <c r="B1829" t="s">
        <v>2254</v>
      </c>
      <c r="C1829" t="s">
        <v>2214</v>
      </c>
      <c r="D1829" t="s">
        <v>2247</v>
      </c>
      <c r="E1829">
        <v>2.3559669905816101</v>
      </c>
      <c r="F1829" t="s">
        <v>2200</v>
      </c>
    </row>
    <row r="1830" spans="1:6" hidden="1" x14ac:dyDescent="0.25">
      <c r="A1830">
        <v>2010</v>
      </c>
      <c r="B1830" t="s">
        <v>2254</v>
      </c>
      <c r="C1830" t="s">
        <v>2214</v>
      </c>
      <c r="D1830" t="s">
        <v>2248</v>
      </c>
      <c r="E1830">
        <v>9.8944287307585803</v>
      </c>
      <c r="F1830" t="s">
        <v>2200</v>
      </c>
    </row>
    <row r="1831" spans="1:6" hidden="1" x14ac:dyDescent="0.25">
      <c r="A1831">
        <v>2010</v>
      </c>
      <c r="B1831" t="s">
        <v>2254</v>
      </c>
      <c r="C1831" t="s">
        <v>2215</v>
      </c>
      <c r="D1831" t="s">
        <v>2236</v>
      </c>
      <c r="E1831">
        <v>3.0841695354888699</v>
      </c>
      <c r="F1831" t="s">
        <v>2200</v>
      </c>
    </row>
    <row r="1832" spans="1:6" hidden="1" x14ac:dyDescent="0.25">
      <c r="A1832">
        <v>2010</v>
      </c>
      <c r="B1832" t="s">
        <v>2254</v>
      </c>
      <c r="C1832" t="s">
        <v>2215</v>
      </c>
      <c r="D1832" t="s">
        <v>2237</v>
      </c>
      <c r="E1832">
        <v>13.3218504450368</v>
      </c>
      <c r="F1832" t="s">
        <v>2200</v>
      </c>
    </row>
    <row r="1833" spans="1:6" hidden="1" x14ac:dyDescent="0.25">
      <c r="A1833">
        <v>2010</v>
      </c>
      <c r="B1833" t="s">
        <v>2254</v>
      </c>
      <c r="C1833" t="s">
        <v>2215</v>
      </c>
      <c r="D1833" t="s">
        <v>2238</v>
      </c>
      <c r="E1833">
        <v>4.3014237125880204</v>
      </c>
      <c r="F1833" t="s">
        <v>2200</v>
      </c>
    </row>
    <row r="1834" spans="1:6" hidden="1" x14ac:dyDescent="0.25">
      <c r="A1834">
        <v>2010</v>
      </c>
      <c r="B1834" t="s">
        <v>2254</v>
      </c>
      <c r="C1834" t="s">
        <v>2215</v>
      </c>
      <c r="D1834" t="s">
        <v>2250</v>
      </c>
      <c r="E1834">
        <v>0</v>
      </c>
      <c r="F1834" t="s">
        <v>2200</v>
      </c>
    </row>
    <row r="1835" spans="1:6" hidden="1" x14ac:dyDescent="0.25">
      <c r="A1835">
        <v>2010</v>
      </c>
      <c r="B1835" t="s">
        <v>2254</v>
      </c>
      <c r="C1835" t="s">
        <v>2215</v>
      </c>
      <c r="D1835" t="s">
        <v>2251</v>
      </c>
      <c r="E1835">
        <v>0</v>
      </c>
      <c r="F1835" t="s">
        <v>2200</v>
      </c>
    </row>
    <row r="1836" spans="1:6" hidden="1" x14ac:dyDescent="0.25">
      <c r="A1836">
        <v>2010</v>
      </c>
      <c r="B1836" t="s">
        <v>2254</v>
      </c>
      <c r="C1836" t="s">
        <v>2215</v>
      </c>
      <c r="D1836" t="s">
        <v>2239</v>
      </c>
      <c r="E1836">
        <v>3.0155704829427701</v>
      </c>
      <c r="F1836" t="s">
        <v>2200</v>
      </c>
    </row>
    <row r="1837" spans="1:6" hidden="1" x14ac:dyDescent="0.25">
      <c r="A1837">
        <v>2010</v>
      </c>
      <c r="B1837" t="s">
        <v>2254</v>
      </c>
      <c r="C1837" t="s">
        <v>2215</v>
      </c>
      <c r="D1837" t="s">
        <v>2240</v>
      </c>
      <c r="E1837">
        <v>3.0767095507426601</v>
      </c>
      <c r="F1837" t="s">
        <v>2200</v>
      </c>
    </row>
    <row r="1838" spans="1:6" hidden="1" x14ac:dyDescent="0.25">
      <c r="A1838">
        <v>2010</v>
      </c>
      <c r="B1838" t="s">
        <v>2254</v>
      </c>
      <c r="C1838" t="s">
        <v>2215</v>
      </c>
      <c r="D1838" t="s">
        <v>2241</v>
      </c>
      <c r="E1838">
        <v>3.9682157342097399</v>
      </c>
      <c r="F1838" t="s">
        <v>2200</v>
      </c>
    </row>
    <row r="1839" spans="1:6" hidden="1" x14ac:dyDescent="0.25">
      <c r="A1839">
        <v>2010</v>
      </c>
      <c r="B1839" t="s">
        <v>2254</v>
      </c>
      <c r="C1839" t="s">
        <v>2215</v>
      </c>
      <c r="D1839" t="s">
        <v>2242</v>
      </c>
      <c r="E1839" s="184">
        <v>3.1978843061925603E-2</v>
      </c>
      <c r="F1839" t="s">
        <v>2200</v>
      </c>
    </row>
    <row r="1840" spans="1:6" hidden="1" x14ac:dyDescent="0.25">
      <c r="A1840">
        <v>2010</v>
      </c>
      <c r="B1840" t="s">
        <v>2254</v>
      </c>
      <c r="C1840" t="s">
        <v>2215</v>
      </c>
      <c r="D1840" t="s">
        <v>2243</v>
      </c>
      <c r="E1840">
        <v>24.164280232365801</v>
      </c>
      <c r="F1840" t="s">
        <v>2200</v>
      </c>
    </row>
    <row r="1841" spans="1:6" hidden="1" x14ac:dyDescent="0.25">
      <c r="A1841">
        <v>2010</v>
      </c>
      <c r="B1841" t="s">
        <v>2254</v>
      </c>
      <c r="C1841" t="s">
        <v>2215</v>
      </c>
      <c r="D1841" t="s">
        <v>2244</v>
      </c>
      <c r="E1841">
        <v>6.5250000000000004</v>
      </c>
      <c r="F1841" t="s">
        <v>2200</v>
      </c>
    </row>
    <row r="1842" spans="1:6" hidden="1" x14ac:dyDescent="0.25">
      <c r="A1842">
        <v>2010</v>
      </c>
      <c r="B1842" t="s">
        <v>2254</v>
      </c>
      <c r="C1842" t="s">
        <v>2215</v>
      </c>
      <c r="D1842" t="s">
        <v>2245</v>
      </c>
      <c r="E1842">
        <v>2.1594406219527902</v>
      </c>
      <c r="F1842" t="s">
        <v>2200</v>
      </c>
    </row>
    <row r="1843" spans="1:6" hidden="1" x14ac:dyDescent="0.25">
      <c r="A1843">
        <v>2010</v>
      </c>
      <c r="B1843" t="s">
        <v>2254</v>
      </c>
      <c r="C1843" t="s">
        <v>2215</v>
      </c>
      <c r="D1843" t="s">
        <v>2246</v>
      </c>
      <c r="E1843">
        <v>1.9984924975120999</v>
      </c>
      <c r="F1843" t="s">
        <v>2200</v>
      </c>
    </row>
    <row r="1844" spans="1:6" hidden="1" x14ac:dyDescent="0.25">
      <c r="A1844">
        <v>2010</v>
      </c>
      <c r="B1844" t="s">
        <v>2254</v>
      </c>
      <c r="C1844" t="s">
        <v>2215</v>
      </c>
      <c r="D1844" t="s">
        <v>2247</v>
      </c>
      <c r="E1844">
        <v>2.1783750424064401</v>
      </c>
      <c r="F1844" t="s">
        <v>2200</v>
      </c>
    </row>
    <row r="1845" spans="1:6" hidden="1" x14ac:dyDescent="0.25">
      <c r="A1845">
        <v>2010</v>
      </c>
      <c r="B1845" t="s">
        <v>2254</v>
      </c>
      <c r="C1845" t="s">
        <v>2215</v>
      </c>
      <c r="D1845" t="s">
        <v>2248</v>
      </c>
      <c r="E1845">
        <v>3.9644927649719599</v>
      </c>
      <c r="F1845" t="s">
        <v>2200</v>
      </c>
    </row>
    <row r="1846" spans="1:6" hidden="1" x14ac:dyDescent="0.25">
      <c r="A1846">
        <v>2010</v>
      </c>
      <c r="B1846" t="s">
        <v>2254</v>
      </c>
      <c r="C1846" t="s">
        <v>2216</v>
      </c>
      <c r="D1846" t="s">
        <v>2236</v>
      </c>
      <c r="E1846">
        <v>3.9426199654491501</v>
      </c>
      <c r="F1846" t="s">
        <v>2200</v>
      </c>
    </row>
    <row r="1847" spans="1:6" hidden="1" x14ac:dyDescent="0.25">
      <c r="A1847">
        <v>2010</v>
      </c>
      <c r="B1847" t="s">
        <v>2254</v>
      </c>
      <c r="C1847" t="s">
        <v>2216</v>
      </c>
      <c r="D1847" t="s">
        <v>2237</v>
      </c>
      <c r="E1847">
        <v>11.7202010116998</v>
      </c>
      <c r="F1847" t="s">
        <v>2200</v>
      </c>
    </row>
    <row r="1848" spans="1:6" hidden="1" x14ac:dyDescent="0.25">
      <c r="A1848">
        <v>2010</v>
      </c>
      <c r="B1848" t="s">
        <v>2254</v>
      </c>
      <c r="C1848" t="s">
        <v>2216</v>
      </c>
      <c r="D1848" t="s">
        <v>2238</v>
      </c>
      <c r="E1848">
        <v>3.6519030006241899</v>
      </c>
      <c r="F1848" t="s">
        <v>2200</v>
      </c>
    </row>
    <row r="1849" spans="1:6" hidden="1" x14ac:dyDescent="0.25">
      <c r="A1849">
        <v>2010</v>
      </c>
      <c r="B1849" t="s">
        <v>2254</v>
      </c>
      <c r="C1849" t="s">
        <v>2216</v>
      </c>
      <c r="D1849" t="s">
        <v>2250</v>
      </c>
      <c r="E1849">
        <v>7.4512693546870699</v>
      </c>
      <c r="F1849" t="s">
        <v>2200</v>
      </c>
    </row>
    <row r="1850" spans="1:6" hidden="1" x14ac:dyDescent="0.25">
      <c r="A1850">
        <v>2010</v>
      </c>
      <c r="B1850" t="s">
        <v>2254</v>
      </c>
      <c r="C1850" t="s">
        <v>2216</v>
      </c>
      <c r="D1850" t="s">
        <v>2251</v>
      </c>
      <c r="E1850">
        <v>0</v>
      </c>
      <c r="F1850" t="s">
        <v>2200</v>
      </c>
    </row>
    <row r="1851" spans="1:6" hidden="1" x14ac:dyDescent="0.25">
      <c r="A1851">
        <v>2010</v>
      </c>
      <c r="B1851" t="s">
        <v>2254</v>
      </c>
      <c r="C1851" t="s">
        <v>2216</v>
      </c>
      <c r="D1851" t="s">
        <v>2239</v>
      </c>
      <c r="E1851">
        <v>2.8374112994532701</v>
      </c>
      <c r="F1851" t="s">
        <v>2200</v>
      </c>
    </row>
    <row r="1852" spans="1:6" hidden="1" x14ac:dyDescent="0.25">
      <c r="A1852">
        <v>2010</v>
      </c>
      <c r="B1852" t="s">
        <v>2254</v>
      </c>
      <c r="C1852" t="s">
        <v>2216</v>
      </c>
      <c r="D1852" t="s">
        <v>2240</v>
      </c>
      <c r="E1852">
        <v>2.6542307524860602</v>
      </c>
      <c r="F1852" t="s">
        <v>2200</v>
      </c>
    </row>
    <row r="1853" spans="1:6" hidden="1" x14ac:dyDescent="0.25">
      <c r="A1853">
        <v>2010</v>
      </c>
      <c r="B1853" t="s">
        <v>2254</v>
      </c>
      <c r="C1853" t="s">
        <v>2216</v>
      </c>
      <c r="D1853" t="s">
        <v>2241</v>
      </c>
      <c r="E1853">
        <v>3.5608086624155999</v>
      </c>
      <c r="F1853" t="s">
        <v>2200</v>
      </c>
    </row>
    <row r="1854" spans="1:6" hidden="1" x14ac:dyDescent="0.25">
      <c r="A1854">
        <v>2010</v>
      </c>
      <c r="B1854" t="s">
        <v>2254</v>
      </c>
      <c r="C1854" t="s">
        <v>2216</v>
      </c>
      <c r="D1854" t="s">
        <v>2242</v>
      </c>
      <c r="E1854" s="184">
        <v>3.7666761465468199E-3</v>
      </c>
      <c r="F1854" t="s">
        <v>2200</v>
      </c>
    </row>
    <row r="1855" spans="1:6" hidden="1" x14ac:dyDescent="0.25">
      <c r="A1855">
        <v>2010</v>
      </c>
      <c r="B1855" t="s">
        <v>2254</v>
      </c>
      <c r="C1855" t="s">
        <v>2216</v>
      </c>
      <c r="D1855" t="s">
        <v>2243</v>
      </c>
      <c r="E1855">
        <v>19.859443641289001</v>
      </c>
      <c r="F1855" t="s">
        <v>2200</v>
      </c>
    </row>
    <row r="1856" spans="1:6" hidden="1" x14ac:dyDescent="0.25">
      <c r="A1856">
        <v>2010</v>
      </c>
      <c r="B1856" t="s">
        <v>2254</v>
      </c>
      <c r="C1856" t="s">
        <v>2216</v>
      </c>
      <c r="D1856" t="s">
        <v>2244</v>
      </c>
      <c r="E1856">
        <v>6.5250000000000004</v>
      </c>
      <c r="F1856" t="s">
        <v>2200</v>
      </c>
    </row>
    <row r="1857" spans="1:6" hidden="1" x14ac:dyDescent="0.25">
      <c r="A1857">
        <v>2010</v>
      </c>
      <c r="B1857" t="s">
        <v>2254</v>
      </c>
      <c r="C1857" t="s">
        <v>2216</v>
      </c>
      <c r="D1857" t="s">
        <v>2245</v>
      </c>
      <c r="E1857">
        <v>3.5993553937895801</v>
      </c>
      <c r="F1857" t="s">
        <v>2200</v>
      </c>
    </row>
    <row r="1858" spans="1:6" hidden="1" x14ac:dyDescent="0.25">
      <c r="A1858">
        <v>2010</v>
      </c>
      <c r="B1858" t="s">
        <v>2254</v>
      </c>
      <c r="C1858" t="s">
        <v>2216</v>
      </c>
      <c r="D1858" t="s">
        <v>2246</v>
      </c>
      <c r="E1858">
        <v>3.0566119163467702</v>
      </c>
      <c r="F1858" t="s">
        <v>2200</v>
      </c>
    </row>
    <row r="1859" spans="1:6" hidden="1" x14ac:dyDescent="0.25">
      <c r="A1859">
        <v>2010</v>
      </c>
      <c r="B1859" t="s">
        <v>2254</v>
      </c>
      <c r="C1859" t="s">
        <v>2216</v>
      </c>
      <c r="D1859" t="s">
        <v>2247</v>
      </c>
      <c r="E1859">
        <v>2.4509109488679801</v>
      </c>
      <c r="F1859" t="s">
        <v>2200</v>
      </c>
    </row>
    <row r="1860" spans="1:6" hidden="1" x14ac:dyDescent="0.25">
      <c r="A1860">
        <v>2010</v>
      </c>
      <c r="B1860" t="s">
        <v>2254</v>
      </c>
      <c r="C1860" t="s">
        <v>2216</v>
      </c>
      <c r="D1860" t="s">
        <v>2248</v>
      </c>
      <c r="E1860">
        <v>3.5504826944998298</v>
      </c>
      <c r="F1860" t="s">
        <v>2200</v>
      </c>
    </row>
    <row r="1861" spans="1:6" hidden="1" x14ac:dyDescent="0.25">
      <c r="A1861">
        <v>2010</v>
      </c>
      <c r="B1861" t="s">
        <v>2254</v>
      </c>
      <c r="C1861" t="s">
        <v>2217</v>
      </c>
      <c r="D1861" t="s">
        <v>2236</v>
      </c>
      <c r="E1861">
        <v>2.1713525780737002</v>
      </c>
      <c r="F1861" t="s">
        <v>2200</v>
      </c>
    </row>
    <row r="1862" spans="1:6" hidden="1" x14ac:dyDescent="0.25">
      <c r="A1862">
        <v>2010</v>
      </c>
      <c r="B1862" t="s">
        <v>2254</v>
      </c>
      <c r="C1862" t="s">
        <v>2217</v>
      </c>
      <c r="D1862" t="s">
        <v>2237</v>
      </c>
      <c r="E1862">
        <v>10.9647592353716</v>
      </c>
      <c r="F1862" t="s">
        <v>2200</v>
      </c>
    </row>
    <row r="1863" spans="1:6" hidden="1" x14ac:dyDescent="0.25">
      <c r="A1863">
        <v>2010</v>
      </c>
      <c r="B1863" t="s">
        <v>2254</v>
      </c>
      <c r="C1863" t="s">
        <v>2217</v>
      </c>
      <c r="D1863" t="s">
        <v>2238</v>
      </c>
      <c r="E1863">
        <v>7.8074950296430101</v>
      </c>
      <c r="F1863" t="s">
        <v>2200</v>
      </c>
    </row>
    <row r="1864" spans="1:6" hidden="1" x14ac:dyDescent="0.25">
      <c r="A1864">
        <v>2010</v>
      </c>
      <c r="B1864" t="s">
        <v>2254</v>
      </c>
      <c r="C1864" t="s">
        <v>2217</v>
      </c>
      <c r="D1864" t="s">
        <v>2250</v>
      </c>
      <c r="E1864">
        <v>9.7882346544408207</v>
      </c>
      <c r="F1864" t="s">
        <v>2200</v>
      </c>
    </row>
    <row r="1865" spans="1:6" hidden="1" x14ac:dyDescent="0.25">
      <c r="A1865">
        <v>2010</v>
      </c>
      <c r="B1865" t="s">
        <v>2254</v>
      </c>
      <c r="C1865" t="s">
        <v>2217</v>
      </c>
      <c r="D1865" t="s">
        <v>2251</v>
      </c>
      <c r="E1865">
        <v>0</v>
      </c>
      <c r="F1865" t="s">
        <v>2200</v>
      </c>
    </row>
    <row r="1866" spans="1:6" hidden="1" x14ac:dyDescent="0.25">
      <c r="A1866">
        <v>2010</v>
      </c>
      <c r="B1866" t="s">
        <v>2254</v>
      </c>
      <c r="C1866" t="s">
        <v>2217</v>
      </c>
      <c r="D1866" t="s">
        <v>2239</v>
      </c>
      <c r="E1866">
        <v>5.6860047618722103</v>
      </c>
      <c r="F1866" t="s">
        <v>2200</v>
      </c>
    </row>
    <row r="1867" spans="1:6" hidden="1" x14ac:dyDescent="0.25">
      <c r="A1867">
        <v>2010</v>
      </c>
      <c r="B1867" t="s">
        <v>2254</v>
      </c>
      <c r="C1867" t="s">
        <v>2217</v>
      </c>
      <c r="D1867" t="s">
        <v>2240</v>
      </c>
      <c r="E1867">
        <v>3.26290492010809</v>
      </c>
      <c r="F1867" t="s">
        <v>2200</v>
      </c>
    </row>
    <row r="1868" spans="1:6" hidden="1" x14ac:dyDescent="0.25">
      <c r="A1868">
        <v>2010</v>
      </c>
      <c r="B1868" t="s">
        <v>2254</v>
      </c>
      <c r="C1868" t="s">
        <v>2217</v>
      </c>
      <c r="D1868" t="s">
        <v>2241</v>
      </c>
      <c r="E1868">
        <v>5.9817027788297699</v>
      </c>
      <c r="F1868" t="s">
        <v>2200</v>
      </c>
    </row>
    <row r="1869" spans="1:6" hidden="1" x14ac:dyDescent="0.25">
      <c r="A1869">
        <v>2010</v>
      </c>
      <c r="B1869" t="s">
        <v>2254</v>
      </c>
      <c r="C1869" t="s">
        <v>2217</v>
      </c>
      <c r="D1869" t="s">
        <v>2242</v>
      </c>
      <c r="E1869" s="184">
        <v>4.2891361411746799E-2</v>
      </c>
      <c r="F1869" t="s">
        <v>2200</v>
      </c>
    </row>
    <row r="1870" spans="1:6" hidden="1" x14ac:dyDescent="0.25">
      <c r="A1870">
        <v>2010</v>
      </c>
      <c r="B1870" t="s">
        <v>2254</v>
      </c>
      <c r="C1870" t="s">
        <v>2217</v>
      </c>
      <c r="D1870" t="s">
        <v>2243</v>
      </c>
      <c r="E1870">
        <v>21.003646080383302</v>
      </c>
      <c r="F1870" t="s">
        <v>2200</v>
      </c>
    </row>
    <row r="1871" spans="1:6" hidden="1" x14ac:dyDescent="0.25">
      <c r="A1871">
        <v>2010</v>
      </c>
      <c r="B1871" t="s">
        <v>2254</v>
      </c>
      <c r="C1871" t="s">
        <v>2217</v>
      </c>
      <c r="D1871" t="s">
        <v>2244</v>
      </c>
      <c r="E1871">
        <v>6.5250000000000004</v>
      </c>
      <c r="F1871" t="s">
        <v>2200</v>
      </c>
    </row>
    <row r="1872" spans="1:6" hidden="1" x14ac:dyDescent="0.25">
      <c r="A1872">
        <v>2010</v>
      </c>
      <c r="B1872" t="s">
        <v>2254</v>
      </c>
      <c r="C1872" t="s">
        <v>2217</v>
      </c>
      <c r="D1872" t="s">
        <v>2245</v>
      </c>
      <c r="E1872">
        <v>4.5880793222254601</v>
      </c>
      <c r="F1872" t="s">
        <v>2200</v>
      </c>
    </row>
    <row r="1873" spans="1:6" hidden="1" x14ac:dyDescent="0.25">
      <c r="A1873">
        <v>2010</v>
      </c>
      <c r="B1873" t="s">
        <v>2254</v>
      </c>
      <c r="C1873" t="s">
        <v>2217</v>
      </c>
      <c r="D1873" t="s">
        <v>2246</v>
      </c>
      <c r="E1873">
        <v>4.1709585782895804</v>
      </c>
      <c r="F1873" t="s">
        <v>2200</v>
      </c>
    </row>
    <row r="1874" spans="1:6" hidden="1" x14ac:dyDescent="0.25">
      <c r="A1874">
        <v>2010</v>
      </c>
      <c r="B1874" t="s">
        <v>2254</v>
      </c>
      <c r="C1874" t="s">
        <v>2217</v>
      </c>
      <c r="D1874" t="s">
        <v>2247</v>
      </c>
      <c r="E1874">
        <v>2.65595976022091</v>
      </c>
      <c r="F1874" t="s">
        <v>2200</v>
      </c>
    </row>
    <row r="1875" spans="1:6" hidden="1" x14ac:dyDescent="0.25">
      <c r="A1875">
        <v>2010</v>
      </c>
      <c r="B1875" t="s">
        <v>2254</v>
      </c>
      <c r="C1875" t="s">
        <v>2217</v>
      </c>
      <c r="D1875" t="s">
        <v>2248</v>
      </c>
      <c r="E1875">
        <v>9.8809618528610308</v>
      </c>
      <c r="F1875" t="s">
        <v>2200</v>
      </c>
    </row>
    <row r="1876" spans="1:6" hidden="1" x14ac:dyDescent="0.25">
      <c r="A1876">
        <v>2010</v>
      </c>
      <c r="B1876" t="s">
        <v>2254</v>
      </c>
      <c r="C1876" t="s">
        <v>2218</v>
      </c>
      <c r="D1876" t="s">
        <v>2236</v>
      </c>
      <c r="E1876">
        <v>5.1021149070632301</v>
      </c>
      <c r="F1876" t="s">
        <v>2200</v>
      </c>
    </row>
    <row r="1877" spans="1:6" hidden="1" x14ac:dyDescent="0.25">
      <c r="A1877">
        <v>2010</v>
      </c>
      <c r="B1877" t="s">
        <v>2254</v>
      </c>
      <c r="C1877" t="s">
        <v>2218</v>
      </c>
      <c r="D1877" t="s">
        <v>2250</v>
      </c>
      <c r="E1877">
        <v>0</v>
      </c>
      <c r="F1877" t="s">
        <v>2200</v>
      </c>
    </row>
    <row r="1878" spans="1:6" hidden="1" x14ac:dyDescent="0.25">
      <c r="A1878">
        <v>2010</v>
      </c>
      <c r="B1878" t="s">
        <v>2254</v>
      </c>
      <c r="C1878" t="s">
        <v>2218</v>
      </c>
      <c r="D1878" t="s">
        <v>2251</v>
      </c>
      <c r="E1878">
        <v>0</v>
      </c>
      <c r="F1878" t="s">
        <v>2200</v>
      </c>
    </row>
    <row r="1879" spans="1:6" hidden="1" x14ac:dyDescent="0.25">
      <c r="A1879">
        <v>2010</v>
      </c>
      <c r="B1879" t="s">
        <v>2254</v>
      </c>
      <c r="C1879" t="s">
        <v>2218</v>
      </c>
      <c r="D1879" t="s">
        <v>2239</v>
      </c>
      <c r="E1879">
        <v>0</v>
      </c>
      <c r="F1879" t="s">
        <v>2200</v>
      </c>
    </row>
    <row r="1880" spans="1:6" hidden="1" x14ac:dyDescent="0.25">
      <c r="A1880">
        <v>2010</v>
      </c>
      <c r="B1880" t="s">
        <v>2254</v>
      </c>
      <c r="C1880" t="s">
        <v>2218</v>
      </c>
      <c r="D1880" t="s">
        <v>2240</v>
      </c>
      <c r="E1880">
        <v>0.40841601008857198</v>
      </c>
      <c r="F1880" t="s">
        <v>2200</v>
      </c>
    </row>
    <row r="1881" spans="1:6" hidden="1" x14ac:dyDescent="0.25">
      <c r="A1881">
        <v>2010</v>
      </c>
      <c r="B1881" t="s">
        <v>2254</v>
      </c>
      <c r="C1881" t="s">
        <v>2218</v>
      </c>
      <c r="D1881" t="s">
        <v>2241</v>
      </c>
      <c r="E1881">
        <v>4.5634982234377803</v>
      </c>
      <c r="F1881" t="s">
        <v>2200</v>
      </c>
    </row>
    <row r="1882" spans="1:6" hidden="1" x14ac:dyDescent="0.25">
      <c r="A1882">
        <v>2010</v>
      </c>
      <c r="B1882" t="s">
        <v>2254</v>
      </c>
      <c r="C1882" t="s">
        <v>2218</v>
      </c>
      <c r="D1882" t="s">
        <v>2242</v>
      </c>
      <c r="E1882" s="184">
        <v>2.7553688301156301E-3</v>
      </c>
      <c r="F1882" t="s">
        <v>2200</v>
      </c>
    </row>
    <row r="1883" spans="1:6" hidden="1" x14ac:dyDescent="0.25">
      <c r="A1883">
        <v>2010</v>
      </c>
      <c r="B1883" t="s">
        <v>2254</v>
      </c>
      <c r="C1883" t="s">
        <v>2218</v>
      </c>
      <c r="D1883" t="s">
        <v>2243</v>
      </c>
      <c r="E1883">
        <v>0</v>
      </c>
      <c r="F1883" t="s">
        <v>2200</v>
      </c>
    </row>
    <row r="1884" spans="1:6" hidden="1" x14ac:dyDescent="0.25">
      <c r="A1884">
        <v>2010</v>
      </c>
      <c r="B1884" t="s">
        <v>2254</v>
      </c>
      <c r="C1884" t="s">
        <v>2218</v>
      </c>
      <c r="D1884" t="s">
        <v>2244</v>
      </c>
      <c r="E1884">
        <v>6.5250000000000004</v>
      </c>
      <c r="F1884" t="s">
        <v>2200</v>
      </c>
    </row>
    <row r="1885" spans="1:6" hidden="1" x14ac:dyDescent="0.25">
      <c r="A1885">
        <v>2010</v>
      </c>
      <c r="B1885" t="s">
        <v>2254</v>
      </c>
      <c r="C1885" t="s">
        <v>2218</v>
      </c>
      <c r="D1885" t="s">
        <v>2245</v>
      </c>
      <c r="E1885">
        <v>0</v>
      </c>
      <c r="F1885" t="s">
        <v>2200</v>
      </c>
    </row>
    <row r="1886" spans="1:6" hidden="1" x14ac:dyDescent="0.25">
      <c r="A1886">
        <v>2010</v>
      </c>
      <c r="B1886" t="s">
        <v>2254</v>
      </c>
      <c r="C1886" t="s">
        <v>2218</v>
      </c>
      <c r="D1886" t="s">
        <v>2246</v>
      </c>
      <c r="E1886">
        <v>0</v>
      </c>
      <c r="F1886" t="s">
        <v>2200</v>
      </c>
    </row>
    <row r="1887" spans="1:6" hidden="1" x14ac:dyDescent="0.25">
      <c r="A1887">
        <v>2010</v>
      </c>
      <c r="B1887" t="s">
        <v>2254</v>
      </c>
      <c r="C1887" t="s">
        <v>2218</v>
      </c>
      <c r="D1887" t="s">
        <v>2247</v>
      </c>
      <c r="E1887">
        <v>0</v>
      </c>
      <c r="F1887" t="s">
        <v>2200</v>
      </c>
    </row>
    <row r="1888" spans="1:6" hidden="1" x14ac:dyDescent="0.25">
      <c r="A1888">
        <v>2010</v>
      </c>
      <c r="B1888" t="s">
        <v>2254</v>
      </c>
      <c r="C1888" t="s">
        <v>2218</v>
      </c>
      <c r="D1888" t="s">
        <v>2248</v>
      </c>
      <c r="E1888">
        <v>0</v>
      </c>
      <c r="F1888" t="s">
        <v>2200</v>
      </c>
    </row>
    <row r="1889" spans="1:6" hidden="1" x14ac:dyDescent="0.25">
      <c r="A1889">
        <v>2010</v>
      </c>
      <c r="B1889" t="s">
        <v>2254</v>
      </c>
      <c r="C1889" t="s">
        <v>2219</v>
      </c>
      <c r="D1889" t="s">
        <v>2236</v>
      </c>
      <c r="E1889">
        <v>3.7147737858855501</v>
      </c>
      <c r="F1889" t="s">
        <v>2200</v>
      </c>
    </row>
    <row r="1890" spans="1:6" hidden="1" x14ac:dyDescent="0.25">
      <c r="A1890">
        <v>2010</v>
      </c>
      <c r="B1890" t="s">
        <v>2254</v>
      </c>
      <c r="C1890" t="s">
        <v>2219</v>
      </c>
      <c r="D1890" t="s">
        <v>2237</v>
      </c>
      <c r="E1890">
        <v>17.219837011800099</v>
      </c>
      <c r="F1890" t="s">
        <v>2200</v>
      </c>
    </row>
    <row r="1891" spans="1:6" hidden="1" x14ac:dyDescent="0.25">
      <c r="A1891">
        <v>2010</v>
      </c>
      <c r="B1891" t="s">
        <v>2254</v>
      </c>
      <c r="C1891" t="s">
        <v>2219</v>
      </c>
      <c r="D1891" t="s">
        <v>2238</v>
      </c>
      <c r="E1891">
        <v>3.7535259583020402</v>
      </c>
      <c r="F1891" t="s">
        <v>2200</v>
      </c>
    </row>
    <row r="1892" spans="1:6" hidden="1" x14ac:dyDescent="0.25">
      <c r="A1892">
        <v>2010</v>
      </c>
      <c r="B1892" t="s">
        <v>2254</v>
      </c>
      <c r="C1892" t="s">
        <v>2219</v>
      </c>
      <c r="D1892" t="s">
        <v>2250</v>
      </c>
      <c r="E1892">
        <v>0</v>
      </c>
      <c r="F1892" t="s">
        <v>2200</v>
      </c>
    </row>
    <row r="1893" spans="1:6" hidden="1" x14ac:dyDescent="0.25">
      <c r="A1893">
        <v>2010</v>
      </c>
      <c r="B1893" t="s">
        <v>2254</v>
      </c>
      <c r="C1893" t="s">
        <v>2219</v>
      </c>
      <c r="D1893" t="s">
        <v>2251</v>
      </c>
      <c r="E1893">
        <v>18.186540989629702</v>
      </c>
      <c r="F1893" t="s">
        <v>2200</v>
      </c>
    </row>
    <row r="1894" spans="1:6" hidden="1" x14ac:dyDescent="0.25">
      <c r="A1894">
        <v>2010</v>
      </c>
      <c r="B1894" t="s">
        <v>2254</v>
      </c>
      <c r="C1894" t="s">
        <v>2219</v>
      </c>
      <c r="D1894" t="s">
        <v>2239</v>
      </c>
      <c r="E1894">
        <v>5.7159345331220397</v>
      </c>
      <c r="F1894" t="s">
        <v>2200</v>
      </c>
    </row>
    <row r="1895" spans="1:6" hidden="1" x14ac:dyDescent="0.25">
      <c r="A1895">
        <v>2010</v>
      </c>
      <c r="B1895" t="s">
        <v>2254</v>
      </c>
      <c r="C1895" t="s">
        <v>2219</v>
      </c>
      <c r="D1895" t="s">
        <v>2240</v>
      </c>
      <c r="E1895">
        <v>3.34320298835125</v>
      </c>
      <c r="F1895" t="s">
        <v>2200</v>
      </c>
    </row>
    <row r="1896" spans="1:6" hidden="1" x14ac:dyDescent="0.25">
      <c r="A1896">
        <v>2010</v>
      </c>
      <c r="B1896" t="s">
        <v>2254</v>
      </c>
      <c r="C1896" t="s">
        <v>2219</v>
      </c>
      <c r="D1896" t="s">
        <v>2241</v>
      </c>
      <c r="E1896">
        <v>4.9931228690598104</v>
      </c>
      <c r="F1896" t="s">
        <v>2200</v>
      </c>
    </row>
    <row r="1897" spans="1:6" hidden="1" x14ac:dyDescent="0.25">
      <c r="A1897">
        <v>2010</v>
      </c>
      <c r="B1897" t="s">
        <v>2254</v>
      </c>
      <c r="C1897" t="s">
        <v>2219</v>
      </c>
      <c r="D1897" t="s">
        <v>2242</v>
      </c>
      <c r="E1897" s="184">
        <v>8.4449005908455194E-2</v>
      </c>
      <c r="F1897" t="s">
        <v>2200</v>
      </c>
    </row>
    <row r="1898" spans="1:6" hidden="1" x14ac:dyDescent="0.25">
      <c r="A1898">
        <v>2010</v>
      </c>
      <c r="B1898" t="s">
        <v>2254</v>
      </c>
      <c r="C1898" t="s">
        <v>2219</v>
      </c>
      <c r="D1898" t="s">
        <v>2243</v>
      </c>
      <c r="E1898">
        <v>19.849471278336502</v>
      </c>
      <c r="F1898" t="s">
        <v>2200</v>
      </c>
    </row>
    <row r="1899" spans="1:6" hidden="1" x14ac:dyDescent="0.25">
      <c r="A1899">
        <v>2010</v>
      </c>
      <c r="B1899" t="s">
        <v>2254</v>
      </c>
      <c r="C1899" t="s">
        <v>2219</v>
      </c>
      <c r="D1899" t="s">
        <v>2244</v>
      </c>
      <c r="E1899">
        <v>6.5250000000000004</v>
      </c>
      <c r="F1899" t="s">
        <v>2200</v>
      </c>
    </row>
    <row r="1900" spans="1:6" hidden="1" x14ac:dyDescent="0.25">
      <c r="A1900">
        <v>2010</v>
      </c>
      <c r="B1900" t="s">
        <v>2254</v>
      </c>
      <c r="C1900" t="s">
        <v>2219</v>
      </c>
      <c r="D1900" t="s">
        <v>2245</v>
      </c>
      <c r="E1900">
        <v>4.7267282596038296</v>
      </c>
      <c r="F1900" t="s">
        <v>2200</v>
      </c>
    </row>
    <row r="1901" spans="1:6" hidden="1" x14ac:dyDescent="0.25">
      <c r="A1901">
        <v>2010</v>
      </c>
      <c r="B1901" t="s">
        <v>2254</v>
      </c>
      <c r="C1901" t="s">
        <v>2219</v>
      </c>
      <c r="D1901" t="s">
        <v>2246</v>
      </c>
      <c r="E1901">
        <v>3.2820001715452598</v>
      </c>
      <c r="F1901" t="s">
        <v>2200</v>
      </c>
    </row>
    <row r="1902" spans="1:6" hidden="1" x14ac:dyDescent="0.25">
      <c r="A1902">
        <v>2010</v>
      </c>
      <c r="B1902" t="s">
        <v>2254</v>
      </c>
      <c r="C1902" t="s">
        <v>2219</v>
      </c>
      <c r="D1902" t="s">
        <v>2247</v>
      </c>
      <c r="E1902">
        <v>2.8358907848132402</v>
      </c>
      <c r="F1902" t="s">
        <v>2200</v>
      </c>
    </row>
    <row r="1903" spans="1:6" hidden="1" x14ac:dyDescent="0.25">
      <c r="A1903">
        <v>2010</v>
      </c>
      <c r="B1903" t="s">
        <v>2254</v>
      </c>
      <c r="C1903" t="s">
        <v>2219</v>
      </c>
      <c r="D1903" t="s">
        <v>2248</v>
      </c>
      <c r="E1903">
        <v>9.8256497668132994</v>
      </c>
      <c r="F1903" t="s">
        <v>2200</v>
      </c>
    </row>
    <row r="1904" spans="1:6" hidden="1" x14ac:dyDescent="0.25">
      <c r="A1904">
        <v>2010</v>
      </c>
      <c r="B1904" t="s">
        <v>2254</v>
      </c>
      <c r="C1904" t="s">
        <v>2252</v>
      </c>
      <c r="D1904" t="s">
        <v>2245</v>
      </c>
      <c r="E1904">
        <v>1.8783220196999999</v>
      </c>
      <c r="F1904" t="s">
        <v>2200</v>
      </c>
    </row>
    <row r="1905" spans="1:6" hidden="1" x14ac:dyDescent="0.25">
      <c r="A1905">
        <v>2010</v>
      </c>
      <c r="B1905" t="s">
        <v>2254</v>
      </c>
      <c r="C1905" t="s">
        <v>2220</v>
      </c>
      <c r="D1905" t="s">
        <v>2236</v>
      </c>
      <c r="E1905">
        <v>3.1741697778226401</v>
      </c>
      <c r="F1905" t="s">
        <v>2200</v>
      </c>
    </row>
    <row r="1906" spans="1:6" hidden="1" x14ac:dyDescent="0.25">
      <c r="A1906">
        <v>2010</v>
      </c>
      <c r="B1906" t="s">
        <v>2254</v>
      </c>
      <c r="C1906" t="s">
        <v>2220</v>
      </c>
      <c r="D1906" t="s">
        <v>2237</v>
      </c>
      <c r="E1906">
        <v>10.4937580470807</v>
      </c>
      <c r="F1906" t="s">
        <v>2200</v>
      </c>
    </row>
    <row r="1907" spans="1:6" hidden="1" x14ac:dyDescent="0.25">
      <c r="A1907">
        <v>2010</v>
      </c>
      <c r="B1907" t="s">
        <v>2254</v>
      </c>
      <c r="C1907" t="s">
        <v>2220</v>
      </c>
      <c r="D1907" t="s">
        <v>2238</v>
      </c>
      <c r="E1907">
        <v>3.6398196400059599</v>
      </c>
      <c r="F1907" t="s">
        <v>2200</v>
      </c>
    </row>
    <row r="1908" spans="1:6" hidden="1" x14ac:dyDescent="0.25">
      <c r="A1908">
        <v>2010</v>
      </c>
      <c r="B1908" t="s">
        <v>2254</v>
      </c>
      <c r="C1908" t="s">
        <v>2220</v>
      </c>
      <c r="D1908" t="s">
        <v>2250</v>
      </c>
      <c r="E1908">
        <v>6.8754622570131501</v>
      </c>
      <c r="F1908" t="s">
        <v>2200</v>
      </c>
    </row>
    <row r="1909" spans="1:6" hidden="1" x14ac:dyDescent="0.25">
      <c r="A1909">
        <v>2010</v>
      </c>
      <c r="B1909" t="s">
        <v>2254</v>
      </c>
      <c r="C1909" t="s">
        <v>2220</v>
      </c>
      <c r="D1909" t="s">
        <v>2251</v>
      </c>
      <c r="E1909">
        <v>0</v>
      </c>
      <c r="F1909" t="s">
        <v>2200</v>
      </c>
    </row>
    <row r="1910" spans="1:6" hidden="1" x14ac:dyDescent="0.25">
      <c r="A1910">
        <v>2010</v>
      </c>
      <c r="B1910" t="s">
        <v>2254</v>
      </c>
      <c r="C1910" t="s">
        <v>2220</v>
      </c>
      <c r="D1910" t="s">
        <v>2239</v>
      </c>
      <c r="E1910">
        <v>3.5153633767787702</v>
      </c>
      <c r="F1910" t="s">
        <v>2200</v>
      </c>
    </row>
    <row r="1911" spans="1:6" hidden="1" x14ac:dyDescent="0.25">
      <c r="A1911">
        <v>2010</v>
      </c>
      <c r="B1911" t="s">
        <v>2254</v>
      </c>
      <c r="C1911" t="s">
        <v>2220</v>
      </c>
      <c r="D1911" t="s">
        <v>2240</v>
      </c>
      <c r="E1911">
        <v>3.22937859393328</v>
      </c>
      <c r="F1911" t="s">
        <v>2200</v>
      </c>
    </row>
    <row r="1912" spans="1:6" hidden="1" x14ac:dyDescent="0.25">
      <c r="A1912">
        <v>2010</v>
      </c>
      <c r="B1912" t="s">
        <v>2254</v>
      </c>
      <c r="C1912" t="s">
        <v>2220</v>
      </c>
      <c r="D1912" t="s">
        <v>2241</v>
      </c>
      <c r="E1912">
        <v>3.58130635905427</v>
      </c>
      <c r="F1912" t="s">
        <v>2200</v>
      </c>
    </row>
    <row r="1913" spans="1:6" hidden="1" x14ac:dyDescent="0.25">
      <c r="A1913">
        <v>2010</v>
      </c>
      <c r="B1913" t="s">
        <v>2254</v>
      </c>
      <c r="C1913" t="s">
        <v>2220</v>
      </c>
      <c r="D1913" t="s">
        <v>2242</v>
      </c>
      <c r="E1913" s="184">
        <v>6.0102126315386202E-2</v>
      </c>
      <c r="F1913" t="s">
        <v>2200</v>
      </c>
    </row>
    <row r="1914" spans="1:6" hidden="1" x14ac:dyDescent="0.25">
      <c r="A1914">
        <v>2010</v>
      </c>
      <c r="B1914" t="s">
        <v>2254</v>
      </c>
      <c r="C1914" t="s">
        <v>2220</v>
      </c>
      <c r="D1914" t="s">
        <v>2243</v>
      </c>
      <c r="E1914">
        <v>18.632344957213299</v>
      </c>
      <c r="F1914" t="s">
        <v>2200</v>
      </c>
    </row>
    <row r="1915" spans="1:6" hidden="1" x14ac:dyDescent="0.25">
      <c r="A1915">
        <v>2010</v>
      </c>
      <c r="B1915" t="s">
        <v>2254</v>
      </c>
      <c r="C1915" t="s">
        <v>2220</v>
      </c>
      <c r="D1915" t="s">
        <v>2244</v>
      </c>
      <c r="E1915">
        <v>6.5250000000000004</v>
      </c>
      <c r="F1915" t="s">
        <v>2200</v>
      </c>
    </row>
    <row r="1916" spans="1:6" hidden="1" x14ac:dyDescent="0.25">
      <c r="A1916">
        <v>2010</v>
      </c>
      <c r="B1916" t="s">
        <v>2254</v>
      </c>
      <c r="C1916" t="s">
        <v>2220</v>
      </c>
      <c r="D1916" t="s">
        <v>2245</v>
      </c>
      <c r="E1916">
        <v>4.5964418923481301</v>
      </c>
      <c r="F1916" t="s">
        <v>2200</v>
      </c>
    </row>
    <row r="1917" spans="1:6" hidden="1" x14ac:dyDescent="0.25">
      <c r="A1917">
        <v>2010</v>
      </c>
      <c r="B1917" t="s">
        <v>2254</v>
      </c>
      <c r="C1917" t="s">
        <v>2220</v>
      </c>
      <c r="D1917" t="s">
        <v>2246</v>
      </c>
      <c r="E1917">
        <v>2.0239815864000201</v>
      </c>
      <c r="F1917" t="s">
        <v>2200</v>
      </c>
    </row>
    <row r="1918" spans="1:6" hidden="1" x14ac:dyDescent="0.25">
      <c r="A1918">
        <v>2010</v>
      </c>
      <c r="B1918" t="s">
        <v>2254</v>
      </c>
      <c r="C1918" t="s">
        <v>2220</v>
      </c>
      <c r="D1918" t="s">
        <v>2247</v>
      </c>
      <c r="E1918">
        <v>1.8933804061369</v>
      </c>
      <c r="F1918" t="s">
        <v>2200</v>
      </c>
    </row>
    <row r="1919" spans="1:6" hidden="1" x14ac:dyDescent="0.25">
      <c r="A1919">
        <v>2010</v>
      </c>
      <c r="B1919" t="s">
        <v>2254</v>
      </c>
      <c r="C1919" t="s">
        <v>2220</v>
      </c>
      <c r="D1919" t="s">
        <v>2248</v>
      </c>
      <c r="E1919">
        <v>4.5197179255644802</v>
      </c>
      <c r="F1919" t="s">
        <v>2200</v>
      </c>
    </row>
    <row r="1920" spans="1:6" hidden="1" x14ac:dyDescent="0.25">
      <c r="A1920">
        <v>2010</v>
      </c>
      <c r="B1920" t="s">
        <v>2254</v>
      </c>
      <c r="C1920" t="s">
        <v>2221</v>
      </c>
      <c r="D1920" t="s">
        <v>2236</v>
      </c>
      <c r="E1920">
        <v>5.9678644835181096</v>
      </c>
      <c r="F1920" t="s">
        <v>2200</v>
      </c>
    </row>
    <row r="1921" spans="1:6" hidden="1" x14ac:dyDescent="0.25">
      <c r="A1921">
        <v>2010</v>
      </c>
      <c r="B1921" t="s">
        <v>2254</v>
      </c>
      <c r="C1921" t="s">
        <v>2221</v>
      </c>
      <c r="D1921" t="s">
        <v>2237</v>
      </c>
      <c r="E1921">
        <v>12.146387591143499</v>
      </c>
      <c r="F1921" t="s">
        <v>2200</v>
      </c>
    </row>
    <row r="1922" spans="1:6" hidden="1" x14ac:dyDescent="0.25">
      <c r="A1922">
        <v>2010</v>
      </c>
      <c r="B1922" t="s">
        <v>2254</v>
      </c>
      <c r="C1922" t="s">
        <v>2221</v>
      </c>
      <c r="D1922" t="s">
        <v>2238</v>
      </c>
      <c r="E1922">
        <v>3.7483714471093998</v>
      </c>
      <c r="F1922" t="s">
        <v>2200</v>
      </c>
    </row>
    <row r="1923" spans="1:6" hidden="1" x14ac:dyDescent="0.25">
      <c r="A1923">
        <v>2010</v>
      </c>
      <c r="B1923" t="s">
        <v>2254</v>
      </c>
      <c r="C1923" t="s">
        <v>2221</v>
      </c>
      <c r="D1923" t="s">
        <v>2250</v>
      </c>
      <c r="E1923">
        <v>10.780826341271201</v>
      </c>
      <c r="F1923" t="s">
        <v>2200</v>
      </c>
    </row>
    <row r="1924" spans="1:6" hidden="1" x14ac:dyDescent="0.25">
      <c r="A1924">
        <v>2010</v>
      </c>
      <c r="B1924" t="s">
        <v>2254</v>
      </c>
      <c r="C1924" t="s">
        <v>2221</v>
      </c>
      <c r="D1924" t="s">
        <v>2251</v>
      </c>
      <c r="E1924">
        <v>0</v>
      </c>
      <c r="F1924" t="s">
        <v>2200</v>
      </c>
    </row>
    <row r="1925" spans="1:6" hidden="1" x14ac:dyDescent="0.25">
      <c r="A1925">
        <v>2010</v>
      </c>
      <c r="B1925" t="s">
        <v>2254</v>
      </c>
      <c r="C1925" t="s">
        <v>2221</v>
      </c>
      <c r="D1925" t="s">
        <v>2239</v>
      </c>
      <c r="E1925">
        <v>6.2757855301621097</v>
      </c>
      <c r="F1925" t="s">
        <v>2200</v>
      </c>
    </row>
    <row r="1926" spans="1:6" hidden="1" x14ac:dyDescent="0.25">
      <c r="A1926">
        <v>2010</v>
      </c>
      <c r="B1926" t="s">
        <v>2254</v>
      </c>
      <c r="C1926" t="s">
        <v>2221</v>
      </c>
      <c r="D1926" t="s">
        <v>2240</v>
      </c>
      <c r="E1926">
        <v>3.51616355934397</v>
      </c>
      <c r="F1926" t="s">
        <v>2200</v>
      </c>
    </row>
    <row r="1927" spans="1:6" hidden="1" x14ac:dyDescent="0.25">
      <c r="A1927">
        <v>2010</v>
      </c>
      <c r="B1927" t="s">
        <v>2254</v>
      </c>
      <c r="C1927" t="s">
        <v>2221</v>
      </c>
      <c r="D1927" t="s">
        <v>2241</v>
      </c>
      <c r="E1927">
        <v>6.0319113581885002</v>
      </c>
      <c r="F1927" t="s">
        <v>2200</v>
      </c>
    </row>
    <row r="1928" spans="1:6" hidden="1" x14ac:dyDescent="0.25">
      <c r="A1928">
        <v>2010</v>
      </c>
      <c r="B1928" t="s">
        <v>2254</v>
      </c>
      <c r="C1928" t="s">
        <v>2221</v>
      </c>
      <c r="D1928" t="s">
        <v>2242</v>
      </c>
      <c r="E1928" s="184">
        <v>2.4606065944219701E-4</v>
      </c>
      <c r="F1928" t="s">
        <v>2200</v>
      </c>
    </row>
    <row r="1929" spans="1:6" hidden="1" x14ac:dyDescent="0.25">
      <c r="A1929">
        <v>2010</v>
      </c>
      <c r="B1929" t="s">
        <v>2254</v>
      </c>
      <c r="C1929" t="s">
        <v>2221</v>
      </c>
      <c r="D1929" t="s">
        <v>2243</v>
      </c>
      <c r="E1929">
        <v>21.063489062500601</v>
      </c>
      <c r="F1929" t="s">
        <v>2200</v>
      </c>
    </row>
    <row r="1930" spans="1:6" hidden="1" x14ac:dyDescent="0.25">
      <c r="A1930">
        <v>2010</v>
      </c>
      <c r="B1930" t="s">
        <v>2254</v>
      </c>
      <c r="C1930" t="s">
        <v>2221</v>
      </c>
      <c r="D1930" t="s">
        <v>2244</v>
      </c>
      <c r="E1930">
        <v>6.5250000000000004</v>
      </c>
      <c r="F1930" t="s">
        <v>2200</v>
      </c>
    </row>
    <row r="1931" spans="1:6" hidden="1" x14ac:dyDescent="0.25">
      <c r="A1931">
        <v>2010</v>
      </c>
      <c r="B1931" t="s">
        <v>2254</v>
      </c>
      <c r="C1931" t="s">
        <v>2221</v>
      </c>
      <c r="D1931" t="s">
        <v>2245</v>
      </c>
      <c r="E1931">
        <v>5.0472647096982097</v>
      </c>
      <c r="F1931" t="s">
        <v>2200</v>
      </c>
    </row>
    <row r="1932" spans="1:6" hidden="1" x14ac:dyDescent="0.25">
      <c r="A1932">
        <v>2010</v>
      </c>
      <c r="B1932" t="s">
        <v>2254</v>
      </c>
      <c r="C1932" t="s">
        <v>2221</v>
      </c>
      <c r="D1932" t="s">
        <v>2246</v>
      </c>
      <c r="E1932">
        <v>2.8589633191402801</v>
      </c>
      <c r="F1932" t="s">
        <v>2200</v>
      </c>
    </row>
    <row r="1933" spans="1:6" hidden="1" x14ac:dyDescent="0.25">
      <c r="A1933">
        <v>2010</v>
      </c>
      <c r="B1933" t="s">
        <v>2254</v>
      </c>
      <c r="C1933" t="s">
        <v>2221</v>
      </c>
      <c r="D1933" t="s">
        <v>2247</v>
      </c>
      <c r="E1933">
        <v>2.5055253494673</v>
      </c>
      <c r="F1933" t="s">
        <v>2200</v>
      </c>
    </row>
    <row r="1934" spans="1:6" hidden="1" x14ac:dyDescent="0.25">
      <c r="A1934">
        <v>2010</v>
      </c>
      <c r="B1934" t="s">
        <v>2254</v>
      </c>
      <c r="C1934" t="s">
        <v>2221</v>
      </c>
      <c r="D1934" t="s">
        <v>2248</v>
      </c>
      <c r="E1934">
        <v>10.572445591284801</v>
      </c>
      <c r="F1934" t="s">
        <v>2200</v>
      </c>
    </row>
    <row r="1935" spans="1:6" hidden="1" x14ac:dyDescent="0.25">
      <c r="A1935">
        <v>2010</v>
      </c>
      <c r="B1935" t="s">
        <v>2254</v>
      </c>
      <c r="C1935" t="s">
        <v>2222</v>
      </c>
      <c r="D1935" t="s">
        <v>2236</v>
      </c>
      <c r="E1935">
        <v>3.1887725664555</v>
      </c>
      <c r="F1935" t="s">
        <v>2200</v>
      </c>
    </row>
    <row r="1936" spans="1:6" hidden="1" x14ac:dyDescent="0.25">
      <c r="A1936">
        <v>2010</v>
      </c>
      <c r="B1936" t="s">
        <v>2254</v>
      </c>
      <c r="C1936" t="s">
        <v>2222</v>
      </c>
      <c r="D1936" t="s">
        <v>2237</v>
      </c>
      <c r="E1936">
        <v>11.0522427846324</v>
      </c>
      <c r="F1936" t="s">
        <v>2200</v>
      </c>
    </row>
    <row r="1937" spans="1:6" hidden="1" x14ac:dyDescent="0.25">
      <c r="A1937">
        <v>2010</v>
      </c>
      <c r="B1937" t="s">
        <v>2254</v>
      </c>
      <c r="C1937" t="s">
        <v>2222</v>
      </c>
      <c r="D1937" t="s">
        <v>2238</v>
      </c>
      <c r="E1937">
        <v>3.6513503151431901</v>
      </c>
      <c r="F1937" t="s">
        <v>2200</v>
      </c>
    </row>
    <row r="1938" spans="1:6" hidden="1" x14ac:dyDescent="0.25">
      <c r="A1938">
        <v>2010</v>
      </c>
      <c r="B1938" t="s">
        <v>2254</v>
      </c>
      <c r="C1938" t="s">
        <v>2222</v>
      </c>
      <c r="D1938" t="s">
        <v>2250</v>
      </c>
      <c r="E1938">
        <v>7.1324767818686698</v>
      </c>
      <c r="F1938" t="s">
        <v>2200</v>
      </c>
    </row>
    <row r="1939" spans="1:6" hidden="1" x14ac:dyDescent="0.25">
      <c r="A1939">
        <v>2010</v>
      </c>
      <c r="B1939" t="s">
        <v>2254</v>
      </c>
      <c r="C1939" t="s">
        <v>2222</v>
      </c>
      <c r="D1939" t="s">
        <v>2251</v>
      </c>
      <c r="E1939">
        <v>0</v>
      </c>
      <c r="F1939" t="s">
        <v>2200</v>
      </c>
    </row>
    <row r="1940" spans="1:6" hidden="1" x14ac:dyDescent="0.25">
      <c r="A1940">
        <v>2010</v>
      </c>
      <c r="B1940" t="s">
        <v>2254</v>
      </c>
      <c r="C1940" t="s">
        <v>2222</v>
      </c>
      <c r="D1940" t="s">
        <v>2239</v>
      </c>
      <c r="E1940">
        <v>3.2789775822110299</v>
      </c>
      <c r="F1940" t="s">
        <v>2200</v>
      </c>
    </row>
    <row r="1941" spans="1:6" hidden="1" x14ac:dyDescent="0.25">
      <c r="A1941">
        <v>2010</v>
      </c>
      <c r="B1941" t="s">
        <v>2254</v>
      </c>
      <c r="C1941" t="s">
        <v>2222</v>
      </c>
      <c r="D1941" t="s">
        <v>2240</v>
      </c>
      <c r="E1941">
        <v>3.0706780807204801</v>
      </c>
      <c r="F1941" t="s">
        <v>2200</v>
      </c>
    </row>
    <row r="1942" spans="1:6" hidden="1" x14ac:dyDescent="0.25">
      <c r="A1942">
        <v>2010</v>
      </c>
      <c r="B1942" t="s">
        <v>2254</v>
      </c>
      <c r="C1942" t="s">
        <v>2222</v>
      </c>
      <c r="D1942" t="s">
        <v>2241</v>
      </c>
      <c r="E1942">
        <v>3.55793442121605</v>
      </c>
      <c r="F1942" t="s">
        <v>2200</v>
      </c>
    </row>
    <row r="1943" spans="1:6" hidden="1" x14ac:dyDescent="0.25">
      <c r="A1943">
        <v>2010</v>
      </c>
      <c r="B1943" t="s">
        <v>2254</v>
      </c>
      <c r="C1943" t="s">
        <v>2222</v>
      </c>
      <c r="D1943" t="s">
        <v>2242</v>
      </c>
      <c r="E1943" s="184">
        <v>2.4606065944219701E-4</v>
      </c>
      <c r="F1943" t="s">
        <v>2200</v>
      </c>
    </row>
    <row r="1944" spans="1:6" hidden="1" x14ac:dyDescent="0.25">
      <c r="A1944">
        <v>2010</v>
      </c>
      <c r="B1944" t="s">
        <v>2254</v>
      </c>
      <c r="C1944" t="s">
        <v>2222</v>
      </c>
      <c r="D1944" t="s">
        <v>2243</v>
      </c>
      <c r="E1944">
        <v>20.008692328633298</v>
      </c>
      <c r="F1944" t="s">
        <v>2200</v>
      </c>
    </row>
    <row r="1945" spans="1:6" hidden="1" x14ac:dyDescent="0.25">
      <c r="A1945">
        <v>2010</v>
      </c>
      <c r="B1945" t="s">
        <v>2254</v>
      </c>
      <c r="C1945" t="s">
        <v>2222</v>
      </c>
      <c r="D1945" t="s">
        <v>2244</v>
      </c>
      <c r="E1945">
        <v>6.5250000000000004</v>
      </c>
      <c r="F1945" t="s">
        <v>2200</v>
      </c>
    </row>
    <row r="1946" spans="1:6" hidden="1" x14ac:dyDescent="0.25">
      <c r="A1946">
        <v>2010</v>
      </c>
      <c r="B1946" t="s">
        <v>2254</v>
      </c>
      <c r="C1946" t="s">
        <v>2222</v>
      </c>
      <c r="D1946" t="s">
        <v>2245</v>
      </c>
      <c r="E1946">
        <v>4.3178974374899104</v>
      </c>
      <c r="F1946" t="s">
        <v>2200</v>
      </c>
    </row>
    <row r="1947" spans="1:6" hidden="1" x14ac:dyDescent="0.25">
      <c r="A1947">
        <v>2010</v>
      </c>
      <c r="B1947" t="s">
        <v>2254</v>
      </c>
      <c r="C1947" t="s">
        <v>2222</v>
      </c>
      <c r="D1947" t="s">
        <v>2246</v>
      </c>
      <c r="E1947">
        <v>1.8075019407970501</v>
      </c>
      <c r="F1947" t="s">
        <v>2200</v>
      </c>
    </row>
    <row r="1948" spans="1:6" hidden="1" x14ac:dyDescent="0.25">
      <c r="A1948">
        <v>2010</v>
      </c>
      <c r="B1948" t="s">
        <v>2254</v>
      </c>
      <c r="C1948" t="s">
        <v>2222</v>
      </c>
      <c r="D1948" t="s">
        <v>2247</v>
      </c>
      <c r="E1948">
        <v>1.8485836618557201</v>
      </c>
      <c r="F1948" t="s">
        <v>2200</v>
      </c>
    </row>
    <row r="1949" spans="1:6" hidden="1" x14ac:dyDescent="0.25">
      <c r="A1949">
        <v>2010</v>
      </c>
      <c r="B1949" t="s">
        <v>2254</v>
      </c>
      <c r="C1949" t="s">
        <v>2222</v>
      </c>
      <c r="D1949" t="s">
        <v>2248</v>
      </c>
      <c r="E1949">
        <v>4.2557248455007697</v>
      </c>
      <c r="F1949" t="s">
        <v>2200</v>
      </c>
    </row>
    <row r="1950" spans="1:6" hidden="1" x14ac:dyDescent="0.25">
      <c r="A1950">
        <v>2010</v>
      </c>
      <c r="B1950" t="s">
        <v>2254</v>
      </c>
      <c r="C1950" t="s">
        <v>2223</v>
      </c>
      <c r="D1950" t="s">
        <v>2236</v>
      </c>
      <c r="E1950">
        <v>3.8304153088907298</v>
      </c>
      <c r="F1950" t="s">
        <v>2200</v>
      </c>
    </row>
    <row r="1951" spans="1:6" hidden="1" x14ac:dyDescent="0.25">
      <c r="A1951">
        <v>2010</v>
      </c>
      <c r="B1951" t="s">
        <v>2254</v>
      </c>
      <c r="C1951" t="s">
        <v>2223</v>
      </c>
      <c r="D1951" t="s">
        <v>2237</v>
      </c>
      <c r="E1951">
        <v>0</v>
      </c>
      <c r="F1951" t="s">
        <v>2200</v>
      </c>
    </row>
    <row r="1952" spans="1:6" hidden="1" x14ac:dyDescent="0.25">
      <c r="A1952">
        <v>2010</v>
      </c>
      <c r="B1952" t="s">
        <v>2254</v>
      </c>
      <c r="C1952" t="s">
        <v>2223</v>
      </c>
      <c r="D1952" t="s">
        <v>2238</v>
      </c>
      <c r="E1952">
        <v>0</v>
      </c>
      <c r="F1952" t="s">
        <v>2200</v>
      </c>
    </row>
    <row r="1953" spans="1:6" hidden="1" x14ac:dyDescent="0.25">
      <c r="A1953">
        <v>2010</v>
      </c>
      <c r="B1953" t="s">
        <v>2254</v>
      </c>
      <c r="C1953" t="s">
        <v>2223</v>
      </c>
      <c r="D1953" t="s">
        <v>2250</v>
      </c>
      <c r="E1953">
        <v>7.4362710952579496</v>
      </c>
      <c r="F1953" t="s">
        <v>2200</v>
      </c>
    </row>
    <row r="1954" spans="1:6" hidden="1" x14ac:dyDescent="0.25">
      <c r="A1954">
        <v>2010</v>
      </c>
      <c r="B1954" t="s">
        <v>2254</v>
      </c>
      <c r="C1954" t="s">
        <v>2223</v>
      </c>
      <c r="D1954" t="s">
        <v>2251</v>
      </c>
      <c r="E1954">
        <v>9.1406408796568002</v>
      </c>
      <c r="F1954" t="s">
        <v>2200</v>
      </c>
    </row>
    <row r="1955" spans="1:6" hidden="1" x14ac:dyDescent="0.25">
      <c r="A1955">
        <v>2010</v>
      </c>
      <c r="B1955" t="s">
        <v>2254</v>
      </c>
      <c r="C1955" t="s">
        <v>2223</v>
      </c>
      <c r="D1955" t="s">
        <v>2239</v>
      </c>
      <c r="E1955">
        <v>1.8783220197135999</v>
      </c>
      <c r="F1955" t="s">
        <v>2200</v>
      </c>
    </row>
    <row r="1956" spans="1:6" hidden="1" x14ac:dyDescent="0.25">
      <c r="A1956">
        <v>2010</v>
      </c>
      <c r="B1956" t="s">
        <v>2254</v>
      </c>
      <c r="C1956" t="s">
        <v>2223</v>
      </c>
      <c r="D1956" t="s">
        <v>2240</v>
      </c>
      <c r="E1956">
        <v>2.7545950986829499</v>
      </c>
      <c r="F1956" t="s">
        <v>2200</v>
      </c>
    </row>
    <row r="1957" spans="1:6" hidden="1" x14ac:dyDescent="0.25">
      <c r="A1957">
        <v>2010</v>
      </c>
      <c r="B1957" t="s">
        <v>2254</v>
      </c>
      <c r="C1957" t="s">
        <v>2223</v>
      </c>
      <c r="D1957" t="s">
        <v>2241</v>
      </c>
      <c r="E1957">
        <v>3.8823944017846599</v>
      </c>
      <c r="F1957" t="s">
        <v>2200</v>
      </c>
    </row>
    <row r="1958" spans="1:6" hidden="1" x14ac:dyDescent="0.25">
      <c r="A1958">
        <v>2010</v>
      </c>
      <c r="B1958" t="s">
        <v>2254</v>
      </c>
      <c r="C1958" t="s">
        <v>2223</v>
      </c>
      <c r="D1958" t="s">
        <v>2242</v>
      </c>
      <c r="E1958">
        <v>0.16142258534909701</v>
      </c>
      <c r="F1958" t="s">
        <v>2200</v>
      </c>
    </row>
    <row r="1959" spans="1:6" hidden="1" x14ac:dyDescent="0.25">
      <c r="A1959">
        <v>2010</v>
      </c>
      <c r="B1959" t="s">
        <v>2254</v>
      </c>
      <c r="C1959" t="s">
        <v>2223</v>
      </c>
      <c r="D1959" t="s">
        <v>2243</v>
      </c>
      <c r="E1959">
        <v>0</v>
      </c>
      <c r="F1959" t="s">
        <v>2200</v>
      </c>
    </row>
    <row r="1960" spans="1:6" hidden="1" x14ac:dyDescent="0.25">
      <c r="A1960">
        <v>2010</v>
      </c>
      <c r="B1960" t="s">
        <v>2254</v>
      </c>
      <c r="C1960" t="s">
        <v>2223</v>
      </c>
      <c r="D1960" t="s">
        <v>2244</v>
      </c>
      <c r="E1960">
        <v>6.5250000000000004</v>
      </c>
      <c r="F1960" t="s">
        <v>2200</v>
      </c>
    </row>
    <row r="1961" spans="1:6" hidden="1" x14ac:dyDescent="0.25">
      <c r="A1961">
        <v>2010</v>
      </c>
      <c r="B1961" t="s">
        <v>2254</v>
      </c>
      <c r="C1961" t="s">
        <v>2223</v>
      </c>
      <c r="D1961" t="s">
        <v>2245</v>
      </c>
      <c r="E1961">
        <v>1.8783220197135999</v>
      </c>
      <c r="F1961" t="s">
        <v>2200</v>
      </c>
    </row>
    <row r="1962" spans="1:6" hidden="1" x14ac:dyDescent="0.25">
      <c r="A1962">
        <v>2010</v>
      </c>
      <c r="B1962" t="s">
        <v>2254</v>
      </c>
      <c r="C1962" t="s">
        <v>2223</v>
      </c>
      <c r="D1962" t="s">
        <v>2246</v>
      </c>
      <c r="E1962">
        <v>1.9463607719129701</v>
      </c>
      <c r="F1962" t="s">
        <v>2200</v>
      </c>
    </row>
    <row r="1963" spans="1:6" hidden="1" x14ac:dyDescent="0.25">
      <c r="A1963">
        <v>2010</v>
      </c>
      <c r="B1963" t="s">
        <v>2254</v>
      </c>
      <c r="C1963" t="s">
        <v>2223</v>
      </c>
      <c r="D1963" t="s">
        <v>2247</v>
      </c>
      <c r="E1963">
        <v>1.7451986103199699</v>
      </c>
      <c r="F1963" t="s">
        <v>2200</v>
      </c>
    </row>
    <row r="1964" spans="1:6" hidden="1" x14ac:dyDescent="0.25">
      <c r="A1964">
        <v>2010</v>
      </c>
      <c r="B1964" t="s">
        <v>2254</v>
      </c>
      <c r="C1964" t="s">
        <v>2223</v>
      </c>
      <c r="D1964" t="s">
        <v>2248</v>
      </c>
      <c r="E1964">
        <v>3.6249116607773799</v>
      </c>
      <c r="F1964" t="s">
        <v>2200</v>
      </c>
    </row>
    <row r="1965" spans="1:6" hidden="1" x14ac:dyDescent="0.25">
      <c r="A1965">
        <v>2010</v>
      </c>
      <c r="B1965" t="s">
        <v>2254</v>
      </c>
      <c r="C1965" t="s">
        <v>2224</v>
      </c>
      <c r="D1965" t="s">
        <v>2236</v>
      </c>
      <c r="E1965">
        <v>3.2042388313966499</v>
      </c>
      <c r="F1965" t="s">
        <v>2200</v>
      </c>
    </row>
    <row r="1966" spans="1:6" hidden="1" x14ac:dyDescent="0.25">
      <c r="A1966">
        <v>2010</v>
      </c>
      <c r="B1966" t="s">
        <v>2254</v>
      </c>
      <c r="C1966" t="s">
        <v>2224</v>
      </c>
      <c r="D1966" t="s">
        <v>2237</v>
      </c>
      <c r="E1966">
        <v>14.7481203037139</v>
      </c>
      <c r="F1966" t="s">
        <v>2200</v>
      </c>
    </row>
    <row r="1967" spans="1:6" hidden="1" x14ac:dyDescent="0.25">
      <c r="A1967">
        <v>2010</v>
      </c>
      <c r="B1967" t="s">
        <v>2254</v>
      </c>
      <c r="C1967" t="s">
        <v>2224</v>
      </c>
      <c r="D1967" t="s">
        <v>2238</v>
      </c>
      <c r="E1967">
        <v>4.98886290942324</v>
      </c>
      <c r="F1967" t="s">
        <v>2200</v>
      </c>
    </row>
    <row r="1968" spans="1:6" hidden="1" x14ac:dyDescent="0.25">
      <c r="A1968">
        <v>2010</v>
      </c>
      <c r="B1968" t="s">
        <v>2254</v>
      </c>
      <c r="C1968" t="s">
        <v>2224</v>
      </c>
      <c r="D1968" t="s">
        <v>2250</v>
      </c>
      <c r="E1968">
        <v>7.4362710952579496</v>
      </c>
      <c r="F1968" t="s">
        <v>2200</v>
      </c>
    </row>
    <row r="1969" spans="1:6" hidden="1" x14ac:dyDescent="0.25">
      <c r="A1969">
        <v>2010</v>
      </c>
      <c r="B1969" t="s">
        <v>2254</v>
      </c>
      <c r="C1969" t="s">
        <v>2224</v>
      </c>
      <c r="D1969" t="s">
        <v>2251</v>
      </c>
      <c r="E1969">
        <v>9.1406408796568002</v>
      </c>
      <c r="F1969" t="s">
        <v>2200</v>
      </c>
    </row>
    <row r="1970" spans="1:6" hidden="1" x14ac:dyDescent="0.25">
      <c r="A1970">
        <v>2010</v>
      </c>
      <c r="B1970" t="s">
        <v>2254</v>
      </c>
      <c r="C1970" t="s">
        <v>2224</v>
      </c>
      <c r="D1970" t="s">
        <v>2239</v>
      </c>
      <c r="E1970">
        <v>2.2508825446420202</v>
      </c>
      <c r="F1970" t="s">
        <v>2200</v>
      </c>
    </row>
    <row r="1971" spans="1:6" hidden="1" x14ac:dyDescent="0.25">
      <c r="A1971">
        <v>2010</v>
      </c>
      <c r="B1971" t="s">
        <v>2254</v>
      </c>
      <c r="C1971" t="s">
        <v>2224</v>
      </c>
      <c r="D1971" t="s">
        <v>2240</v>
      </c>
      <c r="E1971">
        <v>2.7545950986829499</v>
      </c>
      <c r="F1971" t="s">
        <v>2200</v>
      </c>
    </row>
    <row r="1972" spans="1:6" hidden="1" x14ac:dyDescent="0.25">
      <c r="A1972">
        <v>2010</v>
      </c>
      <c r="B1972" t="s">
        <v>2254</v>
      </c>
      <c r="C1972" t="s">
        <v>2224</v>
      </c>
      <c r="D1972" t="s">
        <v>2241</v>
      </c>
      <c r="E1972">
        <v>3.8000748251004999</v>
      </c>
      <c r="F1972" t="s">
        <v>2200</v>
      </c>
    </row>
    <row r="1973" spans="1:6" hidden="1" x14ac:dyDescent="0.25">
      <c r="A1973">
        <v>2010</v>
      </c>
      <c r="B1973" t="s">
        <v>2254</v>
      </c>
      <c r="C1973" t="s">
        <v>2224</v>
      </c>
      <c r="D1973" t="s">
        <v>2242</v>
      </c>
      <c r="E1973" s="184">
        <v>9.8139652437200298E-2</v>
      </c>
      <c r="F1973" t="s">
        <v>2200</v>
      </c>
    </row>
    <row r="1974" spans="1:6" hidden="1" x14ac:dyDescent="0.25">
      <c r="A1974">
        <v>2010</v>
      </c>
      <c r="B1974" t="s">
        <v>2254</v>
      </c>
      <c r="C1974" t="s">
        <v>2224</v>
      </c>
      <c r="D1974" t="s">
        <v>2243</v>
      </c>
      <c r="E1974">
        <v>23.8724007067499</v>
      </c>
      <c r="F1974" t="s">
        <v>2200</v>
      </c>
    </row>
    <row r="1975" spans="1:6" hidden="1" x14ac:dyDescent="0.25">
      <c r="A1975">
        <v>2010</v>
      </c>
      <c r="B1975" t="s">
        <v>2254</v>
      </c>
      <c r="C1975" t="s">
        <v>2224</v>
      </c>
      <c r="D1975" t="s">
        <v>2244</v>
      </c>
      <c r="E1975">
        <v>6.5250000000000004</v>
      </c>
      <c r="F1975" t="s">
        <v>2200</v>
      </c>
    </row>
    <row r="1976" spans="1:6" hidden="1" x14ac:dyDescent="0.25">
      <c r="A1976">
        <v>2010</v>
      </c>
      <c r="B1976" t="s">
        <v>2254</v>
      </c>
      <c r="C1976" t="s">
        <v>2224</v>
      </c>
      <c r="D1976" t="s">
        <v>2245</v>
      </c>
      <c r="E1976">
        <v>1.8783220197135999</v>
      </c>
      <c r="F1976" t="s">
        <v>2200</v>
      </c>
    </row>
    <row r="1977" spans="1:6" hidden="1" x14ac:dyDescent="0.25">
      <c r="A1977">
        <v>2010</v>
      </c>
      <c r="B1977" t="s">
        <v>2254</v>
      </c>
      <c r="C1977" t="s">
        <v>2224</v>
      </c>
      <c r="D1977" t="s">
        <v>2246</v>
      </c>
      <c r="E1977">
        <v>1.9463607719129701</v>
      </c>
      <c r="F1977" t="s">
        <v>2200</v>
      </c>
    </row>
    <row r="1978" spans="1:6" hidden="1" x14ac:dyDescent="0.25">
      <c r="A1978">
        <v>2010</v>
      </c>
      <c r="B1978" t="s">
        <v>2254</v>
      </c>
      <c r="C1978" t="s">
        <v>2224</v>
      </c>
      <c r="D1978" t="s">
        <v>2247</v>
      </c>
      <c r="E1978">
        <v>1.7451986103199699</v>
      </c>
      <c r="F1978" t="s">
        <v>2200</v>
      </c>
    </row>
    <row r="1979" spans="1:6" hidden="1" x14ac:dyDescent="0.25">
      <c r="A1979">
        <v>2010</v>
      </c>
      <c r="B1979" t="s">
        <v>2254</v>
      </c>
      <c r="C1979" t="s">
        <v>2224</v>
      </c>
      <c r="D1979" t="s">
        <v>2248</v>
      </c>
      <c r="E1979">
        <v>3.6249116607773799</v>
      </c>
      <c r="F1979" t="s">
        <v>2200</v>
      </c>
    </row>
    <row r="1980" spans="1:6" hidden="1" x14ac:dyDescent="0.25">
      <c r="A1980">
        <v>2010</v>
      </c>
      <c r="B1980" t="s">
        <v>2254</v>
      </c>
      <c r="C1980" t="s">
        <v>2225</v>
      </c>
      <c r="D1980" t="s">
        <v>2236</v>
      </c>
      <c r="E1980">
        <v>2.2824363412935398</v>
      </c>
      <c r="F1980" t="s">
        <v>2200</v>
      </c>
    </row>
    <row r="1981" spans="1:6" hidden="1" x14ac:dyDescent="0.25">
      <c r="A1981">
        <v>2010</v>
      </c>
      <c r="B1981" t="s">
        <v>2254</v>
      </c>
      <c r="C1981" t="s">
        <v>2225</v>
      </c>
      <c r="D1981" t="s">
        <v>2237</v>
      </c>
      <c r="E1981">
        <v>16.801735863082602</v>
      </c>
      <c r="F1981" t="s">
        <v>2200</v>
      </c>
    </row>
    <row r="1982" spans="1:6" hidden="1" x14ac:dyDescent="0.25">
      <c r="A1982">
        <v>2010</v>
      </c>
      <c r="B1982" t="s">
        <v>2254</v>
      </c>
      <c r="C1982" t="s">
        <v>2225</v>
      </c>
      <c r="D1982" t="s">
        <v>2238</v>
      </c>
      <c r="E1982">
        <v>7.7381441196976999</v>
      </c>
      <c r="F1982" t="s">
        <v>2200</v>
      </c>
    </row>
    <row r="1983" spans="1:6" hidden="1" x14ac:dyDescent="0.25">
      <c r="A1983">
        <v>2010</v>
      </c>
      <c r="B1983" t="s">
        <v>2254</v>
      </c>
      <c r="C1983" t="s">
        <v>2225</v>
      </c>
      <c r="D1983" t="s">
        <v>2250</v>
      </c>
      <c r="E1983">
        <v>0</v>
      </c>
      <c r="F1983" t="s">
        <v>2200</v>
      </c>
    </row>
    <row r="1984" spans="1:6" hidden="1" x14ac:dyDescent="0.25">
      <c r="A1984">
        <v>2010</v>
      </c>
      <c r="B1984" t="s">
        <v>2254</v>
      </c>
      <c r="C1984" t="s">
        <v>2225</v>
      </c>
      <c r="D1984" t="s">
        <v>2251</v>
      </c>
      <c r="E1984">
        <v>0</v>
      </c>
      <c r="F1984" t="s">
        <v>2200</v>
      </c>
    </row>
    <row r="1985" spans="1:6" hidden="1" x14ac:dyDescent="0.25">
      <c r="A1985">
        <v>2010</v>
      </c>
      <c r="B1985" t="s">
        <v>2254</v>
      </c>
      <c r="C1985" t="s">
        <v>2225</v>
      </c>
      <c r="D1985" t="s">
        <v>2239</v>
      </c>
      <c r="E1985">
        <v>5.3441554770317996</v>
      </c>
      <c r="F1985" t="s">
        <v>2200</v>
      </c>
    </row>
    <row r="1986" spans="1:6" hidden="1" x14ac:dyDescent="0.25">
      <c r="A1986">
        <v>2010</v>
      </c>
      <c r="B1986" t="s">
        <v>2254</v>
      </c>
      <c r="C1986" t="s">
        <v>2225</v>
      </c>
      <c r="D1986" t="s">
        <v>2240</v>
      </c>
      <c r="E1986">
        <v>3.2400506055580398</v>
      </c>
      <c r="F1986" t="s">
        <v>2200</v>
      </c>
    </row>
    <row r="1987" spans="1:6" hidden="1" x14ac:dyDescent="0.25">
      <c r="A1987">
        <v>2010</v>
      </c>
      <c r="B1987" t="s">
        <v>2254</v>
      </c>
      <c r="C1987" t="s">
        <v>2225</v>
      </c>
      <c r="D1987" t="s">
        <v>2241</v>
      </c>
      <c r="E1987">
        <v>3.4529255260637899</v>
      </c>
      <c r="F1987" t="s">
        <v>2200</v>
      </c>
    </row>
    <row r="1988" spans="1:6" hidden="1" x14ac:dyDescent="0.25">
      <c r="A1988">
        <v>2010</v>
      </c>
      <c r="B1988" t="s">
        <v>2254</v>
      </c>
      <c r="C1988" t="s">
        <v>2225</v>
      </c>
      <c r="D1988" t="s">
        <v>2242</v>
      </c>
      <c r="E1988" s="184">
        <v>3.0539455440695398E-5</v>
      </c>
      <c r="F1988" t="s">
        <v>2200</v>
      </c>
    </row>
    <row r="1989" spans="1:6" hidden="1" x14ac:dyDescent="0.25">
      <c r="A1989">
        <v>2010</v>
      </c>
      <c r="B1989" t="s">
        <v>2254</v>
      </c>
      <c r="C1989" t="s">
        <v>2225</v>
      </c>
      <c r="D1989" t="s">
        <v>2243</v>
      </c>
      <c r="E1989">
        <v>20.137020340671199</v>
      </c>
      <c r="F1989" t="s">
        <v>2200</v>
      </c>
    </row>
    <row r="1990" spans="1:6" hidden="1" x14ac:dyDescent="0.25">
      <c r="A1990">
        <v>2010</v>
      </c>
      <c r="B1990" t="s">
        <v>2254</v>
      </c>
      <c r="C1990" t="s">
        <v>2225</v>
      </c>
      <c r="D1990" t="s">
        <v>2244</v>
      </c>
      <c r="E1990">
        <v>6.5250000000000004</v>
      </c>
      <c r="F1990" t="s">
        <v>2200</v>
      </c>
    </row>
    <row r="1991" spans="1:6" hidden="1" x14ac:dyDescent="0.25">
      <c r="A1991">
        <v>2010</v>
      </c>
      <c r="B1991" t="s">
        <v>2254</v>
      </c>
      <c r="C1991" t="s">
        <v>2225</v>
      </c>
      <c r="D1991" t="s">
        <v>2245</v>
      </c>
      <c r="E1991">
        <v>4.2770017680778496</v>
      </c>
      <c r="F1991" t="s">
        <v>2200</v>
      </c>
    </row>
    <row r="1992" spans="1:6" hidden="1" x14ac:dyDescent="0.25">
      <c r="A1992">
        <v>2010</v>
      </c>
      <c r="B1992" t="s">
        <v>2254</v>
      </c>
      <c r="C1992" t="s">
        <v>2225</v>
      </c>
      <c r="D1992" t="s">
        <v>2246</v>
      </c>
      <c r="E1992">
        <v>0</v>
      </c>
      <c r="F1992" t="s">
        <v>2200</v>
      </c>
    </row>
    <row r="1993" spans="1:6" hidden="1" x14ac:dyDescent="0.25">
      <c r="A1993">
        <v>2010</v>
      </c>
      <c r="B1993" t="s">
        <v>2254</v>
      </c>
      <c r="C1993" t="s">
        <v>2225</v>
      </c>
      <c r="D1993" t="s">
        <v>2247</v>
      </c>
      <c r="E1993">
        <v>2.31604186664774</v>
      </c>
      <c r="F1993" t="s">
        <v>2200</v>
      </c>
    </row>
    <row r="1994" spans="1:6" hidden="1" x14ac:dyDescent="0.25">
      <c r="A1994">
        <v>2010</v>
      </c>
      <c r="B1994" t="s">
        <v>2254</v>
      </c>
      <c r="C1994" t="s">
        <v>2225</v>
      </c>
      <c r="D1994" t="s">
        <v>2248</v>
      </c>
      <c r="E1994">
        <v>9.2853821689481908</v>
      </c>
      <c r="F1994" t="s">
        <v>2200</v>
      </c>
    </row>
    <row r="1995" spans="1:6" hidden="1" x14ac:dyDescent="0.25">
      <c r="A1995">
        <v>2010</v>
      </c>
      <c r="B1995" t="s">
        <v>2254</v>
      </c>
      <c r="C1995" t="s">
        <v>2226</v>
      </c>
      <c r="D1995" t="s">
        <v>2236</v>
      </c>
      <c r="E1995">
        <v>5.7138381989214704</v>
      </c>
      <c r="F1995" t="s">
        <v>2200</v>
      </c>
    </row>
    <row r="1996" spans="1:6" hidden="1" x14ac:dyDescent="0.25">
      <c r="A1996">
        <v>2010</v>
      </c>
      <c r="B1996" t="s">
        <v>2254</v>
      </c>
      <c r="C1996" t="s">
        <v>2226</v>
      </c>
      <c r="D1996" t="s">
        <v>2237</v>
      </c>
      <c r="E1996">
        <v>12.9095455704896</v>
      </c>
      <c r="F1996" t="s">
        <v>2200</v>
      </c>
    </row>
    <row r="1997" spans="1:6" hidden="1" x14ac:dyDescent="0.25">
      <c r="A1997">
        <v>2010</v>
      </c>
      <c r="B1997" t="s">
        <v>2254</v>
      </c>
      <c r="C1997" t="s">
        <v>2226</v>
      </c>
      <c r="D1997" t="s">
        <v>2238</v>
      </c>
      <c r="E1997">
        <v>3.7587972242545802</v>
      </c>
      <c r="F1997" t="s">
        <v>2200</v>
      </c>
    </row>
    <row r="1998" spans="1:6" hidden="1" x14ac:dyDescent="0.25">
      <c r="A1998">
        <v>2010</v>
      </c>
      <c r="B1998" t="s">
        <v>2254</v>
      </c>
      <c r="C1998" t="s">
        <v>2226</v>
      </c>
      <c r="D1998" t="s">
        <v>2250</v>
      </c>
      <c r="E1998">
        <v>14.739675419142401</v>
      </c>
      <c r="F1998" t="s">
        <v>2200</v>
      </c>
    </row>
    <row r="1999" spans="1:6" hidden="1" x14ac:dyDescent="0.25">
      <c r="A1999">
        <v>2010</v>
      </c>
      <c r="B1999" t="s">
        <v>2254</v>
      </c>
      <c r="C1999" t="s">
        <v>2226</v>
      </c>
      <c r="D1999" t="s">
        <v>2251</v>
      </c>
      <c r="E1999">
        <v>0</v>
      </c>
      <c r="F1999" t="s">
        <v>2200</v>
      </c>
    </row>
    <row r="2000" spans="1:6" hidden="1" x14ac:dyDescent="0.25">
      <c r="A2000">
        <v>2010</v>
      </c>
      <c r="B2000" t="s">
        <v>2254</v>
      </c>
      <c r="C2000" t="s">
        <v>2226</v>
      </c>
      <c r="D2000" t="s">
        <v>2239</v>
      </c>
      <c r="E2000">
        <v>4.23565970307481</v>
      </c>
      <c r="F2000" t="s">
        <v>2200</v>
      </c>
    </row>
    <row r="2001" spans="1:6" hidden="1" x14ac:dyDescent="0.25">
      <c r="A2001">
        <v>2010</v>
      </c>
      <c r="B2001" t="s">
        <v>2254</v>
      </c>
      <c r="C2001" t="s">
        <v>2226</v>
      </c>
      <c r="D2001" t="s">
        <v>2240</v>
      </c>
      <c r="E2001">
        <v>3.94549761574324</v>
      </c>
      <c r="F2001" t="s">
        <v>2200</v>
      </c>
    </row>
    <row r="2002" spans="1:6" hidden="1" x14ac:dyDescent="0.25">
      <c r="A2002">
        <v>2010</v>
      </c>
      <c r="B2002" t="s">
        <v>2254</v>
      </c>
      <c r="C2002" t="s">
        <v>2226</v>
      </c>
      <c r="D2002" t="s">
        <v>2241</v>
      </c>
      <c r="E2002">
        <v>6.1281818232395304</v>
      </c>
      <c r="F2002" t="s">
        <v>2200</v>
      </c>
    </row>
    <row r="2003" spans="1:6" hidden="1" x14ac:dyDescent="0.25">
      <c r="A2003">
        <v>2010</v>
      </c>
      <c r="B2003" t="s">
        <v>2254</v>
      </c>
      <c r="C2003" t="s">
        <v>2226</v>
      </c>
      <c r="D2003" t="s">
        <v>2242</v>
      </c>
      <c r="E2003" s="184">
        <v>5.8722163297585901E-2</v>
      </c>
      <c r="F2003" t="s">
        <v>2200</v>
      </c>
    </row>
    <row r="2004" spans="1:6" hidden="1" x14ac:dyDescent="0.25">
      <c r="A2004">
        <v>2010</v>
      </c>
      <c r="B2004" t="s">
        <v>2254</v>
      </c>
      <c r="C2004" t="s">
        <v>2226</v>
      </c>
      <c r="D2004" t="s">
        <v>2243</v>
      </c>
      <c r="E2004">
        <v>20.612187471734401</v>
      </c>
      <c r="F2004" t="s">
        <v>2200</v>
      </c>
    </row>
    <row r="2005" spans="1:6" hidden="1" x14ac:dyDescent="0.25">
      <c r="A2005">
        <v>2010</v>
      </c>
      <c r="B2005" t="s">
        <v>2254</v>
      </c>
      <c r="C2005" t="s">
        <v>2226</v>
      </c>
      <c r="D2005" t="s">
        <v>2244</v>
      </c>
      <c r="E2005">
        <v>6.5250000000000004</v>
      </c>
      <c r="F2005" t="s">
        <v>2200</v>
      </c>
    </row>
    <row r="2006" spans="1:6" hidden="1" x14ac:dyDescent="0.25">
      <c r="A2006">
        <v>2010</v>
      </c>
      <c r="B2006" t="s">
        <v>2254</v>
      </c>
      <c r="C2006" t="s">
        <v>2226</v>
      </c>
      <c r="D2006" t="s">
        <v>2245</v>
      </c>
      <c r="E2006">
        <v>5.7364418899450103</v>
      </c>
      <c r="F2006" t="s">
        <v>2200</v>
      </c>
    </row>
    <row r="2007" spans="1:6" hidden="1" x14ac:dyDescent="0.25">
      <c r="A2007">
        <v>2010</v>
      </c>
      <c r="B2007" t="s">
        <v>2254</v>
      </c>
      <c r="C2007" t="s">
        <v>2226</v>
      </c>
      <c r="D2007" t="s">
        <v>2246</v>
      </c>
      <c r="E2007">
        <v>2.98395928159667</v>
      </c>
      <c r="F2007" t="s">
        <v>2200</v>
      </c>
    </row>
    <row r="2008" spans="1:6" hidden="1" x14ac:dyDescent="0.25">
      <c r="A2008">
        <v>2010</v>
      </c>
      <c r="B2008" t="s">
        <v>2254</v>
      </c>
      <c r="C2008" t="s">
        <v>2226</v>
      </c>
      <c r="D2008" t="s">
        <v>2247</v>
      </c>
      <c r="E2008">
        <v>2.4928492084438898</v>
      </c>
      <c r="F2008" t="s">
        <v>2200</v>
      </c>
    </row>
    <row r="2009" spans="1:6" hidden="1" x14ac:dyDescent="0.25">
      <c r="A2009">
        <v>2010</v>
      </c>
      <c r="B2009" t="s">
        <v>2254</v>
      </c>
      <c r="C2009" t="s">
        <v>2226</v>
      </c>
      <c r="D2009" t="s">
        <v>2248</v>
      </c>
      <c r="E2009">
        <v>12.047638050406199</v>
      </c>
      <c r="F2009" t="s">
        <v>2200</v>
      </c>
    </row>
    <row r="2010" spans="1:6" hidden="1" x14ac:dyDescent="0.25">
      <c r="A2010">
        <v>2010</v>
      </c>
      <c r="B2010" t="s">
        <v>2254</v>
      </c>
      <c r="C2010" t="s">
        <v>2227</v>
      </c>
      <c r="D2010" t="s">
        <v>2236</v>
      </c>
      <c r="E2010">
        <v>5.0760243156668601</v>
      </c>
      <c r="F2010" t="s">
        <v>2200</v>
      </c>
    </row>
    <row r="2011" spans="1:6" hidden="1" x14ac:dyDescent="0.25">
      <c r="A2011">
        <v>2010</v>
      </c>
      <c r="B2011" t="s">
        <v>2254</v>
      </c>
      <c r="C2011" t="s">
        <v>2227</v>
      </c>
      <c r="D2011" t="s">
        <v>2237</v>
      </c>
      <c r="E2011">
        <v>22.2664615673322</v>
      </c>
      <c r="F2011" t="s">
        <v>2200</v>
      </c>
    </row>
    <row r="2012" spans="1:6" hidden="1" x14ac:dyDescent="0.25">
      <c r="A2012">
        <v>2010</v>
      </c>
      <c r="B2012" t="s">
        <v>2254</v>
      </c>
      <c r="C2012" t="s">
        <v>2227</v>
      </c>
      <c r="D2012" t="s">
        <v>2238</v>
      </c>
      <c r="E2012">
        <v>3.8991766045141798</v>
      </c>
      <c r="F2012" t="s">
        <v>2200</v>
      </c>
    </row>
    <row r="2013" spans="1:6" hidden="1" x14ac:dyDescent="0.25">
      <c r="A2013">
        <v>2010</v>
      </c>
      <c r="B2013" t="s">
        <v>2254</v>
      </c>
      <c r="C2013" t="s">
        <v>2227</v>
      </c>
      <c r="D2013" t="s">
        <v>2250</v>
      </c>
      <c r="E2013">
        <v>0</v>
      </c>
      <c r="F2013" t="s">
        <v>2200</v>
      </c>
    </row>
    <row r="2014" spans="1:6" hidden="1" x14ac:dyDescent="0.25">
      <c r="A2014">
        <v>2010</v>
      </c>
      <c r="B2014" t="s">
        <v>2254</v>
      </c>
      <c r="C2014" t="s">
        <v>2227</v>
      </c>
      <c r="D2014" t="s">
        <v>2251</v>
      </c>
      <c r="E2014">
        <v>0</v>
      </c>
      <c r="F2014" t="s">
        <v>2200</v>
      </c>
    </row>
    <row r="2015" spans="1:6" hidden="1" x14ac:dyDescent="0.25">
      <c r="A2015">
        <v>2010</v>
      </c>
      <c r="B2015" t="s">
        <v>2254</v>
      </c>
      <c r="C2015" t="s">
        <v>2227</v>
      </c>
      <c r="D2015" t="s">
        <v>2239</v>
      </c>
      <c r="E2015">
        <v>5.6802891752244298</v>
      </c>
      <c r="F2015" t="s">
        <v>2200</v>
      </c>
    </row>
    <row r="2016" spans="1:6" hidden="1" x14ac:dyDescent="0.25">
      <c r="A2016">
        <v>2010</v>
      </c>
      <c r="B2016" t="s">
        <v>2254</v>
      </c>
      <c r="C2016" t="s">
        <v>2227</v>
      </c>
      <c r="D2016" t="s">
        <v>2240</v>
      </c>
      <c r="E2016">
        <v>4.08416010088572</v>
      </c>
      <c r="F2016" t="s">
        <v>2200</v>
      </c>
    </row>
    <row r="2017" spans="1:6" hidden="1" x14ac:dyDescent="0.25">
      <c r="A2017">
        <v>2010</v>
      </c>
      <c r="B2017" t="s">
        <v>2254</v>
      </c>
      <c r="C2017" t="s">
        <v>2227</v>
      </c>
      <c r="D2017" t="s">
        <v>2241</v>
      </c>
      <c r="E2017">
        <v>6.04252631679209</v>
      </c>
      <c r="F2017" t="s">
        <v>2200</v>
      </c>
    </row>
    <row r="2018" spans="1:6" hidden="1" x14ac:dyDescent="0.25">
      <c r="A2018">
        <v>2010</v>
      </c>
      <c r="B2018" t="s">
        <v>2254</v>
      </c>
      <c r="C2018" t="s">
        <v>2227</v>
      </c>
      <c r="D2018" t="s">
        <v>2242</v>
      </c>
      <c r="E2018" s="184">
        <v>4.1061513889641297E-3</v>
      </c>
      <c r="F2018" t="s">
        <v>2200</v>
      </c>
    </row>
    <row r="2019" spans="1:6" hidden="1" x14ac:dyDescent="0.25">
      <c r="A2019">
        <v>2010</v>
      </c>
      <c r="B2019" t="s">
        <v>2254</v>
      </c>
      <c r="C2019" t="s">
        <v>2227</v>
      </c>
      <c r="D2019" t="s">
        <v>2243</v>
      </c>
      <c r="E2019">
        <v>22.933729532625598</v>
      </c>
      <c r="F2019" t="s">
        <v>2200</v>
      </c>
    </row>
    <row r="2020" spans="1:6" hidden="1" x14ac:dyDescent="0.25">
      <c r="A2020">
        <v>2010</v>
      </c>
      <c r="B2020" t="s">
        <v>2254</v>
      </c>
      <c r="C2020" t="s">
        <v>2227</v>
      </c>
      <c r="D2020" t="s">
        <v>2244</v>
      </c>
      <c r="E2020">
        <v>6.5250000000000004</v>
      </c>
      <c r="F2020" t="s">
        <v>2200</v>
      </c>
    </row>
    <row r="2021" spans="1:6" hidden="1" x14ac:dyDescent="0.25">
      <c r="A2021">
        <v>2010</v>
      </c>
      <c r="B2021" t="s">
        <v>2254</v>
      </c>
      <c r="C2021" t="s">
        <v>2227</v>
      </c>
      <c r="D2021" t="s">
        <v>2245</v>
      </c>
      <c r="E2021">
        <v>4.6159834817425498</v>
      </c>
      <c r="F2021" t="s">
        <v>2200</v>
      </c>
    </row>
    <row r="2022" spans="1:6" hidden="1" x14ac:dyDescent="0.25">
      <c r="A2022">
        <v>2010</v>
      </c>
      <c r="B2022" t="s">
        <v>2254</v>
      </c>
      <c r="C2022" t="s">
        <v>2227</v>
      </c>
      <c r="D2022" t="s">
        <v>2246</v>
      </c>
      <c r="E2022">
        <v>2.88985528023517</v>
      </c>
      <c r="F2022" t="s">
        <v>2200</v>
      </c>
    </row>
    <row r="2023" spans="1:6" hidden="1" x14ac:dyDescent="0.25">
      <c r="A2023">
        <v>2010</v>
      </c>
      <c r="B2023" t="s">
        <v>2254</v>
      </c>
      <c r="C2023" t="s">
        <v>2227</v>
      </c>
      <c r="D2023" t="s">
        <v>2247</v>
      </c>
      <c r="E2023">
        <v>2.0673577046667999</v>
      </c>
      <c r="F2023" t="s">
        <v>2200</v>
      </c>
    </row>
    <row r="2024" spans="1:6" hidden="1" x14ac:dyDescent="0.25">
      <c r="A2024">
        <v>2010</v>
      </c>
      <c r="B2024" t="s">
        <v>2254</v>
      </c>
      <c r="C2024" t="s">
        <v>2227</v>
      </c>
      <c r="D2024" t="s">
        <v>2248</v>
      </c>
      <c r="E2024">
        <v>9.60446318872199</v>
      </c>
      <c r="F2024" t="s">
        <v>2200</v>
      </c>
    </row>
    <row r="2025" spans="1:6" hidden="1" x14ac:dyDescent="0.25">
      <c r="A2025">
        <v>2010</v>
      </c>
      <c r="B2025" t="s">
        <v>2254</v>
      </c>
      <c r="C2025" t="s">
        <v>2228</v>
      </c>
      <c r="D2025" t="s">
        <v>2236</v>
      </c>
      <c r="E2025">
        <v>3.12038007186796</v>
      </c>
      <c r="F2025" t="s">
        <v>2200</v>
      </c>
    </row>
    <row r="2026" spans="1:6" hidden="1" x14ac:dyDescent="0.25">
      <c r="A2026">
        <v>2010</v>
      </c>
      <c r="B2026" t="s">
        <v>2254</v>
      </c>
      <c r="C2026" t="s">
        <v>2228</v>
      </c>
      <c r="D2026" t="s">
        <v>2237</v>
      </c>
      <c r="E2026">
        <v>10.806966416827001</v>
      </c>
      <c r="F2026" t="s">
        <v>2200</v>
      </c>
    </row>
    <row r="2027" spans="1:6" hidden="1" x14ac:dyDescent="0.25">
      <c r="A2027">
        <v>2010</v>
      </c>
      <c r="B2027" t="s">
        <v>2254</v>
      </c>
      <c r="C2027" t="s">
        <v>2228</v>
      </c>
      <c r="D2027" t="s">
        <v>2238</v>
      </c>
      <c r="E2027">
        <v>3.6496214373526201</v>
      </c>
      <c r="F2027" t="s">
        <v>2200</v>
      </c>
    </row>
    <row r="2028" spans="1:6" hidden="1" x14ac:dyDescent="0.25">
      <c r="A2028">
        <v>2010</v>
      </c>
      <c r="B2028" t="s">
        <v>2254</v>
      </c>
      <c r="C2028" t="s">
        <v>2228</v>
      </c>
      <c r="D2028" t="s">
        <v>2250</v>
      </c>
      <c r="E2028">
        <v>8.8412567371318005</v>
      </c>
      <c r="F2028" t="s">
        <v>2200</v>
      </c>
    </row>
    <row r="2029" spans="1:6" hidden="1" x14ac:dyDescent="0.25">
      <c r="A2029">
        <v>2010</v>
      </c>
      <c r="B2029" t="s">
        <v>2254</v>
      </c>
      <c r="C2029" t="s">
        <v>2228</v>
      </c>
      <c r="D2029" t="s">
        <v>2251</v>
      </c>
      <c r="E2029">
        <v>0</v>
      </c>
      <c r="F2029" t="s">
        <v>2200</v>
      </c>
    </row>
    <row r="2030" spans="1:6" hidden="1" x14ac:dyDescent="0.25">
      <c r="A2030">
        <v>2010</v>
      </c>
      <c r="B2030" t="s">
        <v>2254</v>
      </c>
      <c r="C2030" t="s">
        <v>2228</v>
      </c>
      <c r="D2030" t="s">
        <v>2239</v>
      </c>
      <c r="E2030">
        <v>3.5173549288866801</v>
      </c>
      <c r="F2030" t="s">
        <v>2200</v>
      </c>
    </row>
    <row r="2031" spans="1:6" hidden="1" x14ac:dyDescent="0.25">
      <c r="A2031">
        <v>2010</v>
      </c>
      <c r="B2031" t="s">
        <v>2254</v>
      </c>
      <c r="C2031" t="s">
        <v>2228</v>
      </c>
      <c r="D2031" t="s">
        <v>2240</v>
      </c>
      <c r="E2031">
        <v>3.3234956340093702</v>
      </c>
      <c r="F2031" t="s">
        <v>2200</v>
      </c>
    </row>
    <row r="2032" spans="1:6" hidden="1" x14ac:dyDescent="0.25">
      <c r="A2032">
        <v>2010</v>
      </c>
      <c r="B2032" t="s">
        <v>2254</v>
      </c>
      <c r="C2032" t="s">
        <v>2228</v>
      </c>
      <c r="D2032" t="s">
        <v>2241</v>
      </c>
      <c r="E2032">
        <v>3.5967000297339302</v>
      </c>
      <c r="F2032" t="s">
        <v>2200</v>
      </c>
    </row>
    <row r="2033" spans="1:6" hidden="1" x14ac:dyDescent="0.25">
      <c r="A2033">
        <v>2010</v>
      </c>
      <c r="B2033" t="s">
        <v>2254</v>
      </c>
      <c r="C2033" t="s">
        <v>2228</v>
      </c>
      <c r="D2033" t="s">
        <v>2242</v>
      </c>
      <c r="E2033" s="184">
        <v>2.5317600945144901E-3</v>
      </c>
      <c r="F2033" t="s">
        <v>2200</v>
      </c>
    </row>
    <row r="2034" spans="1:6" hidden="1" x14ac:dyDescent="0.25">
      <c r="A2034">
        <v>2010</v>
      </c>
      <c r="B2034" t="s">
        <v>2254</v>
      </c>
      <c r="C2034" t="s">
        <v>2228</v>
      </c>
      <c r="D2034" t="s">
        <v>2243</v>
      </c>
      <c r="E2034">
        <v>18.703483670047401</v>
      </c>
      <c r="F2034" t="s">
        <v>2200</v>
      </c>
    </row>
    <row r="2035" spans="1:6" hidden="1" x14ac:dyDescent="0.25">
      <c r="A2035">
        <v>2010</v>
      </c>
      <c r="B2035" t="s">
        <v>2254</v>
      </c>
      <c r="C2035" t="s">
        <v>2228</v>
      </c>
      <c r="D2035" t="s">
        <v>2244</v>
      </c>
      <c r="E2035">
        <v>6.5250000000000004</v>
      </c>
      <c r="F2035" t="s">
        <v>2200</v>
      </c>
    </row>
    <row r="2036" spans="1:6" hidden="1" x14ac:dyDescent="0.25">
      <c r="A2036">
        <v>2010</v>
      </c>
      <c r="B2036" t="s">
        <v>2254</v>
      </c>
      <c r="C2036" t="s">
        <v>2228</v>
      </c>
      <c r="D2036" t="s">
        <v>2245</v>
      </c>
      <c r="E2036">
        <v>4.7472060313136</v>
      </c>
      <c r="F2036" t="s">
        <v>2200</v>
      </c>
    </row>
    <row r="2037" spans="1:6" hidden="1" x14ac:dyDescent="0.25">
      <c r="A2037">
        <v>2010</v>
      </c>
      <c r="B2037" t="s">
        <v>2254</v>
      </c>
      <c r="C2037" t="s">
        <v>2228</v>
      </c>
      <c r="D2037" t="s">
        <v>2246</v>
      </c>
      <c r="E2037">
        <v>3.0031622662300999</v>
      </c>
      <c r="F2037" t="s">
        <v>2200</v>
      </c>
    </row>
    <row r="2038" spans="1:6" hidden="1" x14ac:dyDescent="0.25">
      <c r="A2038">
        <v>2010</v>
      </c>
      <c r="B2038" t="s">
        <v>2254</v>
      </c>
      <c r="C2038" t="s">
        <v>2228</v>
      </c>
      <c r="D2038" t="s">
        <v>2247</v>
      </c>
      <c r="E2038">
        <v>1.70302426238783</v>
      </c>
      <c r="F2038" t="s">
        <v>2200</v>
      </c>
    </row>
    <row r="2039" spans="1:6" hidden="1" x14ac:dyDescent="0.25">
      <c r="A2039">
        <v>2010</v>
      </c>
      <c r="B2039" t="s">
        <v>2254</v>
      </c>
      <c r="C2039" t="s">
        <v>2228</v>
      </c>
      <c r="D2039" t="s">
        <v>2248</v>
      </c>
      <c r="E2039">
        <v>4.6623787995582999</v>
      </c>
      <c r="F2039" t="s">
        <v>2200</v>
      </c>
    </row>
    <row r="2040" spans="1:6" hidden="1" x14ac:dyDescent="0.25">
      <c r="A2040">
        <v>2010</v>
      </c>
      <c r="B2040" t="s">
        <v>2254</v>
      </c>
      <c r="C2040" t="s">
        <v>2229</v>
      </c>
      <c r="D2040" t="s">
        <v>2236</v>
      </c>
      <c r="E2040">
        <v>3.5567744431568999</v>
      </c>
      <c r="F2040" t="s">
        <v>2200</v>
      </c>
    </row>
    <row r="2041" spans="1:6" hidden="1" x14ac:dyDescent="0.25">
      <c r="A2041">
        <v>2010</v>
      </c>
      <c r="B2041" t="s">
        <v>2254</v>
      </c>
      <c r="C2041" t="s">
        <v>2229</v>
      </c>
      <c r="D2041" t="s">
        <v>2237</v>
      </c>
      <c r="E2041">
        <v>14.4918271990361</v>
      </c>
      <c r="F2041" t="s">
        <v>2200</v>
      </c>
    </row>
    <row r="2042" spans="1:6" hidden="1" x14ac:dyDescent="0.25">
      <c r="A2042">
        <v>2010</v>
      </c>
      <c r="B2042" t="s">
        <v>2254</v>
      </c>
      <c r="C2042" t="s">
        <v>2229</v>
      </c>
      <c r="D2042" t="s">
        <v>2238</v>
      </c>
      <c r="E2042">
        <v>3.66989316833028</v>
      </c>
      <c r="F2042" t="s">
        <v>2200</v>
      </c>
    </row>
    <row r="2043" spans="1:6" hidden="1" x14ac:dyDescent="0.25">
      <c r="A2043">
        <v>2010</v>
      </c>
      <c r="B2043" t="s">
        <v>2254</v>
      </c>
      <c r="C2043" t="s">
        <v>2229</v>
      </c>
      <c r="D2043" t="s">
        <v>2250</v>
      </c>
      <c r="E2043">
        <v>0</v>
      </c>
      <c r="F2043" t="s">
        <v>2200</v>
      </c>
    </row>
    <row r="2044" spans="1:6" hidden="1" x14ac:dyDescent="0.25">
      <c r="A2044">
        <v>2010</v>
      </c>
      <c r="B2044" t="s">
        <v>2254</v>
      </c>
      <c r="C2044" t="s">
        <v>2229</v>
      </c>
      <c r="D2044" t="s">
        <v>2251</v>
      </c>
      <c r="E2044">
        <v>11.238305789769999</v>
      </c>
      <c r="F2044" t="s">
        <v>2200</v>
      </c>
    </row>
    <row r="2045" spans="1:6" hidden="1" x14ac:dyDescent="0.25">
      <c r="A2045">
        <v>2010</v>
      </c>
      <c r="B2045" t="s">
        <v>2254</v>
      </c>
      <c r="C2045" t="s">
        <v>2229</v>
      </c>
      <c r="D2045" t="s">
        <v>2239</v>
      </c>
      <c r="E2045">
        <v>6.54689926391009</v>
      </c>
      <c r="F2045" t="s">
        <v>2200</v>
      </c>
    </row>
    <row r="2046" spans="1:6" hidden="1" x14ac:dyDescent="0.25">
      <c r="A2046">
        <v>2010</v>
      </c>
      <c r="B2046" t="s">
        <v>2254</v>
      </c>
      <c r="C2046" t="s">
        <v>2229</v>
      </c>
      <c r="D2046" t="s">
        <v>2240</v>
      </c>
      <c r="E2046">
        <v>3.6352310601484401</v>
      </c>
      <c r="F2046" t="s">
        <v>2200</v>
      </c>
    </row>
    <row r="2047" spans="1:6" hidden="1" x14ac:dyDescent="0.25">
      <c r="A2047">
        <v>2010</v>
      </c>
      <c r="B2047" t="s">
        <v>2254</v>
      </c>
      <c r="C2047" t="s">
        <v>2229</v>
      </c>
      <c r="D2047" t="s">
        <v>2241</v>
      </c>
      <c r="E2047">
        <v>3.9016881283826699</v>
      </c>
      <c r="F2047" t="s">
        <v>2200</v>
      </c>
    </row>
    <row r="2048" spans="1:6" hidden="1" x14ac:dyDescent="0.25">
      <c r="A2048">
        <v>2010</v>
      </c>
      <c r="B2048" t="s">
        <v>2254</v>
      </c>
      <c r="C2048" t="s">
        <v>2229</v>
      </c>
      <c r="D2048" t="s">
        <v>2242</v>
      </c>
      <c r="E2048" s="184">
        <v>4.4840134529699604E-3</v>
      </c>
      <c r="F2048" t="s">
        <v>2200</v>
      </c>
    </row>
    <row r="2049" spans="1:6" hidden="1" x14ac:dyDescent="0.25">
      <c r="A2049">
        <v>2010</v>
      </c>
      <c r="B2049" t="s">
        <v>2254</v>
      </c>
      <c r="C2049" t="s">
        <v>2229</v>
      </c>
      <c r="D2049" t="s">
        <v>2243</v>
      </c>
      <c r="E2049">
        <v>20.647690196287201</v>
      </c>
      <c r="F2049" t="s">
        <v>2200</v>
      </c>
    </row>
    <row r="2050" spans="1:6" hidden="1" x14ac:dyDescent="0.25">
      <c r="A2050">
        <v>2010</v>
      </c>
      <c r="B2050" t="s">
        <v>2254</v>
      </c>
      <c r="C2050" t="s">
        <v>2229</v>
      </c>
      <c r="D2050" t="s">
        <v>2244</v>
      </c>
      <c r="E2050">
        <v>6.5250000000000004</v>
      </c>
      <c r="F2050" t="s">
        <v>2200</v>
      </c>
    </row>
    <row r="2051" spans="1:6" hidden="1" x14ac:dyDescent="0.25">
      <c r="A2051">
        <v>2010</v>
      </c>
      <c r="B2051" t="s">
        <v>2254</v>
      </c>
      <c r="C2051" t="s">
        <v>2229</v>
      </c>
      <c r="D2051" t="s">
        <v>2245</v>
      </c>
      <c r="E2051">
        <v>5.2696993168737496</v>
      </c>
      <c r="F2051" t="s">
        <v>2200</v>
      </c>
    </row>
    <row r="2052" spans="1:6" hidden="1" x14ac:dyDescent="0.25">
      <c r="A2052">
        <v>2010</v>
      </c>
      <c r="B2052" t="s">
        <v>2254</v>
      </c>
      <c r="C2052" t="s">
        <v>2229</v>
      </c>
      <c r="D2052" t="s">
        <v>2246</v>
      </c>
      <c r="E2052">
        <v>2.8535445048662398</v>
      </c>
      <c r="F2052" t="s">
        <v>2200</v>
      </c>
    </row>
    <row r="2053" spans="1:6" hidden="1" x14ac:dyDescent="0.25">
      <c r="A2053">
        <v>2010</v>
      </c>
      <c r="B2053" t="s">
        <v>2254</v>
      </c>
      <c r="C2053" t="s">
        <v>2229</v>
      </c>
      <c r="D2053" t="s">
        <v>2247</v>
      </c>
      <c r="E2053">
        <v>2.4207777547641598</v>
      </c>
      <c r="F2053" t="s">
        <v>2200</v>
      </c>
    </row>
    <row r="2054" spans="1:6" hidden="1" x14ac:dyDescent="0.25">
      <c r="A2054">
        <v>2010</v>
      </c>
      <c r="B2054" t="s">
        <v>2254</v>
      </c>
      <c r="C2054" t="s">
        <v>2229</v>
      </c>
      <c r="D2054" t="s">
        <v>2248</v>
      </c>
      <c r="E2054">
        <v>11.1501452627184</v>
      </c>
      <c r="F2054" t="s">
        <v>2200</v>
      </c>
    </row>
    <row r="2055" spans="1:6" hidden="1" x14ac:dyDescent="0.25">
      <c r="A2055">
        <v>2010</v>
      </c>
      <c r="B2055" t="s">
        <v>2254</v>
      </c>
      <c r="C2055" t="s">
        <v>2230</v>
      </c>
      <c r="D2055" t="s">
        <v>2236</v>
      </c>
      <c r="E2055">
        <v>3.0843403308716399</v>
      </c>
      <c r="F2055" t="s">
        <v>2200</v>
      </c>
    </row>
    <row r="2056" spans="1:6" hidden="1" x14ac:dyDescent="0.25">
      <c r="A2056">
        <v>2010</v>
      </c>
      <c r="B2056" t="s">
        <v>2254</v>
      </c>
      <c r="C2056" t="s">
        <v>2230</v>
      </c>
      <c r="D2056" t="s">
        <v>2237</v>
      </c>
      <c r="E2056">
        <v>16.912350534495999</v>
      </c>
      <c r="F2056" t="s">
        <v>2200</v>
      </c>
    </row>
    <row r="2057" spans="1:6" hidden="1" x14ac:dyDescent="0.25">
      <c r="A2057">
        <v>2010</v>
      </c>
      <c r="B2057" t="s">
        <v>2254</v>
      </c>
      <c r="C2057" t="s">
        <v>2230</v>
      </c>
      <c r="D2057" t="s">
        <v>2238</v>
      </c>
      <c r="E2057">
        <v>3.6253669122302399</v>
      </c>
      <c r="F2057" t="s">
        <v>2200</v>
      </c>
    </row>
    <row r="2058" spans="1:6" hidden="1" x14ac:dyDescent="0.25">
      <c r="A2058">
        <v>2010</v>
      </c>
      <c r="B2058" t="s">
        <v>2254</v>
      </c>
      <c r="C2058" t="s">
        <v>2230</v>
      </c>
      <c r="D2058" t="s">
        <v>2250</v>
      </c>
      <c r="E2058">
        <v>6.7959098803870699</v>
      </c>
      <c r="F2058" t="s">
        <v>2200</v>
      </c>
    </row>
    <row r="2059" spans="1:6" hidden="1" x14ac:dyDescent="0.25">
      <c r="A2059">
        <v>2010</v>
      </c>
      <c r="B2059" t="s">
        <v>2254</v>
      </c>
      <c r="C2059" t="s">
        <v>2230</v>
      </c>
      <c r="D2059" t="s">
        <v>2251</v>
      </c>
      <c r="E2059">
        <v>0</v>
      </c>
      <c r="F2059" t="s">
        <v>2200</v>
      </c>
    </row>
    <row r="2060" spans="1:6" hidden="1" x14ac:dyDescent="0.25">
      <c r="A2060">
        <v>2010</v>
      </c>
      <c r="B2060" t="s">
        <v>2254</v>
      </c>
      <c r="C2060" t="s">
        <v>2230</v>
      </c>
      <c r="D2060" t="s">
        <v>2239</v>
      </c>
      <c r="E2060">
        <v>2.83090476377886</v>
      </c>
      <c r="F2060" t="s">
        <v>2200</v>
      </c>
    </row>
    <row r="2061" spans="1:6" hidden="1" x14ac:dyDescent="0.25">
      <c r="A2061">
        <v>2010</v>
      </c>
      <c r="B2061" t="s">
        <v>2254</v>
      </c>
      <c r="C2061" t="s">
        <v>2230</v>
      </c>
      <c r="D2061" t="s">
        <v>2240</v>
      </c>
      <c r="E2061">
        <v>2.7545950986829499</v>
      </c>
      <c r="F2061" t="s">
        <v>2200</v>
      </c>
    </row>
    <row r="2062" spans="1:6" hidden="1" x14ac:dyDescent="0.25">
      <c r="A2062">
        <v>2010</v>
      </c>
      <c r="B2062" t="s">
        <v>2254</v>
      </c>
      <c r="C2062" t="s">
        <v>2230</v>
      </c>
      <c r="D2062" t="s">
        <v>2241</v>
      </c>
      <c r="E2062">
        <v>3.4882101388150399</v>
      </c>
      <c r="F2062" t="s">
        <v>2200</v>
      </c>
    </row>
    <row r="2063" spans="1:6" hidden="1" x14ac:dyDescent="0.25">
      <c r="A2063">
        <v>2010</v>
      </c>
      <c r="B2063" t="s">
        <v>2254</v>
      </c>
      <c r="C2063" t="s">
        <v>2230</v>
      </c>
      <c r="D2063" t="s">
        <v>2242</v>
      </c>
      <c r="E2063">
        <v>0.16142258534909701</v>
      </c>
      <c r="F2063" t="s">
        <v>2200</v>
      </c>
    </row>
    <row r="2064" spans="1:6" hidden="1" x14ac:dyDescent="0.25">
      <c r="A2064">
        <v>2010</v>
      </c>
      <c r="B2064" t="s">
        <v>2254</v>
      </c>
      <c r="C2064" t="s">
        <v>2230</v>
      </c>
      <c r="D2064" t="s">
        <v>2243</v>
      </c>
      <c r="E2064">
        <v>17.980433020003101</v>
      </c>
      <c r="F2064" t="s">
        <v>2200</v>
      </c>
    </row>
    <row r="2065" spans="1:6" hidden="1" x14ac:dyDescent="0.25">
      <c r="A2065">
        <v>2010</v>
      </c>
      <c r="B2065" t="s">
        <v>2254</v>
      </c>
      <c r="C2065" t="s">
        <v>2230</v>
      </c>
      <c r="D2065" t="s">
        <v>2244</v>
      </c>
      <c r="E2065">
        <v>6.5250000000000004</v>
      </c>
      <c r="F2065" t="s">
        <v>2200</v>
      </c>
    </row>
    <row r="2066" spans="1:6" hidden="1" x14ac:dyDescent="0.25">
      <c r="A2066">
        <v>2010</v>
      </c>
      <c r="B2066" t="s">
        <v>2254</v>
      </c>
      <c r="C2066" t="s">
        <v>2230</v>
      </c>
      <c r="D2066" t="s">
        <v>2245</v>
      </c>
      <c r="E2066">
        <v>3.7903594395339901</v>
      </c>
      <c r="F2066" t="s">
        <v>2200</v>
      </c>
    </row>
    <row r="2067" spans="1:6" hidden="1" x14ac:dyDescent="0.25">
      <c r="A2067">
        <v>2010</v>
      </c>
      <c r="B2067" t="s">
        <v>2254</v>
      </c>
      <c r="C2067" t="s">
        <v>2230</v>
      </c>
      <c r="D2067" t="s">
        <v>2246</v>
      </c>
      <c r="E2067">
        <v>1.9463607719129701</v>
      </c>
      <c r="F2067" t="s">
        <v>2200</v>
      </c>
    </row>
    <row r="2068" spans="1:6" hidden="1" x14ac:dyDescent="0.25">
      <c r="A2068">
        <v>2010</v>
      </c>
      <c r="B2068" t="s">
        <v>2254</v>
      </c>
      <c r="C2068" t="s">
        <v>2230</v>
      </c>
      <c r="D2068" t="s">
        <v>2247</v>
      </c>
      <c r="E2068">
        <v>1.7451986103199699</v>
      </c>
      <c r="F2068" t="s">
        <v>2200</v>
      </c>
    </row>
    <row r="2069" spans="1:6" hidden="1" x14ac:dyDescent="0.25">
      <c r="A2069">
        <v>2010</v>
      </c>
      <c r="B2069" t="s">
        <v>2254</v>
      </c>
      <c r="C2069" t="s">
        <v>2230</v>
      </c>
      <c r="D2069" t="s">
        <v>2248</v>
      </c>
      <c r="E2069">
        <v>3.7265714500540699</v>
      </c>
      <c r="F2069" t="s">
        <v>2200</v>
      </c>
    </row>
    <row r="2070" spans="1:6" hidden="1" x14ac:dyDescent="0.25">
      <c r="A2070">
        <v>2010</v>
      </c>
      <c r="B2070" t="s">
        <v>2254</v>
      </c>
      <c r="C2070" t="s">
        <v>2231</v>
      </c>
      <c r="D2070" t="s">
        <v>2236</v>
      </c>
      <c r="E2070">
        <v>3.5955448560777401</v>
      </c>
      <c r="F2070" t="s">
        <v>2200</v>
      </c>
    </row>
    <row r="2071" spans="1:6" hidden="1" x14ac:dyDescent="0.25">
      <c r="A2071">
        <v>2010</v>
      </c>
      <c r="B2071" t="s">
        <v>2254</v>
      </c>
      <c r="C2071" t="s">
        <v>2231</v>
      </c>
      <c r="D2071" t="s">
        <v>2237</v>
      </c>
      <c r="E2071">
        <v>14.1551037795087</v>
      </c>
      <c r="F2071" t="s">
        <v>2200</v>
      </c>
    </row>
    <row r="2072" spans="1:6" hidden="1" x14ac:dyDescent="0.25">
      <c r="A2072">
        <v>2010</v>
      </c>
      <c r="B2072" t="s">
        <v>2254</v>
      </c>
      <c r="C2072" t="s">
        <v>2231</v>
      </c>
      <c r="D2072" t="s">
        <v>2238</v>
      </c>
      <c r="E2072">
        <v>4.3227005631487403</v>
      </c>
      <c r="F2072" t="s">
        <v>2200</v>
      </c>
    </row>
    <row r="2073" spans="1:6" hidden="1" x14ac:dyDescent="0.25">
      <c r="A2073">
        <v>2010</v>
      </c>
      <c r="B2073" t="s">
        <v>2254</v>
      </c>
      <c r="C2073" t="s">
        <v>2231</v>
      </c>
      <c r="D2073" t="s">
        <v>2250</v>
      </c>
      <c r="E2073">
        <v>7.4360709405163101</v>
      </c>
      <c r="F2073" t="s">
        <v>2200</v>
      </c>
    </row>
    <row r="2074" spans="1:6" hidden="1" x14ac:dyDescent="0.25">
      <c r="A2074">
        <v>2010</v>
      </c>
      <c r="B2074" t="s">
        <v>2254</v>
      </c>
      <c r="C2074" t="s">
        <v>2231</v>
      </c>
      <c r="D2074" t="s">
        <v>2251</v>
      </c>
      <c r="E2074">
        <v>9.14044072491515</v>
      </c>
      <c r="F2074" t="s">
        <v>2200</v>
      </c>
    </row>
    <row r="2075" spans="1:6" hidden="1" x14ac:dyDescent="0.25">
      <c r="A2075">
        <v>2010</v>
      </c>
      <c r="B2075" t="s">
        <v>2254</v>
      </c>
      <c r="C2075" t="s">
        <v>2231</v>
      </c>
      <c r="D2075" t="s">
        <v>2239</v>
      </c>
      <c r="E2075">
        <v>1.8783220197135999</v>
      </c>
      <c r="F2075" t="s">
        <v>2200</v>
      </c>
    </row>
    <row r="2076" spans="1:6" hidden="1" x14ac:dyDescent="0.25">
      <c r="A2076">
        <v>2010</v>
      </c>
      <c r="B2076" t="s">
        <v>2254</v>
      </c>
      <c r="C2076" t="s">
        <v>2231</v>
      </c>
      <c r="D2076" t="s">
        <v>2240</v>
      </c>
      <c r="E2076">
        <v>2.7545950986829499</v>
      </c>
      <c r="F2076" t="s">
        <v>2200</v>
      </c>
    </row>
    <row r="2077" spans="1:6" hidden="1" x14ac:dyDescent="0.25">
      <c r="A2077">
        <v>2010</v>
      </c>
      <c r="B2077" t="s">
        <v>2254</v>
      </c>
      <c r="C2077" t="s">
        <v>2231</v>
      </c>
      <c r="D2077" t="s">
        <v>2241</v>
      </c>
      <c r="E2077">
        <v>4.32807793520307</v>
      </c>
      <c r="F2077" t="s">
        <v>2200</v>
      </c>
    </row>
    <row r="2078" spans="1:6" hidden="1" x14ac:dyDescent="0.25">
      <c r="A2078">
        <v>2010</v>
      </c>
      <c r="B2078" t="s">
        <v>2254</v>
      </c>
      <c r="C2078" t="s">
        <v>2231</v>
      </c>
      <c r="D2078" t="s">
        <v>2242</v>
      </c>
      <c r="E2078">
        <v>0.16142258534909701</v>
      </c>
      <c r="F2078" t="s">
        <v>2200</v>
      </c>
    </row>
    <row r="2079" spans="1:6" hidden="1" x14ac:dyDescent="0.25">
      <c r="A2079">
        <v>2010</v>
      </c>
      <c r="B2079" t="s">
        <v>2254</v>
      </c>
      <c r="C2079" t="s">
        <v>2231</v>
      </c>
      <c r="D2079" t="s">
        <v>2243</v>
      </c>
      <c r="E2079">
        <v>24.2758603547226</v>
      </c>
      <c r="F2079" t="s">
        <v>2200</v>
      </c>
    </row>
    <row r="2080" spans="1:6" hidden="1" x14ac:dyDescent="0.25">
      <c r="A2080">
        <v>2010</v>
      </c>
      <c r="B2080" t="s">
        <v>2254</v>
      </c>
      <c r="C2080" t="s">
        <v>2231</v>
      </c>
      <c r="D2080" t="s">
        <v>2244</v>
      </c>
      <c r="E2080">
        <v>6.5250000000000004</v>
      </c>
      <c r="F2080" t="s">
        <v>2200</v>
      </c>
    </row>
    <row r="2081" spans="1:6" hidden="1" x14ac:dyDescent="0.25">
      <c r="A2081">
        <v>2010</v>
      </c>
      <c r="B2081" t="s">
        <v>2254</v>
      </c>
      <c r="C2081" t="s">
        <v>2231</v>
      </c>
      <c r="D2081" t="s">
        <v>2245</v>
      </c>
      <c r="E2081">
        <v>1.8783220197135999</v>
      </c>
      <c r="F2081" t="s">
        <v>2200</v>
      </c>
    </row>
    <row r="2082" spans="1:6" hidden="1" x14ac:dyDescent="0.25">
      <c r="A2082">
        <v>2010</v>
      </c>
      <c r="B2082" t="s">
        <v>2254</v>
      </c>
      <c r="C2082" t="s">
        <v>2231</v>
      </c>
      <c r="D2082" t="s">
        <v>2246</v>
      </c>
      <c r="E2082">
        <v>1.9463607719129701</v>
      </c>
      <c r="F2082" t="s">
        <v>2200</v>
      </c>
    </row>
    <row r="2083" spans="1:6" hidden="1" x14ac:dyDescent="0.25">
      <c r="A2083">
        <v>2010</v>
      </c>
      <c r="B2083" t="s">
        <v>2254</v>
      </c>
      <c r="C2083" t="s">
        <v>2231</v>
      </c>
      <c r="D2083" t="s">
        <v>2247</v>
      </c>
      <c r="E2083">
        <v>1.7451986103199699</v>
      </c>
      <c r="F2083" t="s">
        <v>2200</v>
      </c>
    </row>
    <row r="2084" spans="1:6" hidden="1" x14ac:dyDescent="0.25">
      <c r="A2084">
        <v>2010</v>
      </c>
      <c r="B2084" t="s">
        <v>2254</v>
      </c>
      <c r="C2084" t="s">
        <v>2231</v>
      </c>
      <c r="D2084" t="s">
        <v>2248</v>
      </c>
      <c r="E2084">
        <v>3.6249116607773799</v>
      </c>
      <c r="F2084" t="s">
        <v>2200</v>
      </c>
    </row>
    <row r="2085" spans="1:6" hidden="1" x14ac:dyDescent="0.25">
      <c r="A2085">
        <v>2010</v>
      </c>
      <c r="B2085" t="s">
        <v>2254</v>
      </c>
      <c r="C2085" t="s">
        <v>2232</v>
      </c>
      <c r="D2085" t="s">
        <v>2236</v>
      </c>
      <c r="E2085">
        <v>5.1021149070632301</v>
      </c>
      <c r="F2085" t="s">
        <v>2200</v>
      </c>
    </row>
    <row r="2086" spans="1:6" hidden="1" x14ac:dyDescent="0.25">
      <c r="A2086">
        <v>2010</v>
      </c>
      <c r="B2086" t="s">
        <v>2254</v>
      </c>
      <c r="C2086" t="s">
        <v>2232</v>
      </c>
      <c r="D2086" t="s">
        <v>2237</v>
      </c>
      <c r="E2086">
        <v>13.2819931044064</v>
      </c>
      <c r="F2086" t="s">
        <v>2200</v>
      </c>
    </row>
    <row r="2087" spans="1:6" hidden="1" x14ac:dyDescent="0.25">
      <c r="A2087">
        <v>2010</v>
      </c>
      <c r="B2087" t="s">
        <v>2254</v>
      </c>
      <c r="C2087" t="s">
        <v>2232</v>
      </c>
      <c r="D2087" t="s">
        <v>2238</v>
      </c>
      <c r="E2087">
        <v>3.78504741610291</v>
      </c>
      <c r="F2087" t="s">
        <v>2200</v>
      </c>
    </row>
    <row r="2088" spans="1:6" hidden="1" x14ac:dyDescent="0.25">
      <c r="A2088">
        <v>2010</v>
      </c>
      <c r="B2088" t="s">
        <v>2254</v>
      </c>
      <c r="C2088" t="s">
        <v>2232</v>
      </c>
      <c r="D2088" t="s">
        <v>2250</v>
      </c>
      <c r="E2088">
        <v>13.3797385305473</v>
      </c>
      <c r="F2088" t="s">
        <v>2200</v>
      </c>
    </row>
    <row r="2089" spans="1:6" hidden="1" x14ac:dyDescent="0.25">
      <c r="A2089">
        <v>2010</v>
      </c>
      <c r="B2089" t="s">
        <v>2254</v>
      </c>
      <c r="C2089" t="s">
        <v>2232</v>
      </c>
      <c r="D2089" t="s">
        <v>2251</v>
      </c>
      <c r="E2089">
        <v>0</v>
      </c>
      <c r="F2089" t="s">
        <v>2200</v>
      </c>
    </row>
    <row r="2090" spans="1:6" hidden="1" x14ac:dyDescent="0.25">
      <c r="A2090">
        <v>2010</v>
      </c>
      <c r="B2090" t="s">
        <v>2254</v>
      </c>
      <c r="C2090" t="s">
        <v>2232</v>
      </c>
      <c r="D2090" t="s">
        <v>2239</v>
      </c>
      <c r="E2090">
        <v>7.3846869000241702</v>
      </c>
      <c r="F2090" t="s">
        <v>2200</v>
      </c>
    </row>
    <row r="2091" spans="1:6" hidden="1" x14ac:dyDescent="0.25">
      <c r="A2091">
        <v>2010</v>
      </c>
      <c r="B2091" t="s">
        <v>2254</v>
      </c>
      <c r="C2091" t="s">
        <v>2232</v>
      </c>
      <c r="D2091" t="s">
        <v>2240</v>
      </c>
      <c r="E2091">
        <v>4.08416010088572</v>
      </c>
      <c r="F2091" t="s">
        <v>2200</v>
      </c>
    </row>
    <row r="2092" spans="1:6" hidden="1" x14ac:dyDescent="0.25">
      <c r="A2092">
        <v>2010</v>
      </c>
      <c r="B2092" t="s">
        <v>2254</v>
      </c>
      <c r="C2092" t="s">
        <v>2232</v>
      </c>
      <c r="D2092" t="s">
        <v>2241</v>
      </c>
      <c r="E2092">
        <v>6.5133351451588704</v>
      </c>
      <c r="F2092" t="s">
        <v>2200</v>
      </c>
    </row>
    <row r="2093" spans="1:6" hidden="1" x14ac:dyDescent="0.25">
      <c r="A2093">
        <v>2010</v>
      </c>
      <c r="B2093" t="s">
        <v>2254</v>
      </c>
      <c r="C2093" t="s">
        <v>2232</v>
      </c>
      <c r="D2093" t="s">
        <v>2242</v>
      </c>
      <c r="E2093" s="184">
        <v>2.7553688301156301E-3</v>
      </c>
      <c r="F2093" t="s">
        <v>2200</v>
      </c>
    </row>
    <row r="2094" spans="1:6" hidden="1" x14ac:dyDescent="0.25">
      <c r="A2094">
        <v>2010</v>
      </c>
      <c r="B2094" t="s">
        <v>2254</v>
      </c>
      <c r="C2094" t="s">
        <v>2232</v>
      </c>
      <c r="D2094" t="s">
        <v>2243</v>
      </c>
      <c r="E2094">
        <v>20.745510414801601</v>
      </c>
      <c r="F2094" t="s">
        <v>2200</v>
      </c>
    </row>
    <row r="2095" spans="1:6" hidden="1" x14ac:dyDescent="0.25">
      <c r="A2095">
        <v>2010</v>
      </c>
      <c r="B2095" t="s">
        <v>2254</v>
      </c>
      <c r="C2095" t="s">
        <v>2232</v>
      </c>
      <c r="D2095" t="s">
        <v>2244</v>
      </c>
      <c r="E2095">
        <v>6.5250000000000004</v>
      </c>
      <c r="F2095" t="s">
        <v>2200</v>
      </c>
    </row>
    <row r="2096" spans="1:6" hidden="1" x14ac:dyDescent="0.25">
      <c r="A2096">
        <v>2010</v>
      </c>
      <c r="B2096" t="s">
        <v>2254</v>
      </c>
      <c r="C2096" t="s">
        <v>2232</v>
      </c>
      <c r="D2096" t="s">
        <v>2245</v>
      </c>
      <c r="E2096">
        <v>5.96444173469812</v>
      </c>
      <c r="F2096" t="s">
        <v>2200</v>
      </c>
    </row>
    <row r="2097" spans="1:6" hidden="1" x14ac:dyDescent="0.25">
      <c r="A2097">
        <v>2010</v>
      </c>
      <c r="B2097" t="s">
        <v>2254</v>
      </c>
      <c r="C2097" t="s">
        <v>2232</v>
      </c>
      <c r="D2097" t="s">
        <v>2246</v>
      </c>
      <c r="E2097">
        <v>2.84580653599274</v>
      </c>
      <c r="F2097" t="s">
        <v>2200</v>
      </c>
    </row>
    <row r="2098" spans="1:6" hidden="1" x14ac:dyDescent="0.25">
      <c r="A2098">
        <v>2010</v>
      </c>
      <c r="B2098" t="s">
        <v>2254</v>
      </c>
      <c r="C2098" t="s">
        <v>2232</v>
      </c>
      <c r="D2098" t="s">
        <v>2247</v>
      </c>
      <c r="E2098">
        <v>2.0193099754829502</v>
      </c>
      <c r="F2098" t="s">
        <v>2200</v>
      </c>
    </row>
    <row r="2099" spans="1:6" hidden="1" x14ac:dyDescent="0.25">
      <c r="A2099">
        <v>2010</v>
      </c>
      <c r="B2099" t="s">
        <v>2254</v>
      </c>
      <c r="C2099" t="s">
        <v>2232</v>
      </c>
      <c r="D2099" t="s">
        <v>2248</v>
      </c>
      <c r="E2099">
        <v>12.5408563600033</v>
      </c>
      <c r="F2099" t="s">
        <v>2200</v>
      </c>
    </row>
    <row r="2100" spans="1:6" hidden="1" x14ac:dyDescent="0.25">
      <c r="A2100">
        <v>2010</v>
      </c>
      <c r="B2100" t="s">
        <v>2254</v>
      </c>
      <c r="C2100" t="s">
        <v>2233</v>
      </c>
      <c r="D2100" t="s">
        <v>2236</v>
      </c>
      <c r="E2100">
        <v>3.1184478023192002</v>
      </c>
      <c r="F2100" t="s">
        <v>2200</v>
      </c>
    </row>
    <row r="2101" spans="1:6" hidden="1" x14ac:dyDescent="0.25">
      <c r="A2101">
        <v>2010</v>
      </c>
      <c r="B2101" t="s">
        <v>2254</v>
      </c>
      <c r="C2101" t="s">
        <v>2233</v>
      </c>
      <c r="D2101" t="s">
        <v>2237</v>
      </c>
      <c r="E2101">
        <v>13.2586539768658</v>
      </c>
      <c r="F2101" t="s">
        <v>2200</v>
      </c>
    </row>
    <row r="2102" spans="1:6" hidden="1" x14ac:dyDescent="0.25">
      <c r="A2102">
        <v>2010</v>
      </c>
      <c r="B2102" t="s">
        <v>2254</v>
      </c>
      <c r="C2102" t="s">
        <v>2233</v>
      </c>
      <c r="D2102" t="s">
        <v>2238</v>
      </c>
      <c r="E2102">
        <v>7.7449267105062196</v>
      </c>
      <c r="F2102" t="s">
        <v>2200</v>
      </c>
    </row>
    <row r="2103" spans="1:6" hidden="1" x14ac:dyDescent="0.25">
      <c r="A2103">
        <v>2010</v>
      </c>
      <c r="B2103" t="s">
        <v>2254</v>
      </c>
      <c r="C2103" t="s">
        <v>2233</v>
      </c>
      <c r="D2103" t="s">
        <v>2250</v>
      </c>
      <c r="E2103">
        <v>0</v>
      </c>
      <c r="F2103" t="s">
        <v>2200</v>
      </c>
    </row>
    <row r="2104" spans="1:6" hidden="1" x14ac:dyDescent="0.25">
      <c r="A2104">
        <v>2010</v>
      </c>
      <c r="B2104" t="s">
        <v>2254</v>
      </c>
      <c r="C2104" t="s">
        <v>2233</v>
      </c>
      <c r="D2104" t="s">
        <v>2251</v>
      </c>
      <c r="E2104">
        <v>10.0836017959884</v>
      </c>
      <c r="F2104" t="s">
        <v>2200</v>
      </c>
    </row>
    <row r="2105" spans="1:6" hidden="1" x14ac:dyDescent="0.25">
      <c r="A2105">
        <v>2010</v>
      </c>
      <c r="B2105" t="s">
        <v>2254</v>
      </c>
      <c r="C2105" t="s">
        <v>2233</v>
      </c>
      <c r="D2105" t="s">
        <v>2239</v>
      </c>
      <c r="E2105">
        <v>3.1938584830820398</v>
      </c>
      <c r="F2105" t="s">
        <v>2200</v>
      </c>
    </row>
    <row r="2106" spans="1:6" hidden="1" x14ac:dyDescent="0.25">
      <c r="A2106">
        <v>2010</v>
      </c>
      <c r="B2106" t="s">
        <v>2254</v>
      </c>
      <c r="C2106" t="s">
        <v>2233</v>
      </c>
      <c r="D2106" t="s">
        <v>2240</v>
      </c>
      <c r="E2106">
        <v>3.00947923179517</v>
      </c>
      <c r="F2106" t="s">
        <v>2200</v>
      </c>
    </row>
    <row r="2107" spans="1:6" hidden="1" x14ac:dyDescent="0.25">
      <c r="A2107">
        <v>2010</v>
      </c>
      <c r="B2107" t="s">
        <v>2254</v>
      </c>
      <c r="C2107" t="s">
        <v>2233</v>
      </c>
      <c r="D2107" t="s">
        <v>2241</v>
      </c>
      <c r="E2107">
        <v>4.1742409929725</v>
      </c>
      <c r="F2107" t="s">
        <v>2200</v>
      </c>
    </row>
    <row r="2108" spans="1:6" hidden="1" x14ac:dyDescent="0.25">
      <c r="A2108">
        <v>2010</v>
      </c>
      <c r="B2108" t="s">
        <v>2254</v>
      </c>
      <c r="C2108" t="s">
        <v>2233</v>
      </c>
      <c r="D2108" t="s">
        <v>2242</v>
      </c>
      <c r="E2108">
        <v>0.147946295163423</v>
      </c>
      <c r="F2108" t="s">
        <v>2200</v>
      </c>
    </row>
    <row r="2109" spans="1:6" hidden="1" x14ac:dyDescent="0.25">
      <c r="A2109">
        <v>2010</v>
      </c>
      <c r="B2109" t="s">
        <v>2254</v>
      </c>
      <c r="C2109" t="s">
        <v>2233</v>
      </c>
      <c r="D2109" t="s">
        <v>2243</v>
      </c>
      <c r="E2109">
        <v>19.102448169829501</v>
      </c>
      <c r="F2109" t="s">
        <v>2200</v>
      </c>
    </row>
    <row r="2110" spans="1:6" hidden="1" x14ac:dyDescent="0.25">
      <c r="A2110">
        <v>2010</v>
      </c>
      <c r="B2110" t="s">
        <v>2254</v>
      </c>
      <c r="C2110" t="s">
        <v>2233</v>
      </c>
      <c r="D2110" t="s">
        <v>2244</v>
      </c>
      <c r="E2110">
        <v>6.5250000000000004</v>
      </c>
      <c r="F2110" t="s">
        <v>2200</v>
      </c>
    </row>
    <row r="2111" spans="1:6" hidden="1" x14ac:dyDescent="0.25">
      <c r="A2111">
        <v>2010</v>
      </c>
      <c r="B2111" t="s">
        <v>2254</v>
      </c>
      <c r="C2111" t="s">
        <v>2233</v>
      </c>
      <c r="D2111" t="s">
        <v>2245</v>
      </c>
      <c r="E2111">
        <v>4.2005374268811897</v>
      </c>
      <c r="F2111" t="s">
        <v>2200</v>
      </c>
    </row>
    <row r="2112" spans="1:6" hidden="1" x14ac:dyDescent="0.25">
      <c r="A2112">
        <v>2010</v>
      </c>
      <c r="B2112" t="s">
        <v>2254</v>
      </c>
      <c r="C2112" t="s">
        <v>2233</v>
      </c>
      <c r="D2112" t="s">
        <v>2246</v>
      </c>
      <c r="E2112">
        <v>2.4891193086029202</v>
      </c>
      <c r="F2112" t="s">
        <v>2200</v>
      </c>
    </row>
    <row r="2113" spans="1:6" hidden="1" x14ac:dyDescent="0.25">
      <c r="A2113">
        <v>2010</v>
      </c>
      <c r="B2113" t="s">
        <v>2254</v>
      </c>
      <c r="C2113" t="s">
        <v>2233</v>
      </c>
      <c r="D2113" t="s">
        <v>2247</v>
      </c>
      <c r="E2113">
        <v>1.90974237198551</v>
      </c>
      <c r="F2113" t="s">
        <v>2200</v>
      </c>
    </row>
    <row r="2114" spans="1:6" hidden="1" x14ac:dyDescent="0.25">
      <c r="A2114">
        <v>2010</v>
      </c>
      <c r="B2114" t="s">
        <v>2254</v>
      </c>
      <c r="C2114" t="s">
        <v>2233</v>
      </c>
      <c r="D2114" t="s">
        <v>2248</v>
      </c>
      <c r="E2114">
        <v>4.1566034160185499</v>
      </c>
      <c r="F2114" t="s">
        <v>2200</v>
      </c>
    </row>
    <row r="2115" spans="1:6" hidden="1" x14ac:dyDescent="0.25">
      <c r="A2115">
        <v>2010</v>
      </c>
      <c r="B2115" t="s">
        <v>2254</v>
      </c>
      <c r="C2115" t="s">
        <v>2234</v>
      </c>
      <c r="D2115" t="s">
        <v>2236</v>
      </c>
      <c r="E2115">
        <v>5.1816944323926197</v>
      </c>
      <c r="F2115" t="s">
        <v>2200</v>
      </c>
    </row>
    <row r="2116" spans="1:6" hidden="1" x14ac:dyDescent="0.25">
      <c r="A2116">
        <v>2010</v>
      </c>
      <c r="B2116" t="s">
        <v>2254</v>
      </c>
      <c r="C2116" t="s">
        <v>2234</v>
      </c>
      <c r="D2116" t="s">
        <v>2237</v>
      </c>
      <c r="E2116">
        <v>11.266041007020901</v>
      </c>
      <c r="F2116" t="s">
        <v>2200</v>
      </c>
    </row>
    <row r="2117" spans="1:6" hidden="1" x14ac:dyDescent="0.25">
      <c r="A2117">
        <v>2010</v>
      </c>
      <c r="B2117" t="s">
        <v>2254</v>
      </c>
      <c r="C2117" t="s">
        <v>2234</v>
      </c>
      <c r="D2117" t="s">
        <v>2238</v>
      </c>
      <c r="E2117">
        <v>3.6623611582834301</v>
      </c>
      <c r="F2117" t="s">
        <v>2200</v>
      </c>
    </row>
    <row r="2118" spans="1:6" hidden="1" x14ac:dyDescent="0.25">
      <c r="A2118">
        <v>2010</v>
      </c>
      <c r="B2118" t="s">
        <v>2254</v>
      </c>
      <c r="C2118" t="s">
        <v>2234</v>
      </c>
      <c r="D2118" t="s">
        <v>2250</v>
      </c>
      <c r="E2118">
        <v>7.0814287691044999</v>
      </c>
      <c r="F2118" t="s">
        <v>2200</v>
      </c>
    </row>
    <row r="2119" spans="1:6" hidden="1" x14ac:dyDescent="0.25">
      <c r="A2119">
        <v>2010</v>
      </c>
      <c r="B2119" t="s">
        <v>2254</v>
      </c>
      <c r="C2119" t="s">
        <v>2234</v>
      </c>
      <c r="D2119" t="s">
        <v>2251</v>
      </c>
      <c r="E2119">
        <v>0</v>
      </c>
      <c r="F2119" t="s">
        <v>2200</v>
      </c>
    </row>
    <row r="2120" spans="1:6" hidden="1" x14ac:dyDescent="0.25">
      <c r="A2120">
        <v>2010</v>
      </c>
      <c r="B2120" t="s">
        <v>2254</v>
      </c>
      <c r="C2120" t="s">
        <v>2234</v>
      </c>
      <c r="D2120" t="s">
        <v>2239</v>
      </c>
      <c r="E2120">
        <v>2.9812823824011798</v>
      </c>
      <c r="F2120" t="s">
        <v>2200</v>
      </c>
    </row>
    <row r="2121" spans="1:6" hidden="1" x14ac:dyDescent="0.25">
      <c r="A2121">
        <v>2010</v>
      </c>
      <c r="B2121" t="s">
        <v>2254</v>
      </c>
      <c r="C2121" t="s">
        <v>2234</v>
      </c>
      <c r="D2121" t="s">
        <v>2240</v>
      </c>
      <c r="E2121">
        <v>2.8914937685243798</v>
      </c>
      <c r="F2121" t="s">
        <v>2200</v>
      </c>
    </row>
    <row r="2122" spans="1:6" hidden="1" x14ac:dyDescent="0.25">
      <c r="A2122">
        <v>2010</v>
      </c>
      <c r="B2122" t="s">
        <v>2254</v>
      </c>
      <c r="C2122" t="s">
        <v>2234</v>
      </c>
      <c r="D2122" t="s">
        <v>2241</v>
      </c>
      <c r="E2122">
        <v>3.82994821198933</v>
      </c>
      <c r="F2122" t="s">
        <v>2200</v>
      </c>
    </row>
    <row r="2123" spans="1:6" hidden="1" x14ac:dyDescent="0.25">
      <c r="A2123">
        <v>2010</v>
      </c>
      <c r="B2123" t="s">
        <v>2254</v>
      </c>
      <c r="C2123" t="s">
        <v>2234</v>
      </c>
      <c r="D2123" t="s">
        <v>2242</v>
      </c>
      <c r="E2123" s="184">
        <v>1.9800372023479298E-2</v>
      </c>
      <c r="F2123" t="s">
        <v>2200</v>
      </c>
    </row>
    <row r="2124" spans="1:6" hidden="1" x14ac:dyDescent="0.25">
      <c r="A2124">
        <v>2010</v>
      </c>
      <c r="B2124" t="s">
        <v>2254</v>
      </c>
      <c r="C2124" t="s">
        <v>2234</v>
      </c>
      <c r="D2124" t="s">
        <v>2243</v>
      </c>
      <c r="E2124">
        <v>18.942189407710199</v>
      </c>
      <c r="F2124" t="s">
        <v>2200</v>
      </c>
    </row>
    <row r="2125" spans="1:6" hidden="1" x14ac:dyDescent="0.25">
      <c r="A2125">
        <v>2010</v>
      </c>
      <c r="B2125" t="s">
        <v>2254</v>
      </c>
      <c r="C2125" t="s">
        <v>2234</v>
      </c>
      <c r="D2125" t="s">
        <v>2244</v>
      </c>
      <c r="E2125">
        <v>6.5250000000000004</v>
      </c>
      <c r="F2125" t="s">
        <v>2200</v>
      </c>
    </row>
    <row r="2126" spans="1:6" hidden="1" x14ac:dyDescent="0.25">
      <c r="A2126">
        <v>2010</v>
      </c>
      <c r="B2126" t="s">
        <v>2254</v>
      </c>
      <c r="C2126" t="s">
        <v>2234</v>
      </c>
      <c r="D2126" t="s">
        <v>2245</v>
      </c>
      <c r="E2126">
        <v>4.0038930843298504</v>
      </c>
      <c r="F2126" t="s">
        <v>2200</v>
      </c>
    </row>
    <row r="2127" spans="1:6" hidden="1" x14ac:dyDescent="0.25">
      <c r="A2127">
        <v>2010</v>
      </c>
      <c r="B2127" t="s">
        <v>2254</v>
      </c>
      <c r="C2127" t="s">
        <v>2234</v>
      </c>
      <c r="D2127" t="s">
        <v>2246</v>
      </c>
      <c r="E2127">
        <v>2.45504371499324</v>
      </c>
      <c r="F2127" t="s">
        <v>2200</v>
      </c>
    </row>
    <row r="2128" spans="1:6" hidden="1" x14ac:dyDescent="0.25">
      <c r="A2128">
        <v>2010</v>
      </c>
      <c r="B2128" t="s">
        <v>2254</v>
      </c>
      <c r="C2128" t="s">
        <v>2234</v>
      </c>
      <c r="D2128" t="s">
        <v>2247</v>
      </c>
      <c r="E2128">
        <v>2.39894636188472</v>
      </c>
      <c r="F2128" t="s">
        <v>2200</v>
      </c>
    </row>
    <row r="2129" spans="1:6" hidden="1" x14ac:dyDescent="0.25">
      <c r="A2129">
        <v>2010</v>
      </c>
      <c r="B2129" t="s">
        <v>2254</v>
      </c>
      <c r="C2129" t="s">
        <v>2234</v>
      </c>
      <c r="D2129" t="s">
        <v>2248</v>
      </c>
      <c r="E2129">
        <v>3.95253715662676</v>
      </c>
      <c r="F2129" t="s">
        <v>2200</v>
      </c>
    </row>
    <row r="2130" spans="1:6" hidden="1" x14ac:dyDescent="0.25">
      <c r="A2130">
        <v>2010</v>
      </c>
      <c r="B2130" t="s">
        <v>2254</v>
      </c>
      <c r="C2130" t="s">
        <v>2235</v>
      </c>
      <c r="D2130" t="s">
        <v>2236</v>
      </c>
      <c r="E2130">
        <v>5.3858829014970899</v>
      </c>
      <c r="F2130" t="s">
        <v>2200</v>
      </c>
    </row>
    <row r="2131" spans="1:6" hidden="1" x14ac:dyDescent="0.25">
      <c r="A2131">
        <v>2010</v>
      </c>
      <c r="B2131" t="s">
        <v>2254</v>
      </c>
      <c r="C2131" t="s">
        <v>2235</v>
      </c>
      <c r="D2131" t="s">
        <v>2237</v>
      </c>
      <c r="E2131">
        <v>13.357131246203901</v>
      </c>
      <c r="F2131" t="s">
        <v>2200</v>
      </c>
    </row>
    <row r="2132" spans="1:6" hidden="1" x14ac:dyDescent="0.25">
      <c r="A2132">
        <v>2010</v>
      </c>
      <c r="B2132" t="s">
        <v>2254</v>
      </c>
      <c r="C2132" t="s">
        <v>2235</v>
      </c>
      <c r="D2132" t="s">
        <v>2238</v>
      </c>
      <c r="E2132">
        <v>3.7657060192813199</v>
      </c>
      <c r="F2132" t="s">
        <v>2200</v>
      </c>
    </row>
    <row r="2133" spans="1:6" hidden="1" x14ac:dyDescent="0.25">
      <c r="A2133">
        <v>2010</v>
      </c>
      <c r="B2133" t="s">
        <v>2254</v>
      </c>
      <c r="C2133" t="s">
        <v>2235</v>
      </c>
      <c r="D2133" t="s">
        <v>2250</v>
      </c>
      <c r="E2133">
        <v>10.277301318232899</v>
      </c>
      <c r="F2133" t="s">
        <v>2200</v>
      </c>
    </row>
    <row r="2134" spans="1:6" hidden="1" x14ac:dyDescent="0.25">
      <c r="A2134">
        <v>2010</v>
      </c>
      <c r="B2134" t="s">
        <v>2254</v>
      </c>
      <c r="C2134" t="s">
        <v>2235</v>
      </c>
      <c r="D2134" t="s">
        <v>2251</v>
      </c>
      <c r="E2134">
        <v>0</v>
      </c>
      <c r="F2134" t="s">
        <v>2200</v>
      </c>
    </row>
    <row r="2135" spans="1:6" hidden="1" x14ac:dyDescent="0.25">
      <c r="A2135">
        <v>2010</v>
      </c>
      <c r="B2135" t="s">
        <v>2254</v>
      </c>
      <c r="C2135" t="s">
        <v>2235</v>
      </c>
      <c r="D2135" t="s">
        <v>2239</v>
      </c>
      <c r="E2135">
        <v>7.4316933323671703</v>
      </c>
      <c r="F2135" t="s">
        <v>2200</v>
      </c>
    </row>
    <row r="2136" spans="1:6" hidden="1" x14ac:dyDescent="0.25">
      <c r="A2136">
        <v>2010</v>
      </c>
      <c r="B2136" t="s">
        <v>2254</v>
      </c>
      <c r="C2136" t="s">
        <v>2235</v>
      </c>
      <c r="D2136" t="s">
        <v>2240</v>
      </c>
      <c r="E2136">
        <v>3.1624884501783801</v>
      </c>
      <c r="F2136" t="s">
        <v>2200</v>
      </c>
    </row>
    <row r="2137" spans="1:6" hidden="1" x14ac:dyDescent="0.25">
      <c r="A2137">
        <v>2010</v>
      </c>
      <c r="B2137" t="s">
        <v>2254</v>
      </c>
      <c r="C2137" t="s">
        <v>2235</v>
      </c>
      <c r="D2137" t="s">
        <v>2241</v>
      </c>
      <c r="E2137">
        <v>6.4487502871554998</v>
      </c>
      <c r="F2137" t="s">
        <v>2200</v>
      </c>
    </row>
    <row r="2138" spans="1:6" hidden="1" x14ac:dyDescent="0.25">
      <c r="A2138">
        <v>2010</v>
      </c>
      <c r="B2138" t="s">
        <v>2254</v>
      </c>
      <c r="C2138" t="s">
        <v>2235</v>
      </c>
      <c r="D2138" t="s">
        <v>2242</v>
      </c>
      <c r="E2138" s="184">
        <v>4.0295009653540097E-2</v>
      </c>
      <c r="F2138" t="s">
        <v>2200</v>
      </c>
    </row>
    <row r="2139" spans="1:6" hidden="1" x14ac:dyDescent="0.25">
      <c r="A2139">
        <v>2010</v>
      </c>
      <c r="B2139" t="s">
        <v>2254</v>
      </c>
      <c r="C2139" t="s">
        <v>2235</v>
      </c>
      <c r="D2139" t="s">
        <v>2243</v>
      </c>
      <c r="E2139">
        <v>20.6440802046423</v>
      </c>
      <c r="F2139" t="s">
        <v>2200</v>
      </c>
    </row>
    <row r="2140" spans="1:6" hidden="1" x14ac:dyDescent="0.25">
      <c r="A2140">
        <v>2010</v>
      </c>
      <c r="B2140" t="s">
        <v>2254</v>
      </c>
      <c r="C2140" t="s">
        <v>2235</v>
      </c>
      <c r="D2140" t="s">
        <v>2244</v>
      </c>
      <c r="E2140">
        <v>6.5250000000000004</v>
      </c>
      <c r="F2140" t="s">
        <v>2200</v>
      </c>
    </row>
    <row r="2141" spans="1:6" hidden="1" x14ac:dyDescent="0.25">
      <c r="A2141">
        <v>2010</v>
      </c>
      <c r="B2141" t="s">
        <v>2254</v>
      </c>
      <c r="C2141" t="s">
        <v>2235</v>
      </c>
      <c r="D2141" t="s">
        <v>2245</v>
      </c>
      <c r="E2141">
        <v>6.4270822677411603</v>
      </c>
      <c r="F2141" t="s">
        <v>2200</v>
      </c>
    </row>
    <row r="2142" spans="1:6" hidden="1" x14ac:dyDescent="0.25">
      <c r="A2142">
        <v>2010</v>
      </c>
      <c r="B2142" t="s">
        <v>2254</v>
      </c>
      <c r="C2142" t="s">
        <v>2235</v>
      </c>
      <c r="D2142" t="s">
        <v>2246</v>
      </c>
      <c r="E2142">
        <v>2.2670373991448298</v>
      </c>
      <c r="F2142" t="s">
        <v>2200</v>
      </c>
    </row>
    <row r="2143" spans="1:6" hidden="1" x14ac:dyDescent="0.25">
      <c r="A2143">
        <v>2010</v>
      </c>
      <c r="B2143" t="s">
        <v>2254</v>
      </c>
      <c r="C2143" t="s">
        <v>2235</v>
      </c>
      <c r="D2143" t="s">
        <v>2247</v>
      </c>
      <c r="E2143">
        <v>2.1696920922262102</v>
      </c>
      <c r="F2143" t="s">
        <v>2200</v>
      </c>
    </row>
    <row r="2144" spans="1:6" hidden="1" x14ac:dyDescent="0.25">
      <c r="A2144">
        <v>2010</v>
      </c>
      <c r="B2144" t="s">
        <v>2254</v>
      </c>
      <c r="C2144" t="s">
        <v>2235</v>
      </c>
      <c r="D2144" t="s">
        <v>2248</v>
      </c>
      <c r="E2144">
        <v>13.420536186060399</v>
      </c>
      <c r="F2144" t="s">
        <v>2200</v>
      </c>
    </row>
    <row r="2145" spans="1:6" hidden="1" x14ac:dyDescent="0.25">
      <c r="A2145">
        <v>2020</v>
      </c>
      <c r="B2145" t="s">
        <v>2197</v>
      </c>
      <c r="C2145" t="s">
        <v>2198</v>
      </c>
      <c r="D2145" t="s">
        <v>2199</v>
      </c>
      <c r="E2145">
        <v>4.8609490842130603</v>
      </c>
      <c r="F2145" t="s">
        <v>2200</v>
      </c>
    </row>
    <row r="2146" spans="1:6" hidden="1" x14ac:dyDescent="0.25">
      <c r="A2146">
        <v>2020</v>
      </c>
      <c r="B2146" t="s">
        <v>2197</v>
      </c>
      <c r="C2146" t="s">
        <v>2201</v>
      </c>
      <c r="D2146" t="s">
        <v>2199</v>
      </c>
      <c r="E2146">
        <v>3.0421130203489799</v>
      </c>
      <c r="F2146" t="s">
        <v>2200</v>
      </c>
    </row>
    <row r="2147" spans="1:6" hidden="1" x14ac:dyDescent="0.25">
      <c r="A2147">
        <v>2020</v>
      </c>
      <c r="B2147" t="s">
        <v>2197</v>
      </c>
      <c r="C2147" t="s">
        <v>2202</v>
      </c>
      <c r="D2147" t="s">
        <v>2199</v>
      </c>
      <c r="E2147">
        <v>3.58033357336795</v>
      </c>
      <c r="F2147" t="s">
        <v>2200</v>
      </c>
    </row>
    <row r="2148" spans="1:6" hidden="1" x14ac:dyDescent="0.25">
      <c r="A2148">
        <v>2020</v>
      </c>
      <c r="B2148" t="s">
        <v>2197</v>
      </c>
      <c r="C2148" t="s">
        <v>2203</v>
      </c>
      <c r="D2148" t="s">
        <v>2199</v>
      </c>
      <c r="E2148">
        <v>5.6647622412934497</v>
      </c>
      <c r="F2148" t="s">
        <v>2200</v>
      </c>
    </row>
    <row r="2149" spans="1:6" hidden="1" x14ac:dyDescent="0.25">
      <c r="A2149">
        <v>2020</v>
      </c>
      <c r="B2149" t="s">
        <v>2197</v>
      </c>
      <c r="C2149" t="s">
        <v>2204</v>
      </c>
      <c r="D2149" t="s">
        <v>2199</v>
      </c>
      <c r="E2149">
        <v>2.9393384906844102</v>
      </c>
      <c r="F2149" t="s">
        <v>2200</v>
      </c>
    </row>
    <row r="2150" spans="1:6" hidden="1" x14ac:dyDescent="0.25">
      <c r="A2150">
        <v>2020</v>
      </c>
      <c r="B2150" t="s">
        <v>2197</v>
      </c>
      <c r="C2150" t="s">
        <v>2206</v>
      </c>
      <c r="D2150" t="s">
        <v>2199</v>
      </c>
      <c r="E2150">
        <v>5.5103616165420304</v>
      </c>
      <c r="F2150" t="s">
        <v>2200</v>
      </c>
    </row>
    <row r="2151" spans="1:6" hidden="1" x14ac:dyDescent="0.25">
      <c r="A2151">
        <v>2020</v>
      </c>
      <c r="B2151" t="s">
        <v>2197</v>
      </c>
      <c r="C2151" t="s">
        <v>2207</v>
      </c>
      <c r="D2151" t="s">
        <v>2199</v>
      </c>
      <c r="E2151">
        <v>3.1969607065536598</v>
      </c>
      <c r="F2151" t="s">
        <v>2200</v>
      </c>
    </row>
    <row r="2152" spans="1:6" hidden="1" x14ac:dyDescent="0.25">
      <c r="A2152">
        <v>2020</v>
      </c>
      <c r="B2152" t="s">
        <v>2197</v>
      </c>
      <c r="C2152" t="s">
        <v>2208</v>
      </c>
      <c r="D2152" t="s">
        <v>2199</v>
      </c>
      <c r="E2152">
        <v>5.9699045378662303</v>
      </c>
      <c r="F2152" t="s">
        <v>2200</v>
      </c>
    </row>
    <row r="2153" spans="1:6" hidden="1" x14ac:dyDescent="0.25">
      <c r="A2153">
        <v>2020</v>
      </c>
      <c r="B2153" t="s">
        <v>2197</v>
      </c>
      <c r="C2153" t="s">
        <v>2209</v>
      </c>
      <c r="D2153" t="s">
        <v>2199</v>
      </c>
      <c r="E2153">
        <v>9.7380292253558292</v>
      </c>
      <c r="F2153" t="s">
        <v>2200</v>
      </c>
    </row>
    <row r="2154" spans="1:6" hidden="1" x14ac:dyDescent="0.25">
      <c r="A2154">
        <v>2020</v>
      </c>
      <c r="B2154" t="s">
        <v>2197</v>
      </c>
      <c r="C2154" t="s">
        <v>2210</v>
      </c>
      <c r="D2154" t="s">
        <v>2199</v>
      </c>
      <c r="E2154">
        <v>2.9785766370495002</v>
      </c>
      <c r="F2154" t="s">
        <v>2200</v>
      </c>
    </row>
    <row r="2155" spans="1:6" hidden="1" x14ac:dyDescent="0.25">
      <c r="A2155">
        <v>2020</v>
      </c>
      <c r="B2155" t="s">
        <v>2197</v>
      </c>
      <c r="C2155" t="s">
        <v>2211</v>
      </c>
      <c r="D2155" t="s">
        <v>2199</v>
      </c>
      <c r="E2155">
        <v>7.4360101978336699</v>
      </c>
      <c r="F2155" t="s">
        <v>2200</v>
      </c>
    </row>
    <row r="2156" spans="1:6" hidden="1" x14ac:dyDescent="0.25">
      <c r="A2156">
        <v>2020</v>
      </c>
      <c r="B2156" t="s">
        <v>2197</v>
      </c>
      <c r="C2156" t="s">
        <v>2212</v>
      </c>
      <c r="D2156" t="s">
        <v>2199</v>
      </c>
      <c r="E2156">
        <v>7.35203834852057</v>
      </c>
      <c r="F2156" t="s">
        <v>2200</v>
      </c>
    </row>
    <row r="2157" spans="1:6" hidden="1" x14ac:dyDescent="0.25">
      <c r="A2157">
        <v>2020</v>
      </c>
      <c r="B2157" t="s">
        <v>2197</v>
      </c>
      <c r="C2157" t="s">
        <v>2213</v>
      </c>
      <c r="D2157" t="s">
        <v>2199</v>
      </c>
      <c r="E2157">
        <v>5.3692204861267001</v>
      </c>
      <c r="F2157" t="s">
        <v>2200</v>
      </c>
    </row>
    <row r="2158" spans="1:6" hidden="1" x14ac:dyDescent="0.25">
      <c r="A2158">
        <v>2020</v>
      </c>
      <c r="B2158" t="s">
        <v>2197</v>
      </c>
      <c r="C2158" t="s">
        <v>2214</v>
      </c>
      <c r="D2158" t="s">
        <v>2199</v>
      </c>
      <c r="E2158">
        <v>5.6422821178562499</v>
      </c>
      <c r="F2158" t="s">
        <v>2200</v>
      </c>
    </row>
    <row r="2159" spans="1:6" hidden="1" x14ac:dyDescent="0.25">
      <c r="A2159">
        <v>2020</v>
      </c>
      <c r="B2159" t="s">
        <v>2197</v>
      </c>
      <c r="C2159" t="s">
        <v>2215</v>
      </c>
      <c r="D2159" t="s">
        <v>2199</v>
      </c>
      <c r="E2159">
        <v>0</v>
      </c>
      <c r="F2159" t="s">
        <v>2200</v>
      </c>
    </row>
    <row r="2160" spans="1:6" hidden="1" x14ac:dyDescent="0.25">
      <c r="A2160">
        <v>2020</v>
      </c>
      <c r="B2160" t="s">
        <v>2197</v>
      </c>
      <c r="C2160" t="s">
        <v>2216</v>
      </c>
      <c r="D2160" t="s">
        <v>2199</v>
      </c>
      <c r="E2160">
        <v>2.9351843019199602</v>
      </c>
      <c r="F2160" t="s">
        <v>2200</v>
      </c>
    </row>
    <row r="2161" spans="1:6" hidden="1" x14ac:dyDescent="0.25">
      <c r="A2161">
        <v>2020</v>
      </c>
      <c r="B2161" t="s">
        <v>2197</v>
      </c>
      <c r="C2161" t="s">
        <v>2217</v>
      </c>
      <c r="D2161" t="s">
        <v>2199</v>
      </c>
      <c r="E2161">
        <v>4.9286228756440096</v>
      </c>
      <c r="F2161" t="s">
        <v>2200</v>
      </c>
    </row>
    <row r="2162" spans="1:6" hidden="1" x14ac:dyDescent="0.25">
      <c r="A2162">
        <v>2020</v>
      </c>
      <c r="B2162" t="s">
        <v>2197</v>
      </c>
      <c r="C2162" t="s">
        <v>2219</v>
      </c>
      <c r="D2162" t="s">
        <v>2199</v>
      </c>
      <c r="E2162">
        <v>7.45557008819583</v>
      </c>
      <c r="F2162" t="s">
        <v>2200</v>
      </c>
    </row>
    <row r="2163" spans="1:6" hidden="1" x14ac:dyDescent="0.25">
      <c r="A2163">
        <v>2020</v>
      </c>
      <c r="B2163" t="s">
        <v>2197</v>
      </c>
      <c r="C2163" t="s">
        <v>2220</v>
      </c>
      <c r="D2163" t="s">
        <v>2199</v>
      </c>
      <c r="E2163">
        <v>2.3773811031826599</v>
      </c>
      <c r="F2163" t="s">
        <v>2200</v>
      </c>
    </row>
    <row r="2164" spans="1:6" hidden="1" x14ac:dyDescent="0.25">
      <c r="A2164">
        <v>2020</v>
      </c>
      <c r="B2164" t="s">
        <v>2197</v>
      </c>
      <c r="C2164" t="s">
        <v>2221</v>
      </c>
      <c r="D2164" t="s">
        <v>2199</v>
      </c>
      <c r="E2164">
        <v>7.0933704970401896</v>
      </c>
      <c r="F2164" t="s">
        <v>2200</v>
      </c>
    </row>
    <row r="2165" spans="1:6" hidden="1" x14ac:dyDescent="0.25">
      <c r="A2165">
        <v>2020</v>
      </c>
      <c r="B2165" t="s">
        <v>2197</v>
      </c>
      <c r="C2165" t="s">
        <v>2222</v>
      </c>
      <c r="D2165" t="s">
        <v>2199</v>
      </c>
      <c r="E2165">
        <v>2.5131877457373899</v>
      </c>
      <c r="F2165" t="s">
        <v>2200</v>
      </c>
    </row>
    <row r="2166" spans="1:6" hidden="1" x14ac:dyDescent="0.25">
      <c r="A2166">
        <v>2020</v>
      </c>
      <c r="B2166" t="s">
        <v>2197</v>
      </c>
      <c r="C2166" t="s">
        <v>2223</v>
      </c>
      <c r="D2166" t="s">
        <v>2199</v>
      </c>
      <c r="E2166">
        <v>3.58033357336795</v>
      </c>
      <c r="F2166" t="s">
        <v>2200</v>
      </c>
    </row>
    <row r="2167" spans="1:6" hidden="1" x14ac:dyDescent="0.25">
      <c r="A2167">
        <v>2020</v>
      </c>
      <c r="B2167" t="s">
        <v>2197</v>
      </c>
      <c r="C2167" t="s">
        <v>2224</v>
      </c>
      <c r="D2167" t="s">
        <v>2199</v>
      </c>
      <c r="E2167">
        <v>3.58033357336795</v>
      </c>
      <c r="F2167" t="s">
        <v>2200</v>
      </c>
    </row>
    <row r="2168" spans="1:6" hidden="1" x14ac:dyDescent="0.25">
      <c r="A2168">
        <v>2020</v>
      </c>
      <c r="B2168" t="s">
        <v>2197</v>
      </c>
      <c r="C2168" t="s">
        <v>2225</v>
      </c>
      <c r="D2168" t="s">
        <v>2199</v>
      </c>
      <c r="E2168">
        <v>0</v>
      </c>
      <c r="F2168" t="s">
        <v>2200</v>
      </c>
    </row>
    <row r="2169" spans="1:6" hidden="1" x14ac:dyDescent="0.25">
      <c r="A2169">
        <v>2020</v>
      </c>
      <c r="B2169" t="s">
        <v>2197</v>
      </c>
      <c r="C2169" t="s">
        <v>2226</v>
      </c>
      <c r="D2169" t="s">
        <v>2199</v>
      </c>
      <c r="E2169">
        <v>8.4304415733171094</v>
      </c>
      <c r="F2169" t="s">
        <v>2200</v>
      </c>
    </row>
    <row r="2170" spans="1:6" hidden="1" x14ac:dyDescent="0.25">
      <c r="A2170">
        <v>2020</v>
      </c>
      <c r="B2170" t="s">
        <v>2197</v>
      </c>
      <c r="C2170" t="s">
        <v>2227</v>
      </c>
      <c r="D2170" t="s">
        <v>2199</v>
      </c>
      <c r="E2170">
        <v>6</v>
      </c>
      <c r="F2170" t="s">
        <v>2200</v>
      </c>
    </row>
    <row r="2171" spans="1:6" hidden="1" x14ac:dyDescent="0.25">
      <c r="A2171">
        <v>2020</v>
      </c>
      <c r="B2171" t="s">
        <v>2197</v>
      </c>
      <c r="C2171" t="s">
        <v>2228</v>
      </c>
      <c r="D2171" t="s">
        <v>2199</v>
      </c>
      <c r="E2171">
        <v>4.1563416472950703</v>
      </c>
      <c r="F2171" t="s">
        <v>2200</v>
      </c>
    </row>
    <row r="2172" spans="1:6" hidden="1" x14ac:dyDescent="0.25">
      <c r="A2172">
        <v>2020</v>
      </c>
      <c r="B2172" t="s">
        <v>2197</v>
      </c>
      <c r="C2172" t="s">
        <v>2229</v>
      </c>
      <c r="D2172" t="s">
        <v>2199</v>
      </c>
      <c r="E2172">
        <v>4.5926348075789702</v>
      </c>
      <c r="F2172" t="s">
        <v>2200</v>
      </c>
    </row>
    <row r="2173" spans="1:6" hidden="1" x14ac:dyDescent="0.25">
      <c r="A2173">
        <v>2020</v>
      </c>
      <c r="B2173" t="s">
        <v>2197</v>
      </c>
      <c r="C2173" t="s">
        <v>2230</v>
      </c>
      <c r="D2173" t="s">
        <v>2199</v>
      </c>
      <c r="E2173">
        <v>2.6171499012603801</v>
      </c>
      <c r="F2173" t="s">
        <v>2200</v>
      </c>
    </row>
    <row r="2174" spans="1:6" hidden="1" x14ac:dyDescent="0.25">
      <c r="A2174">
        <v>2020</v>
      </c>
      <c r="B2174" t="s">
        <v>2197</v>
      </c>
      <c r="C2174" t="s">
        <v>2231</v>
      </c>
      <c r="D2174" t="s">
        <v>2199</v>
      </c>
      <c r="E2174">
        <v>3.5805779833193001</v>
      </c>
      <c r="F2174" t="s">
        <v>2200</v>
      </c>
    </row>
    <row r="2175" spans="1:6" hidden="1" x14ac:dyDescent="0.25">
      <c r="A2175">
        <v>2020</v>
      </c>
      <c r="B2175" t="s">
        <v>2197</v>
      </c>
      <c r="C2175" t="s">
        <v>2232</v>
      </c>
      <c r="D2175" t="s">
        <v>2199</v>
      </c>
      <c r="E2175">
        <v>7.9921600745329799</v>
      </c>
      <c r="F2175" t="s">
        <v>2200</v>
      </c>
    </row>
    <row r="2176" spans="1:6" hidden="1" x14ac:dyDescent="0.25">
      <c r="A2176">
        <v>2020</v>
      </c>
      <c r="B2176" t="s">
        <v>2197</v>
      </c>
      <c r="C2176" t="s">
        <v>2233</v>
      </c>
      <c r="D2176" t="s">
        <v>2199</v>
      </c>
      <c r="E2176">
        <v>3.5122985514951299</v>
      </c>
      <c r="F2176" t="s">
        <v>2200</v>
      </c>
    </row>
    <row r="2177" spans="1:6" hidden="1" x14ac:dyDescent="0.25">
      <c r="A2177">
        <v>2020</v>
      </c>
      <c r="B2177" t="s">
        <v>2197</v>
      </c>
      <c r="C2177" t="s">
        <v>2234</v>
      </c>
      <c r="D2177" t="s">
        <v>2199</v>
      </c>
      <c r="E2177">
        <v>3.04639739007991</v>
      </c>
      <c r="F2177" t="s">
        <v>2200</v>
      </c>
    </row>
    <row r="2178" spans="1:6" hidden="1" x14ac:dyDescent="0.25">
      <c r="A2178">
        <v>2020</v>
      </c>
      <c r="B2178" t="s">
        <v>2197</v>
      </c>
      <c r="C2178" t="s">
        <v>2235</v>
      </c>
      <c r="D2178" t="s">
        <v>2199</v>
      </c>
      <c r="E2178">
        <v>7.39987687975625</v>
      </c>
      <c r="F2178" t="s">
        <v>2200</v>
      </c>
    </row>
    <row r="2179" spans="1:6" hidden="1" x14ac:dyDescent="0.25">
      <c r="A2179">
        <v>2020</v>
      </c>
      <c r="B2179" t="s">
        <v>2197</v>
      </c>
      <c r="C2179" t="s">
        <v>2201</v>
      </c>
      <c r="D2179" t="s">
        <v>2236</v>
      </c>
      <c r="E2179">
        <v>3.4004230479892401</v>
      </c>
      <c r="F2179" t="s">
        <v>2200</v>
      </c>
    </row>
    <row r="2180" spans="1:6" hidden="1" x14ac:dyDescent="0.25">
      <c r="A2180">
        <v>2020</v>
      </c>
      <c r="B2180" t="s">
        <v>2197</v>
      </c>
      <c r="C2180" t="s">
        <v>2201</v>
      </c>
      <c r="D2180" t="s">
        <v>2237</v>
      </c>
      <c r="E2180">
        <v>15.1611862786631</v>
      </c>
      <c r="F2180" t="s">
        <v>2200</v>
      </c>
    </row>
    <row r="2181" spans="1:6" hidden="1" x14ac:dyDescent="0.25">
      <c r="A2181">
        <v>2020</v>
      </c>
      <c r="B2181" t="s">
        <v>2197</v>
      </c>
      <c r="C2181" t="s">
        <v>2201</v>
      </c>
      <c r="D2181" t="s">
        <v>2238</v>
      </c>
      <c r="E2181">
        <v>4.5255391517082302</v>
      </c>
      <c r="F2181" t="s">
        <v>2200</v>
      </c>
    </row>
    <row r="2182" spans="1:6" hidden="1" x14ac:dyDescent="0.25">
      <c r="A2182">
        <v>2020</v>
      </c>
      <c r="B2182" t="s">
        <v>2197</v>
      </c>
      <c r="C2182" t="s">
        <v>2201</v>
      </c>
      <c r="D2182" t="s">
        <v>2250</v>
      </c>
      <c r="E2182">
        <v>6.9123068270953496</v>
      </c>
      <c r="F2182" t="s">
        <v>2200</v>
      </c>
    </row>
    <row r="2183" spans="1:6" hidden="1" x14ac:dyDescent="0.25">
      <c r="A2183">
        <v>2020</v>
      </c>
      <c r="B2183" t="s">
        <v>2197</v>
      </c>
      <c r="C2183" t="s">
        <v>2201</v>
      </c>
      <c r="D2183" t="s">
        <v>2251</v>
      </c>
      <c r="E2183">
        <v>7.9149018955560804</v>
      </c>
      <c r="F2183" t="s">
        <v>2200</v>
      </c>
    </row>
    <row r="2184" spans="1:6" hidden="1" x14ac:dyDescent="0.25">
      <c r="A2184">
        <v>2020</v>
      </c>
      <c r="B2184" t="s">
        <v>2197</v>
      </c>
      <c r="C2184" t="s">
        <v>2201</v>
      </c>
      <c r="D2184" t="s">
        <v>2239</v>
      </c>
      <c r="E2184">
        <v>2.4184499745571402</v>
      </c>
      <c r="F2184" t="s">
        <v>2200</v>
      </c>
    </row>
    <row r="2185" spans="1:6" hidden="1" x14ac:dyDescent="0.25">
      <c r="A2185">
        <v>2020</v>
      </c>
      <c r="B2185" t="s">
        <v>2197</v>
      </c>
      <c r="C2185" t="s">
        <v>2201</v>
      </c>
      <c r="D2185" t="s">
        <v>2240</v>
      </c>
      <c r="E2185">
        <v>2.5920570130934601</v>
      </c>
      <c r="F2185" t="s">
        <v>2200</v>
      </c>
    </row>
    <row r="2186" spans="1:6" hidden="1" x14ac:dyDescent="0.25">
      <c r="A2186">
        <v>2020</v>
      </c>
      <c r="B2186" t="s">
        <v>2197</v>
      </c>
      <c r="C2186" t="s">
        <v>2201</v>
      </c>
      <c r="D2186" t="s">
        <v>2241</v>
      </c>
      <c r="E2186">
        <v>3.8799748647009</v>
      </c>
      <c r="F2186" t="s">
        <v>2200</v>
      </c>
    </row>
    <row r="2187" spans="1:6" hidden="1" x14ac:dyDescent="0.25">
      <c r="A2187">
        <v>2020</v>
      </c>
      <c r="B2187" t="s">
        <v>2197</v>
      </c>
      <c r="C2187" t="s">
        <v>2201</v>
      </c>
      <c r="D2187" t="s">
        <v>2242</v>
      </c>
      <c r="E2187">
        <v>0.151238492415432</v>
      </c>
      <c r="F2187" t="s">
        <v>2200</v>
      </c>
    </row>
    <row r="2188" spans="1:6" hidden="1" x14ac:dyDescent="0.25">
      <c r="A2188">
        <v>2020</v>
      </c>
      <c r="B2188" t="s">
        <v>2197</v>
      </c>
      <c r="C2188" t="s">
        <v>2201</v>
      </c>
      <c r="D2188" t="s">
        <v>2243</v>
      </c>
      <c r="E2188">
        <v>0</v>
      </c>
      <c r="F2188" t="s">
        <v>2200</v>
      </c>
    </row>
    <row r="2189" spans="1:6" hidden="1" x14ac:dyDescent="0.25">
      <c r="A2189">
        <v>2020</v>
      </c>
      <c r="B2189" t="s">
        <v>2197</v>
      </c>
      <c r="C2189" t="s">
        <v>2201</v>
      </c>
      <c r="D2189" t="s">
        <v>2244</v>
      </c>
      <c r="E2189">
        <v>7.5037500000000001</v>
      </c>
      <c r="F2189" t="s">
        <v>2200</v>
      </c>
    </row>
    <row r="2190" spans="1:6" hidden="1" x14ac:dyDescent="0.25">
      <c r="A2190">
        <v>2020</v>
      </c>
      <c r="B2190" t="s">
        <v>2197</v>
      </c>
      <c r="C2190" t="s">
        <v>2201</v>
      </c>
      <c r="D2190" t="s">
        <v>2245</v>
      </c>
      <c r="E2190">
        <v>1.73028640505858</v>
      </c>
      <c r="F2190" t="s">
        <v>2200</v>
      </c>
    </row>
    <row r="2191" spans="1:6" hidden="1" x14ac:dyDescent="0.25">
      <c r="A2191">
        <v>2020</v>
      </c>
      <c r="B2191" t="s">
        <v>2197</v>
      </c>
      <c r="C2191" t="s">
        <v>2201</v>
      </c>
      <c r="D2191" t="s">
        <v>2246</v>
      </c>
      <c r="E2191">
        <v>1.81392980052436</v>
      </c>
      <c r="F2191" t="s">
        <v>2200</v>
      </c>
    </row>
    <row r="2192" spans="1:6" hidden="1" x14ac:dyDescent="0.25">
      <c r="A2192">
        <v>2020</v>
      </c>
      <c r="B2192" t="s">
        <v>2197</v>
      </c>
      <c r="C2192" t="s">
        <v>2201</v>
      </c>
      <c r="D2192" t="s">
        <v>2247</v>
      </c>
      <c r="E2192">
        <v>1.63052526527997</v>
      </c>
      <c r="F2192" t="s">
        <v>2200</v>
      </c>
    </row>
    <row r="2193" spans="1:6" hidden="1" x14ac:dyDescent="0.25">
      <c r="A2193">
        <v>2020</v>
      </c>
      <c r="B2193" t="s">
        <v>2197</v>
      </c>
      <c r="C2193" t="s">
        <v>2201</v>
      </c>
      <c r="D2193" t="s">
        <v>2248</v>
      </c>
      <c r="E2193">
        <v>3.33922261484099</v>
      </c>
      <c r="F2193" t="s">
        <v>2200</v>
      </c>
    </row>
    <row r="2194" spans="1:6" hidden="1" x14ac:dyDescent="0.25">
      <c r="A2194">
        <v>2020</v>
      </c>
      <c r="B2194" t="s">
        <v>2197</v>
      </c>
      <c r="C2194" t="s">
        <v>2198</v>
      </c>
      <c r="D2194" t="s">
        <v>2236</v>
      </c>
      <c r="E2194">
        <v>6.84728583006022</v>
      </c>
      <c r="F2194" t="s">
        <v>2200</v>
      </c>
    </row>
    <row r="2195" spans="1:6" hidden="1" x14ac:dyDescent="0.25">
      <c r="A2195">
        <v>2020</v>
      </c>
      <c r="B2195" t="s">
        <v>2197</v>
      </c>
      <c r="C2195" t="s">
        <v>2198</v>
      </c>
      <c r="D2195" t="s">
        <v>2237</v>
      </c>
      <c r="E2195">
        <v>13.560736876438201</v>
      </c>
      <c r="F2195" t="s">
        <v>2200</v>
      </c>
    </row>
    <row r="2196" spans="1:6" hidden="1" x14ac:dyDescent="0.25">
      <c r="A2196">
        <v>2020</v>
      </c>
      <c r="B2196" t="s">
        <v>2197</v>
      </c>
      <c r="C2196" t="s">
        <v>2198</v>
      </c>
      <c r="D2196" t="s">
        <v>2238</v>
      </c>
      <c r="E2196">
        <v>3.77642280648532</v>
      </c>
      <c r="F2196" t="s">
        <v>2200</v>
      </c>
    </row>
    <row r="2197" spans="1:6" hidden="1" x14ac:dyDescent="0.25">
      <c r="A2197">
        <v>2020</v>
      </c>
      <c r="B2197" t="s">
        <v>2197</v>
      </c>
      <c r="C2197" t="s">
        <v>2198</v>
      </c>
      <c r="D2197" t="s">
        <v>2250</v>
      </c>
      <c r="E2197">
        <v>9.7576928017185001</v>
      </c>
      <c r="F2197" t="s">
        <v>2200</v>
      </c>
    </row>
    <row r="2198" spans="1:6" hidden="1" x14ac:dyDescent="0.25">
      <c r="A2198">
        <v>2020</v>
      </c>
      <c r="B2198" t="s">
        <v>2197</v>
      </c>
      <c r="C2198" t="s">
        <v>2198</v>
      </c>
      <c r="D2198" t="s">
        <v>2251</v>
      </c>
      <c r="E2198">
        <v>0</v>
      </c>
      <c r="F2198" t="s">
        <v>2200</v>
      </c>
    </row>
    <row r="2199" spans="1:6" hidden="1" x14ac:dyDescent="0.25">
      <c r="A2199">
        <v>2020</v>
      </c>
      <c r="B2199" t="s">
        <v>2197</v>
      </c>
      <c r="C2199" t="s">
        <v>2198</v>
      </c>
      <c r="D2199" t="s">
        <v>2239</v>
      </c>
      <c r="E2199">
        <v>5.6246778687038796</v>
      </c>
      <c r="F2199" t="s">
        <v>2200</v>
      </c>
    </row>
    <row r="2200" spans="1:6" hidden="1" x14ac:dyDescent="0.25">
      <c r="A2200">
        <v>2020</v>
      </c>
      <c r="B2200" t="s">
        <v>2197</v>
      </c>
      <c r="C2200" t="s">
        <v>2198</v>
      </c>
      <c r="D2200" t="s">
        <v>2240</v>
      </c>
      <c r="E2200">
        <v>3.25236834672077</v>
      </c>
      <c r="F2200" t="s">
        <v>2200</v>
      </c>
    </row>
    <row r="2201" spans="1:6" hidden="1" x14ac:dyDescent="0.25">
      <c r="A2201">
        <v>2020</v>
      </c>
      <c r="B2201" t="s">
        <v>2197</v>
      </c>
      <c r="C2201" t="s">
        <v>2198</v>
      </c>
      <c r="D2201" t="s">
        <v>2241</v>
      </c>
      <c r="E2201">
        <v>6.0811134407788998</v>
      </c>
      <c r="F2201" t="s">
        <v>2200</v>
      </c>
    </row>
    <row r="2202" spans="1:6" hidden="1" x14ac:dyDescent="0.25">
      <c r="A2202">
        <v>2020</v>
      </c>
      <c r="B2202" t="s">
        <v>2197</v>
      </c>
      <c r="C2202" t="s">
        <v>2198</v>
      </c>
      <c r="D2202" t="s">
        <v>2242</v>
      </c>
      <c r="E2202">
        <v>0.18374550615216301</v>
      </c>
      <c r="F2202" t="s">
        <v>2200</v>
      </c>
    </row>
    <row r="2203" spans="1:6" hidden="1" x14ac:dyDescent="0.25">
      <c r="A2203">
        <v>2020</v>
      </c>
      <c r="B2203" t="s">
        <v>2197</v>
      </c>
      <c r="C2203" t="s">
        <v>2198</v>
      </c>
      <c r="D2203" t="s">
        <v>2243</v>
      </c>
      <c r="E2203">
        <v>23.3844514067878</v>
      </c>
      <c r="F2203" t="s">
        <v>2200</v>
      </c>
    </row>
    <row r="2204" spans="1:6" hidden="1" x14ac:dyDescent="0.25">
      <c r="A2204">
        <v>2020</v>
      </c>
      <c r="B2204" t="s">
        <v>2197</v>
      </c>
      <c r="C2204" t="s">
        <v>2198</v>
      </c>
      <c r="D2204" t="s">
        <v>2244</v>
      </c>
      <c r="E2204">
        <v>7.5037500000000001</v>
      </c>
      <c r="F2204" t="s">
        <v>2200</v>
      </c>
    </row>
    <row r="2205" spans="1:6" hidden="1" x14ac:dyDescent="0.25">
      <c r="A2205">
        <v>2020</v>
      </c>
      <c r="B2205" t="s">
        <v>2197</v>
      </c>
      <c r="C2205" t="s">
        <v>2198</v>
      </c>
      <c r="D2205" t="s">
        <v>2245</v>
      </c>
      <c r="E2205">
        <v>4.5981701110673301</v>
      </c>
      <c r="F2205" t="s">
        <v>2200</v>
      </c>
    </row>
    <row r="2206" spans="1:6" hidden="1" x14ac:dyDescent="0.25">
      <c r="A2206">
        <v>2020</v>
      </c>
      <c r="B2206" t="s">
        <v>2197</v>
      </c>
      <c r="C2206" t="s">
        <v>2198</v>
      </c>
      <c r="D2206" t="s">
        <v>2246</v>
      </c>
      <c r="E2206">
        <v>2.6332505586303401</v>
      </c>
      <c r="F2206" t="s">
        <v>2200</v>
      </c>
    </row>
    <row r="2207" spans="1:6" hidden="1" x14ac:dyDescent="0.25">
      <c r="A2207">
        <v>2020</v>
      </c>
      <c r="B2207" t="s">
        <v>2197</v>
      </c>
      <c r="C2207" t="s">
        <v>2198</v>
      </c>
      <c r="D2207" t="s">
        <v>2247</v>
      </c>
      <c r="E2207">
        <v>2.3436151916936199</v>
      </c>
      <c r="F2207" t="s">
        <v>2200</v>
      </c>
    </row>
    <row r="2208" spans="1:6" hidden="1" x14ac:dyDescent="0.25">
      <c r="A2208">
        <v>2020</v>
      </c>
      <c r="B2208" t="s">
        <v>2197</v>
      </c>
      <c r="C2208" t="s">
        <v>2198</v>
      </c>
      <c r="D2208" t="s">
        <v>2248</v>
      </c>
      <c r="E2208">
        <v>9.6059209518477502</v>
      </c>
      <c r="F2208" t="s">
        <v>2200</v>
      </c>
    </row>
    <row r="2209" spans="1:6" hidden="1" x14ac:dyDescent="0.25">
      <c r="A2209">
        <v>2020</v>
      </c>
      <c r="B2209" t="s">
        <v>2197</v>
      </c>
      <c r="C2209" t="s">
        <v>2202</v>
      </c>
      <c r="D2209" t="s">
        <v>2236</v>
      </c>
      <c r="E2209">
        <v>3.3979173601175501</v>
      </c>
      <c r="F2209" t="s">
        <v>2200</v>
      </c>
    </row>
    <row r="2210" spans="1:6" hidden="1" x14ac:dyDescent="0.25">
      <c r="A2210">
        <v>2020</v>
      </c>
      <c r="B2210" t="s">
        <v>2197</v>
      </c>
      <c r="C2210" t="s">
        <v>2202</v>
      </c>
      <c r="D2210" t="s">
        <v>2237</v>
      </c>
      <c r="E2210">
        <v>14.9349857582037</v>
      </c>
      <c r="F2210" t="s">
        <v>2200</v>
      </c>
    </row>
    <row r="2211" spans="1:6" hidden="1" x14ac:dyDescent="0.25">
      <c r="A2211">
        <v>2020</v>
      </c>
      <c r="B2211" t="s">
        <v>2197</v>
      </c>
      <c r="C2211" t="s">
        <v>2202</v>
      </c>
      <c r="D2211" t="s">
        <v>2238</v>
      </c>
      <c r="E2211">
        <v>4.5255391517082302</v>
      </c>
      <c r="F2211" t="s">
        <v>2200</v>
      </c>
    </row>
    <row r="2212" spans="1:6" hidden="1" x14ac:dyDescent="0.25">
      <c r="A2212">
        <v>2020</v>
      </c>
      <c r="B2212" t="s">
        <v>2197</v>
      </c>
      <c r="C2212" t="s">
        <v>2202</v>
      </c>
      <c r="D2212" t="s">
        <v>2250</v>
      </c>
      <c r="E2212">
        <v>7.4112730685322497</v>
      </c>
      <c r="F2212" t="s">
        <v>2200</v>
      </c>
    </row>
    <row r="2213" spans="1:6" hidden="1" x14ac:dyDescent="0.25">
      <c r="A2213">
        <v>2020</v>
      </c>
      <c r="B2213" t="s">
        <v>2197</v>
      </c>
      <c r="C2213" t="s">
        <v>2202</v>
      </c>
      <c r="D2213" t="s">
        <v>2251</v>
      </c>
      <c r="E2213">
        <v>9.0822648493001203</v>
      </c>
      <c r="F2213" t="s">
        <v>2200</v>
      </c>
    </row>
    <row r="2214" spans="1:6" hidden="1" x14ac:dyDescent="0.25">
      <c r="A2214">
        <v>2020</v>
      </c>
      <c r="B2214" t="s">
        <v>2197</v>
      </c>
      <c r="C2214" t="s">
        <v>2202</v>
      </c>
      <c r="D2214" t="s">
        <v>2239</v>
      </c>
      <c r="E2214">
        <v>2.3528831539080999</v>
      </c>
      <c r="F2214" t="s">
        <v>2200</v>
      </c>
    </row>
    <row r="2215" spans="1:6" hidden="1" x14ac:dyDescent="0.25">
      <c r="A2215">
        <v>2020</v>
      </c>
      <c r="B2215" t="s">
        <v>2197</v>
      </c>
      <c r="C2215" t="s">
        <v>2202</v>
      </c>
      <c r="D2215" t="s">
        <v>2240</v>
      </c>
      <c r="E2215">
        <v>2.7210384813411199</v>
      </c>
      <c r="F2215" t="s">
        <v>2200</v>
      </c>
    </row>
    <row r="2216" spans="1:6" hidden="1" x14ac:dyDescent="0.25">
      <c r="A2216">
        <v>2020</v>
      </c>
      <c r="B2216" t="s">
        <v>2197</v>
      </c>
      <c r="C2216" t="s">
        <v>2202</v>
      </c>
      <c r="D2216" t="s">
        <v>2241</v>
      </c>
      <c r="E2216">
        <v>3.9434188883503798</v>
      </c>
      <c r="F2216" t="s">
        <v>2200</v>
      </c>
    </row>
    <row r="2217" spans="1:6" hidden="1" x14ac:dyDescent="0.25">
      <c r="A2217">
        <v>2020</v>
      </c>
      <c r="B2217" t="s">
        <v>2197</v>
      </c>
      <c r="C2217" t="s">
        <v>2202</v>
      </c>
      <c r="D2217" t="s">
        <v>2242</v>
      </c>
      <c r="E2217">
        <v>0</v>
      </c>
      <c r="F2217" t="s">
        <v>2200</v>
      </c>
    </row>
    <row r="2218" spans="1:6" hidden="1" x14ac:dyDescent="0.25">
      <c r="A2218">
        <v>2020</v>
      </c>
      <c r="B2218" t="s">
        <v>2197</v>
      </c>
      <c r="C2218" t="s">
        <v>2202</v>
      </c>
      <c r="D2218" t="s">
        <v>2243</v>
      </c>
      <c r="E2218">
        <v>0</v>
      </c>
      <c r="F2218" t="s">
        <v>2200</v>
      </c>
    </row>
    <row r="2219" spans="1:6" hidden="1" x14ac:dyDescent="0.25">
      <c r="A2219">
        <v>2020</v>
      </c>
      <c r="B2219" t="s">
        <v>2197</v>
      </c>
      <c r="C2219" t="s">
        <v>2202</v>
      </c>
      <c r="D2219" t="s">
        <v>2244</v>
      </c>
      <c r="E2219">
        <v>0</v>
      </c>
      <c r="F2219" t="s">
        <v>2200</v>
      </c>
    </row>
    <row r="2220" spans="1:6" hidden="1" x14ac:dyDescent="0.25">
      <c r="A2220">
        <v>2020</v>
      </c>
      <c r="B2220" t="s">
        <v>2197</v>
      </c>
      <c r="C2220" t="s">
        <v>2202</v>
      </c>
      <c r="D2220" t="s">
        <v>2245</v>
      </c>
      <c r="E2220">
        <v>1.73028640505858</v>
      </c>
      <c r="F2220" t="s">
        <v>2200</v>
      </c>
    </row>
    <row r="2221" spans="1:6" hidden="1" x14ac:dyDescent="0.25">
      <c r="A2221">
        <v>2020</v>
      </c>
      <c r="B2221" t="s">
        <v>2197</v>
      </c>
      <c r="C2221" t="s">
        <v>2202</v>
      </c>
      <c r="D2221" t="s">
        <v>2246</v>
      </c>
      <c r="E2221">
        <v>1.81392980052436</v>
      </c>
      <c r="F2221" t="s">
        <v>2200</v>
      </c>
    </row>
    <row r="2222" spans="1:6" hidden="1" x14ac:dyDescent="0.25">
      <c r="A2222">
        <v>2020</v>
      </c>
      <c r="B2222" t="s">
        <v>2197</v>
      </c>
      <c r="C2222" t="s">
        <v>2202</v>
      </c>
      <c r="D2222" t="s">
        <v>2247</v>
      </c>
      <c r="E2222">
        <v>1.63052526527997</v>
      </c>
      <c r="F2222" t="s">
        <v>2200</v>
      </c>
    </row>
    <row r="2223" spans="1:6" hidden="1" x14ac:dyDescent="0.25">
      <c r="A2223">
        <v>2020</v>
      </c>
      <c r="B2223" t="s">
        <v>2197</v>
      </c>
      <c r="C2223" t="s">
        <v>2202</v>
      </c>
      <c r="D2223" t="s">
        <v>2248</v>
      </c>
      <c r="E2223">
        <v>3.33922261484099</v>
      </c>
      <c r="F2223" t="s">
        <v>2200</v>
      </c>
    </row>
    <row r="2224" spans="1:6" hidden="1" x14ac:dyDescent="0.25">
      <c r="A2224">
        <v>2020</v>
      </c>
      <c r="B2224" t="s">
        <v>2197</v>
      </c>
      <c r="C2224" t="s">
        <v>2203</v>
      </c>
      <c r="D2224" t="s">
        <v>2236</v>
      </c>
      <c r="E2224">
        <v>4.2549108032971903</v>
      </c>
      <c r="F2224" t="s">
        <v>2200</v>
      </c>
    </row>
    <row r="2225" spans="1:6" hidden="1" x14ac:dyDescent="0.25">
      <c r="A2225">
        <v>2020</v>
      </c>
      <c r="B2225" t="s">
        <v>2197</v>
      </c>
      <c r="C2225" t="s">
        <v>2203</v>
      </c>
      <c r="D2225" t="s">
        <v>2237</v>
      </c>
      <c r="E2225">
        <v>12.8048790045562</v>
      </c>
      <c r="F2225" t="s">
        <v>2200</v>
      </c>
    </row>
    <row r="2226" spans="1:6" hidden="1" x14ac:dyDescent="0.25">
      <c r="A2226">
        <v>2020</v>
      </c>
      <c r="B2226" t="s">
        <v>2197</v>
      </c>
      <c r="C2226" t="s">
        <v>2203</v>
      </c>
      <c r="D2226" t="s">
        <v>2238</v>
      </c>
      <c r="E2226">
        <v>3.7934518175926799</v>
      </c>
      <c r="F2226" t="s">
        <v>2200</v>
      </c>
    </row>
    <row r="2227" spans="1:6" hidden="1" x14ac:dyDescent="0.25">
      <c r="A2227">
        <v>2020</v>
      </c>
      <c r="B2227" t="s">
        <v>2197</v>
      </c>
      <c r="C2227" t="s">
        <v>2203</v>
      </c>
      <c r="D2227" t="s">
        <v>2250</v>
      </c>
      <c r="E2227">
        <v>9.7499269048709998</v>
      </c>
      <c r="F2227" t="s">
        <v>2200</v>
      </c>
    </row>
    <row r="2228" spans="1:6" hidden="1" x14ac:dyDescent="0.25">
      <c r="A2228">
        <v>2020</v>
      </c>
      <c r="B2228" t="s">
        <v>2197</v>
      </c>
      <c r="C2228" t="s">
        <v>2203</v>
      </c>
      <c r="D2228" t="s">
        <v>2251</v>
      </c>
      <c r="E2228">
        <v>0</v>
      </c>
      <c r="F2228" t="s">
        <v>2200</v>
      </c>
    </row>
    <row r="2229" spans="1:6" hidden="1" x14ac:dyDescent="0.25">
      <c r="A2229">
        <v>2020</v>
      </c>
      <c r="B2229" t="s">
        <v>2197</v>
      </c>
      <c r="C2229" t="s">
        <v>2203</v>
      </c>
      <c r="D2229" t="s">
        <v>2239</v>
      </c>
      <c r="E2229">
        <v>5.7473094257309096</v>
      </c>
      <c r="F2229" t="s">
        <v>2200</v>
      </c>
    </row>
    <row r="2230" spans="1:6" hidden="1" x14ac:dyDescent="0.25">
      <c r="A2230">
        <v>2020</v>
      </c>
      <c r="B2230" t="s">
        <v>2197</v>
      </c>
      <c r="C2230" t="s">
        <v>2203</v>
      </c>
      <c r="D2230" t="s">
        <v>2240</v>
      </c>
      <c r="E2230">
        <v>3.32848336843323</v>
      </c>
      <c r="F2230" t="s">
        <v>2200</v>
      </c>
    </row>
    <row r="2231" spans="1:6" hidden="1" x14ac:dyDescent="0.25">
      <c r="A2231">
        <v>2020</v>
      </c>
      <c r="B2231" t="s">
        <v>2197</v>
      </c>
      <c r="C2231" t="s">
        <v>2203</v>
      </c>
      <c r="D2231" t="s">
        <v>2241</v>
      </c>
      <c r="E2231">
        <v>6.1798010081917996</v>
      </c>
      <c r="F2231" t="s">
        <v>2200</v>
      </c>
    </row>
    <row r="2232" spans="1:6" hidden="1" x14ac:dyDescent="0.25">
      <c r="A2232">
        <v>2020</v>
      </c>
      <c r="B2232" t="s">
        <v>2197</v>
      </c>
      <c r="C2232" t="s">
        <v>2203</v>
      </c>
      <c r="D2232" t="s">
        <v>2242</v>
      </c>
      <c r="E2232" s="184">
        <v>6.2304223706776199E-2</v>
      </c>
      <c r="F2232" t="s">
        <v>2200</v>
      </c>
    </row>
    <row r="2233" spans="1:6" hidden="1" x14ac:dyDescent="0.25">
      <c r="A2233">
        <v>2020</v>
      </c>
      <c r="B2233" t="s">
        <v>2197</v>
      </c>
      <c r="C2233" t="s">
        <v>2203</v>
      </c>
      <c r="D2233" t="s">
        <v>2243</v>
      </c>
      <c r="E2233">
        <v>23.495837992582501</v>
      </c>
      <c r="F2233" t="s">
        <v>2200</v>
      </c>
    </row>
    <row r="2234" spans="1:6" hidden="1" x14ac:dyDescent="0.25">
      <c r="A2234">
        <v>2020</v>
      </c>
      <c r="B2234" t="s">
        <v>2197</v>
      </c>
      <c r="C2234" t="s">
        <v>2203</v>
      </c>
      <c r="D2234" t="s">
        <v>2244</v>
      </c>
      <c r="E2234">
        <v>7.5037500000000001</v>
      </c>
      <c r="F2234" t="s">
        <v>2200</v>
      </c>
    </row>
    <row r="2235" spans="1:6" hidden="1" x14ac:dyDescent="0.25">
      <c r="A2235">
        <v>2020</v>
      </c>
      <c r="B2235" t="s">
        <v>2197</v>
      </c>
      <c r="C2235" t="s">
        <v>2203</v>
      </c>
      <c r="D2235" t="s">
        <v>2245</v>
      </c>
      <c r="E2235">
        <v>4.6931222591514201</v>
      </c>
      <c r="F2235" t="s">
        <v>2200</v>
      </c>
    </row>
    <row r="2236" spans="1:6" hidden="1" x14ac:dyDescent="0.25">
      <c r="A2236">
        <v>2020</v>
      </c>
      <c r="B2236" t="s">
        <v>2197</v>
      </c>
      <c r="C2236" t="s">
        <v>2203</v>
      </c>
      <c r="D2236" t="s">
        <v>2246</v>
      </c>
      <c r="E2236">
        <v>2.1329049398352802</v>
      </c>
      <c r="F2236" t="s">
        <v>2200</v>
      </c>
    </row>
    <row r="2237" spans="1:6" hidden="1" x14ac:dyDescent="0.25">
      <c r="A2237">
        <v>2020</v>
      </c>
      <c r="B2237" t="s">
        <v>2197</v>
      </c>
      <c r="C2237" t="s">
        <v>2203</v>
      </c>
      <c r="D2237" t="s">
        <v>2247</v>
      </c>
      <c r="E2237">
        <v>2.3672017052277501</v>
      </c>
      <c r="F2237" t="s">
        <v>2200</v>
      </c>
    </row>
    <row r="2238" spans="1:6" hidden="1" x14ac:dyDescent="0.25">
      <c r="A2238">
        <v>2020</v>
      </c>
      <c r="B2238" t="s">
        <v>2197</v>
      </c>
      <c r="C2238" t="s">
        <v>2203</v>
      </c>
      <c r="D2238" t="s">
        <v>2248</v>
      </c>
      <c r="E2238">
        <v>9.8008379967245496</v>
      </c>
      <c r="F2238" t="s">
        <v>2200</v>
      </c>
    </row>
    <row r="2239" spans="1:6" hidden="1" x14ac:dyDescent="0.25">
      <c r="A2239">
        <v>2020</v>
      </c>
      <c r="B2239" t="s">
        <v>2197</v>
      </c>
      <c r="C2239" t="s">
        <v>2204</v>
      </c>
      <c r="D2239" t="s">
        <v>2236</v>
      </c>
      <c r="E2239">
        <v>2.8673272577423998</v>
      </c>
      <c r="F2239" t="s">
        <v>2200</v>
      </c>
    </row>
    <row r="2240" spans="1:6" hidden="1" x14ac:dyDescent="0.25">
      <c r="A2240">
        <v>2020</v>
      </c>
      <c r="B2240" t="s">
        <v>2197</v>
      </c>
      <c r="C2240" t="s">
        <v>2204</v>
      </c>
      <c r="D2240" t="s">
        <v>2237</v>
      </c>
      <c r="E2240">
        <v>12.6280093878346</v>
      </c>
      <c r="F2240" t="s">
        <v>2200</v>
      </c>
    </row>
    <row r="2241" spans="1:6" hidden="1" x14ac:dyDescent="0.25">
      <c r="A2241">
        <v>2020</v>
      </c>
      <c r="B2241" t="s">
        <v>2197</v>
      </c>
      <c r="C2241" t="s">
        <v>2204</v>
      </c>
      <c r="D2241" t="s">
        <v>2238</v>
      </c>
      <c r="E2241">
        <v>3.67153636788546</v>
      </c>
      <c r="F2241" t="s">
        <v>2200</v>
      </c>
    </row>
    <row r="2242" spans="1:6" hidden="1" x14ac:dyDescent="0.25">
      <c r="A2242">
        <v>2020</v>
      </c>
      <c r="B2242" t="s">
        <v>2197</v>
      </c>
      <c r="C2242" t="s">
        <v>2204</v>
      </c>
      <c r="D2242" t="s">
        <v>2250</v>
      </c>
      <c r="E2242">
        <v>7.6086883869706003</v>
      </c>
      <c r="F2242" t="s">
        <v>2200</v>
      </c>
    </row>
    <row r="2243" spans="1:6" hidden="1" x14ac:dyDescent="0.25">
      <c r="A2243">
        <v>2020</v>
      </c>
      <c r="B2243" t="s">
        <v>2197</v>
      </c>
      <c r="C2243" t="s">
        <v>2204</v>
      </c>
      <c r="D2243" t="s">
        <v>2251</v>
      </c>
      <c r="E2243">
        <v>0</v>
      </c>
      <c r="F2243" t="s">
        <v>2200</v>
      </c>
    </row>
    <row r="2244" spans="1:6" hidden="1" x14ac:dyDescent="0.25">
      <c r="A2244">
        <v>2020</v>
      </c>
      <c r="B2244" t="s">
        <v>2197</v>
      </c>
      <c r="C2244" t="s">
        <v>2204</v>
      </c>
      <c r="D2244" t="s">
        <v>2239</v>
      </c>
      <c r="E2244">
        <v>2.9629588385138801</v>
      </c>
      <c r="F2244" t="s">
        <v>2200</v>
      </c>
    </row>
    <row r="2245" spans="1:6" hidden="1" x14ac:dyDescent="0.25">
      <c r="A2245">
        <v>2020</v>
      </c>
      <c r="B2245" t="s">
        <v>2197</v>
      </c>
      <c r="C2245" t="s">
        <v>2204</v>
      </c>
      <c r="D2245" t="s">
        <v>2240</v>
      </c>
      <c r="E2245">
        <v>2.8101897447587598</v>
      </c>
      <c r="F2245" t="s">
        <v>2200</v>
      </c>
    </row>
    <row r="2246" spans="1:6" hidden="1" x14ac:dyDescent="0.25">
      <c r="A2246">
        <v>2020</v>
      </c>
      <c r="B2246" t="s">
        <v>2197</v>
      </c>
      <c r="C2246" t="s">
        <v>2204</v>
      </c>
      <c r="D2246" t="s">
        <v>2241</v>
      </c>
      <c r="E2246">
        <v>3.3836989522212999</v>
      </c>
      <c r="F2246" t="s">
        <v>2200</v>
      </c>
    </row>
    <row r="2247" spans="1:6" hidden="1" x14ac:dyDescent="0.25">
      <c r="A2247">
        <v>2020</v>
      </c>
      <c r="B2247" t="s">
        <v>2197</v>
      </c>
      <c r="C2247" t="s">
        <v>2204</v>
      </c>
      <c r="D2247" t="s">
        <v>2242</v>
      </c>
      <c r="E2247" s="184">
        <v>5.61157953439136E-5</v>
      </c>
      <c r="F2247" t="s">
        <v>2200</v>
      </c>
    </row>
    <row r="2248" spans="1:6" hidden="1" x14ac:dyDescent="0.25">
      <c r="A2248">
        <v>2020</v>
      </c>
      <c r="B2248" t="s">
        <v>2197</v>
      </c>
      <c r="C2248" t="s">
        <v>2204</v>
      </c>
      <c r="D2248" t="s">
        <v>2243</v>
      </c>
      <c r="E2248">
        <v>13.774834416012199</v>
      </c>
      <c r="F2248" t="s">
        <v>2200</v>
      </c>
    </row>
    <row r="2249" spans="1:6" hidden="1" x14ac:dyDescent="0.25">
      <c r="A2249">
        <v>2020</v>
      </c>
      <c r="B2249" t="s">
        <v>2197</v>
      </c>
      <c r="C2249" t="s">
        <v>2204</v>
      </c>
      <c r="D2249" t="s">
        <v>2244</v>
      </c>
      <c r="E2249">
        <v>7.5037500000000001</v>
      </c>
      <c r="F2249" t="s">
        <v>2200</v>
      </c>
    </row>
    <row r="2250" spans="1:6" hidden="1" x14ac:dyDescent="0.25">
      <c r="A2250">
        <v>2020</v>
      </c>
      <c r="B2250" t="s">
        <v>2197</v>
      </c>
      <c r="C2250" t="s">
        <v>2204</v>
      </c>
      <c r="D2250" t="s">
        <v>2245</v>
      </c>
      <c r="E2250">
        <v>3.87822430957387</v>
      </c>
      <c r="F2250" t="s">
        <v>2200</v>
      </c>
    </row>
    <row r="2251" spans="1:6" hidden="1" x14ac:dyDescent="0.25">
      <c r="A2251">
        <v>2020</v>
      </c>
      <c r="B2251" t="s">
        <v>2197</v>
      </c>
      <c r="C2251" t="s">
        <v>2204</v>
      </c>
      <c r="D2251" t="s">
        <v>2246</v>
      </c>
      <c r="E2251">
        <v>2.5149367723061902</v>
      </c>
      <c r="F2251" t="s">
        <v>2200</v>
      </c>
    </row>
    <row r="2252" spans="1:6" hidden="1" x14ac:dyDescent="0.25">
      <c r="A2252">
        <v>2020</v>
      </c>
      <c r="B2252" t="s">
        <v>2197</v>
      </c>
      <c r="C2252" t="s">
        <v>2204</v>
      </c>
      <c r="D2252" t="s">
        <v>2247</v>
      </c>
      <c r="E2252">
        <v>1.7036357686190799</v>
      </c>
      <c r="F2252" t="s">
        <v>2200</v>
      </c>
    </row>
    <row r="2253" spans="1:6" hidden="1" x14ac:dyDescent="0.25">
      <c r="A2253">
        <v>2020</v>
      </c>
      <c r="B2253" t="s">
        <v>2197</v>
      </c>
      <c r="C2253" t="s">
        <v>2204</v>
      </c>
      <c r="D2253" t="s">
        <v>2248</v>
      </c>
      <c r="E2253">
        <v>3.8084389687676801</v>
      </c>
      <c r="F2253" t="s">
        <v>2200</v>
      </c>
    </row>
    <row r="2254" spans="1:6" hidden="1" x14ac:dyDescent="0.25">
      <c r="A2254">
        <v>2020</v>
      </c>
      <c r="B2254" t="s">
        <v>2197</v>
      </c>
      <c r="C2254" t="s">
        <v>2205</v>
      </c>
      <c r="D2254" t="s">
        <v>2236</v>
      </c>
      <c r="E2254">
        <v>6.84728583006022</v>
      </c>
      <c r="F2254" t="s">
        <v>2200</v>
      </c>
    </row>
    <row r="2255" spans="1:6" hidden="1" x14ac:dyDescent="0.25">
      <c r="A2255">
        <v>2020</v>
      </c>
      <c r="B2255" t="s">
        <v>2197</v>
      </c>
      <c r="C2255" t="s">
        <v>2205</v>
      </c>
      <c r="D2255" t="s">
        <v>2250</v>
      </c>
      <c r="E2255">
        <v>11.103336344128399</v>
      </c>
      <c r="F2255" t="s">
        <v>2200</v>
      </c>
    </row>
    <row r="2256" spans="1:6" hidden="1" x14ac:dyDescent="0.25">
      <c r="A2256">
        <v>2020</v>
      </c>
      <c r="B2256" t="s">
        <v>2197</v>
      </c>
      <c r="C2256" t="s">
        <v>2205</v>
      </c>
      <c r="D2256" t="s">
        <v>2251</v>
      </c>
      <c r="E2256">
        <v>0</v>
      </c>
      <c r="F2256" t="s">
        <v>2200</v>
      </c>
    </row>
    <row r="2257" spans="1:6" hidden="1" x14ac:dyDescent="0.25">
      <c r="A2257">
        <v>2020</v>
      </c>
      <c r="B2257" t="s">
        <v>2197</v>
      </c>
      <c r="C2257" t="s">
        <v>2205</v>
      </c>
      <c r="D2257" t="s">
        <v>2239</v>
      </c>
      <c r="E2257">
        <v>5.6603969985195501</v>
      </c>
      <c r="F2257" t="s">
        <v>2200</v>
      </c>
    </row>
    <row r="2258" spans="1:6" hidden="1" x14ac:dyDescent="0.25">
      <c r="A2258">
        <v>2020</v>
      </c>
      <c r="B2258" t="s">
        <v>2197</v>
      </c>
      <c r="C2258" t="s">
        <v>2205</v>
      </c>
      <c r="D2258" t="s">
        <v>2240</v>
      </c>
      <c r="E2258">
        <v>3.25236834672077</v>
      </c>
      <c r="F2258" t="s">
        <v>2200</v>
      </c>
    </row>
    <row r="2259" spans="1:6" hidden="1" x14ac:dyDescent="0.25">
      <c r="A2259">
        <v>2020</v>
      </c>
      <c r="B2259" t="s">
        <v>2197</v>
      </c>
      <c r="C2259" t="s">
        <v>2205</v>
      </c>
      <c r="D2259" t="s">
        <v>2241</v>
      </c>
      <c r="E2259">
        <v>6.0811134407788998</v>
      </c>
      <c r="F2259" t="s">
        <v>2200</v>
      </c>
    </row>
    <row r="2260" spans="1:6" hidden="1" x14ac:dyDescent="0.25">
      <c r="A2260">
        <v>2020</v>
      </c>
      <c r="B2260" t="s">
        <v>2197</v>
      </c>
      <c r="C2260" t="s">
        <v>2205</v>
      </c>
      <c r="D2260" t="s">
        <v>2242</v>
      </c>
      <c r="E2260">
        <v>0.18374550615216301</v>
      </c>
      <c r="F2260" t="s">
        <v>2200</v>
      </c>
    </row>
    <row r="2261" spans="1:6" hidden="1" x14ac:dyDescent="0.25">
      <c r="A2261">
        <v>2020</v>
      </c>
      <c r="B2261" t="s">
        <v>2197</v>
      </c>
      <c r="C2261" t="s">
        <v>2205</v>
      </c>
      <c r="D2261" t="s">
        <v>2243</v>
      </c>
      <c r="E2261">
        <v>0</v>
      </c>
      <c r="F2261" t="s">
        <v>2200</v>
      </c>
    </row>
    <row r="2262" spans="1:6" hidden="1" x14ac:dyDescent="0.25">
      <c r="A2262">
        <v>2020</v>
      </c>
      <c r="B2262" t="s">
        <v>2197</v>
      </c>
      <c r="C2262" t="s">
        <v>2205</v>
      </c>
      <c r="D2262" t="s">
        <v>2244</v>
      </c>
      <c r="E2262">
        <v>7.5037500000000001</v>
      </c>
      <c r="F2262" t="s">
        <v>2200</v>
      </c>
    </row>
    <row r="2263" spans="1:6" hidden="1" x14ac:dyDescent="0.25">
      <c r="A2263">
        <v>2020</v>
      </c>
      <c r="B2263" t="s">
        <v>2197</v>
      </c>
      <c r="C2263" t="s">
        <v>2205</v>
      </c>
      <c r="D2263" t="s">
        <v>2245</v>
      </c>
      <c r="E2263">
        <v>4.5981701110673301</v>
      </c>
      <c r="F2263" t="s">
        <v>2200</v>
      </c>
    </row>
    <row r="2264" spans="1:6" hidden="1" x14ac:dyDescent="0.25">
      <c r="A2264">
        <v>2020</v>
      </c>
      <c r="B2264" t="s">
        <v>2197</v>
      </c>
      <c r="C2264" t="s">
        <v>2205</v>
      </c>
      <c r="D2264" t="s">
        <v>2246</v>
      </c>
      <c r="E2264">
        <v>2.6332505586303401</v>
      </c>
      <c r="F2264" t="s">
        <v>2200</v>
      </c>
    </row>
    <row r="2265" spans="1:6" hidden="1" x14ac:dyDescent="0.25">
      <c r="A2265">
        <v>2020</v>
      </c>
      <c r="B2265" t="s">
        <v>2197</v>
      </c>
      <c r="C2265" t="s">
        <v>2205</v>
      </c>
      <c r="D2265" t="s">
        <v>2247</v>
      </c>
      <c r="E2265">
        <v>2.3436151916936199</v>
      </c>
      <c r="F2265" t="s">
        <v>2200</v>
      </c>
    </row>
    <row r="2266" spans="1:6" hidden="1" x14ac:dyDescent="0.25">
      <c r="A2266">
        <v>2020</v>
      </c>
      <c r="B2266" t="s">
        <v>2197</v>
      </c>
      <c r="C2266" t="s">
        <v>2205</v>
      </c>
      <c r="D2266" t="s">
        <v>2248</v>
      </c>
      <c r="E2266">
        <v>9.6059209518477502</v>
      </c>
      <c r="F2266" t="s">
        <v>2200</v>
      </c>
    </row>
    <row r="2267" spans="1:6" hidden="1" x14ac:dyDescent="0.25">
      <c r="A2267">
        <v>2020</v>
      </c>
      <c r="B2267" t="s">
        <v>2197</v>
      </c>
      <c r="C2267" t="s">
        <v>2206</v>
      </c>
      <c r="D2267" t="s">
        <v>2236</v>
      </c>
      <c r="E2267">
        <v>4.6051294460027403</v>
      </c>
      <c r="F2267" t="s">
        <v>2200</v>
      </c>
    </row>
    <row r="2268" spans="1:6" hidden="1" x14ac:dyDescent="0.25">
      <c r="A2268">
        <v>2020</v>
      </c>
      <c r="B2268" t="s">
        <v>2197</v>
      </c>
      <c r="C2268" t="s">
        <v>2206</v>
      </c>
      <c r="D2268" t="s">
        <v>2237</v>
      </c>
      <c r="E2268">
        <v>41.548327218531597</v>
      </c>
      <c r="F2268" t="s">
        <v>2200</v>
      </c>
    </row>
    <row r="2269" spans="1:6" hidden="1" x14ac:dyDescent="0.25">
      <c r="A2269">
        <v>2020</v>
      </c>
      <c r="B2269" t="s">
        <v>2197</v>
      </c>
      <c r="C2269" t="s">
        <v>2206</v>
      </c>
      <c r="D2269" t="s">
        <v>2238</v>
      </c>
      <c r="E2269">
        <v>6.9156303549158302</v>
      </c>
      <c r="F2269" t="s">
        <v>2200</v>
      </c>
    </row>
    <row r="2270" spans="1:6" hidden="1" x14ac:dyDescent="0.25">
      <c r="A2270">
        <v>2020</v>
      </c>
      <c r="B2270" t="s">
        <v>2197</v>
      </c>
      <c r="C2270" t="s">
        <v>2206</v>
      </c>
      <c r="D2270" t="s">
        <v>2250</v>
      </c>
      <c r="E2270">
        <v>0</v>
      </c>
      <c r="F2270" t="s">
        <v>2200</v>
      </c>
    </row>
    <row r="2271" spans="1:6" hidden="1" x14ac:dyDescent="0.25">
      <c r="A2271">
        <v>2020</v>
      </c>
      <c r="B2271" t="s">
        <v>2197</v>
      </c>
      <c r="C2271" t="s">
        <v>2206</v>
      </c>
      <c r="D2271" t="s">
        <v>2251</v>
      </c>
      <c r="E2271">
        <v>13.012708473757201</v>
      </c>
      <c r="F2271" t="s">
        <v>2200</v>
      </c>
    </row>
    <row r="2272" spans="1:6" hidden="1" x14ac:dyDescent="0.25">
      <c r="A2272">
        <v>2020</v>
      </c>
      <c r="B2272" t="s">
        <v>2197</v>
      </c>
      <c r="C2272" t="s">
        <v>2206</v>
      </c>
      <c r="D2272" t="s">
        <v>2239</v>
      </c>
      <c r="E2272">
        <v>0</v>
      </c>
      <c r="F2272" t="s">
        <v>2200</v>
      </c>
    </row>
    <row r="2273" spans="1:6" hidden="1" x14ac:dyDescent="0.25">
      <c r="A2273">
        <v>2020</v>
      </c>
      <c r="B2273" t="s">
        <v>2197</v>
      </c>
      <c r="C2273" t="s">
        <v>2206</v>
      </c>
      <c r="D2273" t="s">
        <v>2240</v>
      </c>
      <c r="E2273">
        <v>3.0569960038252599</v>
      </c>
      <c r="F2273" t="s">
        <v>2200</v>
      </c>
    </row>
    <row r="2274" spans="1:6" hidden="1" x14ac:dyDescent="0.25">
      <c r="A2274">
        <v>2020</v>
      </c>
      <c r="B2274" t="s">
        <v>2197</v>
      </c>
      <c r="C2274" t="s">
        <v>2206</v>
      </c>
      <c r="D2274" t="s">
        <v>2241</v>
      </c>
      <c r="E2274">
        <v>4.25292939040449</v>
      </c>
      <c r="F2274" t="s">
        <v>2200</v>
      </c>
    </row>
    <row r="2275" spans="1:6" hidden="1" x14ac:dyDescent="0.25">
      <c r="A2275">
        <v>2020</v>
      </c>
      <c r="B2275" t="s">
        <v>2197</v>
      </c>
      <c r="C2275" t="s">
        <v>2206</v>
      </c>
      <c r="D2275" t="s">
        <v>2242</v>
      </c>
      <c r="E2275" s="184">
        <v>6.1605493783340303E-3</v>
      </c>
      <c r="F2275" t="s">
        <v>2200</v>
      </c>
    </row>
    <row r="2276" spans="1:6" hidden="1" x14ac:dyDescent="0.25">
      <c r="A2276">
        <v>2020</v>
      </c>
      <c r="B2276" t="s">
        <v>2197</v>
      </c>
      <c r="C2276" t="s">
        <v>2206</v>
      </c>
      <c r="D2276" t="s">
        <v>2243</v>
      </c>
      <c r="E2276">
        <v>0</v>
      </c>
      <c r="F2276" t="s">
        <v>2200</v>
      </c>
    </row>
    <row r="2277" spans="1:6" hidden="1" x14ac:dyDescent="0.25">
      <c r="A2277">
        <v>2020</v>
      </c>
      <c r="B2277" t="s">
        <v>2197</v>
      </c>
      <c r="C2277" t="s">
        <v>2206</v>
      </c>
      <c r="D2277" t="s">
        <v>2244</v>
      </c>
      <c r="E2277">
        <v>7.5037500000000001</v>
      </c>
      <c r="F2277" t="s">
        <v>2200</v>
      </c>
    </row>
    <row r="2278" spans="1:6" hidden="1" x14ac:dyDescent="0.25">
      <c r="A2278">
        <v>2020</v>
      </c>
      <c r="B2278" t="s">
        <v>2197</v>
      </c>
      <c r="C2278" t="s">
        <v>2206</v>
      </c>
      <c r="D2278" t="s">
        <v>2245</v>
      </c>
      <c r="E2278">
        <v>0</v>
      </c>
      <c r="F2278" t="s">
        <v>2200</v>
      </c>
    </row>
    <row r="2279" spans="1:6" hidden="1" x14ac:dyDescent="0.25">
      <c r="A2279">
        <v>2020</v>
      </c>
      <c r="B2279" t="s">
        <v>2197</v>
      </c>
      <c r="C2279" t="s">
        <v>2206</v>
      </c>
      <c r="D2279" t="s">
        <v>2246</v>
      </c>
      <c r="E2279">
        <v>0</v>
      </c>
      <c r="F2279" t="s">
        <v>2200</v>
      </c>
    </row>
    <row r="2280" spans="1:6" hidden="1" x14ac:dyDescent="0.25">
      <c r="A2280">
        <v>2020</v>
      </c>
      <c r="B2280" t="s">
        <v>2197</v>
      </c>
      <c r="C2280" t="s">
        <v>2206</v>
      </c>
      <c r="D2280" t="s">
        <v>2247</v>
      </c>
      <c r="E2280">
        <v>0</v>
      </c>
      <c r="F2280" t="s">
        <v>2200</v>
      </c>
    </row>
    <row r="2281" spans="1:6" hidden="1" x14ac:dyDescent="0.25">
      <c r="A2281">
        <v>2020</v>
      </c>
      <c r="B2281" t="s">
        <v>2197</v>
      </c>
      <c r="C2281" t="s">
        <v>2206</v>
      </c>
      <c r="D2281" t="s">
        <v>2248</v>
      </c>
      <c r="E2281">
        <v>0</v>
      </c>
      <c r="F2281" t="s">
        <v>2200</v>
      </c>
    </row>
    <row r="2282" spans="1:6" hidden="1" x14ac:dyDescent="0.25">
      <c r="A2282">
        <v>2020</v>
      </c>
      <c r="B2282" t="s">
        <v>2197</v>
      </c>
      <c r="C2282" t="s">
        <v>2207</v>
      </c>
      <c r="D2282" t="s">
        <v>2236</v>
      </c>
      <c r="E2282">
        <v>4.4957520207154298</v>
      </c>
      <c r="F2282" t="s">
        <v>2200</v>
      </c>
    </row>
    <row r="2283" spans="1:6" hidden="1" x14ac:dyDescent="0.25">
      <c r="A2283">
        <v>2020</v>
      </c>
      <c r="B2283" t="s">
        <v>2197</v>
      </c>
      <c r="C2283" t="s">
        <v>2207</v>
      </c>
      <c r="D2283" t="s">
        <v>2237</v>
      </c>
      <c r="E2283">
        <v>12.553541671476101</v>
      </c>
      <c r="F2283" t="s">
        <v>2200</v>
      </c>
    </row>
    <row r="2284" spans="1:6" hidden="1" x14ac:dyDescent="0.25">
      <c r="A2284">
        <v>2020</v>
      </c>
      <c r="B2284" t="s">
        <v>2197</v>
      </c>
      <c r="C2284" t="s">
        <v>2207</v>
      </c>
      <c r="D2284" t="s">
        <v>2238</v>
      </c>
      <c r="E2284">
        <v>3.7041531669491201</v>
      </c>
      <c r="F2284" t="s">
        <v>2200</v>
      </c>
    </row>
    <row r="2285" spans="1:6" hidden="1" x14ac:dyDescent="0.25">
      <c r="A2285">
        <v>2020</v>
      </c>
      <c r="B2285" t="s">
        <v>2197</v>
      </c>
      <c r="C2285" t="s">
        <v>2207</v>
      </c>
      <c r="D2285" t="s">
        <v>2250</v>
      </c>
      <c r="E2285">
        <v>7.62487832895963</v>
      </c>
      <c r="F2285" t="s">
        <v>2200</v>
      </c>
    </row>
    <row r="2286" spans="1:6" hidden="1" x14ac:dyDescent="0.25">
      <c r="A2286">
        <v>2020</v>
      </c>
      <c r="B2286" t="s">
        <v>2197</v>
      </c>
      <c r="C2286" t="s">
        <v>2207</v>
      </c>
      <c r="D2286" t="s">
        <v>2251</v>
      </c>
      <c r="E2286">
        <v>0</v>
      </c>
      <c r="F2286" t="s">
        <v>2200</v>
      </c>
    </row>
    <row r="2287" spans="1:6" hidden="1" x14ac:dyDescent="0.25">
      <c r="A2287">
        <v>2020</v>
      </c>
      <c r="B2287" t="s">
        <v>2197</v>
      </c>
      <c r="C2287" t="s">
        <v>2207</v>
      </c>
      <c r="D2287" t="s">
        <v>2239</v>
      </c>
      <c r="E2287">
        <v>5.4122842266200699</v>
      </c>
      <c r="F2287" t="s">
        <v>2200</v>
      </c>
    </row>
    <row r="2288" spans="1:6" hidden="1" x14ac:dyDescent="0.25">
      <c r="A2288">
        <v>2020</v>
      </c>
      <c r="B2288" t="s">
        <v>2197</v>
      </c>
      <c r="C2288" t="s">
        <v>2207</v>
      </c>
      <c r="D2288" t="s">
        <v>2240</v>
      </c>
      <c r="E2288">
        <v>3.12211783074385</v>
      </c>
      <c r="F2288" t="s">
        <v>2200</v>
      </c>
    </row>
    <row r="2289" spans="1:6" hidden="1" x14ac:dyDescent="0.25">
      <c r="A2289">
        <v>2020</v>
      </c>
      <c r="B2289" t="s">
        <v>2197</v>
      </c>
      <c r="C2289" t="s">
        <v>2207</v>
      </c>
      <c r="D2289" t="s">
        <v>2241</v>
      </c>
      <c r="E2289">
        <v>3.7401908422989201</v>
      </c>
      <c r="F2289" t="s">
        <v>2200</v>
      </c>
    </row>
    <row r="2290" spans="1:6" hidden="1" x14ac:dyDescent="0.25">
      <c r="A2290">
        <v>2020</v>
      </c>
      <c r="B2290" t="s">
        <v>2197</v>
      </c>
      <c r="C2290" t="s">
        <v>2207</v>
      </c>
      <c r="D2290" t="s">
        <v>2242</v>
      </c>
      <c r="E2290" s="184">
        <v>3.1034481417860799E-4</v>
      </c>
      <c r="F2290" t="s">
        <v>2200</v>
      </c>
    </row>
    <row r="2291" spans="1:6" hidden="1" x14ac:dyDescent="0.25">
      <c r="A2291">
        <v>2020</v>
      </c>
      <c r="B2291" t="s">
        <v>2197</v>
      </c>
      <c r="C2291" t="s">
        <v>2207</v>
      </c>
      <c r="D2291" t="s">
        <v>2243</v>
      </c>
      <c r="E2291">
        <v>21.723244555076601</v>
      </c>
      <c r="F2291" t="s">
        <v>2200</v>
      </c>
    </row>
    <row r="2292" spans="1:6" hidden="1" x14ac:dyDescent="0.25">
      <c r="A2292">
        <v>2020</v>
      </c>
      <c r="B2292" t="s">
        <v>2197</v>
      </c>
      <c r="C2292" t="s">
        <v>2207</v>
      </c>
      <c r="D2292" t="s">
        <v>2244</v>
      </c>
      <c r="E2292">
        <v>7.5037500000000001</v>
      </c>
      <c r="F2292" t="s">
        <v>2200</v>
      </c>
    </row>
    <row r="2293" spans="1:6" hidden="1" x14ac:dyDescent="0.25">
      <c r="A2293">
        <v>2020</v>
      </c>
      <c r="B2293" t="s">
        <v>2197</v>
      </c>
      <c r="C2293" t="s">
        <v>2207</v>
      </c>
      <c r="D2293" t="s">
        <v>2245</v>
      </c>
      <c r="E2293">
        <v>4.3968019895691599</v>
      </c>
      <c r="F2293" t="s">
        <v>2200</v>
      </c>
    </row>
    <row r="2294" spans="1:6" hidden="1" x14ac:dyDescent="0.25">
      <c r="A2294">
        <v>2020</v>
      </c>
      <c r="B2294" t="s">
        <v>2197</v>
      </c>
      <c r="C2294" t="s">
        <v>2207</v>
      </c>
      <c r="D2294" t="s">
        <v>2246</v>
      </c>
      <c r="E2294">
        <v>2.7968241692448901</v>
      </c>
      <c r="F2294" t="s">
        <v>2200</v>
      </c>
    </row>
    <row r="2295" spans="1:6" hidden="1" x14ac:dyDescent="0.25">
      <c r="A2295">
        <v>2020</v>
      </c>
      <c r="B2295" t="s">
        <v>2197</v>
      </c>
      <c r="C2295" t="s">
        <v>2207</v>
      </c>
      <c r="D2295" t="s">
        <v>2247</v>
      </c>
      <c r="E2295">
        <v>1.84791829162372</v>
      </c>
      <c r="F2295" t="s">
        <v>2200</v>
      </c>
    </row>
    <row r="2296" spans="1:6" hidden="1" x14ac:dyDescent="0.25">
      <c r="A2296">
        <v>2020</v>
      </c>
      <c r="B2296" t="s">
        <v>2197</v>
      </c>
      <c r="C2296" t="s">
        <v>2207</v>
      </c>
      <c r="D2296" t="s">
        <v>2248</v>
      </c>
      <c r="E2296">
        <v>9.2585107656056191</v>
      </c>
      <c r="F2296" t="s">
        <v>2200</v>
      </c>
    </row>
    <row r="2297" spans="1:6" hidden="1" x14ac:dyDescent="0.25">
      <c r="A2297">
        <v>2020</v>
      </c>
      <c r="B2297" t="s">
        <v>2197</v>
      </c>
      <c r="C2297" t="s">
        <v>2208</v>
      </c>
      <c r="D2297" t="s">
        <v>2236</v>
      </c>
      <c r="E2297">
        <v>4.44617061252751</v>
      </c>
      <c r="F2297" t="s">
        <v>2200</v>
      </c>
    </row>
    <row r="2298" spans="1:6" hidden="1" x14ac:dyDescent="0.25">
      <c r="A2298">
        <v>2020</v>
      </c>
      <c r="B2298" t="s">
        <v>2197</v>
      </c>
      <c r="C2298" t="s">
        <v>2208</v>
      </c>
      <c r="D2298" t="s">
        <v>2237</v>
      </c>
      <c r="E2298">
        <v>14.844192873082999</v>
      </c>
      <c r="F2298" t="s">
        <v>2200</v>
      </c>
    </row>
    <row r="2299" spans="1:6" hidden="1" x14ac:dyDescent="0.25">
      <c r="A2299">
        <v>2020</v>
      </c>
      <c r="B2299" t="s">
        <v>2197</v>
      </c>
      <c r="C2299" t="s">
        <v>2208</v>
      </c>
      <c r="D2299" t="s">
        <v>2238</v>
      </c>
      <c r="E2299">
        <v>3.7755120328663798</v>
      </c>
      <c r="F2299" t="s">
        <v>2200</v>
      </c>
    </row>
    <row r="2300" spans="1:6" hidden="1" x14ac:dyDescent="0.25">
      <c r="A2300">
        <v>2020</v>
      </c>
      <c r="B2300" t="s">
        <v>2197</v>
      </c>
      <c r="C2300" t="s">
        <v>2208</v>
      </c>
      <c r="D2300" t="s">
        <v>2250</v>
      </c>
      <c r="E2300">
        <v>11.8028301549323</v>
      </c>
      <c r="F2300" t="s">
        <v>2200</v>
      </c>
    </row>
    <row r="2301" spans="1:6" hidden="1" x14ac:dyDescent="0.25">
      <c r="A2301">
        <v>2020</v>
      </c>
      <c r="B2301" t="s">
        <v>2197</v>
      </c>
      <c r="C2301" t="s">
        <v>2208</v>
      </c>
      <c r="D2301" t="s">
        <v>2251</v>
      </c>
      <c r="E2301">
        <v>0</v>
      </c>
      <c r="F2301" t="s">
        <v>2200</v>
      </c>
    </row>
    <row r="2302" spans="1:6" hidden="1" x14ac:dyDescent="0.25">
      <c r="A2302">
        <v>2020</v>
      </c>
      <c r="B2302" t="s">
        <v>2197</v>
      </c>
      <c r="C2302" t="s">
        <v>2208</v>
      </c>
      <c r="D2302" t="s">
        <v>2239</v>
      </c>
      <c r="E2302">
        <v>5.7537438922281803</v>
      </c>
      <c r="F2302" t="s">
        <v>2200</v>
      </c>
    </row>
    <row r="2303" spans="1:6" hidden="1" x14ac:dyDescent="0.25">
      <c r="A2303">
        <v>2020</v>
      </c>
      <c r="B2303" t="s">
        <v>2197</v>
      </c>
      <c r="C2303" t="s">
        <v>2208</v>
      </c>
      <c r="D2303" t="s">
        <v>2240</v>
      </c>
      <c r="E2303">
        <v>3.3075150794003498</v>
      </c>
      <c r="F2303" t="s">
        <v>2200</v>
      </c>
    </row>
    <row r="2304" spans="1:6" hidden="1" x14ac:dyDescent="0.25">
      <c r="A2304">
        <v>2020</v>
      </c>
      <c r="B2304" t="s">
        <v>2197</v>
      </c>
      <c r="C2304" t="s">
        <v>2208</v>
      </c>
      <c r="D2304" t="s">
        <v>2241</v>
      </c>
      <c r="E2304">
        <v>5.8889329882987704</v>
      </c>
      <c r="F2304" t="s">
        <v>2200</v>
      </c>
    </row>
    <row r="2305" spans="1:6" hidden="1" x14ac:dyDescent="0.25">
      <c r="A2305">
        <v>2020</v>
      </c>
      <c r="B2305" t="s">
        <v>2197</v>
      </c>
      <c r="C2305" t="s">
        <v>2208</v>
      </c>
      <c r="D2305" t="s">
        <v>2242</v>
      </c>
      <c r="E2305" s="184">
        <v>7.4649804875309603E-2</v>
      </c>
      <c r="F2305" t="s">
        <v>2200</v>
      </c>
    </row>
    <row r="2306" spans="1:6" hidden="1" x14ac:dyDescent="0.25">
      <c r="A2306">
        <v>2020</v>
      </c>
      <c r="B2306" t="s">
        <v>2197</v>
      </c>
      <c r="C2306" t="s">
        <v>2208</v>
      </c>
      <c r="D2306" t="s">
        <v>2243</v>
      </c>
      <c r="E2306">
        <v>23.401758120700102</v>
      </c>
      <c r="F2306" t="s">
        <v>2200</v>
      </c>
    </row>
    <row r="2307" spans="1:6" hidden="1" x14ac:dyDescent="0.25">
      <c r="A2307">
        <v>2020</v>
      </c>
      <c r="B2307" t="s">
        <v>2197</v>
      </c>
      <c r="C2307" t="s">
        <v>2208</v>
      </c>
      <c r="D2307" t="s">
        <v>2244</v>
      </c>
      <c r="E2307">
        <v>7.5037500000000001</v>
      </c>
      <c r="F2307" t="s">
        <v>2200</v>
      </c>
    </row>
    <row r="2308" spans="1:6" hidden="1" x14ac:dyDescent="0.25">
      <c r="A2308">
        <v>2020</v>
      </c>
      <c r="B2308" t="s">
        <v>2197</v>
      </c>
      <c r="C2308" t="s">
        <v>2208</v>
      </c>
      <c r="D2308" t="s">
        <v>2245</v>
      </c>
      <c r="E2308">
        <v>4.6667864138661903</v>
      </c>
      <c r="F2308" t="s">
        <v>2200</v>
      </c>
    </row>
    <row r="2309" spans="1:6" hidden="1" x14ac:dyDescent="0.25">
      <c r="A2309">
        <v>2020</v>
      </c>
      <c r="B2309" t="s">
        <v>2197</v>
      </c>
      <c r="C2309" t="s">
        <v>2208</v>
      </c>
      <c r="D2309" t="s">
        <v>2246</v>
      </c>
      <c r="E2309">
        <v>3.24876227975972</v>
      </c>
      <c r="F2309" t="s">
        <v>2200</v>
      </c>
    </row>
    <row r="2310" spans="1:6" hidden="1" x14ac:dyDescent="0.25">
      <c r="A2310">
        <v>2020</v>
      </c>
      <c r="B2310" t="s">
        <v>2197</v>
      </c>
      <c r="C2310" t="s">
        <v>2208</v>
      </c>
      <c r="D2310" t="s">
        <v>2247</v>
      </c>
      <c r="E2310">
        <v>2.3519605006445699</v>
      </c>
      <c r="F2310" t="s">
        <v>2200</v>
      </c>
    </row>
    <row r="2311" spans="1:6" hidden="1" x14ac:dyDescent="0.25">
      <c r="A2311">
        <v>2020</v>
      </c>
      <c r="B2311" t="s">
        <v>2197</v>
      </c>
      <c r="C2311" t="s">
        <v>2208</v>
      </c>
      <c r="D2311" t="s">
        <v>2248</v>
      </c>
      <c r="E2311">
        <v>9.1940487259502603</v>
      </c>
      <c r="F2311" t="s">
        <v>2200</v>
      </c>
    </row>
    <row r="2312" spans="1:6" hidden="1" x14ac:dyDescent="0.25">
      <c r="A2312">
        <v>2020</v>
      </c>
      <c r="B2312" t="s">
        <v>2197</v>
      </c>
      <c r="C2312" t="s">
        <v>2209</v>
      </c>
      <c r="D2312" t="s">
        <v>2236</v>
      </c>
      <c r="E2312">
        <v>4.8951189491539902</v>
      </c>
      <c r="F2312" t="s">
        <v>2200</v>
      </c>
    </row>
    <row r="2313" spans="1:6" hidden="1" x14ac:dyDescent="0.25">
      <c r="A2313">
        <v>2020</v>
      </c>
      <c r="B2313" t="s">
        <v>2197</v>
      </c>
      <c r="C2313" t="s">
        <v>2209</v>
      </c>
      <c r="D2313" t="s">
        <v>2237</v>
      </c>
      <c r="E2313">
        <v>14.6994902137531</v>
      </c>
      <c r="F2313" t="s">
        <v>2200</v>
      </c>
    </row>
    <row r="2314" spans="1:6" hidden="1" x14ac:dyDescent="0.25">
      <c r="A2314">
        <v>2020</v>
      </c>
      <c r="B2314" t="s">
        <v>2197</v>
      </c>
      <c r="C2314" t="s">
        <v>2209</v>
      </c>
      <c r="D2314" t="s">
        <v>2238</v>
      </c>
      <c r="E2314">
        <v>5.3552420628327102</v>
      </c>
      <c r="F2314" t="s">
        <v>2200</v>
      </c>
    </row>
    <row r="2315" spans="1:6" hidden="1" x14ac:dyDescent="0.25">
      <c r="A2315">
        <v>2020</v>
      </c>
      <c r="B2315" t="s">
        <v>2197</v>
      </c>
      <c r="C2315" t="s">
        <v>2209</v>
      </c>
      <c r="D2315" t="s">
        <v>2250</v>
      </c>
      <c r="E2315">
        <v>17.819199589568399</v>
      </c>
      <c r="F2315" t="s">
        <v>2200</v>
      </c>
    </row>
    <row r="2316" spans="1:6" hidden="1" x14ac:dyDescent="0.25">
      <c r="A2316">
        <v>2020</v>
      </c>
      <c r="B2316" t="s">
        <v>2197</v>
      </c>
      <c r="C2316" t="s">
        <v>2209</v>
      </c>
      <c r="D2316" t="s">
        <v>2251</v>
      </c>
      <c r="E2316">
        <v>0</v>
      </c>
      <c r="F2316" t="s">
        <v>2200</v>
      </c>
    </row>
    <row r="2317" spans="1:6" hidden="1" x14ac:dyDescent="0.25">
      <c r="A2317">
        <v>2020</v>
      </c>
      <c r="B2317" t="s">
        <v>2197</v>
      </c>
      <c r="C2317" t="s">
        <v>2209</v>
      </c>
      <c r="D2317" t="s">
        <v>2239</v>
      </c>
      <c r="E2317">
        <v>4.7774370004583702</v>
      </c>
      <c r="F2317" t="s">
        <v>2200</v>
      </c>
    </row>
    <row r="2318" spans="1:6" hidden="1" x14ac:dyDescent="0.25">
      <c r="A2318">
        <v>2020</v>
      </c>
      <c r="B2318" t="s">
        <v>2197</v>
      </c>
      <c r="C2318" t="s">
        <v>2209</v>
      </c>
      <c r="D2318" t="s">
        <v>2240</v>
      </c>
      <c r="E2318">
        <v>2.9658626767857599</v>
      </c>
      <c r="F2318" t="s">
        <v>2200</v>
      </c>
    </row>
    <row r="2319" spans="1:6" hidden="1" x14ac:dyDescent="0.25">
      <c r="A2319">
        <v>2020</v>
      </c>
      <c r="B2319" t="s">
        <v>2197</v>
      </c>
      <c r="C2319" t="s">
        <v>2209</v>
      </c>
      <c r="D2319" t="s">
        <v>2241</v>
      </c>
      <c r="E2319">
        <v>6.99960321248561</v>
      </c>
      <c r="F2319" t="s">
        <v>2200</v>
      </c>
    </row>
    <row r="2320" spans="1:6" hidden="1" x14ac:dyDescent="0.25">
      <c r="A2320">
        <v>2020</v>
      </c>
      <c r="B2320" t="s">
        <v>2197</v>
      </c>
      <c r="C2320" t="s">
        <v>2209</v>
      </c>
      <c r="D2320" t="s">
        <v>2242</v>
      </c>
      <c r="E2320" s="184">
        <v>4.04169188314787E-3</v>
      </c>
      <c r="F2320" t="s">
        <v>2200</v>
      </c>
    </row>
    <row r="2321" spans="1:6" hidden="1" x14ac:dyDescent="0.25">
      <c r="A2321">
        <v>2020</v>
      </c>
      <c r="B2321" t="s">
        <v>2197</v>
      </c>
      <c r="C2321" t="s">
        <v>2209</v>
      </c>
      <c r="D2321" t="s">
        <v>2243</v>
      </c>
      <c r="E2321">
        <v>23.977048773401101</v>
      </c>
      <c r="F2321" t="s">
        <v>2200</v>
      </c>
    </row>
    <row r="2322" spans="1:6" hidden="1" x14ac:dyDescent="0.25">
      <c r="A2322">
        <v>2020</v>
      </c>
      <c r="B2322" t="s">
        <v>2197</v>
      </c>
      <c r="C2322" t="s">
        <v>2209</v>
      </c>
      <c r="D2322" t="s">
        <v>2244</v>
      </c>
      <c r="E2322">
        <v>7.5037500000000001</v>
      </c>
      <c r="F2322" t="s">
        <v>2200</v>
      </c>
    </row>
    <row r="2323" spans="1:6" hidden="1" x14ac:dyDescent="0.25">
      <c r="A2323">
        <v>2020</v>
      </c>
      <c r="B2323" t="s">
        <v>2197</v>
      </c>
      <c r="C2323" t="s">
        <v>2209</v>
      </c>
      <c r="D2323" t="s">
        <v>2245</v>
      </c>
      <c r="E2323">
        <v>4.0008870013177997</v>
      </c>
      <c r="F2323" t="s">
        <v>2200</v>
      </c>
    </row>
    <row r="2324" spans="1:6" hidden="1" x14ac:dyDescent="0.25">
      <c r="A2324">
        <v>2020</v>
      </c>
      <c r="B2324" t="s">
        <v>2197</v>
      </c>
      <c r="C2324" t="s">
        <v>2209</v>
      </c>
      <c r="D2324" t="s">
        <v>2246</v>
      </c>
      <c r="E2324">
        <v>2.8117343386897198</v>
      </c>
      <c r="F2324" t="s">
        <v>2200</v>
      </c>
    </row>
    <row r="2325" spans="1:6" hidden="1" x14ac:dyDescent="0.25">
      <c r="A2325">
        <v>2020</v>
      </c>
      <c r="B2325" t="s">
        <v>2197</v>
      </c>
      <c r="C2325" t="s">
        <v>2209</v>
      </c>
      <c r="D2325" t="s">
        <v>2247</v>
      </c>
      <c r="E2325">
        <v>2.3456638661092701</v>
      </c>
      <c r="F2325" t="s">
        <v>2200</v>
      </c>
    </row>
    <row r="2326" spans="1:6" hidden="1" x14ac:dyDescent="0.25">
      <c r="A2326">
        <v>2020</v>
      </c>
      <c r="B2326" t="s">
        <v>2197</v>
      </c>
      <c r="C2326" t="s">
        <v>2209</v>
      </c>
      <c r="D2326" t="s">
        <v>2248</v>
      </c>
      <c r="E2326">
        <v>7.7063302611387403</v>
      </c>
      <c r="F2326" t="s">
        <v>2200</v>
      </c>
    </row>
    <row r="2327" spans="1:6" hidden="1" x14ac:dyDescent="0.25">
      <c r="A2327">
        <v>2020</v>
      </c>
      <c r="B2327" t="s">
        <v>2197</v>
      </c>
      <c r="C2327" t="s">
        <v>2210</v>
      </c>
      <c r="D2327" t="s">
        <v>2236</v>
      </c>
      <c r="E2327">
        <v>2.8578845773798802</v>
      </c>
      <c r="F2327" t="s">
        <v>2200</v>
      </c>
    </row>
    <row r="2328" spans="1:6" hidden="1" x14ac:dyDescent="0.25">
      <c r="A2328">
        <v>2020</v>
      </c>
      <c r="B2328" t="s">
        <v>2197</v>
      </c>
      <c r="C2328" t="s">
        <v>2210</v>
      </c>
      <c r="D2328" t="s">
        <v>2237</v>
      </c>
      <c r="E2328">
        <v>12.0514970056336</v>
      </c>
      <c r="F2328" t="s">
        <v>2200</v>
      </c>
    </row>
    <row r="2329" spans="1:6" hidden="1" x14ac:dyDescent="0.25">
      <c r="A2329">
        <v>2020</v>
      </c>
      <c r="B2329" t="s">
        <v>2197</v>
      </c>
      <c r="C2329" t="s">
        <v>2210</v>
      </c>
      <c r="D2329" t="s">
        <v>2238</v>
      </c>
      <c r="E2329">
        <v>6.8761190222101796</v>
      </c>
      <c r="F2329" t="s">
        <v>2200</v>
      </c>
    </row>
    <row r="2330" spans="1:6" hidden="1" x14ac:dyDescent="0.25">
      <c r="A2330">
        <v>2020</v>
      </c>
      <c r="B2330" t="s">
        <v>2197</v>
      </c>
      <c r="C2330" t="s">
        <v>2210</v>
      </c>
      <c r="D2330" t="s">
        <v>2250</v>
      </c>
      <c r="E2330">
        <v>7.8885431875159604</v>
      </c>
      <c r="F2330" t="s">
        <v>2200</v>
      </c>
    </row>
    <row r="2331" spans="1:6" hidden="1" x14ac:dyDescent="0.25">
      <c r="A2331">
        <v>2020</v>
      </c>
      <c r="B2331" t="s">
        <v>2197</v>
      </c>
      <c r="C2331" t="s">
        <v>2210</v>
      </c>
      <c r="D2331" t="s">
        <v>2251</v>
      </c>
      <c r="E2331">
        <v>0</v>
      </c>
      <c r="F2331" t="s">
        <v>2200</v>
      </c>
    </row>
    <row r="2332" spans="1:6" hidden="1" x14ac:dyDescent="0.25">
      <c r="A2332">
        <v>2020</v>
      </c>
      <c r="B2332" t="s">
        <v>2197</v>
      </c>
      <c r="C2332" t="s">
        <v>2210</v>
      </c>
      <c r="D2332" t="s">
        <v>2239</v>
      </c>
      <c r="E2332">
        <v>3.0650878352323301</v>
      </c>
      <c r="F2332" t="s">
        <v>2200</v>
      </c>
    </row>
    <row r="2333" spans="1:6" hidden="1" x14ac:dyDescent="0.25">
      <c r="A2333">
        <v>2020</v>
      </c>
      <c r="B2333" t="s">
        <v>2197</v>
      </c>
      <c r="C2333" t="s">
        <v>2210</v>
      </c>
      <c r="D2333" t="s">
        <v>2240</v>
      </c>
      <c r="E2333">
        <v>2.8909908205871599</v>
      </c>
      <c r="F2333" t="s">
        <v>2200</v>
      </c>
    </row>
    <row r="2334" spans="1:6" hidden="1" x14ac:dyDescent="0.25">
      <c r="A2334">
        <v>2020</v>
      </c>
      <c r="B2334" t="s">
        <v>2197</v>
      </c>
      <c r="C2334" t="s">
        <v>2210</v>
      </c>
      <c r="D2334" t="s">
        <v>2241</v>
      </c>
      <c r="E2334">
        <v>3.7792858979054098</v>
      </c>
      <c r="F2334" t="s">
        <v>2200</v>
      </c>
    </row>
    <row r="2335" spans="1:6" hidden="1" x14ac:dyDescent="0.25">
      <c r="A2335">
        <v>2020</v>
      </c>
      <c r="B2335" t="s">
        <v>2197</v>
      </c>
      <c r="C2335" t="s">
        <v>2210</v>
      </c>
      <c r="D2335" t="s">
        <v>2242</v>
      </c>
      <c r="E2335" s="184">
        <v>5.6062942203958096E-3</v>
      </c>
      <c r="F2335" t="s">
        <v>2200</v>
      </c>
    </row>
    <row r="2336" spans="1:6" hidden="1" x14ac:dyDescent="0.25">
      <c r="A2336">
        <v>2020</v>
      </c>
      <c r="B2336" t="s">
        <v>2197</v>
      </c>
      <c r="C2336" t="s">
        <v>2210</v>
      </c>
      <c r="D2336" t="s">
        <v>2243</v>
      </c>
      <c r="E2336">
        <v>0</v>
      </c>
      <c r="F2336" t="s">
        <v>2200</v>
      </c>
    </row>
    <row r="2337" spans="1:6" hidden="1" x14ac:dyDescent="0.25">
      <c r="A2337">
        <v>2020</v>
      </c>
      <c r="B2337" t="s">
        <v>2197</v>
      </c>
      <c r="C2337" t="s">
        <v>2210</v>
      </c>
      <c r="D2337" t="s">
        <v>2244</v>
      </c>
      <c r="E2337">
        <v>7.5037500000000001</v>
      </c>
      <c r="F2337" t="s">
        <v>2200</v>
      </c>
    </row>
    <row r="2338" spans="1:6" hidden="1" x14ac:dyDescent="0.25">
      <c r="A2338">
        <v>2020</v>
      </c>
      <c r="B2338" t="s">
        <v>2197</v>
      </c>
      <c r="C2338" t="s">
        <v>2210</v>
      </c>
      <c r="D2338" t="s">
        <v>2245</v>
      </c>
      <c r="E2338">
        <v>4.0027775095418896</v>
      </c>
      <c r="F2338" t="s">
        <v>2200</v>
      </c>
    </row>
    <row r="2339" spans="1:6" hidden="1" x14ac:dyDescent="0.25">
      <c r="A2339">
        <v>2020</v>
      </c>
      <c r="B2339" t="s">
        <v>2197</v>
      </c>
      <c r="C2339" t="s">
        <v>2210</v>
      </c>
      <c r="D2339" t="s">
        <v>2246</v>
      </c>
      <c r="E2339">
        <v>1.9732163005049801</v>
      </c>
      <c r="F2339" t="s">
        <v>2200</v>
      </c>
    </row>
    <row r="2340" spans="1:6" hidden="1" x14ac:dyDescent="0.25">
      <c r="A2340">
        <v>2020</v>
      </c>
      <c r="B2340" t="s">
        <v>2197</v>
      </c>
      <c r="C2340" t="s">
        <v>2210</v>
      </c>
      <c r="D2340" t="s">
        <v>2247</v>
      </c>
      <c r="E2340">
        <v>1.8118788167208399</v>
      </c>
      <c r="F2340" t="s">
        <v>2200</v>
      </c>
    </row>
    <row r="2341" spans="1:6" hidden="1" x14ac:dyDescent="0.25">
      <c r="A2341">
        <v>2020</v>
      </c>
      <c r="B2341" t="s">
        <v>2197</v>
      </c>
      <c r="C2341" t="s">
        <v>2210</v>
      </c>
      <c r="D2341" t="s">
        <v>2248</v>
      </c>
      <c r="E2341">
        <v>3.95459250243775</v>
      </c>
      <c r="F2341" t="s">
        <v>2200</v>
      </c>
    </row>
    <row r="2342" spans="1:6" hidden="1" x14ac:dyDescent="0.25">
      <c r="A2342">
        <v>2020</v>
      </c>
      <c r="B2342" t="s">
        <v>2197</v>
      </c>
      <c r="C2342" t="s">
        <v>2211</v>
      </c>
      <c r="D2342" t="s">
        <v>2236</v>
      </c>
      <c r="E2342">
        <v>5.0378807201199001</v>
      </c>
      <c r="F2342" t="s">
        <v>2200</v>
      </c>
    </row>
    <row r="2343" spans="1:6" hidden="1" x14ac:dyDescent="0.25">
      <c r="A2343">
        <v>2020</v>
      </c>
      <c r="B2343" t="s">
        <v>2197</v>
      </c>
      <c r="C2343" t="s">
        <v>2211</v>
      </c>
      <c r="D2343" t="s">
        <v>2237</v>
      </c>
      <c r="E2343">
        <v>20.038380076343799</v>
      </c>
      <c r="F2343" t="s">
        <v>2200</v>
      </c>
    </row>
    <row r="2344" spans="1:6" hidden="1" x14ac:dyDescent="0.25">
      <c r="A2344">
        <v>2020</v>
      </c>
      <c r="B2344" t="s">
        <v>2197</v>
      </c>
      <c r="C2344" t="s">
        <v>2211</v>
      </c>
      <c r="D2344" t="s">
        <v>2238</v>
      </c>
      <c r="E2344">
        <v>3.7411565409013301</v>
      </c>
      <c r="F2344" t="s">
        <v>2200</v>
      </c>
    </row>
    <row r="2345" spans="1:6" hidden="1" x14ac:dyDescent="0.25">
      <c r="A2345">
        <v>2020</v>
      </c>
      <c r="B2345" t="s">
        <v>2197</v>
      </c>
      <c r="C2345" t="s">
        <v>2211</v>
      </c>
      <c r="D2345" t="s">
        <v>2250</v>
      </c>
      <c r="E2345">
        <v>0</v>
      </c>
      <c r="F2345" t="s">
        <v>2200</v>
      </c>
    </row>
    <row r="2346" spans="1:6" hidden="1" x14ac:dyDescent="0.25">
      <c r="A2346">
        <v>2020</v>
      </c>
      <c r="B2346" t="s">
        <v>2197</v>
      </c>
      <c r="C2346" t="s">
        <v>2211</v>
      </c>
      <c r="D2346" t="s">
        <v>2251</v>
      </c>
      <c r="E2346">
        <v>16.913945752500801</v>
      </c>
      <c r="F2346" t="s">
        <v>2200</v>
      </c>
    </row>
    <row r="2347" spans="1:6" hidden="1" x14ac:dyDescent="0.25">
      <c r="A2347">
        <v>2020</v>
      </c>
      <c r="B2347" t="s">
        <v>2197</v>
      </c>
      <c r="C2347" t="s">
        <v>2211</v>
      </c>
      <c r="D2347" t="s">
        <v>2239</v>
      </c>
      <c r="E2347">
        <v>5.1230527048564403</v>
      </c>
      <c r="F2347" t="s">
        <v>2200</v>
      </c>
    </row>
    <row r="2348" spans="1:6" hidden="1" x14ac:dyDescent="0.25">
      <c r="A2348">
        <v>2020</v>
      </c>
      <c r="B2348" t="s">
        <v>2197</v>
      </c>
      <c r="C2348" t="s">
        <v>2211</v>
      </c>
      <c r="D2348" t="s">
        <v>2240</v>
      </c>
      <c r="E2348">
        <v>3.0569960038252599</v>
      </c>
      <c r="F2348" t="s">
        <v>2200</v>
      </c>
    </row>
    <row r="2349" spans="1:6" hidden="1" x14ac:dyDescent="0.25">
      <c r="A2349">
        <v>2020</v>
      </c>
      <c r="B2349" t="s">
        <v>2197</v>
      </c>
      <c r="C2349" t="s">
        <v>2211</v>
      </c>
      <c r="D2349" t="s">
        <v>2241</v>
      </c>
      <c r="E2349">
        <v>4.2552554227837103</v>
      </c>
      <c r="F2349" t="s">
        <v>2200</v>
      </c>
    </row>
    <row r="2350" spans="1:6" hidden="1" x14ac:dyDescent="0.25">
      <c r="A2350">
        <v>2020</v>
      </c>
      <c r="B2350" t="s">
        <v>2197</v>
      </c>
      <c r="C2350" t="s">
        <v>2211</v>
      </c>
      <c r="D2350" t="s">
        <v>2242</v>
      </c>
      <c r="E2350" s="184">
        <v>9.3881235149403899E-2</v>
      </c>
      <c r="F2350" t="s">
        <v>2200</v>
      </c>
    </row>
    <row r="2351" spans="1:6" hidden="1" x14ac:dyDescent="0.25">
      <c r="A2351">
        <v>2020</v>
      </c>
      <c r="B2351" t="s">
        <v>2197</v>
      </c>
      <c r="C2351" t="s">
        <v>2211</v>
      </c>
      <c r="D2351" t="s">
        <v>2243</v>
      </c>
      <c r="E2351">
        <v>23.173512174596901</v>
      </c>
      <c r="F2351" t="s">
        <v>2200</v>
      </c>
    </row>
    <row r="2352" spans="1:6" hidden="1" x14ac:dyDescent="0.25">
      <c r="A2352">
        <v>2020</v>
      </c>
      <c r="B2352" t="s">
        <v>2197</v>
      </c>
      <c r="C2352" t="s">
        <v>2211</v>
      </c>
      <c r="D2352" t="s">
        <v>2244</v>
      </c>
      <c r="E2352">
        <v>0</v>
      </c>
      <c r="F2352" t="s">
        <v>2200</v>
      </c>
    </row>
    <row r="2353" spans="1:6" hidden="1" x14ac:dyDescent="0.25">
      <c r="A2353">
        <v>2020</v>
      </c>
      <c r="B2353" t="s">
        <v>2197</v>
      </c>
      <c r="C2353" t="s">
        <v>2211</v>
      </c>
      <c r="D2353" t="s">
        <v>2245</v>
      </c>
      <c r="E2353">
        <v>4.2675177241174698</v>
      </c>
      <c r="F2353" t="s">
        <v>2200</v>
      </c>
    </row>
    <row r="2354" spans="1:6" hidden="1" x14ac:dyDescent="0.25">
      <c r="A2354">
        <v>2020</v>
      </c>
      <c r="B2354" t="s">
        <v>2197</v>
      </c>
      <c r="C2354" t="s">
        <v>2211</v>
      </c>
      <c r="D2354" t="s">
        <v>2246</v>
      </c>
      <c r="E2354">
        <v>2.5925646212726901</v>
      </c>
      <c r="F2354" t="s">
        <v>2200</v>
      </c>
    </row>
    <row r="2355" spans="1:6" hidden="1" x14ac:dyDescent="0.25">
      <c r="A2355">
        <v>2020</v>
      </c>
      <c r="B2355" t="s">
        <v>2197</v>
      </c>
      <c r="C2355" t="s">
        <v>2211</v>
      </c>
      <c r="D2355" t="s">
        <v>2247</v>
      </c>
      <c r="E2355">
        <v>2.0213938714889998</v>
      </c>
      <c r="F2355" t="s">
        <v>2200</v>
      </c>
    </row>
    <row r="2356" spans="1:6" hidden="1" x14ac:dyDescent="0.25">
      <c r="A2356">
        <v>2020</v>
      </c>
      <c r="B2356" t="s">
        <v>2197</v>
      </c>
      <c r="C2356" t="s">
        <v>2211</v>
      </c>
      <c r="D2356" t="s">
        <v>2248</v>
      </c>
      <c r="E2356">
        <v>8.9308283384565996</v>
      </c>
      <c r="F2356" t="s">
        <v>2200</v>
      </c>
    </row>
    <row r="2357" spans="1:6" hidden="1" x14ac:dyDescent="0.25">
      <c r="A2357">
        <v>2020</v>
      </c>
      <c r="B2357" t="s">
        <v>2197</v>
      </c>
      <c r="C2357" t="s">
        <v>2212</v>
      </c>
      <c r="D2357" t="s">
        <v>2236</v>
      </c>
      <c r="E2357">
        <v>4.09727904864077</v>
      </c>
      <c r="F2357" t="s">
        <v>2200</v>
      </c>
    </row>
    <row r="2358" spans="1:6" hidden="1" x14ac:dyDescent="0.25">
      <c r="A2358">
        <v>2020</v>
      </c>
      <c r="B2358" t="s">
        <v>2197</v>
      </c>
      <c r="C2358" t="s">
        <v>2212</v>
      </c>
      <c r="D2358" t="s">
        <v>2237</v>
      </c>
      <c r="E2358">
        <v>15.3209554102623</v>
      </c>
      <c r="F2358" t="s">
        <v>2200</v>
      </c>
    </row>
    <row r="2359" spans="1:6" hidden="1" x14ac:dyDescent="0.25">
      <c r="A2359">
        <v>2020</v>
      </c>
      <c r="B2359" t="s">
        <v>2197</v>
      </c>
      <c r="C2359" t="s">
        <v>2212</v>
      </c>
      <c r="D2359" t="s">
        <v>2238</v>
      </c>
      <c r="E2359">
        <v>3.75550736565306</v>
      </c>
      <c r="F2359" t="s">
        <v>2200</v>
      </c>
    </row>
    <row r="2360" spans="1:6" hidden="1" x14ac:dyDescent="0.25">
      <c r="A2360">
        <v>2020</v>
      </c>
      <c r="B2360" t="s">
        <v>2197</v>
      </c>
      <c r="C2360" t="s">
        <v>2212</v>
      </c>
      <c r="D2360" t="s">
        <v>2250</v>
      </c>
      <c r="E2360">
        <v>0</v>
      </c>
      <c r="F2360" t="s">
        <v>2200</v>
      </c>
    </row>
    <row r="2361" spans="1:6" hidden="1" x14ac:dyDescent="0.25">
      <c r="A2361">
        <v>2020</v>
      </c>
      <c r="B2361" t="s">
        <v>2197</v>
      </c>
      <c r="C2361" t="s">
        <v>2212</v>
      </c>
      <c r="D2361" t="s">
        <v>2251</v>
      </c>
      <c r="E2361">
        <v>16.746124735854501</v>
      </c>
      <c r="F2361" t="s">
        <v>2200</v>
      </c>
    </row>
    <row r="2362" spans="1:6" hidden="1" x14ac:dyDescent="0.25">
      <c r="A2362">
        <v>2020</v>
      </c>
      <c r="B2362" t="s">
        <v>2197</v>
      </c>
      <c r="C2362" t="s">
        <v>2212</v>
      </c>
      <c r="D2362" t="s">
        <v>2239</v>
      </c>
      <c r="E2362">
        <v>5.9743595048504101</v>
      </c>
      <c r="F2362" t="s">
        <v>2200</v>
      </c>
    </row>
    <row r="2363" spans="1:6" hidden="1" x14ac:dyDescent="0.25">
      <c r="A2363">
        <v>2020</v>
      </c>
      <c r="B2363" t="s">
        <v>2197</v>
      </c>
      <c r="C2363" t="s">
        <v>2212</v>
      </c>
      <c r="D2363" t="s">
        <v>2240</v>
      </c>
      <c r="E2363">
        <v>3.4332029046416901</v>
      </c>
      <c r="F2363" t="s">
        <v>2200</v>
      </c>
    </row>
    <row r="2364" spans="1:6" hidden="1" x14ac:dyDescent="0.25">
      <c r="A2364">
        <v>2020</v>
      </c>
      <c r="B2364" t="s">
        <v>2197</v>
      </c>
      <c r="C2364" t="s">
        <v>2212</v>
      </c>
      <c r="D2364" t="s">
        <v>2241</v>
      </c>
      <c r="E2364">
        <v>4.5553473312709398</v>
      </c>
      <c r="F2364" t="s">
        <v>2200</v>
      </c>
    </row>
    <row r="2365" spans="1:6" hidden="1" x14ac:dyDescent="0.25">
      <c r="A2365">
        <v>2020</v>
      </c>
      <c r="B2365" t="s">
        <v>2197</v>
      </c>
      <c r="C2365" t="s">
        <v>2212</v>
      </c>
      <c r="D2365" t="s">
        <v>2242</v>
      </c>
      <c r="E2365" s="184">
        <v>2.3357936992981999E-4</v>
      </c>
      <c r="F2365" t="s">
        <v>2200</v>
      </c>
    </row>
    <row r="2366" spans="1:6" hidden="1" x14ac:dyDescent="0.25">
      <c r="A2366">
        <v>2020</v>
      </c>
      <c r="B2366" t="s">
        <v>2197</v>
      </c>
      <c r="C2366" t="s">
        <v>2212</v>
      </c>
      <c r="D2366" t="s">
        <v>2243</v>
      </c>
      <c r="E2366">
        <v>23.2779086294032</v>
      </c>
      <c r="F2366" t="s">
        <v>2200</v>
      </c>
    </row>
    <row r="2367" spans="1:6" hidden="1" x14ac:dyDescent="0.25">
      <c r="A2367">
        <v>2020</v>
      </c>
      <c r="B2367" t="s">
        <v>2197</v>
      </c>
      <c r="C2367" t="s">
        <v>2212</v>
      </c>
      <c r="D2367" t="s">
        <v>2244</v>
      </c>
      <c r="E2367">
        <v>7.5037500000000001</v>
      </c>
      <c r="F2367" t="s">
        <v>2200</v>
      </c>
    </row>
    <row r="2368" spans="1:6" hidden="1" x14ac:dyDescent="0.25">
      <c r="A2368">
        <v>2020</v>
      </c>
      <c r="B2368" t="s">
        <v>2197</v>
      </c>
      <c r="C2368" t="s">
        <v>2212</v>
      </c>
      <c r="D2368" t="s">
        <v>2245</v>
      </c>
      <c r="E2368">
        <v>4.8961286528765902</v>
      </c>
      <c r="F2368" t="s">
        <v>2200</v>
      </c>
    </row>
    <row r="2369" spans="1:6" hidden="1" x14ac:dyDescent="0.25">
      <c r="A2369">
        <v>2020</v>
      </c>
      <c r="B2369" t="s">
        <v>2197</v>
      </c>
      <c r="C2369" t="s">
        <v>2212</v>
      </c>
      <c r="D2369" t="s">
        <v>2246</v>
      </c>
      <c r="E2369">
        <v>2.8228208271336799</v>
      </c>
      <c r="F2369" t="s">
        <v>2200</v>
      </c>
    </row>
    <row r="2370" spans="1:6" hidden="1" x14ac:dyDescent="0.25">
      <c r="A2370">
        <v>2020</v>
      </c>
      <c r="B2370" t="s">
        <v>2197</v>
      </c>
      <c r="C2370" t="s">
        <v>2212</v>
      </c>
      <c r="D2370" t="s">
        <v>2247</v>
      </c>
      <c r="E2370">
        <v>2.5041010656782299</v>
      </c>
      <c r="F2370" t="s">
        <v>2200</v>
      </c>
    </row>
    <row r="2371" spans="1:6" hidden="1" x14ac:dyDescent="0.25">
      <c r="A2371">
        <v>2020</v>
      </c>
      <c r="B2371" t="s">
        <v>2197</v>
      </c>
      <c r="C2371" t="s">
        <v>2212</v>
      </c>
      <c r="D2371" t="s">
        <v>2248</v>
      </c>
      <c r="E2371">
        <v>10.2712234056324</v>
      </c>
      <c r="F2371" t="s">
        <v>2200</v>
      </c>
    </row>
    <row r="2372" spans="1:6" hidden="1" x14ac:dyDescent="0.25">
      <c r="A2372">
        <v>2020</v>
      </c>
      <c r="B2372" t="s">
        <v>2197</v>
      </c>
      <c r="C2372" t="s">
        <v>2213</v>
      </c>
      <c r="D2372" t="s">
        <v>2236</v>
      </c>
      <c r="E2372">
        <v>4.97553871918167</v>
      </c>
      <c r="F2372" t="s">
        <v>2200</v>
      </c>
    </row>
    <row r="2373" spans="1:6" hidden="1" x14ac:dyDescent="0.25">
      <c r="A2373">
        <v>2020</v>
      </c>
      <c r="B2373" t="s">
        <v>2197</v>
      </c>
      <c r="C2373" t="s">
        <v>2213</v>
      </c>
      <c r="D2373" t="s">
        <v>2237</v>
      </c>
      <c r="E2373">
        <v>13.6894222250427</v>
      </c>
      <c r="F2373" t="s">
        <v>2200</v>
      </c>
    </row>
    <row r="2374" spans="1:6" hidden="1" x14ac:dyDescent="0.25">
      <c r="A2374">
        <v>2020</v>
      </c>
      <c r="B2374" t="s">
        <v>2197</v>
      </c>
      <c r="C2374" t="s">
        <v>2213</v>
      </c>
      <c r="D2374" t="s">
        <v>2238</v>
      </c>
      <c r="E2374">
        <v>3.8055725687014701</v>
      </c>
      <c r="F2374" t="s">
        <v>2200</v>
      </c>
    </row>
    <row r="2375" spans="1:6" hidden="1" x14ac:dyDescent="0.25">
      <c r="A2375">
        <v>2020</v>
      </c>
      <c r="B2375" t="s">
        <v>2197</v>
      </c>
      <c r="C2375" t="s">
        <v>2213</v>
      </c>
      <c r="D2375" t="s">
        <v>2250</v>
      </c>
      <c r="E2375">
        <v>13.483013979369201</v>
      </c>
      <c r="F2375" t="s">
        <v>2200</v>
      </c>
    </row>
    <row r="2376" spans="1:6" hidden="1" x14ac:dyDescent="0.25">
      <c r="A2376">
        <v>2020</v>
      </c>
      <c r="B2376" t="s">
        <v>2197</v>
      </c>
      <c r="C2376" t="s">
        <v>2213</v>
      </c>
      <c r="D2376" t="s">
        <v>2251</v>
      </c>
      <c r="E2376">
        <v>0</v>
      </c>
      <c r="F2376" t="s">
        <v>2200</v>
      </c>
    </row>
    <row r="2377" spans="1:6" hidden="1" x14ac:dyDescent="0.25">
      <c r="A2377">
        <v>2020</v>
      </c>
      <c r="B2377" t="s">
        <v>2197</v>
      </c>
      <c r="C2377" t="s">
        <v>2213</v>
      </c>
      <c r="D2377" t="s">
        <v>2239</v>
      </c>
      <c r="E2377">
        <v>6.5766523461686601</v>
      </c>
      <c r="F2377" t="s">
        <v>2200</v>
      </c>
    </row>
    <row r="2378" spans="1:6" hidden="1" x14ac:dyDescent="0.25">
      <c r="A2378">
        <v>2020</v>
      </c>
      <c r="B2378" t="s">
        <v>2197</v>
      </c>
      <c r="C2378" t="s">
        <v>2213</v>
      </c>
      <c r="D2378" t="s">
        <v>2240</v>
      </c>
      <c r="E2378">
        <v>3.7039701637854701</v>
      </c>
      <c r="F2378" t="s">
        <v>2200</v>
      </c>
    </row>
    <row r="2379" spans="1:6" hidden="1" x14ac:dyDescent="0.25">
      <c r="A2379">
        <v>2020</v>
      </c>
      <c r="B2379" t="s">
        <v>2197</v>
      </c>
      <c r="C2379" t="s">
        <v>2213</v>
      </c>
      <c r="D2379" t="s">
        <v>2241</v>
      </c>
      <c r="E2379">
        <v>6.1761994850778201</v>
      </c>
      <c r="F2379" t="s">
        <v>2200</v>
      </c>
    </row>
    <row r="2380" spans="1:6" hidden="1" x14ac:dyDescent="0.25">
      <c r="A2380">
        <v>2020</v>
      </c>
      <c r="B2380" t="s">
        <v>2197</v>
      </c>
      <c r="C2380" t="s">
        <v>2213</v>
      </c>
      <c r="D2380" t="s">
        <v>2242</v>
      </c>
      <c r="E2380" s="184">
        <v>5.7009650964802198E-2</v>
      </c>
      <c r="F2380" t="s">
        <v>2200</v>
      </c>
    </row>
    <row r="2381" spans="1:6" hidden="1" x14ac:dyDescent="0.25">
      <c r="A2381">
        <v>2020</v>
      </c>
      <c r="B2381" t="s">
        <v>2197</v>
      </c>
      <c r="C2381" t="s">
        <v>2213</v>
      </c>
      <c r="D2381" t="s">
        <v>2243</v>
      </c>
      <c r="E2381">
        <v>0</v>
      </c>
      <c r="F2381" t="s">
        <v>2200</v>
      </c>
    </row>
    <row r="2382" spans="1:6" hidden="1" x14ac:dyDescent="0.25">
      <c r="A2382">
        <v>2020</v>
      </c>
      <c r="B2382" t="s">
        <v>2197</v>
      </c>
      <c r="C2382" t="s">
        <v>2213</v>
      </c>
      <c r="D2382" t="s">
        <v>2244</v>
      </c>
      <c r="E2382">
        <v>7.5037500000000001</v>
      </c>
      <c r="F2382" t="s">
        <v>2200</v>
      </c>
    </row>
    <row r="2383" spans="1:6" hidden="1" x14ac:dyDescent="0.25">
      <c r="A2383">
        <v>2020</v>
      </c>
      <c r="B2383" t="s">
        <v>2197</v>
      </c>
      <c r="C2383" t="s">
        <v>2213</v>
      </c>
      <c r="D2383" t="s">
        <v>2245</v>
      </c>
      <c r="E2383">
        <v>5.32911550510486</v>
      </c>
      <c r="F2383" t="s">
        <v>2200</v>
      </c>
    </row>
    <row r="2384" spans="1:6" hidden="1" x14ac:dyDescent="0.25">
      <c r="A2384">
        <v>2020</v>
      </c>
      <c r="B2384" t="s">
        <v>2197</v>
      </c>
      <c r="C2384" t="s">
        <v>2213</v>
      </c>
      <c r="D2384" t="s">
        <v>2246</v>
      </c>
      <c r="E2384">
        <v>2.4144956773917401</v>
      </c>
      <c r="F2384" t="s">
        <v>2200</v>
      </c>
    </row>
    <row r="2385" spans="1:6" hidden="1" x14ac:dyDescent="0.25">
      <c r="A2385">
        <v>2020</v>
      </c>
      <c r="B2385" t="s">
        <v>2197</v>
      </c>
      <c r="C2385" t="s">
        <v>2213</v>
      </c>
      <c r="D2385" t="s">
        <v>2247</v>
      </c>
      <c r="E2385">
        <v>1.8851972459706099</v>
      </c>
      <c r="F2385" t="s">
        <v>2200</v>
      </c>
    </row>
    <row r="2386" spans="1:6" hidden="1" x14ac:dyDescent="0.25">
      <c r="A2386">
        <v>2020</v>
      </c>
      <c r="B2386" t="s">
        <v>2197</v>
      </c>
      <c r="C2386" t="s">
        <v>2213</v>
      </c>
      <c r="D2386" t="s">
        <v>2248</v>
      </c>
      <c r="E2386">
        <v>11.182087224224</v>
      </c>
      <c r="F2386" t="s">
        <v>2200</v>
      </c>
    </row>
    <row r="2387" spans="1:6" hidden="1" x14ac:dyDescent="0.25">
      <c r="A2387">
        <v>2020</v>
      </c>
      <c r="B2387" t="s">
        <v>2197</v>
      </c>
      <c r="C2387" t="s">
        <v>2214</v>
      </c>
      <c r="D2387" t="s">
        <v>2236</v>
      </c>
      <c r="E2387">
        <v>2.84211224035935</v>
      </c>
      <c r="F2387" t="s">
        <v>2200</v>
      </c>
    </row>
    <row r="2388" spans="1:6" hidden="1" x14ac:dyDescent="0.25">
      <c r="A2388">
        <v>2020</v>
      </c>
      <c r="B2388" t="s">
        <v>2197</v>
      </c>
      <c r="C2388" t="s">
        <v>2214</v>
      </c>
      <c r="D2388" t="s">
        <v>2237</v>
      </c>
      <c r="E2388">
        <v>14.7438394220764</v>
      </c>
      <c r="F2388" t="s">
        <v>2200</v>
      </c>
    </row>
    <row r="2389" spans="1:6" hidden="1" x14ac:dyDescent="0.25">
      <c r="A2389">
        <v>2020</v>
      </c>
      <c r="B2389" t="s">
        <v>2197</v>
      </c>
      <c r="C2389" t="s">
        <v>2214</v>
      </c>
      <c r="D2389" t="s">
        <v>2238</v>
      </c>
      <c r="E2389">
        <v>3.78554854915085</v>
      </c>
      <c r="F2389" t="s">
        <v>2200</v>
      </c>
    </row>
    <row r="2390" spans="1:6" hidden="1" x14ac:dyDescent="0.25">
      <c r="A2390">
        <v>2020</v>
      </c>
      <c r="B2390" t="s">
        <v>2197</v>
      </c>
      <c r="C2390" t="s">
        <v>2214</v>
      </c>
      <c r="D2390" t="s">
        <v>2250</v>
      </c>
      <c r="E2390">
        <v>10.561002428001601</v>
      </c>
      <c r="F2390" t="s">
        <v>2200</v>
      </c>
    </row>
    <row r="2391" spans="1:6" hidden="1" x14ac:dyDescent="0.25">
      <c r="A2391">
        <v>2020</v>
      </c>
      <c r="B2391" t="s">
        <v>2197</v>
      </c>
      <c r="C2391" t="s">
        <v>2214</v>
      </c>
      <c r="D2391" t="s">
        <v>2251</v>
      </c>
      <c r="E2391">
        <v>13.1570829814923</v>
      </c>
      <c r="F2391" t="s">
        <v>2200</v>
      </c>
    </row>
    <row r="2392" spans="1:6" hidden="1" x14ac:dyDescent="0.25">
      <c r="A2392">
        <v>2020</v>
      </c>
      <c r="B2392" t="s">
        <v>2197</v>
      </c>
      <c r="C2392" t="s">
        <v>2214</v>
      </c>
      <c r="D2392" t="s">
        <v>2239</v>
      </c>
      <c r="E2392">
        <v>5.1874754414968196</v>
      </c>
      <c r="F2392" t="s">
        <v>2200</v>
      </c>
    </row>
    <row r="2393" spans="1:6" hidden="1" x14ac:dyDescent="0.25">
      <c r="A2393">
        <v>2020</v>
      </c>
      <c r="B2393" t="s">
        <v>2197</v>
      </c>
      <c r="C2393" t="s">
        <v>2214</v>
      </c>
      <c r="D2393" t="s">
        <v>2240</v>
      </c>
      <c r="E2393">
        <v>3.1452940942317</v>
      </c>
      <c r="F2393" t="s">
        <v>2200</v>
      </c>
    </row>
    <row r="2394" spans="1:6" hidden="1" x14ac:dyDescent="0.25">
      <c r="A2394">
        <v>2020</v>
      </c>
      <c r="B2394" t="s">
        <v>2197</v>
      </c>
      <c r="C2394" t="s">
        <v>2214</v>
      </c>
      <c r="D2394" t="s">
        <v>2241</v>
      </c>
      <c r="E2394">
        <v>6.29969370411035</v>
      </c>
      <c r="F2394" t="s">
        <v>2200</v>
      </c>
    </row>
    <row r="2395" spans="1:6" hidden="1" x14ac:dyDescent="0.25">
      <c r="A2395">
        <v>2020</v>
      </c>
      <c r="B2395" t="s">
        <v>2197</v>
      </c>
      <c r="C2395" t="s">
        <v>2214</v>
      </c>
      <c r="D2395" t="s">
        <v>2242</v>
      </c>
      <c r="E2395" s="184">
        <v>8.6239052614247594E-2</v>
      </c>
      <c r="F2395" t="s">
        <v>2200</v>
      </c>
    </row>
    <row r="2396" spans="1:6" hidden="1" x14ac:dyDescent="0.25">
      <c r="A2396">
        <v>2020</v>
      </c>
      <c r="B2396" t="s">
        <v>2197</v>
      </c>
      <c r="C2396" t="s">
        <v>2214</v>
      </c>
      <c r="D2396" t="s">
        <v>2243</v>
      </c>
      <c r="E2396">
        <v>23.309001291698198</v>
      </c>
      <c r="F2396" t="s">
        <v>2200</v>
      </c>
    </row>
    <row r="2397" spans="1:6" hidden="1" x14ac:dyDescent="0.25">
      <c r="A2397">
        <v>2020</v>
      </c>
      <c r="B2397" t="s">
        <v>2197</v>
      </c>
      <c r="C2397" t="s">
        <v>2214</v>
      </c>
      <c r="D2397" t="s">
        <v>2244</v>
      </c>
      <c r="E2397">
        <v>7.5037500000000001</v>
      </c>
      <c r="F2397" t="s">
        <v>2200</v>
      </c>
    </row>
    <row r="2398" spans="1:6" hidden="1" x14ac:dyDescent="0.25">
      <c r="A2398">
        <v>2020</v>
      </c>
      <c r="B2398" t="s">
        <v>2197</v>
      </c>
      <c r="C2398" t="s">
        <v>2214</v>
      </c>
      <c r="D2398" t="s">
        <v>2245</v>
      </c>
      <c r="E2398">
        <v>4.3885394760814602</v>
      </c>
      <c r="F2398" t="s">
        <v>2200</v>
      </c>
    </row>
    <row r="2399" spans="1:6" hidden="1" x14ac:dyDescent="0.25">
      <c r="A2399">
        <v>2020</v>
      </c>
      <c r="B2399" t="s">
        <v>2197</v>
      </c>
      <c r="C2399" t="s">
        <v>2214</v>
      </c>
      <c r="D2399" t="s">
        <v>2246</v>
      </c>
      <c r="E2399">
        <v>2.91925780681798</v>
      </c>
      <c r="F2399" t="s">
        <v>2200</v>
      </c>
    </row>
    <row r="2400" spans="1:6" hidden="1" x14ac:dyDescent="0.25">
      <c r="A2400">
        <v>2020</v>
      </c>
      <c r="B2400" t="s">
        <v>2197</v>
      </c>
      <c r="C2400" t="s">
        <v>2214</v>
      </c>
      <c r="D2400" t="s">
        <v>2247</v>
      </c>
      <c r="E2400">
        <v>2.2077793386969402</v>
      </c>
      <c r="F2400" t="s">
        <v>2200</v>
      </c>
    </row>
    <row r="2401" spans="1:6" hidden="1" x14ac:dyDescent="0.25">
      <c r="A2401">
        <v>2020</v>
      </c>
      <c r="B2401" t="s">
        <v>2197</v>
      </c>
      <c r="C2401" t="s">
        <v>2214</v>
      </c>
      <c r="D2401" t="s">
        <v>2248</v>
      </c>
      <c r="E2401">
        <v>9.1535858190554595</v>
      </c>
      <c r="F2401" t="s">
        <v>2200</v>
      </c>
    </row>
    <row r="2402" spans="1:6" hidden="1" x14ac:dyDescent="0.25">
      <c r="A2402">
        <v>2020</v>
      </c>
      <c r="B2402" t="s">
        <v>2197</v>
      </c>
      <c r="C2402" t="s">
        <v>2215</v>
      </c>
      <c r="D2402" t="s">
        <v>2236</v>
      </c>
      <c r="E2402">
        <v>3.1473766086800099</v>
      </c>
      <c r="F2402" t="s">
        <v>2200</v>
      </c>
    </row>
    <row r="2403" spans="1:6" hidden="1" x14ac:dyDescent="0.25">
      <c r="A2403">
        <v>2020</v>
      </c>
      <c r="B2403" t="s">
        <v>2197</v>
      </c>
      <c r="C2403" t="s">
        <v>2215</v>
      </c>
      <c r="D2403" t="s">
        <v>2237</v>
      </c>
      <c r="E2403">
        <v>14.6628801571323</v>
      </c>
      <c r="F2403" t="s">
        <v>2200</v>
      </c>
    </row>
    <row r="2404" spans="1:6" hidden="1" x14ac:dyDescent="0.25">
      <c r="A2404">
        <v>2020</v>
      </c>
      <c r="B2404" t="s">
        <v>2197</v>
      </c>
      <c r="C2404" t="s">
        <v>2215</v>
      </c>
      <c r="D2404" t="s">
        <v>2238</v>
      </c>
      <c r="E2404">
        <v>4.5042623011474996</v>
      </c>
      <c r="F2404" t="s">
        <v>2200</v>
      </c>
    </row>
    <row r="2405" spans="1:6" hidden="1" x14ac:dyDescent="0.25">
      <c r="A2405">
        <v>2020</v>
      </c>
      <c r="B2405" t="s">
        <v>2197</v>
      </c>
      <c r="C2405" t="s">
        <v>2215</v>
      </c>
      <c r="D2405" t="s">
        <v>2250</v>
      </c>
      <c r="E2405">
        <v>0</v>
      </c>
      <c r="F2405" t="s">
        <v>2200</v>
      </c>
    </row>
    <row r="2406" spans="1:6" hidden="1" x14ac:dyDescent="0.25">
      <c r="A2406">
        <v>2020</v>
      </c>
      <c r="B2406" t="s">
        <v>2197</v>
      </c>
      <c r="C2406" t="s">
        <v>2215</v>
      </c>
      <c r="D2406" t="s">
        <v>2251</v>
      </c>
      <c r="E2406">
        <v>0</v>
      </c>
      <c r="F2406" t="s">
        <v>2200</v>
      </c>
    </row>
    <row r="2407" spans="1:6" hidden="1" x14ac:dyDescent="0.25">
      <c r="A2407">
        <v>2020</v>
      </c>
      <c r="B2407" t="s">
        <v>2197</v>
      </c>
      <c r="C2407" t="s">
        <v>2215</v>
      </c>
      <c r="D2407" t="s">
        <v>2239</v>
      </c>
      <c r="E2407">
        <v>2.8039625917205302</v>
      </c>
      <c r="F2407" t="s">
        <v>2200</v>
      </c>
    </row>
    <row r="2408" spans="1:6" hidden="1" x14ac:dyDescent="0.25">
      <c r="A2408">
        <v>2020</v>
      </c>
      <c r="B2408" t="s">
        <v>2197</v>
      </c>
      <c r="C2408" t="s">
        <v>2215</v>
      </c>
      <c r="D2408" t="s">
        <v>2240</v>
      </c>
      <c r="E2408">
        <v>2.8904408627435898</v>
      </c>
      <c r="F2408" t="s">
        <v>2200</v>
      </c>
    </row>
    <row r="2409" spans="1:6" hidden="1" x14ac:dyDescent="0.25">
      <c r="A2409">
        <v>2020</v>
      </c>
      <c r="B2409" t="s">
        <v>2197</v>
      </c>
      <c r="C2409" t="s">
        <v>2215</v>
      </c>
      <c r="D2409" t="s">
        <v>2241</v>
      </c>
      <c r="E2409">
        <v>3.9682157342097399</v>
      </c>
      <c r="F2409" t="s">
        <v>2200</v>
      </c>
    </row>
    <row r="2410" spans="1:6" hidden="1" x14ac:dyDescent="0.25">
      <c r="A2410">
        <v>2020</v>
      </c>
      <c r="B2410" t="s">
        <v>2197</v>
      </c>
      <c r="C2410" t="s">
        <v>2215</v>
      </c>
      <c r="D2410" t="s">
        <v>2242</v>
      </c>
      <c r="E2410" s="184">
        <v>3.5791574813733198E-2</v>
      </c>
      <c r="F2410" t="s">
        <v>2200</v>
      </c>
    </row>
    <row r="2411" spans="1:6" hidden="1" x14ac:dyDescent="0.25">
      <c r="A2411">
        <v>2020</v>
      </c>
      <c r="B2411" t="s">
        <v>2197</v>
      </c>
      <c r="C2411" t="s">
        <v>2215</v>
      </c>
      <c r="D2411" t="s">
        <v>2243</v>
      </c>
      <c r="E2411">
        <v>0</v>
      </c>
      <c r="F2411" t="s">
        <v>2200</v>
      </c>
    </row>
    <row r="2412" spans="1:6" hidden="1" x14ac:dyDescent="0.25">
      <c r="A2412">
        <v>2020</v>
      </c>
      <c r="B2412" t="s">
        <v>2197</v>
      </c>
      <c r="C2412" t="s">
        <v>2215</v>
      </c>
      <c r="D2412" t="s">
        <v>2244</v>
      </c>
      <c r="E2412">
        <v>7.5037500000000001</v>
      </c>
      <c r="F2412" t="s">
        <v>2200</v>
      </c>
    </row>
    <row r="2413" spans="1:6" hidden="1" x14ac:dyDescent="0.25">
      <c r="A2413">
        <v>2020</v>
      </c>
      <c r="B2413" t="s">
        <v>2197</v>
      </c>
      <c r="C2413" t="s">
        <v>2215</v>
      </c>
      <c r="D2413" t="s">
        <v>2245</v>
      </c>
      <c r="E2413">
        <v>2.0114045217173802</v>
      </c>
      <c r="F2413" t="s">
        <v>2200</v>
      </c>
    </row>
    <row r="2414" spans="1:6" hidden="1" x14ac:dyDescent="0.25">
      <c r="A2414">
        <v>2020</v>
      </c>
      <c r="B2414" t="s">
        <v>2197</v>
      </c>
      <c r="C2414" t="s">
        <v>2215</v>
      </c>
      <c r="D2414" t="s">
        <v>2246</v>
      </c>
      <c r="E2414">
        <v>1.8409859240132</v>
      </c>
      <c r="F2414" t="s">
        <v>2200</v>
      </c>
    </row>
    <row r="2415" spans="1:6" hidden="1" x14ac:dyDescent="0.25">
      <c r="A2415">
        <v>2020</v>
      </c>
      <c r="B2415" t="s">
        <v>2197</v>
      </c>
      <c r="C2415" t="s">
        <v>2215</v>
      </c>
      <c r="D2415" t="s">
        <v>2247</v>
      </c>
      <c r="E2415">
        <v>2.0066914413160699</v>
      </c>
      <c r="F2415" t="s">
        <v>2200</v>
      </c>
    </row>
    <row r="2416" spans="1:6" hidden="1" x14ac:dyDescent="0.25">
      <c r="A2416">
        <v>2020</v>
      </c>
      <c r="B2416" t="s">
        <v>2197</v>
      </c>
      <c r="C2416" t="s">
        <v>2215</v>
      </c>
      <c r="D2416" t="s">
        <v>2248</v>
      </c>
      <c r="E2416">
        <v>3.6788031973875301</v>
      </c>
      <c r="F2416" t="s">
        <v>2200</v>
      </c>
    </row>
    <row r="2417" spans="1:6" hidden="1" x14ac:dyDescent="0.25">
      <c r="A2417">
        <v>2020</v>
      </c>
      <c r="B2417" t="s">
        <v>2197</v>
      </c>
      <c r="C2417" t="s">
        <v>2216</v>
      </c>
      <c r="D2417" t="s">
        <v>2236</v>
      </c>
      <c r="E2417">
        <v>3.6481128383765</v>
      </c>
      <c r="F2417" t="s">
        <v>2200</v>
      </c>
    </row>
    <row r="2418" spans="1:6" hidden="1" x14ac:dyDescent="0.25">
      <c r="A2418">
        <v>2020</v>
      </c>
      <c r="B2418" t="s">
        <v>2197</v>
      </c>
      <c r="C2418" t="s">
        <v>2216</v>
      </c>
      <c r="D2418" t="s">
        <v>2237</v>
      </c>
      <c r="E2418">
        <v>12.8465811431898</v>
      </c>
      <c r="F2418" t="s">
        <v>2200</v>
      </c>
    </row>
    <row r="2419" spans="1:6" hidden="1" x14ac:dyDescent="0.25">
      <c r="A2419">
        <v>2020</v>
      </c>
      <c r="B2419" t="s">
        <v>2197</v>
      </c>
      <c r="C2419" t="s">
        <v>2216</v>
      </c>
      <c r="D2419" t="s">
        <v>2238</v>
      </c>
      <c r="E2419">
        <v>3.6926967757796301</v>
      </c>
      <c r="F2419" t="s">
        <v>2200</v>
      </c>
    </row>
    <row r="2420" spans="1:6" hidden="1" x14ac:dyDescent="0.25">
      <c r="A2420">
        <v>2020</v>
      </c>
      <c r="B2420" t="s">
        <v>2197</v>
      </c>
      <c r="C2420" t="s">
        <v>2216</v>
      </c>
      <c r="D2420" t="s">
        <v>2250</v>
      </c>
      <c r="E2420">
        <v>7.5131794233582703</v>
      </c>
      <c r="F2420" t="s">
        <v>2200</v>
      </c>
    </row>
    <row r="2421" spans="1:6" hidden="1" x14ac:dyDescent="0.25">
      <c r="A2421">
        <v>2020</v>
      </c>
      <c r="B2421" t="s">
        <v>2197</v>
      </c>
      <c r="C2421" t="s">
        <v>2216</v>
      </c>
      <c r="D2421" t="s">
        <v>2251</v>
      </c>
      <c r="E2421">
        <v>0</v>
      </c>
      <c r="F2421" t="s">
        <v>2200</v>
      </c>
    </row>
    <row r="2422" spans="1:6" hidden="1" x14ac:dyDescent="0.25">
      <c r="A2422">
        <v>2020</v>
      </c>
      <c r="B2422" t="s">
        <v>2197</v>
      </c>
      <c r="C2422" t="s">
        <v>2216</v>
      </c>
      <c r="D2422" t="s">
        <v>2239</v>
      </c>
      <c r="E2422">
        <v>2.63993994781459</v>
      </c>
      <c r="F2422" t="s">
        <v>2200</v>
      </c>
    </row>
    <row r="2423" spans="1:6" hidden="1" x14ac:dyDescent="0.25">
      <c r="A2423">
        <v>2020</v>
      </c>
      <c r="B2423" t="s">
        <v>2197</v>
      </c>
      <c r="C2423" t="s">
        <v>2216</v>
      </c>
      <c r="D2423" t="s">
        <v>2240</v>
      </c>
      <c r="E2423">
        <v>2.5019598158653098</v>
      </c>
      <c r="F2423" t="s">
        <v>2200</v>
      </c>
    </row>
    <row r="2424" spans="1:6" hidden="1" x14ac:dyDescent="0.25">
      <c r="A2424">
        <v>2020</v>
      </c>
      <c r="B2424" t="s">
        <v>2197</v>
      </c>
      <c r="C2424" t="s">
        <v>2216</v>
      </c>
      <c r="D2424" t="s">
        <v>2241</v>
      </c>
      <c r="E2424">
        <v>3.5549704710615599</v>
      </c>
      <c r="F2424" t="s">
        <v>2200</v>
      </c>
    </row>
    <row r="2425" spans="1:6" hidden="1" x14ac:dyDescent="0.25">
      <c r="A2425">
        <v>2020</v>
      </c>
      <c r="B2425" t="s">
        <v>2197</v>
      </c>
      <c r="C2425" t="s">
        <v>2216</v>
      </c>
      <c r="D2425" t="s">
        <v>2242</v>
      </c>
      <c r="E2425" s="184">
        <v>4.1933314191247798E-3</v>
      </c>
      <c r="F2425" t="s">
        <v>2200</v>
      </c>
    </row>
    <row r="2426" spans="1:6" hidden="1" x14ac:dyDescent="0.25">
      <c r="A2426">
        <v>2020</v>
      </c>
      <c r="B2426" t="s">
        <v>2197</v>
      </c>
      <c r="C2426" t="s">
        <v>2216</v>
      </c>
      <c r="D2426" t="s">
        <v>2243</v>
      </c>
      <c r="E2426">
        <v>22.2864902803524</v>
      </c>
      <c r="F2426" t="s">
        <v>2200</v>
      </c>
    </row>
    <row r="2427" spans="1:6" hidden="1" x14ac:dyDescent="0.25">
      <c r="A2427">
        <v>2020</v>
      </c>
      <c r="B2427" t="s">
        <v>2197</v>
      </c>
      <c r="C2427" t="s">
        <v>2216</v>
      </c>
      <c r="D2427" t="s">
        <v>2244</v>
      </c>
      <c r="E2427">
        <v>7.5037500000000001</v>
      </c>
      <c r="F2427" t="s">
        <v>2200</v>
      </c>
    </row>
    <row r="2428" spans="1:6" hidden="1" x14ac:dyDescent="0.25">
      <c r="A2428">
        <v>2020</v>
      </c>
      <c r="B2428" t="s">
        <v>2197</v>
      </c>
      <c r="C2428" t="s">
        <v>2216</v>
      </c>
      <c r="D2428" t="s">
        <v>2245</v>
      </c>
      <c r="E2428">
        <v>3.33864193562647</v>
      </c>
      <c r="F2428" t="s">
        <v>2200</v>
      </c>
    </row>
    <row r="2429" spans="1:6" hidden="1" x14ac:dyDescent="0.25">
      <c r="A2429">
        <v>2020</v>
      </c>
      <c r="B2429" t="s">
        <v>2197</v>
      </c>
      <c r="C2429" t="s">
        <v>2216</v>
      </c>
      <c r="D2429" t="s">
        <v>2246</v>
      </c>
      <c r="E2429">
        <v>2.8395397009014101</v>
      </c>
      <c r="F2429" t="s">
        <v>2200</v>
      </c>
    </row>
    <row r="2430" spans="1:6" hidden="1" x14ac:dyDescent="0.25">
      <c r="A2430">
        <v>2020</v>
      </c>
      <c r="B2430" t="s">
        <v>2197</v>
      </c>
      <c r="C2430" t="s">
        <v>2216</v>
      </c>
      <c r="D2430" t="s">
        <v>2247</v>
      </c>
      <c r="E2430">
        <v>2.28373885628646</v>
      </c>
      <c r="F2430" t="s">
        <v>2200</v>
      </c>
    </row>
    <row r="2431" spans="1:6" hidden="1" x14ac:dyDescent="0.25">
      <c r="A2431">
        <v>2020</v>
      </c>
      <c r="B2431" t="s">
        <v>2197</v>
      </c>
      <c r="C2431" t="s">
        <v>2216</v>
      </c>
      <c r="D2431" t="s">
        <v>2248</v>
      </c>
      <c r="E2431">
        <v>3.29766754112925</v>
      </c>
      <c r="F2431" t="s">
        <v>2200</v>
      </c>
    </row>
    <row r="2432" spans="1:6" hidden="1" x14ac:dyDescent="0.25">
      <c r="A2432">
        <v>2020</v>
      </c>
      <c r="B2432" t="s">
        <v>2197</v>
      </c>
      <c r="C2432" t="s">
        <v>2217</v>
      </c>
      <c r="D2432" t="s">
        <v>2236</v>
      </c>
      <c r="E2432">
        <v>2.0835530591564799</v>
      </c>
      <c r="F2432" t="s">
        <v>2200</v>
      </c>
    </row>
    <row r="2433" spans="1:6" hidden="1" x14ac:dyDescent="0.25">
      <c r="A2433">
        <v>2020</v>
      </c>
      <c r="B2433" t="s">
        <v>2197</v>
      </c>
      <c r="C2433" t="s">
        <v>2217</v>
      </c>
      <c r="D2433" t="s">
        <v>2237</v>
      </c>
      <c r="E2433">
        <v>12.287634269792299</v>
      </c>
      <c r="F2433" t="s">
        <v>2200</v>
      </c>
    </row>
    <row r="2434" spans="1:6" hidden="1" x14ac:dyDescent="0.25">
      <c r="A2434">
        <v>2020</v>
      </c>
      <c r="B2434" t="s">
        <v>2197</v>
      </c>
      <c r="C2434" t="s">
        <v>2217</v>
      </c>
      <c r="D2434" t="s">
        <v>2238</v>
      </c>
      <c r="E2434">
        <v>6.9579048301454298</v>
      </c>
      <c r="F2434" t="s">
        <v>2200</v>
      </c>
    </row>
    <row r="2435" spans="1:6" hidden="1" x14ac:dyDescent="0.25">
      <c r="A2435">
        <v>2020</v>
      </c>
      <c r="B2435" t="s">
        <v>2197</v>
      </c>
      <c r="C2435" t="s">
        <v>2217</v>
      </c>
      <c r="D2435" t="s">
        <v>2250</v>
      </c>
      <c r="E2435">
        <v>9.9307697078986799</v>
      </c>
      <c r="F2435" t="s">
        <v>2200</v>
      </c>
    </row>
    <row r="2436" spans="1:6" hidden="1" x14ac:dyDescent="0.25">
      <c r="A2436">
        <v>2020</v>
      </c>
      <c r="B2436" t="s">
        <v>2197</v>
      </c>
      <c r="C2436" t="s">
        <v>2217</v>
      </c>
      <c r="D2436" t="s">
        <v>2251</v>
      </c>
      <c r="E2436">
        <v>0</v>
      </c>
      <c r="F2436" t="s">
        <v>2200</v>
      </c>
    </row>
    <row r="2437" spans="1:6" hidden="1" x14ac:dyDescent="0.25">
      <c r="A2437">
        <v>2020</v>
      </c>
      <c r="B2437" t="s">
        <v>2197</v>
      </c>
      <c r="C2437" t="s">
        <v>2217</v>
      </c>
      <c r="D2437" t="s">
        <v>2239</v>
      </c>
      <c r="E2437">
        <v>5.2762620608512902</v>
      </c>
      <c r="F2437" t="s">
        <v>2200</v>
      </c>
    </row>
    <row r="2438" spans="1:6" hidden="1" x14ac:dyDescent="0.25">
      <c r="A2438">
        <v>2020</v>
      </c>
      <c r="B2438" t="s">
        <v>2197</v>
      </c>
      <c r="C2438" t="s">
        <v>2217</v>
      </c>
      <c r="D2438" t="s">
        <v>2240</v>
      </c>
      <c r="E2438">
        <v>3.0699187633729799</v>
      </c>
      <c r="F2438" t="s">
        <v>2200</v>
      </c>
    </row>
    <row r="2439" spans="1:6" hidden="1" x14ac:dyDescent="0.25">
      <c r="A2439">
        <v>2020</v>
      </c>
      <c r="B2439" t="s">
        <v>2197</v>
      </c>
      <c r="C2439" t="s">
        <v>2217</v>
      </c>
      <c r="D2439" t="s">
        <v>2241</v>
      </c>
      <c r="E2439">
        <v>5.9825197179114502</v>
      </c>
      <c r="F2439" t="s">
        <v>2200</v>
      </c>
    </row>
    <row r="2440" spans="1:6" hidden="1" x14ac:dyDescent="0.25">
      <c r="A2440">
        <v>2020</v>
      </c>
      <c r="B2440" t="s">
        <v>2197</v>
      </c>
      <c r="C2440" t="s">
        <v>2217</v>
      </c>
      <c r="D2440" t="s">
        <v>2242</v>
      </c>
      <c r="E2440" s="184">
        <v>4.3944648656512098E-2</v>
      </c>
      <c r="F2440" t="s">
        <v>2200</v>
      </c>
    </row>
    <row r="2441" spans="1:6" hidden="1" x14ac:dyDescent="0.25">
      <c r="A2441">
        <v>2020</v>
      </c>
      <c r="B2441" t="s">
        <v>2197</v>
      </c>
      <c r="C2441" t="s">
        <v>2217</v>
      </c>
      <c r="D2441" t="s">
        <v>2243</v>
      </c>
      <c r="E2441">
        <v>0</v>
      </c>
      <c r="F2441" t="s">
        <v>2200</v>
      </c>
    </row>
    <row r="2442" spans="1:6" hidden="1" x14ac:dyDescent="0.25">
      <c r="A2442">
        <v>2020</v>
      </c>
      <c r="B2442" t="s">
        <v>2197</v>
      </c>
      <c r="C2442" t="s">
        <v>2217</v>
      </c>
      <c r="D2442" t="s">
        <v>2244</v>
      </c>
      <c r="E2442">
        <v>7.5037500000000001</v>
      </c>
      <c r="F2442" t="s">
        <v>2200</v>
      </c>
    </row>
    <row r="2443" spans="1:6" hidden="1" x14ac:dyDescent="0.25">
      <c r="A2443">
        <v>2020</v>
      </c>
      <c r="B2443" t="s">
        <v>2197</v>
      </c>
      <c r="C2443" t="s">
        <v>2217</v>
      </c>
      <c r="D2443" t="s">
        <v>2245</v>
      </c>
      <c r="E2443">
        <v>4.2576129473669004</v>
      </c>
      <c r="F2443" t="s">
        <v>2200</v>
      </c>
    </row>
    <row r="2444" spans="1:6" hidden="1" x14ac:dyDescent="0.25">
      <c r="A2444">
        <v>2020</v>
      </c>
      <c r="B2444" t="s">
        <v>2197</v>
      </c>
      <c r="C2444" t="s">
        <v>2217</v>
      </c>
      <c r="D2444" t="s">
        <v>2246</v>
      </c>
      <c r="E2444">
        <v>3.8763539723277001</v>
      </c>
      <c r="F2444" t="s">
        <v>2200</v>
      </c>
    </row>
    <row r="2445" spans="1:6" hidden="1" x14ac:dyDescent="0.25">
      <c r="A2445">
        <v>2020</v>
      </c>
      <c r="B2445" t="s">
        <v>2197</v>
      </c>
      <c r="C2445" t="s">
        <v>2217</v>
      </c>
      <c r="D2445" t="s">
        <v>2247</v>
      </c>
      <c r="E2445">
        <v>2.4838538767804001</v>
      </c>
      <c r="F2445" t="s">
        <v>2200</v>
      </c>
    </row>
    <row r="2446" spans="1:6" hidden="1" x14ac:dyDescent="0.25">
      <c r="A2446">
        <v>2020</v>
      </c>
      <c r="B2446" t="s">
        <v>2197</v>
      </c>
      <c r="C2446" t="s">
        <v>2217</v>
      </c>
      <c r="D2446" t="s">
        <v>2248</v>
      </c>
      <c r="E2446">
        <v>9.1408947630547992</v>
      </c>
      <c r="F2446" t="s">
        <v>2200</v>
      </c>
    </row>
    <row r="2447" spans="1:6" hidden="1" x14ac:dyDescent="0.25">
      <c r="A2447">
        <v>2020</v>
      </c>
      <c r="B2447" t="s">
        <v>2197</v>
      </c>
      <c r="C2447" t="s">
        <v>2218</v>
      </c>
      <c r="D2447" t="s">
        <v>2236</v>
      </c>
      <c r="E2447">
        <v>2.92864749733759</v>
      </c>
      <c r="F2447" t="s">
        <v>2200</v>
      </c>
    </row>
    <row r="2448" spans="1:6" hidden="1" x14ac:dyDescent="0.25">
      <c r="A2448">
        <v>2020</v>
      </c>
      <c r="B2448" t="s">
        <v>2197</v>
      </c>
      <c r="C2448" t="s">
        <v>2218</v>
      </c>
      <c r="D2448" t="s">
        <v>2250</v>
      </c>
      <c r="E2448">
        <v>0</v>
      </c>
      <c r="F2448" t="s">
        <v>2200</v>
      </c>
    </row>
    <row r="2449" spans="1:6" hidden="1" x14ac:dyDescent="0.25">
      <c r="A2449">
        <v>2020</v>
      </c>
      <c r="B2449" t="s">
        <v>2197</v>
      </c>
      <c r="C2449" t="s">
        <v>2218</v>
      </c>
      <c r="D2449" t="s">
        <v>2251</v>
      </c>
      <c r="E2449">
        <v>0</v>
      </c>
      <c r="F2449" t="s">
        <v>2200</v>
      </c>
    </row>
    <row r="2450" spans="1:6" hidden="1" x14ac:dyDescent="0.25">
      <c r="A2450">
        <v>2020</v>
      </c>
      <c r="B2450" t="s">
        <v>2197</v>
      </c>
      <c r="C2450" t="s">
        <v>2218</v>
      </c>
      <c r="D2450" t="s">
        <v>2239</v>
      </c>
      <c r="E2450">
        <v>0</v>
      </c>
      <c r="F2450" t="s">
        <v>2200</v>
      </c>
    </row>
    <row r="2451" spans="1:6" hidden="1" x14ac:dyDescent="0.25">
      <c r="A2451">
        <v>2020</v>
      </c>
      <c r="B2451" t="s">
        <v>2197</v>
      </c>
      <c r="C2451" t="s">
        <v>2218</v>
      </c>
      <c r="D2451" t="s">
        <v>2240</v>
      </c>
      <c r="E2451">
        <v>0</v>
      </c>
      <c r="F2451" t="s">
        <v>2200</v>
      </c>
    </row>
    <row r="2452" spans="1:6" hidden="1" x14ac:dyDescent="0.25">
      <c r="A2452">
        <v>2020</v>
      </c>
      <c r="B2452" t="s">
        <v>2197</v>
      </c>
      <c r="C2452" t="s">
        <v>2218</v>
      </c>
      <c r="D2452" t="s">
        <v>2241</v>
      </c>
      <c r="E2452">
        <v>6.5190613233242001</v>
      </c>
      <c r="F2452" t="s">
        <v>2200</v>
      </c>
    </row>
    <row r="2453" spans="1:6" hidden="1" x14ac:dyDescent="0.25">
      <c r="A2453">
        <v>2020</v>
      </c>
      <c r="B2453" t="s">
        <v>2197</v>
      </c>
      <c r="C2453" t="s">
        <v>2218</v>
      </c>
      <c r="D2453" t="s">
        <v>2242</v>
      </c>
      <c r="E2453" s="184">
        <v>3.2618978888454002E-3</v>
      </c>
      <c r="F2453" t="s">
        <v>2200</v>
      </c>
    </row>
    <row r="2454" spans="1:6" hidden="1" x14ac:dyDescent="0.25">
      <c r="A2454">
        <v>2020</v>
      </c>
      <c r="B2454" t="s">
        <v>2197</v>
      </c>
      <c r="C2454" t="s">
        <v>2218</v>
      </c>
      <c r="D2454" t="s">
        <v>2243</v>
      </c>
      <c r="E2454">
        <v>0</v>
      </c>
      <c r="F2454" t="s">
        <v>2200</v>
      </c>
    </row>
    <row r="2455" spans="1:6" hidden="1" x14ac:dyDescent="0.25">
      <c r="A2455">
        <v>2020</v>
      </c>
      <c r="B2455" t="s">
        <v>2197</v>
      </c>
      <c r="C2455" t="s">
        <v>2218</v>
      </c>
      <c r="D2455" t="s">
        <v>2244</v>
      </c>
      <c r="E2455">
        <v>7.5037500000000001</v>
      </c>
      <c r="F2455" t="s">
        <v>2200</v>
      </c>
    </row>
    <row r="2456" spans="1:6" hidden="1" x14ac:dyDescent="0.25">
      <c r="A2456">
        <v>2020</v>
      </c>
      <c r="B2456" t="s">
        <v>2197</v>
      </c>
      <c r="C2456" t="s">
        <v>2218</v>
      </c>
      <c r="D2456" t="s">
        <v>2245</v>
      </c>
      <c r="E2456">
        <v>0</v>
      </c>
      <c r="F2456" t="s">
        <v>2200</v>
      </c>
    </row>
    <row r="2457" spans="1:6" hidden="1" x14ac:dyDescent="0.25">
      <c r="A2457">
        <v>2020</v>
      </c>
      <c r="B2457" t="s">
        <v>2197</v>
      </c>
      <c r="C2457" t="s">
        <v>2218</v>
      </c>
      <c r="D2457" t="s">
        <v>2246</v>
      </c>
      <c r="E2457">
        <v>0</v>
      </c>
      <c r="F2457" t="s">
        <v>2200</v>
      </c>
    </row>
    <row r="2458" spans="1:6" hidden="1" x14ac:dyDescent="0.25">
      <c r="A2458">
        <v>2020</v>
      </c>
      <c r="B2458" t="s">
        <v>2197</v>
      </c>
      <c r="C2458" t="s">
        <v>2218</v>
      </c>
      <c r="D2458" t="s">
        <v>2247</v>
      </c>
      <c r="E2458">
        <v>0</v>
      </c>
      <c r="F2458" t="s">
        <v>2200</v>
      </c>
    </row>
    <row r="2459" spans="1:6" hidden="1" x14ac:dyDescent="0.25">
      <c r="A2459">
        <v>2020</v>
      </c>
      <c r="B2459" t="s">
        <v>2197</v>
      </c>
      <c r="C2459" t="s">
        <v>2218</v>
      </c>
      <c r="D2459" t="s">
        <v>2248</v>
      </c>
      <c r="E2459">
        <v>0</v>
      </c>
      <c r="F2459" t="s">
        <v>2200</v>
      </c>
    </row>
    <row r="2460" spans="1:6" hidden="1" x14ac:dyDescent="0.25">
      <c r="A2460">
        <v>2020</v>
      </c>
      <c r="B2460" t="s">
        <v>2197</v>
      </c>
      <c r="C2460" t="s">
        <v>2219</v>
      </c>
      <c r="D2460" t="s">
        <v>2236</v>
      </c>
      <c r="E2460">
        <v>4.10565371807649</v>
      </c>
      <c r="F2460" t="s">
        <v>2200</v>
      </c>
    </row>
    <row r="2461" spans="1:6" hidden="1" x14ac:dyDescent="0.25">
      <c r="A2461">
        <v>2020</v>
      </c>
      <c r="B2461" t="s">
        <v>2197</v>
      </c>
      <c r="C2461" t="s">
        <v>2219</v>
      </c>
      <c r="D2461" t="s">
        <v>2237</v>
      </c>
      <c r="E2461">
        <v>18.271550394617801</v>
      </c>
      <c r="F2461" t="s">
        <v>2200</v>
      </c>
    </row>
    <row r="2462" spans="1:6" hidden="1" x14ac:dyDescent="0.25">
      <c r="A2462">
        <v>2020</v>
      </c>
      <c r="B2462" t="s">
        <v>2197</v>
      </c>
      <c r="C2462" t="s">
        <v>2219</v>
      </c>
      <c r="D2462" t="s">
        <v>2238</v>
      </c>
      <c r="E2462">
        <v>3.7986063287853198</v>
      </c>
      <c r="F2462" t="s">
        <v>2200</v>
      </c>
    </row>
    <row r="2463" spans="1:6" hidden="1" x14ac:dyDescent="0.25">
      <c r="A2463">
        <v>2020</v>
      </c>
      <c r="B2463" t="s">
        <v>2197</v>
      </c>
      <c r="C2463" t="s">
        <v>2219</v>
      </c>
      <c r="D2463" t="s">
        <v>2250</v>
      </c>
      <c r="E2463">
        <v>0</v>
      </c>
      <c r="F2463" t="s">
        <v>2200</v>
      </c>
    </row>
    <row r="2464" spans="1:6" hidden="1" x14ac:dyDescent="0.25">
      <c r="A2464">
        <v>2020</v>
      </c>
      <c r="B2464" t="s">
        <v>2197</v>
      </c>
      <c r="C2464" t="s">
        <v>2219</v>
      </c>
      <c r="D2464" t="s">
        <v>2251</v>
      </c>
      <c r="E2464">
        <v>18.2582147109201</v>
      </c>
      <c r="F2464" t="s">
        <v>2200</v>
      </c>
    </row>
    <row r="2465" spans="1:6" hidden="1" x14ac:dyDescent="0.25">
      <c r="A2465">
        <v>2020</v>
      </c>
      <c r="B2465" t="s">
        <v>2197</v>
      </c>
      <c r="C2465" t="s">
        <v>2219</v>
      </c>
      <c r="D2465" t="s">
        <v>2239</v>
      </c>
      <c r="E2465">
        <v>5.3060612933137801</v>
      </c>
      <c r="F2465" t="s">
        <v>2200</v>
      </c>
    </row>
    <row r="2466" spans="1:6" hidden="1" x14ac:dyDescent="0.25">
      <c r="A2466">
        <v>2020</v>
      </c>
      <c r="B2466" t="s">
        <v>2197</v>
      </c>
      <c r="C2466" t="s">
        <v>2219</v>
      </c>
      <c r="D2466" t="s">
        <v>2240</v>
      </c>
      <c r="E2466">
        <v>3.14635627182281</v>
      </c>
      <c r="F2466" t="s">
        <v>2200</v>
      </c>
    </row>
    <row r="2467" spans="1:6" hidden="1" x14ac:dyDescent="0.25">
      <c r="A2467">
        <v>2020</v>
      </c>
      <c r="B2467" t="s">
        <v>2197</v>
      </c>
      <c r="C2467" t="s">
        <v>2219</v>
      </c>
      <c r="D2467" t="s">
        <v>2241</v>
      </c>
      <c r="E2467">
        <v>4.9991254250678701</v>
      </c>
      <c r="F2467" t="s">
        <v>2200</v>
      </c>
    </row>
    <row r="2468" spans="1:6" hidden="1" x14ac:dyDescent="0.25">
      <c r="A2468">
        <v>2020</v>
      </c>
      <c r="B2468" t="s">
        <v>2197</v>
      </c>
      <c r="C2468" t="s">
        <v>2219</v>
      </c>
      <c r="D2468" t="s">
        <v>2242</v>
      </c>
      <c r="E2468" s="184">
        <v>9.3881235149403899E-2</v>
      </c>
      <c r="F2468" t="s">
        <v>2200</v>
      </c>
    </row>
    <row r="2469" spans="1:6" hidden="1" x14ac:dyDescent="0.25">
      <c r="A2469">
        <v>2020</v>
      </c>
      <c r="B2469" t="s">
        <v>2197</v>
      </c>
      <c r="C2469" t="s">
        <v>2219</v>
      </c>
      <c r="D2469" t="s">
        <v>2243</v>
      </c>
      <c r="E2469">
        <v>23.459173383920302</v>
      </c>
      <c r="F2469" t="s">
        <v>2200</v>
      </c>
    </row>
    <row r="2470" spans="1:6" hidden="1" x14ac:dyDescent="0.25">
      <c r="A2470">
        <v>2020</v>
      </c>
      <c r="B2470" t="s">
        <v>2197</v>
      </c>
      <c r="C2470" t="s">
        <v>2219</v>
      </c>
      <c r="D2470" t="s">
        <v>2244</v>
      </c>
      <c r="E2470">
        <v>7.5037500000000001</v>
      </c>
      <c r="F2470" t="s">
        <v>2200</v>
      </c>
    </row>
    <row r="2471" spans="1:6" hidden="1" x14ac:dyDescent="0.25">
      <c r="A2471">
        <v>2020</v>
      </c>
      <c r="B2471" t="s">
        <v>2197</v>
      </c>
      <c r="C2471" t="s">
        <v>2219</v>
      </c>
      <c r="D2471" t="s">
        <v>2245</v>
      </c>
      <c r="E2471">
        <v>4.3891602492662898</v>
      </c>
      <c r="F2471" t="s">
        <v>2200</v>
      </c>
    </row>
    <row r="2472" spans="1:6" hidden="1" x14ac:dyDescent="0.25">
      <c r="A2472">
        <v>2020</v>
      </c>
      <c r="B2472" t="s">
        <v>2197</v>
      </c>
      <c r="C2472" t="s">
        <v>2219</v>
      </c>
      <c r="D2472" t="s">
        <v>2246</v>
      </c>
      <c r="E2472">
        <v>3.06038250436489</v>
      </c>
      <c r="F2472" t="s">
        <v>2200</v>
      </c>
    </row>
    <row r="2473" spans="1:6" hidden="1" x14ac:dyDescent="0.25">
      <c r="A2473">
        <v>2020</v>
      </c>
      <c r="B2473" t="s">
        <v>2197</v>
      </c>
      <c r="C2473" t="s">
        <v>2219</v>
      </c>
      <c r="D2473" t="s">
        <v>2247</v>
      </c>
      <c r="E2473">
        <v>2.65279540075848</v>
      </c>
      <c r="F2473" t="s">
        <v>2200</v>
      </c>
    </row>
    <row r="2474" spans="1:6" hidden="1" x14ac:dyDescent="0.25">
      <c r="A2474">
        <v>2020</v>
      </c>
      <c r="B2474" t="s">
        <v>2197</v>
      </c>
      <c r="C2474" t="s">
        <v>2219</v>
      </c>
      <c r="D2474" t="s">
        <v>2248</v>
      </c>
      <c r="E2474">
        <v>9.0932591947063202</v>
      </c>
      <c r="F2474" t="s">
        <v>2200</v>
      </c>
    </row>
    <row r="2475" spans="1:6" hidden="1" x14ac:dyDescent="0.25">
      <c r="A2475">
        <v>2020</v>
      </c>
      <c r="B2475" t="s">
        <v>2197</v>
      </c>
      <c r="C2475" t="s">
        <v>2220</v>
      </c>
      <c r="D2475" t="s">
        <v>2236</v>
      </c>
      <c r="E2475">
        <v>2.8667404889918302</v>
      </c>
      <c r="F2475" t="s">
        <v>2200</v>
      </c>
    </row>
    <row r="2476" spans="1:6" hidden="1" x14ac:dyDescent="0.25">
      <c r="A2476">
        <v>2020</v>
      </c>
      <c r="B2476" t="s">
        <v>2197</v>
      </c>
      <c r="C2476" t="s">
        <v>2220</v>
      </c>
      <c r="D2476" t="s">
        <v>2237</v>
      </c>
      <c r="E2476">
        <v>11.8331398190545</v>
      </c>
      <c r="F2476" t="s">
        <v>2200</v>
      </c>
    </row>
    <row r="2477" spans="1:6" hidden="1" x14ac:dyDescent="0.25">
      <c r="A2477">
        <v>2020</v>
      </c>
      <c r="B2477" t="s">
        <v>2197</v>
      </c>
      <c r="C2477" t="s">
        <v>2220</v>
      </c>
      <c r="D2477" t="s">
        <v>2238</v>
      </c>
      <c r="E2477">
        <v>3.6806134151614001</v>
      </c>
      <c r="F2477" t="s">
        <v>2200</v>
      </c>
    </row>
    <row r="2478" spans="1:6" hidden="1" x14ac:dyDescent="0.25">
      <c r="A2478">
        <v>2020</v>
      </c>
      <c r="B2478" t="s">
        <v>2197</v>
      </c>
      <c r="C2478" t="s">
        <v>2220</v>
      </c>
      <c r="D2478" t="s">
        <v>2250</v>
      </c>
      <c r="E2478">
        <v>6.9169100876930303</v>
      </c>
      <c r="F2478" t="s">
        <v>2200</v>
      </c>
    </row>
    <row r="2479" spans="1:6" hidden="1" x14ac:dyDescent="0.25">
      <c r="A2479">
        <v>2020</v>
      </c>
      <c r="B2479" t="s">
        <v>2197</v>
      </c>
      <c r="C2479" t="s">
        <v>2220</v>
      </c>
      <c r="D2479" t="s">
        <v>2251</v>
      </c>
      <c r="E2479">
        <v>0</v>
      </c>
      <c r="F2479" t="s">
        <v>2200</v>
      </c>
    </row>
    <row r="2480" spans="1:6" hidden="1" x14ac:dyDescent="0.25">
      <c r="A2480">
        <v>2020</v>
      </c>
      <c r="B2480" t="s">
        <v>2197</v>
      </c>
      <c r="C2480" t="s">
        <v>2220</v>
      </c>
      <c r="D2480" t="s">
        <v>2239</v>
      </c>
      <c r="E2480">
        <v>3.2632592588044802</v>
      </c>
      <c r="F2480" t="s">
        <v>2200</v>
      </c>
    </row>
    <row r="2481" spans="1:6" hidden="1" x14ac:dyDescent="0.25">
      <c r="A2481">
        <v>2020</v>
      </c>
      <c r="B2481" t="s">
        <v>2197</v>
      </c>
      <c r="C2481" t="s">
        <v>2220</v>
      </c>
      <c r="D2481" t="s">
        <v>2240</v>
      </c>
      <c r="E2481">
        <v>3.0302355571893198</v>
      </c>
      <c r="F2481" t="s">
        <v>2200</v>
      </c>
    </row>
    <row r="2482" spans="1:6" hidden="1" x14ac:dyDescent="0.25">
      <c r="A2482">
        <v>2020</v>
      </c>
      <c r="B2482" t="s">
        <v>2197</v>
      </c>
      <c r="C2482" t="s">
        <v>2220</v>
      </c>
      <c r="D2482" t="s">
        <v>2241</v>
      </c>
      <c r="E2482">
        <v>3.58717424507519</v>
      </c>
      <c r="F2482" t="s">
        <v>2200</v>
      </c>
    </row>
    <row r="2483" spans="1:6" hidden="1" x14ac:dyDescent="0.25">
      <c r="A2483">
        <v>2020</v>
      </c>
      <c r="B2483" t="s">
        <v>2197</v>
      </c>
      <c r="C2483" t="s">
        <v>2220</v>
      </c>
      <c r="D2483" t="s">
        <v>2242</v>
      </c>
      <c r="E2483" s="184">
        <v>5.2822189012022402E-2</v>
      </c>
      <c r="F2483" t="s">
        <v>2200</v>
      </c>
    </row>
    <row r="2484" spans="1:6" hidden="1" x14ac:dyDescent="0.25">
      <c r="A2484">
        <v>2020</v>
      </c>
      <c r="B2484" t="s">
        <v>2197</v>
      </c>
      <c r="C2484" t="s">
        <v>2220</v>
      </c>
      <c r="D2484" t="s">
        <v>2243</v>
      </c>
      <c r="E2484">
        <v>21.627699414785798</v>
      </c>
      <c r="F2484" t="s">
        <v>2200</v>
      </c>
    </row>
    <row r="2485" spans="1:6" hidden="1" x14ac:dyDescent="0.25">
      <c r="A2485">
        <v>2020</v>
      </c>
      <c r="B2485" t="s">
        <v>2197</v>
      </c>
      <c r="C2485" t="s">
        <v>2220</v>
      </c>
      <c r="D2485" t="s">
        <v>2244</v>
      </c>
      <c r="E2485">
        <v>7.5037500000000001</v>
      </c>
      <c r="F2485" t="s">
        <v>2200</v>
      </c>
    </row>
    <row r="2486" spans="1:6" hidden="1" x14ac:dyDescent="0.25">
      <c r="A2486">
        <v>2020</v>
      </c>
      <c r="B2486" t="s">
        <v>2197</v>
      </c>
      <c r="C2486" t="s">
        <v>2220</v>
      </c>
      <c r="D2486" t="s">
        <v>2245</v>
      </c>
      <c r="E2486">
        <v>4.2554276310548396</v>
      </c>
      <c r="F2486" t="s">
        <v>2200</v>
      </c>
    </row>
    <row r="2487" spans="1:6" hidden="1" x14ac:dyDescent="0.25">
      <c r="A2487">
        <v>2020</v>
      </c>
      <c r="B2487" t="s">
        <v>2197</v>
      </c>
      <c r="C2487" t="s">
        <v>2220</v>
      </c>
      <c r="D2487" t="s">
        <v>2246</v>
      </c>
      <c r="E2487">
        <v>1.8869774584722401</v>
      </c>
      <c r="F2487" t="s">
        <v>2200</v>
      </c>
    </row>
    <row r="2488" spans="1:6" hidden="1" x14ac:dyDescent="0.25">
      <c r="A2488">
        <v>2020</v>
      </c>
      <c r="B2488" t="s">
        <v>2197</v>
      </c>
      <c r="C2488" t="s">
        <v>2220</v>
      </c>
      <c r="D2488" t="s">
        <v>2247</v>
      </c>
      <c r="E2488">
        <v>1.7687130080712801</v>
      </c>
      <c r="F2488" t="s">
        <v>2200</v>
      </c>
    </row>
    <row r="2489" spans="1:6" hidden="1" x14ac:dyDescent="0.25">
      <c r="A2489">
        <v>2020</v>
      </c>
      <c r="B2489" t="s">
        <v>2197</v>
      </c>
      <c r="C2489" t="s">
        <v>2220</v>
      </c>
      <c r="D2489" t="s">
        <v>2248</v>
      </c>
      <c r="E2489">
        <v>4.1890242060018803</v>
      </c>
      <c r="F2489" t="s">
        <v>2200</v>
      </c>
    </row>
    <row r="2490" spans="1:6" hidden="1" x14ac:dyDescent="0.25">
      <c r="A2490">
        <v>2020</v>
      </c>
      <c r="B2490" t="s">
        <v>2197</v>
      </c>
      <c r="C2490" t="s">
        <v>2221</v>
      </c>
      <c r="D2490" t="s">
        <v>2236</v>
      </c>
      <c r="E2490">
        <v>4.6920113228363096</v>
      </c>
      <c r="F2490" t="s">
        <v>2200</v>
      </c>
    </row>
    <row r="2491" spans="1:6" hidden="1" x14ac:dyDescent="0.25">
      <c r="A2491">
        <v>2020</v>
      </c>
      <c r="B2491" t="s">
        <v>2197</v>
      </c>
      <c r="C2491" t="s">
        <v>2221</v>
      </c>
      <c r="D2491" t="s">
        <v>2237</v>
      </c>
      <c r="E2491">
        <v>12.8048790045562</v>
      </c>
      <c r="F2491" t="s">
        <v>2200</v>
      </c>
    </row>
    <row r="2492" spans="1:6" hidden="1" x14ac:dyDescent="0.25">
      <c r="A2492">
        <v>2020</v>
      </c>
      <c r="B2492" t="s">
        <v>2197</v>
      </c>
      <c r="C2492" t="s">
        <v>2221</v>
      </c>
      <c r="D2492" t="s">
        <v>2238</v>
      </c>
      <c r="E2492">
        <v>3.7934518175926799</v>
      </c>
      <c r="F2492" t="s">
        <v>2200</v>
      </c>
    </row>
    <row r="2493" spans="1:6" hidden="1" x14ac:dyDescent="0.25">
      <c r="A2493">
        <v>2020</v>
      </c>
      <c r="B2493" t="s">
        <v>2197</v>
      </c>
      <c r="C2493" t="s">
        <v>2221</v>
      </c>
      <c r="D2493" t="s">
        <v>2250</v>
      </c>
      <c r="E2493">
        <v>10.926785728192799</v>
      </c>
      <c r="F2493" t="s">
        <v>2200</v>
      </c>
    </row>
    <row r="2494" spans="1:6" hidden="1" x14ac:dyDescent="0.25">
      <c r="A2494">
        <v>2020</v>
      </c>
      <c r="B2494" t="s">
        <v>2197</v>
      </c>
      <c r="C2494" t="s">
        <v>2221</v>
      </c>
      <c r="D2494" t="s">
        <v>2251</v>
      </c>
      <c r="E2494">
        <v>0</v>
      </c>
      <c r="F2494" t="s">
        <v>2200</v>
      </c>
    </row>
    <row r="2495" spans="1:6" hidden="1" x14ac:dyDescent="0.25">
      <c r="A2495">
        <v>2020</v>
      </c>
      <c r="B2495" t="s">
        <v>2197</v>
      </c>
      <c r="C2495" t="s">
        <v>2221</v>
      </c>
      <c r="D2495" t="s">
        <v>2239</v>
      </c>
      <c r="E2495">
        <v>5.8196353776983099</v>
      </c>
      <c r="F2495" t="s">
        <v>2200</v>
      </c>
    </row>
    <row r="2496" spans="1:6" hidden="1" x14ac:dyDescent="0.25">
      <c r="A2496">
        <v>2020</v>
      </c>
      <c r="B2496" t="s">
        <v>2197</v>
      </c>
      <c r="C2496" t="s">
        <v>2221</v>
      </c>
      <c r="D2496" t="s">
        <v>2240</v>
      </c>
      <c r="E2496">
        <v>3.3023812916483299</v>
      </c>
      <c r="F2496" t="s">
        <v>2200</v>
      </c>
    </row>
    <row r="2497" spans="1:6" hidden="1" x14ac:dyDescent="0.25">
      <c r="A2497">
        <v>2020</v>
      </c>
      <c r="B2497" t="s">
        <v>2197</v>
      </c>
      <c r="C2497" t="s">
        <v>2221</v>
      </c>
      <c r="D2497" t="s">
        <v>2241</v>
      </c>
      <c r="E2497">
        <v>6.0319113581885002</v>
      </c>
      <c r="F2497" t="s">
        <v>2200</v>
      </c>
    </row>
    <row r="2498" spans="1:6" hidden="1" x14ac:dyDescent="0.25">
      <c r="A2498">
        <v>2020</v>
      </c>
      <c r="B2498" t="s">
        <v>2197</v>
      </c>
      <c r="C2498" t="s">
        <v>2221</v>
      </c>
      <c r="D2498" t="s">
        <v>2242</v>
      </c>
      <c r="E2498" s="184">
        <v>7.2174783085973899E-4</v>
      </c>
      <c r="F2498" t="s">
        <v>2200</v>
      </c>
    </row>
    <row r="2499" spans="1:6" hidden="1" x14ac:dyDescent="0.25">
      <c r="A2499">
        <v>2020</v>
      </c>
      <c r="B2499" t="s">
        <v>2197</v>
      </c>
      <c r="C2499" t="s">
        <v>2221</v>
      </c>
      <c r="D2499" t="s">
        <v>2243</v>
      </c>
      <c r="E2499">
        <v>0</v>
      </c>
      <c r="F2499" t="s">
        <v>2200</v>
      </c>
    </row>
    <row r="2500" spans="1:6" hidden="1" x14ac:dyDescent="0.25">
      <c r="A2500">
        <v>2020</v>
      </c>
      <c r="B2500" t="s">
        <v>2197</v>
      </c>
      <c r="C2500" t="s">
        <v>2221</v>
      </c>
      <c r="D2500" t="s">
        <v>2244</v>
      </c>
      <c r="E2500">
        <v>7.5037500000000001</v>
      </c>
      <c r="F2500" t="s">
        <v>2200</v>
      </c>
    </row>
    <row r="2501" spans="1:6" hidden="1" x14ac:dyDescent="0.25">
      <c r="A2501">
        <v>2020</v>
      </c>
      <c r="B2501" t="s">
        <v>2197</v>
      </c>
      <c r="C2501" t="s">
        <v>2221</v>
      </c>
      <c r="D2501" t="s">
        <v>2245</v>
      </c>
      <c r="E2501">
        <v>4.68118210250383</v>
      </c>
      <c r="F2501" t="s">
        <v>2200</v>
      </c>
    </row>
    <row r="2502" spans="1:6" hidden="1" x14ac:dyDescent="0.25">
      <c r="A2502">
        <v>2020</v>
      </c>
      <c r="B2502" t="s">
        <v>2197</v>
      </c>
      <c r="C2502" t="s">
        <v>2221</v>
      </c>
      <c r="D2502" t="s">
        <v>2246</v>
      </c>
      <c r="E2502">
        <v>2.6676153019773601</v>
      </c>
      <c r="F2502" t="s">
        <v>2200</v>
      </c>
    </row>
    <row r="2503" spans="1:6" hidden="1" x14ac:dyDescent="0.25">
      <c r="A2503">
        <v>2020</v>
      </c>
      <c r="B2503" t="s">
        <v>2197</v>
      </c>
      <c r="C2503" t="s">
        <v>2221</v>
      </c>
      <c r="D2503" t="s">
        <v>2247</v>
      </c>
      <c r="E2503">
        <v>2.3451171273828599</v>
      </c>
      <c r="F2503" t="s">
        <v>2200</v>
      </c>
    </row>
    <row r="2504" spans="1:6" hidden="1" x14ac:dyDescent="0.25">
      <c r="A2504">
        <v>2020</v>
      </c>
      <c r="B2504" t="s">
        <v>2197</v>
      </c>
      <c r="C2504" t="s">
        <v>2221</v>
      </c>
      <c r="D2504" t="s">
        <v>2248</v>
      </c>
      <c r="E2504">
        <v>9.7776792812553701</v>
      </c>
      <c r="F2504" t="s">
        <v>2200</v>
      </c>
    </row>
    <row r="2505" spans="1:6" hidden="1" x14ac:dyDescent="0.25">
      <c r="A2505">
        <v>2020</v>
      </c>
      <c r="B2505" t="s">
        <v>2197</v>
      </c>
      <c r="C2505" t="s">
        <v>2222</v>
      </c>
      <c r="D2505" t="s">
        <v>2236</v>
      </c>
      <c r="E2505">
        <v>2.90437764363269</v>
      </c>
      <c r="F2505" t="s">
        <v>2200</v>
      </c>
    </row>
    <row r="2506" spans="1:6" hidden="1" x14ac:dyDescent="0.25">
      <c r="A2506">
        <v>2020</v>
      </c>
      <c r="B2506" t="s">
        <v>2197</v>
      </c>
      <c r="C2506" t="s">
        <v>2222</v>
      </c>
      <c r="D2506" t="s">
        <v>2237</v>
      </c>
      <c r="E2506">
        <v>12.311652125499601</v>
      </c>
      <c r="F2506" t="s">
        <v>2200</v>
      </c>
    </row>
    <row r="2507" spans="1:6" hidden="1" x14ac:dyDescent="0.25">
      <c r="A2507">
        <v>2020</v>
      </c>
      <c r="B2507" t="s">
        <v>2197</v>
      </c>
      <c r="C2507" t="s">
        <v>2222</v>
      </c>
      <c r="D2507" t="s">
        <v>2238</v>
      </c>
      <c r="E2507">
        <v>3.69214409029864</v>
      </c>
      <c r="F2507" t="s">
        <v>2200</v>
      </c>
    </row>
    <row r="2508" spans="1:6" hidden="1" x14ac:dyDescent="0.25">
      <c r="A2508">
        <v>2020</v>
      </c>
      <c r="B2508" t="s">
        <v>2197</v>
      </c>
      <c r="C2508" t="s">
        <v>2222</v>
      </c>
      <c r="D2508" t="s">
        <v>2250</v>
      </c>
      <c r="E2508">
        <v>7.1025369123224698</v>
      </c>
      <c r="F2508" t="s">
        <v>2200</v>
      </c>
    </row>
    <row r="2509" spans="1:6" hidden="1" x14ac:dyDescent="0.25">
      <c r="A2509">
        <v>2020</v>
      </c>
      <c r="B2509" t="s">
        <v>2197</v>
      </c>
      <c r="C2509" t="s">
        <v>2222</v>
      </c>
      <c r="D2509" t="s">
        <v>2251</v>
      </c>
      <c r="E2509">
        <v>0</v>
      </c>
      <c r="F2509" t="s">
        <v>2200</v>
      </c>
    </row>
    <row r="2510" spans="1:6" hidden="1" x14ac:dyDescent="0.25">
      <c r="A2510">
        <v>2020</v>
      </c>
      <c r="B2510" t="s">
        <v>2197</v>
      </c>
      <c r="C2510" t="s">
        <v>2222</v>
      </c>
      <c r="D2510" t="s">
        <v>2239</v>
      </c>
      <c r="E2510">
        <v>3.0470194461803999</v>
      </c>
      <c r="F2510" t="s">
        <v>2200</v>
      </c>
    </row>
    <row r="2511" spans="1:6" hidden="1" x14ac:dyDescent="0.25">
      <c r="A2511">
        <v>2020</v>
      </c>
      <c r="B2511" t="s">
        <v>2197</v>
      </c>
      <c r="C2511" t="s">
        <v>2222</v>
      </c>
      <c r="D2511" t="s">
        <v>2240</v>
      </c>
      <c r="E2511">
        <v>2.8849176184557699</v>
      </c>
      <c r="F2511" t="s">
        <v>2200</v>
      </c>
    </row>
    <row r="2512" spans="1:6" hidden="1" x14ac:dyDescent="0.25">
      <c r="A2512">
        <v>2020</v>
      </c>
      <c r="B2512" t="s">
        <v>2197</v>
      </c>
      <c r="C2512" t="s">
        <v>2222</v>
      </c>
      <c r="D2512" t="s">
        <v>2241</v>
      </c>
      <c r="E2512">
        <v>3.5603880643761898</v>
      </c>
      <c r="F2512" t="s">
        <v>2200</v>
      </c>
    </row>
    <row r="2513" spans="1:6" hidden="1" x14ac:dyDescent="0.25">
      <c r="A2513">
        <v>2020</v>
      </c>
      <c r="B2513" t="s">
        <v>2197</v>
      </c>
      <c r="C2513" t="s">
        <v>2222</v>
      </c>
      <c r="D2513" t="s">
        <v>2242</v>
      </c>
      <c r="E2513" s="184">
        <v>2.13292264649725E-4</v>
      </c>
      <c r="F2513" t="s">
        <v>2200</v>
      </c>
    </row>
    <row r="2514" spans="1:6" hidden="1" x14ac:dyDescent="0.25">
      <c r="A2514">
        <v>2020</v>
      </c>
      <c r="B2514" t="s">
        <v>2197</v>
      </c>
      <c r="C2514" t="s">
        <v>2222</v>
      </c>
      <c r="D2514" t="s">
        <v>2243</v>
      </c>
      <c r="E2514">
        <v>0</v>
      </c>
      <c r="F2514" t="s">
        <v>2200</v>
      </c>
    </row>
    <row r="2515" spans="1:6" hidden="1" x14ac:dyDescent="0.25">
      <c r="A2515">
        <v>2020</v>
      </c>
      <c r="B2515" t="s">
        <v>2197</v>
      </c>
      <c r="C2515" t="s">
        <v>2222</v>
      </c>
      <c r="D2515" t="s">
        <v>2244</v>
      </c>
      <c r="E2515">
        <v>7.5037500000000001</v>
      </c>
      <c r="F2515" t="s">
        <v>2200</v>
      </c>
    </row>
    <row r="2516" spans="1:6" hidden="1" x14ac:dyDescent="0.25">
      <c r="A2516">
        <v>2020</v>
      </c>
      <c r="B2516" t="s">
        <v>2197</v>
      </c>
      <c r="C2516" t="s">
        <v>2222</v>
      </c>
      <c r="D2516" t="s">
        <v>2245</v>
      </c>
      <c r="E2516">
        <v>3.9997996126679198</v>
      </c>
      <c r="F2516" t="s">
        <v>2200</v>
      </c>
    </row>
    <row r="2517" spans="1:6" hidden="1" x14ac:dyDescent="0.25">
      <c r="A2517">
        <v>2020</v>
      </c>
      <c r="B2517" t="s">
        <v>2197</v>
      </c>
      <c r="C2517" t="s">
        <v>2222</v>
      </c>
      <c r="D2517" t="s">
        <v>2246</v>
      </c>
      <c r="E2517">
        <v>1.68880829030788</v>
      </c>
      <c r="F2517" t="s">
        <v>2200</v>
      </c>
    </row>
    <row r="2518" spans="1:6" hidden="1" x14ac:dyDescent="0.25">
      <c r="A2518">
        <v>2020</v>
      </c>
      <c r="B2518" t="s">
        <v>2197</v>
      </c>
      <c r="C2518" t="s">
        <v>2222</v>
      </c>
      <c r="D2518" t="s">
        <v>2247</v>
      </c>
      <c r="E2518">
        <v>1.72880935279267</v>
      </c>
      <c r="F2518" t="s">
        <v>2200</v>
      </c>
    </row>
    <row r="2519" spans="1:6" hidden="1" x14ac:dyDescent="0.25">
      <c r="A2519">
        <v>2020</v>
      </c>
      <c r="B2519" t="s">
        <v>2197</v>
      </c>
      <c r="C2519" t="s">
        <v>2222</v>
      </c>
      <c r="D2519" t="s">
        <v>2248</v>
      </c>
      <c r="E2519">
        <v>3.9472540135882999</v>
      </c>
      <c r="F2519" t="s">
        <v>2200</v>
      </c>
    </row>
    <row r="2520" spans="1:6" hidden="1" x14ac:dyDescent="0.25">
      <c r="A2520">
        <v>2020</v>
      </c>
      <c r="B2520" t="s">
        <v>2197</v>
      </c>
      <c r="C2520" t="s">
        <v>2223</v>
      </c>
      <c r="D2520" t="s">
        <v>2236</v>
      </c>
      <c r="E2520">
        <v>4.0409034838981501</v>
      </c>
      <c r="F2520" t="s">
        <v>2200</v>
      </c>
    </row>
    <row r="2521" spans="1:6" hidden="1" x14ac:dyDescent="0.25">
      <c r="A2521">
        <v>2020</v>
      </c>
      <c r="B2521" t="s">
        <v>2197</v>
      </c>
      <c r="C2521" t="s">
        <v>2223</v>
      </c>
      <c r="D2521" t="s">
        <v>2238</v>
      </c>
      <c r="E2521">
        <v>0</v>
      </c>
      <c r="F2521" t="s">
        <v>2200</v>
      </c>
    </row>
    <row r="2522" spans="1:6" hidden="1" x14ac:dyDescent="0.25">
      <c r="A2522">
        <v>2020</v>
      </c>
      <c r="B2522" t="s">
        <v>2197</v>
      </c>
      <c r="C2522" t="s">
        <v>2223</v>
      </c>
      <c r="D2522" t="s">
        <v>2250</v>
      </c>
      <c r="E2522">
        <v>7.4112730685322497</v>
      </c>
      <c r="F2522" t="s">
        <v>2200</v>
      </c>
    </row>
    <row r="2523" spans="1:6" hidden="1" x14ac:dyDescent="0.25">
      <c r="A2523">
        <v>2020</v>
      </c>
      <c r="B2523" t="s">
        <v>2197</v>
      </c>
      <c r="C2523" t="s">
        <v>2223</v>
      </c>
      <c r="D2523" t="s">
        <v>2251</v>
      </c>
      <c r="E2523">
        <v>9.0822648493001203</v>
      </c>
      <c r="F2523" t="s">
        <v>2200</v>
      </c>
    </row>
    <row r="2524" spans="1:6" hidden="1" x14ac:dyDescent="0.25">
      <c r="A2524">
        <v>2020</v>
      </c>
      <c r="B2524" t="s">
        <v>2197</v>
      </c>
      <c r="C2524" t="s">
        <v>2223</v>
      </c>
      <c r="D2524" t="s">
        <v>2239</v>
      </c>
      <c r="E2524">
        <v>1.73028640505858</v>
      </c>
      <c r="F2524" t="s">
        <v>2200</v>
      </c>
    </row>
    <row r="2525" spans="1:6" hidden="1" x14ac:dyDescent="0.25">
      <c r="A2525">
        <v>2020</v>
      </c>
      <c r="B2525" t="s">
        <v>2197</v>
      </c>
      <c r="C2525" t="s">
        <v>2223</v>
      </c>
      <c r="D2525" t="s">
        <v>2240</v>
      </c>
      <c r="E2525">
        <v>2.5920570130934601</v>
      </c>
      <c r="F2525" t="s">
        <v>2200</v>
      </c>
    </row>
    <row r="2526" spans="1:6" hidden="1" x14ac:dyDescent="0.25">
      <c r="A2526">
        <v>2020</v>
      </c>
      <c r="B2526" t="s">
        <v>2197</v>
      </c>
      <c r="C2526" t="s">
        <v>2223</v>
      </c>
      <c r="D2526" t="s">
        <v>2241</v>
      </c>
      <c r="E2526">
        <v>3.8823944017846599</v>
      </c>
      <c r="F2526" t="s">
        <v>2200</v>
      </c>
    </row>
    <row r="2527" spans="1:6" hidden="1" x14ac:dyDescent="0.25">
      <c r="A2527">
        <v>2020</v>
      </c>
      <c r="B2527" t="s">
        <v>2197</v>
      </c>
      <c r="C2527" t="s">
        <v>2223</v>
      </c>
      <c r="D2527" t="s">
        <v>2242</v>
      </c>
      <c r="E2527">
        <v>0.151238492415432</v>
      </c>
      <c r="F2527" t="s">
        <v>2200</v>
      </c>
    </row>
    <row r="2528" spans="1:6" hidden="1" x14ac:dyDescent="0.25">
      <c r="A2528">
        <v>2020</v>
      </c>
      <c r="B2528" t="s">
        <v>2197</v>
      </c>
      <c r="C2528" t="s">
        <v>2223</v>
      </c>
      <c r="D2528" t="s">
        <v>2243</v>
      </c>
      <c r="E2528">
        <v>0</v>
      </c>
      <c r="F2528" t="s">
        <v>2200</v>
      </c>
    </row>
    <row r="2529" spans="1:6" hidden="1" x14ac:dyDescent="0.25">
      <c r="A2529">
        <v>2020</v>
      </c>
      <c r="B2529" t="s">
        <v>2197</v>
      </c>
      <c r="C2529" t="s">
        <v>2223</v>
      </c>
      <c r="D2529" t="s">
        <v>2244</v>
      </c>
      <c r="E2529">
        <v>7.5037500000000001</v>
      </c>
      <c r="F2529" t="s">
        <v>2200</v>
      </c>
    </row>
    <row r="2530" spans="1:6" hidden="1" x14ac:dyDescent="0.25">
      <c r="A2530">
        <v>2020</v>
      </c>
      <c r="B2530" t="s">
        <v>2197</v>
      </c>
      <c r="C2530" t="s">
        <v>2223</v>
      </c>
      <c r="D2530" t="s">
        <v>2245</v>
      </c>
      <c r="E2530">
        <v>1.73028640505858</v>
      </c>
      <c r="F2530" t="s">
        <v>2200</v>
      </c>
    </row>
    <row r="2531" spans="1:6" hidden="1" x14ac:dyDescent="0.25">
      <c r="A2531">
        <v>2020</v>
      </c>
      <c r="B2531" t="s">
        <v>2197</v>
      </c>
      <c r="C2531" t="s">
        <v>2223</v>
      </c>
      <c r="D2531" t="s">
        <v>2246</v>
      </c>
      <c r="E2531">
        <v>1.81392980052436</v>
      </c>
      <c r="F2531" t="s">
        <v>2200</v>
      </c>
    </row>
    <row r="2532" spans="1:6" hidden="1" x14ac:dyDescent="0.25">
      <c r="A2532">
        <v>2020</v>
      </c>
      <c r="B2532" t="s">
        <v>2197</v>
      </c>
      <c r="C2532" t="s">
        <v>2223</v>
      </c>
      <c r="D2532" t="s">
        <v>2247</v>
      </c>
      <c r="E2532">
        <v>1.63052526527997</v>
      </c>
      <c r="F2532" t="s">
        <v>2200</v>
      </c>
    </row>
    <row r="2533" spans="1:6" hidden="1" x14ac:dyDescent="0.25">
      <c r="A2533">
        <v>2020</v>
      </c>
      <c r="B2533" t="s">
        <v>2197</v>
      </c>
      <c r="C2533" t="s">
        <v>2223</v>
      </c>
      <c r="D2533" t="s">
        <v>2248</v>
      </c>
      <c r="E2533">
        <v>3.33922261484099</v>
      </c>
      <c r="F2533" t="s">
        <v>2200</v>
      </c>
    </row>
    <row r="2534" spans="1:6" hidden="1" x14ac:dyDescent="0.25">
      <c r="A2534">
        <v>2020</v>
      </c>
      <c r="B2534" t="s">
        <v>2197</v>
      </c>
      <c r="C2534" t="s">
        <v>2224</v>
      </c>
      <c r="D2534" t="s">
        <v>2236</v>
      </c>
      <c r="E2534">
        <v>3.4732026811272698</v>
      </c>
      <c r="F2534" t="s">
        <v>2200</v>
      </c>
    </row>
    <row r="2535" spans="1:6" hidden="1" x14ac:dyDescent="0.25">
      <c r="A2535">
        <v>2020</v>
      </c>
      <c r="B2535" t="s">
        <v>2197</v>
      </c>
      <c r="C2535" t="s">
        <v>2224</v>
      </c>
      <c r="D2535" t="s">
        <v>2237</v>
      </c>
      <c r="E2535">
        <v>14.1768390885799</v>
      </c>
      <c r="F2535" t="s">
        <v>2200</v>
      </c>
    </row>
    <row r="2536" spans="1:6" hidden="1" x14ac:dyDescent="0.25">
      <c r="A2536">
        <v>2020</v>
      </c>
      <c r="B2536" t="s">
        <v>2197</v>
      </c>
      <c r="C2536" t="s">
        <v>2224</v>
      </c>
      <c r="D2536" t="s">
        <v>2238</v>
      </c>
      <c r="E2536">
        <v>4.3617963370871404</v>
      </c>
      <c r="F2536" t="s">
        <v>2200</v>
      </c>
    </row>
    <row r="2537" spans="1:6" hidden="1" x14ac:dyDescent="0.25">
      <c r="A2537">
        <v>2020</v>
      </c>
      <c r="B2537" t="s">
        <v>2197</v>
      </c>
      <c r="C2537" t="s">
        <v>2224</v>
      </c>
      <c r="D2537" t="s">
        <v>2250</v>
      </c>
      <c r="E2537">
        <v>7.4112730685322497</v>
      </c>
      <c r="F2537" t="s">
        <v>2200</v>
      </c>
    </row>
    <row r="2538" spans="1:6" hidden="1" x14ac:dyDescent="0.25">
      <c r="A2538">
        <v>2020</v>
      </c>
      <c r="B2538" t="s">
        <v>2197</v>
      </c>
      <c r="C2538" t="s">
        <v>2224</v>
      </c>
      <c r="D2538" t="s">
        <v>2251</v>
      </c>
      <c r="E2538">
        <v>9.0822648493001203</v>
      </c>
      <c r="F2538" t="s">
        <v>2200</v>
      </c>
    </row>
    <row r="2539" spans="1:6" hidden="1" x14ac:dyDescent="0.25">
      <c r="A2539">
        <v>2020</v>
      </c>
      <c r="B2539" t="s">
        <v>2197</v>
      </c>
      <c r="C2539" t="s">
        <v>2224</v>
      </c>
      <c r="D2539" t="s">
        <v>2239</v>
      </c>
      <c r="E2539">
        <v>2.0734844321164898</v>
      </c>
      <c r="F2539" t="s">
        <v>2200</v>
      </c>
    </row>
    <row r="2540" spans="1:6" hidden="1" x14ac:dyDescent="0.25">
      <c r="A2540">
        <v>2020</v>
      </c>
      <c r="B2540" t="s">
        <v>2197</v>
      </c>
      <c r="C2540" t="s">
        <v>2224</v>
      </c>
      <c r="D2540" t="s">
        <v>2240</v>
      </c>
      <c r="E2540">
        <v>2.5920570130934601</v>
      </c>
      <c r="F2540" t="s">
        <v>2200</v>
      </c>
    </row>
    <row r="2541" spans="1:6" hidden="1" x14ac:dyDescent="0.25">
      <c r="A2541">
        <v>2020</v>
      </c>
      <c r="B2541" t="s">
        <v>2197</v>
      </c>
      <c r="C2541" t="s">
        <v>2224</v>
      </c>
      <c r="D2541" t="s">
        <v>2241</v>
      </c>
      <c r="E2541">
        <v>3.8000748251004999</v>
      </c>
      <c r="F2541" t="s">
        <v>2200</v>
      </c>
    </row>
    <row r="2542" spans="1:6" hidden="1" x14ac:dyDescent="0.25">
      <c r="A2542">
        <v>2020</v>
      </c>
      <c r="B2542" t="s">
        <v>2197</v>
      </c>
      <c r="C2542" t="s">
        <v>2224</v>
      </c>
      <c r="D2542" t="s">
        <v>2242</v>
      </c>
      <c r="E2542" s="184">
        <v>8.8771773931224596E-2</v>
      </c>
      <c r="F2542" t="s">
        <v>2200</v>
      </c>
    </row>
    <row r="2543" spans="1:6" hidden="1" x14ac:dyDescent="0.25">
      <c r="A2543">
        <v>2020</v>
      </c>
      <c r="B2543" t="s">
        <v>2197</v>
      </c>
      <c r="C2543" t="s">
        <v>2224</v>
      </c>
      <c r="D2543" t="s">
        <v>2243</v>
      </c>
      <c r="E2543">
        <v>0</v>
      </c>
      <c r="F2543" t="s">
        <v>2200</v>
      </c>
    </row>
    <row r="2544" spans="1:6" hidden="1" x14ac:dyDescent="0.25">
      <c r="A2544">
        <v>2020</v>
      </c>
      <c r="B2544" t="s">
        <v>2197</v>
      </c>
      <c r="C2544" t="s">
        <v>2224</v>
      </c>
      <c r="D2544" t="s">
        <v>2244</v>
      </c>
      <c r="E2544">
        <v>7.5037500000000001</v>
      </c>
      <c r="F2544" t="s">
        <v>2200</v>
      </c>
    </row>
    <row r="2545" spans="1:6" hidden="1" x14ac:dyDescent="0.25">
      <c r="A2545">
        <v>2020</v>
      </c>
      <c r="B2545" t="s">
        <v>2197</v>
      </c>
      <c r="C2545" t="s">
        <v>2224</v>
      </c>
      <c r="D2545" t="s">
        <v>2245</v>
      </c>
      <c r="E2545">
        <v>1.73028640505858</v>
      </c>
      <c r="F2545" t="s">
        <v>2200</v>
      </c>
    </row>
    <row r="2546" spans="1:6" hidden="1" x14ac:dyDescent="0.25">
      <c r="A2546">
        <v>2020</v>
      </c>
      <c r="B2546" t="s">
        <v>2197</v>
      </c>
      <c r="C2546" t="s">
        <v>2224</v>
      </c>
      <c r="D2546" t="s">
        <v>2246</v>
      </c>
      <c r="E2546">
        <v>1.81392980052436</v>
      </c>
      <c r="F2546" t="s">
        <v>2200</v>
      </c>
    </row>
    <row r="2547" spans="1:6" hidden="1" x14ac:dyDescent="0.25">
      <c r="A2547">
        <v>2020</v>
      </c>
      <c r="B2547" t="s">
        <v>2197</v>
      </c>
      <c r="C2547" t="s">
        <v>2224</v>
      </c>
      <c r="D2547" t="s">
        <v>2247</v>
      </c>
      <c r="E2547">
        <v>1.63052526527997</v>
      </c>
      <c r="F2547" t="s">
        <v>2200</v>
      </c>
    </row>
    <row r="2548" spans="1:6" hidden="1" x14ac:dyDescent="0.25">
      <c r="A2548">
        <v>2020</v>
      </c>
      <c r="B2548" t="s">
        <v>2197</v>
      </c>
      <c r="C2548" t="s">
        <v>2224</v>
      </c>
      <c r="D2548" t="s">
        <v>2248</v>
      </c>
      <c r="E2548">
        <v>3.33922261484099</v>
      </c>
      <c r="F2548" t="s">
        <v>2200</v>
      </c>
    </row>
    <row r="2549" spans="1:6" hidden="1" x14ac:dyDescent="0.25">
      <c r="A2549">
        <v>2020</v>
      </c>
      <c r="B2549" t="s">
        <v>2197</v>
      </c>
      <c r="C2549" t="s">
        <v>2225</v>
      </c>
      <c r="D2549" t="s">
        <v>2236</v>
      </c>
      <c r="E2549">
        <v>4.1202483200051097</v>
      </c>
      <c r="F2549" t="s">
        <v>2200</v>
      </c>
    </row>
    <row r="2550" spans="1:6" hidden="1" x14ac:dyDescent="0.25">
      <c r="A2550">
        <v>2020</v>
      </c>
      <c r="B2550" t="s">
        <v>2197</v>
      </c>
      <c r="C2550" t="s">
        <v>2225</v>
      </c>
      <c r="D2550" t="s">
        <v>2237</v>
      </c>
      <c r="E2550">
        <v>15.773568992995999</v>
      </c>
      <c r="F2550" t="s">
        <v>2200</v>
      </c>
    </row>
    <row r="2551" spans="1:6" hidden="1" x14ac:dyDescent="0.25">
      <c r="A2551">
        <v>2020</v>
      </c>
      <c r="B2551" t="s">
        <v>2197</v>
      </c>
      <c r="C2551" t="s">
        <v>2225</v>
      </c>
      <c r="D2551" t="s">
        <v>2238</v>
      </c>
      <c r="E2551">
        <v>6.8885539202001196</v>
      </c>
      <c r="F2551" t="s">
        <v>2200</v>
      </c>
    </row>
    <row r="2552" spans="1:6" hidden="1" x14ac:dyDescent="0.25">
      <c r="A2552">
        <v>2020</v>
      </c>
      <c r="B2552" t="s">
        <v>2197</v>
      </c>
      <c r="C2552" t="s">
        <v>2225</v>
      </c>
      <c r="D2552" t="s">
        <v>2250</v>
      </c>
      <c r="E2552">
        <v>0</v>
      </c>
      <c r="F2552" t="s">
        <v>2200</v>
      </c>
    </row>
    <row r="2553" spans="1:6" hidden="1" x14ac:dyDescent="0.25">
      <c r="A2553">
        <v>2020</v>
      </c>
      <c r="B2553" t="s">
        <v>2197</v>
      </c>
      <c r="C2553" t="s">
        <v>2225</v>
      </c>
      <c r="D2553" t="s">
        <v>2251</v>
      </c>
      <c r="E2553">
        <v>0</v>
      </c>
      <c r="F2553" t="s">
        <v>2200</v>
      </c>
    </row>
    <row r="2554" spans="1:6" hidden="1" x14ac:dyDescent="0.25">
      <c r="A2554">
        <v>2020</v>
      </c>
      <c r="B2554" t="s">
        <v>2197</v>
      </c>
      <c r="C2554" t="s">
        <v>2225</v>
      </c>
      <c r="D2554" t="s">
        <v>2239</v>
      </c>
      <c r="E2554">
        <v>4.9229681978798601</v>
      </c>
      <c r="F2554" t="s">
        <v>2200</v>
      </c>
    </row>
    <row r="2555" spans="1:6" hidden="1" x14ac:dyDescent="0.25">
      <c r="A2555">
        <v>2020</v>
      </c>
      <c r="B2555" t="s">
        <v>2197</v>
      </c>
      <c r="C2555" t="s">
        <v>2225</v>
      </c>
      <c r="D2555" t="s">
        <v>2240</v>
      </c>
      <c r="E2555">
        <v>3.0432038890295998</v>
      </c>
      <c r="F2555" t="s">
        <v>2200</v>
      </c>
    </row>
    <row r="2556" spans="1:6" hidden="1" x14ac:dyDescent="0.25">
      <c r="A2556">
        <v>2020</v>
      </c>
      <c r="B2556" t="s">
        <v>2197</v>
      </c>
      <c r="C2556" t="s">
        <v>2225</v>
      </c>
      <c r="D2556" t="s">
        <v>2241</v>
      </c>
      <c r="E2556">
        <v>3.4239943424971102</v>
      </c>
      <c r="F2556" t="s">
        <v>2200</v>
      </c>
    </row>
    <row r="2557" spans="1:6" hidden="1" x14ac:dyDescent="0.25">
      <c r="A2557">
        <v>2020</v>
      </c>
      <c r="B2557" t="s">
        <v>2197</v>
      </c>
      <c r="C2557" t="s">
        <v>2225</v>
      </c>
      <c r="D2557" t="s">
        <v>2242</v>
      </c>
      <c r="E2557" s="184">
        <v>3.0278018319097501E-5</v>
      </c>
      <c r="F2557" t="s">
        <v>2200</v>
      </c>
    </row>
    <row r="2558" spans="1:6" hidden="1" x14ac:dyDescent="0.25">
      <c r="A2558">
        <v>2020</v>
      </c>
      <c r="B2558" t="s">
        <v>2197</v>
      </c>
      <c r="C2558" t="s">
        <v>2225</v>
      </c>
      <c r="D2558" t="s">
        <v>2243</v>
      </c>
      <c r="E2558">
        <v>0</v>
      </c>
      <c r="F2558" t="s">
        <v>2200</v>
      </c>
    </row>
    <row r="2559" spans="1:6" hidden="1" x14ac:dyDescent="0.25">
      <c r="A2559">
        <v>2020</v>
      </c>
      <c r="B2559" t="s">
        <v>2197</v>
      </c>
      <c r="C2559" t="s">
        <v>2225</v>
      </c>
      <c r="D2559" t="s">
        <v>2244</v>
      </c>
      <c r="E2559">
        <v>7.5037500000000001</v>
      </c>
      <c r="F2559" t="s">
        <v>2200</v>
      </c>
    </row>
    <row r="2560" spans="1:6" hidden="1" x14ac:dyDescent="0.25">
      <c r="A2560">
        <v>2020</v>
      </c>
      <c r="B2560" t="s">
        <v>2197</v>
      </c>
      <c r="C2560" t="s">
        <v>2225</v>
      </c>
      <c r="D2560" t="s">
        <v>2245</v>
      </c>
      <c r="E2560">
        <v>3.9399197454146</v>
      </c>
      <c r="F2560" t="s">
        <v>2200</v>
      </c>
    </row>
    <row r="2561" spans="1:6" hidden="1" x14ac:dyDescent="0.25">
      <c r="A2561">
        <v>2020</v>
      </c>
      <c r="B2561" t="s">
        <v>2197</v>
      </c>
      <c r="C2561" t="s">
        <v>2225</v>
      </c>
      <c r="D2561" t="s">
        <v>2246</v>
      </c>
      <c r="E2561">
        <v>0</v>
      </c>
      <c r="F2561" t="s">
        <v>2200</v>
      </c>
    </row>
    <row r="2562" spans="1:6" hidden="1" x14ac:dyDescent="0.25">
      <c r="A2562">
        <v>2020</v>
      </c>
      <c r="B2562" t="s">
        <v>2197</v>
      </c>
      <c r="C2562" t="s">
        <v>2225</v>
      </c>
      <c r="D2562" t="s">
        <v>2247</v>
      </c>
      <c r="E2562">
        <v>2.1335083725516499</v>
      </c>
      <c r="F2562" t="s">
        <v>2200</v>
      </c>
    </row>
    <row r="2563" spans="1:6" hidden="1" x14ac:dyDescent="0.25">
      <c r="A2563">
        <v>2020</v>
      </c>
      <c r="B2563" t="s">
        <v>2197</v>
      </c>
      <c r="C2563" t="s">
        <v>2225</v>
      </c>
      <c r="D2563" t="s">
        <v>2248</v>
      </c>
      <c r="E2563">
        <v>8.5535762047629103</v>
      </c>
      <c r="F2563" t="s">
        <v>2200</v>
      </c>
    </row>
    <row r="2564" spans="1:6" hidden="1" x14ac:dyDescent="0.25">
      <c r="A2564">
        <v>2020</v>
      </c>
      <c r="B2564" t="s">
        <v>2197</v>
      </c>
      <c r="C2564" t="s">
        <v>2226</v>
      </c>
      <c r="D2564" t="s">
        <v>2236</v>
      </c>
      <c r="E2564">
        <v>4.0032934632605004</v>
      </c>
      <c r="F2564" t="s">
        <v>2200</v>
      </c>
    </row>
    <row r="2565" spans="1:6" hidden="1" x14ac:dyDescent="0.25">
      <c r="A2565">
        <v>2020</v>
      </c>
      <c r="B2565" t="s">
        <v>2197</v>
      </c>
      <c r="C2565" t="s">
        <v>2226</v>
      </c>
      <c r="D2565" t="s">
        <v>2237</v>
      </c>
      <c r="E2565">
        <v>14.0807413567401</v>
      </c>
      <c r="F2565" t="s">
        <v>2200</v>
      </c>
    </row>
    <row r="2566" spans="1:6" hidden="1" x14ac:dyDescent="0.25">
      <c r="A2566">
        <v>2020</v>
      </c>
      <c r="B2566" t="s">
        <v>2197</v>
      </c>
      <c r="C2566" t="s">
        <v>2226</v>
      </c>
      <c r="D2566" t="s">
        <v>2238</v>
      </c>
      <c r="E2566">
        <v>3.8038775947378598</v>
      </c>
      <c r="F2566" t="s">
        <v>2200</v>
      </c>
    </row>
    <row r="2567" spans="1:6" hidden="1" x14ac:dyDescent="0.25">
      <c r="A2567">
        <v>2020</v>
      </c>
      <c r="B2567" t="s">
        <v>2197</v>
      </c>
      <c r="C2567" t="s">
        <v>2226</v>
      </c>
      <c r="D2567" t="s">
        <v>2250</v>
      </c>
      <c r="E2567">
        <v>15.0997049243249</v>
      </c>
      <c r="F2567" t="s">
        <v>2200</v>
      </c>
    </row>
    <row r="2568" spans="1:6" hidden="1" x14ac:dyDescent="0.25">
      <c r="A2568">
        <v>2020</v>
      </c>
      <c r="B2568" t="s">
        <v>2197</v>
      </c>
      <c r="C2568" t="s">
        <v>2226</v>
      </c>
      <c r="D2568" t="s">
        <v>2251</v>
      </c>
      <c r="E2568">
        <v>0</v>
      </c>
      <c r="F2568" t="s">
        <v>2200</v>
      </c>
    </row>
    <row r="2569" spans="1:6" hidden="1" x14ac:dyDescent="0.25">
      <c r="A2569">
        <v>2020</v>
      </c>
      <c r="B2569" t="s">
        <v>2197</v>
      </c>
      <c r="C2569" t="s">
        <v>2226</v>
      </c>
      <c r="D2569" t="s">
        <v>2239</v>
      </c>
      <c r="E2569">
        <v>3.9428063838457499</v>
      </c>
      <c r="F2569" t="s">
        <v>2200</v>
      </c>
    </row>
    <row r="2570" spans="1:6" hidden="1" x14ac:dyDescent="0.25">
      <c r="A2570">
        <v>2020</v>
      </c>
      <c r="B2570" t="s">
        <v>2197</v>
      </c>
      <c r="C2570" t="s">
        <v>2226</v>
      </c>
      <c r="D2570" t="s">
        <v>2240</v>
      </c>
      <c r="E2570">
        <v>3.7012685408533801</v>
      </c>
      <c r="F2570" t="s">
        <v>2200</v>
      </c>
    </row>
    <row r="2571" spans="1:6" hidden="1" x14ac:dyDescent="0.25">
      <c r="A2571">
        <v>2020</v>
      </c>
      <c r="B2571" t="s">
        <v>2197</v>
      </c>
      <c r="C2571" t="s">
        <v>2226</v>
      </c>
      <c r="D2571" t="s">
        <v>2241</v>
      </c>
      <c r="E2571">
        <v>6.1316986667250299</v>
      </c>
      <c r="F2571" t="s">
        <v>2200</v>
      </c>
    </row>
    <row r="2572" spans="1:6" hidden="1" x14ac:dyDescent="0.25">
      <c r="A2572">
        <v>2020</v>
      </c>
      <c r="B2572" t="s">
        <v>2197</v>
      </c>
      <c r="C2572" t="s">
        <v>2226</v>
      </c>
      <c r="D2572" t="s">
        <v>2242</v>
      </c>
      <c r="E2572" s="184">
        <v>6.3853548620482106E-2</v>
      </c>
      <c r="F2572" t="s">
        <v>2200</v>
      </c>
    </row>
    <row r="2573" spans="1:6" hidden="1" x14ac:dyDescent="0.25">
      <c r="A2573">
        <v>2020</v>
      </c>
      <c r="B2573" t="s">
        <v>2197</v>
      </c>
      <c r="C2573" t="s">
        <v>2226</v>
      </c>
      <c r="D2573" t="s">
        <v>2243</v>
      </c>
      <c r="E2573">
        <v>23.5512770937816</v>
      </c>
      <c r="F2573" t="s">
        <v>2200</v>
      </c>
    </row>
    <row r="2574" spans="1:6" hidden="1" x14ac:dyDescent="0.25">
      <c r="A2574">
        <v>2020</v>
      </c>
      <c r="B2574" t="s">
        <v>2197</v>
      </c>
      <c r="C2574" t="s">
        <v>2226</v>
      </c>
      <c r="D2574" t="s">
        <v>2244</v>
      </c>
      <c r="E2574">
        <v>7.5037500000000001</v>
      </c>
      <c r="F2574" t="s">
        <v>2200</v>
      </c>
    </row>
    <row r="2575" spans="1:6" hidden="1" x14ac:dyDescent="0.25">
      <c r="A2575">
        <v>2020</v>
      </c>
      <c r="B2575" t="s">
        <v>2197</v>
      </c>
      <c r="C2575" t="s">
        <v>2226</v>
      </c>
      <c r="D2575" t="s">
        <v>2245</v>
      </c>
      <c r="E2575">
        <v>5.3184929906402001</v>
      </c>
      <c r="F2575" t="s">
        <v>2200</v>
      </c>
    </row>
    <row r="2576" spans="1:6" hidden="1" x14ac:dyDescent="0.25">
      <c r="A2576">
        <v>2020</v>
      </c>
      <c r="B2576" t="s">
        <v>2197</v>
      </c>
      <c r="C2576" t="s">
        <v>2226</v>
      </c>
      <c r="D2576" t="s">
        <v>2246</v>
      </c>
      <c r="E2576">
        <v>2.7867295753265902</v>
      </c>
      <c r="F2576" t="s">
        <v>2200</v>
      </c>
    </row>
    <row r="2577" spans="1:6" hidden="1" x14ac:dyDescent="0.25">
      <c r="A2577">
        <v>2020</v>
      </c>
      <c r="B2577" t="s">
        <v>2197</v>
      </c>
      <c r="C2577" t="s">
        <v>2226</v>
      </c>
      <c r="D2577" t="s">
        <v>2247</v>
      </c>
      <c r="E2577">
        <v>2.33776998634908</v>
      </c>
      <c r="F2577" t="s">
        <v>2200</v>
      </c>
    </row>
    <row r="2578" spans="1:6" hidden="1" x14ac:dyDescent="0.25">
      <c r="A2578">
        <v>2020</v>
      </c>
      <c r="B2578" t="s">
        <v>2197</v>
      </c>
      <c r="C2578" t="s">
        <v>2226</v>
      </c>
      <c r="D2578" t="s">
        <v>2248</v>
      </c>
      <c r="E2578">
        <v>11.140242806349899</v>
      </c>
      <c r="F2578" t="s">
        <v>2200</v>
      </c>
    </row>
    <row r="2579" spans="1:6" hidden="1" x14ac:dyDescent="0.25">
      <c r="A2579">
        <v>2020</v>
      </c>
      <c r="B2579" t="s">
        <v>2197</v>
      </c>
      <c r="C2579" t="s">
        <v>2227</v>
      </c>
      <c r="D2579" t="s">
        <v>2236</v>
      </c>
      <c r="E2579">
        <v>4.6579223990387097</v>
      </c>
      <c r="F2579" t="s">
        <v>2200</v>
      </c>
    </row>
    <row r="2580" spans="1:6" hidden="1" x14ac:dyDescent="0.25">
      <c r="A2580">
        <v>2020</v>
      </c>
      <c r="B2580" t="s">
        <v>2197</v>
      </c>
      <c r="C2580" t="s">
        <v>2227</v>
      </c>
      <c r="D2580" t="s">
        <v>2237</v>
      </c>
      <c r="E2580">
        <v>21.178182043872599</v>
      </c>
      <c r="F2580" t="s">
        <v>2200</v>
      </c>
    </row>
    <row r="2581" spans="1:6" hidden="1" x14ac:dyDescent="0.25">
      <c r="A2581">
        <v>2020</v>
      </c>
      <c r="B2581" t="s">
        <v>2197</v>
      </c>
      <c r="C2581" t="s">
        <v>2227</v>
      </c>
      <c r="D2581" t="s">
        <v>2238</v>
      </c>
      <c r="E2581">
        <v>3.5166582372358399</v>
      </c>
      <c r="F2581" t="s">
        <v>2200</v>
      </c>
    </row>
    <row r="2582" spans="1:6" hidden="1" x14ac:dyDescent="0.25">
      <c r="A2582">
        <v>2020</v>
      </c>
      <c r="B2582" t="s">
        <v>2197</v>
      </c>
      <c r="C2582" t="s">
        <v>2227</v>
      </c>
      <c r="D2582" t="s">
        <v>2250</v>
      </c>
      <c r="E2582">
        <v>0</v>
      </c>
      <c r="F2582" t="s">
        <v>2200</v>
      </c>
    </row>
    <row r="2583" spans="1:6" hidden="1" x14ac:dyDescent="0.25">
      <c r="A2583">
        <v>2020</v>
      </c>
      <c r="B2583" t="s">
        <v>2197</v>
      </c>
      <c r="C2583" t="s">
        <v>2227</v>
      </c>
      <c r="D2583" t="s">
        <v>2251</v>
      </c>
      <c r="E2583">
        <v>0</v>
      </c>
      <c r="F2583" t="s">
        <v>2200</v>
      </c>
    </row>
    <row r="2584" spans="1:6" hidden="1" x14ac:dyDescent="0.25">
      <c r="A2584">
        <v>2020</v>
      </c>
      <c r="B2584" t="s">
        <v>2197</v>
      </c>
      <c r="C2584" t="s">
        <v>2227</v>
      </c>
      <c r="D2584" t="s">
        <v>2239</v>
      </c>
      <c r="E2584">
        <v>5.2774276328910297</v>
      </c>
      <c r="F2584" t="s">
        <v>2200</v>
      </c>
    </row>
    <row r="2585" spans="1:6" hidden="1" x14ac:dyDescent="0.25">
      <c r="A2585">
        <v>2020</v>
      </c>
      <c r="B2585" t="s">
        <v>2197</v>
      </c>
      <c r="C2585" t="s">
        <v>2227</v>
      </c>
      <c r="D2585" t="s">
        <v>2240</v>
      </c>
      <c r="E2585">
        <v>3.8302785114583702</v>
      </c>
      <c r="F2585" t="s">
        <v>2200</v>
      </c>
    </row>
    <row r="2586" spans="1:6" hidden="1" x14ac:dyDescent="0.25">
      <c r="A2586">
        <v>2020</v>
      </c>
      <c r="B2586" t="s">
        <v>2197</v>
      </c>
      <c r="C2586" t="s">
        <v>2227</v>
      </c>
      <c r="D2586" t="s">
        <v>2241</v>
      </c>
      <c r="E2586">
        <v>6.5190613233242001</v>
      </c>
      <c r="F2586" t="s">
        <v>2200</v>
      </c>
    </row>
    <row r="2587" spans="1:6" hidden="1" x14ac:dyDescent="0.25">
      <c r="A2587">
        <v>2020</v>
      </c>
      <c r="B2587" t="s">
        <v>2197</v>
      </c>
      <c r="C2587" t="s">
        <v>2227</v>
      </c>
      <c r="D2587" t="s">
        <v>2242</v>
      </c>
      <c r="E2587" s="184">
        <v>4.4741913074484796E-3</v>
      </c>
      <c r="F2587" t="s">
        <v>2200</v>
      </c>
    </row>
    <row r="2588" spans="1:6" hidden="1" x14ac:dyDescent="0.25">
      <c r="A2588">
        <v>2020</v>
      </c>
      <c r="B2588" t="s">
        <v>2197</v>
      </c>
      <c r="C2588" t="s">
        <v>2227</v>
      </c>
      <c r="D2588" t="s">
        <v>2243</v>
      </c>
      <c r="E2588">
        <v>0</v>
      </c>
      <c r="F2588" t="s">
        <v>2200</v>
      </c>
    </row>
    <row r="2589" spans="1:6" hidden="1" x14ac:dyDescent="0.25">
      <c r="A2589">
        <v>2020</v>
      </c>
      <c r="B2589" t="s">
        <v>2197</v>
      </c>
      <c r="C2589" t="s">
        <v>2227</v>
      </c>
      <c r="D2589" t="s">
        <v>2244</v>
      </c>
      <c r="E2589">
        <v>7.5037500000000001</v>
      </c>
      <c r="F2589" t="s">
        <v>2200</v>
      </c>
    </row>
    <row r="2590" spans="1:6" hidden="1" x14ac:dyDescent="0.25">
      <c r="A2590">
        <v>2020</v>
      </c>
      <c r="B2590" t="s">
        <v>2197</v>
      </c>
      <c r="C2590" t="s">
        <v>2227</v>
      </c>
      <c r="D2590" t="s">
        <v>2245</v>
      </c>
      <c r="E2590">
        <v>4.2882831607553102</v>
      </c>
      <c r="F2590" t="s">
        <v>2200</v>
      </c>
    </row>
    <row r="2591" spans="1:6" hidden="1" x14ac:dyDescent="0.25">
      <c r="A2591">
        <v>2020</v>
      </c>
      <c r="B2591" t="s">
        <v>2197</v>
      </c>
      <c r="C2591" t="s">
        <v>2227</v>
      </c>
      <c r="D2591" t="s">
        <v>2246</v>
      </c>
      <c r="E2591">
        <v>2.9211007179709298</v>
      </c>
      <c r="F2591" t="s">
        <v>2200</v>
      </c>
    </row>
    <row r="2592" spans="1:6" hidden="1" x14ac:dyDescent="0.25">
      <c r="A2592">
        <v>2020</v>
      </c>
      <c r="B2592" t="s">
        <v>2197</v>
      </c>
      <c r="C2592" t="s">
        <v>2227</v>
      </c>
      <c r="D2592" t="s">
        <v>2247</v>
      </c>
      <c r="E2592">
        <v>1.95098728360554</v>
      </c>
      <c r="F2592" t="s">
        <v>2200</v>
      </c>
    </row>
    <row r="2593" spans="1:6" hidden="1" x14ac:dyDescent="0.25">
      <c r="A2593">
        <v>2020</v>
      </c>
      <c r="B2593" t="s">
        <v>2197</v>
      </c>
      <c r="C2593" t="s">
        <v>2227</v>
      </c>
      <c r="D2593" t="s">
        <v>2248</v>
      </c>
      <c r="E2593">
        <v>8.8930181120896403</v>
      </c>
      <c r="F2593" t="s">
        <v>2200</v>
      </c>
    </row>
    <row r="2594" spans="1:6" hidden="1" x14ac:dyDescent="0.25">
      <c r="A2594">
        <v>2020</v>
      </c>
      <c r="B2594" t="s">
        <v>2197</v>
      </c>
      <c r="C2594" t="s">
        <v>2228</v>
      </c>
      <c r="D2594" t="s">
        <v>2236</v>
      </c>
      <c r="E2594">
        <v>2.9151881207560799</v>
      </c>
      <c r="F2594" t="s">
        <v>2200</v>
      </c>
    </row>
    <row r="2595" spans="1:6" hidden="1" x14ac:dyDescent="0.25">
      <c r="A2595">
        <v>2020</v>
      </c>
      <c r="B2595" t="s">
        <v>2197</v>
      </c>
      <c r="C2595" t="s">
        <v>2228</v>
      </c>
      <c r="D2595" t="s">
        <v>2237</v>
      </c>
      <c r="E2595">
        <v>11.938580291847</v>
      </c>
      <c r="F2595" t="s">
        <v>2200</v>
      </c>
    </row>
    <row r="2596" spans="1:6" hidden="1" x14ac:dyDescent="0.25">
      <c r="A2596">
        <v>2020</v>
      </c>
      <c r="B2596" t="s">
        <v>2197</v>
      </c>
      <c r="C2596" t="s">
        <v>2228</v>
      </c>
      <c r="D2596" t="s">
        <v>2238</v>
      </c>
      <c r="E2596">
        <v>3.6904152125080598</v>
      </c>
      <c r="F2596" t="s">
        <v>2200</v>
      </c>
    </row>
    <row r="2597" spans="1:6" hidden="1" x14ac:dyDescent="0.25">
      <c r="A2597">
        <v>2020</v>
      </c>
      <c r="B2597" t="s">
        <v>2197</v>
      </c>
      <c r="C2597" t="s">
        <v>2228</v>
      </c>
      <c r="D2597" t="s">
        <v>2250</v>
      </c>
      <c r="E2597">
        <v>8.9250544691469802</v>
      </c>
      <c r="F2597" t="s">
        <v>2200</v>
      </c>
    </row>
    <row r="2598" spans="1:6" hidden="1" x14ac:dyDescent="0.25">
      <c r="A2598">
        <v>2020</v>
      </c>
      <c r="B2598" t="s">
        <v>2197</v>
      </c>
      <c r="C2598" t="s">
        <v>2228</v>
      </c>
      <c r="D2598" t="s">
        <v>2251</v>
      </c>
      <c r="E2598">
        <v>0</v>
      </c>
      <c r="F2598" t="s">
        <v>2200</v>
      </c>
    </row>
    <row r="2599" spans="1:6" hidden="1" x14ac:dyDescent="0.25">
      <c r="A2599">
        <v>2020</v>
      </c>
      <c r="B2599" t="s">
        <v>2197</v>
      </c>
      <c r="C2599" t="s">
        <v>2228</v>
      </c>
      <c r="D2599" t="s">
        <v>2239</v>
      </c>
      <c r="E2599">
        <v>3.2666912115652602</v>
      </c>
      <c r="F2599" t="s">
        <v>2200</v>
      </c>
    </row>
    <row r="2600" spans="1:6" hidden="1" x14ac:dyDescent="0.25">
      <c r="A2600">
        <v>2020</v>
      </c>
      <c r="B2600" t="s">
        <v>2197</v>
      </c>
      <c r="C2600" t="s">
        <v>2228</v>
      </c>
      <c r="D2600" t="s">
        <v>2240</v>
      </c>
      <c r="E2600">
        <v>3.11831214123765</v>
      </c>
      <c r="F2600" t="s">
        <v>2200</v>
      </c>
    </row>
    <row r="2601" spans="1:6" hidden="1" x14ac:dyDescent="0.25">
      <c r="A2601">
        <v>2020</v>
      </c>
      <c r="B2601" t="s">
        <v>2197</v>
      </c>
      <c r="C2601" t="s">
        <v>2228</v>
      </c>
      <c r="D2601" t="s">
        <v>2241</v>
      </c>
      <c r="E2601">
        <v>3.5890494260206798</v>
      </c>
      <c r="F2601" t="s">
        <v>2200</v>
      </c>
    </row>
    <row r="2602" spans="1:6" hidden="1" x14ac:dyDescent="0.25">
      <c r="A2602">
        <v>2020</v>
      </c>
      <c r="B2602" t="s">
        <v>2197</v>
      </c>
      <c r="C2602" t="s">
        <v>2228</v>
      </c>
      <c r="D2602" t="s">
        <v>2242</v>
      </c>
      <c r="E2602" s="184">
        <v>2.8569161742892099E-3</v>
      </c>
      <c r="F2602" t="s">
        <v>2200</v>
      </c>
    </row>
    <row r="2603" spans="1:6" hidden="1" x14ac:dyDescent="0.25">
      <c r="A2603">
        <v>2020</v>
      </c>
      <c r="B2603" t="s">
        <v>2197</v>
      </c>
      <c r="C2603" t="s">
        <v>2228</v>
      </c>
      <c r="D2603" t="s">
        <v>2243</v>
      </c>
      <c r="E2603">
        <v>21.684458101643099</v>
      </c>
      <c r="F2603" t="s">
        <v>2200</v>
      </c>
    </row>
    <row r="2604" spans="1:6" hidden="1" x14ac:dyDescent="0.25">
      <c r="A2604">
        <v>2020</v>
      </c>
      <c r="B2604" t="s">
        <v>2197</v>
      </c>
      <c r="C2604" t="s">
        <v>2228</v>
      </c>
      <c r="D2604" t="s">
        <v>2244</v>
      </c>
      <c r="E2604">
        <v>7.5037500000000001</v>
      </c>
      <c r="F2604" t="s">
        <v>2200</v>
      </c>
    </row>
    <row r="2605" spans="1:6" hidden="1" x14ac:dyDescent="0.25">
      <c r="A2605">
        <v>2020</v>
      </c>
      <c r="B2605" t="s">
        <v>2197</v>
      </c>
      <c r="C2605" t="s">
        <v>2228</v>
      </c>
      <c r="D2605" t="s">
        <v>2245</v>
      </c>
      <c r="E2605">
        <v>4.3958487734922098</v>
      </c>
      <c r="F2605" t="s">
        <v>2200</v>
      </c>
    </row>
    <row r="2606" spans="1:6" hidden="1" x14ac:dyDescent="0.25">
      <c r="A2606">
        <v>2020</v>
      </c>
      <c r="B2606" t="s">
        <v>2197</v>
      </c>
      <c r="C2606" t="s">
        <v>2228</v>
      </c>
      <c r="D2606" t="s">
        <v>2246</v>
      </c>
      <c r="E2606">
        <v>2.7900565716966801</v>
      </c>
      <c r="F2606" t="s">
        <v>2200</v>
      </c>
    </row>
    <row r="2607" spans="1:6" hidden="1" x14ac:dyDescent="0.25">
      <c r="A2607">
        <v>2020</v>
      </c>
      <c r="B2607" t="s">
        <v>2197</v>
      </c>
      <c r="C2607" t="s">
        <v>2228</v>
      </c>
      <c r="D2607" t="s">
        <v>2247</v>
      </c>
      <c r="E2607">
        <v>1.5945268106161801</v>
      </c>
      <c r="F2607" t="s">
        <v>2200</v>
      </c>
    </row>
    <row r="2608" spans="1:6" hidden="1" x14ac:dyDescent="0.25">
      <c r="A2608">
        <v>2020</v>
      </c>
      <c r="B2608" t="s">
        <v>2197</v>
      </c>
      <c r="C2608" t="s">
        <v>2228</v>
      </c>
      <c r="D2608" t="s">
        <v>2248</v>
      </c>
      <c r="E2608">
        <v>4.3216560789642804</v>
      </c>
      <c r="F2608" t="s">
        <v>2200</v>
      </c>
    </row>
    <row r="2609" spans="1:6" hidden="1" x14ac:dyDescent="0.25">
      <c r="A2609">
        <v>2020</v>
      </c>
      <c r="B2609" t="s">
        <v>2197</v>
      </c>
      <c r="C2609" t="s">
        <v>2229</v>
      </c>
      <c r="D2609" t="s">
        <v>2236</v>
      </c>
      <c r="E2609">
        <v>3.7430812175427</v>
      </c>
      <c r="F2609" t="s">
        <v>2200</v>
      </c>
    </row>
    <row r="2610" spans="1:6" hidden="1" x14ac:dyDescent="0.25">
      <c r="A2610">
        <v>2020</v>
      </c>
      <c r="B2610" t="s">
        <v>2197</v>
      </c>
      <c r="C2610" t="s">
        <v>2229</v>
      </c>
      <c r="D2610" t="s">
        <v>2237</v>
      </c>
      <c r="E2610">
        <v>15.0514803554974</v>
      </c>
      <c r="F2610" t="s">
        <v>2200</v>
      </c>
    </row>
    <row r="2611" spans="1:6" hidden="1" x14ac:dyDescent="0.25">
      <c r="A2611">
        <v>2020</v>
      </c>
      <c r="B2611" t="s">
        <v>2197</v>
      </c>
      <c r="C2611" t="s">
        <v>2229</v>
      </c>
      <c r="D2611" t="s">
        <v>2238</v>
      </c>
      <c r="E2611">
        <v>3.7149735388135601</v>
      </c>
      <c r="F2611" t="s">
        <v>2200</v>
      </c>
    </row>
    <row r="2612" spans="1:6" hidden="1" x14ac:dyDescent="0.25">
      <c r="A2612">
        <v>2020</v>
      </c>
      <c r="B2612" t="s">
        <v>2197</v>
      </c>
      <c r="C2612" t="s">
        <v>2229</v>
      </c>
      <c r="D2612" t="s">
        <v>2250</v>
      </c>
      <c r="E2612">
        <v>9.3722726197944493</v>
      </c>
      <c r="F2612" t="s">
        <v>2200</v>
      </c>
    </row>
    <row r="2613" spans="1:6" hidden="1" x14ac:dyDescent="0.25">
      <c r="A2613">
        <v>2020</v>
      </c>
      <c r="B2613" t="s">
        <v>2197</v>
      </c>
      <c r="C2613" t="s">
        <v>2229</v>
      </c>
      <c r="D2613" t="s">
        <v>2251</v>
      </c>
      <c r="E2613">
        <v>11.437740259812999</v>
      </c>
      <c r="F2613" t="s">
        <v>2200</v>
      </c>
    </row>
    <row r="2614" spans="1:6" hidden="1" x14ac:dyDescent="0.25">
      <c r="A2614">
        <v>2020</v>
      </c>
      <c r="B2614" t="s">
        <v>2197</v>
      </c>
      <c r="C2614" t="s">
        <v>2229</v>
      </c>
      <c r="D2614" t="s">
        <v>2239</v>
      </c>
      <c r="E2614">
        <v>6.0610128511997203</v>
      </c>
      <c r="F2614" t="s">
        <v>2200</v>
      </c>
    </row>
    <row r="2615" spans="1:6" hidden="1" x14ac:dyDescent="0.25">
      <c r="A2615">
        <v>2020</v>
      </c>
      <c r="B2615" t="s">
        <v>2197</v>
      </c>
      <c r="C2615" t="s">
        <v>2229</v>
      </c>
      <c r="D2615" t="s">
        <v>2240</v>
      </c>
      <c r="E2615">
        <v>3.4069874983768602</v>
      </c>
      <c r="F2615" t="s">
        <v>2200</v>
      </c>
    </row>
    <row r="2616" spans="1:6" hidden="1" x14ac:dyDescent="0.25">
      <c r="A2616">
        <v>2020</v>
      </c>
      <c r="B2616" t="s">
        <v>2197</v>
      </c>
      <c r="C2616" t="s">
        <v>2229</v>
      </c>
      <c r="D2616" t="s">
        <v>2241</v>
      </c>
      <c r="E2616">
        <v>3.9018400160169899</v>
      </c>
      <c r="F2616" t="s">
        <v>2200</v>
      </c>
    </row>
    <row r="2617" spans="1:6" hidden="1" x14ac:dyDescent="0.25">
      <c r="A2617">
        <v>2020</v>
      </c>
      <c r="B2617" t="s">
        <v>2197</v>
      </c>
      <c r="C2617" t="s">
        <v>2229</v>
      </c>
      <c r="D2617" t="s">
        <v>2242</v>
      </c>
      <c r="E2617">
        <v>5.1580642379240003E-3</v>
      </c>
      <c r="F2617" t="s">
        <v>2200</v>
      </c>
    </row>
    <row r="2618" spans="1:6" hidden="1" x14ac:dyDescent="0.25">
      <c r="A2618">
        <v>2020</v>
      </c>
      <c r="B2618" t="s">
        <v>2197</v>
      </c>
      <c r="C2618" t="s">
        <v>2229</v>
      </c>
      <c r="D2618" t="s">
        <v>2243</v>
      </c>
      <c r="E2618">
        <v>23.6283318271478</v>
      </c>
      <c r="F2618" t="s">
        <v>2200</v>
      </c>
    </row>
    <row r="2619" spans="1:6" hidden="1" x14ac:dyDescent="0.25">
      <c r="A2619">
        <v>2020</v>
      </c>
      <c r="B2619" t="s">
        <v>2197</v>
      </c>
      <c r="C2619" t="s">
        <v>2229</v>
      </c>
      <c r="D2619" t="s">
        <v>2244</v>
      </c>
      <c r="E2619">
        <v>7.5037500000000001</v>
      </c>
      <c r="F2619" t="s">
        <v>2200</v>
      </c>
    </row>
    <row r="2620" spans="1:6" hidden="1" x14ac:dyDescent="0.25">
      <c r="A2620">
        <v>2020</v>
      </c>
      <c r="B2620" t="s">
        <v>2197</v>
      </c>
      <c r="C2620" t="s">
        <v>2229</v>
      </c>
      <c r="D2620" t="s">
        <v>2245</v>
      </c>
      <c r="E2620">
        <v>4.8788551907772399</v>
      </c>
      <c r="F2620" t="s">
        <v>2200</v>
      </c>
    </row>
    <row r="2621" spans="1:6" hidden="1" x14ac:dyDescent="0.25">
      <c r="A2621">
        <v>2020</v>
      </c>
      <c r="B2621" t="s">
        <v>2197</v>
      </c>
      <c r="C2621" t="s">
        <v>2229</v>
      </c>
      <c r="D2621" t="s">
        <v>2246</v>
      </c>
      <c r="E2621">
        <v>2.6553310795271901</v>
      </c>
      <c r="F2621" t="s">
        <v>2200</v>
      </c>
    </row>
    <row r="2622" spans="1:6" hidden="1" x14ac:dyDescent="0.25">
      <c r="A2622">
        <v>2020</v>
      </c>
      <c r="B2622" t="s">
        <v>2197</v>
      </c>
      <c r="C2622" t="s">
        <v>2229</v>
      </c>
      <c r="D2622" t="s">
        <v>2247</v>
      </c>
      <c r="E2622">
        <v>2.25909418822194</v>
      </c>
      <c r="F2622" t="s">
        <v>2200</v>
      </c>
    </row>
    <row r="2623" spans="1:6" hidden="1" x14ac:dyDescent="0.25">
      <c r="A2623">
        <v>2020</v>
      </c>
      <c r="B2623" t="s">
        <v>2197</v>
      </c>
      <c r="C2623" t="s">
        <v>2229</v>
      </c>
      <c r="D2623" t="s">
        <v>2248</v>
      </c>
      <c r="E2623">
        <v>10.301618213966</v>
      </c>
      <c r="F2623" t="s">
        <v>2200</v>
      </c>
    </row>
    <row r="2624" spans="1:6" hidden="1" x14ac:dyDescent="0.25">
      <c r="A2624">
        <v>2020</v>
      </c>
      <c r="B2624" t="s">
        <v>2197</v>
      </c>
      <c r="C2624" t="s">
        <v>2230</v>
      </c>
      <c r="D2624" t="s">
        <v>2236</v>
      </c>
      <c r="E2624">
        <v>2.9841238933141399</v>
      </c>
      <c r="F2624" t="s">
        <v>2200</v>
      </c>
    </row>
    <row r="2625" spans="1:6" hidden="1" x14ac:dyDescent="0.25">
      <c r="A2625">
        <v>2020</v>
      </c>
      <c r="B2625" t="s">
        <v>2197</v>
      </c>
      <c r="C2625" t="s">
        <v>2230</v>
      </c>
      <c r="D2625" t="s">
        <v>2237</v>
      </c>
      <c r="E2625">
        <v>18.193502758552601</v>
      </c>
      <c r="F2625" t="s">
        <v>2200</v>
      </c>
    </row>
    <row r="2626" spans="1:6" hidden="1" x14ac:dyDescent="0.25">
      <c r="A2626">
        <v>2020</v>
      </c>
      <c r="B2626" t="s">
        <v>2197</v>
      </c>
      <c r="C2626" t="s">
        <v>2230</v>
      </c>
      <c r="D2626" t="s">
        <v>2238</v>
      </c>
      <c r="E2626">
        <v>3.6637654647095799</v>
      </c>
      <c r="F2626" t="s">
        <v>2200</v>
      </c>
    </row>
    <row r="2627" spans="1:6" hidden="1" x14ac:dyDescent="0.25">
      <c r="A2627">
        <v>2020</v>
      </c>
      <c r="B2627" t="s">
        <v>2197</v>
      </c>
      <c r="C2627" t="s">
        <v>2230</v>
      </c>
      <c r="D2627" t="s">
        <v>2250</v>
      </c>
      <c r="E2627">
        <v>6.8247128861956297</v>
      </c>
      <c r="F2627" t="s">
        <v>2200</v>
      </c>
    </row>
    <row r="2628" spans="1:6" hidden="1" x14ac:dyDescent="0.25">
      <c r="A2628">
        <v>2020</v>
      </c>
      <c r="B2628" t="s">
        <v>2197</v>
      </c>
      <c r="C2628" t="s">
        <v>2230</v>
      </c>
      <c r="D2628" t="s">
        <v>2251</v>
      </c>
      <c r="E2628">
        <v>0</v>
      </c>
      <c r="F2628" t="s">
        <v>2200</v>
      </c>
    </row>
    <row r="2629" spans="1:6" hidden="1" x14ac:dyDescent="0.25">
      <c r="A2629">
        <v>2020</v>
      </c>
      <c r="B2629" t="s">
        <v>2197</v>
      </c>
      <c r="C2629" t="s">
        <v>2230</v>
      </c>
      <c r="D2629" t="s">
        <v>2239</v>
      </c>
      <c r="E2629">
        <v>2.6313865969811001</v>
      </c>
      <c r="F2629" t="s">
        <v>2200</v>
      </c>
    </row>
    <row r="2630" spans="1:6" hidden="1" x14ac:dyDescent="0.25">
      <c r="A2630">
        <v>2020</v>
      </c>
      <c r="B2630" t="s">
        <v>2197</v>
      </c>
      <c r="C2630" t="s">
        <v>2230</v>
      </c>
      <c r="D2630" t="s">
        <v>2240</v>
      </c>
      <c r="E2630">
        <v>2.5920570130934601</v>
      </c>
      <c r="F2630" t="s">
        <v>2200</v>
      </c>
    </row>
    <row r="2631" spans="1:6" hidden="1" x14ac:dyDescent="0.25">
      <c r="A2631">
        <v>2020</v>
      </c>
      <c r="B2631" t="s">
        <v>2197</v>
      </c>
      <c r="C2631" t="s">
        <v>2230</v>
      </c>
      <c r="D2631" t="s">
        <v>2241</v>
      </c>
      <c r="E2631">
        <v>3.4921664194335702</v>
      </c>
      <c r="F2631" t="s">
        <v>2200</v>
      </c>
    </row>
    <row r="2632" spans="1:6" hidden="1" x14ac:dyDescent="0.25">
      <c r="A2632">
        <v>2020</v>
      </c>
      <c r="B2632" t="s">
        <v>2197</v>
      </c>
      <c r="C2632" t="s">
        <v>2230</v>
      </c>
      <c r="D2632" t="s">
        <v>2242</v>
      </c>
      <c r="E2632">
        <v>0.151238492415432</v>
      </c>
      <c r="F2632" t="s">
        <v>2200</v>
      </c>
    </row>
    <row r="2633" spans="1:6" hidden="1" x14ac:dyDescent="0.25">
      <c r="A2633">
        <v>2020</v>
      </c>
      <c r="B2633" t="s">
        <v>2197</v>
      </c>
      <c r="C2633" t="s">
        <v>2230</v>
      </c>
      <c r="D2633" t="s">
        <v>2243</v>
      </c>
      <c r="E2633">
        <v>13.5555352723441</v>
      </c>
      <c r="F2633" t="s">
        <v>2200</v>
      </c>
    </row>
    <row r="2634" spans="1:6" hidden="1" x14ac:dyDescent="0.25">
      <c r="A2634">
        <v>2020</v>
      </c>
      <c r="B2634" t="s">
        <v>2197</v>
      </c>
      <c r="C2634" t="s">
        <v>2230</v>
      </c>
      <c r="D2634" t="s">
        <v>2244</v>
      </c>
      <c r="E2634">
        <v>7.5037500000000001</v>
      </c>
      <c r="F2634" t="s">
        <v>2200</v>
      </c>
    </row>
    <row r="2635" spans="1:6" hidden="1" x14ac:dyDescent="0.25">
      <c r="A2635">
        <v>2020</v>
      </c>
      <c r="B2635" t="s">
        <v>2197</v>
      </c>
      <c r="C2635" t="s">
        <v>2230</v>
      </c>
      <c r="D2635" t="s">
        <v>2245</v>
      </c>
      <c r="E2635">
        <v>3.51202442440843</v>
      </c>
      <c r="F2635" t="s">
        <v>2200</v>
      </c>
    </row>
    <row r="2636" spans="1:6" hidden="1" x14ac:dyDescent="0.25">
      <c r="A2636">
        <v>2020</v>
      </c>
      <c r="B2636" t="s">
        <v>2197</v>
      </c>
      <c r="C2636" t="s">
        <v>2230</v>
      </c>
      <c r="D2636" t="s">
        <v>2246</v>
      </c>
      <c r="E2636">
        <v>1.81392980052436</v>
      </c>
      <c r="F2636" t="s">
        <v>2200</v>
      </c>
    </row>
    <row r="2637" spans="1:6" hidden="1" x14ac:dyDescent="0.25">
      <c r="A2637">
        <v>2020</v>
      </c>
      <c r="B2637" t="s">
        <v>2197</v>
      </c>
      <c r="C2637" t="s">
        <v>2230</v>
      </c>
      <c r="D2637" t="s">
        <v>2247</v>
      </c>
      <c r="E2637">
        <v>1.63052526527997</v>
      </c>
      <c r="F2637" t="s">
        <v>2200</v>
      </c>
    </row>
    <row r="2638" spans="1:6" hidden="1" x14ac:dyDescent="0.25">
      <c r="A2638">
        <v>2020</v>
      </c>
      <c r="B2638" t="s">
        <v>2197</v>
      </c>
      <c r="C2638" t="s">
        <v>2230</v>
      </c>
      <c r="D2638" t="s">
        <v>2248</v>
      </c>
      <c r="E2638">
        <v>3.45665953281474</v>
      </c>
      <c r="F2638" t="s">
        <v>2200</v>
      </c>
    </row>
    <row r="2639" spans="1:6" hidden="1" x14ac:dyDescent="0.25">
      <c r="A2639">
        <v>2020</v>
      </c>
      <c r="B2639" t="s">
        <v>2197</v>
      </c>
      <c r="C2639" t="s">
        <v>2231</v>
      </c>
      <c r="D2639" t="s">
        <v>2236</v>
      </c>
      <c r="E2639">
        <v>3.7631434206138499</v>
      </c>
      <c r="F2639" t="s">
        <v>2200</v>
      </c>
    </row>
    <row r="2640" spans="1:6" hidden="1" x14ac:dyDescent="0.25">
      <c r="A2640">
        <v>2020</v>
      </c>
      <c r="B2640" t="s">
        <v>2197</v>
      </c>
      <c r="C2640" t="s">
        <v>2231</v>
      </c>
      <c r="D2640" t="s">
        <v>2237</v>
      </c>
      <c r="E2640">
        <v>13.641247954277601</v>
      </c>
      <c r="F2640" t="s">
        <v>2200</v>
      </c>
    </row>
    <row r="2641" spans="1:6" hidden="1" x14ac:dyDescent="0.25">
      <c r="A2641">
        <v>2020</v>
      </c>
      <c r="B2641" t="s">
        <v>2197</v>
      </c>
      <c r="C2641" t="s">
        <v>2231</v>
      </c>
      <c r="D2641" t="s">
        <v>2238</v>
      </c>
      <c r="E2641">
        <v>4.5255391517082302</v>
      </c>
      <c r="F2641" t="s">
        <v>2200</v>
      </c>
    </row>
    <row r="2642" spans="1:6" hidden="1" x14ac:dyDescent="0.25">
      <c r="A2642">
        <v>2020</v>
      </c>
      <c r="B2642" t="s">
        <v>2197</v>
      </c>
      <c r="C2642" t="s">
        <v>2231</v>
      </c>
      <c r="D2642" t="s">
        <v>2250</v>
      </c>
      <c r="E2642">
        <v>7.4105851537699001</v>
      </c>
      <c r="F2642" t="s">
        <v>2200</v>
      </c>
    </row>
    <row r="2643" spans="1:6" hidden="1" x14ac:dyDescent="0.25">
      <c r="A2643">
        <v>2020</v>
      </c>
      <c r="B2643" t="s">
        <v>2197</v>
      </c>
      <c r="C2643" t="s">
        <v>2231</v>
      </c>
      <c r="D2643" t="s">
        <v>2251</v>
      </c>
      <c r="E2643">
        <v>9.0815769345377806</v>
      </c>
      <c r="F2643" t="s">
        <v>2200</v>
      </c>
    </row>
    <row r="2644" spans="1:6" hidden="1" x14ac:dyDescent="0.25">
      <c r="A2644">
        <v>2020</v>
      </c>
      <c r="B2644" t="s">
        <v>2197</v>
      </c>
      <c r="C2644" t="s">
        <v>2231</v>
      </c>
      <c r="D2644" t="s">
        <v>2239</v>
      </c>
      <c r="E2644">
        <v>1.73028640505858</v>
      </c>
      <c r="F2644" t="s">
        <v>2200</v>
      </c>
    </row>
    <row r="2645" spans="1:6" hidden="1" x14ac:dyDescent="0.25">
      <c r="A2645">
        <v>2020</v>
      </c>
      <c r="B2645" t="s">
        <v>2197</v>
      </c>
      <c r="C2645" t="s">
        <v>2231</v>
      </c>
      <c r="D2645" t="s">
        <v>2240</v>
      </c>
      <c r="E2645">
        <v>2.5920570130934601</v>
      </c>
      <c r="F2645" t="s">
        <v>2200</v>
      </c>
    </row>
    <row r="2646" spans="1:6" hidden="1" x14ac:dyDescent="0.25">
      <c r="A2646">
        <v>2020</v>
      </c>
      <c r="B2646" t="s">
        <v>2197</v>
      </c>
      <c r="C2646" t="s">
        <v>2231</v>
      </c>
      <c r="D2646" t="s">
        <v>2241</v>
      </c>
      <c r="E2646">
        <v>4.32807793520307</v>
      </c>
      <c r="F2646" t="s">
        <v>2200</v>
      </c>
    </row>
    <row r="2647" spans="1:6" hidden="1" x14ac:dyDescent="0.25">
      <c r="A2647">
        <v>2020</v>
      </c>
      <c r="B2647" t="s">
        <v>2197</v>
      </c>
      <c r="C2647" t="s">
        <v>2231</v>
      </c>
      <c r="D2647" t="s">
        <v>2242</v>
      </c>
      <c r="E2647">
        <v>0.151238492415432</v>
      </c>
      <c r="F2647" t="s">
        <v>2200</v>
      </c>
    </row>
    <row r="2648" spans="1:6" hidden="1" x14ac:dyDescent="0.25">
      <c r="A2648">
        <v>2020</v>
      </c>
      <c r="B2648" t="s">
        <v>2197</v>
      </c>
      <c r="C2648" t="s">
        <v>2231</v>
      </c>
      <c r="D2648" t="s">
        <v>2243</v>
      </c>
      <c r="E2648">
        <v>0</v>
      </c>
      <c r="F2648" t="s">
        <v>2200</v>
      </c>
    </row>
    <row r="2649" spans="1:6" hidden="1" x14ac:dyDescent="0.25">
      <c r="A2649">
        <v>2020</v>
      </c>
      <c r="B2649" t="s">
        <v>2197</v>
      </c>
      <c r="C2649" t="s">
        <v>2231</v>
      </c>
      <c r="D2649" t="s">
        <v>2244</v>
      </c>
      <c r="E2649">
        <v>7.5037500000000001</v>
      </c>
      <c r="F2649" t="s">
        <v>2200</v>
      </c>
    </row>
    <row r="2650" spans="1:6" hidden="1" x14ac:dyDescent="0.25">
      <c r="A2650">
        <v>2020</v>
      </c>
      <c r="B2650" t="s">
        <v>2197</v>
      </c>
      <c r="C2650" t="s">
        <v>2231</v>
      </c>
      <c r="D2650" t="s">
        <v>2245</v>
      </c>
      <c r="E2650">
        <v>1.73028640505858</v>
      </c>
      <c r="F2650" t="s">
        <v>2200</v>
      </c>
    </row>
    <row r="2651" spans="1:6" hidden="1" x14ac:dyDescent="0.25">
      <c r="A2651">
        <v>2020</v>
      </c>
      <c r="B2651" t="s">
        <v>2197</v>
      </c>
      <c r="C2651" t="s">
        <v>2231</v>
      </c>
      <c r="D2651" t="s">
        <v>2246</v>
      </c>
      <c r="E2651">
        <v>1.81392980052436</v>
      </c>
      <c r="F2651" t="s">
        <v>2200</v>
      </c>
    </row>
    <row r="2652" spans="1:6" hidden="1" x14ac:dyDescent="0.25">
      <c r="A2652">
        <v>2020</v>
      </c>
      <c r="B2652" t="s">
        <v>2197</v>
      </c>
      <c r="C2652" t="s">
        <v>2231</v>
      </c>
      <c r="D2652" t="s">
        <v>2247</v>
      </c>
      <c r="E2652">
        <v>1.63052526527997</v>
      </c>
      <c r="F2652" t="s">
        <v>2200</v>
      </c>
    </row>
    <row r="2653" spans="1:6" hidden="1" x14ac:dyDescent="0.25">
      <c r="A2653">
        <v>2020</v>
      </c>
      <c r="B2653" t="s">
        <v>2197</v>
      </c>
      <c r="C2653" t="s">
        <v>2231</v>
      </c>
      <c r="D2653" t="s">
        <v>2248</v>
      </c>
      <c r="E2653">
        <v>3.33922261484099</v>
      </c>
      <c r="F2653" t="s">
        <v>2200</v>
      </c>
    </row>
    <row r="2654" spans="1:6" hidden="1" x14ac:dyDescent="0.25">
      <c r="A2654">
        <v>2020</v>
      </c>
      <c r="B2654" t="s">
        <v>2197</v>
      </c>
      <c r="C2654" t="s">
        <v>2232</v>
      </c>
      <c r="D2654" t="s">
        <v>2236</v>
      </c>
      <c r="E2654">
        <v>4.6579223990387097</v>
      </c>
      <c r="F2654" t="s">
        <v>2200</v>
      </c>
    </row>
    <row r="2655" spans="1:6" hidden="1" x14ac:dyDescent="0.25">
      <c r="A2655">
        <v>2020</v>
      </c>
      <c r="B2655" t="s">
        <v>2197</v>
      </c>
      <c r="C2655" t="s">
        <v>2232</v>
      </c>
      <c r="D2655" t="s">
        <v>2237</v>
      </c>
      <c r="E2655">
        <v>13.9773275072376</v>
      </c>
      <c r="F2655" t="s">
        <v>2200</v>
      </c>
    </row>
    <row r="2656" spans="1:6" hidden="1" x14ac:dyDescent="0.25">
      <c r="A2656">
        <v>2020</v>
      </c>
      <c r="B2656" t="s">
        <v>2197</v>
      </c>
      <c r="C2656" t="s">
        <v>2232</v>
      </c>
      <c r="D2656" t="s">
        <v>2238</v>
      </c>
      <c r="E2656">
        <v>3.83012778658619</v>
      </c>
      <c r="F2656" t="s">
        <v>2200</v>
      </c>
    </row>
    <row r="2657" spans="1:6" hidden="1" x14ac:dyDescent="0.25">
      <c r="A2657">
        <v>2020</v>
      </c>
      <c r="B2657" t="s">
        <v>2197</v>
      </c>
      <c r="C2657" t="s">
        <v>2232</v>
      </c>
      <c r="D2657" t="s">
        <v>2250</v>
      </c>
      <c r="E2657">
        <v>14.031054061471901</v>
      </c>
      <c r="F2657" t="s">
        <v>2200</v>
      </c>
    </row>
    <row r="2658" spans="1:6" hidden="1" x14ac:dyDescent="0.25">
      <c r="A2658">
        <v>2020</v>
      </c>
      <c r="B2658" t="s">
        <v>2197</v>
      </c>
      <c r="C2658" t="s">
        <v>2232</v>
      </c>
      <c r="D2658" t="s">
        <v>2251</v>
      </c>
      <c r="E2658">
        <v>0</v>
      </c>
      <c r="F2658" t="s">
        <v>2200</v>
      </c>
    </row>
    <row r="2659" spans="1:6" hidden="1" x14ac:dyDescent="0.25">
      <c r="A2659">
        <v>2020</v>
      </c>
      <c r="B2659" t="s">
        <v>2197</v>
      </c>
      <c r="C2659" t="s">
        <v>2232</v>
      </c>
      <c r="D2659" t="s">
        <v>2239</v>
      </c>
      <c r="E2659">
        <v>6.8467766722358903</v>
      </c>
      <c r="F2659" t="s">
        <v>2200</v>
      </c>
    </row>
    <row r="2660" spans="1:6" hidden="1" x14ac:dyDescent="0.25">
      <c r="A2660">
        <v>2020</v>
      </c>
      <c r="B2660" t="s">
        <v>2197</v>
      </c>
      <c r="C2660" t="s">
        <v>2232</v>
      </c>
      <c r="D2660" t="s">
        <v>2240</v>
      </c>
      <c r="E2660">
        <v>3.8302785114583702</v>
      </c>
      <c r="F2660" t="s">
        <v>2200</v>
      </c>
    </row>
    <row r="2661" spans="1:6" hidden="1" x14ac:dyDescent="0.25">
      <c r="A2661">
        <v>2020</v>
      </c>
      <c r="B2661" t="s">
        <v>2197</v>
      </c>
      <c r="C2661" t="s">
        <v>2232</v>
      </c>
      <c r="D2661" t="s">
        <v>2241</v>
      </c>
      <c r="E2661">
        <v>6.5190613233242001</v>
      </c>
      <c r="F2661" t="s">
        <v>2200</v>
      </c>
    </row>
    <row r="2662" spans="1:6" hidden="1" x14ac:dyDescent="0.25">
      <c r="A2662">
        <v>2020</v>
      </c>
      <c r="B2662" t="s">
        <v>2197</v>
      </c>
      <c r="C2662" t="s">
        <v>2232</v>
      </c>
      <c r="D2662" t="s">
        <v>2242</v>
      </c>
      <c r="E2662" s="184">
        <v>3.2618978888454002E-3</v>
      </c>
      <c r="F2662" t="s">
        <v>2200</v>
      </c>
    </row>
    <row r="2663" spans="1:6" hidden="1" x14ac:dyDescent="0.25">
      <c r="A2663">
        <v>2020</v>
      </c>
      <c r="B2663" t="s">
        <v>2197</v>
      </c>
      <c r="C2663" t="s">
        <v>2232</v>
      </c>
      <c r="D2663" t="s">
        <v>2243</v>
      </c>
      <c r="E2663">
        <v>23.688174217164701</v>
      </c>
      <c r="F2663" t="s">
        <v>2200</v>
      </c>
    </row>
    <row r="2664" spans="1:6" hidden="1" x14ac:dyDescent="0.25">
      <c r="A2664">
        <v>2020</v>
      </c>
      <c r="B2664" t="s">
        <v>2197</v>
      </c>
      <c r="C2664" t="s">
        <v>2232</v>
      </c>
      <c r="D2664" t="s">
        <v>2244</v>
      </c>
      <c r="E2664">
        <v>7.5037500000000001</v>
      </c>
      <c r="F2664" t="s">
        <v>2200</v>
      </c>
    </row>
    <row r="2665" spans="1:6" hidden="1" x14ac:dyDescent="0.25">
      <c r="A2665">
        <v>2020</v>
      </c>
      <c r="B2665" t="s">
        <v>2197</v>
      </c>
      <c r="C2665" t="s">
        <v>2232</v>
      </c>
      <c r="D2665" t="s">
        <v>2245</v>
      </c>
      <c r="E2665">
        <v>5.5296691941816398</v>
      </c>
      <c r="F2665" t="s">
        <v>2200</v>
      </c>
    </row>
    <row r="2666" spans="1:6" hidden="1" x14ac:dyDescent="0.25">
      <c r="A2666">
        <v>2020</v>
      </c>
      <c r="B2666" t="s">
        <v>2197</v>
      </c>
      <c r="C2666" t="s">
        <v>2232</v>
      </c>
      <c r="D2666" t="s">
        <v>2246</v>
      </c>
      <c r="E2666">
        <v>2.66076310223669</v>
      </c>
      <c r="F2666" t="s">
        <v>2200</v>
      </c>
    </row>
    <row r="2667" spans="1:6" hidden="1" x14ac:dyDescent="0.25">
      <c r="A2667">
        <v>2020</v>
      </c>
      <c r="B2667" t="s">
        <v>2197</v>
      </c>
      <c r="C2667" t="s">
        <v>2232</v>
      </c>
      <c r="D2667" t="s">
        <v>2247</v>
      </c>
      <c r="E2667">
        <v>1.9029675848241101</v>
      </c>
      <c r="F2667" t="s">
        <v>2200</v>
      </c>
    </row>
    <row r="2668" spans="1:6" hidden="1" x14ac:dyDescent="0.25">
      <c r="A2668">
        <v>2020</v>
      </c>
      <c r="B2668" t="s">
        <v>2197</v>
      </c>
      <c r="C2668" t="s">
        <v>2232</v>
      </c>
      <c r="D2668" t="s">
        <v>2248</v>
      </c>
      <c r="E2668">
        <v>11.596986197497699</v>
      </c>
      <c r="F2668" t="s">
        <v>2200</v>
      </c>
    </row>
    <row r="2669" spans="1:6" hidden="1" x14ac:dyDescent="0.25">
      <c r="A2669">
        <v>2020</v>
      </c>
      <c r="B2669" t="s">
        <v>2197</v>
      </c>
      <c r="C2669" t="s">
        <v>2233</v>
      </c>
      <c r="D2669" t="s">
        <v>2236</v>
      </c>
      <c r="E2669">
        <v>3.4783747505093499</v>
      </c>
      <c r="F2669" t="s">
        <v>2200</v>
      </c>
    </row>
    <row r="2670" spans="1:6" hidden="1" x14ac:dyDescent="0.25">
      <c r="A2670">
        <v>2020</v>
      </c>
      <c r="B2670" t="s">
        <v>2197</v>
      </c>
      <c r="C2670" t="s">
        <v>2233</v>
      </c>
      <c r="D2670" t="s">
        <v>2237</v>
      </c>
      <c r="E2670">
        <v>12.0138967662898</v>
      </c>
      <c r="F2670" t="s">
        <v>2200</v>
      </c>
    </row>
    <row r="2671" spans="1:6" hidden="1" x14ac:dyDescent="0.25">
      <c r="A2671">
        <v>2020</v>
      </c>
      <c r="B2671" t="s">
        <v>2197</v>
      </c>
      <c r="C2671" t="s">
        <v>2233</v>
      </c>
      <c r="D2671" t="s">
        <v>2238</v>
      </c>
      <c r="E2671">
        <v>6.8953365110086402</v>
      </c>
      <c r="F2671" t="s">
        <v>2200</v>
      </c>
    </row>
    <row r="2672" spans="1:6" hidden="1" x14ac:dyDescent="0.25">
      <c r="A2672">
        <v>2020</v>
      </c>
      <c r="B2672" t="s">
        <v>2197</v>
      </c>
      <c r="C2672" t="s">
        <v>2233</v>
      </c>
      <c r="D2672" t="s">
        <v>2250</v>
      </c>
      <c r="E2672">
        <v>0</v>
      </c>
      <c r="F2672" t="s">
        <v>2200</v>
      </c>
    </row>
    <row r="2673" spans="1:6" hidden="1" x14ac:dyDescent="0.25">
      <c r="A2673">
        <v>2020</v>
      </c>
      <c r="B2673" t="s">
        <v>2197</v>
      </c>
      <c r="C2673" t="s">
        <v>2233</v>
      </c>
      <c r="D2673" t="s">
        <v>2251</v>
      </c>
      <c r="E2673">
        <v>10.229393643254999</v>
      </c>
      <c r="F2673" t="s">
        <v>2200</v>
      </c>
    </row>
    <row r="2674" spans="1:6" hidden="1" x14ac:dyDescent="0.25">
      <c r="A2674">
        <v>2020</v>
      </c>
      <c r="B2674" t="s">
        <v>2197</v>
      </c>
      <c r="C2674" t="s">
        <v>2233</v>
      </c>
      <c r="D2674" t="s">
        <v>2239</v>
      </c>
      <c r="E2674">
        <v>2.9732268404131701</v>
      </c>
      <c r="F2674" t="s">
        <v>2200</v>
      </c>
    </row>
    <row r="2675" spans="1:6" hidden="1" x14ac:dyDescent="0.25">
      <c r="A2675">
        <v>2020</v>
      </c>
      <c r="B2675" t="s">
        <v>2197</v>
      </c>
      <c r="C2675" t="s">
        <v>2233</v>
      </c>
      <c r="D2675" t="s">
        <v>2240</v>
      </c>
      <c r="E2675">
        <v>2.8311732113554</v>
      </c>
      <c r="F2675" t="s">
        <v>2200</v>
      </c>
    </row>
    <row r="2676" spans="1:6" hidden="1" x14ac:dyDescent="0.25">
      <c r="A2676">
        <v>2020</v>
      </c>
      <c r="B2676" t="s">
        <v>2197</v>
      </c>
      <c r="C2676" t="s">
        <v>2233</v>
      </c>
      <c r="D2676" t="s">
        <v>2241</v>
      </c>
      <c r="E2676">
        <v>4.16640432005675</v>
      </c>
      <c r="F2676" t="s">
        <v>2200</v>
      </c>
    </row>
    <row r="2677" spans="1:6" hidden="1" x14ac:dyDescent="0.25">
      <c r="A2677">
        <v>2020</v>
      </c>
      <c r="B2677" t="s">
        <v>2197</v>
      </c>
      <c r="C2677" t="s">
        <v>2233</v>
      </c>
      <c r="D2677" t="s">
        <v>2242</v>
      </c>
      <c r="E2677">
        <v>0.157440258149009</v>
      </c>
      <c r="F2677" t="s">
        <v>2200</v>
      </c>
    </row>
    <row r="2678" spans="1:6" hidden="1" x14ac:dyDescent="0.25">
      <c r="A2678">
        <v>2020</v>
      </c>
      <c r="B2678" t="s">
        <v>2197</v>
      </c>
      <c r="C2678" t="s">
        <v>2233</v>
      </c>
      <c r="D2678" t="s">
        <v>2243</v>
      </c>
      <c r="E2678">
        <v>0</v>
      </c>
      <c r="F2678" t="s">
        <v>2200</v>
      </c>
    </row>
    <row r="2679" spans="1:6" hidden="1" x14ac:dyDescent="0.25">
      <c r="A2679">
        <v>2020</v>
      </c>
      <c r="B2679" t="s">
        <v>2197</v>
      </c>
      <c r="C2679" t="s">
        <v>2233</v>
      </c>
      <c r="D2679" t="s">
        <v>2244</v>
      </c>
      <c r="E2679">
        <v>7.5037500000000001</v>
      </c>
      <c r="F2679" t="s">
        <v>2200</v>
      </c>
    </row>
    <row r="2680" spans="1:6" hidden="1" x14ac:dyDescent="0.25">
      <c r="A2680">
        <v>2020</v>
      </c>
      <c r="B2680" t="s">
        <v>2197</v>
      </c>
      <c r="C2680" t="s">
        <v>2233</v>
      </c>
      <c r="D2680" t="s">
        <v>2245</v>
      </c>
      <c r="E2680">
        <v>3.8951943892016798</v>
      </c>
      <c r="F2680" t="s">
        <v>2200</v>
      </c>
    </row>
    <row r="2681" spans="1:6" hidden="1" x14ac:dyDescent="0.25">
      <c r="A2681">
        <v>2020</v>
      </c>
      <c r="B2681" t="s">
        <v>2197</v>
      </c>
      <c r="C2681" t="s">
        <v>2233</v>
      </c>
      <c r="D2681" t="s">
        <v>2246</v>
      </c>
      <c r="E2681">
        <v>2.3207233129233802</v>
      </c>
      <c r="F2681" t="s">
        <v>2200</v>
      </c>
    </row>
    <row r="2682" spans="1:6" hidden="1" x14ac:dyDescent="0.25">
      <c r="A2682">
        <v>2020</v>
      </c>
      <c r="B2682" t="s">
        <v>2197</v>
      </c>
      <c r="C2682" t="s">
        <v>2233</v>
      </c>
      <c r="D2682" t="s">
        <v>2247</v>
      </c>
      <c r="E2682">
        <v>1.78953048839653</v>
      </c>
      <c r="F2682" t="s">
        <v>2200</v>
      </c>
    </row>
    <row r="2683" spans="1:6" hidden="1" x14ac:dyDescent="0.25">
      <c r="A2683">
        <v>2020</v>
      </c>
      <c r="B2683" t="s">
        <v>2197</v>
      </c>
      <c r="C2683" t="s">
        <v>2233</v>
      </c>
      <c r="D2683" t="s">
        <v>2248</v>
      </c>
      <c r="E2683">
        <v>3.8604987419727701</v>
      </c>
      <c r="F2683" t="s">
        <v>2200</v>
      </c>
    </row>
    <row r="2684" spans="1:6" hidden="1" x14ac:dyDescent="0.25">
      <c r="A2684">
        <v>2020</v>
      </c>
      <c r="B2684" t="s">
        <v>2197</v>
      </c>
      <c r="C2684" t="s">
        <v>2234</v>
      </c>
      <c r="D2684" t="s">
        <v>2236</v>
      </c>
      <c r="E2684">
        <v>4.8517735986295003</v>
      </c>
      <c r="F2684" t="s">
        <v>2200</v>
      </c>
    </row>
    <row r="2685" spans="1:6" hidden="1" x14ac:dyDescent="0.25">
      <c r="A2685">
        <v>2020</v>
      </c>
      <c r="B2685" t="s">
        <v>2197</v>
      </c>
      <c r="C2685" t="s">
        <v>2234</v>
      </c>
      <c r="D2685" t="s">
        <v>2237</v>
      </c>
      <c r="E2685">
        <v>12.476418442528599</v>
      </c>
      <c r="F2685" t="s">
        <v>2200</v>
      </c>
    </row>
    <row r="2686" spans="1:6" hidden="1" x14ac:dyDescent="0.25">
      <c r="A2686">
        <v>2020</v>
      </c>
      <c r="B2686" t="s">
        <v>2197</v>
      </c>
      <c r="C2686" t="s">
        <v>2234</v>
      </c>
      <c r="D2686" t="s">
        <v>2238</v>
      </c>
      <c r="E2686">
        <v>3.7031549334388698</v>
      </c>
      <c r="F2686" t="s">
        <v>2200</v>
      </c>
    </row>
    <row r="2687" spans="1:6" hidden="1" x14ac:dyDescent="0.25">
      <c r="A2687">
        <v>2020</v>
      </c>
      <c r="B2687" t="s">
        <v>2197</v>
      </c>
      <c r="C2687" t="s">
        <v>2234</v>
      </c>
      <c r="D2687" t="s">
        <v>2250</v>
      </c>
      <c r="E2687">
        <v>7.1245961763032097</v>
      </c>
      <c r="F2687" t="s">
        <v>2200</v>
      </c>
    </row>
    <row r="2688" spans="1:6" hidden="1" x14ac:dyDescent="0.25">
      <c r="A2688">
        <v>2020</v>
      </c>
      <c r="B2688" t="s">
        <v>2197</v>
      </c>
      <c r="C2688" t="s">
        <v>2234</v>
      </c>
      <c r="D2688" t="s">
        <v>2251</v>
      </c>
      <c r="E2688">
        <v>0</v>
      </c>
      <c r="F2688" t="s">
        <v>2200</v>
      </c>
    </row>
    <row r="2689" spans="1:6" hidden="1" x14ac:dyDescent="0.25">
      <c r="A2689">
        <v>2020</v>
      </c>
      <c r="B2689" t="s">
        <v>2197</v>
      </c>
      <c r="C2689" t="s">
        <v>2234</v>
      </c>
      <c r="D2689" t="s">
        <v>2239</v>
      </c>
      <c r="E2689">
        <v>2.7746250423783199</v>
      </c>
      <c r="F2689" t="s">
        <v>2200</v>
      </c>
    </row>
    <row r="2690" spans="1:6" hidden="1" x14ac:dyDescent="0.25">
      <c r="A2690">
        <v>2020</v>
      </c>
      <c r="B2690" t="s">
        <v>2197</v>
      </c>
      <c r="C2690" t="s">
        <v>2234</v>
      </c>
      <c r="D2690" t="s">
        <v>2240</v>
      </c>
      <c r="E2690">
        <v>2.7210384813411199</v>
      </c>
      <c r="F2690" t="s">
        <v>2200</v>
      </c>
    </row>
    <row r="2691" spans="1:6" hidden="1" x14ac:dyDescent="0.25">
      <c r="A2691">
        <v>2020</v>
      </c>
      <c r="B2691" t="s">
        <v>2197</v>
      </c>
      <c r="C2691" t="s">
        <v>2234</v>
      </c>
      <c r="D2691" t="s">
        <v>2241</v>
      </c>
      <c r="E2691">
        <v>3.8032607971777499</v>
      </c>
      <c r="F2691" t="s">
        <v>2200</v>
      </c>
    </row>
    <row r="2692" spans="1:6" hidden="1" x14ac:dyDescent="0.25">
      <c r="A2692">
        <v>2020</v>
      </c>
      <c r="B2692" t="s">
        <v>2197</v>
      </c>
      <c r="C2692" t="s">
        <v>2234</v>
      </c>
      <c r="D2692" t="s">
        <v>2242</v>
      </c>
      <c r="E2692" s="184">
        <v>2.1460689046761499E-2</v>
      </c>
      <c r="F2692" t="s">
        <v>2200</v>
      </c>
    </row>
    <row r="2693" spans="1:6" hidden="1" x14ac:dyDescent="0.25">
      <c r="A2693">
        <v>2020</v>
      </c>
      <c r="B2693" t="s">
        <v>2197</v>
      </c>
      <c r="C2693" t="s">
        <v>2234</v>
      </c>
      <c r="D2693" t="s">
        <v>2243</v>
      </c>
      <c r="E2693">
        <v>22.024119545952001</v>
      </c>
      <c r="F2693" t="s">
        <v>2200</v>
      </c>
    </row>
    <row r="2694" spans="1:6" hidden="1" x14ac:dyDescent="0.25">
      <c r="A2694">
        <v>2020</v>
      </c>
      <c r="B2694" t="s">
        <v>2197</v>
      </c>
      <c r="C2694" t="s">
        <v>2234</v>
      </c>
      <c r="D2694" t="s">
        <v>2244</v>
      </c>
      <c r="E2694">
        <v>7.5037500000000001</v>
      </c>
      <c r="F2694" t="s">
        <v>2200</v>
      </c>
    </row>
    <row r="2695" spans="1:6" hidden="1" x14ac:dyDescent="0.25">
      <c r="A2695">
        <v>2020</v>
      </c>
      <c r="B2695" t="s">
        <v>2197</v>
      </c>
      <c r="C2695" t="s">
        <v>2234</v>
      </c>
      <c r="D2695" t="s">
        <v>2245</v>
      </c>
      <c r="E2695">
        <v>3.7119967077228799</v>
      </c>
      <c r="F2695" t="s">
        <v>2200</v>
      </c>
    </row>
    <row r="2696" spans="1:6" hidden="1" x14ac:dyDescent="0.25">
      <c r="A2696">
        <v>2020</v>
      </c>
      <c r="B2696" t="s">
        <v>2197</v>
      </c>
      <c r="C2696" t="s">
        <v>2234</v>
      </c>
      <c r="D2696" t="s">
        <v>2246</v>
      </c>
      <c r="E2696">
        <v>2.2866520932975001</v>
      </c>
      <c r="F2696" t="s">
        <v>2200</v>
      </c>
    </row>
    <row r="2697" spans="1:6" hidden="1" x14ac:dyDescent="0.25">
      <c r="A2697">
        <v>2020</v>
      </c>
      <c r="B2697" t="s">
        <v>2197</v>
      </c>
      <c r="C2697" t="s">
        <v>2234</v>
      </c>
      <c r="D2697" t="s">
        <v>2247</v>
      </c>
      <c r="E2697">
        <v>2.2372543643517702</v>
      </c>
      <c r="F2697" t="s">
        <v>2200</v>
      </c>
    </row>
    <row r="2698" spans="1:6" hidden="1" x14ac:dyDescent="0.25">
      <c r="A2698">
        <v>2020</v>
      </c>
      <c r="B2698" t="s">
        <v>2197</v>
      </c>
      <c r="C2698" t="s">
        <v>2234</v>
      </c>
      <c r="D2698" t="s">
        <v>2248</v>
      </c>
      <c r="E2698">
        <v>3.6694744635846002</v>
      </c>
      <c r="F2698" t="s">
        <v>2200</v>
      </c>
    </row>
    <row r="2699" spans="1:6" hidden="1" x14ac:dyDescent="0.25">
      <c r="A2699">
        <v>2020</v>
      </c>
      <c r="B2699" t="s">
        <v>2197</v>
      </c>
      <c r="C2699" t="s">
        <v>2235</v>
      </c>
      <c r="D2699" t="s">
        <v>2236</v>
      </c>
      <c r="E2699">
        <v>4.8455687136308603</v>
      </c>
      <c r="F2699" t="s">
        <v>2200</v>
      </c>
    </row>
    <row r="2700" spans="1:6" hidden="1" x14ac:dyDescent="0.25">
      <c r="A2700">
        <v>2020</v>
      </c>
      <c r="B2700" t="s">
        <v>2197</v>
      </c>
      <c r="C2700" t="s">
        <v>2235</v>
      </c>
      <c r="D2700" t="s">
        <v>2237</v>
      </c>
      <c r="E2700">
        <v>14.7983794436478</v>
      </c>
      <c r="F2700" t="s">
        <v>2200</v>
      </c>
    </row>
    <row r="2701" spans="1:6" hidden="1" x14ac:dyDescent="0.25">
      <c r="A2701">
        <v>2020</v>
      </c>
      <c r="B2701" t="s">
        <v>2197</v>
      </c>
      <c r="C2701" t="s">
        <v>2235</v>
      </c>
      <c r="D2701" t="s">
        <v>2238</v>
      </c>
      <c r="E2701">
        <v>3.8107863897645999</v>
      </c>
      <c r="F2701" t="s">
        <v>2200</v>
      </c>
    </row>
    <row r="2702" spans="1:6" hidden="1" x14ac:dyDescent="0.25">
      <c r="A2702">
        <v>2020</v>
      </c>
      <c r="B2702" t="s">
        <v>2197</v>
      </c>
      <c r="C2702" t="s">
        <v>2235</v>
      </c>
      <c r="D2702" t="s">
        <v>2250</v>
      </c>
      <c r="E2702">
        <v>10.393549407418201</v>
      </c>
      <c r="F2702" t="s">
        <v>2200</v>
      </c>
    </row>
    <row r="2703" spans="1:6" hidden="1" x14ac:dyDescent="0.25">
      <c r="A2703">
        <v>2020</v>
      </c>
      <c r="B2703" t="s">
        <v>2197</v>
      </c>
      <c r="C2703" t="s">
        <v>2235</v>
      </c>
      <c r="D2703" t="s">
        <v>2251</v>
      </c>
      <c r="E2703">
        <v>0</v>
      </c>
      <c r="F2703" t="s">
        <v>2200</v>
      </c>
    </row>
    <row r="2704" spans="1:6" hidden="1" x14ac:dyDescent="0.25">
      <c r="A2704">
        <v>2020</v>
      </c>
      <c r="B2704" t="s">
        <v>2197</v>
      </c>
      <c r="C2704" t="s">
        <v>2235</v>
      </c>
      <c r="D2704" t="s">
        <v>2239</v>
      </c>
      <c r="E2704">
        <v>7.5705540231324502</v>
      </c>
      <c r="F2704" t="s">
        <v>2200</v>
      </c>
    </row>
    <row r="2705" spans="1:6" hidden="1" x14ac:dyDescent="0.25">
      <c r="A2705">
        <v>2020</v>
      </c>
      <c r="B2705" t="s">
        <v>2197</v>
      </c>
      <c r="C2705" t="s">
        <v>2235</v>
      </c>
      <c r="D2705" t="s">
        <v>2240</v>
      </c>
      <c r="E2705">
        <v>2.9803719349271902</v>
      </c>
      <c r="F2705" t="s">
        <v>2200</v>
      </c>
    </row>
    <row r="2706" spans="1:6" hidden="1" x14ac:dyDescent="0.25">
      <c r="A2706">
        <v>2020</v>
      </c>
      <c r="B2706" t="s">
        <v>2197</v>
      </c>
      <c r="C2706" t="s">
        <v>2235</v>
      </c>
      <c r="D2706" t="s">
        <v>2241</v>
      </c>
      <c r="E2706">
        <v>6.4488991499642196</v>
      </c>
      <c r="F2706" t="s">
        <v>2200</v>
      </c>
    </row>
    <row r="2707" spans="1:6" hidden="1" x14ac:dyDescent="0.25">
      <c r="A2707">
        <v>2020</v>
      </c>
      <c r="B2707" t="s">
        <v>2197</v>
      </c>
      <c r="C2707" t="s">
        <v>2235</v>
      </c>
      <c r="D2707" t="s">
        <v>2242</v>
      </c>
      <c r="E2707" s="184">
        <v>4.2217435610363903E-2</v>
      </c>
      <c r="F2707" t="s">
        <v>2200</v>
      </c>
    </row>
    <row r="2708" spans="1:6" hidden="1" x14ac:dyDescent="0.25">
      <c r="A2708">
        <v>2020</v>
      </c>
      <c r="B2708" t="s">
        <v>2197</v>
      </c>
      <c r="C2708" t="s">
        <v>2235</v>
      </c>
      <c r="D2708" t="s">
        <v>2243</v>
      </c>
      <c r="E2708">
        <v>23.586744007005301</v>
      </c>
      <c r="F2708" t="s">
        <v>2200</v>
      </c>
    </row>
    <row r="2709" spans="1:6" hidden="1" x14ac:dyDescent="0.25">
      <c r="A2709">
        <v>2020</v>
      </c>
      <c r="B2709" t="s">
        <v>2197</v>
      </c>
      <c r="C2709" t="s">
        <v>2235</v>
      </c>
      <c r="D2709" t="s">
        <v>2244</v>
      </c>
      <c r="E2709">
        <v>7.5037500000000001</v>
      </c>
      <c r="F2709" t="s">
        <v>2200</v>
      </c>
    </row>
    <row r="2710" spans="1:6" hidden="1" x14ac:dyDescent="0.25">
      <c r="A2710">
        <v>2020</v>
      </c>
      <c r="B2710" t="s">
        <v>2197</v>
      </c>
      <c r="C2710" t="s">
        <v>2235</v>
      </c>
      <c r="D2710" t="s">
        <v>2245</v>
      </c>
      <c r="E2710">
        <v>4.0816479448502401</v>
      </c>
      <c r="F2710" t="s">
        <v>2200</v>
      </c>
    </row>
    <row r="2711" spans="1:6" hidden="1" x14ac:dyDescent="0.25">
      <c r="A2711">
        <v>2020</v>
      </c>
      <c r="B2711" t="s">
        <v>2197</v>
      </c>
      <c r="C2711" t="s">
        <v>2235</v>
      </c>
      <c r="D2711" t="s">
        <v>2246</v>
      </c>
      <c r="E2711">
        <v>2.0392767205662898</v>
      </c>
      <c r="F2711" t="s">
        <v>2200</v>
      </c>
    </row>
    <row r="2712" spans="1:6" hidden="1" x14ac:dyDescent="0.25">
      <c r="A2712">
        <v>2020</v>
      </c>
      <c r="B2712" t="s">
        <v>2197</v>
      </c>
      <c r="C2712" t="s">
        <v>2235</v>
      </c>
      <c r="D2712" t="s">
        <v>2247</v>
      </c>
      <c r="E2712">
        <v>1.95539490470676</v>
      </c>
      <c r="F2712" t="s">
        <v>2200</v>
      </c>
    </row>
    <row r="2713" spans="1:6" hidden="1" x14ac:dyDescent="0.25">
      <c r="A2713">
        <v>2020</v>
      </c>
      <c r="B2713" t="s">
        <v>2197</v>
      </c>
      <c r="C2713" t="s">
        <v>2235</v>
      </c>
      <c r="D2713" t="s">
        <v>2248</v>
      </c>
      <c r="E2713">
        <v>8.4489052686395798</v>
      </c>
      <c r="F2713" t="s">
        <v>2200</v>
      </c>
    </row>
    <row r="2714" spans="1:6" hidden="1" x14ac:dyDescent="0.25">
      <c r="A2714">
        <v>2020</v>
      </c>
      <c r="B2714" t="s">
        <v>2249</v>
      </c>
      <c r="C2714" t="s">
        <v>2201</v>
      </c>
      <c r="D2714" t="s">
        <v>2236</v>
      </c>
      <c r="E2714">
        <v>3.8119387187691598</v>
      </c>
      <c r="F2714" t="s">
        <v>2200</v>
      </c>
    </row>
    <row r="2715" spans="1:6" hidden="1" x14ac:dyDescent="0.25">
      <c r="A2715">
        <v>2020</v>
      </c>
      <c r="B2715" t="s">
        <v>2249</v>
      </c>
      <c r="C2715" t="s">
        <v>2201</v>
      </c>
      <c r="D2715" t="s">
        <v>2237</v>
      </c>
      <c r="E2715">
        <v>15.1611862786631</v>
      </c>
      <c r="F2715" t="s">
        <v>2200</v>
      </c>
    </row>
    <row r="2716" spans="1:6" hidden="1" x14ac:dyDescent="0.25">
      <c r="A2716">
        <v>2020</v>
      </c>
      <c r="B2716" t="s">
        <v>2249</v>
      </c>
      <c r="C2716" t="s">
        <v>2201</v>
      </c>
      <c r="D2716" t="s">
        <v>2238</v>
      </c>
      <c r="E2716">
        <v>4.5255391517082302</v>
      </c>
      <c r="F2716" t="s">
        <v>2200</v>
      </c>
    </row>
    <row r="2717" spans="1:6" hidden="1" x14ac:dyDescent="0.25">
      <c r="A2717">
        <v>2020</v>
      </c>
      <c r="B2717" t="s">
        <v>2249</v>
      </c>
      <c r="C2717" t="s">
        <v>2201</v>
      </c>
      <c r="D2717" t="s">
        <v>2250</v>
      </c>
      <c r="E2717">
        <v>6.6904657168081902</v>
      </c>
      <c r="F2717" t="s">
        <v>2200</v>
      </c>
    </row>
    <row r="2718" spans="1:6" hidden="1" x14ac:dyDescent="0.25">
      <c r="A2718">
        <v>2020</v>
      </c>
      <c r="B2718" t="s">
        <v>2249</v>
      </c>
      <c r="C2718" t="s">
        <v>2201</v>
      </c>
      <c r="D2718" t="s">
        <v>2251</v>
      </c>
      <c r="E2718">
        <v>7.6870527446153396</v>
      </c>
      <c r="F2718" t="s">
        <v>2200</v>
      </c>
    </row>
    <row r="2719" spans="1:6" hidden="1" x14ac:dyDescent="0.25">
      <c r="A2719">
        <v>2020</v>
      </c>
      <c r="B2719" t="s">
        <v>2249</v>
      </c>
      <c r="C2719" t="s">
        <v>2201</v>
      </c>
      <c r="D2719" t="s">
        <v>2239</v>
      </c>
      <c r="E2719">
        <v>2.6602949720128501</v>
      </c>
      <c r="F2719" t="s">
        <v>2200</v>
      </c>
    </row>
    <row r="2720" spans="1:6" hidden="1" x14ac:dyDescent="0.25">
      <c r="A2720">
        <v>2020</v>
      </c>
      <c r="B2720" t="s">
        <v>2249</v>
      </c>
      <c r="C2720" t="s">
        <v>2201</v>
      </c>
      <c r="D2720" t="s">
        <v>2240</v>
      </c>
      <c r="E2720">
        <v>2.7820365936526001</v>
      </c>
      <c r="F2720" t="s">
        <v>2200</v>
      </c>
    </row>
    <row r="2721" spans="1:6" hidden="1" x14ac:dyDescent="0.25">
      <c r="A2721">
        <v>2020</v>
      </c>
      <c r="B2721" t="s">
        <v>2249</v>
      </c>
      <c r="C2721" t="s">
        <v>2201</v>
      </c>
      <c r="D2721" t="s">
        <v>2241</v>
      </c>
      <c r="E2721">
        <v>3.95847658729781</v>
      </c>
      <c r="F2721" t="s">
        <v>2200</v>
      </c>
    </row>
    <row r="2722" spans="1:6" hidden="1" x14ac:dyDescent="0.25">
      <c r="A2722">
        <v>2020</v>
      </c>
      <c r="B2722" t="s">
        <v>2249</v>
      </c>
      <c r="C2722" t="s">
        <v>2201</v>
      </c>
      <c r="D2722" t="s">
        <v>2242</v>
      </c>
      <c r="E2722">
        <v>0.170963909829246</v>
      </c>
      <c r="F2722" t="s">
        <v>2200</v>
      </c>
    </row>
    <row r="2723" spans="1:6" hidden="1" x14ac:dyDescent="0.25">
      <c r="A2723">
        <v>2020</v>
      </c>
      <c r="B2723" t="s">
        <v>2249</v>
      </c>
      <c r="C2723" t="s">
        <v>2201</v>
      </c>
      <c r="D2723" t="s">
        <v>2243</v>
      </c>
      <c r="E2723">
        <v>22.313470451392799</v>
      </c>
      <c r="F2723" t="s">
        <v>2200</v>
      </c>
    </row>
    <row r="2724" spans="1:6" hidden="1" x14ac:dyDescent="0.25">
      <c r="A2724">
        <v>2020</v>
      </c>
      <c r="B2724" t="s">
        <v>2249</v>
      </c>
      <c r="C2724" t="s">
        <v>2201</v>
      </c>
      <c r="D2724" t="s">
        <v>2244</v>
      </c>
      <c r="E2724">
        <v>8.4824999999999999</v>
      </c>
      <c r="F2724" t="s">
        <v>2200</v>
      </c>
    </row>
    <row r="2725" spans="1:6" hidden="1" x14ac:dyDescent="0.25">
      <c r="A2725">
        <v>2020</v>
      </c>
      <c r="B2725" t="s">
        <v>2249</v>
      </c>
      <c r="C2725" t="s">
        <v>2201</v>
      </c>
      <c r="D2725" t="s">
        <v>2245</v>
      </c>
      <c r="E2725">
        <v>1.9033150455644401</v>
      </c>
      <c r="F2725" t="s">
        <v>2200</v>
      </c>
    </row>
    <row r="2726" spans="1:6" hidden="1" x14ac:dyDescent="0.25">
      <c r="A2726">
        <v>2020</v>
      </c>
      <c r="B2726" t="s">
        <v>2249</v>
      </c>
      <c r="C2726" t="s">
        <v>2201</v>
      </c>
      <c r="D2726" t="s">
        <v>2246</v>
      </c>
      <c r="E2726">
        <v>1.9687140313182701</v>
      </c>
      <c r="F2726" t="s">
        <v>2200</v>
      </c>
    </row>
    <row r="2727" spans="1:6" hidden="1" x14ac:dyDescent="0.25">
      <c r="A2727">
        <v>2020</v>
      </c>
      <c r="B2727" t="s">
        <v>2249</v>
      </c>
      <c r="C2727" t="s">
        <v>2201</v>
      </c>
      <c r="D2727" t="s">
        <v>2247</v>
      </c>
      <c r="E2727">
        <v>1.7645533553505199</v>
      </c>
      <c r="F2727" t="s">
        <v>2200</v>
      </c>
    </row>
    <row r="2728" spans="1:6" hidden="1" x14ac:dyDescent="0.25">
      <c r="A2728">
        <v>2020</v>
      </c>
      <c r="B2728" t="s">
        <v>2249</v>
      </c>
      <c r="C2728" t="s">
        <v>2201</v>
      </c>
      <c r="D2728" t="s">
        <v>2248</v>
      </c>
      <c r="E2728">
        <v>3.67314487632509</v>
      </c>
      <c r="F2728" t="s">
        <v>2200</v>
      </c>
    </row>
    <row r="2729" spans="1:6" hidden="1" x14ac:dyDescent="0.25">
      <c r="A2729">
        <v>2020</v>
      </c>
      <c r="B2729" t="s">
        <v>2249</v>
      </c>
      <c r="C2729" t="s">
        <v>2198</v>
      </c>
      <c r="D2729" t="s">
        <v>2236</v>
      </c>
      <c r="E2729">
        <v>7.0836709121569204</v>
      </c>
      <c r="F2729" t="s">
        <v>2200</v>
      </c>
    </row>
    <row r="2730" spans="1:6" hidden="1" x14ac:dyDescent="0.25">
      <c r="A2730">
        <v>2020</v>
      </c>
      <c r="B2730" t="s">
        <v>2249</v>
      </c>
      <c r="C2730" t="s">
        <v>2198</v>
      </c>
      <c r="D2730" t="s">
        <v>2237</v>
      </c>
      <c r="E2730">
        <v>13.560736876438201</v>
      </c>
      <c r="F2730" t="s">
        <v>2200</v>
      </c>
    </row>
    <row r="2731" spans="1:6" hidden="1" x14ac:dyDescent="0.25">
      <c r="A2731">
        <v>2020</v>
      </c>
      <c r="B2731" t="s">
        <v>2249</v>
      </c>
      <c r="C2731" t="s">
        <v>2198</v>
      </c>
      <c r="D2731" t="s">
        <v>2238</v>
      </c>
      <c r="E2731">
        <v>3.77642280648532</v>
      </c>
      <c r="F2731" t="s">
        <v>2200</v>
      </c>
    </row>
    <row r="2732" spans="1:6" hidden="1" x14ac:dyDescent="0.25">
      <c r="A2732">
        <v>2020</v>
      </c>
      <c r="B2732" t="s">
        <v>2249</v>
      </c>
      <c r="C2732" t="s">
        <v>2198</v>
      </c>
      <c r="D2732" t="s">
        <v>2250</v>
      </c>
      <c r="E2732">
        <v>9.4600718124548706</v>
      </c>
      <c r="F2732" t="s">
        <v>2200</v>
      </c>
    </row>
    <row r="2733" spans="1:6" hidden="1" x14ac:dyDescent="0.25">
      <c r="A2733">
        <v>2020</v>
      </c>
      <c r="B2733" t="s">
        <v>2249</v>
      </c>
      <c r="C2733" t="s">
        <v>2198</v>
      </c>
      <c r="D2733" t="s">
        <v>2251</v>
      </c>
      <c r="E2733">
        <v>0</v>
      </c>
      <c r="F2733" t="s">
        <v>2200</v>
      </c>
    </row>
    <row r="2734" spans="1:6" hidden="1" x14ac:dyDescent="0.25">
      <c r="A2734">
        <v>2020</v>
      </c>
      <c r="B2734" t="s">
        <v>2249</v>
      </c>
      <c r="C2734" t="s">
        <v>2198</v>
      </c>
      <c r="D2734" t="s">
        <v>2239</v>
      </c>
      <c r="E2734">
        <v>6.1370630306265603</v>
      </c>
      <c r="F2734" t="s">
        <v>2200</v>
      </c>
    </row>
    <row r="2735" spans="1:6" hidden="1" x14ac:dyDescent="0.25">
      <c r="A2735">
        <v>2020</v>
      </c>
      <c r="B2735" t="s">
        <v>2249</v>
      </c>
      <c r="C2735" t="s">
        <v>2198</v>
      </c>
      <c r="D2735" t="s">
        <v>2240</v>
      </c>
      <c r="E2735">
        <v>3.49702348280382</v>
      </c>
      <c r="F2735" t="s">
        <v>2200</v>
      </c>
    </row>
    <row r="2736" spans="1:6" hidden="1" x14ac:dyDescent="0.25">
      <c r="A2736">
        <v>2020</v>
      </c>
      <c r="B2736" t="s">
        <v>2249</v>
      </c>
      <c r="C2736" t="s">
        <v>2198</v>
      </c>
      <c r="D2736" t="s">
        <v>2241</v>
      </c>
      <c r="E2736">
        <v>6.0529733355106403</v>
      </c>
      <c r="F2736" t="s">
        <v>2200</v>
      </c>
    </row>
    <row r="2737" spans="1:6" hidden="1" x14ac:dyDescent="0.25">
      <c r="A2737">
        <v>2020</v>
      </c>
      <c r="B2737" t="s">
        <v>2249</v>
      </c>
      <c r="C2737" t="s">
        <v>2198</v>
      </c>
      <c r="D2737" t="s">
        <v>2242</v>
      </c>
      <c r="E2737">
        <v>0.207710251090232</v>
      </c>
      <c r="F2737" t="s">
        <v>2200</v>
      </c>
    </row>
    <row r="2738" spans="1:6" hidden="1" x14ac:dyDescent="0.25">
      <c r="A2738">
        <v>2020</v>
      </c>
      <c r="B2738" t="s">
        <v>2249</v>
      </c>
      <c r="C2738" t="s">
        <v>2198</v>
      </c>
      <c r="D2738" t="s">
        <v>2243</v>
      </c>
      <c r="E2738">
        <v>23.3844514067878</v>
      </c>
      <c r="F2738" t="s">
        <v>2200</v>
      </c>
    </row>
    <row r="2739" spans="1:6" hidden="1" x14ac:dyDescent="0.25">
      <c r="A2739">
        <v>2020</v>
      </c>
      <c r="B2739" t="s">
        <v>2249</v>
      </c>
      <c r="C2739" t="s">
        <v>2198</v>
      </c>
      <c r="D2739" t="s">
        <v>2244</v>
      </c>
      <c r="E2739">
        <v>8.4824999999999999</v>
      </c>
      <c r="F2739" t="s">
        <v>2200</v>
      </c>
    </row>
    <row r="2740" spans="1:6" hidden="1" x14ac:dyDescent="0.25">
      <c r="A2740">
        <v>2020</v>
      </c>
      <c r="B2740" t="s">
        <v>2249</v>
      </c>
      <c r="C2740" t="s">
        <v>2198</v>
      </c>
      <c r="D2740" t="s">
        <v>2245</v>
      </c>
      <c r="E2740">
        <v>5.0171196855394697</v>
      </c>
      <c r="F2740" t="s">
        <v>2200</v>
      </c>
    </row>
    <row r="2741" spans="1:6" hidden="1" x14ac:dyDescent="0.25">
      <c r="A2741">
        <v>2020</v>
      </c>
      <c r="B2741" t="s">
        <v>2249</v>
      </c>
      <c r="C2741" t="s">
        <v>2198</v>
      </c>
      <c r="D2741" t="s">
        <v>2246</v>
      </c>
      <c r="E2741">
        <v>2.8515536209977999</v>
      </c>
      <c r="F2741" t="s">
        <v>2200</v>
      </c>
    </row>
    <row r="2742" spans="1:6" hidden="1" x14ac:dyDescent="0.25">
      <c r="A2742">
        <v>2020</v>
      </c>
      <c r="B2742" t="s">
        <v>2249</v>
      </c>
      <c r="C2742" t="s">
        <v>2198</v>
      </c>
      <c r="D2742" t="s">
        <v>2247</v>
      </c>
      <c r="E2742">
        <v>2.5288673755573701</v>
      </c>
      <c r="F2742" t="s">
        <v>2200</v>
      </c>
    </row>
    <row r="2743" spans="1:6" hidden="1" x14ac:dyDescent="0.25">
      <c r="A2743">
        <v>2020</v>
      </c>
      <c r="B2743" t="s">
        <v>2249</v>
      </c>
      <c r="C2743" t="s">
        <v>2198</v>
      </c>
      <c r="D2743" t="s">
        <v>2248</v>
      </c>
      <c r="E2743">
        <v>10.515461587890201</v>
      </c>
      <c r="F2743" t="s">
        <v>2200</v>
      </c>
    </row>
    <row r="2744" spans="1:6" hidden="1" x14ac:dyDescent="0.25">
      <c r="A2744">
        <v>2020</v>
      </c>
      <c r="B2744" t="s">
        <v>2249</v>
      </c>
      <c r="C2744" t="s">
        <v>2202</v>
      </c>
      <c r="D2744" t="s">
        <v>2236</v>
      </c>
      <c r="E2744">
        <v>3.8081635887240801</v>
      </c>
      <c r="F2744" t="s">
        <v>2200</v>
      </c>
    </row>
    <row r="2745" spans="1:6" hidden="1" x14ac:dyDescent="0.25">
      <c r="A2745">
        <v>2020</v>
      </c>
      <c r="B2745" t="s">
        <v>2249</v>
      </c>
      <c r="C2745" t="s">
        <v>2202</v>
      </c>
      <c r="D2745" t="s">
        <v>2237</v>
      </c>
      <c r="E2745">
        <v>14.9349857582037</v>
      </c>
      <c r="F2745" t="s">
        <v>2200</v>
      </c>
    </row>
    <row r="2746" spans="1:6" hidden="1" x14ac:dyDescent="0.25">
      <c r="A2746">
        <v>2020</v>
      </c>
      <c r="B2746" t="s">
        <v>2249</v>
      </c>
      <c r="C2746" t="s">
        <v>2202</v>
      </c>
      <c r="D2746" t="s">
        <v>2238</v>
      </c>
      <c r="E2746">
        <v>4.5255391517082302</v>
      </c>
      <c r="F2746" t="s">
        <v>2200</v>
      </c>
    </row>
    <row r="2747" spans="1:6" hidden="1" x14ac:dyDescent="0.25">
      <c r="A2747">
        <v>2020</v>
      </c>
      <c r="B2747" t="s">
        <v>2249</v>
      </c>
      <c r="C2747" t="s">
        <v>2202</v>
      </c>
      <c r="D2747" t="s">
        <v>2250</v>
      </c>
      <c r="E2747">
        <v>7.1864419081664304</v>
      </c>
      <c r="F2747" t="s">
        <v>2200</v>
      </c>
    </row>
    <row r="2748" spans="1:6" hidden="1" x14ac:dyDescent="0.25">
      <c r="A2748">
        <v>2020</v>
      </c>
      <c r="B2748" t="s">
        <v>2249</v>
      </c>
      <c r="C2748" t="s">
        <v>2202</v>
      </c>
      <c r="D2748" t="s">
        <v>2251</v>
      </c>
      <c r="E2748">
        <v>8.8474202878450203</v>
      </c>
      <c r="F2748" t="s">
        <v>2200</v>
      </c>
    </row>
    <row r="2749" spans="1:6" hidden="1" x14ac:dyDescent="0.25">
      <c r="A2749">
        <v>2020</v>
      </c>
      <c r="B2749" t="s">
        <v>2249</v>
      </c>
      <c r="C2749" t="s">
        <v>2202</v>
      </c>
      <c r="D2749" t="s">
        <v>2239</v>
      </c>
      <c r="E2749">
        <v>2.58817146929891</v>
      </c>
      <c r="F2749" t="s">
        <v>2200</v>
      </c>
    </row>
    <row r="2750" spans="1:6" hidden="1" x14ac:dyDescent="0.25">
      <c r="A2750">
        <v>2020</v>
      </c>
      <c r="B2750" t="s">
        <v>2249</v>
      </c>
      <c r="C2750" t="s">
        <v>2202</v>
      </c>
      <c r="D2750" t="s">
        <v>2240</v>
      </c>
      <c r="E2750">
        <v>2.9202719338929799</v>
      </c>
      <c r="F2750" t="s">
        <v>2200</v>
      </c>
    </row>
    <row r="2751" spans="1:6" hidden="1" x14ac:dyDescent="0.25">
      <c r="A2751">
        <v>2020</v>
      </c>
      <c r="B2751" t="s">
        <v>2249</v>
      </c>
      <c r="C2751" t="s">
        <v>2202</v>
      </c>
      <c r="D2751" t="s">
        <v>2241</v>
      </c>
      <c r="E2751">
        <v>3.95303976762249</v>
      </c>
      <c r="F2751" t="s">
        <v>2200</v>
      </c>
    </row>
    <row r="2752" spans="1:6" hidden="1" x14ac:dyDescent="0.25">
      <c r="A2752">
        <v>2020</v>
      </c>
      <c r="B2752" t="s">
        <v>2249</v>
      </c>
      <c r="C2752" t="s">
        <v>2202</v>
      </c>
      <c r="D2752" t="s">
        <v>2242</v>
      </c>
      <c r="E2752" s="184">
        <v>2.4259530135074699E-2</v>
      </c>
      <c r="F2752" t="s">
        <v>2200</v>
      </c>
    </row>
    <row r="2753" spans="1:6" hidden="1" x14ac:dyDescent="0.25">
      <c r="A2753">
        <v>2020</v>
      </c>
      <c r="B2753" t="s">
        <v>2249</v>
      </c>
      <c r="C2753" t="s">
        <v>2202</v>
      </c>
      <c r="D2753" t="s">
        <v>2243</v>
      </c>
      <c r="E2753">
        <v>22.313470451392799</v>
      </c>
      <c r="F2753" t="s">
        <v>2200</v>
      </c>
    </row>
    <row r="2754" spans="1:6" hidden="1" x14ac:dyDescent="0.25">
      <c r="A2754">
        <v>2020</v>
      </c>
      <c r="B2754" t="s">
        <v>2249</v>
      </c>
      <c r="C2754" t="s">
        <v>2202</v>
      </c>
      <c r="D2754" t="s">
        <v>2244</v>
      </c>
      <c r="E2754">
        <v>8.4824999999999999</v>
      </c>
      <c r="F2754" t="s">
        <v>2200</v>
      </c>
    </row>
    <row r="2755" spans="1:6" hidden="1" x14ac:dyDescent="0.25">
      <c r="A2755">
        <v>2020</v>
      </c>
      <c r="B2755" t="s">
        <v>2249</v>
      </c>
      <c r="C2755" t="s">
        <v>2202</v>
      </c>
      <c r="D2755" t="s">
        <v>2245</v>
      </c>
      <c r="E2755">
        <v>1.9033150455644401</v>
      </c>
      <c r="F2755" t="s">
        <v>2200</v>
      </c>
    </row>
    <row r="2756" spans="1:6" hidden="1" x14ac:dyDescent="0.25">
      <c r="A2756">
        <v>2020</v>
      </c>
      <c r="B2756" t="s">
        <v>2249</v>
      </c>
      <c r="C2756" t="s">
        <v>2202</v>
      </c>
      <c r="D2756" t="s">
        <v>2246</v>
      </c>
      <c r="E2756">
        <v>1.9687140313182701</v>
      </c>
      <c r="F2756" t="s">
        <v>2200</v>
      </c>
    </row>
    <row r="2757" spans="1:6" hidden="1" x14ac:dyDescent="0.25">
      <c r="A2757">
        <v>2020</v>
      </c>
      <c r="B2757" t="s">
        <v>2249</v>
      </c>
      <c r="C2757" t="s">
        <v>2202</v>
      </c>
      <c r="D2757" t="s">
        <v>2247</v>
      </c>
      <c r="E2757">
        <v>1.7645533553505199</v>
      </c>
      <c r="F2757" t="s">
        <v>2200</v>
      </c>
    </row>
    <row r="2758" spans="1:6" hidden="1" x14ac:dyDescent="0.25">
      <c r="A2758">
        <v>2020</v>
      </c>
      <c r="B2758" t="s">
        <v>2249</v>
      </c>
      <c r="C2758" t="s">
        <v>2202</v>
      </c>
      <c r="D2758" t="s">
        <v>2248</v>
      </c>
      <c r="E2758">
        <v>3.67314487632509</v>
      </c>
      <c r="F2758" t="s">
        <v>2200</v>
      </c>
    </row>
    <row r="2759" spans="1:6" hidden="1" x14ac:dyDescent="0.25">
      <c r="A2759">
        <v>2020</v>
      </c>
      <c r="B2759" t="s">
        <v>2249</v>
      </c>
      <c r="C2759" t="s">
        <v>2203</v>
      </c>
      <c r="D2759" t="s">
        <v>2236</v>
      </c>
      <c r="E2759">
        <v>4.3410996741894898</v>
      </c>
      <c r="F2759" t="s">
        <v>2200</v>
      </c>
    </row>
    <row r="2760" spans="1:6" hidden="1" x14ac:dyDescent="0.25">
      <c r="A2760">
        <v>2020</v>
      </c>
      <c r="B2760" t="s">
        <v>2249</v>
      </c>
      <c r="C2760" t="s">
        <v>2203</v>
      </c>
      <c r="D2760" t="s">
        <v>2237</v>
      </c>
      <c r="E2760">
        <v>12.8048790045562</v>
      </c>
      <c r="F2760" t="s">
        <v>2200</v>
      </c>
    </row>
    <row r="2761" spans="1:6" hidden="1" x14ac:dyDescent="0.25">
      <c r="A2761">
        <v>2020</v>
      </c>
      <c r="B2761" t="s">
        <v>2249</v>
      </c>
      <c r="C2761" t="s">
        <v>2203</v>
      </c>
      <c r="D2761" t="s">
        <v>2238</v>
      </c>
      <c r="E2761">
        <v>3.7934518175926799</v>
      </c>
      <c r="F2761" t="s">
        <v>2200</v>
      </c>
    </row>
    <row r="2762" spans="1:6" hidden="1" x14ac:dyDescent="0.25">
      <c r="A2762">
        <v>2020</v>
      </c>
      <c r="B2762" t="s">
        <v>2249</v>
      </c>
      <c r="C2762" t="s">
        <v>2203</v>
      </c>
      <c r="D2762" t="s">
        <v>2250</v>
      </c>
      <c r="E2762">
        <v>9.7587128003080199</v>
      </c>
      <c r="F2762" t="s">
        <v>2200</v>
      </c>
    </row>
    <row r="2763" spans="1:6" hidden="1" x14ac:dyDescent="0.25">
      <c r="A2763">
        <v>2020</v>
      </c>
      <c r="B2763" t="s">
        <v>2249</v>
      </c>
      <c r="C2763" t="s">
        <v>2203</v>
      </c>
      <c r="D2763" t="s">
        <v>2251</v>
      </c>
      <c r="E2763">
        <v>0</v>
      </c>
      <c r="F2763" t="s">
        <v>2200</v>
      </c>
    </row>
    <row r="2764" spans="1:6" hidden="1" x14ac:dyDescent="0.25">
      <c r="A2764">
        <v>2020</v>
      </c>
      <c r="B2764" t="s">
        <v>2249</v>
      </c>
      <c r="C2764" t="s">
        <v>2203</v>
      </c>
      <c r="D2764" t="s">
        <v>2239</v>
      </c>
      <c r="E2764">
        <v>6.2718791133908596</v>
      </c>
      <c r="F2764" t="s">
        <v>2200</v>
      </c>
    </row>
    <row r="2765" spans="1:6" hidden="1" x14ac:dyDescent="0.25">
      <c r="A2765">
        <v>2020</v>
      </c>
      <c r="B2765" t="s">
        <v>2249</v>
      </c>
      <c r="C2765" t="s">
        <v>2203</v>
      </c>
      <c r="D2765" t="s">
        <v>2240</v>
      </c>
      <c r="E2765">
        <v>3.5783587462593101</v>
      </c>
      <c r="F2765" t="s">
        <v>2200</v>
      </c>
    </row>
    <row r="2766" spans="1:6" hidden="1" x14ac:dyDescent="0.25">
      <c r="A2766">
        <v>2020</v>
      </c>
      <c r="B2766" t="s">
        <v>2249</v>
      </c>
      <c r="C2766" t="s">
        <v>2203</v>
      </c>
      <c r="D2766" t="s">
        <v>2241</v>
      </c>
      <c r="E2766">
        <v>6.0884068423632698</v>
      </c>
      <c r="F2766" t="s">
        <v>2200</v>
      </c>
    </row>
    <row r="2767" spans="1:6" hidden="1" x14ac:dyDescent="0.25">
      <c r="A2767">
        <v>2020</v>
      </c>
      <c r="B2767" t="s">
        <v>2249</v>
      </c>
      <c r="C2767" t="s">
        <v>2203</v>
      </c>
      <c r="D2767" t="s">
        <v>2242</v>
      </c>
      <c r="E2767">
        <v>7.0430664164949003E-2</v>
      </c>
      <c r="F2767" t="s">
        <v>2200</v>
      </c>
    </row>
    <row r="2768" spans="1:6" hidden="1" x14ac:dyDescent="0.25">
      <c r="A2768">
        <v>2020</v>
      </c>
      <c r="B2768" t="s">
        <v>2249</v>
      </c>
      <c r="C2768" t="s">
        <v>2203</v>
      </c>
      <c r="D2768" t="s">
        <v>2243</v>
      </c>
      <c r="E2768">
        <v>23.495837992582501</v>
      </c>
      <c r="F2768" t="s">
        <v>2200</v>
      </c>
    </row>
    <row r="2769" spans="1:6" hidden="1" x14ac:dyDescent="0.25">
      <c r="A2769">
        <v>2020</v>
      </c>
      <c r="B2769" t="s">
        <v>2249</v>
      </c>
      <c r="C2769" t="s">
        <v>2203</v>
      </c>
      <c r="D2769" t="s">
        <v>2244</v>
      </c>
      <c r="E2769">
        <v>8.4824999999999999</v>
      </c>
      <c r="F2769" t="s">
        <v>2200</v>
      </c>
    </row>
    <row r="2770" spans="1:6" hidden="1" x14ac:dyDescent="0.25">
      <c r="A2770">
        <v>2020</v>
      </c>
      <c r="B2770" t="s">
        <v>2249</v>
      </c>
      <c r="C2770" t="s">
        <v>2203</v>
      </c>
      <c r="D2770" t="s">
        <v>2245</v>
      </c>
      <c r="E2770">
        <v>5.12101102080719</v>
      </c>
      <c r="F2770" t="s">
        <v>2200</v>
      </c>
    </row>
    <row r="2771" spans="1:6" hidden="1" x14ac:dyDescent="0.25">
      <c r="A2771">
        <v>2020</v>
      </c>
      <c r="B2771" t="s">
        <v>2249</v>
      </c>
      <c r="C2771" t="s">
        <v>2203</v>
      </c>
      <c r="D2771" t="s">
        <v>2246</v>
      </c>
      <c r="E2771">
        <v>2.3010653310957201</v>
      </c>
      <c r="F2771" t="s">
        <v>2200</v>
      </c>
    </row>
    <row r="2772" spans="1:6" hidden="1" x14ac:dyDescent="0.25">
      <c r="A2772">
        <v>2020</v>
      </c>
      <c r="B2772" t="s">
        <v>2249</v>
      </c>
      <c r="C2772" t="s">
        <v>2203</v>
      </c>
      <c r="D2772" t="s">
        <v>2247</v>
      </c>
      <c r="E2772">
        <v>2.5546918349368299</v>
      </c>
      <c r="F2772" t="s">
        <v>2200</v>
      </c>
    </row>
    <row r="2773" spans="1:6" hidden="1" x14ac:dyDescent="0.25">
      <c r="A2773">
        <v>2020</v>
      </c>
      <c r="B2773" t="s">
        <v>2249</v>
      </c>
      <c r="C2773" t="s">
        <v>2203</v>
      </c>
      <c r="D2773" t="s">
        <v>2248</v>
      </c>
      <c r="E2773">
        <v>10.7297856318239</v>
      </c>
      <c r="F2773" t="s">
        <v>2200</v>
      </c>
    </row>
    <row r="2774" spans="1:6" hidden="1" x14ac:dyDescent="0.25">
      <c r="A2774">
        <v>2020</v>
      </c>
      <c r="B2774" t="s">
        <v>2249</v>
      </c>
      <c r="C2774" t="s">
        <v>2204</v>
      </c>
      <c r="D2774" t="s">
        <v>2236</v>
      </c>
      <c r="E2774">
        <v>3.2274014406607399</v>
      </c>
      <c r="F2774" t="s">
        <v>2200</v>
      </c>
    </row>
    <row r="2775" spans="1:6" hidden="1" x14ac:dyDescent="0.25">
      <c r="A2775">
        <v>2020</v>
      </c>
      <c r="B2775" t="s">
        <v>2249</v>
      </c>
      <c r="C2775" t="s">
        <v>2204</v>
      </c>
      <c r="D2775" t="s">
        <v>2237</v>
      </c>
      <c r="E2775">
        <v>12.6280093878346</v>
      </c>
      <c r="F2775" t="s">
        <v>2200</v>
      </c>
    </row>
    <row r="2776" spans="1:6" hidden="1" x14ac:dyDescent="0.25">
      <c r="A2776">
        <v>2020</v>
      </c>
      <c r="B2776" t="s">
        <v>2249</v>
      </c>
      <c r="C2776" t="s">
        <v>2204</v>
      </c>
      <c r="D2776" t="s">
        <v>2238</v>
      </c>
      <c r="E2776">
        <v>3.67153636788546</v>
      </c>
      <c r="F2776" t="s">
        <v>2200</v>
      </c>
    </row>
    <row r="2777" spans="1:6" hidden="1" x14ac:dyDescent="0.25">
      <c r="A2777">
        <v>2020</v>
      </c>
      <c r="B2777" t="s">
        <v>2249</v>
      </c>
      <c r="C2777" t="s">
        <v>2204</v>
      </c>
      <c r="D2777" t="s">
        <v>2250</v>
      </c>
      <c r="E2777">
        <v>7.3182409234221302</v>
      </c>
      <c r="F2777" t="s">
        <v>2200</v>
      </c>
    </row>
    <row r="2778" spans="1:6" hidden="1" x14ac:dyDescent="0.25">
      <c r="A2778">
        <v>2020</v>
      </c>
      <c r="B2778" t="s">
        <v>2249</v>
      </c>
      <c r="C2778" t="s">
        <v>2204</v>
      </c>
      <c r="D2778" t="s">
        <v>2251</v>
      </c>
      <c r="E2778">
        <v>0</v>
      </c>
      <c r="F2778" t="s">
        <v>2200</v>
      </c>
    </row>
    <row r="2779" spans="1:6" hidden="1" x14ac:dyDescent="0.25">
      <c r="A2779">
        <v>2020</v>
      </c>
      <c r="B2779" t="s">
        <v>2249</v>
      </c>
      <c r="C2779" t="s">
        <v>2204</v>
      </c>
      <c r="D2779" t="s">
        <v>2239</v>
      </c>
      <c r="E2779">
        <v>3.2281771333341198</v>
      </c>
      <c r="F2779" t="s">
        <v>2200</v>
      </c>
    </row>
    <row r="2780" spans="1:6" hidden="1" x14ac:dyDescent="0.25">
      <c r="A2780">
        <v>2020</v>
      </c>
      <c r="B2780" t="s">
        <v>2249</v>
      </c>
      <c r="C2780" t="s">
        <v>2204</v>
      </c>
      <c r="D2780" t="s">
        <v>2240</v>
      </c>
      <c r="E2780">
        <v>3.0205278999702001</v>
      </c>
      <c r="F2780" t="s">
        <v>2200</v>
      </c>
    </row>
    <row r="2781" spans="1:6" hidden="1" x14ac:dyDescent="0.25">
      <c r="A2781">
        <v>2020</v>
      </c>
      <c r="B2781" t="s">
        <v>2249</v>
      </c>
      <c r="C2781" t="s">
        <v>2204</v>
      </c>
      <c r="D2781" t="s">
        <v>2241</v>
      </c>
      <c r="E2781">
        <v>3.38105554858369</v>
      </c>
      <c r="F2781" t="s">
        <v>2200</v>
      </c>
    </row>
    <row r="2782" spans="1:6" hidden="1" x14ac:dyDescent="0.25">
      <c r="A2782">
        <v>2020</v>
      </c>
      <c r="B2782" t="s">
        <v>2249</v>
      </c>
      <c r="C2782" t="s">
        <v>2204</v>
      </c>
      <c r="D2782" t="s">
        <v>2242</v>
      </c>
      <c r="E2782" s="184">
        <v>6.3434622016612103E-5</v>
      </c>
      <c r="F2782" t="s">
        <v>2200</v>
      </c>
    </row>
    <row r="2783" spans="1:6" hidden="1" x14ac:dyDescent="0.25">
      <c r="A2783">
        <v>2020</v>
      </c>
      <c r="B2783" t="s">
        <v>2249</v>
      </c>
      <c r="C2783" t="s">
        <v>2204</v>
      </c>
      <c r="D2783" t="s">
        <v>2243</v>
      </c>
      <c r="E2783">
        <v>13.774834416012199</v>
      </c>
      <c r="F2783" t="s">
        <v>2200</v>
      </c>
    </row>
    <row r="2784" spans="1:6" hidden="1" x14ac:dyDescent="0.25">
      <c r="A2784">
        <v>2020</v>
      </c>
      <c r="B2784" t="s">
        <v>2249</v>
      </c>
      <c r="C2784" t="s">
        <v>2204</v>
      </c>
      <c r="D2784" t="s">
        <v>2244</v>
      </c>
      <c r="E2784">
        <v>8.4824999999999999</v>
      </c>
      <c r="F2784" t="s">
        <v>2200</v>
      </c>
    </row>
    <row r="2785" spans="1:6" hidden="1" x14ac:dyDescent="0.25">
      <c r="A2785">
        <v>2020</v>
      </c>
      <c r="B2785" t="s">
        <v>2249</v>
      </c>
      <c r="C2785" t="s">
        <v>2204</v>
      </c>
      <c r="D2785" t="s">
        <v>2245</v>
      </c>
      <c r="E2785">
        <v>4.2384091887140203</v>
      </c>
      <c r="F2785" t="s">
        <v>2200</v>
      </c>
    </row>
    <row r="2786" spans="1:6" hidden="1" x14ac:dyDescent="0.25">
      <c r="A2786">
        <v>2020</v>
      </c>
      <c r="B2786" t="s">
        <v>2249</v>
      </c>
      <c r="C2786" t="s">
        <v>2204</v>
      </c>
      <c r="D2786" t="s">
        <v>2246</v>
      </c>
      <c r="E2786">
        <v>2.73859029886026</v>
      </c>
      <c r="F2786" t="s">
        <v>2200</v>
      </c>
    </row>
    <row r="2787" spans="1:6" hidden="1" x14ac:dyDescent="0.25">
      <c r="A2787">
        <v>2020</v>
      </c>
      <c r="B2787" t="s">
        <v>2249</v>
      </c>
      <c r="C2787" t="s">
        <v>2204</v>
      </c>
      <c r="D2787" t="s">
        <v>2247</v>
      </c>
      <c r="E2787">
        <v>1.8436317142771901</v>
      </c>
      <c r="F2787" t="s">
        <v>2200</v>
      </c>
    </row>
    <row r="2788" spans="1:6" hidden="1" x14ac:dyDescent="0.25">
      <c r="A2788">
        <v>2020</v>
      </c>
      <c r="B2788" t="s">
        <v>2249</v>
      </c>
      <c r="C2788" t="s">
        <v>2204</v>
      </c>
      <c r="D2788" t="s">
        <v>2248</v>
      </c>
      <c r="E2788">
        <v>4.1577231217568702</v>
      </c>
      <c r="F2788" t="s">
        <v>2200</v>
      </c>
    </row>
    <row r="2789" spans="1:6" hidden="1" x14ac:dyDescent="0.25">
      <c r="A2789">
        <v>2020</v>
      </c>
      <c r="B2789" t="s">
        <v>2249</v>
      </c>
      <c r="C2789" t="s">
        <v>2205</v>
      </c>
      <c r="D2789" t="s">
        <v>2236</v>
      </c>
      <c r="E2789">
        <v>7.0836709121569204</v>
      </c>
      <c r="F2789" t="s">
        <v>2200</v>
      </c>
    </row>
    <row r="2790" spans="1:6" hidden="1" x14ac:dyDescent="0.25">
      <c r="A2790">
        <v>2020</v>
      </c>
      <c r="B2790" t="s">
        <v>2249</v>
      </c>
      <c r="C2790" t="s">
        <v>2205</v>
      </c>
      <c r="D2790" t="s">
        <v>2239</v>
      </c>
      <c r="E2790">
        <v>6.1760362758159699</v>
      </c>
      <c r="F2790" t="s">
        <v>2200</v>
      </c>
    </row>
    <row r="2791" spans="1:6" hidden="1" x14ac:dyDescent="0.25">
      <c r="A2791">
        <v>2020</v>
      </c>
      <c r="B2791" t="s">
        <v>2249</v>
      </c>
      <c r="C2791" t="s">
        <v>2205</v>
      </c>
      <c r="D2791" t="s">
        <v>2240</v>
      </c>
      <c r="E2791">
        <v>3.49702348280382</v>
      </c>
      <c r="F2791" t="s">
        <v>2200</v>
      </c>
    </row>
    <row r="2792" spans="1:6" hidden="1" x14ac:dyDescent="0.25">
      <c r="A2792">
        <v>2020</v>
      </c>
      <c r="B2792" t="s">
        <v>2249</v>
      </c>
      <c r="C2792" t="s">
        <v>2205</v>
      </c>
      <c r="D2792" t="s">
        <v>2241</v>
      </c>
      <c r="E2792">
        <v>6.0529733355106403</v>
      </c>
      <c r="F2792" t="s">
        <v>2200</v>
      </c>
    </row>
    <row r="2793" spans="1:6" hidden="1" x14ac:dyDescent="0.25">
      <c r="A2793">
        <v>2020</v>
      </c>
      <c r="B2793" t="s">
        <v>2249</v>
      </c>
      <c r="C2793" t="s">
        <v>2205</v>
      </c>
      <c r="D2793" t="s">
        <v>2242</v>
      </c>
      <c r="E2793">
        <v>0.207710251090232</v>
      </c>
      <c r="F2793" t="s">
        <v>2200</v>
      </c>
    </row>
    <row r="2794" spans="1:6" hidden="1" x14ac:dyDescent="0.25">
      <c r="A2794">
        <v>2020</v>
      </c>
      <c r="B2794" t="s">
        <v>2249</v>
      </c>
      <c r="C2794" t="s">
        <v>2205</v>
      </c>
      <c r="D2794" t="s">
        <v>2243</v>
      </c>
      <c r="E2794">
        <v>0</v>
      </c>
      <c r="F2794" t="s">
        <v>2200</v>
      </c>
    </row>
    <row r="2795" spans="1:6" hidden="1" x14ac:dyDescent="0.25">
      <c r="A2795">
        <v>2020</v>
      </c>
      <c r="B2795" t="s">
        <v>2249</v>
      </c>
      <c r="C2795" t="s">
        <v>2205</v>
      </c>
      <c r="D2795" t="s">
        <v>2244</v>
      </c>
      <c r="E2795">
        <v>8.4824999999999999</v>
      </c>
      <c r="F2795" t="s">
        <v>2200</v>
      </c>
    </row>
    <row r="2796" spans="1:6" hidden="1" x14ac:dyDescent="0.25">
      <c r="A2796">
        <v>2020</v>
      </c>
      <c r="B2796" t="s">
        <v>2249</v>
      </c>
      <c r="C2796" t="s">
        <v>2205</v>
      </c>
      <c r="D2796" t="s">
        <v>2245</v>
      </c>
      <c r="E2796">
        <v>5.0171196855394697</v>
      </c>
      <c r="F2796" t="s">
        <v>2200</v>
      </c>
    </row>
    <row r="2797" spans="1:6" hidden="1" x14ac:dyDescent="0.25">
      <c r="A2797">
        <v>2020</v>
      </c>
      <c r="B2797" t="s">
        <v>2249</v>
      </c>
      <c r="C2797" t="s">
        <v>2205</v>
      </c>
      <c r="D2797" t="s">
        <v>2246</v>
      </c>
      <c r="E2797">
        <v>2.8515536209977999</v>
      </c>
      <c r="F2797" t="s">
        <v>2200</v>
      </c>
    </row>
    <row r="2798" spans="1:6" hidden="1" x14ac:dyDescent="0.25">
      <c r="A2798">
        <v>2020</v>
      </c>
      <c r="B2798" t="s">
        <v>2249</v>
      </c>
      <c r="C2798" t="s">
        <v>2205</v>
      </c>
      <c r="D2798" t="s">
        <v>2247</v>
      </c>
      <c r="E2798">
        <v>2.5288673755573701</v>
      </c>
      <c r="F2798" t="s">
        <v>2200</v>
      </c>
    </row>
    <row r="2799" spans="1:6" hidden="1" x14ac:dyDescent="0.25">
      <c r="A2799">
        <v>2020</v>
      </c>
      <c r="B2799" t="s">
        <v>2249</v>
      </c>
      <c r="C2799" t="s">
        <v>2205</v>
      </c>
      <c r="D2799" t="s">
        <v>2248</v>
      </c>
      <c r="E2799">
        <v>10.515461587890201</v>
      </c>
      <c r="F2799" t="s">
        <v>2200</v>
      </c>
    </row>
    <row r="2800" spans="1:6" hidden="1" x14ac:dyDescent="0.25">
      <c r="A2800">
        <v>2020</v>
      </c>
      <c r="B2800" t="s">
        <v>2249</v>
      </c>
      <c r="C2800" t="s">
        <v>2206</v>
      </c>
      <c r="D2800" t="s">
        <v>2236</v>
      </c>
      <c r="E2800">
        <v>5.0412519742778796</v>
      </c>
      <c r="F2800" t="s">
        <v>2200</v>
      </c>
    </row>
    <row r="2801" spans="1:6" hidden="1" x14ac:dyDescent="0.25">
      <c r="A2801">
        <v>2020</v>
      </c>
      <c r="B2801" t="s">
        <v>2249</v>
      </c>
      <c r="C2801" t="s">
        <v>2206</v>
      </c>
      <c r="D2801" t="s">
        <v>2237</v>
      </c>
      <c r="E2801">
        <v>41.548327218531597</v>
      </c>
      <c r="F2801" t="s">
        <v>2200</v>
      </c>
    </row>
    <row r="2802" spans="1:6" hidden="1" x14ac:dyDescent="0.25">
      <c r="A2802">
        <v>2020</v>
      </c>
      <c r="B2802" t="s">
        <v>2249</v>
      </c>
      <c r="C2802" t="s">
        <v>2206</v>
      </c>
      <c r="D2802" t="s">
        <v>2238</v>
      </c>
      <c r="E2802">
        <v>6.9156303549158302</v>
      </c>
      <c r="F2802" t="s">
        <v>2200</v>
      </c>
    </row>
    <row r="2803" spans="1:6" hidden="1" x14ac:dyDescent="0.25">
      <c r="A2803">
        <v>2020</v>
      </c>
      <c r="B2803" t="s">
        <v>2249</v>
      </c>
      <c r="C2803" t="s">
        <v>2206</v>
      </c>
      <c r="D2803" t="s">
        <v>2250</v>
      </c>
      <c r="E2803">
        <v>0</v>
      </c>
      <c r="F2803" t="s">
        <v>2200</v>
      </c>
    </row>
    <row r="2804" spans="1:6" hidden="1" x14ac:dyDescent="0.25">
      <c r="A2804">
        <v>2020</v>
      </c>
      <c r="B2804" t="s">
        <v>2249</v>
      </c>
      <c r="C2804" t="s">
        <v>2206</v>
      </c>
      <c r="D2804" t="s">
        <v>2251</v>
      </c>
      <c r="E2804">
        <v>13.1621717682031</v>
      </c>
      <c r="F2804" t="s">
        <v>2200</v>
      </c>
    </row>
    <row r="2805" spans="1:6" hidden="1" x14ac:dyDescent="0.25">
      <c r="A2805">
        <v>2020</v>
      </c>
      <c r="B2805" t="s">
        <v>2249</v>
      </c>
      <c r="C2805" t="s">
        <v>2206</v>
      </c>
      <c r="D2805" t="s">
        <v>2239</v>
      </c>
      <c r="E2805">
        <v>0</v>
      </c>
      <c r="F2805" t="s">
        <v>2200</v>
      </c>
    </row>
    <row r="2806" spans="1:6" hidden="1" x14ac:dyDescent="0.25">
      <c r="A2806">
        <v>2020</v>
      </c>
      <c r="B2806" t="s">
        <v>2249</v>
      </c>
      <c r="C2806" t="s">
        <v>2206</v>
      </c>
      <c r="D2806" t="s">
        <v>2240</v>
      </c>
      <c r="E2806">
        <v>3.2855531825773201</v>
      </c>
      <c r="F2806" t="s">
        <v>2200</v>
      </c>
    </row>
    <row r="2807" spans="1:6" hidden="1" x14ac:dyDescent="0.25">
      <c r="A2807">
        <v>2020</v>
      </c>
      <c r="B2807" t="s">
        <v>2249</v>
      </c>
      <c r="C2807" t="s">
        <v>2206</v>
      </c>
      <c r="D2807" t="s">
        <v>2241</v>
      </c>
      <c r="E2807">
        <v>4.2835211286416701</v>
      </c>
      <c r="F2807" t="s">
        <v>2200</v>
      </c>
    </row>
    <row r="2808" spans="1:6" hidden="1" x14ac:dyDescent="0.25">
      <c r="A2808">
        <v>2020</v>
      </c>
      <c r="B2808" t="s">
        <v>2249</v>
      </c>
      <c r="C2808" t="s">
        <v>2206</v>
      </c>
      <c r="D2808" t="s">
        <v>2242</v>
      </c>
      <c r="E2808" s="184">
        <v>6.9640781685982797E-3</v>
      </c>
      <c r="F2808" t="s">
        <v>2200</v>
      </c>
    </row>
    <row r="2809" spans="1:6" hidden="1" x14ac:dyDescent="0.25">
      <c r="A2809">
        <v>2020</v>
      </c>
      <c r="B2809" t="s">
        <v>2249</v>
      </c>
      <c r="C2809" t="s">
        <v>2206</v>
      </c>
      <c r="D2809" t="s">
        <v>2243</v>
      </c>
      <c r="E2809">
        <v>23.415199082581999</v>
      </c>
      <c r="F2809" t="s">
        <v>2200</v>
      </c>
    </row>
    <row r="2810" spans="1:6" hidden="1" x14ac:dyDescent="0.25">
      <c r="A2810">
        <v>2020</v>
      </c>
      <c r="B2810" t="s">
        <v>2249</v>
      </c>
      <c r="C2810" t="s">
        <v>2206</v>
      </c>
      <c r="D2810" t="s">
        <v>2244</v>
      </c>
      <c r="E2810">
        <v>8.4824999999999999</v>
      </c>
      <c r="F2810" t="s">
        <v>2200</v>
      </c>
    </row>
    <row r="2811" spans="1:6" hidden="1" x14ac:dyDescent="0.25">
      <c r="A2811">
        <v>2020</v>
      </c>
      <c r="B2811" t="s">
        <v>2249</v>
      </c>
      <c r="C2811" t="s">
        <v>2206</v>
      </c>
      <c r="D2811" t="s">
        <v>2245</v>
      </c>
      <c r="E2811">
        <v>0</v>
      </c>
      <c r="F2811" t="s">
        <v>2200</v>
      </c>
    </row>
    <row r="2812" spans="1:6" hidden="1" x14ac:dyDescent="0.25">
      <c r="A2812">
        <v>2020</v>
      </c>
      <c r="B2812" t="s">
        <v>2249</v>
      </c>
      <c r="C2812" t="s">
        <v>2206</v>
      </c>
      <c r="D2812" t="s">
        <v>2246</v>
      </c>
      <c r="E2812">
        <v>2.8135429157334602</v>
      </c>
      <c r="F2812" t="s">
        <v>2200</v>
      </c>
    </row>
    <row r="2813" spans="1:6" hidden="1" x14ac:dyDescent="0.25">
      <c r="A2813">
        <v>2020</v>
      </c>
      <c r="B2813" t="s">
        <v>2249</v>
      </c>
      <c r="C2813" t="s">
        <v>2206</v>
      </c>
      <c r="D2813" t="s">
        <v>2247</v>
      </c>
      <c r="E2813">
        <v>2.1817799904045998</v>
      </c>
      <c r="F2813" t="s">
        <v>2200</v>
      </c>
    </row>
    <row r="2814" spans="1:6" hidden="1" x14ac:dyDescent="0.25">
      <c r="A2814">
        <v>2020</v>
      </c>
      <c r="B2814" t="s">
        <v>2249</v>
      </c>
      <c r="C2814" t="s">
        <v>2206</v>
      </c>
      <c r="D2814" t="s">
        <v>2248</v>
      </c>
      <c r="E2814">
        <v>0</v>
      </c>
      <c r="F2814" t="s">
        <v>2200</v>
      </c>
    </row>
    <row r="2815" spans="1:6" hidden="1" x14ac:dyDescent="0.25">
      <c r="A2815">
        <v>2020</v>
      </c>
      <c r="B2815" t="s">
        <v>2249</v>
      </c>
      <c r="C2815" t="s">
        <v>2207</v>
      </c>
      <c r="D2815" t="s">
        <v>2236</v>
      </c>
      <c r="E2815">
        <v>5.0347285970812399</v>
      </c>
      <c r="F2815" t="s">
        <v>2200</v>
      </c>
    </row>
    <row r="2816" spans="1:6" hidden="1" x14ac:dyDescent="0.25">
      <c r="A2816">
        <v>2020</v>
      </c>
      <c r="B2816" t="s">
        <v>2249</v>
      </c>
      <c r="C2816" t="s">
        <v>2207</v>
      </c>
      <c r="D2816" t="s">
        <v>2237</v>
      </c>
      <c r="E2816">
        <v>12.553541671476101</v>
      </c>
      <c r="F2816" t="s">
        <v>2200</v>
      </c>
    </row>
    <row r="2817" spans="1:6" hidden="1" x14ac:dyDescent="0.25">
      <c r="A2817">
        <v>2020</v>
      </c>
      <c r="B2817" t="s">
        <v>2249</v>
      </c>
      <c r="C2817" t="s">
        <v>2207</v>
      </c>
      <c r="D2817" t="s">
        <v>2238</v>
      </c>
      <c r="E2817">
        <v>3.7041531669491201</v>
      </c>
      <c r="F2817" t="s">
        <v>2200</v>
      </c>
    </row>
    <row r="2818" spans="1:6" hidden="1" x14ac:dyDescent="0.25">
      <c r="A2818">
        <v>2020</v>
      </c>
      <c r="B2818" t="s">
        <v>2249</v>
      </c>
      <c r="C2818" t="s">
        <v>2207</v>
      </c>
      <c r="D2818" t="s">
        <v>2250</v>
      </c>
      <c r="E2818">
        <v>7.39688716878387</v>
      </c>
      <c r="F2818" t="s">
        <v>2200</v>
      </c>
    </row>
    <row r="2819" spans="1:6" hidden="1" x14ac:dyDescent="0.25">
      <c r="A2819">
        <v>2020</v>
      </c>
      <c r="B2819" t="s">
        <v>2249</v>
      </c>
      <c r="C2819" t="s">
        <v>2207</v>
      </c>
      <c r="D2819" t="s">
        <v>2251</v>
      </c>
      <c r="E2819">
        <v>0</v>
      </c>
      <c r="F2819" t="s">
        <v>2200</v>
      </c>
    </row>
    <row r="2820" spans="1:6" hidden="1" x14ac:dyDescent="0.25">
      <c r="A2820">
        <v>2020</v>
      </c>
      <c r="B2820" t="s">
        <v>2249</v>
      </c>
      <c r="C2820" t="s">
        <v>2207</v>
      </c>
      <c r="D2820" t="s">
        <v>2239</v>
      </c>
      <c r="E2820">
        <v>5.9178650438976304</v>
      </c>
      <c r="F2820" t="s">
        <v>2200</v>
      </c>
    </row>
    <row r="2821" spans="1:6" hidden="1" x14ac:dyDescent="0.25">
      <c r="A2821">
        <v>2020</v>
      </c>
      <c r="B2821" t="s">
        <v>2249</v>
      </c>
      <c r="C2821" t="s">
        <v>2207</v>
      </c>
      <c r="D2821" t="s">
        <v>2240</v>
      </c>
      <c r="E2821">
        <v>3.3614657719454399</v>
      </c>
      <c r="F2821" t="s">
        <v>2200</v>
      </c>
    </row>
    <row r="2822" spans="1:6" hidden="1" x14ac:dyDescent="0.25">
      <c r="A2822">
        <v>2020</v>
      </c>
      <c r="B2822" t="s">
        <v>2249</v>
      </c>
      <c r="C2822" t="s">
        <v>2207</v>
      </c>
      <c r="D2822" t="s">
        <v>2241</v>
      </c>
      <c r="E2822">
        <v>3.7489511385477399</v>
      </c>
      <c r="F2822" t="s">
        <v>2200</v>
      </c>
    </row>
    <row r="2823" spans="1:6" hidden="1" x14ac:dyDescent="0.25">
      <c r="A2823">
        <v>2020</v>
      </c>
      <c r="B2823" t="s">
        <v>2249</v>
      </c>
      <c r="C2823" t="s">
        <v>2207</v>
      </c>
      <c r="D2823" t="s">
        <v>2242</v>
      </c>
      <c r="E2823" s="184">
        <v>3.50815453216986E-4</v>
      </c>
      <c r="F2823" t="s">
        <v>2200</v>
      </c>
    </row>
    <row r="2824" spans="1:6" hidden="1" x14ac:dyDescent="0.25">
      <c r="A2824">
        <v>2020</v>
      </c>
      <c r="B2824" t="s">
        <v>2249</v>
      </c>
      <c r="C2824" t="s">
        <v>2207</v>
      </c>
      <c r="D2824" t="s">
        <v>2243</v>
      </c>
      <c r="E2824">
        <v>21.723244555076601</v>
      </c>
      <c r="F2824" t="s">
        <v>2200</v>
      </c>
    </row>
    <row r="2825" spans="1:6" hidden="1" x14ac:dyDescent="0.25">
      <c r="A2825">
        <v>2020</v>
      </c>
      <c r="B2825" t="s">
        <v>2249</v>
      </c>
      <c r="C2825" t="s">
        <v>2207</v>
      </c>
      <c r="D2825" t="s">
        <v>2244</v>
      </c>
      <c r="E2825">
        <v>8.4824999999999999</v>
      </c>
      <c r="F2825" t="s">
        <v>2200</v>
      </c>
    </row>
    <row r="2826" spans="1:6" hidden="1" x14ac:dyDescent="0.25">
      <c r="A2826">
        <v>2020</v>
      </c>
      <c r="B2826" t="s">
        <v>2249</v>
      </c>
      <c r="C2826" t="s">
        <v>2207</v>
      </c>
      <c r="D2826" t="s">
        <v>2245</v>
      </c>
      <c r="E2826">
        <v>4.8066634775501402</v>
      </c>
      <c r="F2826" t="s">
        <v>2200</v>
      </c>
    </row>
    <row r="2827" spans="1:6" hidden="1" x14ac:dyDescent="0.25">
      <c r="A2827">
        <v>2020</v>
      </c>
      <c r="B2827" t="s">
        <v>2249</v>
      </c>
      <c r="C2827" t="s">
        <v>2207</v>
      </c>
      <c r="D2827" t="s">
        <v>2246</v>
      </c>
      <c r="E2827">
        <v>3.0452415233044601</v>
      </c>
      <c r="F2827" t="s">
        <v>2200</v>
      </c>
    </row>
    <row r="2828" spans="1:6" hidden="1" x14ac:dyDescent="0.25">
      <c r="A2828">
        <v>2020</v>
      </c>
      <c r="B2828" t="s">
        <v>2249</v>
      </c>
      <c r="C2828" t="s">
        <v>2207</v>
      </c>
      <c r="D2828" t="s">
        <v>2247</v>
      </c>
      <c r="E2828">
        <v>1.9986066452095299</v>
      </c>
      <c r="F2828" t="s">
        <v>2200</v>
      </c>
    </row>
    <row r="2829" spans="1:6" hidden="1" x14ac:dyDescent="0.25">
      <c r="A2829">
        <v>2020</v>
      </c>
      <c r="B2829" t="s">
        <v>2249</v>
      </c>
      <c r="C2829" t="s">
        <v>2207</v>
      </c>
      <c r="D2829" t="s">
        <v>2248</v>
      </c>
      <c r="E2829">
        <v>10.148321141799901</v>
      </c>
      <c r="F2829" t="s">
        <v>2200</v>
      </c>
    </row>
    <row r="2830" spans="1:6" hidden="1" x14ac:dyDescent="0.25">
      <c r="A2830">
        <v>2020</v>
      </c>
      <c r="B2830" t="s">
        <v>2249</v>
      </c>
      <c r="C2830" t="s">
        <v>2208</v>
      </c>
      <c r="D2830" t="s">
        <v>2236</v>
      </c>
      <c r="E2830">
        <v>4.6441926425188296</v>
      </c>
      <c r="F2830" t="s">
        <v>2200</v>
      </c>
    </row>
    <row r="2831" spans="1:6" hidden="1" x14ac:dyDescent="0.25">
      <c r="A2831">
        <v>2020</v>
      </c>
      <c r="B2831" t="s">
        <v>2249</v>
      </c>
      <c r="C2831" t="s">
        <v>2208</v>
      </c>
      <c r="D2831" t="s">
        <v>2237</v>
      </c>
      <c r="E2831">
        <v>14.844192873082999</v>
      </c>
      <c r="F2831" t="s">
        <v>2200</v>
      </c>
    </row>
    <row r="2832" spans="1:6" hidden="1" x14ac:dyDescent="0.25">
      <c r="A2832">
        <v>2020</v>
      </c>
      <c r="B2832" t="s">
        <v>2249</v>
      </c>
      <c r="C2832" t="s">
        <v>2208</v>
      </c>
      <c r="D2832" t="s">
        <v>2238</v>
      </c>
      <c r="E2832">
        <v>3.7755120328663798</v>
      </c>
      <c r="F2832" t="s">
        <v>2200</v>
      </c>
    </row>
    <row r="2833" spans="1:6" hidden="1" x14ac:dyDescent="0.25">
      <c r="A2833">
        <v>2020</v>
      </c>
      <c r="B2833" t="s">
        <v>2249</v>
      </c>
      <c r="C2833" t="s">
        <v>2208</v>
      </c>
      <c r="D2833" t="s">
        <v>2250</v>
      </c>
      <c r="E2833">
        <v>11.0299677143963</v>
      </c>
      <c r="F2833" t="s">
        <v>2200</v>
      </c>
    </row>
    <row r="2834" spans="1:6" hidden="1" x14ac:dyDescent="0.25">
      <c r="A2834">
        <v>2020</v>
      </c>
      <c r="B2834" t="s">
        <v>2249</v>
      </c>
      <c r="C2834" t="s">
        <v>2208</v>
      </c>
      <c r="D2834" t="s">
        <v>2251</v>
      </c>
      <c r="E2834">
        <v>0</v>
      </c>
      <c r="F2834" t="s">
        <v>2200</v>
      </c>
    </row>
    <row r="2835" spans="1:6" hidden="1" x14ac:dyDescent="0.25">
      <c r="A2835">
        <v>2020</v>
      </c>
      <c r="B2835" t="s">
        <v>2249</v>
      </c>
      <c r="C2835" t="s">
        <v>2208</v>
      </c>
      <c r="D2835" t="s">
        <v>2239</v>
      </c>
      <c r="E2835">
        <v>6.2816395374164804</v>
      </c>
      <c r="F2835" t="s">
        <v>2200</v>
      </c>
    </row>
    <row r="2836" spans="1:6" hidden="1" x14ac:dyDescent="0.25">
      <c r="A2836">
        <v>2020</v>
      </c>
      <c r="B2836" t="s">
        <v>2249</v>
      </c>
      <c r="C2836" t="s">
        <v>2208</v>
      </c>
      <c r="D2836" t="s">
        <v>2240</v>
      </c>
      <c r="E2836">
        <v>3.55720744141848</v>
      </c>
      <c r="F2836" t="s">
        <v>2200</v>
      </c>
    </row>
    <row r="2837" spans="1:6" hidden="1" x14ac:dyDescent="0.25">
      <c r="A2837">
        <v>2020</v>
      </c>
      <c r="B2837" t="s">
        <v>2249</v>
      </c>
      <c r="C2837" t="s">
        <v>2208</v>
      </c>
      <c r="D2837" t="s">
        <v>2241</v>
      </c>
      <c r="E2837">
        <v>5.9108126414454603</v>
      </c>
      <c r="F2837" t="s">
        <v>2200</v>
      </c>
    </row>
    <row r="2838" spans="1:6" hidden="1" x14ac:dyDescent="0.25">
      <c r="A2838">
        <v>2020</v>
      </c>
      <c r="B2838" t="s">
        <v>2249</v>
      </c>
      <c r="C2838" t="s">
        <v>2208</v>
      </c>
      <c r="D2838" t="s">
        <v>2242</v>
      </c>
      <c r="E2838" s="184">
        <v>8.4386211192343602E-2</v>
      </c>
      <c r="F2838" t="s">
        <v>2200</v>
      </c>
    </row>
    <row r="2839" spans="1:6" hidden="1" x14ac:dyDescent="0.25">
      <c r="A2839">
        <v>2020</v>
      </c>
      <c r="B2839" t="s">
        <v>2249</v>
      </c>
      <c r="C2839" t="s">
        <v>2208</v>
      </c>
      <c r="D2839" t="s">
        <v>2243</v>
      </c>
      <c r="E2839">
        <v>23.401758120700102</v>
      </c>
      <c r="F2839" t="s">
        <v>2200</v>
      </c>
    </row>
    <row r="2840" spans="1:6" hidden="1" x14ac:dyDescent="0.25">
      <c r="A2840">
        <v>2020</v>
      </c>
      <c r="B2840" t="s">
        <v>2249</v>
      </c>
      <c r="C2840" t="s">
        <v>2208</v>
      </c>
      <c r="D2840" t="s">
        <v>2244</v>
      </c>
      <c r="E2840">
        <v>8.4824999999999999</v>
      </c>
      <c r="F2840" t="s">
        <v>2200</v>
      </c>
    </row>
    <row r="2841" spans="1:6" hidden="1" x14ac:dyDescent="0.25">
      <c r="A2841">
        <v>2020</v>
      </c>
      <c r="B2841" t="s">
        <v>2249</v>
      </c>
      <c r="C2841" t="s">
        <v>2208</v>
      </c>
      <c r="D2841" t="s">
        <v>2245</v>
      </c>
      <c r="E2841">
        <v>5.0943617776669496</v>
      </c>
      <c r="F2841" t="s">
        <v>2200</v>
      </c>
    </row>
    <row r="2842" spans="1:6" hidden="1" x14ac:dyDescent="0.25">
      <c r="A2842">
        <v>2020</v>
      </c>
      <c r="B2842" t="s">
        <v>2249</v>
      </c>
      <c r="C2842" t="s">
        <v>2208</v>
      </c>
      <c r="D2842" t="s">
        <v>2246</v>
      </c>
      <c r="E2842">
        <v>3.53127091236649</v>
      </c>
      <c r="F2842" t="s">
        <v>2200</v>
      </c>
    </row>
    <row r="2843" spans="1:6" hidden="1" x14ac:dyDescent="0.25">
      <c r="A2843">
        <v>2020</v>
      </c>
      <c r="B2843" t="s">
        <v>2249</v>
      </c>
      <c r="C2843" t="s">
        <v>2208</v>
      </c>
      <c r="D2843" t="s">
        <v>2247</v>
      </c>
      <c r="E2843">
        <v>2.5409425942505401</v>
      </c>
      <c r="F2843" t="s">
        <v>2200</v>
      </c>
    </row>
    <row r="2844" spans="1:6" hidden="1" x14ac:dyDescent="0.25">
      <c r="A2844">
        <v>2020</v>
      </c>
      <c r="B2844" t="s">
        <v>2249</v>
      </c>
      <c r="C2844" t="s">
        <v>2208</v>
      </c>
      <c r="D2844" t="s">
        <v>2248</v>
      </c>
      <c r="E2844">
        <v>10.065426817823001</v>
      </c>
      <c r="F2844" t="s">
        <v>2200</v>
      </c>
    </row>
    <row r="2845" spans="1:6" hidden="1" x14ac:dyDescent="0.25">
      <c r="A2845">
        <v>2020</v>
      </c>
      <c r="B2845" t="s">
        <v>2249</v>
      </c>
      <c r="C2845" t="s">
        <v>2209</v>
      </c>
      <c r="D2845" t="s">
        <v>2236</v>
      </c>
      <c r="E2845">
        <v>5.3867108505150201</v>
      </c>
      <c r="F2845" t="s">
        <v>2200</v>
      </c>
    </row>
    <row r="2846" spans="1:6" hidden="1" x14ac:dyDescent="0.25">
      <c r="A2846">
        <v>2020</v>
      </c>
      <c r="B2846" t="s">
        <v>2249</v>
      </c>
      <c r="C2846" t="s">
        <v>2209</v>
      </c>
      <c r="D2846" t="s">
        <v>2237</v>
      </c>
      <c r="E2846">
        <v>14.6994902137531</v>
      </c>
      <c r="F2846" t="s">
        <v>2200</v>
      </c>
    </row>
    <row r="2847" spans="1:6" hidden="1" x14ac:dyDescent="0.25">
      <c r="A2847">
        <v>2020</v>
      </c>
      <c r="B2847" t="s">
        <v>2249</v>
      </c>
      <c r="C2847" t="s">
        <v>2209</v>
      </c>
      <c r="D2847" t="s">
        <v>2238</v>
      </c>
      <c r="E2847">
        <v>5.3552420628327102</v>
      </c>
      <c r="F2847" t="s">
        <v>2200</v>
      </c>
    </row>
    <row r="2848" spans="1:6" hidden="1" x14ac:dyDescent="0.25">
      <c r="A2848">
        <v>2020</v>
      </c>
      <c r="B2848" t="s">
        <v>2249</v>
      </c>
      <c r="C2848" t="s">
        <v>2209</v>
      </c>
      <c r="D2848" t="s">
        <v>2250</v>
      </c>
      <c r="E2848">
        <v>0</v>
      </c>
      <c r="F2848" t="s">
        <v>2200</v>
      </c>
    </row>
    <row r="2849" spans="1:6" hidden="1" x14ac:dyDescent="0.25">
      <c r="A2849">
        <v>2020</v>
      </c>
      <c r="B2849" t="s">
        <v>2249</v>
      </c>
      <c r="C2849" t="s">
        <v>2209</v>
      </c>
      <c r="D2849" t="s">
        <v>2251</v>
      </c>
      <c r="E2849">
        <v>0</v>
      </c>
      <c r="F2849" t="s">
        <v>2200</v>
      </c>
    </row>
    <row r="2850" spans="1:6" hidden="1" x14ac:dyDescent="0.25">
      <c r="A2850">
        <v>2020</v>
      </c>
      <c r="B2850" t="s">
        <v>2249</v>
      </c>
      <c r="C2850" t="s">
        <v>2209</v>
      </c>
      <c r="D2850" t="s">
        <v>2239</v>
      </c>
      <c r="E2850">
        <v>5.1922857857920697</v>
      </c>
      <c r="F2850" t="s">
        <v>2200</v>
      </c>
    </row>
    <row r="2851" spans="1:6" hidden="1" x14ac:dyDescent="0.25">
      <c r="A2851">
        <v>2020</v>
      </c>
      <c r="B2851" t="s">
        <v>2249</v>
      </c>
      <c r="C2851" t="s">
        <v>2209</v>
      </c>
      <c r="D2851" t="s">
        <v>2240</v>
      </c>
      <c r="E2851">
        <v>3.1680028593767799</v>
      </c>
      <c r="F2851" t="s">
        <v>2200</v>
      </c>
    </row>
    <row r="2852" spans="1:6" hidden="1" x14ac:dyDescent="0.25">
      <c r="A2852">
        <v>2020</v>
      </c>
      <c r="B2852" t="s">
        <v>2249</v>
      </c>
      <c r="C2852" t="s">
        <v>2209</v>
      </c>
      <c r="D2852" t="s">
        <v>2241</v>
      </c>
      <c r="E2852">
        <v>7.0015888648158198</v>
      </c>
      <c r="F2852" t="s">
        <v>2200</v>
      </c>
    </row>
    <row r="2853" spans="1:6" hidden="1" x14ac:dyDescent="0.25">
      <c r="A2853">
        <v>2020</v>
      </c>
      <c r="B2853" t="s">
        <v>2249</v>
      </c>
      <c r="C2853" t="s">
        <v>2209</v>
      </c>
      <c r="D2853" t="s">
        <v>2242</v>
      </c>
      <c r="E2853" s="184">
        <v>4.5688454260772197E-3</v>
      </c>
      <c r="F2853" t="s">
        <v>2200</v>
      </c>
    </row>
    <row r="2854" spans="1:6" hidden="1" x14ac:dyDescent="0.25">
      <c r="A2854">
        <v>2020</v>
      </c>
      <c r="B2854" t="s">
        <v>2249</v>
      </c>
      <c r="C2854" t="s">
        <v>2209</v>
      </c>
      <c r="D2854" t="s">
        <v>2243</v>
      </c>
      <c r="E2854">
        <v>23.977048773401101</v>
      </c>
      <c r="F2854" t="s">
        <v>2200</v>
      </c>
    </row>
    <row r="2855" spans="1:6" hidden="1" x14ac:dyDescent="0.25">
      <c r="A2855">
        <v>2020</v>
      </c>
      <c r="B2855" t="s">
        <v>2249</v>
      </c>
      <c r="C2855" t="s">
        <v>2209</v>
      </c>
      <c r="D2855" t="s">
        <v>2244</v>
      </c>
      <c r="E2855">
        <v>8.4824999999999999</v>
      </c>
      <c r="F2855" t="s">
        <v>2200</v>
      </c>
    </row>
    <row r="2856" spans="1:6" hidden="1" x14ac:dyDescent="0.25">
      <c r="A2856">
        <v>2020</v>
      </c>
      <c r="B2856" t="s">
        <v>2249</v>
      </c>
      <c r="C2856" t="s">
        <v>2209</v>
      </c>
      <c r="D2856" t="s">
        <v>2245</v>
      </c>
      <c r="E2856">
        <v>4.3470336011238198</v>
      </c>
      <c r="F2856" t="s">
        <v>2200</v>
      </c>
    </row>
    <row r="2857" spans="1:6" hidden="1" x14ac:dyDescent="0.25">
      <c r="A2857">
        <v>2020</v>
      </c>
      <c r="B2857" t="s">
        <v>2249</v>
      </c>
      <c r="C2857" t="s">
        <v>2209</v>
      </c>
      <c r="D2857" t="s">
        <v>2246</v>
      </c>
      <c r="E2857">
        <v>3.03538786524379</v>
      </c>
      <c r="F2857" t="s">
        <v>2200</v>
      </c>
    </row>
    <row r="2858" spans="1:6" hidden="1" x14ac:dyDescent="0.25">
      <c r="A2858">
        <v>2020</v>
      </c>
      <c r="B2858" t="s">
        <v>2249</v>
      </c>
      <c r="C2858" t="s">
        <v>2209</v>
      </c>
      <c r="D2858" t="s">
        <v>2247</v>
      </c>
      <c r="E2858">
        <v>2.5174883749010202</v>
      </c>
      <c r="F2858" t="s">
        <v>2200</v>
      </c>
    </row>
    <row r="2859" spans="1:6" hidden="1" x14ac:dyDescent="0.25">
      <c r="A2859">
        <v>2020</v>
      </c>
      <c r="B2859" t="s">
        <v>2249</v>
      </c>
      <c r="C2859" t="s">
        <v>2209</v>
      </c>
      <c r="D2859" t="s">
        <v>2248</v>
      </c>
      <c r="E2859">
        <v>8.4117604359880396</v>
      </c>
      <c r="F2859" t="s">
        <v>2200</v>
      </c>
    </row>
    <row r="2860" spans="1:6" hidden="1" x14ac:dyDescent="0.25">
      <c r="A2860">
        <v>2020</v>
      </c>
      <c r="B2860" t="s">
        <v>2249</v>
      </c>
      <c r="C2860" t="s">
        <v>2210</v>
      </c>
      <c r="D2860" t="s">
        <v>2236</v>
      </c>
      <c r="E2860">
        <v>3.1691217550255599</v>
      </c>
      <c r="F2860" t="s">
        <v>2200</v>
      </c>
    </row>
    <row r="2861" spans="1:6" hidden="1" x14ac:dyDescent="0.25">
      <c r="A2861">
        <v>2020</v>
      </c>
      <c r="B2861" t="s">
        <v>2249</v>
      </c>
      <c r="C2861" t="s">
        <v>2210</v>
      </c>
      <c r="D2861" t="s">
        <v>2237</v>
      </c>
      <c r="E2861">
        <v>12.0514970056336</v>
      </c>
      <c r="F2861" t="s">
        <v>2200</v>
      </c>
    </row>
    <row r="2862" spans="1:6" hidden="1" x14ac:dyDescent="0.25">
      <c r="A2862">
        <v>2020</v>
      </c>
      <c r="B2862" t="s">
        <v>2249</v>
      </c>
      <c r="C2862" t="s">
        <v>2210</v>
      </c>
      <c r="D2862" t="s">
        <v>2238</v>
      </c>
      <c r="E2862">
        <v>6.8761190222101796</v>
      </c>
      <c r="F2862" t="s">
        <v>2200</v>
      </c>
    </row>
    <row r="2863" spans="1:6" hidden="1" x14ac:dyDescent="0.25">
      <c r="A2863">
        <v>2020</v>
      </c>
      <c r="B2863" t="s">
        <v>2249</v>
      </c>
      <c r="C2863" t="s">
        <v>2210</v>
      </c>
      <c r="D2863" t="s">
        <v>2250</v>
      </c>
      <c r="E2863">
        <v>7.8859116391676896</v>
      </c>
      <c r="F2863" t="s">
        <v>2200</v>
      </c>
    </row>
    <row r="2864" spans="1:6" hidden="1" x14ac:dyDescent="0.25">
      <c r="A2864">
        <v>2020</v>
      </c>
      <c r="B2864" t="s">
        <v>2249</v>
      </c>
      <c r="C2864" t="s">
        <v>2210</v>
      </c>
      <c r="D2864" t="s">
        <v>2251</v>
      </c>
      <c r="E2864">
        <v>0</v>
      </c>
      <c r="F2864" t="s">
        <v>2200</v>
      </c>
    </row>
    <row r="2865" spans="1:6" hidden="1" x14ac:dyDescent="0.25">
      <c r="A2865">
        <v>2020</v>
      </c>
      <c r="B2865" t="s">
        <v>2249</v>
      </c>
      <c r="C2865" t="s">
        <v>2210</v>
      </c>
      <c r="D2865" t="s">
        <v>2239</v>
      </c>
      <c r="E2865">
        <v>3.3361916946185302</v>
      </c>
      <c r="F2865" t="s">
        <v>2200</v>
      </c>
    </row>
    <row r="2866" spans="1:6" hidden="1" x14ac:dyDescent="0.25">
      <c r="A2866">
        <v>2020</v>
      </c>
      <c r="B2866" t="s">
        <v>2249</v>
      </c>
      <c r="C2866" t="s">
        <v>2210</v>
      </c>
      <c r="D2866" t="s">
        <v>2240</v>
      </c>
      <c r="E2866">
        <v>3.1074027952523902</v>
      </c>
      <c r="F2866" t="s">
        <v>2200</v>
      </c>
    </row>
    <row r="2867" spans="1:6" hidden="1" x14ac:dyDescent="0.25">
      <c r="A2867">
        <v>2020</v>
      </c>
      <c r="B2867" t="s">
        <v>2249</v>
      </c>
      <c r="C2867" t="s">
        <v>2210</v>
      </c>
      <c r="D2867" t="s">
        <v>2241</v>
      </c>
      <c r="E2867">
        <v>3.80034061107383</v>
      </c>
      <c r="F2867" t="s">
        <v>2200</v>
      </c>
    </row>
    <row r="2868" spans="1:6" hidden="1" x14ac:dyDescent="0.25">
      <c r="A2868">
        <v>2020</v>
      </c>
      <c r="B2868" t="s">
        <v>2249</v>
      </c>
      <c r="C2868" t="s">
        <v>2210</v>
      </c>
      <c r="D2868" t="s">
        <v>2242</v>
      </c>
      <c r="E2868" s="184">
        <v>6.3375317272285001E-3</v>
      </c>
      <c r="F2868" t="s">
        <v>2200</v>
      </c>
    </row>
    <row r="2869" spans="1:6" hidden="1" x14ac:dyDescent="0.25">
      <c r="A2869">
        <v>2020</v>
      </c>
      <c r="B2869" t="s">
        <v>2249</v>
      </c>
      <c r="C2869" t="s">
        <v>2210</v>
      </c>
      <c r="D2869" t="s">
        <v>2243</v>
      </c>
      <c r="E2869">
        <v>23.205857496640402</v>
      </c>
      <c r="F2869" t="s">
        <v>2200</v>
      </c>
    </row>
    <row r="2870" spans="1:6" hidden="1" x14ac:dyDescent="0.25">
      <c r="A2870">
        <v>2020</v>
      </c>
      <c r="B2870" t="s">
        <v>2249</v>
      </c>
      <c r="C2870" t="s">
        <v>2210</v>
      </c>
      <c r="D2870" t="s">
        <v>2244</v>
      </c>
      <c r="E2870">
        <v>8.4824999999999999</v>
      </c>
      <c r="F2870" t="s">
        <v>2200</v>
      </c>
    </row>
    <row r="2871" spans="1:6" hidden="1" x14ac:dyDescent="0.25">
      <c r="A2871">
        <v>2020</v>
      </c>
      <c r="B2871" t="s">
        <v>2249</v>
      </c>
      <c r="C2871" t="s">
        <v>2210</v>
      </c>
      <c r="D2871" t="s">
        <v>2245</v>
      </c>
      <c r="E2871">
        <v>4.3733632497320896</v>
      </c>
      <c r="F2871" t="s">
        <v>2200</v>
      </c>
    </row>
    <row r="2872" spans="1:6" hidden="1" x14ac:dyDescent="0.25">
      <c r="A2872">
        <v>2020</v>
      </c>
      <c r="B2872" t="s">
        <v>2249</v>
      </c>
      <c r="C2872" t="s">
        <v>2210</v>
      </c>
      <c r="D2872" t="s">
        <v>2246</v>
      </c>
      <c r="E2872">
        <v>2.1387014596721099</v>
      </c>
      <c r="F2872" t="s">
        <v>2200</v>
      </c>
    </row>
    <row r="2873" spans="1:6" hidden="1" x14ac:dyDescent="0.25">
      <c r="A2873">
        <v>2020</v>
      </c>
      <c r="B2873" t="s">
        <v>2249</v>
      </c>
      <c r="C2873" t="s">
        <v>2210</v>
      </c>
      <c r="D2873" t="s">
        <v>2247</v>
      </c>
      <c r="E2873">
        <v>1.9583399392654699</v>
      </c>
      <c r="F2873" t="s">
        <v>2200</v>
      </c>
    </row>
    <row r="2874" spans="1:6" hidden="1" x14ac:dyDescent="0.25">
      <c r="A2874">
        <v>2020</v>
      </c>
      <c r="B2874" t="s">
        <v>2249</v>
      </c>
      <c r="C2874" t="s">
        <v>2210</v>
      </c>
      <c r="D2874" t="s">
        <v>2248</v>
      </c>
      <c r="E2874">
        <v>4.31396274219132</v>
      </c>
      <c r="F2874" t="s">
        <v>2200</v>
      </c>
    </row>
    <row r="2875" spans="1:6" hidden="1" x14ac:dyDescent="0.25">
      <c r="A2875">
        <v>2020</v>
      </c>
      <c r="B2875" t="s">
        <v>2249</v>
      </c>
      <c r="C2875" t="s">
        <v>2211</v>
      </c>
      <c r="D2875" t="s">
        <v>2236</v>
      </c>
      <c r="E2875">
        <v>5.8575740701115899</v>
      </c>
      <c r="F2875" t="s">
        <v>2200</v>
      </c>
    </row>
    <row r="2876" spans="1:6" hidden="1" x14ac:dyDescent="0.25">
      <c r="A2876">
        <v>2020</v>
      </c>
      <c r="B2876" t="s">
        <v>2249</v>
      </c>
      <c r="C2876" t="s">
        <v>2211</v>
      </c>
      <c r="D2876" t="s">
        <v>2237</v>
      </c>
      <c r="E2876">
        <v>20.038380076343799</v>
      </c>
      <c r="F2876" t="s">
        <v>2200</v>
      </c>
    </row>
    <row r="2877" spans="1:6" hidden="1" x14ac:dyDescent="0.25">
      <c r="A2877">
        <v>2020</v>
      </c>
      <c r="B2877" t="s">
        <v>2249</v>
      </c>
      <c r="C2877" t="s">
        <v>2211</v>
      </c>
      <c r="D2877" t="s">
        <v>2238</v>
      </c>
      <c r="E2877">
        <v>3.7411565409013301</v>
      </c>
      <c r="F2877" t="s">
        <v>2200</v>
      </c>
    </row>
    <row r="2878" spans="1:6" hidden="1" x14ac:dyDescent="0.25">
      <c r="A2878">
        <v>2020</v>
      </c>
      <c r="B2878" t="s">
        <v>2249</v>
      </c>
      <c r="C2878" t="s">
        <v>2211</v>
      </c>
      <c r="D2878" t="s">
        <v>2250</v>
      </c>
      <c r="E2878">
        <v>0</v>
      </c>
      <c r="F2878" t="s">
        <v>2200</v>
      </c>
    </row>
    <row r="2879" spans="1:6" hidden="1" x14ac:dyDescent="0.25">
      <c r="A2879">
        <v>2020</v>
      </c>
      <c r="B2879" t="s">
        <v>2249</v>
      </c>
      <c r="C2879" t="s">
        <v>2211</v>
      </c>
      <c r="D2879" t="s">
        <v>2251</v>
      </c>
      <c r="E2879">
        <v>16.991111424397499</v>
      </c>
      <c r="F2879" t="s">
        <v>2200</v>
      </c>
    </row>
    <row r="2880" spans="1:6" hidden="1" x14ac:dyDescent="0.25">
      <c r="A2880">
        <v>2020</v>
      </c>
      <c r="B2880" t="s">
        <v>2249</v>
      </c>
      <c r="C2880" t="s">
        <v>2211</v>
      </c>
      <c r="D2880" t="s">
        <v>2239</v>
      </c>
      <c r="E2880">
        <v>5.5935402535083796</v>
      </c>
      <c r="F2880" t="s">
        <v>2200</v>
      </c>
    </row>
    <row r="2881" spans="1:6" hidden="1" x14ac:dyDescent="0.25">
      <c r="A2881">
        <v>2020</v>
      </c>
      <c r="B2881" t="s">
        <v>2249</v>
      </c>
      <c r="C2881" t="s">
        <v>2211</v>
      </c>
      <c r="D2881" t="s">
        <v>2240</v>
      </c>
      <c r="E2881">
        <v>3.2855531825773201</v>
      </c>
      <c r="F2881" t="s">
        <v>2200</v>
      </c>
    </row>
    <row r="2882" spans="1:6" hidden="1" x14ac:dyDescent="0.25">
      <c r="A2882">
        <v>2020</v>
      </c>
      <c r="B2882" t="s">
        <v>2249</v>
      </c>
      <c r="C2882" t="s">
        <v>2211</v>
      </c>
      <c r="D2882" t="s">
        <v>2241</v>
      </c>
      <c r="E2882">
        <v>4.2871636815569296</v>
      </c>
      <c r="F2882" t="s">
        <v>2200</v>
      </c>
    </row>
    <row r="2883" spans="1:6" hidden="1" x14ac:dyDescent="0.25">
      <c r="A2883">
        <v>2020</v>
      </c>
      <c r="B2883" t="s">
        <v>2249</v>
      </c>
      <c r="C2883" t="s">
        <v>2211</v>
      </c>
      <c r="D2883" t="s">
        <v>2242</v>
      </c>
      <c r="E2883">
        <v>0.106125203555838</v>
      </c>
      <c r="F2883" t="s">
        <v>2200</v>
      </c>
    </row>
    <row r="2884" spans="1:6" hidden="1" x14ac:dyDescent="0.25">
      <c r="A2884">
        <v>2020</v>
      </c>
      <c r="B2884" t="s">
        <v>2249</v>
      </c>
      <c r="C2884" t="s">
        <v>2211</v>
      </c>
      <c r="D2884" t="s">
        <v>2243</v>
      </c>
      <c r="E2884">
        <v>23.173512174596901</v>
      </c>
      <c r="F2884" t="s">
        <v>2200</v>
      </c>
    </row>
    <row r="2885" spans="1:6" hidden="1" x14ac:dyDescent="0.25">
      <c r="A2885">
        <v>2020</v>
      </c>
      <c r="B2885" t="s">
        <v>2249</v>
      </c>
      <c r="C2885" t="s">
        <v>2211</v>
      </c>
      <c r="D2885" t="s">
        <v>2244</v>
      </c>
      <c r="E2885">
        <v>0</v>
      </c>
      <c r="F2885" t="s">
        <v>2200</v>
      </c>
    </row>
    <row r="2886" spans="1:6" hidden="1" x14ac:dyDescent="0.25">
      <c r="A2886">
        <v>2020</v>
      </c>
      <c r="B2886" t="s">
        <v>2249</v>
      </c>
      <c r="C2886" t="s">
        <v>2211</v>
      </c>
      <c r="D2886" t="s">
        <v>2245</v>
      </c>
      <c r="E2886">
        <v>4.6589010169996703</v>
      </c>
      <c r="F2886" t="s">
        <v>2200</v>
      </c>
    </row>
    <row r="2887" spans="1:6" hidden="1" x14ac:dyDescent="0.25">
      <c r="A2887">
        <v>2020</v>
      </c>
      <c r="B2887" t="s">
        <v>2249</v>
      </c>
      <c r="C2887" t="s">
        <v>2211</v>
      </c>
      <c r="D2887" t="s">
        <v>2246</v>
      </c>
      <c r="E2887">
        <v>2.8135429157334602</v>
      </c>
      <c r="F2887" t="s">
        <v>2200</v>
      </c>
    </row>
    <row r="2888" spans="1:6" hidden="1" x14ac:dyDescent="0.25">
      <c r="A2888">
        <v>2020</v>
      </c>
      <c r="B2888" t="s">
        <v>2249</v>
      </c>
      <c r="C2888" t="s">
        <v>2211</v>
      </c>
      <c r="D2888" t="s">
        <v>2247</v>
      </c>
      <c r="E2888">
        <v>2.1817799904045998</v>
      </c>
      <c r="F2888" t="s">
        <v>2200</v>
      </c>
    </row>
    <row r="2889" spans="1:6" hidden="1" x14ac:dyDescent="0.25">
      <c r="A2889">
        <v>2020</v>
      </c>
      <c r="B2889" t="s">
        <v>2249</v>
      </c>
      <c r="C2889" t="s">
        <v>2211</v>
      </c>
      <c r="D2889" t="s">
        <v>2248</v>
      </c>
      <c r="E2889">
        <v>9.7805225041398405</v>
      </c>
      <c r="F2889" t="s">
        <v>2200</v>
      </c>
    </row>
    <row r="2890" spans="1:6" hidden="1" x14ac:dyDescent="0.25">
      <c r="A2890">
        <v>2020</v>
      </c>
      <c r="B2890" t="s">
        <v>2249</v>
      </c>
      <c r="C2890" t="s">
        <v>2212</v>
      </c>
      <c r="D2890" t="s">
        <v>2236</v>
      </c>
      <c r="E2890">
        <v>4.9864145597333298</v>
      </c>
      <c r="F2890" t="s">
        <v>2200</v>
      </c>
    </row>
    <row r="2891" spans="1:6" hidden="1" x14ac:dyDescent="0.25">
      <c r="A2891">
        <v>2020</v>
      </c>
      <c r="B2891" t="s">
        <v>2249</v>
      </c>
      <c r="C2891" t="s">
        <v>2212</v>
      </c>
      <c r="D2891" t="s">
        <v>2237</v>
      </c>
      <c r="E2891">
        <v>15.3209554102623</v>
      </c>
      <c r="F2891" t="s">
        <v>2200</v>
      </c>
    </row>
    <row r="2892" spans="1:6" hidden="1" x14ac:dyDescent="0.25">
      <c r="A2892">
        <v>2020</v>
      </c>
      <c r="B2892" t="s">
        <v>2249</v>
      </c>
      <c r="C2892" t="s">
        <v>2212</v>
      </c>
      <c r="D2892" t="s">
        <v>2238</v>
      </c>
      <c r="E2892">
        <v>3.75550736565306</v>
      </c>
      <c r="F2892" t="s">
        <v>2200</v>
      </c>
    </row>
    <row r="2893" spans="1:6" hidden="1" x14ac:dyDescent="0.25">
      <c r="A2893">
        <v>2020</v>
      </c>
      <c r="B2893" t="s">
        <v>2249</v>
      </c>
      <c r="C2893" t="s">
        <v>2212</v>
      </c>
      <c r="D2893" t="s">
        <v>2250</v>
      </c>
      <c r="E2893">
        <v>0</v>
      </c>
      <c r="F2893" t="s">
        <v>2200</v>
      </c>
    </row>
    <row r="2894" spans="1:6" hidden="1" x14ac:dyDescent="0.25">
      <c r="A2894">
        <v>2020</v>
      </c>
      <c r="B2894" t="s">
        <v>2249</v>
      </c>
      <c r="C2894" t="s">
        <v>2212</v>
      </c>
      <c r="D2894" t="s">
        <v>2251</v>
      </c>
      <c r="E2894">
        <v>17.1006810606494</v>
      </c>
      <c r="F2894" t="s">
        <v>2200</v>
      </c>
    </row>
    <row r="2895" spans="1:6" hidden="1" x14ac:dyDescent="0.25">
      <c r="A2895">
        <v>2020</v>
      </c>
      <c r="B2895" t="s">
        <v>2249</v>
      </c>
      <c r="C2895" t="s">
        <v>2212</v>
      </c>
      <c r="D2895" t="s">
        <v>2239</v>
      </c>
      <c r="E2895">
        <v>6.5274035207136603</v>
      </c>
      <c r="F2895" t="s">
        <v>2200</v>
      </c>
    </row>
    <row r="2896" spans="1:6" hidden="1" x14ac:dyDescent="0.25">
      <c r="A2896">
        <v>2020</v>
      </c>
      <c r="B2896" t="s">
        <v>2249</v>
      </c>
      <c r="C2896" t="s">
        <v>2212</v>
      </c>
      <c r="D2896" t="s">
        <v>2240</v>
      </c>
      <c r="E2896">
        <v>3.6973191484081598</v>
      </c>
      <c r="F2896" t="s">
        <v>2200</v>
      </c>
    </row>
    <row r="2897" spans="1:6" hidden="1" x14ac:dyDescent="0.25">
      <c r="A2897">
        <v>2020</v>
      </c>
      <c r="B2897" t="s">
        <v>2249</v>
      </c>
      <c r="C2897" t="s">
        <v>2212</v>
      </c>
      <c r="D2897" t="s">
        <v>2241</v>
      </c>
      <c r="E2897">
        <v>4.6240149263943504</v>
      </c>
      <c r="F2897" t="s">
        <v>2200</v>
      </c>
    </row>
    <row r="2898" spans="1:6" hidden="1" x14ac:dyDescent="0.25">
      <c r="A2898">
        <v>2020</v>
      </c>
      <c r="B2898" t="s">
        <v>2249</v>
      </c>
      <c r="C2898" t="s">
        <v>2212</v>
      </c>
      <c r="D2898" t="s">
        <v>2242</v>
      </c>
      <c r="E2898" s="184">
        <v>2.6404200617494101E-4</v>
      </c>
      <c r="F2898" t="s">
        <v>2200</v>
      </c>
    </row>
    <row r="2899" spans="1:6" hidden="1" x14ac:dyDescent="0.25">
      <c r="A2899">
        <v>2020</v>
      </c>
      <c r="B2899" t="s">
        <v>2249</v>
      </c>
      <c r="C2899" t="s">
        <v>2212</v>
      </c>
      <c r="D2899" t="s">
        <v>2243</v>
      </c>
      <c r="E2899">
        <v>23.2779086294032</v>
      </c>
      <c r="F2899" t="s">
        <v>2200</v>
      </c>
    </row>
    <row r="2900" spans="1:6" hidden="1" x14ac:dyDescent="0.25">
      <c r="A2900">
        <v>2020</v>
      </c>
      <c r="B2900" t="s">
        <v>2249</v>
      </c>
      <c r="C2900" t="s">
        <v>2212</v>
      </c>
      <c r="D2900" t="s">
        <v>2244</v>
      </c>
      <c r="E2900">
        <v>8.4824999999999999</v>
      </c>
      <c r="F2900" t="s">
        <v>2200</v>
      </c>
    </row>
    <row r="2901" spans="1:6" hidden="1" x14ac:dyDescent="0.25">
      <c r="A2901">
        <v>2020</v>
      </c>
      <c r="B2901" t="s">
        <v>2249</v>
      </c>
      <c r="C2901" t="s">
        <v>2212</v>
      </c>
      <c r="D2901" t="s">
        <v>2245</v>
      </c>
      <c r="E2901">
        <v>5.3484035967370804</v>
      </c>
      <c r="F2901" t="s">
        <v>2200</v>
      </c>
    </row>
    <row r="2902" spans="1:6" hidden="1" x14ac:dyDescent="0.25">
      <c r="A2902">
        <v>2020</v>
      </c>
      <c r="B2902" t="s">
        <v>2249</v>
      </c>
      <c r="C2902" t="s">
        <v>2212</v>
      </c>
      <c r="D2902" t="s">
        <v>2246</v>
      </c>
      <c r="E2902">
        <v>3.0652009783408798</v>
      </c>
      <c r="F2902" t="s">
        <v>2200</v>
      </c>
    </row>
    <row r="2903" spans="1:6" hidden="1" x14ac:dyDescent="0.25">
      <c r="A2903">
        <v>2020</v>
      </c>
      <c r="B2903" t="s">
        <v>2249</v>
      </c>
      <c r="C2903" t="s">
        <v>2212</v>
      </c>
      <c r="D2903" t="s">
        <v>2247</v>
      </c>
      <c r="E2903">
        <v>2.7109867260468801</v>
      </c>
      <c r="F2903" t="s">
        <v>2200</v>
      </c>
    </row>
    <row r="2904" spans="1:6" hidden="1" x14ac:dyDescent="0.25">
      <c r="A2904">
        <v>2020</v>
      </c>
      <c r="B2904" t="s">
        <v>2249</v>
      </c>
      <c r="C2904" t="s">
        <v>2212</v>
      </c>
      <c r="D2904" t="s">
        <v>2248</v>
      </c>
      <c r="E2904">
        <v>11.253113506901</v>
      </c>
      <c r="F2904" t="s">
        <v>2200</v>
      </c>
    </row>
    <row r="2905" spans="1:6" hidden="1" x14ac:dyDescent="0.25">
      <c r="A2905">
        <v>2020</v>
      </c>
      <c r="B2905" t="s">
        <v>2249</v>
      </c>
      <c r="C2905" t="s">
        <v>2213</v>
      </c>
      <c r="D2905" t="s">
        <v>2236</v>
      </c>
      <c r="E2905">
        <v>5.5730758706452699</v>
      </c>
      <c r="F2905" t="s">
        <v>2200</v>
      </c>
    </row>
    <row r="2906" spans="1:6" hidden="1" x14ac:dyDescent="0.25">
      <c r="A2906">
        <v>2020</v>
      </c>
      <c r="B2906" t="s">
        <v>2249</v>
      </c>
      <c r="C2906" t="s">
        <v>2213</v>
      </c>
      <c r="D2906" t="s">
        <v>2237</v>
      </c>
      <c r="E2906">
        <v>13.6894222250427</v>
      </c>
      <c r="F2906" t="s">
        <v>2200</v>
      </c>
    </row>
    <row r="2907" spans="1:6" hidden="1" x14ac:dyDescent="0.25">
      <c r="A2907">
        <v>2020</v>
      </c>
      <c r="B2907" t="s">
        <v>2249</v>
      </c>
      <c r="C2907" t="s">
        <v>2213</v>
      </c>
      <c r="D2907" t="s">
        <v>2238</v>
      </c>
      <c r="E2907">
        <v>3.8055725687014701</v>
      </c>
      <c r="F2907" t="s">
        <v>2200</v>
      </c>
    </row>
    <row r="2908" spans="1:6" hidden="1" x14ac:dyDescent="0.25">
      <c r="A2908">
        <v>2020</v>
      </c>
      <c r="B2908" t="s">
        <v>2249</v>
      </c>
      <c r="C2908" t="s">
        <v>2213</v>
      </c>
      <c r="D2908" t="s">
        <v>2250</v>
      </c>
      <c r="E2908">
        <v>13.3828452679516</v>
      </c>
      <c r="F2908" t="s">
        <v>2200</v>
      </c>
    </row>
    <row r="2909" spans="1:6" hidden="1" x14ac:dyDescent="0.25">
      <c r="A2909">
        <v>2020</v>
      </c>
      <c r="B2909" t="s">
        <v>2249</v>
      </c>
      <c r="C2909" t="s">
        <v>2213</v>
      </c>
      <c r="D2909" t="s">
        <v>2251</v>
      </c>
      <c r="E2909">
        <v>0</v>
      </c>
      <c r="F2909" t="s">
        <v>2200</v>
      </c>
    </row>
    <row r="2910" spans="1:6" hidden="1" x14ac:dyDescent="0.25">
      <c r="A2910">
        <v>2020</v>
      </c>
      <c r="B2910" t="s">
        <v>2249</v>
      </c>
      <c r="C2910" t="s">
        <v>2213</v>
      </c>
      <c r="D2910" t="s">
        <v>2239</v>
      </c>
      <c r="E2910">
        <v>7.1822283659477701</v>
      </c>
      <c r="F2910" t="s">
        <v>2200</v>
      </c>
    </row>
    <row r="2911" spans="1:6" hidden="1" x14ac:dyDescent="0.25">
      <c r="A2911">
        <v>2020</v>
      </c>
      <c r="B2911" t="s">
        <v>2249</v>
      </c>
      <c r="C2911" t="s">
        <v>2213</v>
      </c>
      <c r="D2911" t="s">
        <v>2240</v>
      </c>
      <c r="E2911">
        <v>3.9905646846859302</v>
      </c>
      <c r="F2911" t="s">
        <v>2200</v>
      </c>
    </row>
    <row r="2912" spans="1:6" hidden="1" x14ac:dyDescent="0.25">
      <c r="A2912">
        <v>2020</v>
      </c>
      <c r="B2912" t="s">
        <v>2249</v>
      </c>
      <c r="C2912" t="s">
        <v>2213</v>
      </c>
      <c r="D2912" t="s">
        <v>2241</v>
      </c>
      <c r="E2912">
        <v>6.2283684840410602</v>
      </c>
      <c r="F2912" t="s">
        <v>2200</v>
      </c>
    </row>
    <row r="2913" spans="1:6" hidden="1" x14ac:dyDescent="0.25">
      <c r="A2913">
        <v>2020</v>
      </c>
      <c r="B2913" t="s">
        <v>2249</v>
      </c>
      <c r="C2913" t="s">
        <v>2213</v>
      </c>
      <c r="D2913" t="s">
        <v>2242</v>
      </c>
      <c r="E2913">
        <v>6.4445053548415995E-2</v>
      </c>
      <c r="F2913" t="s">
        <v>2200</v>
      </c>
    </row>
    <row r="2914" spans="1:6" hidden="1" x14ac:dyDescent="0.25">
      <c r="A2914">
        <v>2020</v>
      </c>
      <c r="B2914" t="s">
        <v>2249</v>
      </c>
      <c r="C2914" t="s">
        <v>2213</v>
      </c>
      <c r="D2914" t="s">
        <v>2243</v>
      </c>
      <c r="E2914">
        <v>24.211538747606699</v>
      </c>
      <c r="F2914" t="s">
        <v>2200</v>
      </c>
    </row>
    <row r="2915" spans="1:6" hidden="1" x14ac:dyDescent="0.25">
      <c r="A2915">
        <v>2020</v>
      </c>
      <c r="B2915" t="s">
        <v>2249</v>
      </c>
      <c r="C2915" t="s">
        <v>2213</v>
      </c>
      <c r="D2915" t="s">
        <v>2244</v>
      </c>
      <c r="E2915">
        <v>8.4824999999999999</v>
      </c>
      <c r="F2915" t="s">
        <v>2200</v>
      </c>
    </row>
    <row r="2916" spans="1:6" hidden="1" x14ac:dyDescent="0.25">
      <c r="A2916">
        <v>2020</v>
      </c>
      <c r="B2916" t="s">
        <v>2249</v>
      </c>
      <c r="C2916" t="s">
        <v>2213</v>
      </c>
      <c r="D2916" t="s">
        <v>2245</v>
      </c>
      <c r="E2916">
        <v>5.8198824454585401</v>
      </c>
      <c r="F2916" t="s">
        <v>2200</v>
      </c>
    </row>
    <row r="2917" spans="1:6" hidden="1" x14ac:dyDescent="0.25">
      <c r="A2917">
        <v>2020</v>
      </c>
      <c r="B2917" t="s">
        <v>2249</v>
      </c>
      <c r="C2917" t="s">
        <v>2213</v>
      </c>
      <c r="D2917" t="s">
        <v>2246</v>
      </c>
      <c r="E2917">
        <v>2.60940838958523</v>
      </c>
      <c r="F2917" t="s">
        <v>2200</v>
      </c>
    </row>
    <row r="2918" spans="1:6" hidden="1" x14ac:dyDescent="0.25">
      <c r="A2918">
        <v>2020</v>
      </c>
      <c r="B2918" t="s">
        <v>2249</v>
      </c>
      <c r="C2918" t="s">
        <v>2213</v>
      </c>
      <c r="D2918" t="s">
        <v>2247</v>
      </c>
      <c r="E2918">
        <v>2.0229552457833901</v>
      </c>
      <c r="F2918" t="s">
        <v>2200</v>
      </c>
    </row>
    <row r="2919" spans="1:6" hidden="1" x14ac:dyDescent="0.25">
      <c r="A2919">
        <v>2020</v>
      </c>
      <c r="B2919" t="s">
        <v>2249</v>
      </c>
      <c r="C2919" t="s">
        <v>2213</v>
      </c>
      <c r="D2919" t="s">
        <v>2248</v>
      </c>
      <c r="E2919">
        <v>12.247543551850701</v>
      </c>
      <c r="F2919" t="s">
        <v>2200</v>
      </c>
    </row>
    <row r="2920" spans="1:6" hidden="1" x14ac:dyDescent="0.25">
      <c r="A2920">
        <v>2020</v>
      </c>
      <c r="B2920" t="s">
        <v>2249</v>
      </c>
      <c r="C2920" t="s">
        <v>2214</v>
      </c>
      <c r="D2920" t="s">
        <v>2236</v>
      </c>
      <c r="E2920">
        <v>3.1683424491407899</v>
      </c>
      <c r="F2920" t="s">
        <v>2200</v>
      </c>
    </row>
    <row r="2921" spans="1:6" hidden="1" x14ac:dyDescent="0.25">
      <c r="A2921">
        <v>2020</v>
      </c>
      <c r="B2921" t="s">
        <v>2249</v>
      </c>
      <c r="C2921" t="s">
        <v>2214</v>
      </c>
      <c r="D2921" t="s">
        <v>2237</v>
      </c>
      <c r="E2921">
        <v>14.7438394220764</v>
      </c>
      <c r="F2921" t="s">
        <v>2200</v>
      </c>
    </row>
    <row r="2922" spans="1:6" hidden="1" x14ac:dyDescent="0.25">
      <c r="A2922">
        <v>2020</v>
      </c>
      <c r="B2922" t="s">
        <v>2249</v>
      </c>
      <c r="C2922" t="s">
        <v>2214</v>
      </c>
      <c r="D2922" t="s">
        <v>2238</v>
      </c>
      <c r="E2922">
        <v>3.78554854915085</v>
      </c>
      <c r="F2922" t="s">
        <v>2200</v>
      </c>
    </row>
    <row r="2923" spans="1:6" hidden="1" x14ac:dyDescent="0.25">
      <c r="A2923">
        <v>2020</v>
      </c>
      <c r="B2923" t="s">
        <v>2249</v>
      </c>
      <c r="C2923" t="s">
        <v>2214</v>
      </c>
      <c r="D2923" t="s">
        <v>2250</v>
      </c>
      <c r="E2923">
        <v>9.9455897510841602</v>
      </c>
      <c r="F2923" t="s">
        <v>2200</v>
      </c>
    </row>
    <row r="2924" spans="1:6" hidden="1" x14ac:dyDescent="0.25">
      <c r="A2924">
        <v>2020</v>
      </c>
      <c r="B2924" t="s">
        <v>2249</v>
      </c>
      <c r="C2924" t="s">
        <v>2214</v>
      </c>
      <c r="D2924" t="s">
        <v>2251</v>
      </c>
      <c r="E2924">
        <v>11.891653813276699</v>
      </c>
      <c r="F2924" t="s">
        <v>2200</v>
      </c>
    </row>
    <row r="2925" spans="1:6" hidden="1" x14ac:dyDescent="0.25">
      <c r="A2925">
        <v>2020</v>
      </c>
      <c r="B2925" t="s">
        <v>2249</v>
      </c>
      <c r="C2925" t="s">
        <v>2214</v>
      </c>
      <c r="D2925" t="s">
        <v>2239</v>
      </c>
      <c r="E2925">
        <v>5.6587673552500304</v>
      </c>
      <c r="F2925" t="s">
        <v>2200</v>
      </c>
    </row>
    <row r="2926" spans="1:6" hidden="1" x14ac:dyDescent="0.25">
      <c r="A2926">
        <v>2020</v>
      </c>
      <c r="B2926" t="s">
        <v>2249</v>
      </c>
      <c r="C2926" t="s">
        <v>2214</v>
      </c>
      <c r="D2926" t="s">
        <v>2240</v>
      </c>
      <c r="E2926">
        <v>3.3780383443434401</v>
      </c>
      <c r="F2926" t="s">
        <v>2200</v>
      </c>
    </row>
    <row r="2927" spans="1:6" hidden="1" x14ac:dyDescent="0.25">
      <c r="A2927">
        <v>2020</v>
      </c>
      <c r="B2927" t="s">
        <v>2249</v>
      </c>
      <c r="C2927" t="s">
        <v>2214</v>
      </c>
      <c r="D2927" t="s">
        <v>2241</v>
      </c>
      <c r="E2927">
        <v>6.2422652305600499</v>
      </c>
      <c r="F2927" t="s">
        <v>2200</v>
      </c>
    </row>
    <row r="2928" spans="1:6" hidden="1" x14ac:dyDescent="0.25">
      <c r="A2928">
        <v>2020</v>
      </c>
      <c r="B2928" t="s">
        <v>2249</v>
      </c>
      <c r="C2928" t="s">
        <v>2214</v>
      </c>
      <c r="D2928" t="s">
        <v>2242</v>
      </c>
      <c r="E2928">
        <v>9.7486631906593998E-2</v>
      </c>
      <c r="F2928" t="s">
        <v>2200</v>
      </c>
    </row>
    <row r="2929" spans="1:6" hidden="1" x14ac:dyDescent="0.25">
      <c r="A2929">
        <v>2020</v>
      </c>
      <c r="B2929" t="s">
        <v>2249</v>
      </c>
      <c r="C2929" t="s">
        <v>2214</v>
      </c>
      <c r="D2929" t="s">
        <v>2243</v>
      </c>
      <c r="E2929">
        <v>23.309001291698198</v>
      </c>
      <c r="F2929" t="s">
        <v>2200</v>
      </c>
    </row>
    <row r="2930" spans="1:6" hidden="1" x14ac:dyDescent="0.25">
      <c r="A2930">
        <v>2020</v>
      </c>
      <c r="B2930" t="s">
        <v>2249</v>
      </c>
      <c r="C2930" t="s">
        <v>2214</v>
      </c>
      <c r="D2930" t="s">
        <v>2244</v>
      </c>
      <c r="E2930">
        <v>8.4824999999999999</v>
      </c>
      <c r="F2930" t="s">
        <v>2200</v>
      </c>
    </row>
    <row r="2931" spans="1:6" hidden="1" x14ac:dyDescent="0.25">
      <c r="A2931">
        <v>2020</v>
      </c>
      <c r="B2931" t="s">
        <v>2249</v>
      </c>
      <c r="C2931" t="s">
        <v>2214</v>
      </c>
      <c r="D2931" t="s">
        <v>2245</v>
      </c>
      <c r="E2931">
        <v>4.7870927462325197</v>
      </c>
      <c r="F2931" t="s">
        <v>2200</v>
      </c>
    </row>
    <row r="2932" spans="1:6" hidden="1" x14ac:dyDescent="0.25">
      <c r="A2932">
        <v>2020</v>
      </c>
      <c r="B2932" t="s">
        <v>2249</v>
      </c>
      <c r="C2932" t="s">
        <v>2214</v>
      </c>
      <c r="D2932" t="s">
        <v>2246</v>
      </c>
      <c r="E2932">
        <v>3.1669884222117899</v>
      </c>
      <c r="F2932" t="s">
        <v>2200</v>
      </c>
    </row>
    <row r="2933" spans="1:6" hidden="1" x14ac:dyDescent="0.25">
      <c r="A2933">
        <v>2020</v>
      </c>
      <c r="B2933" t="s">
        <v>2249</v>
      </c>
      <c r="C2933" t="s">
        <v>2214</v>
      </c>
      <c r="D2933" t="s">
        <v>2247</v>
      </c>
      <c r="E2933">
        <v>2.3803498294371299</v>
      </c>
      <c r="F2933" t="s">
        <v>2200</v>
      </c>
    </row>
    <row r="2934" spans="1:6" hidden="1" x14ac:dyDescent="0.25">
      <c r="A2934">
        <v>2020</v>
      </c>
      <c r="B2934" t="s">
        <v>2249</v>
      </c>
      <c r="C2934" t="s">
        <v>2214</v>
      </c>
      <c r="D2934" t="s">
        <v>2248</v>
      </c>
      <c r="E2934">
        <v>10.0188460243838</v>
      </c>
      <c r="F2934" t="s">
        <v>2200</v>
      </c>
    </row>
    <row r="2935" spans="1:6" hidden="1" x14ac:dyDescent="0.25">
      <c r="A2935">
        <v>2020</v>
      </c>
      <c r="B2935" t="s">
        <v>2249</v>
      </c>
      <c r="C2935" t="s">
        <v>2215</v>
      </c>
      <c r="D2935" t="s">
        <v>2236</v>
      </c>
      <c r="E2935">
        <v>3.4767251043792502</v>
      </c>
      <c r="F2935" t="s">
        <v>2200</v>
      </c>
    </row>
    <row r="2936" spans="1:6" hidden="1" x14ac:dyDescent="0.25">
      <c r="A2936">
        <v>2020</v>
      </c>
      <c r="B2936" t="s">
        <v>2249</v>
      </c>
      <c r="C2936" t="s">
        <v>2215</v>
      </c>
      <c r="D2936" t="s">
        <v>2237</v>
      </c>
      <c r="E2936">
        <v>14.6628801571323</v>
      </c>
      <c r="F2936" t="s">
        <v>2200</v>
      </c>
    </row>
    <row r="2937" spans="1:6" hidden="1" x14ac:dyDescent="0.25">
      <c r="A2937">
        <v>2020</v>
      </c>
      <c r="B2937" t="s">
        <v>2249</v>
      </c>
      <c r="C2937" t="s">
        <v>2215</v>
      </c>
      <c r="D2937" t="s">
        <v>2238</v>
      </c>
      <c r="E2937">
        <v>4.5042623011474996</v>
      </c>
      <c r="F2937" t="s">
        <v>2200</v>
      </c>
    </row>
    <row r="2938" spans="1:6" hidden="1" x14ac:dyDescent="0.25">
      <c r="A2938">
        <v>2020</v>
      </c>
      <c r="B2938" t="s">
        <v>2249</v>
      </c>
      <c r="C2938" t="s">
        <v>2215</v>
      </c>
      <c r="D2938" t="s">
        <v>2250</v>
      </c>
      <c r="E2938">
        <v>0</v>
      </c>
      <c r="F2938" t="s">
        <v>2200</v>
      </c>
    </row>
    <row r="2939" spans="1:6" hidden="1" x14ac:dyDescent="0.25">
      <c r="A2939">
        <v>2020</v>
      </c>
      <c r="B2939" t="s">
        <v>2249</v>
      </c>
      <c r="C2939" t="s">
        <v>2215</v>
      </c>
      <c r="D2939" t="s">
        <v>2251</v>
      </c>
      <c r="E2939">
        <v>0</v>
      </c>
      <c r="F2939" t="s">
        <v>2200</v>
      </c>
    </row>
    <row r="2940" spans="1:6" hidden="1" x14ac:dyDescent="0.25">
      <c r="A2940">
        <v>2020</v>
      </c>
      <c r="B2940" t="s">
        <v>2249</v>
      </c>
      <c r="C2940" t="s">
        <v>2215</v>
      </c>
      <c r="D2940" t="s">
        <v>2239</v>
      </c>
      <c r="E2940">
        <v>3.0512962309221798</v>
      </c>
      <c r="F2940" t="s">
        <v>2200</v>
      </c>
    </row>
    <row r="2941" spans="1:6" hidden="1" x14ac:dyDescent="0.25">
      <c r="A2941">
        <v>2020</v>
      </c>
      <c r="B2941" t="s">
        <v>2249</v>
      </c>
      <c r="C2941" t="s">
        <v>2215</v>
      </c>
      <c r="D2941" t="s">
        <v>2240</v>
      </c>
      <c r="E2941">
        <v>3.1081575110541899</v>
      </c>
      <c r="F2941" t="s">
        <v>2200</v>
      </c>
    </row>
    <row r="2942" spans="1:6" hidden="1" x14ac:dyDescent="0.25">
      <c r="A2942">
        <v>2020</v>
      </c>
      <c r="B2942" t="s">
        <v>2249</v>
      </c>
      <c r="C2942" t="s">
        <v>2215</v>
      </c>
      <c r="D2942" t="s">
        <v>2241</v>
      </c>
      <c r="E2942">
        <v>4.0142932898495998</v>
      </c>
      <c r="F2942" t="s">
        <v>2200</v>
      </c>
    </row>
    <row r="2943" spans="1:6" hidden="1" x14ac:dyDescent="0.25">
      <c r="A2943">
        <v>2020</v>
      </c>
      <c r="B2943" t="s">
        <v>2249</v>
      </c>
      <c r="C2943" t="s">
        <v>2215</v>
      </c>
      <c r="D2943" t="s">
        <v>2242</v>
      </c>
      <c r="E2943" s="184">
        <v>4.0460041093785301E-2</v>
      </c>
      <c r="F2943" t="s">
        <v>2200</v>
      </c>
    </row>
    <row r="2944" spans="1:6" hidden="1" x14ac:dyDescent="0.25">
      <c r="A2944">
        <v>2020</v>
      </c>
      <c r="B2944" t="s">
        <v>2249</v>
      </c>
      <c r="C2944" t="s">
        <v>2215</v>
      </c>
      <c r="D2944" t="s">
        <v>2243</v>
      </c>
      <c r="E2944">
        <v>22.2018903290361</v>
      </c>
      <c r="F2944" t="s">
        <v>2200</v>
      </c>
    </row>
    <row r="2945" spans="1:6" hidden="1" x14ac:dyDescent="0.25">
      <c r="A2945">
        <v>2020</v>
      </c>
      <c r="B2945" t="s">
        <v>2249</v>
      </c>
      <c r="C2945" t="s">
        <v>2215</v>
      </c>
      <c r="D2945" t="s">
        <v>2244</v>
      </c>
      <c r="E2945">
        <v>8.4824999999999999</v>
      </c>
      <c r="F2945" t="s">
        <v>2200</v>
      </c>
    </row>
    <row r="2946" spans="1:6" hidden="1" x14ac:dyDescent="0.25">
      <c r="A2946">
        <v>2020</v>
      </c>
      <c r="B2946" t="s">
        <v>2249</v>
      </c>
      <c r="C2946" t="s">
        <v>2215</v>
      </c>
      <c r="D2946" t="s">
        <v>2245</v>
      </c>
      <c r="E2946">
        <v>2.1844331622232298</v>
      </c>
      <c r="F2946" t="s">
        <v>2200</v>
      </c>
    </row>
    <row r="2947" spans="1:6" hidden="1" x14ac:dyDescent="0.25">
      <c r="A2947">
        <v>2020</v>
      </c>
      <c r="B2947" t="s">
        <v>2249</v>
      </c>
      <c r="C2947" t="s">
        <v>2215</v>
      </c>
      <c r="D2947" t="s">
        <v>2246</v>
      </c>
      <c r="E2947">
        <v>2.0250845164145201</v>
      </c>
      <c r="F2947" t="s">
        <v>2200</v>
      </c>
    </row>
    <row r="2948" spans="1:6" hidden="1" x14ac:dyDescent="0.25">
      <c r="A2948">
        <v>2020</v>
      </c>
      <c r="B2948" t="s">
        <v>2249</v>
      </c>
      <c r="C2948" t="s">
        <v>2215</v>
      </c>
      <c r="D2948" t="s">
        <v>2247</v>
      </c>
      <c r="E2948">
        <v>2.2073605854476699</v>
      </c>
      <c r="F2948" t="s">
        <v>2200</v>
      </c>
    </row>
    <row r="2949" spans="1:6" hidden="1" x14ac:dyDescent="0.25">
      <c r="A2949">
        <v>2020</v>
      </c>
      <c r="B2949" t="s">
        <v>2249</v>
      </c>
      <c r="C2949" t="s">
        <v>2215</v>
      </c>
      <c r="D2949" t="s">
        <v>2248</v>
      </c>
      <c r="E2949">
        <v>4.0127254588716204</v>
      </c>
      <c r="F2949" t="s">
        <v>2200</v>
      </c>
    </row>
    <row r="2950" spans="1:6" hidden="1" x14ac:dyDescent="0.25">
      <c r="A2950">
        <v>2020</v>
      </c>
      <c r="B2950" t="s">
        <v>2249</v>
      </c>
      <c r="C2950" t="s">
        <v>2216</v>
      </c>
      <c r="D2950" t="s">
        <v>2236</v>
      </c>
      <c r="E2950">
        <v>4.0769438891421599</v>
      </c>
      <c r="F2950" t="s">
        <v>2200</v>
      </c>
    </row>
    <row r="2951" spans="1:6" hidden="1" x14ac:dyDescent="0.25">
      <c r="A2951">
        <v>2020</v>
      </c>
      <c r="B2951" t="s">
        <v>2249</v>
      </c>
      <c r="C2951" t="s">
        <v>2216</v>
      </c>
      <c r="D2951" t="s">
        <v>2237</v>
      </c>
      <c r="E2951">
        <v>12.8465811431898</v>
      </c>
      <c r="F2951" t="s">
        <v>2200</v>
      </c>
    </row>
    <row r="2952" spans="1:6" hidden="1" x14ac:dyDescent="0.25">
      <c r="A2952">
        <v>2020</v>
      </c>
      <c r="B2952" t="s">
        <v>2249</v>
      </c>
      <c r="C2952" t="s">
        <v>2216</v>
      </c>
      <c r="D2952" t="s">
        <v>2238</v>
      </c>
      <c r="E2952">
        <v>3.6926967757796301</v>
      </c>
      <c r="F2952" t="s">
        <v>2200</v>
      </c>
    </row>
    <row r="2953" spans="1:6" hidden="1" x14ac:dyDescent="0.25">
      <c r="A2953">
        <v>2020</v>
      </c>
      <c r="B2953" t="s">
        <v>2249</v>
      </c>
      <c r="C2953" t="s">
        <v>2216</v>
      </c>
      <c r="D2953" t="s">
        <v>2250</v>
      </c>
      <c r="E2953">
        <v>7.3530126832571803</v>
      </c>
      <c r="F2953" t="s">
        <v>2200</v>
      </c>
    </row>
    <row r="2954" spans="1:6" hidden="1" x14ac:dyDescent="0.25">
      <c r="A2954">
        <v>2020</v>
      </c>
      <c r="B2954" t="s">
        <v>2249</v>
      </c>
      <c r="C2954" t="s">
        <v>2216</v>
      </c>
      <c r="D2954" t="s">
        <v>2251</v>
      </c>
      <c r="E2954">
        <v>0</v>
      </c>
      <c r="F2954" t="s">
        <v>2200</v>
      </c>
    </row>
    <row r="2955" spans="1:6" hidden="1" x14ac:dyDescent="0.25">
      <c r="A2955">
        <v>2020</v>
      </c>
      <c r="B2955" t="s">
        <v>2249</v>
      </c>
      <c r="C2955" t="s">
        <v>2216</v>
      </c>
      <c r="D2955" t="s">
        <v>2239</v>
      </c>
      <c r="E2955">
        <v>2.8707031826713898</v>
      </c>
      <c r="F2955" t="s">
        <v>2200</v>
      </c>
    </row>
    <row r="2956" spans="1:6" hidden="1" x14ac:dyDescent="0.25">
      <c r="A2956">
        <v>2020</v>
      </c>
      <c r="B2956" t="s">
        <v>2249</v>
      </c>
      <c r="C2956" t="s">
        <v>2216</v>
      </c>
      <c r="D2956" t="s">
        <v>2240</v>
      </c>
      <c r="E2956">
        <v>2.6799388326947602</v>
      </c>
      <c r="F2956" t="s">
        <v>2200</v>
      </c>
    </row>
    <row r="2957" spans="1:6" hidden="1" x14ac:dyDescent="0.25">
      <c r="A2957">
        <v>2020</v>
      </c>
      <c r="B2957" t="s">
        <v>2249</v>
      </c>
      <c r="C2957" t="s">
        <v>2216</v>
      </c>
      <c r="D2957" t="s">
        <v>2241</v>
      </c>
      <c r="E2957">
        <v>3.5578841783617898</v>
      </c>
      <c r="F2957" t="s">
        <v>2200</v>
      </c>
    </row>
    <row r="2958" spans="1:6" hidden="1" x14ac:dyDescent="0.25">
      <c r="A2958">
        <v>2020</v>
      </c>
      <c r="B2958" t="s">
        <v>2249</v>
      </c>
      <c r="C2958" t="s">
        <v>2216</v>
      </c>
      <c r="D2958" t="s">
        <v>2242</v>
      </c>
      <c r="E2958">
        <v>4.7402723866509996E-3</v>
      </c>
      <c r="F2958" t="s">
        <v>2200</v>
      </c>
    </row>
    <row r="2959" spans="1:6" hidden="1" x14ac:dyDescent="0.25">
      <c r="A2959">
        <v>2020</v>
      </c>
      <c r="B2959" t="s">
        <v>2249</v>
      </c>
      <c r="C2959" t="s">
        <v>2216</v>
      </c>
      <c r="D2959" t="s">
        <v>2243</v>
      </c>
      <c r="E2959">
        <v>22.2864902803524</v>
      </c>
      <c r="F2959" t="s">
        <v>2200</v>
      </c>
    </row>
    <row r="2960" spans="1:6" hidden="1" x14ac:dyDescent="0.25">
      <c r="A2960">
        <v>2020</v>
      </c>
      <c r="B2960" t="s">
        <v>2249</v>
      </c>
      <c r="C2960" t="s">
        <v>2216</v>
      </c>
      <c r="D2960" t="s">
        <v>2244</v>
      </c>
      <c r="E2960">
        <v>8.4824999999999999</v>
      </c>
      <c r="F2960" t="s">
        <v>2200</v>
      </c>
    </row>
    <row r="2961" spans="1:6" hidden="1" x14ac:dyDescent="0.25">
      <c r="A2961">
        <v>2020</v>
      </c>
      <c r="B2961" t="s">
        <v>2249</v>
      </c>
      <c r="C2961" t="s">
        <v>2216</v>
      </c>
      <c r="D2961" t="s">
        <v>2245</v>
      </c>
      <c r="E2961">
        <v>3.6434147458745798</v>
      </c>
      <c r="F2961" t="s">
        <v>2200</v>
      </c>
    </row>
    <row r="2962" spans="1:6" hidden="1" x14ac:dyDescent="0.25">
      <c r="A2962">
        <v>2020</v>
      </c>
      <c r="B2962" t="s">
        <v>2249</v>
      </c>
      <c r="C2962" t="s">
        <v>2216</v>
      </c>
      <c r="D2962" t="s">
        <v>2246</v>
      </c>
      <c r="E2962">
        <v>3.0933075191475998</v>
      </c>
      <c r="F2962" t="s">
        <v>2200</v>
      </c>
    </row>
    <row r="2963" spans="1:6" hidden="1" x14ac:dyDescent="0.25">
      <c r="A2963">
        <v>2020</v>
      </c>
      <c r="B2963" t="s">
        <v>2249</v>
      </c>
      <c r="C2963" t="s">
        <v>2216</v>
      </c>
      <c r="D2963" t="s">
        <v>2247</v>
      </c>
      <c r="E2963">
        <v>2.4791861267789499</v>
      </c>
      <c r="F2963" t="s">
        <v>2200</v>
      </c>
    </row>
    <row r="2964" spans="1:6" hidden="1" x14ac:dyDescent="0.25">
      <c r="A2964">
        <v>2020</v>
      </c>
      <c r="B2964" t="s">
        <v>2249</v>
      </c>
      <c r="C2964" t="s">
        <v>2216</v>
      </c>
      <c r="D2964" t="s">
        <v>2248</v>
      </c>
      <c r="E2964">
        <v>3.5932166300742798</v>
      </c>
      <c r="F2964" t="s">
        <v>2200</v>
      </c>
    </row>
    <row r="2965" spans="1:6" hidden="1" x14ac:dyDescent="0.25">
      <c r="A2965">
        <v>2020</v>
      </c>
      <c r="B2965" t="s">
        <v>2249</v>
      </c>
      <c r="C2965" t="s">
        <v>2217</v>
      </c>
      <c r="D2965" t="s">
        <v>2236</v>
      </c>
      <c r="E2965">
        <v>2.3151729157966598</v>
      </c>
      <c r="F2965" t="s">
        <v>2200</v>
      </c>
    </row>
    <row r="2966" spans="1:6" hidden="1" x14ac:dyDescent="0.25">
      <c r="A2966">
        <v>2020</v>
      </c>
      <c r="B2966" t="s">
        <v>2249</v>
      </c>
      <c r="C2966" t="s">
        <v>2217</v>
      </c>
      <c r="D2966" t="s">
        <v>2237</v>
      </c>
      <c r="E2966">
        <v>12.287634269792299</v>
      </c>
      <c r="F2966" t="s">
        <v>2200</v>
      </c>
    </row>
    <row r="2967" spans="1:6" hidden="1" x14ac:dyDescent="0.25">
      <c r="A2967">
        <v>2020</v>
      </c>
      <c r="B2967" t="s">
        <v>2249</v>
      </c>
      <c r="C2967" t="s">
        <v>2217</v>
      </c>
      <c r="D2967" t="s">
        <v>2238</v>
      </c>
      <c r="E2967">
        <v>6.9579048301454298</v>
      </c>
      <c r="F2967" t="s">
        <v>2200</v>
      </c>
    </row>
    <row r="2968" spans="1:6" hidden="1" x14ac:dyDescent="0.25">
      <c r="A2968">
        <v>2020</v>
      </c>
      <c r="B2968" t="s">
        <v>2249</v>
      </c>
      <c r="C2968" t="s">
        <v>2217</v>
      </c>
      <c r="D2968" t="s">
        <v>2250</v>
      </c>
      <c r="E2968">
        <v>10.0115333789464</v>
      </c>
      <c r="F2968" t="s">
        <v>2200</v>
      </c>
    </row>
    <row r="2969" spans="1:6" hidden="1" x14ac:dyDescent="0.25">
      <c r="A2969">
        <v>2020</v>
      </c>
      <c r="B2969" t="s">
        <v>2249</v>
      </c>
      <c r="C2969" t="s">
        <v>2217</v>
      </c>
      <c r="D2969" t="s">
        <v>2251</v>
      </c>
      <c r="E2969">
        <v>0</v>
      </c>
      <c r="F2969" t="s">
        <v>2200</v>
      </c>
    </row>
    <row r="2970" spans="1:6" hidden="1" x14ac:dyDescent="0.25">
      <c r="A2970">
        <v>2020</v>
      </c>
      <c r="B2970" t="s">
        <v>2249</v>
      </c>
      <c r="C2970" t="s">
        <v>2217</v>
      </c>
      <c r="D2970" t="s">
        <v>2239</v>
      </c>
      <c r="E2970">
        <v>5.75518512728729</v>
      </c>
      <c r="F2970" t="s">
        <v>2200</v>
      </c>
    </row>
    <row r="2971" spans="1:6" hidden="1" x14ac:dyDescent="0.25">
      <c r="A2971">
        <v>2020</v>
      </c>
      <c r="B2971" t="s">
        <v>2249</v>
      </c>
      <c r="C2971" t="s">
        <v>2217</v>
      </c>
      <c r="D2971" t="s">
        <v>2240</v>
      </c>
      <c r="E2971">
        <v>3.29548699851791</v>
      </c>
      <c r="F2971" t="s">
        <v>2200</v>
      </c>
    </row>
    <row r="2972" spans="1:6" hidden="1" x14ac:dyDescent="0.25">
      <c r="A2972">
        <v>2020</v>
      </c>
      <c r="B2972" t="s">
        <v>2249</v>
      </c>
      <c r="C2972" t="s">
        <v>2217</v>
      </c>
      <c r="D2972" t="s">
        <v>2241</v>
      </c>
      <c r="E2972">
        <v>5.90249468011526</v>
      </c>
      <c r="F2972" t="s">
        <v>2200</v>
      </c>
    </row>
    <row r="2973" spans="1:6" hidden="1" x14ac:dyDescent="0.25">
      <c r="A2973">
        <v>2020</v>
      </c>
      <c r="B2973" t="s">
        <v>2249</v>
      </c>
      <c r="C2973" t="s">
        <v>2217</v>
      </c>
      <c r="D2973" t="s">
        <v>2242</v>
      </c>
      <c r="E2973" s="184">
        <v>4.9675196864339098E-2</v>
      </c>
      <c r="F2973" t="s">
        <v>2200</v>
      </c>
    </row>
    <row r="2974" spans="1:6" hidden="1" x14ac:dyDescent="0.25">
      <c r="A2974">
        <v>2020</v>
      </c>
      <c r="B2974" t="s">
        <v>2249</v>
      </c>
      <c r="C2974" t="s">
        <v>2217</v>
      </c>
      <c r="D2974" t="s">
        <v>2243</v>
      </c>
      <c r="E2974">
        <v>24.087476791180901</v>
      </c>
      <c r="F2974" t="s">
        <v>2200</v>
      </c>
    </row>
    <row r="2975" spans="1:6" hidden="1" x14ac:dyDescent="0.25">
      <c r="A2975">
        <v>2020</v>
      </c>
      <c r="B2975" t="s">
        <v>2249</v>
      </c>
      <c r="C2975" t="s">
        <v>2217</v>
      </c>
      <c r="D2975" t="s">
        <v>2244</v>
      </c>
      <c r="E2975">
        <v>8.4824999999999999</v>
      </c>
      <c r="F2975" t="s">
        <v>2200</v>
      </c>
    </row>
    <row r="2976" spans="1:6" hidden="1" x14ac:dyDescent="0.25">
      <c r="A2976">
        <v>2020</v>
      </c>
      <c r="B2976" t="s">
        <v>2249</v>
      </c>
      <c r="C2976" t="s">
        <v>2217</v>
      </c>
      <c r="D2976" t="s">
        <v>2245</v>
      </c>
      <c r="E2976">
        <v>4.6438779473230802</v>
      </c>
      <c r="F2976" t="s">
        <v>2200</v>
      </c>
    </row>
    <row r="2977" spans="1:6" hidden="1" x14ac:dyDescent="0.25">
      <c r="A2977">
        <v>2020</v>
      </c>
      <c r="B2977" t="s">
        <v>2249</v>
      </c>
      <c r="C2977" t="s">
        <v>2217</v>
      </c>
      <c r="D2977" t="s">
        <v>2246</v>
      </c>
      <c r="E2977">
        <v>4.22070045112849</v>
      </c>
      <c r="F2977" t="s">
        <v>2200</v>
      </c>
    </row>
    <row r="2978" spans="1:6" hidden="1" x14ac:dyDescent="0.25">
      <c r="A2978">
        <v>2020</v>
      </c>
      <c r="B2978" t="s">
        <v>2249</v>
      </c>
      <c r="C2978" t="s">
        <v>2217</v>
      </c>
      <c r="D2978" t="s">
        <v>2247</v>
      </c>
      <c r="E2978">
        <v>2.68502034221097</v>
      </c>
      <c r="F2978" t="s">
        <v>2200</v>
      </c>
    </row>
    <row r="2979" spans="1:6" hidden="1" x14ac:dyDescent="0.25">
      <c r="A2979">
        <v>2020</v>
      </c>
      <c r="B2979" t="s">
        <v>2249</v>
      </c>
      <c r="C2979" t="s">
        <v>2217</v>
      </c>
      <c r="D2979" t="s">
        <v>2248</v>
      </c>
      <c r="E2979">
        <v>10.005912430899301</v>
      </c>
      <c r="F2979" t="s">
        <v>2200</v>
      </c>
    </row>
    <row r="2980" spans="1:6" hidden="1" x14ac:dyDescent="0.25">
      <c r="A2980">
        <v>2020</v>
      </c>
      <c r="B2980" t="s">
        <v>2249</v>
      </c>
      <c r="C2980" t="s">
        <v>2218</v>
      </c>
      <c r="D2980" t="s">
        <v>2236</v>
      </c>
      <c r="E2980">
        <v>2.92864749733759</v>
      </c>
      <c r="F2980" t="s">
        <v>2200</v>
      </c>
    </row>
    <row r="2981" spans="1:6" hidden="1" x14ac:dyDescent="0.25">
      <c r="A2981">
        <v>2020</v>
      </c>
      <c r="B2981" t="s">
        <v>2249</v>
      </c>
      <c r="C2981" t="s">
        <v>2218</v>
      </c>
      <c r="D2981" t="s">
        <v>2239</v>
      </c>
      <c r="E2981">
        <v>0</v>
      </c>
      <c r="F2981" t="s">
        <v>2200</v>
      </c>
    </row>
    <row r="2982" spans="1:6" hidden="1" x14ac:dyDescent="0.25">
      <c r="A2982">
        <v>2020</v>
      </c>
      <c r="B2982" t="s">
        <v>2249</v>
      </c>
      <c r="C2982" t="s">
        <v>2218</v>
      </c>
      <c r="D2982" t="s">
        <v>2241</v>
      </c>
      <c r="E2982">
        <v>6.4713623132160798</v>
      </c>
      <c r="F2982" t="s">
        <v>2200</v>
      </c>
    </row>
    <row r="2983" spans="1:6" hidden="1" x14ac:dyDescent="0.25">
      <c r="A2983">
        <v>2020</v>
      </c>
      <c r="B2983" t="s">
        <v>2249</v>
      </c>
      <c r="C2983" t="s">
        <v>2218</v>
      </c>
      <c r="D2983" t="s">
        <v>2242</v>
      </c>
      <c r="E2983" s="184">
        <v>3.6873466284242898E-3</v>
      </c>
      <c r="F2983" t="s">
        <v>2200</v>
      </c>
    </row>
    <row r="2984" spans="1:6" hidden="1" x14ac:dyDescent="0.25">
      <c r="A2984">
        <v>2020</v>
      </c>
      <c r="B2984" t="s">
        <v>2249</v>
      </c>
      <c r="C2984" t="s">
        <v>2218</v>
      </c>
      <c r="D2984" t="s">
        <v>2243</v>
      </c>
      <c r="E2984">
        <v>0</v>
      </c>
      <c r="F2984" t="s">
        <v>2200</v>
      </c>
    </row>
    <row r="2985" spans="1:6" hidden="1" x14ac:dyDescent="0.25">
      <c r="A2985">
        <v>2020</v>
      </c>
      <c r="B2985" t="s">
        <v>2249</v>
      </c>
      <c r="C2985" t="s">
        <v>2218</v>
      </c>
      <c r="D2985" t="s">
        <v>2244</v>
      </c>
      <c r="E2985">
        <v>8.4824999999999999</v>
      </c>
      <c r="F2985" t="s">
        <v>2200</v>
      </c>
    </row>
    <row r="2986" spans="1:6" hidden="1" x14ac:dyDescent="0.25">
      <c r="A2986">
        <v>2020</v>
      </c>
      <c r="B2986" t="s">
        <v>2249</v>
      </c>
      <c r="C2986" t="s">
        <v>2218</v>
      </c>
      <c r="D2986" t="s">
        <v>2245</v>
      </c>
      <c r="E2986">
        <v>0</v>
      </c>
      <c r="F2986" t="s">
        <v>2200</v>
      </c>
    </row>
    <row r="2987" spans="1:6" hidden="1" x14ac:dyDescent="0.25">
      <c r="A2987">
        <v>2020</v>
      </c>
      <c r="B2987" t="s">
        <v>2249</v>
      </c>
      <c r="C2987" t="s">
        <v>2218</v>
      </c>
      <c r="D2987" t="s">
        <v>2246</v>
      </c>
      <c r="E2987">
        <v>0</v>
      </c>
      <c r="F2987" t="s">
        <v>2200</v>
      </c>
    </row>
    <row r="2988" spans="1:6" hidden="1" x14ac:dyDescent="0.25">
      <c r="A2988">
        <v>2020</v>
      </c>
      <c r="B2988" t="s">
        <v>2249</v>
      </c>
      <c r="C2988" t="s">
        <v>2218</v>
      </c>
      <c r="D2988" t="s">
        <v>2247</v>
      </c>
      <c r="E2988">
        <v>0</v>
      </c>
      <c r="F2988" t="s">
        <v>2200</v>
      </c>
    </row>
    <row r="2989" spans="1:6" hidden="1" x14ac:dyDescent="0.25">
      <c r="A2989">
        <v>2020</v>
      </c>
      <c r="B2989" t="s">
        <v>2249</v>
      </c>
      <c r="C2989" t="s">
        <v>2218</v>
      </c>
      <c r="D2989" t="s">
        <v>2248</v>
      </c>
      <c r="E2989">
        <v>0</v>
      </c>
      <c r="F2989" t="s">
        <v>2200</v>
      </c>
    </row>
    <row r="2990" spans="1:6" hidden="1" x14ac:dyDescent="0.25">
      <c r="A2990">
        <v>2020</v>
      </c>
      <c r="B2990" t="s">
        <v>2249</v>
      </c>
      <c r="C2990" t="s">
        <v>2219</v>
      </c>
      <c r="D2990" t="s">
        <v>2236</v>
      </c>
      <c r="E2990">
        <v>4.8531772722538102</v>
      </c>
      <c r="F2990" t="s">
        <v>2200</v>
      </c>
    </row>
    <row r="2991" spans="1:6" hidden="1" x14ac:dyDescent="0.25">
      <c r="A2991">
        <v>2020</v>
      </c>
      <c r="B2991" t="s">
        <v>2249</v>
      </c>
      <c r="C2991" t="s">
        <v>2219</v>
      </c>
      <c r="D2991" t="s">
        <v>2237</v>
      </c>
      <c r="E2991">
        <v>18.271550394617801</v>
      </c>
      <c r="F2991" t="s">
        <v>2200</v>
      </c>
    </row>
    <row r="2992" spans="1:6" hidden="1" x14ac:dyDescent="0.25">
      <c r="A2992">
        <v>2020</v>
      </c>
      <c r="B2992" t="s">
        <v>2249</v>
      </c>
      <c r="C2992" t="s">
        <v>2219</v>
      </c>
      <c r="D2992" t="s">
        <v>2238</v>
      </c>
      <c r="E2992">
        <v>3.7986063287853198</v>
      </c>
      <c r="F2992" t="s">
        <v>2200</v>
      </c>
    </row>
    <row r="2993" spans="1:6" hidden="1" x14ac:dyDescent="0.25">
      <c r="A2993">
        <v>2020</v>
      </c>
      <c r="B2993" t="s">
        <v>2249</v>
      </c>
      <c r="C2993" t="s">
        <v>2219</v>
      </c>
      <c r="D2993" t="s">
        <v>2250</v>
      </c>
      <c r="E2993">
        <v>0</v>
      </c>
      <c r="F2993" t="s">
        <v>2200</v>
      </c>
    </row>
    <row r="2994" spans="1:6" hidden="1" x14ac:dyDescent="0.25">
      <c r="A2994">
        <v>2020</v>
      </c>
      <c r="B2994" t="s">
        <v>2249</v>
      </c>
      <c r="C2994" t="s">
        <v>2219</v>
      </c>
      <c r="D2994" t="s">
        <v>2251</v>
      </c>
      <c r="E2994">
        <v>15.696754558784001</v>
      </c>
      <c r="F2994" t="s">
        <v>2200</v>
      </c>
    </row>
    <row r="2995" spans="1:6" hidden="1" x14ac:dyDescent="0.25">
      <c r="A2995">
        <v>2020</v>
      </c>
      <c r="B2995" t="s">
        <v>2249</v>
      </c>
      <c r="C2995" t="s">
        <v>2219</v>
      </c>
      <c r="D2995" t="s">
        <v>2239</v>
      </c>
      <c r="E2995">
        <v>5.7840745026578304</v>
      </c>
      <c r="F2995" t="s">
        <v>2200</v>
      </c>
    </row>
    <row r="2996" spans="1:6" hidden="1" x14ac:dyDescent="0.25">
      <c r="A2996">
        <v>2020</v>
      </c>
      <c r="B2996" t="s">
        <v>2249</v>
      </c>
      <c r="C2996" t="s">
        <v>2219</v>
      </c>
      <c r="D2996" t="s">
        <v>2240</v>
      </c>
      <c r="E2996">
        <v>3.3764368495833201</v>
      </c>
      <c r="F2996" t="s">
        <v>2200</v>
      </c>
    </row>
    <row r="2997" spans="1:6" hidden="1" x14ac:dyDescent="0.25">
      <c r="A2997">
        <v>2020</v>
      </c>
      <c r="B2997" t="s">
        <v>2249</v>
      </c>
      <c r="C2997" t="s">
        <v>2219</v>
      </c>
      <c r="D2997" t="s">
        <v>2241</v>
      </c>
      <c r="E2997">
        <v>5.0601256040879896</v>
      </c>
      <c r="F2997" t="s">
        <v>2200</v>
      </c>
    </row>
    <row r="2998" spans="1:6" hidden="1" x14ac:dyDescent="0.25">
      <c r="A2998">
        <v>2020</v>
      </c>
      <c r="B2998" t="s">
        <v>2249</v>
      </c>
      <c r="C2998" t="s">
        <v>2219</v>
      </c>
      <c r="D2998" t="s">
        <v>2242</v>
      </c>
      <c r="E2998">
        <v>0.106125203555838</v>
      </c>
      <c r="F2998" t="s">
        <v>2200</v>
      </c>
    </row>
    <row r="2999" spans="1:6" hidden="1" x14ac:dyDescent="0.25">
      <c r="A2999">
        <v>2020</v>
      </c>
      <c r="B2999" t="s">
        <v>2249</v>
      </c>
      <c r="C2999" t="s">
        <v>2219</v>
      </c>
      <c r="D2999" t="s">
        <v>2243</v>
      </c>
      <c r="E2999">
        <v>23.459173383920302</v>
      </c>
      <c r="F2999" t="s">
        <v>2200</v>
      </c>
    </row>
    <row r="3000" spans="1:6" hidden="1" x14ac:dyDescent="0.25">
      <c r="A3000">
        <v>2020</v>
      </c>
      <c r="B3000" t="s">
        <v>2249</v>
      </c>
      <c r="C3000" t="s">
        <v>2219</v>
      </c>
      <c r="D3000" t="s">
        <v>2244</v>
      </c>
      <c r="E3000">
        <v>8.4824999999999999</v>
      </c>
      <c r="F3000" t="s">
        <v>2200</v>
      </c>
    </row>
    <row r="3001" spans="1:6" hidden="1" x14ac:dyDescent="0.25">
      <c r="A3001">
        <v>2020</v>
      </c>
      <c r="B3001" t="s">
        <v>2249</v>
      </c>
      <c r="C3001" t="s">
        <v>2219</v>
      </c>
      <c r="D3001" t="s">
        <v>2245</v>
      </c>
      <c r="E3001">
        <v>4.7831522238077504</v>
      </c>
      <c r="F3001" t="s">
        <v>2200</v>
      </c>
    </row>
    <row r="3002" spans="1:6" hidden="1" x14ac:dyDescent="0.25">
      <c r="A3002">
        <v>2020</v>
      </c>
      <c r="B3002" t="s">
        <v>2249</v>
      </c>
      <c r="C3002" t="s">
        <v>2219</v>
      </c>
      <c r="D3002" t="s">
        <v>2246</v>
      </c>
      <c r="E3002">
        <v>3.3188140481319199</v>
      </c>
      <c r="F3002" t="s">
        <v>2200</v>
      </c>
    </row>
    <row r="3003" spans="1:6" hidden="1" x14ac:dyDescent="0.25">
      <c r="A3003">
        <v>2020</v>
      </c>
      <c r="B3003" t="s">
        <v>2249</v>
      </c>
      <c r="C3003" t="s">
        <v>2219</v>
      </c>
      <c r="D3003" t="s">
        <v>2247</v>
      </c>
      <c r="E3003">
        <v>2.8661462380136502</v>
      </c>
      <c r="F3003" t="s">
        <v>2200</v>
      </c>
    </row>
    <row r="3004" spans="1:6" hidden="1" x14ac:dyDescent="0.25">
      <c r="A3004">
        <v>2020</v>
      </c>
      <c r="B3004" t="s">
        <v>2249</v>
      </c>
      <c r="C3004" t="s">
        <v>2219</v>
      </c>
      <c r="D3004" t="s">
        <v>2248</v>
      </c>
      <c r="E3004">
        <v>9.9486168151826195</v>
      </c>
      <c r="F3004" t="s">
        <v>2200</v>
      </c>
    </row>
    <row r="3005" spans="1:6" hidden="1" x14ac:dyDescent="0.25">
      <c r="A3005">
        <v>2020</v>
      </c>
      <c r="B3005" t="s">
        <v>2249</v>
      </c>
      <c r="C3005" t="s">
        <v>2252</v>
      </c>
      <c r="D3005" t="s">
        <v>2245</v>
      </c>
      <c r="E3005">
        <v>1.9033150455644401</v>
      </c>
      <c r="F3005" t="s">
        <v>2200</v>
      </c>
    </row>
    <row r="3006" spans="1:6" hidden="1" x14ac:dyDescent="0.25">
      <c r="A3006">
        <v>2020</v>
      </c>
      <c r="B3006" t="s">
        <v>2249</v>
      </c>
      <c r="C3006" t="s">
        <v>2220</v>
      </c>
      <c r="D3006" t="s">
        <v>2236</v>
      </c>
      <c r="E3006">
        <v>3.2146048654633401</v>
      </c>
      <c r="F3006" t="s">
        <v>2200</v>
      </c>
    </row>
    <row r="3007" spans="1:6" hidden="1" x14ac:dyDescent="0.25">
      <c r="A3007">
        <v>2020</v>
      </c>
      <c r="B3007" t="s">
        <v>2249</v>
      </c>
      <c r="C3007" t="s">
        <v>2220</v>
      </c>
      <c r="D3007" t="s">
        <v>2237</v>
      </c>
      <c r="E3007">
        <v>11.8331398190545</v>
      </c>
      <c r="F3007" t="s">
        <v>2200</v>
      </c>
    </row>
    <row r="3008" spans="1:6" hidden="1" x14ac:dyDescent="0.25">
      <c r="A3008">
        <v>2020</v>
      </c>
      <c r="B3008" t="s">
        <v>2249</v>
      </c>
      <c r="C3008" t="s">
        <v>2220</v>
      </c>
      <c r="D3008" t="s">
        <v>2238</v>
      </c>
      <c r="E3008">
        <v>3.6806134151614001</v>
      </c>
      <c r="F3008" t="s">
        <v>2200</v>
      </c>
    </row>
    <row r="3009" spans="1:6" hidden="1" x14ac:dyDescent="0.25">
      <c r="A3009">
        <v>2020</v>
      </c>
      <c r="B3009" t="s">
        <v>2249</v>
      </c>
      <c r="C3009" t="s">
        <v>2220</v>
      </c>
      <c r="D3009" t="s">
        <v>2250</v>
      </c>
      <c r="E3009">
        <v>6.9181214121355801</v>
      </c>
      <c r="F3009" t="s">
        <v>2200</v>
      </c>
    </row>
    <row r="3010" spans="1:6" hidden="1" x14ac:dyDescent="0.25">
      <c r="A3010">
        <v>2020</v>
      </c>
      <c r="B3010" t="s">
        <v>2249</v>
      </c>
      <c r="C3010" t="s">
        <v>2220</v>
      </c>
      <c r="D3010" t="s">
        <v>2251</v>
      </c>
      <c r="E3010">
        <v>0</v>
      </c>
      <c r="F3010" t="s">
        <v>2200</v>
      </c>
    </row>
    <row r="3011" spans="1:6" hidden="1" x14ac:dyDescent="0.25">
      <c r="A3011">
        <v>2020</v>
      </c>
      <c r="B3011" t="s">
        <v>2249</v>
      </c>
      <c r="C3011" t="s">
        <v>2220</v>
      </c>
      <c r="D3011" t="s">
        <v>2239</v>
      </c>
      <c r="E3011">
        <v>3.5579264096835201</v>
      </c>
      <c r="F3011" t="s">
        <v>2200</v>
      </c>
    </row>
    <row r="3012" spans="1:6" hidden="1" x14ac:dyDescent="0.25">
      <c r="A3012">
        <v>2020</v>
      </c>
      <c r="B3012" t="s">
        <v>2249</v>
      </c>
      <c r="C3012" t="s">
        <v>2220</v>
      </c>
      <c r="D3012" t="s">
        <v>2240</v>
      </c>
      <c r="E3012">
        <v>3.26300014559135</v>
      </c>
      <c r="F3012" t="s">
        <v>2200</v>
      </c>
    </row>
    <row r="3013" spans="1:6" hidden="1" x14ac:dyDescent="0.25">
      <c r="A3013">
        <v>2020</v>
      </c>
      <c r="B3013" t="s">
        <v>2249</v>
      </c>
      <c r="C3013" t="s">
        <v>2220</v>
      </c>
      <c r="D3013" t="s">
        <v>2241</v>
      </c>
      <c r="E3013">
        <v>3.5833337543068202</v>
      </c>
      <c r="F3013" t="s">
        <v>2200</v>
      </c>
    </row>
    <row r="3014" spans="1:6" hidden="1" x14ac:dyDescent="0.25">
      <c r="A3014">
        <v>2020</v>
      </c>
      <c r="B3014" t="s">
        <v>2249</v>
      </c>
      <c r="C3014" t="s">
        <v>2220</v>
      </c>
      <c r="D3014" t="s">
        <v>2242</v>
      </c>
      <c r="E3014">
        <v>5.9711205314269003E-2</v>
      </c>
      <c r="F3014" t="s">
        <v>2200</v>
      </c>
    </row>
    <row r="3015" spans="1:6" hidden="1" x14ac:dyDescent="0.25">
      <c r="A3015">
        <v>2020</v>
      </c>
      <c r="B3015" t="s">
        <v>2249</v>
      </c>
      <c r="C3015" t="s">
        <v>2220</v>
      </c>
      <c r="D3015" t="s">
        <v>2243</v>
      </c>
      <c r="E3015">
        <v>21.627699414785798</v>
      </c>
      <c r="F3015" t="s">
        <v>2200</v>
      </c>
    </row>
    <row r="3016" spans="1:6" hidden="1" x14ac:dyDescent="0.25">
      <c r="A3016">
        <v>2020</v>
      </c>
      <c r="B3016" t="s">
        <v>2249</v>
      </c>
      <c r="C3016" t="s">
        <v>2220</v>
      </c>
      <c r="D3016" t="s">
        <v>2244</v>
      </c>
      <c r="E3016">
        <v>8.4824999999999999</v>
      </c>
      <c r="F3016" t="s">
        <v>2200</v>
      </c>
    </row>
    <row r="3017" spans="1:6" hidden="1" x14ac:dyDescent="0.25">
      <c r="A3017">
        <v>2020</v>
      </c>
      <c r="B3017" t="s">
        <v>2249</v>
      </c>
      <c r="C3017" t="s">
        <v>2220</v>
      </c>
      <c r="D3017" t="s">
        <v>2245</v>
      </c>
      <c r="E3017">
        <v>4.6540157286703696</v>
      </c>
      <c r="F3017" t="s">
        <v>2200</v>
      </c>
    </row>
    <row r="3018" spans="1:6" hidden="1" x14ac:dyDescent="0.25">
      <c r="A3018">
        <v>2020</v>
      </c>
      <c r="B3018" t="s">
        <v>2249</v>
      </c>
      <c r="C3018" t="s">
        <v>2220</v>
      </c>
      <c r="D3018" t="s">
        <v>2246</v>
      </c>
      <c r="E3018">
        <v>2.0471121534527601</v>
      </c>
      <c r="F3018" t="s">
        <v>2200</v>
      </c>
    </row>
    <row r="3019" spans="1:6" hidden="1" x14ac:dyDescent="0.25">
      <c r="A3019">
        <v>2020</v>
      </c>
      <c r="B3019" t="s">
        <v>2249</v>
      </c>
      <c r="C3019" t="s">
        <v>2220</v>
      </c>
      <c r="D3019" t="s">
        <v>2247</v>
      </c>
      <c r="E3019">
        <v>1.9144281486674599</v>
      </c>
      <c r="F3019" t="s">
        <v>2200</v>
      </c>
    </row>
    <row r="3020" spans="1:6" hidden="1" x14ac:dyDescent="0.25">
      <c r="A3020">
        <v>2020</v>
      </c>
      <c r="B3020" t="s">
        <v>2249</v>
      </c>
      <c r="C3020" t="s">
        <v>2220</v>
      </c>
      <c r="D3020" t="s">
        <v>2248</v>
      </c>
      <c r="E3020">
        <v>4.5755493327633596</v>
      </c>
      <c r="F3020" t="s">
        <v>2200</v>
      </c>
    </row>
    <row r="3021" spans="1:6" hidden="1" x14ac:dyDescent="0.25">
      <c r="A3021">
        <v>2020</v>
      </c>
      <c r="B3021" t="s">
        <v>2249</v>
      </c>
      <c r="C3021" t="s">
        <v>2221</v>
      </c>
      <c r="D3021" t="s">
        <v>2236</v>
      </c>
      <c r="E3021">
        <v>4.6085063483214501</v>
      </c>
      <c r="F3021" t="s">
        <v>2200</v>
      </c>
    </row>
    <row r="3022" spans="1:6" hidden="1" x14ac:dyDescent="0.25">
      <c r="A3022">
        <v>2020</v>
      </c>
      <c r="B3022" t="s">
        <v>2249</v>
      </c>
      <c r="C3022" t="s">
        <v>2221</v>
      </c>
      <c r="D3022" t="s">
        <v>2237</v>
      </c>
      <c r="E3022">
        <v>12.8048790045562</v>
      </c>
      <c r="F3022" t="s">
        <v>2200</v>
      </c>
    </row>
    <row r="3023" spans="1:6" hidden="1" x14ac:dyDescent="0.25">
      <c r="A3023">
        <v>2020</v>
      </c>
      <c r="B3023" t="s">
        <v>2249</v>
      </c>
      <c r="C3023" t="s">
        <v>2221</v>
      </c>
      <c r="D3023" t="s">
        <v>2238</v>
      </c>
      <c r="E3023">
        <v>3.7934518175926799</v>
      </c>
      <c r="F3023" t="s">
        <v>2200</v>
      </c>
    </row>
    <row r="3024" spans="1:6" hidden="1" x14ac:dyDescent="0.25">
      <c r="A3024">
        <v>2020</v>
      </c>
      <c r="B3024" t="s">
        <v>2249</v>
      </c>
      <c r="C3024" t="s">
        <v>2221</v>
      </c>
      <c r="D3024" t="s">
        <v>2250</v>
      </c>
      <c r="E3024">
        <v>10.619574309823999</v>
      </c>
      <c r="F3024" t="s">
        <v>2200</v>
      </c>
    </row>
    <row r="3025" spans="1:6" hidden="1" x14ac:dyDescent="0.25">
      <c r="A3025">
        <v>2020</v>
      </c>
      <c r="B3025" t="s">
        <v>2249</v>
      </c>
      <c r="C3025" t="s">
        <v>2221</v>
      </c>
      <c r="D3025" t="s">
        <v>2251</v>
      </c>
      <c r="E3025">
        <v>0</v>
      </c>
      <c r="F3025" t="s">
        <v>2200</v>
      </c>
    </row>
    <row r="3026" spans="1:6" hidden="1" x14ac:dyDescent="0.25">
      <c r="A3026">
        <v>2020</v>
      </c>
      <c r="B3026" t="s">
        <v>2249</v>
      </c>
      <c r="C3026" t="s">
        <v>2221</v>
      </c>
      <c r="D3026" t="s">
        <v>2239</v>
      </c>
      <c r="E3026">
        <v>6.3527978935650902</v>
      </c>
      <c r="F3026" t="s">
        <v>2200</v>
      </c>
    </row>
    <row r="3027" spans="1:6" hidden="1" x14ac:dyDescent="0.25">
      <c r="A3027">
        <v>2020</v>
      </c>
      <c r="B3027" t="s">
        <v>2249</v>
      </c>
      <c r="C3027" t="s">
        <v>2221</v>
      </c>
      <c r="D3027" t="s">
        <v>2240</v>
      </c>
      <c r="E3027">
        <v>3.55225666947441</v>
      </c>
      <c r="F3027" t="s">
        <v>2200</v>
      </c>
    </row>
    <row r="3028" spans="1:6" hidden="1" x14ac:dyDescent="0.25">
      <c r="A3028">
        <v>2020</v>
      </c>
      <c r="B3028" t="s">
        <v>2249</v>
      </c>
      <c r="C3028" t="s">
        <v>2221</v>
      </c>
      <c r="D3028" t="s">
        <v>2241</v>
      </c>
      <c r="E3028">
        <v>0</v>
      </c>
      <c r="F3028" t="s">
        <v>2200</v>
      </c>
    </row>
    <row r="3029" spans="1:6" hidden="1" x14ac:dyDescent="0.25">
      <c r="A3029">
        <v>2020</v>
      </c>
      <c r="B3029" t="s">
        <v>2249</v>
      </c>
      <c r="C3029" t="s">
        <v>2221</v>
      </c>
      <c r="D3029" t="s">
        <v>2242</v>
      </c>
      <c r="E3029" s="184">
        <v>8.1588885227622699E-4</v>
      </c>
      <c r="F3029" t="s">
        <v>2200</v>
      </c>
    </row>
    <row r="3030" spans="1:6" hidden="1" x14ac:dyDescent="0.25">
      <c r="A3030">
        <v>2020</v>
      </c>
      <c r="B3030" t="s">
        <v>2249</v>
      </c>
      <c r="C3030" t="s">
        <v>2221</v>
      </c>
      <c r="D3030" t="s">
        <v>2243</v>
      </c>
      <c r="E3030">
        <v>24.1473197732983</v>
      </c>
      <c r="F3030" t="s">
        <v>2200</v>
      </c>
    </row>
    <row r="3031" spans="1:6" hidden="1" x14ac:dyDescent="0.25">
      <c r="A3031">
        <v>2020</v>
      </c>
      <c r="B3031" t="s">
        <v>2249</v>
      </c>
      <c r="C3031" t="s">
        <v>2221</v>
      </c>
      <c r="D3031" t="s">
        <v>2244</v>
      </c>
      <c r="E3031">
        <v>8.4824999999999999</v>
      </c>
      <c r="F3031" t="s">
        <v>2200</v>
      </c>
    </row>
    <row r="3032" spans="1:6" hidden="1" x14ac:dyDescent="0.25">
      <c r="A3032">
        <v>2020</v>
      </c>
      <c r="B3032" t="s">
        <v>2249</v>
      </c>
      <c r="C3032" t="s">
        <v>2221</v>
      </c>
      <c r="D3032" t="s">
        <v>2245</v>
      </c>
      <c r="E3032">
        <v>5.1090708641595999</v>
      </c>
      <c r="F3032" t="s">
        <v>2200</v>
      </c>
    </row>
    <row r="3033" spans="1:6" hidden="1" x14ac:dyDescent="0.25">
      <c r="A3033">
        <v>2020</v>
      </c>
      <c r="B3033" t="s">
        <v>2249</v>
      </c>
      <c r="C3033" t="s">
        <v>2221</v>
      </c>
      <c r="D3033" t="s">
        <v>2246</v>
      </c>
      <c r="E3033">
        <v>2.8912688285314299</v>
      </c>
      <c r="F3033" t="s">
        <v>2200</v>
      </c>
    </row>
    <row r="3034" spans="1:6" hidden="1" x14ac:dyDescent="0.25">
      <c r="A3034">
        <v>2020</v>
      </c>
      <c r="B3034" t="s">
        <v>2249</v>
      </c>
      <c r="C3034" t="s">
        <v>2221</v>
      </c>
      <c r="D3034" t="s">
        <v>2247</v>
      </c>
      <c r="E3034">
        <v>2.5326072570919398</v>
      </c>
      <c r="F3034" t="s">
        <v>2200</v>
      </c>
    </row>
    <row r="3035" spans="1:6" hidden="1" x14ac:dyDescent="0.25">
      <c r="A3035">
        <v>2020</v>
      </c>
      <c r="B3035" t="s">
        <v>2249</v>
      </c>
      <c r="C3035" t="s">
        <v>2221</v>
      </c>
      <c r="D3035" t="s">
        <v>2248</v>
      </c>
      <c r="E3035">
        <v>10.706626916354701</v>
      </c>
      <c r="F3035" t="s">
        <v>2200</v>
      </c>
    </row>
    <row r="3036" spans="1:6" hidden="1" x14ac:dyDescent="0.25">
      <c r="A3036">
        <v>2020</v>
      </c>
      <c r="B3036" t="s">
        <v>2249</v>
      </c>
      <c r="C3036" t="s">
        <v>2222</v>
      </c>
      <c r="D3036" t="s">
        <v>2236</v>
      </c>
      <c r="E3036">
        <v>3.2552262591624799</v>
      </c>
      <c r="F3036" t="s">
        <v>2200</v>
      </c>
    </row>
    <row r="3037" spans="1:6" hidden="1" x14ac:dyDescent="0.25">
      <c r="A3037">
        <v>2020</v>
      </c>
      <c r="B3037" t="s">
        <v>2249</v>
      </c>
      <c r="C3037" t="s">
        <v>2222</v>
      </c>
      <c r="D3037" t="s">
        <v>2237</v>
      </c>
      <c r="E3037">
        <v>12.311652125499601</v>
      </c>
      <c r="F3037" t="s">
        <v>2200</v>
      </c>
    </row>
    <row r="3038" spans="1:6" hidden="1" x14ac:dyDescent="0.25">
      <c r="A3038">
        <v>2020</v>
      </c>
      <c r="B3038" t="s">
        <v>2249</v>
      </c>
      <c r="C3038" t="s">
        <v>2222</v>
      </c>
      <c r="D3038" t="s">
        <v>2238</v>
      </c>
      <c r="E3038">
        <v>3.69214409029864</v>
      </c>
      <c r="F3038" t="s">
        <v>2200</v>
      </c>
    </row>
    <row r="3039" spans="1:6" hidden="1" x14ac:dyDescent="0.25">
      <c r="A3039">
        <v>2020</v>
      </c>
      <c r="B3039" t="s">
        <v>2249</v>
      </c>
      <c r="C3039" t="s">
        <v>2222</v>
      </c>
      <c r="D3039" t="s">
        <v>2250</v>
      </c>
      <c r="E3039">
        <v>6.9565685026625301</v>
      </c>
      <c r="F3039" t="s">
        <v>2200</v>
      </c>
    </row>
    <row r="3040" spans="1:6" hidden="1" x14ac:dyDescent="0.25">
      <c r="A3040">
        <v>2020</v>
      </c>
      <c r="B3040" t="s">
        <v>2249</v>
      </c>
      <c r="C3040" t="s">
        <v>2222</v>
      </c>
      <c r="D3040" t="s">
        <v>2251</v>
      </c>
      <c r="E3040">
        <v>0</v>
      </c>
      <c r="F3040" t="s">
        <v>2200</v>
      </c>
    </row>
    <row r="3041" spans="1:6" hidden="1" x14ac:dyDescent="0.25">
      <c r="A3041">
        <v>2020</v>
      </c>
      <c r="B3041" t="s">
        <v>2249</v>
      </c>
      <c r="C3041" t="s">
        <v>2222</v>
      </c>
      <c r="D3041" t="s">
        <v>2239</v>
      </c>
      <c r="E3041">
        <v>3.3181393454369799</v>
      </c>
      <c r="F3041" t="s">
        <v>2200</v>
      </c>
    </row>
    <row r="3042" spans="1:6" hidden="1" x14ac:dyDescent="0.25">
      <c r="A3042">
        <v>2020</v>
      </c>
      <c r="B3042" t="s">
        <v>2249</v>
      </c>
      <c r="C3042" t="s">
        <v>2222</v>
      </c>
      <c r="D3042" t="s">
        <v>2240</v>
      </c>
      <c r="E3042">
        <v>3.1020402366872499</v>
      </c>
      <c r="F3042" t="s">
        <v>2200</v>
      </c>
    </row>
    <row r="3043" spans="1:6" hidden="1" x14ac:dyDescent="0.25">
      <c r="A3043">
        <v>2020</v>
      </c>
      <c r="B3043" t="s">
        <v>2249</v>
      </c>
      <c r="C3043" t="s">
        <v>2222</v>
      </c>
      <c r="D3043" t="s">
        <v>2241</v>
      </c>
      <c r="E3043">
        <v>3.57068595950334</v>
      </c>
      <c r="F3043" t="s">
        <v>2200</v>
      </c>
    </row>
    <row r="3044" spans="1:6" hidden="1" x14ac:dyDescent="0.25">
      <c r="A3044">
        <v>2020</v>
      </c>
      <c r="B3044" t="s">
        <v>2249</v>
      </c>
      <c r="C3044" t="s">
        <v>2222</v>
      </c>
      <c r="D3044" t="s">
        <v>2242</v>
      </c>
      <c r="E3044" s="184">
        <v>2.41107984301965E-4</v>
      </c>
      <c r="F3044" t="s">
        <v>2200</v>
      </c>
    </row>
    <row r="3045" spans="1:6" hidden="1" x14ac:dyDescent="0.25">
      <c r="A3045">
        <v>2020</v>
      </c>
      <c r="B3045" t="s">
        <v>2249</v>
      </c>
      <c r="C3045" t="s">
        <v>2222</v>
      </c>
      <c r="D3045" t="s">
        <v>2243</v>
      </c>
      <c r="E3045">
        <v>23.143412892930598</v>
      </c>
      <c r="F3045" t="s">
        <v>2200</v>
      </c>
    </row>
    <row r="3046" spans="1:6" hidden="1" x14ac:dyDescent="0.25">
      <c r="A3046">
        <v>2020</v>
      </c>
      <c r="B3046" t="s">
        <v>2249</v>
      </c>
      <c r="C3046" t="s">
        <v>2222</v>
      </c>
      <c r="D3046" t="s">
        <v>2244</v>
      </c>
      <c r="E3046">
        <v>8.4824999999999999</v>
      </c>
      <c r="F3046" t="s">
        <v>2200</v>
      </c>
    </row>
    <row r="3047" spans="1:6" hidden="1" x14ac:dyDescent="0.25">
      <c r="A3047">
        <v>2020</v>
      </c>
      <c r="B3047" t="s">
        <v>2249</v>
      </c>
      <c r="C3047" t="s">
        <v>2222</v>
      </c>
      <c r="D3047" t="s">
        <v>2245</v>
      </c>
      <c r="E3047">
        <v>4.3716022650572599</v>
      </c>
      <c r="F3047" t="s">
        <v>2200</v>
      </c>
    </row>
    <row r="3048" spans="1:6" hidden="1" x14ac:dyDescent="0.25">
      <c r="A3048">
        <v>2020</v>
      </c>
      <c r="B3048" t="s">
        <v>2249</v>
      </c>
      <c r="C3048" t="s">
        <v>2222</v>
      </c>
      <c r="D3048" t="s">
        <v>2246</v>
      </c>
      <c r="E3048">
        <v>1.82754112854197</v>
      </c>
      <c r="F3048" t="s">
        <v>2200</v>
      </c>
    </row>
    <row r="3049" spans="1:6" hidden="1" x14ac:dyDescent="0.25">
      <c r="A3049">
        <v>2020</v>
      </c>
      <c r="B3049" t="s">
        <v>2249</v>
      </c>
      <c r="C3049" t="s">
        <v>2222</v>
      </c>
      <c r="D3049" t="s">
        <v>2247</v>
      </c>
      <c r="E3049">
        <v>1.8688052984507799</v>
      </c>
      <c r="F3049" t="s">
        <v>2200</v>
      </c>
    </row>
    <row r="3050" spans="1:6" hidden="1" x14ac:dyDescent="0.25">
      <c r="A3050">
        <v>2020</v>
      </c>
      <c r="B3050" t="s">
        <v>2249</v>
      </c>
      <c r="C3050" t="s">
        <v>2222</v>
      </c>
      <c r="D3050" t="s">
        <v>2248</v>
      </c>
      <c r="E3050">
        <v>4.3078043366028798</v>
      </c>
      <c r="F3050" t="s">
        <v>2200</v>
      </c>
    </row>
    <row r="3051" spans="1:6" hidden="1" x14ac:dyDescent="0.25">
      <c r="A3051">
        <v>2020</v>
      </c>
      <c r="B3051" t="s">
        <v>2249</v>
      </c>
      <c r="C3051" t="s">
        <v>2223</v>
      </c>
      <c r="D3051" t="s">
        <v>2236</v>
      </c>
      <c r="E3051">
        <v>4.2585721667297003</v>
      </c>
      <c r="F3051" t="s">
        <v>2200</v>
      </c>
    </row>
    <row r="3052" spans="1:6" hidden="1" x14ac:dyDescent="0.25">
      <c r="A3052">
        <v>2020</v>
      </c>
      <c r="B3052" t="s">
        <v>2249</v>
      </c>
      <c r="C3052" t="s">
        <v>2223</v>
      </c>
      <c r="D3052" t="s">
        <v>2237</v>
      </c>
      <c r="E3052">
        <v>0</v>
      </c>
      <c r="F3052" t="s">
        <v>2200</v>
      </c>
    </row>
    <row r="3053" spans="1:6" hidden="1" x14ac:dyDescent="0.25">
      <c r="A3053">
        <v>2020</v>
      </c>
      <c r="B3053" t="s">
        <v>2249</v>
      </c>
      <c r="C3053" t="s">
        <v>2223</v>
      </c>
      <c r="D3053" t="s">
        <v>2238</v>
      </c>
      <c r="E3053">
        <v>0</v>
      </c>
      <c r="F3053" t="s">
        <v>2200</v>
      </c>
    </row>
    <row r="3054" spans="1:6" hidden="1" x14ac:dyDescent="0.25">
      <c r="A3054">
        <v>2020</v>
      </c>
      <c r="B3054" t="s">
        <v>2249</v>
      </c>
      <c r="C3054" t="s">
        <v>2223</v>
      </c>
      <c r="D3054" t="s">
        <v>2250</v>
      </c>
      <c r="E3054">
        <v>9.4854485840232705</v>
      </c>
      <c r="F3054" t="s">
        <v>2200</v>
      </c>
    </row>
    <row r="3055" spans="1:6" hidden="1" x14ac:dyDescent="0.25">
      <c r="A3055">
        <v>2020</v>
      </c>
      <c r="B3055" t="s">
        <v>2249</v>
      </c>
      <c r="C3055" t="s">
        <v>2223</v>
      </c>
      <c r="D3055" t="s">
        <v>2251</v>
      </c>
      <c r="E3055">
        <v>8.8474202878450203</v>
      </c>
      <c r="F3055" t="s">
        <v>2200</v>
      </c>
    </row>
    <row r="3056" spans="1:6" hidden="1" x14ac:dyDescent="0.25">
      <c r="A3056">
        <v>2020</v>
      </c>
      <c r="B3056" t="s">
        <v>2249</v>
      </c>
      <c r="C3056" t="s">
        <v>2223</v>
      </c>
      <c r="D3056" t="s">
        <v>2239</v>
      </c>
      <c r="E3056">
        <v>1.9033150455644401</v>
      </c>
      <c r="F3056" t="s">
        <v>2200</v>
      </c>
    </row>
    <row r="3057" spans="1:6" hidden="1" x14ac:dyDescent="0.25">
      <c r="A3057">
        <v>2020</v>
      </c>
      <c r="B3057" t="s">
        <v>2249</v>
      </c>
      <c r="C3057" t="s">
        <v>2223</v>
      </c>
      <c r="D3057" t="s">
        <v>2240</v>
      </c>
      <c r="E3057">
        <v>2.7820365936526001</v>
      </c>
      <c r="F3057" t="s">
        <v>2200</v>
      </c>
    </row>
    <row r="3058" spans="1:6" hidden="1" x14ac:dyDescent="0.25">
      <c r="A3058">
        <v>2020</v>
      </c>
      <c r="B3058" t="s">
        <v>2249</v>
      </c>
      <c r="C3058" t="s">
        <v>2223</v>
      </c>
      <c r="D3058" t="s">
        <v>2241</v>
      </c>
      <c r="E3058">
        <v>3.9177167383715998</v>
      </c>
      <c r="F3058" t="s">
        <v>2200</v>
      </c>
    </row>
    <row r="3059" spans="1:6" hidden="1" x14ac:dyDescent="0.25">
      <c r="A3059">
        <v>2020</v>
      </c>
      <c r="B3059" t="s">
        <v>2249</v>
      </c>
      <c r="C3059" t="s">
        <v>2223</v>
      </c>
      <c r="D3059" t="s">
        <v>2242</v>
      </c>
      <c r="E3059">
        <v>0.170963909829246</v>
      </c>
      <c r="F3059" t="s">
        <v>2200</v>
      </c>
    </row>
    <row r="3060" spans="1:6" hidden="1" x14ac:dyDescent="0.25">
      <c r="A3060">
        <v>2020</v>
      </c>
      <c r="B3060" t="s">
        <v>2249</v>
      </c>
      <c r="C3060" t="s">
        <v>2223</v>
      </c>
      <c r="D3060" t="s">
        <v>2243</v>
      </c>
      <c r="E3060">
        <v>0</v>
      </c>
      <c r="F3060" t="s">
        <v>2200</v>
      </c>
    </row>
    <row r="3061" spans="1:6" hidden="1" x14ac:dyDescent="0.25">
      <c r="A3061">
        <v>2020</v>
      </c>
      <c r="B3061" t="s">
        <v>2249</v>
      </c>
      <c r="C3061" t="s">
        <v>2223</v>
      </c>
      <c r="D3061" t="s">
        <v>2244</v>
      </c>
      <c r="E3061">
        <v>8.4824999999999999</v>
      </c>
      <c r="F3061" t="s">
        <v>2200</v>
      </c>
    </row>
    <row r="3062" spans="1:6" hidden="1" x14ac:dyDescent="0.25">
      <c r="A3062">
        <v>2020</v>
      </c>
      <c r="B3062" t="s">
        <v>2249</v>
      </c>
      <c r="C3062" t="s">
        <v>2223</v>
      </c>
      <c r="D3062" t="s">
        <v>2245</v>
      </c>
      <c r="E3062">
        <v>1.9033150455644401</v>
      </c>
      <c r="F3062" t="s">
        <v>2200</v>
      </c>
    </row>
    <row r="3063" spans="1:6" hidden="1" x14ac:dyDescent="0.25">
      <c r="A3063">
        <v>2020</v>
      </c>
      <c r="B3063" t="s">
        <v>2249</v>
      </c>
      <c r="C3063" t="s">
        <v>2223</v>
      </c>
      <c r="D3063" t="s">
        <v>2246</v>
      </c>
      <c r="E3063">
        <v>1.9687140313182701</v>
      </c>
      <c r="F3063" t="s">
        <v>2200</v>
      </c>
    </row>
    <row r="3064" spans="1:6" hidden="1" x14ac:dyDescent="0.25">
      <c r="A3064">
        <v>2020</v>
      </c>
      <c r="B3064" t="s">
        <v>2249</v>
      </c>
      <c r="C3064" t="s">
        <v>2223</v>
      </c>
      <c r="D3064" t="s">
        <v>2247</v>
      </c>
      <c r="E3064">
        <v>1.7645533553505199</v>
      </c>
      <c r="F3064" t="s">
        <v>2200</v>
      </c>
    </row>
    <row r="3065" spans="1:6" hidden="1" x14ac:dyDescent="0.25">
      <c r="A3065">
        <v>2020</v>
      </c>
      <c r="B3065" t="s">
        <v>2249</v>
      </c>
      <c r="C3065" t="s">
        <v>2223</v>
      </c>
      <c r="D3065" t="s">
        <v>2248</v>
      </c>
      <c r="E3065">
        <v>3.67314487632509</v>
      </c>
      <c r="F3065" t="s">
        <v>2200</v>
      </c>
    </row>
    <row r="3066" spans="1:6" hidden="1" x14ac:dyDescent="0.25">
      <c r="A3066">
        <v>2020</v>
      </c>
      <c r="B3066" t="s">
        <v>2249</v>
      </c>
      <c r="C3066" t="s">
        <v>2224</v>
      </c>
      <c r="D3066" t="s">
        <v>2236</v>
      </c>
      <c r="E3066">
        <v>4.0838984953070101</v>
      </c>
      <c r="F3066" t="s">
        <v>2200</v>
      </c>
    </row>
    <row r="3067" spans="1:6" hidden="1" x14ac:dyDescent="0.25">
      <c r="A3067">
        <v>2020</v>
      </c>
      <c r="B3067" t="s">
        <v>2249</v>
      </c>
      <c r="C3067" t="s">
        <v>2224</v>
      </c>
      <c r="D3067" t="s">
        <v>2237</v>
      </c>
      <c r="E3067">
        <v>14.1768390885799</v>
      </c>
      <c r="F3067" t="s">
        <v>2200</v>
      </c>
    </row>
    <row r="3068" spans="1:6" hidden="1" x14ac:dyDescent="0.25">
      <c r="A3068">
        <v>2020</v>
      </c>
      <c r="B3068" t="s">
        <v>2249</v>
      </c>
      <c r="C3068" t="s">
        <v>2224</v>
      </c>
      <c r="D3068" t="s">
        <v>2238</v>
      </c>
      <c r="E3068">
        <v>4.3617963370871404</v>
      </c>
      <c r="F3068" t="s">
        <v>2200</v>
      </c>
    </row>
    <row r="3069" spans="1:6" hidden="1" x14ac:dyDescent="0.25">
      <c r="A3069">
        <v>2020</v>
      </c>
      <c r="B3069" t="s">
        <v>2249</v>
      </c>
      <c r="C3069" t="s">
        <v>2224</v>
      </c>
      <c r="D3069" t="s">
        <v>2250</v>
      </c>
      <c r="E3069">
        <v>7.1864419081664304</v>
      </c>
      <c r="F3069" t="s">
        <v>2200</v>
      </c>
    </row>
    <row r="3070" spans="1:6" hidden="1" x14ac:dyDescent="0.25">
      <c r="A3070">
        <v>2020</v>
      </c>
      <c r="B3070" t="s">
        <v>2249</v>
      </c>
      <c r="C3070" t="s">
        <v>2224</v>
      </c>
      <c r="D3070" t="s">
        <v>2251</v>
      </c>
      <c r="E3070">
        <v>8.8474202878450203</v>
      </c>
      <c r="F3070" t="s">
        <v>2200</v>
      </c>
    </row>
    <row r="3071" spans="1:6" hidden="1" x14ac:dyDescent="0.25">
      <c r="A3071">
        <v>2020</v>
      </c>
      <c r="B3071" t="s">
        <v>2249</v>
      </c>
      <c r="C3071" t="s">
        <v>2224</v>
      </c>
      <c r="D3071" t="s">
        <v>2239</v>
      </c>
      <c r="E3071">
        <v>2.2808328753281399</v>
      </c>
      <c r="F3071" t="s">
        <v>2200</v>
      </c>
    </row>
    <row r="3072" spans="1:6" hidden="1" x14ac:dyDescent="0.25">
      <c r="A3072">
        <v>2020</v>
      </c>
      <c r="B3072" t="s">
        <v>2249</v>
      </c>
      <c r="C3072" t="s">
        <v>2224</v>
      </c>
      <c r="D3072" t="s">
        <v>2240</v>
      </c>
      <c r="E3072">
        <v>2.7820365936526001</v>
      </c>
      <c r="F3072" t="s">
        <v>2200</v>
      </c>
    </row>
    <row r="3073" spans="1:6" hidden="1" x14ac:dyDescent="0.25">
      <c r="A3073">
        <v>2020</v>
      </c>
      <c r="B3073" t="s">
        <v>2249</v>
      </c>
      <c r="C3073" t="s">
        <v>2224</v>
      </c>
      <c r="D3073" t="s">
        <v>2241</v>
      </c>
      <c r="E3073">
        <v>4.7553004361929796</v>
      </c>
      <c r="F3073" t="s">
        <v>2200</v>
      </c>
    </row>
    <row r="3074" spans="1:6" hidden="1" x14ac:dyDescent="0.25">
      <c r="A3074">
        <v>2020</v>
      </c>
      <c r="B3074" t="s">
        <v>2249</v>
      </c>
      <c r="C3074" t="s">
        <v>2224</v>
      </c>
      <c r="D3074" t="s">
        <v>2242</v>
      </c>
      <c r="E3074">
        <v>0.100350700965732</v>
      </c>
      <c r="F3074" t="s">
        <v>2200</v>
      </c>
    </row>
    <row r="3075" spans="1:6" hidden="1" x14ac:dyDescent="0.25">
      <c r="A3075">
        <v>2020</v>
      </c>
      <c r="B3075" t="s">
        <v>2249</v>
      </c>
      <c r="C3075" t="s">
        <v>2224</v>
      </c>
      <c r="D3075" t="s">
        <v>2243</v>
      </c>
      <c r="E3075">
        <v>21.910010803420199</v>
      </c>
      <c r="F3075" t="s">
        <v>2200</v>
      </c>
    </row>
    <row r="3076" spans="1:6" hidden="1" x14ac:dyDescent="0.25">
      <c r="A3076">
        <v>2020</v>
      </c>
      <c r="B3076" t="s">
        <v>2249</v>
      </c>
      <c r="C3076" t="s">
        <v>2224</v>
      </c>
      <c r="D3076" t="s">
        <v>2244</v>
      </c>
      <c r="E3076">
        <v>8.4824999999999999</v>
      </c>
      <c r="F3076" t="s">
        <v>2200</v>
      </c>
    </row>
    <row r="3077" spans="1:6" hidden="1" x14ac:dyDescent="0.25">
      <c r="A3077">
        <v>2020</v>
      </c>
      <c r="B3077" t="s">
        <v>2249</v>
      </c>
      <c r="C3077" t="s">
        <v>2224</v>
      </c>
      <c r="D3077" t="s">
        <v>2245</v>
      </c>
      <c r="E3077">
        <v>1.9033150455644401</v>
      </c>
      <c r="F3077" t="s">
        <v>2200</v>
      </c>
    </row>
    <row r="3078" spans="1:6" hidden="1" x14ac:dyDescent="0.25">
      <c r="A3078">
        <v>2020</v>
      </c>
      <c r="B3078" t="s">
        <v>2249</v>
      </c>
      <c r="C3078" t="s">
        <v>2224</v>
      </c>
      <c r="D3078" t="s">
        <v>2246</v>
      </c>
      <c r="E3078">
        <v>1.9687140313182701</v>
      </c>
      <c r="F3078" t="s">
        <v>2200</v>
      </c>
    </row>
    <row r="3079" spans="1:6" hidden="1" x14ac:dyDescent="0.25">
      <c r="A3079">
        <v>2020</v>
      </c>
      <c r="B3079" t="s">
        <v>2249</v>
      </c>
      <c r="C3079" t="s">
        <v>2224</v>
      </c>
      <c r="D3079" t="s">
        <v>2247</v>
      </c>
      <c r="E3079">
        <v>1.7645533553505199</v>
      </c>
      <c r="F3079" t="s">
        <v>2200</v>
      </c>
    </row>
    <row r="3080" spans="1:6" hidden="1" x14ac:dyDescent="0.25">
      <c r="A3080">
        <v>2020</v>
      </c>
      <c r="B3080" t="s">
        <v>2249</v>
      </c>
      <c r="C3080" t="s">
        <v>2224</v>
      </c>
      <c r="D3080" t="s">
        <v>2248</v>
      </c>
      <c r="E3080">
        <v>3.67314487632509</v>
      </c>
      <c r="F3080" t="s">
        <v>2200</v>
      </c>
    </row>
    <row r="3081" spans="1:6" hidden="1" x14ac:dyDescent="0.25">
      <c r="A3081">
        <v>2020</v>
      </c>
      <c r="B3081" t="s">
        <v>2249</v>
      </c>
      <c r="C3081" t="s">
        <v>2225</v>
      </c>
      <c r="D3081" t="s">
        <v>2236</v>
      </c>
      <c r="E3081">
        <v>4.2765241742454601</v>
      </c>
      <c r="F3081" t="s">
        <v>2200</v>
      </c>
    </row>
    <row r="3082" spans="1:6" hidden="1" x14ac:dyDescent="0.25">
      <c r="A3082">
        <v>2020</v>
      </c>
      <c r="B3082" t="s">
        <v>2249</v>
      </c>
      <c r="C3082" t="s">
        <v>2225</v>
      </c>
      <c r="D3082" t="s">
        <v>2237</v>
      </c>
      <c r="E3082">
        <v>15.773568992995999</v>
      </c>
      <c r="F3082" t="s">
        <v>2200</v>
      </c>
    </row>
    <row r="3083" spans="1:6" hidden="1" x14ac:dyDescent="0.25">
      <c r="A3083">
        <v>2020</v>
      </c>
      <c r="B3083" t="s">
        <v>2249</v>
      </c>
      <c r="C3083" t="s">
        <v>2225</v>
      </c>
      <c r="D3083" t="s">
        <v>2238</v>
      </c>
      <c r="E3083">
        <v>6.8885539202001196</v>
      </c>
      <c r="F3083" t="s">
        <v>2200</v>
      </c>
    </row>
    <row r="3084" spans="1:6" hidden="1" x14ac:dyDescent="0.25">
      <c r="A3084">
        <v>2020</v>
      </c>
      <c r="B3084" t="s">
        <v>2249</v>
      </c>
      <c r="C3084" t="s">
        <v>2225</v>
      </c>
      <c r="D3084" t="s">
        <v>2250</v>
      </c>
      <c r="E3084">
        <v>0</v>
      </c>
      <c r="F3084" t="s">
        <v>2200</v>
      </c>
    </row>
    <row r="3085" spans="1:6" hidden="1" x14ac:dyDescent="0.25">
      <c r="A3085">
        <v>2020</v>
      </c>
      <c r="B3085" t="s">
        <v>2249</v>
      </c>
      <c r="C3085" t="s">
        <v>2225</v>
      </c>
      <c r="D3085" t="s">
        <v>2251</v>
      </c>
      <c r="E3085">
        <v>0</v>
      </c>
      <c r="F3085" t="s">
        <v>2200</v>
      </c>
    </row>
    <row r="3086" spans="1:6" hidden="1" x14ac:dyDescent="0.25">
      <c r="A3086">
        <v>2020</v>
      </c>
      <c r="B3086" t="s">
        <v>2249</v>
      </c>
      <c r="C3086" t="s">
        <v>2225</v>
      </c>
      <c r="D3086" t="s">
        <v>2239</v>
      </c>
      <c r="E3086">
        <v>5.4152650176678403</v>
      </c>
      <c r="F3086" t="s">
        <v>2200</v>
      </c>
    </row>
    <row r="3087" spans="1:6" hidden="1" x14ac:dyDescent="0.25">
      <c r="A3087">
        <v>2020</v>
      </c>
      <c r="B3087" t="s">
        <v>2249</v>
      </c>
      <c r="C3087" t="s">
        <v>2225</v>
      </c>
      <c r="D3087" t="s">
        <v>2240</v>
      </c>
      <c r="E3087">
        <v>3.27328446679011</v>
      </c>
      <c r="F3087" t="s">
        <v>2200</v>
      </c>
    </row>
    <row r="3088" spans="1:6" hidden="1" x14ac:dyDescent="0.25">
      <c r="A3088">
        <v>2020</v>
      </c>
      <c r="B3088" t="s">
        <v>2249</v>
      </c>
      <c r="C3088" t="s">
        <v>2225</v>
      </c>
      <c r="D3088" t="s">
        <v>2241</v>
      </c>
      <c r="E3088">
        <v>0</v>
      </c>
      <c r="F3088" t="s">
        <v>2200</v>
      </c>
    </row>
    <row r="3089" spans="1:6" hidden="1" x14ac:dyDescent="0.25">
      <c r="A3089">
        <v>2020</v>
      </c>
      <c r="B3089" t="s">
        <v>2249</v>
      </c>
      <c r="C3089" t="s">
        <v>2225</v>
      </c>
      <c r="D3089" t="s">
        <v>2242</v>
      </c>
      <c r="E3089" s="184">
        <v>3.4227324776695998E-5</v>
      </c>
      <c r="F3089" t="s">
        <v>2200</v>
      </c>
    </row>
    <row r="3090" spans="1:6" hidden="1" x14ac:dyDescent="0.25">
      <c r="A3090">
        <v>2020</v>
      </c>
      <c r="B3090" t="s">
        <v>2249</v>
      </c>
      <c r="C3090" t="s">
        <v>2225</v>
      </c>
      <c r="D3090" t="s">
        <v>2243</v>
      </c>
      <c r="E3090">
        <v>23.2717409049685</v>
      </c>
      <c r="F3090" t="s">
        <v>2200</v>
      </c>
    </row>
    <row r="3091" spans="1:6" hidden="1" x14ac:dyDescent="0.25">
      <c r="A3091">
        <v>2020</v>
      </c>
      <c r="B3091" t="s">
        <v>2249</v>
      </c>
      <c r="C3091" t="s">
        <v>2225</v>
      </c>
      <c r="D3091" t="s">
        <v>2244</v>
      </c>
      <c r="E3091">
        <v>8.4824999999999999</v>
      </c>
      <c r="F3091" t="s">
        <v>2200</v>
      </c>
    </row>
    <row r="3092" spans="1:6" hidden="1" x14ac:dyDescent="0.25">
      <c r="A3092">
        <v>2020</v>
      </c>
      <c r="B3092" t="s">
        <v>2249</v>
      </c>
      <c r="C3092" t="s">
        <v>2225</v>
      </c>
      <c r="D3092" t="s">
        <v>2245</v>
      </c>
      <c r="E3092">
        <v>4.3339117199560597</v>
      </c>
      <c r="F3092" t="s">
        <v>2200</v>
      </c>
    </row>
    <row r="3093" spans="1:6" hidden="1" x14ac:dyDescent="0.25">
      <c r="A3093">
        <v>2020</v>
      </c>
      <c r="B3093" t="s">
        <v>2249</v>
      </c>
      <c r="C3093" t="s">
        <v>2225</v>
      </c>
      <c r="D3093" t="s">
        <v>2246</v>
      </c>
      <c r="E3093">
        <v>0</v>
      </c>
      <c r="F3093" t="s">
        <v>2200</v>
      </c>
    </row>
    <row r="3094" spans="1:6" hidden="1" x14ac:dyDescent="0.25">
      <c r="A3094">
        <v>2020</v>
      </c>
      <c r="B3094" t="s">
        <v>2249</v>
      </c>
      <c r="C3094" t="s">
        <v>2225</v>
      </c>
      <c r="D3094" t="s">
        <v>2247</v>
      </c>
      <c r="E3094">
        <v>2.3468592098068202</v>
      </c>
      <c r="F3094" t="s">
        <v>2200</v>
      </c>
    </row>
    <row r="3095" spans="1:6" hidden="1" x14ac:dyDescent="0.25">
      <c r="A3095">
        <v>2020</v>
      </c>
      <c r="B3095" t="s">
        <v>2249</v>
      </c>
      <c r="C3095" t="s">
        <v>2225</v>
      </c>
      <c r="D3095" t="s">
        <v>2248</v>
      </c>
      <c r="E3095">
        <v>9.4089338252392096</v>
      </c>
      <c r="F3095" t="s">
        <v>2200</v>
      </c>
    </row>
    <row r="3096" spans="1:6" hidden="1" x14ac:dyDescent="0.25">
      <c r="A3096">
        <v>2020</v>
      </c>
      <c r="B3096" t="s">
        <v>2249</v>
      </c>
      <c r="C3096" t="s">
        <v>2226</v>
      </c>
      <c r="D3096" t="s">
        <v>2236</v>
      </c>
      <c r="E3096">
        <v>3.9175279927387399</v>
      </c>
      <c r="F3096" t="s">
        <v>2200</v>
      </c>
    </row>
    <row r="3097" spans="1:6" hidden="1" x14ac:dyDescent="0.25">
      <c r="A3097">
        <v>2020</v>
      </c>
      <c r="B3097" t="s">
        <v>2249</v>
      </c>
      <c r="C3097" t="s">
        <v>2226</v>
      </c>
      <c r="D3097" t="s">
        <v>2237</v>
      </c>
      <c r="E3097">
        <v>14.0807413567401</v>
      </c>
      <c r="F3097" t="s">
        <v>2200</v>
      </c>
    </row>
    <row r="3098" spans="1:6" hidden="1" x14ac:dyDescent="0.25">
      <c r="A3098">
        <v>2020</v>
      </c>
      <c r="B3098" t="s">
        <v>2249</v>
      </c>
      <c r="C3098" t="s">
        <v>2226</v>
      </c>
      <c r="D3098" t="s">
        <v>2238</v>
      </c>
      <c r="E3098">
        <v>3.8038775947378598</v>
      </c>
      <c r="F3098" t="s">
        <v>2200</v>
      </c>
    </row>
    <row r="3099" spans="1:6" hidden="1" x14ac:dyDescent="0.25">
      <c r="A3099">
        <v>2020</v>
      </c>
      <c r="B3099" t="s">
        <v>2249</v>
      </c>
      <c r="C3099" t="s">
        <v>2226</v>
      </c>
      <c r="D3099" t="s">
        <v>2250</v>
      </c>
      <c r="E3099">
        <v>13.9865774198721</v>
      </c>
      <c r="F3099" t="s">
        <v>2200</v>
      </c>
    </row>
    <row r="3100" spans="1:6" hidden="1" x14ac:dyDescent="0.25">
      <c r="A3100">
        <v>2020</v>
      </c>
      <c r="B3100" t="s">
        <v>2249</v>
      </c>
      <c r="C3100" t="s">
        <v>2226</v>
      </c>
      <c r="D3100" t="s">
        <v>2251</v>
      </c>
      <c r="E3100">
        <v>0</v>
      </c>
      <c r="F3100" t="s">
        <v>2200</v>
      </c>
    </row>
    <row r="3101" spans="1:6" hidden="1" x14ac:dyDescent="0.25">
      <c r="A3101">
        <v>2020</v>
      </c>
      <c r="B3101" t="s">
        <v>2249</v>
      </c>
      <c r="C3101" t="s">
        <v>2226</v>
      </c>
      <c r="D3101" t="s">
        <v>2239</v>
      </c>
      <c r="E3101">
        <v>4.28568610807885</v>
      </c>
      <c r="F3101" t="s">
        <v>2200</v>
      </c>
    </row>
    <row r="3102" spans="1:6" hidden="1" x14ac:dyDescent="0.25">
      <c r="A3102">
        <v>2020</v>
      </c>
      <c r="B3102" t="s">
        <v>2249</v>
      </c>
      <c r="C3102" t="s">
        <v>2226</v>
      </c>
      <c r="D3102" t="s">
        <v>2240</v>
      </c>
      <c r="E3102">
        <v>3.98673109591945</v>
      </c>
      <c r="F3102" t="s">
        <v>2200</v>
      </c>
    </row>
    <row r="3103" spans="1:6" hidden="1" x14ac:dyDescent="0.25">
      <c r="A3103">
        <v>2020</v>
      </c>
      <c r="B3103" t="s">
        <v>2249</v>
      </c>
      <c r="C3103" t="s">
        <v>2226</v>
      </c>
      <c r="D3103" t="s">
        <v>2241</v>
      </c>
      <c r="E3103">
        <v>6.2178513289645299</v>
      </c>
      <c r="F3103" t="s">
        <v>2200</v>
      </c>
    </row>
    <row r="3104" spans="1:6" hidden="1" x14ac:dyDescent="0.25">
      <c r="A3104">
        <v>2020</v>
      </c>
      <c r="B3104" t="s">
        <v>2249</v>
      </c>
      <c r="C3104" t="s">
        <v>2226</v>
      </c>
      <c r="D3104" t="s">
        <v>2242</v>
      </c>
      <c r="E3104" s="184">
        <v>7.2182046377837303E-2</v>
      </c>
      <c r="F3104" t="s">
        <v>2200</v>
      </c>
    </row>
    <row r="3105" spans="1:6" hidden="1" x14ac:dyDescent="0.25">
      <c r="A3105">
        <v>2020</v>
      </c>
      <c r="B3105" t="s">
        <v>2249</v>
      </c>
      <c r="C3105" t="s">
        <v>2226</v>
      </c>
      <c r="D3105" t="s">
        <v>2243</v>
      </c>
      <c r="E3105">
        <v>23.5512770937816</v>
      </c>
      <c r="F3105" t="s">
        <v>2200</v>
      </c>
    </row>
    <row r="3106" spans="1:6" hidden="1" x14ac:dyDescent="0.25">
      <c r="A3106">
        <v>2020</v>
      </c>
      <c r="B3106" t="s">
        <v>2249</v>
      </c>
      <c r="C3106" t="s">
        <v>2226</v>
      </c>
      <c r="D3106" t="s">
        <v>2244</v>
      </c>
      <c r="E3106">
        <v>8.4824999999999999</v>
      </c>
      <c r="F3106" t="s">
        <v>2200</v>
      </c>
    </row>
    <row r="3107" spans="1:6" hidden="1" x14ac:dyDescent="0.25">
      <c r="A3107">
        <v>2020</v>
      </c>
      <c r="B3107" t="s">
        <v>2249</v>
      </c>
      <c r="C3107" t="s">
        <v>2226</v>
      </c>
      <c r="D3107" t="s">
        <v>2245</v>
      </c>
      <c r="E3107">
        <v>5.8073215428928897</v>
      </c>
      <c r="F3107" t="s">
        <v>2200</v>
      </c>
    </row>
    <row r="3108" spans="1:6" hidden="1" x14ac:dyDescent="0.25">
      <c r="A3108">
        <v>2020</v>
      </c>
      <c r="B3108" t="s">
        <v>2249</v>
      </c>
      <c r="C3108" t="s">
        <v>2226</v>
      </c>
      <c r="D3108" t="s">
        <v>2246</v>
      </c>
      <c r="E3108">
        <v>3.0184087981605701</v>
      </c>
      <c r="F3108" t="s">
        <v>2200</v>
      </c>
    </row>
    <row r="3109" spans="1:6" hidden="1" x14ac:dyDescent="0.25">
      <c r="A3109">
        <v>2020</v>
      </c>
      <c r="B3109" t="s">
        <v>2249</v>
      </c>
      <c r="C3109" t="s">
        <v>2226</v>
      </c>
      <c r="D3109" t="s">
        <v>2247</v>
      </c>
      <c r="E3109">
        <v>2.52028690306854</v>
      </c>
      <c r="F3109" t="s">
        <v>2200</v>
      </c>
    </row>
    <row r="3110" spans="1:6" hidden="1" x14ac:dyDescent="0.25">
      <c r="A3110">
        <v>2020</v>
      </c>
      <c r="B3110" t="s">
        <v>2249</v>
      </c>
      <c r="C3110" t="s">
        <v>2226</v>
      </c>
      <c r="D3110" t="s">
        <v>2248</v>
      </c>
      <c r="E3110">
        <v>12.2014908882743</v>
      </c>
      <c r="F3110" t="s">
        <v>2200</v>
      </c>
    </row>
    <row r="3111" spans="1:6" hidden="1" x14ac:dyDescent="0.25">
      <c r="A3111">
        <v>2020</v>
      </c>
      <c r="B3111" t="s">
        <v>2249</v>
      </c>
      <c r="C3111" t="s">
        <v>2227</v>
      </c>
      <c r="D3111" t="s">
        <v>2236</v>
      </c>
      <c r="E3111">
        <v>5.1533922667330403</v>
      </c>
      <c r="F3111" t="s">
        <v>2200</v>
      </c>
    </row>
    <row r="3112" spans="1:6" hidden="1" x14ac:dyDescent="0.25">
      <c r="A3112">
        <v>2020</v>
      </c>
      <c r="B3112" t="s">
        <v>2249</v>
      </c>
      <c r="C3112" t="s">
        <v>2227</v>
      </c>
      <c r="D3112" t="s">
        <v>2237</v>
      </c>
      <c r="E3112">
        <v>21.178182043872599</v>
      </c>
      <c r="F3112" t="s">
        <v>2200</v>
      </c>
    </row>
    <row r="3113" spans="1:6" hidden="1" x14ac:dyDescent="0.25">
      <c r="A3113">
        <v>2020</v>
      </c>
      <c r="B3113" t="s">
        <v>2249</v>
      </c>
      <c r="C3113" t="s">
        <v>2227</v>
      </c>
      <c r="D3113" t="s">
        <v>2238</v>
      </c>
      <c r="E3113">
        <v>3.5166582372358399</v>
      </c>
      <c r="F3113" t="s">
        <v>2200</v>
      </c>
    </row>
    <row r="3114" spans="1:6" hidden="1" x14ac:dyDescent="0.25">
      <c r="A3114">
        <v>2020</v>
      </c>
      <c r="B3114" t="s">
        <v>2249</v>
      </c>
      <c r="C3114" t="s">
        <v>2227</v>
      </c>
      <c r="D3114" t="s">
        <v>2250</v>
      </c>
      <c r="E3114">
        <v>0</v>
      </c>
      <c r="F3114" t="s">
        <v>2200</v>
      </c>
    </row>
    <row r="3115" spans="1:6" hidden="1" x14ac:dyDescent="0.25">
      <c r="A3115">
        <v>2020</v>
      </c>
      <c r="B3115" t="s">
        <v>2249</v>
      </c>
      <c r="C3115" t="s">
        <v>2227</v>
      </c>
      <c r="D3115" t="s">
        <v>2251</v>
      </c>
      <c r="E3115">
        <v>0</v>
      </c>
      <c r="F3115" t="s">
        <v>2200</v>
      </c>
    </row>
    <row r="3116" spans="1:6" hidden="1" x14ac:dyDescent="0.25">
      <c r="A3116">
        <v>2020</v>
      </c>
      <c r="B3116" t="s">
        <v>2249</v>
      </c>
      <c r="C3116" t="s">
        <v>2227</v>
      </c>
      <c r="D3116" t="s">
        <v>2239</v>
      </c>
      <c r="E3116">
        <v>5.7484189110172697</v>
      </c>
      <c r="F3116" t="s">
        <v>2200</v>
      </c>
    </row>
    <row r="3117" spans="1:6" hidden="1" x14ac:dyDescent="0.25">
      <c r="A3117">
        <v>2020</v>
      </c>
      <c r="B3117" t="s">
        <v>2249</v>
      </c>
      <c r="C3117" t="s">
        <v>2227</v>
      </c>
      <c r="D3117" t="s">
        <v>2240</v>
      </c>
      <c r="E3117">
        <v>4.1270232263734599</v>
      </c>
      <c r="F3117" t="s">
        <v>2200</v>
      </c>
    </row>
    <row r="3118" spans="1:6" hidden="1" x14ac:dyDescent="0.25">
      <c r="A3118">
        <v>2020</v>
      </c>
      <c r="B3118" t="s">
        <v>2249</v>
      </c>
      <c r="C3118" t="s">
        <v>2227</v>
      </c>
      <c r="D3118" t="s">
        <v>2241</v>
      </c>
      <c r="E3118">
        <v>6.4713623132160798</v>
      </c>
      <c r="F3118" t="s">
        <v>2200</v>
      </c>
    </row>
    <row r="3119" spans="1:6" hidden="1" x14ac:dyDescent="0.25">
      <c r="A3119">
        <v>2020</v>
      </c>
      <c r="B3119" t="s">
        <v>2249</v>
      </c>
      <c r="C3119" t="s">
        <v>2227</v>
      </c>
      <c r="D3119" t="s">
        <v>2242</v>
      </c>
      <c r="E3119" s="184">
        <v>5.0577814779852398E-3</v>
      </c>
      <c r="F3119" t="s">
        <v>2200</v>
      </c>
    </row>
    <row r="3120" spans="1:6" hidden="1" x14ac:dyDescent="0.25">
      <c r="A3120">
        <v>2020</v>
      </c>
      <c r="B3120" t="s">
        <v>2249</v>
      </c>
      <c r="C3120" t="s">
        <v>2227</v>
      </c>
      <c r="D3120" t="s">
        <v>2243</v>
      </c>
      <c r="E3120">
        <v>26.299839136532299</v>
      </c>
      <c r="F3120" t="s">
        <v>2200</v>
      </c>
    </row>
    <row r="3121" spans="1:6" hidden="1" x14ac:dyDescent="0.25">
      <c r="A3121">
        <v>2020</v>
      </c>
      <c r="B3121" t="s">
        <v>2249</v>
      </c>
      <c r="C3121" t="s">
        <v>2227</v>
      </c>
      <c r="D3121" t="s">
        <v>2244</v>
      </c>
      <c r="E3121">
        <v>8.4824999999999999</v>
      </c>
      <c r="F3121" t="s">
        <v>2200</v>
      </c>
    </row>
    <row r="3122" spans="1:6" hidden="1" x14ac:dyDescent="0.25">
      <c r="A3122">
        <v>2020</v>
      </c>
      <c r="B3122" t="s">
        <v>2249</v>
      </c>
      <c r="C3122" t="s">
        <v>2227</v>
      </c>
      <c r="D3122" t="s">
        <v>2245</v>
      </c>
      <c r="E3122">
        <v>4.6713191300073804</v>
      </c>
      <c r="F3122" t="s">
        <v>2200</v>
      </c>
    </row>
    <row r="3123" spans="1:6" hidden="1" x14ac:dyDescent="0.25">
      <c r="A3123">
        <v>2020</v>
      </c>
      <c r="B3123" t="s">
        <v>2249</v>
      </c>
      <c r="C3123" t="s">
        <v>2227</v>
      </c>
      <c r="D3123" t="s">
        <v>2246</v>
      </c>
      <c r="E3123">
        <v>2.8770776711766102</v>
      </c>
      <c r="F3123" t="s">
        <v>2200</v>
      </c>
    </row>
    <row r="3124" spans="1:6" hidden="1" x14ac:dyDescent="0.25">
      <c r="A3124">
        <v>2020</v>
      </c>
      <c r="B3124" t="s">
        <v>2249</v>
      </c>
      <c r="C3124" t="s">
        <v>2227</v>
      </c>
      <c r="D3124" t="s">
        <v>2247</v>
      </c>
      <c r="E3124">
        <v>2.0389849600905099</v>
      </c>
      <c r="F3124" t="s">
        <v>2200</v>
      </c>
    </row>
    <row r="3125" spans="1:6" hidden="1" x14ac:dyDescent="0.25">
      <c r="A3125">
        <v>2020</v>
      </c>
      <c r="B3125" t="s">
        <v>2249</v>
      </c>
      <c r="C3125" t="s">
        <v>2227</v>
      </c>
      <c r="D3125" t="s">
        <v>2248</v>
      </c>
      <c r="E3125">
        <v>9.7245902160585</v>
      </c>
      <c r="F3125" t="s">
        <v>2200</v>
      </c>
    </row>
    <row r="3126" spans="1:6" hidden="1" x14ac:dyDescent="0.25">
      <c r="A3126">
        <v>2020</v>
      </c>
      <c r="B3126" t="s">
        <v>2249</v>
      </c>
      <c r="C3126" t="s">
        <v>2228</v>
      </c>
      <c r="D3126" t="s">
        <v>2236</v>
      </c>
      <c r="E3126">
        <v>3.2517504200332499</v>
      </c>
      <c r="F3126" t="s">
        <v>2200</v>
      </c>
    </row>
    <row r="3127" spans="1:6" hidden="1" x14ac:dyDescent="0.25">
      <c r="A3127">
        <v>2020</v>
      </c>
      <c r="B3127" t="s">
        <v>2249</v>
      </c>
      <c r="C3127" t="s">
        <v>2228</v>
      </c>
      <c r="D3127" t="s">
        <v>2237</v>
      </c>
      <c r="E3127">
        <v>11.938580291847</v>
      </c>
      <c r="F3127" t="s">
        <v>2200</v>
      </c>
    </row>
    <row r="3128" spans="1:6" hidden="1" x14ac:dyDescent="0.25">
      <c r="A3128">
        <v>2020</v>
      </c>
      <c r="B3128" t="s">
        <v>2249</v>
      </c>
      <c r="C3128" t="s">
        <v>2228</v>
      </c>
      <c r="D3128" t="s">
        <v>2238</v>
      </c>
      <c r="E3128">
        <v>3.6904152125080598</v>
      </c>
      <c r="F3128" t="s">
        <v>2200</v>
      </c>
    </row>
    <row r="3129" spans="1:6" hidden="1" x14ac:dyDescent="0.25">
      <c r="A3129">
        <v>2020</v>
      </c>
      <c r="B3129" t="s">
        <v>2249</v>
      </c>
      <c r="C3129" t="s">
        <v>2228</v>
      </c>
      <c r="D3129" t="s">
        <v>2250</v>
      </c>
      <c r="E3129">
        <v>8.9570518041139309</v>
      </c>
      <c r="F3129" t="s">
        <v>2200</v>
      </c>
    </row>
    <row r="3130" spans="1:6" hidden="1" x14ac:dyDescent="0.25">
      <c r="A3130">
        <v>2020</v>
      </c>
      <c r="B3130" t="s">
        <v>2249</v>
      </c>
      <c r="C3130" t="s">
        <v>2228</v>
      </c>
      <c r="D3130" t="s">
        <v>2251</v>
      </c>
      <c r="E3130">
        <v>0</v>
      </c>
      <c r="F3130" t="s">
        <v>2200</v>
      </c>
    </row>
    <row r="3131" spans="1:6" hidden="1" x14ac:dyDescent="0.25">
      <c r="A3131">
        <v>2020</v>
      </c>
      <c r="B3131" t="s">
        <v>2249</v>
      </c>
      <c r="C3131" t="s">
        <v>2228</v>
      </c>
      <c r="D3131" t="s">
        <v>2239</v>
      </c>
      <c r="E3131">
        <v>3.5596779206578701</v>
      </c>
      <c r="F3131" t="s">
        <v>2200</v>
      </c>
    </row>
    <row r="3132" spans="1:6" hidden="1" x14ac:dyDescent="0.25">
      <c r="A3132">
        <v>2020</v>
      </c>
      <c r="B3132" t="s">
        <v>2249</v>
      </c>
      <c r="C3132" t="s">
        <v>2228</v>
      </c>
      <c r="D3132" t="s">
        <v>2240</v>
      </c>
      <c r="E3132">
        <v>3.35813700291888</v>
      </c>
      <c r="F3132" t="s">
        <v>2200</v>
      </c>
    </row>
    <row r="3133" spans="1:6" hidden="1" x14ac:dyDescent="0.25">
      <c r="A3133">
        <v>2020</v>
      </c>
      <c r="B3133" t="s">
        <v>2249</v>
      </c>
      <c r="C3133" t="s">
        <v>2228</v>
      </c>
      <c r="D3133" t="s">
        <v>2241</v>
      </c>
      <c r="E3133">
        <v>3.5751835722258098</v>
      </c>
      <c r="F3133" t="s">
        <v>2200</v>
      </c>
    </row>
    <row r="3134" spans="1:6" hidden="1" x14ac:dyDescent="0.25">
      <c r="A3134">
        <v>2020</v>
      </c>
      <c r="B3134" t="s">
        <v>2249</v>
      </c>
      <c r="C3134" t="s">
        <v>2228</v>
      </c>
      <c r="D3134" t="s">
        <v>2242</v>
      </c>
      <c r="E3134" s="184">
        <v>3.2295262128591998E-3</v>
      </c>
      <c r="F3134" t="s">
        <v>2200</v>
      </c>
    </row>
    <row r="3135" spans="1:6" hidden="1" x14ac:dyDescent="0.25">
      <c r="A3135">
        <v>2020</v>
      </c>
      <c r="B3135" t="s">
        <v>2249</v>
      </c>
      <c r="C3135" t="s">
        <v>2228</v>
      </c>
      <c r="D3135" t="s">
        <v>2243</v>
      </c>
      <c r="E3135">
        <v>21.684458101643099</v>
      </c>
      <c r="F3135" t="s">
        <v>2200</v>
      </c>
    </row>
    <row r="3136" spans="1:6" hidden="1" x14ac:dyDescent="0.25">
      <c r="A3136">
        <v>2020</v>
      </c>
      <c r="B3136" t="s">
        <v>2249</v>
      </c>
      <c r="C3136" t="s">
        <v>2228</v>
      </c>
      <c r="D3136" t="s">
        <v>2244</v>
      </c>
      <c r="E3136">
        <v>8.4824999999999999</v>
      </c>
      <c r="F3136" t="s">
        <v>2200</v>
      </c>
    </row>
    <row r="3137" spans="1:6" hidden="1" x14ac:dyDescent="0.25">
      <c r="A3137">
        <v>2020</v>
      </c>
      <c r="B3137" t="s">
        <v>2249</v>
      </c>
      <c r="C3137" t="s">
        <v>2228</v>
      </c>
      <c r="D3137" t="s">
        <v>2245</v>
      </c>
      <c r="E3137">
        <v>4.8065269442340899</v>
      </c>
      <c r="F3137" t="s">
        <v>2200</v>
      </c>
    </row>
    <row r="3138" spans="1:6" hidden="1" x14ac:dyDescent="0.25">
      <c r="A3138">
        <v>2020</v>
      </c>
      <c r="B3138" t="s">
        <v>2249</v>
      </c>
      <c r="C3138" t="s">
        <v>2228</v>
      </c>
      <c r="D3138" t="s">
        <v>2246</v>
      </c>
      <c r="E3138">
        <v>3.0391427337795802</v>
      </c>
      <c r="F3138" t="s">
        <v>2200</v>
      </c>
    </row>
    <row r="3139" spans="1:6" hidden="1" x14ac:dyDescent="0.25">
      <c r="A3139">
        <v>2020</v>
      </c>
      <c r="B3139" t="s">
        <v>2249</v>
      </c>
      <c r="C3139" t="s">
        <v>2228</v>
      </c>
      <c r="D3139" t="s">
        <v>2247</v>
      </c>
      <c r="E3139">
        <v>1.7213437418517701</v>
      </c>
      <c r="F3139" t="s">
        <v>2200</v>
      </c>
    </row>
    <row r="3140" spans="1:6" hidden="1" x14ac:dyDescent="0.25">
      <c r="A3140">
        <v>2020</v>
      </c>
      <c r="B3140" t="s">
        <v>2249</v>
      </c>
      <c r="C3140" t="s">
        <v>2228</v>
      </c>
      <c r="D3140" t="s">
        <v>2248</v>
      </c>
      <c r="E3140">
        <v>4.7199053818255301</v>
      </c>
      <c r="F3140" t="s">
        <v>2200</v>
      </c>
    </row>
    <row r="3141" spans="1:6" hidden="1" x14ac:dyDescent="0.25">
      <c r="A3141">
        <v>2020</v>
      </c>
      <c r="B3141" t="s">
        <v>2249</v>
      </c>
      <c r="C3141" t="s">
        <v>2229</v>
      </c>
      <c r="D3141" t="s">
        <v>2236</v>
      </c>
      <c r="E3141">
        <v>4.1254363278214399</v>
      </c>
      <c r="F3141" t="s">
        <v>2200</v>
      </c>
    </row>
    <row r="3142" spans="1:6" hidden="1" x14ac:dyDescent="0.25">
      <c r="A3142">
        <v>2020</v>
      </c>
      <c r="B3142" t="s">
        <v>2249</v>
      </c>
      <c r="C3142" t="s">
        <v>2229</v>
      </c>
      <c r="D3142" t="s">
        <v>2237</v>
      </c>
      <c r="E3142">
        <v>15.0514803554974</v>
      </c>
      <c r="F3142" t="s">
        <v>2200</v>
      </c>
    </row>
    <row r="3143" spans="1:6" hidden="1" x14ac:dyDescent="0.25">
      <c r="A3143">
        <v>2020</v>
      </c>
      <c r="B3143" t="s">
        <v>2249</v>
      </c>
      <c r="C3143" t="s">
        <v>2229</v>
      </c>
      <c r="D3143" t="s">
        <v>2238</v>
      </c>
      <c r="E3143">
        <v>3.7149735388135601</v>
      </c>
      <c r="F3143" t="s">
        <v>2200</v>
      </c>
    </row>
    <row r="3144" spans="1:6" hidden="1" x14ac:dyDescent="0.25">
      <c r="A3144">
        <v>2020</v>
      </c>
      <c r="B3144" t="s">
        <v>2249</v>
      </c>
      <c r="C3144" t="s">
        <v>2229</v>
      </c>
      <c r="D3144" t="s">
        <v>2250</v>
      </c>
      <c r="E3144">
        <v>0</v>
      </c>
      <c r="F3144" t="s">
        <v>2200</v>
      </c>
    </row>
    <row r="3145" spans="1:6" hidden="1" x14ac:dyDescent="0.25">
      <c r="A3145">
        <v>2020</v>
      </c>
      <c r="B3145" t="s">
        <v>2249</v>
      </c>
      <c r="C3145" t="s">
        <v>2229</v>
      </c>
      <c r="D3145" t="s">
        <v>2251</v>
      </c>
      <c r="E3145">
        <v>11.620725321128599</v>
      </c>
      <c r="F3145" t="s">
        <v>2200</v>
      </c>
    </row>
    <row r="3146" spans="1:6" hidden="1" x14ac:dyDescent="0.25">
      <c r="A3146">
        <v>2020</v>
      </c>
      <c r="B3146" t="s">
        <v>2249</v>
      </c>
      <c r="C3146" t="s">
        <v>2229</v>
      </c>
      <c r="D3146" t="s">
        <v>2239</v>
      </c>
      <c r="E3146">
        <v>6.6289311368496104</v>
      </c>
      <c r="F3146" t="s">
        <v>2200</v>
      </c>
    </row>
    <row r="3147" spans="1:6" hidden="1" x14ac:dyDescent="0.25">
      <c r="A3147">
        <v>2020</v>
      </c>
      <c r="B3147" t="s">
        <v>2249</v>
      </c>
      <c r="C3147" t="s">
        <v>2229</v>
      </c>
      <c r="D3147" t="s">
        <v>2240</v>
      </c>
      <c r="E3147">
        <v>3.67376568746052</v>
      </c>
      <c r="F3147" t="s">
        <v>2200</v>
      </c>
    </row>
    <row r="3148" spans="1:6" hidden="1" x14ac:dyDescent="0.25">
      <c r="A3148">
        <v>2020</v>
      </c>
      <c r="B3148" t="s">
        <v>2249</v>
      </c>
      <c r="C3148" t="s">
        <v>2229</v>
      </c>
      <c r="D3148" t="s">
        <v>2241</v>
      </c>
      <c r="E3148">
        <v>3.9594690122429901</v>
      </c>
      <c r="F3148" t="s">
        <v>2200</v>
      </c>
    </row>
    <row r="3149" spans="1:6" hidden="1" x14ac:dyDescent="0.25">
      <c r="A3149">
        <v>2020</v>
      </c>
      <c r="B3149" t="s">
        <v>2249</v>
      </c>
      <c r="C3149" t="s">
        <v>2229</v>
      </c>
      <c r="D3149" t="s">
        <v>2242</v>
      </c>
      <c r="E3149" s="184">
        <v>5.8307821624714803E-3</v>
      </c>
      <c r="F3149" t="s">
        <v>2200</v>
      </c>
    </row>
    <row r="3150" spans="1:6" hidden="1" x14ac:dyDescent="0.25">
      <c r="A3150">
        <v>2020</v>
      </c>
      <c r="B3150" t="s">
        <v>2249</v>
      </c>
      <c r="C3150" t="s">
        <v>2229</v>
      </c>
      <c r="D3150" t="s">
        <v>2243</v>
      </c>
      <c r="E3150">
        <v>23.6283318271478</v>
      </c>
      <c r="F3150" t="s">
        <v>2200</v>
      </c>
    </row>
    <row r="3151" spans="1:6" hidden="1" x14ac:dyDescent="0.25">
      <c r="A3151">
        <v>2020</v>
      </c>
      <c r="B3151" t="s">
        <v>2249</v>
      </c>
      <c r="C3151" t="s">
        <v>2229</v>
      </c>
      <c r="D3151" t="s">
        <v>2244</v>
      </c>
      <c r="E3151">
        <v>8.4824999999999999</v>
      </c>
      <c r="F3151" t="s">
        <v>2200</v>
      </c>
    </row>
    <row r="3152" spans="1:6" hidden="1" x14ac:dyDescent="0.25">
      <c r="A3152">
        <v>2020</v>
      </c>
      <c r="B3152" t="s">
        <v>2249</v>
      </c>
      <c r="C3152" t="s">
        <v>2229</v>
      </c>
      <c r="D3152" t="s">
        <v>2245</v>
      </c>
      <c r="E3152">
        <v>5.3356884728592799</v>
      </c>
      <c r="F3152" t="s">
        <v>2200</v>
      </c>
    </row>
    <row r="3153" spans="1:6" hidden="1" x14ac:dyDescent="0.25">
      <c r="A3153">
        <v>2020</v>
      </c>
      <c r="B3153" t="s">
        <v>2249</v>
      </c>
      <c r="C3153" t="s">
        <v>2229</v>
      </c>
      <c r="D3153" t="s">
        <v>2246</v>
      </c>
      <c r="E3153">
        <v>2.88701030236117</v>
      </c>
      <c r="F3153" t="s">
        <v>2200</v>
      </c>
    </row>
    <row r="3154" spans="1:6" hidden="1" x14ac:dyDescent="0.25">
      <c r="A3154">
        <v>2020</v>
      </c>
      <c r="B3154" t="s">
        <v>2249</v>
      </c>
      <c r="C3154" t="s">
        <v>2229</v>
      </c>
      <c r="D3154" t="s">
        <v>2247</v>
      </c>
      <c r="E3154">
        <v>2.44807628182792</v>
      </c>
      <c r="F3154" t="s">
        <v>2200</v>
      </c>
    </row>
    <row r="3155" spans="1:6" hidden="1" x14ac:dyDescent="0.25">
      <c r="A3155">
        <v>2020</v>
      </c>
      <c r="B3155" t="s">
        <v>2249</v>
      </c>
      <c r="C3155" t="s">
        <v>2229</v>
      </c>
      <c r="D3155" t="s">
        <v>2248</v>
      </c>
      <c r="E3155">
        <v>11.2934044795894</v>
      </c>
      <c r="F3155" t="s">
        <v>2200</v>
      </c>
    </row>
    <row r="3156" spans="1:6" hidden="1" x14ac:dyDescent="0.25">
      <c r="A3156">
        <v>2020</v>
      </c>
      <c r="B3156" t="s">
        <v>2249</v>
      </c>
      <c r="C3156" t="s">
        <v>2230</v>
      </c>
      <c r="D3156" t="s">
        <v>2236</v>
      </c>
      <c r="E3156">
        <v>3.3256297085443398</v>
      </c>
      <c r="F3156" t="s">
        <v>2200</v>
      </c>
    </row>
    <row r="3157" spans="1:6" hidden="1" x14ac:dyDescent="0.25">
      <c r="A3157">
        <v>2020</v>
      </c>
      <c r="B3157" t="s">
        <v>2249</v>
      </c>
      <c r="C3157" t="s">
        <v>2230</v>
      </c>
      <c r="D3157" t="s">
        <v>2237</v>
      </c>
      <c r="E3157">
        <v>18.193502758552601</v>
      </c>
      <c r="F3157" t="s">
        <v>2200</v>
      </c>
    </row>
    <row r="3158" spans="1:6" hidden="1" x14ac:dyDescent="0.25">
      <c r="A3158">
        <v>2020</v>
      </c>
      <c r="B3158" t="s">
        <v>2249</v>
      </c>
      <c r="C3158" t="s">
        <v>2230</v>
      </c>
      <c r="D3158" t="s">
        <v>2238</v>
      </c>
      <c r="E3158">
        <v>3.6637654647095799</v>
      </c>
      <c r="F3158" t="s">
        <v>2200</v>
      </c>
    </row>
    <row r="3159" spans="1:6" hidden="1" x14ac:dyDescent="0.25">
      <c r="A3159">
        <v>2020</v>
      </c>
      <c r="B3159" t="s">
        <v>2249</v>
      </c>
      <c r="C3159" t="s">
        <v>2230</v>
      </c>
      <c r="D3159" t="s">
        <v>2250</v>
      </c>
      <c r="E3159">
        <v>6.7663059987476304</v>
      </c>
      <c r="F3159" t="s">
        <v>2200</v>
      </c>
    </row>
    <row r="3160" spans="1:6" hidden="1" x14ac:dyDescent="0.25">
      <c r="A3160">
        <v>2020</v>
      </c>
      <c r="B3160" t="s">
        <v>2249</v>
      </c>
      <c r="C3160" t="s">
        <v>2230</v>
      </c>
      <c r="D3160" t="s">
        <v>2251</v>
      </c>
      <c r="E3160">
        <v>0</v>
      </c>
      <c r="F3160" t="s">
        <v>2200</v>
      </c>
    </row>
    <row r="3161" spans="1:6" hidden="1" x14ac:dyDescent="0.25">
      <c r="A3161">
        <v>2020</v>
      </c>
      <c r="B3161" t="s">
        <v>2249</v>
      </c>
      <c r="C3161" t="s">
        <v>2230</v>
      </c>
      <c r="D3161" t="s">
        <v>2239</v>
      </c>
      <c r="E3161">
        <v>2.8645851251848899</v>
      </c>
      <c r="F3161" t="s">
        <v>2200</v>
      </c>
    </row>
    <row r="3162" spans="1:6" hidden="1" x14ac:dyDescent="0.25">
      <c r="A3162">
        <v>2020</v>
      </c>
      <c r="B3162" t="s">
        <v>2249</v>
      </c>
      <c r="C3162" t="s">
        <v>2230</v>
      </c>
      <c r="D3162" t="s">
        <v>2240</v>
      </c>
      <c r="E3162">
        <v>2.7820365936526001</v>
      </c>
      <c r="F3162" t="s">
        <v>2200</v>
      </c>
    </row>
    <row r="3163" spans="1:6" hidden="1" x14ac:dyDescent="0.25">
      <c r="A3163">
        <v>2020</v>
      </c>
      <c r="B3163" t="s">
        <v>2249</v>
      </c>
      <c r="C3163" t="s">
        <v>2230</v>
      </c>
      <c r="D3163" t="s">
        <v>2241</v>
      </c>
      <c r="E3163">
        <v>3.5547480725284299</v>
      </c>
      <c r="F3163" t="s">
        <v>2200</v>
      </c>
    </row>
    <row r="3164" spans="1:6" hidden="1" x14ac:dyDescent="0.25">
      <c r="A3164">
        <v>2020</v>
      </c>
      <c r="B3164" t="s">
        <v>2249</v>
      </c>
      <c r="C3164" t="s">
        <v>2230</v>
      </c>
      <c r="D3164" t="s">
        <v>2242</v>
      </c>
      <c r="E3164">
        <v>0.170963909829246</v>
      </c>
      <c r="F3164" t="s">
        <v>2200</v>
      </c>
    </row>
    <row r="3165" spans="1:6" hidden="1" x14ac:dyDescent="0.25">
      <c r="A3165">
        <v>2020</v>
      </c>
      <c r="B3165" t="s">
        <v>2249</v>
      </c>
      <c r="C3165" t="s">
        <v>2230</v>
      </c>
      <c r="D3165" t="s">
        <v>2243</v>
      </c>
      <c r="E3165">
        <v>13.5555352723441</v>
      </c>
      <c r="F3165" t="s">
        <v>2200</v>
      </c>
    </row>
    <row r="3166" spans="1:6" hidden="1" x14ac:dyDescent="0.25">
      <c r="A3166">
        <v>2020</v>
      </c>
      <c r="B3166" t="s">
        <v>2249</v>
      </c>
      <c r="C3166" t="s">
        <v>2230</v>
      </c>
      <c r="D3166" t="s">
        <v>2244</v>
      </c>
      <c r="E3166">
        <v>8.4824999999999999</v>
      </c>
      <c r="F3166" t="s">
        <v>2200</v>
      </c>
    </row>
    <row r="3167" spans="1:6" hidden="1" x14ac:dyDescent="0.25">
      <c r="A3167">
        <v>2020</v>
      </c>
      <c r="B3167" t="s">
        <v>2249</v>
      </c>
      <c r="C3167" t="s">
        <v>2230</v>
      </c>
      <c r="D3167" t="s">
        <v>2245</v>
      </c>
      <c r="E3167">
        <v>3.8373471039479599</v>
      </c>
      <c r="F3167" t="s">
        <v>2200</v>
      </c>
    </row>
    <row r="3168" spans="1:6" hidden="1" x14ac:dyDescent="0.25">
      <c r="A3168">
        <v>2020</v>
      </c>
      <c r="B3168" t="s">
        <v>2249</v>
      </c>
      <c r="C3168" t="s">
        <v>2230</v>
      </c>
      <c r="D3168" t="s">
        <v>2246</v>
      </c>
      <c r="E3168">
        <v>1.9687140313182701</v>
      </c>
      <c r="F3168" t="s">
        <v>2200</v>
      </c>
    </row>
    <row r="3169" spans="1:6" hidden="1" x14ac:dyDescent="0.25">
      <c r="A3169">
        <v>2020</v>
      </c>
      <c r="B3169" t="s">
        <v>2249</v>
      </c>
      <c r="C3169" t="s">
        <v>2230</v>
      </c>
      <c r="D3169" t="s">
        <v>2247</v>
      </c>
      <c r="E3169">
        <v>1.7645533553505199</v>
      </c>
      <c r="F3169" t="s">
        <v>2200</v>
      </c>
    </row>
    <row r="3170" spans="1:6" hidden="1" x14ac:dyDescent="0.25">
      <c r="A3170">
        <v>2020</v>
      </c>
      <c r="B3170" t="s">
        <v>2249</v>
      </c>
      <c r="C3170" t="s">
        <v>2230</v>
      </c>
      <c r="D3170" t="s">
        <v>2248</v>
      </c>
      <c r="E3170">
        <v>3.7721365646168601</v>
      </c>
      <c r="F3170" t="s">
        <v>2200</v>
      </c>
    </row>
    <row r="3171" spans="1:6" hidden="1" x14ac:dyDescent="0.25">
      <c r="A3171">
        <v>2020</v>
      </c>
      <c r="B3171" t="s">
        <v>2249</v>
      </c>
      <c r="C3171" t="s">
        <v>2231</v>
      </c>
      <c r="D3171" t="s">
        <v>2236</v>
      </c>
      <c r="E3171">
        <v>4.1743839118744503</v>
      </c>
      <c r="F3171" t="s">
        <v>2200</v>
      </c>
    </row>
    <row r="3172" spans="1:6" hidden="1" x14ac:dyDescent="0.25">
      <c r="A3172">
        <v>2020</v>
      </c>
      <c r="B3172" t="s">
        <v>2249</v>
      </c>
      <c r="C3172" t="s">
        <v>2231</v>
      </c>
      <c r="D3172" t="s">
        <v>2237</v>
      </c>
      <c r="E3172">
        <v>13.641247954277601</v>
      </c>
      <c r="F3172" t="s">
        <v>2200</v>
      </c>
    </row>
    <row r="3173" spans="1:6" hidden="1" x14ac:dyDescent="0.25">
      <c r="A3173">
        <v>2020</v>
      </c>
      <c r="B3173" t="s">
        <v>2249</v>
      </c>
      <c r="C3173" t="s">
        <v>2231</v>
      </c>
      <c r="D3173" t="s">
        <v>2238</v>
      </c>
      <c r="E3173">
        <v>4.5255391517082302</v>
      </c>
      <c r="F3173" t="s">
        <v>2200</v>
      </c>
    </row>
    <row r="3174" spans="1:6" hidden="1" x14ac:dyDescent="0.25">
      <c r="A3174">
        <v>2020</v>
      </c>
      <c r="B3174" t="s">
        <v>2249</v>
      </c>
      <c r="C3174" t="s">
        <v>2231</v>
      </c>
      <c r="D3174" t="s">
        <v>2250</v>
      </c>
      <c r="E3174">
        <v>7.1850447627791896</v>
      </c>
      <c r="F3174" t="s">
        <v>2200</v>
      </c>
    </row>
    <row r="3175" spans="1:6" hidden="1" x14ac:dyDescent="0.25">
      <c r="A3175">
        <v>2020</v>
      </c>
      <c r="B3175" t="s">
        <v>2249</v>
      </c>
      <c r="C3175" t="s">
        <v>2231</v>
      </c>
      <c r="D3175" t="s">
        <v>2251</v>
      </c>
      <c r="E3175">
        <v>8.8460231424577795</v>
      </c>
      <c r="F3175" t="s">
        <v>2200</v>
      </c>
    </row>
    <row r="3176" spans="1:6" hidden="1" x14ac:dyDescent="0.25">
      <c r="A3176">
        <v>2020</v>
      </c>
      <c r="B3176" t="s">
        <v>2249</v>
      </c>
      <c r="C3176" t="s">
        <v>2231</v>
      </c>
      <c r="D3176" t="s">
        <v>2239</v>
      </c>
      <c r="E3176">
        <v>1.9033150455644401</v>
      </c>
      <c r="F3176" t="s">
        <v>2200</v>
      </c>
    </row>
    <row r="3177" spans="1:6" hidden="1" x14ac:dyDescent="0.25">
      <c r="A3177">
        <v>2020</v>
      </c>
      <c r="B3177" t="s">
        <v>2249</v>
      </c>
      <c r="C3177" t="s">
        <v>2231</v>
      </c>
      <c r="D3177" t="s">
        <v>2240</v>
      </c>
      <c r="E3177">
        <v>2.7820365936526001</v>
      </c>
      <c r="F3177" t="s">
        <v>2200</v>
      </c>
    </row>
    <row r="3178" spans="1:6" hidden="1" x14ac:dyDescent="0.25">
      <c r="A3178">
        <v>2020</v>
      </c>
      <c r="B3178" t="s">
        <v>2249</v>
      </c>
      <c r="C3178" t="s">
        <v>2231</v>
      </c>
      <c r="D3178" t="s">
        <v>2241</v>
      </c>
      <c r="E3178">
        <v>4.3778340826841999</v>
      </c>
      <c r="F3178" t="s">
        <v>2200</v>
      </c>
    </row>
    <row r="3179" spans="1:6" hidden="1" x14ac:dyDescent="0.25">
      <c r="A3179">
        <v>2020</v>
      </c>
      <c r="B3179" t="s">
        <v>2249</v>
      </c>
      <c r="C3179" t="s">
        <v>2231</v>
      </c>
      <c r="D3179" t="s">
        <v>2242</v>
      </c>
      <c r="E3179">
        <v>0.170963909829246</v>
      </c>
      <c r="F3179" t="s">
        <v>2200</v>
      </c>
    </row>
    <row r="3180" spans="1:6" hidden="1" x14ac:dyDescent="0.25">
      <c r="A3180">
        <v>2020</v>
      </c>
      <c r="B3180" t="s">
        <v>2249</v>
      </c>
      <c r="C3180" t="s">
        <v>2231</v>
      </c>
      <c r="D3180" t="s">
        <v>2243</v>
      </c>
      <c r="E3180">
        <v>22.313470451392799</v>
      </c>
      <c r="F3180" t="s">
        <v>2200</v>
      </c>
    </row>
    <row r="3181" spans="1:6" hidden="1" x14ac:dyDescent="0.25">
      <c r="A3181">
        <v>2020</v>
      </c>
      <c r="B3181" t="s">
        <v>2249</v>
      </c>
      <c r="C3181" t="s">
        <v>2231</v>
      </c>
      <c r="D3181" t="s">
        <v>2244</v>
      </c>
      <c r="E3181">
        <v>8.4824999999999999</v>
      </c>
      <c r="F3181" t="s">
        <v>2200</v>
      </c>
    </row>
    <row r="3182" spans="1:6" hidden="1" x14ac:dyDescent="0.25">
      <c r="A3182">
        <v>2020</v>
      </c>
      <c r="B3182" t="s">
        <v>2249</v>
      </c>
      <c r="C3182" t="s">
        <v>2231</v>
      </c>
      <c r="D3182" t="s">
        <v>2245</v>
      </c>
      <c r="E3182">
        <v>1.9033150455644401</v>
      </c>
      <c r="F3182" t="s">
        <v>2200</v>
      </c>
    </row>
    <row r="3183" spans="1:6" hidden="1" x14ac:dyDescent="0.25">
      <c r="A3183">
        <v>2020</v>
      </c>
      <c r="B3183" t="s">
        <v>2249</v>
      </c>
      <c r="C3183" t="s">
        <v>2231</v>
      </c>
      <c r="D3183" t="s">
        <v>2246</v>
      </c>
      <c r="E3183">
        <v>1.9687140313182701</v>
      </c>
      <c r="F3183" t="s">
        <v>2200</v>
      </c>
    </row>
    <row r="3184" spans="1:6" hidden="1" x14ac:dyDescent="0.25">
      <c r="A3184">
        <v>2020</v>
      </c>
      <c r="B3184" t="s">
        <v>2249</v>
      </c>
      <c r="C3184" t="s">
        <v>2231</v>
      </c>
      <c r="D3184" t="s">
        <v>2247</v>
      </c>
      <c r="E3184">
        <v>1.7645533553505199</v>
      </c>
      <c r="F3184" t="s">
        <v>2200</v>
      </c>
    </row>
    <row r="3185" spans="1:6" hidden="1" x14ac:dyDescent="0.25">
      <c r="A3185">
        <v>2020</v>
      </c>
      <c r="B3185" t="s">
        <v>2249</v>
      </c>
      <c r="C3185" t="s">
        <v>2231</v>
      </c>
      <c r="D3185" t="s">
        <v>2248</v>
      </c>
      <c r="E3185">
        <v>3.67314487632509</v>
      </c>
      <c r="F3185" t="s">
        <v>2200</v>
      </c>
    </row>
    <row r="3186" spans="1:6" hidden="1" x14ac:dyDescent="0.25">
      <c r="A3186">
        <v>2020</v>
      </c>
      <c r="B3186" t="s">
        <v>2249</v>
      </c>
      <c r="C3186" t="s">
        <v>2232</v>
      </c>
      <c r="D3186" t="s">
        <v>2236</v>
      </c>
      <c r="E3186">
        <v>5.1533922667330403</v>
      </c>
      <c r="F3186" t="s">
        <v>2200</v>
      </c>
    </row>
    <row r="3187" spans="1:6" hidden="1" x14ac:dyDescent="0.25">
      <c r="A3187">
        <v>2020</v>
      </c>
      <c r="B3187" t="s">
        <v>2249</v>
      </c>
      <c r="C3187" t="s">
        <v>2232</v>
      </c>
      <c r="D3187" t="s">
        <v>2237</v>
      </c>
      <c r="E3187">
        <v>13.9773275072376</v>
      </c>
      <c r="F3187" t="s">
        <v>2200</v>
      </c>
    </row>
    <row r="3188" spans="1:6" hidden="1" x14ac:dyDescent="0.25">
      <c r="A3188">
        <v>2020</v>
      </c>
      <c r="B3188" t="s">
        <v>2249</v>
      </c>
      <c r="C3188" t="s">
        <v>2232</v>
      </c>
      <c r="D3188" t="s">
        <v>2238</v>
      </c>
      <c r="E3188">
        <v>3.83012778658619</v>
      </c>
      <c r="F3188" t="s">
        <v>2200</v>
      </c>
    </row>
    <row r="3189" spans="1:6" hidden="1" x14ac:dyDescent="0.25">
      <c r="A3189">
        <v>2020</v>
      </c>
      <c r="B3189" t="s">
        <v>2249</v>
      </c>
      <c r="C3189" t="s">
        <v>2232</v>
      </c>
      <c r="D3189" t="s">
        <v>2250</v>
      </c>
      <c r="E3189">
        <v>14.211362090571299</v>
      </c>
      <c r="F3189" t="s">
        <v>2200</v>
      </c>
    </row>
    <row r="3190" spans="1:6" hidden="1" x14ac:dyDescent="0.25">
      <c r="A3190">
        <v>2020</v>
      </c>
      <c r="B3190" t="s">
        <v>2249</v>
      </c>
      <c r="C3190" t="s">
        <v>2232</v>
      </c>
      <c r="D3190" t="s">
        <v>2251</v>
      </c>
      <c r="E3190">
        <v>0</v>
      </c>
      <c r="F3190" t="s">
        <v>2200</v>
      </c>
    </row>
    <row r="3191" spans="1:6" hidden="1" x14ac:dyDescent="0.25">
      <c r="A3191">
        <v>2020</v>
      </c>
      <c r="B3191" t="s">
        <v>2249</v>
      </c>
      <c r="C3191" t="s">
        <v>2232</v>
      </c>
      <c r="D3191" t="s">
        <v>2239</v>
      </c>
      <c r="E3191">
        <v>7.4755065154014702</v>
      </c>
      <c r="F3191" t="s">
        <v>2200</v>
      </c>
    </row>
    <row r="3192" spans="1:6" hidden="1" x14ac:dyDescent="0.25">
      <c r="A3192">
        <v>2020</v>
      </c>
      <c r="B3192" t="s">
        <v>2249</v>
      </c>
      <c r="C3192" t="s">
        <v>2232</v>
      </c>
      <c r="D3192" t="s">
        <v>2240</v>
      </c>
      <c r="E3192">
        <v>4.1270232263734599</v>
      </c>
      <c r="F3192" t="s">
        <v>2200</v>
      </c>
    </row>
    <row r="3193" spans="1:6" hidden="1" x14ac:dyDescent="0.25">
      <c r="A3193">
        <v>2020</v>
      </c>
      <c r="B3193" t="s">
        <v>2249</v>
      </c>
      <c r="C3193" t="s">
        <v>2232</v>
      </c>
      <c r="D3193" t="s">
        <v>2241</v>
      </c>
      <c r="E3193">
        <v>6.4713623132160798</v>
      </c>
      <c r="F3193" t="s">
        <v>2200</v>
      </c>
    </row>
    <row r="3194" spans="1:6" hidden="1" x14ac:dyDescent="0.25">
      <c r="A3194">
        <v>2020</v>
      </c>
      <c r="B3194" t="s">
        <v>2249</v>
      </c>
      <c r="C3194" t="s">
        <v>2232</v>
      </c>
      <c r="D3194" t="s">
        <v>2242</v>
      </c>
      <c r="E3194" s="184">
        <v>3.6873466284242898E-3</v>
      </c>
      <c r="F3194" t="s">
        <v>2200</v>
      </c>
    </row>
    <row r="3195" spans="1:6" hidden="1" x14ac:dyDescent="0.25">
      <c r="A3195">
        <v>2020</v>
      </c>
      <c r="B3195" t="s">
        <v>2249</v>
      </c>
      <c r="C3195" t="s">
        <v>2232</v>
      </c>
      <c r="D3195" t="s">
        <v>2243</v>
      </c>
      <c r="E3195">
        <v>23.688174217164701</v>
      </c>
      <c r="F3195" t="s">
        <v>2200</v>
      </c>
    </row>
    <row r="3196" spans="1:6" hidden="1" x14ac:dyDescent="0.25">
      <c r="A3196">
        <v>2020</v>
      </c>
      <c r="B3196" t="s">
        <v>2249</v>
      </c>
      <c r="C3196" t="s">
        <v>2232</v>
      </c>
      <c r="D3196" t="s">
        <v>2244</v>
      </c>
      <c r="E3196">
        <v>8.4824999999999999</v>
      </c>
      <c r="F3196" t="s">
        <v>2200</v>
      </c>
    </row>
    <row r="3197" spans="1:6" hidden="1" x14ac:dyDescent="0.25">
      <c r="A3197">
        <v>2020</v>
      </c>
      <c r="B3197" t="s">
        <v>2249</v>
      </c>
      <c r="C3197" t="s">
        <v>2232</v>
      </c>
      <c r="D3197" t="s">
        <v>2245</v>
      </c>
      <c r="E3197">
        <v>6.0378174146969599</v>
      </c>
      <c r="F3197" t="s">
        <v>2200</v>
      </c>
    </row>
    <row r="3198" spans="1:6" hidden="1" x14ac:dyDescent="0.25">
      <c r="A3198">
        <v>2020</v>
      </c>
      <c r="B3198" t="s">
        <v>2249</v>
      </c>
      <c r="C3198" t="s">
        <v>2232</v>
      </c>
      <c r="D3198" t="s">
        <v>2246</v>
      </c>
      <c r="E3198">
        <v>2.8770776711766102</v>
      </c>
      <c r="F3198" t="s">
        <v>2200</v>
      </c>
    </row>
    <row r="3199" spans="1:6" hidden="1" x14ac:dyDescent="0.25">
      <c r="A3199">
        <v>2020</v>
      </c>
      <c r="B3199" t="s">
        <v>2249</v>
      </c>
      <c r="C3199" t="s">
        <v>2232</v>
      </c>
      <c r="D3199" t="s">
        <v>2247</v>
      </c>
      <c r="E3199">
        <v>2.0389849600905099</v>
      </c>
      <c r="F3199" t="s">
        <v>2200</v>
      </c>
    </row>
    <row r="3200" spans="1:6" hidden="1" x14ac:dyDescent="0.25">
      <c r="A3200">
        <v>2020</v>
      </c>
      <c r="B3200" t="s">
        <v>2249</v>
      </c>
      <c r="C3200" t="s">
        <v>2232</v>
      </c>
      <c r="D3200" t="s">
        <v>2248</v>
      </c>
      <c r="E3200">
        <v>12.7001773304011</v>
      </c>
      <c r="F3200" t="s">
        <v>2200</v>
      </c>
    </row>
    <row r="3201" spans="1:6" hidden="1" x14ac:dyDescent="0.25">
      <c r="A3201">
        <v>2020</v>
      </c>
      <c r="B3201" t="s">
        <v>2249</v>
      </c>
      <c r="C3201" t="s">
        <v>2233</v>
      </c>
      <c r="D3201" t="s">
        <v>2236</v>
      </c>
      <c r="E3201">
        <v>3.8033280069339401</v>
      </c>
      <c r="F3201" t="s">
        <v>2200</v>
      </c>
    </row>
    <row r="3202" spans="1:6" hidden="1" x14ac:dyDescent="0.25">
      <c r="A3202">
        <v>2020</v>
      </c>
      <c r="B3202" t="s">
        <v>2249</v>
      </c>
      <c r="C3202" t="s">
        <v>2233</v>
      </c>
      <c r="D3202" t="s">
        <v>2237</v>
      </c>
      <c r="E3202">
        <v>12.0138967662898</v>
      </c>
      <c r="F3202" t="s">
        <v>2200</v>
      </c>
    </row>
    <row r="3203" spans="1:6" hidden="1" x14ac:dyDescent="0.25">
      <c r="A3203">
        <v>2020</v>
      </c>
      <c r="B3203" t="s">
        <v>2249</v>
      </c>
      <c r="C3203" t="s">
        <v>2233</v>
      </c>
      <c r="D3203" t="s">
        <v>2238</v>
      </c>
      <c r="E3203">
        <v>6.8953365110086402</v>
      </c>
      <c r="F3203" t="s">
        <v>2200</v>
      </c>
    </row>
    <row r="3204" spans="1:6" hidden="1" x14ac:dyDescent="0.25">
      <c r="A3204">
        <v>2020</v>
      </c>
      <c r="B3204" t="s">
        <v>2249</v>
      </c>
      <c r="C3204" t="s">
        <v>2233</v>
      </c>
      <c r="D3204" t="s">
        <v>2250</v>
      </c>
      <c r="E3204">
        <v>0</v>
      </c>
      <c r="F3204" t="s">
        <v>2200</v>
      </c>
    </row>
    <row r="3205" spans="1:6" hidden="1" x14ac:dyDescent="0.25">
      <c r="A3205">
        <v>2020</v>
      </c>
      <c r="B3205" t="s">
        <v>2249</v>
      </c>
      <c r="C3205" t="s">
        <v>2233</v>
      </c>
      <c r="D3205" t="s">
        <v>2251</v>
      </c>
      <c r="E3205">
        <v>9.5171096381037792</v>
      </c>
      <c r="F3205" t="s">
        <v>2200</v>
      </c>
    </row>
    <row r="3206" spans="1:6" hidden="1" x14ac:dyDescent="0.25">
      <c r="A3206">
        <v>2020</v>
      </c>
      <c r="B3206" t="s">
        <v>2249</v>
      </c>
      <c r="C3206" t="s">
        <v>2233</v>
      </c>
      <c r="D3206" t="s">
        <v>2239</v>
      </c>
      <c r="E3206">
        <v>3.2311319806893901</v>
      </c>
      <c r="F3206" t="s">
        <v>2200</v>
      </c>
    </row>
    <row r="3207" spans="1:6" hidden="1" x14ac:dyDescent="0.25">
      <c r="A3207">
        <v>2020</v>
      </c>
      <c r="B3207" t="s">
        <v>2249</v>
      </c>
      <c r="C3207" t="s">
        <v>2233</v>
      </c>
      <c r="D3207" t="s">
        <v>2240</v>
      </c>
      <c r="E3207">
        <v>3.0395828456356502</v>
      </c>
      <c r="F3207" t="s">
        <v>2200</v>
      </c>
    </row>
    <row r="3208" spans="1:6" hidden="1" x14ac:dyDescent="0.25">
      <c r="A3208">
        <v>2020</v>
      </c>
      <c r="B3208" t="s">
        <v>2249</v>
      </c>
      <c r="C3208" t="s">
        <v>2233</v>
      </c>
      <c r="D3208" t="s">
        <v>2241</v>
      </c>
      <c r="E3208">
        <v>4.2043312717370398</v>
      </c>
      <c r="F3208" t="s">
        <v>2200</v>
      </c>
    </row>
    <row r="3209" spans="1:6" hidden="1" x14ac:dyDescent="0.25">
      <c r="A3209">
        <v>2020</v>
      </c>
      <c r="B3209" t="s">
        <v>2249</v>
      </c>
      <c r="C3209" t="s">
        <v>2233</v>
      </c>
      <c r="D3209" t="s">
        <v>2242</v>
      </c>
      <c r="E3209">
        <v>0.17797308619968699</v>
      </c>
      <c r="F3209" t="s">
        <v>2200</v>
      </c>
    </row>
    <row r="3210" spans="1:6" hidden="1" x14ac:dyDescent="0.25">
      <c r="A3210">
        <v>2020</v>
      </c>
      <c r="B3210" t="s">
        <v>2249</v>
      </c>
      <c r="C3210" t="s">
        <v>2233</v>
      </c>
      <c r="D3210" t="s">
        <v>2243</v>
      </c>
      <c r="E3210">
        <v>23.3076768812927</v>
      </c>
      <c r="F3210" t="s">
        <v>2200</v>
      </c>
    </row>
    <row r="3211" spans="1:6" hidden="1" x14ac:dyDescent="0.25">
      <c r="A3211">
        <v>2020</v>
      </c>
      <c r="B3211" t="s">
        <v>2249</v>
      </c>
      <c r="C3211" t="s">
        <v>2233</v>
      </c>
      <c r="D3211" t="s">
        <v>2244</v>
      </c>
      <c r="E3211">
        <v>8.4824999999999999</v>
      </c>
      <c r="F3211" t="s">
        <v>2200</v>
      </c>
    </row>
    <row r="3212" spans="1:6" hidden="1" x14ac:dyDescent="0.25">
      <c r="A3212">
        <v>2020</v>
      </c>
      <c r="B3212" t="s">
        <v>2249</v>
      </c>
      <c r="C3212" t="s">
        <v>2233</v>
      </c>
      <c r="D3212" t="s">
        <v>2245</v>
      </c>
      <c r="E3212">
        <v>4.2520768523925003</v>
      </c>
      <c r="F3212" t="s">
        <v>2200</v>
      </c>
    </row>
    <row r="3213" spans="1:6" hidden="1" x14ac:dyDescent="0.25">
      <c r="A3213">
        <v>2020</v>
      </c>
      <c r="B3213" t="s">
        <v>2249</v>
      </c>
      <c r="C3213" t="s">
        <v>2233</v>
      </c>
      <c r="D3213" t="s">
        <v>2246</v>
      </c>
      <c r="E3213">
        <v>2.5175368479200002</v>
      </c>
      <c r="F3213" t="s">
        <v>2200</v>
      </c>
    </row>
    <row r="3214" spans="1:6" hidden="1" x14ac:dyDescent="0.25">
      <c r="A3214">
        <v>2020</v>
      </c>
      <c r="B3214" t="s">
        <v>2249</v>
      </c>
      <c r="C3214" t="s">
        <v>2233</v>
      </c>
      <c r="D3214" t="s">
        <v>2247</v>
      </c>
      <c r="E3214">
        <v>1.9300237553535999</v>
      </c>
      <c r="F3214" t="s">
        <v>2200</v>
      </c>
    </row>
    <row r="3215" spans="1:6" hidden="1" x14ac:dyDescent="0.25">
      <c r="A3215">
        <v>2020</v>
      </c>
      <c r="B3215" t="s">
        <v>2249</v>
      </c>
      <c r="C3215" t="s">
        <v>2233</v>
      </c>
      <c r="D3215" t="s">
        <v>2248</v>
      </c>
      <c r="E3215">
        <v>4.2065804241629898</v>
      </c>
      <c r="F3215" t="s">
        <v>2200</v>
      </c>
    </row>
    <row r="3216" spans="1:6" hidden="1" x14ac:dyDescent="0.25">
      <c r="A3216">
        <v>2020</v>
      </c>
      <c r="B3216" t="s">
        <v>2249</v>
      </c>
      <c r="C3216" t="s">
        <v>2234</v>
      </c>
      <c r="D3216" t="s">
        <v>2236</v>
      </c>
      <c r="E3216">
        <v>5.4564386312117898</v>
      </c>
      <c r="F3216" t="s">
        <v>2200</v>
      </c>
    </row>
    <row r="3217" spans="1:6" hidden="1" x14ac:dyDescent="0.25">
      <c r="A3217">
        <v>2020</v>
      </c>
      <c r="B3217" t="s">
        <v>2249</v>
      </c>
      <c r="C3217" t="s">
        <v>2234</v>
      </c>
      <c r="D3217" t="s">
        <v>2237</v>
      </c>
      <c r="E3217">
        <v>12.476418442528599</v>
      </c>
      <c r="F3217" t="s">
        <v>2200</v>
      </c>
    </row>
    <row r="3218" spans="1:6" hidden="1" x14ac:dyDescent="0.25">
      <c r="A3218">
        <v>2020</v>
      </c>
      <c r="B3218" t="s">
        <v>2249</v>
      </c>
      <c r="C3218" t="s">
        <v>2234</v>
      </c>
      <c r="D3218" t="s">
        <v>2238</v>
      </c>
      <c r="E3218">
        <v>3.7031549334388698</v>
      </c>
      <c r="F3218" t="s">
        <v>2200</v>
      </c>
    </row>
    <row r="3219" spans="1:6" hidden="1" x14ac:dyDescent="0.25">
      <c r="A3219">
        <v>2020</v>
      </c>
      <c r="B3219" t="s">
        <v>2249</v>
      </c>
      <c r="C3219" t="s">
        <v>2234</v>
      </c>
      <c r="D3219" t="s">
        <v>2250</v>
      </c>
      <c r="E3219">
        <v>7.0029032096861901</v>
      </c>
      <c r="F3219" t="s">
        <v>2200</v>
      </c>
    </row>
    <row r="3220" spans="1:6" hidden="1" x14ac:dyDescent="0.25">
      <c r="A3220">
        <v>2020</v>
      </c>
      <c r="B3220" t="s">
        <v>2249</v>
      </c>
      <c r="C3220" t="s">
        <v>2234</v>
      </c>
      <c r="D3220" t="s">
        <v>2251</v>
      </c>
      <c r="E3220">
        <v>0</v>
      </c>
      <c r="F3220" t="s">
        <v>2200</v>
      </c>
    </row>
    <row r="3221" spans="1:6" hidden="1" x14ac:dyDescent="0.25">
      <c r="A3221">
        <v>2020</v>
      </c>
      <c r="B3221" t="s">
        <v>2249</v>
      </c>
      <c r="C3221" t="s">
        <v>2234</v>
      </c>
      <c r="D3221" t="s">
        <v>2239</v>
      </c>
      <c r="E3221">
        <v>3.0161555213604099</v>
      </c>
      <c r="F3221" t="s">
        <v>2200</v>
      </c>
    </row>
    <row r="3222" spans="1:6" hidden="1" x14ac:dyDescent="0.25">
      <c r="A3222">
        <v>2020</v>
      </c>
      <c r="B3222" t="s">
        <v>2249</v>
      </c>
      <c r="C3222" t="s">
        <v>2234</v>
      </c>
      <c r="D3222" t="s">
        <v>2240</v>
      </c>
      <c r="E3222">
        <v>2.9202719338929799</v>
      </c>
      <c r="F3222" t="s">
        <v>2200</v>
      </c>
    </row>
    <row r="3223" spans="1:6" hidden="1" x14ac:dyDescent="0.25">
      <c r="A3223">
        <v>2020</v>
      </c>
      <c r="B3223" t="s">
        <v>2249</v>
      </c>
      <c r="C3223" t="s">
        <v>2234</v>
      </c>
      <c r="D3223" t="s">
        <v>2241</v>
      </c>
      <c r="E3223">
        <v>3.8000460803060099</v>
      </c>
      <c r="F3223" t="s">
        <v>2200</v>
      </c>
    </row>
    <row r="3224" spans="1:6" hidden="1" x14ac:dyDescent="0.25">
      <c r="A3224">
        <v>2020</v>
      </c>
      <c r="B3224" t="s">
        <v>2249</v>
      </c>
      <c r="C3224" t="s">
        <v>2234</v>
      </c>
      <c r="D3224" t="s">
        <v>2242</v>
      </c>
      <c r="E3224" s="184">
        <v>2.4259530135074699E-2</v>
      </c>
      <c r="F3224" t="s">
        <v>2200</v>
      </c>
    </row>
    <row r="3225" spans="1:6" hidden="1" x14ac:dyDescent="0.25">
      <c r="A3225">
        <v>2020</v>
      </c>
      <c r="B3225" t="s">
        <v>2249</v>
      </c>
      <c r="C3225" t="s">
        <v>2234</v>
      </c>
      <c r="D3225" t="s">
        <v>2243</v>
      </c>
      <c r="E3225">
        <v>22.024119545952001</v>
      </c>
      <c r="F3225" t="s">
        <v>2200</v>
      </c>
    </row>
    <row r="3226" spans="1:6" hidden="1" x14ac:dyDescent="0.25">
      <c r="A3226">
        <v>2020</v>
      </c>
      <c r="B3226" t="s">
        <v>2249</v>
      </c>
      <c r="C3226" t="s">
        <v>2234</v>
      </c>
      <c r="D3226" t="s">
        <v>2244</v>
      </c>
      <c r="E3226">
        <v>8.4824999999999999</v>
      </c>
      <c r="F3226" t="s">
        <v>2200</v>
      </c>
    </row>
    <row r="3227" spans="1:6" hidden="1" x14ac:dyDescent="0.25">
      <c r="A3227">
        <v>2020</v>
      </c>
      <c r="B3227" t="s">
        <v>2249</v>
      </c>
      <c r="C3227" t="s">
        <v>2234</v>
      </c>
      <c r="D3227" t="s">
        <v>2245</v>
      </c>
      <c r="E3227">
        <v>4.0531657978288802</v>
      </c>
      <c r="F3227" t="s">
        <v>2200</v>
      </c>
    </row>
    <row r="3228" spans="1:6" hidden="1" x14ac:dyDescent="0.25">
      <c r="A3228">
        <v>2020</v>
      </c>
      <c r="B3228" t="s">
        <v>2249</v>
      </c>
      <c r="C3228" t="s">
        <v>2234</v>
      </c>
      <c r="D3228" t="s">
        <v>2246</v>
      </c>
      <c r="E3228">
        <v>2.4834656282941201</v>
      </c>
      <c r="F3228" t="s">
        <v>2200</v>
      </c>
    </row>
    <row r="3229" spans="1:6" hidden="1" x14ac:dyDescent="0.25">
      <c r="A3229">
        <v>2020</v>
      </c>
      <c r="B3229" t="s">
        <v>2249</v>
      </c>
      <c r="C3229" t="s">
        <v>2234</v>
      </c>
      <c r="D3229" t="s">
        <v>2247</v>
      </c>
      <c r="E3229">
        <v>2.42623645795774</v>
      </c>
      <c r="F3229" t="s">
        <v>2200</v>
      </c>
    </row>
    <row r="3230" spans="1:6" hidden="1" x14ac:dyDescent="0.25">
      <c r="A3230">
        <v>2020</v>
      </c>
      <c r="B3230" t="s">
        <v>2249</v>
      </c>
      <c r="C3230" t="s">
        <v>2234</v>
      </c>
      <c r="D3230" t="s">
        <v>2248</v>
      </c>
      <c r="E3230">
        <v>4.0003183261816302</v>
      </c>
      <c r="F3230" t="s">
        <v>2200</v>
      </c>
    </row>
    <row r="3231" spans="1:6" hidden="1" x14ac:dyDescent="0.25">
      <c r="A3231">
        <v>2020</v>
      </c>
      <c r="B3231" t="s">
        <v>2249</v>
      </c>
      <c r="C3231" t="s">
        <v>2235</v>
      </c>
      <c r="D3231" t="s">
        <v>2236</v>
      </c>
      <c r="E3231">
        <v>5.3560067873017001</v>
      </c>
      <c r="F3231" t="s">
        <v>2200</v>
      </c>
    </row>
    <row r="3232" spans="1:6" hidden="1" x14ac:dyDescent="0.25">
      <c r="A3232">
        <v>2020</v>
      </c>
      <c r="B3232" t="s">
        <v>2249</v>
      </c>
      <c r="C3232" t="s">
        <v>2235</v>
      </c>
      <c r="D3232" t="s">
        <v>2237</v>
      </c>
      <c r="E3232">
        <v>14.7983794436478</v>
      </c>
      <c r="F3232" t="s">
        <v>2200</v>
      </c>
    </row>
    <row r="3233" spans="1:6" hidden="1" x14ac:dyDescent="0.25">
      <c r="A3233">
        <v>2020</v>
      </c>
      <c r="B3233" t="s">
        <v>2249</v>
      </c>
      <c r="C3233" t="s">
        <v>2235</v>
      </c>
      <c r="D3233" t="s">
        <v>2238</v>
      </c>
      <c r="E3233">
        <v>3.8107863897645999</v>
      </c>
      <c r="F3233" t="s">
        <v>2200</v>
      </c>
    </row>
    <row r="3234" spans="1:6" hidden="1" x14ac:dyDescent="0.25">
      <c r="A3234">
        <v>2020</v>
      </c>
      <c r="B3234" t="s">
        <v>2249</v>
      </c>
      <c r="C3234" t="s">
        <v>2235</v>
      </c>
      <c r="D3234" t="s">
        <v>2250</v>
      </c>
      <c r="E3234">
        <v>10.678667138032401</v>
      </c>
      <c r="F3234" t="s">
        <v>2200</v>
      </c>
    </row>
    <row r="3235" spans="1:6" hidden="1" x14ac:dyDescent="0.25">
      <c r="A3235">
        <v>2020</v>
      </c>
      <c r="B3235" t="s">
        <v>2249</v>
      </c>
      <c r="C3235" t="s">
        <v>2235</v>
      </c>
      <c r="D3235" t="s">
        <v>2251</v>
      </c>
      <c r="E3235">
        <v>0</v>
      </c>
      <c r="F3235" t="s">
        <v>2200</v>
      </c>
    </row>
    <row r="3236" spans="1:6" hidden="1" x14ac:dyDescent="0.25">
      <c r="A3236">
        <v>2020</v>
      </c>
      <c r="B3236" t="s">
        <v>2249</v>
      </c>
      <c r="C3236" t="s">
        <v>2235</v>
      </c>
      <c r="D3236" t="s">
        <v>2239</v>
      </c>
      <c r="E3236">
        <v>8.2511571231659104</v>
      </c>
      <c r="F3236" t="s">
        <v>2200</v>
      </c>
    </row>
    <row r="3237" spans="1:6" hidden="1" x14ac:dyDescent="0.25">
      <c r="A3237">
        <v>2020</v>
      </c>
      <c r="B3237" t="s">
        <v>2249</v>
      </c>
      <c r="C3237" t="s">
        <v>2235</v>
      </c>
      <c r="D3237" t="s">
        <v>2240</v>
      </c>
      <c r="E3237">
        <v>3.19323539431169</v>
      </c>
      <c r="F3237" t="s">
        <v>2200</v>
      </c>
    </row>
    <row r="3238" spans="1:6" hidden="1" x14ac:dyDescent="0.25">
      <c r="A3238">
        <v>2020</v>
      </c>
      <c r="B3238" t="s">
        <v>2249</v>
      </c>
      <c r="C3238" t="s">
        <v>2235</v>
      </c>
      <c r="D3238" t="s">
        <v>2241</v>
      </c>
      <c r="E3238">
        <v>6.46251416060203</v>
      </c>
      <c r="F3238" t="s">
        <v>2200</v>
      </c>
    </row>
    <row r="3239" spans="1:6" hidden="1" x14ac:dyDescent="0.25">
      <c r="A3239">
        <v>2020</v>
      </c>
      <c r="B3239" t="s">
        <v>2249</v>
      </c>
      <c r="C3239" t="s">
        <v>2235</v>
      </c>
      <c r="D3239" t="s">
        <v>2242</v>
      </c>
      <c r="E3239" s="184">
        <v>4.7722495051386898E-2</v>
      </c>
      <c r="F3239" t="s">
        <v>2200</v>
      </c>
    </row>
    <row r="3240" spans="1:6" hidden="1" x14ac:dyDescent="0.25">
      <c r="A3240">
        <v>2020</v>
      </c>
      <c r="B3240" t="s">
        <v>2249</v>
      </c>
      <c r="C3240" t="s">
        <v>2235</v>
      </c>
      <c r="D3240" t="s">
        <v>2243</v>
      </c>
      <c r="E3240">
        <v>23.586744007005301</v>
      </c>
      <c r="F3240" t="s">
        <v>2200</v>
      </c>
    </row>
    <row r="3241" spans="1:6" hidden="1" x14ac:dyDescent="0.25">
      <c r="A3241">
        <v>2020</v>
      </c>
      <c r="B3241" t="s">
        <v>2249</v>
      </c>
      <c r="C3241" t="s">
        <v>2235</v>
      </c>
      <c r="D3241" t="s">
        <v>2244</v>
      </c>
      <c r="E3241">
        <v>8.4824999999999999</v>
      </c>
      <c r="F3241" t="s">
        <v>2200</v>
      </c>
    </row>
    <row r="3242" spans="1:6" hidden="1" x14ac:dyDescent="0.25">
      <c r="A3242">
        <v>2020</v>
      </c>
      <c r="B3242" t="s">
        <v>2249</v>
      </c>
      <c r="C3242" t="s">
        <v>2235</v>
      </c>
      <c r="D3242" t="s">
        <v>2245</v>
      </c>
      <c r="E3242">
        <v>4.4461571767330099</v>
      </c>
      <c r="F3242" t="s">
        <v>2200</v>
      </c>
    </row>
    <row r="3243" spans="1:6" hidden="1" x14ac:dyDescent="0.25">
      <c r="A3243">
        <v>2020</v>
      </c>
      <c r="B3243" t="s">
        <v>2249</v>
      </c>
      <c r="C3243" t="s">
        <v>2235</v>
      </c>
      <c r="D3243" t="s">
        <v>2246</v>
      </c>
      <c r="E3243">
        <v>2.2083233255669099</v>
      </c>
      <c r="F3243" t="s">
        <v>2200</v>
      </c>
    </row>
    <row r="3244" spans="1:6" hidden="1" x14ac:dyDescent="0.25">
      <c r="A3244">
        <v>2020</v>
      </c>
      <c r="B3244" t="s">
        <v>2249</v>
      </c>
      <c r="C3244" t="s">
        <v>2235</v>
      </c>
      <c r="D3244" t="s">
        <v>2247</v>
      </c>
      <c r="E3244">
        <v>2.1128866348524902</v>
      </c>
      <c r="F3244" t="s">
        <v>2200</v>
      </c>
    </row>
    <row r="3245" spans="1:6" hidden="1" x14ac:dyDescent="0.25">
      <c r="A3245">
        <v>2020</v>
      </c>
      <c r="B3245" t="s">
        <v>2249</v>
      </c>
      <c r="C3245" t="s">
        <v>2235</v>
      </c>
      <c r="D3245" t="s">
        <v>2248</v>
      </c>
      <c r="E3245">
        <v>9.2402557766993993</v>
      </c>
      <c r="F3245" t="s">
        <v>2200</v>
      </c>
    </row>
    <row r="3246" spans="1:6" hidden="1" x14ac:dyDescent="0.25">
      <c r="A3246">
        <v>2020</v>
      </c>
      <c r="B3246" t="s">
        <v>2249</v>
      </c>
      <c r="C3246" t="s">
        <v>2201</v>
      </c>
      <c r="D3246" t="s">
        <v>2199</v>
      </c>
      <c r="E3246">
        <v>2.9452409377367399</v>
      </c>
      <c r="F3246" t="s">
        <v>2200</v>
      </c>
    </row>
    <row r="3247" spans="1:6" hidden="1" x14ac:dyDescent="0.25">
      <c r="A3247">
        <v>2020</v>
      </c>
      <c r="B3247" t="s">
        <v>2249</v>
      </c>
      <c r="C3247" t="s">
        <v>2202</v>
      </c>
      <c r="D3247" t="s">
        <v>2199</v>
      </c>
      <c r="E3247">
        <v>3.4808746127963599</v>
      </c>
      <c r="F3247" t="s">
        <v>2200</v>
      </c>
    </row>
    <row r="3248" spans="1:6" hidden="1" x14ac:dyDescent="0.25">
      <c r="A3248">
        <v>2020</v>
      </c>
      <c r="B3248" t="s">
        <v>2249</v>
      </c>
      <c r="C3248" t="s">
        <v>2203</v>
      </c>
      <c r="D3248" t="s">
        <v>2199</v>
      </c>
      <c r="E3248">
        <v>5.6855137773863103</v>
      </c>
      <c r="F3248" t="s">
        <v>2200</v>
      </c>
    </row>
    <row r="3249" spans="1:6" hidden="1" x14ac:dyDescent="0.25">
      <c r="A3249">
        <v>2020</v>
      </c>
      <c r="B3249" t="s">
        <v>2249</v>
      </c>
      <c r="C3249" t="s">
        <v>2204</v>
      </c>
      <c r="D3249" t="s">
        <v>2199</v>
      </c>
      <c r="E3249">
        <v>3.02211913790453</v>
      </c>
      <c r="F3249" t="s">
        <v>2200</v>
      </c>
    </row>
    <row r="3250" spans="1:6" hidden="1" x14ac:dyDescent="0.25">
      <c r="A3250">
        <v>2020</v>
      </c>
      <c r="B3250" t="s">
        <v>2249</v>
      </c>
      <c r="C3250" t="s">
        <v>2206</v>
      </c>
      <c r="D3250" t="s">
        <v>2199</v>
      </c>
      <c r="E3250">
        <v>5.5863296172994001</v>
      </c>
      <c r="F3250" t="s">
        <v>2200</v>
      </c>
    </row>
    <row r="3251" spans="1:6" hidden="1" x14ac:dyDescent="0.25">
      <c r="A3251">
        <v>2020</v>
      </c>
      <c r="B3251" t="s">
        <v>2249</v>
      </c>
      <c r="C3251" t="s">
        <v>2207</v>
      </c>
      <c r="D3251" t="s">
        <v>2199</v>
      </c>
      <c r="E3251">
        <v>3.2020195729151202</v>
      </c>
      <c r="F3251" t="s">
        <v>2200</v>
      </c>
    </row>
    <row r="3252" spans="1:6" hidden="1" x14ac:dyDescent="0.25">
      <c r="A3252">
        <v>2020</v>
      </c>
      <c r="B3252" t="s">
        <v>2249</v>
      </c>
      <c r="C3252" t="s">
        <v>2208</v>
      </c>
      <c r="D3252" t="s">
        <v>2199</v>
      </c>
      <c r="E3252">
        <v>6.1526577780341798</v>
      </c>
      <c r="F3252" t="s">
        <v>2200</v>
      </c>
    </row>
    <row r="3253" spans="1:6" hidden="1" x14ac:dyDescent="0.25">
      <c r="A3253">
        <v>2020</v>
      </c>
      <c r="B3253" t="s">
        <v>2249</v>
      </c>
      <c r="C3253" t="s">
        <v>2209</v>
      </c>
      <c r="D3253" t="s">
        <v>2199</v>
      </c>
      <c r="E3253">
        <v>0</v>
      </c>
      <c r="F3253" t="s">
        <v>2200</v>
      </c>
    </row>
    <row r="3254" spans="1:6" hidden="1" x14ac:dyDescent="0.25">
      <c r="A3254">
        <v>2020</v>
      </c>
      <c r="B3254" t="s">
        <v>2249</v>
      </c>
      <c r="C3254" t="s">
        <v>2210</v>
      </c>
      <c r="D3254" t="s">
        <v>2199</v>
      </c>
      <c r="E3254">
        <v>2.98530141771429</v>
      </c>
      <c r="F3254" t="s">
        <v>2200</v>
      </c>
    </row>
    <row r="3255" spans="1:6" hidden="1" x14ac:dyDescent="0.25">
      <c r="A3255">
        <v>2020</v>
      </c>
      <c r="B3255" t="s">
        <v>2249</v>
      </c>
      <c r="C3255" t="s">
        <v>2211</v>
      </c>
      <c r="D3255" t="s">
        <v>2199</v>
      </c>
      <c r="E3255">
        <v>8.8364680420325108</v>
      </c>
      <c r="F3255" t="s">
        <v>2200</v>
      </c>
    </row>
    <row r="3256" spans="1:6" hidden="1" x14ac:dyDescent="0.25">
      <c r="A3256">
        <v>2020</v>
      </c>
      <c r="B3256" t="s">
        <v>2249</v>
      </c>
      <c r="C3256" t="s">
        <v>2212</v>
      </c>
      <c r="D3256" t="s">
        <v>2199</v>
      </c>
      <c r="E3256">
        <v>8.1315986800030995</v>
      </c>
      <c r="F3256" t="s">
        <v>2200</v>
      </c>
    </row>
    <row r="3257" spans="1:6" hidden="1" x14ac:dyDescent="0.25">
      <c r="A3257">
        <v>2020</v>
      </c>
      <c r="B3257" t="s">
        <v>2249</v>
      </c>
      <c r="C3257" t="s">
        <v>2213</v>
      </c>
      <c r="D3257" t="s">
        <v>2199</v>
      </c>
      <c r="E3257">
        <v>5.3022536411151604</v>
      </c>
      <c r="F3257" t="s">
        <v>2200</v>
      </c>
    </row>
    <row r="3258" spans="1:6" hidden="1" x14ac:dyDescent="0.25">
      <c r="A3258">
        <v>2020</v>
      </c>
      <c r="B3258" t="s">
        <v>2249</v>
      </c>
      <c r="C3258" t="s">
        <v>2214</v>
      </c>
      <c r="D3258" t="s">
        <v>2199</v>
      </c>
      <c r="E3258">
        <v>5.7836179548476796</v>
      </c>
      <c r="F3258" t="s">
        <v>2200</v>
      </c>
    </row>
    <row r="3259" spans="1:6" hidden="1" x14ac:dyDescent="0.25">
      <c r="A3259">
        <v>2020</v>
      </c>
      <c r="B3259" t="s">
        <v>2249</v>
      </c>
      <c r="C3259" t="s">
        <v>2215</v>
      </c>
      <c r="D3259" t="s">
        <v>2199</v>
      </c>
      <c r="E3259">
        <v>0</v>
      </c>
      <c r="F3259" t="s">
        <v>2200</v>
      </c>
    </row>
    <row r="3260" spans="1:6" hidden="1" x14ac:dyDescent="0.25">
      <c r="A3260">
        <v>2020</v>
      </c>
      <c r="B3260" t="s">
        <v>2249</v>
      </c>
      <c r="C3260" t="s">
        <v>2216</v>
      </c>
      <c r="D3260" t="s">
        <v>2199</v>
      </c>
      <c r="E3260">
        <v>3.01404367333895</v>
      </c>
      <c r="F3260" t="s">
        <v>2200</v>
      </c>
    </row>
    <row r="3261" spans="1:6" hidden="1" x14ac:dyDescent="0.25">
      <c r="A3261">
        <v>2020</v>
      </c>
      <c r="B3261" t="s">
        <v>2249</v>
      </c>
      <c r="C3261" t="s">
        <v>2217</v>
      </c>
      <c r="D3261" t="s">
        <v>2199</v>
      </c>
      <c r="E3261">
        <v>5.1479956878725996</v>
      </c>
      <c r="F3261" t="s">
        <v>2200</v>
      </c>
    </row>
    <row r="3262" spans="1:6" hidden="1" x14ac:dyDescent="0.25">
      <c r="A3262">
        <v>2020</v>
      </c>
      <c r="B3262" t="s">
        <v>2249</v>
      </c>
      <c r="C3262" t="s">
        <v>2219</v>
      </c>
      <c r="D3262" t="s">
        <v>2199</v>
      </c>
      <c r="E3262">
        <v>7.6293333596751403</v>
      </c>
      <c r="F3262" t="s">
        <v>2200</v>
      </c>
    </row>
    <row r="3263" spans="1:6" hidden="1" x14ac:dyDescent="0.25">
      <c r="A3263">
        <v>2020</v>
      </c>
      <c r="B3263" t="s">
        <v>2249</v>
      </c>
      <c r="C3263" t="s">
        <v>2220</v>
      </c>
      <c r="D3263" t="s">
        <v>2199</v>
      </c>
      <c r="E3263">
        <v>2.3928557759457201</v>
      </c>
      <c r="F3263" t="s">
        <v>2200</v>
      </c>
    </row>
    <row r="3264" spans="1:6" hidden="1" x14ac:dyDescent="0.25">
      <c r="A3264">
        <v>2020</v>
      </c>
      <c r="B3264" t="s">
        <v>2249</v>
      </c>
      <c r="C3264" t="s">
        <v>2221</v>
      </c>
      <c r="D3264" t="s">
        <v>2199</v>
      </c>
      <c r="E3264">
        <v>6.9188905799972096</v>
      </c>
      <c r="F3264" t="s">
        <v>2200</v>
      </c>
    </row>
    <row r="3265" spans="1:6" hidden="1" x14ac:dyDescent="0.25">
      <c r="A3265">
        <v>2020</v>
      </c>
      <c r="B3265" t="s">
        <v>2249</v>
      </c>
      <c r="C3265" t="s">
        <v>2222</v>
      </c>
      <c r="D3265" t="s">
        <v>2199</v>
      </c>
      <c r="E3265">
        <v>2.43467871388044</v>
      </c>
      <c r="F3265" t="s">
        <v>2200</v>
      </c>
    </row>
    <row r="3266" spans="1:6" hidden="1" x14ac:dyDescent="0.25">
      <c r="A3266">
        <v>2020</v>
      </c>
      <c r="B3266" t="s">
        <v>2249</v>
      </c>
      <c r="C3266" t="s">
        <v>2223</v>
      </c>
      <c r="D3266" t="s">
        <v>2199</v>
      </c>
      <c r="E3266">
        <v>5.6693901543398502</v>
      </c>
      <c r="F3266" t="s">
        <v>2200</v>
      </c>
    </row>
    <row r="3267" spans="1:6" hidden="1" x14ac:dyDescent="0.25">
      <c r="A3267">
        <v>2020</v>
      </c>
      <c r="B3267" t="s">
        <v>2249</v>
      </c>
      <c r="C3267" t="s">
        <v>2224</v>
      </c>
      <c r="D3267" t="s">
        <v>2199</v>
      </c>
      <c r="E3267">
        <v>3.4808746127963599</v>
      </c>
      <c r="F3267" t="s">
        <v>2200</v>
      </c>
    </row>
    <row r="3268" spans="1:6" hidden="1" x14ac:dyDescent="0.25">
      <c r="A3268">
        <v>2020</v>
      </c>
      <c r="B3268" t="s">
        <v>2249</v>
      </c>
      <c r="C3268" t="s">
        <v>2225</v>
      </c>
      <c r="D3268" t="s">
        <v>2199</v>
      </c>
      <c r="E3268">
        <v>0</v>
      </c>
      <c r="F3268" t="s">
        <v>2200</v>
      </c>
    </row>
    <row r="3269" spans="1:6" hidden="1" x14ac:dyDescent="0.25">
      <c r="A3269">
        <v>2020</v>
      </c>
      <c r="B3269" t="s">
        <v>2249</v>
      </c>
      <c r="C3269" t="s">
        <v>2226</v>
      </c>
      <c r="D3269" t="s">
        <v>2199</v>
      </c>
      <c r="E3269">
        <v>8.5056438325243704</v>
      </c>
      <c r="F3269" t="s">
        <v>2200</v>
      </c>
    </row>
    <row r="3270" spans="1:6" hidden="1" x14ac:dyDescent="0.25">
      <c r="A3270">
        <v>2020</v>
      </c>
      <c r="B3270" t="s">
        <v>2249</v>
      </c>
      <c r="C3270" t="s">
        <v>2227</v>
      </c>
      <c r="D3270" t="s">
        <v>2199</v>
      </c>
      <c r="E3270">
        <v>7.2363533856876598</v>
      </c>
      <c r="F3270" t="s">
        <v>2200</v>
      </c>
    </row>
    <row r="3271" spans="1:6" hidden="1" x14ac:dyDescent="0.25">
      <c r="A3271">
        <v>2020</v>
      </c>
      <c r="B3271" t="s">
        <v>2249</v>
      </c>
      <c r="C3271" t="s">
        <v>2228</v>
      </c>
      <c r="D3271" t="s">
        <v>2199</v>
      </c>
      <c r="E3271">
        <v>3.81896584124758</v>
      </c>
      <c r="F3271" t="s">
        <v>2200</v>
      </c>
    </row>
    <row r="3272" spans="1:6" hidden="1" x14ac:dyDescent="0.25">
      <c r="A3272">
        <v>2020</v>
      </c>
      <c r="B3272" t="s">
        <v>2249</v>
      </c>
      <c r="C3272" t="s">
        <v>2229</v>
      </c>
      <c r="D3272" t="s">
        <v>2199</v>
      </c>
      <c r="E3272">
        <v>4.9221016944265097</v>
      </c>
      <c r="F3272" t="s">
        <v>2200</v>
      </c>
    </row>
    <row r="3273" spans="1:6" hidden="1" x14ac:dyDescent="0.25">
      <c r="A3273">
        <v>2020</v>
      </c>
      <c r="B3273" t="s">
        <v>2249</v>
      </c>
      <c r="C3273" t="s">
        <v>2230</v>
      </c>
      <c r="D3273" t="s">
        <v>2199</v>
      </c>
      <c r="E3273">
        <v>2.63746880524796</v>
      </c>
      <c r="F3273" t="s">
        <v>2200</v>
      </c>
    </row>
    <row r="3274" spans="1:6" hidden="1" x14ac:dyDescent="0.25">
      <c r="A3274">
        <v>2020</v>
      </c>
      <c r="B3274" t="s">
        <v>2249</v>
      </c>
      <c r="C3274" t="s">
        <v>2231</v>
      </c>
      <c r="D3274" t="s">
        <v>2199</v>
      </c>
      <c r="E3274">
        <v>3.4805701188954199</v>
      </c>
      <c r="F3274" t="s">
        <v>2200</v>
      </c>
    </row>
    <row r="3275" spans="1:6" hidden="1" x14ac:dyDescent="0.25">
      <c r="A3275">
        <v>2020</v>
      </c>
      <c r="B3275" t="s">
        <v>2249</v>
      </c>
      <c r="C3275" t="s">
        <v>2232</v>
      </c>
      <c r="D3275" t="s">
        <v>2199</v>
      </c>
      <c r="E3275">
        <v>7.2363533856876598</v>
      </c>
      <c r="F3275" t="s">
        <v>2200</v>
      </c>
    </row>
    <row r="3276" spans="1:6" hidden="1" x14ac:dyDescent="0.25">
      <c r="A3276">
        <v>2020</v>
      </c>
      <c r="B3276" t="s">
        <v>2249</v>
      </c>
      <c r="C3276" t="s">
        <v>2233</v>
      </c>
      <c r="D3276" t="s">
        <v>2199</v>
      </c>
      <c r="E3276">
        <v>3.5853183771416801</v>
      </c>
      <c r="F3276" t="s">
        <v>2200</v>
      </c>
    </row>
    <row r="3277" spans="1:6" hidden="1" x14ac:dyDescent="0.25">
      <c r="A3277">
        <v>2020</v>
      </c>
      <c r="B3277" t="s">
        <v>2249</v>
      </c>
      <c r="C3277" t="s">
        <v>2234</v>
      </c>
      <c r="D3277" t="s">
        <v>2199</v>
      </c>
      <c r="E3277">
        <v>3.0772526052110201</v>
      </c>
      <c r="F3277" t="s">
        <v>2200</v>
      </c>
    </row>
    <row r="3278" spans="1:6" hidden="1" x14ac:dyDescent="0.25">
      <c r="A3278">
        <v>2020</v>
      </c>
      <c r="B3278" t="s">
        <v>2249</v>
      </c>
      <c r="C3278" t="s">
        <v>2235</v>
      </c>
      <c r="D3278" t="s">
        <v>2199</v>
      </c>
      <c r="E3278">
        <v>7.7041431933181199</v>
      </c>
      <c r="F3278" t="s">
        <v>2200</v>
      </c>
    </row>
    <row r="3279" spans="1:6" hidden="1" x14ac:dyDescent="0.25">
      <c r="A3279">
        <v>2020</v>
      </c>
      <c r="B3279" t="s">
        <v>2249</v>
      </c>
      <c r="C3279" t="s">
        <v>2198</v>
      </c>
      <c r="D3279" t="s">
        <v>2199</v>
      </c>
      <c r="E3279">
        <v>5.0551533642984401</v>
      </c>
      <c r="F3279" t="s">
        <v>2200</v>
      </c>
    </row>
    <row r="3280" spans="1:6" hidden="1" x14ac:dyDescent="0.25">
      <c r="A3280">
        <v>2020</v>
      </c>
      <c r="B3280" t="s">
        <v>2253</v>
      </c>
      <c r="C3280" t="s">
        <v>2201</v>
      </c>
      <c r="D3280" t="s">
        <v>2199</v>
      </c>
      <c r="E3280">
        <v>3.0421130203489799</v>
      </c>
      <c r="F3280" t="s">
        <v>2200</v>
      </c>
    </row>
    <row r="3281" spans="1:6" hidden="1" x14ac:dyDescent="0.25">
      <c r="A3281">
        <v>2020</v>
      </c>
      <c r="B3281" t="s">
        <v>2253</v>
      </c>
      <c r="C3281" t="s">
        <v>2202</v>
      </c>
      <c r="D3281" t="s">
        <v>2199</v>
      </c>
      <c r="E3281">
        <v>3.58033357336795</v>
      </c>
      <c r="F3281" t="s">
        <v>2200</v>
      </c>
    </row>
    <row r="3282" spans="1:6" hidden="1" x14ac:dyDescent="0.25">
      <c r="A3282">
        <v>2020</v>
      </c>
      <c r="B3282" t="s">
        <v>2253</v>
      </c>
      <c r="C3282" t="s">
        <v>2203</v>
      </c>
      <c r="D3282" t="s">
        <v>2199</v>
      </c>
      <c r="E3282">
        <v>5.6647622412934497</v>
      </c>
      <c r="F3282" t="s">
        <v>2200</v>
      </c>
    </row>
    <row r="3283" spans="1:6" hidden="1" x14ac:dyDescent="0.25">
      <c r="A3283">
        <v>2020</v>
      </c>
      <c r="B3283" t="s">
        <v>2253</v>
      </c>
      <c r="C3283" t="s">
        <v>2204</v>
      </c>
      <c r="D3283" t="s">
        <v>2199</v>
      </c>
      <c r="E3283">
        <v>2.9393384906844102</v>
      </c>
      <c r="F3283" t="s">
        <v>2200</v>
      </c>
    </row>
    <row r="3284" spans="1:6" hidden="1" x14ac:dyDescent="0.25">
      <c r="A3284">
        <v>2020</v>
      </c>
      <c r="B3284" t="s">
        <v>2253</v>
      </c>
      <c r="C3284" t="s">
        <v>2206</v>
      </c>
      <c r="D3284" t="s">
        <v>2199</v>
      </c>
      <c r="E3284">
        <v>5.5103616165420304</v>
      </c>
      <c r="F3284" t="s">
        <v>2200</v>
      </c>
    </row>
    <row r="3285" spans="1:6" hidden="1" x14ac:dyDescent="0.25">
      <c r="A3285">
        <v>2020</v>
      </c>
      <c r="B3285" t="s">
        <v>2253</v>
      </c>
      <c r="C3285" t="s">
        <v>2207</v>
      </c>
      <c r="D3285" t="s">
        <v>2199</v>
      </c>
      <c r="E3285">
        <v>3.1969607065536598</v>
      </c>
      <c r="F3285" t="s">
        <v>2200</v>
      </c>
    </row>
    <row r="3286" spans="1:6" hidden="1" x14ac:dyDescent="0.25">
      <c r="A3286">
        <v>2020</v>
      </c>
      <c r="B3286" t="s">
        <v>2253</v>
      </c>
      <c r="C3286" t="s">
        <v>2208</v>
      </c>
      <c r="D3286" t="s">
        <v>2199</v>
      </c>
      <c r="E3286">
        <v>5.9699045378662303</v>
      </c>
      <c r="F3286" t="s">
        <v>2200</v>
      </c>
    </row>
    <row r="3287" spans="1:6" hidden="1" x14ac:dyDescent="0.25">
      <c r="A3287">
        <v>2020</v>
      </c>
      <c r="B3287" t="s">
        <v>2253</v>
      </c>
      <c r="C3287" t="s">
        <v>2209</v>
      </c>
      <c r="D3287" t="s">
        <v>2199</v>
      </c>
      <c r="E3287">
        <v>9.7380292253558292</v>
      </c>
      <c r="F3287" t="s">
        <v>2200</v>
      </c>
    </row>
    <row r="3288" spans="1:6" hidden="1" x14ac:dyDescent="0.25">
      <c r="A3288">
        <v>2020</v>
      </c>
      <c r="B3288" t="s">
        <v>2253</v>
      </c>
      <c r="C3288" t="s">
        <v>2210</v>
      </c>
      <c r="D3288" t="s">
        <v>2199</v>
      </c>
      <c r="E3288">
        <v>2.9785766370495002</v>
      </c>
      <c r="F3288" t="s">
        <v>2200</v>
      </c>
    </row>
    <row r="3289" spans="1:6" hidden="1" x14ac:dyDescent="0.25">
      <c r="A3289">
        <v>2020</v>
      </c>
      <c r="B3289" t="s">
        <v>2253</v>
      </c>
      <c r="C3289" t="s">
        <v>2211</v>
      </c>
      <c r="D3289" t="s">
        <v>2199</v>
      </c>
      <c r="E3289">
        <v>7.4360101978336699</v>
      </c>
      <c r="F3289" t="s">
        <v>2200</v>
      </c>
    </row>
    <row r="3290" spans="1:6" hidden="1" x14ac:dyDescent="0.25">
      <c r="A3290">
        <v>2020</v>
      </c>
      <c r="B3290" t="s">
        <v>2253</v>
      </c>
      <c r="C3290" t="s">
        <v>2212</v>
      </c>
      <c r="D3290" t="s">
        <v>2199</v>
      </c>
      <c r="E3290">
        <v>7.35203834852057</v>
      </c>
      <c r="F3290" t="s">
        <v>2200</v>
      </c>
    </row>
    <row r="3291" spans="1:6" hidden="1" x14ac:dyDescent="0.25">
      <c r="A3291">
        <v>2020</v>
      </c>
      <c r="B3291" t="s">
        <v>2253</v>
      </c>
      <c r="C3291" t="s">
        <v>2213</v>
      </c>
      <c r="D3291" t="s">
        <v>2199</v>
      </c>
      <c r="E3291">
        <v>5.3692204861267001</v>
      </c>
      <c r="F3291" t="s">
        <v>2200</v>
      </c>
    </row>
    <row r="3292" spans="1:6" hidden="1" x14ac:dyDescent="0.25">
      <c r="A3292">
        <v>2020</v>
      </c>
      <c r="B3292" t="s">
        <v>2253</v>
      </c>
      <c r="C3292" t="s">
        <v>2214</v>
      </c>
      <c r="D3292" t="s">
        <v>2199</v>
      </c>
      <c r="E3292">
        <v>5.6422821178562499</v>
      </c>
      <c r="F3292" t="s">
        <v>2200</v>
      </c>
    </row>
    <row r="3293" spans="1:6" hidden="1" x14ac:dyDescent="0.25">
      <c r="A3293">
        <v>2020</v>
      </c>
      <c r="B3293" t="s">
        <v>2253</v>
      </c>
      <c r="C3293" t="s">
        <v>2215</v>
      </c>
      <c r="D3293" t="s">
        <v>2199</v>
      </c>
      <c r="E3293">
        <v>0</v>
      </c>
      <c r="F3293" t="s">
        <v>2200</v>
      </c>
    </row>
    <row r="3294" spans="1:6" hidden="1" x14ac:dyDescent="0.25">
      <c r="A3294">
        <v>2020</v>
      </c>
      <c r="B3294" t="s">
        <v>2253</v>
      </c>
      <c r="C3294" t="s">
        <v>2216</v>
      </c>
      <c r="D3294" t="s">
        <v>2199</v>
      </c>
      <c r="E3294">
        <v>2.9351843019199602</v>
      </c>
      <c r="F3294" t="s">
        <v>2200</v>
      </c>
    </row>
    <row r="3295" spans="1:6" hidden="1" x14ac:dyDescent="0.25">
      <c r="A3295">
        <v>2020</v>
      </c>
      <c r="B3295" t="s">
        <v>2253</v>
      </c>
      <c r="C3295" t="s">
        <v>2217</v>
      </c>
      <c r="D3295" t="s">
        <v>2199</v>
      </c>
      <c r="E3295">
        <v>4.9286228756440096</v>
      </c>
      <c r="F3295" t="s">
        <v>2200</v>
      </c>
    </row>
    <row r="3296" spans="1:6" hidden="1" x14ac:dyDescent="0.25">
      <c r="A3296">
        <v>2020</v>
      </c>
      <c r="B3296" t="s">
        <v>2253</v>
      </c>
      <c r="C3296" t="s">
        <v>2219</v>
      </c>
      <c r="D3296" t="s">
        <v>2199</v>
      </c>
      <c r="E3296">
        <v>7.45557008819583</v>
      </c>
      <c r="F3296" t="s">
        <v>2200</v>
      </c>
    </row>
    <row r="3297" spans="1:6" hidden="1" x14ac:dyDescent="0.25">
      <c r="A3297">
        <v>2020</v>
      </c>
      <c r="B3297" t="s">
        <v>2253</v>
      </c>
      <c r="C3297" t="s">
        <v>2220</v>
      </c>
      <c r="D3297" t="s">
        <v>2199</v>
      </c>
      <c r="E3297">
        <v>2.3773811031826599</v>
      </c>
      <c r="F3297" t="s">
        <v>2200</v>
      </c>
    </row>
    <row r="3298" spans="1:6" hidden="1" x14ac:dyDescent="0.25">
      <c r="A3298">
        <v>2020</v>
      </c>
      <c r="B3298" t="s">
        <v>2253</v>
      </c>
      <c r="C3298" t="s">
        <v>2221</v>
      </c>
      <c r="D3298" t="s">
        <v>2199</v>
      </c>
      <c r="E3298">
        <v>7.0933704970401896</v>
      </c>
      <c r="F3298" t="s">
        <v>2200</v>
      </c>
    </row>
    <row r="3299" spans="1:6" hidden="1" x14ac:dyDescent="0.25">
      <c r="A3299">
        <v>2020</v>
      </c>
      <c r="B3299" t="s">
        <v>2253</v>
      </c>
      <c r="C3299" t="s">
        <v>2222</v>
      </c>
      <c r="D3299" t="s">
        <v>2199</v>
      </c>
      <c r="E3299">
        <v>2.5131877457373899</v>
      </c>
      <c r="F3299" t="s">
        <v>2200</v>
      </c>
    </row>
    <row r="3300" spans="1:6" hidden="1" x14ac:dyDescent="0.25">
      <c r="A3300">
        <v>2020</v>
      </c>
      <c r="B3300" t="s">
        <v>2253</v>
      </c>
      <c r="C3300" t="s">
        <v>2223</v>
      </c>
      <c r="D3300" t="s">
        <v>2199</v>
      </c>
      <c r="E3300">
        <v>3.58033357336795</v>
      </c>
      <c r="F3300" t="s">
        <v>2200</v>
      </c>
    </row>
    <row r="3301" spans="1:6" hidden="1" x14ac:dyDescent="0.25">
      <c r="A3301">
        <v>2020</v>
      </c>
      <c r="B3301" t="s">
        <v>2253</v>
      </c>
      <c r="C3301" t="s">
        <v>2224</v>
      </c>
      <c r="D3301" t="s">
        <v>2199</v>
      </c>
      <c r="E3301">
        <v>3.58033357336795</v>
      </c>
      <c r="F3301" t="s">
        <v>2200</v>
      </c>
    </row>
    <row r="3302" spans="1:6" hidden="1" x14ac:dyDescent="0.25">
      <c r="A3302">
        <v>2020</v>
      </c>
      <c r="B3302" t="s">
        <v>2253</v>
      </c>
      <c r="C3302" t="s">
        <v>2225</v>
      </c>
      <c r="D3302" t="s">
        <v>2199</v>
      </c>
      <c r="E3302">
        <v>0</v>
      </c>
      <c r="F3302" t="s">
        <v>2200</v>
      </c>
    </row>
    <row r="3303" spans="1:6" x14ac:dyDescent="0.25">
      <c r="A3303">
        <v>2020</v>
      </c>
      <c r="B3303" t="s">
        <v>2253</v>
      </c>
      <c r="C3303" t="s">
        <v>2226</v>
      </c>
      <c r="D3303" t="s">
        <v>2199</v>
      </c>
      <c r="E3303">
        <v>8.4304415733171094</v>
      </c>
      <c r="F3303" t="s">
        <v>2200</v>
      </c>
    </row>
    <row r="3304" spans="1:6" hidden="1" x14ac:dyDescent="0.25">
      <c r="A3304">
        <v>2020</v>
      </c>
      <c r="B3304" t="s">
        <v>2253</v>
      </c>
      <c r="C3304" t="s">
        <v>2227</v>
      </c>
      <c r="D3304" t="s">
        <v>2199</v>
      </c>
      <c r="E3304">
        <v>6</v>
      </c>
      <c r="F3304" t="s">
        <v>2200</v>
      </c>
    </row>
    <row r="3305" spans="1:6" hidden="1" x14ac:dyDescent="0.25">
      <c r="A3305">
        <v>2020</v>
      </c>
      <c r="B3305" t="s">
        <v>2253</v>
      </c>
      <c r="C3305" t="s">
        <v>2228</v>
      </c>
      <c r="D3305" t="s">
        <v>2199</v>
      </c>
      <c r="E3305">
        <v>4.1563416472950703</v>
      </c>
      <c r="F3305" t="s">
        <v>2200</v>
      </c>
    </row>
    <row r="3306" spans="1:6" hidden="1" x14ac:dyDescent="0.25">
      <c r="A3306">
        <v>2020</v>
      </c>
      <c r="B3306" t="s">
        <v>2253</v>
      </c>
      <c r="C3306" t="s">
        <v>2229</v>
      </c>
      <c r="D3306" t="s">
        <v>2199</v>
      </c>
      <c r="E3306">
        <v>4.5926348075789702</v>
      </c>
      <c r="F3306" t="s">
        <v>2200</v>
      </c>
    </row>
    <row r="3307" spans="1:6" hidden="1" x14ac:dyDescent="0.25">
      <c r="A3307">
        <v>2020</v>
      </c>
      <c r="B3307" t="s">
        <v>2253</v>
      </c>
      <c r="C3307" t="s">
        <v>2230</v>
      </c>
      <c r="D3307" t="s">
        <v>2199</v>
      </c>
      <c r="E3307">
        <v>2.6171499012603801</v>
      </c>
      <c r="F3307" t="s">
        <v>2200</v>
      </c>
    </row>
    <row r="3308" spans="1:6" hidden="1" x14ac:dyDescent="0.25">
      <c r="A3308">
        <v>2020</v>
      </c>
      <c r="B3308" t="s">
        <v>2253</v>
      </c>
      <c r="C3308" t="s">
        <v>2231</v>
      </c>
      <c r="D3308" t="s">
        <v>2199</v>
      </c>
      <c r="E3308">
        <v>3.5805779833193001</v>
      </c>
      <c r="F3308" t="s">
        <v>2200</v>
      </c>
    </row>
    <row r="3309" spans="1:6" hidden="1" x14ac:dyDescent="0.25">
      <c r="A3309">
        <v>2020</v>
      </c>
      <c r="B3309" t="s">
        <v>2253</v>
      </c>
      <c r="C3309" t="s">
        <v>2232</v>
      </c>
      <c r="D3309" t="s">
        <v>2199</v>
      </c>
      <c r="E3309">
        <v>7.9921600745329799</v>
      </c>
      <c r="F3309" t="s">
        <v>2200</v>
      </c>
    </row>
    <row r="3310" spans="1:6" hidden="1" x14ac:dyDescent="0.25">
      <c r="A3310">
        <v>2020</v>
      </c>
      <c r="B3310" t="s">
        <v>2253</v>
      </c>
      <c r="C3310" t="s">
        <v>2233</v>
      </c>
      <c r="D3310" t="s">
        <v>2199</v>
      </c>
      <c r="E3310">
        <v>3.5122985514951299</v>
      </c>
      <c r="F3310" t="s">
        <v>2200</v>
      </c>
    </row>
    <row r="3311" spans="1:6" hidden="1" x14ac:dyDescent="0.25">
      <c r="A3311">
        <v>2020</v>
      </c>
      <c r="B3311" t="s">
        <v>2253</v>
      </c>
      <c r="C3311" t="s">
        <v>2234</v>
      </c>
      <c r="D3311" t="s">
        <v>2199</v>
      </c>
      <c r="E3311">
        <v>3.04639739007991</v>
      </c>
      <c r="F3311" t="s">
        <v>2200</v>
      </c>
    </row>
    <row r="3312" spans="1:6" hidden="1" x14ac:dyDescent="0.25">
      <c r="A3312">
        <v>2020</v>
      </c>
      <c r="B3312" t="s">
        <v>2253</v>
      </c>
      <c r="C3312" t="s">
        <v>2235</v>
      </c>
      <c r="D3312" t="s">
        <v>2199</v>
      </c>
      <c r="E3312">
        <v>7.39987687975625</v>
      </c>
      <c r="F3312" t="s">
        <v>2200</v>
      </c>
    </row>
    <row r="3313" spans="1:6" hidden="1" x14ac:dyDescent="0.25">
      <c r="A3313">
        <v>2020</v>
      </c>
      <c r="B3313" t="s">
        <v>2253</v>
      </c>
      <c r="C3313" t="s">
        <v>2201</v>
      </c>
      <c r="D3313" t="s">
        <v>2236</v>
      </c>
      <c r="E3313">
        <v>3.4004230479892401</v>
      </c>
      <c r="F3313" t="s">
        <v>2200</v>
      </c>
    </row>
    <row r="3314" spans="1:6" hidden="1" x14ac:dyDescent="0.25">
      <c r="A3314">
        <v>2020</v>
      </c>
      <c r="B3314" t="s">
        <v>2253</v>
      </c>
      <c r="C3314" t="s">
        <v>2201</v>
      </c>
      <c r="D3314" t="s">
        <v>2237</v>
      </c>
      <c r="E3314">
        <v>15.1611862786631</v>
      </c>
      <c r="F3314" t="s">
        <v>2200</v>
      </c>
    </row>
    <row r="3315" spans="1:6" hidden="1" x14ac:dyDescent="0.25">
      <c r="A3315">
        <v>2020</v>
      </c>
      <c r="B3315" t="s">
        <v>2253</v>
      </c>
      <c r="C3315" t="s">
        <v>2201</v>
      </c>
      <c r="D3315" t="s">
        <v>2238</v>
      </c>
      <c r="E3315">
        <v>4.5255391517082302</v>
      </c>
      <c r="F3315" t="s">
        <v>2200</v>
      </c>
    </row>
    <row r="3316" spans="1:6" hidden="1" x14ac:dyDescent="0.25">
      <c r="A3316">
        <v>2020</v>
      </c>
      <c r="B3316" t="s">
        <v>2253</v>
      </c>
      <c r="C3316" t="s">
        <v>2201</v>
      </c>
      <c r="D3316" t="s">
        <v>2250</v>
      </c>
      <c r="E3316">
        <v>6.9123068270953496</v>
      </c>
      <c r="F3316" t="s">
        <v>2200</v>
      </c>
    </row>
    <row r="3317" spans="1:6" hidden="1" x14ac:dyDescent="0.25">
      <c r="A3317">
        <v>2020</v>
      </c>
      <c r="B3317" t="s">
        <v>2253</v>
      </c>
      <c r="C3317" t="s">
        <v>2201</v>
      </c>
      <c r="D3317" t="s">
        <v>2251</v>
      </c>
      <c r="E3317">
        <v>7.9149018955560804</v>
      </c>
      <c r="F3317" t="s">
        <v>2200</v>
      </c>
    </row>
    <row r="3318" spans="1:6" hidden="1" x14ac:dyDescent="0.25">
      <c r="A3318">
        <v>2020</v>
      </c>
      <c r="B3318" t="s">
        <v>2253</v>
      </c>
      <c r="C3318" t="s">
        <v>2201</v>
      </c>
      <c r="D3318" t="s">
        <v>2239</v>
      </c>
      <c r="E3318">
        <v>2.4184499745571402</v>
      </c>
      <c r="F3318" t="s">
        <v>2200</v>
      </c>
    </row>
    <row r="3319" spans="1:6" hidden="1" x14ac:dyDescent="0.25">
      <c r="A3319">
        <v>2020</v>
      </c>
      <c r="B3319" t="s">
        <v>2253</v>
      </c>
      <c r="C3319" t="s">
        <v>2201</v>
      </c>
      <c r="D3319" t="s">
        <v>2240</v>
      </c>
      <c r="E3319">
        <v>2.5920570130934601</v>
      </c>
      <c r="F3319" t="s">
        <v>2200</v>
      </c>
    </row>
    <row r="3320" spans="1:6" hidden="1" x14ac:dyDescent="0.25">
      <c r="A3320">
        <v>2020</v>
      </c>
      <c r="B3320" t="s">
        <v>2253</v>
      </c>
      <c r="C3320" t="s">
        <v>2201</v>
      </c>
      <c r="D3320" t="s">
        <v>2241</v>
      </c>
      <c r="E3320">
        <v>3.8799748647009</v>
      </c>
      <c r="F3320" t="s">
        <v>2200</v>
      </c>
    </row>
    <row r="3321" spans="1:6" hidden="1" x14ac:dyDescent="0.25">
      <c r="A3321">
        <v>2020</v>
      </c>
      <c r="B3321" t="s">
        <v>2253</v>
      </c>
      <c r="C3321" t="s">
        <v>2201</v>
      </c>
      <c r="D3321" t="s">
        <v>2242</v>
      </c>
      <c r="E3321">
        <v>0.151238492415432</v>
      </c>
      <c r="F3321" t="s">
        <v>2200</v>
      </c>
    </row>
    <row r="3322" spans="1:6" hidden="1" x14ac:dyDescent="0.25">
      <c r="A3322">
        <v>2020</v>
      </c>
      <c r="B3322" t="s">
        <v>2253</v>
      </c>
      <c r="C3322" t="s">
        <v>2201</v>
      </c>
      <c r="D3322" t="s">
        <v>2243</v>
      </c>
      <c r="E3322">
        <v>0</v>
      </c>
      <c r="F3322" t="s">
        <v>2200</v>
      </c>
    </row>
    <row r="3323" spans="1:6" hidden="1" x14ac:dyDescent="0.25">
      <c r="A3323">
        <v>2020</v>
      </c>
      <c r="B3323" t="s">
        <v>2253</v>
      </c>
      <c r="C3323" t="s">
        <v>2201</v>
      </c>
      <c r="D3323" t="s">
        <v>2244</v>
      </c>
      <c r="E3323">
        <v>7.5037500000000001</v>
      </c>
      <c r="F3323" t="s">
        <v>2200</v>
      </c>
    </row>
    <row r="3324" spans="1:6" hidden="1" x14ac:dyDescent="0.25">
      <c r="A3324">
        <v>2020</v>
      </c>
      <c r="B3324" t="s">
        <v>2253</v>
      </c>
      <c r="C3324" t="s">
        <v>2201</v>
      </c>
      <c r="D3324" t="s">
        <v>2245</v>
      </c>
      <c r="E3324">
        <v>1.73028640505858</v>
      </c>
      <c r="F3324" t="s">
        <v>2200</v>
      </c>
    </row>
    <row r="3325" spans="1:6" hidden="1" x14ac:dyDescent="0.25">
      <c r="A3325">
        <v>2020</v>
      </c>
      <c r="B3325" t="s">
        <v>2253</v>
      </c>
      <c r="C3325" t="s">
        <v>2201</v>
      </c>
      <c r="D3325" t="s">
        <v>2246</v>
      </c>
      <c r="E3325">
        <v>1.81392980052436</v>
      </c>
      <c r="F3325" t="s">
        <v>2200</v>
      </c>
    </row>
    <row r="3326" spans="1:6" hidden="1" x14ac:dyDescent="0.25">
      <c r="A3326">
        <v>2020</v>
      </c>
      <c r="B3326" t="s">
        <v>2253</v>
      </c>
      <c r="C3326" t="s">
        <v>2201</v>
      </c>
      <c r="D3326" t="s">
        <v>2247</v>
      </c>
      <c r="E3326">
        <v>1.63052526527997</v>
      </c>
      <c r="F3326" t="s">
        <v>2200</v>
      </c>
    </row>
    <row r="3327" spans="1:6" hidden="1" x14ac:dyDescent="0.25">
      <c r="A3327">
        <v>2020</v>
      </c>
      <c r="B3327" t="s">
        <v>2253</v>
      </c>
      <c r="C3327" t="s">
        <v>2201</v>
      </c>
      <c r="D3327" t="s">
        <v>2248</v>
      </c>
      <c r="E3327">
        <v>3.33922261484099</v>
      </c>
      <c r="F3327" t="s">
        <v>2200</v>
      </c>
    </row>
    <row r="3328" spans="1:6" hidden="1" x14ac:dyDescent="0.25">
      <c r="A3328">
        <v>2020</v>
      </c>
      <c r="B3328" t="s">
        <v>2253</v>
      </c>
      <c r="C3328" t="s">
        <v>2198</v>
      </c>
      <c r="D3328" t="s">
        <v>2236</v>
      </c>
      <c r="E3328">
        <v>6.84728583006022</v>
      </c>
      <c r="F3328" t="s">
        <v>2200</v>
      </c>
    </row>
    <row r="3329" spans="1:6" hidden="1" x14ac:dyDescent="0.25">
      <c r="A3329">
        <v>2020</v>
      </c>
      <c r="B3329" t="s">
        <v>2253</v>
      </c>
      <c r="C3329" t="s">
        <v>2198</v>
      </c>
      <c r="D3329" t="s">
        <v>2237</v>
      </c>
      <c r="E3329">
        <v>13.560736876438201</v>
      </c>
      <c r="F3329" t="s">
        <v>2200</v>
      </c>
    </row>
    <row r="3330" spans="1:6" hidden="1" x14ac:dyDescent="0.25">
      <c r="A3330">
        <v>2020</v>
      </c>
      <c r="B3330" t="s">
        <v>2253</v>
      </c>
      <c r="C3330" t="s">
        <v>2198</v>
      </c>
      <c r="D3330" t="s">
        <v>2238</v>
      </c>
      <c r="E3330">
        <v>3.77642280648532</v>
      </c>
      <c r="F3330" t="s">
        <v>2200</v>
      </c>
    </row>
    <row r="3331" spans="1:6" hidden="1" x14ac:dyDescent="0.25">
      <c r="A3331">
        <v>2020</v>
      </c>
      <c r="B3331" t="s">
        <v>2253</v>
      </c>
      <c r="C3331" t="s">
        <v>2198</v>
      </c>
      <c r="D3331" t="s">
        <v>2250</v>
      </c>
      <c r="E3331">
        <v>9.7576928017185001</v>
      </c>
      <c r="F3331" t="s">
        <v>2200</v>
      </c>
    </row>
    <row r="3332" spans="1:6" hidden="1" x14ac:dyDescent="0.25">
      <c r="A3332">
        <v>2020</v>
      </c>
      <c r="B3332" t="s">
        <v>2253</v>
      </c>
      <c r="C3332" t="s">
        <v>2198</v>
      </c>
      <c r="D3332" t="s">
        <v>2251</v>
      </c>
      <c r="E3332">
        <v>0</v>
      </c>
      <c r="F3332" t="s">
        <v>2200</v>
      </c>
    </row>
    <row r="3333" spans="1:6" hidden="1" x14ac:dyDescent="0.25">
      <c r="A3333">
        <v>2020</v>
      </c>
      <c r="B3333" t="s">
        <v>2253</v>
      </c>
      <c r="C3333" t="s">
        <v>2198</v>
      </c>
      <c r="D3333" t="s">
        <v>2239</v>
      </c>
      <c r="E3333">
        <v>5.6246778687038796</v>
      </c>
      <c r="F3333" t="s">
        <v>2200</v>
      </c>
    </row>
    <row r="3334" spans="1:6" hidden="1" x14ac:dyDescent="0.25">
      <c r="A3334">
        <v>2020</v>
      </c>
      <c r="B3334" t="s">
        <v>2253</v>
      </c>
      <c r="C3334" t="s">
        <v>2198</v>
      </c>
      <c r="D3334" t="s">
        <v>2240</v>
      </c>
      <c r="E3334">
        <v>3.25236834672077</v>
      </c>
      <c r="F3334" t="s">
        <v>2200</v>
      </c>
    </row>
    <row r="3335" spans="1:6" hidden="1" x14ac:dyDescent="0.25">
      <c r="A3335">
        <v>2020</v>
      </c>
      <c r="B3335" t="s">
        <v>2253</v>
      </c>
      <c r="C3335" t="s">
        <v>2198</v>
      </c>
      <c r="D3335" t="s">
        <v>2241</v>
      </c>
      <c r="E3335">
        <v>6.0811134407788998</v>
      </c>
      <c r="F3335" t="s">
        <v>2200</v>
      </c>
    </row>
    <row r="3336" spans="1:6" hidden="1" x14ac:dyDescent="0.25">
      <c r="A3336">
        <v>2020</v>
      </c>
      <c r="B3336" t="s">
        <v>2253</v>
      </c>
      <c r="C3336" t="s">
        <v>2198</v>
      </c>
      <c r="D3336" t="s">
        <v>2242</v>
      </c>
      <c r="E3336">
        <v>0.18374550615216301</v>
      </c>
      <c r="F3336" t="s">
        <v>2200</v>
      </c>
    </row>
    <row r="3337" spans="1:6" hidden="1" x14ac:dyDescent="0.25">
      <c r="A3337">
        <v>2020</v>
      </c>
      <c r="B3337" t="s">
        <v>2253</v>
      </c>
      <c r="C3337" t="s">
        <v>2198</v>
      </c>
      <c r="D3337" t="s">
        <v>2243</v>
      </c>
      <c r="E3337">
        <v>23.3844514067878</v>
      </c>
      <c r="F3337" t="s">
        <v>2200</v>
      </c>
    </row>
    <row r="3338" spans="1:6" hidden="1" x14ac:dyDescent="0.25">
      <c r="A3338">
        <v>2020</v>
      </c>
      <c r="B3338" t="s">
        <v>2253</v>
      </c>
      <c r="C3338" t="s">
        <v>2198</v>
      </c>
      <c r="D3338" t="s">
        <v>2244</v>
      </c>
      <c r="E3338">
        <v>7.5037500000000001</v>
      </c>
      <c r="F3338" t="s">
        <v>2200</v>
      </c>
    </row>
    <row r="3339" spans="1:6" hidden="1" x14ac:dyDescent="0.25">
      <c r="A3339">
        <v>2020</v>
      </c>
      <c r="B3339" t="s">
        <v>2253</v>
      </c>
      <c r="C3339" t="s">
        <v>2198</v>
      </c>
      <c r="D3339" t="s">
        <v>2245</v>
      </c>
      <c r="E3339">
        <v>4.5981701110673301</v>
      </c>
      <c r="F3339" t="s">
        <v>2200</v>
      </c>
    </row>
    <row r="3340" spans="1:6" hidden="1" x14ac:dyDescent="0.25">
      <c r="A3340">
        <v>2020</v>
      </c>
      <c r="B3340" t="s">
        <v>2253</v>
      </c>
      <c r="C3340" t="s">
        <v>2198</v>
      </c>
      <c r="D3340" t="s">
        <v>2246</v>
      </c>
      <c r="E3340">
        <v>2.6332505586303401</v>
      </c>
      <c r="F3340" t="s">
        <v>2200</v>
      </c>
    </row>
    <row r="3341" spans="1:6" hidden="1" x14ac:dyDescent="0.25">
      <c r="A3341">
        <v>2020</v>
      </c>
      <c r="B3341" t="s">
        <v>2253</v>
      </c>
      <c r="C3341" t="s">
        <v>2198</v>
      </c>
      <c r="D3341" t="s">
        <v>2247</v>
      </c>
      <c r="E3341">
        <v>2.3436151916936199</v>
      </c>
      <c r="F3341" t="s">
        <v>2200</v>
      </c>
    </row>
    <row r="3342" spans="1:6" hidden="1" x14ac:dyDescent="0.25">
      <c r="A3342">
        <v>2020</v>
      </c>
      <c r="B3342" t="s">
        <v>2253</v>
      </c>
      <c r="C3342" t="s">
        <v>2198</v>
      </c>
      <c r="D3342" t="s">
        <v>2248</v>
      </c>
      <c r="E3342">
        <v>9.6059209518477502</v>
      </c>
      <c r="F3342" t="s">
        <v>2200</v>
      </c>
    </row>
    <row r="3343" spans="1:6" hidden="1" x14ac:dyDescent="0.25">
      <c r="A3343">
        <v>2020</v>
      </c>
      <c r="B3343" t="s">
        <v>2253</v>
      </c>
      <c r="C3343" t="s">
        <v>2202</v>
      </c>
      <c r="D3343" t="s">
        <v>2236</v>
      </c>
      <c r="E3343">
        <v>3.3979173601175501</v>
      </c>
      <c r="F3343" t="s">
        <v>2200</v>
      </c>
    </row>
    <row r="3344" spans="1:6" hidden="1" x14ac:dyDescent="0.25">
      <c r="A3344">
        <v>2020</v>
      </c>
      <c r="B3344" t="s">
        <v>2253</v>
      </c>
      <c r="C3344" t="s">
        <v>2202</v>
      </c>
      <c r="D3344" t="s">
        <v>2237</v>
      </c>
      <c r="E3344">
        <v>14.9349857582037</v>
      </c>
      <c r="F3344" t="s">
        <v>2200</v>
      </c>
    </row>
    <row r="3345" spans="1:6" hidden="1" x14ac:dyDescent="0.25">
      <c r="A3345">
        <v>2020</v>
      </c>
      <c r="B3345" t="s">
        <v>2253</v>
      </c>
      <c r="C3345" t="s">
        <v>2202</v>
      </c>
      <c r="D3345" t="s">
        <v>2238</v>
      </c>
      <c r="E3345">
        <v>4.5255391517082302</v>
      </c>
      <c r="F3345" t="s">
        <v>2200</v>
      </c>
    </row>
    <row r="3346" spans="1:6" hidden="1" x14ac:dyDescent="0.25">
      <c r="A3346">
        <v>2020</v>
      </c>
      <c r="B3346" t="s">
        <v>2253</v>
      </c>
      <c r="C3346" t="s">
        <v>2202</v>
      </c>
      <c r="D3346" t="s">
        <v>2250</v>
      </c>
      <c r="E3346">
        <v>7.4112730685322497</v>
      </c>
      <c r="F3346" t="s">
        <v>2200</v>
      </c>
    </row>
    <row r="3347" spans="1:6" hidden="1" x14ac:dyDescent="0.25">
      <c r="A3347">
        <v>2020</v>
      </c>
      <c r="B3347" t="s">
        <v>2253</v>
      </c>
      <c r="C3347" t="s">
        <v>2202</v>
      </c>
      <c r="D3347" t="s">
        <v>2251</v>
      </c>
      <c r="E3347">
        <v>9.0822648493001203</v>
      </c>
      <c r="F3347" t="s">
        <v>2200</v>
      </c>
    </row>
    <row r="3348" spans="1:6" hidden="1" x14ac:dyDescent="0.25">
      <c r="A3348">
        <v>2020</v>
      </c>
      <c r="B3348" t="s">
        <v>2253</v>
      </c>
      <c r="C3348" t="s">
        <v>2202</v>
      </c>
      <c r="D3348" t="s">
        <v>2239</v>
      </c>
      <c r="E3348">
        <v>2.3528831539080999</v>
      </c>
      <c r="F3348" t="s">
        <v>2200</v>
      </c>
    </row>
    <row r="3349" spans="1:6" hidden="1" x14ac:dyDescent="0.25">
      <c r="A3349">
        <v>2020</v>
      </c>
      <c r="B3349" t="s">
        <v>2253</v>
      </c>
      <c r="C3349" t="s">
        <v>2202</v>
      </c>
      <c r="D3349" t="s">
        <v>2240</v>
      </c>
      <c r="E3349">
        <v>2.7210384813411199</v>
      </c>
      <c r="F3349" t="s">
        <v>2200</v>
      </c>
    </row>
    <row r="3350" spans="1:6" hidden="1" x14ac:dyDescent="0.25">
      <c r="A3350">
        <v>2020</v>
      </c>
      <c r="B3350" t="s">
        <v>2253</v>
      </c>
      <c r="C3350" t="s">
        <v>2202</v>
      </c>
      <c r="D3350" t="s">
        <v>2241</v>
      </c>
      <c r="E3350">
        <v>3.9434188883503798</v>
      </c>
      <c r="F3350" t="s">
        <v>2200</v>
      </c>
    </row>
    <row r="3351" spans="1:6" hidden="1" x14ac:dyDescent="0.25">
      <c r="A3351">
        <v>2020</v>
      </c>
      <c r="B3351" t="s">
        <v>2253</v>
      </c>
      <c r="C3351" t="s">
        <v>2202</v>
      </c>
      <c r="D3351" t="s">
        <v>2242</v>
      </c>
      <c r="E3351">
        <v>0</v>
      </c>
      <c r="F3351" t="s">
        <v>2200</v>
      </c>
    </row>
    <row r="3352" spans="1:6" hidden="1" x14ac:dyDescent="0.25">
      <c r="A3352">
        <v>2020</v>
      </c>
      <c r="B3352" t="s">
        <v>2253</v>
      </c>
      <c r="C3352" t="s">
        <v>2202</v>
      </c>
      <c r="D3352" t="s">
        <v>2243</v>
      </c>
      <c r="E3352">
        <v>0</v>
      </c>
      <c r="F3352" t="s">
        <v>2200</v>
      </c>
    </row>
    <row r="3353" spans="1:6" hidden="1" x14ac:dyDescent="0.25">
      <c r="A3353">
        <v>2020</v>
      </c>
      <c r="B3353" t="s">
        <v>2253</v>
      </c>
      <c r="C3353" t="s">
        <v>2202</v>
      </c>
      <c r="D3353" t="s">
        <v>2244</v>
      </c>
      <c r="E3353">
        <v>0</v>
      </c>
      <c r="F3353" t="s">
        <v>2200</v>
      </c>
    </row>
    <row r="3354" spans="1:6" hidden="1" x14ac:dyDescent="0.25">
      <c r="A3354">
        <v>2020</v>
      </c>
      <c r="B3354" t="s">
        <v>2253</v>
      </c>
      <c r="C3354" t="s">
        <v>2202</v>
      </c>
      <c r="D3354" t="s">
        <v>2245</v>
      </c>
      <c r="E3354">
        <v>1.73028640505858</v>
      </c>
      <c r="F3354" t="s">
        <v>2200</v>
      </c>
    </row>
    <row r="3355" spans="1:6" hidden="1" x14ac:dyDescent="0.25">
      <c r="A3355">
        <v>2020</v>
      </c>
      <c r="B3355" t="s">
        <v>2253</v>
      </c>
      <c r="C3355" t="s">
        <v>2202</v>
      </c>
      <c r="D3355" t="s">
        <v>2246</v>
      </c>
      <c r="E3355">
        <v>1.81392980052436</v>
      </c>
      <c r="F3355" t="s">
        <v>2200</v>
      </c>
    </row>
    <row r="3356" spans="1:6" hidden="1" x14ac:dyDescent="0.25">
      <c r="A3356">
        <v>2020</v>
      </c>
      <c r="B3356" t="s">
        <v>2253</v>
      </c>
      <c r="C3356" t="s">
        <v>2202</v>
      </c>
      <c r="D3356" t="s">
        <v>2247</v>
      </c>
      <c r="E3356">
        <v>1.63052526527997</v>
      </c>
      <c r="F3356" t="s">
        <v>2200</v>
      </c>
    </row>
    <row r="3357" spans="1:6" hidden="1" x14ac:dyDescent="0.25">
      <c r="A3357">
        <v>2020</v>
      </c>
      <c r="B3357" t="s">
        <v>2253</v>
      </c>
      <c r="C3357" t="s">
        <v>2202</v>
      </c>
      <c r="D3357" t="s">
        <v>2248</v>
      </c>
      <c r="E3357">
        <v>3.33922261484099</v>
      </c>
      <c r="F3357" t="s">
        <v>2200</v>
      </c>
    </row>
    <row r="3358" spans="1:6" hidden="1" x14ac:dyDescent="0.25">
      <c r="A3358">
        <v>2020</v>
      </c>
      <c r="B3358" t="s">
        <v>2253</v>
      </c>
      <c r="C3358" t="s">
        <v>2203</v>
      </c>
      <c r="D3358" t="s">
        <v>2236</v>
      </c>
      <c r="E3358">
        <v>4.2549108032971903</v>
      </c>
      <c r="F3358" t="s">
        <v>2200</v>
      </c>
    </row>
    <row r="3359" spans="1:6" hidden="1" x14ac:dyDescent="0.25">
      <c r="A3359">
        <v>2020</v>
      </c>
      <c r="B3359" t="s">
        <v>2253</v>
      </c>
      <c r="C3359" t="s">
        <v>2203</v>
      </c>
      <c r="D3359" t="s">
        <v>2237</v>
      </c>
      <c r="E3359">
        <v>12.8048790045562</v>
      </c>
      <c r="F3359" t="s">
        <v>2200</v>
      </c>
    </row>
    <row r="3360" spans="1:6" hidden="1" x14ac:dyDescent="0.25">
      <c r="A3360">
        <v>2020</v>
      </c>
      <c r="B3360" t="s">
        <v>2253</v>
      </c>
      <c r="C3360" t="s">
        <v>2203</v>
      </c>
      <c r="D3360" t="s">
        <v>2238</v>
      </c>
      <c r="E3360">
        <v>3.7934518175926799</v>
      </c>
      <c r="F3360" t="s">
        <v>2200</v>
      </c>
    </row>
    <row r="3361" spans="1:6" hidden="1" x14ac:dyDescent="0.25">
      <c r="A3361">
        <v>2020</v>
      </c>
      <c r="B3361" t="s">
        <v>2253</v>
      </c>
      <c r="C3361" t="s">
        <v>2203</v>
      </c>
      <c r="D3361" t="s">
        <v>2250</v>
      </c>
      <c r="E3361">
        <v>9.7499269048709998</v>
      </c>
      <c r="F3361" t="s">
        <v>2200</v>
      </c>
    </row>
    <row r="3362" spans="1:6" hidden="1" x14ac:dyDescent="0.25">
      <c r="A3362">
        <v>2020</v>
      </c>
      <c r="B3362" t="s">
        <v>2253</v>
      </c>
      <c r="C3362" t="s">
        <v>2203</v>
      </c>
      <c r="D3362" t="s">
        <v>2251</v>
      </c>
      <c r="E3362">
        <v>0</v>
      </c>
      <c r="F3362" t="s">
        <v>2200</v>
      </c>
    </row>
    <row r="3363" spans="1:6" hidden="1" x14ac:dyDescent="0.25">
      <c r="A3363">
        <v>2020</v>
      </c>
      <c r="B3363" t="s">
        <v>2253</v>
      </c>
      <c r="C3363" t="s">
        <v>2203</v>
      </c>
      <c r="D3363" t="s">
        <v>2239</v>
      </c>
      <c r="E3363">
        <v>5.7473094257309096</v>
      </c>
      <c r="F3363" t="s">
        <v>2200</v>
      </c>
    </row>
    <row r="3364" spans="1:6" hidden="1" x14ac:dyDescent="0.25">
      <c r="A3364">
        <v>2020</v>
      </c>
      <c r="B3364" t="s">
        <v>2253</v>
      </c>
      <c r="C3364" t="s">
        <v>2203</v>
      </c>
      <c r="D3364" t="s">
        <v>2240</v>
      </c>
      <c r="E3364">
        <v>3.32848336843323</v>
      </c>
      <c r="F3364" t="s">
        <v>2200</v>
      </c>
    </row>
    <row r="3365" spans="1:6" hidden="1" x14ac:dyDescent="0.25">
      <c r="A3365">
        <v>2020</v>
      </c>
      <c r="B3365" t="s">
        <v>2253</v>
      </c>
      <c r="C3365" t="s">
        <v>2203</v>
      </c>
      <c r="D3365" t="s">
        <v>2241</v>
      </c>
      <c r="E3365">
        <v>6.1798010081917996</v>
      </c>
      <c r="F3365" t="s">
        <v>2200</v>
      </c>
    </row>
    <row r="3366" spans="1:6" hidden="1" x14ac:dyDescent="0.25">
      <c r="A3366">
        <v>2020</v>
      </c>
      <c r="B3366" t="s">
        <v>2253</v>
      </c>
      <c r="C3366" t="s">
        <v>2203</v>
      </c>
      <c r="D3366" t="s">
        <v>2242</v>
      </c>
      <c r="E3366" s="184">
        <v>6.2304223706776199E-2</v>
      </c>
      <c r="F3366" t="s">
        <v>2200</v>
      </c>
    </row>
    <row r="3367" spans="1:6" hidden="1" x14ac:dyDescent="0.25">
      <c r="A3367">
        <v>2020</v>
      </c>
      <c r="B3367" t="s">
        <v>2253</v>
      </c>
      <c r="C3367" t="s">
        <v>2203</v>
      </c>
      <c r="D3367" t="s">
        <v>2243</v>
      </c>
      <c r="E3367">
        <v>23.495837992582501</v>
      </c>
      <c r="F3367" t="s">
        <v>2200</v>
      </c>
    </row>
    <row r="3368" spans="1:6" hidden="1" x14ac:dyDescent="0.25">
      <c r="A3368">
        <v>2020</v>
      </c>
      <c r="B3368" t="s">
        <v>2253</v>
      </c>
      <c r="C3368" t="s">
        <v>2203</v>
      </c>
      <c r="D3368" t="s">
        <v>2244</v>
      </c>
      <c r="E3368">
        <v>7.5037500000000001</v>
      </c>
      <c r="F3368" t="s">
        <v>2200</v>
      </c>
    </row>
    <row r="3369" spans="1:6" hidden="1" x14ac:dyDescent="0.25">
      <c r="A3369">
        <v>2020</v>
      </c>
      <c r="B3369" t="s">
        <v>2253</v>
      </c>
      <c r="C3369" t="s">
        <v>2203</v>
      </c>
      <c r="D3369" t="s">
        <v>2245</v>
      </c>
      <c r="E3369">
        <v>4.6931222591514201</v>
      </c>
      <c r="F3369" t="s">
        <v>2200</v>
      </c>
    </row>
    <row r="3370" spans="1:6" hidden="1" x14ac:dyDescent="0.25">
      <c r="A3370">
        <v>2020</v>
      </c>
      <c r="B3370" t="s">
        <v>2253</v>
      </c>
      <c r="C3370" t="s">
        <v>2203</v>
      </c>
      <c r="D3370" t="s">
        <v>2246</v>
      </c>
      <c r="E3370">
        <v>2.1329049398352802</v>
      </c>
      <c r="F3370" t="s">
        <v>2200</v>
      </c>
    </row>
    <row r="3371" spans="1:6" hidden="1" x14ac:dyDescent="0.25">
      <c r="A3371">
        <v>2020</v>
      </c>
      <c r="B3371" t="s">
        <v>2253</v>
      </c>
      <c r="C3371" t="s">
        <v>2203</v>
      </c>
      <c r="D3371" t="s">
        <v>2247</v>
      </c>
      <c r="E3371">
        <v>2.3672017052277501</v>
      </c>
      <c r="F3371" t="s">
        <v>2200</v>
      </c>
    </row>
    <row r="3372" spans="1:6" hidden="1" x14ac:dyDescent="0.25">
      <c r="A3372">
        <v>2020</v>
      </c>
      <c r="B3372" t="s">
        <v>2253</v>
      </c>
      <c r="C3372" t="s">
        <v>2203</v>
      </c>
      <c r="D3372" t="s">
        <v>2248</v>
      </c>
      <c r="E3372">
        <v>9.8008379967245496</v>
      </c>
      <c r="F3372" t="s">
        <v>2200</v>
      </c>
    </row>
    <row r="3373" spans="1:6" hidden="1" x14ac:dyDescent="0.25">
      <c r="A3373">
        <v>2020</v>
      </c>
      <c r="B3373" t="s">
        <v>2253</v>
      </c>
      <c r="C3373" t="s">
        <v>2204</v>
      </c>
      <c r="D3373" t="s">
        <v>2236</v>
      </c>
      <c r="E3373">
        <v>2.8673272577423998</v>
      </c>
      <c r="F3373" t="s">
        <v>2200</v>
      </c>
    </row>
    <row r="3374" spans="1:6" hidden="1" x14ac:dyDescent="0.25">
      <c r="A3374">
        <v>2020</v>
      </c>
      <c r="B3374" t="s">
        <v>2253</v>
      </c>
      <c r="C3374" t="s">
        <v>2204</v>
      </c>
      <c r="D3374" t="s">
        <v>2237</v>
      </c>
      <c r="E3374">
        <v>12.6280093878346</v>
      </c>
      <c r="F3374" t="s">
        <v>2200</v>
      </c>
    </row>
    <row r="3375" spans="1:6" hidden="1" x14ac:dyDescent="0.25">
      <c r="A3375">
        <v>2020</v>
      </c>
      <c r="B3375" t="s">
        <v>2253</v>
      </c>
      <c r="C3375" t="s">
        <v>2204</v>
      </c>
      <c r="D3375" t="s">
        <v>2238</v>
      </c>
      <c r="E3375">
        <v>3.67153636788546</v>
      </c>
      <c r="F3375" t="s">
        <v>2200</v>
      </c>
    </row>
    <row r="3376" spans="1:6" hidden="1" x14ac:dyDescent="0.25">
      <c r="A3376">
        <v>2020</v>
      </c>
      <c r="B3376" t="s">
        <v>2253</v>
      </c>
      <c r="C3376" t="s">
        <v>2204</v>
      </c>
      <c r="D3376" t="s">
        <v>2250</v>
      </c>
      <c r="E3376">
        <v>7.6086883869706003</v>
      </c>
      <c r="F3376" t="s">
        <v>2200</v>
      </c>
    </row>
    <row r="3377" spans="1:6" hidden="1" x14ac:dyDescent="0.25">
      <c r="A3377">
        <v>2020</v>
      </c>
      <c r="B3377" t="s">
        <v>2253</v>
      </c>
      <c r="C3377" t="s">
        <v>2204</v>
      </c>
      <c r="D3377" t="s">
        <v>2251</v>
      </c>
      <c r="E3377">
        <v>0</v>
      </c>
      <c r="F3377" t="s">
        <v>2200</v>
      </c>
    </row>
    <row r="3378" spans="1:6" hidden="1" x14ac:dyDescent="0.25">
      <c r="A3378">
        <v>2020</v>
      </c>
      <c r="B3378" t="s">
        <v>2253</v>
      </c>
      <c r="C3378" t="s">
        <v>2204</v>
      </c>
      <c r="D3378" t="s">
        <v>2239</v>
      </c>
      <c r="E3378">
        <v>2.9629588385138801</v>
      </c>
      <c r="F3378" t="s">
        <v>2200</v>
      </c>
    </row>
    <row r="3379" spans="1:6" hidden="1" x14ac:dyDescent="0.25">
      <c r="A3379">
        <v>2020</v>
      </c>
      <c r="B3379" t="s">
        <v>2253</v>
      </c>
      <c r="C3379" t="s">
        <v>2204</v>
      </c>
      <c r="D3379" t="s">
        <v>2240</v>
      </c>
      <c r="E3379">
        <v>2.8101897447587598</v>
      </c>
      <c r="F3379" t="s">
        <v>2200</v>
      </c>
    </row>
    <row r="3380" spans="1:6" hidden="1" x14ac:dyDescent="0.25">
      <c r="A3380">
        <v>2020</v>
      </c>
      <c r="B3380" t="s">
        <v>2253</v>
      </c>
      <c r="C3380" t="s">
        <v>2204</v>
      </c>
      <c r="D3380" t="s">
        <v>2241</v>
      </c>
      <c r="E3380">
        <v>3.3836989522212999</v>
      </c>
      <c r="F3380" t="s">
        <v>2200</v>
      </c>
    </row>
    <row r="3381" spans="1:6" hidden="1" x14ac:dyDescent="0.25">
      <c r="A3381">
        <v>2020</v>
      </c>
      <c r="B3381" t="s">
        <v>2253</v>
      </c>
      <c r="C3381" t="s">
        <v>2204</v>
      </c>
      <c r="D3381" t="s">
        <v>2242</v>
      </c>
      <c r="E3381" s="184">
        <v>5.61157953439136E-5</v>
      </c>
      <c r="F3381" t="s">
        <v>2200</v>
      </c>
    </row>
    <row r="3382" spans="1:6" hidden="1" x14ac:dyDescent="0.25">
      <c r="A3382">
        <v>2020</v>
      </c>
      <c r="B3382" t="s">
        <v>2253</v>
      </c>
      <c r="C3382" t="s">
        <v>2204</v>
      </c>
      <c r="D3382" t="s">
        <v>2243</v>
      </c>
      <c r="E3382">
        <v>13.774834416012199</v>
      </c>
      <c r="F3382" t="s">
        <v>2200</v>
      </c>
    </row>
    <row r="3383" spans="1:6" hidden="1" x14ac:dyDescent="0.25">
      <c r="A3383">
        <v>2020</v>
      </c>
      <c r="B3383" t="s">
        <v>2253</v>
      </c>
      <c r="C3383" t="s">
        <v>2204</v>
      </c>
      <c r="D3383" t="s">
        <v>2244</v>
      </c>
      <c r="E3383">
        <v>7.5037500000000001</v>
      </c>
      <c r="F3383" t="s">
        <v>2200</v>
      </c>
    </row>
    <row r="3384" spans="1:6" hidden="1" x14ac:dyDescent="0.25">
      <c r="A3384">
        <v>2020</v>
      </c>
      <c r="B3384" t="s">
        <v>2253</v>
      </c>
      <c r="C3384" t="s">
        <v>2204</v>
      </c>
      <c r="D3384" t="s">
        <v>2245</v>
      </c>
      <c r="E3384">
        <v>3.87822430957387</v>
      </c>
      <c r="F3384" t="s">
        <v>2200</v>
      </c>
    </row>
    <row r="3385" spans="1:6" hidden="1" x14ac:dyDescent="0.25">
      <c r="A3385">
        <v>2020</v>
      </c>
      <c r="B3385" t="s">
        <v>2253</v>
      </c>
      <c r="C3385" t="s">
        <v>2204</v>
      </c>
      <c r="D3385" t="s">
        <v>2246</v>
      </c>
      <c r="E3385">
        <v>2.5149367723061902</v>
      </c>
      <c r="F3385" t="s">
        <v>2200</v>
      </c>
    </row>
    <row r="3386" spans="1:6" hidden="1" x14ac:dyDescent="0.25">
      <c r="A3386">
        <v>2020</v>
      </c>
      <c r="B3386" t="s">
        <v>2253</v>
      </c>
      <c r="C3386" t="s">
        <v>2204</v>
      </c>
      <c r="D3386" t="s">
        <v>2247</v>
      </c>
      <c r="E3386">
        <v>1.7036357686190799</v>
      </c>
      <c r="F3386" t="s">
        <v>2200</v>
      </c>
    </row>
    <row r="3387" spans="1:6" hidden="1" x14ac:dyDescent="0.25">
      <c r="A3387">
        <v>2020</v>
      </c>
      <c r="B3387" t="s">
        <v>2253</v>
      </c>
      <c r="C3387" t="s">
        <v>2204</v>
      </c>
      <c r="D3387" t="s">
        <v>2248</v>
      </c>
      <c r="E3387">
        <v>3.8084389687676801</v>
      </c>
      <c r="F3387" t="s">
        <v>2200</v>
      </c>
    </row>
    <row r="3388" spans="1:6" hidden="1" x14ac:dyDescent="0.25">
      <c r="A3388">
        <v>2020</v>
      </c>
      <c r="B3388" t="s">
        <v>2253</v>
      </c>
      <c r="C3388" t="s">
        <v>2205</v>
      </c>
      <c r="D3388" t="s">
        <v>2236</v>
      </c>
      <c r="E3388">
        <v>6.84728583006022</v>
      </c>
      <c r="F3388" t="s">
        <v>2200</v>
      </c>
    </row>
    <row r="3389" spans="1:6" hidden="1" x14ac:dyDescent="0.25">
      <c r="A3389">
        <v>2020</v>
      </c>
      <c r="B3389" t="s">
        <v>2253</v>
      </c>
      <c r="C3389" t="s">
        <v>2205</v>
      </c>
      <c r="D3389" t="s">
        <v>2250</v>
      </c>
      <c r="E3389">
        <v>11.103336344128399</v>
      </c>
      <c r="F3389" t="s">
        <v>2200</v>
      </c>
    </row>
    <row r="3390" spans="1:6" hidden="1" x14ac:dyDescent="0.25">
      <c r="A3390">
        <v>2020</v>
      </c>
      <c r="B3390" t="s">
        <v>2253</v>
      </c>
      <c r="C3390" t="s">
        <v>2205</v>
      </c>
      <c r="D3390" t="s">
        <v>2251</v>
      </c>
      <c r="E3390">
        <v>0</v>
      </c>
      <c r="F3390" t="s">
        <v>2200</v>
      </c>
    </row>
    <row r="3391" spans="1:6" hidden="1" x14ac:dyDescent="0.25">
      <c r="A3391">
        <v>2020</v>
      </c>
      <c r="B3391" t="s">
        <v>2253</v>
      </c>
      <c r="C3391" t="s">
        <v>2205</v>
      </c>
      <c r="D3391" t="s">
        <v>2239</v>
      </c>
      <c r="E3391">
        <v>5.6603969985195501</v>
      </c>
      <c r="F3391" t="s">
        <v>2200</v>
      </c>
    </row>
    <row r="3392" spans="1:6" hidden="1" x14ac:dyDescent="0.25">
      <c r="A3392">
        <v>2020</v>
      </c>
      <c r="B3392" t="s">
        <v>2253</v>
      </c>
      <c r="C3392" t="s">
        <v>2205</v>
      </c>
      <c r="D3392" t="s">
        <v>2240</v>
      </c>
      <c r="E3392">
        <v>3.25236834672077</v>
      </c>
      <c r="F3392" t="s">
        <v>2200</v>
      </c>
    </row>
    <row r="3393" spans="1:6" hidden="1" x14ac:dyDescent="0.25">
      <c r="A3393">
        <v>2020</v>
      </c>
      <c r="B3393" t="s">
        <v>2253</v>
      </c>
      <c r="C3393" t="s">
        <v>2205</v>
      </c>
      <c r="D3393" t="s">
        <v>2241</v>
      </c>
      <c r="E3393">
        <v>6.0811134407788998</v>
      </c>
      <c r="F3393" t="s">
        <v>2200</v>
      </c>
    </row>
    <row r="3394" spans="1:6" hidden="1" x14ac:dyDescent="0.25">
      <c r="A3394">
        <v>2020</v>
      </c>
      <c r="B3394" t="s">
        <v>2253</v>
      </c>
      <c r="C3394" t="s">
        <v>2205</v>
      </c>
      <c r="D3394" t="s">
        <v>2242</v>
      </c>
      <c r="E3394">
        <v>0.18374550615216301</v>
      </c>
      <c r="F3394" t="s">
        <v>2200</v>
      </c>
    </row>
    <row r="3395" spans="1:6" hidden="1" x14ac:dyDescent="0.25">
      <c r="A3395">
        <v>2020</v>
      </c>
      <c r="B3395" t="s">
        <v>2253</v>
      </c>
      <c r="C3395" t="s">
        <v>2205</v>
      </c>
      <c r="D3395" t="s">
        <v>2243</v>
      </c>
      <c r="E3395">
        <v>0</v>
      </c>
      <c r="F3395" t="s">
        <v>2200</v>
      </c>
    </row>
    <row r="3396" spans="1:6" hidden="1" x14ac:dyDescent="0.25">
      <c r="A3396">
        <v>2020</v>
      </c>
      <c r="B3396" t="s">
        <v>2253</v>
      </c>
      <c r="C3396" t="s">
        <v>2205</v>
      </c>
      <c r="D3396" t="s">
        <v>2244</v>
      </c>
      <c r="E3396">
        <v>7.5037500000000001</v>
      </c>
      <c r="F3396" t="s">
        <v>2200</v>
      </c>
    </row>
    <row r="3397" spans="1:6" hidden="1" x14ac:dyDescent="0.25">
      <c r="A3397">
        <v>2020</v>
      </c>
      <c r="B3397" t="s">
        <v>2253</v>
      </c>
      <c r="C3397" t="s">
        <v>2205</v>
      </c>
      <c r="D3397" t="s">
        <v>2245</v>
      </c>
      <c r="E3397">
        <v>4.5981701110673301</v>
      </c>
      <c r="F3397" t="s">
        <v>2200</v>
      </c>
    </row>
    <row r="3398" spans="1:6" hidden="1" x14ac:dyDescent="0.25">
      <c r="A3398">
        <v>2020</v>
      </c>
      <c r="B3398" t="s">
        <v>2253</v>
      </c>
      <c r="C3398" t="s">
        <v>2205</v>
      </c>
      <c r="D3398" t="s">
        <v>2246</v>
      </c>
      <c r="E3398">
        <v>2.6332505586303401</v>
      </c>
      <c r="F3398" t="s">
        <v>2200</v>
      </c>
    </row>
    <row r="3399" spans="1:6" hidden="1" x14ac:dyDescent="0.25">
      <c r="A3399">
        <v>2020</v>
      </c>
      <c r="B3399" t="s">
        <v>2253</v>
      </c>
      <c r="C3399" t="s">
        <v>2205</v>
      </c>
      <c r="D3399" t="s">
        <v>2247</v>
      </c>
      <c r="E3399">
        <v>2.3436151916936199</v>
      </c>
      <c r="F3399" t="s">
        <v>2200</v>
      </c>
    </row>
    <row r="3400" spans="1:6" hidden="1" x14ac:dyDescent="0.25">
      <c r="A3400">
        <v>2020</v>
      </c>
      <c r="B3400" t="s">
        <v>2253</v>
      </c>
      <c r="C3400" t="s">
        <v>2205</v>
      </c>
      <c r="D3400" t="s">
        <v>2248</v>
      </c>
      <c r="E3400">
        <v>9.6059209518477502</v>
      </c>
      <c r="F3400" t="s">
        <v>2200</v>
      </c>
    </row>
    <row r="3401" spans="1:6" hidden="1" x14ac:dyDescent="0.25">
      <c r="A3401">
        <v>2020</v>
      </c>
      <c r="B3401" t="s">
        <v>2253</v>
      </c>
      <c r="C3401" t="s">
        <v>2206</v>
      </c>
      <c r="D3401" t="s">
        <v>2236</v>
      </c>
      <c r="E3401">
        <v>4.6051294460027403</v>
      </c>
      <c r="F3401" t="s">
        <v>2200</v>
      </c>
    </row>
    <row r="3402" spans="1:6" hidden="1" x14ac:dyDescent="0.25">
      <c r="A3402">
        <v>2020</v>
      </c>
      <c r="B3402" t="s">
        <v>2253</v>
      </c>
      <c r="C3402" t="s">
        <v>2206</v>
      </c>
      <c r="D3402" t="s">
        <v>2237</v>
      </c>
      <c r="E3402">
        <v>41.548327218531597</v>
      </c>
      <c r="F3402" t="s">
        <v>2200</v>
      </c>
    </row>
    <row r="3403" spans="1:6" hidden="1" x14ac:dyDescent="0.25">
      <c r="A3403">
        <v>2020</v>
      </c>
      <c r="B3403" t="s">
        <v>2253</v>
      </c>
      <c r="C3403" t="s">
        <v>2206</v>
      </c>
      <c r="D3403" t="s">
        <v>2238</v>
      </c>
      <c r="E3403">
        <v>6.9156303549158302</v>
      </c>
      <c r="F3403" t="s">
        <v>2200</v>
      </c>
    </row>
    <row r="3404" spans="1:6" hidden="1" x14ac:dyDescent="0.25">
      <c r="A3404">
        <v>2020</v>
      </c>
      <c r="B3404" t="s">
        <v>2253</v>
      </c>
      <c r="C3404" t="s">
        <v>2206</v>
      </c>
      <c r="D3404" t="s">
        <v>2250</v>
      </c>
      <c r="E3404">
        <v>0</v>
      </c>
      <c r="F3404" t="s">
        <v>2200</v>
      </c>
    </row>
    <row r="3405" spans="1:6" hidden="1" x14ac:dyDescent="0.25">
      <c r="A3405">
        <v>2020</v>
      </c>
      <c r="B3405" t="s">
        <v>2253</v>
      </c>
      <c r="C3405" t="s">
        <v>2206</v>
      </c>
      <c r="D3405" t="s">
        <v>2251</v>
      </c>
      <c r="E3405">
        <v>13.012708473757201</v>
      </c>
      <c r="F3405" t="s">
        <v>2200</v>
      </c>
    </row>
    <row r="3406" spans="1:6" hidden="1" x14ac:dyDescent="0.25">
      <c r="A3406">
        <v>2020</v>
      </c>
      <c r="B3406" t="s">
        <v>2253</v>
      </c>
      <c r="C3406" t="s">
        <v>2206</v>
      </c>
      <c r="D3406" t="s">
        <v>2239</v>
      </c>
      <c r="E3406">
        <v>0</v>
      </c>
      <c r="F3406" t="s">
        <v>2200</v>
      </c>
    </row>
    <row r="3407" spans="1:6" hidden="1" x14ac:dyDescent="0.25">
      <c r="A3407">
        <v>2020</v>
      </c>
      <c r="B3407" t="s">
        <v>2253</v>
      </c>
      <c r="C3407" t="s">
        <v>2206</v>
      </c>
      <c r="D3407" t="s">
        <v>2240</v>
      </c>
      <c r="E3407">
        <v>3.0569960038252599</v>
      </c>
      <c r="F3407" t="s">
        <v>2200</v>
      </c>
    </row>
    <row r="3408" spans="1:6" hidden="1" x14ac:dyDescent="0.25">
      <c r="A3408">
        <v>2020</v>
      </c>
      <c r="B3408" t="s">
        <v>2253</v>
      </c>
      <c r="C3408" t="s">
        <v>2206</v>
      </c>
      <c r="D3408" t="s">
        <v>2241</v>
      </c>
      <c r="E3408">
        <v>4.25292939040449</v>
      </c>
      <c r="F3408" t="s">
        <v>2200</v>
      </c>
    </row>
    <row r="3409" spans="1:6" hidden="1" x14ac:dyDescent="0.25">
      <c r="A3409">
        <v>2020</v>
      </c>
      <c r="B3409" t="s">
        <v>2253</v>
      </c>
      <c r="C3409" t="s">
        <v>2206</v>
      </c>
      <c r="D3409" t="s">
        <v>2242</v>
      </c>
      <c r="E3409" s="184">
        <v>6.1605493783340303E-3</v>
      </c>
      <c r="F3409" t="s">
        <v>2200</v>
      </c>
    </row>
    <row r="3410" spans="1:6" hidden="1" x14ac:dyDescent="0.25">
      <c r="A3410">
        <v>2020</v>
      </c>
      <c r="B3410" t="s">
        <v>2253</v>
      </c>
      <c r="C3410" t="s">
        <v>2206</v>
      </c>
      <c r="D3410" t="s">
        <v>2243</v>
      </c>
      <c r="E3410">
        <v>0</v>
      </c>
      <c r="F3410" t="s">
        <v>2200</v>
      </c>
    </row>
    <row r="3411" spans="1:6" hidden="1" x14ac:dyDescent="0.25">
      <c r="A3411">
        <v>2020</v>
      </c>
      <c r="B3411" t="s">
        <v>2253</v>
      </c>
      <c r="C3411" t="s">
        <v>2206</v>
      </c>
      <c r="D3411" t="s">
        <v>2244</v>
      </c>
      <c r="E3411">
        <v>7.5037500000000001</v>
      </c>
      <c r="F3411" t="s">
        <v>2200</v>
      </c>
    </row>
    <row r="3412" spans="1:6" hidden="1" x14ac:dyDescent="0.25">
      <c r="A3412">
        <v>2020</v>
      </c>
      <c r="B3412" t="s">
        <v>2253</v>
      </c>
      <c r="C3412" t="s">
        <v>2206</v>
      </c>
      <c r="D3412" t="s">
        <v>2245</v>
      </c>
      <c r="E3412">
        <v>0</v>
      </c>
      <c r="F3412" t="s">
        <v>2200</v>
      </c>
    </row>
    <row r="3413" spans="1:6" hidden="1" x14ac:dyDescent="0.25">
      <c r="A3413">
        <v>2020</v>
      </c>
      <c r="B3413" t="s">
        <v>2253</v>
      </c>
      <c r="C3413" t="s">
        <v>2206</v>
      </c>
      <c r="D3413" t="s">
        <v>2246</v>
      </c>
      <c r="E3413">
        <v>0</v>
      </c>
      <c r="F3413" t="s">
        <v>2200</v>
      </c>
    </row>
    <row r="3414" spans="1:6" hidden="1" x14ac:dyDescent="0.25">
      <c r="A3414">
        <v>2020</v>
      </c>
      <c r="B3414" t="s">
        <v>2253</v>
      </c>
      <c r="C3414" t="s">
        <v>2206</v>
      </c>
      <c r="D3414" t="s">
        <v>2247</v>
      </c>
      <c r="E3414">
        <v>0</v>
      </c>
      <c r="F3414" t="s">
        <v>2200</v>
      </c>
    </row>
    <row r="3415" spans="1:6" hidden="1" x14ac:dyDescent="0.25">
      <c r="A3415">
        <v>2020</v>
      </c>
      <c r="B3415" t="s">
        <v>2253</v>
      </c>
      <c r="C3415" t="s">
        <v>2206</v>
      </c>
      <c r="D3415" t="s">
        <v>2248</v>
      </c>
      <c r="E3415">
        <v>0</v>
      </c>
      <c r="F3415" t="s">
        <v>2200</v>
      </c>
    </row>
    <row r="3416" spans="1:6" hidden="1" x14ac:dyDescent="0.25">
      <c r="A3416">
        <v>2020</v>
      </c>
      <c r="B3416" t="s">
        <v>2253</v>
      </c>
      <c r="C3416" t="s">
        <v>2207</v>
      </c>
      <c r="D3416" t="s">
        <v>2236</v>
      </c>
      <c r="E3416">
        <v>4.4957520207154298</v>
      </c>
      <c r="F3416" t="s">
        <v>2200</v>
      </c>
    </row>
    <row r="3417" spans="1:6" hidden="1" x14ac:dyDescent="0.25">
      <c r="A3417">
        <v>2020</v>
      </c>
      <c r="B3417" t="s">
        <v>2253</v>
      </c>
      <c r="C3417" t="s">
        <v>2207</v>
      </c>
      <c r="D3417" t="s">
        <v>2237</v>
      </c>
      <c r="E3417">
        <v>12.553541671476101</v>
      </c>
      <c r="F3417" t="s">
        <v>2200</v>
      </c>
    </row>
    <row r="3418" spans="1:6" hidden="1" x14ac:dyDescent="0.25">
      <c r="A3418">
        <v>2020</v>
      </c>
      <c r="B3418" t="s">
        <v>2253</v>
      </c>
      <c r="C3418" t="s">
        <v>2207</v>
      </c>
      <c r="D3418" t="s">
        <v>2238</v>
      </c>
      <c r="E3418">
        <v>3.7041531669491201</v>
      </c>
      <c r="F3418" t="s">
        <v>2200</v>
      </c>
    </row>
    <row r="3419" spans="1:6" hidden="1" x14ac:dyDescent="0.25">
      <c r="A3419">
        <v>2020</v>
      </c>
      <c r="B3419" t="s">
        <v>2253</v>
      </c>
      <c r="C3419" t="s">
        <v>2207</v>
      </c>
      <c r="D3419" t="s">
        <v>2250</v>
      </c>
      <c r="E3419">
        <v>7.62487832895963</v>
      </c>
      <c r="F3419" t="s">
        <v>2200</v>
      </c>
    </row>
    <row r="3420" spans="1:6" hidden="1" x14ac:dyDescent="0.25">
      <c r="A3420">
        <v>2020</v>
      </c>
      <c r="B3420" t="s">
        <v>2253</v>
      </c>
      <c r="C3420" t="s">
        <v>2207</v>
      </c>
      <c r="D3420" t="s">
        <v>2251</v>
      </c>
      <c r="E3420">
        <v>0</v>
      </c>
      <c r="F3420" t="s">
        <v>2200</v>
      </c>
    </row>
    <row r="3421" spans="1:6" hidden="1" x14ac:dyDescent="0.25">
      <c r="A3421">
        <v>2020</v>
      </c>
      <c r="B3421" t="s">
        <v>2253</v>
      </c>
      <c r="C3421" t="s">
        <v>2207</v>
      </c>
      <c r="D3421" t="s">
        <v>2239</v>
      </c>
      <c r="E3421">
        <v>5.4122842266200699</v>
      </c>
      <c r="F3421" t="s">
        <v>2200</v>
      </c>
    </row>
    <row r="3422" spans="1:6" hidden="1" x14ac:dyDescent="0.25">
      <c r="A3422">
        <v>2020</v>
      </c>
      <c r="B3422" t="s">
        <v>2253</v>
      </c>
      <c r="C3422" t="s">
        <v>2207</v>
      </c>
      <c r="D3422" t="s">
        <v>2240</v>
      </c>
      <c r="E3422">
        <v>3.12211783074385</v>
      </c>
      <c r="F3422" t="s">
        <v>2200</v>
      </c>
    </row>
    <row r="3423" spans="1:6" hidden="1" x14ac:dyDescent="0.25">
      <c r="A3423">
        <v>2020</v>
      </c>
      <c r="B3423" t="s">
        <v>2253</v>
      </c>
      <c r="C3423" t="s">
        <v>2207</v>
      </c>
      <c r="D3423" t="s">
        <v>2241</v>
      </c>
      <c r="E3423">
        <v>3.7401908422989201</v>
      </c>
      <c r="F3423" t="s">
        <v>2200</v>
      </c>
    </row>
    <row r="3424" spans="1:6" hidden="1" x14ac:dyDescent="0.25">
      <c r="A3424">
        <v>2020</v>
      </c>
      <c r="B3424" t="s">
        <v>2253</v>
      </c>
      <c r="C3424" t="s">
        <v>2207</v>
      </c>
      <c r="D3424" t="s">
        <v>2242</v>
      </c>
      <c r="E3424" s="184">
        <v>3.1034481417860799E-4</v>
      </c>
      <c r="F3424" t="s">
        <v>2200</v>
      </c>
    </row>
    <row r="3425" spans="1:6" hidden="1" x14ac:dyDescent="0.25">
      <c r="A3425">
        <v>2020</v>
      </c>
      <c r="B3425" t="s">
        <v>2253</v>
      </c>
      <c r="C3425" t="s">
        <v>2207</v>
      </c>
      <c r="D3425" t="s">
        <v>2243</v>
      </c>
      <c r="E3425">
        <v>21.723244555076601</v>
      </c>
      <c r="F3425" t="s">
        <v>2200</v>
      </c>
    </row>
    <row r="3426" spans="1:6" hidden="1" x14ac:dyDescent="0.25">
      <c r="A3426">
        <v>2020</v>
      </c>
      <c r="B3426" t="s">
        <v>2253</v>
      </c>
      <c r="C3426" t="s">
        <v>2207</v>
      </c>
      <c r="D3426" t="s">
        <v>2244</v>
      </c>
      <c r="E3426">
        <v>7.5037500000000001</v>
      </c>
      <c r="F3426" t="s">
        <v>2200</v>
      </c>
    </row>
    <row r="3427" spans="1:6" hidden="1" x14ac:dyDescent="0.25">
      <c r="A3427">
        <v>2020</v>
      </c>
      <c r="B3427" t="s">
        <v>2253</v>
      </c>
      <c r="C3427" t="s">
        <v>2207</v>
      </c>
      <c r="D3427" t="s">
        <v>2245</v>
      </c>
      <c r="E3427">
        <v>4.3968019895691599</v>
      </c>
      <c r="F3427" t="s">
        <v>2200</v>
      </c>
    </row>
    <row r="3428" spans="1:6" hidden="1" x14ac:dyDescent="0.25">
      <c r="A3428">
        <v>2020</v>
      </c>
      <c r="B3428" t="s">
        <v>2253</v>
      </c>
      <c r="C3428" t="s">
        <v>2207</v>
      </c>
      <c r="D3428" t="s">
        <v>2246</v>
      </c>
      <c r="E3428">
        <v>2.7968241692448901</v>
      </c>
      <c r="F3428" t="s">
        <v>2200</v>
      </c>
    </row>
    <row r="3429" spans="1:6" hidden="1" x14ac:dyDescent="0.25">
      <c r="A3429">
        <v>2020</v>
      </c>
      <c r="B3429" t="s">
        <v>2253</v>
      </c>
      <c r="C3429" t="s">
        <v>2207</v>
      </c>
      <c r="D3429" t="s">
        <v>2247</v>
      </c>
      <c r="E3429">
        <v>1.84791829162372</v>
      </c>
      <c r="F3429" t="s">
        <v>2200</v>
      </c>
    </row>
    <row r="3430" spans="1:6" hidden="1" x14ac:dyDescent="0.25">
      <c r="A3430">
        <v>2020</v>
      </c>
      <c r="B3430" t="s">
        <v>2253</v>
      </c>
      <c r="C3430" t="s">
        <v>2207</v>
      </c>
      <c r="D3430" t="s">
        <v>2248</v>
      </c>
      <c r="E3430">
        <v>9.2585107656056191</v>
      </c>
      <c r="F3430" t="s">
        <v>2200</v>
      </c>
    </row>
    <row r="3431" spans="1:6" hidden="1" x14ac:dyDescent="0.25">
      <c r="A3431">
        <v>2020</v>
      </c>
      <c r="B3431" t="s">
        <v>2253</v>
      </c>
      <c r="C3431" t="s">
        <v>2208</v>
      </c>
      <c r="D3431" t="s">
        <v>2236</v>
      </c>
      <c r="E3431">
        <v>4.44617061252751</v>
      </c>
      <c r="F3431" t="s">
        <v>2200</v>
      </c>
    </row>
    <row r="3432" spans="1:6" hidden="1" x14ac:dyDescent="0.25">
      <c r="A3432">
        <v>2020</v>
      </c>
      <c r="B3432" t="s">
        <v>2253</v>
      </c>
      <c r="C3432" t="s">
        <v>2208</v>
      </c>
      <c r="D3432" t="s">
        <v>2237</v>
      </c>
      <c r="E3432">
        <v>14.844192873082999</v>
      </c>
      <c r="F3432" t="s">
        <v>2200</v>
      </c>
    </row>
    <row r="3433" spans="1:6" hidden="1" x14ac:dyDescent="0.25">
      <c r="A3433">
        <v>2020</v>
      </c>
      <c r="B3433" t="s">
        <v>2253</v>
      </c>
      <c r="C3433" t="s">
        <v>2208</v>
      </c>
      <c r="D3433" t="s">
        <v>2238</v>
      </c>
      <c r="E3433">
        <v>3.7755120328663798</v>
      </c>
      <c r="F3433" t="s">
        <v>2200</v>
      </c>
    </row>
    <row r="3434" spans="1:6" hidden="1" x14ac:dyDescent="0.25">
      <c r="A3434">
        <v>2020</v>
      </c>
      <c r="B3434" t="s">
        <v>2253</v>
      </c>
      <c r="C3434" t="s">
        <v>2208</v>
      </c>
      <c r="D3434" t="s">
        <v>2250</v>
      </c>
      <c r="E3434">
        <v>11.8028301549323</v>
      </c>
      <c r="F3434" t="s">
        <v>2200</v>
      </c>
    </row>
    <row r="3435" spans="1:6" hidden="1" x14ac:dyDescent="0.25">
      <c r="A3435">
        <v>2020</v>
      </c>
      <c r="B3435" t="s">
        <v>2253</v>
      </c>
      <c r="C3435" t="s">
        <v>2208</v>
      </c>
      <c r="D3435" t="s">
        <v>2251</v>
      </c>
      <c r="E3435">
        <v>0</v>
      </c>
      <c r="F3435" t="s">
        <v>2200</v>
      </c>
    </row>
    <row r="3436" spans="1:6" hidden="1" x14ac:dyDescent="0.25">
      <c r="A3436">
        <v>2020</v>
      </c>
      <c r="B3436" t="s">
        <v>2253</v>
      </c>
      <c r="C3436" t="s">
        <v>2208</v>
      </c>
      <c r="D3436" t="s">
        <v>2239</v>
      </c>
      <c r="E3436">
        <v>5.7537438922281803</v>
      </c>
      <c r="F3436" t="s">
        <v>2200</v>
      </c>
    </row>
    <row r="3437" spans="1:6" hidden="1" x14ac:dyDescent="0.25">
      <c r="A3437">
        <v>2020</v>
      </c>
      <c r="B3437" t="s">
        <v>2253</v>
      </c>
      <c r="C3437" t="s">
        <v>2208</v>
      </c>
      <c r="D3437" t="s">
        <v>2240</v>
      </c>
      <c r="E3437">
        <v>3.3075150794003498</v>
      </c>
      <c r="F3437" t="s">
        <v>2200</v>
      </c>
    </row>
    <row r="3438" spans="1:6" hidden="1" x14ac:dyDescent="0.25">
      <c r="A3438">
        <v>2020</v>
      </c>
      <c r="B3438" t="s">
        <v>2253</v>
      </c>
      <c r="C3438" t="s">
        <v>2208</v>
      </c>
      <c r="D3438" t="s">
        <v>2241</v>
      </c>
      <c r="E3438">
        <v>5.8889329882987704</v>
      </c>
      <c r="F3438" t="s">
        <v>2200</v>
      </c>
    </row>
    <row r="3439" spans="1:6" hidden="1" x14ac:dyDescent="0.25">
      <c r="A3439">
        <v>2020</v>
      </c>
      <c r="B3439" t="s">
        <v>2253</v>
      </c>
      <c r="C3439" t="s">
        <v>2208</v>
      </c>
      <c r="D3439" t="s">
        <v>2242</v>
      </c>
      <c r="E3439" s="184">
        <v>7.4649804875309603E-2</v>
      </c>
      <c r="F3439" t="s">
        <v>2200</v>
      </c>
    </row>
    <row r="3440" spans="1:6" hidden="1" x14ac:dyDescent="0.25">
      <c r="A3440">
        <v>2020</v>
      </c>
      <c r="B3440" t="s">
        <v>2253</v>
      </c>
      <c r="C3440" t="s">
        <v>2208</v>
      </c>
      <c r="D3440" t="s">
        <v>2243</v>
      </c>
      <c r="E3440">
        <v>23.401758120700102</v>
      </c>
      <c r="F3440" t="s">
        <v>2200</v>
      </c>
    </row>
    <row r="3441" spans="1:6" hidden="1" x14ac:dyDescent="0.25">
      <c r="A3441">
        <v>2020</v>
      </c>
      <c r="B3441" t="s">
        <v>2253</v>
      </c>
      <c r="C3441" t="s">
        <v>2208</v>
      </c>
      <c r="D3441" t="s">
        <v>2244</v>
      </c>
      <c r="E3441">
        <v>7.5037500000000001</v>
      </c>
      <c r="F3441" t="s">
        <v>2200</v>
      </c>
    </row>
    <row r="3442" spans="1:6" hidden="1" x14ac:dyDescent="0.25">
      <c r="A3442">
        <v>2020</v>
      </c>
      <c r="B3442" t="s">
        <v>2253</v>
      </c>
      <c r="C3442" t="s">
        <v>2208</v>
      </c>
      <c r="D3442" t="s">
        <v>2245</v>
      </c>
      <c r="E3442">
        <v>4.6667864138661903</v>
      </c>
      <c r="F3442" t="s">
        <v>2200</v>
      </c>
    </row>
    <row r="3443" spans="1:6" hidden="1" x14ac:dyDescent="0.25">
      <c r="A3443">
        <v>2020</v>
      </c>
      <c r="B3443" t="s">
        <v>2253</v>
      </c>
      <c r="C3443" t="s">
        <v>2208</v>
      </c>
      <c r="D3443" t="s">
        <v>2246</v>
      </c>
      <c r="E3443">
        <v>3.24876227975972</v>
      </c>
      <c r="F3443" t="s">
        <v>2200</v>
      </c>
    </row>
    <row r="3444" spans="1:6" hidden="1" x14ac:dyDescent="0.25">
      <c r="A3444">
        <v>2020</v>
      </c>
      <c r="B3444" t="s">
        <v>2253</v>
      </c>
      <c r="C3444" t="s">
        <v>2208</v>
      </c>
      <c r="D3444" t="s">
        <v>2247</v>
      </c>
      <c r="E3444">
        <v>2.3519605006445699</v>
      </c>
      <c r="F3444" t="s">
        <v>2200</v>
      </c>
    </row>
    <row r="3445" spans="1:6" hidden="1" x14ac:dyDescent="0.25">
      <c r="A3445">
        <v>2020</v>
      </c>
      <c r="B3445" t="s">
        <v>2253</v>
      </c>
      <c r="C3445" t="s">
        <v>2208</v>
      </c>
      <c r="D3445" t="s">
        <v>2248</v>
      </c>
      <c r="E3445">
        <v>9.1940487259502603</v>
      </c>
      <c r="F3445" t="s">
        <v>2200</v>
      </c>
    </row>
    <row r="3446" spans="1:6" hidden="1" x14ac:dyDescent="0.25">
      <c r="A3446">
        <v>2020</v>
      </c>
      <c r="B3446" t="s">
        <v>2253</v>
      </c>
      <c r="C3446" t="s">
        <v>2209</v>
      </c>
      <c r="D3446" t="s">
        <v>2236</v>
      </c>
      <c r="E3446">
        <v>4.8951189491539902</v>
      </c>
      <c r="F3446" t="s">
        <v>2200</v>
      </c>
    </row>
    <row r="3447" spans="1:6" hidden="1" x14ac:dyDescent="0.25">
      <c r="A3447">
        <v>2020</v>
      </c>
      <c r="B3447" t="s">
        <v>2253</v>
      </c>
      <c r="C3447" t="s">
        <v>2209</v>
      </c>
      <c r="D3447" t="s">
        <v>2237</v>
      </c>
      <c r="E3447">
        <v>14.6994902137531</v>
      </c>
      <c r="F3447" t="s">
        <v>2200</v>
      </c>
    </row>
    <row r="3448" spans="1:6" hidden="1" x14ac:dyDescent="0.25">
      <c r="A3448">
        <v>2020</v>
      </c>
      <c r="B3448" t="s">
        <v>2253</v>
      </c>
      <c r="C3448" t="s">
        <v>2209</v>
      </c>
      <c r="D3448" t="s">
        <v>2238</v>
      </c>
      <c r="E3448">
        <v>5.3552420628327102</v>
      </c>
      <c r="F3448" t="s">
        <v>2200</v>
      </c>
    </row>
    <row r="3449" spans="1:6" hidden="1" x14ac:dyDescent="0.25">
      <c r="A3449">
        <v>2020</v>
      </c>
      <c r="B3449" t="s">
        <v>2253</v>
      </c>
      <c r="C3449" t="s">
        <v>2209</v>
      </c>
      <c r="D3449" t="s">
        <v>2250</v>
      </c>
      <c r="E3449">
        <v>17.819199589568399</v>
      </c>
      <c r="F3449" t="s">
        <v>2200</v>
      </c>
    </row>
    <row r="3450" spans="1:6" hidden="1" x14ac:dyDescent="0.25">
      <c r="A3450">
        <v>2020</v>
      </c>
      <c r="B3450" t="s">
        <v>2253</v>
      </c>
      <c r="C3450" t="s">
        <v>2209</v>
      </c>
      <c r="D3450" t="s">
        <v>2251</v>
      </c>
      <c r="E3450">
        <v>0</v>
      </c>
      <c r="F3450" t="s">
        <v>2200</v>
      </c>
    </row>
    <row r="3451" spans="1:6" hidden="1" x14ac:dyDescent="0.25">
      <c r="A3451">
        <v>2020</v>
      </c>
      <c r="B3451" t="s">
        <v>2253</v>
      </c>
      <c r="C3451" t="s">
        <v>2209</v>
      </c>
      <c r="D3451" t="s">
        <v>2239</v>
      </c>
      <c r="E3451">
        <v>4.7774370004583702</v>
      </c>
      <c r="F3451" t="s">
        <v>2200</v>
      </c>
    </row>
    <row r="3452" spans="1:6" hidden="1" x14ac:dyDescent="0.25">
      <c r="A3452">
        <v>2020</v>
      </c>
      <c r="B3452" t="s">
        <v>2253</v>
      </c>
      <c r="C3452" t="s">
        <v>2209</v>
      </c>
      <c r="D3452" t="s">
        <v>2240</v>
      </c>
      <c r="E3452">
        <v>2.9658626767857599</v>
      </c>
      <c r="F3452" t="s">
        <v>2200</v>
      </c>
    </row>
    <row r="3453" spans="1:6" hidden="1" x14ac:dyDescent="0.25">
      <c r="A3453">
        <v>2020</v>
      </c>
      <c r="B3453" t="s">
        <v>2253</v>
      </c>
      <c r="C3453" t="s">
        <v>2209</v>
      </c>
      <c r="D3453" t="s">
        <v>2241</v>
      </c>
      <c r="E3453">
        <v>6.99960321248561</v>
      </c>
      <c r="F3453" t="s">
        <v>2200</v>
      </c>
    </row>
    <row r="3454" spans="1:6" hidden="1" x14ac:dyDescent="0.25">
      <c r="A3454">
        <v>2020</v>
      </c>
      <c r="B3454" t="s">
        <v>2253</v>
      </c>
      <c r="C3454" t="s">
        <v>2209</v>
      </c>
      <c r="D3454" t="s">
        <v>2242</v>
      </c>
      <c r="E3454" s="184">
        <v>4.04169188314787E-3</v>
      </c>
      <c r="F3454" t="s">
        <v>2200</v>
      </c>
    </row>
    <row r="3455" spans="1:6" hidden="1" x14ac:dyDescent="0.25">
      <c r="A3455">
        <v>2020</v>
      </c>
      <c r="B3455" t="s">
        <v>2253</v>
      </c>
      <c r="C3455" t="s">
        <v>2209</v>
      </c>
      <c r="D3455" t="s">
        <v>2243</v>
      </c>
      <c r="E3455">
        <v>23.977048773401101</v>
      </c>
      <c r="F3455" t="s">
        <v>2200</v>
      </c>
    </row>
    <row r="3456" spans="1:6" hidden="1" x14ac:dyDescent="0.25">
      <c r="A3456">
        <v>2020</v>
      </c>
      <c r="B3456" t="s">
        <v>2253</v>
      </c>
      <c r="C3456" t="s">
        <v>2209</v>
      </c>
      <c r="D3456" t="s">
        <v>2244</v>
      </c>
      <c r="E3456">
        <v>7.5037500000000001</v>
      </c>
      <c r="F3456" t="s">
        <v>2200</v>
      </c>
    </row>
    <row r="3457" spans="1:6" hidden="1" x14ac:dyDescent="0.25">
      <c r="A3457">
        <v>2020</v>
      </c>
      <c r="B3457" t="s">
        <v>2253</v>
      </c>
      <c r="C3457" t="s">
        <v>2209</v>
      </c>
      <c r="D3457" t="s">
        <v>2245</v>
      </c>
      <c r="E3457">
        <v>4.0008870013177997</v>
      </c>
      <c r="F3457" t="s">
        <v>2200</v>
      </c>
    </row>
    <row r="3458" spans="1:6" hidden="1" x14ac:dyDescent="0.25">
      <c r="A3458">
        <v>2020</v>
      </c>
      <c r="B3458" t="s">
        <v>2253</v>
      </c>
      <c r="C3458" t="s">
        <v>2209</v>
      </c>
      <c r="D3458" t="s">
        <v>2246</v>
      </c>
      <c r="E3458">
        <v>2.8117343386897198</v>
      </c>
      <c r="F3458" t="s">
        <v>2200</v>
      </c>
    </row>
    <row r="3459" spans="1:6" hidden="1" x14ac:dyDescent="0.25">
      <c r="A3459">
        <v>2020</v>
      </c>
      <c r="B3459" t="s">
        <v>2253</v>
      </c>
      <c r="C3459" t="s">
        <v>2209</v>
      </c>
      <c r="D3459" t="s">
        <v>2247</v>
      </c>
      <c r="E3459">
        <v>2.3456638661092701</v>
      </c>
      <c r="F3459" t="s">
        <v>2200</v>
      </c>
    </row>
    <row r="3460" spans="1:6" hidden="1" x14ac:dyDescent="0.25">
      <c r="A3460">
        <v>2020</v>
      </c>
      <c r="B3460" t="s">
        <v>2253</v>
      </c>
      <c r="C3460" t="s">
        <v>2209</v>
      </c>
      <c r="D3460" t="s">
        <v>2248</v>
      </c>
      <c r="E3460">
        <v>7.7063302611387403</v>
      </c>
      <c r="F3460" t="s">
        <v>2200</v>
      </c>
    </row>
    <row r="3461" spans="1:6" hidden="1" x14ac:dyDescent="0.25">
      <c r="A3461">
        <v>2020</v>
      </c>
      <c r="B3461" t="s">
        <v>2253</v>
      </c>
      <c r="C3461" t="s">
        <v>2210</v>
      </c>
      <c r="D3461" t="s">
        <v>2236</v>
      </c>
      <c r="E3461">
        <v>2.8578845773798802</v>
      </c>
      <c r="F3461" t="s">
        <v>2200</v>
      </c>
    </row>
    <row r="3462" spans="1:6" hidden="1" x14ac:dyDescent="0.25">
      <c r="A3462">
        <v>2020</v>
      </c>
      <c r="B3462" t="s">
        <v>2253</v>
      </c>
      <c r="C3462" t="s">
        <v>2210</v>
      </c>
      <c r="D3462" t="s">
        <v>2237</v>
      </c>
      <c r="E3462">
        <v>12.0514970056336</v>
      </c>
      <c r="F3462" t="s">
        <v>2200</v>
      </c>
    </row>
    <row r="3463" spans="1:6" hidden="1" x14ac:dyDescent="0.25">
      <c r="A3463">
        <v>2020</v>
      </c>
      <c r="B3463" t="s">
        <v>2253</v>
      </c>
      <c r="C3463" t="s">
        <v>2210</v>
      </c>
      <c r="D3463" t="s">
        <v>2238</v>
      </c>
      <c r="E3463">
        <v>6.8761190222101796</v>
      </c>
      <c r="F3463" t="s">
        <v>2200</v>
      </c>
    </row>
    <row r="3464" spans="1:6" hidden="1" x14ac:dyDescent="0.25">
      <c r="A3464">
        <v>2020</v>
      </c>
      <c r="B3464" t="s">
        <v>2253</v>
      </c>
      <c r="C3464" t="s">
        <v>2210</v>
      </c>
      <c r="D3464" t="s">
        <v>2250</v>
      </c>
      <c r="E3464">
        <v>7.8885431875159604</v>
      </c>
      <c r="F3464" t="s">
        <v>2200</v>
      </c>
    </row>
    <row r="3465" spans="1:6" hidden="1" x14ac:dyDescent="0.25">
      <c r="A3465">
        <v>2020</v>
      </c>
      <c r="B3465" t="s">
        <v>2253</v>
      </c>
      <c r="C3465" t="s">
        <v>2210</v>
      </c>
      <c r="D3465" t="s">
        <v>2251</v>
      </c>
      <c r="E3465">
        <v>0</v>
      </c>
      <c r="F3465" t="s">
        <v>2200</v>
      </c>
    </row>
    <row r="3466" spans="1:6" hidden="1" x14ac:dyDescent="0.25">
      <c r="A3466">
        <v>2020</v>
      </c>
      <c r="B3466" t="s">
        <v>2253</v>
      </c>
      <c r="C3466" t="s">
        <v>2210</v>
      </c>
      <c r="D3466" t="s">
        <v>2239</v>
      </c>
      <c r="E3466">
        <v>3.0650878352323301</v>
      </c>
      <c r="F3466" t="s">
        <v>2200</v>
      </c>
    </row>
    <row r="3467" spans="1:6" hidden="1" x14ac:dyDescent="0.25">
      <c r="A3467">
        <v>2020</v>
      </c>
      <c r="B3467" t="s">
        <v>2253</v>
      </c>
      <c r="C3467" t="s">
        <v>2210</v>
      </c>
      <c r="D3467" t="s">
        <v>2240</v>
      </c>
      <c r="E3467">
        <v>2.8909908205871599</v>
      </c>
      <c r="F3467" t="s">
        <v>2200</v>
      </c>
    </row>
    <row r="3468" spans="1:6" hidden="1" x14ac:dyDescent="0.25">
      <c r="A3468">
        <v>2020</v>
      </c>
      <c r="B3468" t="s">
        <v>2253</v>
      </c>
      <c r="C3468" t="s">
        <v>2210</v>
      </c>
      <c r="D3468" t="s">
        <v>2241</v>
      </c>
      <c r="E3468">
        <v>3.7792858979054098</v>
      </c>
      <c r="F3468" t="s">
        <v>2200</v>
      </c>
    </row>
    <row r="3469" spans="1:6" hidden="1" x14ac:dyDescent="0.25">
      <c r="A3469">
        <v>2020</v>
      </c>
      <c r="B3469" t="s">
        <v>2253</v>
      </c>
      <c r="C3469" t="s">
        <v>2210</v>
      </c>
      <c r="D3469" t="s">
        <v>2242</v>
      </c>
      <c r="E3469" s="184">
        <v>5.6062942203958096E-3</v>
      </c>
      <c r="F3469" t="s">
        <v>2200</v>
      </c>
    </row>
    <row r="3470" spans="1:6" hidden="1" x14ac:dyDescent="0.25">
      <c r="A3470">
        <v>2020</v>
      </c>
      <c r="B3470" t="s">
        <v>2253</v>
      </c>
      <c r="C3470" t="s">
        <v>2210</v>
      </c>
      <c r="D3470" t="s">
        <v>2243</v>
      </c>
      <c r="E3470">
        <v>0</v>
      </c>
      <c r="F3470" t="s">
        <v>2200</v>
      </c>
    </row>
    <row r="3471" spans="1:6" hidden="1" x14ac:dyDescent="0.25">
      <c r="A3471">
        <v>2020</v>
      </c>
      <c r="B3471" t="s">
        <v>2253</v>
      </c>
      <c r="C3471" t="s">
        <v>2210</v>
      </c>
      <c r="D3471" t="s">
        <v>2244</v>
      </c>
      <c r="E3471">
        <v>7.5037500000000001</v>
      </c>
      <c r="F3471" t="s">
        <v>2200</v>
      </c>
    </row>
    <row r="3472" spans="1:6" hidden="1" x14ac:dyDescent="0.25">
      <c r="A3472">
        <v>2020</v>
      </c>
      <c r="B3472" t="s">
        <v>2253</v>
      </c>
      <c r="C3472" t="s">
        <v>2210</v>
      </c>
      <c r="D3472" t="s">
        <v>2245</v>
      </c>
      <c r="E3472">
        <v>4.0027775095418896</v>
      </c>
      <c r="F3472" t="s">
        <v>2200</v>
      </c>
    </row>
    <row r="3473" spans="1:6" hidden="1" x14ac:dyDescent="0.25">
      <c r="A3473">
        <v>2020</v>
      </c>
      <c r="B3473" t="s">
        <v>2253</v>
      </c>
      <c r="C3473" t="s">
        <v>2210</v>
      </c>
      <c r="D3473" t="s">
        <v>2246</v>
      </c>
      <c r="E3473">
        <v>1.9732163005049801</v>
      </c>
      <c r="F3473" t="s">
        <v>2200</v>
      </c>
    </row>
    <row r="3474" spans="1:6" hidden="1" x14ac:dyDescent="0.25">
      <c r="A3474">
        <v>2020</v>
      </c>
      <c r="B3474" t="s">
        <v>2253</v>
      </c>
      <c r="C3474" t="s">
        <v>2210</v>
      </c>
      <c r="D3474" t="s">
        <v>2247</v>
      </c>
      <c r="E3474">
        <v>1.8118788167208399</v>
      </c>
      <c r="F3474" t="s">
        <v>2200</v>
      </c>
    </row>
    <row r="3475" spans="1:6" hidden="1" x14ac:dyDescent="0.25">
      <c r="A3475">
        <v>2020</v>
      </c>
      <c r="B3475" t="s">
        <v>2253</v>
      </c>
      <c r="C3475" t="s">
        <v>2210</v>
      </c>
      <c r="D3475" t="s">
        <v>2248</v>
      </c>
      <c r="E3475">
        <v>3.95459250243775</v>
      </c>
      <c r="F3475" t="s">
        <v>2200</v>
      </c>
    </row>
    <row r="3476" spans="1:6" hidden="1" x14ac:dyDescent="0.25">
      <c r="A3476">
        <v>2020</v>
      </c>
      <c r="B3476" t="s">
        <v>2253</v>
      </c>
      <c r="C3476" t="s">
        <v>2211</v>
      </c>
      <c r="D3476" t="s">
        <v>2236</v>
      </c>
      <c r="E3476">
        <v>5.0378807201199001</v>
      </c>
      <c r="F3476" t="s">
        <v>2200</v>
      </c>
    </row>
    <row r="3477" spans="1:6" hidden="1" x14ac:dyDescent="0.25">
      <c r="A3477">
        <v>2020</v>
      </c>
      <c r="B3477" t="s">
        <v>2253</v>
      </c>
      <c r="C3477" t="s">
        <v>2211</v>
      </c>
      <c r="D3477" t="s">
        <v>2237</v>
      </c>
      <c r="E3477">
        <v>20.038380076343799</v>
      </c>
      <c r="F3477" t="s">
        <v>2200</v>
      </c>
    </row>
    <row r="3478" spans="1:6" hidden="1" x14ac:dyDescent="0.25">
      <c r="A3478">
        <v>2020</v>
      </c>
      <c r="B3478" t="s">
        <v>2253</v>
      </c>
      <c r="C3478" t="s">
        <v>2211</v>
      </c>
      <c r="D3478" t="s">
        <v>2238</v>
      </c>
      <c r="E3478">
        <v>3.7411565409013301</v>
      </c>
      <c r="F3478" t="s">
        <v>2200</v>
      </c>
    </row>
    <row r="3479" spans="1:6" hidden="1" x14ac:dyDescent="0.25">
      <c r="A3479">
        <v>2020</v>
      </c>
      <c r="B3479" t="s">
        <v>2253</v>
      </c>
      <c r="C3479" t="s">
        <v>2211</v>
      </c>
      <c r="D3479" t="s">
        <v>2250</v>
      </c>
      <c r="E3479">
        <v>0</v>
      </c>
      <c r="F3479" t="s">
        <v>2200</v>
      </c>
    </row>
    <row r="3480" spans="1:6" hidden="1" x14ac:dyDescent="0.25">
      <c r="A3480">
        <v>2020</v>
      </c>
      <c r="B3480" t="s">
        <v>2253</v>
      </c>
      <c r="C3480" t="s">
        <v>2211</v>
      </c>
      <c r="D3480" t="s">
        <v>2251</v>
      </c>
      <c r="E3480">
        <v>16.913945752500801</v>
      </c>
      <c r="F3480" t="s">
        <v>2200</v>
      </c>
    </row>
    <row r="3481" spans="1:6" hidden="1" x14ac:dyDescent="0.25">
      <c r="A3481">
        <v>2020</v>
      </c>
      <c r="B3481" t="s">
        <v>2253</v>
      </c>
      <c r="C3481" t="s">
        <v>2211</v>
      </c>
      <c r="D3481" t="s">
        <v>2239</v>
      </c>
      <c r="E3481">
        <v>5.1230527048564403</v>
      </c>
      <c r="F3481" t="s">
        <v>2200</v>
      </c>
    </row>
    <row r="3482" spans="1:6" hidden="1" x14ac:dyDescent="0.25">
      <c r="A3482">
        <v>2020</v>
      </c>
      <c r="B3482" t="s">
        <v>2253</v>
      </c>
      <c r="C3482" t="s">
        <v>2211</v>
      </c>
      <c r="D3482" t="s">
        <v>2240</v>
      </c>
      <c r="E3482">
        <v>3.0569960038252599</v>
      </c>
      <c r="F3482" t="s">
        <v>2200</v>
      </c>
    </row>
    <row r="3483" spans="1:6" hidden="1" x14ac:dyDescent="0.25">
      <c r="A3483">
        <v>2020</v>
      </c>
      <c r="B3483" t="s">
        <v>2253</v>
      </c>
      <c r="C3483" t="s">
        <v>2211</v>
      </c>
      <c r="D3483" t="s">
        <v>2241</v>
      </c>
      <c r="E3483">
        <v>4.2552554227837103</v>
      </c>
      <c r="F3483" t="s">
        <v>2200</v>
      </c>
    </row>
    <row r="3484" spans="1:6" hidden="1" x14ac:dyDescent="0.25">
      <c r="A3484">
        <v>2020</v>
      </c>
      <c r="B3484" t="s">
        <v>2253</v>
      </c>
      <c r="C3484" t="s">
        <v>2211</v>
      </c>
      <c r="D3484" t="s">
        <v>2242</v>
      </c>
      <c r="E3484" s="184">
        <v>9.3881235149403899E-2</v>
      </c>
      <c r="F3484" t="s">
        <v>2200</v>
      </c>
    </row>
    <row r="3485" spans="1:6" hidden="1" x14ac:dyDescent="0.25">
      <c r="A3485">
        <v>2020</v>
      </c>
      <c r="B3485" t="s">
        <v>2253</v>
      </c>
      <c r="C3485" t="s">
        <v>2211</v>
      </c>
      <c r="D3485" t="s">
        <v>2243</v>
      </c>
      <c r="E3485">
        <v>23.173512174596901</v>
      </c>
      <c r="F3485" t="s">
        <v>2200</v>
      </c>
    </row>
    <row r="3486" spans="1:6" hidden="1" x14ac:dyDescent="0.25">
      <c r="A3486">
        <v>2020</v>
      </c>
      <c r="B3486" t="s">
        <v>2253</v>
      </c>
      <c r="C3486" t="s">
        <v>2211</v>
      </c>
      <c r="D3486" t="s">
        <v>2244</v>
      </c>
      <c r="E3486">
        <v>0</v>
      </c>
      <c r="F3486" t="s">
        <v>2200</v>
      </c>
    </row>
    <row r="3487" spans="1:6" hidden="1" x14ac:dyDescent="0.25">
      <c r="A3487">
        <v>2020</v>
      </c>
      <c r="B3487" t="s">
        <v>2253</v>
      </c>
      <c r="C3487" t="s">
        <v>2211</v>
      </c>
      <c r="D3487" t="s">
        <v>2245</v>
      </c>
      <c r="E3487">
        <v>4.2675177241174698</v>
      </c>
      <c r="F3487" t="s">
        <v>2200</v>
      </c>
    </row>
    <row r="3488" spans="1:6" hidden="1" x14ac:dyDescent="0.25">
      <c r="A3488">
        <v>2020</v>
      </c>
      <c r="B3488" t="s">
        <v>2253</v>
      </c>
      <c r="C3488" t="s">
        <v>2211</v>
      </c>
      <c r="D3488" t="s">
        <v>2246</v>
      </c>
      <c r="E3488">
        <v>2.5925646212726901</v>
      </c>
      <c r="F3488" t="s">
        <v>2200</v>
      </c>
    </row>
    <row r="3489" spans="1:6" hidden="1" x14ac:dyDescent="0.25">
      <c r="A3489">
        <v>2020</v>
      </c>
      <c r="B3489" t="s">
        <v>2253</v>
      </c>
      <c r="C3489" t="s">
        <v>2211</v>
      </c>
      <c r="D3489" t="s">
        <v>2247</v>
      </c>
      <c r="E3489">
        <v>2.0213938714889998</v>
      </c>
      <c r="F3489" t="s">
        <v>2200</v>
      </c>
    </row>
    <row r="3490" spans="1:6" hidden="1" x14ac:dyDescent="0.25">
      <c r="A3490">
        <v>2020</v>
      </c>
      <c r="B3490" t="s">
        <v>2253</v>
      </c>
      <c r="C3490" t="s">
        <v>2211</v>
      </c>
      <c r="D3490" t="s">
        <v>2248</v>
      </c>
      <c r="E3490">
        <v>8.9308283384565996</v>
      </c>
      <c r="F3490" t="s">
        <v>2200</v>
      </c>
    </row>
    <row r="3491" spans="1:6" hidden="1" x14ac:dyDescent="0.25">
      <c r="A3491">
        <v>2020</v>
      </c>
      <c r="B3491" t="s">
        <v>2253</v>
      </c>
      <c r="C3491" t="s">
        <v>2212</v>
      </c>
      <c r="D3491" t="s">
        <v>2236</v>
      </c>
      <c r="E3491">
        <v>4.09727904864077</v>
      </c>
      <c r="F3491" t="s">
        <v>2200</v>
      </c>
    </row>
    <row r="3492" spans="1:6" hidden="1" x14ac:dyDescent="0.25">
      <c r="A3492">
        <v>2020</v>
      </c>
      <c r="B3492" t="s">
        <v>2253</v>
      </c>
      <c r="C3492" t="s">
        <v>2212</v>
      </c>
      <c r="D3492" t="s">
        <v>2237</v>
      </c>
      <c r="E3492">
        <v>15.3209554102623</v>
      </c>
      <c r="F3492" t="s">
        <v>2200</v>
      </c>
    </row>
    <row r="3493" spans="1:6" hidden="1" x14ac:dyDescent="0.25">
      <c r="A3493">
        <v>2020</v>
      </c>
      <c r="B3493" t="s">
        <v>2253</v>
      </c>
      <c r="C3493" t="s">
        <v>2212</v>
      </c>
      <c r="D3493" t="s">
        <v>2238</v>
      </c>
      <c r="E3493">
        <v>3.75550736565306</v>
      </c>
      <c r="F3493" t="s">
        <v>2200</v>
      </c>
    </row>
    <row r="3494" spans="1:6" hidden="1" x14ac:dyDescent="0.25">
      <c r="A3494">
        <v>2020</v>
      </c>
      <c r="B3494" t="s">
        <v>2253</v>
      </c>
      <c r="C3494" t="s">
        <v>2212</v>
      </c>
      <c r="D3494" t="s">
        <v>2250</v>
      </c>
      <c r="E3494">
        <v>0</v>
      </c>
      <c r="F3494" t="s">
        <v>2200</v>
      </c>
    </row>
    <row r="3495" spans="1:6" hidden="1" x14ac:dyDescent="0.25">
      <c r="A3495">
        <v>2020</v>
      </c>
      <c r="B3495" t="s">
        <v>2253</v>
      </c>
      <c r="C3495" t="s">
        <v>2212</v>
      </c>
      <c r="D3495" t="s">
        <v>2251</v>
      </c>
      <c r="E3495">
        <v>16.746124735854501</v>
      </c>
      <c r="F3495" t="s">
        <v>2200</v>
      </c>
    </row>
    <row r="3496" spans="1:6" hidden="1" x14ac:dyDescent="0.25">
      <c r="A3496">
        <v>2020</v>
      </c>
      <c r="B3496" t="s">
        <v>2253</v>
      </c>
      <c r="C3496" t="s">
        <v>2212</v>
      </c>
      <c r="D3496" t="s">
        <v>2239</v>
      </c>
      <c r="E3496">
        <v>5.9743595048504101</v>
      </c>
      <c r="F3496" t="s">
        <v>2200</v>
      </c>
    </row>
    <row r="3497" spans="1:6" hidden="1" x14ac:dyDescent="0.25">
      <c r="A3497">
        <v>2020</v>
      </c>
      <c r="B3497" t="s">
        <v>2253</v>
      </c>
      <c r="C3497" t="s">
        <v>2212</v>
      </c>
      <c r="D3497" t="s">
        <v>2240</v>
      </c>
      <c r="E3497">
        <v>3.4332029046416901</v>
      </c>
      <c r="F3497" t="s">
        <v>2200</v>
      </c>
    </row>
    <row r="3498" spans="1:6" hidden="1" x14ac:dyDescent="0.25">
      <c r="A3498">
        <v>2020</v>
      </c>
      <c r="B3498" t="s">
        <v>2253</v>
      </c>
      <c r="C3498" t="s">
        <v>2212</v>
      </c>
      <c r="D3498" t="s">
        <v>2241</v>
      </c>
      <c r="E3498">
        <v>4.5553473312709398</v>
      </c>
      <c r="F3498" t="s">
        <v>2200</v>
      </c>
    </row>
    <row r="3499" spans="1:6" hidden="1" x14ac:dyDescent="0.25">
      <c r="A3499">
        <v>2020</v>
      </c>
      <c r="B3499" t="s">
        <v>2253</v>
      </c>
      <c r="C3499" t="s">
        <v>2212</v>
      </c>
      <c r="D3499" t="s">
        <v>2242</v>
      </c>
      <c r="E3499" s="184">
        <v>2.3357936992981999E-4</v>
      </c>
      <c r="F3499" t="s">
        <v>2200</v>
      </c>
    </row>
    <row r="3500" spans="1:6" hidden="1" x14ac:dyDescent="0.25">
      <c r="A3500">
        <v>2020</v>
      </c>
      <c r="B3500" t="s">
        <v>2253</v>
      </c>
      <c r="C3500" t="s">
        <v>2212</v>
      </c>
      <c r="D3500" t="s">
        <v>2243</v>
      </c>
      <c r="E3500">
        <v>23.2779086294032</v>
      </c>
      <c r="F3500" t="s">
        <v>2200</v>
      </c>
    </row>
    <row r="3501" spans="1:6" hidden="1" x14ac:dyDescent="0.25">
      <c r="A3501">
        <v>2020</v>
      </c>
      <c r="B3501" t="s">
        <v>2253</v>
      </c>
      <c r="C3501" t="s">
        <v>2212</v>
      </c>
      <c r="D3501" t="s">
        <v>2244</v>
      </c>
      <c r="E3501">
        <v>7.5037500000000001</v>
      </c>
      <c r="F3501" t="s">
        <v>2200</v>
      </c>
    </row>
    <row r="3502" spans="1:6" hidden="1" x14ac:dyDescent="0.25">
      <c r="A3502">
        <v>2020</v>
      </c>
      <c r="B3502" t="s">
        <v>2253</v>
      </c>
      <c r="C3502" t="s">
        <v>2212</v>
      </c>
      <c r="D3502" t="s">
        <v>2245</v>
      </c>
      <c r="E3502">
        <v>4.8961286528765902</v>
      </c>
      <c r="F3502" t="s">
        <v>2200</v>
      </c>
    </row>
    <row r="3503" spans="1:6" hidden="1" x14ac:dyDescent="0.25">
      <c r="A3503">
        <v>2020</v>
      </c>
      <c r="B3503" t="s">
        <v>2253</v>
      </c>
      <c r="C3503" t="s">
        <v>2212</v>
      </c>
      <c r="D3503" t="s">
        <v>2246</v>
      </c>
      <c r="E3503">
        <v>2.8228208271336799</v>
      </c>
      <c r="F3503" t="s">
        <v>2200</v>
      </c>
    </row>
    <row r="3504" spans="1:6" hidden="1" x14ac:dyDescent="0.25">
      <c r="A3504">
        <v>2020</v>
      </c>
      <c r="B3504" t="s">
        <v>2253</v>
      </c>
      <c r="C3504" t="s">
        <v>2212</v>
      </c>
      <c r="D3504" t="s">
        <v>2247</v>
      </c>
      <c r="E3504">
        <v>2.5041010656782299</v>
      </c>
      <c r="F3504" t="s">
        <v>2200</v>
      </c>
    </row>
    <row r="3505" spans="1:6" hidden="1" x14ac:dyDescent="0.25">
      <c r="A3505">
        <v>2020</v>
      </c>
      <c r="B3505" t="s">
        <v>2253</v>
      </c>
      <c r="C3505" t="s">
        <v>2212</v>
      </c>
      <c r="D3505" t="s">
        <v>2248</v>
      </c>
      <c r="E3505">
        <v>10.2712234056324</v>
      </c>
      <c r="F3505" t="s">
        <v>2200</v>
      </c>
    </row>
    <row r="3506" spans="1:6" hidden="1" x14ac:dyDescent="0.25">
      <c r="A3506">
        <v>2020</v>
      </c>
      <c r="B3506" t="s">
        <v>2253</v>
      </c>
      <c r="C3506" t="s">
        <v>2213</v>
      </c>
      <c r="D3506" t="s">
        <v>2236</v>
      </c>
      <c r="E3506">
        <v>4.97553871918167</v>
      </c>
      <c r="F3506" t="s">
        <v>2200</v>
      </c>
    </row>
    <row r="3507" spans="1:6" hidden="1" x14ac:dyDescent="0.25">
      <c r="A3507">
        <v>2020</v>
      </c>
      <c r="B3507" t="s">
        <v>2253</v>
      </c>
      <c r="C3507" t="s">
        <v>2213</v>
      </c>
      <c r="D3507" t="s">
        <v>2237</v>
      </c>
      <c r="E3507">
        <v>13.6894222250427</v>
      </c>
      <c r="F3507" t="s">
        <v>2200</v>
      </c>
    </row>
    <row r="3508" spans="1:6" hidden="1" x14ac:dyDescent="0.25">
      <c r="A3508">
        <v>2020</v>
      </c>
      <c r="B3508" t="s">
        <v>2253</v>
      </c>
      <c r="C3508" t="s">
        <v>2213</v>
      </c>
      <c r="D3508" t="s">
        <v>2238</v>
      </c>
      <c r="E3508">
        <v>3.8055725687014701</v>
      </c>
      <c r="F3508" t="s">
        <v>2200</v>
      </c>
    </row>
    <row r="3509" spans="1:6" hidden="1" x14ac:dyDescent="0.25">
      <c r="A3509">
        <v>2020</v>
      </c>
      <c r="B3509" t="s">
        <v>2253</v>
      </c>
      <c r="C3509" t="s">
        <v>2213</v>
      </c>
      <c r="D3509" t="s">
        <v>2250</v>
      </c>
      <c r="E3509">
        <v>13.483013979369201</v>
      </c>
      <c r="F3509" t="s">
        <v>2200</v>
      </c>
    </row>
    <row r="3510" spans="1:6" hidden="1" x14ac:dyDescent="0.25">
      <c r="A3510">
        <v>2020</v>
      </c>
      <c r="B3510" t="s">
        <v>2253</v>
      </c>
      <c r="C3510" t="s">
        <v>2213</v>
      </c>
      <c r="D3510" t="s">
        <v>2251</v>
      </c>
      <c r="E3510">
        <v>0</v>
      </c>
      <c r="F3510" t="s">
        <v>2200</v>
      </c>
    </row>
    <row r="3511" spans="1:6" hidden="1" x14ac:dyDescent="0.25">
      <c r="A3511">
        <v>2020</v>
      </c>
      <c r="B3511" t="s">
        <v>2253</v>
      </c>
      <c r="C3511" t="s">
        <v>2213</v>
      </c>
      <c r="D3511" t="s">
        <v>2239</v>
      </c>
      <c r="E3511">
        <v>6.5766523461686601</v>
      </c>
      <c r="F3511" t="s">
        <v>2200</v>
      </c>
    </row>
    <row r="3512" spans="1:6" hidden="1" x14ac:dyDescent="0.25">
      <c r="A3512">
        <v>2020</v>
      </c>
      <c r="B3512" t="s">
        <v>2253</v>
      </c>
      <c r="C3512" t="s">
        <v>2213</v>
      </c>
      <c r="D3512" t="s">
        <v>2240</v>
      </c>
      <c r="E3512">
        <v>3.7039701637854701</v>
      </c>
      <c r="F3512" t="s">
        <v>2200</v>
      </c>
    </row>
    <row r="3513" spans="1:6" hidden="1" x14ac:dyDescent="0.25">
      <c r="A3513">
        <v>2020</v>
      </c>
      <c r="B3513" t="s">
        <v>2253</v>
      </c>
      <c r="C3513" t="s">
        <v>2213</v>
      </c>
      <c r="D3513" t="s">
        <v>2241</v>
      </c>
      <c r="E3513">
        <v>6.1761994850778201</v>
      </c>
      <c r="F3513" t="s">
        <v>2200</v>
      </c>
    </row>
    <row r="3514" spans="1:6" hidden="1" x14ac:dyDescent="0.25">
      <c r="A3514">
        <v>2020</v>
      </c>
      <c r="B3514" t="s">
        <v>2253</v>
      </c>
      <c r="C3514" t="s">
        <v>2213</v>
      </c>
      <c r="D3514" t="s">
        <v>2242</v>
      </c>
      <c r="E3514" s="184">
        <v>5.7009650964802198E-2</v>
      </c>
      <c r="F3514" t="s">
        <v>2200</v>
      </c>
    </row>
    <row r="3515" spans="1:6" hidden="1" x14ac:dyDescent="0.25">
      <c r="A3515">
        <v>2020</v>
      </c>
      <c r="B3515" t="s">
        <v>2253</v>
      </c>
      <c r="C3515" t="s">
        <v>2213</v>
      </c>
      <c r="D3515" t="s">
        <v>2243</v>
      </c>
      <c r="E3515">
        <v>0</v>
      </c>
      <c r="F3515" t="s">
        <v>2200</v>
      </c>
    </row>
    <row r="3516" spans="1:6" hidden="1" x14ac:dyDescent="0.25">
      <c r="A3516">
        <v>2020</v>
      </c>
      <c r="B3516" t="s">
        <v>2253</v>
      </c>
      <c r="C3516" t="s">
        <v>2213</v>
      </c>
      <c r="D3516" t="s">
        <v>2244</v>
      </c>
      <c r="E3516">
        <v>7.5037500000000001</v>
      </c>
      <c r="F3516" t="s">
        <v>2200</v>
      </c>
    </row>
    <row r="3517" spans="1:6" hidden="1" x14ac:dyDescent="0.25">
      <c r="A3517">
        <v>2020</v>
      </c>
      <c r="B3517" t="s">
        <v>2253</v>
      </c>
      <c r="C3517" t="s">
        <v>2213</v>
      </c>
      <c r="D3517" t="s">
        <v>2245</v>
      </c>
      <c r="E3517">
        <v>5.32911550510486</v>
      </c>
      <c r="F3517" t="s">
        <v>2200</v>
      </c>
    </row>
    <row r="3518" spans="1:6" hidden="1" x14ac:dyDescent="0.25">
      <c r="A3518">
        <v>2020</v>
      </c>
      <c r="B3518" t="s">
        <v>2253</v>
      </c>
      <c r="C3518" t="s">
        <v>2213</v>
      </c>
      <c r="D3518" t="s">
        <v>2246</v>
      </c>
      <c r="E3518">
        <v>2.4144956773917401</v>
      </c>
      <c r="F3518" t="s">
        <v>2200</v>
      </c>
    </row>
    <row r="3519" spans="1:6" hidden="1" x14ac:dyDescent="0.25">
      <c r="A3519">
        <v>2020</v>
      </c>
      <c r="B3519" t="s">
        <v>2253</v>
      </c>
      <c r="C3519" t="s">
        <v>2213</v>
      </c>
      <c r="D3519" t="s">
        <v>2247</v>
      </c>
      <c r="E3519">
        <v>1.8851972459706099</v>
      </c>
      <c r="F3519" t="s">
        <v>2200</v>
      </c>
    </row>
    <row r="3520" spans="1:6" hidden="1" x14ac:dyDescent="0.25">
      <c r="A3520">
        <v>2020</v>
      </c>
      <c r="B3520" t="s">
        <v>2253</v>
      </c>
      <c r="C3520" t="s">
        <v>2213</v>
      </c>
      <c r="D3520" t="s">
        <v>2248</v>
      </c>
      <c r="E3520">
        <v>11.182087224224</v>
      </c>
      <c r="F3520" t="s">
        <v>2200</v>
      </c>
    </row>
    <row r="3521" spans="1:6" hidden="1" x14ac:dyDescent="0.25">
      <c r="A3521">
        <v>2020</v>
      </c>
      <c r="B3521" t="s">
        <v>2253</v>
      </c>
      <c r="C3521" t="s">
        <v>2214</v>
      </c>
      <c r="D3521" t="s">
        <v>2236</v>
      </c>
      <c r="E3521">
        <v>2.84211224035935</v>
      </c>
      <c r="F3521" t="s">
        <v>2200</v>
      </c>
    </row>
    <row r="3522" spans="1:6" hidden="1" x14ac:dyDescent="0.25">
      <c r="A3522">
        <v>2020</v>
      </c>
      <c r="B3522" t="s">
        <v>2253</v>
      </c>
      <c r="C3522" t="s">
        <v>2214</v>
      </c>
      <c r="D3522" t="s">
        <v>2237</v>
      </c>
      <c r="E3522">
        <v>14.7438394220764</v>
      </c>
      <c r="F3522" t="s">
        <v>2200</v>
      </c>
    </row>
    <row r="3523" spans="1:6" hidden="1" x14ac:dyDescent="0.25">
      <c r="A3523">
        <v>2020</v>
      </c>
      <c r="B3523" t="s">
        <v>2253</v>
      </c>
      <c r="C3523" t="s">
        <v>2214</v>
      </c>
      <c r="D3523" t="s">
        <v>2238</v>
      </c>
      <c r="E3523">
        <v>3.78554854915085</v>
      </c>
      <c r="F3523" t="s">
        <v>2200</v>
      </c>
    </row>
    <row r="3524" spans="1:6" hidden="1" x14ac:dyDescent="0.25">
      <c r="A3524">
        <v>2020</v>
      </c>
      <c r="B3524" t="s">
        <v>2253</v>
      </c>
      <c r="C3524" t="s">
        <v>2214</v>
      </c>
      <c r="D3524" t="s">
        <v>2250</v>
      </c>
      <c r="E3524">
        <v>10.561002428001601</v>
      </c>
      <c r="F3524" t="s">
        <v>2200</v>
      </c>
    </row>
    <row r="3525" spans="1:6" hidden="1" x14ac:dyDescent="0.25">
      <c r="A3525">
        <v>2020</v>
      </c>
      <c r="B3525" t="s">
        <v>2253</v>
      </c>
      <c r="C3525" t="s">
        <v>2214</v>
      </c>
      <c r="D3525" t="s">
        <v>2251</v>
      </c>
      <c r="E3525">
        <v>13.1570829814923</v>
      </c>
      <c r="F3525" t="s">
        <v>2200</v>
      </c>
    </row>
    <row r="3526" spans="1:6" hidden="1" x14ac:dyDescent="0.25">
      <c r="A3526">
        <v>2020</v>
      </c>
      <c r="B3526" t="s">
        <v>2253</v>
      </c>
      <c r="C3526" t="s">
        <v>2214</v>
      </c>
      <c r="D3526" t="s">
        <v>2239</v>
      </c>
      <c r="E3526">
        <v>5.1874754414968196</v>
      </c>
      <c r="F3526" t="s">
        <v>2200</v>
      </c>
    </row>
    <row r="3527" spans="1:6" hidden="1" x14ac:dyDescent="0.25">
      <c r="A3527">
        <v>2020</v>
      </c>
      <c r="B3527" t="s">
        <v>2253</v>
      </c>
      <c r="C3527" t="s">
        <v>2214</v>
      </c>
      <c r="D3527" t="s">
        <v>2240</v>
      </c>
      <c r="E3527">
        <v>3.1452940942317</v>
      </c>
      <c r="F3527" t="s">
        <v>2200</v>
      </c>
    </row>
    <row r="3528" spans="1:6" hidden="1" x14ac:dyDescent="0.25">
      <c r="A3528">
        <v>2020</v>
      </c>
      <c r="B3528" t="s">
        <v>2253</v>
      </c>
      <c r="C3528" t="s">
        <v>2214</v>
      </c>
      <c r="D3528" t="s">
        <v>2241</v>
      </c>
      <c r="E3528">
        <v>6.29969370411035</v>
      </c>
      <c r="F3528" t="s">
        <v>2200</v>
      </c>
    </row>
    <row r="3529" spans="1:6" hidden="1" x14ac:dyDescent="0.25">
      <c r="A3529">
        <v>2020</v>
      </c>
      <c r="B3529" t="s">
        <v>2253</v>
      </c>
      <c r="C3529" t="s">
        <v>2214</v>
      </c>
      <c r="D3529" t="s">
        <v>2242</v>
      </c>
      <c r="E3529" s="184">
        <v>8.6239052614247594E-2</v>
      </c>
      <c r="F3529" t="s">
        <v>2200</v>
      </c>
    </row>
    <row r="3530" spans="1:6" hidden="1" x14ac:dyDescent="0.25">
      <c r="A3530">
        <v>2020</v>
      </c>
      <c r="B3530" t="s">
        <v>2253</v>
      </c>
      <c r="C3530" t="s">
        <v>2214</v>
      </c>
      <c r="D3530" t="s">
        <v>2243</v>
      </c>
      <c r="E3530">
        <v>23.309001291698198</v>
      </c>
      <c r="F3530" t="s">
        <v>2200</v>
      </c>
    </row>
    <row r="3531" spans="1:6" hidden="1" x14ac:dyDescent="0.25">
      <c r="A3531">
        <v>2020</v>
      </c>
      <c r="B3531" t="s">
        <v>2253</v>
      </c>
      <c r="C3531" t="s">
        <v>2214</v>
      </c>
      <c r="D3531" t="s">
        <v>2244</v>
      </c>
      <c r="E3531">
        <v>7.5037500000000001</v>
      </c>
      <c r="F3531" t="s">
        <v>2200</v>
      </c>
    </row>
    <row r="3532" spans="1:6" hidden="1" x14ac:dyDescent="0.25">
      <c r="A3532">
        <v>2020</v>
      </c>
      <c r="B3532" t="s">
        <v>2253</v>
      </c>
      <c r="C3532" t="s">
        <v>2214</v>
      </c>
      <c r="D3532" t="s">
        <v>2245</v>
      </c>
      <c r="E3532">
        <v>4.3885394760814602</v>
      </c>
      <c r="F3532" t="s">
        <v>2200</v>
      </c>
    </row>
    <row r="3533" spans="1:6" hidden="1" x14ac:dyDescent="0.25">
      <c r="A3533">
        <v>2020</v>
      </c>
      <c r="B3533" t="s">
        <v>2253</v>
      </c>
      <c r="C3533" t="s">
        <v>2214</v>
      </c>
      <c r="D3533" t="s">
        <v>2246</v>
      </c>
      <c r="E3533">
        <v>2.91925780681798</v>
      </c>
      <c r="F3533" t="s">
        <v>2200</v>
      </c>
    </row>
    <row r="3534" spans="1:6" hidden="1" x14ac:dyDescent="0.25">
      <c r="A3534">
        <v>2020</v>
      </c>
      <c r="B3534" t="s">
        <v>2253</v>
      </c>
      <c r="C3534" t="s">
        <v>2214</v>
      </c>
      <c r="D3534" t="s">
        <v>2247</v>
      </c>
      <c r="E3534">
        <v>2.2077793386969402</v>
      </c>
      <c r="F3534" t="s">
        <v>2200</v>
      </c>
    </row>
    <row r="3535" spans="1:6" hidden="1" x14ac:dyDescent="0.25">
      <c r="A3535">
        <v>2020</v>
      </c>
      <c r="B3535" t="s">
        <v>2253</v>
      </c>
      <c r="C3535" t="s">
        <v>2214</v>
      </c>
      <c r="D3535" t="s">
        <v>2248</v>
      </c>
      <c r="E3535">
        <v>9.1535858190554595</v>
      </c>
      <c r="F3535" t="s">
        <v>2200</v>
      </c>
    </row>
    <row r="3536" spans="1:6" hidden="1" x14ac:dyDescent="0.25">
      <c r="A3536">
        <v>2020</v>
      </c>
      <c r="B3536" t="s">
        <v>2253</v>
      </c>
      <c r="C3536" t="s">
        <v>2215</v>
      </c>
      <c r="D3536" t="s">
        <v>2236</v>
      </c>
      <c r="E3536">
        <v>3.1473766086800099</v>
      </c>
      <c r="F3536" t="s">
        <v>2200</v>
      </c>
    </row>
    <row r="3537" spans="1:6" hidden="1" x14ac:dyDescent="0.25">
      <c r="A3537">
        <v>2020</v>
      </c>
      <c r="B3537" t="s">
        <v>2253</v>
      </c>
      <c r="C3537" t="s">
        <v>2215</v>
      </c>
      <c r="D3537" t="s">
        <v>2237</v>
      </c>
      <c r="E3537">
        <v>14.6628801571323</v>
      </c>
      <c r="F3537" t="s">
        <v>2200</v>
      </c>
    </row>
    <row r="3538" spans="1:6" hidden="1" x14ac:dyDescent="0.25">
      <c r="A3538">
        <v>2020</v>
      </c>
      <c r="B3538" t="s">
        <v>2253</v>
      </c>
      <c r="C3538" t="s">
        <v>2215</v>
      </c>
      <c r="D3538" t="s">
        <v>2238</v>
      </c>
      <c r="E3538">
        <v>4.5042623011474996</v>
      </c>
      <c r="F3538" t="s">
        <v>2200</v>
      </c>
    </row>
    <row r="3539" spans="1:6" hidden="1" x14ac:dyDescent="0.25">
      <c r="A3539">
        <v>2020</v>
      </c>
      <c r="B3539" t="s">
        <v>2253</v>
      </c>
      <c r="C3539" t="s">
        <v>2215</v>
      </c>
      <c r="D3539" t="s">
        <v>2250</v>
      </c>
      <c r="E3539">
        <v>0</v>
      </c>
      <c r="F3539" t="s">
        <v>2200</v>
      </c>
    </row>
    <row r="3540" spans="1:6" hidden="1" x14ac:dyDescent="0.25">
      <c r="A3540">
        <v>2020</v>
      </c>
      <c r="B3540" t="s">
        <v>2253</v>
      </c>
      <c r="C3540" t="s">
        <v>2215</v>
      </c>
      <c r="D3540" t="s">
        <v>2251</v>
      </c>
      <c r="E3540">
        <v>0</v>
      </c>
      <c r="F3540" t="s">
        <v>2200</v>
      </c>
    </row>
    <row r="3541" spans="1:6" hidden="1" x14ac:dyDescent="0.25">
      <c r="A3541">
        <v>2020</v>
      </c>
      <c r="B3541" t="s">
        <v>2253</v>
      </c>
      <c r="C3541" t="s">
        <v>2215</v>
      </c>
      <c r="D3541" t="s">
        <v>2239</v>
      </c>
      <c r="E3541">
        <v>2.8039625917205302</v>
      </c>
      <c r="F3541" t="s">
        <v>2200</v>
      </c>
    </row>
    <row r="3542" spans="1:6" hidden="1" x14ac:dyDescent="0.25">
      <c r="A3542">
        <v>2020</v>
      </c>
      <c r="B3542" t="s">
        <v>2253</v>
      </c>
      <c r="C3542" t="s">
        <v>2215</v>
      </c>
      <c r="D3542" t="s">
        <v>2240</v>
      </c>
      <c r="E3542">
        <v>2.8904408627435898</v>
      </c>
      <c r="F3542" t="s">
        <v>2200</v>
      </c>
    </row>
    <row r="3543" spans="1:6" hidden="1" x14ac:dyDescent="0.25">
      <c r="A3543">
        <v>2020</v>
      </c>
      <c r="B3543" t="s">
        <v>2253</v>
      </c>
      <c r="C3543" t="s">
        <v>2215</v>
      </c>
      <c r="D3543" t="s">
        <v>2241</v>
      </c>
      <c r="E3543">
        <v>3.9682157342097399</v>
      </c>
      <c r="F3543" t="s">
        <v>2200</v>
      </c>
    </row>
    <row r="3544" spans="1:6" hidden="1" x14ac:dyDescent="0.25">
      <c r="A3544">
        <v>2020</v>
      </c>
      <c r="B3544" t="s">
        <v>2253</v>
      </c>
      <c r="C3544" t="s">
        <v>2215</v>
      </c>
      <c r="D3544" t="s">
        <v>2242</v>
      </c>
      <c r="E3544" s="184">
        <v>3.5791574813733198E-2</v>
      </c>
      <c r="F3544" t="s">
        <v>2200</v>
      </c>
    </row>
    <row r="3545" spans="1:6" hidden="1" x14ac:dyDescent="0.25">
      <c r="A3545">
        <v>2020</v>
      </c>
      <c r="B3545" t="s">
        <v>2253</v>
      </c>
      <c r="C3545" t="s">
        <v>2215</v>
      </c>
      <c r="D3545" t="s">
        <v>2243</v>
      </c>
      <c r="E3545">
        <v>0</v>
      </c>
      <c r="F3545" t="s">
        <v>2200</v>
      </c>
    </row>
    <row r="3546" spans="1:6" hidden="1" x14ac:dyDescent="0.25">
      <c r="A3546">
        <v>2020</v>
      </c>
      <c r="B3546" t="s">
        <v>2253</v>
      </c>
      <c r="C3546" t="s">
        <v>2215</v>
      </c>
      <c r="D3546" t="s">
        <v>2244</v>
      </c>
      <c r="E3546">
        <v>7.5037500000000001</v>
      </c>
      <c r="F3546" t="s">
        <v>2200</v>
      </c>
    </row>
    <row r="3547" spans="1:6" hidden="1" x14ac:dyDescent="0.25">
      <c r="A3547">
        <v>2020</v>
      </c>
      <c r="B3547" t="s">
        <v>2253</v>
      </c>
      <c r="C3547" t="s">
        <v>2215</v>
      </c>
      <c r="D3547" t="s">
        <v>2245</v>
      </c>
      <c r="E3547">
        <v>2.0114045217173802</v>
      </c>
      <c r="F3547" t="s">
        <v>2200</v>
      </c>
    </row>
    <row r="3548" spans="1:6" hidden="1" x14ac:dyDescent="0.25">
      <c r="A3548">
        <v>2020</v>
      </c>
      <c r="B3548" t="s">
        <v>2253</v>
      </c>
      <c r="C3548" t="s">
        <v>2215</v>
      </c>
      <c r="D3548" t="s">
        <v>2246</v>
      </c>
      <c r="E3548">
        <v>1.8409859240132</v>
      </c>
      <c r="F3548" t="s">
        <v>2200</v>
      </c>
    </row>
    <row r="3549" spans="1:6" hidden="1" x14ac:dyDescent="0.25">
      <c r="A3549">
        <v>2020</v>
      </c>
      <c r="B3549" t="s">
        <v>2253</v>
      </c>
      <c r="C3549" t="s">
        <v>2215</v>
      </c>
      <c r="D3549" t="s">
        <v>2247</v>
      </c>
      <c r="E3549">
        <v>2.0066914413160699</v>
      </c>
      <c r="F3549" t="s">
        <v>2200</v>
      </c>
    </row>
    <row r="3550" spans="1:6" hidden="1" x14ac:dyDescent="0.25">
      <c r="A3550">
        <v>2020</v>
      </c>
      <c r="B3550" t="s">
        <v>2253</v>
      </c>
      <c r="C3550" t="s">
        <v>2215</v>
      </c>
      <c r="D3550" t="s">
        <v>2248</v>
      </c>
      <c r="E3550">
        <v>3.6788031973875301</v>
      </c>
      <c r="F3550" t="s">
        <v>2200</v>
      </c>
    </row>
    <row r="3551" spans="1:6" hidden="1" x14ac:dyDescent="0.25">
      <c r="A3551">
        <v>2020</v>
      </c>
      <c r="B3551" t="s">
        <v>2253</v>
      </c>
      <c r="C3551" t="s">
        <v>2216</v>
      </c>
      <c r="D3551" t="s">
        <v>2236</v>
      </c>
      <c r="E3551">
        <v>3.6481128383765</v>
      </c>
      <c r="F3551" t="s">
        <v>2200</v>
      </c>
    </row>
    <row r="3552" spans="1:6" hidden="1" x14ac:dyDescent="0.25">
      <c r="A3552">
        <v>2020</v>
      </c>
      <c r="B3552" t="s">
        <v>2253</v>
      </c>
      <c r="C3552" t="s">
        <v>2216</v>
      </c>
      <c r="D3552" t="s">
        <v>2237</v>
      </c>
      <c r="E3552">
        <v>12.8465811431898</v>
      </c>
      <c r="F3552" t="s">
        <v>2200</v>
      </c>
    </row>
    <row r="3553" spans="1:6" hidden="1" x14ac:dyDescent="0.25">
      <c r="A3553">
        <v>2020</v>
      </c>
      <c r="B3553" t="s">
        <v>2253</v>
      </c>
      <c r="C3553" t="s">
        <v>2216</v>
      </c>
      <c r="D3553" t="s">
        <v>2238</v>
      </c>
      <c r="E3553">
        <v>3.6926967757796301</v>
      </c>
      <c r="F3553" t="s">
        <v>2200</v>
      </c>
    </row>
    <row r="3554" spans="1:6" hidden="1" x14ac:dyDescent="0.25">
      <c r="A3554">
        <v>2020</v>
      </c>
      <c r="B3554" t="s">
        <v>2253</v>
      </c>
      <c r="C3554" t="s">
        <v>2216</v>
      </c>
      <c r="D3554" t="s">
        <v>2250</v>
      </c>
      <c r="E3554">
        <v>7.5131794233582703</v>
      </c>
      <c r="F3554" t="s">
        <v>2200</v>
      </c>
    </row>
    <row r="3555" spans="1:6" hidden="1" x14ac:dyDescent="0.25">
      <c r="A3555">
        <v>2020</v>
      </c>
      <c r="B3555" t="s">
        <v>2253</v>
      </c>
      <c r="C3555" t="s">
        <v>2216</v>
      </c>
      <c r="D3555" t="s">
        <v>2251</v>
      </c>
      <c r="E3555">
        <v>0</v>
      </c>
      <c r="F3555" t="s">
        <v>2200</v>
      </c>
    </row>
    <row r="3556" spans="1:6" hidden="1" x14ac:dyDescent="0.25">
      <c r="A3556">
        <v>2020</v>
      </c>
      <c r="B3556" t="s">
        <v>2253</v>
      </c>
      <c r="C3556" t="s">
        <v>2216</v>
      </c>
      <c r="D3556" t="s">
        <v>2239</v>
      </c>
      <c r="E3556">
        <v>2.63993994781459</v>
      </c>
      <c r="F3556" t="s">
        <v>2200</v>
      </c>
    </row>
    <row r="3557" spans="1:6" hidden="1" x14ac:dyDescent="0.25">
      <c r="A3557">
        <v>2020</v>
      </c>
      <c r="B3557" t="s">
        <v>2253</v>
      </c>
      <c r="C3557" t="s">
        <v>2216</v>
      </c>
      <c r="D3557" t="s">
        <v>2240</v>
      </c>
      <c r="E3557">
        <v>2.5019598158653098</v>
      </c>
      <c r="F3557" t="s">
        <v>2200</v>
      </c>
    </row>
    <row r="3558" spans="1:6" hidden="1" x14ac:dyDescent="0.25">
      <c r="A3558">
        <v>2020</v>
      </c>
      <c r="B3558" t="s">
        <v>2253</v>
      </c>
      <c r="C3558" t="s">
        <v>2216</v>
      </c>
      <c r="D3558" t="s">
        <v>2241</v>
      </c>
      <c r="E3558">
        <v>3.5549704710615599</v>
      </c>
      <c r="F3558" t="s">
        <v>2200</v>
      </c>
    </row>
    <row r="3559" spans="1:6" hidden="1" x14ac:dyDescent="0.25">
      <c r="A3559">
        <v>2020</v>
      </c>
      <c r="B3559" t="s">
        <v>2253</v>
      </c>
      <c r="C3559" t="s">
        <v>2216</v>
      </c>
      <c r="D3559" t="s">
        <v>2242</v>
      </c>
      <c r="E3559" s="184">
        <v>4.1933314191247798E-3</v>
      </c>
      <c r="F3559" t="s">
        <v>2200</v>
      </c>
    </row>
    <row r="3560" spans="1:6" hidden="1" x14ac:dyDescent="0.25">
      <c r="A3560">
        <v>2020</v>
      </c>
      <c r="B3560" t="s">
        <v>2253</v>
      </c>
      <c r="C3560" t="s">
        <v>2216</v>
      </c>
      <c r="D3560" t="s">
        <v>2243</v>
      </c>
      <c r="E3560">
        <v>22.2864902803524</v>
      </c>
      <c r="F3560" t="s">
        <v>2200</v>
      </c>
    </row>
    <row r="3561" spans="1:6" hidden="1" x14ac:dyDescent="0.25">
      <c r="A3561">
        <v>2020</v>
      </c>
      <c r="B3561" t="s">
        <v>2253</v>
      </c>
      <c r="C3561" t="s">
        <v>2216</v>
      </c>
      <c r="D3561" t="s">
        <v>2244</v>
      </c>
      <c r="E3561">
        <v>7.5037500000000001</v>
      </c>
      <c r="F3561" t="s">
        <v>2200</v>
      </c>
    </row>
    <row r="3562" spans="1:6" hidden="1" x14ac:dyDescent="0.25">
      <c r="A3562">
        <v>2020</v>
      </c>
      <c r="B3562" t="s">
        <v>2253</v>
      </c>
      <c r="C3562" t="s">
        <v>2216</v>
      </c>
      <c r="D3562" t="s">
        <v>2245</v>
      </c>
      <c r="E3562">
        <v>3.33864193562647</v>
      </c>
      <c r="F3562" t="s">
        <v>2200</v>
      </c>
    </row>
    <row r="3563" spans="1:6" hidden="1" x14ac:dyDescent="0.25">
      <c r="A3563">
        <v>2020</v>
      </c>
      <c r="B3563" t="s">
        <v>2253</v>
      </c>
      <c r="C3563" t="s">
        <v>2216</v>
      </c>
      <c r="D3563" t="s">
        <v>2246</v>
      </c>
      <c r="E3563">
        <v>2.8395397009014101</v>
      </c>
      <c r="F3563" t="s">
        <v>2200</v>
      </c>
    </row>
    <row r="3564" spans="1:6" hidden="1" x14ac:dyDescent="0.25">
      <c r="A3564">
        <v>2020</v>
      </c>
      <c r="B3564" t="s">
        <v>2253</v>
      </c>
      <c r="C3564" t="s">
        <v>2216</v>
      </c>
      <c r="D3564" t="s">
        <v>2247</v>
      </c>
      <c r="E3564">
        <v>2.28373885628646</v>
      </c>
      <c r="F3564" t="s">
        <v>2200</v>
      </c>
    </row>
    <row r="3565" spans="1:6" hidden="1" x14ac:dyDescent="0.25">
      <c r="A3565">
        <v>2020</v>
      </c>
      <c r="B3565" t="s">
        <v>2253</v>
      </c>
      <c r="C3565" t="s">
        <v>2216</v>
      </c>
      <c r="D3565" t="s">
        <v>2248</v>
      </c>
      <c r="E3565">
        <v>3.29766754112925</v>
      </c>
      <c r="F3565" t="s">
        <v>2200</v>
      </c>
    </row>
    <row r="3566" spans="1:6" hidden="1" x14ac:dyDescent="0.25">
      <c r="A3566">
        <v>2020</v>
      </c>
      <c r="B3566" t="s">
        <v>2253</v>
      </c>
      <c r="C3566" t="s">
        <v>2217</v>
      </c>
      <c r="D3566" t="s">
        <v>2236</v>
      </c>
      <c r="E3566">
        <v>2.0835530591564799</v>
      </c>
      <c r="F3566" t="s">
        <v>2200</v>
      </c>
    </row>
    <row r="3567" spans="1:6" hidden="1" x14ac:dyDescent="0.25">
      <c r="A3567">
        <v>2020</v>
      </c>
      <c r="B3567" t="s">
        <v>2253</v>
      </c>
      <c r="C3567" t="s">
        <v>2217</v>
      </c>
      <c r="D3567" t="s">
        <v>2237</v>
      </c>
      <c r="E3567">
        <v>12.287634269792299</v>
      </c>
      <c r="F3567" t="s">
        <v>2200</v>
      </c>
    </row>
    <row r="3568" spans="1:6" hidden="1" x14ac:dyDescent="0.25">
      <c r="A3568">
        <v>2020</v>
      </c>
      <c r="B3568" t="s">
        <v>2253</v>
      </c>
      <c r="C3568" t="s">
        <v>2217</v>
      </c>
      <c r="D3568" t="s">
        <v>2238</v>
      </c>
      <c r="E3568">
        <v>6.9579048301454298</v>
      </c>
      <c r="F3568" t="s">
        <v>2200</v>
      </c>
    </row>
    <row r="3569" spans="1:6" hidden="1" x14ac:dyDescent="0.25">
      <c r="A3569">
        <v>2020</v>
      </c>
      <c r="B3569" t="s">
        <v>2253</v>
      </c>
      <c r="C3569" t="s">
        <v>2217</v>
      </c>
      <c r="D3569" t="s">
        <v>2250</v>
      </c>
      <c r="E3569">
        <v>9.9307697078986799</v>
      </c>
      <c r="F3569" t="s">
        <v>2200</v>
      </c>
    </row>
    <row r="3570" spans="1:6" hidden="1" x14ac:dyDescent="0.25">
      <c r="A3570">
        <v>2020</v>
      </c>
      <c r="B3570" t="s">
        <v>2253</v>
      </c>
      <c r="C3570" t="s">
        <v>2217</v>
      </c>
      <c r="D3570" t="s">
        <v>2251</v>
      </c>
      <c r="E3570">
        <v>0</v>
      </c>
      <c r="F3570" t="s">
        <v>2200</v>
      </c>
    </row>
    <row r="3571" spans="1:6" hidden="1" x14ac:dyDescent="0.25">
      <c r="A3571">
        <v>2020</v>
      </c>
      <c r="B3571" t="s">
        <v>2253</v>
      </c>
      <c r="C3571" t="s">
        <v>2217</v>
      </c>
      <c r="D3571" t="s">
        <v>2239</v>
      </c>
      <c r="E3571">
        <v>5.2762620608512902</v>
      </c>
      <c r="F3571" t="s">
        <v>2200</v>
      </c>
    </row>
    <row r="3572" spans="1:6" hidden="1" x14ac:dyDescent="0.25">
      <c r="A3572">
        <v>2020</v>
      </c>
      <c r="B3572" t="s">
        <v>2253</v>
      </c>
      <c r="C3572" t="s">
        <v>2217</v>
      </c>
      <c r="D3572" t="s">
        <v>2240</v>
      </c>
      <c r="E3572">
        <v>3.0699187633729799</v>
      </c>
      <c r="F3572" t="s">
        <v>2200</v>
      </c>
    </row>
    <row r="3573" spans="1:6" hidden="1" x14ac:dyDescent="0.25">
      <c r="A3573">
        <v>2020</v>
      </c>
      <c r="B3573" t="s">
        <v>2253</v>
      </c>
      <c r="C3573" t="s">
        <v>2217</v>
      </c>
      <c r="D3573" t="s">
        <v>2241</v>
      </c>
      <c r="E3573">
        <v>5.9825197179114502</v>
      </c>
      <c r="F3573" t="s">
        <v>2200</v>
      </c>
    </row>
    <row r="3574" spans="1:6" hidden="1" x14ac:dyDescent="0.25">
      <c r="A3574">
        <v>2020</v>
      </c>
      <c r="B3574" t="s">
        <v>2253</v>
      </c>
      <c r="C3574" t="s">
        <v>2217</v>
      </c>
      <c r="D3574" t="s">
        <v>2242</v>
      </c>
      <c r="E3574" s="184">
        <v>4.3944648656512098E-2</v>
      </c>
      <c r="F3574" t="s">
        <v>2200</v>
      </c>
    </row>
    <row r="3575" spans="1:6" hidden="1" x14ac:dyDescent="0.25">
      <c r="A3575">
        <v>2020</v>
      </c>
      <c r="B3575" t="s">
        <v>2253</v>
      </c>
      <c r="C3575" t="s">
        <v>2217</v>
      </c>
      <c r="D3575" t="s">
        <v>2243</v>
      </c>
      <c r="E3575">
        <v>0</v>
      </c>
      <c r="F3575" t="s">
        <v>2200</v>
      </c>
    </row>
    <row r="3576" spans="1:6" hidden="1" x14ac:dyDescent="0.25">
      <c r="A3576">
        <v>2020</v>
      </c>
      <c r="B3576" t="s">
        <v>2253</v>
      </c>
      <c r="C3576" t="s">
        <v>2217</v>
      </c>
      <c r="D3576" t="s">
        <v>2244</v>
      </c>
      <c r="E3576">
        <v>7.5037500000000001</v>
      </c>
      <c r="F3576" t="s">
        <v>2200</v>
      </c>
    </row>
    <row r="3577" spans="1:6" hidden="1" x14ac:dyDescent="0.25">
      <c r="A3577">
        <v>2020</v>
      </c>
      <c r="B3577" t="s">
        <v>2253</v>
      </c>
      <c r="C3577" t="s">
        <v>2217</v>
      </c>
      <c r="D3577" t="s">
        <v>2245</v>
      </c>
      <c r="E3577">
        <v>4.2576129473669004</v>
      </c>
      <c r="F3577" t="s">
        <v>2200</v>
      </c>
    </row>
    <row r="3578" spans="1:6" hidden="1" x14ac:dyDescent="0.25">
      <c r="A3578">
        <v>2020</v>
      </c>
      <c r="B3578" t="s">
        <v>2253</v>
      </c>
      <c r="C3578" t="s">
        <v>2217</v>
      </c>
      <c r="D3578" t="s">
        <v>2246</v>
      </c>
      <c r="E3578">
        <v>3.8763539723277001</v>
      </c>
      <c r="F3578" t="s">
        <v>2200</v>
      </c>
    </row>
    <row r="3579" spans="1:6" hidden="1" x14ac:dyDescent="0.25">
      <c r="A3579">
        <v>2020</v>
      </c>
      <c r="B3579" t="s">
        <v>2253</v>
      </c>
      <c r="C3579" t="s">
        <v>2217</v>
      </c>
      <c r="D3579" t="s">
        <v>2247</v>
      </c>
      <c r="E3579">
        <v>2.4838538767804001</v>
      </c>
      <c r="F3579" t="s">
        <v>2200</v>
      </c>
    </row>
    <row r="3580" spans="1:6" hidden="1" x14ac:dyDescent="0.25">
      <c r="A3580">
        <v>2020</v>
      </c>
      <c r="B3580" t="s">
        <v>2253</v>
      </c>
      <c r="C3580" t="s">
        <v>2217</v>
      </c>
      <c r="D3580" t="s">
        <v>2248</v>
      </c>
      <c r="E3580">
        <v>9.1408947630547992</v>
      </c>
      <c r="F3580" t="s">
        <v>2200</v>
      </c>
    </row>
    <row r="3581" spans="1:6" hidden="1" x14ac:dyDescent="0.25">
      <c r="A3581">
        <v>2020</v>
      </c>
      <c r="B3581" t="s">
        <v>2253</v>
      </c>
      <c r="C3581" t="s">
        <v>2218</v>
      </c>
      <c r="D3581" t="s">
        <v>2236</v>
      </c>
      <c r="E3581">
        <v>2.92864749733759</v>
      </c>
      <c r="F3581" t="s">
        <v>2200</v>
      </c>
    </row>
    <row r="3582" spans="1:6" hidden="1" x14ac:dyDescent="0.25">
      <c r="A3582">
        <v>2020</v>
      </c>
      <c r="B3582" t="s">
        <v>2253</v>
      </c>
      <c r="C3582" t="s">
        <v>2218</v>
      </c>
      <c r="D3582" t="s">
        <v>2250</v>
      </c>
      <c r="E3582">
        <v>0</v>
      </c>
      <c r="F3582" t="s">
        <v>2200</v>
      </c>
    </row>
    <row r="3583" spans="1:6" hidden="1" x14ac:dyDescent="0.25">
      <c r="A3583">
        <v>2020</v>
      </c>
      <c r="B3583" t="s">
        <v>2253</v>
      </c>
      <c r="C3583" t="s">
        <v>2218</v>
      </c>
      <c r="D3583" t="s">
        <v>2251</v>
      </c>
      <c r="E3583">
        <v>0</v>
      </c>
      <c r="F3583" t="s">
        <v>2200</v>
      </c>
    </row>
    <row r="3584" spans="1:6" hidden="1" x14ac:dyDescent="0.25">
      <c r="A3584">
        <v>2020</v>
      </c>
      <c r="B3584" t="s">
        <v>2253</v>
      </c>
      <c r="C3584" t="s">
        <v>2218</v>
      </c>
      <c r="D3584" t="s">
        <v>2239</v>
      </c>
      <c r="E3584">
        <v>0</v>
      </c>
      <c r="F3584" t="s">
        <v>2200</v>
      </c>
    </row>
    <row r="3585" spans="1:6" hidden="1" x14ac:dyDescent="0.25">
      <c r="A3585">
        <v>2020</v>
      </c>
      <c r="B3585" t="s">
        <v>2253</v>
      </c>
      <c r="C3585" t="s">
        <v>2218</v>
      </c>
      <c r="D3585" t="s">
        <v>2240</v>
      </c>
      <c r="E3585">
        <v>0</v>
      </c>
      <c r="F3585" t="s">
        <v>2200</v>
      </c>
    </row>
    <row r="3586" spans="1:6" hidden="1" x14ac:dyDescent="0.25">
      <c r="A3586">
        <v>2020</v>
      </c>
      <c r="B3586" t="s">
        <v>2253</v>
      </c>
      <c r="C3586" t="s">
        <v>2218</v>
      </c>
      <c r="D3586" t="s">
        <v>2241</v>
      </c>
      <c r="E3586">
        <v>6.5190613233242001</v>
      </c>
      <c r="F3586" t="s">
        <v>2200</v>
      </c>
    </row>
    <row r="3587" spans="1:6" hidden="1" x14ac:dyDescent="0.25">
      <c r="A3587">
        <v>2020</v>
      </c>
      <c r="B3587" t="s">
        <v>2253</v>
      </c>
      <c r="C3587" t="s">
        <v>2218</v>
      </c>
      <c r="D3587" t="s">
        <v>2242</v>
      </c>
      <c r="E3587" s="184">
        <v>3.2618978888454002E-3</v>
      </c>
      <c r="F3587" t="s">
        <v>2200</v>
      </c>
    </row>
    <row r="3588" spans="1:6" hidden="1" x14ac:dyDescent="0.25">
      <c r="A3588">
        <v>2020</v>
      </c>
      <c r="B3588" t="s">
        <v>2253</v>
      </c>
      <c r="C3588" t="s">
        <v>2218</v>
      </c>
      <c r="D3588" t="s">
        <v>2243</v>
      </c>
      <c r="E3588">
        <v>0</v>
      </c>
      <c r="F3588" t="s">
        <v>2200</v>
      </c>
    </row>
    <row r="3589" spans="1:6" hidden="1" x14ac:dyDescent="0.25">
      <c r="A3589">
        <v>2020</v>
      </c>
      <c r="B3589" t="s">
        <v>2253</v>
      </c>
      <c r="C3589" t="s">
        <v>2218</v>
      </c>
      <c r="D3589" t="s">
        <v>2244</v>
      </c>
      <c r="E3589">
        <v>7.5037500000000001</v>
      </c>
      <c r="F3589" t="s">
        <v>2200</v>
      </c>
    </row>
    <row r="3590" spans="1:6" hidden="1" x14ac:dyDescent="0.25">
      <c r="A3590">
        <v>2020</v>
      </c>
      <c r="B3590" t="s">
        <v>2253</v>
      </c>
      <c r="C3590" t="s">
        <v>2218</v>
      </c>
      <c r="D3590" t="s">
        <v>2245</v>
      </c>
      <c r="E3590">
        <v>0</v>
      </c>
      <c r="F3590" t="s">
        <v>2200</v>
      </c>
    </row>
    <row r="3591" spans="1:6" hidden="1" x14ac:dyDescent="0.25">
      <c r="A3591">
        <v>2020</v>
      </c>
      <c r="B3591" t="s">
        <v>2253</v>
      </c>
      <c r="C3591" t="s">
        <v>2218</v>
      </c>
      <c r="D3591" t="s">
        <v>2246</v>
      </c>
      <c r="E3591">
        <v>0</v>
      </c>
      <c r="F3591" t="s">
        <v>2200</v>
      </c>
    </row>
    <row r="3592" spans="1:6" hidden="1" x14ac:dyDescent="0.25">
      <c r="A3592">
        <v>2020</v>
      </c>
      <c r="B3592" t="s">
        <v>2253</v>
      </c>
      <c r="C3592" t="s">
        <v>2218</v>
      </c>
      <c r="D3592" t="s">
        <v>2247</v>
      </c>
      <c r="E3592">
        <v>0</v>
      </c>
      <c r="F3592" t="s">
        <v>2200</v>
      </c>
    </row>
    <row r="3593" spans="1:6" hidden="1" x14ac:dyDescent="0.25">
      <c r="A3593">
        <v>2020</v>
      </c>
      <c r="B3593" t="s">
        <v>2253</v>
      </c>
      <c r="C3593" t="s">
        <v>2218</v>
      </c>
      <c r="D3593" t="s">
        <v>2248</v>
      </c>
      <c r="E3593">
        <v>0</v>
      </c>
      <c r="F3593" t="s">
        <v>2200</v>
      </c>
    </row>
    <row r="3594" spans="1:6" hidden="1" x14ac:dyDescent="0.25">
      <c r="A3594">
        <v>2020</v>
      </c>
      <c r="B3594" t="s">
        <v>2253</v>
      </c>
      <c r="C3594" t="s">
        <v>2219</v>
      </c>
      <c r="D3594" t="s">
        <v>2236</v>
      </c>
      <c r="E3594">
        <v>4.10565371807649</v>
      </c>
      <c r="F3594" t="s">
        <v>2200</v>
      </c>
    </row>
    <row r="3595" spans="1:6" hidden="1" x14ac:dyDescent="0.25">
      <c r="A3595">
        <v>2020</v>
      </c>
      <c r="B3595" t="s">
        <v>2253</v>
      </c>
      <c r="C3595" t="s">
        <v>2219</v>
      </c>
      <c r="D3595" t="s">
        <v>2237</v>
      </c>
      <c r="E3595">
        <v>18.271550394617801</v>
      </c>
      <c r="F3595" t="s">
        <v>2200</v>
      </c>
    </row>
    <row r="3596" spans="1:6" hidden="1" x14ac:dyDescent="0.25">
      <c r="A3596">
        <v>2020</v>
      </c>
      <c r="B3596" t="s">
        <v>2253</v>
      </c>
      <c r="C3596" t="s">
        <v>2219</v>
      </c>
      <c r="D3596" t="s">
        <v>2238</v>
      </c>
      <c r="E3596">
        <v>3.7986063287853198</v>
      </c>
      <c r="F3596" t="s">
        <v>2200</v>
      </c>
    </row>
    <row r="3597" spans="1:6" hidden="1" x14ac:dyDescent="0.25">
      <c r="A3597">
        <v>2020</v>
      </c>
      <c r="B3597" t="s">
        <v>2253</v>
      </c>
      <c r="C3597" t="s">
        <v>2219</v>
      </c>
      <c r="D3597" t="s">
        <v>2250</v>
      </c>
      <c r="E3597">
        <v>0</v>
      </c>
      <c r="F3597" t="s">
        <v>2200</v>
      </c>
    </row>
    <row r="3598" spans="1:6" hidden="1" x14ac:dyDescent="0.25">
      <c r="A3598">
        <v>2020</v>
      </c>
      <c r="B3598" t="s">
        <v>2253</v>
      </c>
      <c r="C3598" t="s">
        <v>2219</v>
      </c>
      <c r="D3598" t="s">
        <v>2251</v>
      </c>
      <c r="E3598">
        <v>18.2582147109201</v>
      </c>
      <c r="F3598" t="s">
        <v>2200</v>
      </c>
    </row>
    <row r="3599" spans="1:6" hidden="1" x14ac:dyDescent="0.25">
      <c r="A3599">
        <v>2020</v>
      </c>
      <c r="B3599" t="s">
        <v>2253</v>
      </c>
      <c r="C3599" t="s">
        <v>2219</v>
      </c>
      <c r="D3599" t="s">
        <v>2239</v>
      </c>
      <c r="E3599">
        <v>5.3060612933137801</v>
      </c>
      <c r="F3599" t="s">
        <v>2200</v>
      </c>
    </row>
    <row r="3600" spans="1:6" hidden="1" x14ac:dyDescent="0.25">
      <c r="A3600">
        <v>2020</v>
      </c>
      <c r="B3600" t="s">
        <v>2253</v>
      </c>
      <c r="C3600" t="s">
        <v>2219</v>
      </c>
      <c r="D3600" t="s">
        <v>2240</v>
      </c>
      <c r="E3600">
        <v>3.14635627182281</v>
      </c>
      <c r="F3600" t="s">
        <v>2200</v>
      </c>
    </row>
    <row r="3601" spans="1:6" hidden="1" x14ac:dyDescent="0.25">
      <c r="A3601">
        <v>2020</v>
      </c>
      <c r="B3601" t="s">
        <v>2253</v>
      </c>
      <c r="C3601" t="s">
        <v>2219</v>
      </c>
      <c r="D3601" t="s">
        <v>2241</v>
      </c>
      <c r="E3601">
        <v>4.9991254250678701</v>
      </c>
      <c r="F3601" t="s">
        <v>2200</v>
      </c>
    </row>
    <row r="3602" spans="1:6" hidden="1" x14ac:dyDescent="0.25">
      <c r="A3602">
        <v>2020</v>
      </c>
      <c r="B3602" t="s">
        <v>2253</v>
      </c>
      <c r="C3602" t="s">
        <v>2219</v>
      </c>
      <c r="D3602" t="s">
        <v>2242</v>
      </c>
      <c r="E3602" s="184">
        <v>9.3881235149403899E-2</v>
      </c>
      <c r="F3602" t="s">
        <v>2200</v>
      </c>
    </row>
    <row r="3603" spans="1:6" hidden="1" x14ac:dyDescent="0.25">
      <c r="A3603">
        <v>2020</v>
      </c>
      <c r="B3603" t="s">
        <v>2253</v>
      </c>
      <c r="C3603" t="s">
        <v>2219</v>
      </c>
      <c r="D3603" t="s">
        <v>2243</v>
      </c>
      <c r="E3603">
        <v>23.459173383920302</v>
      </c>
      <c r="F3603" t="s">
        <v>2200</v>
      </c>
    </row>
    <row r="3604" spans="1:6" hidden="1" x14ac:dyDescent="0.25">
      <c r="A3604">
        <v>2020</v>
      </c>
      <c r="B3604" t="s">
        <v>2253</v>
      </c>
      <c r="C3604" t="s">
        <v>2219</v>
      </c>
      <c r="D3604" t="s">
        <v>2244</v>
      </c>
      <c r="E3604">
        <v>7.5037500000000001</v>
      </c>
      <c r="F3604" t="s">
        <v>2200</v>
      </c>
    </row>
    <row r="3605" spans="1:6" hidden="1" x14ac:dyDescent="0.25">
      <c r="A3605">
        <v>2020</v>
      </c>
      <c r="B3605" t="s">
        <v>2253</v>
      </c>
      <c r="C3605" t="s">
        <v>2219</v>
      </c>
      <c r="D3605" t="s">
        <v>2245</v>
      </c>
      <c r="E3605">
        <v>4.3891602492662898</v>
      </c>
      <c r="F3605" t="s">
        <v>2200</v>
      </c>
    </row>
    <row r="3606" spans="1:6" hidden="1" x14ac:dyDescent="0.25">
      <c r="A3606">
        <v>2020</v>
      </c>
      <c r="B3606" t="s">
        <v>2253</v>
      </c>
      <c r="C3606" t="s">
        <v>2219</v>
      </c>
      <c r="D3606" t="s">
        <v>2246</v>
      </c>
      <c r="E3606">
        <v>3.06038250436489</v>
      </c>
      <c r="F3606" t="s">
        <v>2200</v>
      </c>
    </row>
    <row r="3607" spans="1:6" hidden="1" x14ac:dyDescent="0.25">
      <c r="A3607">
        <v>2020</v>
      </c>
      <c r="B3607" t="s">
        <v>2253</v>
      </c>
      <c r="C3607" t="s">
        <v>2219</v>
      </c>
      <c r="D3607" t="s">
        <v>2247</v>
      </c>
      <c r="E3607">
        <v>2.65279540075848</v>
      </c>
      <c r="F3607" t="s">
        <v>2200</v>
      </c>
    </row>
    <row r="3608" spans="1:6" hidden="1" x14ac:dyDescent="0.25">
      <c r="A3608">
        <v>2020</v>
      </c>
      <c r="B3608" t="s">
        <v>2253</v>
      </c>
      <c r="C3608" t="s">
        <v>2219</v>
      </c>
      <c r="D3608" t="s">
        <v>2248</v>
      </c>
      <c r="E3608">
        <v>9.0932591947063202</v>
      </c>
      <c r="F3608" t="s">
        <v>2200</v>
      </c>
    </row>
    <row r="3609" spans="1:6" hidden="1" x14ac:dyDescent="0.25">
      <c r="A3609">
        <v>2020</v>
      </c>
      <c r="B3609" t="s">
        <v>2253</v>
      </c>
      <c r="C3609" t="s">
        <v>2252</v>
      </c>
      <c r="D3609" t="s">
        <v>2245</v>
      </c>
      <c r="E3609">
        <v>1.7302864051</v>
      </c>
      <c r="F3609" t="s">
        <v>2200</v>
      </c>
    </row>
    <row r="3610" spans="1:6" hidden="1" x14ac:dyDescent="0.25">
      <c r="A3610">
        <v>2020</v>
      </c>
      <c r="B3610" t="s">
        <v>2253</v>
      </c>
      <c r="C3610" t="s">
        <v>2220</v>
      </c>
      <c r="D3610" t="s">
        <v>2236</v>
      </c>
      <c r="E3610">
        <v>2.8667404889918302</v>
      </c>
      <c r="F3610" t="s">
        <v>2200</v>
      </c>
    </row>
    <row r="3611" spans="1:6" hidden="1" x14ac:dyDescent="0.25">
      <c r="A3611">
        <v>2020</v>
      </c>
      <c r="B3611" t="s">
        <v>2253</v>
      </c>
      <c r="C3611" t="s">
        <v>2220</v>
      </c>
      <c r="D3611" t="s">
        <v>2237</v>
      </c>
      <c r="E3611">
        <v>11.8331398190545</v>
      </c>
      <c r="F3611" t="s">
        <v>2200</v>
      </c>
    </row>
    <row r="3612" spans="1:6" hidden="1" x14ac:dyDescent="0.25">
      <c r="A3612">
        <v>2020</v>
      </c>
      <c r="B3612" t="s">
        <v>2253</v>
      </c>
      <c r="C3612" t="s">
        <v>2220</v>
      </c>
      <c r="D3612" t="s">
        <v>2238</v>
      </c>
      <c r="E3612">
        <v>3.6806134151614001</v>
      </c>
      <c r="F3612" t="s">
        <v>2200</v>
      </c>
    </row>
    <row r="3613" spans="1:6" hidden="1" x14ac:dyDescent="0.25">
      <c r="A3613">
        <v>2020</v>
      </c>
      <c r="B3613" t="s">
        <v>2253</v>
      </c>
      <c r="C3613" t="s">
        <v>2220</v>
      </c>
      <c r="D3613" t="s">
        <v>2250</v>
      </c>
      <c r="E3613">
        <v>6.9169100876930303</v>
      </c>
      <c r="F3613" t="s">
        <v>2200</v>
      </c>
    </row>
    <row r="3614" spans="1:6" hidden="1" x14ac:dyDescent="0.25">
      <c r="A3614">
        <v>2020</v>
      </c>
      <c r="B3614" t="s">
        <v>2253</v>
      </c>
      <c r="C3614" t="s">
        <v>2220</v>
      </c>
      <c r="D3614" t="s">
        <v>2251</v>
      </c>
      <c r="E3614">
        <v>0</v>
      </c>
      <c r="F3614" t="s">
        <v>2200</v>
      </c>
    </row>
    <row r="3615" spans="1:6" hidden="1" x14ac:dyDescent="0.25">
      <c r="A3615">
        <v>2020</v>
      </c>
      <c r="B3615" t="s">
        <v>2253</v>
      </c>
      <c r="C3615" t="s">
        <v>2220</v>
      </c>
      <c r="D3615" t="s">
        <v>2239</v>
      </c>
      <c r="E3615">
        <v>3.2632592588044802</v>
      </c>
      <c r="F3615" t="s">
        <v>2200</v>
      </c>
    </row>
    <row r="3616" spans="1:6" hidden="1" x14ac:dyDescent="0.25">
      <c r="A3616">
        <v>2020</v>
      </c>
      <c r="B3616" t="s">
        <v>2253</v>
      </c>
      <c r="C3616" t="s">
        <v>2220</v>
      </c>
      <c r="D3616" t="s">
        <v>2240</v>
      </c>
      <c r="E3616">
        <v>3.0302355571893198</v>
      </c>
      <c r="F3616" t="s">
        <v>2200</v>
      </c>
    </row>
    <row r="3617" spans="1:6" hidden="1" x14ac:dyDescent="0.25">
      <c r="A3617">
        <v>2020</v>
      </c>
      <c r="B3617" t="s">
        <v>2253</v>
      </c>
      <c r="C3617" t="s">
        <v>2220</v>
      </c>
      <c r="D3617" t="s">
        <v>2241</v>
      </c>
      <c r="E3617">
        <v>3.58717424507519</v>
      </c>
      <c r="F3617" t="s">
        <v>2200</v>
      </c>
    </row>
    <row r="3618" spans="1:6" hidden="1" x14ac:dyDescent="0.25">
      <c r="A3618">
        <v>2020</v>
      </c>
      <c r="B3618" t="s">
        <v>2253</v>
      </c>
      <c r="C3618" t="s">
        <v>2220</v>
      </c>
      <c r="D3618" t="s">
        <v>2242</v>
      </c>
      <c r="E3618" s="184">
        <v>5.2822189012022402E-2</v>
      </c>
      <c r="F3618" t="s">
        <v>2200</v>
      </c>
    </row>
    <row r="3619" spans="1:6" hidden="1" x14ac:dyDescent="0.25">
      <c r="A3619">
        <v>2020</v>
      </c>
      <c r="B3619" t="s">
        <v>2253</v>
      </c>
      <c r="C3619" t="s">
        <v>2220</v>
      </c>
      <c r="D3619" t="s">
        <v>2243</v>
      </c>
      <c r="E3619">
        <v>21.627699414785798</v>
      </c>
      <c r="F3619" t="s">
        <v>2200</v>
      </c>
    </row>
    <row r="3620" spans="1:6" hidden="1" x14ac:dyDescent="0.25">
      <c r="A3620">
        <v>2020</v>
      </c>
      <c r="B3620" t="s">
        <v>2253</v>
      </c>
      <c r="C3620" t="s">
        <v>2220</v>
      </c>
      <c r="D3620" t="s">
        <v>2244</v>
      </c>
      <c r="E3620">
        <v>7.5037500000000001</v>
      </c>
      <c r="F3620" t="s">
        <v>2200</v>
      </c>
    </row>
    <row r="3621" spans="1:6" hidden="1" x14ac:dyDescent="0.25">
      <c r="A3621">
        <v>2020</v>
      </c>
      <c r="B3621" t="s">
        <v>2253</v>
      </c>
      <c r="C3621" t="s">
        <v>2220</v>
      </c>
      <c r="D3621" t="s">
        <v>2245</v>
      </c>
      <c r="E3621">
        <v>4.2554276310548396</v>
      </c>
      <c r="F3621" t="s">
        <v>2200</v>
      </c>
    </row>
    <row r="3622" spans="1:6" hidden="1" x14ac:dyDescent="0.25">
      <c r="A3622">
        <v>2020</v>
      </c>
      <c r="B3622" t="s">
        <v>2253</v>
      </c>
      <c r="C3622" t="s">
        <v>2220</v>
      </c>
      <c r="D3622" t="s">
        <v>2246</v>
      </c>
      <c r="E3622">
        <v>1.8869774584722401</v>
      </c>
      <c r="F3622" t="s">
        <v>2200</v>
      </c>
    </row>
    <row r="3623" spans="1:6" hidden="1" x14ac:dyDescent="0.25">
      <c r="A3623">
        <v>2020</v>
      </c>
      <c r="B3623" t="s">
        <v>2253</v>
      </c>
      <c r="C3623" t="s">
        <v>2220</v>
      </c>
      <c r="D3623" t="s">
        <v>2247</v>
      </c>
      <c r="E3623">
        <v>1.7687130080712801</v>
      </c>
      <c r="F3623" t="s">
        <v>2200</v>
      </c>
    </row>
    <row r="3624" spans="1:6" hidden="1" x14ac:dyDescent="0.25">
      <c r="A3624">
        <v>2020</v>
      </c>
      <c r="B3624" t="s">
        <v>2253</v>
      </c>
      <c r="C3624" t="s">
        <v>2220</v>
      </c>
      <c r="D3624" t="s">
        <v>2248</v>
      </c>
      <c r="E3624">
        <v>4.1890242060018803</v>
      </c>
      <c r="F3624" t="s">
        <v>2200</v>
      </c>
    </row>
    <row r="3625" spans="1:6" hidden="1" x14ac:dyDescent="0.25">
      <c r="A3625">
        <v>2020</v>
      </c>
      <c r="B3625" t="s">
        <v>2253</v>
      </c>
      <c r="C3625" t="s">
        <v>2221</v>
      </c>
      <c r="D3625" t="s">
        <v>2236</v>
      </c>
      <c r="E3625">
        <v>4.6920113228363096</v>
      </c>
      <c r="F3625" t="s">
        <v>2200</v>
      </c>
    </row>
    <row r="3626" spans="1:6" hidden="1" x14ac:dyDescent="0.25">
      <c r="A3626">
        <v>2020</v>
      </c>
      <c r="B3626" t="s">
        <v>2253</v>
      </c>
      <c r="C3626" t="s">
        <v>2221</v>
      </c>
      <c r="D3626" t="s">
        <v>2237</v>
      </c>
      <c r="E3626">
        <v>12.8048790045562</v>
      </c>
      <c r="F3626" t="s">
        <v>2200</v>
      </c>
    </row>
    <row r="3627" spans="1:6" hidden="1" x14ac:dyDescent="0.25">
      <c r="A3627">
        <v>2020</v>
      </c>
      <c r="B3627" t="s">
        <v>2253</v>
      </c>
      <c r="C3627" t="s">
        <v>2221</v>
      </c>
      <c r="D3627" t="s">
        <v>2238</v>
      </c>
      <c r="E3627">
        <v>3.7934518175926799</v>
      </c>
      <c r="F3627" t="s">
        <v>2200</v>
      </c>
    </row>
    <row r="3628" spans="1:6" hidden="1" x14ac:dyDescent="0.25">
      <c r="A3628">
        <v>2020</v>
      </c>
      <c r="B3628" t="s">
        <v>2253</v>
      </c>
      <c r="C3628" t="s">
        <v>2221</v>
      </c>
      <c r="D3628" t="s">
        <v>2250</v>
      </c>
      <c r="E3628">
        <v>10.926785728192799</v>
      </c>
      <c r="F3628" t="s">
        <v>2200</v>
      </c>
    </row>
    <row r="3629" spans="1:6" hidden="1" x14ac:dyDescent="0.25">
      <c r="A3629">
        <v>2020</v>
      </c>
      <c r="B3629" t="s">
        <v>2253</v>
      </c>
      <c r="C3629" t="s">
        <v>2221</v>
      </c>
      <c r="D3629" t="s">
        <v>2251</v>
      </c>
      <c r="E3629">
        <v>0</v>
      </c>
      <c r="F3629" t="s">
        <v>2200</v>
      </c>
    </row>
    <row r="3630" spans="1:6" hidden="1" x14ac:dyDescent="0.25">
      <c r="A3630">
        <v>2020</v>
      </c>
      <c r="B3630" t="s">
        <v>2253</v>
      </c>
      <c r="C3630" t="s">
        <v>2221</v>
      </c>
      <c r="D3630" t="s">
        <v>2239</v>
      </c>
      <c r="E3630">
        <v>5.8196353776983099</v>
      </c>
      <c r="F3630" t="s">
        <v>2200</v>
      </c>
    </row>
    <row r="3631" spans="1:6" hidden="1" x14ac:dyDescent="0.25">
      <c r="A3631">
        <v>2020</v>
      </c>
      <c r="B3631" t="s">
        <v>2253</v>
      </c>
      <c r="C3631" t="s">
        <v>2221</v>
      </c>
      <c r="D3631" t="s">
        <v>2240</v>
      </c>
      <c r="E3631">
        <v>3.3023812916483299</v>
      </c>
      <c r="F3631" t="s">
        <v>2200</v>
      </c>
    </row>
    <row r="3632" spans="1:6" hidden="1" x14ac:dyDescent="0.25">
      <c r="A3632">
        <v>2020</v>
      </c>
      <c r="B3632" t="s">
        <v>2253</v>
      </c>
      <c r="C3632" t="s">
        <v>2221</v>
      </c>
      <c r="D3632" t="s">
        <v>2241</v>
      </c>
      <c r="E3632">
        <v>6.0319113581885002</v>
      </c>
      <c r="F3632" t="s">
        <v>2200</v>
      </c>
    </row>
    <row r="3633" spans="1:6" hidden="1" x14ac:dyDescent="0.25">
      <c r="A3633">
        <v>2020</v>
      </c>
      <c r="B3633" t="s">
        <v>2253</v>
      </c>
      <c r="C3633" t="s">
        <v>2221</v>
      </c>
      <c r="D3633" t="s">
        <v>2242</v>
      </c>
      <c r="E3633" s="184">
        <v>7.2174783085973899E-4</v>
      </c>
      <c r="F3633" t="s">
        <v>2200</v>
      </c>
    </row>
    <row r="3634" spans="1:6" hidden="1" x14ac:dyDescent="0.25">
      <c r="A3634">
        <v>2020</v>
      </c>
      <c r="B3634" t="s">
        <v>2253</v>
      </c>
      <c r="C3634" t="s">
        <v>2221</v>
      </c>
      <c r="D3634" t="s">
        <v>2243</v>
      </c>
      <c r="E3634">
        <v>0</v>
      </c>
      <c r="F3634" t="s">
        <v>2200</v>
      </c>
    </row>
    <row r="3635" spans="1:6" hidden="1" x14ac:dyDescent="0.25">
      <c r="A3635">
        <v>2020</v>
      </c>
      <c r="B3635" t="s">
        <v>2253</v>
      </c>
      <c r="C3635" t="s">
        <v>2221</v>
      </c>
      <c r="D3635" t="s">
        <v>2244</v>
      </c>
      <c r="E3635">
        <v>7.5037500000000001</v>
      </c>
      <c r="F3635" t="s">
        <v>2200</v>
      </c>
    </row>
    <row r="3636" spans="1:6" hidden="1" x14ac:dyDescent="0.25">
      <c r="A3636">
        <v>2020</v>
      </c>
      <c r="B3636" t="s">
        <v>2253</v>
      </c>
      <c r="C3636" t="s">
        <v>2221</v>
      </c>
      <c r="D3636" t="s">
        <v>2245</v>
      </c>
      <c r="E3636">
        <v>4.68118210250383</v>
      </c>
      <c r="F3636" t="s">
        <v>2200</v>
      </c>
    </row>
    <row r="3637" spans="1:6" hidden="1" x14ac:dyDescent="0.25">
      <c r="A3637">
        <v>2020</v>
      </c>
      <c r="B3637" t="s">
        <v>2253</v>
      </c>
      <c r="C3637" t="s">
        <v>2221</v>
      </c>
      <c r="D3637" t="s">
        <v>2246</v>
      </c>
      <c r="E3637">
        <v>2.6676153019773601</v>
      </c>
      <c r="F3637" t="s">
        <v>2200</v>
      </c>
    </row>
    <row r="3638" spans="1:6" hidden="1" x14ac:dyDescent="0.25">
      <c r="A3638">
        <v>2020</v>
      </c>
      <c r="B3638" t="s">
        <v>2253</v>
      </c>
      <c r="C3638" t="s">
        <v>2221</v>
      </c>
      <c r="D3638" t="s">
        <v>2247</v>
      </c>
      <c r="E3638">
        <v>2.3451171273828599</v>
      </c>
      <c r="F3638" t="s">
        <v>2200</v>
      </c>
    </row>
    <row r="3639" spans="1:6" hidden="1" x14ac:dyDescent="0.25">
      <c r="A3639">
        <v>2020</v>
      </c>
      <c r="B3639" t="s">
        <v>2253</v>
      </c>
      <c r="C3639" t="s">
        <v>2221</v>
      </c>
      <c r="D3639" t="s">
        <v>2248</v>
      </c>
      <c r="E3639">
        <v>9.7776792812553701</v>
      </c>
      <c r="F3639" t="s">
        <v>2200</v>
      </c>
    </row>
    <row r="3640" spans="1:6" hidden="1" x14ac:dyDescent="0.25">
      <c r="A3640">
        <v>2020</v>
      </c>
      <c r="B3640" t="s">
        <v>2253</v>
      </c>
      <c r="C3640" t="s">
        <v>2222</v>
      </c>
      <c r="D3640" t="s">
        <v>2236</v>
      </c>
      <c r="E3640">
        <v>2.90437764363269</v>
      </c>
      <c r="F3640" t="s">
        <v>2200</v>
      </c>
    </row>
    <row r="3641" spans="1:6" hidden="1" x14ac:dyDescent="0.25">
      <c r="A3641">
        <v>2020</v>
      </c>
      <c r="B3641" t="s">
        <v>2253</v>
      </c>
      <c r="C3641" t="s">
        <v>2222</v>
      </c>
      <c r="D3641" t="s">
        <v>2237</v>
      </c>
      <c r="E3641">
        <v>12.311652125499601</v>
      </c>
      <c r="F3641" t="s">
        <v>2200</v>
      </c>
    </row>
    <row r="3642" spans="1:6" hidden="1" x14ac:dyDescent="0.25">
      <c r="A3642">
        <v>2020</v>
      </c>
      <c r="B3642" t="s">
        <v>2253</v>
      </c>
      <c r="C3642" t="s">
        <v>2222</v>
      </c>
      <c r="D3642" t="s">
        <v>2238</v>
      </c>
      <c r="E3642">
        <v>3.69214409029864</v>
      </c>
      <c r="F3642" t="s">
        <v>2200</v>
      </c>
    </row>
    <row r="3643" spans="1:6" hidden="1" x14ac:dyDescent="0.25">
      <c r="A3643">
        <v>2020</v>
      </c>
      <c r="B3643" t="s">
        <v>2253</v>
      </c>
      <c r="C3643" t="s">
        <v>2222</v>
      </c>
      <c r="D3643" t="s">
        <v>2250</v>
      </c>
      <c r="E3643">
        <v>7.1025369123224698</v>
      </c>
      <c r="F3643" t="s">
        <v>2200</v>
      </c>
    </row>
    <row r="3644" spans="1:6" hidden="1" x14ac:dyDescent="0.25">
      <c r="A3644">
        <v>2020</v>
      </c>
      <c r="B3644" t="s">
        <v>2253</v>
      </c>
      <c r="C3644" t="s">
        <v>2222</v>
      </c>
      <c r="D3644" t="s">
        <v>2251</v>
      </c>
      <c r="E3644">
        <v>0</v>
      </c>
      <c r="F3644" t="s">
        <v>2200</v>
      </c>
    </row>
    <row r="3645" spans="1:6" hidden="1" x14ac:dyDescent="0.25">
      <c r="A3645">
        <v>2020</v>
      </c>
      <c r="B3645" t="s">
        <v>2253</v>
      </c>
      <c r="C3645" t="s">
        <v>2222</v>
      </c>
      <c r="D3645" t="s">
        <v>2239</v>
      </c>
      <c r="E3645">
        <v>3.0470194461803999</v>
      </c>
      <c r="F3645" t="s">
        <v>2200</v>
      </c>
    </row>
    <row r="3646" spans="1:6" hidden="1" x14ac:dyDescent="0.25">
      <c r="A3646">
        <v>2020</v>
      </c>
      <c r="B3646" t="s">
        <v>2253</v>
      </c>
      <c r="C3646" t="s">
        <v>2222</v>
      </c>
      <c r="D3646" t="s">
        <v>2240</v>
      </c>
      <c r="E3646">
        <v>2.8849176184557699</v>
      </c>
      <c r="F3646" t="s">
        <v>2200</v>
      </c>
    </row>
    <row r="3647" spans="1:6" hidden="1" x14ac:dyDescent="0.25">
      <c r="A3647">
        <v>2020</v>
      </c>
      <c r="B3647" t="s">
        <v>2253</v>
      </c>
      <c r="C3647" t="s">
        <v>2222</v>
      </c>
      <c r="D3647" t="s">
        <v>2241</v>
      </c>
      <c r="E3647">
        <v>3.5603880643761898</v>
      </c>
      <c r="F3647" t="s">
        <v>2200</v>
      </c>
    </row>
    <row r="3648" spans="1:6" hidden="1" x14ac:dyDescent="0.25">
      <c r="A3648">
        <v>2020</v>
      </c>
      <c r="B3648" t="s">
        <v>2253</v>
      </c>
      <c r="C3648" t="s">
        <v>2222</v>
      </c>
      <c r="D3648" t="s">
        <v>2242</v>
      </c>
      <c r="E3648" s="184">
        <v>2.13292264649725E-4</v>
      </c>
      <c r="F3648" t="s">
        <v>2200</v>
      </c>
    </row>
    <row r="3649" spans="1:6" hidden="1" x14ac:dyDescent="0.25">
      <c r="A3649">
        <v>2020</v>
      </c>
      <c r="B3649" t="s">
        <v>2253</v>
      </c>
      <c r="C3649" t="s">
        <v>2222</v>
      </c>
      <c r="D3649" t="s">
        <v>2243</v>
      </c>
      <c r="E3649">
        <v>0</v>
      </c>
      <c r="F3649" t="s">
        <v>2200</v>
      </c>
    </row>
    <row r="3650" spans="1:6" hidden="1" x14ac:dyDescent="0.25">
      <c r="A3650">
        <v>2020</v>
      </c>
      <c r="B3650" t="s">
        <v>2253</v>
      </c>
      <c r="C3650" t="s">
        <v>2222</v>
      </c>
      <c r="D3650" t="s">
        <v>2244</v>
      </c>
      <c r="E3650">
        <v>7.5037500000000001</v>
      </c>
      <c r="F3650" t="s">
        <v>2200</v>
      </c>
    </row>
    <row r="3651" spans="1:6" hidden="1" x14ac:dyDescent="0.25">
      <c r="A3651">
        <v>2020</v>
      </c>
      <c r="B3651" t="s">
        <v>2253</v>
      </c>
      <c r="C3651" t="s">
        <v>2222</v>
      </c>
      <c r="D3651" t="s">
        <v>2245</v>
      </c>
      <c r="E3651">
        <v>3.9997996126679198</v>
      </c>
      <c r="F3651" t="s">
        <v>2200</v>
      </c>
    </row>
    <row r="3652" spans="1:6" hidden="1" x14ac:dyDescent="0.25">
      <c r="A3652">
        <v>2020</v>
      </c>
      <c r="B3652" t="s">
        <v>2253</v>
      </c>
      <c r="C3652" t="s">
        <v>2222</v>
      </c>
      <c r="D3652" t="s">
        <v>2246</v>
      </c>
      <c r="E3652">
        <v>1.68880829030788</v>
      </c>
      <c r="F3652" t="s">
        <v>2200</v>
      </c>
    </row>
    <row r="3653" spans="1:6" hidden="1" x14ac:dyDescent="0.25">
      <c r="A3653">
        <v>2020</v>
      </c>
      <c r="B3653" t="s">
        <v>2253</v>
      </c>
      <c r="C3653" t="s">
        <v>2222</v>
      </c>
      <c r="D3653" t="s">
        <v>2247</v>
      </c>
      <c r="E3653">
        <v>1.72880935279267</v>
      </c>
      <c r="F3653" t="s">
        <v>2200</v>
      </c>
    </row>
    <row r="3654" spans="1:6" hidden="1" x14ac:dyDescent="0.25">
      <c r="A3654">
        <v>2020</v>
      </c>
      <c r="B3654" t="s">
        <v>2253</v>
      </c>
      <c r="C3654" t="s">
        <v>2222</v>
      </c>
      <c r="D3654" t="s">
        <v>2248</v>
      </c>
      <c r="E3654">
        <v>3.9472540135882999</v>
      </c>
      <c r="F3654" t="s">
        <v>2200</v>
      </c>
    </row>
    <row r="3655" spans="1:6" hidden="1" x14ac:dyDescent="0.25">
      <c r="A3655">
        <v>2020</v>
      </c>
      <c r="B3655" t="s">
        <v>2253</v>
      </c>
      <c r="C3655" t="s">
        <v>2223</v>
      </c>
      <c r="D3655" t="s">
        <v>2236</v>
      </c>
      <c r="E3655">
        <v>4.0409034838981501</v>
      </c>
      <c r="F3655" t="s">
        <v>2200</v>
      </c>
    </row>
    <row r="3656" spans="1:6" hidden="1" x14ac:dyDescent="0.25">
      <c r="A3656">
        <v>2020</v>
      </c>
      <c r="B3656" t="s">
        <v>2253</v>
      </c>
      <c r="C3656" t="s">
        <v>2223</v>
      </c>
      <c r="D3656" t="s">
        <v>2238</v>
      </c>
      <c r="E3656">
        <v>0</v>
      </c>
      <c r="F3656" t="s">
        <v>2200</v>
      </c>
    </row>
    <row r="3657" spans="1:6" hidden="1" x14ac:dyDescent="0.25">
      <c r="A3657">
        <v>2020</v>
      </c>
      <c r="B3657" t="s">
        <v>2253</v>
      </c>
      <c r="C3657" t="s">
        <v>2223</v>
      </c>
      <c r="D3657" t="s">
        <v>2250</v>
      </c>
      <c r="E3657">
        <v>7.4112730685322497</v>
      </c>
      <c r="F3657" t="s">
        <v>2200</v>
      </c>
    </row>
    <row r="3658" spans="1:6" hidden="1" x14ac:dyDescent="0.25">
      <c r="A3658">
        <v>2020</v>
      </c>
      <c r="B3658" t="s">
        <v>2253</v>
      </c>
      <c r="C3658" t="s">
        <v>2223</v>
      </c>
      <c r="D3658" t="s">
        <v>2251</v>
      </c>
      <c r="E3658">
        <v>9.0822648493001203</v>
      </c>
      <c r="F3658" t="s">
        <v>2200</v>
      </c>
    </row>
    <row r="3659" spans="1:6" hidden="1" x14ac:dyDescent="0.25">
      <c r="A3659">
        <v>2020</v>
      </c>
      <c r="B3659" t="s">
        <v>2253</v>
      </c>
      <c r="C3659" t="s">
        <v>2223</v>
      </c>
      <c r="D3659" t="s">
        <v>2239</v>
      </c>
      <c r="E3659">
        <v>1.73028640505858</v>
      </c>
      <c r="F3659" t="s">
        <v>2200</v>
      </c>
    </row>
    <row r="3660" spans="1:6" hidden="1" x14ac:dyDescent="0.25">
      <c r="A3660">
        <v>2020</v>
      </c>
      <c r="B3660" t="s">
        <v>2253</v>
      </c>
      <c r="C3660" t="s">
        <v>2223</v>
      </c>
      <c r="D3660" t="s">
        <v>2240</v>
      </c>
      <c r="E3660">
        <v>2.5920570130934601</v>
      </c>
      <c r="F3660" t="s">
        <v>2200</v>
      </c>
    </row>
    <row r="3661" spans="1:6" hidden="1" x14ac:dyDescent="0.25">
      <c r="A3661">
        <v>2020</v>
      </c>
      <c r="B3661" t="s">
        <v>2253</v>
      </c>
      <c r="C3661" t="s">
        <v>2223</v>
      </c>
      <c r="D3661" t="s">
        <v>2241</v>
      </c>
      <c r="E3661">
        <v>3.8823944017846599</v>
      </c>
      <c r="F3661" t="s">
        <v>2200</v>
      </c>
    </row>
    <row r="3662" spans="1:6" hidden="1" x14ac:dyDescent="0.25">
      <c r="A3662">
        <v>2020</v>
      </c>
      <c r="B3662" t="s">
        <v>2253</v>
      </c>
      <c r="C3662" t="s">
        <v>2223</v>
      </c>
      <c r="D3662" t="s">
        <v>2242</v>
      </c>
      <c r="E3662">
        <v>0.151238492415432</v>
      </c>
      <c r="F3662" t="s">
        <v>2200</v>
      </c>
    </row>
    <row r="3663" spans="1:6" hidden="1" x14ac:dyDescent="0.25">
      <c r="A3663">
        <v>2020</v>
      </c>
      <c r="B3663" t="s">
        <v>2253</v>
      </c>
      <c r="C3663" t="s">
        <v>2223</v>
      </c>
      <c r="D3663" t="s">
        <v>2243</v>
      </c>
      <c r="E3663">
        <v>0</v>
      </c>
      <c r="F3663" t="s">
        <v>2200</v>
      </c>
    </row>
    <row r="3664" spans="1:6" hidden="1" x14ac:dyDescent="0.25">
      <c r="A3664">
        <v>2020</v>
      </c>
      <c r="B3664" t="s">
        <v>2253</v>
      </c>
      <c r="C3664" t="s">
        <v>2223</v>
      </c>
      <c r="D3664" t="s">
        <v>2244</v>
      </c>
      <c r="E3664">
        <v>7.5037500000000001</v>
      </c>
      <c r="F3664" t="s">
        <v>2200</v>
      </c>
    </row>
    <row r="3665" spans="1:6" hidden="1" x14ac:dyDescent="0.25">
      <c r="A3665">
        <v>2020</v>
      </c>
      <c r="B3665" t="s">
        <v>2253</v>
      </c>
      <c r="C3665" t="s">
        <v>2223</v>
      </c>
      <c r="D3665" t="s">
        <v>2245</v>
      </c>
      <c r="E3665">
        <v>1.73028640505858</v>
      </c>
      <c r="F3665" t="s">
        <v>2200</v>
      </c>
    </row>
    <row r="3666" spans="1:6" hidden="1" x14ac:dyDescent="0.25">
      <c r="A3666">
        <v>2020</v>
      </c>
      <c r="B3666" t="s">
        <v>2253</v>
      </c>
      <c r="C3666" t="s">
        <v>2223</v>
      </c>
      <c r="D3666" t="s">
        <v>2246</v>
      </c>
      <c r="E3666">
        <v>1.81392980052436</v>
      </c>
      <c r="F3666" t="s">
        <v>2200</v>
      </c>
    </row>
    <row r="3667" spans="1:6" hidden="1" x14ac:dyDescent="0.25">
      <c r="A3667">
        <v>2020</v>
      </c>
      <c r="B3667" t="s">
        <v>2253</v>
      </c>
      <c r="C3667" t="s">
        <v>2223</v>
      </c>
      <c r="D3667" t="s">
        <v>2247</v>
      </c>
      <c r="E3667">
        <v>1.63052526527997</v>
      </c>
      <c r="F3667" t="s">
        <v>2200</v>
      </c>
    </row>
    <row r="3668" spans="1:6" hidden="1" x14ac:dyDescent="0.25">
      <c r="A3668">
        <v>2020</v>
      </c>
      <c r="B3668" t="s">
        <v>2253</v>
      </c>
      <c r="C3668" t="s">
        <v>2223</v>
      </c>
      <c r="D3668" t="s">
        <v>2248</v>
      </c>
      <c r="E3668">
        <v>3.33922261484099</v>
      </c>
      <c r="F3668" t="s">
        <v>2200</v>
      </c>
    </row>
    <row r="3669" spans="1:6" hidden="1" x14ac:dyDescent="0.25">
      <c r="A3669">
        <v>2020</v>
      </c>
      <c r="B3669" t="s">
        <v>2253</v>
      </c>
      <c r="C3669" t="s">
        <v>2224</v>
      </c>
      <c r="D3669" t="s">
        <v>2236</v>
      </c>
      <c r="E3669">
        <v>3.4732026811272698</v>
      </c>
      <c r="F3669" t="s">
        <v>2200</v>
      </c>
    </row>
    <row r="3670" spans="1:6" hidden="1" x14ac:dyDescent="0.25">
      <c r="A3670">
        <v>2020</v>
      </c>
      <c r="B3670" t="s">
        <v>2253</v>
      </c>
      <c r="C3670" t="s">
        <v>2224</v>
      </c>
      <c r="D3670" t="s">
        <v>2237</v>
      </c>
      <c r="E3670">
        <v>14.1768390885799</v>
      </c>
      <c r="F3670" t="s">
        <v>2200</v>
      </c>
    </row>
    <row r="3671" spans="1:6" hidden="1" x14ac:dyDescent="0.25">
      <c r="A3671">
        <v>2020</v>
      </c>
      <c r="B3671" t="s">
        <v>2253</v>
      </c>
      <c r="C3671" t="s">
        <v>2224</v>
      </c>
      <c r="D3671" t="s">
        <v>2238</v>
      </c>
      <c r="E3671">
        <v>4.3617963370871404</v>
      </c>
      <c r="F3671" t="s">
        <v>2200</v>
      </c>
    </row>
    <row r="3672" spans="1:6" hidden="1" x14ac:dyDescent="0.25">
      <c r="A3672">
        <v>2020</v>
      </c>
      <c r="B3672" t="s">
        <v>2253</v>
      </c>
      <c r="C3672" t="s">
        <v>2224</v>
      </c>
      <c r="D3672" t="s">
        <v>2250</v>
      </c>
      <c r="E3672">
        <v>7.4112730685322497</v>
      </c>
      <c r="F3672" t="s">
        <v>2200</v>
      </c>
    </row>
    <row r="3673" spans="1:6" hidden="1" x14ac:dyDescent="0.25">
      <c r="A3673">
        <v>2020</v>
      </c>
      <c r="B3673" t="s">
        <v>2253</v>
      </c>
      <c r="C3673" t="s">
        <v>2224</v>
      </c>
      <c r="D3673" t="s">
        <v>2251</v>
      </c>
      <c r="E3673">
        <v>9.0822648493001203</v>
      </c>
      <c r="F3673" t="s">
        <v>2200</v>
      </c>
    </row>
    <row r="3674" spans="1:6" hidden="1" x14ac:dyDescent="0.25">
      <c r="A3674">
        <v>2020</v>
      </c>
      <c r="B3674" t="s">
        <v>2253</v>
      </c>
      <c r="C3674" t="s">
        <v>2224</v>
      </c>
      <c r="D3674" t="s">
        <v>2239</v>
      </c>
      <c r="E3674">
        <v>2.0734844321164898</v>
      </c>
      <c r="F3674" t="s">
        <v>2200</v>
      </c>
    </row>
    <row r="3675" spans="1:6" hidden="1" x14ac:dyDescent="0.25">
      <c r="A3675">
        <v>2020</v>
      </c>
      <c r="B3675" t="s">
        <v>2253</v>
      </c>
      <c r="C3675" t="s">
        <v>2224</v>
      </c>
      <c r="D3675" t="s">
        <v>2240</v>
      </c>
      <c r="E3675">
        <v>2.5920570130934601</v>
      </c>
      <c r="F3675" t="s">
        <v>2200</v>
      </c>
    </row>
    <row r="3676" spans="1:6" hidden="1" x14ac:dyDescent="0.25">
      <c r="A3676">
        <v>2020</v>
      </c>
      <c r="B3676" t="s">
        <v>2253</v>
      </c>
      <c r="C3676" t="s">
        <v>2224</v>
      </c>
      <c r="D3676" t="s">
        <v>2241</v>
      </c>
      <c r="E3676">
        <v>3.8000748251004999</v>
      </c>
      <c r="F3676" t="s">
        <v>2200</v>
      </c>
    </row>
    <row r="3677" spans="1:6" hidden="1" x14ac:dyDescent="0.25">
      <c r="A3677">
        <v>2020</v>
      </c>
      <c r="B3677" t="s">
        <v>2253</v>
      </c>
      <c r="C3677" t="s">
        <v>2224</v>
      </c>
      <c r="D3677" t="s">
        <v>2242</v>
      </c>
      <c r="E3677" s="184">
        <v>8.8771773931224596E-2</v>
      </c>
      <c r="F3677" t="s">
        <v>2200</v>
      </c>
    </row>
    <row r="3678" spans="1:6" hidden="1" x14ac:dyDescent="0.25">
      <c r="A3678">
        <v>2020</v>
      </c>
      <c r="B3678" t="s">
        <v>2253</v>
      </c>
      <c r="C3678" t="s">
        <v>2224</v>
      </c>
      <c r="D3678" t="s">
        <v>2243</v>
      </c>
      <c r="E3678">
        <v>0</v>
      </c>
      <c r="F3678" t="s">
        <v>2200</v>
      </c>
    </row>
    <row r="3679" spans="1:6" hidden="1" x14ac:dyDescent="0.25">
      <c r="A3679">
        <v>2020</v>
      </c>
      <c r="B3679" t="s">
        <v>2253</v>
      </c>
      <c r="C3679" t="s">
        <v>2224</v>
      </c>
      <c r="D3679" t="s">
        <v>2244</v>
      </c>
      <c r="E3679">
        <v>7.5037500000000001</v>
      </c>
      <c r="F3679" t="s">
        <v>2200</v>
      </c>
    </row>
    <row r="3680" spans="1:6" hidden="1" x14ac:dyDescent="0.25">
      <c r="A3680">
        <v>2020</v>
      </c>
      <c r="B3680" t="s">
        <v>2253</v>
      </c>
      <c r="C3680" t="s">
        <v>2224</v>
      </c>
      <c r="D3680" t="s">
        <v>2245</v>
      </c>
      <c r="E3680">
        <v>1.73028640505858</v>
      </c>
      <c r="F3680" t="s">
        <v>2200</v>
      </c>
    </row>
    <row r="3681" spans="1:6" hidden="1" x14ac:dyDescent="0.25">
      <c r="A3681">
        <v>2020</v>
      </c>
      <c r="B3681" t="s">
        <v>2253</v>
      </c>
      <c r="C3681" t="s">
        <v>2224</v>
      </c>
      <c r="D3681" t="s">
        <v>2246</v>
      </c>
      <c r="E3681">
        <v>1.81392980052436</v>
      </c>
      <c r="F3681" t="s">
        <v>2200</v>
      </c>
    </row>
    <row r="3682" spans="1:6" hidden="1" x14ac:dyDescent="0.25">
      <c r="A3682">
        <v>2020</v>
      </c>
      <c r="B3682" t="s">
        <v>2253</v>
      </c>
      <c r="C3682" t="s">
        <v>2224</v>
      </c>
      <c r="D3682" t="s">
        <v>2247</v>
      </c>
      <c r="E3682">
        <v>1.63052526527997</v>
      </c>
      <c r="F3682" t="s">
        <v>2200</v>
      </c>
    </row>
    <row r="3683" spans="1:6" hidden="1" x14ac:dyDescent="0.25">
      <c r="A3683">
        <v>2020</v>
      </c>
      <c r="B3683" t="s">
        <v>2253</v>
      </c>
      <c r="C3683" t="s">
        <v>2224</v>
      </c>
      <c r="D3683" t="s">
        <v>2248</v>
      </c>
      <c r="E3683">
        <v>3.33922261484099</v>
      </c>
      <c r="F3683" t="s">
        <v>2200</v>
      </c>
    </row>
    <row r="3684" spans="1:6" hidden="1" x14ac:dyDescent="0.25">
      <c r="A3684">
        <v>2020</v>
      </c>
      <c r="B3684" t="s">
        <v>2253</v>
      </c>
      <c r="C3684" t="s">
        <v>2225</v>
      </c>
      <c r="D3684" t="s">
        <v>2236</v>
      </c>
      <c r="E3684">
        <v>4.1202483200051097</v>
      </c>
      <c r="F3684" t="s">
        <v>2200</v>
      </c>
    </row>
    <row r="3685" spans="1:6" hidden="1" x14ac:dyDescent="0.25">
      <c r="A3685">
        <v>2020</v>
      </c>
      <c r="B3685" t="s">
        <v>2253</v>
      </c>
      <c r="C3685" t="s">
        <v>2225</v>
      </c>
      <c r="D3685" t="s">
        <v>2237</v>
      </c>
      <c r="E3685">
        <v>15.773568992995999</v>
      </c>
      <c r="F3685" t="s">
        <v>2200</v>
      </c>
    </row>
    <row r="3686" spans="1:6" hidden="1" x14ac:dyDescent="0.25">
      <c r="A3686">
        <v>2020</v>
      </c>
      <c r="B3686" t="s">
        <v>2253</v>
      </c>
      <c r="C3686" t="s">
        <v>2225</v>
      </c>
      <c r="D3686" t="s">
        <v>2238</v>
      </c>
      <c r="E3686">
        <v>6.8885539202001196</v>
      </c>
      <c r="F3686" t="s">
        <v>2200</v>
      </c>
    </row>
    <row r="3687" spans="1:6" hidden="1" x14ac:dyDescent="0.25">
      <c r="A3687">
        <v>2020</v>
      </c>
      <c r="B3687" t="s">
        <v>2253</v>
      </c>
      <c r="C3687" t="s">
        <v>2225</v>
      </c>
      <c r="D3687" t="s">
        <v>2250</v>
      </c>
      <c r="E3687">
        <v>0</v>
      </c>
      <c r="F3687" t="s">
        <v>2200</v>
      </c>
    </row>
    <row r="3688" spans="1:6" hidden="1" x14ac:dyDescent="0.25">
      <c r="A3688">
        <v>2020</v>
      </c>
      <c r="B3688" t="s">
        <v>2253</v>
      </c>
      <c r="C3688" t="s">
        <v>2225</v>
      </c>
      <c r="D3688" t="s">
        <v>2251</v>
      </c>
      <c r="E3688">
        <v>0</v>
      </c>
      <c r="F3688" t="s">
        <v>2200</v>
      </c>
    </row>
    <row r="3689" spans="1:6" hidden="1" x14ac:dyDescent="0.25">
      <c r="A3689">
        <v>2020</v>
      </c>
      <c r="B3689" t="s">
        <v>2253</v>
      </c>
      <c r="C3689" t="s">
        <v>2225</v>
      </c>
      <c r="D3689" t="s">
        <v>2239</v>
      </c>
      <c r="E3689">
        <v>4.9229681978798601</v>
      </c>
      <c r="F3689" t="s">
        <v>2200</v>
      </c>
    </row>
    <row r="3690" spans="1:6" hidden="1" x14ac:dyDescent="0.25">
      <c r="A3690">
        <v>2020</v>
      </c>
      <c r="B3690" t="s">
        <v>2253</v>
      </c>
      <c r="C3690" t="s">
        <v>2225</v>
      </c>
      <c r="D3690" t="s">
        <v>2240</v>
      </c>
      <c r="E3690">
        <v>3.0432038890295998</v>
      </c>
      <c r="F3690" t="s">
        <v>2200</v>
      </c>
    </row>
    <row r="3691" spans="1:6" hidden="1" x14ac:dyDescent="0.25">
      <c r="A3691">
        <v>2020</v>
      </c>
      <c r="B3691" t="s">
        <v>2253</v>
      </c>
      <c r="C3691" t="s">
        <v>2225</v>
      </c>
      <c r="D3691" t="s">
        <v>2241</v>
      </c>
      <c r="E3691">
        <v>3.4239943424971102</v>
      </c>
      <c r="F3691" t="s">
        <v>2200</v>
      </c>
    </row>
    <row r="3692" spans="1:6" hidden="1" x14ac:dyDescent="0.25">
      <c r="A3692">
        <v>2020</v>
      </c>
      <c r="B3692" t="s">
        <v>2253</v>
      </c>
      <c r="C3692" t="s">
        <v>2225</v>
      </c>
      <c r="D3692" t="s">
        <v>2242</v>
      </c>
      <c r="E3692" s="184">
        <v>3.0278018319097501E-5</v>
      </c>
      <c r="F3692" t="s">
        <v>2200</v>
      </c>
    </row>
    <row r="3693" spans="1:6" hidden="1" x14ac:dyDescent="0.25">
      <c r="A3693">
        <v>2020</v>
      </c>
      <c r="B3693" t="s">
        <v>2253</v>
      </c>
      <c r="C3693" t="s">
        <v>2225</v>
      </c>
      <c r="D3693" t="s">
        <v>2243</v>
      </c>
      <c r="E3693">
        <v>0</v>
      </c>
      <c r="F3693" t="s">
        <v>2200</v>
      </c>
    </row>
    <row r="3694" spans="1:6" hidden="1" x14ac:dyDescent="0.25">
      <c r="A3694">
        <v>2020</v>
      </c>
      <c r="B3694" t="s">
        <v>2253</v>
      </c>
      <c r="C3694" t="s">
        <v>2225</v>
      </c>
      <c r="D3694" t="s">
        <v>2244</v>
      </c>
      <c r="E3694">
        <v>7.5037500000000001</v>
      </c>
      <c r="F3694" t="s">
        <v>2200</v>
      </c>
    </row>
    <row r="3695" spans="1:6" hidden="1" x14ac:dyDescent="0.25">
      <c r="A3695">
        <v>2020</v>
      </c>
      <c r="B3695" t="s">
        <v>2253</v>
      </c>
      <c r="C3695" t="s">
        <v>2225</v>
      </c>
      <c r="D3695" t="s">
        <v>2245</v>
      </c>
      <c r="E3695">
        <v>3.9399197454146</v>
      </c>
      <c r="F3695" t="s">
        <v>2200</v>
      </c>
    </row>
    <row r="3696" spans="1:6" hidden="1" x14ac:dyDescent="0.25">
      <c r="A3696">
        <v>2020</v>
      </c>
      <c r="B3696" t="s">
        <v>2253</v>
      </c>
      <c r="C3696" t="s">
        <v>2225</v>
      </c>
      <c r="D3696" t="s">
        <v>2246</v>
      </c>
      <c r="E3696">
        <v>0</v>
      </c>
      <c r="F3696" t="s">
        <v>2200</v>
      </c>
    </row>
    <row r="3697" spans="1:6" hidden="1" x14ac:dyDescent="0.25">
      <c r="A3697">
        <v>2020</v>
      </c>
      <c r="B3697" t="s">
        <v>2253</v>
      </c>
      <c r="C3697" t="s">
        <v>2225</v>
      </c>
      <c r="D3697" t="s">
        <v>2247</v>
      </c>
      <c r="E3697">
        <v>2.1335083725516499</v>
      </c>
      <c r="F3697" t="s">
        <v>2200</v>
      </c>
    </row>
    <row r="3698" spans="1:6" hidden="1" x14ac:dyDescent="0.25">
      <c r="A3698">
        <v>2020</v>
      </c>
      <c r="B3698" t="s">
        <v>2253</v>
      </c>
      <c r="C3698" t="s">
        <v>2225</v>
      </c>
      <c r="D3698" t="s">
        <v>2248</v>
      </c>
      <c r="E3698">
        <v>8.5535762047629103</v>
      </c>
      <c r="F3698" t="s">
        <v>2200</v>
      </c>
    </row>
    <row r="3699" spans="1:6" x14ac:dyDescent="0.25">
      <c r="A3699">
        <v>2020</v>
      </c>
      <c r="B3699" t="s">
        <v>2253</v>
      </c>
      <c r="C3699" t="s">
        <v>2226</v>
      </c>
      <c r="D3699" t="s">
        <v>2236</v>
      </c>
      <c r="E3699">
        <v>4.0032934632605004</v>
      </c>
      <c r="F3699" t="s">
        <v>2200</v>
      </c>
    </row>
    <row r="3700" spans="1:6" x14ac:dyDescent="0.25">
      <c r="A3700">
        <v>2020</v>
      </c>
      <c r="B3700" t="s">
        <v>2253</v>
      </c>
      <c r="C3700" t="s">
        <v>2226</v>
      </c>
      <c r="D3700" t="s">
        <v>2237</v>
      </c>
      <c r="E3700">
        <v>14.0807413567401</v>
      </c>
      <c r="F3700" t="s">
        <v>2200</v>
      </c>
    </row>
    <row r="3701" spans="1:6" x14ac:dyDescent="0.25">
      <c r="A3701">
        <v>2020</v>
      </c>
      <c r="B3701" t="s">
        <v>2253</v>
      </c>
      <c r="C3701" t="s">
        <v>2226</v>
      </c>
      <c r="D3701" t="s">
        <v>2238</v>
      </c>
      <c r="E3701">
        <v>3.8038775947378598</v>
      </c>
      <c r="F3701" t="s">
        <v>2200</v>
      </c>
    </row>
    <row r="3702" spans="1:6" x14ac:dyDescent="0.25">
      <c r="A3702">
        <v>2020</v>
      </c>
      <c r="B3702" t="s">
        <v>2253</v>
      </c>
      <c r="C3702" t="s">
        <v>2226</v>
      </c>
      <c r="D3702" t="s">
        <v>2250</v>
      </c>
      <c r="E3702">
        <v>15.0997049243249</v>
      </c>
      <c r="F3702" t="s">
        <v>2200</v>
      </c>
    </row>
    <row r="3703" spans="1:6" x14ac:dyDescent="0.25">
      <c r="A3703">
        <v>2020</v>
      </c>
      <c r="B3703" t="s">
        <v>2253</v>
      </c>
      <c r="C3703" t="s">
        <v>2226</v>
      </c>
      <c r="D3703" t="s">
        <v>2251</v>
      </c>
      <c r="E3703">
        <v>0</v>
      </c>
      <c r="F3703" t="s">
        <v>2200</v>
      </c>
    </row>
    <row r="3704" spans="1:6" x14ac:dyDescent="0.25">
      <c r="A3704">
        <v>2020</v>
      </c>
      <c r="B3704" t="s">
        <v>2253</v>
      </c>
      <c r="C3704" t="s">
        <v>2226</v>
      </c>
      <c r="D3704" t="s">
        <v>2239</v>
      </c>
      <c r="E3704">
        <v>3.9428063838457499</v>
      </c>
      <c r="F3704" t="s">
        <v>2200</v>
      </c>
    </row>
    <row r="3705" spans="1:6" x14ac:dyDescent="0.25">
      <c r="A3705">
        <v>2020</v>
      </c>
      <c r="B3705" t="s">
        <v>2253</v>
      </c>
      <c r="C3705" t="s">
        <v>2226</v>
      </c>
      <c r="D3705" t="s">
        <v>2240</v>
      </c>
      <c r="E3705">
        <v>3.7012685408533801</v>
      </c>
      <c r="F3705" t="s">
        <v>2200</v>
      </c>
    </row>
    <row r="3706" spans="1:6" x14ac:dyDescent="0.25">
      <c r="A3706">
        <v>2020</v>
      </c>
      <c r="B3706" t="s">
        <v>2253</v>
      </c>
      <c r="C3706" t="s">
        <v>2226</v>
      </c>
      <c r="D3706" t="s">
        <v>2241</v>
      </c>
      <c r="E3706">
        <v>6.1316986667250299</v>
      </c>
      <c r="F3706" t="s">
        <v>2200</v>
      </c>
    </row>
    <row r="3707" spans="1:6" x14ac:dyDescent="0.25">
      <c r="A3707">
        <v>2020</v>
      </c>
      <c r="B3707" t="s">
        <v>2253</v>
      </c>
      <c r="C3707" t="s">
        <v>2226</v>
      </c>
      <c r="D3707" t="s">
        <v>2242</v>
      </c>
      <c r="E3707" s="184">
        <v>6.3853548620482106E-2</v>
      </c>
      <c r="F3707" t="s">
        <v>2200</v>
      </c>
    </row>
    <row r="3708" spans="1:6" x14ac:dyDescent="0.25">
      <c r="A3708">
        <v>2020</v>
      </c>
      <c r="B3708" t="s">
        <v>2253</v>
      </c>
      <c r="C3708" t="s">
        <v>2226</v>
      </c>
      <c r="D3708" t="s">
        <v>2243</v>
      </c>
      <c r="E3708">
        <v>23.5512770937816</v>
      </c>
      <c r="F3708" t="s">
        <v>2200</v>
      </c>
    </row>
    <row r="3709" spans="1:6" x14ac:dyDescent="0.25">
      <c r="A3709">
        <v>2020</v>
      </c>
      <c r="B3709" t="s">
        <v>2253</v>
      </c>
      <c r="C3709" t="s">
        <v>2226</v>
      </c>
      <c r="D3709" t="s">
        <v>2244</v>
      </c>
      <c r="E3709">
        <v>7.5037500000000001</v>
      </c>
      <c r="F3709" t="s">
        <v>2200</v>
      </c>
    </row>
    <row r="3710" spans="1:6" x14ac:dyDescent="0.25">
      <c r="A3710">
        <v>2020</v>
      </c>
      <c r="B3710" t="s">
        <v>2253</v>
      </c>
      <c r="C3710" t="s">
        <v>2226</v>
      </c>
      <c r="D3710" t="s">
        <v>2245</v>
      </c>
      <c r="E3710">
        <v>5.3184929906402001</v>
      </c>
      <c r="F3710" t="s">
        <v>2200</v>
      </c>
    </row>
    <row r="3711" spans="1:6" x14ac:dyDescent="0.25">
      <c r="A3711">
        <v>2020</v>
      </c>
      <c r="B3711" t="s">
        <v>2253</v>
      </c>
      <c r="C3711" t="s">
        <v>2226</v>
      </c>
      <c r="D3711" t="s">
        <v>2246</v>
      </c>
      <c r="E3711">
        <v>2.7867295753265902</v>
      </c>
      <c r="F3711" t="s">
        <v>2200</v>
      </c>
    </row>
    <row r="3712" spans="1:6" x14ac:dyDescent="0.25">
      <c r="A3712">
        <v>2020</v>
      </c>
      <c r="B3712" t="s">
        <v>2253</v>
      </c>
      <c r="C3712" t="s">
        <v>2226</v>
      </c>
      <c r="D3712" t="s">
        <v>2247</v>
      </c>
      <c r="E3712">
        <v>2.33776998634908</v>
      </c>
      <c r="F3712" t="s">
        <v>2200</v>
      </c>
    </row>
    <row r="3713" spans="1:6" x14ac:dyDescent="0.25">
      <c r="A3713">
        <v>2020</v>
      </c>
      <c r="B3713" t="s">
        <v>2253</v>
      </c>
      <c r="C3713" t="s">
        <v>2226</v>
      </c>
      <c r="D3713" t="s">
        <v>2248</v>
      </c>
      <c r="E3713">
        <v>11.140242806349899</v>
      </c>
      <c r="F3713" t="s">
        <v>2200</v>
      </c>
    </row>
    <row r="3714" spans="1:6" hidden="1" x14ac:dyDescent="0.25">
      <c r="A3714">
        <v>2020</v>
      </c>
      <c r="B3714" t="s">
        <v>2253</v>
      </c>
      <c r="C3714" t="s">
        <v>2227</v>
      </c>
      <c r="D3714" t="s">
        <v>2236</v>
      </c>
      <c r="E3714">
        <v>4.6579223990387097</v>
      </c>
      <c r="F3714" t="s">
        <v>2200</v>
      </c>
    </row>
    <row r="3715" spans="1:6" hidden="1" x14ac:dyDescent="0.25">
      <c r="A3715">
        <v>2020</v>
      </c>
      <c r="B3715" t="s">
        <v>2253</v>
      </c>
      <c r="C3715" t="s">
        <v>2227</v>
      </c>
      <c r="D3715" t="s">
        <v>2237</v>
      </c>
      <c r="E3715">
        <v>21.178182043872599</v>
      </c>
      <c r="F3715" t="s">
        <v>2200</v>
      </c>
    </row>
    <row r="3716" spans="1:6" hidden="1" x14ac:dyDescent="0.25">
      <c r="A3716">
        <v>2020</v>
      </c>
      <c r="B3716" t="s">
        <v>2253</v>
      </c>
      <c r="C3716" t="s">
        <v>2227</v>
      </c>
      <c r="D3716" t="s">
        <v>2238</v>
      </c>
      <c r="E3716">
        <v>3.5166582372358399</v>
      </c>
      <c r="F3716" t="s">
        <v>2200</v>
      </c>
    </row>
    <row r="3717" spans="1:6" hidden="1" x14ac:dyDescent="0.25">
      <c r="A3717">
        <v>2020</v>
      </c>
      <c r="B3717" t="s">
        <v>2253</v>
      </c>
      <c r="C3717" t="s">
        <v>2227</v>
      </c>
      <c r="D3717" t="s">
        <v>2250</v>
      </c>
      <c r="E3717">
        <v>0</v>
      </c>
      <c r="F3717" t="s">
        <v>2200</v>
      </c>
    </row>
    <row r="3718" spans="1:6" hidden="1" x14ac:dyDescent="0.25">
      <c r="A3718">
        <v>2020</v>
      </c>
      <c r="B3718" t="s">
        <v>2253</v>
      </c>
      <c r="C3718" t="s">
        <v>2227</v>
      </c>
      <c r="D3718" t="s">
        <v>2251</v>
      </c>
      <c r="E3718">
        <v>0</v>
      </c>
      <c r="F3718" t="s">
        <v>2200</v>
      </c>
    </row>
    <row r="3719" spans="1:6" hidden="1" x14ac:dyDescent="0.25">
      <c r="A3719">
        <v>2020</v>
      </c>
      <c r="B3719" t="s">
        <v>2253</v>
      </c>
      <c r="C3719" t="s">
        <v>2227</v>
      </c>
      <c r="D3719" t="s">
        <v>2239</v>
      </c>
      <c r="E3719">
        <v>5.2774276328910297</v>
      </c>
      <c r="F3719" t="s">
        <v>2200</v>
      </c>
    </row>
    <row r="3720" spans="1:6" hidden="1" x14ac:dyDescent="0.25">
      <c r="A3720">
        <v>2020</v>
      </c>
      <c r="B3720" t="s">
        <v>2253</v>
      </c>
      <c r="C3720" t="s">
        <v>2227</v>
      </c>
      <c r="D3720" t="s">
        <v>2240</v>
      </c>
      <c r="E3720">
        <v>3.8302785114583702</v>
      </c>
      <c r="F3720" t="s">
        <v>2200</v>
      </c>
    </row>
    <row r="3721" spans="1:6" hidden="1" x14ac:dyDescent="0.25">
      <c r="A3721">
        <v>2020</v>
      </c>
      <c r="B3721" t="s">
        <v>2253</v>
      </c>
      <c r="C3721" t="s">
        <v>2227</v>
      </c>
      <c r="D3721" t="s">
        <v>2241</v>
      </c>
      <c r="E3721">
        <v>6.5190613233242001</v>
      </c>
      <c r="F3721" t="s">
        <v>2200</v>
      </c>
    </row>
    <row r="3722" spans="1:6" hidden="1" x14ac:dyDescent="0.25">
      <c r="A3722">
        <v>2020</v>
      </c>
      <c r="B3722" t="s">
        <v>2253</v>
      </c>
      <c r="C3722" t="s">
        <v>2227</v>
      </c>
      <c r="D3722" t="s">
        <v>2242</v>
      </c>
      <c r="E3722" s="184">
        <v>4.4741913074484796E-3</v>
      </c>
      <c r="F3722" t="s">
        <v>2200</v>
      </c>
    </row>
    <row r="3723" spans="1:6" hidden="1" x14ac:dyDescent="0.25">
      <c r="A3723">
        <v>2020</v>
      </c>
      <c r="B3723" t="s">
        <v>2253</v>
      </c>
      <c r="C3723" t="s">
        <v>2227</v>
      </c>
      <c r="D3723" t="s">
        <v>2243</v>
      </c>
      <c r="E3723">
        <v>0</v>
      </c>
      <c r="F3723" t="s">
        <v>2200</v>
      </c>
    </row>
    <row r="3724" spans="1:6" hidden="1" x14ac:dyDescent="0.25">
      <c r="A3724">
        <v>2020</v>
      </c>
      <c r="B3724" t="s">
        <v>2253</v>
      </c>
      <c r="C3724" t="s">
        <v>2227</v>
      </c>
      <c r="D3724" t="s">
        <v>2244</v>
      </c>
      <c r="E3724">
        <v>7.5037500000000001</v>
      </c>
      <c r="F3724" t="s">
        <v>2200</v>
      </c>
    </row>
    <row r="3725" spans="1:6" hidden="1" x14ac:dyDescent="0.25">
      <c r="A3725">
        <v>2020</v>
      </c>
      <c r="B3725" t="s">
        <v>2253</v>
      </c>
      <c r="C3725" t="s">
        <v>2227</v>
      </c>
      <c r="D3725" t="s">
        <v>2245</v>
      </c>
      <c r="E3725">
        <v>4.2882831607553102</v>
      </c>
      <c r="F3725" t="s">
        <v>2200</v>
      </c>
    </row>
    <row r="3726" spans="1:6" hidden="1" x14ac:dyDescent="0.25">
      <c r="A3726">
        <v>2020</v>
      </c>
      <c r="B3726" t="s">
        <v>2253</v>
      </c>
      <c r="C3726" t="s">
        <v>2227</v>
      </c>
      <c r="D3726" t="s">
        <v>2246</v>
      </c>
      <c r="E3726">
        <v>2.9211007179709298</v>
      </c>
      <c r="F3726" t="s">
        <v>2200</v>
      </c>
    </row>
    <row r="3727" spans="1:6" hidden="1" x14ac:dyDescent="0.25">
      <c r="A3727">
        <v>2020</v>
      </c>
      <c r="B3727" t="s">
        <v>2253</v>
      </c>
      <c r="C3727" t="s">
        <v>2227</v>
      </c>
      <c r="D3727" t="s">
        <v>2247</v>
      </c>
      <c r="E3727">
        <v>1.95098728360554</v>
      </c>
      <c r="F3727" t="s">
        <v>2200</v>
      </c>
    </row>
    <row r="3728" spans="1:6" hidden="1" x14ac:dyDescent="0.25">
      <c r="A3728">
        <v>2020</v>
      </c>
      <c r="B3728" t="s">
        <v>2253</v>
      </c>
      <c r="C3728" t="s">
        <v>2227</v>
      </c>
      <c r="D3728" t="s">
        <v>2248</v>
      </c>
      <c r="E3728">
        <v>8.8930181120896403</v>
      </c>
      <c r="F3728" t="s">
        <v>2200</v>
      </c>
    </row>
    <row r="3729" spans="1:6" hidden="1" x14ac:dyDescent="0.25">
      <c r="A3729">
        <v>2020</v>
      </c>
      <c r="B3729" t="s">
        <v>2253</v>
      </c>
      <c r="C3729" t="s">
        <v>2228</v>
      </c>
      <c r="D3729" t="s">
        <v>2236</v>
      </c>
      <c r="E3729">
        <v>2.9151881207560799</v>
      </c>
      <c r="F3729" t="s">
        <v>2200</v>
      </c>
    </row>
    <row r="3730" spans="1:6" hidden="1" x14ac:dyDescent="0.25">
      <c r="A3730">
        <v>2020</v>
      </c>
      <c r="B3730" t="s">
        <v>2253</v>
      </c>
      <c r="C3730" t="s">
        <v>2228</v>
      </c>
      <c r="D3730" t="s">
        <v>2237</v>
      </c>
      <c r="E3730">
        <v>11.938580291847</v>
      </c>
      <c r="F3730" t="s">
        <v>2200</v>
      </c>
    </row>
    <row r="3731" spans="1:6" hidden="1" x14ac:dyDescent="0.25">
      <c r="A3731">
        <v>2020</v>
      </c>
      <c r="B3731" t="s">
        <v>2253</v>
      </c>
      <c r="C3731" t="s">
        <v>2228</v>
      </c>
      <c r="D3731" t="s">
        <v>2238</v>
      </c>
      <c r="E3731">
        <v>3.6904152125080598</v>
      </c>
      <c r="F3731" t="s">
        <v>2200</v>
      </c>
    </row>
    <row r="3732" spans="1:6" hidden="1" x14ac:dyDescent="0.25">
      <c r="A3732">
        <v>2020</v>
      </c>
      <c r="B3732" t="s">
        <v>2253</v>
      </c>
      <c r="C3732" t="s">
        <v>2228</v>
      </c>
      <c r="D3732" t="s">
        <v>2250</v>
      </c>
      <c r="E3732">
        <v>8.9250544691469802</v>
      </c>
      <c r="F3732" t="s">
        <v>2200</v>
      </c>
    </row>
    <row r="3733" spans="1:6" hidden="1" x14ac:dyDescent="0.25">
      <c r="A3733">
        <v>2020</v>
      </c>
      <c r="B3733" t="s">
        <v>2253</v>
      </c>
      <c r="C3733" t="s">
        <v>2228</v>
      </c>
      <c r="D3733" t="s">
        <v>2251</v>
      </c>
      <c r="E3733">
        <v>0</v>
      </c>
      <c r="F3733" t="s">
        <v>2200</v>
      </c>
    </row>
    <row r="3734" spans="1:6" hidden="1" x14ac:dyDescent="0.25">
      <c r="A3734">
        <v>2020</v>
      </c>
      <c r="B3734" t="s">
        <v>2253</v>
      </c>
      <c r="C3734" t="s">
        <v>2228</v>
      </c>
      <c r="D3734" t="s">
        <v>2239</v>
      </c>
      <c r="E3734">
        <v>3.2666912115652602</v>
      </c>
      <c r="F3734" t="s">
        <v>2200</v>
      </c>
    </row>
    <row r="3735" spans="1:6" hidden="1" x14ac:dyDescent="0.25">
      <c r="A3735">
        <v>2020</v>
      </c>
      <c r="B3735" t="s">
        <v>2253</v>
      </c>
      <c r="C3735" t="s">
        <v>2228</v>
      </c>
      <c r="D3735" t="s">
        <v>2240</v>
      </c>
      <c r="E3735">
        <v>3.11831214123765</v>
      </c>
      <c r="F3735" t="s">
        <v>2200</v>
      </c>
    </row>
    <row r="3736" spans="1:6" hidden="1" x14ac:dyDescent="0.25">
      <c r="A3736">
        <v>2020</v>
      </c>
      <c r="B3736" t="s">
        <v>2253</v>
      </c>
      <c r="C3736" t="s">
        <v>2228</v>
      </c>
      <c r="D3736" t="s">
        <v>2241</v>
      </c>
      <c r="E3736">
        <v>3.5890494260206798</v>
      </c>
      <c r="F3736" t="s">
        <v>2200</v>
      </c>
    </row>
    <row r="3737" spans="1:6" hidden="1" x14ac:dyDescent="0.25">
      <c r="A3737">
        <v>2020</v>
      </c>
      <c r="B3737" t="s">
        <v>2253</v>
      </c>
      <c r="C3737" t="s">
        <v>2228</v>
      </c>
      <c r="D3737" t="s">
        <v>2242</v>
      </c>
      <c r="E3737" s="184">
        <v>2.8569161742892099E-3</v>
      </c>
      <c r="F3737" t="s">
        <v>2200</v>
      </c>
    </row>
    <row r="3738" spans="1:6" hidden="1" x14ac:dyDescent="0.25">
      <c r="A3738">
        <v>2020</v>
      </c>
      <c r="B3738" t="s">
        <v>2253</v>
      </c>
      <c r="C3738" t="s">
        <v>2228</v>
      </c>
      <c r="D3738" t="s">
        <v>2243</v>
      </c>
      <c r="E3738">
        <v>21.684458101643099</v>
      </c>
      <c r="F3738" t="s">
        <v>2200</v>
      </c>
    </row>
    <row r="3739" spans="1:6" hidden="1" x14ac:dyDescent="0.25">
      <c r="A3739">
        <v>2020</v>
      </c>
      <c r="B3739" t="s">
        <v>2253</v>
      </c>
      <c r="C3739" t="s">
        <v>2228</v>
      </c>
      <c r="D3739" t="s">
        <v>2244</v>
      </c>
      <c r="E3739">
        <v>7.5037500000000001</v>
      </c>
      <c r="F3739" t="s">
        <v>2200</v>
      </c>
    </row>
    <row r="3740" spans="1:6" hidden="1" x14ac:dyDescent="0.25">
      <c r="A3740">
        <v>2020</v>
      </c>
      <c r="B3740" t="s">
        <v>2253</v>
      </c>
      <c r="C3740" t="s">
        <v>2228</v>
      </c>
      <c r="D3740" t="s">
        <v>2245</v>
      </c>
      <c r="E3740">
        <v>4.3958487734922098</v>
      </c>
      <c r="F3740" t="s">
        <v>2200</v>
      </c>
    </row>
    <row r="3741" spans="1:6" hidden="1" x14ac:dyDescent="0.25">
      <c r="A3741">
        <v>2020</v>
      </c>
      <c r="B3741" t="s">
        <v>2253</v>
      </c>
      <c r="C3741" t="s">
        <v>2228</v>
      </c>
      <c r="D3741" t="s">
        <v>2246</v>
      </c>
      <c r="E3741">
        <v>2.7900565716966801</v>
      </c>
      <c r="F3741" t="s">
        <v>2200</v>
      </c>
    </row>
    <row r="3742" spans="1:6" hidden="1" x14ac:dyDescent="0.25">
      <c r="A3742">
        <v>2020</v>
      </c>
      <c r="B3742" t="s">
        <v>2253</v>
      </c>
      <c r="C3742" t="s">
        <v>2228</v>
      </c>
      <c r="D3742" t="s">
        <v>2247</v>
      </c>
      <c r="E3742">
        <v>1.5945268106161801</v>
      </c>
      <c r="F3742" t="s">
        <v>2200</v>
      </c>
    </row>
    <row r="3743" spans="1:6" hidden="1" x14ac:dyDescent="0.25">
      <c r="A3743">
        <v>2020</v>
      </c>
      <c r="B3743" t="s">
        <v>2253</v>
      </c>
      <c r="C3743" t="s">
        <v>2228</v>
      </c>
      <c r="D3743" t="s">
        <v>2248</v>
      </c>
      <c r="E3743">
        <v>4.3216560789642804</v>
      </c>
      <c r="F3743" t="s">
        <v>2200</v>
      </c>
    </row>
    <row r="3744" spans="1:6" hidden="1" x14ac:dyDescent="0.25">
      <c r="A3744">
        <v>2020</v>
      </c>
      <c r="B3744" t="s">
        <v>2253</v>
      </c>
      <c r="C3744" t="s">
        <v>2229</v>
      </c>
      <c r="D3744" t="s">
        <v>2236</v>
      </c>
      <c r="E3744">
        <v>3.7430812175427</v>
      </c>
      <c r="F3744" t="s">
        <v>2200</v>
      </c>
    </row>
    <row r="3745" spans="1:6" hidden="1" x14ac:dyDescent="0.25">
      <c r="A3745">
        <v>2020</v>
      </c>
      <c r="B3745" t="s">
        <v>2253</v>
      </c>
      <c r="C3745" t="s">
        <v>2229</v>
      </c>
      <c r="D3745" t="s">
        <v>2237</v>
      </c>
      <c r="E3745">
        <v>15.0514803554974</v>
      </c>
      <c r="F3745" t="s">
        <v>2200</v>
      </c>
    </row>
    <row r="3746" spans="1:6" hidden="1" x14ac:dyDescent="0.25">
      <c r="A3746">
        <v>2020</v>
      </c>
      <c r="B3746" t="s">
        <v>2253</v>
      </c>
      <c r="C3746" t="s">
        <v>2229</v>
      </c>
      <c r="D3746" t="s">
        <v>2238</v>
      </c>
      <c r="E3746">
        <v>3.7149735388135601</v>
      </c>
      <c r="F3746" t="s">
        <v>2200</v>
      </c>
    </row>
    <row r="3747" spans="1:6" hidden="1" x14ac:dyDescent="0.25">
      <c r="A3747">
        <v>2020</v>
      </c>
      <c r="B3747" t="s">
        <v>2253</v>
      </c>
      <c r="C3747" t="s">
        <v>2229</v>
      </c>
      <c r="D3747" t="s">
        <v>2250</v>
      </c>
      <c r="E3747">
        <v>9.3722726197944493</v>
      </c>
      <c r="F3747" t="s">
        <v>2200</v>
      </c>
    </row>
    <row r="3748" spans="1:6" hidden="1" x14ac:dyDescent="0.25">
      <c r="A3748">
        <v>2020</v>
      </c>
      <c r="B3748" t="s">
        <v>2253</v>
      </c>
      <c r="C3748" t="s">
        <v>2229</v>
      </c>
      <c r="D3748" t="s">
        <v>2251</v>
      </c>
      <c r="E3748">
        <v>11.437740259812999</v>
      </c>
      <c r="F3748" t="s">
        <v>2200</v>
      </c>
    </row>
    <row r="3749" spans="1:6" hidden="1" x14ac:dyDescent="0.25">
      <c r="A3749">
        <v>2020</v>
      </c>
      <c r="B3749" t="s">
        <v>2253</v>
      </c>
      <c r="C3749" t="s">
        <v>2229</v>
      </c>
      <c r="D3749" t="s">
        <v>2239</v>
      </c>
      <c r="E3749">
        <v>6.0610128511997203</v>
      </c>
      <c r="F3749" t="s">
        <v>2200</v>
      </c>
    </row>
    <row r="3750" spans="1:6" hidden="1" x14ac:dyDescent="0.25">
      <c r="A3750">
        <v>2020</v>
      </c>
      <c r="B3750" t="s">
        <v>2253</v>
      </c>
      <c r="C3750" t="s">
        <v>2229</v>
      </c>
      <c r="D3750" t="s">
        <v>2240</v>
      </c>
      <c r="E3750">
        <v>3.4069874983768602</v>
      </c>
      <c r="F3750" t="s">
        <v>2200</v>
      </c>
    </row>
    <row r="3751" spans="1:6" hidden="1" x14ac:dyDescent="0.25">
      <c r="A3751">
        <v>2020</v>
      </c>
      <c r="B3751" t="s">
        <v>2253</v>
      </c>
      <c r="C3751" t="s">
        <v>2229</v>
      </c>
      <c r="D3751" t="s">
        <v>2241</v>
      </c>
      <c r="E3751">
        <v>3.9018400160169899</v>
      </c>
      <c r="F3751" t="s">
        <v>2200</v>
      </c>
    </row>
    <row r="3752" spans="1:6" hidden="1" x14ac:dyDescent="0.25">
      <c r="A3752">
        <v>2020</v>
      </c>
      <c r="B3752" t="s">
        <v>2253</v>
      </c>
      <c r="C3752" t="s">
        <v>2229</v>
      </c>
      <c r="D3752" t="s">
        <v>2242</v>
      </c>
      <c r="E3752">
        <v>5.1580642379240003E-3</v>
      </c>
      <c r="F3752" t="s">
        <v>2200</v>
      </c>
    </row>
    <row r="3753" spans="1:6" hidden="1" x14ac:dyDescent="0.25">
      <c r="A3753">
        <v>2020</v>
      </c>
      <c r="B3753" t="s">
        <v>2253</v>
      </c>
      <c r="C3753" t="s">
        <v>2229</v>
      </c>
      <c r="D3753" t="s">
        <v>2243</v>
      </c>
      <c r="E3753">
        <v>23.6283318271478</v>
      </c>
      <c r="F3753" t="s">
        <v>2200</v>
      </c>
    </row>
    <row r="3754" spans="1:6" hidden="1" x14ac:dyDescent="0.25">
      <c r="A3754">
        <v>2020</v>
      </c>
      <c r="B3754" t="s">
        <v>2253</v>
      </c>
      <c r="C3754" t="s">
        <v>2229</v>
      </c>
      <c r="D3754" t="s">
        <v>2244</v>
      </c>
      <c r="E3754">
        <v>7.5037500000000001</v>
      </c>
      <c r="F3754" t="s">
        <v>2200</v>
      </c>
    </row>
    <row r="3755" spans="1:6" hidden="1" x14ac:dyDescent="0.25">
      <c r="A3755">
        <v>2020</v>
      </c>
      <c r="B3755" t="s">
        <v>2253</v>
      </c>
      <c r="C3755" t="s">
        <v>2229</v>
      </c>
      <c r="D3755" t="s">
        <v>2245</v>
      </c>
      <c r="E3755">
        <v>4.8788551907772399</v>
      </c>
      <c r="F3755" t="s">
        <v>2200</v>
      </c>
    </row>
    <row r="3756" spans="1:6" hidden="1" x14ac:dyDescent="0.25">
      <c r="A3756">
        <v>2020</v>
      </c>
      <c r="B3756" t="s">
        <v>2253</v>
      </c>
      <c r="C3756" t="s">
        <v>2229</v>
      </c>
      <c r="D3756" t="s">
        <v>2246</v>
      </c>
      <c r="E3756">
        <v>2.6553310795271901</v>
      </c>
      <c r="F3756" t="s">
        <v>2200</v>
      </c>
    </row>
    <row r="3757" spans="1:6" hidden="1" x14ac:dyDescent="0.25">
      <c r="A3757">
        <v>2020</v>
      </c>
      <c r="B3757" t="s">
        <v>2253</v>
      </c>
      <c r="C3757" t="s">
        <v>2229</v>
      </c>
      <c r="D3757" t="s">
        <v>2247</v>
      </c>
      <c r="E3757">
        <v>2.25909418822194</v>
      </c>
      <c r="F3757" t="s">
        <v>2200</v>
      </c>
    </row>
    <row r="3758" spans="1:6" hidden="1" x14ac:dyDescent="0.25">
      <c r="A3758">
        <v>2020</v>
      </c>
      <c r="B3758" t="s">
        <v>2253</v>
      </c>
      <c r="C3758" t="s">
        <v>2229</v>
      </c>
      <c r="D3758" t="s">
        <v>2248</v>
      </c>
      <c r="E3758">
        <v>10.301618213966</v>
      </c>
      <c r="F3758" t="s">
        <v>2200</v>
      </c>
    </row>
    <row r="3759" spans="1:6" hidden="1" x14ac:dyDescent="0.25">
      <c r="A3759">
        <v>2020</v>
      </c>
      <c r="B3759" t="s">
        <v>2253</v>
      </c>
      <c r="C3759" t="s">
        <v>2230</v>
      </c>
      <c r="D3759" t="s">
        <v>2236</v>
      </c>
      <c r="E3759">
        <v>2.9841238933141399</v>
      </c>
      <c r="F3759" t="s">
        <v>2200</v>
      </c>
    </row>
    <row r="3760" spans="1:6" hidden="1" x14ac:dyDescent="0.25">
      <c r="A3760">
        <v>2020</v>
      </c>
      <c r="B3760" t="s">
        <v>2253</v>
      </c>
      <c r="C3760" t="s">
        <v>2230</v>
      </c>
      <c r="D3760" t="s">
        <v>2237</v>
      </c>
      <c r="E3760">
        <v>18.193502758552601</v>
      </c>
      <c r="F3760" t="s">
        <v>2200</v>
      </c>
    </row>
    <row r="3761" spans="1:6" hidden="1" x14ac:dyDescent="0.25">
      <c r="A3761">
        <v>2020</v>
      </c>
      <c r="B3761" t="s">
        <v>2253</v>
      </c>
      <c r="C3761" t="s">
        <v>2230</v>
      </c>
      <c r="D3761" t="s">
        <v>2238</v>
      </c>
      <c r="E3761">
        <v>3.6637654647095799</v>
      </c>
      <c r="F3761" t="s">
        <v>2200</v>
      </c>
    </row>
    <row r="3762" spans="1:6" hidden="1" x14ac:dyDescent="0.25">
      <c r="A3762">
        <v>2020</v>
      </c>
      <c r="B3762" t="s">
        <v>2253</v>
      </c>
      <c r="C3762" t="s">
        <v>2230</v>
      </c>
      <c r="D3762" t="s">
        <v>2250</v>
      </c>
      <c r="E3762">
        <v>6.8247128861956297</v>
      </c>
      <c r="F3762" t="s">
        <v>2200</v>
      </c>
    </row>
    <row r="3763" spans="1:6" hidden="1" x14ac:dyDescent="0.25">
      <c r="A3763">
        <v>2020</v>
      </c>
      <c r="B3763" t="s">
        <v>2253</v>
      </c>
      <c r="C3763" t="s">
        <v>2230</v>
      </c>
      <c r="D3763" t="s">
        <v>2251</v>
      </c>
      <c r="E3763">
        <v>0</v>
      </c>
      <c r="F3763" t="s">
        <v>2200</v>
      </c>
    </row>
    <row r="3764" spans="1:6" hidden="1" x14ac:dyDescent="0.25">
      <c r="A3764">
        <v>2020</v>
      </c>
      <c r="B3764" t="s">
        <v>2253</v>
      </c>
      <c r="C3764" t="s">
        <v>2230</v>
      </c>
      <c r="D3764" t="s">
        <v>2239</v>
      </c>
      <c r="E3764">
        <v>2.6313865969811001</v>
      </c>
      <c r="F3764" t="s">
        <v>2200</v>
      </c>
    </row>
    <row r="3765" spans="1:6" hidden="1" x14ac:dyDescent="0.25">
      <c r="A3765">
        <v>2020</v>
      </c>
      <c r="B3765" t="s">
        <v>2253</v>
      </c>
      <c r="C3765" t="s">
        <v>2230</v>
      </c>
      <c r="D3765" t="s">
        <v>2240</v>
      </c>
      <c r="E3765">
        <v>2.5920570130934601</v>
      </c>
      <c r="F3765" t="s">
        <v>2200</v>
      </c>
    </row>
    <row r="3766" spans="1:6" hidden="1" x14ac:dyDescent="0.25">
      <c r="A3766">
        <v>2020</v>
      </c>
      <c r="B3766" t="s">
        <v>2253</v>
      </c>
      <c r="C3766" t="s">
        <v>2230</v>
      </c>
      <c r="D3766" t="s">
        <v>2241</v>
      </c>
      <c r="E3766">
        <v>3.4921664194335702</v>
      </c>
      <c r="F3766" t="s">
        <v>2200</v>
      </c>
    </row>
    <row r="3767" spans="1:6" hidden="1" x14ac:dyDescent="0.25">
      <c r="A3767">
        <v>2020</v>
      </c>
      <c r="B3767" t="s">
        <v>2253</v>
      </c>
      <c r="C3767" t="s">
        <v>2230</v>
      </c>
      <c r="D3767" t="s">
        <v>2242</v>
      </c>
      <c r="E3767">
        <v>0.151238492415432</v>
      </c>
      <c r="F3767" t="s">
        <v>2200</v>
      </c>
    </row>
    <row r="3768" spans="1:6" hidden="1" x14ac:dyDescent="0.25">
      <c r="A3768">
        <v>2020</v>
      </c>
      <c r="B3768" t="s">
        <v>2253</v>
      </c>
      <c r="C3768" t="s">
        <v>2230</v>
      </c>
      <c r="D3768" t="s">
        <v>2243</v>
      </c>
      <c r="E3768">
        <v>13.5555352723441</v>
      </c>
      <c r="F3768" t="s">
        <v>2200</v>
      </c>
    </row>
    <row r="3769" spans="1:6" hidden="1" x14ac:dyDescent="0.25">
      <c r="A3769">
        <v>2020</v>
      </c>
      <c r="B3769" t="s">
        <v>2253</v>
      </c>
      <c r="C3769" t="s">
        <v>2230</v>
      </c>
      <c r="D3769" t="s">
        <v>2244</v>
      </c>
      <c r="E3769">
        <v>7.5037500000000001</v>
      </c>
      <c r="F3769" t="s">
        <v>2200</v>
      </c>
    </row>
    <row r="3770" spans="1:6" hidden="1" x14ac:dyDescent="0.25">
      <c r="A3770">
        <v>2020</v>
      </c>
      <c r="B3770" t="s">
        <v>2253</v>
      </c>
      <c r="C3770" t="s">
        <v>2230</v>
      </c>
      <c r="D3770" t="s">
        <v>2245</v>
      </c>
      <c r="E3770">
        <v>3.51202442440843</v>
      </c>
      <c r="F3770" t="s">
        <v>2200</v>
      </c>
    </row>
    <row r="3771" spans="1:6" hidden="1" x14ac:dyDescent="0.25">
      <c r="A3771">
        <v>2020</v>
      </c>
      <c r="B3771" t="s">
        <v>2253</v>
      </c>
      <c r="C3771" t="s">
        <v>2230</v>
      </c>
      <c r="D3771" t="s">
        <v>2246</v>
      </c>
      <c r="E3771">
        <v>1.81392980052436</v>
      </c>
      <c r="F3771" t="s">
        <v>2200</v>
      </c>
    </row>
    <row r="3772" spans="1:6" hidden="1" x14ac:dyDescent="0.25">
      <c r="A3772">
        <v>2020</v>
      </c>
      <c r="B3772" t="s">
        <v>2253</v>
      </c>
      <c r="C3772" t="s">
        <v>2230</v>
      </c>
      <c r="D3772" t="s">
        <v>2247</v>
      </c>
      <c r="E3772">
        <v>1.63052526527997</v>
      </c>
      <c r="F3772" t="s">
        <v>2200</v>
      </c>
    </row>
    <row r="3773" spans="1:6" hidden="1" x14ac:dyDescent="0.25">
      <c r="A3773">
        <v>2020</v>
      </c>
      <c r="B3773" t="s">
        <v>2253</v>
      </c>
      <c r="C3773" t="s">
        <v>2230</v>
      </c>
      <c r="D3773" t="s">
        <v>2248</v>
      </c>
      <c r="E3773">
        <v>3.45665953281474</v>
      </c>
      <c r="F3773" t="s">
        <v>2200</v>
      </c>
    </row>
    <row r="3774" spans="1:6" hidden="1" x14ac:dyDescent="0.25">
      <c r="A3774">
        <v>2020</v>
      </c>
      <c r="B3774" t="s">
        <v>2253</v>
      </c>
      <c r="C3774" t="s">
        <v>2231</v>
      </c>
      <c r="D3774" t="s">
        <v>2236</v>
      </c>
      <c r="E3774">
        <v>3.7631434206138499</v>
      </c>
      <c r="F3774" t="s">
        <v>2200</v>
      </c>
    </row>
    <row r="3775" spans="1:6" hidden="1" x14ac:dyDescent="0.25">
      <c r="A3775">
        <v>2020</v>
      </c>
      <c r="B3775" t="s">
        <v>2253</v>
      </c>
      <c r="C3775" t="s">
        <v>2231</v>
      </c>
      <c r="D3775" t="s">
        <v>2237</v>
      </c>
      <c r="E3775">
        <v>13.641247954277601</v>
      </c>
      <c r="F3775" t="s">
        <v>2200</v>
      </c>
    </row>
    <row r="3776" spans="1:6" hidden="1" x14ac:dyDescent="0.25">
      <c r="A3776">
        <v>2020</v>
      </c>
      <c r="B3776" t="s">
        <v>2253</v>
      </c>
      <c r="C3776" t="s">
        <v>2231</v>
      </c>
      <c r="D3776" t="s">
        <v>2238</v>
      </c>
      <c r="E3776">
        <v>4.5255391517082302</v>
      </c>
      <c r="F3776" t="s">
        <v>2200</v>
      </c>
    </row>
    <row r="3777" spans="1:6" hidden="1" x14ac:dyDescent="0.25">
      <c r="A3777">
        <v>2020</v>
      </c>
      <c r="B3777" t="s">
        <v>2253</v>
      </c>
      <c r="C3777" t="s">
        <v>2231</v>
      </c>
      <c r="D3777" t="s">
        <v>2250</v>
      </c>
      <c r="E3777">
        <v>7.4105851537699001</v>
      </c>
      <c r="F3777" t="s">
        <v>2200</v>
      </c>
    </row>
    <row r="3778" spans="1:6" hidden="1" x14ac:dyDescent="0.25">
      <c r="A3778">
        <v>2020</v>
      </c>
      <c r="B3778" t="s">
        <v>2253</v>
      </c>
      <c r="C3778" t="s">
        <v>2231</v>
      </c>
      <c r="D3778" t="s">
        <v>2251</v>
      </c>
      <c r="E3778">
        <v>9.0815769345377806</v>
      </c>
      <c r="F3778" t="s">
        <v>2200</v>
      </c>
    </row>
    <row r="3779" spans="1:6" hidden="1" x14ac:dyDescent="0.25">
      <c r="A3779">
        <v>2020</v>
      </c>
      <c r="B3779" t="s">
        <v>2253</v>
      </c>
      <c r="C3779" t="s">
        <v>2231</v>
      </c>
      <c r="D3779" t="s">
        <v>2239</v>
      </c>
      <c r="E3779">
        <v>1.73028640505858</v>
      </c>
      <c r="F3779" t="s">
        <v>2200</v>
      </c>
    </row>
    <row r="3780" spans="1:6" hidden="1" x14ac:dyDescent="0.25">
      <c r="A3780">
        <v>2020</v>
      </c>
      <c r="B3780" t="s">
        <v>2253</v>
      </c>
      <c r="C3780" t="s">
        <v>2231</v>
      </c>
      <c r="D3780" t="s">
        <v>2240</v>
      </c>
      <c r="E3780">
        <v>2.5920570130934601</v>
      </c>
      <c r="F3780" t="s">
        <v>2200</v>
      </c>
    </row>
    <row r="3781" spans="1:6" hidden="1" x14ac:dyDescent="0.25">
      <c r="A3781">
        <v>2020</v>
      </c>
      <c r="B3781" t="s">
        <v>2253</v>
      </c>
      <c r="C3781" t="s">
        <v>2231</v>
      </c>
      <c r="D3781" t="s">
        <v>2241</v>
      </c>
      <c r="E3781">
        <v>4.32807793520307</v>
      </c>
      <c r="F3781" t="s">
        <v>2200</v>
      </c>
    </row>
    <row r="3782" spans="1:6" hidden="1" x14ac:dyDescent="0.25">
      <c r="A3782">
        <v>2020</v>
      </c>
      <c r="B3782" t="s">
        <v>2253</v>
      </c>
      <c r="C3782" t="s">
        <v>2231</v>
      </c>
      <c r="D3782" t="s">
        <v>2242</v>
      </c>
      <c r="E3782">
        <v>0.151238492415432</v>
      </c>
      <c r="F3782" t="s">
        <v>2200</v>
      </c>
    </row>
    <row r="3783" spans="1:6" hidden="1" x14ac:dyDescent="0.25">
      <c r="A3783">
        <v>2020</v>
      </c>
      <c r="B3783" t="s">
        <v>2253</v>
      </c>
      <c r="C3783" t="s">
        <v>2231</v>
      </c>
      <c r="D3783" t="s">
        <v>2243</v>
      </c>
      <c r="E3783">
        <v>0</v>
      </c>
      <c r="F3783" t="s">
        <v>2200</v>
      </c>
    </row>
    <row r="3784" spans="1:6" hidden="1" x14ac:dyDescent="0.25">
      <c r="A3784">
        <v>2020</v>
      </c>
      <c r="B3784" t="s">
        <v>2253</v>
      </c>
      <c r="C3784" t="s">
        <v>2231</v>
      </c>
      <c r="D3784" t="s">
        <v>2244</v>
      </c>
      <c r="E3784">
        <v>7.5037500000000001</v>
      </c>
      <c r="F3784" t="s">
        <v>2200</v>
      </c>
    </row>
    <row r="3785" spans="1:6" hidden="1" x14ac:dyDescent="0.25">
      <c r="A3785">
        <v>2020</v>
      </c>
      <c r="B3785" t="s">
        <v>2253</v>
      </c>
      <c r="C3785" t="s">
        <v>2231</v>
      </c>
      <c r="D3785" t="s">
        <v>2245</v>
      </c>
      <c r="E3785">
        <v>1.73028640505858</v>
      </c>
      <c r="F3785" t="s">
        <v>2200</v>
      </c>
    </row>
    <row r="3786" spans="1:6" hidden="1" x14ac:dyDescent="0.25">
      <c r="A3786">
        <v>2020</v>
      </c>
      <c r="B3786" t="s">
        <v>2253</v>
      </c>
      <c r="C3786" t="s">
        <v>2231</v>
      </c>
      <c r="D3786" t="s">
        <v>2246</v>
      </c>
      <c r="E3786">
        <v>1.81392980052436</v>
      </c>
      <c r="F3786" t="s">
        <v>2200</v>
      </c>
    </row>
    <row r="3787" spans="1:6" hidden="1" x14ac:dyDescent="0.25">
      <c r="A3787">
        <v>2020</v>
      </c>
      <c r="B3787" t="s">
        <v>2253</v>
      </c>
      <c r="C3787" t="s">
        <v>2231</v>
      </c>
      <c r="D3787" t="s">
        <v>2247</v>
      </c>
      <c r="E3787">
        <v>1.63052526527997</v>
      </c>
      <c r="F3787" t="s">
        <v>2200</v>
      </c>
    </row>
    <row r="3788" spans="1:6" hidden="1" x14ac:dyDescent="0.25">
      <c r="A3788">
        <v>2020</v>
      </c>
      <c r="B3788" t="s">
        <v>2253</v>
      </c>
      <c r="C3788" t="s">
        <v>2231</v>
      </c>
      <c r="D3788" t="s">
        <v>2248</v>
      </c>
      <c r="E3788">
        <v>3.33922261484099</v>
      </c>
      <c r="F3788" t="s">
        <v>2200</v>
      </c>
    </row>
    <row r="3789" spans="1:6" hidden="1" x14ac:dyDescent="0.25">
      <c r="A3789">
        <v>2020</v>
      </c>
      <c r="B3789" t="s">
        <v>2253</v>
      </c>
      <c r="C3789" t="s">
        <v>2232</v>
      </c>
      <c r="D3789" t="s">
        <v>2236</v>
      </c>
      <c r="E3789">
        <v>4.6579223990387097</v>
      </c>
      <c r="F3789" t="s">
        <v>2200</v>
      </c>
    </row>
    <row r="3790" spans="1:6" hidden="1" x14ac:dyDescent="0.25">
      <c r="A3790">
        <v>2020</v>
      </c>
      <c r="B3790" t="s">
        <v>2253</v>
      </c>
      <c r="C3790" t="s">
        <v>2232</v>
      </c>
      <c r="D3790" t="s">
        <v>2237</v>
      </c>
      <c r="E3790">
        <v>13.9773275072376</v>
      </c>
      <c r="F3790" t="s">
        <v>2200</v>
      </c>
    </row>
    <row r="3791" spans="1:6" hidden="1" x14ac:dyDescent="0.25">
      <c r="A3791">
        <v>2020</v>
      </c>
      <c r="B3791" t="s">
        <v>2253</v>
      </c>
      <c r="C3791" t="s">
        <v>2232</v>
      </c>
      <c r="D3791" t="s">
        <v>2238</v>
      </c>
      <c r="E3791">
        <v>3.83012778658619</v>
      </c>
      <c r="F3791" t="s">
        <v>2200</v>
      </c>
    </row>
    <row r="3792" spans="1:6" hidden="1" x14ac:dyDescent="0.25">
      <c r="A3792">
        <v>2020</v>
      </c>
      <c r="B3792" t="s">
        <v>2253</v>
      </c>
      <c r="C3792" t="s">
        <v>2232</v>
      </c>
      <c r="D3792" t="s">
        <v>2250</v>
      </c>
      <c r="E3792">
        <v>14.031054061471901</v>
      </c>
      <c r="F3792" t="s">
        <v>2200</v>
      </c>
    </row>
    <row r="3793" spans="1:6" hidden="1" x14ac:dyDescent="0.25">
      <c r="A3793">
        <v>2020</v>
      </c>
      <c r="B3793" t="s">
        <v>2253</v>
      </c>
      <c r="C3793" t="s">
        <v>2232</v>
      </c>
      <c r="D3793" t="s">
        <v>2251</v>
      </c>
      <c r="E3793">
        <v>0</v>
      </c>
      <c r="F3793" t="s">
        <v>2200</v>
      </c>
    </row>
    <row r="3794" spans="1:6" hidden="1" x14ac:dyDescent="0.25">
      <c r="A3794">
        <v>2020</v>
      </c>
      <c r="B3794" t="s">
        <v>2253</v>
      </c>
      <c r="C3794" t="s">
        <v>2232</v>
      </c>
      <c r="D3794" t="s">
        <v>2239</v>
      </c>
      <c r="E3794">
        <v>6.8467766722358903</v>
      </c>
      <c r="F3794" t="s">
        <v>2200</v>
      </c>
    </row>
    <row r="3795" spans="1:6" hidden="1" x14ac:dyDescent="0.25">
      <c r="A3795">
        <v>2020</v>
      </c>
      <c r="B3795" t="s">
        <v>2253</v>
      </c>
      <c r="C3795" t="s">
        <v>2232</v>
      </c>
      <c r="D3795" t="s">
        <v>2240</v>
      </c>
      <c r="E3795">
        <v>3.8302785114583702</v>
      </c>
      <c r="F3795" t="s">
        <v>2200</v>
      </c>
    </row>
    <row r="3796" spans="1:6" hidden="1" x14ac:dyDescent="0.25">
      <c r="A3796">
        <v>2020</v>
      </c>
      <c r="B3796" t="s">
        <v>2253</v>
      </c>
      <c r="C3796" t="s">
        <v>2232</v>
      </c>
      <c r="D3796" t="s">
        <v>2241</v>
      </c>
      <c r="E3796">
        <v>6.5190613233242001</v>
      </c>
      <c r="F3796" t="s">
        <v>2200</v>
      </c>
    </row>
    <row r="3797" spans="1:6" hidden="1" x14ac:dyDescent="0.25">
      <c r="A3797">
        <v>2020</v>
      </c>
      <c r="B3797" t="s">
        <v>2253</v>
      </c>
      <c r="C3797" t="s">
        <v>2232</v>
      </c>
      <c r="D3797" t="s">
        <v>2242</v>
      </c>
      <c r="E3797" s="184">
        <v>3.2618978888454002E-3</v>
      </c>
      <c r="F3797" t="s">
        <v>2200</v>
      </c>
    </row>
    <row r="3798" spans="1:6" hidden="1" x14ac:dyDescent="0.25">
      <c r="A3798">
        <v>2020</v>
      </c>
      <c r="B3798" t="s">
        <v>2253</v>
      </c>
      <c r="C3798" t="s">
        <v>2232</v>
      </c>
      <c r="D3798" t="s">
        <v>2243</v>
      </c>
      <c r="E3798">
        <v>23.688174217164701</v>
      </c>
      <c r="F3798" t="s">
        <v>2200</v>
      </c>
    </row>
    <row r="3799" spans="1:6" hidden="1" x14ac:dyDescent="0.25">
      <c r="A3799">
        <v>2020</v>
      </c>
      <c r="B3799" t="s">
        <v>2253</v>
      </c>
      <c r="C3799" t="s">
        <v>2232</v>
      </c>
      <c r="D3799" t="s">
        <v>2244</v>
      </c>
      <c r="E3799">
        <v>7.5037500000000001</v>
      </c>
      <c r="F3799" t="s">
        <v>2200</v>
      </c>
    </row>
    <row r="3800" spans="1:6" hidden="1" x14ac:dyDescent="0.25">
      <c r="A3800">
        <v>2020</v>
      </c>
      <c r="B3800" t="s">
        <v>2253</v>
      </c>
      <c r="C3800" t="s">
        <v>2232</v>
      </c>
      <c r="D3800" t="s">
        <v>2245</v>
      </c>
      <c r="E3800">
        <v>5.5296691941816398</v>
      </c>
      <c r="F3800" t="s">
        <v>2200</v>
      </c>
    </row>
    <row r="3801" spans="1:6" hidden="1" x14ac:dyDescent="0.25">
      <c r="A3801">
        <v>2020</v>
      </c>
      <c r="B3801" t="s">
        <v>2253</v>
      </c>
      <c r="C3801" t="s">
        <v>2232</v>
      </c>
      <c r="D3801" t="s">
        <v>2246</v>
      </c>
      <c r="E3801">
        <v>2.66076310223669</v>
      </c>
      <c r="F3801" t="s">
        <v>2200</v>
      </c>
    </row>
    <row r="3802" spans="1:6" hidden="1" x14ac:dyDescent="0.25">
      <c r="A3802">
        <v>2020</v>
      </c>
      <c r="B3802" t="s">
        <v>2253</v>
      </c>
      <c r="C3802" t="s">
        <v>2232</v>
      </c>
      <c r="D3802" t="s">
        <v>2247</v>
      </c>
      <c r="E3802">
        <v>1.9029675848241101</v>
      </c>
      <c r="F3802" t="s">
        <v>2200</v>
      </c>
    </row>
    <row r="3803" spans="1:6" hidden="1" x14ac:dyDescent="0.25">
      <c r="A3803">
        <v>2020</v>
      </c>
      <c r="B3803" t="s">
        <v>2253</v>
      </c>
      <c r="C3803" t="s">
        <v>2232</v>
      </c>
      <c r="D3803" t="s">
        <v>2248</v>
      </c>
      <c r="E3803">
        <v>11.596986197497699</v>
      </c>
      <c r="F3803" t="s">
        <v>2200</v>
      </c>
    </row>
    <row r="3804" spans="1:6" hidden="1" x14ac:dyDescent="0.25">
      <c r="A3804">
        <v>2020</v>
      </c>
      <c r="B3804" t="s">
        <v>2253</v>
      </c>
      <c r="C3804" t="s">
        <v>2233</v>
      </c>
      <c r="D3804" t="s">
        <v>2236</v>
      </c>
      <c r="E3804">
        <v>3.4783747505093499</v>
      </c>
      <c r="F3804" t="s">
        <v>2200</v>
      </c>
    </row>
    <row r="3805" spans="1:6" hidden="1" x14ac:dyDescent="0.25">
      <c r="A3805">
        <v>2020</v>
      </c>
      <c r="B3805" t="s">
        <v>2253</v>
      </c>
      <c r="C3805" t="s">
        <v>2233</v>
      </c>
      <c r="D3805" t="s">
        <v>2237</v>
      </c>
      <c r="E3805">
        <v>12.0138967662898</v>
      </c>
      <c r="F3805" t="s">
        <v>2200</v>
      </c>
    </row>
    <row r="3806" spans="1:6" hidden="1" x14ac:dyDescent="0.25">
      <c r="A3806">
        <v>2020</v>
      </c>
      <c r="B3806" t="s">
        <v>2253</v>
      </c>
      <c r="C3806" t="s">
        <v>2233</v>
      </c>
      <c r="D3806" t="s">
        <v>2238</v>
      </c>
      <c r="E3806">
        <v>6.8953365110086402</v>
      </c>
      <c r="F3806" t="s">
        <v>2200</v>
      </c>
    </row>
    <row r="3807" spans="1:6" hidden="1" x14ac:dyDescent="0.25">
      <c r="A3807">
        <v>2020</v>
      </c>
      <c r="B3807" t="s">
        <v>2253</v>
      </c>
      <c r="C3807" t="s">
        <v>2233</v>
      </c>
      <c r="D3807" t="s">
        <v>2250</v>
      </c>
      <c r="E3807">
        <v>0</v>
      </c>
      <c r="F3807" t="s">
        <v>2200</v>
      </c>
    </row>
    <row r="3808" spans="1:6" hidden="1" x14ac:dyDescent="0.25">
      <c r="A3808">
        <v>2020</v>
      </c>
      <c r="B3808" t="s">
        <v>2253</v>
      </c>
      <c r="C3808" t="s">
        <v>2233</v>
      </c>
      <c r="D3808" t="s">
        <v>2251</v>
      </c>
      <c r="E3808">
        <v>10.229393643254999</v>
      </c>
      <c r="F3808" t="s">
        <v>2200</v>
      </c>
    </row>
    <row r="3809" spans="1:6" hidden="1" x14ac:dyDescent="0.25">
      <c r="A3809">
        <v>2020</v>
      </c>
      <c r="B3809" t="s">
        <v>2253</v>
      </c>
      <c r="C3809" t="s">
        <v>2233</v>
      </c>
      <c r="D3809" t="s">
        <v>2239</v>
      </c>
      <c r="E3809">
        <v>2.9732268404131701</v>
      </c>
      <c r="F3809" t="s">
        <v>2200</v>
      </c>
    </row>
    <row r="3810" spans="1:6" hidden="1" x14ac:dyDescent="0.25">
      <c r="A3810">
        <v>2020</v>
      </c>
      <c r="B3810" t="s">
        <v>2253</v>
      </c>
      <c r="C3810" t="s">
        <v>2233</v>
      </c>
      <c r="D3810" t="s">
        <v>2240</v>
      </c>
      <c r="E3810">
        <v>2.8311732113554</v>
      </c>
      <c r="F3810" t="s">
        <v>2200</v>
      </c>
    </row>
    <row r="3811" spans="1:6" hidden="1" x14ac:dyDescent="0.25">
      <c r="A3811">
        <v>2020</v>
      </c>
      <c r="B3811" t="s">
        <v>2253</v>
      </c>
      <c r="C3811" t="s">
        <v>2233</v>
      </c>
      <c r="D3811" t="s">
        <v>2241</v>
      </c>
      <c r="E3811">
        <v>4.16640432005675</v>
      </c>
      <c r="F3811" t="s">
        <v>2200</v>
      </c>
    </row>
    <row r="3812" spans="1:6" hidden="1" x14ac:dyDescent="0.25">
      <c r="A3812">
        <v>2020</v>
      </c>
      <c r="B3812" t="s">
        <v>2253</v>
      </c>
      <c r="C3812" t="s">
        <v>2233</v>
      </c>
      <c r="D3812" t="s">
        <v>2242</v>
      </c>
      <c r="E3812">
        <v>0.157440258149009</v>
      </c>
      <c r="F3812" t="s">
        <v>2200</v>
      </c>
    </row>
    <row r="3813" spans="1:6" hidden="1" x14ac:dyDescent="0.25">
      <c r="A3813">
        <v>2020</v>
      </c>
      <c r="B3813" t="s">
        <v>2253</v>
      </c>
      <c r="C3813" t="s">
        <v>2233</v>
      </c>
      <c r="D3813" t="s">
        <v>2243</v>
      </c>
      <c r="E3813">
        <v>0</v>
      </c>
      <c r="F3813" t="s">
        <v>2200</v>
      </c>
    </row>
    <row r="3814" spans="1:6" hidden="1" x14ac:dyDescent="0.25">
      <c r="A3814">
        <v>2020</v>
      </c>
      <c r="B3814" t="s">
        <v>2253</v>
      </c>
      <c r="C3814" t="s">
        <v>2233</v>
      </c>
      <c r="D3814" t="s">
        <v>2244</v>
      </c>
      <c r="E3814">
        <v>7.5037500000000001</v>
      </c>
      <c r="F3814" t="s">
        <v>2200</v>
      </c>
    </row>
    <row r="3815" spans="1:6" hidden="1" x14ac:dyDescent="0.25">
      <c r="A3815">
        <v>2020</v>
      </c>
      <c r="B3815" t="s">
        <v>2253</v>
      </c>
      <c r="C3815" t="s">
        <v>2233</v>
      </c>
      <c r="D3815" t="s">
        <v>2245</v>
      </c>
      <c r="E3815">
        <v>3.8951943892016798</v>
      </c>
      <c r="F3815" t="s">
        <v>2200</v>
      </c>
    </row>
    <row r="3816" spans="1:6" hidden="1" x14ac:dyDescent="0.25">
      <c r="A3816">
        <v>2020</v>
      </c>
      <c r="B3816" t="s">
        <v>2253</v>
      </c>
      <c r="C3816" t="s">
        <v>2233</v>
      </c>
      <c r="D3816" t="s">
        <v>2246</v>
      </c>
      <c r="E3816">
        <v>2.3207233129233802</v>
      </c>
      <c r="F3816" t="s">
        <v>2200</v>
      </c>
    </row>
    <row r="3817" spans="1:6" hidden="1" x14ac:dyDescent="0.25">
      <c r="A3817">
        <v>2020</v>
      </c>
      <c r="B3817" t="s">
        <v>2253</v>
      </c>
      <c r="C3817" t="s">
        <v>2233</v>
      </c>
      <c r="D3817" t="s">
        <v>2247</v>
      </c>
      <c r="E3817">
        <v>1.78953048839653</v>
      </c>
      <c r="F3817" t="s">
        <v>2200</v>
      </c>
    </row>
    <row r="3818" spans="1:6" hidden="1" x14ac:dyDescent="0.25">
      <c r="A3818">
        <v>2020</v>
      </c>
      <c r="B3818" t="s">
        <v>2253</v>
      </c>
      <c r="C3818" t="s">
        <v>2233</v>
      </c>
      <c r="D3818" t="s">
        <v>2248</v>
      </c>
      <c r="E3818">
        <v>3.8604987419727701</v>
      </c>
      <c r="F3818" t="s">
        <v>2200</v>
      </c>
    </row>
    <row r="3819" spans="1:6" hidden="1" x14ac:dyDescent="0.25">
      <c r="A3819">
        <v>2020</v>
      </c>
      <c r="B3819" t="s">
        <v>2253</v>
      </c>
      <c r="C3819" t="s">
        <v>2234</v>
      </c>
      <c r="D3819" t="s">
        <v>2236</v>
      </c>
      <c r="E3819">
        <v>4.8517735986295003</v>
      </c>
      <c r="F3819" t="s">
        <v>2200</v>
      </c>
    </row>
    <row r="3820" spans="1:6" hidden="1" x14ac:dyDescent="0.25">
      <c r="A3820">
        <v>2020</v>
      </c>
      <c r="B3820" t="s">
        <v>2253</v>
      </c>
      <c r="C3820" t="s">
        <v>2234</v>
      </c>
      <c r="D3820" t="s">
        <v>2237</v>
      </c>
      <c r="E3820">
        <v>12.476418442528599</v>
      </c>
      <c r="F3820" t="s">
        <v>2200</v>
      </c>
    </row>
    <row r="3821" spans="1:6" hidden="1" x14ac:dyDescent="0.25">
      <c r="A3821">
        <v>2020</v>
      </c>
      <c r="B3821" t="s">
        <v>2253</v>
      </c>
      <c r="C3821" t="s">
        <v>2234</v>
      </c>
      <c r="D3821" t="s">
        <v>2238</v>
      </c>
      <c r="E3821">
        <v>3.7031549334388698</v>
      </c>
      <c r="F3821" t="s">
        <v>2200</v>
      </c>
    </row>
    <row r="3822" spans="1:6" hidden="1" x14ac:dyDescent="0.25">
      <c r="A3822">
        <v>2020</v>
      </c>
      <c r="B3822" t="s">
        <v>2253</v>
      </c>
      <c r="C3822" t="s">
        <v>2234</v>
      </c>
      <c r="D3822" t="s">
        <v>2250</v>
      </c>
      <c r="E3822">
        <v>7.1245961763032097</v>
      </c>
      <c r="F3822" t="s">
        <v>2200</v>
      </c>
    </row>
    <row r="3823" spans="1:6" hidden="1" x14ac:dyDescent="0.25">
      <c r="A3823">
        <v>2020</v>
      </c>
      <c r="B3823" t="s">
        <v>2253</v>
      </c>
      <c r="C3823" t="s">
        <v>2234</v>
      </c>
      <c r="D3823" t="s">
        <v>2251</v>
      </c>
      <c r="E3823">
        <v>0</v>
      </c>
      <c r="F3823" t="s">
        <v>2200</v>
      </c>
    </row>
    <row r="3824" spans="1:6" hidden="1" x14ac:dyDescent="0.25">
      <c r="A3824">
        <v>2020</v>
      </c>
      <c r="B3824" t="s">
        <v>2253</v>
      </c>
      <c r="C3824" t="s">
        <v>2234</v>
      </c>
      <c r="D3824" t="s">
        <v>2239</v>
      </c>
      <c r="E3824">
        <v>2.7746250423783199</v>
      </c>
      <c r="F3824" t="s">
        <v>2200</v>
      </c>
    </row>
    <row r="3825" spans="1:6" hidden="1" x14ac:dyDescent="0.25">
      <c r="A3825">
        <v>2020</v>
      </c>
      <c r="B3825" t="s">
        <v>2253</v>
      </c>
      <c r="C3825" t="s">
        <v>2234</v>
      </c>
      <c r="D3825" t="s">
        <v>2240</v>
      </c>
      <c r="E3825">
        <v>2.7210384813411199</v>
      </c>
      <c r="F3825" t="s">
        <v>2200</v>
      </c>
    </row>
    <row r="3826" spans="1:6" hidden="1" x14ac:dyDescent="0.25">
      <c r="A3826">
        <v>2020</v>
      </c>
      <c r="B3826" t="s">
        <v>2253</v>
      </c>
      <c r="C3826" t="s">
        <v>2234</v>
      </c>
      <c r="D3826" t="s">
        <v>2241</v>
      </c>
      <c r="E3826">
        <v>3.8032607971777499</v>
      </c>
      <c r="F3826" t="s">
        <v>2200</v>
      </c>
    </row>
    <row r="3827" spans="1:6" hidden="1" x14ac:dyDescent="0.25">
      <c r="A3827">
        <v>2020</v>
      </c>
      <c r="B3827" t="s">
        <v>2253</v>
      </c>
      <c r="C3827" t="s">
        <v>2234</v>
      </c>
      <c r="D3827" t="s">
        <v>2242</v>
      </c>
      <c r="E3827" s="184">
        <v>2.1460689046761499E-2</v>
      </c>
      <c r="F3827" t="s">
        <v>2200</v>
      </c>
    </row>
    <row r="3828" spans="1:6" hidden="1" x14ac:dyDescent="0.25">
      <c r="A3828">
        <v>2020</v>
      </c>
      <c r="B3828" t="s">
        <v>2253</v>
      </c>
      <c r="C3828" t="s">
        <v>2234</v>
      </c>
      <c r="D3828" t="s">
        <v>2243</v>
      </c>
      <c r="E3828">
        <v>22.024119545952001</v>
      </c>
      <c r="F3828" t="s">
        <v>2200</v>
      </c>
    </row>
    <row r="3829" spans="1:6" hidden="1" x14ac:dyDescent="0.25">
      <c r="A3829">
        <v>2020</v>
      </c>
      <c r="B3829" t="s">
        <v>2253</v>
      </c>
      <c r="C3829" t="s">
        <v>2234</v>
      </c>
      <c r="D3829" t="s">
        <v>2244</v>
      </c>
      <c r="E3829">
        <v>7.5037500000000001</v>
      </c>
      <c r="F3829" t="s">
        <v>2200</v>
      </c>
    </row>
    <row r="3830" spans="1:6" hidden="1" x14ac:dyDescent="0.25">
      <c r="A3830">
        <v>2020</v>
      </c>
      <c r="B3830" t="s">
        <v>2253</v>
      </c>
      <c r="C3830" t="s">
        <v>2234</v>
      </c>
      <c r="D3830" t="s">
        <v>2245</v>
      </c>
      <c r="E3830">
        <v>3.7119967077228799</v>
      </c>
      <c r="F3830" t="s">
        <v>2200</v>
      </c>
    </row>
    <row r="3831" spans="1:6" hidden="1" x14ac:dyDescent="0.25">
      <c r="A3831">
        <v>2020</v>
      </c>
      <c r="B3831" t="s">
        <v>2253</v>
      </c>
      <c r="C3831" t="s">
        <v>2234</v>
      </c>
      <c r="D3831" t="s">
        <v>2246</v>
      </c>
      <c r="E3831">
        <v>2.2866520932975001</v>
      </c>
      <c r="F3831" t="s">
        <v>2200</v>
      </c>
    </row>
    <row r="3832" spans="1:6" hidden="1" x14ac:dyDescent="0.25">
      <c r="A3832">
        <v>2020</v>
      </c>
      <c r="B3832" t="s">
        <v>2253</v>
      </c>
      <c r="C3832" t="s">
        <v>2234</v>
      </c>
      <c r="D3832" t="s">
        <v>2247</v>
      </c>
      <c r="E3832">
        <v>2.2372543643517702</v>
      </c>
      <c r="F3832" t="s">
        <v>2200</v>
      </c>
    </row>
    <row r="3833" spans="1:6" hidden="1" x14ac:dyDescent="0.25">
      <c r="A3833">
        <v>2020</v>
      </c>
      <c r="B3833" t="s">
        <v>2253</v>
      </c>
      <c r="C3833" t="s">
        <v>2234</v>
      </c>
      <c r="D3833" t="s">
        <v>2248</v>
      </c>
      <c r="E3833">
        <v>3.6694744635846002</v>
      </c>
      <c r="F3833" t="s">
        <v>2200</v>
      </c>
    </row>
    <row r="3834" spans="1:6" hidden="1" x14ac:dyDescent="0.25">
      <c r="A3834">
        <v>2020</v>
      </c>
      <c r="B3834" t="s">
        <v>2253</v>
      </c>
      <c r="C3834" t="s">
        <v>2235</v>
      </c>
      <c r="D3834" t="s">
        <v>2236</v>
      </c>
      <c r="E3834">
        <v>4.8455687136308603</v>
      </c>
      <c r="F3834" t="s">
        <v>2200</v>
      </c>
    </row>
    <row r="3835" spans="1:6" hidden="1" x14ac:dyDescent="0.25">
      <c r="A3835">
        <v>2020</v>
      </c>
      <c r="B3835" t="s">
        <v>2253</v>
      </c>
      <c r="C3835" t="s">
        <v>2235</v>
      </c>
      <c r="D3835" t="s">
        <v>2237</v>
      </c>
      <c r="E3835">
        <v>14.7983794436478</v>
      </c>
      <c r="F3835" t="s">
        <v>2200</v>
      </c>
    </row>
    <row r="3836" spans="1:6" hidden="1" x14ac:dyDescent="0.25">
      <c r="A3836">
        <v>2020</v>
      </c>
      <c r="B3836" t="s">
        <v>2253</v>
      </c>
      <c r="C3836" t="s">
        <v>2235</v>
      </c>
      <c r="D3836" t="s">
        <v>2238</v>
      </c>
      <c r="E3836">
        <v>3.8107863897645999</v>
      </c>
      <c r="F3836" t="s">
        <v>2200</v>
      </c>
    </row>
    <row r="3837" spans="1:6" hidden="1" x14ac:dyDescent="0.25">
      <c r="A3837">
        <v>2020</v>
      </c>
      <c r="B3837" t="s">
        <v>2253</v>
      </c>
      <c r="C3837" t="s">
        <v>2235</v>
      </c>
      <c r="D3837" t="s">
        <v>2250</v>
      </c>
      <c r="E3837">
        <v>10.393549407418201</v>
      </c>
      <c r="F3837" t="s">
        <v>2200</v>
      </c>
    </row>
    <row r="3838" spans="1:6" hidden="1" x14ac:dyDescent="0.25">
      <c r="A3838">
        <v>2020</v>
      </c>
      <c r="B3838" t="s">
        <v>2253</v>
      </c>
      <c r="C3838" t="s">
        <v>2235</v>
      </c>
      <c r="D3838" t="s">
        <v>2251</v>
      </c>
      <c r="E3838">
        <v>0</v>
      </c>
      <c r="F3838" t="s">
        <v>2200</v>
      </c>
    </row>
    <row r="3839" spans="1:6" hidden="1" x14ac:dyDescent="0.25">
      <c r="A3839">
        <v>2020</v>
      </c>
      <c r="B3839" t="s">
        <v>2253</v>
      </c>
      <c r="C3839" t="s">
        <v>2235</v>
      </c>
      <c r="D3839" t="s">
        <v>2239</v>
      </c>
      <c r="E3839">
        <v>7.5705540231324502</v>
      </c>
      <c r="F3839" t="s">
        <v>2200</v>
      </c>
    </row>
    <row r="3840" spans="1:6" hidden="1" x14ac:dyDescent="0.25">
      <c r="A3840">
        <v>2020</v>
      </c>
      <c r="B3840" t="s">
        <v>2253</v>
      </c>
      <c r="C3840" t="s">
        <v>2235</v>
      </c>
      <c r="D3840" t="s">
        <v>2240</v>
      </c>
      <c r="E3840">
        <v>2.9803719349271902</v>
      </c>
      <c r="F3840" t="s">
        <v>2200</v>
      </c>
    </row>
    <row r="3841" spans="1:6" hidden="1" x14ac:dyDescent="0.25">
      <c r="A3841">
        <v>2020</v>
      </c>
      <c r="B3841" t="s">
        <v>2253</v>
      </c>
      <c r="C3841" t="s">
        <v>2235</v>
      </c>
      <c r="D3841" t="s">
        <v>2241</v>
      </c>
      <c r="E3841">
        <v>6.4488991499642196</v>
      </c>
      <c r="F3841" t="s">
        <v>2200</v>
      </c>
    </row>
    <row r="3842" spans="1:6" hidden="1" x14ac:dyDescent="0.25">
      <c r="A3842">
        <v>2020</v>
      </c>
      <c r="B3842" t="s">
        <v>2253</v>
      </c>
      <c r="C3842" t="s">
        <v>2235</v>
      </c>
      <c r="D3842" t="s">
        <v>2242</v>
      </c>
      <c r="E3842" s="184">
        <v>4.2217435610363903E-2</v>
      </c>
      <c r="F3842" t="s">
        <v>2200</v>
      </c>
    </row>
    <row r="3843" spans="1:6" hidden="1" x14ac:dyDescent="0.25">
      <c r="A3843">
        <v>2020</v>
      </c>
      <c r="B3843" t="s">
        <v>2253</v>
      </c>
      <c r="C3843" t="s">
        <v>2235</v>
      </c>
      <c r="D3843" t="s">
        <v>2243</v>
      </c>
      <c r="E3843">
        <v>23.586744007005301</v>
      </c>
      <c r="F3843" t="s">
        <v>2200</v>
      </c>
    </row>
    <row r="3844" spans="1:6" hidden="1" x14ac:dyDescent="0.25">
      <c r="A3844">
        <v>2020</v>
      </c>
      <c r="B3844" t="s">
        <v>2253</v>
      </c>
      <c r="C3844" t="s">
        <v>2235</v>
      </c>
      <c r="D3844" t="s">
        <v>2244</v>
      </c>
      <c r="E3844">
        <v>7.5037500000000001</v>
      </c>
      <c r="F3844" t="s">
        <v>2200</v>
      </c>
    </row>
    <row r="3845" spans="1:6" hidden="1" x14ac:dyDescent="0.25">
      <c r="A3845">
        <v>2020</v>
      </c>
      <c r="B3845" t="s">
        <v>2253</v>
      </c>
      <c r="C3845" t="s">
        <v>2235</v>
      </c>
      <c r="D3845" t="s">
        <v>2245</v>
      </c>
      <c r="E3845">
        <v>4.0816479448502401</v>
      </c>
      <c r="F3845" t="s">
        <v>2200</v>
      </c>
    </row>
    <row r="3846" spans="1:6" hidden="1" x14ac:dyDescent="0.25">
      <c r="A3846">
        <v>2020</v>
      </c>
      <c r="B3846" t="s">
        <v>2253</v>
      </c>
      <c r="C3846" t="s">
        <v>2235</v>
      </c>
      <c r="D3846" t="s">
        <v>2246</v>
      </c>
      <c r="E3846">
        <v>2.0392767205662898</v>
      </c>
      <c r="F3846" t="s">
        <v>2200</v>
      </c>
    </row>
    <row r="3847" spans="1:6" hidden="1" x14ac:dyDescent="0.25">
      <c r="A3847">
        <v>2020</v>
      </c>
      <c r="B3847" t="s">
        <v>2253</v>
      </c>
      <c r="C3847" t="s">
        <v>2235</v>
      </c>
      <c r="D3847" t="s">
        <v>2247</v>
      </c>
      <c r="E3847">
        <v>1.95539490470676</v>
      </c>
      <c r="F3847" t="s">
        <v>2200</v>
      </c>
    </row>
    <row r="3848" spans="1:6" hidden="1" x14ac:dyDescent="0.25">
      <c r="A3848">
        <v>2020</v>
      </c>
      <c r="B3848" t="s">
        <v>2253</v>
      </c>
      <c r="C3848" t="s">
        <v>2235</v>
      </c>
      <c r="D3848" t="s">
        <v>2248</v>
      </c>
      <c r="E3848">
        <v>8.4489052686395798</v>
      </c>
      <c r="F3848" t="s">
        <v>2200</v>
      </c>
    </row>
    <row r="3849" spans="1:6" hidden="1" x14ac:dyDescent="0.25">
      <c r="A3849">
        <v>2020</v>
      </c>
      <c r="B3849" t="s">
        <v>2253</v>
      </c>
      <c r="C3849" t="s">
        <v>2198</v>
      </c>
      <c r="D3849" t="s">
        <v>2199</v>
      </c>
      <c r="E3849">
        <v>4.8609490842130603</v>
      </c>
      <c r="F3849" t="s">
        <v>2200</v>
      </c>
    </row>
    <row r="3850" spans="1:6" hidden="1" x14ac:dyDescent="0.25">
      <c r="A3850">
        <v>2020</v>
      </c>
      <c r="B3850" t="s">
        <v>2254</v>
      </c>
      <c r="C3850" t="s">
        <v>2201</v>
      </c>
      <c r="D3850" t="s">
        <v>2199</v>
      </c>
      <c r="E3850">
        <v>3.0545970571393699</v>
      </c>
      <c r="F3850" t="s">
        <v>2200</v>
      </c>
    </row>
    <row r="3851" spans="1:6" hidden="1" x14ac:dyDescent="0.25">
      <c r="A3851">
        <v>2020</v>
      </c>
      <c r="B3851" t="s">
        <v>2254</v>
      </c>
      <c r="C3851" t="s">
        <v>2198</v>
      </c>
      <c r="D3851" t="s">
        <v>2199</v>
      </c>
      <c r="E3851">
        <v>4.8471841252687797</v>
      </c>
      <c r="F3851" t="s">
        <v>2200</v>
      </c>
    </row>
    <row r="3852" spans="1:6" hidden="1" x14ac:dyDescent="0.25">
      <c r="A3852">
        <v>2020</v>
      </c>
      <c r="B3852" t="s">
        <v>2254</v>
      </c>
      <c r="C3852" t="s">
        <v>2202</v>
      </c>
      <c r="D3852" t="s">
        <v>2199</v>
      </c>
      <c r="E3852">
        <v>3.6014405366894802</v>
      </c>
      <c r="F3852" t="s">
        <v>2200</v>
      </c>
    </row>
    <row r="3853" spans="1:6" hidden="1" x14ac:dyDescent="0.25">
      <c r="A3853">
        <v>2020</v>
      </c>
      <c r="B3853" t="s">
        <v>2254</v>
      </c>
      <c r="C3853" t="s">
        <v>2203</v>
      </c>
      <c r="D3853" t="s">
        <v>2199</v>
      </c>
      <c r="E3853">
        <v>5.5389605734787803</v>
      </c>
      <c r="F3853" t="s">
        <v>2200</v>
      </c>
    </row>
    <row r="3854" spans="1:6" hidden="1" x14ac:dyDescent="0.25">
      <c r="A3854">
        <v>2020</v>
      </c>
      <c r="B3854" t="s">
        <v>2254</v>
      </c>
      <c r="C3854" t="s">
        <v>2204</v>
      </c>
      <c r="D3854" t="s">
        <v>2199</v>
      </c>
      <c r="E3854">
        <v>2.9356329768337202</v>
      </c>
      <c r="F3854" t="s">
        <v>2200</v>
      </c>
    </row>
    <row r="3855" spans="1:6" hidden="1" x14ac:dyDescent="0.25">
      <c r="A3855">
        <v>2020</v>
      </c>
      <c r="B3855" t="s">
        <v>2254</v>
      </c>
      <c r="C3855" t="s">
        <v>2206</v>
      </c>
      <c r="D3855" t="s">
        <v>2199</v>
      </c>
      <c r="E3855">
        <v>4.7738372805294897</v>
      </c>
      <c r="F3855" t="s">
        <v>2200</v>
      </c>
    </row>
    <row r="3856" spans="1:6" hidden="1" x14ac:dyDescent="0.25">
      <c r="A3856">
        <v>2020</v>
      </c>
      <c r="B3856" t="s">
        <v>2254</v>
      </c>
      <c r="C3856" t="s">
        <v>2207</v>
      </c>
      <c r="D3856" t="s">
        <v>2199</v>
      </c>
      <c r="E3856">
        <v>3.16715313487884</v>
      </c>
      <c r="F3856" t="s">
        <v>2200</v>
      </c>
    </row>
    <row r="3857" spans="1:6" hidden="1" x14ac:dyDescent="0.25">
      <c r="A3857">
        <v>2020</v>
      </c>
      <c r="B3857" t="s">
        <v>2254</v>
      </c>
      <c r="C3857" t="s">
        <v>2208</v>
      </c>
      <c r="D3857" t="s">
        <v>2199</v>
      </c>
      <c r="E3857">
        <v>5.8103174082142104</v>
      </c>
      <c r="F3857" t="s">
        <v>2200</v>
      </c>
    </row>
    <row r="3858" spans="1:6" hidden="1" x14ac:dyDescent="0.25">
      <c r="A3858">
        <v>2020</v>
      </c>
      <c r="B3858" t="s">
        <v>2254</v>
      </c>
      <c r="C3858" t="s">
        <v>2209</v>
      </c>
      <c r="D3858" t="s">
        <v>2199</v>
      </c>
      <c r="E3858">
        <v>7.8685370858094199</v>
      </c>
      <c r="F3858" t="s">
        <v>2200</v>
      </c>
    </row>
    <row r="3859" spans="1:6" hidden="1" x14ac:dyDescent="0.25">
      <c r="A3859">
        <v>2020</v>
      </c>
      <c r="B3859" t="s">
        <v>2254</v>
      </c>
      <c r="C3859" t="s">
        <v>2210</v>
      </c>
      <c r="D3859" t="s">
        <v>2199</v>
      </c>
      <c r="E3859">
        <v>2.9316376554705301</v>
      </c>
      <c r="F3859" t="s">
        <v>2200</v>
      </c>
    </row>
    <row r="3860" spans="1:6" hidden="1" x14ac:dyDescent="0.25">
      <c r="A3860">
        <v>2020</v>
      </c>
      <c r="B3860" t="s">
        <v>2254</v>
      </c>
      <c r="C3860" t="s">
        <v>2211</v>
      </c>
      <c r="D3860" t="s">
        <v>2199</v>
      </c>
      <c r="E3860">
        <v>6.8273239179096104</v>
      </c>
      <c r="F3860" t="s">
        <v>2200</v>
      </c>
    </row>
    <row r="3861" spans="1:6" hidden="1" x14ac:dyDescent="0.25">
      <c r="A3861">
        <v>2020</v>
      </c>
      <c r="B3861" t="s">
        <v>2254</v>
      </c>
      <c r="C3861" t="s">
        <v>2212</v>
      </c>
      <c r="D3861" t="s">
        <v>2199</v>
      </c>
      <c r="E3861">
        <v>7.0488280316130298</v>
      </c>
      <c r="F3861" t="s">
        <v>2200</v>
      </c>
    </row>
    <row r="3862" spans="1:6" hidden="1" x14ac:dyDescent="0.25">
      <c r="A3862">
        <v>2020</v>
      </c>
      <c r="B3862" t="s">
        <v>2254</v>
      </c>
      <c r="C3862" t="s">
        <v>2213</v>
      </c>
      <c r="D3862" t="s">
        <v>2199</v>
      </c>
      <c r="E3862">
        <v>5.2786262623186504</v>
      </c>
      <c r="F3862" t="s">
        <v>2200</v>
      </c>
    </row>
    <row r="3863" spans="1:6" hidden="1" x14ac:dyDescent="0.25">
      <c r="A3863">
        <v>2020</v>
      </c>
      <c r="B3863" t="s">
        <v>2254</v>
      </c>
      <c r="C3863" t="s">
        <v>2214</v>
      </c>
      <c r="D3863" t="s">
        <v>2199</v>
      </c>
      <c r="E3863">
        <v>5.5202020277723296</v>
      </c>
      <c r="F3863" t="s">
        <v>2200</v>
      </c>
    </row>
    <row r="3864" spans="1:6" hidden="1" x14ac:dyDescent="0.25">
      <c r="A3864">
        <v>2020</v>
      </c>
      <c r="B3864" t="s">
        <v>2254</v>
      </c>
      <c r="C3864" t="s">
        <v>2215</v>
      </c>
      <c r="D3864" t="s">
        <v>2199</v>
      </c>
      <c r="E3864">
        <v>0</v>
      </c>
      <c r="F3864" t="s">
        <v>2200</v>
      </c>
    </row>
    <row r="3865" spans="1:6" hidden="1" x14ac:dyDescent="0.25">
      <c r="A3865">
        <v>2020</v>
      </c>
      <c r="B3865" t="s">
        <v>2254</v>
      </c>
      <c r="C3865" t="s">
        <v>2216</v>
      </c>
      <c r="D3865" t="s">
        <v>2199</v>
      </c>
      <c r="E3865">
        <v>2.8915203121081698</v>
      </c>
      <c r="F3865" t="s">
        <v>2200</v>
      </c>
    </row>
    <row r="3866" spans="1:6" hidden="1" x14ac:dyDescent="0.25">
      <c r="A3866">
        <v>2020</v>
      </c>
      <c r="B3866" t="s">
        <v>2254</v>
      </c>
      <c r="C3866" t="s">
        <v>2217</v>
      </c>
      <c r="D3866" t="s">
        <v>2199</v>
      </c>
      <c r="E3866">
        <v>4.8246327980813302</v>
      </c>
      <c r="F3866" t="s">
        <v>2200</v>
      </c>
    </row>
    <row r="3867" spans="1:6" hidden="1" x14ac:dyDescent="0.25">
      <c r="A3867">
        <v>2020</v>
      </c>
      <c r="B3867" t="s">
        <v>2254</v>
      </c>
      <c r="C3867" t="s">
        <v>2219</v>
      </c>
      <c r="D3867" t="s">
        <v>2199</v>
      </c>
      <c r="E3867">
        <v>7.4770788690979497</v>
      </c>
      <c r="F3867" t="s">
        <v>2200</v>
      </c>
    </row>
    <row r="3868" spans="1:6" hidden="1" x14ac:dyDescent="0.25">
      <c r="A3868">
        <v>2020</v>
      </c>
      <c r="B3868" t="s">
        <v>2254</v>
      </c>
      <c r="C3868" t="s">
        <v>2220</v>
      </c>
      <c r="D3868" t="s">
        <v>2199</v>
      </c>
      <c r="E3868">
        <v>2.35161049468618</v>
      </c>
      <c r="F3868" t="s">
        <v>2200</v>
      </c>
    </row>
    <row r="3869" spans="1:6" hidden="1" x14ac:dyDescent="0.25">
      <c r="A3869">
        <v>2020</v>
      </c>
      <c r="B3869" t="s">
        <v>2254</v>
      </c>
      <c r="C3869" t="s">
        <v>2221</v>
      </c>
      <c r="D3869" t="s">
        <v>2199</v>
      </c>
      <c r="E3869">
        <v>6.9455888987267898</v>
      </c>
      <c r="F3869" t="s">
        <v>2200</v>
      </c>
    </row>
    <row r="3870" spans="1:6" hidden="1" x14ac:dyDescent="0.25">
      <c r="A3870">
        <v>2020</v>
      </c>
      <c r="B3870" t="s">
        <v>2254</v>
      </c>
      <c r="C3870" t="s">
        <v>2222</v>
      </c>
      <c r="D3870" t="s">
        <v>2199</v>
      </c>
      <c r="E3870">
        <v>2.5254583517731701</v>
      </c>
      <c r="F3870" t="s">
        <v>2200</v>
      </c>
    </row>
    <row r="3871" spans="1:6" hidden="1" x14ac:dyDescent="0.25">
      <c r="A3871">
        <v>2020</v>
      </c>
      <c r="B3871" t="s">
        <v>2254</v>
      </c>
      <c r="C3871" t="s">
        <v>2223</v>
      </c>
      <c r="D3871" t="s">
        <v>2199</v>
      </c>
      <c r="E3871">
        <v>3.6014405366894802</v>
      </c>
      <c r="F3871" t="s">
        <v>2200</v>
      </c>
    </row>
    <row r="3872" spans="1:6" hidden="1" x14ac:dyDescent="0.25">
      <c r="A3872">
        <v>2020</v>
      </c>
      <c r="B3872" t="s">
        <v>2254</v>
      </c>
      <c r="C3872" t="s">
        <v>2224</v>
      </c>
      <c r="D3872" t="s">
        <v>2199</v>
      </c>
      <c r="E3872">
        <v>3.6014405366894802</v>
      </c>
      <c r="F3872" t="s">
        <v>2200</v>
      </c>
    </row>
    <row r="3873" spans="1:6" hidden="1" x14ac:dyDescent="0.25">
      <c r="A3873">
        <v>2020</v>
      </c>
      <c r="B3873" t="s">
        <v>2254</v>
      </c>
      <c r="C3873" t="s">
        <v>2225</v>
      </c>
      <c r="D3873" t="s">
        <v>2199</v>
      </c>
      <c r="E3873">
        <v>0</v>
      </c>
      <c r="F3873" t="s">
        <v>2200</v>
      </c>
    </row>
    <row r="3874" spans="1:6" hidden="1" x14ac:dyDescent="0.25">
      <c r="A3874">
        <v>2020</v>
      </c>
      <c r="B3874" t="s">
        <v>2254</v>
      </c>
      <c r="C3874" t="s">
        <v>2226</v>
      </c>
      <c r="D3874" t="s">
        <v>2199</v>
      </c>
      <c r="E3874">
        <v>8.19394578827999</v>
      </c>
      <c r="F3874" t="s">
        <v>2200</v>
      </c>
    </row>
    <row r="3875" spans="1:6" hidden="1" x14ac:dyDescent="0.25">
      <c r="A3875">
        <v>2020</v>
      </c>
      <c r="B3875" t="s">
        <v>2254</v>
      </c>
      <c r="C3875" t="s">
        <v>2227</v>
      </c>
      <c r="D3875" t="s">
        <v>2199</v>
      </c>
      <c r="E3875">
        <v>0</v>
      </c>
      <c r="F3875" t="s">
        <v>2200</v>
      </c>
    </row>
    <row r="3876" spans="1:6" hidden="1" x14ac:dyDescent="0.25">
      <c r="A3876">
        <v>2020</v>
      </c>
      <c r="B3876" t="s">
        <v>2254</v>
      </c>
      <c r="C3876" t="s">
        <v>2228</v>
      </c>
      <c r="D3876" t="s">
        <v>2199</v>
      </c>
      <c r="E3876">
        <v>4.0461358551833602</v>
      </c>
      <c r="F3876" t="s">
        <v>2200</v>
      </c>
    </row>
    <row r="3877" spans="1:6" hidden="1" x14ac:dyDescent="0.25">
      <c r="A3877">
        <v>2020</v>
      </c>
      <c r="B3877" t="s">
        <v>2254</v>
      </c>
      <c r="C3877" t="s">
        <v>2229</v>
      </c>
      <c r="D3877" t="s">
        <v>2199</v>
      </c>
      <c r="E3877">
        <v>4.4804164369300796</v>
      </c>
      <c r="F3877" t="s">
        <v>2200</v>
      </c>
    </row>
    <row r="3878" spans="1:6" hidden="1" x14ac:dyDescent="0.25">
      <c r="A3878">
        <v>2020</v>
      </c>
      <c r="B3878" t="s">
        <v>2254</v>
      </c>
      <c r="C3878" t="s">
        <v>2230</v>
      </c>
      <c r="D3878" t="s">
        <v>2199</v>
      </c>
      <c r="E3878">
        <v>2.5819954507619598</v>
      </c>
      <c r="F3878" t="s">
        <v>2200</v>
      </c>
    </row>
    <row r="3879" spans="1:6" hidden="1" x14ac:dyDescent="0.25">
      <c r="A3879">
        <v>2020</v>
      </c>
      <c r="B3879" t="s">
        <v>2254</v>
      </c>
      <c r="C3879" t="s">
        <v>2231</v>
      </c>
      <c r="D3879" t="s">
        <v>2199</v>
      </c>
      <c r="E3879">
        <v>3.60170952278524</v>
      </c>
      <c r="F3879" t="s">
        <v>2200</v>
      </c>
    </row>
    <row r="3880" spans="1:6" hidden="1" x14ac:dyDescent="0.25">
      <c r="A3880">
        <v>2020</v>
      </c>
      <c r="B3880" t="s">
        <v>2254</v>
      </c>
      <c r="C3880" t="s">
        <v>2232</v>
      </c>
      <c r="D3880" t="s">
        <v>2199</v>
      </c>
      <c r="E3880">
        <v>7.6635994701149004</v>
      </c>
      <c r="F3880" t="s">
        <v>2200</v>
      </c>
    </row>
    <row r="3881" spans="1:6" hidden="1" x14ac:dyDescent="0.25">
      <c r="A3881">
        <v>2020</v>
      </c>
      <c r="B3881" t="s">
        <v>2254</v>
      </c>
      <c r="C3881" t="s">
        <v>2233</v>
      </c>
      <c r="D3881" t="s">
        <v>2199</v>
      </c>
      <c r="E3881">
        <v>3.4551320435106598</v>
      </c>
      <c r="F3881" t="s">
        <v>2200</v>
      </c>
    </row>
    <row r="3882" spans="1:6" hidden="1" x14ac:dyDescent="0.25">
      <c r="A3882">
        <v>2020</v>
      </c>
      <c r="B3882" t="s">
        <v>2254</v>
      </c>
      <c r="C3882" t="s">
        <v>2234</v>
      </c>
      <c r="D3882" t="s">
        <v>2199</v>
      </c>
      <c r="E3882">
        <v>3.01239480269061</v>
      </c>
      <c r="F3882" t="s">
        <v>2200</v>
      </c>
    </row>
    <row r="3883" spans="1:6" hidden="1" x14ac:dyDescent="0.25">
      <c r="A3883">
        <v>2020</v>
      </c>
      <c r="B3883" t="s">
        <v>2254</v>
      </c>
      <c r="C3883" t="s">
        <v>2235</v>
      </c>
      <c r="D3883" t="s">
        <v>2199</v>
      </c>
      <c r="E3883">
        <v>7.1626970565236601</v>
      </c>
      <c r="F3883" t="s">
        <v>2200</v>
      </c>
    </row>
    <row r="3884" spans="1:6" hidden="1" x14ac:dyDescent="0.25">
      <c r="A3884">
        <v>2020</v>
      </c>
      <c r="B3884" t="s">
        <v>2254</v>
      </c>
      <c r="C3884" t="s">
        <v>2201</v>
      </c>
      <c r="D3884" t="s">
        <v>2236</v>
      </c>
      <c r="E3884">
        <v>3.2928473113576602</v>
      </c>
      <c r="F3884" t="s">
        <v>2200</v>
      </c>
    </row>
    <row r="3885" spans="1:6" hidden="1" x14ac:dyDescent="0.25">
      <c r="A3885">
        <v>2020</v>
      </c>
      <c r="B3885" t="s">
        <v>2254</v>
      </c>
      <c r="C3885" t="s">
        <v>2201</v>
      </c>
      <c r="D3885" t="s">
        <v>2237</v>
      </c>
      <c r="E3885">
        <v>15.1611862786631</v>
      </c>
      <c r="F3885" t="s">
        <v>2200</v>
      </c>
    </row>
    <row r="3886" spans="1:6" hidden="1" x14ac:dyDescent="0.25">
      <c r="A3886">
        <v>2020</v>
      </c>
      <c r="B3886" t="s">
        <v>2254</v>
      </c>
      <c r="C3886" t="s">
        <v>2201</v>
      </c>
      <c r="D3886" t="s">
        <v>2238</v>
      </c>
      <c r="E3886">
        <v>4.5255391517082302</v>
      </c>
      <c r="F3886" t="s">
        <v>2200</v>
      </c>
    </row>
    <row r="3887" spans="1:6" hidden="1" x14ac:dyDescent="0.25">
      <c r="A3887">
        <v>2020</v>
      </c>
      <c r="B3887" t="s">
        <v>2254</v>
      </c>
      <c r="C3887" t="s">
        <v>2201</v>
      </c>
      <c r="D3887" t="s">
        <v>2250</v>
      </c>
      <c r="E3887">
        <v>6.9273380202255304</v>
      </c>
      <c r="F3887" t="s">
        <v>2200</v>
      </c>
    </row>
    <row r="3888" spans="1:6" hidden="1" x14ac:dyDescent="0.25">
      <c r="A3888">
        <v>2020</v>
      </c>
      <c r="B3888" t="s">
        <v>2254</v>
      </c>
      <c r="C3888" t="s">
        <v>2201</v>
      </c>
      <c r="D3888" t="s">
        <v>2251</v>
      </c>
      <c r="E3888">
        <v>7.9499598908648403</v>
      </c>
      <c r="F3888" t="s">
        <v>2200</v>
      </c>
    </row>
    <row r="3889" spans="1:6" hidden="1" x14ac:dyDescent="0.25">
      <c r="A3889">
        <v>2020</v>
      </c>
      <c r="B3889" t="s">
        <v>2254</v>
      </c>
      <c r="C3889" t="s">
        <v>2201</v>
      </c>
      <c r="D3889" t="s">
        <v>2239</v>
      </c>
      <c r="E3889">
        <v>2.0556824783735701</v>
      </c>
      <c r="F3889" t="s">
        <v>2200</v>
      </c>
    </row>
    <row r="3890" spans="1:6" hidden="1" x14ac:dyDescent="0.25">
      <c r="A3890">
        <v>2020</v>
      </c>
      <c r="B3890" t="s">
        <v>2254</v>
      </c>
      <c r="C3890" t="s">
        <v>2201</v>
      </c>
      <c r="D3890" t="s">
        <v>2240</v>
      </c>
      <c r="E3890">
        <v>2.3070876422547499</v>
      </c>
      <c r="F3890" t="s">
        <v>2200</v>
      </c>
    </row>
    <row r="3891" spans="1:6" hidden="1" x14ac:dyDescent="0.25">
      <c r="A3891">
        <v>2020</v>
      </c>
      <c r="B3891" t="s">
        <v>2254</v>
      </c>
      <c r="C3891" t="s">
        <v>2201</v>
      </c>
      <c r="D3891" t="s">
        <v>2241</v>
      </c>
      <c r="E3891">
        <v>3.85727412234109</v>
      </c>
      <c r="F3891" t="s">
        <v>2200</v>
      </c>
    </row>
    <row r="3892" spans="1:6" hidden="1" x14ac:dyDescent="0.25">
      <c r="A3892">
        <v>2020</v>
      </c>
      <c r="B3892" t="s">
        <v>2254</v>
      </c>
      <c r="C3892" t="s">
        <v>2201</v>
      </c>
      <c r="D3892" t="s">
        <v>2242</v>
      </c>
      <c r="E3892">
        <v>0.14069241575201899</v>
      </c>
      <c r="F3892" t="s">
        <v>2200</v>
      </c>
    </row>
    <row r="3893" spans="1:6" hidden="1" x14ac:dyDescent="0.25">
      <c r="A3893">
        <v>2020</v>
      </c>
      <c r="B3893" t="s">
        <v>2254</v>
      </c>
      <c r="C3893" t="s">
        <v>2201</v>
      </c>
      <c r="D3893" t="s">
        <v>2243</v>
      </c>
      <c r="E3893">
        <v>22.313470451392799</v>
      </c>
      <c r="F3893" t="s">
        <v>2200</v>
      </c>
    </row>
    <row r="3894" spans="1:6" hidden="1" x14ac:dyDescent="0.25">
      <c r="A3894">
        <v>2020</v>
      </c>
      <c r="B3894" t="s">
        <v>2254</v>
      </c>
      <c r="C3894" t="s">
        <v>2201</v>
      </c>
      <c r="D3894" t="s">
        <v>2244</v>
      </c>
      <c r="E3894">
        <v>6.5250000000000004</v>
      </c>
      <c r="F3894" t="s">
        <v>2200</v>
      </c>
    </row>
    <row r="3895" spans="1:6" hidden="1" x14ac:dyDescent="0.25">
      <c r="A3895">
        <v>2020</v>
      </c>
      <c r="B3895" t="s">
        <v>2254</v>
      </c>
      <c r="C3895" t="s">
        <v>2201</v>
      </c>
      <c r="D3895" t="s">
        <v>2245</v>
      </c>
      <c r="E3895">
        <v>1.4707434442998</v>
      </c>
      <c r="F3895" t="s">
        <v>2200</v>
      </c>
    </row>
    <row r="3896" spans="1:6" hidden="1" x14ac:dyDescent="0.25">
      <c r="A3896">
        <v>2020</v>
      </c>
      <c r="B3896" t="s">
        <v>2254</v>
      </c>
      <c r="C3896" t="s">
        <v>2201</v>
      </c>
      <c r="D3896" t="s">
        <v>2246</v>
      </c>
      <c r="E3896">
        <v>1.5817534543334899</v>
      </c>
      <c r="F3896" t="s">
        <v>2200</v>
      </c>
    </row>
    <row r="3897" spans="1:6" hidden="1" x14ac:dyDescent="0.25">
      <c r="A3897">
        <v>2020</v>
      </c>
      <c r="B3897" t="s">
        <v>2254</v>
      </c>
      <c r="C3897" t="s">
        <v>2201</v>
      </c>
      <c r="D3897" t="s">
        <v>2247</v>
      </c>
      <c r="E3897">
        <v>1.42948313017414</v>
      </c>
      <c r="F3897" t="s">
        <v>2200</v>
      </c>
    </row>
    <row r="3898" spans="1:6" hidden="1" x14ac:dyDescent="0.25">
      <c r="A3898">
        <v>2020</v>
      </c>
      <c r="B3898" t="s">
        <v>2254</v>
      </c>
      <c r="C3898" t="s">
        <v>2201</v>
      </c>
      <c r="D3898" t="s">
        <v>2248</v>
      </c>
      <c r="E3898">
        <v>2.8383392226148398</v>
      </c>
      <c r="F3898" t="s">
        <v>2200</v>
      </c>
    </row>
    <row r="3899" spans="1:6" hidden="1" x14ac:dyDescent="0.25">
      <c r="A3899">
        <v>2020</v>
      </c>
      <c r="B3899" t="s">
        <v>2254</v>
      </c>
      <c r="C3899" t="s">
        <v>2198</v>
      </c>
      <c r="D3899" t="s">
        <v>2236</v>
      </c>
      <c r="E3899">
        <v>6.5827320188266301</v>
      </c>
      <c r="F3899" t="s">
        <v>2200</v>
      </c>
    </row>
    <row r="3900" spans="1:6" hidden="1" x14ac:dyDescent="0.25">
      <c r="A3900">
        <v>2020</v>
      </c>
      <c r="B3900" t="s">
        <v>2254</v>
      </c>
      <c r="C3900" t="s">
        <v>2198</v>
      </c>
      <c r="D3900" t="s">
        <v>2237</v>
      </c>
      <c r="E3900">
        <v>13.560736876438201</v>
      </c>
      <c r="F3900" t="s">
        <v>2200</v>
      </c>
    </row>
    <row r="3901" spans="1:6" hidden="1" x14ac:dyDescent="0.25">
      <c r="A3901">
        <v>2020</v>
      </c>
      <c r="B3901" t="s">
        <v>2254</v>
      </c>
      <c r="C3901" t="s">
        <v>2198</v>
      </c>
      <c r="D3901" t="s">
        <v>2238</v>
      </c>
      <c r="E3901">
        <v>3.77642280648532</v>
      </c>
      <c r="F3901" t="s">
        <v>2200</v>
      </c>
    </row>
    <row r="3902" spans="1:6" hidden="1" x14ac:dyDescent="0.25">
      <c r="A3902">
        <v>2020</v>
      </c>
      <c r="B3902" t="s">
        <v>2254</v>
      </c>
      <c r="C3902" t="s">
        <v>2198</v>
      </c>
      <c r="D3902" t="s">
        <v>2250</v>
      </c>
      <c r="E3902">
        <v>9.6000108580215198</v>
      </c>
      <c r="F3902" t="s">
        <v>2200</v>
      </c>
    </row>
    <row r="3903" spans="1:6" hidden="1" x14ac:dyDescent="0.25">
      <c r="A3903">
        <v>2020</v>
      </c>
      <c r="B3903" t="s">
        <v>2254</v>
      </c>
      <c r="C3903" t="s">
        <v>2198</v>
      </c>
      <c r="D3903" t="s">
        <v>2251</v>
      </c>
      <c r="E3903">
        <v>0</v>
      </c>
      <c r="F3903" t="s">
        <v>2200</v>
      </c>
    </row>
    <row r="3904" spans="1:6" hidden="1" x14ac:dyDescent="0.25">
      <c r="A3904">
        <v>2020</v>
      </c>
      <c r="B3904" t="s">
        <v>2254</v>
      </c>
      <c r="C3904" t="s">
        <v>2198</v>
      </c>
      <c r="D3904" t="s">
        <v>2239</v>
      </c>
      <c r="E3904">
        <v>4.8554591756920402</v>
      </c>
      <c r="F3904" t="s">
        <v>2200</v>
      </c>
    </row>
    <row r="3905" spans="1:6" hidden="1" x14ac:dyDescent="0.25">
      <c r="A3905">
        <v>2020</v>
      </c>
      <c r="B3905" t="s">
        <v>2254</v>
      </c>
      <c r="C3905" t="s">
        <v>2198</v>
      </c>
      <c r="D3905" t="s">
        <v>2240</v>
      </c>
      <c r="E3905">
        <v>2.8853856425961899</v>
      </c>
      <c r="F3905" t="s">
        <v>2200</v>
      </c>
    </row>
    <row r="3906" spans="1:6" hidden="1" x14ac:dyDescent="0.25">
      <c r="A3906">
        <v>2020</v>
      </c>
      <c r="B3906" t="s">
        <v>2254</v>
      </c>
      <c r="C3906" t="s">
        <v>2198</v>
      </c>
      <c r="D3906" t="s">
        <v>2241</v>
      </c>
      <c r="E3906">
        <v>6.0789864360993704</v>
      </c>
      <c r="F3906" t="s">
        <v>2200</v>
      </c>
    </row>
    <row r="3907" spans="1:6" hidden="1" x14ac:dyDescent="0.25">
      <c r="A3907">
        <v>2020</v>
      </c>
      <c r="B3907" t="s">
        <v>2254</v>
      </c>
      <c r="C3907" t="s">
        <v>2198</v>
      </c>
      <c r="D3907" t="s">
        <v>2242</v>
      </c>
      <c r="E3907">
        <v>0.16395953979390099</v>
      </c>
      <c r="F3907" t="s">
        <v>2200</v>
      </c>
    </row>
    <row r="3908" spans="1:6" hidden="1" x14ac:dyDescent="0.25">
      <c r="A3908">
        <v>2020</v>
      </c>
      <c r="B3908" t="s">
        <v>2254</v>
      </c>
      <c r="C3908" t="s">
        <v>2198</v>
      </c>
      <c r="D3908" t="s">
        <v>2243</v>
      </c>
      <c r="E3908">
        <v>23.3844514067878</v>
      </c>
      <c r="F3908" t="s">
        <v>2200</v>
      </c>
    </row>
    <row r="3909" spans="1:6" hidden="1" x14ac:dyDescent="0.25">
      <c r="A3909">
        <v>2020</v>
      </c>
      <c r="B3909" t="s">
        <v>2254</v>
      </c>
      <c r="C3909" t="s">
        <v>2198</v>
      </c>
      <c r="D3909" t="s">
        <v>2244</v>
      </c>
      <c r="E3909">
        <v>6.5250000000000004</v>
      </c>
      <c r="F3909" t="s">
        <v>2200</v>
      </c>
    </row>
    <row r="3910" spans="1:6" hidden="1" x14ac:dyDescent="0.25">
      <c r="A3910">
        <v>2020</v>
      </c>
      <c r="B3910" t="s">
        <v>2254</v>
      </c>
      <c r="C3910" t="s">
        <v>2198</v>
      </c>
      <c r="D3910" t="s">
        <v>2245</v>
      </c>
      <c r="E3910">
        <v>3.9697457493591299</v>
      </c>
      <c r="F3910" t="s">
        <v>2200</v>
      </c>
    </row>
    <row r="3911" spans="1:6" hidden="1" x14ac:dyDescent="0.25">
      <c r="A3911">
        <v>2020</v>
      </c>
      <c r="B3911" t="s">
        <v>2254</v>
      </c>
      <c r="C3911" t="s">
        <v>2198</v>
      </c>
      <c r="D3911" t="s">
        <v>2246</v>
      </c>
      <c r="E3911">
        <v>2.3057959650791502</v>
      </c>
      <c r="F3911" t="s">
        <v>2200</v>
      </c>
    </row>
    <row r="3912" spans="1:6" hidden="1" x14ac:dyDescent="0.25">
      <c r="A3912">
        <v>2020</v>
      </c>
      <c r="B3912" t="s">
        <v>2254</v>
      </c>
      <c r="C3912" t="s">
        <v>2198</v>
      </c>
      <c r="D3912" t="s">
        <v>2247</v>
      </c>
      <c r="E3912">
        <v>2.0657369158979901</v>
      </c>
      <c r="F3912" t="s">
        <v>2200</v>
      </c>
    </row>
    <row r="3913" spans="1:6" hidden="1" x14ac:dyDescent="0.25">
      <c r="A3913">
        <v>2020</v>
      </c>
      <c r="B3913" t="s">
        <v>2254</v>
      </c>
      <c r="C3913" t="s">
        <v>2198</v>
      </c>
      <c r="D3913" t="s">
        <v>2248</v>
      </c>
      <c r="E3913">
        <v>8.2416099977841508</v>
      </c>
      <c r="F3913" t="s">
        <v>2200</v>
      </c>
    </row>
    <row r="3914" spans="1:6" hidden="1" x14ac:dyDescent="0.25">
      <c r="A3914">
        <v>2020</v>
      </c>
      <c r="B3914" t="s">
        <v>2254</v>
      </c>
      <c r="C3914" t="s">
        <v>2202</v>
      </c>
      <c r="D3914" t="s">
        <v>2236</v>
      </c>
      <c r="E3914">
        <v>3.1800701983394699</v>
      </c>
      <c r="F3914" t="s">
        <v>2200</v>
      </c>
    </row>
    <row r="3915" spans="1:6" hidden="1" x14ac:dyDescent="0.25">
      <c r="A3915">
        <v>2020</v>
      </c>
      <c r="B3915" t="s">
        <v>2254</v>
      </c>
      <c r="C3915" t="s">
        <v>2202</v>
      </c>
      <c r="D3915" t="s">
        <v>2237</v>
      </c>
      <c r="E3915">
        <v>14.9349857582037</v>
      </c>
      <c r="F3915" t="s">
        <v>2200</v>
      </c>
    </row>
    <row r="3916" spans="1:6" hidden="1" x14ac:dyDescent="0.25">
      <c r="A3916">
        <v>2020</v>
      </c>
      <c r="B3916" t="s">
        <v>2254</v>
      </c>
      <c r="C3916" t="s">
        <v>2202</v>
      </c>
      <c r="D3916" t="s">
        <v>2238</v>
      </c>
      <c r="E3916">
        <v>4.5255391517082302</v>
      </c>
      <c r="F3916" t="s">
        <v>2200</v>
      </c>
    </row>
    <row r="3917" spans="1:6" hidden="1" x14ac:dyDescent="0.25">
      <c r="A3917">
        <v>2020</v>
      </c>
      <c r="B3917" t="s">
        <v>2254</v>
      </c>
      <c r="C3917" t="s">
        <v>2202</v>
      </c>
      <c r="D3917" t="s">
        <v>2250</v>
      </c>
      <c r="E3917">
        <v>7.4362710952579496</v>
      </c>
      <c r="F3917" t="s">
        <v>2200</v>
      </c>
    </row>
    <row r="3918" spans="1:6" hidden="1" x14ac:dyDescent="0.25">
      <c r="A3918">
        <v>2020</v>
      </c>
      <c r="B3918" t="s">
        <v>2254</v>
      </c>
      <c r="C3918" t="s">
        <v>2202</v>
      </c>
      <c r="D3918" t="s">
        <v>2251</v>
      </c>
      <c r="E3918">
        <v>9.1406408796568002</v>
      </c>
      <c r="F3918" t="s">
        <v>2200</v>
      </c>
    </row>
    <row r="3919" spans="1:6" hidden="1" x14ac:dyDescent="0.25">
      <c r="A3919">
        <v>2020</v>
      </c>
      <c r="B3919" t="s">
        <v>2254</v>
      </c>
      <c r="C3919" t="s">
        <v>2202</v>
      </c>
      <c r="D3919" t="s">
        <v>2239</v>
      </c>
      <c r="E3919">
        <v>1.9999506808218801</v>
      </c>
      <c r="F3919" t="s">
        <v>2200</v>
      </c>
    </row>
    <row r="3920" spans="1:6" hidden="1" x14ac:dyDescent="0.25">
      <c r="A3920">
        <v>2020</v>
      </c>
      <c r="B3920" t="s">
        <v>2254</v>
      </c>
      <c r="C3920" t="s">
        <v>2202</v>
      </c>
      <c r="D3920" t="s">
        <v>2240</v>
      </c>
      <c r="E3920">
        <v>2.4221883025133302</v>
      </c>
      <c r="F3920" t="s">
        <v>2200</v>
      </c>
    </row>
    <row r="3921" spans="1:6" hidden="1" x14ac:dyDescent="0.25">
      <c r="A3921">
        <v>2020</v>
      </c>
      <c r="B3921" t="s">
        <v>2254</v>
      </c>
      <c r="C3921" t="s">
        <v>2202</v>
      </c>
      <c r="D3921" t="s">
        <v>2241</v>
      </c>
      <c r="E3921">
        <v>3.9400431098950901</v>
      </c>
      <c r="F3921" t="s">
        <v>2200</v>
      </c>
    </row>
    <row r="3922" spans="1:6" hidden="1" x14ac:dyDescent="0.25">
      <c r="A3922">
        <v>2020</v>
      </c>
      <c r="B3922" t="s">
        <v>2254</v>
      </c>
      <c r="C3922" t="s">
        <v>2202</v>
      </c>
      <c r="D3922" t="s">
        <v>2242</v>
      </c>
      <c r="E3922">
        <v>0</v>
      </c>
      <c r="F3922" t="s">
        <v>2200</v>
      </c>
    </row>
    <row r="3923" spans="1:6" hidden="1" x14ac:dyDescent="0.25">
      <c r="A3923">
        <v>2020</v>
      </c>
      <c r="B3923" t="s">
        <v>2254</v>
      </c>
      <c r="C3923" t="s">
        <v>2202</v>
      </c>
      <c r="D3923" t="s">
        <v>2243</v>
      </c>
      <c r="E3923">
        <v>22.313470451392799</v>
      </c>
      <c r="F3923" t="s">
        <v>2200</v>
      </c>
    </row>
    <row r="3924" spans="1:6" hidden="1" x14ac:dyDescent="0.25">
      <c r="A3924">
        <v>2020</v>
      </c>
      <c r="B3924" t="s">
        <v>2254</v>
      </c>
      <c r="C3924" t="s">
        <v>2202</v>
      </c>
      <c r="D3924" t="s">
        <v>2244</v>
      </c>
      <c r="E3924">
        <v>0</v>
      </c>
      <c r="F3924" t="s">
        <v>2200</v>
      </c>
    </row>
    <row r="3925" spans="1:6" hidden="1" x14ac:dyDescent="0.25">
      <c r="A3925">
        <v>2020</v>
      </c>
      <c r="B3925" t="s">
        <v>2254</v>
      </c>
      <c r="C3925" t="s">
        <v>2202</v>
      </c>
      <c r="D3925" t="s">
        <v>2245</v>
      </c>
      <c r="E3925">
        <v>1.4707434442998</v>
      </c>
      <c r="F3925" t="s">
        <v>2200</v>
      </c>
    </row>
    <row r="3926" spans="1:6" hidden="1" x14ac:dyDescent="0.25">
      <c r="A3926">
        <v>2020</v>
      </c>
      <c r="B3926" t="s">
        <v>2254</v>
      </c>
      <c r="C3926" t="s">
        <v>2202</v>
      </c>
      <c r="D3926" t="s">
        <v>2246</v>
      </c>
      <c r="E3926">
        <v>1.5817534543334899</v>
      </c>
      <c r="F3926" t="s">
        <v>2200</v>
      </c>
    </row>
    <row r="3927" spans="1:6" hidden="1" x14ac:dyDescent="0.25">
      <c r="A3927">
        <v>2020</v>
      </c>
      <c r="B3927" t="s">
        <v>2254</v>
      </c>
      <c r="C3927" t="s">
        <v>2202</v>
      </c>
      <c r="D3927" t="s">
        <v>2247</v>
      </c>
      <c r="E3927">
        <v>1.42948313017414</v>
      </c>
      <c r="F3927" t="s">
        <v>2200</v>
      </c>
    </row>
    <row r="3928" spans="1:6" hidden="1" x14ac:dyDescent="0.25">
      <c r="A3928">
        <v>2020</v>
      </c>
      <c r="B3928" t="s">
        <v>2254</v>
      </c>
      <c r="C3928" t="s">
        <v>2202</v>
      </c>
      <c r="D3928" t="s">
        <v>2248</v>
      </c>
      <c r="E3928">
        <v>2.8383392226148398</v>
      </c>
      <c r="F3928" t="s">
        <v>2200</v>
      </c>
    </row>
    <row r="3929" spans="1:6" hidden="1" x14ac:dyDescent="0.25">
      <c r="A3929">
        <v>2020</v>
      </c>
      <c r="B3929" t="s">
        <v>2254</v>
      </c>
      <c r="C3929" t="s">
        <v>2203</v>
      </c>
      <c r="D3929" t="s">
        <v>2236</v>
      </c>
      <c r="E3929">
        <v>4.0116885712812396</v>
      </c>
      <c r="F3929" t="s">
        <v>2200</v>
      </c>
    </row>
    <row r="3930" spans="1:6" hidden="1" x14ac:dyDescent="0.25">
      <c r="A3930">
        <v>2020</v>
      </c>
      <c r="B3930" t="s">
        <v>2254</v>
      </c>
      <c r="C3930" t="s">
        <v>2203</v>
      </c>
      <c r="D3930" t="s">
        <v>2237</v>
      </c>
      <c r="E3930">
        <v>12.8048790045562</v>
      </c>
      <c r="F3930" t="s">
        <v>2200</v>
      </c>
    </row>
    <row r="3931" spans="1:6" hidden="1" x14ac:dyDescent="0.25">
      <c r="A3931">
        <v>2020</v>
      </c>
      <c r="B3931" t="s">
        <v>2254</v>
      </c>
      <c r="C3931" t="s">
        <v>2203</v>
      </c>
      <c r="D3931" t="s">
        <v>2238</v>
      </c>
      <c r="E3931">
        <v>3.7934518175926799</v>
      </c>
      <c r="F3931" t="s">
        <v>2200</v>
      </c>
    </row>
    <row r="3932" spans="1:6" hidden="1" x14ac:dyDescent="0.25">
      <c r="A3932">
        <v>2020</v>
      </c>
      <c r="B3932" t="s">
        <v>2254</v>
      </c>
      <c r="C3932" t="s">
        <v>2203</v>
      </c>
      <c r="D3932" t="s">
        <v>2250</v>
      </c>
      <c r="E3932">
        <v>9.6287960157440295</v>
      </c>
      <c r="F3932" t="s">
        <v>2200</v>
      </c>
    </row>
    <row r="3933" spans="1:6" hidden="1" x14ac:dyDescent="0.25">
      <c r="A3933">
        <v>2020</v>
      </c>
      <c r="B3933" t="s">
        <v>2254</v>
      </c>
      <c r="C3933" t="s">
        <v>2203</v>
      </c>
      <c r="D3933" t="s">
        <v>2251</v>
      </c>
      <c r="E3933">
        <v>0</v>
      </c>
      <c r="F3933" t="s">
        <v>2200</v>
      </c>
    </row>
    <row r="3934" spans="1:6" hidden="1" x14ac:dyDescent="0.25">
      <c r="A3934">
        <v>2020</v>
      </c>
      <c r="B3934" t="s">
        <v>2254</v>
      </c>
      <c r="C3934" t="s">
        <v>2203</v>
      </c>
      <c r="D3934" t="s">
        <v>2239</v>
      </c>
      <c r="E3934">
        <v>4.9605495710115202</v>
      </c>
      <c r="F3934" t="s">
        <v>2200</v>
      </c>
    </row>
    <row r="3935" spans="1:6" hidden="1" x14ac:dyDescent="0.25">
      <c r="A3935">
        <v>2020</v>
      </c>
      <c r="B3935" t="s">
        <v>2254</v>
      </c>
      <c r="C3935" t="s">
        <v>2203</v>
      </c>
      <c r="D3935" t="s">
        <v>2240</v>
      </c>
      <c r="E3935">
        <v>2.9536703016941099</v>
      </c>
      <c r="F3935" t="s">
        <v>2200</v>
      </c>
    </row>
    <row r="3936" spans="1:6" hidden="1" x14ac:dyDescent="0.25">
      <c r="A3936">
        <v>2020</v>
      </c>
      <c r="B3936" t="s">
        <v>2254</v>
      </c>
      <c r="C3936" t="s">
        <v>2203</v>
      </c>
      <c r="D3936" t="s">
        <v>2241</v>
      </c>
      <c r="E3936">
        <v>6.1930164312952796</v>
      </c>
      <c r="F3936" t="s">
        <v>2200</v>
      </c>
    </row>
    <row r="3937" spans="1:6" hidden="1" x14ac:dyDescent="0.25">
      <c r="A3937">
        <v>2020</v>
      </c>
      <c r="B3937" t="s">
        <v>2254</v>
      </c>
      <c r="C3937" t="s">
        <v>2203</v>
      </c>
      <c r="D3937" t="s">
        <v>2242</v>
      </c>
      <c r="E3937" s="184">
        <v>5.4483201110201898E-2</v>
      </c>
      <c r="F3937" t="s">
        <v>2200</v>
      </c>
    </row>
    <row r="3938" spans="1:6" hidden="1" x14ac:dyDescent="0.25">
      <c r="A3938">
        <v>2020</v>
      </c>
      <c r="B3938" t="s">
        <v>2254</v>
      </c>
      <c r="C3938" t="s">
        <v>2203</v>
      </c>
      <c r="D3938" t="s">
        <v>2243</v>
      </c>
      <c r="E3938">
        <v>23.495837992582501</v>
      </c>
      <c r="F3938" t="s">
        <v>2200</v>
      </c>
    </row>
    <row r="3939" spans="1:6" hidden="1" x14ac:dyDescent="0.25">
      <c r="A3939">
        <v>2020</v>
      </c>
      <c r="B3939" t="s">
        <v>2254</v>
      </c>
      <c r="C3939" t="s">
        <v>2203</v>
      </c>
      <c r="D3939" t="s">
        <v>2244</v>
      </c>
      <c r="E3939">
        <v>6.5250000000000004</v>
      </c>
      <c r="F3939" t="s">
        <v>2200</v>
      </c>
    </row>
    <row r="3940" spans="1:6" hidden="1" x14ac:dyDescent="0.25">
      <c r="A3940">
        <v>2020</v>
      </c>
      <c r="B3940" t="s">
        <v>2254</v>
      </c>
      <c r="C3940" t="s">
        <v>2203</v>
      </c>
      <c r="D3940" t="s">
        <v>2245</v>
      </c>
      <c r="E3940">
        <v>4.0512891166677703</v>
      </c>
      <c r="F3940" t="s">
        <v>2200</v>
      </c>
    </row>
    <row r="3941" spans="1:6" hidden="1" x14ac:dyDescent="0.25">
      <c r="A3941">
        <v>2020</v>
      </c>
      <c r="B3941" t="s">
        <v>2254</v>
      </c>
      <c r="C3941" t="s">
        <v>2203</v>
      </c>
      <c r="D3941" t="s">
        <v>2246</v>
      </c>
      <c r="E3941">
        <v>1.8806643529446301</v>
      </c>
      <c r="F3941" t="s">
        <v>2200</v>
      </c>
    </row>
    <row r="3942" spans="1:6" hidden="1" x14ac:dyDescent="0.25">
      <c r="A3942">
        <v>2020</v>
      </c>
      <c r="B3942" t="s">
        <v>2254</v>
      </c>
      <c r="C3942" t="s">
        <v>2203</v>
      </c>
      <c r="D3942" t="s">
        <v>2247</v>
      </c>
      <c r="E3942">
        <v>2.0859665106641199</v>
      </c>
      <c r="F3942" t="s">
        <v>2200</v>
      </c>
    </row>
    <row r="3943" spans="1:6" hidden="1" x14ac:dyDescent="0.25">
      <c r="A3943">
        <v>2020</v>
      </c>
      <c r="B3943" t="s">
        <v>2254</v>
      </c>
      <c r="C3943" t="s">
        <v>2203</v>
      </c>
      <c r="D3943" t="s">
        <v>2248</v>
      </c>
      <c r="E3943">
        <v>8.4074165440754793</v>
      </c>
      <c r="F3943" t="s">
        <v>2200</v>
      </c>
    </row>
    <row r="3944" spans="1:6" hidden="1" x14ac:dyDescent="0.25">
      <c r="A3944">
        <v>2020</v>
      </c>
      <c r="B3944" t="s">
        <v>2254</v>
      </c>
      <c r="C3944" t="s">
        <v>2204</v>
      </c>
      <c r="D3944" t="s">
        <v>2236</v>
      </c>
      <c r="E3944">
        <v>2.5321059025037602</v>
      </c>
      <c r="F3944" t="s">
        <v>2200</v>
      </c>
    </row>
    <row r="3945" spans="1:6" hidden="1" x14ac:dyDescent="0.25">
      <c r="A3945">
        <v>2020</v>
      </c>
      <c r="B3945" t="s">
        <v>2254</v>
      </c>
      <c r="C3945" t="s">
        <v>2204</v>
      </c>
      <c r="D3945" t="s">
        <v>2237</v>
      </c>
      <c r="E3945">
        <v>12.6280093878346</v>
      </c>
      <c r="F3945" t="s">
        <v>2200</v>
      </c>
    </row>
    <row r="3946" spans="1:6" hidden="1" x14ac:dyDescent="0.25">
      <c r="A3946">
        <v>2020</v>
      </c>
      <c r="B3946" t="s">
        <v>2254</v>
      </c>
      <c r="C3946" t="s">
        <v>2204</v>
      </c>
      <c r="D3946" t="s">
        <v>2238</v>
      </c>
      <c r="E3946">
        <v>3.67153636788546</v>
      </c>
      <c r="F3946" t="s">
        <v>2200</v>
      </c>
    </row>
    <row r="3947" spans="1:6" hidden="1" x14ac:dyDescent="0.25">
      <c r="A3947">
        <v>2020</v>
      </c>
      <c r="B3947" t="s">
        <v>2254</v>
      </c>
      <c r="C3947" t="s">
        <v>2204</v>
      </c>
      <c r="D3947" t="s">
        <v>2250</v>
      </c>
      <c r="E3947">
        <v>7.5732469375335398</v>
      </c>
      <c r="F3947" t="s">
        <v>2200</v>
      </c>
    </row>
    <row r="3948" spans="1:6" hidden="1" x14ac:dyDescent="0.25">
      <c r="A3948">
        <v>2020</v>
      </c>
      <c r="B3948" t="s">
        <v>2254</v>
      </c>
      <c r="C3948" t="s">
        <v>2204</v>
      </c>
      <c r="D3948" t="s">
        <v>2251</v>
      </c>
      <c r="E3948">
        <v>0</v>
      </c>
      <c r="F3948" t="s">
        <v>2200</v>
      </c>
    </row>
    <row r="3949" spans="1:6" hidden="1" x14ac:dyDescent="0.25">
      <c r="A3949">
        <v>2020</v>
      </c>
      <c r="B3949" t="s">
        <v>2254</v>
      </c>
      <c r="C3949" t="s">
        <v>2204</v>
      </c>
      <c r="D3949" t="s">
        <v>2239</v>
      </c>
      <c r="E3949">
        <v>2.5651224329181499</v>
      </c>
      <c r="F3949" t="s">
        <v>2200</v>
      </c>
    </row>
    <row r="3950" spans="1:6" hidden="1" x14ac:dyDescent="0.25">
      <c r="A3950">
        <v>2020</v>
      </c>
      <c r="B3950" t="s">
        <v>2254</v>
      </c>
      <c r="C3950" t="s">
        <v>2204</v>
      </c>
      <c r="D3950" t="s">
        <v>2240</v>
      </c>
      <c r="E3950">
        <v>2.4946825119415901</v>
      </c>
      <c r="F3950" t="s">
        <v>2200</v>
      </c>
    </row>
    <row r="3951" spans="1:6" hidden="1" x14ac:dyDescent="0.25">
      <c r="A3951">
        <v>2020</v>
      </c>
      <c r="B3951" t="s">
        <v>2254</v>
      </c>
      <c r="C3951" t="s">
        <v>2204</v>
      </c>
      <c r="D3951" t="s">
        <v>2241</v>
      </c>
      <c r="E3951">
        <v>3.38471316250354</v>
      </c>
      <c r="F3951" t="s">
        <v>2200</v>
      </c>
    </row>
    <row r="3952" spans="1:6" hidden="1" x14ac:dyDescent="0.25">
      <c r="A3952">
        <v>2020</v>
      </c>
      <c r="B3952" t="s">
        <v>2254</v>
      </c>
      <c r="C3952" t="s">
        <v>2204</v>
      </c>
      <c r="D3952" t="s">
        <v>2242</v>
      </c>
      <c r="E3952" s="184">
        <v>5.3266986230431998E-5</v>
      </c>
      <c r="F3952" t="s">
        <v>2200</v>
      </c>
    </row>
    <row r="3953" spans="1:6" hidden="1" x14ac:dyDescent="0.25">
      <c r="A3953">
        <v>2020</v>
      </c>
      <c r="B3953" t="s">
        <v>2254</v>
      </c>
      <c r="C3953" t="s">
        <v>2204</v>
      </c>
      <c r="D3953" t="s">
        <v>2243</v>
      </c>
      <c r="E3953">
        <v>13.774834416012199</v>
      </c>
      <c r="F3953" t="s">
        <v>2200</v>
      </c>
    </row>
    <row r="3954" spans="1:6" hidden="1" x14ac:dyDescent="0.25">
      <c r="A3954">
        <v>2020</v>
      </c>
      <c r="B3954" t="s">
        <v>2254</v>
      </c>
      <c r="C3954" t="s">
        <v>2204</v>
      </c>
      <c r="D3954" t="s">
        <v>2244</v>
      </c>
      <c r="E3954">
        <v>6.5250000000000004</v>
      </c>
      <c r="F3954" t="s">
        <v>2200</v>
      </c>
    </row>
    <row r="3955" spans="1:6" hidden="1" x14ac:dyDescent="0.25">
      <c r="A3955">
        <v>2020</v>
      </c>
      <c r="B3955" t="s">
        <v>2254</v>
      </c>
      <c r="C3955" t="s">
        <v>2204</v>
      </c>
      <c r="D3955" t="s">
        <v>2245</v>
      </c>
      <c r="E3955">
        <v>3.3379469908636601</v>
      </c>
      <c r="F3955" t="s">
        <v>2200</v>
      </c>
    </row>
    <row r="3956" spans="1:6" hidden="1" x14ac:dyDescent="0.25">
      <c r="A3956">
        <v>2020</v>
      </c>
      <c r="B3956" t="s">
        <v>2254</v>
      </c>
      <c r="C3956" t="s">
        <v>2204</v>
      </c>
      <c r="D3956" t="s">
        <v>2246</v>
      </c>
      <c r="E3956">
        <v>2.1794564824750902</v>
      </c>
      <c r="F3956" t="s">
        <v>2200</v>
      </c>
    </row>
    <row r="3957" spans="1:6" hidden="1" x14ac:dyDescent="0.25">
      <c r="A3957">
        <v>2020</v>
      </c>
      <c r="B3957" t="s">
        <v>2254</v>
      </c>
      <c r="C3957" t="s">
        <v>2204</v>
      </c>
      <c r="D3957" t="s">
        <v>2247</v>
      </c>
      <c r="E3957">
        <v>1.49364185013191</v>
      </c>
      <c r="F3957" t="s">
        <v>2200</v>
      </c>
    </row>
    <row r="3958" spans="1:6" hidden="1" x14ac:dyDescent="0.25">
      <c r="A3958">
        <v>2020</v>
      </c>
      <c r="B3958" t="s">
        <v>2254</v>
      </c>
      <c r="C3958" t="s">
        <v>2204</v>
      </c>
      <c r="D3958" t="s">
        <v>2248</v>
      </c>
      <c r="E3958">
        <v>3.2845127392839002</v>
      </c>
      <c r="F3958" t="s">
        <v>2200</v>
      </c>
    </row>
    <row r="3959" spans="1:6" hidden="1" x14ac:dyDescent="0.25">
      <c r="A3959">
        <v>2020</v>
      </c>
      <c r="B3959" t="s">
        <v>2254</v>
      </c>
      <c r="C3959" t="s">
        <v>2205</v>
      </c>
      <c r="D3959" t="s">
        <v>2236</v>
      </c>
      <c r="E3959">
        <v>6.5827320188266301</v>
      </c>
      <c r="F3959" t="s">
        <v>2200</v>
      </c>
    </row>
    <row r="3960" spans="1:6" hidden="1" x14ac:dyDescent="0.25">
      <c r="A3960">
        <v>2020</v>
      </c>
      <c r="B3960" t="s">
        <v>2254</v>
      </c>
      <c r="C3960" t="s">
        <v>2205</v>
      </c>
      <c r="D3960" t="s">
        <v>2239</v>
      </c>
      <c r="E3960">
        <v>4.8862918840645797</v>
      </c>
      <c r="F3960" t="s">
        <v>2200</v>
      </c>
    </row>
    <row r="3961" spans="1:6" hidden="1" x14ac:dyDescent="0.25">
      <c r="A3961">
        <v>2020</v>
      </c>
      <c r="B3961" t="s">
        <v>2254</v>
      </c>
      <c r="C3961" t="s">
        <v>2205</v>
      </c>
      <c r="D3961" t="s">
        <v>2240</v>
      </c>
      <c r="E3961">
        <v>2.8853856425961899</v>
      </c>
      <c r="F3961" t="s">
        <v>2200</v>
      </c>
    </row>
    <row r="3962" spans="1:6" hidden="1" x14ac:dyDescent="0.25">
      <c r="A3962">
        <v>2020</v>
      </c>
      <c r="B3962" t="s">
        <v>2254</v>
      </c>
      <c r="C3962" t="s">
        <v>2205</v>
      </c>
      <c r="D3962" t="s">
        <v>2241</v>
      </c>
      <c r="E3962">
        <v>5.75014735784214</v>
      </c>
      <c r="F3962" t="s">
        <v>2200</v>
      </c>
    </row>
    <row r="3963" spans="1:6" hidden="1" x14ac:dyDescent="0.25">
      <c r="A3963">
        <v>2020</v>
      </c>
      <c r="B3963" t="s">
        <v>2254</v>
      </c>
      <c r="C3963" t="s">
        <v>2205</v>
      </c>
      <c r="D3963" t="s">
        <v>2242</v>
      </c>
      <c r="E3963">
        <v>0.16395953979390099</v>
      </c>
      <c r="F3963" t="s">
        <v>2200</v>
      </c>
    </row>
    <row r="3964" spans="1:6" hidden="1" x14ac:dyDescent="0.25">
      <c r="A3964">
        <v>2020</v>
      </c>
      <c r="B3964" t="s">
        <v>2254</v>
      </c>
      <c r="C3964" t="s">
        <v>2205</v>
      </c>
      <c r="D3964" t="s">
        <v>2243</v>
      </c>
      <c r="E3964">
        <v>0</v>
      </c>
      <c r="F3964" t="s">
        <v>2200</v>
      </c>
    </row>
    <row r="3965" spans="1:6" hidden="1" x14ac:dyDescent="0.25">
      <c r="A3965">
        <v>2020</v>
      </c>
      <c r="B3965" t="s">
        <v>2254</v>
      </c>
      <c r="C3965" t="s">
        <v>2205</v>
      </c>
      <c r="D3965" t="s">
        <v>2244</v>
      </c>
      <c r="E3965">
        <v>6.5250000000000004</v>
      </c>
      <c r="F3965" t="s">
        <v>2200</v>
      </c>
    </row>
    <row r="3966" spans="1:6" hidden="1" x14ac:dyDescent="0.25">
      <c r="A3966">
        <v>2020</v>
      </c>
      <c r="B3966" t="s">
        <v>2254</v>
      </c>
      <c r="C3966" t="s">
        <v>2205</v>
      </c>
      <c r="D3966" t="s">
        <v>2245</v>
      </c>
      <c r="E3966">
        <v>3.9697457493591299</v>
      </c>
      <c r="F3966" t="s">
        <v>2200</v>
      </c>
    </row>
    <row r="3967" spans="1:6" hidden="1" x14ac:dyDescent="0.25">
      <c r="A3967">
        <v>2020</v>
      </c>
      <c r="B3967" t="s">
        <v>2254</v>
      </c>
      <c r="C3967" t="s">
        <v>2205</v>
      </c>
      <c r="D3967" t="s">
        <v>2246</v>
      </c>
      <c r="E3967">
        <v>2.3057959650791502</v>
      </c>
      <c r="F3967" t="s">
        <v>2200</v>
      </c>
    </row>
    <row r="3968" spans="1:6" hidden="1" x14ac:dyDescent="0.25">
      <c r="A3968">
        <v>2020</v>
      </c>
      <c r="B3968" t="s">
        <v>2254</v>
      </c>
      <c r="C3968" t="s">
        <v>2205</v>
      </c>
      <c r="D3968" t="s">
        <v>2247</v>
      </c>
      <c r="E3968">
        <v>2.0657369158979901</v>
      </c>
      <c r="F3968" t="s">
        <v>2200</v>
      </c>
    </row>
    <row r="3969" spans="1:6" hidden="1" x14ac:dyDescent="0.25">
      <c r="A3969">
        <v>2020</v>
      </c>
      <c r="B3969" t="s">
        <v>2254</v>
      </c>
      <c r="C3969" t="s">
        <v>2205</v>
      </c>
      <c r="D3969" t="s">
        <v>2248</v>
      </c>
      <c r="E3969">
        <v>8.2416099977841508</v>
      </c>
      <c r="F3969" t="s">
        <v>2200</v>
      </c>
    </row>
    <row r="3970" spans="1:6" hidden="1" x14ac:dyDescent="0.25">
      <c r="A3970">
        <v>2020</v>
      </c>
      <c r="B3970" t="s">
        <v>2254</v>
      </c>
      <c r="C3970" t="s">
        <v>2206</v>
      </c>
      <c r="D3970" t="s">
        <v>2236</v>
      </c>
      <c r="E3970">
        <v>2.3294837961319201</v>
      </c>
      <c r="F3970" t="s">
        <v>2200</v>
      </c>
    </row>
    <row r="3971" spans="1:6" hidden="1" x14ac:dyDescent="0.25">
      <c r="A3971">
        <v>2020</v>
      </c>
      <c r="B3971" t="s">
        <v>2254</v>
      </c>
      <c r="C3971" t="s">
        <v>2206</v>
      </c>
      <c r="D3971" t="s">
        <v>2237</v>
      </c>
      <c r="E3971">
        <v>41.548327218531597</v>
      </c>
      <c r="F3971" t="s">
        <v>2200</v>
      </c>
    </row>
    <row r="3972" spans="1:6" hidden="1" x14ac:dyDescent="0.25">
      <c r="A3972">
        <v>2020</v>
      </c>
      <c r="B3972" t="s">
        <v>2254</v>
      </c>
      <c r="C3972" t="s">
        <v>2206</v>
      </c>
      <c r="D3972" t="s">
        <v>2238</v>
      </c>
      <c r="E3972">
        <v>6.9156303549158302</v>
      </c>
      <c r="F3972" t="s">
        <v>2200</v>
      </c>
    </row>
    <row r="3973" spans="1:6" hidden="1" x14ac:dyDescent="0.25">
      <c r="A3973">
        <v>2020</v>
      </c>
      <c r="B3973" t="s">
        <v>2254</v>
      </c>
      <c r="C3973" t="s">
        <v>2206</v>
      </c>
      <c r="D3973" t="s">
        <v>2250</v>
      </c>
      <c r="E3973">
        <v>0</v>
      </c>
      <c r="F3973" t="s">
        <v>2200</v>
      </c>
    </row>
    <row r="3974" spans="1:6" hidden="1" x14ac:dyDescent="0.25">
      <c r="A3974">
        <v>2020</v>
      </c>
      <c r="B3974" t="s">
        <v>2254</v>
      </c>
      <c r="C3974" t="s">
        <v>2206</v>
      </c>
      <c r="D3974" t="s">
        <v>2251</v>
      </c>
      <c r="E3974">
        <v>11.5644959063982</v>
      </c>
      <c r="F3974" t="s">
        <v>2200</v>
      </c>
    </row>
    <row r="3975" spans="1:6" hidden="1" x14ac:dyDescent="0.25">
      <c r="A3975">
        <v>2020</v>
      </c>
      <c r="B3975" t="s">
        <v>2254</v>
      </c>
      <c r="C3975" t="s">
        <v>2206</v>
      </c>
      <c r="D3975" t="s">
        <v>2239</v>
      </c>
      <c r="E3975">
        <v>0</v>
      </c>
      <c r="F3975" t="s">
        <v>2200</v>
      </c>
    </row>
    <row r="3976" spans="1:6" hidden="1" x14ac:dyDescent="0.25">
      <c r="A3976">
        <v>2020</v>
      </c>
      <c r="B3976" t="s">
        <v>2254</v>
      </c>
      <c r="C3976" t="s">
        <v>2206</v>
      </c>
      <c r="D3976" t="s">
        <v>2240</v>
      </c>
      <c r="E3976">
        <v>2.7141602356971601</v>
      </c>
      <c r="F3976" t="s">
        <v>2200</v>
      </c>
    </row>
    <row r="3977" spans="1:6" hidden="1" x14ac:dyDescent="0.25">
      <c r="A3977">
        <v>2020</v>
      </c>
      <c r="B3977" t="s">
        <v>2254</v>
      </c>
      <c r="C3977" t="s">
        <v>2206</v>
      </c>
      <c r="D3977" t="s">
        <v>2241</v>
      </c>
      <c r="E3977">
        <v>4.2355349150391604</v>
      </c>
      <c r="F3977" t="s">
        <v>2200</v>
      </c>
    </row>
    <row r="3978" spans="1:6" hidden="1" x14ac:dyDescent="0.25">
      <c r="A3978">
        <v>2020</v>
      </c>
      <c r="B3978" t="s">
        <v>2254</v>
      </c>
      <c r="C3978" t="s">
        <v>2206</v>
      </c>
      <c r="D3978" t="s">
        <v>2242</v>
      </c>
      <c r="E3978" s="184">
        <v>5.8885210432804303E-3</v>
      </c>
      <c r="F3978" t="s">
        <v>2200</v>
      </c>
    </row>
    <row r="3979" spans="1:6" hidden="1" x14ac:dyDescent="0.25">
      <c r="A3979">
        <v>2020</v>
      </c>
      <c r="B3979" t="s">
        <v>2254</v>
      </c>
      <c r="C3979" t="s">
        <v>2206</v>
      </c>
      <c r="D3979" t="s">
        <v>2243</v>
      </c>
      <c r="E3979">
        <v>23.415199082581999</v>
      </c>
      <c r="F3979" t="s">
        <v>2200</v>
      </c>
    </row>
    <row r="3980" spans="1:6" hidden="1" x14ac:dyDescent="0.25">
      <c r="A3980">
        <v>2020</v>
      </c>
      <c r="B3980" t="s">
        <v>2254</v>
      </c>
      <c r="C3980" t="s">
        <v>2206</v>
      </c>
      <c r="D3980" t="s">
        <v>2244</v>
      </c>
      <c r="E3980">
        <v>6.5250000000000004</v>
      </c>
      <c r="F3980" t="s">
        <v>2200</v>
      </c>
    </row>
    <row r="3981" spans="1:6" hidden="1" x14ac:dyDescent="0.25">
      <c r="A3981">
        <v>2020</v>
      </c>
      <c r="B3981" t="s">
        <v>2254</v>
      </c>
      <c r="C3981" t="s">
        <v>2206</v>
      </c>
      <c r="D3981" t="s">
        <v>2245</v>
      </c>
      <c r="E3981">
        <v>0</v>
      </c>
      <c r="F3981" t="s">
        <v>2200</v>
      </c>
    </row>
    <row r="3982" spans="1:6" hidden="1" x14ac:dyDescent="0.25">
      <c r="A3982">
        <v>2020</v>
      </c>
      <c r="B3982" t="s">
        <v>2254</v>
      </c>
      <c r="C3982" t="s">
        <v>2206</v>
      </c>
      <c r="D3982" t="s">
        <v>2246</v>
      </c>
      <c r="E3982">
        <v>0</v>
      </c>
      <c r="F3982" t="s">
        <v>2200</v>
      </c>
    </row>
    <row r="3983" spans="1:6" hidden="1" x14ac:dyDescent="0.25">
      <c r="A3983">
        <v>2020</v>
      </c>
      <c r="B3983" t="s">
        <v>2254</v>
      </c>
      <c r="C3983" t="s">
        <v>2206</v>
      </c>
      <c r="D3983" t="s">
        <v>2247</v>
      </c>
      <c r="E3983">
        <v>0</v>
      </c>
      <c r="F3983" t="s">
        <v>2200</v>
      </c>
    </row>
    <row r="3984" spans="1:6" hidden="1" x14ac:dyDescent="0.25">
      <c r="A3984">
        <v>2020</v>
      </c>
      <c r="B3984" t="s">
        <v>2254</v>
      </c>
      <c r="C3984" t="s">
        <v>2206</v>
      </c>
      <c r="D3984" t="s">
        <v>2248</v>
      </c>
      <c r="E3984">
        <v>0</v>
      </c>
      <c r="F3984" t="s">
        <v>2200</v>
      </c>
    </row>
    <row r="3985" spans="1:6" hidden="1" x14ac:dyDescent="0.25">
      <c r="A3985">
        <v>2020</v>
      </c>
      <c r="B3985" t="s">
        <v>2254</v>
      </c>
      <c r="C3985" t="s">
        <v>2207</v>
      </c>
      <c r="D3985" t="s">
        <v>2236</v>
      </c>
      <c r="E3985">
        <v>4.0038245467636804</v>
      </c>
      <c r="F3985" t="s">
        <v>2200</v>
      </c>
    </row>
    <row r="3986" spans="1:6" hidden="1" x14ac:dyDescent="0.25">
      <c r="A3986">
        <v>2020</v>
      </c>
      <c r="B3986" t="s">
        <v>2254</v>
      </c>
      <c r="C3986" t="s">
        <v>2207</v>
      </c>
      <c r="D3986" t="s">
        <v>2237</v>
      </c>
      <c r="E3986">
        <v>12.553541671476101</v>
      </c>
      <c r="F3986" t="s">
        <v>2200</v>
      </c>
    </row>
    <row r="3987" spans="1:6" hidden="1" x14ac:dyDescent="0.25">
      <c r="A3987">
        <v>2020</v>
      </c>
      <c r="B3987" t="s">
        <v>2254</v>
      </c>
      <c r="C3987" t="s">
        <v>2207</v>
      </c>
      <c r="D3987" t="s">
        <v>2238</v>
      </c>
      <c r="E3987">
        <v>3.7041531669491201</v>
      </c>
      <c r="F3987" t="s">
        <v>2200</v>
      </c>
    </row>
    <row r="3988" spans="1:6" hidden="1" x14ac:dyDescent="0.25">
      <c r="A3988">
        <v>2020</v>
      </c>
      <c r="B3988" t="s">
        <v>2254</v>
      </c>
      <c r="C3988" t="s">
        <v>2207</v>
      </c>
      <c r="D3988" t="s">
        <v>2250</v>
      </c>
      <c r="E3988">
        <v>7.5808293571461904</v>
      </c>
      <c r="F3988" t="s">
        <v>2200</v>
      </c>
    </row>
    <row r="3989" spans="1:6" hidden="1" x14ac:dyDescent="0.25">
      <c r="A3989">
        <v>2020</v>
      </c>
      <c r="B3989" t="s">
        <v>2254</v>
      </c>
      <c r="C3989" t="s">
        <v>2207</v>
      </c>
      <c r="D3989" t="s">
        <v>2251</v>
      </c>
      <c r="E3989">
        <v>0</v>
      </c>
      <c r="F3989" t="s">
        <v>2200</v>
      </c>
    </row>
    <row r="3990" spans="1:6" hidden="1" x14ac:dyDescent="0.25">
      <c r="A3990">
        <v>2020</v>
      </c>
      <c r="B3990" t="s">
        <v>2254</v>
      </c>
      <c r="C3990" t="s">
        <v>2207</v>
      </c>
      <c r="D3990" t="s">
        <v>2239</v>
      </c>
      <c r="E3990">
        <v>4.6538641919980099</v>
      </c>
      <c r="F3990" t="s">
        <v>2200</v>
      </c>
    </row>
    <row r="3991" spans="1:6" hidden="1" x14ac:dyDescent="0.25">
      <c r="A3991">
        <v>2020</v>
      </c>
      <c r="B3991" t="s">
        <v>2254</v>
      </c>
      <c r="C3991" t="s">
        <v>2207</v>
      </c>
      <c r="D3991" t="s">
        <v>2240</v>
      </c>
      <c r="E3991">
        <v>2.7630959189414601</v>
      </c>
      <c r="F3991" t="s">
        <v>2200</v>
      </c>
    </row>
    <row r="3992" spans="1:6" hidden="1" x14ac:dyDescent="0.25">
      <c r="A3992">
        <v>2020</v>
      </c>
      <c r="B3992" t="s">
        <v>2254</v>
      </c>
      <c r="C3992" t="s">
        <v>2207</v>
      </c>
      <c r="D3992" t="s">
        <v>2241</v>
      </c>
      <c r="E3992">
        <v>3.7337753528925299</v>
      </c>
      <c r="F3992" t="s">
        <v>2200</v>
      </c>
    </row>
    <row r="3993" spans="1:6" hidden="1" x14ac:dyDescent="0.25">
      <c r="A3993">
        <v>2020</v>
      </c>
      <c r="B3993" t="s">
        <v>2254</v>
      </c>
      <c r="C3993" t="s">
        <v>2207</v>
      </c>
      <c r="D3993" t="s">
        <v>2242</v>
      </c>
      <c r="E3993" s="184">
        <v>2.93194199055318E-4</v>
      </c>
      <c r="F3993" t="s">
        <v>2200</v>
      </c>
    </row>
    <row r="3994" spans="1:6" hidden="1" x14ac:dyDescent="0.25">
      <c r="A3994">
        <v>2020</v>
      </c>
      <c r="B3994" t="s">
        <v>2254</v>
      </c>
      <c r="C3994" t="s">
        <v>2207</v>
      </c>
      <c r="D3994" t="s">
        <v>2243</v>
      </c>
      <c r="E3994">
        <v>21.723244555076601</v>
      </c>
      <c r="F3994" t="s">
        <v>2200</v>
      </c>
    </row>
    <row r="3995" spans="1:6" hidden="1" x14ac:dyDescent="0.25">
      <c r="A3995">
        <v>2020</v>
      </c>
      <c r="B3995" t="s">
        <v>2254</v>
      </c>
      <c r="C3995" t="s">
        <v>2207</v>
      </c>
      <c r="D3995" t="s">
        <v>2244</v>
      </c>
      <c r="E3995">
        <v>6.5250000000000004</v>
      </c>
      <c r="F3995" t="s">
        <v>2200</v>
      </c>
    </row>
    <row r="3996" spans="1:6" hidden="1" x14ac:dyDescent="0.25">
      <c r="A3996">
        <v>2020</v>
      </c>
      <c r="B3996" t="s">
        <v>2254</v>
      </c>
      <c r="C3996" t="s">
        <v>2207</v>
      </c>
      <c r="D3996" t="s">
        <v>2245</v>
      </c>
      <c r="E3996">
        <v>3.7820097575976899</v>
      </c>
      <c r="F3996" t="s">
        <v>2200</v>
      </c>
    </row>
    <row r="3997" spans="1:6" hidden="1" x14ac:dyDescent="0.25">
      <c r="A3997">
        <v>2020</v>
      </c>
      <c r="B3997" t="s">
        <v>2254</v>
      </c>
      <c r="C3997" t="s">
        <v>2207</v>
      </c>
      <c r="D3997" t="s">
        <v>2246</v>
      </c>
      <c r="E3997">
        <v>2.4241981381555302</v>
      </c>
      <c r="F3997" t="s">
        <v>2200</v>
      </c>
    </row>
    <row r="3998" spans="1:6" hidden="1" x14ac:dyDescent="0.25">
      <c r="A3998">
        <v>2020</v>
      </c>
      <c r="B3998" t="s">
        <v>2254</v>
      </c>
      <c r="C3998" t="s">
        <v>2207</v>
      </c>
      <c r="D3998" t="s">
        <v>2247</v>
      </c>
      <c r="E3998">
        <v>1.62188576124499</v>
      </c>
      <c r="F3998" t="s">
        <v>2200</v>
      </c>
    </row>
    <row r="3999" spans="1:6" hidden="1" x14ac:dyDescent="0.25">
      <c r="A3999">
        <v>2020</v>
      </c>
      <c r="B3999" t="s">
        <v>2254</v>
      </c>
      <c r="C3999" t="s">
        <v>2207</v>
      </c>
      <c r="D3999" t="s">
        <v>2248</v>
      </c>
      <c r="E3999">
        <v>7.9237952013141202</v>
      </c>
      <c r="F3999" t="s">
        <v>2200</v>
      </c>
    </row>
    <row r="4000" spans="1:6" hidden="1" x14ac:dyDescent="0.25">
      <c r="A4000">
        <v>2020</v>
      </c>
      <c r="B4000" t="s">
        <v>2254</v>
      </c>
      <c r="C4000" t="s">
        <v>2208</v>
      </c>
      <c r="D4000" t="s">
        <v>2236</v>
      </c>
      <c r="E4000">
        <v>4.5921501408785099</v>
      </c>
      <c r="F4000" t="s">
        <v>2200</v>
      </c>
    </row>
    <row r="4001" spans="1:6" hidden="1" x14ac:dyDescent="0.25">
      <c r="A4001">
        <v>2020</v>
      </c>
      <c r="B4001" t="s">
        <v>2254</v>
      </c>
      <c r="C4001" t="s">
        <v>2208</v>
      </c>
      <c r="D4001" t="s">
        <v>2237</v>
      </c>
      <c r="E4001">
        <v>14.844192873082999</v>
      </c>
      <c r="F4001" t="s">
        <v>2200</v>
      </c>
    </row>
    <row r="4002" spans="1:6" hidden="1" x14ac:dyDescent="0.25">
      <c r="A4002">
        <v>2020</v>
      </c>
      <c r="B4002" t="s">
        <v>2254</v>
      </c>
      <c r="C4002" t="s">
        <v>2208</v>
      </c>
      <c r="D4002" t="s">
        <v>2238</v>
      </c>
      <c r="E4002">
        <v>3.7755120328663798</v>
      </c>
      <c r="F4002" t="s">
        <v>2200</v>
      </c>
    </row>
    <row r="4003" spans="1:6" hidden="1" x14ac:dyDescent="0.25">
      <c r="A4003">
        <v>2020</v>
      </c>
      <c r="B4003" t="s">
        <v>2254</v>
      </c>
      <c r="C4003" t="s">
        <v>2208</v>
      </c>
      <c r="D4003" t="s">
        <v>2250</v>
      </c>
      <c r="E4003">
        <v>11.523525549015201</v>
      </c>
      <c r="F4003" t="s">
        <v>2200</v>
      </c>
    </row>
    <row r="4004" spans="1:6" hidden="1" x14ac:dyDescent="0.25">
      <c r="A4004">
        <v>2020</v>
      </c>
      <c r="B4004" t="s">
        <v>2254</v>
      </c>
      <c r="C4004" t="s">
        <v>2208</v>
      </c>
      <c r="D4004" t="s">
        <v>2251</v>
      </c>
      <c r="E4004">
        <v>0</v>
      </c>
      <c r="F4004" t="s">
        <v>2200</v>
      </c>
    </row>
    <row r="4005" spans="1:6" hidden="1" x14ac:dyDescent="0.25">
      <c r="A4005">
        <v>2020</v>
      </c>
      <c r="B4005" t="s">
        <v>2254</v>
      </c>
      <c r="C4005" t="s">
        <v>2208</v>
      </c>
      <c r="D4005" t="s">
        <v>2239</v>
      </c>
      <c r="E4005">
        <v>4.9618479598667298</v>
      </c>
      <c r="F4005" t="s">
        <v>2200</v>
      </c>
    </row>
    <row r="4006" spans="1:6" hidden="1" x14ac:dyDescent="0.25">
      <c r="A4006">
        <v>2020</v>
      </c>
      <c r="B4006" t="s">
        <v>2254</v>
      </c>
      <c r="C4006" t="s">
        <v>2208</v>
      </c>
      <c r="D4006" t="s">
        <v>2240</v>
      </c>
      <c r="E4006">
        <v>2.9329765363731601</v>
      </c>
      <c r="F4006" t="s">
        <v>2200</v>
      </c>
    </row>
    <row r="4007" spans="1:6" hidden="1" x14ac:dyDescent="0.25">
      <c r="A4007">
        <v>2020</v>
      </c>
      <c r="B4007" t="s">
        <v>2254</v>
      </c>
      <c r="C4007" t="s">
        <v>2208</v>
      </c>
      <c r="D4007" t="s">
        <v>2241</v>
      </c>
      <c r="E4007">
        <v>5.8831016618254299</v>
      </c>
      <c r="F4007" t="s">
        <v>2200</v>
      </c>
    </row>
    <row r="4008" spans="1:6" hidden="1" x14ac:dyDescent="0.25">
      <c r="A4008">
        <v>2020</v>
      </c>
      <c r="B4008" t="s">
        <v>2254</v>
      </c>
      <c r="C4008" t="s">
        <v>2208</v>
      </c>
      <c r="D4008" t="s">
        <v>2242</v>
      </c>
      <c r="E4008" s="184">
        <v>6.5866974649275101E-2</v>
      </c>
      <c r="F4008" t="s">
        <v>2200</v>
      </c>
    </row>
    <row r="4009" spans="1:6" hidden="1" x14ac:dyDescent="0.25">
      <c r="A4009">
        <v>2020</v>
      </c>
      <c r="B4009" t="s">
        <v>2254</v>
      </c>
      <c r="C4009" t="s">
        <v>2208</v>
      </c>
      <c r="D4009" t="s">
        <v>2243</v>
      </c>
      <c r="E4009">
        <v>23.401758120700102</v>
      </c>
      <c r="F4009" t="s">
        <v>2200</v>
      </c>
    </row>
    <row r="4010" spans="1:6" hidden="1" x14ac:dyDescent="0.25">
      <c r="A4010">
        <v>2020</v>
      </c>
      <c r="B4010" t="s">
        <v>2254</v>
      </c>
      <c r="C4010" t="s">
        <v>2208</v>
      </c>
      <c r="D4010" t="s">
        <v>2244</v>
      </c>
      <c r="E4010">
        <v>6.5250000000000004</v>
      </c>
      <c r="F4010" t="s">
        <v>2200</v>
      </c>
    </row>
    <row r="4011" spans="1:6" hidden="1" x14ac:dyDescent="0.25">
      <c r="A4011">
        <v>2020</v>
      </c>
      <c r="B4011" t="s">
        <v>2254</v>
      </c>
      <c r="C4011" t="s">
        <v>2208</v>
      </c>
      <c r="D4011" t="s">
        <v>2245</v>
      </c>
      <c r="E4011">
        <v>4.0254233681650398</v>
      </c>
      <c r="F4011" t="s">
        <v>2200</v>
      </c>
    </row>
    <row r="4012" spans="1:6" hidden="1" x14ac:dyDescent="0.25">
      <c r="A4012">
        <v>2020</v>
      </c>
      <c r="B4012" t="s">
        <v>2254</v>
      </c>
      <c r="C4012" t="s">
        <v>2208</v>
      </c>
      <c r="D4012" t="s">
        <v>2246</v>
      </c>
      <c r="E4012">
        <v>2.8249993308495598</v>
      </c>
      <c r="F4012" t="s">
        <v>2200</v>
      </c>
    </row>
    <row r="4013" spans="1:6" hidden="1" x14ac:dyDescent="0.25">
      <c r="A4013">
        <v>2020</v>
      </c>
      <c r="B4013" t="s">
        <v>2254</v>
      </c>
      <c r="C4013" t="s">
        <v>2208</v>
      </c>
      <c r="D4013" t="s">
        <v>2247</v>
      </c>
      <c r="E4013">
        <v>2.06848736023561</v>
      </c>
      <c r="F4013" t="s">
        <v>2200</v>
      </c>
    </row>
    <row r="4014" spans="1:6" hidden="1" x14ac:dyDescent="0.25">
      <c r="A4014">
        <v>2020</v>
      </c>
      <c r="B4014" t="s">
        <v>2254</v>
      </c>
      <c r="C4014" t="s">
        <v>2208</v>
      </c>
      <c r="D4014" t="s">
        <v>2248</v>
      </c>
      <c r="E4014">
        <v>7.8869815881410696</v>
      </c>
      <c r="F4014" t="s">
        <v>2200</v>
      </c>
    </row>
    <row r="4015" spans="1:6" hidden="1" x14ac:dyDescent="0.25">
      <c r="A4015">
        <v>2020</v>
      </c>
      <c r="B4015" t="s">
        <v>2254</v>
      </c>
      <c r="C4015" t="s">
        <v>2209</v>
      </c>
      <c r="D4015" t="s">
        <v>2236</v>
      </c>
      <c r="E4015">
        <v>4.3795321501918298</v>
      </c>
      <c r="F4015" t="s">
        <v>2200</v>
      </c>
    </row>
    <row r="4016" spans="1:6" hidden="1" x14ac:dyDescent="0.25">
      <c r="A4016">
        <v>2020</v>
      </c>
      <c r="B4016" t="s">
        <v>2254</v>
      </c>
      <c r="C4016" t="s">
        <v>2209</v>
      </c>
      <c r="D4016" t="s">
        <v>2237</v>
      </c>
      <c r="E4016">
        <v>14.6994902137531</v>
      </c>
      <c r="F4016" t="s">
        <v>2200</v>
      </c>
    </row>
    <row r="4017" spans="1:6" hidden="1" x14ac:dyDescent="0.25">
      <c r="A4017">
        <v>2020</v>
      </c>
      <c r="B4017" t="s">
        <v>2254</v>
      </c>
      <c r="C4017" t="s">
        <v>2209</v>
      </c>
      <c r="D4017" t="s">
        <v>2238</v>
      </c>
      <c r="E4017">
        <v>5.3552420628327102</v>
      </c>
      <c r="F4017" t="s">
        <v>2200</v>
      </c>
    </row>
    <row r="4018" spans="1:6" hidden="1" x14ac:dyDescent="0.25">
      <c r="A4018">
        <v>2020</v>
      </c>
      <c r="B4018" t="s">
        <v>2254</v>
      </c>
      <c r="C4018" t="s">
        <v>2209</v>
      </c>
      <c r="D4018" t="s">
        <v>2250</v>
      </c>
      <c r="E4018">
        <v>14.9935549422354</v>
      </c>
      <c r="F4018" t="s">
        <v>2200</v>
      </c>
    </row>
    <row r="4019" spans="1:6" hidden="1" x14ac:dyDescent="0.25">
      <c r="A4019">
        <v>2020</v>
      </c>
      <c r="B4019" t="s">
        <v>2254</v>
      </c>
      <c r="C4019" t="s">
        <v>2209</v>
      </c>
      <c r="D4019" t="s">
        <v>2251</v>
      </c>
      <c r="E4019">
        <v>0</v>
      </c>
      <c r="F4019" t="s">
        <v>2200</v>
      </c>
    </row>
    <row r="4020" spans="1:6" hidden="1" x14ac:dyDescent="0.25">
      <c r="A4020">
        <v>2020</v>
      </c>
      <c r="B4020" t="s">
        <v>2254</v>
      </c>
      <c r="C4020" t="s">
        <v>2209</v>
      </c>
      <c r="D4020" t="s">
        <v>2239</v>
      </c>
      <c r="E4020">
        <v>4.1551622976781699</v>
      </c>
      <c r="F4020" t="s">
        <v>2200</v>
      </c>
    </row>
    <row r="4021" spans="1:6" hidden="1" x14ac:dyDescent="0.25">
      <c r="A4021">
        <v>2020</v>
      </c>
      <c r="B4021" t="s">
        <v>2254</v>
      </c>
      <c r="C4021" t="s">
        <v>2209</v>
      </c>
      <c r="D4021" t="s">
        <v>2240</v>
      </c>
      <c r="E4021">
        <v>2.66265240289923</v>
      </c>
      <c r="F4021" t="s">
        <v>2200</v>
      </c>
    </row>
    <row r="4022" spans="1:6" hidden="1" x14ac:dyDescent="0.25">
      <c r="A4022">
        <v>2020</v>
      </c>
      <c r="B4022" t="s">
        <v>2254</v>
      </c>
      <c r="C4022" t="s">
        <v>2209</v>
      </c>
      <c r="D4022" t="s">
        <v>2241</v>
      </c>
      <c r="E4022">
        <v>6.9984586644007001</v>
      </c>
      <c r="F4022" t="s">
        <v>2200</v>
      </c>
    </row>
    <row r="4023" spans="1:6" hidden="1" x14ac:dyDescent="0.25">
      <c r="A4023">
        <v>2020</v>
      </c>
      <c r="B4023" t="s">
        <v>2254</v>
      </c>
      <c r="C4023" t="s">
        <v>2209</v>
      </c>
      <c r="D4023" t="s">
        <v>2242</v>
      </c>
      <c r="E4023" s="184">
        <v>3.6269685664201902E-3</v>
      </c>
      <c r="F4023" t="s">
        <v>2200</v>
      </c>
    </row>
    <row r="4024" spans="1:6" hidden="1" x14ac:dyDescent="0.25">
      <c r="A4024">
        <v>2020</v>
      </c>
      <c r="B4024" t="s">
        <v>2254</v>
      </c>
      <c r="C4024" t="s">
        <v>2209</v>
      </c>
      <c r="D4024" t="s">
        <v>2243</v>
      </c>
      <c r="E4024">
        <v>23.977048773401101</v>
      </c>
      <c r="F4024" t="s">
        <v>2200</v>
      </c>
    </row>
    <row r="4025" spans="1:6" hidden="1" x14ac:dyDescent="0.25">
      <c r="A4025">
        <v>2020</v>
      </c>
      <c r="B4025" t="s">
        <v>2254</v>
      </c>
      <c r="C4025" t="s">
        <v>2209</v>
      </c>
      <c r="D4025" t="s">
        <v>2244</v>
      </c>
      <c r="E4025">
        <v>6.5250000000000004</v>
      </c>
      <c r="F4025" t="s">
        <v>2200</v>
      </c>
    </row>
    <row r="4026" spans="1:6" hidden="1" x14ac:dyDescent="0.25">
      <c r="A4026">
        <v>2020</v>
      </c>
      <c r="B4026" t="s">
        <v>2254</v>
      </c>
      <c r="C4026" t="s">
        <v>2209</v>
      </c>
      <c r="D4026" t="s">
        <v>2245</v>
      </c>
      <c r="E4026">
        <v>3.4816671016087701</v>
      </c>
      <c r="F4026" t="s">
        <v>2200</v>
      </c>
    </row>
    <row r="4027" spans="1:6" hidden="1" x14ac:dyDescent="0.25">
      <c r="A4027">
        <v>2020</v>
      </c>
      <c r="B4027" t="s">
        <v>2254</v>
      </c>
      <c r="C4027" t="s">
        <v>2209</v>
      </c>
      <c r="D4027" t="s">
        <v>2246</v>
      </c>
      <c r="E4027">
        <v>2.4762540488586202</v>
      </c>
      <c r="F4027" t="s">
        <v>2200</v>
      </c>
    </row>
    <row r="4028" spans="1:6" hidden="1" x14ac:dyDescent="0.25">
      <c r="A4028">
        <v>2020</v>
      </c>
      <c r="B4028" t="s">
        <v>2254</v>
      </c>
      <c r="C4028" t="s">
        <v>2209</v>
      </c>
      <c r="D4028" t="s">
        <v>2247</v>
      </c>
      <c r="E4028">
        <v>2.08792710292165</v>
      </c>
      <c r="F4028" t="s">
        <v>2200</v>
      </c>
    </row>
    <row r="4029" spans="1:6" hidden="1" x14ac:dyDescent="0.25">
      <c r="A4029">
        <v>2020</v>
      </c>
      <c r="B4029" t="s">
        <v>2254</v>
      </c>
      <c r="C4029" t="s">
        <v>2209</v>
      </c>
      <c r="D4029" t="s">
        <v>2248</v>
      </c>
      <c r="E4029">
        <v>6.6481849988648003</v>
      </c>
      <c r="F4029" t="s">
        <v>2200</v>
      </c>
    </row>
    <row r="4030" spans="1:6" hidden="1" x14ac:dyDescent="0.25">
      <c r="A4030">
        <v>2020</v>
      </c>
      <c r="B4030" t="s">
        <v>2254</v>
      </c>
      <c r="C4030" t="s">
        <v>2210</v>
      </c>
      <c r="D4030" t="s">
        <v>2236</v>
      </c>
      <c r="E4030">
        <v>2.5625859541848799</v>
      </c>
      <c r="F4030" t="s">
        <v>2200</v>
      </c>
    </row>
    <row r="4031" spans="1:6" hidden="1" x14ac:dyDescent="0.25">
      <c r="A4031">
        <v>2020</v>
      </c>
      <c r="B4031" t="s">
        <v>2254</v>
      </c>
      <c r="C4031" t="s">
        <v>2210</v>
      </c>
      <c r="D4031" t="s">
        <v>2237</v>
      </c>
      <c r="E4031">
        <v>12.0514970056336</v>
      </c>
      <c r="F4031" t="s">
        <v>2200</v>
      </c>
    </row>
    <row r="4032" spans="1:6" hidden="1" x14ac:dyDescent="0.25">
      <c r="A4032">
        <v>2020</v>
      </c>
      <c r="B4032" t="s">
        <v>2254</v>
      </c>
      <c r="C4032" t="s">
        <v>2210</v>
      </c>
      <c r="D4032" t="s">
        <v>2238</v>
      </c>
      <c r="E4032">
        <v>6.8761190222101796</v>
      </c>
      <c r="F4032" t="s">
        <v>2200</v>
      </c>
    </row>
    <row r="4033" spans="1:6" hidden="1" x14ac:dyDescent="0.25">
      <c r="A4033">
        <v>2020</v>
      </c>
      <c r="B4033" t="s">
        <v>2254</v>
      </c>
      <c r="C4033" t="s">
        <v>2210</v>
      </c>
      <c r="D4033" t="s">
        <v>2250</v>
      </c>
      <c r="E4033">
        <v>7.8133645394354296</v>
      </c>
      <c r="F4033" t="s">
        <v>2200</v>
      </c>
    </row>
    <row r="4034" spans="1:6" hidden="1" x14ac:dyDescent="0.25">
      <c r="A4034">
        <v>2020</v>
      </c>
      <c r="B4034" t="s">
        <v>2254</v>
      </c>
      <c r="C4034" t="s">
        <v>2210</v>
      </c>
      <c r="D4034" t="s">
        <v>2251</v>
      </c>
      <c r="E4034">
        <v>0</v>
      </c>
      <c r="F4034" t="s">
        <v>2200</v>
      </c>
    </row>
    <row r="4035" spans="1:6" hidden="1" x14ac:dyDescent="0.25">
      <c r="A4035">
        <v>2020</v>
      </c>
      <c r="B4035" t="s">
        <v>2254</v>
      </c>
      <c r="C4035" t="s">
        <v>2210</v>
      </c>
      <c r="D4035" t="s">
        <v>2239</v>
      </c>
      <c r="E4035">
        <v>2.65843204615304</v>
      </c>
      <c r="F4035" t="s">
        <v>2200</v>
      </c>
    </row>
    <row r="4036" spans="1:6" hidden="1" x14ac:dyDescent="0.25">
      <c r="A4036">
        <v>2020</v>
      </c>
      <c r="B4036" t="s">
        <v>2254</v>
      </c>
      <c r="C4036" t="s">
        <v>2210</v>
      </c>
      <c r="D4036" t="s">
        <v>2240</v>
      </c>
      <c r="E4036">
        <v>2.56637285858932</v>
      </c>
      <c r="F4036" t="s">
        <v>2200</v>
      </c>
    </row>
    <row r="4037" spans="1:6" hidden="1" x14ac:dyDescent="0.25">
      <c r="A4037">
        <v>2020</v>
      </c>
      <c r="B4037" t="s">
        <v>2254</v>
      </c>
      <c r="C4037" t="s">
        <v>2210</v>
      </c>
      <c r="D4037" t="s">
        <v>2241</v>
      </c>
      <c r="E4037">
        <v>3.7659112946132201</v>
      </c>
      <c r="F4037" t="s">
        <v>2200</v>
      </c>
    </row>
    <row r="4038" spans="1:6" hidden="1" x14ac:dyDescent="0.25">
      <c r="A4038">
        <v>2020</v>
      </c>
      <c r="B4038" t="s">
        <v>2254</v>
      </c>
      <c r="C4038" t="s">
        <v>2210</v>
      </c>
      <c r="D4038" t="s">
        <v>2242</v>
      </c>
      <c r="E4038" s="184">
        <v>4.9431280597714098E-3</v>
      </c>
      <c r="F4038" t="s">
        <v>2200</v>
      </c>
    </row>
    <row r="4039" spans="1:6" hidden="1" x14ac:dyDescent="0.25">
      <c r="A4039">
        <v>2020</v>
      </c>
      <c r="B4039" t="s">
        <v>2254</v>
      </c>
      <c r="C4039" t="s">
        <v>2210</v>
      </c>
      <c r="D4039" t="s">
        <v>2243</v>
      </c>
      <c r="E4039">
        <v>23.205857496640402</v>
      </c>
      <c r="F4039" t="s">
        <v>2200</v>
      </c>
    </row>
    <row r="4040" spans="1:6" hidden="1" x14ac:dyDescent="0.25">
      <c r="A4040">
        <v>2020</v>
      </c>
      <c r="B4040" t="s">
        <v>2254</v>
      </c>
      <c r="C4040" t="s">
        <v>2210</v>
      </c>
      <c r="D4040" t="s">
        <v>2244</v>
      </c>
      <c r="E4040">
        <v>6.5250000000000004</v>
      </c>
      <c r="F4040" t="s">
        <v>2200</v>
      </c>
    </row>
    <row r="4041" spans="1:6" hidden="1" x14ac:dyDescent="0.25">
      <c r="A4041">
        <v>2020</v>
      </c>
      <c r="B4041" t="s">
        <v>2254</v>
      </c>
      <c r="C4041" t="s">
        <v>2210</v>
      </c>
      <c r="D4041" t="s">
        <v>2245</v>
      </c>
      <c r="E4041">
        <v>3.4468988992565901</v>
      </c>
      <c r="F4041" t="s">
        <v>2200</v>
      </c>
    </row>
    <row r="4042" spans="1:6" hidden="1" x14ac:dyDescent="0.25">
      <c r="A4042">
        <v>2020</v>
      </c>
      <c r="B4042" t="s">
        <v>2254</v>
      </c>
      <c r="C4042" t="s">
        <v>2210</v>
      </c>
      <c r="D4042" t="s">
        <v>2246</v>
      </c>
      <c r="E4042">
        <v>1.7249885617542899</v>
      </c>
      <c r="F4042" t="s">
        <v>2200</v>
      </c>
    </row>
    <row r="4043" spans="1:6" hidden="1" x14ac:dyDescent="0.25">
      <c r="A4043">
        <v>2020</v>
      </c>
      <c r="B4043" t="s">
        <v>2254</v>
      </c>
      <c r="C4043" t="s">
        <v>2210</v>
      </c>
      <c r="D4043" t="s">
        <v>2247</v>
      </c>
      <c r="E4043">
        <v>1.5921871329038899</v>
      </c>
      <c r="F4043" t="s">
        <v>2200</v>
      </c>
    </row>
    <row r="4044" spans="1:6" hidden="1" x14ac:dyDescent="0.25">
      <c r="A4044">
        <v>2020</v>
      </c>
      <c r="B4044" t="s">
        <v>2254</v>
      </c>
      <c r="C4044" t="s">
        <v>2210</v>
      </c>
      <c r="D4044" t="s">
        <v>2248</v>
      </c>
      <c r="E4044">
        <v>3.4155371428073802</v>
      </c>
      <c r="F4044" t="s">
        <v>2200</v>
      </c>
    </row>
    <row r="4045" spans="1:6" hidden="1" x14ac:dyDescent="0.25">
      <c r="A4045">
        <v>2020</v>
      </c>
      <c r="B4045" t="s">
        <v>2254</v>
      </c>
      <c r="C4045" t="s">
        <v>2211</v>
      </c>
      <c r="D4045" t="s">
        <v>2236</v>
      </c>
      <c r="E4045">
        <v>4.2027562749800902</v>
      </c>
      <c r="F4045" t="s">
        <v>2200</v>
      </c>
    </row>
    <row r="4046" spans="1:6" hidden="1" x14ac:dyDescent="0.25">
      <c r="A4046">
        <v>2020</v>
      </c>
      <c r="B4046" t="s">
        <v>2254</v>
      </c>
      <c r="C4046" t="s">
        <v>2211</v>
      </c>
      <c r="D4046" t="s">
        <v>2237</v>
      </c>
      <c r="E4046">
        <v>20.038380076343799</v>
      </c>
      <c r="F4046" t="s">
        <v>2200</v>
      </c>
    </row>
    <row r="4047" spans="1:6" hidden="1" x14ac:dyDescent="0.25">
      <c r="A4047">
        <v>2020</v>
      </c>
      <c r="B4047" t="s">
        <v>2254</v>
      </c>
      <c r="C4047" t="s">
        <v>2211</v>
      </c>
      <c r="D4047" t="s">
        <v>2238</v>
      </c>
      <c r="E4047">
        <v>3.7411565409013301</v>
      </c>
      <c r="F4047" t="s">
        <v>2200</v>
      </c>
    </row>
    <row r="4048" spans="1:6" hidden="1" x14ac:dyDescent="0.25">
      <c r="A4048">
        <v>2020</v>
      </c>
      <c r="B4048" t="s">
        <v>2254</v>
      </c>
      <c r="C4048" t="s">
        <v>2211</v>
      </c>
      <c r="D4048" t="s">
        <v>2250</v>
      </c>
      <c r="E4048">
        <v>0</v>
      </c>
      <c r="F4048" t="s">
        <v>2200</v>
      </c>
    </row>
    <row r="4049" spans="1:6" hidden="1" x14ac:dyDescent="0.25">
      <c r="A4049">
        <v>2020</v>
      </c>
      <c r="B4049" t="s">
        <v>2254</v>
      </c>
      <c r="C4049" t="s">
        <v>2211</v>
      </c>
      <c r="D4049" t="s">
        <v>2251</v>
      </c>
      <c r="E4049">
        <v>15.8519084342905</v>
      </c>
      <c r="F4049" t="s">
        <v>2200</v>
      </c>
    </row>
    <row r="4050" spans="1:6" hidden="1" x14ac:dyDescent="0.25">
      <c r="A4050">
        <v>2020</v>
      </c>
      <c r="B4050" t="s">
        <v>2254</v>
      </c>
      <c r="C4050" t="s">
        <v>2211</v>
      </c>
      <c r="D4050" t="s">
        <v>2239</v>
      </c>
      <c r="E4050">
        <v>4.4173912581672896</v>
      </c>
      <c r="F4050" t="s">
        <v>2200</v>
      </c>
    </row>
    <row r="4051" spans="1:6" hidden="1" x14ac:dyDescent="0.25">
      <c r="A4051">
        <v>2020</v>
      </c>
      <c r="B4051" t="s">
        <v>2254</v>
      </c>
      <c r="C4051" t="s">
        <v>2211</v>
      </c>
      <c r="D4051" t="s">
        <v>2240</v>
      </c>
      <c r="E4051">
        <v>2.7141602356971601</v>
      </c>
      <c r="F4051" t="s">
        <v>2200</v>
      </c>
    </row>
    <row r="4052" spans="1:6" hidden="1" x14ac:dyDescent="0.25">
      <c r="A4052">
        <v>2020</v>
      </c>
      <c r="B4052" t="s">
        <v>2254</v>
      </c>
      <c r="C4052" t="s">
        <v>2211</v>
      </c>
      <c r="D4052" t="s">
        <v>2241</v>
      </c>
      <c r="E4052">
        <v>4.2481237565665504</v>
      </c>
      <c r="F4052" t="s">
        <v>2200</v>
      </c>
    </row>
    <row r="4053" spans="1:6" hidden="1" x14ac:dyDescent="0.25">
      <c r="A4053">
        <v>2020</v>
      </c>
      <c r="B4053" t="s">
        <v>2254</v>
      </c>
      <c r="C4053" t="s">
        <v>2211</v>
      </c>
      <c r="D4053" t="s">
        <v>2242</v>
      </c>
      <c r="E4053" s="184">
        <v>8.5002049740402305E-2</v>
      </c>
      <c r="F4053" t="s">
        <v>2200</v>
      </c>
    </row>
    <row r="4054" spans="1:6" hidden="1" x14ac:dyDescent="0.25">
      <c r="A4054">
        <v>2020</v>
      </c>
      <c r="B4054" t="s">
        <v>2254</v>
      </c>
      <c r="C4054" t="s">
        <v>2211</v>
      </c>
      <c r="D4054" t="s">
        <v>2243</v>
      </c>
      <c r="E4054">
        <v>23.173512174596901</v>
      </c>
      <c r="F4054" t="s">
        <v>2200</v>
      </c>
    </row>
    <row r="4055" spans="1:6" hidden="1" x14ac:dyDescent="0.25">
      <c r="A4055">
        <v>2020</v>
      </c>
      <c r="B4055" t="s">
        <v>2254</v>
      </c>
      <c r="C4055" t="s">
        <v>2211</v>
      </c>
      <c r="D4055" t="s">
        <v>2244</v>
      </c>
      <c r="E4055">
        <v>0</v>
      </c>
      <c r="F4055" t="s">
        <v>2200</v>
      </c>
    </row>
    <row r="4056" spans="1:6" hidden="1" x14ac:dyDescent="0.25">
      <c r="A4056">
        <v>2020</v>
      </c>
      <c r="B4056" t="s">
        <v>2254</v>
      </c>
      <c r="C4056" t="s">
        <v>2211</v>
      </c>
      <c r="D4056" t="s">
        <v>2245</v>
      </c>
      <c r="E4056">
        <v>3.6804427847941601</v>
      </c>
      <c r="F4056" t="s">
        <v>2200</v>
      </c>
    </row>
    <row r="4057" spans="1:6" hidden="1" x14ac:dyDescent="0.25">
      <c r="A4057">
        <v>2020</v>
      </c>
      <c r="B4057" t="s">
        <v>2254</v>
      </c>
      <c r="C4057" t="s">
        <v>2211</v>
      </c>
      <c r="D4057" t="s">
        <v>2246</v>
      </c>
      <c r="E4057">
        <v>2.26109717958155</v>
      </c>
      <c r="F4057" t="s">
        <v>2200</v>
      </c>
    </row>
    <row r="4058" spans="1:6" hidden="1" x14ac:dyDescent="0.25">
      <c r="A4058">
        <v>2020</v>
      </c>
      <c r="B4058" t="s">
        <v>2254</v>
      </c>
      <c r="C4058" t="s">
        <v>2211</v>
      </c>
      <c r="D4058" t="s">
        <v>2247</v>
      </c>
      <c r="E4058">
        <v>1.7808146931156099</v>
      </c>
      <c r="F4058" t="s">
        <v>2200</v>
      </c>
    </row>
    <row r="4059" spans="1:6" hidden="1" x14ac:dyDescent="0.25">
      <c r="A4059">
        <v>2020</v>
      </c>
      <c r="B4059" t="s">
        <v>2254</v>
      </c>
      <c r="C4059" t="s">
        <v>2211</v>
      </c>
      <c r="D4059" t="s">
        <v>2248</v>
      </c>
      <c r="E4059">
        <v>7.6562870899317499</v>
      </c>
      <c r="F4059" t="s">
        <v>2200</v>
      </c>
    </row>
    <row r="4060" spans="1:6" hidden="1" x14ac:dyDescent="0.25">
      <c r="A4060">
        <v>2020</v>
      </c>
      <c r="B4060" t="s">
        <v>2254</v>
      </c>
      <c r="C4060" t="s">
        <v>2212</v>
      </c>
      <c r="D4060" t="s">
        <v>2236</v>
      </c>
      <c r="E4060">
        <v>3.31747561681216</v>
      </c>
      <c r="F4060" t="s">
        <v>2200</v>
      </c>
    </row>
    <row r="4061" spans="1:6" hidden="1" x14ac:dyDescent="0.25">
      <c r="A4061">
        <v>2020</v>
      </c>
      <c r="B4061" t="s">
        <v>2254</v>
      </c>
      <c r="C4061" t="s">
        <v>2212</v>
      </c>
      <c r="D4061" t="s">
        <v>2237</v>
      </c>
      <c r="E4061">
        <v>15.3209554102623</v>
      </c>
      <c r="F4061" t="s">
        <v>2200</v>
      </c>
    </row>
    <row r="4062" spans="1:6" hidden="1" x14ac:dyDescent="0.25">
      <c r="A4062">
        <v>2020</v>
      </c>
      <c r="B4062" t="s">
        <v>2254</v>
      </c>
      <c r="C4062" t="s">
        <v>2212</v>
      </c>
      <c r="D4062" t="s">
        <v>2238</v>
      </c>
      <c r="E4062">
        <v>3.75550736565306</v>
      </c>
      <c r="F4062" t="s">
        <v>2200</v>
      </c>
    </row>
    <row r="4063" spans="1:6" hidden="1" x14ac:dyDescent="0.25">
      <c r="A4063">
        <v>2020</v>
      </c>
      <c r="B4063" t="s">
        <v>2254</v>
      </c>
      <c r="C4063" t="s">
        <v>2212</v>
      </c>
      <c r="D4063" t="s">
        <v>2250</v>
      </c>
      <c r="E4063">
        <v>0</v>
      </c>
      <c r="F4063" t="s">
        <v>2200</v>
      </c>
    </row>
    <row r="4064" spans="1:6" hidden="1" x14ac:dyDescent="0.25">
      <c r="A4064">
        <v>2020</v>
      </c>
      <c r="B4064" t="s">
        <v>2254</v>
      </c>
      <c r="C4064" t="s">
        <v>2212</v>
      </c>
      <c r="D4064" t="s">
        <v>2251</v>
      </c>
      <c r="E4064">
        <v>16.216551226111399</v>
      </c>
      <c r="F4064" t="s">
        <v>2200</v>
      </c>
    </row>
    <row r="4065" spans="1:6" hidden="1" x14ac:dyDescent="0.25">
      <c r="A4065">
        <v>2020</v>
      </c>
      <c r="B4065" t="s">
        <v>2254</v>
      </c>
      <c r="C4065" t="s">
        <v>2212</v>
      </c>
      <c r="D4065" t="s">
        <v>2239</v>
      </c>
      <c r="E4065">
        <v>5.1447563892186903</v>
      </c>
      <c r="F4065" t="s">
        <v>2200</v>
      </c>
    </row>
    <row r="4066" spans="1:6" hidden="1" x14ac:dyDescent="0.25">
      <c r="A4066">
        <v>2020</v>
      </c>
      <c r="B4066" t="s">
        <v>2254</v>
      </c>
      <c r="C4066" t="s">
        <v>2212</v>
      </c>
      <c r="D4066" t="s">
        <v>2240</v>
      </c>
      <c r="E4066">
        <v>3.03702853899197</v>
      </c>
      <c r="F4066" t="s">
        <v>2200</v>
      </c>
    </row>
    <row r="4067" spans="1:6" hidden="1" x14ac:dyDescent="0.25">
      <c r="A4067">
        <v>2020</v>
      </c>
      <c r="B4067" t="s">
        <v>2254</v>
      </c>
      <c r="C4067" t="s">
        <v>2212</v>
      </c>
      <c r="D4067" t="s">
        <v>2241</v>
      </c>
      <c r="E4067">
        <v>4.5220180707271096</v>
      </c>
      <c r="F4067" t="s">
        <v>2200</v>
      </c>
    </row>
    <row r="4068" spans="1:6" hidden="1" x14ac:dyDescent="0.25">
      <c r="A4068">
        <v>2020</v>
      </c>
      <c r="B4068" t="s">
        <v>2254</v>
      </c>
      <c r="C4068" t="s">
        <v>2212</v>
      </c>
      <c r="D4068" t="s">
        <v>2242</v>
      </c>
      <c r="E4068" s="184">
        <v>2.1034085826564E-4</v>
      </c>
      <c r="F4068" t="s">
        <v>2200</v>
      </c>
    </row>
    <row r="4069" spans="1:6" hidden="1" x14ac:dyDescent="0.25">
      <c r="A4069">
        <v>2020</v>
      </c>
      <c r="B4069" t="s">
        <v>2254</v>
      </c>
      <c r="C4069" t="s">
        <v>2212</v>
      </c>
      <c r="D4069" t="s">
        <v>2243</v>
      </c>
      <c r="E4069">
        <v>23.2779086294032</v>
      </c>
      <c r="F4069" t="s">
        <v>2200</v>
      </c>
    </row>
    <row r="4070" spans="1:6" hidden="1" x14ac:dyDescent="0.25">
      <c r="A4070">
        <v>2020</v>
      </c>
      <c r="B4070" t="s">
        <v>2254</v>
      </c>
      <c r="C4070" t="s">
        <v>2212</v>
      </c>
      <c r="D4070" t="s">
        <v>2244</v>
      </c>
      <c r="E4070">
        <v>6.5250000000000004</v>
      </c>
      <c r="F4070" t="s">
        <v>2200</v>
      </c>
    </row>
    <row r="4071" spans="1:6" hidden="1" x14ac:dyDescent="0.25">
      <c r="A4071">
        <v>2020</v>
      </c>
      <c r="B4071" t="s">
        <v>2254</v>
      </c>
      <c r="C4071" t="s">
        <v>2212</v>
      </c>
      <c r="D4071" t="s">
        <v>2245</v>
      </c>
      <c r="E4071">
        <v>4.2177162370858499</v>
      </c>
      <c r="F4071" t="s">
        <v>2200</v>
      </c>
    </row>
    <row r="4072" spans="1:6" hidden="1" x14ac:dyDescent="0.25">
      <c r="A4072">
        <v>2020</v>
      </c>
      <c r="B4072" t="s">
        <v>2254</v>
      </c>
      <c r="C4072" t="s">
        <v>2212</v>
      </c>
      <c r="D4072" t="s">
        <v>2246</v>
      </c>
      <c r="E4072">
        <v>2.4592506003228798</v>
      </c>
      <c r="F4072" t="s">
        <v>2200</v>
      </c>
    </row>
    <row r="4073" spans="1:6" hidden="1" x14ac:dyDescent="0.25">
      <c r="A4073">
        <v>2020</v>
      </c>
      <c r="B4073" t="s">
        <v>2254</v>
      </c>
      <c r="C4073" t="s">
        <v>2212</v>
      </c>
      <c r="D4073" t="s">
        <v>2247</v>
      </c>
      <c r="E4073">
        <v>2.1937725751252599</v>
      </c>
      <c r="F4073" t="s">
        <v>2200</v>
      </c>
    </row>
    <row r="4074" spans="1:6" hidden="1" x14ac:dyDescent="0.25">
      <c r="A4074">
        <v>2020</v>
      </c>
      <c r="B4074" t="s">
        <v>2254</v>
      </c>
      <c r="C4074" t="s">
        <v>2212</v>
      </c>
      <c r="D4074" t="s">
        <v>2248</v>
      </c>
      <c r="E4074">
        <v>8.7983882537293301</v>
      </c>
      <c r="F4074" t="s">
        <v>2200</v>
      </c>
    </row>
    <row r="4075" spans="1:6" hidden="1" x14ac:dyDescent="0.25">
      <c r="A4075">
        <v>2020</v>
      </c>
      <c r="B4075" t="s">
        <v>2254</v>
      </c>
      <c r="C4075" t="s">
        <v>2213</v>
      </c>
      <c r="D4075" t="s">
        <v>2236</v>
      </c>
      <c r="E4075">
        <v>4.3835581915760899</v>
      </c>
      <c r="F4075" t="s">
        <v>2200</v>
      </c>
    </row>
    <row r="4076" spans="1:6" hidden="1" x14ac:dyDescent="0.25">
      <c r="A4076">
        <v>2020</v>
      </c>
      <c r="B4076" t="s">
        <v>2254</v>
      </c>
      <c r="C4076" t="s">
        <v>2213</v>
      </c>
      <c r="D4076" t="s">
        <v>2237</v>
      </c>
      <c r="E4076">
        <v>13.6894222250427</v>
      </c>
      <c r="F4076" t="s">
        <v>2200</v>
      </c>
    </row>
    <row r="4077" spans="1:6" hidden="1" x14ac:dyDescent="0.25">
      <c r="A4077">
        <v>2020</v>
      </c>
      <c r="B4077" t="s">
        <v>2254</v>
      </c>
      <c r="C4077" t="s">
        <v>2213</v>
      </c>
      <c r="D4077" t="s">
        <v>2238</v>
      </c>
      <c r="E4077">
        <v>3.8055725687014701</v>
      </c>
      <c r="F4077" t="s">
        <v>2200</v>
      </c>
    </row>
    <row r="4078" spans="1:6" hidden="1" x14ac:dyDescent="0.25">
      <c r="A4078">
        <v>2020</v>
      </c>
      <c r="B4078" t="s">
        <v>2254</v>
      </c>
      <c r="C4078" t="s">
        <v>2213</v>
      </c>
      <c r="D4078" t="s">
        <v>2250</v>
      </c>
      <c r="E4078">
        <v>13.1809466683323</v>
      </c>
      <c r="F4078" t="s">
        <v>2200</v>
      </c>
    </row>
    <row r="4079" spans="1:6" hidden="1" x14ac:dyDescent="0.25">
      <c r="A4079">
        <v>2020</v>
      </c>
      <c r="B4079" t="s">
        <v>2254</v>
      </c>
      <c r="C4079" t="s">
        <v>2213</v>
      </c>
      <c r="D4079" t="s">
        <v>2251</v>
      </c>
      <c r="E4079">
        <v>0</v>
      </c>
      <c r="F4079" t="s">
        <v>2200</v>
      </c>
    </row>
    <row r="4080" spans="1:6" hidden="1" x14ac:dyDescent="0.25">
      <c r="A4080">
        <v>2020</v>
      </c>
      <c r="B4080" t="s">
        <v>2254</v>
      </c>
      <c r="C4080" t="s">
        <v>2213</v>
      </c>
      <c r="D4080" t="s">
        <v>2239</v>
      </c>
      <c r="E4080">
        <v>5.6682921687033101</v>
      </c>
      <c r="F4080" t="s">
        <v>2200</v>
      </c>
    </row>
    <row r="4081" spans="1:6" hidden="1" x14ac:dyDescent="0.25">
      <c r="A4081">
        <v>2020</v>
      </c>
      <c r="B4081" t="s">
        <v>2254</v>
      </c>
      <c r="C4081" t="s">
        <v>2213</v>
      </c>
      <c r="D4081" t="s">
        <v>2240</v>
      </c>
      <c r="E4081">
        <v>3.2740783824347801</v>
      </c>
      <c r="F4081" t="s">
        <v>2200</v>
      </c>
    </row>
    <row r="4082" spans="1:6" hidden="1" x14ac:dyDescent="0.25">
      <c r="A4082">
        <v>2020</v>
      </c>
      <c r="B4082" t="s">
        <v>2254</v>
      </c>
      <c r="C4082" t="s">
        <v>2213</v>
      </c>
      <c r="D4082" t="s">
        <v>2241</v>
      </c>
      <c r="E4082">
        <v>6.1696121655816301</v>
      </c>
      <c r="F4082" t="s">
        <v>2200</v>
      </c>
    </row>
    <row r="4083" spans="1:6" hidden="1" x14ac:dyDescent="0.25">
      <c r="A4083">
        <v>2020</v>
      </c>
      <c r="B4083" t="s">
        <v>2254</v>
      </c>
      <c r="C4083" t="s">
        <v>2213</v>
      </c>
      <c r="D4083" t="s">
        <v>2242</v>
      </c>
      <c r="E4083" s="184">
        <v>5.0111724111234497E-2</v>
      </c>
      <c r="F4083" t="s">
        <v>2200</v>
      </c>
    </row>
    <row r="4084" spans="1:6" hidden="1" x14ac:dyDescent="0.25">
      <c r="A4084">
        <v>2020</v>
      </c>
      <c r="B4084" t="s">
        <v>2254</v>
      </c>
      <c r="C4084" t="s">
        <v>2213</v>
      </c>
      <c r="D4084" t="s">
        <v>2243</v>
      </c>
      <c r="E4084">
        <v>24.211538747606699</v>
      </c>
      <c r="F4084" t="s">
        <v>2200</v>
      </c>
    </row>
    <row r="4085" spans="1:6" hidden="1" x14ac:dyDescent="0.25">
      <c r="A4085">
        <v>2020</v>
      </c>
      <c r="B4085" t="s">
        <v>2254</v>
      </c>
      <c r="C4085" t="s">
        <v>2213</v>
      </c>
      <c r="D4085" t="s">
        <v>2244</v>
      </c>
      <c r="E4085">
        <v>6.5250000000000004</v>
      </c>
      <c r="F4085" t="s">
        <v>2200</v>
      </c>
    </row>
    <row r="4086" spans="1:6" hidden="1" x14ac:dyDescent="0.25">
      <c r="A4086">
        <v>2020</v>
      </c>
      <c r="B4086" t="s">
        <v>2254</v>
      </c>
      <c r="C4086" t="s">
        <v>2213</v>
      </c>
      <c r="D4086" t="s">
        <v>2245</v>
      </c>
      <c r="E4086">
        <v>4.5929650945743301</v>
      </c>
      <c r="F4086" t="s">
        <v>2200</v>
      </c>
    </row>
    <row r="4087" spans="1:6" hidden="1" x14ac:dyDescent="0.25">
      <c r="A4087">
        <v>2020</v>
      </c>
      <c r="B4087" t="s">
        <v>2254</v>
      </c>
      <c r="C4087" t="s">
        <v>2213</v>
      </c>
      <c r="D4087" t="s">
        <v>2246</v>
      </c>
      <c r="E4087">
        <v>2.1221266091015201</v>
      </c>
      <c r="F4087" t="s">
        <v>2200</v>
      </c>
    </row>
    <row r="4088" spans="1:6" hidden="1" x14ac:dyDescent="0.25">
      <c r="A4088">
        <v>2020</v>
      </c>
      <c r="B4088" t="s">
        <v>2254</v>
      </c>
      <c r="C4088" t="s">
        <v>2213</v>
      </c>
      <c r="D4088" t="s">
        <v>2247</v>
      </c>
      <c r="E4088">
        <v>1.6785602462514499</v>
      </c>
      <c r="F4088" t="s">
        <v>2200</v>
      </c>
    </row>
    <row r="4089" spans="1:6" hidden="1" x14ac:dyDescent="0.25">
      <c r="A4089">
        <v>2020</v>
      </c>
      <c r="B4089" t="s">
        <v>2254</v>
      </c>
      <c r="C4089" t="s">
        <v>2213</v>
      </c>
      <c r="D4089" t="s">
        <v>2248</v>
      </c>
      <c r="E4089">
        <v>9.5839027327838604</v>
      </c>
      <c r="F4089" t="s">
        <v>2200</v>
      </c>
    </row>
    <row r="4090" spans="1:6" hidden="1" x14ac:dyDescent="0.25">
      <c r="A4090">
        <v>2020</v>
      </c>
      <c r="B4090" t="s">
        <v>2254</v>
      </c>
      <c r="C4090" t="s">
        <v>2214</v>
      </c>
      <c r="D4090" t="s">
        <v>2236</v>
      </c>
      <c r="E4090">
        <v>2.57449573229083</v>
      </c>
      <c r="F4090" t="s">
        <v>2200</v>
      </c>
    </row>
    <row r="4091" spans="1:6" hidden="1" x14ac:dyDescent="0.25">
      <c r="A4091">
        <v>2020</v>
      </c>
      <c r="B4091" t="s">
        <v>2254</v>
      </c>
      <c r="C4091" t="s">
        <v>2214</v>
      </c>
      <c r="D4091" t="s">
        <v>2237</v>
      </c>
      <c r="E4091">
        <v>14.7438394220764</v>
      </c>
      <c r="F4091" t="s">
        <v>2200</v>
      </c>
    </row>
    <row r="4092" spans="1:6" hidden="1" x14ac:dyDescent="0.25">
      <c r="A4092">
        <v>2020</v>
      </c>
      <c r="B4092" t="s">
        <v>2254</v>
      </c>
      <c r="C4092" t="s">
        <v>2214</v>
      </c>
      <c r="D4092" t="s">
        <v>2238</v>
      </c>
      <c r="E4092">
        <v>3.78554854915085</v>
      </c>
      <c r="F4092" t="s">
        <v>2200</v>
      </c>
    </row>
    <row r="4093" spans="1:6" hidden="1" x14ac:dyDescent="0.25">
      <c r="A4093">
        <v>2020</v>
      </c>
      <c r="B4093" t="s">
        <v>2254</v>
      </c>
      <c r="C4093" t="s">
        <v>2214</v>
      </c>
      <c r="D4093" t="s">
        <v>2250</v>
      </c>
      <c r="E4093">
        <v>10.410043769135299</v>
      </c>
      <c r="F4093" t="s">
        <v>2200</v>
      </c>
    </row>
    <row r="4094" spans="1:6" hidden="1" x14ac:dyDescent="0.25">
      <c r="A4094">
        <v>2020</v>
      </c>
      <c r="B4094" t="s">
        <v>2254</v>
      </c>
      <c r="C4094" t="s">
        <v>2214</v>
      </c>
      <c r="D4094" t="s">
        <v>2251</v>
      </c>
      <c r="E4094">
        <v>13.062059801316501</v>
      </c>
      <c r="F4094" t="s">
        <v>2200</v>
      </c>
    </row>
    <row r="4095" spans="1:6" hidden="1" x14ac:dyDescent="0.25">
      <c r="A4095">
        <v>2020</v>
      </c>
      <c r="B4095" t="s">
        <v>2254</v>
      </c>
      <c r="C4095" t="s">
        <v>2214</v>
      </c>
      <c r="D4095" t="s">
        <v>2239</v>
      </c>
      <c r="E4095">
        <v>4.4804991415988802</v>
      </c>
      <c r="F4095" t="s">
        <v>2200</v>
      </c>
    </row>
    <row r="4096" spans="1:6" hidden="1" x14ac:dyDescent="0.25">
      <c r="A4096">
        <v>2020</v>
      </c>
      <c r="B4096" t="s">
        <v>2254</v>
      </c>
      <c r="C4096" t="s">
        <v>2214</v>
      </c>
      <c r="D4096" t="s">
        <v>2240</v>
      </c>
      <c r="E4096">
        <v>2.79617771906408</v>
      </c>
      <c r="F4096" t="s">
        <v>2200</v>
      </c>
    </row>
    <row r="4097" spans="1:6" hidden="1" x14ac:dyDescent="0.25">
      <c r="A4097">
        <v>2020</v>
      </c>
      <c r="B4097" t="s">
        <v>2254</v>
      </c>
      <c r="C4097" t="s">
        <v>2214</v>
      </c>
      <c r="D4097" t="s">
        <v>2241</v>
      </c>
      <c r="E4097">
        <v>6.30670793995289</v>
      </c>
      <c r="F4097" t="s">
        <v>2200</v>
      </c>
    </row>
    <row r="4098" spans="1:6" hidden="1" x14ac:dyDescent="0.25">
      <c r="A4098">
        <v>2020</v>
      </c>
      <c r="B4098" t="s">
        <v>2254</v>
      </c>
      <c r="C4098" t="s">
        <v>2214</v>
      </c>
      <c r="D4098" t="s">
        <v>2242</v>
      </c>
      <c r="E4098" s="184">
        <v>7.6273792175835603E-2</v>
      </c>
      <c r="F4098" t="s">
        <v>2200</v>
      </c>
    </row>
    <row r="4099" spans="1:6" hidden="1" x14ac:dyDescent="0.25">
      <c r="A4099">
        <v>2020</v>
      </c>
      <c r="B4099" t="s">
        <v>2254</v>
      </c>
      <c r="C4099" t="s">
        <v>2214</v>
      </c>
      <c r="D4099" t="s">
        <v>2243</v>
      </c>
      <c r="E4099">
        <v>23.309001291698198</v>
      </c>
      <c r="F4099" t="s">
        <v>2200</v>
      </c>
    </row>
    <row r="4100" spans="1:6" hidden="1" x14ac:dyDescent="0.25">
      <c r="A4100">
        <v>2020</v>
      </c>
      <c r="B4100" t="s">
        <v>2254</v>
      </c>
      <c r="C4100" t="s">
        <v>2214</v>
      </c>
      <c r="D4100" t="s">
        <v>2244</v>
      </c>
      <c r="E4100">
        <v>6.5250000000000004</v>
      </c>
      <c r="F4100" t="s">
        <v>2200</v>
      </c>
    </row>
    <row r="4101" spans="1:6" hidden="1" x14ac:dyDescent="0.25">
      <c r="A4101">
        <v>2020</v>
      </c>
      <c r="B4101" t="s">
        <v>2254</v>
      </c>
      <c r="C4101" t="s">
        <v>2214</v>
      </c>
      <c r="D4101" t="s">
        <v>2245</v>
      </c>
      <c r="E4101">
        <v>3.7907095708548701</v>
      </c>
      <c r="F4101" t="s">
        <v>2200</v>
      </c>
    </row>
    <row r="4102" spans="1:6" hidden="1" x14ac:dyDescent="0.25">
      <c r="A4102">
        <v>2020</v>
      </c>
      <c r="B4102" t="s">
        <v>2254</v>
      </c>
      <c r="C4102" t="s">
        <v>2214</v>
      </c>
      <c r="D4102" t="s">
        <v>2246</v>
      </c>
      <c r="E4102">
        <v>2.5476618837272702</v>
      </c>
      <c r="F4102" t="s">
        <v>2200</v>
      </c>
    </row>
    <row r="4103" spans="1:6" hidden="1" x14ac:dyDescent="0.25">
      <c r="A4103">
        <v>2020</v>
      </c>
      <c r="B4103" t="s">
        <v>2254</v>
      </c>
      <c r="C4103" t="s">
        <v>2214</v>
      </c>
      <c r="D4103" t="s">
        <v>2247</v>
      </c>
      <c r="E4103">
        <v>1.9489236025866501</v>
      </c>
      <c r="F4103" t="s">
        <v>2200</v>
      </c>
    </row>
    <row r="4104" spans="1:6" hidden="1" x14ac:dyDescent="0.25">
      <c r="A4104">
        <v>2020</v>
      </c>
      <c r="B4104" t="s">
        <v>2254</v>
      </c>
      <c r="C4104" t="s">
        <v>2214</v>
      </c>
      <c r="D4104" t="s">
        <v>2248</v>
      </c>
      <c r="E4104">
        <v>7.8556955110629803</v>
      </c>
      <c r="F4104" t="s">
        <v>2200</v>
      </c>
    </row>
    <row r="4105" spans="1:6" hidden="1" x14ac:dyDescent="0.25">
      <c r="A4105">
        <v>2020</v>
      </c>
      <c r="B4105" t="s">
        <v>2254</v>
      </c>
      <c r="C4105" t="s">
        <v>2215</v>
      </c>
      <c r="D4105" t="s">
        <v>2236</v>
      </c>
      <c r="E4105">
        <v>2.79959852343366</v>
      </c>
      <c r="F4105" t="s">
        <v>2200</v>
      </c>
    </row>
    <row r="4106" spans="1:6" hidden="1" x14ac:dyDescent="0.25">
      <c r="A4106">
        <v>2020</v>
      </c>
      <c r="B4106" t="s">
        <v>2254</v>
      </c>
      <c r="C4106" t="s">
        <v>2215</v>
      </c>
      <c r="D4106" t="s">
        <v>2237</v>
      </c>
      <c r="E4106">
        <v>14.6628801571323</v>
      </c>
      <c r="F4106" t="s">
        <v>2200</v>
      </c>
    </row>
    <row r="4107" spans="1:6" hidden="1" x14ac:dyDescent="0.25">
      <c r="A4107">
        <v>2020</v>
      </c>
      <c r="B4107" t="s">
        <v>2254</v>
      </c>
      <c r="C4107" t="s">
        <v>2215</v>
      </c>
      <c r="D4107" t="s">
        <v>2238</v>
      </c>
      <c r="E4107">
        <v>4.5042623011474996</v>
      </c>
      <c r="F4107" t="s">
        <v>2200</v>
      </c>
    </row>
    <row r="4108" spans="1:6" hidden="1" x14ac:dyDescent="0.25">
      <c r="A4108">
        <v>2020</v>
      </c>
      <c r="B4108" t="s">
        <v>2254</v>
      </c>
      <c r="C4108" t="s">
        <v>2215</v>
      </c>
      <c r="D4108" t="s">
        <v>2250</v>
      </c>
      <c r="E4108">
        <v>0</v>
      </c>
      <c r="F4108" t="s">
        <v>2200</v>
      </c>
    </row>
    <row r="4109" spans="1:6" hidden="1" x14ac:dyDescent="0.25">
      <c r="A4109">
        <v>2020</v>
      </c>
      <c r="B4109" t="s">
        <v>2254</v>
      </c>
      <c r="C4109" t="s">
        <v>2215</v>
      </c>
      <c r="D4109" t="s">
        <v>2251</v>
      </c>
      <c r="E4109">
        <v>0</v>
      </c>
      <c r="F4109" t="s">
        <v>2200</v>
      </c>
    </row>
    <row r="4110" spans="1:6" hidden="1" x14ac:dyDescent="0.25">
      <c r="A4110">
        <v>2020</v>
      </c>
      <c r="B4110" t="s">
        <v>2254</v>
      </c>
      <c r="C4110" t="s">
        <v>2215</v>
      </c>
      <c r="D4110" t="s">
        <v>2239</v>
      </c>
      <c r="E4110">
        <v>2.4329613451490002</v>
      </c>
      <c r="F4110" t="s">
        <v>2200</v>
      </c>
    </row>
    <row r="4111" spans="1:6" hidden="1" x14ac:dyDescent="0.25">
      <c r="A4111">
        <v>2020</v>
      </c>
      <c r="B4111" t="s">
        <v>2254</v>
      </c>
      <c r="C4111" t="s">
        <v>2215</v>
      </c>
      <c r="D4111" t="s">
        <v>2240</v>
      </c>
      <c r="E4111">
        <v>2.5638658902777101</v>
      </c>
      <c r="F4111" t="s">
        <v>2200</v>
      </c>
    </row>
    <row r="4112" spans="1:6" hidden="1" x14ac:dyDescent="0.25">
      <c r="A4112">
        <v>2020</v>
      </c>
      <c r="B4112" t="s">
        <v>2254</v>
      </c>
      <c r="C4112" t="s">
        <v>2215</v>
      </c>
      <c r="D4112" t="s">
        <v>2241</v>
      </c>
      <c r="E4112">
        <v>3.9460622250955102</v>
      </c>
      <c r="F4112" t="s">
        <v>2200</v>
      </c>
    </row>
    <row r="4113" spans="1:6" hidden="1" x14ac:dyDescent="0.25">
      <c r="A4113">
        <v>2020</v>
      </c>
      <c r="B4113" t="s">
        <v>2254</v>
      </c>
      <c r="C4113" t="s">
        <v>2215</v>
      </c>
      <c r="D4113" t="s">
        <v>2242</v>
      </c>
      <c r="E4113">
        <v>3.1123108533680999E-2</v>
      </c>
      <c r="F4113" t="s">
        <v>2200</v>
      </c>
    </row>
    <row r="4114" spans="1:6" hidden="1" x14ac:dyDescent="0.25">
      <c r="A4114">
        <v>2020</v>
      </c>
      <c r="B4114" t="s">
        <v>2254</v>
      </c>
      <c r="C4114" t="s">
        <v>2215</v>
      </c>
      <c r="D4114" t="s">
        <v>2243</v>
      </c>
      <c r="E4114">
        <v>22.2018903290361</v>
      </c>
      <c r="F4114" t="s">
        <v>2200</v>
      </c>
    </row>
    <row r="4115" spans="1:6" hidden="1" x14ac:dyDescent="0.25">
      <c r="A4115">
        <v>2020</v>
      </c>
      <c r="B4115" t="s">
        <v>2254</v>
      </c>
      <c r="C4115" t="s">
        <v>2215</v>
      </c>
      <c r="D4115" t="s">
        <v>2244</v>
      </c>
      <c r="E4115">
        <v>6.5250000000000004</v>
      </c>
      <c r="F4115" t="s">
        <v>2200</v>
      </c>
    </row>
    <row r="4116" spans="1:6" hidden="1" x14ac:dyDescent="0.25">
      <c r="A4116">
        <v>2020</v>
      </c>
      <c r="B4116" t="s">
        <v>2254</v>
      </c>
      <c r="C4116" t="s">
        <v>2215</v>
      </c>
      <c r="D4116" t="s">
        <v>2245</v>
      </c>
      <c r="E4116">
        <v>1.7518615609585899</v>
      </c>
      <c r="F4116" t="s">
        <v>2200</v>
      </c>
    </row>
    <row r="4117" spans="1:6" hidden="1" x14ac:dyDescent="0.25">
      <c r="A4117">
        <v>2020</v>
      </c>
      <c r="B4117" t="s">
        <v>2254</v>
      </c>
      <c r="C4117" t="s">
        <v>2215</v>
      </c>
      <c r="D4117" t="s">
        <v>2246</v>
      </c>
      <c r="E4117">
        <v>1.5648380354112199</v>
      </c>
      <c r="F4117" t="s">
        <v>2200</v>
      </c>
    </row>
    <row r="4118" spans="1:6" hidden="1" x14ac:dyDescent="0.25">
      <c r="A4118">
        <v>2020</v>
      </c>
      <c r="B4118" t="s">
        <v>2254</v>
      </c>
      <c r="C4118" t="s">
        <v>2215</v>
      </c>
      <c r="D4118" t="s">
        <v>2247</v>
      </c>
      <c r="E4118">
        <v>1.70568772511866</v>
      </c>
      <c r="F4118" t="s">
        <v>2200</v>
      </c>
    </row>
    <row r="4119" spans="1:6" hidden="1" x14ac:dyDescent="0.25">
      <c r="A4119">
        <v>2020</v>
      </c>
      <c r="B4119" t="s">
        <v>2254</v>
      </c>
      <c r="C4119" t="s">
        <v>2215</v>
      </c>
      <c r="D4119" t="s">
        <v>2248</v>
      </c>
      <c r="E4119">
        <v>3.17791980516138</v>
      </c>
      <c r="F4119" t="s">
        <v>2200</v>
      </c>
    </row>
    <row r="4120" spans="1:6" hidden="1" x14ac:dyDescent="0.25">
      <c r="A4120">
        <v>2020</v>
      </c>
      <c r="B4120" t="s">
        <v>2254</v>
      </c>
      <c r="C4120" t="s">
        <v>2216</v>
      </c>
      <c r="D4120" t="s">
        <v>2236</v>
      </c>
      <c r="E4120">
        <v>3.2937300446013502</v>
      </c>
      <c r="F4120" t="s">
        <v>2200</v>
      </c>
    </row>
    <row r="4121" spans="1:6" hidden="1" x14ac:dyDescent="0.25">
      <c r="A4121">
        <v>2020</v>
      </c>
      <c r="B4121" t="s">
        <v>2254</v>
      </c>
      <c r="C4121" t="s">
        <v>2216</v>
      </c>
      <c r="D4121" t="s">
        <v>2237</v>
      </c>
      <c r="E4121">
        <v>12.8465811431898</v>
      </c>
      <c r="F4121" t="s">
        <v>2200</v>
      </c>
    </row>
    <row r="4122" spans="1:6" hidden="1" x14ac:dyDescent="0.25">
      <c r="A4122">
        <v>2020</v>
      </c>
      <c r="B4122" t="s">
        <v>2254</v>
      </c>
      <c r="C4122" t="s">
        <v>2216</v>
      </c>
      <c r="D4122" t="s">
        <v>2238</v>
      </c>
      <c r="E4122">
        <v>3.6926967757796301</v>
      </c>
      <c r="F4122" t="s">
        <v>2200</v>
      </c>
    </row>
    <row r="4123" spans="1:6" hidden="1" x14ac:dyDescent="0.25">
      <c r="A4123">
        <v>2020</v>
      </c>
      <c r="B4123" t="s">
        <v>2254</v>
      </c>
      <c r="C4123" t="s">
        <v>2216</v>
      </c>
      <c r="D4123" t="s">
        <v>2250</v>
      </c>
      <c r="E4123">
        <v>7.4512693546870699</v>
      </c>
      <c r="F4123" t="s">
        <v>2200</v>
      </c>
    </row>
    <row r="4124" spans="1:6" hidden="1" x14ac:dyDescent="0.25">
      <c r="A4124">
        <v>2020</v>
      </c>
      <c r="B4124" t="s">
        <v>2254</v>
      </c>
      <c r="C4124" t="s">
        <v>2216</v>
      </c>
      <c r="D4124" t="s">
        <v>2251</v>
      </c>
      <c r="E4124">
        <v>0</v>
      </c>
      <c r="F4124" t="s">
        <v>2200</v>
      </c>
    </row>
    <row r="4125" spans="1:6" hidden="1" x14ac:dyDescent="0.25">
      <c r="A4125">
        <v>2020</v>
      </c>
      <c r="B4125" t="s">
        <v>2254</v>
      </c>
      <c r="C4125" t="s">
        <v>2216</v>
      </c>
      <c r="D4125" t="s">
        <v>2239</v>
      </c>
      <c r="E4125">
        <v>2.29381321920612</v>
      </c>
      <c r="F4125" t="s">
        <v>2200</v>
      </c>
    </row>
    <row r="4126" spans="1:6" hidden="1" x14ac:dyDescent="0.25">
      <c r="A4126">
        <v>2020</v>
      </c>
      <c r="B4126" t="s">
        <v>2254</v>
      </c>
      <c r="C4126" t="s">
        <v>2216</v>
      </c>
      <c r="D4126" t="s">
        <v>2240</v>
      </c>
      <c r="E4126">
        <v>2.23499129062114</v>
      </c>
      <c r="F4126" t="s">
        <v>2200</v>
      </c>
    </row>
    <row r="4127" spans="1:6" hidden="1" x14ac:dyDescent="0.25">
      <c r="A4127">
        <v>2020</v>
      </c>
      <c r="B4127" t="s">
        <v>2254</v>
      </c>
      <c r="C4127" t="s">
        <v>2216</v>
      </c>
      <c r="D4127" t="s">
        <v>2241</v>
      </c>
      <c r="E4127">
        <v>3.5518523155665398</v>
      </c>
      <c r="F4127" t="s">
        <v>2200</v>
      </c>
    </row>
    <row r="4128" spans="1:6" hidden="1" x14ac:dyDescent="0.25">
      <c r="A4128">
        <v>2020</v>
      </c>
      <c r="B4128" t="s">
        <v>2254</v>
      </c>
      <c r="C4128" t="s">
        <v>2216</v>
      </c>
      <c r="D4128" t="s">
        <v>2242</v>
      </c>
      <c r="E4128" s="184">
        <v>3.7391877773988E-3</v>
      </c>
      <c r="F4128" t="s">
        <v>2200</v>
      </c>
    </row>
    <row r="4129" spans="1:6" hidden="1" x14ac:dyDescent="0.25">
      <c r="A4129">
        <v>2020</v>
      </c>
      <c r="B4129" t="s">
        <v>2254</v>
      </c>
      <c r="C4129" t="s">
        <v>2216</v>
      </c>
      <c r="D4129" t="s">
        <v>2243</v>
      </c>
      <c r="E4129">
        <v>22.2864902803524</v>
      </c>
      <c r="F4129" t="s">
        <v>2200</v>
      </c>
    </row>
    <row r="4130" spans="1:6" hidden="1" x14ac:dyDescent="0.25">
      <c r="A4130">
        <v>2020</v>
      </c>
      <c r="B4130" t="s">
        <v>2254</v>
      </c>
      <c r="C4130" t="s">
        <v>2216</v>
      </c>
      <c r="D4130" t="s">
        <v>2244</v>
      </c>
      <c r="E4130">
        <v>6.5250000000000004</v>
      </c>
      <c r="F4130" t="s">
        <v>2200</v>
      </c>
    </row>
    <row r="4131" spans="1:6" hidden="1" x14ac:dyDescent="0.25">
      <c r="A4131">
        <v>2020</v>
      </c>
      <c r="B4131" t="s">
        <v>2254</v>
      </c>
      <c r="C4131" t="s">
        <v>2216</v>
      </c>
      <c r="D4131" t="s">
        <v>2245</v>
      </c>
      <c r="E4131">
        <v>2.8814827202542901</v>
      </c>
      <c r="F4131" t="s">
        <v>2200</v>
      </c>
    </row>
    <row r="4132" spans="1:6" hidden="1" x14ac:dyDescent="0.25">
      <c r="A4132">
        <v>2020</v>
      </c>
      <c r="B4132" t="s">
        <v>2254</v>
      </c>
      <c r="C4132" t="s">
        <v>2216</v>
      </c>
      <c r="D4132" t="s">
        <v>2246</v>
      </c>
      <c r="E4132">
        <v>2.4588879735321401</v>
      </c>
      <c r="F4132" t="s">
        <v>2200</v>
      </c>
    </row>
    <row r="4133" spans="1:6" hidden="1" x14ac:dyDescent="0.25">
      <c r="A4133">
        <v>2020</v>
      </c>
      <c r="B4133" t="s">
        <v>2254</v>
      </c>
      <c r="C4133" t="s">
        <v>2216</v>
      </c>
      <c r="D4133" t="s">
        <v>2247</v>
      </c>
      <c r="E4133">
        <v>1.9905679505477201</v>
      </c>
      <c r="F4133" t="s">
        <v>2200</v>
      </c>
    </row>
    <row r="4134" spans="1:6" hidden="1" x14ac:dyDescent="0.25">
      <c r="A4134">
        <v>2020</v>
      </c>
      <c r="B4134" t="s">
        <v>2254</v>
      </c>
      <c r="C4134" t="s">
        <v>2216</v>
      </c>
      <c r="D4134" t="s">
        <v>2248</v>
      </c>
      <c r="E4134">
        <v>2.8543439077116899</v>
      </c>
      <c r="F4134" t="s">
        <v>2200</v>
      </c>
    </row>
    <row r="4135" spans="1:6" hidden="1" x14ac:dyDescent="0.25">
      <c r="A4135">
        <v>2020</v>
      </c>
      <c r="B4135" t="s">
        <v>2254</v>
      </c>
      <c r="C4135" t="s">
        <v>2217</v>
      </c>
      <c r="D4135" t="s">
        <v>2236</v>
      </c>
      <c r="E4135">
        <v>1.89254700962102</v>
      </c>
      <c r="F4135" t="s">
        <v>2200</v>
      </c>
    </row>
    <row r="4136" spans="1:6" hidden="1" x14ac:dyDescent="0.25">
      <c r="A4136">
        <v>2020</v>
      </c>
      <c r="B4136" t="s">
        <v>2254</v>
      </c>
      <c r="C4136" t="s">
        <v>2217</v>
      </c>
      <c r="D4136" t="s">
        <v>2237</v>
      </c>
      <c r="E4136">
        <v>12.287634269792299</v>
      </c>
      <c r="F4136" t="s">
        <v>2200</v>
      </c>
    </row>
    <row r="4137" spans="1:6" hidden="1" x14ac:dyDescent="0.25">
      <c r="A4137">
        <v>2020</v>
      </c>
      <c r="B4137" t="s">
        <v>2254</v>
      </c>
      <c r="C4137" t="s">
        <v>2217</v>
      </c>
      <c r="D4137" t="s">
        <v>2238</v>
      </c>
      <c r="E4137">
        <v>6.9579048301454298</v>
      </c>
      <c r="F4137" t="s">
        <v>2200</v>
      </c>
    </row>
    <row r="4138" spans="1:6" hidden="1" x14ac:dyDescent="0.25">
      <c r="A4138">
        <v>2020</v>
      </c>
      <c r="B4138" t="s">
        <v>2254</v>
      </c>
      <c r="C4138" t="s">
        <v>2217</v>
      </c>
      <c r="D4138" t="s">
        <v>2250</v>
      </c>
      <c r="E4138">
        <v>9.7882346544408207</v>
      </c>
      <c r="F4138" t="s">
        <v>2200</v>
      </c>
    </row>
    <row r="4139" spans="1:6" hidden="1" x14ac:dyDescent="0.25">
      <c r="A4139">
        <v>2020</v>
      </c>
      <c r="B4139" t="s">
        <v>2254</v>
      </c>
      <c r="C4139" t="s">
        <v>2217</v>
      </c>
      <c r="D4139" t="s">
        <v>2251</v>
      </c>
      <c r="E4139">
        <v>0</v>
      </c>
      <c r="F4139" t="s">
        <v>2200</v>
      </c>
    </row>
    <row r="4140" spans="1:6" hidden="1" x14ac:dyDescent="0.25">
      <c r="A4140">
        <v>2020</v>
      </c>
      <c r="B4140" t="s">
        <v>2254</v>
      </c>
      <c r="C4140" t="s">
        <v>2217</v>
      </c>
      <c r="D4140" t="s">
        <v>2239</v>
      </c>
      <c r="E4140">
        <v>4.5578767442392802</v>
      </c>
      <c r="F4140" t="s">
        <v>2200</v>
      </c>
    </row>
    <row r="4141" spans="1:6" hidden="1" x14ac:dyDescent="0.25">
      <c r="A4141">
        <v>2020</v>
      </c>
      <c r="B4141" t="s">
        <v>2254</v>
      </c>
      <c r="C4141" t="s">
        <v>2217</v>
      </c>
      <c r="D4141" t="s">
        <v>2240</v>
      </c>
      <c r="E4141">
        <v>2.7315664106555899</v>
      </c>
      <c r="F4141" t="s">
        <v>2200</v>
      </c>
    </row>
    <row r="4142" spans="1:6" hidden="1" x14ac:dyDescent="0.25">
      <c r="A4142">
        <v>2020</v>
      </c>
      <c r="B4142" t="s">
        <v>2254</v>
      </c>
      <c r="C4142" t="s">
        <v>2217</v>
      </c>
      <c r="D4142" t="s">
        <v>2241</v>
      </c>
      <c r="E4142">
        <v>5.9920504597799704</v>
      </c>
      <c r="F4142" t="s">
        <v>2200</v>
      </c>
    </row>
    <row r="4143" spans="1:6" hidden="1" x14ac:dyDescent="0.25">
      <c r="A4143">
        <v>2020</v>
      </c>
      <c r="B4143" t="s">
        <v>2254</v>
      </c>
      <c r="C4143" t="s">
        <v>2217</v>
      </c>
      <c r="D4143" t="s">
        <v>2242</v>
      </c>
      <c r="E4143" s="184">
        <v>4.0908601592947097E-2</v>
      </c>
      <c r="F4143" t="s">
        <v>2200</v>
      </c>
    </row>
    <row r="4144" spans="1:6" hidden="1" x14ac:dyDescent="0.25">
      <c r="A4144">
        <v>2020</v>
      </c>
      <c r="B4144" t="s">
        <v>2254</v>
      </c>
      <c r="C4144" t="s">
        <v>2217</v>
      </c>
      <c r="D4144" t="s">
        <v>2243</v>
      </c>
      <c r="E4144">
        <v>24.087476791180901</v>
      </c>
      <c r="F4144" t="s">
        <v>2200</v>
      </c>
    </row>
    <row r="4145" spans="1:6" hidden="1" x14ac:dyDescent="0.25">
      <c r="A4145">
        <v>2020</v>
      </c>
      <c r="B4145" t="s">
        <v>2254</v>
      </c>
      <c r="C4145" t="s">
        <v>2217</v>
      </c>
      <c r="D4145" t="s">
        <v>2244</v>
      </c>
      <c r="E4145">
        <v>6.5250000000000004</v>
      </c>
      <c r="F4145" t="s">
        <v>2200</v>
      </c>
    </row>
    <row r="4146" spans="1:6" hidden="1" x14ac:dyDescent="0.25">
      <c r="A4146">
        <v>2020</v>
      </c>
      <c r="B4146" t="s">
        <v>2254</v>
      </c>
      <c r="C4146" t="s">
        <v>2217</v>
      </c>
      <c r="D4146" t="s">
        <v>2245</v>
      </c>
      <c r="E4146">
        <v>3.6782154474326401</v>
      </c>
      <c r="F4146" t="s">
        <v>2200</v>
      </c>
    </row>
    <row r="4147" spans="1:6" hidden="1" x14ac:dyDescent="0.25">
      <c r="A4147">
        <v>2020</v>
      </c>
      <c r="B4147" t="s">
        <v>2254</v>
      </c>
      <c r="C4147" t="s">
        <v>2217</v>
      </c>
      <c r="D4147" t="s">
        <v>2246</v>
      </c>
      <c r="E4147">
        <v>3.3598342541265298</v>
      </c>
      <c r="F4147" t="s">
        <v>2200</v>
      </c>
    </row>
    <row r="4148" spans="1:6" hidden="1" x14ac:dyDescent="0.25">
      <c r="A4148">
        <v>2020</v>
      </c>
      <c r="B4148" t="s">
        <v>2254</v>
      </c>
      <c r="C4148" t="s">
        <v>2217</v>
      </c>
      <c r="D4148" t="s">
        <v>2247</v>
      </c>
      <c r="E4148">
        <v>2.1821041786345399</v>
      </c>
      <c r="F4148" t="s">
        <v>2200</v>
      </c>
    </row>
    <row r="4149" spans="1:6" hidden="1" x14ac:dyDescent="0.25">
      <c r="A4149">
        <v>2020</v>
      </c>
      <c r="B4149" t="s">
        <v>2254</v>
      </c>
      <c r="C4149" t="s">
        <v>2217</v>
      </c>
      <c r="D4149" t="s">
        <v>2248</v>
      </c>
      <c r="E4149">
        <v>7.8433682612880196</v>
      </c>
      <c r="F4149" t="s">
        <v>2200</v>
      </c>
    </row>
    <row r="4150" spans="1:6" hidden="1" x14ac:dyDescent="0.25">
      <c r="A4150">
        <v>2020</v>
      </c>
      <c r="B4150" t="s">
        <v>2254</v>
      </c>
      <c r="C4150" t="s">
        <v>2218</v>
      </c>
      <c r="D4150" t="s">
        <v>2236</v>
      </c>
      <c r="E4150">
        <v>4.1579081698238598</v>
      </c>
      <c r="F4150" t="s">
        <v>2200</v>
      </c>
    </row>
    <row r="4151" spans="1:6" hidden="1" x14ac:dyDescent="0.25">
      <c r="A4151">
        <v>2020</v>
      </c>
      <c r="B4151" t="s">
        <v>2254</v>
      </c>
      <c r="C4151" t="s">
        <v>2218</v>
      </c>
      <c r="D4151" t="s">
        <v>2239</v>
      </c>
      <c r="E4151">
        <v>0</v>
      </c>
      <c r="F4151" t="s">
        <v>2200</v>
      </c>
    </row>
    <row r="4152" spans="1:6" hidden="1" x14ac:dyDescent="0.25">
      <c r="A4152">
        <v>2020</v>
      </c>
      <c r="B4152" t="s">
        <v>2254</v>
      </c>
      <c r="C4152" t="s">
        <v>2218</v>
      </c>
      <c r="D4152" t="s">
        <v>2240</v>
      </c>
      <c r="E4152">
        <v>0.33851614390857199</v>
      </c>
      <c r="F4152" t="s">
        <v>2200</v>
      </c>
    </row>
    <row r="4153" spans="1:6" hidden="1" x14ac:dyDescent="0.25">
      <c r="A4153">
        <v>2020</v>
      </c>
      <c r="B4153" t="s">
        <v>2254</v>
      </c>
      <c r="C4153" t="s">
        <v>2218</v>
      </c>
      <c r="D4153" t="s">
        <v>2241</v>
      </c>
      <c r="E4153">
        <v>4.5173372764182904</v>
      </c>
      <c r="F4153" t="s">
        <v>2200</v>
      </c>
    </row>
    <row r="4154" spans="1:6" hidden="1" x14ac:dyDescent="0.25">
      <c r="A4154">
        <v>2020</v>
      </c>
      <c r="B4154" t="s">
        <v>2254</v>
      </c>
      <c r="C4154" t="s">
        <v>2218</v>
      </c>
      <c r="D4154" t="s">
        <v>2242</v>
      </c>
      <c r="E4154" s="184">
        <v>2.9470675665319401E-3</v>
      </c>
      <c r="F4154" t="s">
        <v>2200</v>
      </c>
    </row>
    <row r="4155" spans="1:6" hidden="1" x14ac:dyDescent="0.25">
      <c r="A4155">
        <v>2020</v>
      </c>
      <c r="B4155" t="s">
        <v>2254</v>
      </c>
      <c r="C4155" t="s">
        <v>2218</v>
      </c>
      <c r="D4155" t="s">
        <v>2243</v>
      </c>
      <c r="E4155">
        <v>0</v>
      </c>
      <c r="F4155" t="s">
        <v>2200</v>
      </c>
    </row>
    <row r="4156" spans="1:6" hidden="1" x14ac:dyDescent="0.25">
      <c r="A4156">
        <v>2020</v>
      </c>
      <c r="B4156" t="s">
        <v>2254</v>
      </c>
      <c r="C4156" t="s">
        <v>2218</v>
      </c>
      <c r="D4156" t="s">
        <v>2244</v>
      </c>
      <c r="E4156">
        <v>6.5250000000000004</v>
      </c>
      <c r="F4156" t="s">
        <v>2200</v>
      </c>
    </row>
    <row r="4157" spans="1:6" hidden="1" x14ac:dyDescent="0.25">
      <c r="A4157">
        <v>2020</v>
      </c>
      <c r="B4157" t="s">
        <v>2254</v>
      </c>
      <c r="C4157" t="s">
        <v>2218</v>
      </c>
      <c r="D4157" t="s">
        <v>2245</v>
      </c>
      <c r="E4157">
        <v>0</v>
      </c>
      <c r="F4157" t="s">
        <v>2200</v>
      </c>
    </row>
    <row r="4158" spans="1:6" hidden="1" x14ac:dyDescent="0.25">
      <c r="A4158">
        <v>2020</v>
      </c>
      <c r="B4158" t="s">
        <v>2254</v>
      </c>
      <c r="C4158" t="s">
        <v>2218</v>
      </c>
      <c r="D4158" t="s">
        <v>2246</v>
      </c>
      <c r="E4158">
        <v>0</v>
      </c>
      <c r="F4158" t="s">
        <v>2200</v>
      </c>
    </row>
    <row r="4159" spans="1:6" hidden="1" x14ac:dyDescent="0.25">
      <c r="A4159">
        <v>2020</v>
      </c>
      <c r="B4159" t="s">
        <v>2254</v>
      </c>
      <c r="C4159" t="s">
        <v>2218</v>
      </c>
      <c r="D4159" t="s">
        <v>2247</v>
      </c>
      <c r="E4159">
        <v>0</v>
      </c>
      <c r="F4159" t="s">
        <v>2200</v>
      </c>
    </row>
    <row r="4160" spans="1:6" hidden="1" x14ac:dyDescent="0.25">
      <c r="A4160">
        <v>2020</v>
      </c>
      <c r="B4160" t="s">
        <v>2254</v>
      </c>
      <c r="C4160" t="s">
        <v>2218</v>
      </c>
      <c r="D4160" t="s">
        <v>2248</v>
      </c>
      <c r="E4160">
        <v>0</v>
      </c>
      <c r="F4160" t="s">
        <v>2200</v>
      </c>
    </row>
    <row r="4161" spans="1:6" hidden="1" x14ac:dyDescent="0.25">
      <c r="A4161">
        <v>2020</v>
      </c>
      <c r="B4161" t="s">
        <v>2254</v>
      </c>
      <c r="C4161" t="s">
        <v>2219</v>
      </c>
      <c r="D4161" t="s">
        <v>2236</v>
      </c>
      <c r="E4161">
        <v>3.4448758829138399</v>
      </c>
      <c r="F4161" t="s">
        <v>2200</v>
      </c>
    </row>
    <row r="4162" spans="1:6" hidden="1" x14ac:dyDescent="0.25">
      <c r="A4162">
        <v>2020</v>
      </c>
      <c r="B4162" t="s">
        <v>2254</v>
      </c>
      <c r="C4162" t="s">
        <v>2219</v>
      </c>
      <c r="D4162" t="s">
        <v>2237</v>
      </c>
      <c r="E4162">
        <v>18.271550394617801</v>
      </c>
      <c r="F4162" t="s">
        <v>2200</v>
      </c>
    </row>
    <row r="4163" spans="1:6" hidden="1" x14ac:dyDescent="0.25">
      <c r="A4163">
        <v>2020</v>
      </c>
      <c r="B4163" t="s">
        <v>2254</v>
      </c>
      <c r="C4163" t="s">
        <v>2219</v>
      </c>
      <c r="D4163" t="s">
        <v>2238</v>
      </c>
      <c r="E4163">
        <v>3.7986063287853198</v>
      </c>
      <c r="F4163" t="s">
        <v>2200</v>
      </c>
    </row>
    <row r="4164" spans="1:6" hidden="1" x14ac:dyDescent="0.25">
      <c r="A4164">
        <v>2020</v>
      </c>
      <c r="B4164" t="s">
        <v>2254</v>
      </c>
      <c r="C4164" t="s">
        <v>2219</v>
      </c>
      <c r="D4164" t="s">
        <v>2250</v>
      </c>
      <c r="E4164">
        <v>0</v>
      </c>
      <c r="F4164" t="s">
        <v>2200</v>
      </c>
    </row>
    <row r="4165" spans="1:6" hidden="1" x14ac:dyDescent="0.25">
      <c r="A4165">
        <v>2020</v>
      </c>
      <c r="B4165" t="s">
        <v>2254</v>
      </c>
      <c r="C4165" t="s">
        <v>2219</v>
      </c>
      <c r="D4165" t="s">
        <v>2251</v>
      </c>
      <c r="E4165">
        <v>18.186540989629702</v>
      </c>
      <c r="F4165" t="s">
        <v>2200</v>
      </c>
    </row>
    <row r="4166" spans="1:6" hidden="1" x14ac:dyDescent="0.25">
      <c r="A4166">
        <v>2020</v>
      </c>
      <c r="B4166" t="s">
        <v>2254</v>
      </c>
      <c r="C4166" t="s">
        <v>2219</v>
      </c>
      <c r="D4166" t="s">
        <v>2239</v>
      </c>
      <c r="E4166">
        <v>4.5885937767903702</v>
      </c>
      <c r="F4166" t="s">
        <v>2200</v>
      </c>
    </row>
    <row r="4167" spans="1:6" hidden="1" x14ac:dyDescent="0.25">
      <c r="A4167">
        <v>2020</v>
      </c>
      <c r="B4167" t="s">
        <v>2254</v>
      </c>
      <c r="C4167" t="s">
        <v>2219</v>
      </c>
      <c r="D4167" t="s">
        <v>2240</v>
      </c>
      <c r="E4167">
        <v>2.8012354051820298</v>
      </c>
      <c r="F4167" t="s">
        <v>2200</v>
      </c>
    </row>
    <row r="4168" spans="1:6" hidden="1" x14ac:dyDescent="0.25">
      <c r="A4168">
        <v>2020</v>
      </c>
      <c r="B4168" t="s">
        <v>2254</v>
      </c>
      <c r="C4168" t="s">
        <v>2219</v>
      </c>
      <c r="D4168" t="s">
        <v>2241</v>
      </c>
      <c r="E4168">
        <v>4.9790047839028899</v>
      </c>
      <c r="F4168" t="s">
        <v>2200</v>
      </c>
    </row>
    <row r="4169" spans="1:6" hidden="1" x14ac:dyDescent="0.25">
      <c r="A4169">
        <v>2020</v>
      </c>
      <c r="B4169" t="s">
        <v>2254</v>
      </c>
      <c r="C4169" t="s">
        <v>2219</v>
      </c>
      <c r="D4169" t="s">
        <v>2242</v>
      </c>
      <c r="E4169" s="184">
        <v>8.5002049740402305E-2</v>
      </c>
      <c r="F4169" t="s">
        <v>2200</v>
      </c>
    </row>
    <row r="4170" spans="1:6" hidden="1" x14ac:dyDescent="0.25">
      <c r="A4170">
        <v>2020</v>
      </c>
      <c r="B4170" t="s">
        <v>2254</v>
      </c>
      <c r="C4170" t="s">
        <v>2219</v>
      </c>
      <c r="D4170" t="s">
        <v>2243</v>
      </c>
      <c r="E4170">
        <v>23.459173383920302</v>
      </c>
      <c r="F4170" t="s">
        <v>2200</v>
      </c>
    </row>
    <row r="4171" spans="1:6" hidden="1" x14ac:dyDescent="0.25">
      <c r="A4171">
        <v>2020</v>
      </c>
      <c r="B4171" t="s">
        <v>2254</v>
      </c>
      <c r="C4171" t="s">
        <v>2219</v>
      </c>
      <c r="D4171" t="s">
        <v>2244</v>
      </c>
      <c r="E4171">
        <v>6.5250000000000004</v>
      </c>
      <c r="F4171" t="s">
        <v>2200</v>
      </c>
    </row>
    <row r="4172" spans="1:6" hidden="1" x14ac:dyDescent="0.25">
      <c r="A4172">
        <v>2020</v>
      </c>
      <c r="B4172" t="s">
        <v>2254</v>
      </c>
      <c r="C4172" t="s">
        <v>2219</v>
      </c>
      <c r="D4172" t="s">
        <v>2245</v>
      </c>
      <c r="E4172">
        <v>3.7981722874541002</v>
      </c>
      <c r="F4172" t="s">
        <v>2200</v>
      </c>
    </row>
    <row r="4173" spans="1:6" hidden="1" x14ac:dyDescent="0.25">
      <c r="A4173">
        <v>2020</v>
      </c>
      <c r="B4173" t="s">
        <v>2254</v>
      </c>
      <c r="C4173" t="s">
        <v>2219</v>
      </c>
      <c r="D4173" t="s">
        <v>2246</v>
      </c>
      <c r="E4173">
        <v>2.6727351887143498</v>
      </c>
      <c r="F4173" t="s">
        <v>2200</v>
      </c>
    </row>
    <row r="4174" spans="1:6" hidden="1" x14ac:dyDescent="0.25">
      <c r="A4174">
        <v>2020</v>
      </c>
      <c r="B4174" t="s">
        <v>2254</v>
      </c>
      <c r="C4174" t="s">
        <v>2219</v>
      </c>
      <c r="D4174" t="s">
        <v>2247</v>
      </c>
      <c r="E4174">
        <v>2.3327691448757299</v>
      </c>
      <c r="F4174" t="s">
        <v>2200</v>
      </c>
    </row>
    <row r="4175" spans="1:6" hidden="1" x14ac:dyDescent="0.25">
      <c r="A4175">
        <v>2020</v>
      </c>
      <c r="B4175" t="s">
        <v>2254</v>
      </c>
      <c r="C4175" t="s">
        <v>2219</v>
      </c>
      <c r="D4175" t="s">
        <v>2248</v>
      </c>
      <c r="E4175">
        <v>7.81022276399188</v>
      </c>
      <c r="F4175" t="s">
        <v>2200</v>
      </c>
    </row>
    <row r="4176" spans="1:6" hidden="1" x14ac:dyDescent="0.25">
      <c r="A4176">
        <v>2020</v>
      </c>
      <c r="B4176" t="s">
        <v>2254</v>
      </c>
      <c r="C4176" t="s">
        <v>2252</v>
      </c>
      <c r="D4176" t="s">
        <v>2245</v>
      </c>
      <c r="E4176">
        <v>1.4707434443</v>
      </c>
      <c r="F4176" t="s">
        <v>2200</v>
      </c>
    </row>
    <row r="4177" spans="1:6" hidden="1" x14ac:dyDescent="0.25">
      <c r="A4177">
        <v>2020</v>
      </c>
      <c r="B4177" t="s">
        <v>2254</v>
      </c>
      <c r="C4177" t="s">
        <v>2220</v>
      </c>
      <c r="D4177" t="s">
        <v>2236</v>
      </c>
      <c r="E4177">
        <v>2.54239877467738</v>
      </c>
      <c r="F4177" t="s">
        <v>2200</v>
      </c>
    </row>
    <row r="4178" spans="1:6" hidden="1" x14ac:dyDescent="0.25">
      <c r="A4178">
        <v>2020</v>
      </c>
      <c r="B4178" t="s">
        <v>2254</v>
      </c>
      <c r="C4178" t="s">
        <v>2220</v>
      </c>
      <c r="D4178" t="s">
        <v>2237</v>
      </c>
      <c r="E4178">
        <v>11.8331398190545</v>
      </c>
      <c r="F4178" t="s">
        <v>2200</v>
      </c>
    </row>
    <row r="4179" spans="1:6" hidden="1" x14ac:dyDescent="0.25">
      <c r="A4179">
        <v>2020</v>
      </c>
      <c r="B4179" t="s">
        <v>2254</v>
      </c>
      <c r="C4179" t="s">
        <v>2220</v>
      </c>
      <c r="D4179" t="s">
        <v>2238</v>
      </c>
      <c r="E4179">
        <v>3.6806134151614001</v>
      </c>
      <c r="F4179" t="s">
        <v>2200</v>
      </c>
    </row>
    <row r="4180" spans="1:6" hidden="1" x14ac:dyDescent="0.25">
      <c r="A4180">
        <v>2020</v>
      </c>
      <c r="B4180" t="s">
        <v>2254</v>
      </c>
      <c r="C4180" t="s">
        <v>2220</v>
      </c>
      <c r="D4180" t="s">
        <v>2250</v>
      </c>
      <c r="E4180">
        <v>6.8754622570131501</v>
      </c>
      <c r="F4180" t="s">
        <v>2200</v>
      </c>
    </row>
    <row r="4181" spans="1:6" hidden="1" x14ac:dyDescent="0.25">
      <c r="A4181">
        <v>2020</v>
      </c>
      <c r="B4181" t="s">
        <v>2254</v>
      </c>
      <c r="C4181" t="s">
        <v>2220</v>
      </c>
      <c r="D4181" t="s">
        <v>2251</v>
      </c>
      <c r="E4181">
        <v>0</v>
      </c>
      <c r="F4181" t="s">
        <v>2200</v>
      </c>
    </row>
    <row r="4182" spans="1:6" hidden="1" x14ac:dyDescent="0.25">
      <c r="A4182">
        <v>2020</v>
      </c>
      <c r="B4182" t="s">
        <v>2254</v>
      </c>
      <c r="C4182" t="s">
        <v>2220</v>
      </c>
      <c r="D4182" t="s">
        <v>2239</v>
      </c>
      <c r="E4182">
        <v>2.8212585324859201</v>
      </c>
      <c r="F4182" t="s">
        <v>2200</v>
      </c>
    </row>
    <row r="4183" spans="1:6" hidden="1" x14ac:dyDescent="0.25">
      <c r="A4183">
        <v>2020</v>
      </c>
      <c r="B4183" t="s">
        <v>2254</v>
      </c>
      <c r="C4183" t="s">
        <v>2220</v>
      </c>
      <c r="D4183" t="s">
        <v>2240</v>
      </c>
      <c r="E4183">
        <v>2.6810886745862699</v>
      </c>
      <c r="F4183" t="s">
        <v>2200</v>
      </c>
    </row>
    <row r="4184" spans="1:6" hidden="1" x14ac:dyDescent="0.25">
      <c r="A4184">
        <v>2020</v>
      </c>
      <c r="B4184" t="s">
        <v>2254</v>
      </c>
      <c r="C4184" t="s">
        <v>2220</v>
      </c>
      <c r="D4184" t="s">
        <v>2241</v>
      </c>
      <c r="E4184">
        <v>3.5900269112177701</v>
      </c>
      <c r="F4184" t="s">
        <v>2200</v>
      </c>
    </row>
    <row r="4185" spans="1:6" hidden="1" x14ac:dyDescent="0.25">
      <c r="A4185">
        <v>2020</v>
      </c>
      <c r="B4185" t="s">
        <v>2254</v>
      </c>
      <c r="C4185" t="s">
        <v>2220</v>
      </c>
      <c r="D4185" t="s">
        <v>2242</v>
      </c>
      <c r="E4185" s="184">
        <v>4.94730994233765E-2</v>
      </c>
      <c r="F4185" t="s">
        <v>2200</v>
      </c>
    </row>
    <row r="4186" spans="1:6" hidden="1" x14ac:dyDescent="0.25">
      <c r="A4186">
        <v>2020</v>
      </c>
      <c r="B4186" t="s">
        <v>2254</v>
      </c>
      <c r="C4186" t="s">
        <v>2220</v>
      </c>
      <c r="D4186" t="s">
        <v>2243</v>
      </c>
      <c r="E4186">
        <v>21.627699414785798</v>
      </c>
      <c r="F4186" t="s">
        <v>2200</v>
      </c>
    </row>
    <row r="4187" spans="1:6" hidden="1" x14ac:dyDescent="0.25">
      <c r="A4187">
        <v>2020</v>
      </c>
      <c r="B4187" t="s">
        <v>2254</v>
      </c>
      <c r="C4187" t="s">
        <v>2220</v>
      </c>
      <c r="D4187" t="s">
        <v>2244</v>
      </c>
      <c r="E4187">
        <v>6.5250000000000004</v>
      </c>
      <c r="F4187" t="s">
        <v>2200</v>
      </c>
    </row>
    <row r="4188" spans="1:6" hidden="1" x14ac:dyDescent="0.25">
      <c r="A4188">
        <v>2020</v>
      </c>
      <c r="B4188" t="s">
        <v>2254</v>
      </c>
      <c r="C4188" t="s">
        <v>2220</v>
      </c>
      <c r="D4188" t="s">
        <v>2245</v>
      </c>
      <c r="E4188">
        <v>3.6575454846315401</v>
      </c>
      <c r="F4188" t="s">
        <v>2200</v>
      </c>
    </row>
    <row r="4189" spans="1:6" hidden="1" x14ac:dyDescent="0.25">
      <c r="A4189">
        <v>2020</v>
      </c>
      <c r="B4189" t="s">
        <v>2254</v>
      </c>
      <c r="C4189" t="s">
        <v>2220</v>
      </c>
      <c r="D4189" t="s">
        <v>2246</v>
      </c>
      <c r="E4189">
        <v>1.64677541600146</v>
      </c>
      <c r="F4189" t="s">
        <v>2200</v>
      </c>
    </row>
    <row r="4190" spans="1:6" hidden="1" x14ac:dyDescent="0.25">
      <c r="A4190">
        <v>2020</v>
      </c>
      <c r="B4190" t="s">
        <v>2254</v>
      </c>
      <c r="C4190" t="s">
        <v>2220</v>
      </c>
      <c r="D4190" t="s">
        <v>2247</v>
      </c>
      <c r="E4190">
        <v>1.550140297177</v>
      </c>
      <c r="F4190" t="s">
        <v>2200</v>
      </c>
    </row>
    <row r="4191" spans="1:6" hidden="1" x14ac:dyDescent="0.25">
      <c r="A4191">
        <v>2020</v>
      </c>
      <c r="B4191" t="s">
        <v>2254</v>
      </c>
      <c r="C4191" t="s">
        <v>2220</v>
      </c>
      <c r="D4191" t="s">
        <v>2248</v>
      </c>
      <c r="E4191">
        <v>3.6092365158596502</v>
      </c>
      <c r="F4191" t="s">
        <v>2200</v>
      </c>
    </row>
    <row r="4192" spans="1:6" hidden="1" x14ac:dyDescent="0.25">
      <c r="A4192">
        <v>2020</v>
      </c>
      <c r="B4192" t="s">
        <v>2254</v>
      </c>
      <c r="C4192" t="s">
        <v>2221</v>
      </c>
      <c r="D4192" t="s">
        <v>2236</v>
      </c>
      <c r="E4192">
        <v>5.3904782718164501</v>
      </c>
      <c r="F4192" t="s">
        <v>2200</v>
      </c>
    </row>
    <row r="4193" spans="1:6" hidden="1" x14ac:dyDescent="0.25">
      <c r="A4193">
        <v>2020</v>
      </c>
      <c r="B4193" t="s">
        <v>2254</v>
      </c>
      <c r="C4193" t="s">
        <v>2221</v>
      </c>
      <c r="D4193" t="s">
        <v>2237</v>
      </c>
      <c r="E4193">
        <v>12.8048790045562</v>
      </c>
      <c r="F4193" t="s">
        <v>2200</v>
      </c>
    </row>
    <row r="4194" spans="1:6" hidden="1" x14ac:dyDescent="0.25">
      <c r="A4194">
        <v>2020</v>
      </c>
      <c r="B4194" t="s">
        <v>2254</v>
      </c>
      <c r="C4194" t="s">
        <v>2221</v>
      </c>
      <c r="D4194" t="s">
        <v>2238</v>
      </c>
      <c r="E4194">
        <v>3.7934518175926799</v>
      </c>
      <c r="F4194" t="s">
        <v>2200</v>
      </c>
    </row>
    <row r="4195" spans="1:6" hidden="1" x14ac:dyDescent="0.25">
      <c r="A4195">
        <v>2020</v>
      </c>
      <c r="B4195" t="s">
        <v>2254</v>
      </c>
      <c r="C4195" t="s">
        <v>2221</v>
      </c>
      <c r="D4195" t="s">
        <v>2250</v>
      </c>
      <c r="E4195">
        <v>10.780826341271201</v>
      </c>
      <c r="F4195" t="s">
        <v>2200</v>
      </c>
    </row>
    <row r="4196" spans="1:6" hidden="1" x14ac:dyDescent="0.25">
      <c r="A4196">
        <v>2020</v>
      </c>
      <c r="B4196" t="s">
        <v>2254</v>
      </c>
      <c r="C4196" t="s">
        <v>2221</v>
      </c>
      <c r="D4196" t="s">
        <v>2251</v>
      </c>
      <c r="E4196">
        <v>0</v>
      </c>
      <c r="F4196" t="s">
        <v>2200</v>
      </c>
    </row>
    <row r="4197" spans="1:6" hidden="1" x14ac:dyDescent="0.25">
      <c r="A4197">
        <v>2020</v>
      </c>
      <c r="B4197" t="s">
        <v>2254</v>
      </c>
      <c r="C4197" t="s">
        <v>2221</v>
      </c>
      <c r="D4197" t="s">
        <v>2239</v>
      </c>
      <c r="E4197">
        <v>5.0198916038981496</v>
      </c>
      <c r="F4197" t="s">
        <v>2200</v>
      </c>
    </row>
    <row r="4198" spans="1:6" hidden="1" x14ac:dyDescent="0.25">
      <c r="A4198">
        <v>2020</v>
      </c>
      <c r="B4198" t="s">
        <v>2254</v>
      </c>
      <c r="C4198" t="s">
        <v>2221</v>
      </c>
      <c r="D4198" t="s">
        <v>2240</v>
      </c>
      <c r="E4198">
        <v>2.9275682249092099</v>
      </c>
      <c r="F4198" t="s">
        <v>2200</v>
      </c>
    </row>
    <row r="4199" spans="1:6" hidden="1" x14ac:dyDescent="0.25">
      <c r="A4199">
        <v>2020</v>
      </c>
      <c r="B4199" t="s">
        <v>2254</v>
      </c>
      <c r="C4199" t="s">
        <v>2221</v>
      </c>
      <c r="D4199" t="s">
        <v>2241</v>
      </c>
      <c r="E4199">
        <v>6.0309527879452496</v>
      </c>
      <c r="F4199" t="s">
        <v>2200</v>
      </c>
    </row>
    <row r="4200" spans="1:6" hidden="1" x14ac:dyDescent="0.25">
      <c r="A4200">
        <v>2020</v>
      </c>
      <c r="B4200" t="s">
        <v>2254</v>
      </c>
      <c r="C4200" t="s">
        <v>2221</v>
      </c>
      <c r="D4200" t="s">
        <v>2242</v>
      </c>
      <c r="E4200" s="184">
        <v>6.8881694990146399E-4</v>
      </c>
      <c r="F4200" t="s">
        <v>2200</v>
      </c>
    </row>
    <row r="4201" spans="1:6" hidden="1" x14ac:dyDescent="0.25">
      <c r="A4201">
        <v>2020</v>
      </c>
      <c r="B4201" t="s">
        <v>2254</v>
      </c>
      <c r="C4201" t="s">
        <v>2221</v>
      </c>
      <c r="D4201" t="s">
        <v>2243</v>
      </c>
      <c r="E4201">
        <v>24.1473197732983</v>
      </c>
      <c r="F4201" t="s">
        <v>2200</v>
      </c>
    </row>
    <row r="4202" spans="1:6" hidden="1" x14ac:dyDescent="0.25">
      <c r="A4202">
        <v>2020</v>
      </c>
      <c r="B4202" t="s">
        <v>2254</v>
      </c>
      <c r="C4202" t="s">
        <v>2221</v>
      </c>
      <c r="D4202" t="s">
        <v>2244</v>
      </c>
      <c r="E4202">
        <v>6.5250000000000004</v>
      </c>
      <c r="F4202" t="s">
        <v>2200</v>
      </c>
    </row>
    <row r="4203" spans="1:6" hidden="1" x14ac:dyDescent="0.25">
      <c r="A4203">
        <v>2020</v>
      </c>
      <c r="B4203" t="s">
        <v>2254</v>
      </c>
      <c r="C4203" t="s">
        <v>2221</v>
      </c>
      <c r="D4203" t="s">
        <v>2245</v>
      </c>
      <c r="E4203">
        <v>4.0393489600201802</v>
      </c>
      <c r="F4203" t="s">
        <v>2200</v>
      </c>
    </row>
    <row r="4204" spans="1:6" hidden="1" x14ac:dyDescent="0.25">
      <c r="A4204">
        <v>2020</v>
      </c>
      <c r="B4204" t="s">
        <v>2254</v>
      </c>
      <c r="C4204" t="s">
        <v>2221</v>
      </c>
      <c r="D4204" t="s">
        <v>2246</v>
      </c>
      <c r="E4204">
        <v>2.3321350121462499</v>
      </c>
      <c r="F4204" t="s">
        <v>2200</v>
      </c>
    </row>
    <row r="4205" spans="1:6" hidden="1" x14ac:dyDescent="0.25">
      <c r="A4205">
        <v>2020</v>
      </c>
      <c r="B4205" t="s">
        <v>2254</v>
      </c>
      <c r="C4205" t="s">
        <v>2221</v>
      </c>
      <c r="D4205" t="s">
        <v>2247</v>
      </c>
      <c r="E4205">
        <v>2.0638819328192302</v>
      </c>
      <c r="F4205" t="s">
        <v>2200</v>
      </c>
    </row>
    <row r="4206" spans="1:6" hidden="1" x14ac:dyDescent="0.25">
      <c r="A4206">
        <v>2020</v>
      </c>
      <c r="B4206" t="s">
        <v>2254</v>
      </c>
      <c r="C4206" t="s">
        <v>2221</v>
      </c>
      <c r="D4206" t="s">
        <v>2248</v>
      </c>
      <c r="E4206">
        <v>8.3842578286062999</v>
      </c>
      <c r="F4206" t="s">
        <v>2200</v>
      </c>
    </row>
    <row r="4207" spans="1:6" hidden="1" x14ac:dyDescent="0.25">
      <c r="A4207">
        <v>2020</v>
      </c>
      <c r="B4207" t="s">
        <v>2254</v>
      </c>
      <c r="C4207" t="s">
        <v>2222</v>
      </c>
      <c r="D4207" t="s">
        <v>2236</v>
      </c>
      <c r="E4207">
        <v>2.56967301010704</v>
      </c>
      <c r="F4207" t="s">
        <v>2200</v>
      </c>
    </row>
    <row r="4208" spans="1:6" hidden="1" x14ac:dyDescent="0.25">
      <c r="A4208">
        <v>2020</v>
      </c>
      <c r="B4208" t="s">
        <v>2254</v>
      </c>
      <c r="C4208" t="s">
        <v>2222</v>
      </c>
      <c r="D4208" t="s">
        <v>2237</v>
      </c>
      <c r="E4208">
        <v>12.311652125499601</v>
      </c>
      <c r="F4208" t="s">
        <v>2200</v>
      </c>
    </row>
    <row r="4209" spans="1:6" hidden="1" x14ac:dyDescent="0.25">
      <c r="A4209">
        <v>2020</v>
      </c>
      <c r="B4209" t="s">
        <v>2254</v>
      </c>
      <c r="C4209" t="s">
        <v>2222</v>
      </c>
      <c r="D4209" t="s">
        <v>2238</v>
      </c>
      <c r="E4209">
        <v>3.69214409029864</v>
      </c>
      <c r="F4209" t="s">
        <v>2200</v>
      </c>
    </row>
    <row r="4210" spans="1:6" hidden="1" x14ac:dyDescent="0.25">
      <c r="A4210">
        <v>2020</v>
      </c>
      <c r="B4210" t="s">
        <v>2254</v>
      </c>
      <c r="C4210" t="s">
        <v>2222</v>
      </c>
      <c r="D4210" t="s">
        <v>2250</v>
      </c>
      <c r="E4210">
        <v>7.1324767818686698</v>
      </c>
      <c r="F4210" t="s">
        <v>2200</v>
      </c>
    </row>
    <row r="4211" spans="1:6" hidden="1" x14ac:dyDescent="0.25">
      <c r="A4211">
        <v>2020</v>
      </c>
      <c r="B4211" t="s">
        <v>2254</v>
      </c>
      <c r="C4211" t="s">
        <v>2222</v>
      </c>
      <c r="D4211" t="s">
        <v>2251</v>
      </c>
      <c r="E4211">
        <v>0</v>
      </c>
      <c r="F4211" t="s">
        <v>2200</v>
      </c>
    </row>
    <row r="4212" spans="1:6" hidden="1" x14ac:dyDescent="0.25">
      <c r="A4212">
        <v>2020</v>
      </c>
      <c r="B4212" t="s">
        <v>2254</v>
      </c>
      <c r="C4212" t="s">
        <v>2222</v>
      </c>
      <c r="D4212" t="s">
        <v>2239</v>
      </c>
      <c r="E4212">
        <v>2.6403395972955401</v>
      </c>
      <c r="F4212" t="s">
        <v>2200</v>
      </c>
    </row>
    <row r="4213" spans="1:6" hidden="1" x14ac:dyDescent="0.25">
      <c r="A4213">
        <v>2020</v>
      </c>
      <c r="B4213" t="s">
        <v>2254</v>
      </c>
      <c r="C4213" t="s">
        <v>2222</v>
      </c>
      <c r="D4213" t="s">
        <v>2240</v>
      </c>
      <c r="E4213">
        <v>2.55923369110856</v>
      </c>
      <c r="F4213" t="s">
        <v>2200</v>
      </c>
    </row>
    <row r="4214" spans="1:6" hidden="1" x14ac:dyDescent="0.25">
      <c r="A4214">
        <v>2020</v>
      </c>
      <c r="B4214" t="s">
        <v>2254</v>
      </c>
      <c r="C4214" t="s">
        <v>2222</v>
      </c>
      <c r="D4214" t="s">
        <v>2241</v>
      </c>
      <c r="E4214">
        <v>3.5542106181647499</v>
      </c>
      <c r="F4214" t="s">
        <v>2200</v>
      </c>
    </row>
    <row r="4215" spans="1:6" hidden="1" x14ac:dyDescent="0.25">
      <c r="A4215">
        <v>2020</v>
      </c>
      <c r="B4215" t="s">
        <v>2254</v>
      </c>
      <c r="C4215" t="s">
        <v>2222</v>
      </c>
      <c r="D4215" t="s">
        <v>2242</v>
      </c>
      <c r="E4215" s="184">
        <v>2.03944230015608E-4</v>
      </c>
      <c r="F4215" t="s">
        <v>2200</v>
      </c>
    </row>
    <row r="4216" spans="1:6" hidden="1" x14ac:dyDescent="0.25">
      <c r="A4216">
        <v>2020</v>
      </c>
      <c r="B4216" t="s">
        <v>2254</v>
      </c>
      <c r="C4216" t="s">
        <v>2222</v>
      </c>
      <c r="D4216" t="s">
        <v>2243</v>
      </c>
      <c r="E4216">
        <v>23.143412892930598</v>
      </c>
      <c r="F4216" t="s">
        <v>2200</v>
      </c>
    </row>
    <row r="4217" spans="1:6" hidden="1" x14ac:dyDescent="0.25">
      <c r="A4217">
        <v>2020</v>
      </c>
      <c r="B4217" t="s">
        <v>2254</v>
      </c>
      <c r="C4217" t="s">
        <v>2222</v>
      </c>
      <c r="D4217" t="s">
        <v>2244</v>
      </c>
      <c r="E4217">
        <v>6.5250000000000004</v>
      </c>
      <c r="F4217" t="s">
        <v>2200</v>
      </c>
    </row>
    <row r="4218" spans="1:6" hidden="1" x14ac:dyDescent="0.25">
      <c r="A4218">
        <v>2020</v>
      </c>
      <c r="B4218" t="s">
        <v>2254</v>
      </c>
      <c r="C4218" t="s">
        <v>2222</v>
      </c>
      <c r="D4218" t="s">
        <v>2245</v>
      </c>
      <c r="E4218">
        <v>3.4420956340839099</v>
      </c>
      <c r="F4218" t="s">
        <v>2200</v>
      </c>
    </row>
    <row r="4219" spans="1:6" hidden="1" x14ac:dyDescent="0.25">
      <c r="A4219">
        <v>2020</v>
      </c>
      <c r="B4219" t="s">
        <v>2254</v>
      </c>
      <c r="C4219" t="s">
        <v>2222</v>
      </c>
      <c r="D4219" t="s">
        <v>2246</v>
      </c>
      <c r="E4219">
        <v>1.48070903295676</v>
      </c>
      <c r="F4219" t="s">
        <v>2200</v>
      </c>
    </row>
    <row r="4220" spans="1:6" hidden="1" x14ac:dyDescent="0.25">
      <c r="A4220">
        <v>2020</v>
      </c>
      <c r="B4220" t="s">
        <v>2254</v>
      </c>
      <c r="C4220" t="s">
        <v>2222</v>
      </c>
      <c r="D4220" t="s">
        <v>2247</v>
      </c>
      <c r="E4220">
        <v>1.51881543430551</v>
      </c>
      <c r="F4220" t="s">
        <v>2200</v>
      </c>
    </row>
    <row r="4221" spans="1:6" hidden="1" x14ac:dyDescent="0.25">
      <c r="A4221">
        <v>2020</v>
      </c>
      <c r="B4221" t="s">
        <v>2254</v>
      </c>
      <c r="C4221" t="s">
        <v>2222</v>
      </c>
      <c r="D4221" t="s">
        <v>2248</v>
      </c>
      <c r="E4221">
        <v>3.40642852906644</v>
      </c>
      <c r="F4221" t="s">
        <v>2200</v>
      </c>
    </row>
    <row r="4222" spans="1:6" hidden="1" x14ac:dyDescent="0.25">
      <c r="A4222">
        <v>2020</v>
      </c>
      <c r="B4222" t="s">
        <v>2254</v>
      </c>
      <c r="C4222" t="s">
        <v>2223</v>
      </c>
      <c r="D4222" t="s">
        <v>2236</v>
      </c>
      <c r="E4222">
        <v>3.5579133370418199</v>
      </c>
      <c r="F4222" t="s">
        <v>2200</v>
      </c>
    </row>
    <row r="4223" spans="1:6" hidden="1" x14ac:dyDescent="0.25">
      <c r="A4223">
        <v>2020</v>
      </c>
      <c r="B4223" t="s">
        <v>2254</v>
      </c>
      <c r="C4223" t="s">
        <v>2223</v>
      </c>
      <c r="D4223" t="s">
        <v>2237</v>
      </c>
      <c r="E4223">
        <v>0</v>
      </c>
      <c r="F4223" t="s">
        <v>2200</v>
      </c>
    </row>
    <row r="4224" spans="1:6" hidden="1" x14ac:dyDescent="0.25">
      <c r="A4224">
        <v>2020</v>
      </c>
      <c r="B4224" t="s">
        <v>2254</v>
      </c>
      <c r="C4224" t="s">
        <v>2223</v>
      </c>
      <c r="D4224" t="s">
        <v>2238</v>
      </c>
      <c r="E4224">
        <v>0</v>
      </c>
      <c r="F4224" t="s">
        <v>2200</v>
      </c>
    </row>
    <row r="4225" spans="1:6" hidden="1" x14ac:dyDescent="0.25">
      <c r="A4225">
        <v>2020</v>
      </c>
      <c r="B4225" t="s">
        <v>2254</v>
      </c>
      <c r="C4225" t="s">
        <v>2223</v>
      </c>
      <c r="D4225" t="s">
        <v>2250</v>
      </c>
      <c r="E4225">
        <v>7.4362710952579496</v>
      </c>
      <c r="F4225" t="s">
        <v>2200</v>
      </c>
    </row>
    <row r="4226" spans="1:6" hidden="1" x14ac:dyDescent="0.25">
      <c r="A4226">
        <v>2020</v>
      </c>
      <c r="B4226" t="s">
        <v>2254</v>
      </c>
      <c r="C4226" t="s">
        <v>2223</v>
      </c>
      <c r="D4226" t="s">
        <v>2251</v>
      </c>
      <c r="E4226">
        <v>9.1406408796568002</v>
      </c>
      <c r="F4226" t="s">
        <v>2200</v>
      </c>
    </row>
    <row r="4227" spans="1:6" hidden="1" x14ac:dyDescent="0.25">
      <c r="A4227">
        <v>2020</v>
      </c>
      <c r="B4227" t="s">
        <v>2254</v>
      </c>
      <c r="C4227" t="s">
        <v>2223</v>
      </c>
      <c r="D4227" t="s">
        <v>2239</v>
      </c>
      <c r="E4227">
        <v>1.4707434442998</v>
      </c>
      <c r="F4227" t="s">
        <v>2200</v>
      </c>
    </row>
    <row r="4228" spans="1:6" hidden="1" x14ac:dyDescent="0.25">
      <c r="A4228">
        <v>2020</v>
      </c>
      <c r="B4228" t="s">
        <v>2254</v>
      </c>
      <c r="C4228" t="s">
        <v>2223</v>
      </c>
      <c r="D4228" t="s">
        <v>2240</v>
      </c>
      <c r="E4228">
        <v>2.3070876422547499</v>
      </c>
      <c r="F4228" t="s">
        <v>2200</v>
      </c>
    </row>
    <row r="4229" spans="1:6" hidden="1" x14ac:dyDescent="0.25">
      <c r="A4229">
        <v>2020</v>
      </c>
      <c r="B4229" t="s">
        <v>2254</v>
      </c>
      <c r="C4229" t="s">
        <v>2223</v>
      </c>
      <c r="D4229" t="s">
        <v>2241</v>
      </c>
      <c r="E4229">
        <v>3.8631100344843499</v>
      </c>
      <c r="F4229" t="s">
        <v>2200</v>
      </c>
    </row>
    <row r="4230" spans="1:6" hidden="1" x14ac:dyDescent="0.25">
      <c r="A4230">
        <v>2020</v>
      </c>
      <c r="B4230" t="s">
        <v>2254</v>
      </c>
      <c r="C4230" t="s">
        <v>2223</v>
      </c>
      <c r="D4230" t="s">
        <v>2242</v>
      </c>
      <c r="E4230">
        <v>0.14069241575201899</v>
      </c>
      <c r="F4230" t="s">
        <v>2200</v>
      </c>
    </row>
    <row r="4231" spans="1:6" hidden="1" x14ac:dyDescent="0.25">
      <c r="A4231">
        <v>2020</v>
      </c>
      <c r="B4231" t="s">
        <v>2254</v>
      </c>
      <c r="C4231" t="s">
        <v>2223</v>
      </c>
      <c r="D4231" t="s">
        <v>2243</v>
      </c>
      <c r="E4231">
        <v>0</v>
      </c>
      <c r="F4231" t="s">
        <v>2200</v>
      </c>
    </row>
    <row r="4232" spans="1:6" hidden="1" x14ac:dyDescent="0.25">
      <c r="A4232">
        <v>2020</v>
      </c>
      <c r="B4232" t="s">
        <v>2254</v>
      </c>
      <c r="C4232" t="s">
        <v>2223</v>
      </c>
      <c r="D4232" t="s">
        <v>2244</v>
      </c>
      <c r="E4232">
        <v>6.5250000000000004</v>
      </c>
      <c r="F4232" t="s">
        <v>2200</v>
      </c>
    </row>
    <row r="4233" spans="1:6" hidden="1" x14ac:dyDescent="0.25">
      <c r="A4233">
        <v>2020</v>
      </c>
      <c r="B4233" t="s">
        <v>2254</v>
      </c>
      <c r="C4233" t="s">
        <v>2223</v>
      </c>
      <c r="D4233" t="s">
        <v>2245</v>
      </c>
      <c r="E4233">
        <v>1.4707434442998</v>
      </c>
      <c r="F4233" t="s">
        <v>2200</v>
      </c>
    </row>
    <row r="4234" spans="1:6" hidden="1" x14ac:dyDescent="0.25">
      <c r="A4234">
        <v>2020</v>
      </c>
      <c r="B4234" t="s">
        <v>2254</v>
      </c>
      <c r="C4234" t="s">
        <v>2223</v>
      </c>
      <c r="D4234" t="s">
        <v>2246</v>
      </c>
      <c r="E4234">
        <v>1.5817534543334899</v>
      </c>
      <c r="F4234" t="s">
        <v>2200</v>
      </c>
    </row>
    <row r="4235" spans="1:6" hidden="1" x14ac:dyDescent="0.25">
      <c r="A4235">
        <v>2020</v>
      </c>
      <c r="B4235" t="s">
        <v>2254</v>
      </c>
      <c r="C4235" t="s">
        <v>2223</v>
      </c>
      <c r="D4235" t="s">
        <v>2247</v>
      </c>
      <c r="E4235">
        <v>1.42948313017414</v>
      </c>
      <c r="F4235" t="s">
        <v>2200</v>
      </c>
    </row>
    <row r="4236" spans="1:6" hidden="1" x14ac:dyDescent="0.25">
      <c r="A4236">
        <v>2020</v>
      </c>
      <c r="B4236" t="s">
        <v>2254</v>
      </c>
      <c r="C4236" t="s">
        <v>2223</v>
      </c>
      <c r="D4236" t="s">
        <v>2248</v>
      </c>
      <c r="E4236">
        <v>2.8383392226148398</v>
      </c>
      <c r="F4236" t="s">
        <v>2200</v>
      </c>
    </row>
    <row r="4237" spans="1:6" hidden="1" x14ac:dyDescent="0.25">
      <c r="A4237">
        <v>2020</v>
      </c>
      <c r="B4237" t="s">
        <v>2254</v>
      </c>
      <c r="C4237" t="s">
        <v>2224</v>
      </c>
      <c r="D4237" t="s">
        <v>2236</v>
      </c>
      <c r="E4237">
        <v>3.0165985385115999</v>
      </c>
      <c r="F4237" t="s">
        <v>2200</v>
      </c>
    </row>
    <row r="4238" spans="1:6" hidden="1" x14ac:dyDescent="0.25">
      <c r="A4238">
        <v>2020</v>
      </c>
      <c r="B4238" t="s">
        <v>2254</v>
      </c>
      <c r="C4238" t="s">
        <v>2224</v>
      </c>
      <c r="D4238" t="s">
        <v>2237</v>
      </c>
      <c r="E4238">
        <v>14.1768390885799</v>
      </c>
      <c r="F4238" t="s">
        <v>2200</v>
      </c>
    </row>
    <row r="4239" spans="1:6" hidden="1" x14ac:dyDescent="0.25">
      <c r="A4239">
        <v>2020</v>
      </c>
      <c r="B4239" t="s">
        <v>2254</v>
      </c>
      <c r="C4239" t="s">
        <v>2224</v>
      </c>
      <c r="D4239" t="s">
        <v>2238</v>
      </c>
      <c r="E4239">
        <v>4.3617963370871404</v>
      </c>
      <c r="F4239" t="s">
        <v>2200</v>
      </c>
    </row>
    <row r="4240" spans="1:6" hidden="1" x14ac:dyDescent="0.25">
      <c r="A4240">
        <v>2020</v>
      </c>
      <c r="B4240" t="s">
        <v>2254</v>
      </c>
      <c r="C4240" t="s">
        <v>2224</v>
      </c>
      <c r="D4240" t="s">
        <v>2250</v>
      </c>
      <c r="E4240">
        <v>7.4362710952579496</v>
      </c>
      <c r="F4240" t="s">
        <v>2200</v>
      </c>
    </row>
    <row r="4241" spans="1:6" hidden="1" x14ac:dyDescent="0.25">
      <c r="A4241">
        <v>2020</v>
      </c>
      <c r="B4241" t="s">
        <v>2254</v>
      </c>
      <c r="C4241" t="s">
        <v>2224</v>
      </c>
      <c r="D4241" t="s">
        <v>2251</v>
      </c>
      <c r="E4241">
        <v>9.1406408796568002</v>
      </c>
      <c r="F4241" t="s">
        <v>2200</v>
      </c>
    </row>
    <row r="4242" spans="1:6" hidden="1" x14ac:dyDescent="0.25">
      <c r="A4242">
        <v>2020</v>
      </c>
      <c r="B4242" t="s">
        <v>2254</v>
      </c>
      <c r="C4242" t="s">
        <v>2224</v>
      </c>
      <c r="D4242" t="s">
        <v>2239</v>
      </c>
      <c r="E4242">
        <v>1.7624617672990199</v>
      </c>
      <c r="F4242" t="s">
        <v>2200</v>
      </c>
    </row>
    <row r="4243" spans="1:6" hidden="1" x14ac:dyDescent="0.25">
      <c r="A4243">
        <v>2020</v>
      </c>
      <c r="B4243" t="s">
        <v>2254</v>
      </c>
      <c r="C4243" t="s">
        <v>2224</v>
      </c>
      <c r="D4243" t="s">
        <v>2240</v>
      </c>
      <c r="E4243">
        <v>2.3070876422547499</v>
      </c>
      <c r="F4243" t="s">
        <v>2200</v>
      </c>
    </row>
    <row r="4244" spans="1:6" hidden="1" x14ac:dyDescent="0.25">
      <c r="A4244">
        <v>2020</v>
      </c>
      <c r="B4244" t="s">
        <v>2254</v>
      </c>
      <c r="C4244" t="s">
        <v>2224</v>
      </c>
      <c r="D4244" t="s">
        <v>2241</v>
      </c>
      <c r="E4244">
        <v>3.76610472858366</v>
      </c>
      <c r="F4244" t="s">
        <v>2200</v>
      </c>
    </row>
    <row r="4245" spans="1:6" hidden="1" x14ac:dyDescent="0.25">
      <c r="A4245">
        <v>2020</v>
      </c>
      <c r="B4245" t="s">
        <v>2254</v>
      </c>
      <c r="C4245" t="s">
        <v>2224</v>
      </c>
      <c r="D4245" t="s">
        <v>2242</v>
      </c>
      <c r="E4245" s="184">
        <v>8.1442870273948406E-2</v>
      </c>
      <c r="F4245" t="s">
        <v>2200</v>
      </c>
    </row>
    <row r="4246" spans="1:6" hidden="1" x14ac:dyDescent="0.25">
      <c r="A4246">
        <v>2020</v>
      </c>
      <c r="B4246" t="s">
        <v>2254</v>
      </c>
      <c r="C4246" t="s">
        <v>2224</v>
      </c>
      <c r="D4246" t="s">
        <v>2243</v>
      </c>
      <c r="E4246">
        <v>21.910010803420199</v>
      </c>
      <c r="F4246" t="s">
        <v>2200</v>
      </c>
    </row>
    <row r="4247" spans="1:6" hidden="1" x14ac:dyDescent="0.25">
      <c r="A4247">
        <v>2020</v>
      </c>
      <c r="B4247" t="s">
        <v>2254</v>
      </c>
      <c r="C4247" t="s">
        <v>2224</v>
      </c>
      <c r="D4247" t="s">
        <v>2244</v>
      </c>
      <c r="E4247">
        <v>6.5250000000000004</v>
      </c>
      <c r="F4247" t="s">
        <v>2200</v>
      </c>
    </row>
    <row r="4248" spans="1:6" hidden="1" x14ac:dyDescent="0.25">
      <c r="A4248">
        <v>2020</v>
      </c>
      <c r="B4248" t="s">
        <v>2254</v>
      </c>
      <c r="C4248" t="s">
        <v>2224</v>
      </c>
      <c r="D4248" t="s">
        <v>2245</v>
      </c>
      <c r="E4248">
        <v>1.4707434442998</v>
      </c>
      <c r="F4248" t="s">
        <v>2200</v>
      </c>
    </row>
    <row r="4249" spans="1:6" hidden="1" x14ac:dyDescent="0.25">
      <c r="A4249">
        <v>2020</v>
      </c>
      <c r="B4249" t="s">
        <v>2254</v>
      </c>
      <c r="C4249" t="s">
        <v>2224</v>
      </c>
      <c r="D4249" t="s">
        <v>2246</v>
      </c>
      <c r="E4249">
        <v>1.5817534543334899</v>
      </c>
      <c r="F4249" t="s">
        <v>2200</v>
      </c>
    </row>
    <row r="4250" spans="1:6" hidden="1" x14ac:dyDescent="0.25">
      <c r="A4250">
        <v>2020</v>
      </c>
      <c r="B4250" t="s">
        <v>2254</v>
      </c>
      <c r="C4250" t="s">
        <v>2224</v>
      </c>
      <c r="D4250" t="s">
        <v>2247</v>
      </c>
      <c r="E4250">
        <v>1.42948313017414</v>
      </c>
      <c r="F4250" t="s">
        <v>2200</v>
      </c>
    </row>
    <row r="4251" spans="1:6" hidden="1" x14ac:dyDescent="0.25">
      <c r="A4251">
        <v>2020</v>
      </c>
      <c r="B4251" t="s">
        <v>2254</v>
      </c>
      <c r="C4251" t="s">
        <v>2224</v>
      </c>
      <c r="D4251" t="s">
        <v>2248</v>
      </c>
      <c r="E4251">
        <v>2.8383392226148398</v>
      </c>
      <c r="F4251" t="s">
        <v>2200</v>
      </c>
    </row>
    <row r="4252" spans="1:6" hidden="1" x14ac:dyDescent="0.25">
      <c r="A4252">
        <v>2020</v>
      </c>
      <c r="B4252" t="s">
        <v>2254</v>
      </c>
      <c r="C4252" t="s">
        <v>2225</v>
      </c>
      <c r="D4252" t="s">
        <v>2236</v>
      </c>
      <c r="E4252">
        <v>2.9984496308561601</v>
      </c>
      <c r="F4252" t="s">
        <v>2200</v>
      </c>
    </row>
    <row r="4253" spans="1:6" hidden="1" x14ac:dyDescent="0.25">
      <c r="A4253">
        <v>2020</v>
      </c>
      <c r="B4253" t="s">
        <v>2254</v>
      </c>
      <c r="C4253" t="s">
        <v>2225</v>
      </c>
      <c r="D4253" t="s">
        <v>2237</v>
      </c>
      <c r="E4253">
        <v>15.773568992995999</v>
      </c>
      <c r="F4253" t="s">
        <v>2200</v>
      </c>
    </row>
    <row r="4254" spans="1:6" hidden="1" x14ac:dyDescent="0.25">
      <c r="A4254">
        <v>2020</v>
      </c>
      <c r="B4254" t="s">
        <v>2254</v>
      </c>
      <c r="C4254" t="s">
        <v>2225</v>
      </c>
      <c r="D4254" t="s">
        <v>2238</v>
      </c>
      <c r="E4254">
        <v>6.8885539202001196</v>
      </c>
      <c r="F4254" t="s">
        <v>2200</v>
      </c>
    </row>
    <row r="4255" spans="1:6" hidden="1" x14ac:dyDescent="0.25">
      <c r="A4255">
        <v>2020</v>
      </c>
      <c r="B4255" t="s">
        <v>2254</v>
      </c>
      <c r="C4255" t="s">
        <v>2225</v>
      </c>
      <c r="D4255" t="s">
        <v>2250</v>
      </c>
      <c r="E4255">
        <v>0</v>
      </c>
      <c r="F4255" t="s">
        <v>2200</v>
      </c>
    </row>
    <row r="4256" spans="1:6" hidden="1" x14ac:dyDescent="0.25">
      <c r="A4256">
        <v>2020</v>
      </c>
      <c r="B4256" t="s">
        <v>2254</v>
      </c>
      <c r="C4256" t="s">
        <v>2225</v>
      </c>
      <c r="D4256" t="s">
        <v>2251</v>
      </c>
      <c r="E4256">
        <v>0</v>
      </c>
      <c r="F4256" t="s">
        <v>2200</v>
      </c>
    </row>
    <row r="4257" spans="1:6" hidden="1" x14ac:dyDescent="0.25">
      <c r="A4257">
        <v>2020</v>
      </c>
      <c r="B4257" t="s">
        <v>2254</v>
      </c>
      <c r="C4257" t="s">
        <v>2225</v>
      </c>
      <c r="D4257" t="s">
        <v>2239</v>
      </c>
      <c r="E4257">
        <v>4.1845229681978804</v>
      </c>
      <c r="F4257" t="s">
        <v>2200</v>
      </c>
    </row>
    <row r="4258" spans="1:6" hidden="1" x14ac:dyDescent="0.25">
      <c r="A4258">
        <v>2020</v>
      </c>
      <c r="B4258" t="s">
        <v>2254</v>
      </c>
      <c r="C4258" t="s">
        <v>2225</v>
      </c>
      <c r="D4258" t="s">
        <v>2240</v>
      </c>
      <c r="E4258">
        <v>2.6980830223888201</v>
      </c>
      <c r="F4258" t="s">
        <v>2200</v>
      </c>
    </row>
    <row r="4259" spans="1:6" hidden="1" x14ac:dyDescent="0.25">
      <c r="A4259">
        <v>2020</v>
      </c>
      <c r="B4259" t="s">
        <v>2254</v>
      </c>
      <c r="C4259" t="s">
        <v>2225</v>
      </c>
      <c r="D4259" t="s">
        <v>2241</v>
      </c>
      <c r="E4259">
        <v>3.4239943424971102</v>
      </c>
      <c r="F4259" t="s">
        <v>2200</v>
      </c>
    </row>
    <row r="4260" spans="1:6" hidden="1" x14ac:dyDescent="0.25">
      <c r="A4260">
        <v>2020</v>
      </c>
      <c r="B4260" t="s">
        <v>2254</v>
      </c>
      <c r="C4260" t="s">
        <v>2225</v>
      </c>
      <c r="D4260" t="s">
        <v>2242</v>
      </c>
      <c r="E4260" s="184">
        <v>2.8961281384508101E-5</v>
      </c>
      <c r="F4260" t="s">
        <v>2200</v>
      </c>
    </row>
    <row r="4261" spans="1:6" hidden="1" x14ac:dyDescent="0.25">
      <c r="A4261">
        <v>2020</v>
      </c>
      <c r="B4261" t="s">
        <v>2254</v>
      </c>
      <c r="C4261" t="s">
        <v>2225</v>
      </c>
      <c r="D4261" t="s">
        <v>2243</v>
      </c>
      <c r="E4261">
        <v>23.2717409049685</v>
      </c>
      <c r="F4261" t="s">
        <v>2200</v>
      </c>
    </row>
    <row r="4262" spans="1:6" hidden="1" x14ac:dyDescent="0.25">
      <c r="A4262">
        <v>2020</v>
      </c>
      <c r="B4262" t="s">
        <v>2254</v>
      </c>
      <c r="C4262" t="s">
        <v>2225</v>
      </c>
      <c r="D4262" t="s">
        <v>2244</v>
      </c>
      <c r="E4262">
        <v>6.5250000000000004</v>
      </c>
      <c r="F4262" t="s">
        <v>2200</v>
      </c>
    </row>
    <row r="4263" spans="1:6" hidden="1" x14ac:dyDescent="0.25">
      <c r="A4263">
        <v>2020</v>
      </c>
      <c r="B4263" t="s">
        <v>2254</v>
      </c>
      <c r="C4263" t="s">
        <v>2225</v>
      </c>
      <c r="D4263" t="s">
        <v>2245</v>
      </c>
      <c r="E4263">
        <v>3.34893178360241</v>
      </c>
      <c r="F4263" t="s">
        <v>2200</v>
      </c>
    </row>
    <row r="4264" spans="1:6" hidden="1" x14ac:dyDescent="0.25">
      <c r="A4264">
        <v>2020</v>
      </c>
      <c r="B4264" t="s">
        <v>2254</v>
      </c>
      <c r="C4264" t="s">
        <v>2225</v>
      </c>
      <c r="D4264" t="s">
        <v>2246</v>
      </c>
      <c r="E4264">
        <v>0</v>
      </c>
      <c r="F4264" t="s">
        <v>2200</v>
      </c>
    </row>
    <row r="4265" spans="1:6" hidden="1" x14ac:dyDescent="0.25">
      <c r="A4265">
        <v>2020</v>
      </c>
      <c r="B4265" t="s">
        <v>2254</v>
      </c>
      <c r="C4265" t="s">
        <v>2225</v>
      </c>
      <c r="D4265" t="s">
        <v>2247</v>
      </c>
      <c r="E4265">
        <v>1.8134821166689099</v>
      </c>
      <c r="F4265" t="s">
        <v>2200</v>
      </c>
    </row>
    <row r="4266" spans="1:6" hidden="1" x14ac:dyDescent="0.25">
      <c r="A4266">
        <v>2020</v>
      </c>
      <c r="B4266" t="s">
        <v>2254</v>
      </c>
      <c r="C4266" t="s">
        <v>2225</v>
      </c>
      <c r="D4266" t="s">
        <v>2248</v>
      </c>
      <c r="E4266">
        <v>7.2705397740484798</v>
      </c>
      <c r="F4266" t="s">
        <v>2200</v>
      </c>
    </row>
    <row r="4267" spans="1:6" hidden="1" x14ac:dyDescent="0.25">
      <c r="A4267">
        <v>2020</v>
      </c>
      <c r="B4267" t="s">
        <v>2254</v>
      </c>
      <c r="C4267" t="s">
        <v>2226</v>
      </c>
      <c r="D4267" t="s">
        <v>2236</v>
      </c>
      <c r="E4267">
        <v>4.8083342987025599</v>
      </c>
      <c r="F4267" t="s">
        <v>2200</v>
      </c>
    </row>
    <row r="4268" spans="1:6" hidden="1" x14ac:dyDescent="0.25">
      <c r="A4268">
        <v>2020</v>
      </c>
      <c r="B4268" t="s">
        <v>2254</v>
      </c>
      <c r="C4268" t="s">
        <v>2226</v>
      </c>
      <c r="D4268" t="s">
        <v>2237</v>
      </c>
      <c r="E4268">
        <v>14.0807413567401</v>
      </c>
      <c r="F4268" t="s">
        <v>2200</v>
      </c>
    </row>
    <row r="4269" spans="1:6" hidden="1" x14ac:dyDescent="0.25">
      <c r="A4269">
        <v>2020</v>
      </c>
      <c r="B4269" t="s">
        <v>2254</v>
      </c>
      <c r="C4269" t="s">
        <v>2226</v>
      </c>
      <c r="D4269" t="s">
        <v>2238</v>
      </c>
      <c r="E4269">
        <v>3.8038775947378598</v>
      </c>
      <c r="F4269" t="s">
        <v>2200</v>
      </c>
    </row>
    <row r="4270" spans="1:6" hidden="1" x14ac:dyDescent="0.25">
      <c r="A4270">
        <v>2020</v>
      </c>
      <c r="B4270" t="s">
        <v>2254</v>
      </c>
      <c r="C4270" t="s">
        <v>2226</v>
      </c>
      <c r="D4270" t="s">
        <v>2250</v>
      </c>
      <c r="E4270">
        <v>14.739675419142401</v>
      </c>
      <c r="F4270" t="s">
        <v>2200</v>
      </c>
    </row>
    <row r="4271" spans="1:6" hidden="1" x14ac:dyDescent="0.25">
      <c r="A4271">
        <v>2020</v>
      </c>
      <c r="B4271" t="s">
        <v>2254</v>
      </c>
      <c r="C4271" t="s">
        <v>2226</v>
      </c>
      <c r="D4271" t="s">
        <v>2251</v>
      </c>
      <c r="E4271">
        <v>0</v>
      </c>
      <c r="F4271" t="s">
        <v>2200</v>
      </c>
    </row>
    <row r="4272" spans="1:6" hidden="1" x14ac:dyDescent="0.25">
      <c r="A4272">
        <v>2020</v>
      </c>
      <c r="B4272" t="s">
        <v>2254</v>
      </c>
      <c r="C4272" t="s">
        <v>2226</v>
      </c>
      <c r="D4272" t="s">
        <v>2239</v>
      </c>
      <c r="E4272">
        <v>3.42875429528317</v>
      </c>
      <c r="F4272" t="s">
        <v>2200</v>
      </c>
    </row>
    <row r="4273" spans="1:6" hidden="1" x14ac:dyDescent="0.25">
      <c r="A4273">
        <v>2020</v>
      </c>
      <c r="B4273" t="s">
        <v>2254</v>
      </c>
      <c r="C4273" t="s">
        <v>2226</v>
      </c>
      <c r="D4273" t="s">
        <v>2240</v>
      </c>
      <c r="E4273">
        <v>3.2730747082542599</v>
      </c>
      <c r="F4273" t="s">
        <v>2200</v>
      </c>
    </row>
    <row r="4274" spans="1:6" hidden="1" x14ac:dyDescent="0.25">
      <c r="A4274">
        <v>2020</v>
      </c>
      <c r="B4274" t="s">
        <v>2254</v>
      </c>
      <c r="C4274" t="s">
        <v>2226</v>
      </c>
      <c r="D4274" t="s">
        <v>2241</v>
      </c>
      <c r="E4274">
        <v>6.0999174282191104</v>
      </c>
      <c r="F4274" t="s">
        <v>2200</v>
      </c>
    </row>
    <row r="4275" spans="1:6" hidden="1" x14ac:dyDescent="0.25">
      <c r="A4275">
        <v>2020</v>
      </c>
      <c r="B4275" t="s">
        <v>2254</v>
      </c>
      <c r="C4275" t="s">
        <v>2226</v>
      </c>
      <c r="D4275" t="s">
        <v>2242</v>
      </c>
      <c r="E4275" s="184">
        <v>5.5639313540507503E-2</v>
      </c>
      <c r="F4275" t="s">
        <v>2200</v>
      </c>
    </row>
    <row r="4276" spans="1:6" hidden="1" x14ac:dyDescent="0.25">
      <c r="A4276">
        <v>2020</v>
      </c>
      <c r="B4276" t="s">
        <v>2254</v>
      </c>
      <c r="C4276" t="s">
        <v>2226</v>
      </c>
      <c r="D4276" t="s">
        <v>2243</v>
      </c>
      <c r="E4276">
        <v>23.5512770937816</v>
      </c>
      <c r="F4276" t="s">
        <v>2200</v>
      </c>
    </row>
    <row r="4277" spans="1:6" hidden="1" x14ac:dyDescent="0.25">
      <c r="A4277">
        <v>2020</v>
      </c>
      <c r="B4277" t="s">
        <v>2254</v>
      </c>
      <c r="C4277" t="s">
        <v>2226</v>
      </c>
      <c r="D4277" t="s">
        <v>2244</v>
      </c>
      <c r="E4277">
        <v>6.5250000000000004</v>
      </c>
      <c r="F4277" t="s">
        <v>2200</v>
      </c>
    </row>
    <row r="4278" spans="1:6" hidden="1" x14ac:dyDescent="0.25">
      <c r="A4278">
        <v>2020</v>
      </c>
      <c r="B4278" t="s">
        <v>2254</v>
      </c>
      <c r="C4278" t="s">
        <v>2226</v>
      </c>
      <c r="D4278" t="s">
        <v>2245</v>
      </c>
      <c r="E4278">
        <v>4.5852501622611701</v>
      </c>
      <c r="F4278" t="s">
        <v>2200</v>
      </c>
    </row>
    <row r="4279" spans="1:6" hidden="1" x14ac:dyDescent="0.25">
      <c r="A4279">
        <v>2020</v>
      </c>
      <c r="B4279" t="s">
        <v>2254</v>
      </c>
      <c r="C4279" t="s">
        <v>2226</v>
      </c>
      <c r="D4279" t="s">
        <v>2246</v>
      </c>
      <c r="E4279">
        <v>2.4392107410756099</v>
      </c>
      <c r="F4279" t="s">
        <v>2200</v>
      </c>
    </row>
    <row r="4280" spans="1:6" hidden="1" x14ac:dyDescent="0.25">
      <c r="A4280">
        <v>2020</v>
      </c>
      <c r="B4280" t="s">
        <v>2254</v>
      </c>
      <c r="C4280" t="s">
        <v>2226</v>
      </c>
      <c r="D4280" t="s">
        <v>2247</v>
      </c>
      <c r="E4280">
        <v>2.0639946112699001</v>
      </c>
      <c r="F4280" t="s">
        <v>2200</v>
      </c>
    </row>
    <row r="4281" spans="1:6" hidden="1" x14ac:dyDescent="0.25">
      <c r="A4281">
        <v>2020</v>
      </c>
      <c r="B4281" t="s">
        <v>2254</v>
      </c>
      <c r="C4281" t="s">
        <v>2226</v>
      </c>
      <c r="D4281" t="s">
        <v>2248</v>
      </c>
      <c r="E4281">
        <v>9.5483706834633395</v>
      </c>
      <c r="F4281" t="s">
        <v>2200</v>
      </c>
    </row>
    <row r="4282" spans="1:6" hidden="1" x14ac:dyDescent="0.25">
      <c r="A4282">
        <v>2020</v>
      </c>
      <c r="B4282" t="s">
        <v>2254</v>
      </c>
      <c r="C4282" t="s">
        <v>2227</v>
      </c>
      <c r="D4282" t="s">
        <v>2236</v>
      </c>
      <c r="E4282">
        <v>3.9824645699864099</v>
      </c>
      <c r="F4282" t="s">
        <v>2200</v>
      </c>
    </row>
    <row r="4283" spans="1:6" hidden="1" x14ac:dyDescent="0.25">
      <c r="A4283">
        <v>2020</v>
      </c>
      <c r="B4283" t="s">
        <v>2254</v>
      </c>
      <c r="C4283" t="s">
        <v>2227</v>
      </c>
      <c r="D4283" t="s">
        <v>2237</v>
      </c>
      <c r="E4283">
        <v>21.178182043872599</v>
      </c>
      <c r="F4283" t="s">
        <v>2200</v>
      </c>
    </row>
    <row r="4284" spans="1:6" hidden="1" x14ac:dyDescent="0.25">
      <c r="A4284">
        <v>2020</v>
      </c>
      <c r="B4284" t="s">
        <v>2254</v>
      </c>
      <c r="C4284" t="s">
        <v>2227</v>
      </c>
      <c r="D4284" t="s">
        <v>2238</v>
      </c>
      <c r="E4284">
        <v>3.5166582372358399</v>
      </c>
      <c r="F4284" t="s">
        <v>2200</v>
      </c>
    </row>
    <row r="4285" spans="1:6" hidden="1" x14ac:dyDescent="0.25">
      <c r="A4285">
        <v>2020</v>
      </c>
      <c r="B4285" t="s">
        <v>2254</v>
      </c>
      <c r="C4285" t="s">
        <v>2227</v>
      </c>
      <c r="D4285" t="s">
        <v>2250</v>
      </c>
      <c r="E4285">
        <v>0</v>
      </c>
      <c r="F4285" t="s">
        <v>2200</v>
      </c>
    </row>
    <row r="4286" spans="1:6" hidden="1" x14ac:dyDescent="0.25">
      <c r="A4286">
        <v>2020</v>
      </c>
      <c r="B4286" t="s">
        <v>2254</v>
      </c>
      <c r="C4286" t="s">
        <v>2227</v>
      </c>
      <c r="D4286" t="s">
        <v>2251</v>
      </c>
      <c r="E4286">
        <v>0</v>
      </c>
      <c r="F4286" t="s">
        <v>2200</v>
      </c>
    </row>
    <row r="4287" spans="1:6" hidden="1" x14ac:dyDescent="0.25">
      <c r="A4287">
        <v>2020</v>
      </c>
      <c r="B4287" t="s">
        <v>2254</v>
      </c>
      <c r="C4287" t="s">
        <v>2227</v>
      </c>
      <c r="D4287" t="s">
        <v>2239</v>
      </c>
      <c r="E4287">
        <v>4.5713691427709398</v>
      </c>
      <c r="F4287" t="s">
        <v>2200</v>
      </c>
    </row>
    <row r="4288" spans="1:6" hidden="1" x14ac:dyDescent="0.25">
      <c r="A4288">
        <v>2020</v>
      </c>
      <c r="B4288" t="s">
        <v>2254</v>
      </c>
      <c r="C4288" t="s">
        <v>2227</v>
      </c>
      <c r="D4288" t="s">
        <v>2240</v>
      </c>
      <c r="E4288">
        <v>3.3851614390857199</v>
      </c>
      <c r="F4288" t="s">
        <v>2200</v>
      </c>
    </row>
    <row r="4289" spans="1:6" hidden="1" x14ac:dyDescent="0.25">
      <c r="A4289">
        <v>2020</v>
      </c>
      <c r="B4289" t="s">
        <v>2254</v>
      </c>
      <c r="C4289" t="s">
        <v>2227</v>
      </c>
      <c r="D4289" t="s">
        <v>2241</v>
      </c>
      <c r="E4289">
        <v>6.1039270120368299</v>
      </c>
      <c r="F4289" t="s">
        <v>2200</v>
      </c>
    </row>
    <row r="4290" spans="1:6" hidden="1" x14ac:dyDescent="0.25">
      <c r="A4290">
        <v>2020</v>
      </c>
      <c r="B4290" t="s">
        <v>2254</v>
      </c>
      <c r="C4290" t="s">
        <v>2227</v>
      </c>
      <c r="D4290" t="s">
        <v>2242</v>
      </c>
      <c r="E4290" s="184">
        <v>3.9498274541487997E-3</v>
      </c>
      <c r="F4290" t="s">
        <v>2200</v>
      </c>
    </row>
    <row r="4291" spans="1:6" hidden="1" x14ac:dyDescent="0.25">
      <c r="A4291">
        <v>2020</v>
      </c>
      <c r="B4291" t="s">
        <v>2254</v>
      </c>
      <c r="C4291" t="s">
        <v>2227</v>
      </c>
      <c r="D4291" t="s">
        <v>2243</v>
      </c>
      <c r="E4291">
        <v>26.299839136532299</v>
      </c>
      <c r="F4291" t="s">
        <v>2200</v>
      </c>
    </row>
    <row r="4292" spans="1:6" hidden="1" x14ac:dyDescent="0.25">
      <c r="A4292">
        <v>2020</v>
      </c>
      <c r="B4292" t="s">
        <v>2254</v>
      </c>
      <c r="C4292" t="s">
        <v>2227</v>
      </c>
      <c r="D4292" t="s">
        <v>2244</v>
      </c>
      <c r="E4292">
        <v>6.5250000000000004</v>
      </c>
      <c r="F4292" t="s">
        <v>2200</v>
      </c>
    </row>
    <row r="4293" spans="1:6" hidden="1" x14ac:dyDescent="0.25">
      <c r="A4293">
        <v>2020</v>
      </c>
      <c r="B4293" t="s">
        <v>2254</v>
      </c>
      <c r="C4293" t="s">
        <v>2227</v>
      </c>
      <c r="D4293" t="s">
        <v>2245</v>
      </c>
      <c r="E4293">
        <v>3.7137292068772001</v>
      </c>
      <c r="F4293" t="s">
        <v>2200</v>
      </c>
    </row>
    <row r="4294" spans="1:6" hidden="1" x14ac:dyDescent="0.25">
      <c r="A4294">
        <v>2020</v>
      </c>
      <c r="B4294" t="s">
        <v>2254</v>
      </c>
      <c r="C4294" t="s">
        <v>2227</v>
      </c>
      <c r="D4294" t="s">
        <v>2246</v>
      </c>
      <c r="E4294">
        <v>2.9211007179709298</v>
      </c>
      <c r="F4294" t="s">
        <v>2200</v>
      </c>
    </row>
    <row r="4295" spans="1:6" hidden="1" x14ac:dyDescent="0.25">
      <c r="A4295">
        <v>2020</v>
      </c>
      <c r="B4295" t="s">
        <v>2254</v>
      </c>
      <c r="C4295" t="s">
        <v>2227</v>
      </c>
      <c r="D4295" t="s">
        <v>2247</v>
      </c>
      <c r="E4295">
        <v>1.74696122070593</v>
      </c>
      <c r="F4295" t="s">
        <v>2200</v>
      </c>
    </row>
    <row r="4296" spans="1:6" hidden="1" x14ac:dyDescent="0.25">
      <c r="A4296">
        <v>2020</v>
      </c>
      <c r="B4296" t="s">
        <v>2254</v>
      </c>
      <c r="C4296" t="s">
        <v>2227</v>
      </c>
      <c r="D4296" t="s">
        <v>2248</v>
      </c>
      <c r="E4296">
        <v>7.6456599561363703</v>
      </c>
      <c r="F4296" t="s">
        <v>2200</v>
      </c>
    </row>
    <row r="4297" spans="1:6" hidden="1" x14ac:dyDescent="0.25">
      <c r="A4297">
        <v>2020</v>
      </c>
      <c r="B4297" t="s">
        <v>2254</v>
      </c>
      <c r="C4297" t="s">
        <v>2228</v>
      </c>
      <c r="D4297" t="s">
        <v>2236</v>
      </c>
      <c r="E4297">
        <v>2.6079976107104699</v>
      </c>
      <c r="F4297" t="s">
        <v>2200</v>
      </c>
    </row>
    <row r="4298" spans="1:6" hidden="1" x14ac:dyDescent="0.25">
      <c r="A4298">
        <v>2020</v>
      </c>
      <c r="B4298" t="s">
        <v>2254</v>
      </c>
      <c r="C4298" t="s">
        <v>2228</v>
      </c>
      <c r="D4298" t="s">
        <v>2237</v>
      </c>
      <c r="E4298">
        <v>11.938580291847</v>
      </c>
      <c r="F4298" t="s">
        <v>2200</v>
      </c>
    </row>
    <row r="4299" spans="1:6" hidden="1" x14ac:dyDescent="0.25">
      <c r="A4299">
        <v>2020</v>
      </c>
      <c r="B4299" t="s">
        <v>2254</v>
      </c>
      <c r="C4299" t="s">
        <v>2228</v>
      </c>
      <c r="D4299" t="s">
        <v>2238</v>
      </c>
      <c r="E4299">
        <v>3.6904152125080598</v>
      </c>
      <c r="F4299" t="s">
        <v>2200</v>
      </c>
    </row>
    <row r="4300" spans="1:6" hidden="1" x14ac:dyDescent="0.25">
      <c r="A4300">
        <v>2020</v>
      </c>
      <c r="B4300" t="s">
        <v>2254</v>
      </c>
      <c r="C4300" t="s">
        <v>2228</v>
      </c>
      <c r="D4300" t="s">
        <v>2250</v>
      </c>
      <c r="E4300">
        <v>8.8412567371318005</v>
      </c>
      <c r="F4300" t="s">
        <v>2200</v>
      </c>
    </row>
    <row r="4301" spans="1:6" hidden="1" x14ac:dyDescent="0.25">
      <c r="A4301">
        <v>2020</v>
      </c>
      <c r="B4301" t="s">
        <v>2254</v>
      </c>
      <c r="C4301" t="s">
        <v>2228</v>
      </c>
      <c r="D4301" t="s">
        <v>2251</v>
      </c>
      <c r="E4301">
        <v>0</v>
      </c>
      <c r="F4301" t="s">
        <v>2200</v>
      </c>
    </row>
    <row r="4302" spans="1:6" hidden="1" x14ac:dyDescent="0.25">
      <c r="A4302">
        <v>2020</v>
      </c>
      <c r="B4302" t="s">
        <v>2254</v>
      </c>
      <c r="C4302" t="s">
        <v>2228</v>
      </c>
      <c r="D4302" t="s">
        <v>2239</v>
      </c>
      <c r="E4302">
        <v>2.8272112285709898</v>
      </c>
      <c r="F4302" t="s">
        <v>2200</v>
      </c>
    </row>
    <row r="4303" spans="1:6" hidden="1" x14ac:dyDescent="0.25">
      <c r="A4303">
        <v>2020</v>
      </c>
      <c r="B4303" t="s">
        <v>2254</v>
      </c>
      <c r="C4303" t="s">
        <v>2228</v>
      </c>
      <c r="D4303" t="s">
        <v>2240</v>
      </c>
      <c r="E4303">
        <v>2.75857484871579</v>
      </c>
      <c r="F4303" t="s">
        <v>2200</v>
      </c>
    </row>
    <row r="4304" spans="1:6" hidden="1" x14ac:dyDescent="0.25">
      <c r="A4304">
        <v>2020</v>
      </c>
      <c r="B4304" t="s">
        <v>2254</v>
      </c>
      <c r="C4304" t="s">
        <v>2228</v>
      </c>
      <c r="D4304" t="s">
        <v>2241</v>
      </c>
      <c r="E4304">
        <v>3.5963520033984202</v>
      </c>
      <c r="F4304" t="s">
        <v>2200</v>
      </c>
    </row>
    <row r="4305" spans="1:6" hidden="1" x14ac:dyDescent="0.25">
      <c r="A4305">
        <v>2020</v>
      </c>
      <c r="B4305" t="s">
        <v>2254</v>
      </c>
      <c r="C4305" t="s">
        <v>2228</v>
      </c>
      <c r="D4305" t="s">
        <v>2242</v>
      </c>
      <c r="E4305" s="184">
        <v>2.5987808206021099E-3</v>
      </c>
      <c r="F4305" t="s">
        <v>2200</v>
      </c>
    </row>
    <row r="4306" spans="1:6" hidden="1" x14ac:dyDescent="0.25">
      <c r="A4306">
        <v>2020</v>
      </c>
      <c r="B4306" t="s">
        <v>2254</v>
      </c>
      <c r="C4306" t="s">
        <v>2228</v>
      </c>
      <c r="D4306" t="s">
        <v>2243</v>
      </c>
      <c r="E4306">
        <v>21.684458101643099</v>
      </c>
      <c r="F4306" t="s">
        <v>2200</v>
      </c>
    </row>
    <row r="4307" spans="1:6" hidden="1" x14ac:dyDescent="0.25">
      <c r="A4307">
        <v>2020</v>
      </c>
      <c r="B4307" t="s">
        <v>2254</v>
      </c>
      <c r="C4307" t="s">
        <v>2228</v>
      </c>
      <c r="D4307" t="s">
        <v>2244</v>
      </c>
      <c r="E4307">
        <v>6.5250000000000004</v>
      </c>
      <c r="F4307" t="s">
        <v>2200</v>
      </c>
    </row>
    <row r="4308" spans="1:6" hidden="1" x14ac:dyDescent="0.25">
      <c r="A4308">
        <v>2020</v>
      </c>
      <c r="B4308" t="s">
        <v>2254</v>
      </c>
      <c r="C4308" t="s">
        <v>2228</v>
      </c>
      <c r="D4308" t="s">
        <v>2245</v>
      </c>
      <c r="E4308">
        <v>3.7798315173793902</v>
      </c>
      <c r="F4308" t="s">
        <v>2200</v>
      </c>
    </row>
    <row r="4309" spans="1:6" hidden="1" x14ac:dyDescent="0.25">
      <c r="A4309">
        <v>2020</v>
      </c>
      <c r="B4309" t="s">
        <v>2254</v>
      </c>
      <c r="C4309" t="s">
        <v>2228</v>
      </c>
      <c r="D4309" t="s">
        <v>2246</v>
      </c>
      <c r="E4309">
        <v>2.4164273285723299</v>
      </c>
      <c r="F4309" t="s">
        <v>2200</v>
      </c>
    </row>
    <row r="4310" spans="1:6" hidden="1" x14ac:dyDescent="0.25">
      <c r="A4310">
        <v>2020</v>
      </c>
      <c r="B4310" t="s">
        <v>2254</v>
      </c>
      <c r="C4310" t="s">
        <v>2228</v>
      </c>
      <c r="D4310" t="s">
        <v>2247</v>
      </c>
      <c r="E4310">
        <v>1.4043014137628</v>
      </c>
      <c r="F4310" t="s">
        <v>2200</v>
      </c>
    </row>
    <row r="4311" spans="1:6" hidden="1" x14ac:dyDescent="0.25">
      <c r="A4311">
        <v>2020</v>
      </c>
      <c r="B4311" t="s">
        <v>2254</v>
      </c>
      <c r="C4311" t="s">
        <v>2228</v>
      </c>
      <c r="D4311" t="s">
        <v>2248</v>
      </c>
      <c r="E4311">
        <v>3.7242821246724001</v>
      </c>
      <c r="F4311" t="s">
        <v>2200</v>
      </c>
    </row>
    <row r="4312" spans="1:6" hidden="1" x14ac:dyDescent="0.25">
      <c r="A4312">
        <v>2020</v>
      </c>
      <c r="B4312" t="s">
        <v>2254</v>
      </c>
      <c r="C4312" t="s">
        <v>2229</v>
      </c>
      <c r="D4312" t="s">
        <v>2236</v>
      </c>
      <c r="E4312">
        <v>3.66450386229153</v>
      </c>
      <c r="F4312" t="s">
        <v>2200</v>
      </c>
    </row>
    <row r="4313" spans="1:6" hidden="1" x14ac:dyDescent="0.25">
      <c r="A4313">
        <v>2020</v>
      </c>
      <c r="B4313" t="s">
        <v>2254</v>
      </c>
      <c r="C4313" t="s">
        <v>2229</v>
      </c>
      <c r="D4313" t="s">
        <v>2237</v>
      </c>
      <c r="E4313">
        <v>15.0514803554974</v>
      </c>
      <c r="F4313" t="s">
        <v>2200</v>
      </c>
    </row>
    <row r="4314" spans="1:6" hidden="1" x14ac:dyDescent="0.25">
      <c r="A4314">
        <v>2020</v>
      </c>
      <c r="B4314" t="s">
        <v>2254</v>
      </c>
      <c r="C4314" t="s">
        <v>2229</v>
      </c>
      <c r="D4314" t="s">
        <v>2238</v>
      </c>
      <c r="E4314">
        <v>3.7149735388135601</v>
      </c>
      <c r="F4314" t="s">
        <v>2200</v>
      </c>
    </row>
    <row r="4315" spans="1:6" hidden="1" x14ac:dyDescent="0.25">
      <c r="A4315">
        <v>2020</v>
      </c>
      <c r="B4315" t="s">
        <v>2254</v>
      </c>
      <c r="C4315" t="s">
        <v>2229</v>
      </c>
      <c r="D4315" t="s">
        <v>2250</v>
      </c>
      <c r="E4315">
        <v>0</v>
      </c>
      <c r="F4315" t="s">
        <v>2200</v>
      </c>
    </row>
    <row r="4316" spans="1:6" hidden="1" x14ac:dyDescent="0.25">
      <c r="A4316">
        <v>2020</v>
      </c>
      <c r="B4316" t="s">
        <v>2254</v>
      </c>
      <c r="C4316" t="s">
        <v>2229</v>
      </c>
      <c r="D4316" t="s">
        <v>2251</v>
      </c>
      <c r="E4316">
        <v>11.238305789769999</v>
      </c>
      <c r="F4316" t="s">
        <v>2200</v>
      </c>
    </row>
    <row r="4317" spans="1:6" hidden="1" x14ac:dyDescent="0.25">
      <c r="A4317">
        <v>2020</v>
      </c>
      <c r="B4317" t="s">
        <v>2254</v>
      </c>
      <c r="C4317" t="s">
        <v>2229</v>
      </c>
      <c r="D4317" t="s">
        <v>2239</v>
      </c>
      <c r="E4317">
        <v>5.2091482837134997</v>
      </c>
      <c r="F4317" t="s">
        <v>2200</v>
      </c>
    </row>
    <row r="4318" spans="1:6" hidden="1" x14ac:dyDescent="0.25">
      <c r="A4318">
        <v>2020</v>
      </c>
      <c r="B4318" t="s">
        <v>2254</v>
      </c>
      <c r="C4318" t="s">
        <v>2229</v>
      </c>
      <c r="D4318" t="s">
        <v>2240</v>
      </c>
      <c r="E4318">
        <v>3.0068202147513698</v>
      </c>
      <c r="F4318" t="s">
        <v>2200</v>
      </c>
    </row>
    <row r="4319" spans="1:6" hidden="1" x14ac:dyDescent="0.25">
      <c r="A4319">
        <v>2020</v>
      </c>
      <c r="B4319" t="s">
        <v>2254</v>
      </c>
      <c r="C4319" t="s">
        <v>2229</v>
      </c>
      <c r="D4319" t="s">
        <v>2241</v>
      </c>
      <c r="E4319">
        <v>3.8836074729528098</v>
      </c>
      <c r="F4319" t="s">
        <v>2200</v>
      </c>
    </row>
    <row r="4320" spans="1:6" hidden="1" x14ac:dyDescent="0.25">
      <c r="A4320">
        <v>2020</v>
      </c>
      <c r="B4320" t="s">
        <v>2254</v>
      </c>
      <c r="C4320" t="s">
        <v>2229</v>
      </c>
      <c r="D4320" t="s">
        <v>2242</v>
      </c>
      <c r="E4320" s="184">
        <v>4.5662088836647902E-3</v>
      </c>
      <c r="F4320" t="s">
        <v>2200</v>
      </c>
    </row>
    <row r="4321" spans="1:6" hidden="1" x14ac:dyDescent="0.25">
      <c r="A4321">
        <v>2020</v>
      </c>
      <c r="B4321" t="s">
        <v>2254</v>
      </c>
      <c r="C4321" t="s">
        <v>2229</v>
      </c>
      <c r="D4321" t="s">
        <v>2243</v>
      </c>
      <c r="E4321">
        <v>23.6283318271478</v>
      </c>
      <c r="F4321" t="s">
        <v>2200</v>
      </c>
    </row>
    <row r="4322" spans="1:6" hidden="1" x14ac:dyDescent="0.25">
      <c r="A4322">
        <v>2020</v>
      </c>
      <c r="B4322" t="s">
        <v>2254</v>
      </c>
      <c r="C4322" t="s">
        <v>2229</v>
      </c>
      <c r="D4322" t="s">
        <v>2244</v>
      </c>
      <c r="E4322">
        <v>6.5250000000000004</v>
      </c>
      <c r="F4322" t="s">
        <v>2200</v>
      </c>
    </row>
    <row r="4323" spans="1:6" hidden="1" x14ac:dyDescent="0.25">
      <c r="A4323">
        <v>2020</v>
      </c>
      <c r="B4323" t="s">
        <v>2254</v>
      </c>
      <c r="C4323" t="s">
        <v>2229</v>
      </c>
      <c r="D4323" t="s">
        <v>2245</v>
      </c>
      <c r="E4323">
        <v>4.1936052676541902</v>
      </c>
      <c r="F4323" t="s">
        <v>2200</v>
      </c>
    </row>
    <row r="4324" spans="1:6" hidden="1" x14ac:dyDescent="0.25">
      <c r="A4324">
        <v>2020</v>
      </c>
      <c r="B4324" t="s">
        <v>2254</v>
      </c>
      <c r="C4324" t="s">
        <v>2229</v>
      </c>
      <c r="D4324" t="s">
        <v>2246</v>
      </c>
      <c r="E4324">
        <v>2.3078122452762102</v>
      </c>
      <c r="F4324" t="s">
        <v>2200</v>
      </c>
    </row>
    <row r="4325" spans="1:6" hidden="1" x14ac:dyDescent="0.25">
      <c r="A4325">
        <v>2020</v>
      </c>
      <c r="B4325" t="s">
        <v>2254</v>
      </c>
      <c r="C4325" t="s">
        <v>2229</v>
      </c>
      <c r="D4325" t="s">
        <v>2247</v>
      </c>
      <c r="E4325">
        <v>1.9756210478129801</v>
      </c>
      <c r="F4325" t="s">
        <v>2200</v>
      </c>
    </row>
    <row r="4326" spans="1:6" hidden="1" x14ac:dyDescent="0.25">
      <c r="A4326">
        <v>2020</v>
      </c>
      <c r="B4326" t="s">
        <v>2254</v>
      </c>
      <c r="C4326" t="s">
        <v>2229</v>
      </c>
      <c r="D4326" t="s">
        <v>2248</v>
      </c>
      <c r="E4326">
        <v>8.8139388155308591</v>
      </c>
      <c r="F4326" t="s">
        <v>2200</v>
      </c>
    </row>
    <row r="4327" spans="1:6" hidden="1" x14ac:dyDescent="0.25">
      <c r="A4327">
        <v>2020</v>
      </c>
      <c r="B4327" t="s">
        <v>2254</v>
      </c>
      <c r="C4327" t="s">
        <v>2230</v>
      </c>
      <c r="D4327" t="s">
        <v>2236</v>
      </c>
      <c r="E4327">
        <v>2.6539036068034498</v>
      </c>
      <c r="F4327" t="s">
        <v>2200</v>
      </c>
    </row>
    <row r="4328" spans="1:6" hidden="1" x14ac:dyDescent="0.25">
      <c r="A4328">
        <v>2020</v>
      </c>
      <c r="B4328" t="s">
        <v>2254</v>
      </c>
      <c r="C4328" t="s">
        <v>2230</v>
      </c>
      <c r="D4328" t="s">
        <v>2237</v>
      </c>
      <c r="E4328">
        <v>18.193502758552601</v>
      </c>
      <c r="F4328" t="s">
        <v>2200</v>
      </c>
    </row>
    <row r="4329" spans="1:6" hidden="1" x14ac:dyDescent="0.25">
      <c r="A4329">
        <v>2020</v>
      </c>
      <c r="B4329" t="s">
        <v>2254</v>
      </c>
      <c r="C4329" t="s">
        <v>2230</v>
      </c>
      <c r="D4329" t="s">
        <v>2238</v>
      </c>
      <c r="E4329">
        <v>3.6637654647095799</v>
      </c>
      <c r="F4329" t="s">
        <v>2200</v>
      </c>
    </row>
    <row r="4330" spans="1:6" hidden="1" x14ac:dyDescent="0.25">
      <c r="A4330">
        <v>2020</v>
      </c>
      <c r="B4330" t="s">
        <v>2254</v>
      </c>
      <c r="C4330" t="s">
        <v>2230</v>
      </c>
      <c r="D4330" t="s">
        <v>2250</v>
      </c>
      <c r="E4330">
        <v>6.7959098803870699</v>
      </c>
      <c r="F4330" t="s">
        <v>2200</v>
      </c>
    </row>
    <row r="4331" spans="1:6" hidden="1" x14ac:dyDescent="0.25">
      <c r="A4331">
        <v>2020</v>
      </c>
      <c r="B4331" t="s">
        <v>2254</v>
      </c>
      <c r="C4331" t="s">
        <v>2230</v>
      </c>
      <c r="D4331" t="s">
        <v>2251</v>
      </c>
      <c r="E4331">
        <v>0</v>
      </c>
      <c r="F4331" t="s">
        <v>2200</v>
      </c>
    </row>
    <row r="4332" spans="1:6" hidden="1" x14ac:dyDescent="0.25">
      <c r="A4332">
        <v>2020</v>
      </c>
      <c r="B4332" t="s">
        <v>2254</v>
      </c>
      <c r="C4332" t="s">
        <v>2230</v>
      </c>
      <c r="D4332" t="s">
        <v>2239</v>
      </c>
      <c r="E4332">
        <v>2.2815913870093398</v>
      </c>
      <c r="F4332" t="s">
        <v>2200</v>
      </c>
    </row>
    <row r="4333" spans="1:6" hidden="1" x14ac:dyDescent="0.25">
      <c r="A4333">
        <v>2020</v>
      </c>
      <c r="B4333" t="s">
        <v>2254</v>
      </c>
      <c r="C4333" t="s">
        <v>2230</v>
      </c>
      <c r="D4333" t="s">
        <v>2240</v>
      </c>
      <c r="E4333">
        <v>2.3070876422547499</v>
      </c>
      <c r="F4333" t="s">
        <v>2200</v>
      </c>
    </row>
    <row r="4334" spans="1:6" hidden="1" x14ac:dyDescent="0.25">
      <c r="A4334">
        <v>2020</v>
      </c>
      <c r="B4334" t="s">
        <v>2254</v>
      </c>
      <c r="C4334" t="s">
        <v>2230</v>
      </c>
      <c r="D4334" t="s">
        <v>2241</v>
      </c>
      <c r="E4334">
        <v>3.4543592866416302</v>
      </c>
      <c r="F4334" t="s">
        <v>2200</v>
      </c>
    </row>
    <row r="4335" spans="1:6" hidden="1" x14ac:dyDescent="0.25">
      <c r="A4335">
        <v>2020</v>
      </c>
      <c r="B4335" t="s">
        <v>2254</v>
      </c>
      <c r="C4335" t="s">
        <v>2230</v>
      </c>
      <c r="D4335" t="s">
        <v>2242</v>
      </c>
      <c r="E4335">
        <v>0.14069241575201899</v>
      </c>
      <c r="F4335" t="s">
        <v>2200</v>
      </c>
    </row>
    <row r="4336" spans="1:6" hidden="1" x14ac:dyDescent="0.25">
      <c r="A4336">
        <v>2020</v>
      </c>
      <c r="B4336" t="s">
        <v>2254</v>
      </c>
      <c r="C4336" t="s">
        <v>2230</v>
      </c>
      <c r="D4336" t="s">
        <v>2243</v>
      </c>
      <c r="E4336">
        <v>13.5555352723441</v>
      </c>
      <c r="F4336" t="s">
        <v>2200</v>
      </c>
    </row>
    <row r="4337" spans="1:6" hidden="1" x14ac:dyDescent="0.25">
      <c r="A4337">
        <v>2020</v>
      </c>
      <c r="B4337" t="s">
        <v>2254</v>
      </c>
      <c r="C4337" t="s">
        <v>2230</v>
      </c>
      <c r="D4337" t="s">
        <v>2244</v>
      </c>
      <c r="E4337">
        <v>6.5250000000000004</v>
      </c>
      <c r="F4337" t="s">
        <v>2200</v>
      </c>
    </row>
    <row r="4338" spans="1:6" hidden="1" x14ac:dyDescent="0.25">
      <c r="A4338">
        <v>2020</v>
      </c>
      <c r="B4338" t="s">
        <v>2254</v>
      </c>
      <c r="C4338" t="s">
        <v>2230</v>
      </c>
      <c r="D4338" t="s">
        <v>2245</v>
      </c>
      <c r="E4338">
        <v>3.0240404050991398</v>
      </c>
      <c r="F4338" t="s">
        <v>2200</v>
      </c>
    </row>
    <row r="4339" spans="1:6" hidden="1" x14ac:dyDescent="0.25">
      <c r="A4339">
        <v>2020</v>
      </c>
      <c r="B4339" t="s">
        <v>2254</v>
      </c>
      <c r="C4339" t="s">
        <v>2230</v>
      </c>
      <c r="D4339" t="s">
        <v>2246</v>
      </c>
      <c r="E4339">
        <v>1.5817534543334899</v>
      </c>
      <c r="F4339" t="s">
        <v>2200</v>
      </c>
    </row>
    <row r="4340" spans="1:6" hidden="1" x14ac:dyDescent="0.25">
      <c r="A4340">
        <v>2020</v>
      </c>
      <c r="B4340" t="s">
        <v>2254</v>
      </c>
      <c r="C4340" t="s">
        <v>2230</v>
      </c>
      <c r="D4340" t="s">
        <v>2247</v>
      </c>
      <c r="E4340">
        <v>1.42948313017414</v>
      </c>
      <c r="F4340" t="s">
        <v>2200</v>
      </c>
    </row>
    <row r="4341" spans="1:6" hidden="1" x14ac:dyDescent="0.25">
      <c r="A4341">
        <v>2020</v>
      </c>
      <c r="B4341" t="s">
        <v>2254</v>
      </c>
      <c r="C4341" t="s">
        <v>2230</v>
      </c>
      <c r="D4341" t="s">
        <v>2248</v>
      </c>
      <c r="E4341">
        <v>2.9834439851115602</v>
      </c>
      <c r="F4341" t="s">
        <v>2200</v>
      </c>
    </row>
    <row r="4342" spans="1:6" hidden="1" x14ac:dyDescent="0.25">
      <c r="A4342">
        <v>2020</v>
      </c>
      <c r="B4342" t="s">
        <v>2254</v>
      </c>
      <c r="C4342" t="s">
        <v>2231</v>
      </c>
      <c r="D4342" t="s">
        <v>2236</v>
      </c>
      <c r="E4342">
        <v>3.4021150607338901</v>
      </c>
      <c r="F4342" t="s">
        <v>2200</v>
      </c>
    </row>
    <row r="4343" spans="1:6" hidden="1" x14ac:dyDescent="0.25">
      <c r="A4343">
        <v>2020</v>
      </c>
      <c r="B4343" t="s">
        <v>2254</v>
      </c>
      <c r="C4343" t="s">
        <v>2231</v>
      </c>
      <c r="D4343" t="s">
        <v>2237</v>
      </c>
      <c r="E4343">
        <v>13.641247954277601</v>
      </c>
      <c r="F4343" t="s">
        <v>2200</v>
      </c>
    </row>
    <row r="4344" spans="1:6" hidden="1" x14ac:dyDescent="0.25">
      <c r="A4344">
        <v>2020</v>
      </c>
      <c r="B4344" t="s">
        <v>2254</v>
      </c>
      <c r="C4344" t="s">
        <v>2231</v>
      </c>
      <c r="D4344" t="s">
        <v>2238</v>
      </c>
      <c r="E4344">
        <v>4.5255391517082302</v>
      </c>
      <c r="F4344" t="s">
        <v>2200</v>
      </c>
    </row>
    <row r="4345" spans="1:6" hidden="1" x14ac:dyDescent="0.25">
      <c r="A4345">
        <v>2020</v>
      </c>
      <c r="B4345" t="s">
        <v>2254</v>
      </c>
      <c r="C4345" t="s">
        <v>2231</v>
      </c>
      <c r="D4345" t="s">
        <v>2250</v>
      </c>
      <c r="E4345">
        <v>7.4360709405163101</v>
      </c>
      <c r="F4345" t="s">
        <v>2200</v>
      </c>
    </row>
    <row r="4346" spans="1:6" hidden="1" x14ac:dyDescent="0.25">
      <c r="A4346">
        <v>2020</v>
      </c>
      <c r="B4346" t="s">
        <v>2254</v>
      </c>
      <c r="C4346" t="s">
        <v>2231</v>
      </c>
      <c r="D4346" t="s">
        <v>2251</v>
      </c>
      <c r="E4346">
        <v>9.14044072491515</v>
      </c>
      <c r="F4346" t="s">
        <v>2200</v>
      </c>
    </row>
    <row r="4347" spans="1:6" hidden="1" x14ac:dyDescent="0.25">
      <c r="A4347">
        <v>2020</v>
      </c>
      <c r="B4347" t="s">
        <v>2254</v>
      </c>
      <c r="C4347" t="s">
        <v>2231</v>
      </c>
      <c r="D4347" t="s">
        <v>2239</v>
      </c>
      <c r="E4347">
        <v>1.4707434442998</v>
      </c>
      <c r="F4347" t="s">
        <v>2200</v>
      </c>
    </row>
    <row r="4348" spans="1:6" hidden="1" x14ac:dyDescent="0.25">
      <c r="A4348">
        <v>2020</v>
      </c>
      <c r="B4348" t="s">
        <v>2254</v>
      </c>
      <c r="C4348" t="s">
        <v>2231</v>
      </c>
      <c r="D4348" t="s">
        <v>2240</v>
      </c>
      <c r="E4348">
        <v>2.3070876422547499</v>
      </c>
      <c r="F4348" t="s">
        <v>2200</v>
      </c>
    </row>
    <row r="4349" spans="1:6" hidden="1" x14ac:dyDescent="0.25">
      <c r="A4349">
        <v>2020</v>
      </c>
      <c r="B4349" t="s">
        <v>2254</v>
      </c>
      <c r="C4349" t="s">
        <v>2231</v>
      </c>
      <c r="D4349" t="s">
        <v>2241</v>
      </c>
      <c r="E4349">
        <v>4.2917235798840103</v>
      </c>
      <c r="F4349" t="s">
        <v>2200</v>
      </c>
    </row>
    <row r="4350" spans="1:6" hidden="1" x14ac:dyDescent="0.25">
      <c r="A4350">
        <v>2020</v>
      </c>
      <c r="B4350" t="s">
        <v>2254</v>
      </c>
      <c r="C4350" t="s">
        <v>2231</v>
      </c>
      <c r="D4350" t="s">
        <v>2242</v>
      </c>
      <c r="E4350">
        <v>0.14069241575201899</v>
      </c>
      <c r="F4350" t="s">
        <v>2200</v>
      </c>
    </row>
    <row r="4351" spans="1:6" hidden="1" x14ac:dyDescent="0.25">
      <c r="A4351">
        <v>2020</v>
      </c>
      <c r="B4351" t="s">
        <v>2254</v>
      </c>
      <c r="C4351" t="s">
        <v>2231</v>
      </c>
      <c r="D4351" t="s">
        <v>2243</v>
      </c>
      <c r="E4351">
        <v>22.313470451392799</v>
      </c>
      <c r="F4351" t="s">
        <v>2200</v>
      </c>
    </row>
    <row r="4352" spans="1:6" hidden="1" x14ac:dyDescent="0.25">
      <c r="A4352">
        <v>2020</v>
      </c>
      <c r="B4352" t="s">
        <v>2254</v>
      </c>
      <c r="C4352" t="s">
        <v>2231</v>
      </c>
      <c r="D4352" t="s">
        <v>2244</v>
      </c>
      <c r="E4352">
        <v>6.5250000000000004</v>
      </c>
      <c r="F4352" t="s">
        <v>2200</v>
      </c>
    </row>
    <row r="4353" spans="1:6" hidden="1" x14ac:dyDescent="0.25">
      <c r="A4353">
        <v>2020</v>
      </c>
      <c r="B4353" t="s">
        <v>2254</v>
      </c>
      <c r="C4353" t="s">
        <v>2231</v>
      </c>
      <c r="D4353" t="s">
        <v>2245</v>
      </c>
      <c r="E4353">
        <v>1.4707434442998</v>
      </c>
      <c r="F4353" t="s">
        <v>2200</v>
      </c>
    </row>
    <row r="4354" spans="1:6" hidden="1" x14ac:dyDescent="0.25">
      <c r="A4354">
        <v>2020</v>
      </c>
      <c r="B4354" t="s">
        <v>2254</v>
      </c>
      <c r="C4354" t="s">
        <v>2231</v>
      </c>
      <c r="D4354" t="s">
        <v>2246</v>
      </c>
      <c r="E4354">
        <v>1.5817534543334899</v>
      </c>
      <c r="F4354" t="s">
        <v>2200</v>
      </c>
    </row>
    <row r="4355" spans="1:6" hidden="1" x14ac:dyDescent="0.25">
      <c r="A4355">
        <v>2020</v>
      </c>
      <c r="B4355" t="s">
        <v>2254</v>
      </c>
      <c r="C4355" t="s">
        <v>2231</v>
      </c>
      <c r="D4355" t="s">
        <v>2247</v>
      </c>
      <c r="E4355">
        <v>1.42948313017414</v>
      </c>
      <c r="F4355" t="s">
        <v>2200</v>
      </c>
    </row>
    <row r="4356" spans="1:6" hidden="1" x14ac:dyDescent="0.25">
      <c r="A4356">
        <v>2020</v>
      </c>
      <c r="B4356" t="s">
        <v>2254</v>
      </c>
      <c r="C4356" t="s">
        <v>2231</v>
      </c>
      <c r="D4356" t="s">
        <v>2248</v>
      </c>
      <c r="E4356">
        <v>2.8383392226148398</v>
      </c>
      <c r="F4356" t="s">
        <v>2200</v>
      </c>
    </row>
    <row r="4357" spans="1:6" hidden="1" x14ac:dyDescent="0.25">
      <c r="A4357">
        <v>2020</v>
      </c>
      <c r="B4357" t="s">
        <v>2254</v>
      </c>
      <c r="C4357" t="s">
        <v>2232</v>
      </c>
      <c r="D4357" t="s">
        <v>2236</v>
      </c>
      <c r="E4357">
        <v>4.1579081698238598</v>
      </c>
      <c r="F4357" t="s">
        <v>2200</v>
      </c>
    </row>
    <row r="4358" spans="1:6" hidden="1" x14ac:dyDescent="0.25">
      <c r="A4358">
        <v>2020</v>
      </c>
      <c r="B4358" t="s">
        <v>2254</v>
      </c>
      <c r="C4358" t="s">
        <v>2232</v>
      </c>
      <c r="D4358" t="s">
        <v>2237</v>
      </c>
      <c r="E4358">
        <v>13.9773275072376</v>
      </c>
      <c r="F4358" t="s">
        <v>2200</v>
      </c>
    </row>
    <row r="4359" spans="1:6" hidden="1" x14ac:dyDescent="0.25">
      <c r="A4359">
        <v>2020</v>
      </c>
      <c r="B4359" t="s">
        <v>2254</v>
      </c>
      <c r="C4359" t="s">
        <v>2232</v>
      </c>
      <c r="D4359" t="s">
        <v>2238</v>
      </c>
      <c r="E4359">
        <v>3.83012778658619</v>
      </c>
      <c r="F4359" t="s">
        <v>2200</v>
      </c>
    </row>
    <row r="4360" spans="1:6" hidden="1" x14ac:dyDescent="0.25">
      <c r="A4360">
        <v>2020</v>
      </c>
      <c r="B4360" t="s">
        <v>2254</v>
      </c>
      <c r="C4360" t="s">
        <v>2232</v>
      </c>
      <c r="D4360" t="s">
        <v>2250</v>
      </c>
      <c r="E4360">
        <v>13.3797385305473</v>
      </c>
      <c r="F4360" t="s">
        <v>2200</v>
      </c>
    </row>
    <row r="4361" spans="1:6" hidden="1" x14ac:dyDescent="0.25">
      <c r="A4361">
        <v>2020</v>
      </c>
      <c r="B4361" t="s">
        <v>2254</v>
      </c>
      <c r="C4361" t="s">
        <v>2232</v>
      </c>
      <c r="D4361" t="s">
        <v>2251</v>
      </c>
      <c r="E4361">
        <v>0</v>
      </c>
      <c r="F4361" t="s">
        <v>2200</v>
      </c>
    </row>
    <row r="4362" spans="1:6" hidden="1" x14ac:dyDescent="0.25">
      <c r="A4362">
        <v>2020</v>
      </c>
      <c r="B4362" t="s">
        <v>2254</v>
      </c>
      <c r="C4362" t="s">
        <v>2232</v>
      </c>
      <c r="D4362" t="s">
        <v>2239</v>
      </c>
      <c r="E4362">
        <v>5.9035665658224596</v>
      </c>
      <c r="F4362" t="s">
        <v>2200</v>
      </c>
    </row>
    <row r="4363" spans="1:6" hidden="1" x14ac:dyDescent="0.25">
      <c r="A4363">
        <v>2020</v>
      </c>
      <c r="B4363" t="s">
        <v>2254</v>
      </c>
      <c r="C4363" t="s">
        <v>2232</v>
      </c>
      <c r="D4363" t="s">
        <v>2240</v>
      </c>
      <c r="E4363">
        <v>3.3851614390857199</v>
      </c>
      <c r="F4363" t="s">
        <v>2200</v>
      </c>
    </row>
    <row r="4364" spans="1:6" hidden="1" x14ac:dyDescent="0.25">
      <c r="A4364">
        <v>2020</v>
      </c>
      <c r="B4364" t="s">
        <v>2254</v>
      </c>
      <c r="C4364" t="s">
        <v>2232</v>
      </c>
      <c r="D4364" t="s">
        <v>2241</v>
      </c>
      <c r="E4364">
        <v>6.52733368575214</v>
      </c>
      <c r="F4364" t="s">
        <v>2200</v>
      </c>
    </row>
    <row r="4365" spans="1:6" hidden="1" x14ac:dyDescent="0.25">
      <c r="A4365">
        <v>2020</v>
      </c>
      <c r="B4365" t="s">
        <v>2254</v>
      </c>
      <c r="C4365" t="s">
        <v>2232</v>
      </c>
      <c r="D4365" t="s">
        <v>2242</v>
      </c>
      <c r="E4365" s="184">
        <v>2.9470675665319401E-3</v>
      </c>
      <c r="F4365" t="s">
        <v>2200</v>
      </c>
    </row>
    <row r="4366" spans="1:6" hidden="1" x14ac:dyDescent="0.25">
      <c r="A4366">
        <v>2020</v>
      </c>
      <c r="B4366" t="s">
        <v>2254</v>
      </c>
      <c r="C4366" t="s">
        <v>2232</v>
      </c>
      <c r="D4366" t="s">
        <v>2243</v>
      </c>
      <c r="E4366">
        <v>23.688174217164701</v>
      </c>
      <c r="F4366" t="s">
        <v>2200</v>
      </c>
    </row>
    <row r="4367" spans="1:6" hidden="1" x14ac:dyDescent="0.25">
      <c r="A4367">
        <v>2020</v>
      </c>
      <c r="B4367" t="s">
        <v>2254</v>
      </c>
      <c r="C4367" t="s">
        <v>2232</v>
      </c>
      <c r="D4367" t="s">
        <v>2244</v>
      </c>
      <c r="E4367">
        <v>6.5250000000000004</v>
      </c>
      <c r="F4367" t="s">
        <v>2200</v>
      </c>
    </row>
    <row r="4368" spans="1:6" hidden="1" x14ac:dyDescent="0.25">
      <c r="A4368">
        <v>2020</v>
      </c>
      <c r="B4368" t="s">
        <v>2254</v>
      </c>
      <c r="C4368" t="s">
        <v>2232</v>
      </c>
      <c r="D4368" t="s">
        <v>2245</v>
      </c>
      <c r="E4368">
        <v>4.7674468634086704</v>
      </c>
      <c r="F4368" t="s">
        <v>2200</v>
      </c>
    </row>
    <row r="4369" spans="1:6" hidden="1" x14ac:dyDescent="0.25">
      <c r="A4369">
        <v>2020</v>
      </c>
      <c r="B4369" t="s">
        <v>2254</v>
      </c>
      <c r="C4369" t="s">
        <v>2232</v>
      </c>
      <c r="D4369" t="s">
        <v>2246</v>
      </c>
      <c r="E4369">
        <v>2.3362912488268099</v>
      </c>
      <c r="F4369" t="s">
        <v>2200</v>
      </c>
    </row>
    <row r="4370" spans="1:6" hidden="1" x14ac:dyDescent="0.25">
      <c r="A4370">
        <v>2020</v>
      </c>
      <c r="B4370" t="s">
        <v>2254</v>
      </c>
      <c r="C4370" t="s">
        <v>2232</v>
      </c>
      <c r="D4370" t="s">
        <v>2247</v>
      </c>
      <c r="E4370">
        <v>1.6989415219245001</v>
      </c>
      <c r="F4370" t="s">
        <v>2200</v>
      </c>
    </row>
    <row r="4371" spans="1:6" hidden="1" x14ac:dyDescent="0.25">
      <c r="A4371">
        <v>2020</v>
      </c>
      <c r="B4371" t="s">
        <v>2254</v>
      </c>
      <c r="C4371" t="s">
        <v>2232</v>
      </c>
      <c r="D4371" t="s">
        <v>2248</v>
      </c>
      <c r="E4371">
        <v>9.9421994981425499</v>
      </c>
      <c r="F4371" t="s">
        <v>2200</v>
      </c>
    </row>
    <row r="4372" spans="1:6" hidden="1" x14ac:dyDescent="0.25">
      <c r="A4372">
        <v>2020</v>
      </c>
      <c r="B4372" t="s">
        <v>2254</v>
      </c>
      <c r="C4372" t="s">
        <v>2233</v>
      </c>
      <c r="D4372" t="s">
        <v>2236</v>
      </c>
      <c r="E4372">
        <v>3.1763301823080199</v>
      </c>
      <c r="F4372" t="s">
        <v>2200</v>
      </c>
    </row>
    <row r="4373" spans="1:6" hidden="1" x14ac:dyDescent="0.25">
      <c r="A4373">
        <v>2020</v>
      </c>
      <c r="B4373" t="s">
        <v>2254</v>
      </c>
      <c r="C4373" t="s">
        <v>2233</v>
      </c>
      <c r="D4373" t="s">
        <v>2237</v>
      </c>
      <c r="E4373">
        <v>12.0138967662898</v>
      </c>
      <c r="F4373" t="s">
        <v>2200</v>
      </c>
    </row>
    <row r="4374" spans="1:6" hidden="1" x14ac:dyDescent="0.25">
      <c r="A4374">
        <v>2020</v>
      </c>
      <c r="B4374" t="s">
        <v>2254</v>
      </c>
      <c r="C4374" t="s">
        <v>2233</v>
      </c>
      <c r="D4374" t="s">
        <v>2238</v>
      </c>
      <c r="E4374">
        <v>6.8953365110086402</v>
      </c>
      <c r="F4374" t="s">
        <v>2200</v>
      </c>
    </row>
    <row r="4375" spans="1:6" hidden="1" x14ac:dyDescent="0.25">
      <c r="A4375">
        <v>2020</v>
      </c>
      <c r="B4375" t="s">
        <v>2254</v>
      </c>
      <c r="C4375" t="s">
        <v>2233</v>
      </c>
      <c r="D4375" t="s">
        <v>2250</v>
      </c>
      <c r="E4375">
        <v>0</v>
      </c>
      <c r="F4375" t="s">
        <v>2200</v>
      </c>
    </row>
    <row r="4376" spans="1:6" hidden="1" x14ac:dyDescent="0.25">
      <c r="A4376">
        <v>2020</v>
      </c>
      <c r="B4376" t="s">
        <v>2254</v>
      </c>
      <c r="C4376" t="s">
        <v>2233</v>
      </c>
      <c r="D4376" t="s">
        <v>2251</v>
      </c>
      <c r="E4376">
        <v>10.0836017959884</v>
      </c>
      <c r="F4376" t="s">
        <v>2200</v>
      </c>
    </row>
    <row r="4377" spans="1:6" hidden="1" x14ac:dyDescent="0.25">
      <c r="A4377">
        <v>2020</v>
      </c>
      <c r="B4377" t="s">
        <v>2254</v>
      </c>
      <c r="C4377" t="s">
        <v>2233</v>
      </c>
      <c r="D4377" t="s">
        <v>2239</v>
      </c>
      <c r="E4377">
        <v>2.5863399775940001</v>
      </c>
      <c r="F4377" t="s">
        <v>2200</v>
      </c>
    </row>
    <row r="4378" spans="1:6" hidden="1" x14ac:dyDescent="0.25">
      <c r="A4378">
        <v>2020</v>
      </c>
      <c r="B4378" t="s">
        <v>2254</v>
      </c>
      <c r="C4378" t="s">
        <v>2233</v>
      </c>
      <c r="D4378" t="s">
        <v>2240</v>
      </c>
      <c r="E4378">
        <v>2.5185587599350199</v>
      </c>
      <c r="F4378" t="s">
        <v>2200</v>
      </c>
    </row>
    <row r="4379" spans="1:6" hidden="1" x14ac:dyDescent="0.25">
      <c r="A4379">
        <v>2020</v>
      </c>
      <c r="B4379" t="s">
        <v>2254</v>
      </c>
      <c r="C4379" t="s">
        <v>2233</v>
      </c>
      <c r="D4379" t="s">
        <v>2241</v>
      </c>
      <c r="E4379">
        <v>4.1520174893224198</v>
      </c>
      <c r="F4379" t="s">
        <v>2200</v>
      </c>
    </row>
    <row r="4380" spans="1:6" hidden="1" x14ac:dyDescent="0.25">
      <c r="A4380">
        <v>2020</v>
      </c>
      <c r="B4380" t="s">
        <v>2254</v>
      </c>
      <c r="C4380" t="s">
        <v>2233</v>
      </c>
      <c r="D4380" t="s">
        <v>2242</v>
      </c>
      <c r="E4380">
        <v>0.14369423185663699</v>
      </c>
      <c r="F4380" t="s">
        <v>2200</v>
      </c>
    </row>
    <row r="4381" spans="1:6" hidden="1" x14ac:dyDescent="0.25">
      <c r="A4381">
        <v>2020</v>
      </c>
      <c r="B4381" t="s">
        <v>2254</v>
      </c>
      <c r="C4381" t="s">
        <v>2233</v>
      </c>
      <c r="D4381" t="s">
        <v>2243</v>
      </c>
      <c r="E4381">
        <v>23.3076768812927</v>
      </c>
      <c r="F4381" t="s">
        <v>2200</v>
      </c>
    </row>
    <row r="4382" spans="1:6" hidden="1" x14ac:dyDescent="0.25">
      <c r="A4382">
        <v>2020</v>
      </c>
      <c r="B4382" t="s">
        <v>2254</v>
      </c>
      <c r="C4382" t="s">
        <v>2233</v>
      </c>
      <c r="D4382" t="s">
        <v>2244</v>
      </c>
      <c r="E4382">
        <v>6.5250000000000004</v>
      </c>
      <c r="F4382" t="s">
        <v>2200</v>
      </c>
    </row>
    <row r="4383" spans="1:6" hidden="1" x14ac:dyDescent="0.25">
      <c r="A4383">
        <v>2020</v>
      </c>
      <c r="B4383" t="s">
        <v>2254</v>
      </c>
      <c r="C4383" t="s">
        <v>2233</v>
      </c>
      <c r="D4383" t="s">
        <v>2245</v>
      </c>
      <c r="E4383">
        <v>3.3598706944154499</v>
      </c>
      <c r="F4383" t="s">
        <v>2200</v>
      </c>
    </row>
    <row r="4384" spans="1:6" hidden="1" x14ac:dyDescent="0.25">
      <c r="A4384">
        <v>2020</v>
      </c>
      <c r="B4384" t="s">
        <v>2254</v>
      </c>
      <c r="C4384" t="s">
        <v>2233</v>
      </c>
      <c r="D4384" t="s">
        <v>2246</v>
      </c>
      <c r="E4384">
        <v>2.0255030104284599</v>
      </c>
      <c r="F4384" t="s">
        <v>2200</v>
      </c>
    </row>
    <row r="4385" spans="1:6" hidden="1" x14ac:dyDescent="0.25">
      <c r="A4385">
        <v>2020</v>
      </c>
      <c r="B4385" t="s">
        <v>2254</v>
      </c>
      <c r="C4385" t="s">
        <v>2233</v>
      </c>
      <c r="D4385" t="s">
        <v>2247</v>
      </c>
      <c r="E4385">
        <v>1.5787905879609201</v>
      </c>
      <c r="F4385" t="s">
        <v>2200</v>
      </c>
    </row>
    <row r="4386" spans="1:6" hidden="1" x14ac:dyDescent="0.25">
      <c r="A4386">
        <v>2020</v>
      </c>
      <c r="B4386" t="s">
        <v>2254</v>
      </c>
      <c r="C4386" t="s">
        <v>2233</v>
      </c>
      <c r="D4386" t="s">
        <v>2248</v>
      </c>
      <c r="E4386">
        <v>3.3413762186874401</v>
      </c>
      <c r="F4386" t="s">
        <v>2200</v>
      </c>
    </row>
    <row r="4387" spans="1:6" hidden="1" x14ac:dyDescent="0.25">
      <c r="A4387">
        <v>2020</v>
      </c>
      <c r="B4387" t="s">
        <v>2254</v>
      </c>
      <c r="C4387" t="s">
        <v>2234</v>
      </c>
      <c r="D4387" t="s">
        <v>2236</v>
      </c>
      <c r="E4387">
        <v>4.2509307509876999</v>
      </c>
      <c r="F4387" t="s">
        <v>2200</v>
      </c>
    </row>
    <row r="4388" spans="1:6" hidden="1" x14ac:dyDescent="0.25">
      <c r="A4388">
        <v>2020</v>
      </c>
      <c r="B4388" t="s">
        <v>2254</v>
      </c>
      <c r="C4388" t="s">
        <v>2234</v>
      </c>
      <c r="D4388" t="s">
        <v>2237</v>
      </c>
      <c r="E4388">
        <v>12.476418442528599</v>
      </c>
      <c r="F4388" t="s">
        <v>2200</v>
      </c>
    </row>
    <row r="4389" spans="1:6" hidden="1" x14ac:dyDescent="0.25">
      <c r="A4389">
        <v>2020</v>
      </c>
      <c r="B4389" t="s">
        <v>2254</v>
      </c>
      <c r="C4389" t="s">
        <v>2234</v>
      </c>
      <c r="D4389" t="s">
        <v>2238</v>
      </c>
      <c r="E4389">
        <v>3.7031549334388698</v>
      </c>
      <c r="F4389" t="s">
        <v>2200</v>
      </c>
    </row>
    <row r="4390" spans="1:6" hidden="1" x14ac:dyDescent="0.25">
      <c r="A4390">
        <v>2020</v>
      </c>
      <c r="B4390" t="s">
        <v>2254</v>
      </c>
      <c r="C4390" t="s">
        <v>2234</v>
      </c>
      <c r="D4390" t="s">
        <v>2250</v>
      </c>
      <c r="E4390">
        <v>7.0814287691044999</v>
      </c>
      <c r="F4390" t="s">
        <v>2200</v>
      </c>
    </row>
    <row r="4391" spans="1:6" hidden="1" x14ac:dyDescent="0.25">
      <c r="A4391">
        <v>2020</v>
      </c>
      <c r="B4391" t="s">
        <v>2254</v>
      </c>
      <c r="C4391" t="s">
        <v>2234</v>
      </c>
      <c r="D4391" t="s">
        <v>2251</v>
      </c>
      <c r="E4391">
        <v>0</v>
      </c>
      <c r="F4391" t="s">
        <v>2200</v>
      </c>
    </row>
    <row r="4392" spans="1:6" hidden="1" x14ac:dyDescent="0.25">
      <c r="A4392">
        <v>2020</v>
      </c>
      <c r="B4392" t="s">
        <v>2254</v>
      </c>
      <c r="C4392" t="s">
        <v>2234</v>
      </c>
      <c r="D4392" t="s">
        <v>2239</v>
      </c>
      <c r="E4392">
        <v>2.41231117244264</v>
      </c>
      <c r="F4392" t="s">
        <v>2200</v>
      </c>
    </row>
    <row r="4393" spans="1:6" hidden="1" x14ac:dyDescent="0.25">
      <c r="A4393">
        <v>2020</v>
      </c>
      <c r="B4393" t="s">
        <v>2254</v>
      </c>
      <c r="C4393" t="s">
        <v>2234</v>
      </c>
      <c r="D4393" t="s">
        <v>2240</v>
      </c>
      <c r="E4393">
        <v>2.4221883025133302</v>
      </c>
      <c r="F4393" t="s">
        <v>2200</v>
      </c>
    </row>
    <row r="4394" spans="1:6" hidden="1" x14ac:dyDescent="0.25">
      <c r="A4394">
        <v>2020</v>
      </c>
      <c r="B4394" t="s">
        <v>2254</v>
      </c>
      <c r="C4394" t="s">
        <v>2234</v>
      </c>
      <c r="D4394" t="s">
        <v>2241</v>
      </c>
      <c r="E4394">
        <v>3.80590596990915</v>
      </c>
      <c r="F4394" t="s">
        <v>2200</v>
      </c>
    </row>
    <row r="4395" spans="1:6" hidden="1" x14ac:dyDescent="0.25">
      <c r="A4395">
        <v>2020</v>
      </c>
      <c r="B4395" t="s">
        <v>2254</v>
      </c>
      <c r="C4395" t="s">
        <v>2234</v>
      </c>
      <c r="D4395" t="s">
        <v>2242</v>
      </c>
      <c r="E4395" s="184">
        <v>1.9432455248603899E-2</v>
      </c>
      <c r="F4395" t="s">
        <v>2200</v>
      </c>
    </row>
    <row r="4396" spans="1:6" hidden="1" x14ac:dyDescent="0.25">
      <c r="A4396">
        <v>2020</v>
      </c>
      <c r="B4396" t="s">
        <v>2254</v>
      </c>
      <c r="C4396" t="s">
        <v>2234</v>
      </c>
      <c r="D4396" t="s">
        <v>2243</v>
      </c>
      <c r="E4396">
        <v>22.024119545952001</v>
      </c>
      <c r="F4396" t="s">
        <v>2200</v>
      </c>
    </row>
    <row r="4397" spans="1:6" hidden="1" x14ac:dyDescent="0.25">
      <c r="A4397">
        <v>2020</v>
      </c>
      <c r="B4397" t="s">
        <v>2254</v>
      </c>
      <c r="C4397" t="s">
        <v>2234</v>
      </c>
      <c r="D4397" t="s">
        <v>2244</v>
      </c>
      <c r="E4397">
        <v>6.5250000000000004</v>
      </c>
      <c r="F4397" t="s">
        <v>2200</v>
      </c>
    </row>
    <row r="4398" spans="1:6" hidden="1" x14ac:dyDescent="0.25">
      <c r="A4398">
        <v>2020</v>
      </c>
      <c r="B4398" t="s">
        <v>2254</v>
      </c>
      <c r="C4398" t="s">
        <v>2234</v>
      </c>
      <c r="D4398" t="s">
        <v>2245</v>
      </c>
      <c r="E4398">
        <v>3.2002430725638602</v>
      </c>
      <c r="F4398" t="s">
        <v>2200</v>
      </c>
    </row>
    <row r="4399" spans="1:6" hidden="1" x14ac:dyDescent="0.25">
      <c r="A4399">
        <v>2020</v>
      </c>
      <c r="B4399" t="s">
        <v>2254</v>
      </c>
      <c r="C4399" t="s">
        <v>2234</v>
      </c>
      <c r="D4399" t="s">
        <v>2246</v>
      </c>
      <c r="E4399">
        <v>1.99143179080257</v>
      </c>
      <c r="F4399" t="s">
        <v>2200</v>
      </c>
    </row>
    <row r="4400" spans="1:6" hidden="1" x14ac:dyDescent="0.25">
      <c r="A4400">
        <v>2020</v>
      </c>
      <c r="B4400" t="s">
        <v>2254</v>
      </c>
      <c r="C4400" t="s">
        <v>2234</v>
      </c>
      <c r="D4400" t="s">
        <v>2247</v>
      </c>
      <c r="E4400">
        <v>1.9537812239428101</v>
      </c>
      <c r="F4400" t="s">
        <v>2200</v>
      </c>
    </row>
    <row r="4401" spans="1:6" hidden="1" x14ac:dyDescent="0.25">
      <c r="A4401">
        <v>2020</v>
      </c>
      <c r="B4401" t="s">
        <v>2254</v>
      </c>
      <c r="C4401" t="s">
        <v>2234</v>
      </c>
      <c r="D4401" t="s">
        <v>2248</v>
      </c>
      <c r="E4401">
        <v>3.17320866968906</v>
      </c>
      <c r="F4401" t="s">
        <v>2200</v>
      </c>
    </row>
    <row r="4402" spans="1:6" hidden="1" x14ac:dyDescent="0.25">
      <c r="A4402">
        <v>2020</v>
      </c>
      <c r="B4402" t="s">
        <v>2254</v>
      </c>
      <c r="C4402" t="s">
        <v>2235</v>
      </c>
      <c r="D4402" t="s">
        <v>2236</v>
      </c>
      <c r="E4402">
        <v>4.3206058426514504</v>
      </c>
      <c r="F4402" t="s">
        <v>2200</v>
      </c>
    </row>
    <row r="4403" spans="1:6" hidden="1" x14ac:dyDescent="0.25">
      <c r="A4403">
        <v>2020</v>
      </c>
      <c r="B4403" t="s">
        <v>2254</v>
      </c>
      <c r="C4403" t="s">
        <v>2235</v>
      </c>
      <c r="D4403" t="s">
        <v>2237</v>
      </c>
      <c r="E4403">
        <v>14.7983794436478</v>
      </c>
      <c r="F4403" t="s">
        <v>2200</v>
      </c>
    </row>
    <row r="4404" spans="1:6" hidden="1" x14ac:dyDescent="0.25">
      <c r="A4404">
        <v>2020</v>
      </c>
      <c r="B4404" t="s">
        <v>2254</v>
      </c>
      <c r="C4404" t="s">
        <v>2235</v>
      </c>
      <c r="D4404" t="s">
        <v>2238</v>
      </c>
      <c r="E4404">
        <v>3.8107863897645999</v>
      </c>
      <c r="F4404" t="s">
        <v>2200</v>
      </c>
    </row>
    <row r="4405" spans="1:6" hidden="1" x14ac:dyDescent="0.25">
      <c r="A4405">
        <v>2020</v>
      </c>
      <c r="B4405" t="s">
        <v>2254</v>
      </c>
      <c r="C4405" t="s">
        <v>2235</v>
      </c>
      <c r="D4405" t="s">
        <v>2250</v>
      </c>
      <c r="E4405">
        <v>10.277301318232899</v>
      </c>
      <c r="F4405" t="s">
        <v>2200</v>
      </c>
    </row>
    <row r="4406" spans="1:6" hidden="1" x14ac:dyDescent="0.25">
      <c r="A4406">
        <v>2020</v>
      </c>
      <c r="B4406" t="s">
        <v>2254</v>
      </c>
      <c r="C4406" t="s">
        <v>2235</v>
      </c>
      <c r="D4406" t="s">
        <v>2251</v>
      </c>
      <c r="E4406">
        <v>0</v>
      </c>
      <c r="F4406" t="s">
        <v>2200</v>
      </c>
    </row>
    <row r="4407" spans="1:6" hidden="1" x14ac:dyDescent="0.25">
      <c r="A4407">
        <v>2020</v>
      </c>
      <c r="B4407" t="s">
        <v>2254</v>
      </c>
      <c r="C4407" t="s">
        <v>2235</v>
      </c>
      <c r="D4407" t="s">
        <v>2239</v>
      </c>
      <c r="E4407">
        <v>6.4502734030510496</v>
      </c>
      <c r="F4407" t="s">
        <v>2200</v>
      </c>
    </row>
    <row r="4408" spans="1:6" hidden="1" x14ac:dyDescent="0.25">
      <c r="A4408">
        <v>2020</v>
      </c>
      <c r="B4408" t="s">
        <v>2254</v>
      </c>
      <c r="C4408" t="s">
        <v>2235</v>
      </c>
      <c r="D4408" t="s">
        <v>2240</v>
      </c>
      <c r="E4408">
        <v>2.6610767458504299</v>
      </c>
      <c r="F4408" t="s">
        <v>2200</v>
      </c>
    </row>
    <row r="4409" spans="1:6" hidden="1" x14ac:dyDescent="0.25">
      <c r="A4409">
        <v>2020</v>
      </c>
      <c r="B4409" t="s">
        <v>2254</v>
      </c>
      <c r="C4409" t="s">
        <v>2235</v>
      </c>
      <c r="D4409" t="s">
        <v>2241</v>
      </c>
      <c r="E4409">
        <v>6.4451671448351</v>
      </c>
      <c r="F4409" t="s">
        <v>2200</v>
      </c>
    </row>
    <row r="4410" spans="1:6" hidden="1" x14ac:dyDescent="0.25">
      <c r="A4410">
        <v>2020</v>
      </c>
      <c r="B4410" t="s">
        <v>2254</v>
      </c>
      <c r="C4410" t="s">
        <v>2235</v>
      </c>
      <c r="D4410" t="s">
        <v>2242</v>
      </c>
      <c r="E4410" s="184">
        <v>4.0116991337164599E-2</v>
      </c>
      <c r="F4410" t="s">
        <v>2200</v>
      </c>
    </row>
    <row r="4411" spans="1:6" hidden="1" x14ac:dyDescent="0.25">
      <c r="A4411">
        <v>2020</v>
      </c>
      <c r="B4411" t="s">
        <v>2254</v>
      </c>
      <c r="C4411" t="s">
        <v>2235</v>
      </c>
      <c r="D4411" t="s">
        <v>2243</v>
      </c>
      <c r="E4411">
        <v>23.586744007005301</v>
      </c>
      <c r="F4411" t="s">
        <v>2200</v>
      </c>
    </row>
    <row r="4412" spans="1:6" hidden="1" x14ac:dyDescent="0.25">
      <c r="A4412">
        <v>2020</v>
      </c>
      <c r="B4412" t="s">
        <v>2254</v>
      </c>
      <c r="C4412" t="s">
        <v>2235</v>
      </c>
      <c r="D4412" t="s">
        <v>2244</v>
      </c>
      <c r="E4412">
        <v>6.5250000000000004</v>
      </c>
      <c r="F4412" t="s">
        <v>2200</v>
      </c>
    </row>
    <row r="4413" spans="1:6" hidden="1" x14ac:dyDescent="0.25">
      <c r="A4413">
        <v>2020</v>
      </c>
      <c r="B4413" t="s">
        <v>2254</v>
      </c>
      <c r="C4413" t="s">
        <v>2235</v>
      </c>
      <c r="D4413" t="s">
        <v>2245</v>
      </c>
      <c r="E4413">
        <v>3.5348840970261</v>
      </c>
      <c r="F4413" t="s">
        <v>2200</v>
      </c>
    </row>
    <row r="4414" spans="1:6" hidden="1" x14ac:dyDescent="0.25">
      <c r="A4414">
        <v>2020</v>
      </c>
      <c r="B4414" t="s">
        <v>2254</v>
      </c>
      <c r="C4414" t="s">
        <v>2235</v>
      </c>
      <c r="D4414" t="s">
        <v>2246</v>
      </c>
      <c r="E4414">
        <v>1.7857068130653599</v>
      </c>
      <c r="F4414" t="s">
        <v>2200</v>
      </c>
    </row>
    <row r="4415" spans="1:6" hidden="1" x14ac:dyDescent="0.25">
      <c r="A4415">
        <v>2020</v>
      </c>
      <c r="B4415" t="s">
        <v>2254</v>
      </c>
      <c r="C4415" t="s">
        <v>2235</v>
      </c>
      <c r="D4415" t="s">
        <v>2247</v>
      </c>
      <c r="E4415">
        <v>1.71915730948817</v>
      </c>
      <c r="F4415" t="s">
        <v>2200</v>
      </c>
    </row>
    <row r="4416" spans="1:6" hidden="1" x14ac:dyDescent="0.25">
      <c r="A4416">
        <v>2020</v>
      </c>
      <c r="B4416" t="s">
        <v>2254</v>
      </c>
      <c r="C4416" t="s">
        <v>2235</v>
      </c>
      <c r="D4416" t="s">
        <v>2248</v>
      </c>
      <c r="E4416">
        <v>7.2618795065498301</v>
      </c>
      <c r="F4416" t="s">
        <v>2200</v>
      </c>
    </row>
    <row r="4417" spans="1:6" hidden="1" x14ac:dyDescent="0.25">
      <c r="A4417">
        <v>2030</v>
      </c>
      <c r="B4417" t="s">
        <v>2197</v>
      </c>
      <c r="C4417" t="s">
        <v>2198</v>
      </c>
      <c r="D4417" t="s">
        <v>2199</v>
      </c>
      <c r="E4417">
        <v>4.64986711056841</v>
      </c>
      <c r="F4417" t="s">
        <v>2200</v>
      </c>
    </row>
    <row r="4418" spans="1:6" hidden="1" x14ac:dyDescent="0.25">
      <c r="A4418">
        <v>2030</v>
      </c>
      <c r="B4418" t="s">
        <v>2197</v>
      </c>
      <c r="C4418" t="s">
        <v>2201</v>
      </c>
      <c r="D4418" t="s">
        <v>2199</v>
      </c>
      <c r="E4418">
        <v>2.8282208216715099</v>
      </c>
      <c r="F4418" t="s">
        <v>2200</v>
      </c>
    </row>
    <row r="4419" spans="1:6" hidden="1" x14ac:dyDescent="0.25">
      <c r="A4419">
        <v>2030</v>
      </c>
      <c r="B4419" t="s">
        <v>2197</v>
      </c>
      <c r="C4419" t="s">
        <v>2202</v>
      </c>
      <c r="D4419" t="s">
        <v>2199</v>
      </c>
      <c r="E4419">
        <v>2.8282208216715099</v>
      </c>
      <c r="F4419" t="s">
        <v>2200</v>
      </c>
    </row>
    <row r="4420" spans="1:6" hidden="1" x14ac:dyDescent="0.25">
      <c r="A4420">
        <v>2030</v>
      </c>
      <c r="B4420" t="s">
        <v>2197</v>
      </c>
      <c r="C4420" t="s">
        <v>2203</v>
      </c>
      <c r="D4420" t="s">
        <v>2199</v>
      </c>
      <c r="E4420">
        <v>5.0455631255100197</v>
      </c>
      <c r="F4420" t="s">
        <v>2200</v>
      </c>
    </row>
    <row r="4421" spans="1:6" hidden="1" x14ac:dyDescent="0.25">
      <c r="A4421">
        <v>2030</v>
      </c>
      <c r="B4421" t="s">
        <v>2197</v>
      </c>
      <c r="C4421" t="s">
        <v>2204</v>
      </c>
      <c r="D4421" t="s">
        <v>2199</v>
      </c>
      <c r="E4421">
        <v>3.0424490347720501</v>
      </c>
      <c r="F4421" t="s">
        <v>2200</v>
      </c>
    </row>
    <row r="4422" spans="1:6" hidden="1" x14ac:dyDescent="0.25">
      <c r="A4422">
        <v>2030</v>
      </c>
      <c r="B4422" t="s">
        <v>2197</v>
      </c>
      <c r="C4422" t="s">
        <v>2206</v>
      </c>
      <c r="D4422" t="s">
        <v>2199</v>
      </c>
      <c r="E4422">
        <v>5.2081196833335097</v>
      </c>
      <c r="F4422" t="s">
        <v>2200</v>
      </c>
    </row>
    <row r="4423" spans="1:6" hidden="1" x14ac:dyDescent="0.25">
      <c r="A4423">
        <v>2030</v>
      </c>
      <c r="B4423" t="s">
        <v>2197</v>
      </c>
      <c r="C4423" t="s">
        <v>2207</v>
      </c>
      <c r="D4423" t="s">
        <v>2199</v>
      </c>
      <c r="E4423">
        <v>2.9131686490636399</v>
      </c>
      <c r="F4423" t="s">
        <v>2200</v>
      </c>
    </row>
    <row r="4424" spans="1:6" hidden="1" x14ac:dyDescent="0.25">
      <c r="A4424">
        <v>2030</v>
      </c>
      <c r="B4424" t="s">
        <v>2197</v>
      </c>
      <c r="C4424" t="s">
        <v>2208</v>
      </c>
      <c r="D4424" t="s">
        <v>2199</v>
      </c>
      <c r="E4424">
        <v>5.3681284804480702</v>
      </c>
      <c r="F4424" t="s">
        <v>2200</v>
      </c>
    </row>
    <row r="4425" spans="1:6" hidden="1" x14ac:dyDescent="0.25">
      <c r="A4425">
        <v>2030</v>
      </c>
      <c r="B4425" t="s">
        <v>2197</v>
      </c>
      <c r="C4425" t="s">
        <v>2209</v>
      </c>
      <c r="D4425" t="s">
        <v>2199</v>
      </c>
      <c r="E4425">
        <v>10.0339543644261</v>
      </c>
      <c r="F4425" t="s">
        <v>2200</v>
      </c>
    </row>
    <row r="4426" spans="1:6" hidden="1" x14ac:dyDescent="0.25">
      <c r="A4426">
        <v>2030</v>
      </c>
      <c r="B4426" t="s">
        <v>2197</v>
      </c>
      <c r="C4426" t="s">
        <v>2210</v>
      </c>
      <c r="D4426" t="s">
        <v>2199</v>
      </c>
      <c r="E4426">
        <v>2.98036032661396</v>
      </c>
      <c r="F4426" t="s">
        <v>2200</v>
      </c>
    </row>
    <row r="4427" spans="1:6" hidden="1" x14ac:dyDescent="0.25">
      <c r="A4427">
        <v>2030</v>
      </c>
      <c r="B4427" t="s">
        <v>2197</v>
      </c>
      <c r="C4427" t="s">
        <v>2211</v>
      </c>
      <c r="D4427" t="s">
        <v>2199</v>
      </c>
      <c r="E4427">
        <v>8.1500740968500391</v>
      </c>
      <c r="F4427" t="s">
        <v>2200</v>
      </c>
    </row>
    <row r="4428" spans="1:6" hidden="1" x14ac:dyDescent="0.25">
      <c r="A4428">
        <v>2030</v>
      </c>
      <c r="B4428" t="s">
        <v>2197</v>
      </c>
      <c r="C4428" t="s">
        <v>2212</v>
      </c>
      <c r="D4428" t="s">
        <v>2199</v>
      </c>
      <c r="E4428">
        <v>6.7308551692339904</v>
      </c>
      <c r="F4428" t="s">
        <v>2200</v>
      </c>
    </row>
    <row r="4429" spans="1:6" hidden="1" x14ac:dyDescent="0.25">
      <c r="A4429">
        <v>2030</v>
      </c>
      <c r="B4429" t="s">
        <v>2197</v>
      </c>
      <c r="C4429" t="s">
        <v>2213</v>
      </c>
      <c r="D4429" t="s">
        <v>2199</v>
      </c>
      <c r="E4429">
        <v>4.9508486260310898</v>
      </c>
      <c r="F4429" t="s">
        <v>2200</v>
      </c>
    </row>
    <row r="4430" spans="1:6" hidden="1" x14ac:dyDescent="0.25">
      <c r="A4430">
        <v>2030</v>
      </c>
      <c r="B4430" t="s">
        <v>2197</v>
      </c>
      <c r="C4430" t="s">
        <v>2214</v>
      </c>
      <c r="D4430" t="s">
        <v>2199</v>
      </c>
      <c r="E4430">
        <v>4.99318500779638</v>
      </c>
      <c r="F4430" t="s">
        <v>2200</v>
      </c>
    </row>
    <row r="4431" spans="1:6" hidden="1" x14ac:dyDescent="0.25">
      <c r="A4431">
        <v>2030</v>
      </c>
      <c r="B4431" t="s">
        <v>2197</v>
      </c>
      <c r="C4431" t="s">
        <v>2215</v>
      </c>
      <c r="D4431" t="s">
        <v>2199</v>
      </c>
      <c r="E4431">
        <v>3.5710352591767802</v>
      </c>
      <c r="F4431" t="s">
        <v>2200</v>
      </c>
    </row>
    <row r="4432" spans="1:6" hidden="1" x14ac:dyDescent="0.25">
      <c r="A4432">
        <v>2030</v>
      </c>
      <c r="B4432" t="s">
        <v>2197</v>
      </c>
      <c r="C4432" t="s">
        <v>2216</v>
      </c>
      <c r="D4432" t="s">
        <v>2199</v>
      </c>
      <c r="E4432">
        <v>2.83842069669952</v>
      </c>
      <c r="F4432" t="s">
        <v>2200</v>
      </c>
    </row>
    <row r="4433" spans="1:6" hidden="1" x14ac:dyDescent="0.25">
      <c r="A4433">
        <v>2030</v>
      </c>
      <c r="B4433" t="s">
        <v>2197</v>
      </c>
      <c r="C4433" t="s">
        <v>2217</v>
      </c>
      <c r="D4433" t="s">
        <v>2199</v>
      </c>
      <c r="E4433">
        <v>4.97564863746768</v>
      </c>
      <c r="F4433" t="s">
        <v>2200</v>
      </c>
    </row>
    <row r="4434" spans="1:6" hidden="1" x14ac:dyDescent="0.25">
      <c r="A4434">
        <v>2030</v>
      </c>
      <c r="B4434" t="s">
        <v>2197</v>
      </c>
      <c r="C4434" t="s">
        <v>2219</v>
      </c>
      <c r="D4434" t="s">
        <v>2199</v>
      </c>
      <c r="E4434">
        <v>7.45830992435077</v>
      </c>
      <c r="F4434" t="s">
        <v>2200</v>
      </c>
    </row>
    <row r="4435" spans="1:6" hidden="1" x14ac:dyDescent="0.25">
      <c r="A4435">
        <v>2030</v>
      </c>
      <c r="B4435" t="s">
        <v>2197</v>
      </c>
      <c r="C4435" t="s">
        <v>2220</v>
      </c>
      <c r="D4435" t="s">
        <v>2199</v>
      </c>
      <c r="E4435">
        <v>2.14191800942681</v>
      </c>
      <c r="F4435" t="s">
        <v>2200</v>
      </c>
    </row>
    <row r="4436" spans="1:6" hidden="1" x14ac:dyDescent="0.25">
      <c r="A4436">
        <v>2030</v>
      </c>
      <c r="B4436" t="s">
        <v>2197</v>
      </c>
      <c r="C4436" t="s">
        <v>2221</v>
      </c>
      <c r="D4436" t="s">
        <v>2199</v>
      </c>
      <c r="E4436">
        <v>6.9206350568576998</v>
      </c>
      <c r="F4436" t="s">
        <v>2200</v>
      </c>
    </row>
    <row r="4437" spans="1:6" hidden="1" x14ac:dyDescent="0.25">
      <c r="A4437">
        <v>2030</v>
      </c>
      <c r="B4437" t="s">
        <v>2197</v>
      </c>
      <c r="C4437" t="s">
        <v>2222</v>
      </c>
      <c r="D4437" t="s">
        <v>2199</v>
      </c>
      <c r="E4437">
        <v>2.1295170511469199</v>
      </c>
      <c r="F4437" t="s">
        <v>2200</v>
      </c>
    </row>
    <row r="4438" spans="1:6" hidden="1" x14ac:dyDescent="0.25">
      <c r="A4438">
        <v>2030</v>
      </c>
      <c r="B4438" t="s">
        <v>2197</v>
      </c>
      <c r="C4438" t="s">
        <v>2223</v>
      </c>
      <c r="D4438" t="s">
        <v>2199</v>
      </c>
      <c r="E4438">
        <v>3.3750643012216299</v>
      </c>
      <c r="F4438" t="s">
        <v>2200</v>
      </c>
    </row>
    <row r="4439" spans="1:6" hidden="1" x14ac:dyDescent="0.25">
      <c r="A4439">
        <v>2030</v>
      </c>
      <c r="B4439" t="s">
        <v>2197</v>
      </c>
      <c r="C4439" t="s">
        <v>2224</v>
      </c>
      <c r="D4439" t="s">
        <v>2199</v>
      </c>
      <c r="E4439">
        <v>3.3750643012216299</v>
      </c>
      <c r="F4439" t="s">
        <v>2200</v>
      </c>
    </row>
    <row r="4440" spans="1:6" hidden="1" x14ac:dyDescent="0.25">
      <c r="A4440">
        <v>2030</v>
      </c>
      <c r="B4440" t="s">
        <v>2197</v>
      </c>
      <c r="C4440" t="s">
        <v>2225</v>
      </c>
      <c r="D4440" t="s">
        <v>2199</v>
      </c>
      <c r="E4440">
        <v>0</v>
      </c>
      <c r="F4440" t="s">
        <v>2200</v>
      </c>
    </row>
    <row r="4441" spans="1:6" hidden="1" x14ac:dyDescent="0.25">
      <c r="A4441">
        <v>2030</v>
      </c>
      <c r="B4441" t="s">
        <v>2197</v>
      </c>
      <c r="C4441" t="s">
        <v>2226</v>
      </c>
      <c r="D4441" t="s">
        <v>2199</v>
      </c>
      <c r="E4441">
        <v>7.68705817401068</v>
      </c>
      <c r="F4441" t="s">
        <v>2200</v>
      </c>
    </row>
    <row r="4442" spans="1:6" hidden="1" x14ac:dyDescent="0.25">
      <c r="A4442">
        <v>2030</v>
      </c>
      <c r="B4442" t="s">
        <v>2197</v>
      </c>
      <c r="C4442" t="s">
        <v>2227</v>
      </c>
      <c r="D4442" t="s">
        <v>2199</v>
      </c>
      <c r="E4442">
        <v>6.8894208795101104</v>
      </c>
      <c r="F4442" t="s">
        <v>2200</v>
      </c>
    </row>
    <row r="4443" spans="1:6" hidden="1" x14ac:dyDescent="0.25">
      <c r="A4443">
        <v>2030</v>
      </c>
      <c r="B4443" t="s">
        <v>2197</v>
      </c>
      <c r="C4443" t="s">
        <v>2228</v>
      </c>
      <c r="D4443" t="s">
        <v>2199</v>
      </c>
      <c r="E4443">
        <v>3.74059809733488</v>
      </c>
      <c r="F4443" t="s">
        <v>2200</v>
      </c>
    </row>
    <row r="4444" spans="1:6" hidden="1" x14ac:dyDescent="0.25">
      <c r="A4444">
        <v>2030</v>
      </c>
      <c r="B4444" t="s">
        <v>2197</v>
      </c>
      <c r="C4444" t="s">
        <v>2229</v>
      </c>
      <c r="D4444" t="s">
        <v>2199</v>
      </c>
      <c r="E4444">
        <v>4.3123203748505397</v>
      </c>
      <c r="F4444" t="s">
        <v>2200</v>
      </c>
    </row>
    <row r="4445" spans="1:6" hidden="1" x14ac:dyDescent="0.25">
      <c r="A4445">
        <v>2030</v>
      </c>
      <c r="B4445" t="s">
        <v>2197</v>
      </c>
      <c r="C4445" t="s">
        <v>2230</v>
      </c>
      <c r="D4445" t="s">
        <v>2199</v>
      </c>
      <c r="E4445">
        <v>2.5057889365003798</v>
      </c>
      <c r="F4445" t="s">
        <v>2200</v>
      </c>
    </row>
    <row r="4446" spans="1:6" hidden="1" x14ac:dyDescent="0.25">
      <c r="A4446">
        <v>2030</v>
      </c>
      <c r="B4446" t="s">
        <v>2197</v>
      </c>
      <c r="C4446" t="s">
        <v>2231</v>
      </c>
      <c r="D4446" t="s">
        <v>2199</v>
      </c>
      <c r="E4446">
        <v>2.8282208216715099</v>
      </c>
      <c r="F4446" t="s">
        <v>2200</v>
      </c>
    </row>
    <row r="4447" spans="1:6" hidden="1" x14ac:dyDescent="0.25">
      <c r="A4447">
        <v>2030</v>
      </c>
      <c r="B4447" t="s">
        <v>2197</v>
      </c>
      <c r="C4447" t="s">
        <v>2232</v>
      </c>
      <c r="D4447" t="s">
        <v>2199</v>
      </c>
      <c r="E4447">
        <v>7.4005877351813396</v>
      </c>
      <c r="F4447" t="s">
        <v>2200</v>
      </c>
    </row>
    <row r="4448" spans="1:6" hidden="1" x14ac:dyDescent="0.25">
      <c r="A4448">
        <v>2030</v>
      </c>
      <c r="B4448" t="s">
        <v>2197</v>
      </c>
      <c r="C4448" t="s">
        <v>2233</v>
      </c>
      <c r="D4448" t="s">
        <v>2199</v>
      </c>
      <c r="E4448">
        <v>3.0632174811157</v>
      </c>
      <c r="F4448" t="s">
        <v>2200</v>
      </c>
    </row>
    <row r="4449" spans="1:6" hidden="1" x14ac:dyDescent="0.25">
      <c r="A4449">
        <v>2030</v>
      </c>
      <c r="B4449" t="s">
        <v>2197</v>
      </c>
      <c r="C4449" t="s">
        <v>2234</v>
      </c>
      <c r="D4449" t="s">
        <v>2199</v>
      </c>
      <c r="E4449">
        <v>2.6566274500021101</v>
      </c>
      <c r="F4449" t="s">
        <v>2200</v>
      </c>
    </row>
    <row r="4450" spans="1:6" hidden="1" x14ac:dyDescent="0.25">
      <c r="A4450">
        <v>2030</v>
      </c>
      <c r="B4450" t="s">
        <v>2197</v>
      </c>
      <c r="C4450" t="s">
        <v>2235</v>
      </c>
      <c r="D4450" t="s">
        <v>2199</v>
      </c>
      <c r="E4450">
        <v>6.6851040167530904</v>
      </c>
      <c r="F4450" t="s">
        <v>2200</v>
      </c>
    </row>
    <row r="4451" spans="1:6" hidden="1" x14ac:dyDescent="0.25">
      <c r="A4451">
        <v>2030</v>
      </c>
      <c r="B4451" t="s">
        <v>2197</v>
      </c>
      <c r="C4451" t="s">
        <v>2201</v>
      </c>
      <c r="D4451" t="s">
        <v>2236</v>
      </c>
      <c r="E4451">
        <v>3.4102325645761198</v>
      </c>
      <c r="F4451" t="s">
        <v>2200</v>
      </c>
    </row>
    <row r="4452" spans="1:6" hidden="1" x14ac:dyDescent="0.25">
      <c r="A4452">
        <v>2030</v>
      </c>
      <c r="B4452" t="s">
        <v>2197</v>
      </c>
      <c r="C4452" t="s">
        <v>2201</v>
      </c>
      <c r="D4452" t="s">
        <v>2237</v>
      </c>
      <c r="E4452">
        <v>16.8976858446274</v>
      </c>
      <c r="F4452" t="s">
        <v>2200</v>
      </c>
    </row>
    <row r="4453" spans="1:6" hidden="1" x14ac:dyDescent="0.25">
      <c r="A4453">
        <v>2030</v>
      </c>
      <c r="B4453" t="s">
        <v>2197</v>
      </c>
      <c r="C4453" t="s">
        <v>2201</v>
      </c>
      <c r="D4453" t="s">
        <v>2238</v>
      </c>
      <c r="E4453">
        <v>4.3253392985740797</v>
      </c>
      <c r="F4453" t="s">
        <v>2200</v>
      </c>
    </row>
    <row r="4454" spans="1:6" hidden="1" x14ac:dyDescent="0.25">
      <c r="A4454">
        <v>2030</v>
      </c>
      <c r="B4454" t="s">
        <v>2197</v>
      </c>
      <c r="C4454" t="s">
        <v>2201</v>
      </c>
      <c r="D4454" t="s">
        <v>2250</v>
      </c>
      <c r="E4454">
        <v>6.4385073811207301</v>
      </c>
      <c r="F4454" t="s">
        <v>2200</v>
      </c>
    </row>
    <row r="4455" spans="1:6" hidden="1" x14ac:dyDescent="0.25">
      <c r="A4455">
        <v>2030</v>
      </c>
      <c r="B4455" t="s">
        <v>2197</v>
      </c>
      <c r="C4455" t="s">
        <v>2201</v>
      </c>
      <c r="D4455" t="s">
        <v>2251</v>
      </c>
      <c r="E4455">
        <v>7.46112925176004</v>
      </c>
      <c r="F4455" t="s">
        <v>2200</v>
      </c>
    </row>
    <row r="4456" spans="1:6" hidden="1" x14ac:dyDescent="0.25">
      <c r="A4456">
        <v>2030</v>
      </c>
      <c r="B4456" t="s">
        <v>2197</v>
      </c>
      <c r="C4456" t="s">
        <v>2201</v>
      </c>
      <c r="D4456" t="s">
        <v>2239</v>
      </c>
      <c r="E4456">
        <v>2.17660497710142</v>
      </c>
      <c r="F4456" t="s">
        <v>2200</v>
      </c>
    </row>
    <row r="4457" spans="1:6" hidden="1" x14ac:dyDescent="0.25">
      <c r="A4457">
        <v>2030</v>
      </c>
      <c r="B4457" t="s">
        <v>2197</v>
      </c>
      <c r="C4457" t="s">
        <v>2201</v>
      </c>
      <c r="D4457" t="s">
        <v>2240</v>
      </c>
      <c r="E4457">
        <v>2.4020774325343202</v>
      </c>
      <c r="F4457" t="s">
        <v>2200</v>
      </c>
    </row>
    <row r="4458" spans="1:6" hidden="1" x14ac:dyDescent="0.25">
      <c r="A4458">
        <v>2030</v>
      </c>
      <c r="B4458" t="s">
        <v>2197</v>
      </c>
      <c r="C4458" t="s">
        <v>2201</v>
      </c>
      <c r="D4458" t="s">
        <v>2241</v>
      </c>
      <c r="E4458">
        <v>3.8799748647009</v>
      </c>
      <c r="F4458" t="s">
        <v>2200</v>
      </c>
    </row>
    <row r="4459" spans="1:6" hidden="1" x14ac:dyDescent="0.25">
      <c r="A4459">
        <v>2030</v>
      </c>
      <c r="B4459" t="s">
        <v>2197</v>
      </c>
      <c r="C4459" t="s">
        <v>2201</v>
      </c>
      <c r="D4459" t="s">
        <v>2242</v>
      </c>
      <c r="E4459">
        <v>0.125587115264673</v>
      </c>
      <c r="F4459" t="s">
        <v>2200</v>
      </c>
    </row>
    <row r="4460" spans="1:6" hidden="1" x14ac:dyDescent="0.25">
      <c r="A4460">
        <v>2030</v>
      </c>
      <c r="B4460" t="s">
        <v>2197</v>
      </c>
      <c r="C4460" t="s">
        <v>2201</v>
      </c>
      <c r="D4460" t="s">
        <v>2243</v>
      </c>
      <c r="E4460">
        <v>0</v>
      </c>
      <c r="F4460" t="s">
        <v>2200</v>
      </c>
    </row>
    <row r="4461" spans="1:6" hidden="1" x14ac:dyDescent="0.25">
      <c r="A4461">
        <v>2030</v>
      </c>
      <c r="B4461" t="s">
        <v>2197</v>
      </c>
      <c r="C4461" t="s">
        <v>2201</v>
      </c>
      <c r="D4461" t="s">
        <v>2244</v>
      </c>
      <c r="E4461">
        <v>6.7533750000000001</v>
      </c>
      <c r="F4461" t="s">
        <v>2200</v>
      </c>
    </row>
    <row r="4462" spans="1:6" hidden="1" x14ac:dyDescent="0.25">
      <c r="A4462">
        <v>2030</v>
      </c>
      <c r="B4462" t="s">
        <v>2197</v>
      </c>
      <c r="C4462" t="s">
        <v>2201</v>
      </c>
      <c r="D4462" t="s">
        <v>2245</v>
      </c>
      <c r="E4462">
        <v>1.5572577645527199</v>
      </c>
      <c r="F4462" t="s">
        <v>2200</v>
      </c>
    </row>
    <row r="4463" spans="1:6" hidden="1" x14ac:dyDescent="0.25">
      <c r="A4463">
        <v>2030</v>
      </c>
      <c r="B4463" t="s">
        <v>2197</v>
      </c>
      <c r="C4463" t="s">
        <v>2201</v>
      </c>
      <c r="D4463" t="s">
        <v>2246</v>
      </c>
      <c r="E4463">
        <v>1.6591455388231999</v>
      </c>
      <c r="F4463" t="s">
        <v>2200</v>
      </c>
    </row>
    <row r="4464" spans="1:6" hidden="1" x14ac:dyDescent="0.25">
      <c r="A4464">
        <v>2030</v>
      </c>
      <c r="B4464" t="s">
        <v>2197</v>
      </c>
      <c r="C4464" t="s">
        <v>2201</v>
      </c>
      <c r="D4464" t="s">
        <v>2247</v>
      </c>
      <c r="E4464">
        <v>1.49649714149624</v>
      </c>
      <c r="F4464" t="s">
        <v>2200</v>
      </c>
    </row>
    <row r="4465" spans="1:6" hidden="1" x14ac:dyDescent="0.25">
      <c r="A4465">
        <v>2030</v>
      </c>
      <c r="B4465" t="s">
        <v>2197</v>
      </c>
      <c r="C4465" t="s">
        <v>2201</v>
      </c>
      <c r="D4465" t="s">
        <v>2248</v>
      </c>
      <c r="E4465">
        <v>3.0053003533568901</v>
      </c>
      <c r="F4465" t="s">
        <v>2200</v>
      </c>
    </row>
    <row r="4466" spans="1:6" hidden="1" x14ac:dyDescent="0.25">
      <c r="A4466">
        <v>2030</v>
      </c>
      <c r="B4466" t="s">
        <v>2197</v>
      </c>
      <c r="C4466" t="s">
        <v>2198</v>
      </c>
      <c r="D4466" t="s">
        <v>2236</v>
      </c>
      <c r="E4466">
        <v>6.1063553513331401</v>
      </c>
      <c r="F4466" t="s">
        <v>2200</v>
      </c>
    </row>
    <row r="4467" spans="1:6" hidden="1" x14ac:dyDescent="0.25">
      <c r="A4467">
        <v>2030</v>
      </c>
      <c r="B4467" t="s">
        <v>2197</v>
      </c>
      <c r="C4467" t="s">
        <v>2198</v>
      </c>
      <c r="D4467" t="s">
        <v>2237</v>
      </c>
      <c r="E4467">
        <v>18.316323098679501</v>
      </c>
      <c r="F4467" t="s">
        <v>2200</v>
      </c>
    </row>
    <row r="4468" spans="1:6" hidden="1" x14ac:dyDescent="0.25">
      <c r="A4468">
        <v>2030</v>
      </c>
      <c r="B4468" t="s">
        <v>2197</v>
      </c>
      <c r="C4468" t="s">
        <v>2198</v>
      </c>
      <c r="D4468" t="s">
        <v>2238</v>
      </c>
      <c r="E4468">
        <v>4.0289004682390503</v>
      </c>
      <c r="F4468" t="s">
        <v>2200</v>
      </c>
    </row>
    <row r="4469" spans="1:6" hidden="1" x14ac:dyDescent="0.25">
      <c r="A4469">
        <v>2030</v>
      </c>
      <c r="B4469" t="s">
        <v>2197</v>
      </c>
      <c r="C4469" t="s">
        <v>2198</v>
      </c>
      <c r="D4469" t="s">
        <v>2250</v>
      </c>
      <c r="E4469">
        <v>9.3148852661316006</v>
      </c>
      <c r="F4469" t="s">
        <v>2200</v>
      </c>
    </row>
    <row r="4470" spans="1:6" hidden="1" x14ac:dyDescent="0.25">
      <c r="A4470">
        <v>2030</v>
      </c>
      <c r="B4470" t="s">
        <v>2197</v>
      </c>
      <c r="C4470" t="s">
        <v>2198</v>
      </c>
      <c r="D4470" t="s">
        <v>2251</v>
      </c>
      <c r="E4470">
        <v>0</v>
      </c>
      <c r="F4470" t="s">
        <v>2200</v>
      </c>
    </row>
    <row r="4471" spans="1:6" hidden="1" x14ac:dyDescent="0.25">
      <c r="A4471">
        <v>2030</v>
      </c>
      <c r="B4471" t="s">
        <v>2197</v>
      </c>
      <c r="C4471" t="s">
        <v>2198</v>
      </c>
      <c r="D4471" t="s">
        <v>2239</v>
      </c>
      <c r="E4471">
        <v>5.1105954975055301</v>
      </c>
      <c r="F4471" t="s">
        <v>2200</v>
      </c>
    </row>
    <row r="4472" spans="1:6" hidden="1" x14ac:dyDescent="0.25">
      <c r="A4472">
        <v>2030</v>
      </c>
      <c r="B4472" t="s">
        <v>2197</v>
      </c>
      <c r="C4472" t="s">
        <v>2198</v>
      </c>
      <c r="D4472" t="s">
        <v>2240</v>
      </c>
      <c r="E4472">
        <v>3.00771321063772</v>
      </c>
      <c r="F4472" t="s">
        <v>2200</v>
      </c>
    </row>
    <row r="4473" spans="1:6" hidden="1" x14ac:dyDescent="0.25">
      <c r="A4473">
        <v>2030</v>
      </c>
      <c r="B4473" t="s">
        <v>2197</v>
      </c>
      <c r="C4473" t="s">
        <v>2198</v>
      </c>
      <c r="D4473" t="s">
        <v>2241</v>
      </c>
      <c r="E4473">
        <v>6.0814906508981199</v>
      </c>
      <c r="F4473" t="s">
        <v>2200</v>
      </c>
    </row>
    <row r="4474" spans="1:6" hidden="1" x14ac:dyDescent="0.25">
      <c r="A4474">
        <v>2030</v>
      </c>
      <c r="B4474" t="s">
        <v>2197</v>
      </c>
      <c r="C4474" t="s">
        <v>2198</v>
      </c>
      <c r="D4474" t="s">
        <v>2242</v>
      </c>
      <c r="E4474">
        <v>0.163768365577076</v>
      </c>
      <c r="F4474" t="s">
        <v>2200</v>
      </c>
    </row>
    <row r="4475" spans="1:6" hidden="1" x14ac:dyDescent="0.25">
      <c r="A4475">
        <v>2030</v>
      </c>
      <c r="B4475" t="s">
        <v>2197</v>
      </c>
      <c r="C4475" t="s">
        <v>2198</v>
      </c>
      <c r="D4475" t="s">
        <v>2243</v>
      </c>
      <c r="E4475">
        <v>33.524576433761403</v>
      </c>
      <c r="F4475" t="s">
        <v>2200</v>
      </c>
    </row>
    <row r="4476" spans="1:6" hidden="1" x14ac:dyDescent="0.25">
      <c r="A4476">
        <v>2030</v>
      </c>
      <c r="B4476" t="s">
        <v>2197</v>
      </c>
      <c r="C4476" t="s">
        <v>2198</v>
      </c>
      <c r="D4476" t="s">
        <v>2244</v>
      </c>
      <c r="E4476">
        <v>6.7533750000000001</v>
      </c>
      <c r="F4476" t="s">
        <v>2200</v>
      </c>
    </row>
    <row r="4477" spans="1:6" hidden="1" x14ac:dyDescent="0.25">
      <c r="A4477">
        <v>2030</v>
      </c>
      <c r="B4477" t="s">
        <v>2197</v>
      </c>
      <c r="C4477" t="s">
        <v>2198</v>
      </c>
      <c r="D4477" t="s">
        <v>2245</v>
      </c>
      <c r="E4477">
        <v>4.1780522244173302</v>
      </c>
      <c r="F4477" t="s">
        <v>2200</v>
      </c>
    </row>
    <row r="4478" spans="1:6" hidden="1" x14ac:dyDescent="0.25">
      <c r="A4478">
        <v>2030</v>
      </c>
      <c r="B4478" t="s">
        <v>2197</v>
      </c>
      <c r="C4478" t="s">
        <v>2198</v>
      </c>
      <c r="D4478" t="s">
        <v>2246</v>
      </c>
      <c r="E4478">
        <v>2.4136301792875199</v>
      </c>
      <c r="F4478" t="s">
        <v>2200</v>
      </c>
    </row>
    <row r="4479" spans="1:6" hidden="1" x14ac:dyDescent="0.25">
      <c r="A4479">
        <v>2030</v>
      </c>
      <c r="B4479" t="s">
        <v>2197</v>
      </c>
      <c r="C4479" t="s">
        <v>2198</v>
      </c>
      <c r="D4479" t="s">
        <v>2247</v>
      </c>
      <c r="E4479">
        <v>2.15692609764388</v>
      </c>
      <c r="F4479" t="s">
        <v>2200</v>
      </c>
    </row>
    <row r="4480" spans="1:6" hidden="1" x14ac:dyDescent="0.25">
      <c r="A4480">
        <v>2030</v>
      </c>
      <c r="B4480" t="s">
        <v>2197</v>
      </c>
      <c r="C4480" t="s">
        <v>2198</v>
      </c>
      <c r="D4480" t="s">
        <v>2248</v>
      </c>
      <c r="E4480">
        <v>8.6948960963550892</v>
      </c>
      <c r="F4480" t="s">
        <v>2200</v>
      </c>
    </row>
    <row r="4481" spans="1:6" hidden="1" x14ac:dyDescent="0.25">
      <c r="A4481">
        <v>2030</v>
      </c>
      <c r="B4481" t="s">
        <v>2197</v>
      </c>
      <c r="C4481" t="s">
        <v>2202</v>
      </c>
      <c r="D4481" t="s">
        <v>2236</v>
      </c>
      <c r="E4481">
        <v>3.2916707140577399</v>
      </c>
      <c r="F4481" t="s">
        <v>2200</v>
      </c>
    </row>
    <row r="4482" spans="1:6" hidden="1" x14ac:dyDescent="0.25">
      <c r="A4482">
        <v>2030</v>
      </c>
      <c r="B4482" t="s">
        <v>2197</v>
      </c>
      <c r="C4482" t="s">
        <v>2202</v>
      </c>
      <c r="D4482" t="s">
        <v>2237</v>
      </c>
      <c r="E4482">
        <v>16.6380900561423</v>
      </c>
      <c r="F4482" t="s">
        <v>2200</v>
      </c>
    </row>
    <row r="4483" spans="1:6" hidden="1" x14ac:dyDescent="0.25">
      <c r="A4483">
        <v>2030</v>
      </c>
      <c r="B4483" t="s">
        <v>2197</v>
      </c>
      <c r="C4483" t="s">
        <v>2202</v>
      </c>
      <c r="D4483" t="s">
        <v>2238</v>
      </c>
      <c r="E4483">
        <v>4.6588269006323904</v>
      </c>
      <c r="F4483" t="s">
        <v>2200</v>
      </c>
    </row>
    <row r="4484" spans="1:6" hidden="1" x14ac:dyDescent="0.25">
      <c r="A4484">
        <v>2030</v>
      </c>
      <c r="B4484" t="s">
        <v>2197</v>
      </c>
      <c r="C4484" t="s">
        <v>2202</v>
      </c>
      <c r="D4484" t="s">
        <v>2250</v>
      </c>
      <c r="E4484">
        <v>6.4385073811207301</v>
      </c>
      <c r="F4484" t="s">
        <v>2200</v>
      </c>
    </row>
    <row r="4485" spans="1:6" hidden="1" x14ac:dyDescent="0.25">
      <c r="A4485">
        <v>2030</v>
      </c>
      <c r="B4485" t="s">
        <v>2197</v>
      </c>
      <c r="C4485" t="s">
        <v>2202</v>
      </c>
      <c r="D4485" t="s">
        <v>2251</v>
      </c>
      <c r="E4485">
        <v>7.46112925176004</v>
      </c>
      <c r="F4485" t="s">
        <v>2200</v>
      </c>
    </row>
    <row r="4486" spans="1:6" hidden="1" x14ac:dyDescent="0.25">
      <c r="A4486">
        <v>2030</v>
      </c>
      <c r="B4486" t="s">
        <v>2197</v>
      </c>
      <c r="C4486" t="s">
        <v>2202</v>
      </c>
      <c r="D4486" t="s">
        <v>2239</v>
      </c>
      <c r="E4486">
        <v>2.1175948385172898</v>
      </c>
      <c r="F4486" t="s">
        <v>2200</v>
      </c>
    </row>
    <row r="4487" spans="1:6" hidden="1" x14ac:dyDescent="0.25">
      <c r="A4487">
        <v>2030</v>
      </c>
      <c r="B4487" t="s">
        <v>2197</v>
      </c>
      <c r="C4487" t="s">
        <v>2202</v>
      </c>
      <c r="D4487" t="s">
        <v>2240</v>
      </c>
      <c r="E4487">
        <v>2.5218050287892599</v>
      </c>
      <c r="F4487" t="s">
        <v>2200</v>
      </c>
    </row>
    <row r="4488" spans="1:6" hidden="1" x14ac:dyDescent="0.25">
      <c r="A4488">
        <v>2030</v>
      </c>
      <c r="B4488" t="s">
        <v>2197</v>
      </c>
      <c r="C4488" t="s">
        <v>2202</v>
      </c>
      <c r="D4488" t="s">
        <v>2241</v>
      </c>
      <c r="E4488">
        <v>3.9434188883503798</v>
      </c>
      <c r="F4488" t="s">
        <v>2200</v>
      </c>
    </row>
    <row r="4489" spans="1:6" hidden="1" x14ac:dyDescent="0.25">
      <c r="A4489">
        <v>2030</v>
      </c>
      <c r="B4489" t="s">
        <v>2197</v>
      </c>
      <c r="C4489" t="s">
        <v>2202</v>
      </c>
      <c r="D4489" t="s">
        <v>2242</v>
      </c>
      <c r="E4489">
        <v>0</v>
      </c>
      <c r="F4489" t="s">
        <v>2200</v>
      </c>
    </row>
    <row r="4490" spans="1:6" hidden="1" x14ac:dyDescent="0.25">
      <c r="A4490">
        <v>2030</v>
      </c>
      <c r="B4490" t="s">
        <v>2197</v>
      </c>
      <c r="C4490" t="s">
        <v>2202</v>
      </c>
      <c r="D4490" t="s">
        <v>2243</v>
      </c>
      <c r="E4490">
        <v>0</v>
      </c>
      <c r="F4490" t="s">
        <v>2200</v>
      </c>
    </row>
    <row r="4491" spans="1:6" hidden="1" x14ac:dyDescent="0.25">
      <c r="A4491">
        <v>2030</v>
      </c>
      <c r="B4491" t="s">
        <v>2197</v>
      </c>
      <c r="C4491" t="s">
        <v>2202</v>
      </c>
      <c r="D4491" t="s">
        <v>2244</v>
      </c>
      <c r="E4491">
        <v>0</v>
      </c>
      <c r="F4491" t="s">
        <v>2200</v>
      </c>
    </row>
    <row r="4492" spans="1:6" hidden="1" x14ac:dyDescent="0.25">
      <c r="A4492">
        <v>2030</v>
      </c>
      <c r="B4492" t="s">
        <v>2197</v>
      </c>
      <c r="C4492" t="s">
        <v>2202</v>
      </c>
      <c r="D4492" t="s">
        <v>2245</v>
      </c>
      <c r="E4492">
        <v>1.5572577645527199</v>
      </c>
      <c r="F4492" t="s">
        <v>2200</v>
      </c>
    </row>
    <row r="4493" spans="1:6" hidden="1" x14ac:dyDescent="0.25">
      <c r="A4493">
        <v>2030</v>
      </c>
      <c r="B4493" t="s">
        <v>2197</v>
      </c>
      <c r="C4493" t="s">
        <v>2202</v>
      </c>
      <c r="D4493" t="s">
        <v>2246</v>
      </c>
      <c r="E4493">
        <v>1.6591455388231999</v>
      </c>
      <c r="F4493" t="s">
        <v>2200</v>
      </c>
    </row>
    <row r="4494" spans="1:6" hidden="1" x14ac:dyDescent="0.25">
      <c r="A4494">
        <v>2030</v>
      </c>
      <c r="B4494" t="s">
        <v>2197</v>
      </c>
      <c r="C4494" t="s">
        <v>2202</v>
      </c>
      <c r="D4494" t="s">
        <v>2247</v>
      </c>
      <c r="E4494">
        <v>1.49649714149624</v>
      </c>
      <c r="F4494" t="s">
        <v>2200</v>
      </c>
    </row>
    <row r="4495" spans="1:6" hidden="1" x14ac:dyDescent="0.25">
      <c r="A4495">
        <v>2030</v>
      </c>
      <c r="B4495" t="s">
        <v>2197</v>
      </c>
      <c r="C4495" t="s">
        <v>2202</v>
      </c>
      <c r="D4495" t="s">
        <v>2248</v>
      </c>
      <c r="E4495">
        <v>3.0053003533568901</v>
      </c>
      <c r="F4495" t="s">
        <v>2200</v>
      </c>
    </row>
    <row r="4496" spans="1:6" hidden="1" x14ac:dyDescent="0.25">
      <c r="A4496">
        <v>2030</v>
      </c>
      <c r="B4496" t="s">
        <v>2197</v>
      </c>
      <c r="C4496" t="s">
        <v>2203</v>
      </c>
      <c r="D4496" t="s">
        <v>2236</v>
      </c>
      <c r="E4496">
        <v>3.9334972259910899</v>
      </c>
      <c r="F4496" t="s">
        <v>2200</v>
      </c>
    </row>
    <row r="4497" spans="1:6" hidden="1" x14ac:dyDescent="0.25">
      <c r="A4497">
        <v>2030</v>
      </c>
      <c r="B4497" t="s">
        <v>2197</v>
      </c>
      <c r="C4497" t="s">
        <v>2203</v>
      </c>
      <c r="D4497" t="s">
        <v>2237</v>
      </c>
      <c r="E4497">
        <v>17.550508186216501</v>
      </c>
      <c r="F4497" t="s">
        <v>2200</v>
      </c>
    </row>
    <row r="4498" spans="1:6" hidden="1" x14ac:dyDescent="0.25">
      <c r="A4498">
        <v>2030</v>
      </c>
      <c r="B4498" t="s">
        <v>2197</v>
      </c>
      <c r="C4498" t="s">
        <v>2203</v>
      </c>
      <c r="D4498" t="s">
        <v>2238</v>
      </c>
      <c r="E4498">
        <v>4.0459294793464098</v>
      </c>
      <c r="F4498" t="s">
        <v>2200</v>
      </c>
    </row>
    <row r="4499" spans="1:6" hidden="1" x14ac:dyDescent="0.25">
      <c r="A4499">
        <v>2030</v>
      </c>
      <c r="B4499" t="s">
        <v>2197</v>
      </c>
      <c r="C4499" t="s">
        <v>2203</v>
      </c>
      <c r="D4499" t="s">
        <v>2250</v>
      </c>
      <c r="E4499">
        <v>8.3349275992435103</v>
      </c>
      <c r="F4499" t="s">
        <v>2200</v>
      </c>
    </row>
    <row r="4500" spans="1:6" hidden="1" x14ac:dyDescent="0.25">
      <c r="A4500">
        <v>2030</v>
      </c>
      <c r="B4500" t="s">
        <v>2197</v>
      </c>
      <c r="C4500" t="s">
        <v>2203</v>
      </c>
      <c r="D4500" t="s">
        <v>2251</v>
      </c>
      <c r="E4500">
        <v>0</v>
      </c>
      <c r="F4500" t="s">
        <v>2200</v>
      </c>
    </row>
    <row r="4501" spans="1:6" hidden="1" x14ac:dyDescent="0.25">
      <c r="A4501">
        <v>2030</v>
      </c>
      <c r="B4501" t="s">
        <v>2197</v>
      </c>
      <c r="C4501" t="s">
        <v>2203</v>
      </c>
      <c r="D4501" t="s">
        <v>2239</v>
      </c>
      <c r="E4501">
        <v>5.22266308697374</v>
      </c>
      <c r="F4501" t="s">
        <v>2200</v>
      </c>
    </row>
    <row r="4502" spans="1:6" hidden="1" x14ac:dyDescent="0.25">
      <c r="A4502">
        <v>2030</v>
      </c>
      <c r="B4502" t="s">
        <v>2197</v>
      </c>
      <c r="C4502" t="s">
        <v>2203</v>
      </c>
      <c r="D4502" t="s">
        <v>2240</v>
      </c>
      <c r="E4502">
        <v>3.07860799060715</v>
      </c>
      <c r="F4502" t="s">
        <v>2200</v>
      </c>
    </row>
    <row r="4503" spans="1:6" hidden="1" x14ac:dyDescent="0.25">
      <c r="A4503">
        <v>2030</v>
      </c>
      <c r="B4503" t="s">
        <v>2197</v>
      </c>
      <c r="C4503" t="s">
        <v>2203</v>
      </c>
      <c r="D4503" t="s">
        <v>2241</v>
      </c>
      <c r="E4503">
        <v>6.1939203630470097</v>
      </c>
      <c r="F4503" t="s">
        <v>2200</v>
      </c>
    </row>
    <row r="4504" spans="1:6" hidden="1" x14ac:dyDescent="0.25">
      <c r="A4504">
        <v>2030</v>
      </c>
      <c r="B4504" t="s">
        <v>2197</v>
      </c>
      <c r="C4504" t="s">
        <v>2203</v>
      </c>
      <c r="D4504" t="s">
        <v>2242</v>
      </c>
      <c r="E4504" s="184">
        <v>5.0275469494819702E-2</v>
      </c>
      <c r="F4504" t="s">
        <v>2200</v>
      </c>
    </row>
    <row r="4505" spans="1:6" hidden="1" x14ac:dyDescent="0.25">
      <c r="A4505">
        <v>2030</v>
      </c>
      <c r="B4505" t="s">
        <v>2197</v>
      </c>
      <c r="C4505" t="s">
        <v>2203</v>
      </c>
      <c r="D4505" t="s">
        <v>2243</v>
      </c>
      <c r="E4505">
        <v>33.711144115031502</v>
      </c>
      <c r="F4505" t="s">
        <v>2200</v>
      </c>
    </row>
    <row r="4506" spans="1:6" hidden="1" x14ac:dyDescent="0.25">
      <c r="A4506">
        <v>2030</v>
      </c>
      <c r="B4506" t="s">
        <v>2197</v>
      </c>
      <c r="C4506" t="s">
        <v>2203</v>
      </c>
      <c r="D4506" t="s">
        <v>2244</v>
      </c>
      <c r="E4506">
        <v>6.7533750000000001</v>
      </c>
      <c r="F4506" t="s">
        <v>2200</v>
      </c>
    </row>
    <row r="4507" spans="1:6" hidden="1" x14ac:dyDescent="0.25">
      <c r="A4507">
        <v>2030</v>
      </c>
      <c r="B4507" t="s">
        <v>2197</v>
      </c>
      <c r="C4507" t="s">
        <v>2203</v>
      </c>
      <c r="D4507" t="s">
        <v>2245</v>
      </c>
      <c r="E4507">
        <v>4.2651692190603301</v>
      </c>
      <c r="F4507" t="s">
        <v>2200</v>
      </c>
    </row>
    <row r="4508" spans="1:6" hidden="1" x14ac:dyDescent="0.25">
      <c r="A4508">
        <v>2030</v>
      </c>
      <c r="B4508" t="s">
        <v>2197</v>
      </c>
      <c r="C4508" t="s">
        <v>2203</v>
      </c>
      <c r="D4508" t="s">
        <v>2246</v>
      </c>
      <c r="E4508">
        <v>1.9647349364978199</v>
      </c>
      <c r="F4508" t="s">
        <v>2200</v>
      </c>
    </row>
    <row r="4509" spans="1:6" hidden="1" x14ac:dyDescent="0.25">
      <c r="A4509">
        <v>2030</v>
      </c>
      <c r="B4509" t="s">
        <v>2197</v>
      </c>
      <c r="C4509" t="s">
        <v>2203</v>
      </c>
      <c r="D4509" t="s">
        <v>2247</v>
      </c>
      <c r="E4509">
        <v>2.1797062687055</v>
      </c>
      <c r="F4509" t="s">
        <v>2200</v>
      </c>
    </row>
    <row r="4510" spans="1:6" hidden="1" x14ac:dyDescent="0.25">
      <c r="A4510">
        <v>2030</v>
      </c>
      <c r="B4510" t="s">
        <v>2197</v>
      </c>
      <c r="C4510" t="s">
        <v>2203</v>
      </c>
      <c r="D4510" t="s">
        <v>2248</v>
      </c>
      <c r="E4510">
        <v>8.8717926935657392</v>
      </c>
      <c r="F4510" t="s">
        <v>2200</v>
      </c>
    </row>
    <row r="4511" spans="1:6" hidden="1" x14ac:dyDescent="0.25">
      <c r="A4511">
        <v>2030</v>
      </c>
      <c r="B4511" t="s">
        <v>2197</v>
      </c>
      <c r="C4511" t="s">
        <v>2204</v>
      </c>
      <c r="D4511" t="s">
        <v>2236</v>
      </c>
      <c r="E4511">
        <v>2.5572290006778098</v>
      </c>
      <c r="F4511" t="s">
        <v>2200</v>
      </c>
    </row>
    <row r="4512" spans="1:6" hidden="1" x14ac:dyDescent="0.25">
      <c r="A4512">
        <v>2030</v>
      </c>
      <c r="B4512" t="s">
        <v>2197</v>
      </c>
      <c r="C4512" t="s">
        <v>2204</v>
      </c>
      <c r="D4512" t="s">
        <v>2237</v>
      </c>
      <c r="E4512">
        <v>17.272364145695999</v>
      </c>
      <c r="F4512" t="s">
        <v>2200</v>
      </c>
    </row>
    <row r="4513" spans="1:6" hidden="1" x14ac:dyDescent="0.25">
      <c r="A4513">
        <v>2030</v>
      </c>
      <c r="B4513" t="s">
        <v>2197</v>
      </c>
      <c r="C4513" t="s">
        <v>2204</v>
      </c>
      <c r="D4513" t="s">
        <v>2238</v>
      </c>
      <c r="E4513">
        <v>3.9233864655297501</v>
      </c>
      <c r="F4513" t="s">
        <v>2200</v>
      </c>
    </row>
    <row r="4514" spans="1:6" hidden="1" x14ac:dyDescent="0.25">
      <c r="A4514">
        <v>2030</v>
      </c>
      <c r="B4514" t="s">
        <v>2197</v>
      </c>
      <c r="C4514" t="s">
        <v>2204</v>
      </c>
      <c r="D4514" t="s">
        <v>2250</v>
      </c>
      <c r="E4514">
        <v>8.13318330088482</v>
      </c>
      <c r="F4514" t="s">
        <v>2200</v>
      </c>
    </row>
    <row r="4515" spans="1:6" hidden="1" x14ac:dyDescent="0.25">
      <c r="A4515">
        <v>2030</v>
      </c>
      <c r="B4515" t="s">
        <v>2197</v>
      </c>
      <c r="C4515" t="s">
        <v>2204</v>
      </c>
      <c r="D4515" t="s">
        <v>2251</v>
      </c>
      <c r="E4515">
        <v>0</v>
      </c>
      <c r="F4515" t="s">
        <v>2200</v>
      </c>
    </row>
    <row r="4516" spans="1:6" hidden="1" x14ac:dyDescent="0.25">
      <c r="A4516">
        <v>2030</v>
      </c>
      <c r="B4516" t="s">
        <v>2197</v>
      </c>
      <c r="C4516" t="s">
        <v>2204</v>
      </c>
      <c r="D4516" t="s">
        <v>2239</v>
      </c>
      <c r="E4516">
        <v>2.69775917064467</v>
      </c>
      <c r="F4516" t="s">
        <v>2200</v>
      </c>
    </row>
    <row r="4517" spans="1:6" hidden="1" x14ac:dyDescent="0.25">
      <c r="A4517">
        <v>2030</v>
      </c>
      <c r="B4517" t="s">
        <v>2197</v>
      </c>
      <c r="C4517" t="s">
        <v>2204</v>
      </c>
      <c r="D4517" t="s">
        <v>2240</v>
      </c>
      <c r="E4517">
        <v>2.5998515895473102</v>
      </c>
      <c r="F4517" t="s">
        <v>2200</v>
      </c>
    </row>
    <row r="4518" spans="1:6" hidden="1" x14ac:dyDescent="0.25">
      <c r="A4518">
        <v>2030</v>
      </c>
      <c r="B4518" t="s">
        <v>2197</v>
      </c>
      <c r="C4518" t="s">
        <v>2204</v>
      </c>
      <c r="D4518" t="s">
        <v>2241</v>
      </c>
      <c r="E4518">
        <v>3.54184900339627</v>
      </c>
      <c r="F4518" t="s">
        <v>2200</v>
      </c>
    </row>
    <row r="4519" spans="1:6" hidden="1" x14ac:dyDescent="0.25">
      <c r="A4519">
        <v>2030</v>
      </c>
      <c r="B4519" t="s">
        <v>2197</v>
      </c>
      <c r="C4519" t="s">
        <v>2204</v>
      </c>
      <c r="D4519" t="s">
        <v>2242</v>
      </c>
      <c r="E4519" s="184">
        <v>5.9688561849527598E-5</v>
      </c>
      <c r="F4519" t="s">
        <v>2200</v>
      </c>
    </row>
    <row r="4520" spans="1:6" hidden="1" x14ac:dyDescent="0.25">
      <c r="A4520">
        <v>2030</v>
      </c>
      <c r="B4520" t="s">
        <v>2197</v>
      </c>
      <c r="C4520" t="s">
        <v>2204</v>
      </c>
      <c r="D4520" t="s">
        <v>2243</v>
      </c>
      <c r="E4520">
        <v>26.150041089753302</v>
      </c>
      <c r="F4520" t="s">
        <v>2200</v>
      </c>
    </row>
    <row r="4521" spans="1:6" hidden="1" x14ac:dyDescent="0.25">
      <c r="A4521">
        <v>2030</v>
      </c>
      <c r="B4521" t="s">
        <v>2197</v>
      </c>
      <c r="C4521" t="s">
        <v>2204</v>
      </c>
      <c r="D4521" t="s">
        <v>2244</v>
      </c>
      <c r="E4521">
        <v>6.7533750000000001</v>
      </c>
      <c r="F4521" t="s">
        <v>2200</v>
      </c>
    </row>
    <row r="4522" spans="1:6" hidden="1" x14ac:dyDescent="0.25">
      <c r="A4522">
        <v>2030</v>
      </c>
      <c r="B4522" t="s">
        <v>2197</v>
      </c>
      <c r="C4522" t="s">
        <v>2204</v>
      </c>
      <c r="D4522" t="s">
        <v>2245</v>
      </c>
      <c r="E4522">
        <v>3.5180310585947301</v>
      </c>
      <c r="F4522" t="s">
        <v>2200</v>
      </c>
    </row>
    <row r="4523" spans="1:6" hidden="1" x14ac:dyDescent="0.25">
      <c r="A4523">
        <v>2030</v>
      </c>
      <c r="B4523" t="s">
        <v>2197</v>
      </c>
      <c r="C4523" t="s">
        <v>2204</v>
      </c>
      <c r="D4523" t="s">
        <v>2246</v>
      </c>
      <c r="E4523">
        <v>2.29127520372246</v>
      </c>
      <c r="F4523" t="s">
        <v>2200</v>
      </c>
    </row>
    <row r="4524" spans="1:6" hidden="1" x14ac:dyDescent="0.25">
      <c r="A4524">
        <v>2030</v>
      </c>
      <c r="B4524" t="s">
        <v>2197</v>
      </c>
      <c r="C4524" t="s">
        <v>2204</v>
      </c>
      <c r="D4524" t="s">
        <v>2247</v>
      </c>
      <c r="E4524">
        <v>1.5636310508320499</v>
      </c>
      <c r="F4524" t="s">
        <v>2200</v>
      </c>
    </row>
    <row r="4525" spans="1:6" hidden="1" x14ac:dyDescent="0.25">
      <c r="A4525">
        <v>2030</v>
      </c>
      <c r="B4525" t="s">
        <v>2197</v>
      </c>
      <c r="C4525" t="s">
        <v>2204</v>
      </c>
      <c r="D4525" t="s">
        <v>2248</v>
      </c>
      <c r="E4525">
        <v>3.4591456195318901</v>
      </c>
      <c r="F4525" t="s">
        <v>2200</v>
      </c>
    </row>
    <row r="4526" spans="1:6" hidden="1" x14ac:dyDescent="0.25">
      <c r="A4526">
        <v>2030</v>
      </c>
      <c r="B4526" t="s">
        <v>2197</v>
      </c>
      <c r="C4526" t="s">
        <v>2205</v>
      </c>
      <c r="D4526" t="s">
        <v>2236</v>
      </c>
      <c r="E4526">
        <v>6.1063553513331401</v>
      </c>
      <c r="F4526" t="s">
        <v>2200</v>
      </c>
    </row>
    <row r="4527" spans="1:6" hidden="1" x14ac:dyDescent="0.25">
      <c r="A4527">
        <v>2030</v>
      </c>
      <c r="B4527" t="s">
        <v>2197</v>
      </c>
      <c r="C4527" t="s">
        <v>2205</v>
      </c>
      <c r="D4527" t="s">
        <v>2250</v>
      </c>
      <c r="E4527">
        <v>8.9109787191956205</v>
      </c>
      <c r="F4527" t="s">
        <v>2200</v>
      </c>
    </row>
    <row r="4528" spans="1:6" hidden="1" x14ac:dyDescent="0.25">
      <c r="A4528">
        <v>2030</v>
      </c>
      <c r="B4528" t="s">
        <v>2197</v>
      </c>
      <c r="C4528" t="s">
        <v>2205</v>
      </c>
      <c r="D4528" t="s">
        <v>2251</v>
      </c>
      <c r="E4528">
        <v>0</v>
      </c>
      <c r="F4528" t="s">
        <v>2200</v>
      </c>
    </row>
    <row r="4529" spans="1:6" hidden="1" x14ac:dyDescent="0.25">
      <c r="A4529">
        <v>2030</v>
      </c>
      <c r="B4529" t="s">
        <v>2197</v>
      </c>
      <c r="C4529" t="s">
        <v>2205</v>
      </c>
      <c r="D4529" t="s">
        <v>2239</v>
      </c>
      <c r="E4529">
        <v>5.1430486073877404</v>
      </c>
      <c r="F4529" t="s">
        <v>2200</v>
      </c>
    </row>
    <row r="4530" spans="1:6" hidden="1" x14ac:dyDescent="0.25">
      <c r="A4530">
        <v>2030</v>
      </c>
      <c r="B4530" t="s">
        <v>2197</v>
      </c>
      <c r="C4530" t="s">
        <v>2205</v>
      </c>
      <c r="D4530" t="s">
        <v>2240</v>
      </c>
      <c r="E4530">
        <v>3.00771321063772</v>
      </c>
      <c r="F4530" t="s">
        <v>2200</v>
      </c>
    </row>
    <row r="4531" spans="1:6" hidden="1" x14ac:dyDescent="0.25">
      <c r="A4531">
        <v>2030</v>
      </c>
      <c r="B4531" t="s">
        <v>2197</v>
      </c>
      <c r="C4531" t="s">
        <v>2205</v>
      </c>
      <c r="D4531" t="s">
        <v>2241</v>
      </c>
      <c r="E4531">
        <v>6.0814906508981199</v>
      </c>
      <c r="F4531" t="s">
        <v>2200</v>
      </c>
    </row>
    <row r="4532" spans="1:6" hidden="1" x14ac:dyDescent="0.25">
      <c r="A4532">
        <v>2030</v>
      </c>
      <c r="B4532" t="s">
        <v>2197</v>
      </c>
      <c r="C4532" t="s">
        <v>2205</v>
      </c>
      <c r="D4532" t="s">
        <v>2242</v>
      </c>
      <c r="E4532">
        <v>0.163768365577076</v>
      </c>
      <c r="F4532" t="s">
        <v>2200</v>
      </c>
    </row>
    <row r="4533" spans="1:6" hidden="1" x14ac:dyDescent="0.25">
      <c r="A4533">
        <v>2030</v>
      </c>
      <c r="B4533" t="s">
        <v>2197</v>
      </c>
      <c r="C4533" t="s">
        <v>2205</v>
      </c>
      <c r="D4533" t="s">
        <v>2243</v>
      </c>
      <c r="E4533">
        <v>0</v>
      </c>
      <c r="F4533" t="s">
        <v>2200</v>
      </c>
    </row>
    <row r="4534" spans="1:6" hidden="1" x14ac:dyDescent="0.25">
      <c r="A4534">
        <v>2030</v>
      </c>
      <c r="B4534" t="s">
        <v>2197</v>
      </c>
      <c r="C4534" t="s">
        <v>2205</v>
      </c>
      <c r="D4534" t="s">
        <v>2244</v>
      </c>
      <c r="E4534">
        <v>6.7533750000000001</v>
      </c>
      <c r="F4534" t="s">
        <v>2200</v>
      </c>
    </row>
    <row r="4535" spans="1:6" hidden="1" x14ac:dyDescent="0.25">
      <c r="A4535">
        <v>2030</v>
      </c>
      <c r="B4535" t="s">
        <v>2197</v>
      </c>
      <c r="C4535" t="s">
        <v>2205</v>
      </c>
      <c r="D4535" t="s">
        <v>2245</v>
      </c>
      <c r="E4535">
        <v>4.1780522244173302</v>
      </c>
      <c r="F4535" t="s">
        <v>2200</v>
      </c>
    </row>
    <row r="4536" spans="1:6" hidden="1" x14ac:dyDescent="0.25">
      <c r="A4536">
        <v>2030</v>
      </c>
      <c r="B4536" t="s">
        <v>2197</v>
      </c>
      <c r="C4536" t="s">
        <v>2205</v>
      </c>
      <c r="D4536" t="s">
        <v>2246</v>
      </c>
      <c r="E4536">
        <v>2.4136301792875199</v>
      </c>
      <c r="F4536" t="s">
        <v>2200</v>
      </c>
    </row>
    <row r="4537" spans="1:6" hidden="1" x14ac:dyDescent="0.25">
      <c r="A4537">
        <v>2030</v>
      </c>
      <c r="B4537" t="s">
        <v>2197</v>
      </c>
      <c r="C4537" t="s">
        <v>2205</v>
      </c>
      <c r="D4537" t="s">
        <v>2247</v>
      </c>
      <c r="E4537">
        <v>2.15692609764388</v>
      </c>
      <c r="F4537" t="s">
        <v>2200</v>
      </c>
    </row>
    <row r="4538" spans="1:6" hidden="1" x14ac:dyDescent="0.25">
      <c r="A4538">
        <v>2030</v>
      </c>
      <c r="B4538" t="s">
        <v>2197</v>
      </c>
      <c r="C4538" t="s">
        <v>2205</v>
      </c>
      <c r="D4538" t="s">
        <v>2248</v>
      </c>
      <c r="E4538">
        <v>8.6948960963550892</v>
      </c>
      <c r="F4538" t="s">
        <v>2200</v>
      </c>
    </row>
    <row r="4539" spans="1:6" hidden="1" x14ac:dyDescent="0.25">
      <c r="A4539">
        <v>2030</v>
      </c>
      <c r="B4539" t="s">
        <v>2197</v>
      </c>
      <c r="C4539" t="s">
        <v>2206</v>
      </c>
      <c r="D4539" t="s">
        <v>2236</v>
      </c>
      <c r="E4539">
        <v>4.2082522191150398</v>
      </c>
      <c r="F4539" t="s">
        <v>2200</v>
      </c>
    </row>
    <row r="4540" spans="1:6" hidden="1" x14ac:dyDescent="0.25">
      <c r="A4540">
        <v>2030</v>
      </c>
      <c r="B4540" t="s">
        <v>2197</v>
      </c>
      <c r="C4540" t="s">
        <v>2206</v>
      </c>
      <c r="D4540" t="s">
        <v>2237</v>
      </c>
      <c r="E4540">
        <v>65.237098629295105</v>
      </c>
      <c r="F4540" t="s">
        <v>2200</v>
      </c>
    </row>
    <row r="4541" spans="1:6" hidden="1" x14ac:dyDescent="0.25">
      <c r="A4541">
        <v>2030</v>
      </c>
      <c r="B4541" t="s">
        <v>2197</v>
      </c>
      <c r="C4541" t="s">
        <v>2206</v>
      </c>
      <c r="D4541" t="s">
        <v>2238</v>
      </c>
      <c r="E4541">
        <v>7.4208289311344604</v>
      </c>
      <c r="F4541" t="s">
        <v>2200</v>
      </c>
    </row>
    <row r="4542" spans="1:6" hidden="1" x14ac:dyDescent="0.25">
      <c r="A4542">
        <v>2030</v>
      </c>
      <c r="B4542" t="s">
        <v>2197</v>
      </c>
      <c r="C4542" t="s">
        <v>2206</v>
      </c>
      <c r="D4542" t="s">
        <v>2250</v>
      </c>
      <c r="E4542">
        <v>0</v>
      </c>
      <c r="F4542" t="s">
        <v>2200</v>
      </c>
    </row>
    <row r="4543" spans="1:6" hidden="1" x14ac:dyDescent="0.25">
      <c r="A4543">
        <v>2030</v>
      </c>
      <c r="B4543" t="s">
        <v>2197</v>
      </c>
      <c r="C4543" t="s">
        <v>2206</v>
      </c>
      <c r="D4543" t="s">
        <v>2251</v>
      </c>
      <c r="E4543">
        <v>12.259836215191999</v>
      </c>
      <c r="F4543" t="s">
        <v>2200</v>
      </c>
    </row>
    <row r="4544" spans="1:6" hidden="1" x14ac:dyDescent="0.25">
      <c r="A4544">
        <v>2030</v>
      </c>
      <c r="B4544" t="s">
        <v>2197</v>
      </c>
      <c r="C4544" t="s">
        <v>2206</v>
      </c>
      <c r="D4544" t="s">
        <v>2239</v>
      </c>
      <c r="E4544">
        <v>0</v>
      </c>
      <c r="F4544" t="s">
        <v>2200</v>
      </c>
    </row>
    <row r="4545" spans="1:6" hidden="1" x14ac:dyDescent="0.25">
      <c r="A4545">
        <v>2030</v>
      </c>
      <c r="B4545" t="s">
        <v>2197</v>
      </c>
      <c r="C4545" t="s">
        <v>2206</v>
      </c>
      <c r="D4545" t="s">
        <v>2240</v>
      </c>
      <c r="E4545">
        <v>2.82843882507319</v>
      </c>
      <c r="F4545" t="s">
        <v>2200</v>
      </c>
    </row>
    <row r="4546" spans="1:6" hidden="1" x14ac:dyDescent="0.25">
      <c r="A4546">
        <v>2030</v>
      </c>
      <c r="B4546" t="s">
        <v>2197</v>
      </c>
      <c r="C4546" t="s">
        <v>2206</v>
      </c>
      <c r="D4546" t="s">
        <v>2241</v>
      </c>
      <c r="E4546">
        <v>4.3130014293274002</v>
      </c>
      <c r="F4546" t="s">
        <v>2200</v>
      </c>
    </row>
    <row r="4547" spans="1:6" hidden="1" x14ac:dyDescent="0.25">
      <c r="A4547">
        <v>2030</v>
      </c>
      <c r="B4547" t="s">
        <v>2197</v>
      </c>
      <c r="C4547" t="s">
        <v>2206</v>
      </c>
      <c r="D4547" t="s">
        <v>2242</v>
      </c>
      <c r="E4547" s="184">
        <v>6.0251809624299801E-3</v>
      </c>
      <c r="F4547" t="s">
        <v>2200</v>
      </c>
    </row>
    <row r="4548" spans="1:6" hidden="1" x14ac:dyDescent="0.25">
      <c r="A4548">
        <v>2030</v>
      </c>
      <c r="B4548" t="s">
        <v>2197</v>
      </c>
      <c r="C4548" t="s">
        <v>2206</v>
      </c>
      <c r="D4548" t="s">
        <v>2243</v>
      </c>
      <c r="E4548">
        <v>0</v>
      </c>
      <c r="F4548" t="s">
        <v>2200</v>
      </c>
    </row>
    <row r="4549" spans="1:6" hidden="1" x14ac:dyDescent="0.25">
      <c r="A4549">
        <v>2030</v>
      </c>
      <c r="B4549" t="s">
        <v>2197</v>
      </c>
      <c r="C4549" t="s">
        <v>2206</v>
      </c>
      <c r="D4549" t="s">
        <v>2244</v>
      </c>
      <c r="E4549">
        <v>6.7533750000000001</v>
      </c>
      <c r="F4549" t="s">
        <v>2200</v>
      </c>
    </row>
    <row r="4550" spans="1:6" hidden="1" x14ac:dyDescent="0.25">
      <c r="A4550">
        <v>2030</v>
      </c>
      <c r="B4550" t="s">
        <v>2197</v>
      </c>
      <c r="C4550" t="s">
        <v>2206</v>
      </c>
      <c r="D4550" t="s">
        <v>2245</v>
      </c>
      <c r="E4550">
        <v>0</v>
      </c>
      <c r="F4550" t="s">
        <v>2200</v>
      </c>
    </row>
    <row r="4551" spans="1:6" hidden="1" x14ac:dyDescent="0.25">
      <c r="A4551">
        <v>2030</v>
      </c>
      <c r="B4551" t="s">
        <v>2197</v>
      </c>
      <c r="C4551" t="s">
        <v>2206</v>
      </c>
      <c r="D4551" t="s">
        <v>2246</v>
      </c>
      <c r="E4551">
        <v>0</v>
      </c>
      <c r="F4551" t="s">
        <v>2200</v>
      </c>
    </row>
    <row r="4552" spans="1:6" hidden="1" x14ac:dyDescent="0.25">
      <c r="A4552">
        <v>2030</v>
      </c>
      <c r="B4552" t="s">
        <v>2197</v>
      </c>
      <c r="C4552" t="s">
        <v>2206</v>
      </c>
      <c r="D4552" t="s">
        <v>2247</v>
      </c>
      <c r="E4552">
        <v>0</v>
      </c>
      <c r="F4552" t="s">
        <v>2200</v>
      </c>
    </row>
    <row r="4553" spans="1:6" hidden="1" x14ac:dyDescent="0.25">
      <c r="A4553">
        <v>2030</v>
      </c>
      <c r="B4553" t="s">
        <v>2197</v>
      </c>
      <c r="C4553" t="s">
        <v>2206</v>
      </c>
      <c r="D4553" t="s">
        <v>2248</v>
      </c>
      <c r="E4553">
        <v>0</v>
      </c>
      <c r="F4553" t="s">
        <v>2200</v>
      </c>
    </row>
    <row r="4554" spans="1:6" hidden="1" x14ac:dyDescent="0.25">
      <c r="A4554">
        <v>2030</v>
      </c>
      <c r="B4554" t="s">
        <v>2197</v>
      </c>
      <c r="C4554" t="s">
        <v>2207</v>
      </c>
      <c r="D4554" t="s">
        <v>2236</v>
      </c>
      <c r="E4554">
        <v>3.9976067247005602</v>
      </c>
      <c r="F4554" t="s">
        <v>2200</v>
      </c>
    </row>
    <row r="4555" spans="1:6" hidden="1" x14ac:dyDescent="0.25">
      <c r="A4555">
        <v>2030</v>
      </c>
      <c r="B4555" t="s">
        <v>2197</v>
      </c>
      <c r="C4555" t="s">
        <v>2207</v>
      </c>
      <c r="D4555" t="s">
        <v>2237</v>
      </c>
      <c r="E4555">
        <v>16.923709258743301</v>
      </c>
      <c r="F4555" t="s">
        <v>2200</v>
      </c>
    </row>
    <row r="4556" spans="1:6" hidden="1" x14ac:dyDescent="0.25">
      <c r="A4556">
        <v>2030</v>
      </c>
      <c r="B4556" t="s">
        <v>2197</v>
      </c>
      <c r="C4556" t="s">
        <v>2207</v>
      </c>
      <c r="D4556" t="s">
        <v>2238</v>
      </c>
      <c r="E4556">
        <v>3.9575424473782101</v>
      </c>
      <c r="F4556" t="s">
        <v>2200</v>
      </c>
    </row>
    <row r="4557" spans="1:6" hidden="1" x14ac:dyDescent="0.25">
      <c r="A4557">
        <v>2030</v>
      </c>
      <c r="B4557" t="s">
        <v>2197</v>
      </c>
      <c r="C4557" t="s">
        <v>2207</v>
      </c>
      <c r="D4557" t="s">
        <v>2250</v>
      </c>
      <c r="E4557">
        <v>6.73951609656842</v>
      </c>
      <c r="F4557" t="s">
        <v>2200</v>
      </c>
    </row>
    <row r="4558" spans="1:6" hidden="1" x14ac:dyDescent="0.25">
      <c r="A4558">
        <v>2030</v>
      </c>
      <c r="B4558" t="s">
        <v>2197</v>
      </c>
      <c r="C4558" t="s">
        <v>2207</v>
      </c>
      <c r="D4558" t="s">
        <v>2251</v>
      </c>
      <c r="E4558">
        <v>0</v>
      </c>
      <c r="F4558" t="s">
        <v>2200</v>
      </c>
    </row>
    <row r="4559" spans="1:6" hidden="1" x14ac:dyDescent="0.25">
      <c r="A4559">
        <v>2030</v>
      </c>
      <c r="B4559" t="s">
        <v>2197</v>
      </c>
      <c r="C4559" t="s">
        <v>2207</v>
      </c>
      <c r="D4559" t="s">
        <v>2239</v>
      </c>
      <c r="E4559">
        <v>4.9066569023352704</v>
      </c>
      <c r="F4559" t="s">
        <v>2200</v>
      </c>
    </row>
    <row r="4560" spans="1:6" hidden="1" x14ac:dyDescent="0.25">
      <c r="A4560">
        <v>2030</v>
      </c>
      <c r="B4560" t="s">
        <v>2197</v>
      </c>
      <c r="C4560" t="s">
        <v>2207</v>
      </c>
      <c r="D4560" t="s">
        <v>2240</v>
      </c>
      <c r="E4560">
        <v>2.88276988954226</v>
      </c>
      <c r="F4560" t="s">
        <v>2200</v>
      </c>
    </row>
    <row r="4561" spans="1:6" hidden="1" x14ac:dyDescent="0.25">
      <c r="A4561">
        <v>2030</v>
      </c>
      <c r="B4561" t="s">
        <v>2197</v>
      </c>
      <c r="C4561" t="s">
        <v>2207</v>
      </c>
      <c r="D4561" t="s">
        <v>2241</v>
      </c>
      <c r="E4561">
        <v>3.5592017358158898</v>
      </c>
      <c r="F4561" t="s">
        <v>2200</v>
      </c>
    </row>
    <row r="4562" spans="1:6" hidden="1" x14ac:dyDescent="0.25">
      <c r="A4562">
        <v>2030</v>
      </c>
      <c r="B4562" t="s">
        <v>2197</v>
      </c>
      <c r="C4562" t="s">
        <v>2207</v>
      </c>
      <c r="D4562" t="s">
        <v>2242</v>
      </c>
      <c r="E4562" s="184">
        <v>2.85961692731441E-4</v>
      </c>
      <c r="F4562" t="s">
        <v>2200</v>
      </c>
    </row>
    <row r="4563" spans="1:6" hidden="1" x14ac:dyDescent="0.25">
      <c r="A4563">
        <v>2030</v>
      </c>
      <c r="B4563" t="s">
        <v>2197</v>
      </c>
      <c r="C4563" t="s">
        <v>2207</v>
      </c>
      <c r="D4563" t="s">
        <v>2243</v>
      </c>
      <c r="E4563">
        <v>31.354824651368101</v>
      </c>
      <c r="F4563" t="s">
        <v>2200</v>
      </c>
    </row>
    <row r="4564" spans="1:6" hidden="1" x14ac:dyDescent="0.25">
      <c r="A4564">
        <v>2030</v>
      </c>
      <c r="B4564" t="s">
        <v>2197</v>
      </c>
      <c r="C4564" t="s">
        <v>2207</v>
      </c>
      <c r="D4564" t="s">
        <v>2244</v>
      </c>
      <c r="E4564">
        <v>6.7533750000000001</v>
      </c>
      <c r="F4564" t="s">
        <v>2200</v>
      </c>
    </row>
    <row r="4565" spans="1:6" hidden="1" x14ac:dyDescent="0.25">
      <c r="A4565">
        <v>2030</v>
      </c>
      <c r="B4565" t="s">
        <v>2197</v>
      </c>
      <c r="C4565" t="s">
        <v>2207</v>
      </c>
      <c r="D4565" t="s">
        <v>2245</v>
      </c>
      <c r="E4565">
        <v>3.9869063554250599</v>
      </c>
      <c r="F4565" t="s">
        <v>2200</v>
      </c>
    </row>
    <row r="4566" spans="1:6" hidden="1" x14ac:dyDescent="0.25">
      <c r="A4566">
        <v>2030</v>
      </c>
      <c r="B4566" t="s">
        <v>2197</v>
      </c>
      <c r="C4566" t="s">
        <v>2207</v>
      </c>
      <c r="D4566" t="s">
        <v>2246</v>
      </c>
      <c r="E4566">
        <v>2.5483625386976501</v>
      </c>
      <c r="F4566" t="s">
        <v>2200</v>
      </c>
    </row>
    <row r="4567" spans="1:6" hidden="1" x14ac:dyDescent="0.25">
      <c r="A4567">
        <v>2030</v>
      </c>
      <c r="B4567" t="s">
        <v>2197</v>
      </c>
      <c r="C4567" t="s">
        <v>2207</v>
      </c>
      <c r="D4567" t="s">
        <v>2247</v>
      </c>
      <c r="E4567">
        <v>1.69718164188951</v>
      </c>
      <c r="F4567" t="s">
        <v>2200</v>
      </c>
    </row>
    <row r="4568" spans="1:6" hidden="1" x14ac:dyDescent="0.25">
      <c r="A4568">
        <v>2030</v>
      </c>
      <c r="B4568" t="s">
        <v>2197</v>
      </c>
      <c r="C4568" t="s">
        <v>2207</v>
      </c>
      <c r="D4568" t="s">
        <v>2248</v>
      </c>
      <c r="E4568">
        <v>8.3686591374504609</v>
      </c>
      <c r="F4568" t="s">
        <v>2200</v>
      </c>
    </row>
    <row r="4569" spans="1:6" hidden="1" x14ac:dyDescent="0.25">
      <c r="A4569">
        <v>2030</v>
      </c>
      <c r="B4569" t="s">
        <v>2197</v>
      </c>
      <c r="C4569" t="s">
        <v>2208</v>
      </c>
      <c r="D4569" t="s">
        <v>2236</v>
      </c>
      <c r="E4569">
        <v>4.1958618908292102</v>
      </c>
      <c r="F4569" t="s">
        <v>2200</v>
      </c>
    </row>
    <row r="4570" spans="1:6" hidden="1" x14ac:dyDescent="0.25">
      <c r="A4570">
        <v>2030</v>
      </c>
      <c r="B4570" t="s">
        <v>2197</v>
      </c>
      <c r="C4570" t="s">
        <v>2208</v>
      </c>
      <c r="D4570" t="s">
        <v>2237</v>
      </c>
      <c r="E4570">
        <v>19.667552828111099</v>
      </c>
      <c r="F4570" t="s">
        <v>2200</v>
      </c>
    </row>
    <row r="4571" spans="1:6" hidden="1" x14ac:dyDescent="0.25">
      <c r="A4571">
        <v>2030</v>
      </c>
      <c r="B4571" t="s">
        <v>2197</v>
      </c>
      <c r="C4571" t="s">
        <v>2208</v>
      </c>
      <c r="D4571" t="s">
        <v>2238</v>
      </c>
      <c r="E4571">
        <v>4.0279896946201097</v>
      </c>
      <c r="F4571" t="s">
        <v>2200</v>
      </c>
    </row>
    <row r="4572" spans="1:6" hidden="1" x14ac:dyDescent="0.25">
      <c r="A4572">
        <v>2030</v>
      </c>
      <c r="B4572" t="s">
        <v>2197</v>
      </c>
      <c r="C4572" t="s">
        <v>2208</v>
      </c>
      <c r="D4572" t="s">
        <v>2250</v>
      </c>
      <c r="E4572">
        <v>10.3392919852348</v>
      </c>
      <c r="F4572" t="s">
        <v>2200</v>
      </c>
    </row>
    <row r="4573" spans="1:6" hidden="1" x14ac:dyDescent="0.25">
      <c r="A4573">
        <v>2030</v>
      </c>
      <c r="B4573" t="s">
        <v>2197</v>
      </c>
      <c r="C4573" t="s">
        <v>2208</v>
      </c>
      <c r="D4573" t="s">
        <v>2251</v>
      </c>
      <c r="E4573">
        <v>0</v>
      </c>
      <c r="F4573" t="s">
        <v>2200</v>
      </c>
    </row>
    <row r="4574" spans="1:6" hidden="1" x14ac:dyDescent="0.25">
      <c r="A4574">
        <v>2030</v>
      </c>
      <c r="B4574" t="s">
        <v>2197</v>
      </c>
      <c r="C4574" t="s">
        <v>2208</v>
      </c>
      <c r="D4574" t="s">
        <v>2239</v>
      </c>
      <c r="E4574">
        <v>5.2258106304423304</v>
      </c>
      <c r="F4574" t="s">
        <v>2200</v>
      </c>
    </row>
    <row r="4575" spans="1:6" hidden="1" x14ac:dyDescent="0.25">
      <c r="A4575">
        <v>2030</v>
      </c>
      <c r="B4575" t="s">
        <v>2197</v>
      </c>
      <c r="C4575" t="s">
        <v>2208</v>
      </c>
      <c r="D4575" t="s">
        <v>2240</v>
      </c>
      <c r="E4575">
        <v>3.0578227173822201</v>
      </c>
      <c r="F4575" t="s">
        <v>2200</v>
      </c>
    </row>
    <row r="4576" spans="1:6" hidden="1" x14ac:dyDescent="0.25">
      <c r="A4576">
        <v>2030</v>
      </c>
      <c r="B4576" t="s">
        <v>2197</v>
      </c>
      <c r="C4576" t="s">
        <v>2208</v>
      </c>
      <c r="D4576" t="s">
        <v>2241</v>
      </c>
      <c r="E4576">
        <v>5.9287208672892202</v>
      </c>
      <c r="F4576" t="s">
        <v>2200</v>
      </c>
    </row>
    <row r="4577" spans="1:6" hidden="1" x14ac:dyDescent="0.25">
      <c r="A4577">
        <v>2030</v>
      </c>
      <c r="B4577" t="s">
        <v>2197</v>
      </c>
      <c r="C4577" t="s">
        <v>2208</v>
      </c>
      <c r="D4577" t="s">
        <v>2242</v>
      </c>
      <c r="E4577" s="184">
        <v>6.6234408786015497E-2</v>
      </c>
      <c r="F4577" t="s">
        <v>2200</v>
      </c>
    </row>
    <row r="4578" spans="1:6" hidden="1" x14ac:dyDescent="0.25">
      <c r="A4578">
        <v>2030</v>
      </c>
      <c r="B4578" t="s">
        <v>2197</v>
      </c>
      <c r="C4578" t="s">
        <v>2208</v>
      </c>
      <c r="D4578" t="s">
        <v>2243</v>
      </c>
      <c r="E4578">
        <v>33.617064243149102</v>
      </c>
      <c r="F4578" t="s">
        <v>2200</v>
      </c>
    </row>
    <row r="4579" spans="1:6" hidden="1" x14ac:dyDescent="0.25">
      <c r="A4579">
        <v>2030</v>
      </c>
      <c r="B4579" t="s">
        <v>2197</v>
      </c>
      <c r="C4579" t="s">
        <v>2208</v>
      </c>
      <c r="D4579" t="s">
        <v>2244</v>
      </c>
      <c r="E4579">
        <v>6.7533750000000001</v>
      </c>
      <c r="F4579" t="s">
        <v>2200</v>
      </c>
    </row>
    <row r="4580" spans="1:6" hidden="1" x14ac:dyDescent="0.25">
      <c r="A4580">
        <v>2030</v>
      </c>
      <c r="B4580" t="s">
        <v>2197</v>
      </c>
      <c r="C4580" t="s">
        <v>2208</v>
      </c>
      <c r="D4580" t="s">
        <v>2245</v>
      </c>
      <c r="E4580">
        <v>4.2391890401394301</v>
      </c>
      <c r="F4580" t="s">
        <v>2200</v>
      </c>
    </row>
    <row r="4581" spans="1:6" hidden="1" x14ac:dyDescent="0.25">
      <c r="A4581">
        <v>2030</v>
      </c>
      <c r="B4581" t="s">
        <v>2197</v>
      </c>
      <c r="C4581" t="s">
        <v>2208</v>
      </c>
      <c r="D4581" t="s">
        <v>2246</v>
      </c>
      <c r="E4581">
        <v>2.9662288776566399</v>
      </c>
      <c r="F4581" t="s">
        <v>2200</v>
      </c>
    </row>
    <row r="4582" spans="1:6" hidden="1" x14ac:dyDescent="0.25">
      <c r="A4582">
        <v>2030</v>
      </c>
      <c r="B4582" t="s">
        <v>2197</v>
      </c>
      <c r="C4582" t="s">
        <v>2208</v>
      </c>
      <c r="D4582" t="s">
        <v>2247</v>
      </c>
      <c r="E4582">
        <v>2.1629513888324898</v>
      </c>
      <c r="F4582" t="s">
        <v>2200</v>
      </c>
    </row>
    <row r="4583" spans="1:6" hidden="1" x14ac:dyDescent="0.25">
      <c r="A4583">
        <v>2030</v>
      </c>
      <c r="B4583" t="s">
        <v>2197</v>
      </c>
      <c r="C4583" t="s">
        <v>2208</v>
      </c>
      <c r="D4583" t="s">
        <v>2248</v>
      </c>
      <c r="E4583">
        <v>8.3226426315844098</v>
      </c>
      <c r="F4583" t="s">
        <v>2200</v>
      </c>
    </row>
    <row r="4584" spans="1:6" hidden="1" x14ac:dyDescent="0.25">
      <c r="A4584">
        <v>2030</v>
      </c>
      <c r="B4584" t="s">
        <v>2197</v>
      </c>
      <c r="C4584" t="s">
        <v>2209</v>
      </c>
      <c r="D4584" t="s">
        <v>2236</v>
      </c>
      <c r="E4584">
        <v>4.3898058724316904</v>
      </c>
      <c r="F4584" t="s">
        <v>2200</v>
      </c>
    </row>
    <row r="4585" spans="1:6" hidden="1" x14ac:dyDescent="0.25">
      <c r="A4585">
        <v>2030</v>
      </c>
      <c r="B4585" t="s">
        <v>2197</v>
      </c>
      <c r="C4585" t="s">
        <v>2209</v>
      </c>
      <c r="D4585" t="s">
        <v>2237</v>
      </c>
      <c r="E4585">
        <v>19.930218132397901</v>
      </c>
      <c r="F4585" t="s">
        <v>2200</v>
      </c>
    </row>
    <row r="4586" spans="1:6" hidden="1" x14ac:dyDescent="0.25">
      <c r="A4586">
        <v>2030</v>
      </c>
      <c r="B4586" t="s">
        <v>2197</v>
      </c>
      <c r="C4586" t="s">
        <v>2209</v>
      </c>
      <c r="D4586" t="s">
        <v>2238</v>
      </c>
      <c r="E4586">
        <v>5.7247720930339296</v>
      </c>
      <c r="F4586" t="s">
        <v>2200</v>
      </c>
    </row>
    <row r="4587" spans="1:6" hidden="1" x14ac:dyDescent="0.25">
      <c r="A4587">
        <v>2030</v>
      </c>
      <c r="B4587" t="s">
        <v>2197</v>
      </c>
      <c r="C4587" t="s">
        <v>2209</v>
      </c>
      <c r="D4587" t="s">
        <v>2250</v>
      </c>
      <c r="E4587">
        <v>18.7571713899328</v>
      </c>
      <c r="F4587" t="s">
        <v>2200</v>
      </c>
    </row>
    <row r="4588" spans="1:6" hidden="1" x14ac:dyDescent="0.25">
      <c r="A4588">
        <v>2030</v>
      </c>
      <c r="B4588" t="s">
        <v>2197</v>
      </c>
      <c r="C4588" t="s">
        <v>2209</v>
      </c>
      <c r="D4588" t="s">
        <v>2251</v>
      </c>
      <c r="E4588">
        <v>0</v>
      </c>
      <c r="F4588" t="s">
        <v>2200</v>
      </c>
    </row>
    <row r="4589" spans="1:6" hidden="1" x14ac:dyDescent="0.25">
      <c r="A4589">
        <v>2030</v>
      </c>
      <c r="B4589" t="s">
        <v>2197</v>
      </c>
      <c r="C4589" t="s">
        <v>2209</v>
      </c>
      <c r="D4589" t="s">
        <v>2239</v>
      </c>
      <c r="E4589">
        <v>4.3625434822061004</v>
      </c>
      <c r="F4589" t="s">
        <v>2200</v>
      </c>
    </row>
    <row r="4590" spans="1:6" hidden="1" x14ac:dyDescent="0.25">
      <c r="A4590">
        <v>2030</v>
      </c>
      <c r="B4590" t="s">
        <v>2197</v>
      </c>
      <c r="C4590" t="s">
        <v>2209</v>
      </c>
      <c r="D4590" t="s">
        <v>2240</v>
      </c>
      <c r="E4590">
        <v>2.7637224941947398</v>
      </c>
      <c r="F4590" t="s">
        <v>2200</v>
      </c>
    </row>
    <row r="4591" spans="1:6" hidden="1" x14ac:dyDescent="0.25">
      <c r="A4591">
        <v>2030</v>
      </c>
      <c r="B4591" t="s">
        <v>2197</v>
      </c>
      <c r="C4591" t="s">
        <v>2209</v>
      </c>
      <c r="D4591" t="s">
        <v>2241</v>
      </c>
      <c r="E4591">
        <v>7.02575600382937</v>
      </c>
      <c r="F4591" t="s">
        <v>2200</v>
      </c>
    </row>
    <row r="4592" spans="1:6" hidden="1" x14ac:dyDescent="0.25">
      <c r="A4592">
        <v>2030</v>
      </c>
      <c r="B4592" t="s">
        <v>2197</v>
      </c>
      <c r="C4592" t="s">
        <v>2209</v>
      </c>
      <c r="D4592" t="s">
        <v>2242</v>
      </c>
      <c r="E4592" s="184">
        <v>4.0108511858108296E-3</v>
      </c>
      <c r="F4592" t="s">
        <v>2200</v>
      </c>
    </row>
    <row r="4593" spans="1:6" hidden="1" x14ac:dyDescent="0.25">
      <c r="A4593">
        <v>2030</v>
      </c>
      <c r="B4593" t="s">
        <v>2197</v>
      </c>
      <c r="C4593" t="s">
        <v>2209</v>
      </c>
      <c r="D4593" t="s">
        <v>2243</v>
      </c>
      <c r="E4593">
        <v>34.192354895850102</v>
      </c>
      <c r="F4593" t="s">
        <v>2200</v>
      </c>
    </row>
    <row r="4594" spans="1:6" hidden="1" x14ac:dyDescent="0.25">
      <c r="A4594">
        <v>2030</v>
      </c>
      <c r="B4594" t="s">
        <v>2197</v>
      </c>
      <c r="C4594" t="s">
        <v>2209</v>
      </c>
      <c r="D4594" t="s">
        <v>2244</v>
      </c>
      <c r="E4594">
        <v>6.7533750000000001</v>
      </c>
      <c r="F4594" t="s">
        <v>2200</v>
      </c>
    </row>
    <row r="4595" spans="1:6" hidden="1" x14ac:dyDescent="0.25">
      <c r="A4595">
        <v>2030</v>
      </c>
      <c r="B4595" t="s">
        <v>2197</v>
      </c>
      <c r="C4595" t="s">
        <v>2209</v>
      </c>
      <c r="D4595" t="s">
        <v>2245</v>
      </c>
      <c r="E4595">
        <v>3.65472540170075</v>
      </c>
      <c r="F4595" t="s">
        <v>2200</v>
      </c>
    </row>
    <row r="4596" spans="1:6" hidden="1" x14ac:dyDescent="0.25">
      <c r="A4596">
        <v>2030</v>
      </c>
      <c r="B4596" t="s">
        <v>2197</v>
      </c>
      <c r="C4596" t="s">
        <v>2209</v>
      </c>
      <c r="D4596" t="s">
        <v>2246</v>
      </c>
      <c r="E4596">
        <v>2.58806378345087</v>
      </c>
      <c r="F4596" t="s">
        <v>2200</v>
      </c>
    </row>
    <row r="4597" spans="1:6" hidden="1" x14ac:dyDescent="0.25">
      <c r="A4597">
        <v>2030</v>
      </c>
      <c r="B4597" t="s">
        <v>2197</v>
      </c>
      <c r="C4597" t="s">
        <v>2209</v>
      </c>
      <c r="D4597" t="s">
        <v>2247</v>
      </c>
      <c r="E4597">
        <v>2.1738207826759801</v>
      </c>
      <c r="F4597" t="s">
        <v>2200</v>
      </c>
    </row>
    <row r="4598" spans="1:6" hidden="1" x14ac:dyDescent="0.25">
      <c r="A4598">
        <v>2030</v>
      </c>
      <c r="B4598" t="s">
        <v>2197</v>
      </c>
      <c r="C4598" t="s">
        <v>2209</v>
      </c>
      <c r="D4598" t="s">
        <v>2248</v>
      </c>
      <c r="E4598">
        <v>7.00088013712947</v>
      </c>
      <c r="F4598" t="s">
        <v>2200</v>
      </c>
    </row>
    <row r="4599" spans="1:6" hidden="1" x14ac:dyDescent="0.25">
      <c r="A4599">
        <v>2030</v>
      </c>
      <c r="B4599" t="s">
        <v>2197</v>
      </c>
      <c r="C4599" t="s">
        <v>2210</v>
      </c>
      <c r="D4599" t="s">
        <v>2236</v>
      </c>
      <c r="E4599">
        <v>2.62592956666521</v>
      </c>
      <c r="F4599" t="s">
        <v>2200</v>
      </c>
    </row>
    <row r="4600" spans="1:6" hidden="1" x14ac:dyDescent="0.25">
      <c r="A4600">
        <v>2030</v>
      </c>
      <c r="B4600" t="s">
        <v>2197</v>
      </c>
      <c r="C4600" t="s">
        <v>2210</v>
      </c>
      <c r="D4600" t="s">
        <v>2237</v>
      </c>
      <c r="E4600">
        <v>16.312233987037299</v>
      </c>
      <c r="F4600" t="s">
        <v>2200</v>
      </c>
    </row>
    <row r="4601" spans="1:6" hidden="1" x14ac:dyDescent="0.25">
      <c r="A4601">
        <v>2030</v>
      </c>
      <c r="B4601" t="s">
        <v>2197</v>
      </c>
      <c r="C4601" t="s">
        <v>2210</v>
      </c>
      <c r="D4601" t="s">
        <v>2238</v>
      </c>
      <c r="E4601">
        <v>7.3813175984288097</v>
      </c>
      <c r="F4601" t="s">
        <v>2200</v>
      </c>
    </row>
    <row r="4602" spans="1:6" hidden="1" x14ac:dyDescent="0.25">
      <c r="A4602">
        <v>2030</v>
      </c>
      <c r="B4602" t="s">
        <v>2197</v>
      </c>
      <c r="C4602" t="s">
        <v>2210</v>
      </c>
      <c r="D4602" t="s">
        <v>2250</v>
      </c>
      <c r="E4602">
        <v>7.9656812562562296</v>
      </c>
      <c r="F4602" t="s">
        <v>2200</v>
      </c>
    </row>
    <row r="4603" spans="1:6" hidden="1" x14ac:dyDescent="0.25">
      <c r="A4603">
        <v>2030</v>
      </c>
      <c r="B4603" t="s">
        <v>2197</v>
      </c>
      <c r="C4603" t="s">
        <v>2210</v>
      </c>
      <c r="D4603" t="s">
        <v>2251</v>
      </c>
      <c r="E4603">
        <v>0</v>
      </c>
      <c r="F4603" t="s">
        <v>2200</v>
      </c>
    </row>
    <row r="4604" spans="1:6" hidden="1" x14ac:dyDescent="0.25">
      <c r="A4604">
        <v>2030</v>
      </c>
      <c r="B4604" t="s">
        <v>2197</v>
      </c>
      <c r="C4604" t="s">
        <v>2210</v>
      </c>
      <c r="D4604" t="s">
        <v>2239</v>
      </c>
      <c r="E4604">
        <v>2.7939839758461398</v>
      </c>
      <c r="F4604" t="s">
        <v>2200</v>
      </c>
    </row>
    <row r="4605" spans="1:6" hidden="1" x14ac:dyDescent="0.25">
      <c r="A4605">
        <v>2030</v>
      </c>
      <c r="B4605" t="s">
        <v>2197</v>
      </c>
      <c r="C4605" t="s">
        <v>2210</v>
      </c>
      <c r="D4605" t="s">
        <v>2240</v>
      </c>
      <c r="E4605">
        <v>2.67457884592194</v>
      </c>
      <c r="F4605" t="s">
        <v>2200</v>
      </c>
    </row>
    <row r="4606" spans="1:6" hidden="1" x14ac:dyDescent="0.25">
      <c r="A4606">
        <v>2030</v>
      </c>
      <c r="B4606" t="s">
        <v>2197</v>
      </c>
      <c r="C4606" t="s">
        <v>2210</v>
      </c>
      <c r="D4606" t="s">
        <v>2241</v>
      </c>
      <c r="E4606">
        <v>3.8020711151123998</v>
      </c>
      <c r="F4606" t="s">
        <v>2200</v>
      </c>
    </row>
    <row r="4607" spans="1:6" hidden="1" x14ac:dyDescent="0.25">
      <c r="A4607">
        <v>2030</v>
      </c>
      <c r="B4607" t="s">
        <v>2197</v>
      </c>
      <c r="C4607" t="s">
        <v>2210</v>
      </c>
      <c r="D4607" t="s">
        <v>2242</v>
      </c>
      <c r="E4607" s="184">
        <v>4.7906610598101801E-3</v>
      </c>
      <c r="F4607" t="s">
        <v>2200</v>
      </c>
    </row>
    <row r="4608" spans="1:6" hidden="1" x14ac:dyDescent="0.25">
      <c r="A4608">
        <v>2030</v>
      </c>
      <c r="B4608" t="s">
        <v>2197</v>
      </c>
      <c r="C4608" t="s">
        <v>2210</v>
      </c>
      <c r="D4608" t="s">
        <v>2243</v>
      </c>
      <c r="E4608">
        <v>0</v>
      </c>
      <c r="F4608" t="s">
        <v>2200</v>
      </c>
    </row>
    <row r="4609" spans="1:6" hidden="1" x14ac:dyDescent="0.25">
      <c r="A4609">
        <v>2030</v>
      </c>
      <c r="B4609" t="s">
        <v>2197</v>
      </c>
      <c r="C4609" t="s">
        <v>2210</v>
      </c>
      <c r="D4609" t="s">
        <v>2244</v>
      </c>
      <c r="E4609">
        <v>6.7533750000000001</v>
      </c>
      <c r="F4609" t="s">
        <v>2200</v>
      </c>
    </row>
    <row r="4610" spans="1:6" hidden="1" x14ac:dyDescent="0.25">
      <c r="A4610">
        <v>2030</v>
      </c>
      <c r="B4610" t="s">
        <v>2197</v>
      </c>
      <c r="C4610" t="s">
        <v>2210</v>
      </c>
      <c r="D4610" t="s">
        <v>2245</v>
      </c>
      <c r="E4610">
        <v>3.6321917693516901</v>
      </c>
      <c r="F4610" t="s">
        <v>2200</v>
      </c>
    </row>
    <row r="4611" spans="1:6" hidden="1" x14ac:dyDescent="0.25">
      <c r="A4611">
        <v>2030</v>
      </c>
      <c r="B4611" t="s">
        <v>2197</v>
      </c>
      <c r="C4611" t="s">
        <v>2210</v>
      </c>
      <c r="D4611" t="s">
        <v>2246</v>
      </c>
      <c r="E4611">
        <v>1.8077311413378501</v>
      </c>
      <c r="F4611" t="s">
        <v>2200</v>
      </c>
    </row>
    <row r="4612" spans="1:6" hidden="1" x14ac:dyDescent="0.25">
      <c r="A4612">
        <v>2030</v>
      </c>
      <c r="B4612" t="s">
        <v>2197</v>
      </c>
      <c r="C4612" t="s">
        <v>2210</v>
      </c>
      <c r="D4612" t="s">
        <v>2247</v>
      </c>
      <c r="E4612">
        <v>1.66541769417621</v>
      </c>
      <c r="F4612" t="s">
        <v>2200</v>
      </c>
    </row>
    <row r="4613" spans="1:6" hidden="1" x14ac:dyDescent="0.25">
      <c r="A4613">
        <v>2030</v>
      </c>
      <c r="B4613" t="s">
        <v>2197</v>
      </c>
      <c r="C4613" t="s">
        <v>2210</v>
      </c>
      <c r="D4613" t="s">
        <v>2248</v>
      </c>
      <c r="E4613">
        <v>3.5952222626841701</v>
      </c>
      <c r="F4613" t="s">
        <v>2200</v>
      </c>
    </row>
    <row r="4614" spans="1:6" hidden="1" x14ac:dyDescent="0.25">
      <c r="A4614">
        <v>2030</v>
      </c>
      <c r="B4614" t="s">
        <v>2197</v>
      </c>
      <c r="C4614" t="s">
        <v>2211</v>
      </c>
      <c r="D4614" t="s">
        <v>2236</v>
      </c>
      <c r="E4614">
        <v>4.4932420161332596</v>
      </c>
      <c r="F4614" t="s">
        <v>2200</v>
      </c>
    </row>
    <row r="4615" spans="1:6" hidden="1" x14ac:dyDescent="0.25">
      <c r="A4615">
        <v>2030</v>
      </c>
      <c r="B4615" t="s">
        <v>2197</v>
      </c>
      <c r="C4615" t="s">
        <v>2211</v>
      </c>
      <c r="D4615" t="s">
        <v>2237</v>
      </c>
      <c r="E4615">
        <v>28.817440044066601</v>
      </c>
      <c r="F4615" t="s">
        <v>2200</v>
      </c>
    </row>
    <row r="4616" spans="1:6" hidden="1" x14ac:dyDescent="0.25">
      <c r="A4616">
        <v>2030</v>
      </c>
      <c r="B4616" t="s">
        <v>2197</v>
      </c>
      <c r="C4616" t="s">
        <v>2211</v>
      </c>
      <c r="D4616" t="s">
        <v>2238</v>
      </c>
      <c r="E4616">
        <v>3.9936342026550502</v>
      </c>
      <c r="F4616" t="s">
        <v>2200</v>
      </c>
    </row>
    <row r="4617" spans="1:6" hidden="1" x14ac:dyDescent="0.25">
      <c r="A4617">
        <v>2030</v>
      </c>
      <c r="B4617" t="s">
        <v>2197</v>
      </c>
      <c r="C4617" t="s">
        <v>2211</v>
      </c>
      <c r="D4617" t="s">
        <v>2250</v>
      </c>
      <c r="E4617">
        <v>0</v>
      </c>
      <c r="F4617" t="s">
        <v>2200</v>
      </c>
    </row>
    <row r="4618" spans="1:6" hidden="1" x14ac:dyDescent="0.25">
      <c r="A4618">
        <v>2030</v>
      </c>
      <c r="B4618" t="s">
        <v>2197</v>
      </c>
      <c r="C4618" t="s">
        <v>2211</v>
      </c>
      <c r="D4618" t="s">
        <v>2251</v>
      </c>
      <c r="E4618">
        <v>16.505633461160201</v>
      </c>
      <c r="F4618" t="s">
        <v>2200</v>
      </c>
    </row>
    <row r="4619" spans="1:6" hidden="1" x14ac:dyDescent="0.25">
      <c r="A4619">
        <v>2030</v>
      </c>
      <c r="B4619" t="s">
        <v>2197</v>
      </c>
      <c r="C4619" t="s">
        <v>2211</v>
      </c>
      <c r="D4619" t="s">
        <v>2239</v>
      </c>
      <c r="E4619">
        <v>4.6525834121757699</v>
      </c>
      <c r="F4619" t="s">
        <v>2200</v>
      </c>
    </row>
    <row r="4620" spans="1:6" hidden="1" x14ac:dyDescent="0.25">
      <c r="A4620">
        <v>2030</v>
      </c>
      <c r="B4620" t="s">
        <v>2197</v>
      </c>
      <c r="C4620" t="s">
        <v>2211</v>
      </c>
      <c r="D4620" t="s">
        <v>2240</v>
      </c>
      <c r="E4620">
        <v>2.82843882507319</v>
      </c>
      <c r="F4620" t="s">
        <v>2200</v>
      </c>
    </row>
    <row r="4621" spans="1:6" hidden="1" x14ac:dyDescent="0.25">
      <c r="A4621">
        <v>2030</v>
      </c>
      <c r="B4621" t="s">
        <v>2197</v>
      </c>
      <c r="C4621" t="s">
        <v>2211</v>
      </c>
      <c r="D4621" t="s">
        <v>2241</v>
      </c>
      <c r="E4621">
        <v>4.2896681684451199</v>
      </c>
      <c r="F4621" t="s">
        <v>2200</v>
      </c>
    </row>
    <row r="4622" spans="1:6" hidden="1" x14ac:dyDescent="0.25">
      <c r="A4622">
        <v>2030</v>
      </c>
      <c r="B4622" t="s">
        <v>2197</v>
      </c>
      <c r="C4622" t="s">
        <v>2211</v>
      </c>
      <c r="D4622" t="s">
        <v>2242</v>
      </c>
      <c r="E4622" s="184">
        <v>8.4068523594919703E-2</v>
      </c>
      <c r="F4622" t="s">
        <v>2200</v>
      </c>
    </row>
    <row r="4623" spans="1:6" hidden="1" x14ac:dyDescent="0.25">
      <c r="A4623">
        <v>2030</v>
      </c>
      <c r="B4623" t="s">
        <v>2197</v>
      </c>
      <c r="C4623" t="s">
        <v>2211</v>
      </c>
      <c r="D4623" t="s">
        <v>2243</v>
      </c>
      <c r="E4623">
        <v>33.352127370388601</v>
      </c>
      <c r="F4623" t="s">
        <v>2200</v>
      </c>
    </row>
    <row r="4624" spans="1:6" hidden="1" x14ac:dyDescent="0.25">
      <c r="A4624">
        <v>2030</v>
      </c>
      <c r="B4624" t="s">
        <v>2197</v>
      </c>
      <c r="C4624" t="s">
        <v>2211</v>
      </c>
      <c r="D4624" t="s">
        <v>2244</v>
      </c>
      <c r="E4624">
        <v>0</v>
      </c>
      <c r="F4624" t="s">
        <v>2200</v>
      </c>
    </row>
    <row r="4625" spans="1:6" hidden="1" x14ac:dyDescent="0.25">
      <c r="A4625">
        <v>2030</v>
      </c>
      <c r="B4625" t="s">
        <v>2197</v>
      </c>
      <c r="C4625" t="s">
        <v>2211</v>
      </c>
      <c r="D4625" t="s">
        <v>2245</v>
      </c>
      <c r="E4625">
        <v>3.8761302995495002</v>
      </c>
      <c r="F4625" t="s">
        <v>2200</v>
      </c>
    </row>
    <row r="4626" spans="1:6" hidden="1" x14ac:dyDescent="0.25">
      <c r="A4626">
        <v>2030</v>
      </c>
      <c r="B4626" t="s">
        <v>2197</v>
      </c>
      <c r="C4626" t="s">
        <v>2211</v>
      </c>
      <c r="D4626" t="s">
        <v>2246</v>
      </c>
      <c r="E4626">
        <v>2.37158186417046</v>
      </c>
      <c r="F4626" t="s">
        <v>2200</v>
      </c>
    </row>
    <row r="4627" spans="1:6" hidden="1" x14ac:dyDescent="0.25">
      <c r="A4627">
        <v>2030</v>
      </c>
      <c r="B4627" t="s">
        <v>2197</v>
      </c>
      <c r="C4627" t="s">
        <v>2211</v>
      </c>
      <c r="D4627" t="s">
        <v>2247</v>
      </c>
      <c r="E4627">
        <v>1.8610028847890301</v>
      </c>
      <c r="F4627" t="s">
        <v>2200</v>
      </c>
    </row>
    <row r="4628" spans="1:6" hidden="1" x14ac:dyDescent="0.25">
      <c r="A4628">
        <v>2030</v>
      </c>
      <c r="B4628" t="s">
        <v>2197</v>
      </c>
      <c r="C4628" t="s">
        <v>2211</v>
      </c>
      <c r="D4628" t="s">
        <v>2248</v>
      </c>
      <c r="E4628">
        <v>8.0811290977635206</v>
      </c>
      <c r="F4628" t="s">
        <v>2200</v>
      </c>
    </row>
    <row r="4629" spans="1:6" hidden="1" x14ac:dyDescent="0.25">
      <c r="A4629">
        <v>2030</v>
      </c>
      <c r="B4629" t="s">
        <v>2197</v>
      </c>
      <c r="C4629" t="s">
        <v>2212</v>
      </c>
      <c r="D4629" t="s">
        <v>2236</v>
      </c>
      <c r="E4629">
        <v>3.7111627967417902</v>
      </c>
      <c r="F4629" t="s">
        <v>2200</v>
      </c>
    </row>
    <row r="4630" spans="1:6" hidden="1" x14ac:dyDescent="0.25">
      <c r="A4630">
        <v>2030</v>
      </c>
      <c r="B4630" t="s">
        <v>2197</v>
      </c>
      <c r="C4630" t="s">
        <v>2212</v>
      </c>
      <c r="D4630" t="s">
        <v>2237</v>
      </c>
      <c r="E4630">
        <v>21.297161205554001</v>
      </c>
      <c r="F4630" t="s">
        <v>2200</v>
      </c>
    </row>
    <row r="4631" spans="1:6" hidden="1" x14ac:dyDescent="0.25">
      <c r="A4631">
        <v>2030</v>
      </c>
      <c r="B4631" t="s">
        <v>2197</v>
      </c>
      <c r="C4631" t="s">
        <v>2212</v>
      </c>
      <c r="D4631" t="s">
        <v>2238</v>
      </c>
      <c r="E4631">
        <v>4.0079850274067903</v>
      </c>
      <c r="F4631" t="s">
        <v>2200</v>
      </c>
    </row>
    <row r="4632" spans="1:6" hidden="1" x14ac:dyDescent="0.25">
      <c r="A4632">
        <v>2030</v>
      </c>
      <c r="B4632" t="s">
        <v>2197</v>
      </c>
      <c r="C4632" t="s">
        <v>2212</v>
      </c>
      <c r="D4632" t="s">
        <v>2250</v>
      </c>
      <c r="E4632">
        <v>0</v>
      </c>
      <c r="F4632" t="s">
        <v>2200</v>
      </c>
    </row>
    <row r="4633" spans="1:6" hidden="1" x14ac:dyDescent="0.25">
      <c r="A4633">
        <v>2030</v>
      </c>
      <c r="B4633" t="s">
        <v>2197</v>
      </c>
      <c r="C4633" t="s">
        <v>2212</v>
      </c>
      <c r="D4633" t="s">
        <v>2251</v>
      </c>
      <c r="E4633">
        <v>15.2991678076955</v>
      </c>
      <c r="F4633" t="s">
        <v>2200</v>
      </c>
    </row>
    <row r="4634" spans="1:6" hidden="1" x14ac:dyDescent="0.25">
      <c r="A4634">
        <v>2030</v>
      </c>
      <c r="B4634" t="s">
        <v>2197</v>
      </c>
      <c r="C4634" t="s">
        <v>2212</v>
      </c>
      <c r="D4634" t="s">
        <v>2239</v>
      </c>
      <c r="E4634">
        <v>5.4212574322397398</v>
      </c>
      <c r="F4634" t="s">
        <v>2200</v>
      </c>
    </row>
    <row r="4635" spans="1:6" hidden="1" x14ac:dyDescent="0.25">
      <c r="A4635">
        <v>2030</v>
      </c>
      <c r="B4635" t="s">
        <v>2197</v>
      </c>
      <c r="C4635" t="s">
        <v>2212</v>
      </c>
      <c r="D4635" t="s">
        <v>2240</v>
      </c>
      <c r="E4635">
        <v>3.1690866608752102</v>
      </c>
      <c r="F4635" t="s">
        <v>2200</v>
      </c>
    </row>
    <row r="4636" spans="1:6" hidden="1" x14ac:dyDescent="0.25">
      <c r="A4636">
        <v>2030</v>
      </c>
      <c r="B4636" t="s">
        <v>2197</v>
      </c>
      <c r="C4636" t="s">
        <v>2212</v>
      </c>
      <c r="D4636" t="s">
        <v>2241</v>
      </c>
      <c r="E4636">
        <v>4.62678068031558</v>
      </c>
      <c r="F4636" t="s">
        <v>2200</v>
      </c>
    </row>
    <row r="4637" spans="1:6" hidden="1" x14ac:dyDescent="0.25">
      <c r="A4637">
        <v>2030</v>
      </c>
      <c r="B4637" t="s">
        <v>2197</v>
      </c>
      <c r="C4637" t="s">
        <v>2212</v>
      </c>
      <c r="D4637" t="s">
        <v>2242</v>
      </c>
      <c r="E4637" s="184">
        <v>2.0375448492831099E-4</v>
      </c>
      <c r="F4637" t="s">
        <v>2200</v>
      </c>
    </row>
    <row r="4638" spans="1:6" hidden="1" x14ac:dyDescent="0.25">
      <c r="A4638">
        <v>2030</v>
      </c>
      <c r="B4638" t="s">
        <v>2197</v>
      </c>
      <c r="C4638" t="s">
        <v>2212</v>
      </c>
      <c r="D4638" t="s">
        <v>2243</v>
      </c>
      <c r="E4638">
        <v>33.537939194295497</v>
      </c>
      <c r="F4638" t="s">
        <v>2200</v>
      </c>
    </row>
    <row r="4639" spans="1:6" hidden="1" x14ac:dyDescent="0.25">
      <c r="A4639">
        <v>2030</v>
      </c>
      <c r="B4639" t="s">
        <v>2197</v>
      </c>
      <c r="C4639" t="s">
        <v>2212</v>
      </c>
      <c r="D4639" t="s">
        <v>2244</v>
      </c>
      <c r="E4639">
        <v>6.7533750000000001</v>
      </c>
      <c r="F4639" t="s">
        <v>2200</v>
      </c>
    </row>
    <row r="4640" spans="1:6" hidden="1" x14ac:dyDescent="0.25">
      <c r="A4640">
        <v>2030</v>
      </c>
      <c r="B4640" t="s">
        <v>2197</v>
      </c>
      <c r="C4640" t="s">
        <v>2212</v>
      </c>
      <c r="D4640" t="s">
        <v>2245</v>
      </c>
      <c r="E4640">
        <v>4.4438194162500402</v>
      </c>
      <c r="F4640" t="s">
        <v>2200</v>
      </c>
    </row>
    <row r="4641" spans="1:6" hidden="1" x14ac:dyDescent="0.25">
      <c r="A4641">
        <v>2030</v>
      </c>
      <c r="B4641" t="s">
        <v>2197</v>
      </c>
      <c r="C4641" t="s">
        <v>2212</v>
      </c>
      <c r="D4641" t="s">
        <v>2246</v>
      </c>
      <c r="E4641">
        <v>2.5804047952165701</v>
      </c>
      <c r="F4641" t="s">
        <v>2200</v>
      </c>
    </row>
    <row r="4642" spans="1:6" hidden="1" x14ac:dyDescent="0.25">
      <c r="A4642">
        <v>2030</v>
      </c>
      <c r="B4642" t="s">
        <v>2197</v>
      </c>
      <c r="C4642" t="s">
        <v>2212</v>
      </c>
      <c r="D4642" t="s">
        <v>2247</v>
      </c>
      <c r="E4642">
        <v>2.29717626715339</v>
      </c>
      <c r="F4642" t="s">
        <v>2200</v>
      </c>
    </row>
    <row r="4643" spans="1:6" hidden="1" x14ac:dyDescent="0.25">
      <c r="A4643">
        <v>2030</v>
      </c>
      <c r="B4643" t="s">
        <v>2197</v>
      </c>
      <c r="C4643" t="s">
        <v>2212</v>
      </c>
      <c r="D4643" t="s">
        <v>2248</v>
      </c>
      <c r="E4643">
        <v>9.2892925092768692</v>
      </c>
      <c r="F4643" t="s">
        <v>2200</v>
      </c>
    </row>
    <row r="4644" spans="1:6" hidden="1" x14ac:dyDescent="0.25">
      <c r="A4644">
        <v>2030</v>
      </c>
      <c r="B4644" t="s">
        <v>2197</v>
      </c>
      <c r="C4644" t="s">
        <v>2213</v>
      </c>
      <c r="D4644" t="s">
        <v>2236</v>
      </c>
      <c r="E4644">
        <v>4.4034954976579099</v>
      </c>
      <c r="F4644" t="s">
        <v>2200</v>
      </c>
    </row>
    <row r="4645" spans="1:6" hidden="1" x14ac:dyDescent="0.25">
      <c r="A4645">
        <v>2030</v>
      </c>
      <c r="B4645" t="s">
        <v>2197</v>
      </c>
      <c r="C4645" t="s">
        <v>2213</v>
      </c>
      <c r="D4645" t="s">
        <v>2237</v>
      </c>
      <c r="E4645">
        <v>18.3607480303125</v>
      </c>
      <c r="F4645" t="s">
        <v>2200</v>
      </c>
    </row>
    <row r="4646" spans="1:6" hidden="1" x14ac:dyDescent="0.25">
      <c r="A4646">
        <v>2030</v>
      </c>
      <c r="B4646" t="s">
        <v>2197</v>
      </c>
      <c r="C4646" t="s">
        <v>2213</v>
      </c>
      <c r="D4646" t="s">
        <v>2238</v>
      </c>
      <c r="E4646">
        <v>4.0580502304552004</v>
      </c>
      <c r="F4646" t="s">
        <v>2200</v>
      </c>
    </row>
    <row r="4647" spans="1:6" hidden="1" x14ac:dyDescent="0.25">
      <c r="A4647">
        <v>2030</v>
      </c>
      <c r="B4647" t="s">
        <v>2197</v>
      </c>
      <c r="C4647" t="s">
        <v>2213</v>
      </c>
      <c r="D4647" t="s">
        <v>2250</v>
      </c>
      <c r="E4647">
        <v>12.3869972574052</v>
      </c>
      <c r="F4647" t="s">
        <v>2200</v>
      </c>
    </row>
    <row r="4648" spans="1:6" hidden="1" x14ac:dyDescent="0.25">
      <c r="A4648">
        <v>2030</v>
      </c>
      <c r="B4648" t="s">
        <v>2197</v>
      </c>
      <c r="C4648" t="s">
        <v>2213</v>
      </c>
      <c r="D4648" t="s">
        <v>2251</v>
      </c>
      <c r="E4648">
        <v>0</v>
      </c>
      <c r="F4648" t="s">
        <v>2200</v>
      </c>
    </row>
    <row r="4649" spans="1:6" hidden="1" x14ac:dyDescent="0.25">
      <c r="A4649">
        <v>2030</v>
      </c>
      <c r="B4649" t="s">
        <v>2197</v>
      </c>
      <c r="C4649" t="s">
        <v>2213</v>
      </c>
      <c r="D4649" t="s">
        <v>2239</v>
      </c>
      <c r="E4649">
        <v>5.9711442193720101</v>
      </c>
      <c r="F4649" t="s">
        <v>2200</v>
      </c>
    </row>
    <row r="4650" spans="1:6" hidden="1" x14ac:dyDescent="0.25">
      <c r="A4650">
        <v>2030</v>
      </c>
      <c r="B4650" t="s">
        <v>2197</v>
      </c>
      <c r="C4650" t="s">
        <v>2213</v>
      </c>
      <c r="D4650" t="s">
        <v>2240</v>
      </c>
      <c r="E4650">
        <v>3.4173756428850099</v>
      </c>
      <c r="F4650" t="s">
        <v>2200</v>
      </c>
    </row>
    <row r="4651" spans="1:6" hidden="1" x14ac:dyDescent="0.25">
      <c r="A4651">
        <v>2030</v>
      </c>
      <c r="B4651" t="s">
        <v>2197</v>
      </c>
      <c r="C4651" t="s">
        <v>2213</v>
      </c>
      <c r="D4651" t="s">
        <v>2241</v>
      </c>
      <c r="E4651">
        <v>6.1643278133929202</v>
      </c>
      <c r="F4651" t="s">
        <v>2200</v>
      </c>
    </row>
    <row r="4652" spans="1:6" hidden="1" x14ac:dyDescent="0.25">
      <c r="A4652">
        <v>2030</v>
      </c>
      <c r="B4652" t="s">
        <v>2197</v>
      </c>
      <c r="C4652" t="s">
        <v>2213</v>
      </c>
      <c r="D4652" t="s">
        <v>2242</v>
      </c>
      <c r="E4652" s="184">
        <v>4.5578586186607803E-2</v>
      </c>
      <c r="F4652" t="s">
        <v>2200</v>
      </c>
    </row>
    <row r="4653" spans="1:6" hidden="1" x14ac:dyDescent="0.25">
      <c r="A4653">
        <v>2030</v>
      </c>
      <c r="B4653" t="s">
        <v>2197</v>
      </c>
      <c r="C4653" t="s">
        <v>2213</v>
      </c>
      <c r="D4653" t="s">
        <v>2243</v>
      </c>
      <c r="E4653">
        <v>0</v>
      </c>
      <c r="F4653" t="s">
        <v>2200</v>
      </c>
    </row>
    <row r="4654" spans="1:6" hidden="1" x14ac:dyDescent="0.25">
      <c r="A4654">
        <v>2030</v>
      </c>
      <c r="B4654" t="s">
        <v>2197</v>
      </c>
      <c r="C4654" t="s">
        <v>2213</v>
      </c>
      <c r="D4654" t="s">
        <v>2244</v>
      </c>
      <c r="E4654">
        <v>6.7533750000000001</v>
      </c>
      <c r="F4654" t="s">
        <v>2200</v>
      </c>
    </row>
    <row r="4655" spans="1:6" hidden="1" x14ac:dyDescent="0.25">
      <c r="A4655">
        <v>2030</v>
      </c>
      <c r="B4655" t="s">
        <v>2197</v>
      </c>
      <c r="C4655" t="s">
        <v>2213</v>
      </c>
      <c r="D4655" t="s">
        <v>2245</v>
      </c>
      <c r="E4655">
        <v>4.8383953171028597</v>
      </c>
      <c r="F4655" t="s">
        <v>2200</v>
      </c>
    </row>
    <row r="4656" spans="1:6" hidden="1" x14ac:dyDescent="0.25">
      <c r="A4656">
        <v>2030</v>
      </c>
      <c r="B4656" t="s">
        <v>2197</v>
      </c>
      <c r="C4656" t="s">
        <v>2213</v>
      </c>
      <c r="D4656" t="s">
        <v>2246</v>
      </c>
      <c r="E4656">
        <v>2.2196343764919702</v>
      </c>
      <c r="F4656" t="s">
        <v>2200</v>
      </c>
    </row>
    <row r="4657" spans="1:6" hidden="1" x14ac:dyDescent="0.25">
      <c r="A4657">
        <v>2030</v>
      </c>
      <c r="B4657" t="s">
        <v>2197</v>
      </c>
      <c r="C4657" t="s">
        <v>2213</v>
      </c>
      <c r="D4657" t="s">
        <v>2247</v>
      </c>
      <c r="E4657">
        <v>1.7474953248488301</v>
      </c>
      <c r="F4657" t="s">
        <v>2200</v>
      </c>
    </row>
    <row r="4658" spans="1:6" hidden="1" x14ac:dyDescent="0.25">
      <c r="A4658">
        <v>2030</v>
      </c>
      <c r="B4658" t="s">
        <v>2197</v>
      </c>
      <c r="C4658" t="s">
        <v>2213</v>
      </c>
      <c r="D4658" t="s">
        <v>2248</v>
      </c>
      <c r="E4658">
        <v>10.1166891833752</v>
      </c>
      <c r="F4658" t="s">
        <v>2200</v>
      </c>
    </row>
    <row r="4659" spans="1:6" hidden="1" x14ac:dyDescent="0.25">
      <c r="A4659">
        <v>2030</v>
      </c>
      <c r="B4659" t="s">
        <v>2197</v>
      </c>
      <c r="C4659" t="s">
        <v>2214</v>
      </c>
      <c r="D4659" t="s">
        <v>2236</v>
      </c>
      <c r="E4659">
        <v>2.5782212706285099</v>
      </c>
      <c r="F4659" t="s">
        <v>2200</v>
      </c>
    </row>
    <row r="4660" spans="1:6" hidden="1" x14ac:dyDescent="0.25">
      <c r="A4660">
        <v>2030</v>
      </c>
      <c r="B4660" t="s">
        <v>2197</v>
      </c>
      <c r="C4660" t="s">
        <v>2214</v>
      </c>
      <c r="D4660" t="s">
        <v>2237</v>
      </c>
      <c r="E4660">
        <v>20.169026549071901</v>
      </c>
      <c r="F4660" t="s">
        <v>2200</v>
      </c>
    </row>
    <row r="4661" spans="1:6" hidden="1" x14ac:dyDescent="0.25">
      <c r="A4661">
        <v>2030</v>
      </c>
      <c r="B4661" t="s">
        <v>2197</v>
      </c>
      <c r="C4661" t="s">
        <v>2214</v>
      </c>
      <c r="D4661" t="s">
        <v>2238</v>
      </c>
      <c r="E4661">
        <v>4.0380262109045697</v>
      </c>
      <c r="F4661" t="s">
        <v>2200</v>
      </c>
    </row>
    <row r="4662" spans="1:6" hidden="1" x14ac:dyDescent="0.25">
      <c r="A4662">
        <v>2030</v>
      </c>
      <c r="B4662" t="s">
        <v>2197</v>
      </c>
      <c r="C4662" t="s">
        <v>2214</v>
      </c>
      <c r="D4662" t="s">
        <v>2250</v>
      </c>
      <c r="E4662">
        <v>9.1160740795650597</v>
      </c>
      <c r="F4662" t="s">
        <v>2200</v>
      </c>
    </row>
    <row r="4663" spans="1:6" hidden="1" x14ac:dyDescent="0.25">
      <c r="A4663">
        <v>2030</v>
      </c>
      <c r="B4663" t="s">
        <v>2197</v>
      </c>
      <c r="C4663" t="s">
        <v>2214</v>
      </c>
      <c r="D4663" t="s">
        <v>2251</v>
      </c>
      <c r="E4663">
        <v>11.481204580763899</v>
      </c>
      <c r="F4663" t="s">
        <v>2200</v>
      </c>
    </row>
    <row r="4664" spans="1:6" hidden="1" x14ac:dyDescent="0.25">
      <c r="A4664">
        <v>2030</v>
      </c>
      <c r="B4664" t="s">
        <v>2197</v>
      </c>
      <c r="C4664" t="s">
        <v>2214</v>
      </c>
      <c r="D4664" t="s">
        <v>2239</v>
      </c>
      <c r="E4664">
        <v>4.7158202825198403</v>
      </c>
      <c r="F4664" t="s">
        <v>2200</v>
      </c>
    </row>
    <row r="4665" spans="1:6" hidden="1" x14ac:dyDescent="0.25">
      <c r="A4665">
        <v>2030</v>
      </c>
      <c r="B4665" t="s">
        <v>2197</v>
      </c>
      <c r="C4665" t="s">
        <v>2214</v>
      </c>
      <c r="D4665" t="s">
        <v>2240</v>
      </c>
      <c r="E4665">
        <v>2.9125498441199502</v>
      </c>
      <c r="F4665" t="s">
        <v>2200</v>
      </c>
    </row>
    <row r="4666" spans="1:6" hidden="1" x14ac:dyDescent="0.25">
      <c r="A4666">
        <v>2030</v>
      </c>
      <c r="B4666" t="s">
        <v>2197</v>
      </c>
      <c r="C4666" t="s">
        <v>2214</v>
      </c>
      <c r="D4666" t="s">
        <v>2241</v>
      </c>
      <c r="E4666">
        <v>6.2947846012064197</v>
      </c>
      <c r="F4666" t="s">
        <v>2200</v>
      </c>
    </row>
    <row r="4667" spans="1:6" hidden="1" x14ac:dyDescent="0.25">
      <c r="A4667">
        <v>2030</v>
      </c>
      <c r="B4667" t="s">
        <v>2197</v>
      </c>
      <c r="C4667" t="s">
        <v>2214</v>
      </c>
      <c r="D4667" t="s">
        <v>2242</v>
      </c>
      <c r="E4667" s="184">
        <v>7.5034931031522201E-2</v>
      </c>
      <c r="F4667" t="s">
        <v>2200</v>
      </c>
    </row>
    <row r="4668" spans="1:6" hidden="1" x14ac:dyDescent="0.25">
      <c r="A4668">
        <v>2030</v>
      </c>
      <c r="B4668" t="s">
        <v>2197</v>
      </c>
      <c r="C4668" t="s">
        <v>2214</v>
      </c>
      <c r="D4668" t="s">
        <v>2243</v>
      </c>
      <c r="E4668">
        <v>33.554016226671202</v>
      </c>
      <c r="F4668" t="s">
        <v>2200</v>
      </c>
    </row>
    <row r="4669" spans="1:6" hidden="1" x14ac:dyDescent="0.25">
      <c r="A4669">
        <v>2030</v>
      </c>
      <c r="B4669" t="s">
        <v>2197</v>
      </c>
      <c r="C4669" t="s">
        <v>2214</v>
      </c>
      <c r="D4669" t="s">
        <v>2244</v>
      </c>
      <c r="E4669">
        <v>6.7533750000000001</v>
      </c>
      <c r="F4669" t="s">
        <v>2200</v>
      </c>
    </row>
    <row r="4670" spans="1:6" hidden="1" x14ac:dyDescent="0.25">
      <c r="A4670">
        <v>2030</v>
      </c>
      <c r="B4670" t="s">
        <v>2197</v>
      </c>
      <c r="C4670" t="s">
        <v>2214</v>
      </c>
      <c r="D4670" t="s">
        <v>2245</v>
      </c>
      <c r="E4670">
        <v>3.9896831483430399</v>
      </c>
      <c r="F4670" t="s">
        <v>2200</v>
      </c>
    </row>
    <row r="4671" spans="1:6" hidden="1" x14ac:dyDescent="0.25">
      <c r="A4671">
        <v>2030</v>
      </c>
      <c r="B4671" t="s">
        <v>2197</v>
      </c>
      <c r="C4671" t="s">
        <v>2214</v>
      </c>
      <c r="D4671" t="s">
        <v>2246</v>
      </c>
      <c r="E4671">
        <v>2.6711945787143798</v>
      </c>
      <c r="F4671" t="s">
        <v>2200</v>
      </c>
    </row>
    <row r="4672" spans="1:6" hidden="1" x14ac:dyDescent="0.25">
      <c r="A4672">
        <v>2030</v>
      </c>
      <c r="B4672" t="s">
        <v>2197</v>
      </c>
      <c r="C4672" t="s">
        <v>2214</v>
      </c>
      <c r="D4672" t="s">
        <v>2247</v>
      </c>
      <c r="E4672">
        <v>2.03484603885338</v>
      </c>
      <c r="F4672" t="s">
        <v>2200</v>
      </c>
    </row>
    <row r="4673" spans="1:6" hidden="1" x14ac:dyDescent="0.25">
      <c r="A4673">
        <v>2030</v>
      </c>
      <c r="B4673" t="s">
        <v>2197</v>
      </c>
      <c r="C4673" t="s">
        <v>2214</v>
      </c>
      <c r="D4673" t="s">
        <v>2248</v>
      </c>
      <c r="E4673">
        <v>8.2879490416261294</v>
      </c>
      <c r="F4673" t="s">
        <v>2200</v>
      </c>
    </row>
    <row r="4674" spans="1:6" hidden="1" x14ac:dyDescent="0.25">
      <c r="A4674">
        <v>2030</v>
      </c>
      <c r="B4674" t="s">
        <v>2197</v>
      </c>
      <c r="C4674" t="s">
        <v>2215</v>
      </c>
      <c r="D4674" t="s">
        <v>2236</v>
      </c>
      <c r="E4674">
        <v>2.9381131873467101</v>
      </c>
      <c r="F4674" t="s">
        <v>2200</v>
      </c>
    </row>
    <row r="4675" spans="1:6" hidden="1" x14ac:dyDescent="0.25">
      <c r="A4675">
        <v>2030</v>
      </c>
      <c r="B4675" t="s">
        <v>2197</v>
      </c>
      <c r="C4675" t="s">
        <v>2215</v>
      </c>
      <c r="D4675" t="s">
        <v>2237</v>
      </c>
      <c r="E4675">
        <v>13.37351477857</v>
      </c>
      <c r="F4675" t="s">
        <v>2200</v>
      </c>
    </row>
    <row r="4676" spans="1:6" hidden="1" x14ac:dyDescent="0.25">
      <c r="A4676">
        <v>2030</v>
      </c>
      <c r="B4676" t="s">
        <v>2197</v>
      </c>
      <c r="C4676" t="s">
        <v>2215</v>
      </c>
      <c r="D4676" t="s">
        <v>2238</v>
      </c>
      <c r="E4676">
        <v>4.30406244801335</v>
      </c>
      <c r="F4676" t="s">
        <v>2200</v>
      </c>
    </row>
    <row r="4677" spans="1:6" hidden="1" x14ac:dyDescent="0.25">
      <c r="A4677">
        <v>2030</v>
      </c>
      <c r="B4677" t="s">
        <v>2197</v>
      </c>
      <c r="C4677" t="s">
        <v>2215</v>
      </c>
      <c r="D4677" t="s">
        <v>2250</v>
      </c>
      <c r="E4677">
        <v>7.6896037083973399</v>
      </c>
      <c r="F4677" t="s">
        <v>2200</v>
      </c>
    </row>
    <row r="4678" spans="1:6" hidden="1" x14ac:dyDescent="0.25">
      <c r="A4678">
        <v>2030</v>
      </c>
      <c r="B4678" t="s">
        <v>2197</v>
      </c>
      <c r="C4678" t="s">
        <v>2215</v>
      </c>
      <c r="D4678" t="s">
        <v>2251</v>
      </c>
      <c r="E4678">
        <v>8.0085993490448999</v>
      </c>
      <c r="F4678" t="s">
        <v>2200</v>
      </c>
    </row>
    <row r="4679" spans="1:6" hidden="1" x14ac:dyDescent="0.25">
      <c r="A4679">
        <v>2030</v>
      </c>
      <c r="B4679" t="s">
        <v>2197</v>
      </c>
      <c r="C4679" t="s">
        <v>2215</v>
      </c>
      <c r="D4679" t="s">
        <v>2239</v>
      </c>
      <c r="E4679">
        <v>2.55662884821828</v>
      </c>
      <c r="F4679" t="s">
        <v>2200</v>
      </c>
    </row>
    <row r="4680" spans="1:6" hidden="1" x14ac:dyDescent="0.25">
      <c r="A4680">
        <v>2030</v>
      </c>
      <c r="B4680" t="s">
        <v>2197</v>
      </c>
      <c r="C4680" t="s">
        <v>2215</v>
      </c>
      <c r="D4680" t="s">
        <v>2240</v>
      </c>
      <c r="E4680">
        <v>2.6727242144329999</v>
      </c>
      <c r="F4680" t="s">
        <v>2200</v>
      </c>
    </row>
    <row r="4681" spans="1:6" hidden="1" x14ac:dyDescent="0.25">
      <c r="A4681">
        <v>2030</v>
      </c>
      <c r="B4681" t="s">
        <v>2197</v>
      </c>
      <c r="C4681" t="s">
        <v>2215</v>
      </c>
      <c r="D4681" t="s">
        <v>2241</v>
      </c>
      <c r="E4681">
        <v>3.9682157342097399</v>
      </c>
      <c r="F4681" t="s">
        <v>2200</v>
      </c>
    </row>
    <row r="4682" spans="1:6" hidden="1" x14ac:dyDescent="0.25">
      <c r="A4682">
        <v>2030</v>
      </c>
      <c r="B4682" t="s">
        <v>2197</v>
      </c>
      <c r="C4682" t="s">
        <v>2215</v>
      </c>
      <c r="D4682" t="s">
        <v>2242</v>
      </c>
      <c r="E4682" s="184">
        <v>3.13935106035498E-2</v>
      </c>
      <c r="F4682" t="s">
        <v>2200</v>
      </c>
    </row>
    <row r="4683" spans="1:6" hidden="1" x14ac:dyDescent="0.25">
      <c r="A4683">
        <v>2030</v>
      </c>
      <c r="B4683" t="s">
        <v>2197</v>
      </c>
      <c r="C4683" t="s">
        <v>2215</v>
      </c>
      <c r="D4683" t="s">
        <v>2243</v>
      </c>
      <c r="E4683">
        <v>0</v>
      </c>
      <c r="F4683" t="s">
        <v>2200</v>
      </c>
    </row>
    <row r="4684" spans="1:6" hidden="1" x14ac:dyDescent="0.25">
      <c r="A4684">
        <v>2030</v>
      </c>
      <c r="B4684" t="s">
        <v>2197</v>
      </c>
      <c r="C4684" t="s">
        <v>2215</v>
      </c>
      <c r="D4684" t="s">
        <v>2244</v>
      </c>
      <c r="E4684">
        <v>6.7533750000000001</v>
      </c>
      <c r="F4684" t="s">
        <v>2200</v>
      </c>
    </row>
    <row r="4685" spans="1:6" hidden="1" x14ac:dyDescent="0.25">
      <c r="A4685">
        <v>2030</v>
      </c>
      <c r="B4685" t="s">
        <v>2197</v>
      </c>
      <c r="C4685" t="s">
        <v>2215</v>
      </c>
      <c r="D4685" t="s">
        <v>2245</v>
      </c>
      <c r="E4685">
        <v>1.83837588036093</v>
      </c>
      <c r="F4685" t="s">
        <v>2200</v>
      </c>
    </row>
    <row r="4686" spans="1:6" hidden="1" x14ac:dyDescent="0.25">
      <c r="A4686">
        <v>2030</v>
      </c>
      <c r="B4686" t="s">
        <v>2197</v>
      </c>
      <c r="C4686" t="s">
        <v>2215</v>
      </c>
      <c r="D4686" t="s">
        <v>2246</v>
      </c>
      <c r="E4686">
        <v>1.65688733161188</v>
      </c>
      <c r="F4686" t="s">
        <v>2200</v>
      </c>
    </row>
    <row r="4687" spans="1:6" hidden="1" x14ac:dyDescent="0.25">
      <c r="A4687">
        <v>2030</v>
      </c>
      <c r="B4687" t="s">
        <v>2197</v>
      </c>
      <c r="C4687" t="s">
        <v>2215</v>
      </c>
      <c r="D4687" t="s">
        <v>2247</v>
      </c>
      <c r="E4687">
        <v>1.8060222971844599</v>
      </c>
      <c r="F4687" t="s">
        <v>2200</v>
      </c>
    </row>
    <row r="4688" spans="1:6" hidden="1" x14ac:dyDescent="0.25">
      <c r="A4688">
        <v>2030</v>
      </c>
      <c r="B4688" t="s">
        <v>2197</v>
      </c>
      <c r="C4688" t="s">
        <v>2215</v>
      </c>
      <c r="D4688" t="s">
        <v>2248</v>
      </c>
      <c r="E4688">
        <v>3.3448809349896602</v>
      </c>
      <c r="F4688" t="s">
        <v>2200</v>
      </c>
    </row>
    <row r="4689" spans="1:6" hidden="1" x14ac:dyDescent="0.25">
      <c r="A4689">
        <v>2030</v>
      </c>
      <c r="B4689" t="s">
        <v>2197</v>
      </c>
      <c r="C4689" t="s">
        <v>2216</v>
      </c>
      <c r="D4689" t="s">
        <v>2236</v>
      </c>
      <c r="E4689">
        <v>3.2796184549828098</v>
      </c>
      <c r="F4689" t="s">
        <v>2200</v>
      </c>
    </row>
    <row r="4690" spans="1:6" hidden="1" x14ac:dyDescent="0.25">
      <c r="A4690">
        <v>2030</v>
      </c>
      <c r="B4690" t="s">
        <v>2197</v>
      </c>
      <c r="C4690" t="s">
        <v>2216</v>
      </c>
      <c r="D4690" t="s">
        <v>2237</v>
      </c>
      <c r="E4690">
        <v>17.442310905755601</v>
      </c>
      <c r="F4690" t="s">
        <v>2200</v>
      </c>
    </row>
    <row r="4691" spans="1:6" hidden="1" x14ac:dyDescent="0.25">
      <c r="A4691">
        <v>2030</v>
      </c>
      <c r="B4691" t="s">
        <v>2197</v>
      </c>
      <c r="C4691" t="s">
        <v>2216</v>
      </c>
      <c r="D4691" t="s">
        <v>2238</v>
      </c>
      <c r="E4691">
        <v>3.9460860562087201</v>
      </c>
      <c r="F4691" t="s">
        <v>2200</v>
      </c>
    </row>
    <row r="4692" spans="1:6" hidden="1" x14ac:dyDescent="0.25">
      <c r="A4692">
        <v>2030</v>
      </c>
      <c r="B4692" t="s">
        <v>2197</v>
      </c>
      <c r="C4692" t="s">
        <v>2216</v>
      </c>
      <c r="D4692" t="s">
        <v>2250</v>
      </c>
      <c r="E4692">
        <v>7.1857882013541596</v>
      </c>
      <c r="F4692" t="s">
        <v>2200</v>
      </c>
    </row>
    <row r="4693" spans="1:6" hidden="1" x14ac:dyDescent="0.25">
      <c r="A4693">
        <v>2030</v>
      </c>
      <c r="B4693" t="s">
        <v>2197</v>
      </c>
      <c r="C4693" t="s">
        <v>2216</v>
      </c>
      <c r="D4693" t="s">
        <v>2251</v>
      </c>
      <c r="E4693">
        <v>0</v>
      </c>
      <c r="F4693" t="s">
        <v>2200</v>
      </c>
    </row>
    <row r="4694" spans="1:6" hidden="1" x14ac:dyDescent="0.25">
      <c r="A4694">
        <v>2030</v>
      </c>
      <c r="B4694" t="s">
        <v>2197</v>
      </c>
      <c r="C4694" t="s">
        <v>2216</v>
      </c>
      <c r="D4694" t="s">
        <v>2239</v>
      </c>
      <c r="E4694">
        <v>2.40922000300939</v>
      </c>
      <c r="F4694" t="s">
        <v>2200</v>
      </c>
    </row>
    <row r="4695" spans="1:6" hidden="1" x14ac:dyDescent="0.25">
      <c r="A4695">
        <v>2030</v>
      </c>
      <c r="B4695" t="s">
        <v>2197</v>
      </c>
      <c r="C4695" t="s">
        <v>2216</v>
      </c>
      <c r="D4695" t="s">
        <v>2240</v>
      </c>
      <c r="E4695">
        <v>2.3239807990358701</v>
      </c>
      <c r="F4695" t="s">
        <v>2200</v>
      </c>
    </row>
    <row r="4696" spans="1:6" hidden="1" x14ac:dyDescent="0.25">
      <c r="A4696">
        <v>2030</v>
      </c>
      <c r="B4696" t="s">
        <v>2197</v>
      </c>
      <c r="C4696" t="s">
        <v>2216</v>
      </c>
      <c r="D4696" t="s">
        <v>2241</v>
      </c>
      <c r="E4696">
        <v>3.5203298751739598</v>
      </c>
      <c r="F4696" t="s">
        <v>2200</v>
      </c>
    </row>
    <row r="4697" spans="1:6" hidden="1" x14ac:dyDescent="0.25">
      <c r="A4697">
        <v>2030</v>
      </c>
      <c r="B4697" t="s">
        <v>2197</v>
      </c>
      <c r="C4697" t="s">
        <v>2216</v>
      </c>
      <c r="D4697" t="s">
        <v>2242</v>
      </c>
      <c r="E4697" s="184">
        <v>3.8453999905045098E-3</v>
      </c>
      <c r="F4697" t="s">
        <v>2200</v>
      </c>
    </row>
    <row r="4698" spans="1:6" hidden="1" x14ac:dyDescent="0.25">
      <c r="A4698">
        <v>2030</v>
      </c>
      <c r="B4698" t="s">
        <v>2197</v>
      </c>
      <c r="C4698" t="s">
        <v>2216</v>
      </c>
      <c r="D4698" t="s">
        <v>2243</v>
      </c>
      <c r="E4698">
        <v>31.531774069100301</v>
      </c>
      <c r="F4698" t="s">
        <v>2200</v>
      </c>
    </row>
    <row r="4699" spans="1:6" hidden="1" x14ac:dyDescent="0.25">
      <c r="A4699">
        <v>2030</v>
      </c>
      <c r="B4699" t="s">
        <v>2197</v>
      </c>
      <c r="C4699" t="s">
        <v>2216</v>
      </c>
      <c r="D4699" t="s">
        <v>2244</v>
      </c>
      <c r="E4699">
        <v>6.7533750000000001</v>
      </c>
      <c r="F4699" t="s">
        <v>2200</v>
      </c>
    </row>
    <row r="4700" spans="1:6" hidden="1" x14ac:dyDescent="0.25">
      <c r="A4700">
        <v>2030</v>
      </c>
      <c r="B4700" t="s">
        <v>2197</v>
      </c>
      <c r="C4700" t="s">
        <v>2216</v>
      </c>
      <c r="D4700" t="s">
        <v>2245</v>
      </c>
      <c r="E4700">
        <v>3.0338971724225998</v>
      </c>
      <c r="F4700" t="s">
        <v>2200</v>
      </c>
    </row>
    <row r="4701" spans="1:6" hidden="1" x14ac:dyDescent="0.25">
      <c r="A4701">
        <v>2030</v>
      </c>
      <c r="B4701" t="s">
        <v>2197</v>
      </c>
      <c r="C4701" t="s">
        <v>2216</v>
      </c>
      <c r="D4701" t="s">
        <v>2246</v>
      </c>
      <c r="E4701">
        <v>2.5858017511845901</v>
      </c>
      <c r="F4701" t="s">
        <v>2200</v>
      </c>
    </row>
    <row r="4702" spans="1:6" hidden="1" x14ac:dyDescent="0.25">
      <c r="A4702">
        <v>2030</v>
      </c>
      <c r="B4702" t="s">
        <v>2197</v>
      </c>
      <c r="C4702" t="s">
        <v>2216</v>
      </c>
      <c r="D4702" t="s">
        <v>2247</v>
      </c>
      <c r="E4702">
        <v>2.0883241659511098</v>
      </c>
      <c r="F4702" t="s">
        <v>2200</v>
      </c>
    </row>
    <row r="4703" spans="1:6" hidden="1" x14ac:dyDescent="0.25">
      <c r="A4703">
        <v>2030</v>
      </c>
      <c r="B4703" t="s">
        <v>2197</v>
      </c>
      <c r="C4703" t="s">
        <v>2216</v>
      </c>
      <c r="D4703" t="s">
        <v>2248</v>
      </c>
      <c r="E4703">
        <v>3.0021512357238298</v>
      </c>
      <c r="F4703" t="s">
        <v>2200</v>
      </c>
    </row>
    <row r="4704" spans="1:6" hidden="1" x14ac:dyDescent="0.25">
      <c r="A4704">
        <v>2030</v>
      </c>
      <c r="B4704" t="s">
        <v>2197</v>
      </c>
      <c r="C4704" t="s">
        <v>2217</v>
      </c>
      <c r="D4704" t="s">
        <v>2236</v>
      </c>
      <c r="E4704">
        <v>2.12980457364722</v>
      </c>
      <c r="F4704" t="s">
        <v>2200</v>
      </c>
    </row>
    <row r="4705" spans="1:6" hidden="1" x14ac:dyDescent="0.25">
      <c r="A4705">
        <v>2030</v>
      </c>
      <c r="B4705" t="s">
        <v>2197</v>
      </c>
      <c r="C4705" t="s">
        <v>2217</v>
      </c>
      <c r="D4705" t="s">
        <v>2237</v>
      </c>
      <c r="E4705">
        <v>16.703974404605201</v>
      </c>
      <c r="F4705" t="s">
        <v>2200</v>
      </c>
    </row>
    <row r="4706" spans="1:6" hidden="1" x14ac:dyDescent="0.25">
      <c r="A4706">
        <v>2030</v>
      </c>
      <c r="B4706" t="s">
        <v>2197</v>
      </c>
      <c r="C4706" t="s">
        <v>2217</v>
      </c>
      <c r="D4706" t="s">
        <v>2238</v>
      </c>
      <c r="E4706">
        <v>7.4631034063640502</v>
      </c>
      <c r="F4706" t="s">
        <v>2200</v>
      </c>
    </row>
    <row r="4707" spans="1:6" hidden="1" x14ac:dyDescent="0.25">
      <c r="A4707">
        <v>2030</v>
      </c>
      <c r="B4707" t="s">
        <v>2197</v>
      </c>
      <c r="C4707" t="s">
        <v>2217</v>
      </c>
      <c r="D4707" t="s">
        <v>2250</v>
      </c>
      <c r="E4707">
        <v>10.224660956669201</v>
      </c>
      <c r="F4707" t="s">
        <v>2200</v>
      </c>
    </row>
    <row r="4708" spans="1:6" hidden="1" x14ac:dyDescent="0.25">
      <c r="A4708">
        <v>2030</v>
      </c>
      <c r="B4708" t="s">
        <v>2197</v>
      </c>
      <c r="C4708" t="s">
        <v>2217</v>
      </c>
      <c r="D4708" t="s">
        <v>2251</v>
      </c>
      <c r="E4708">
        <v>0</v>
      </c>
      <c r="F4708" t="s">
        <v>2200</v>
      </c>
    </row>
    <row r="4709" spans="1:6" hidden="1" x14ac:dyDescent="0.25">
      <c r="A4709">
        <v>2030</v>
      </c>
      <c r="B4709" t="s">
        <v>2197</v>
      </c>
      <c r="C4709" t="s">
        <v>2217</v>
      </c>
      <c r="D4709" t="s">
        <v>2239</v>
      </c>
      <c r="E4709">
        <v>4.7973390018729303</v>
      </c>
      <c r="F4709" t="s">
        <v>2200</v>
      </c>
    </row>
    <row r="4710" spans="1:6" hidden="1" x14ac:dyDescent="0.25">
      <c r="A4710">
        <v>2030</v>
      </c>
      <c r="B4710" t="s">
        <v>2197</v>
      </c>
      <c r="C4710" t="s">
        <v>2217</v>
      </c>
      <c r="D4710" t="s">
        <v>2240</v>
      </c>
      <c r="E4710">
        <v>2.8443505282280599</v>
      </c>
      <c r="F4710" t="s">
        <v>2200</v>
      </c>
    </row>
    <row r="4711" spans="1:6" hidden="1" x14ac:dyDescent="0.25">
      <c r="A4711">
        <v>2030</v>
      </c>
      <c r="B4711" t="s">
        <v>2197</v>
      </c>
      <c r="C4711" t="s">
        <v>2217</v>
      </c>
      <c r="D4711" t="s">
        <v>2241</v>
      </c>
      <c r="E4711">
        <v>6.0018691394198704</v>
      </c>
      <c r="F4711" t="s">
        <v>2200</v>
      </c>
    </row>
    <row r="4712" spans="1:6" hidden="1" x14ac:dyDescent="0.25">
      <c r="A4712">
        <v>2030</v>
      </c>
      <c r="B4712" t="s">
        <v>2197</v>
      </c>
      <c r="C4712" t="s">
        <v>2217</v>
      </c>
      <c r="D4712" t="s">
        <v>2242</v>
      </c>
      <c r="E4712" s="184">
        <v>3.6767682579991599E-2</v>
      </c>
      <c r="F4712" t="s">
        <v>2200</v>
      </c>
    </row>
    <row r="4713" spans="1:6" hidden="1" x14ac:dyDescent="0.25">
      <c r="A4713">
        <v>2030</v>
      </c>
      <c r="B4713" t="s">
        <v>2197</v>
      </c>
      <c r="C4713" t="s">
        <v>2217</v>
      </c>
      <c r="D4713" t="s">
        <v>2243</v>
      </c>
      <c r="E4713">
        <v>0</v>
      </c>
      <c r="F4713" t="s">
        <v>2200</v>
      </c>
    </row>
    <row r="4714" spans="1:6" hidden="1" x14ac:dyDescent="0.25">
      <c r="A4714">
        <v>2030</v>
      </c>
      <c r="B4714" t="s">
        <v>2197</v>
      </c>
      <c r="C4714" t="s">
        <v>2217</v>
      </c>
      <c r="D4714" t="s">
        <v>2244</v>
      </c>
      <c r="E4714">
        <v>6.7533750000000001</v>
      </c>
      <c r="F4714" t="s">
        <v>2200</v>
      </c>
    </row>
    <row r="4715" spans="1:6" hidden="1" x14ac:dyDescent="0.25">
      <c r="A4715">
        <v>2030</v>
      </c>
      <c r="B4715" t="s">
        <v>2197</v>
      </c>
      <c r="C4715" t="s">
        <v>2217</v>
      </c>
      <c r="D4715" t="s">
        <v>2245</v>
      </c>
      <c r="E4715">
        <v>3.8713478305319202</v>
      </c>
      <c r="F4715" t="s">
        <v>2200</v>
      </c>
    </row>
    <row r="4716" spans="1:6" hidden="1" x14ac:dyDescent="0.25">
      <c r="A4716">
        <v>2030</v>
      </c>
      <c r="B4716" t="s">
        <v>2197</v>
      </c>
      <c r="C4716" t="s">
        <v>2217</v>
      </c>
      <c r="D4716" t="s">
        <v>2246</v>
      </c>
      <c r="E4716">
        <v>3.5320074218885802</v>
      </c>
      <c r="F4716" t="s">
        <v>2200</v>
      </c>
    </row>
    <row r="4717" spans="1:6" hidden="1" x14ac:dyDescent="0.25">
      <c r="A4717">
        <v>2030</v>
      </c>
      <c r="B4717" t="s">
        <v>2197</v>
      </c>
      <c r="C4717" t="s">
        <v>2217</v>
      </c>
      <c r="D4717" t="s">
        <v>2247</v>
      </c>
      <c r="E4717">
        <v>2.2826873332077802</v>
      </c>
      <c r="F4717" t="s">
        <v>2200</v>
      </c>
    </row>
    <row r="4718" spans="1:6" hidden="1" x14ac:dyDescent="0.25">
      <c r="A4718">
        <v>2030</v>
      </c>
      <c r="B4718" t="s">
        <v>2197</v>
      </c>
      <c r="C4718" t="s">
        <v>2217</v>
      </c>
      <c r="D4718" t="s">
        <v>2248</v>
      </c>
      <c r="E4718">
        <v>8.27587700785012</v>
      </c>
      <c r="F4718" t="s">
        <v>2200</v>
      </c>
    </row>
    <row r="4719" spans="1:6" hidden="1" x14ac:dyDescent="0.25">
      <c r="A4719">
        <v>2030</v>
      </c>
      <c r="B4719" t="s">
        <v>2197</v>
      </c>
      <c r="C4719" t="s">
        <v>2218</v>
      </c>
      <c r="D4719" t="s">
        <v>2236</v>
      </c>
      <c r="E4719">
        <v>2.92864749733759</v>
      </c>
      <c r="F4719" t="s">
        <v>2200</v>
      </c>
    </row>
    <row r="4720" spans="1:6" hidden="1" x14ac:dyDescent="0.25">
      <c r="A4720">
        <v>2030</v>
      </c>
      <c r="B4720" t="s">
        <v>2197</v>
      </c>
      <c r="C4720" t="s">
        <v>2218</v>
      </c>
      <c r="D4720" t="s">
        <v>2250</v>
      </c>
      <c r="E4720">
        <v>0</v>
      </c>
      <c r="F4720" t="s">
        <v>2200</v>
      </c>
    </row>
    <row r="4721" spans="1:6" hidden="1" x14ac:dyDescent="0.25">
      <c r="A4721">
        <v>2030</v>
      </c>
      <c r="B4721" t="s">
        <v>2197</v>
      </c>
      <c r="C4721" t="s">
        <v>2218</v>
      </c>
      <c r="D4721" t="s">
        <v>2251</v>
      </c>
      <c r="E4721">
        <v>0</v>
      </c>
      <c r="F4721" t="s">
        <v>2200</v>
      </c>
    </row>
    <row r="4722" spans="1:6" hidden="1" x14ac:dyDescent="0.25">
      <c r="A4722">
        <v>2030</v>
      </c>
      <c r="B4722" t="s">
        <v>2197</v>
      </c>
      <c r="C4722" t="s">
        <v>2218</v>
      </c>
      <c r="D4722" t="s">
        <v>2239</v>
      </c>
      <c r="E4722">
        <v>0</v>
      </c>
      <c r="F4722" t="s">
        <v>2200</v>
      </c>
    </row>
    <row r="4723" spans="1:6" hidden="1" x14ac:dyDescent="0.25">
      <c r="A4723">
        <v>2030</v>
      </c>
      <c r="B4723" t="s">
        <v>2197</v>
      </c>
      <c r="C4723" t="s">
        <v>2218</v>
      </c>
      <c r="D4723" t="s">
        <v>2240</v>
      </c>
      <c r="E4723">
        <v>0</v>
      </c>
      <c r="F4723" t="s">
        <v>2200</v>
      </c>
    </row>
    <row r="4724" spans="1:6" hidden="1" x14ac:dyDescent="0.25">
      <c r="A4724">
        <v>2030</v>
      </c>
      <c r="B4724" t="s">
        <v>2197</v>
      </c>
      <c r="C4724" t="s">
        <v>2218</v>
      </c>
      <c r="D4724" t="s">
        <v>2241</v>
      </c>
      <c r="E4724">
        <v>6.5073765670784596</v>
      </c>
      <c r="F4724" t="s">
        <v>2200</v>
      </c>
    </row>
    <row r="4725" spans="1:6" hidden="1" x14ac:dyDescent="0.25">
      <c r="A4725">
        <v>2030</v>
      </c>
      <c r="B4725" t="s">
        <v>2197</v>
      </c>
      <c r="C4725" t="s">
        <v>2218</v>
      </c>
      <c r="D4725" t="s">
        <v>2242</v>
      </c>
      <c r="E4725" s="184">
        <v>3.4952228536367499E-3</v>
      </c>
      <c r="F4725" t="s">
        <v>2200</v>
      </c>
    </row>
    <row r="4726" spans="1:6" hidden="1" x14ac:dyDescent="0.25">
      <c r="A4726">
        <v>2030</v>
      </c>
      <c r="B4726" t="s">
        <v>2197</v>
      </c>
      <c r="C4726" t="s">
        <v>2218</v>
      </c>
      <c r="D4726" t="s">
        <v>2243</v>
      </c>
      <c r="E4726">
        <v>0</v>
      </c>
      <c r="F4726" t="s">
        <v>2200</v>
      </c>
    </row>
    <row r="4727" spans="1:6" hidden="1" x14ac:dyDescent="0.25">
      <c r="A4727">
        <v>2030</v>
      </c>
      <c r="B4727" t="s">
        <v>2197</v>
      </c>
      <c r="C4727" t="s">
        <v>2218</v>
      </c>
      <c r="D4727" t="s">
        <v>2244</v>
      </c>
      <c r="E4727">
        <v>6.7533750000000001</v>
      </c>
      <c r="F4727" t="s">
        <v>2200</v>
      </c>
    </row>
    <row r="4728" spans="1:6" hidden="1" x14ac:dyDescent="0.25">
      <c r="A4728">
        <v>2030</v>
      </c>
      <c r="B4728" t="s">
        <v>2197</v>
      </c>
      <c r="C4728" t="s">
        <v>2218</v>
      </c>
      <c r="D4728" t="s">
        <v>2245</v>
      </c>
      <c r="E4728">
        <v>0</v>
      </c>
      <c r="F4728" t="s">
        <v>2200</v>
      </c>
    </row>
    <row r="4729" spans="1:6" hidden="1" x14ac:dyDescent="0.25">
      <c r="A4729">
        <v>2030</v>
      </c>
      <c r="B4729" t="s">
        <v>2197</v>
      </c>
      <c r="C4729" t="s">
        <v>2218</v>
      </c>
      <c r="D4729" t="s">
        <v>2246</v>
      </c>
      <c r="E4729">
        <v>0</v>
      </c>
      <c r="F4729" t="s">
        <v>2200</v>
      </c>
    </row>
    <row r="4730" spans="1:6" hidden="1" x14ac:dyDescent="0.25">
      <c r="A4730">
        <v>2030</v>
      </c>
      <c r="B4730" t="s">
        <v>2197</v>
      </c>
      <c r="C4730" t="s">
        <v>2218</v>
      </c>
      <c r="D4730" t="s">
        <v>2247</v>
      </c>
      <c r="E4730">
        <v>0</v>
      </c>
      <c r="F4730" t="s">
        <v>2200</v>
      </c>
    </row>
    <row r="4731" spans="1:6" hidden="1" x14ac:dyDescent="0.25">
      <c r="A4731">
        <v>2030</v>
      </c>
      <c r="B4731" t="s">
        <v>2197</v>
      </c>
      <c r="C4731" t="s">
        <v>2218</v>
      </c>
      <c r="D4731" t="s">
        <v>2248</v>
      </c>
      <c r="E4731">
        <v>0</v>
      </c>
      <c r="F4731" t="s">
        <v>2200</v>
      </c>
    </row>
    <row r="4732" spans="1:6" hidden="1" x14ac:dyDescent="0.25">
      <c r="A4732">
        <v>2030</v>
      </c>
      <c r="B4732" t="s">
        <v>2197</v>
      </c>
      <c r="C4732" t="s">
        <v>2219</v>
      </c>
      <c r="D4732" t="s">
        <v>2236</v>
      </c>
      <c r="E4732">
        <v>3.7799939187836902</v>
      </c>
      <c r="F4732" t="s">
        <v>2200</v>
      </c>
    </row>
    <row r="4733" spans="1:6" hidden="1" x14ac:dyDescent="0.25">
      <c r="A4733">
        <v>2030</v>
      </c>
      <c r="B4733" t="s">
        <v>2197</v>
      </c>
      <c r="C4733" t="s">
        <v>2219</v>
      </c>
      <c r="D4733" t="s">
        <v>2237</v>
      </c>
      <c r="E4733">
        <v>25.174999776736399</v>
      </c>
      <c r="F4733" t="s">
        <v>2200</v>
      </c>
    </row>
    <row r="4734" spans="1:6" hidden="1" x14ac:dyDescent="0.25">
      <c r="A4734">
        <v>2030</v>
      </c>
      <c r="B4734" t="s">
        <v>2197</v>
      </c>
      <c r="C4734" t="s">
        <v>2219</v>
      </c>
      <c r="D4734" t="s">
        <v>2238</v>
      </c>
      <c r="E4734">
        <v>4.0510839905390501</v>
      </c>
      <c r="F4734" t="s">
        <v>2200</v>
      </c>
    </row>
    <row r="4735" spans="1:6" hidden="1" x14ac:dyDescent="0.25">
      <c r="A4735">
        <v>2030</v>
      </c>
      <c r="B4735" t="s">
        <v>2197</v>
      </c>
      <c r="C4735" t="s">
        <v>2219</v>
      </c>
      <c r="D4735" t="s">
        <v>2250</v>
      </c>
      <c r="E4735">
        <v>0</v>
      </c>
      <c r="F4735" t="s">
        <v>2200</v>
      </c>
    </row>
    <row r="4736" spans="1:6" hidden="1" x14ac:dyDescent="0.25">
      <c r="A4736">
        <v>2030</v>
      </c>
      <c r="B4736" t="s">
        <v>2197</v>
      </c>
      <c r="C4736" t="s">
        <v>2219</v>
      </c>
      <c r="D4736" t="s">
        <v>2251</v>
      </c>
      <c r="E4736">
        <v>18.237241180594101</v>
      </c>
      <c r="F4736" t="s">
        <v>2200</v>
      </c>
    </row>
    <row r="4737" spans="1:6" hidden="1" x14ac:dyDescent="0.25">
      <c r="A4737">
        <v>2030</v>
      </c>
      <c r="B4737" t="s">
        <v>2197</v>
      </c>
      <c r="C4737" t="s">
        <v>2219</v>
      </c>
      <c r="D4737" t="s">
        <v>2239</v>
      </c>
      <c r="E4737">
        <v>4.8280850012917398</v>
      </c>
      <c r="F4737" t="s">
        <v>2200</v>
      </c>
    </row>
    <row r="4738" spans="1:6" hidden="1" x14ac:dyDescent="0.25">
      <c r="A4738">
        <v>2030</v>
      </c>
      <c r="B4738" t="s">
        <v>2197</v>
      </c>
      <c r="C4738" t="s">
        <v>2219</v>
      </c>
      <c r="D4738" t="s">
        <v>2240</v>
      </c>
      <c r="E4738">
        <v>2.91627569406229</v>
      </c>
      <c r="F4738" t="s">
        <v>2200</v>
      </c>
    </row>
    <row r="4739" spans="1:6" hidden="1" x14ac:dyDescent="0.25">
      <c r="A4739">
        <v>2030</v>
      </c>
      <c r="B4739" t="s">
        <v>2197</v>
      </c>
      <c r="C4739" t="s">
        <v>2219</v>
      </c>
      <c r="D4739" t="s">
        <v>2241</v>
      </c>
      <c r="E4739">
        <v>4.9752024606874299</v>
      </c>
      <c r="F4739" t="s">
        <v>2200</v>
      </c>
    </row>
    <row r="4740" spans="1:6" hidden="1" x14ac:dyDescent="0.25">
      <c r="A4740">
        <v>2030</v>
      </c>
      <c r="B4740" t="s">
        <v>2197</v>
      </c>
      <c r="C4740" t="s">
        <v>2219</v>
      </c>
      <c r="D4740" t="s">
        <v>2242</v>
      </c>
      <c r="E4740" s="184">
        <v>8.4068523594919703E-2</v>
      </c>
      <c r="F4740" t="s">
        <v>2200</v>
      </c>
    </row>
    <row r="4741" spans="1:6" hidden="1" x14ac:dyDescent="0.25">
      <c r="A4741">
        <v>2030</v>
      </c>
      <c r="B4741" t="s">
        <v>2197</v>
      </c>
      <c r="C4741" t="s">
        <v>2219</v>
      </c>
      <c r="D4741" t="s">
        <v>2243</v>
      </c>
      <c r="E4741">
        <v>33.618586266300497</v>
      </c>
      <c r="F4741" t="s">
        <v>2200</v>
      </c>
    </row>
    <row r="4742" spans="1:6" hidden="1" x14ac:dyDescent="0.25">
      <c r="A4742">
        <v>2030</v>
      </c>
      <c r="B4742" t="s">
        <v>2197</v>
      </c>
      <c r="C4742" t="s">
        <v>2219</v>
      </c>
      <c r="D4742" t="s">
        <v>2244</v>
      </c>
      <c r="E4742">
        <v>6.7533750000000001</v>
      </c>
      <c r="F4742" t="s">
        <v>2200</v>
      </c>
    </row>
    <row r="4743" spans="1:6" hidden="1" x14ac:dyDescent="0.25">
      <c r="A4743">
        <v>2030</v>
      </c>
      <c r="B4743" t="s">
        <v>2197</v>
      </c>
      <c r="C4743" t="s">
        <v>2219</v>
      </c>
      <c r="D4743" t="s">
        <v>2245</v>
      </c>
      <c r="E4743">
        <v>3.9951162843005901</v>
      </c>
      <c r="F4743" t="s">
        <v>2200</v>
      </c>
    </row>
    <row r="4744" spans="1:6" hidden="1" x14ac:dyDescent="0.25">
      <c r="A4744">
        <v>2030</v>
      </c>
      <c r="B4744" t="s">
        <v>2197</v>
      </c>
      <c r="C4744" t="s">
        <v>2219</v>
      </c>
      <c r="D4744" t="s">
        <v>2246</v>
      </c>
      <c r="E4744">
        <v>2.8018955583893002</v>
      </c>
      <c r="F4744" t="s">
        <v>2200</v>
      </c>
    </row>
    <row r="4745" spans="1:6" hidden="1" x14ac:dyDescent="0.25">
      <c r="A4745">
        <v>2030</v>
      </c>
      <c r="B4745" t="s">
        <v>2197</v>
      </c>
      <c r="C4745" t="s">
        <v>2219</v>
      </c>
      <c r="D4745" t="s">
        <v>2247</v>
      </c>
      <c r="E4745">
        <v>2.4393841315804701</v>
      </c>
      <c r="F4745" t="s">
        <v>2200</v>
      </c>
    </row>
    <row r="4746" spans="1:6" hidden="1" x14ac:dyDescent="0.25">
      <c r="A4746">
        <v>2030</v>
      </c>
      <c r="B4746" t="s">
        <v>2197</v>
      </c>
      <c r="C4746" t="s">
        <v>2219</v>
      </c>
      <c r="D4746" t="s">
        <v>2248</v>
      </c>
      <c r="E4746">
        <v>8.2378389774537197</v>
      </c>
      <c r="F4746" t="s">
        <v>2200</v>
      </c>
    </row>
    <row r="4747" spans="1:6" hidden="1" x14ac:dyDescent="0.25">
      <c r="A4747">
        <v>2030</v>
      </c>
      <c r="B4747" t="s">
        <v>2197</v>
      </c>
      <c r="C4747" t="s">
        <v>2220</v>
      </c>
      <c r="D4747" t="s">
        <v>2236</v>
      </c>
      <c r="E4747">
        <v>2.55923106492481</v>
      </c>
      <c r="F4747" t="s">
        <v>2200</v>
      </c>
    </row>
    <row r="4748" spans="1:6" hidden="1" x14ac:dyDescent="0.25">
      <c r="A4748">
        <v>2030</v>
      </c>
      <c r="B4748" t="s">
        <v>2197</v>
      </c>
      <c r="C4748" t="s">
        <v>2220</v>
      </c>
      <c r="D4748" t="s">
        <v>2237</v>
      </c>
      <c r="E4748">
        <v>16.184477744897102</v>
      </c>
      <c r="F4748" t="s">
        <v>2200</v>
      </c>
    </row>
    <row r="4749" spans="1:6" hidden="1" x14ac:dyDescent="0.25">
      <c r="A4749">
        <v>2030</v>
      </c>
      <c r="B4749" t="s">
        <v>2197</v>
      </c>
      <c r="C4749" t="s">
        <v>2220</v>
      </c>
      <c r="D4749" t="s">
        <v>2238</v>
      </c>
      <c r="E4749">
        <v>3.9340026955904901</v>
      </c>
      <c r="F4749" t="s">
        <v>2200</v>
      </c>
    </row>
    <row r="4750" spans="1:6" hidden="1" x14ac:dyDescent="0.25">
      <c r="A4750">
        <v>2030</v>
      </c>
      <c r="B4750" t="s">
        <v>2197</v>
      </c>
      <c r="C4750" t="s">
        <v>2220</v>
      </c>
      <c r="D4750" t="s">
        <v>2250</v>
      </c>
      <c r="E4750">
        <v>6.1772507174737301</v>
      </c>
      <c r="F4750" t="s">
        <v>2200</v>
      </c>
    </row>
    <row r="4751" spans="1:6" hidden="1" x14ac:dyDescent="0.25">
      <c r="A4751">
        <v>2030</v>
      </c>
      <c r="B4751" t="s">
        <v>2197</v>
      </c>
      <c r="C4751" t="s">
        <v>2220</v>
      </c>
      <c r="D4751" t="s">
        <v>2251</v>
      </c>
      <c r="E4751">
        <v>0</v>
      </c>
      <c r="F4751" t="s">
        <v>2200</v>
      </c>
    </row>
    <row r="4752" spans="1:6" hidden="1" x14ac:dyDescent="0.25">
      <c r="A4752">
        <v>2030</v>
      </c>
      <c r="B4752" t="s">
        <v>2197</v>
      </c>
      <c r="C4752" t="s">
        <v>2220</v>
      </c>
      <c r="D4752" t="s">
        <v>2239</v>
      </c>
      <c r="E4752">
        <v>2.9685921079254398</v>
      </c>
      <c r="F4752" t="s">
        <v>2200</v>
      </c>
    </row>
    <row r="4753" spans="1:6" hidden="1" x14ac:dyDescent="0.25">
      <c r="A4753">
        <v>2030</v>
      </c>
      <c r="B4753" t="s">
        <v>2197</v>
      </c>
      <c r="C4753" t="s">
        <v>2220</v>
      </c>
      <c r="D4753" t="s">
        <v>2240</v>
      </c>
      <c r="E4753">
        <v>2.7974709687872901</v>
      </c>
      <c r="F4753" t="s">
        <v>2200</v>
      </c>
    </row>
    <row r="4754" spans="1:6" hidden="1" x14ac:dyDescent="0.25">
      <c r="A4754">
        <v>2030</v>
      </c>
      <c r="B4754" t="s">
        <v>2197</v>
      </c>
      <c r="C4754" t="s">
        <v>2220</v>
      </c>
      <c r="D4754" t="s">
        <v>2241</v>
      </c>
      <c r="E4754">
        <v>3.8220892337844399</v>
      </c>
      <c r="F4754" t="s">
        <v>2200</v>
      </c>
    </row>
    <row r="4755" spans="1:6" hidden="1" x14ac:dyDescent="0.25">
      <c r="A4755">
        <v>2030</v>
      </c>
      <c r="B4755" t="s">
        <v>2197</v>
      </c>
      <c r="C4755" t="s">
        <v>2220</v>
      </c>
      <c r="D4755" t="s">
        <v>2242</v>
      </c>
      <c r="E4755" s="184">
        <v>4.4562257208019498E-2</v>
      </c>
      <c r="F4755" t="s">
        <v>2200</v>
      </c>
    </row>
    <row r="4756" spans="1:6" hidden="1" x14ac:dyDescent="0.25">
      <c r="A4756">
        <v>2030</v>
      </c>
      <c r="B4756" t="s">
        <v>2197</v>
      </c>
      <c r="C4756" t="s">
        <v>2220</v>
      </c>
      <c r="D4756" t="s">
        <v>2243</v>
      </c>
      <c r="E4756">
        <v>31.313934645720298</v>
      </c>
      <c r="F4756" t="s">
        <v>2200</v>
      </c>
    </row>
    <row r="4757" spans="1:6" hidden="1" x14ac:dyDescent="0.25">
      <c r="A4757">
        <v>2030</v>
      </c>
      <c r="B4757" t="s">
        <v>2197</v>
      </c>
      <c r="C4757" t="s">
        <v>2220</v>
      </c>
      <c r="D4757" t="s">
        <v>2244</v>
      </c>
      <c r="E4757">
        <v>6.7533750000000001</v>
      </c>
      <c r="F4757" t="s">
        <v>2200</v>
      </c>
    </row>
    <row r="4758" spans="1:6" hidden="1" x14ac:dyDescent="0.25">
      <c r="A4758">
        <v>2030</v>
      </c>
      <c r="B4758" t="s">
        <v>2197</v>
      </c>
      <c r="C4758" t="s">
        <v>2220</v>
      </c>
      <c r="D4758" t="s">
        <v>2245</v>
      </c>
      <c r="E4758">
        <v>3.8568395334393002</v>
      </c>
      <c r="F4758" t="s">
        <v>2200</v>
      </c>
    </row>
    <row r="4759" spans="1:6" hidden="1" x14ac:dyDescent="0.25">
      <c r="A4759">
        <v>2030</v>
      </c>
      <c r="B4759" t="s">
        <v>2197</v>
      </c>
      <c r="C4759" t="s">
        <v>2220</v>
      </c>
      <c r="D4759" t="s">
        <v>2246</v>
      </c>
      <c r="E4759">
        <v>1.7268427634917201</v>
      </c>
      <c r="F4759" t="s">
        <v>2200</v>
      </c>
    </row>
    <row r="4760" spans="1:6" hidden="1" x14ac:dyDescent="0.25">
      <c r="A4760">
        <v>2030</v>
      </c>
      <c r="B4760" t="s">
        <v>2197</v>
      </c>
      <c r="C4760" t="s">
        <v>2220</v>
      </c>
      <c r="D4760" t="s">
        <v>2247</v>
      </c>
      <c r="E4760">
        <v>1.62299786747509</v>
      </c>
      <c r="F4760" t="s">
        <v>2200</v>
      </c>
    </row>
    <row r="4761" spans="1:6" hidden="1" x14ac:dyDescent="0.25">
      <c r="A4761">
        <v>2030</v>
      </c>
      <c r="B4761" t="s">
        <v>2197</v>
      </c>
      <c r="C4761" t="s">
        <v>2220</v>
      </c>
      <c r="D4761" t="s">
        <v>2248</v>
      </c>
      <c r="E4761">
        <v>3.8024990792403899</v>
      </c>
      <c r="F4761" t="s">
        <v>2200</v>
      </c>
    </row>
    <row r="4762" spans="1:6" hidden="1" x14ac:dyDescent="0.25">
      <c r="A4762">
        <v>2030</v>
      </c>
      <c r="B4762" t="s">
        <v>2197</v>
      </c>
      <c r="C4762" t="s">
        <v>2221</v>
      </c>
      <c r="D4762" t="s">
        <v>2236</v>
      </c>
      <c r="E4762">
        <v>5.3040310858332003</v>
      </c>
      <c r="F4762" t="s">
        <v>2200</v>
      </c>
    </row>
    <row r="4763" spans="1:6" hidden="1" x14ac:dyDescent="0.25">
      <c r="A4763">
        <v>2030</v>
      </c>
      <c r="B4763" t="s">
        <v>2197</v>
      </c>
      <c r="C4763" t="s">
        <v>2221</v>
      </c>
      <c r="D4763" t="s">
        <v>2237</v>
      </c>
      <c r="E4763">
        <v>17.550508186216501</v>
      </c>
      <c r="F4763" t="s">
        <v>2200</v>
      </c>
    </row>
    <row r="4764" spans="1:6" hidden="1" x14ac:dyDescent="0.25">
      <c r="A4764">
        <v>2030</v>
      </c>
      <c r="B4764" t="s">
        <v>2197</v>
      </c>
      <c r="C4764" t="s">
        <v>2221</v>
      </c>
      <c r="D4764" t="s">
        <v>2238</v>
      </c>
      <c r="E4764">
        <v>4.0459294793464098</v>
      </c>
      <c r="F4764" t="s">
        <v>2200</v>
      </c>
    </row>
    <row r="4765" spans="1:6" hidden="1" x14ac:dyDescent="0.25">
      <c r="A4765">
        <v>2030</v>
      </c>
      <c r="B4765" t="s">
        <v>2197</v>
      </c>
      <c r="C4765" t="s">
        <v>2221</v>
      </c>
      <c r="D4765" t="s">
        <v>2250</v>
      </c>
      <c r="E4765">
        <v>10.7609042184495</v>
      </c>
      <c r="F4765" t="s">
        <v>2200</v>
      </c>
    </row>
    <row r="4766" spans="1:6" hidden="1" x14ac:dyDescent="0.25">
      <c r="A4766">
        <v>2030</v>
      </c>
      <c r="B4766" t="s">
        <v>2197</v>
      </c>
      <c r="C4766" t="s">
        <v>2221</v>
      </c>
      <c r="D4766" t="s">
        <v>2251</v>
      </c>
      <c r="E4766">
        <v>0</v>
      </c>
      <c r="F4766" t="s">
        <v>2200</v>
      </c>
    </row>
    <row r="4767" spans="1:6" hidden="1" x14ac:dyDescent="0.25">
      <c r="A4767">
        <v>2030</v>
      </c>
      <c r="B4767" t="s">
        <v>2197</v>
      </c>
      <c r="C4767" t="s">
        <v>2221</v>
      </c>
      <c r="D4767" t="s">
        <v>2239</v>
      </c>
      <c r="E4767">
        <v>5.2864728618315402</v>
      </c>
      <c r="F4767" t="s">
        <v>2200</v>
      </c>
    </row>
    <row r="4768" spans="1:6" hidden="1" x14ac:dyDescent="0.25">
      <c r="A4768">
        <v>2030</v>
      </c>
      <c r="B4768" t="s">
        <v>2197</v>
      </c>
      <c r="C4768" t="s">
        <v>2221</v>
      </c>
      <c r="D4768" t="s">
        <v>2240</v>
      </c>
      <c r="E4768">
        <v>3.0525059138222499</v>
      </c>
      <c r="F4768" t="s">
        <v>2200</v>
      </c>
    </row>
    <row r="4769" spans="1:6" hidden="1" x14ac:dyDescent="0.25">
      <c r="A4769">
        <v>2030</v>
      </c>
      <c r="B4769" t="s">
        <v>2197</v>
      </c>
      <c r="C4769" t="s">
        <v>2221</v>
      </c>
      <c r="D4769" t="s">
        <v>2241</v>
      </c>
      <c r="E4769">
        <v>6.0319113581885002</v>
      </c>
      <c r="F4769" t="s">
        <v>2200</v>
      </c>
    </row>
    <row r="4770" spans="1:6" hidden="1" x14ac:dyDescent="0.25">
      <c r="A4770">
        <v>2030</v>
      </c>
      <c r="B4770" t="s">
        <v>2197</v>
      </c>
      <c r="C4770" t="s">
        <v>2221</v>
      </c>
      <c r="D4770" t="s">
        <v>2242</v>
      </c>
      <c r="E4770" s="184">
        <v>7.1235460013579295E-4</v>
      </c>
      <c r="F4770" t="s">
        <v>2200</v>
      </c>
    </row>
    <row r="4771" spans="1:6" hidden="1" x14ac:dyDescent="0.25">
      <c r="A4771">
        <v>2030</v>
      </c>
      <c r="B4771" t="s">
        <v>2197</v>
      </c>
      <c r="C4771" t="s">
        <v>2221</v>
      </c>
      <c r="D4771" t="s">
        <v>2243</v>
      </c>
      <c r="E4771">
        <v>0</v>
      </c>
      <c r="F4771" t="s">
        <v>2200</v>
      </c>
    </row>
    <row r="4772" spans="1:6" hidden="1" x14ac:dyDescent="0.25">
      <c r="A4772">
        <v>2030</v>
      </c>
      <c r="B4772" t="s">
        <v>2197</v>
      </c>
      <c r="C4772" t="s">
        <v>2221</v>
      </c>
      <c r="D4772" t="s">
        <v>2244</v>
      </c>
      <c r="E4772">
        <v>6.7533750000000001</v>
      </c>
      <c r="F4772" t="s">
        <v>2200</v>
      </c>
    </row>
    <row r="4773" spans="1:6" hidden="1" x14ac:dyDescent="0.25">
      <c r="A4773">
        <v>2030</v>
      </c>
      <c r="B4773" t="s">
        <v>2197</v>
      </c>
      <c r="C4773" t="s">
        <v>2221</v>
      </c>
      <c r="D4773" t="s">
        <v>2245</v>
      </c>
      <c r="E4773">
        <v>4.2532933408480602</v>
      </c>
      <c r="F4773" t="s">
        <v>2200</v>
      </c>
    </row>
    <row r="4774" spans="1:6" hidden="1" x14ac:dyDescent="0.25">
      <c r="A4774">
        <v>2030</v>
      </c>
      <c r="B4774" t="s">
        <v>2197</v>
      </c>
      <c r="C4774" t="s">
        <v>2221</v>
      </c>
      <c r="D4774" t="s">
        <v>2246</v>
      </c>
      <c r="E4774">
        <v>2.4439617754232899</v>
      </c>
      <c r="F4774" t="s">
        <v>2200</v>
      </c>
    </row>
    <row r="4775" spans="1:6" hidden="1" x14ac:dyDescent="0.25">
      <c r="A4775">
        <v>2030</v>
      </c>
      <c r="B4775" t="s">
        <v>2197</v>
      </c>
      <c r="C4775" t="s">
        <v>2221</v>
      </c>
      <c r="D4775" t="s">
        <v>2247</v>
      </c>
      <c r="E4775">
        <v>2.1576269976737699</v>
      </c>
      <c r="F4775" t="s">
        <v>2200</v>
      </c>
    </row>
    <row r="4776" spans="1:6" hidden="1" x14ac:dyDescent="0.25">
      <c r="A4776">
        <v>2030</v>
      </c>
      <c r="B4776" t="s">
        <v>2197</v>
      </c>
      <c r="C4776" t="s">
        <v>2221</v>
      </c>
      <c r="D4776" t="s">
        <v>2248</v>
      </c>
      <c r="E4776">
        <v>8.8487316461559899</v>
      </c>
      <c r="F4776" t="s">
        <v>2200</v>
      </c>
    </row>
    <row r="4777" spans="1:6" hidden="1" x14ac:dyDescent="0.25">
      <c r="A4777">
        <v>2030</v>
      </c>
      <c r="B4777" t="s">
        <v>2197</v>
      </c>
      <c r="C4777" t="s">
        <v>2222</v>
      </c>
      <c r="D4777" t="s">
        <v>2236</v>
      </c>
      <c r="E4777">
        <v>2.60553844503877</v>
      </c>
      <c r="F4777" t="s">
        <v>2200</v>
      </c>
    </row>
    <row r="4778" spans="1:6" hidden="1" x14ac:dyDescent="0.25">
      <c r="A4778">
        <v>2030</v>
      </c>
      <c r="B4778" t="s">
        <v>2197</v>
      </c>
      <c r="C4778" t="s">
        <v>2222</v>
      </c>
      <c r="D4778" t="s">
        <v>2237</v>
      </c>
      <c r="E4778">
        <v>16.8268925478345</v>
      </c>
      <c r="F4778" t="s">
        <v>2200</v>
      </c>
    </row>
    <row r="4779" spans="1:6" hidden="1" x14ac:dyDescent="0.25">
      <c r="A4779">
        <v>2030</v>
      </c>
      <c r="B4779" t="s">
        <v>2197</v>
      </c>
      <c r="C4779" t="s">
        <v>2222</v>
      </c>
      <c r="D4779" t="s">
        <v>2238</v>
      </c>
      <c r="E4779">
        <v>3.9455333707277198</v>
      </c>
      <c r="F4779" t="s">
        <v>2200</v>
      </c>
    </row>
    <row r="4780" spans="1:6" hidden="1" x14ac:dyDescent="0.25">
      <c r="A4780">
        <v>2030</v>
      </c>
      <c r="B4780" t="s">
        <v>2197</v>
      </c>
      <c r="C4780" t="s">
        <v>2222</v>
      </c>
      <c r="D4780" t="s">
        <v>2250</v>
      </c>
      <c r="E4780">
        <v>5.90809480059945</v>
      </c>
      <c r="F4780" t="s">
        <v>2200</v>
      </c>
    </row>
    <row r="4781" spans="1:6" hidden="1" x14ac:dyDescent="0.25">
      <c r="A4781">
        <v>2030</v>
      </c>
      <c r="B4781" t="s">
        <v>2197</v>
      </c>
      <c r="C4781" t="s">
        <v>2222</v>
      </c>
      <c r="D4781" t="s">
        <v>2251</v>
      </c>
      <c r="E4781">
        <v>0</v>
      </c>
      <c r="F4781" t="s">
        <v>2200</v>
      </c>
    </row>
    <row r="4782" spans="1:6" hidden="1" x14ac:dyDescent="0.25">
      <c r="A4782">
        <v>2030</v>
      </c>
      <c r="B4782" t="s">
        <v>2197</v>
      </c>
      <c r="C4782" t="s">
        <v>2222</v>
      </c>
      <c r="D4782" t="s">
        <v>2239</v>
      </c>
      <c r="E4782">
        <v>2.7758995469238199</v>
      </c>
      <c r="F4782" t="s">
        <v>2200</v>
      </c>
    </row>
    <row r="4783" spans="1:6" hidden="1" x14ac:dyDescent="0.25">
      <c r="A4783">
        <v>2030</v>
      </c>
      <c r="B4783" t="s">
        <v>2197</v>
      </c>
      <c r="C4783" t="s">
        <v>2222</v>
      </c>
      <c r="D4783" t="s">
        <v>2240</v>
      </c>
      <c r="E4783">
        <v>2.6677950002243001</v>
      </c>
      <c r="F4783" t="s">
        <v>2200</v>
      </c>
    </row>
    <row r="4784" spans="1:6" hidden="1" x14ac:dyDescent="0.25">
      <c r="A4784">
        <v>2030</v>
      </c>
      <c r="B4784" t="s">
        <v>2197</v>
      </c>
      <c r="C4784" t="s">
        <v>2222</v>
      </c>
      <c r="D4784" t="s">
        <v>2241</v>
      </c>
      <c r="E4784">
        <v>3.71644952823043</v>
      </c>
      <c r="F4784" t="s">
        <v>2200</v>
      </c>
    </row>
    <row r="4785" spans="1:6" hidden="1" x14ac:dyDescent="0.25">
      <c r="A4785">
        <v>2030</v>
      </c>
      <c r="B4785" t="s">
        <v>2197</v>
      </c>
      <c r="C4785" t="s">
        <v>2222</v>
      </c>
      <c r="D4785" t="s">
        <v>2242</v>
      </c>
      <c r="E4785" s="184">
        <v>1.8145368973107199E-4</v>
      </c>
      <c r="F4785" t="s">
        <v>2200</v>
      </c>
    </row>
    <row r="4786" spans="1:6" hidden="1" x14ac:dyDescent="0.25">
      <c r="A4786">
        <v>2030</v>
      </c>
      <c r="B4786" t="s">
        <v>2197</v>
      </c>
      <c r="C4786" t="s">
        <v>2222</v>
      </c>
      <c r="D4786" t="s">
        <v>2243</v>
      </c>
      <c r="E4786">
        <v>0</v>
      </c>
      <c r="F4786" t="s">
        <v>2200</v>
      </c>
    </row>
    <row r="4787" spans="1:6" hidden="1" x14ac:dyDescent="0.25">
      <c r="A4787">
        <v>2030</v>
      </c>
      <c r="B4787" t="s">
        <v>2197</v>
      </c>
      <c r="C4787" t="s">
        <v>2222</v>
      </c>
      <c r="D4787" t="s">
        <v>2244</v>
      </c>
      <c r="E4787">
        <v>6.7533750000000001</v>
      </c>
      <c r="F4787" t="s">
        <v>2200</v>
      </c>
    </row>
    <row r="4788" spans="1:6" hidden="1" x14ac:dyDescent="0.25">
      <c r="A4788">
        <v>2030</v>
      </c>
      <c r="B4788" t="s">
        <v>2197</v>
      </c>
      <c r="C4788" t="s">
        <v>2222</v>
      </c>
      <c r="D4788" t="s">
        <v>2245</v>
      </c>
      <c r="E4788">
        <v>3.6279969602785802</v>
      </c>
      <c r="F4788" t="s">
        <v>2200</v>
      </c>
    </row>
    <row r="4789" spans="1:6" hidden="1" x14ac:dyDescent="0.25">
      <c r="A4789">
        <v>2030</v>
      </c>
      <c r="B4789" t="s">
        <v>2197</v>
      </c>
      <c r="C4789" t="s">
        <v>2222</v>
      </c>
      <c r="D4789" t="s">
        <v>2246</v>
      </c>
      <c r="E4789">
        <v>1.5500754520738</v>
      </c>
      <c r="F4789" t="s">
        <v>2200</v>
      </c>
    </row>
    <row r="4790" spans="1:6" hidden="1" x14ac:dyDescent="0.25">
      <c r="A4790">
        <v>2030</v>
      </c>
      <c r="B4790" t="s">
        <v>2197</v>
      </c>
      <c r="C4790" t="s">
        <v>2222</v>
      </c>
      <c r="D4790" t="s">
        <v>2247</v>
      </c>
      <c r="E4790">
        <v>1.5888134071345601</v>
      </c>
      <c r="F4790" t="s">
        <v>2200</v>
      </c>
    </row>
    <row r="4791" spans="1:6" hidden="1" x14ac:dyDescent="0.25">
      <c r="A4791">
        <v>2030</v>
      </c>
      <c r="B4791" t="s">
        <v>2197</v>
      </c>
      <c r="C4791" t="s">
        <v>2222</v>
      </c>
      <c r="D4791" t="s">
        <v>2248</v>
      </c>
      <c r="E4791">
        <v>3.58670369057372</v>
      </c>
      <c r="F4791" t="s">
        <v>2200</v>
      </c>
    </row>
    <row r="4792" spans="1:6" hidden="1" x14ac:dyDescent="0.25">
      <c r="A4792">
        <v>2030</v>
      </c>
      <c r="B4792" t="s">
        <v>2197</v>
      </c>
      <c r="C4792" t="s">
        <v>2223</v>
      </c>
      <c r="D4792" t="s">
        <v>2236</v>
      </c>
      <c r="E4792">
        <v>4.1686162117989802</v>
      </c>
      <c r="F4792" t="s">
        <v>2200</v>
      </c>
    </row>
    <row r="4793" spans="1:6" hidden="1" x14ac:dyDescent="0.25">
      <c r="A4793">
        <v>2030</v>
      </c>
      <c r="B4793" t="s">
        <v>2197</v>
      </c>
      <c r="C4793" t="s">
        <v>2223</v>
      </c>
      <c r="D4793" t="s">
        <v>2238</v>
      </c>
      <c r="E4793">
        <v>0</v>
      </c>
      <c r="F4793" t="s">
        <v>2200</v>
      </c>
    </row>
    <row r="4794" spans="1:6" hidden="1" x14ac:dyDescent="0.25">
      <c r="A4794">
        <v>2030</v>
      </c>
      <c r="B4794" t="s">
        <v>2197</v>
      </c>
      <c r="C4794" t="s">
        <v>2223</v>
      </c>
      <c r="D4794" t="s">
        <v>2250</v>
      </c>
      <c r="E4794">
        <v>6.9474404561531502</v>
      </c>
      <c r="F4794" t="s">
        <v>2200</v>
      </c>
    </row>
    <row r="4795" spans="1:6" hidden="1" x14ac:dyDescent="0.25">
      <c r="A4795">
        <v>2030</v>
      </c>
      <c r="B4795" t="s">
        <v>2197</v>
      </c>
      <c r="C4795" t="s">
        <v>2223</v>
      </c>
      <c r="D4795" t="s">
        <v>2251</v>
      </c>
      <c r="E4795">
        <v>8.6518102405520008</v>
      </c>
      <c r="F4795" t="s">
        <v>2200</v>
      </c>
    </row>
    <row r="4796" spans="1:6" hidden="1" x14ac:dyDescent="0.25">
      <c r="A4796">
        <v>2030</v>
      </c>
      <c r="B4796" t="s">
        <v>2197</v>
      </c>
      <c r="C4796" t="s">
        <v>2223</v>
      </c>
      <c r="D4796" t="s">
        <v>2239</v>
      </c>
      <c r="E4796">
        <v>1.5572577645527199</v>
      </c>
      <c r="F4796" t="s">
        <v>2200</v>
      </c>
    </row>
    <row r="4797" spans="1:6" hidden="1" x14ac:dyDescent="0.25">
      <c r="A4797">
        <v>2030</v>
      </c>
      <c r="B4797" t="s">
        <v>2197</v>
      </c>
      <c r="C4797" t="s">
        <v>2223</v>
      </c>
      <c r="D4797" t="s">
        <v>2240</v>
      </c>
      <c r="E4797">
        <v>2.4020774325343202</v>
      </c>
      <c r="F4797" t="s">
        <v>2200</v>
      </c>
    </row>
    <row r="4798" spans="1:6" hidden="1" x14ac:dyDescent="0.25">
      <c r="A4798">
        <v>2030</v>
      </c>
      <c r="B4798" t="s">
        <v>2197</v>
      </c>
      <c r="C4798" t="s">
        <v>2223</v>
      </c>
      <c r="D4798" t="s">
        <v>2241</v>
      </c>
      <c r="E4798">
        <v>3.8823944017846599</v>
      </c>
      <c r="F4798" t="s">
        <v>2200</v>
      </c>
    </row>
    <row r="4799" spans="1:6" hidden="1" x14ac:dyDescent="0.25">
      <c r="A4799">
        <v>2030</v>
      </c>
      <c r="B4799" t="s">
        <v>2197</v>
      </c>
      <c r="C4799" t="s">
        <v>2223</v>
      </c>
      <c r="D4799" t="s">
        <v>2242</v>
      </c>
      <c r="E4799">
        <v>0.125587115264673</v>
      </c>
      <c r="F4799" t="s">
        <v>2200</v>
      </c>
    </row>
    <row r="4800" spans="1:6" hidden="1" x14ac:dyDescent="0.25">
      <c r="A4800">
        <v>2030</v>
      </c>
      <c r="B4800" t="s">
        <v>2197</v>
      </c>
      <c r="C4800" t="s">
        <v>2223</v>
      </c>
      <c r="D4800" t="s">
        <v>2243</v>
      </c>
      <c r="E4800">
        <v>0</v>
      </c>
      <c r="F4800" t="s">
        <v>2200</v>
      </c>
    </row>
    <row r="4801" spans="1:6" hidden="1" x14ac:dyDescent="0.25">
      <c r="A4801">
        <v>2030</v>
      </c>
      <c r="B4801" t="s">
        <v>2197</v>
      </c>
      <c r="C4801" t="s">
        <v>2223</v>
      </c>
      <c r="D4801" t="s">
        <v>2244</v>
      </c>
      <c r="E4801">
        <v>6.7533750000000001</v>
      </c>
      <c r="F4801" t="s">
        <v>2200</v>
      </c>
    </row>
    <row r="4802" spans="1:6" hidden="1" x14ac:dyDescent="0.25">
      <c r="A4802">
        <v>2030</v>
      </c>
      <c r="B4802" t="s">
        <v>2197</v>
      </c>
      <c r="C4802" t="s">
        <v>2223</v>
      </c>
      <c r="D4802" t="s">
        <v>2245</v>
      </c>
      <c r="E4802">
        <v>1.5572577645527199</v>
      </c>
      <c r="F4802" t="s">
        <v>2200</v>
      </c>
    </row>
    <row r="4803" spans="1:6" hidden="1" x14ac:dyDescent="0.25">
      <c r="A4803">
        <v>2030</v>
      </c>
      <c r="B4803" t="s">
        <v>2197</v>
      </c>
      <c r="C4803" t="s">
        <v>2223</v>
      </c>
      <c r="D4803" t="s">
        <v>2246</v>
      </c>
      <c r="E4803">
        <v>1.6591455388231999</v>
      </c>
      <c r="F4803" t="s">
        <v>2200</v>
      </c>
    </row>
    <row r="4804" spans="1:6" hidden="1" x14ac:dyDescent="0.25">
      <c r="A4804">
        <v>2030</v>
      </c>
      <c r="B4804" t="s">
        <v>2197</v>
      </c>
      <c r="C4804" t="s">
        <v>2223</v>
      </c>
      <c r="D4804" t="s">
        <v>2247</v>
      </c>
      <c r="E4804">
        <v>1.49649714149624</v>
      </c>
      <c r="F4804" t="s">
        <v>2200</v>
      </c>
    </row>
    <row r="4805" spans="1:6" hidden="1" x14ac:dyDescent="0.25">
      <c r="A4805">
        <v>2030</v>
      </c>
      <c r="B4805" t="s">
        <v>2197</v>
      </c>
      <c r="C4805" t="s">
        <v>2223</v>
      </c>
      <c r="D4805" t="s">
        <v>2248</v>
      </c>
      <c r="E4805">
        <v>3.0053003533568901</v>
      </c>
      <c r="F4805" t="s">
        <v>2200</v>
      </c>
    </row>
    <row r="4806" spans="1:6" hidden="1" x14ac:dyDescent="0.25">
      <c r="A4806">
        <v>2030</v>
      </c>
      <c r="B4806" t="s">
        <v>2197</v>
      </c>
      <c r="C4806" t="s">
        <v>2224</v>
      </c>
      <c r="D4806" t="s">
        <v>2236</v>
      </c>
      <c r="E4806">
        <v>3.2841950175519501</v>
      </c>
      <c r="F4806" t="s">
        <v>2200</v>
      </c>
    </row>
    <row r="4807" spans="1:6" hidden="1" x14ac:dyDescent="0.25">
      <c r="A4807">
        <v>2030</v>
      </c>
      <c r="B4807" t="s">
        <v>2197</v>
      </c>
      <c r="C4807" t="s">
        <v>2224</v>
      </c>
      <c r="D4807" t="s">
        <v>2237</v>
      </c>
      <c r="E4807">
        <v>16.126871286894801</v>
      </c>
      <c r="F4807" t="s">
        <v>2200</v>
      </c>
    </row>
    <row r="4808" spans="1:6" hidden="1" x14ac:dyDescent="0.25">
      <c r="A4808">
        <v>2030</v>
      </c>
      <c r="B4808" t="s">
        <v>2197</v>
      </c>
      <c r="C4808" t="s">
        <v>2224</v>
      </c>
      <c r="D4808" t="s">
        <v>2238</v>
      </c>
      <c r="E4808">
        <v>4.2484048907612699</v>
      </c>
      <c r="F4808" t="s">
        <v>2200</v>
      </c>
    </row>
    <row r="4809" spans="1:6" hidden="1" x14ac:dyDescent="0.25">
      <c r="A4809">
        <v>2030</v>
      </c>
      <c r="B4809" t="s">
        <v>2197</v>
      </c>
      <c r="C4809" t="s">
        <v>2224</v>
      </c>
      <c r="D4809" t="s">
        <v>2250</v>
      </c>
      <c r="E4809">
        <v>6.9474404561531502</v>
      </c>
      <c r="F4809" t="s">
        <v>2200</v>
      </c>
    </row>
    <row r="4810" spans="1:6" hidden="1" x14ac:dyDescent="0.25">
      <c r="A4810">
        <v>2030</v>
      </c>
      <c r="B4810" t="s">
        <v>2197</v>
      </c>
      <c r="C4810" t="s">
        <v>2224</v>
      </c>
      <c r="D4810" t="s">
        <v>2251</v>
      </c>
      <c r="E4810">
        <v>8.6518102405520008</v>
      </c>
      <c r="F4810" t="s">
        <v>2200</v>
      </c>
    </row>
    <row r="4811" spans="1:6" hidden="1" x14ac:dyDescent="0.25">
      <c r="A4811">
        <v>2030</v>
      </c>
      <c r="B4811" t="s">
        <v>2197</v>
      </c>
      <c r="C4811" t="s">
        <v>2224</v>
      </c>
      <c r="D4811" t="s">
        <v>2239</v>
      </c>
      <c r="E4811">
        <v>1.8661359889048399</v>
      </c>
      <c r="F4811" t="s">
        <v>2200</v>
      </c>
    </row>
    <row r="4812" spans="1:6" hidden="1" x14ac:dyDescent="0.25">
      <c r="A4812">
        <v>2030</v>
      </c>
      <c r="B4812" t="s">
        <v>2197</v>
      </c>
      <c r="C4812" t="s">
        <v>2224</v>
      </c>
      <c r="D4812" t="s">
        <v>2240</v>
      </c>
      <c r="E4812">
        <v>2.4020774325343202</v>
      </c>
      <c r="F4812" t="s">
        <v>2200</v>
      </c>
    </row>
    <row r="4813" spans="1:6" hidden="1" x14ac:dyDescent="0.25">
      <c r="A4813">
        <v>2030</v>
      </c>
      <c r="B4813" t="s">
        <v>2197</v>
      </c>
      <c r="C4813" t="s">
        <v>2224</v>
      </c>
      <c r="D4813" t="s">
        <v>2241</v>
      </c>
      <c r="E4813">
        <v>3.8000748251004999</v>
      </c>
      <c r="F4813" t="s">
        <v>2200</v>
      </c>
    </row>
    <row r="4814" spans="1:6" hidden="1" x14ac:dyDescent="0.25">
      <c r="A4814">
        <v>2030</v>
      </c>
      <c r="B4814" t="s">
        <v>2197</v>
      </c>
      <c r="C4814" t="s">
        <v>2224</v>
      </c>
      <c r="D4814" t="s">
        <v>2242</v>
      </c>
      <c r="E4814" s="184">
        <v>6.6770658121631701E-2</v>
      </c>
      <c r="F4814" t="s">
        <v>2200</v>
      </c>
    </row>
    <row r="4815" spans="1:6" hidden="1" x14ac:dyDescent="0.25">
      <c r="A4815">
        <v>2030</v>
      </c>
      <c r="B4815" t="s">
        <v>2197</v>
      </c>
      <c r="C4815" t="s">
        <v>2224</v>
      </c>
      <c r="D4815" t="s">
        <v>2243</v>
      </c>
      <c r="E4815">
        <v>0</v>
      </c>
      <c r="F4815" t="s">
        <v>2200</v>
      </c>
    </row>
    <row r="4816" spans="1:6" hidden="1" x14ac:dyDescent="0.25">
      <c r="A4816">
        <v>2030</v>
      </c>
      <c r="B4816" t="s">
        <v>2197</v>
      </c>
      <c r="C4816" t="s">
        <v>2224</v>
      </c>
      <c r="D4816" t="s">
        <v>2244</v>
      </c>
      <c r="E4816">
        <v>6.7533750000000001</v>
      </c>
      <c r="F4816" t="s">
        <v>2200</v>
      </c>
    </row>
    <row r="4817" spans="1:6" hidden="1" x14ac:dyDescent="0.25">
      <c r="A4817">
        <v>2030</v>
      </c>
      <c r="B4817" t="s">
        <v>2197</v>
      </c>
      <c r="C4817" t="s">
        <v>2224</v>
      </c>
      <c r="D4817" t="s">
        <v>2245</v>
      </c>
      <c r="E4817">
        <v>1.5572577645527199</v>
      </c>
      <c r="F4817" t="s">
        <v>2200</v>
      </c>
    </row>
    <row r="4818" spans="1:6" hidden="1" x14ac:dyDescent="0.25">
      <c r="A4818">
        <v>2030</v>
      </c>
      <c r="B4818" t="s">
        <v>2197</v>
      </c>
      <c r="C4818" t="s">
        <v>2224</v>
      </c>
      <c r="D4818" t="s">
        <v>2246</v>
      </c>
      <c r="E4818">
        <v>1.6591455388231999</v>
      </c>
      <c r="F4818" t="s">
        <v>2200</v>
      </c>
    </row>
    <row r="4819" spans="1:6" hidden="1" x14ac:dyDescent="0.25">
      <c r="A4819">
        <v>2030</v>
      </c>
      <c r="B4819" t="s">
        <v>2197</v>
      </c>
      <c r="C4819" t="s">
        <v>2224</v>
      </c>
      <c r="D4819" t="s">
        <v>2247</v>
      </c>
      <c r="E4819">
        <v>1.49649714149624</v>
      </c>
      <c r="F4819" t="s">
        <v>2200</v>
      </c>
    </row>
    <row r="4820" spans="1:6" hidden="1" x14ac:dyDescent="0.25">
      <c r="A4820">
        <v>2030</v>
      </c>
      <c r="B4820" t="s">
        <v>2197</v>
      </c>
      <c r="C4820" t="s">
        <v>2224</v>
      </c>
      <c r="D4820" t="s">
        <v>2248</v>
      </c>
      <c r="E4820">
        <v>3.0053003533568901</v>
      </c>
      <c r="F4820" t="s">
        <v>2200</v>
      </c>
    </row>
    <row r="4821" spans="1:6" hidden="1" x14ac:dyDescent="0.25">
      <c r="A4821">
        <v>2030</v>
      </c>
      <c r="B4821" t="s">
        <v>2197</v>
      </c>
      <c r="C4821" t="s">
        <v>2225</v>
      </c>
      <c r="D4821" t="s">
        <v>2236</v>
      </c>
      <c r="E4821">
        <v>3.6702984081552201</v>
      </c>
      <c r="F4821" t="s">
        <v>2200</v>
      </c>
    </row>
    <row r="4822" spans="1:6" hidden="1" x14ac:dyDescent="0.25">
      <c r="A4822">
        <v>2030</v>
      </c>
      <c r="B4822" t="s">
        <v>2197</v>
      </c>
      <c r="C4822" t="s">
        <v>2225</v>
      </c>
      <c r="D4822" t="s">
        <v>2237</v>
      </c>
      <c r="E4822">
        <v>21.4731766025801</v>
      </c>
      <c r="F4822" t="s">
        <v>2200</v>
      </c>
    </row>
    <row r="4823" spans="1:6" hidden="1" x14ac:dyDescent="0.25">
      <c r="A4823">
        <v>2030</v>
      </c>
      <c r="B4823" t="s">
        <v>2197</v>
      </c>
      <c r="C4823" t="s">
        <v>2225</v>
      </c>
      <c r="D4823" t="s">
        <v>2238</v>
      </c>
      <c r="E4823">
        <v>7.3937524964187498</v>
      </c>
      <c r="F4823" t="s">
        <v>2200</v>
      </c>
    </row>
    <row r="4824" spans="1:6" hidden="1" x14ac:dyDescent="0.25">
      <c r="A4824">
        <v>2030</v>
      </c>
      <c r="B4824" t="s">
        <v>2197</v>
      </c>
      <c r="C4824" t="s">
        <v>2225</v>
      </c>
      <c r="D4824" t="s">
        <v>2250</v>
      </c>
      <c r="E4824">
        <v>0</v>
      </c>
      <c r="F4824" t="s">
        <v>2200</v>
      </c>
    </row>
    <row r="4825" spans="1:6" hidden="1" x14ac:dyDescent="0.25">
      <c r="A4825">
        <v>2030</v>
      </c>
      <c r="B4825" t="s">
        <v>2197</v>
      </c>
      <c r="C4825" t="s">
        <v>2225</v>
      </c>
      <c r="D4825" t="s">
        <v>2251</v>
      </c>
      <c r="E4825">
        <v>0</v>
      </c>
      <c r="F4825" t="s">
        <v>2200</v>
      </c>
    </row>
    <row r="4826" spans="1:6" hidden="1" x14ac:dyDescent="0.25">
      <c r="A4826">
        <v>2030</v>
      </c>
      <c r="B4826" t="s">
        <v>2197</v>
      </c>
      <c r="C4826" t="s">
        <v>2225</v>
      </c>
      <c r="D4826" t="s">
        <v>2239</v>
      </c>
      <c r="E4826">
        <v>4.4306713780918701</v>
      </c>
      <c r="F4826" t="s">
        <v>2200</v>
      </c>
    </row>
    <row r="4827" spans="1:6" hidden="1" x14ac:dyDescent="0.25">
      <c r="A4827">
        <v>2030</v>
      </c>
      <c r="B4827" t="s">
        <v>2197</v>
      </c>
      <c r="C4827" t="s">
        <v>2225</v>
      </c>
      <c r="D4827" t="s">
        <v>2240</v>
      </c>
      <c r="E4827">
        <v>2.8131233112690799</v>
      </c>
      <c r="F4827" t="s">
        <v>2200</v>
      </c>
    </row>
    <row r="4828" spans="1:6" hidden="1" x14ac:dyDescent="0.25">
      <c r="A4828">
        <v>2030</v>
      </c>
      <c r="B4828" t="s">
        <v>2197</v>
      </c>
      <c r="C4828" t="s">
        <v>2225</v>
      </c>
      <c r="D4828" t="s">
        <v>2241</v>
      </c>
      <c r="E4828">
        <v>3.4239943424971102</v>
      </c>
      <c r="F4828" t="s">
        <v>2200</v>
      </c>
    </row>
    <row r="4829" spans="1:6" hidden="1" x14ac:dyDescent="0.25">
      <c r="A4829">
        <v>2030</v>
      </c>
      <c r="B4829" t="s">
        <v>2197</v>
      </c>
      <c r="C4829" t="s">
        <v>2225</v>
      </c>
      <c r="D4829" t="s">
        <v>2242</v>
      </c>
      <c r="E4829" s="184">
        <v>2.7110761085827E-5</v>
      </c>
      <c r="F4829" t="s">
        <v>2200</v>
      </c>
    </row>
    <row r="4830" spans="1:6" hidden="1" x14ac:dyDescent="0.25">
      <c r="A4830">
        <v>2030</v>
      </c>
      <c r="B4830" t="s">
        <v>2197</v>
      </c>
      <c r="C4830" t="s">
        <v>2225</v>
      </c>
      <c r="D4830" t="s">
        <v>2243</v>
      </c>
      <c r="E4830">
        <v>0</v>
      </c>
      <c r="F4830" t="s">
        <v>2200</v>
      </c>
    </row>
    <row r="4831" spans="1:6" hidden="1" x14ac:dyDescent="0.25">
      <c r="A4831">
        <v>2030</v>
      </c>
      <c r="B4831" t="s">
        <v>2197</v>
      </c>
      <c r="C4831" t="s">
        <v>2225</v>
      </c>
      <c r="D4831" t="s">
        <v>2244</v>
      </c>
      <c r="E4831">
        <v>6.7533750000000001</v>
      </c>
      <c r="F4831" t="s">
        <v>2200</v>
      </c>
    </row>
    <row r="4832" spans="1:6" hidden="1" x14ac:dyDescent="0.25">
      <c r="A4832">
        <v>2030</v>
      </c>
      <c r="B4832" t="s">
        <v>2197</v>
      </c>
      <c r="C4832" t="s">
        <v>2225</v>
      </c>
      <c r="D4832" t="s">
        <v>2245</v>
      </c>
      <c r="E4832">
        <v>3.5459277708731398</v>
      </c>
      <c r="F4832" t="s">
        <v>2200</v>
      </c>
    </row>
    <row r="4833" spans="1:6" hidden="1" x14ac:dyDescent="0.25">
      <c r="A4833">
        <v>2030</v>
      </c>
      <c r="B4833" t="s">
        <v>2197</v>
      </c>
      <c r="C4833" t="s">
        <v>2225</v>
      </c>
      <c r="D4833" t="s">
        <v>2246</v>
      </c>
      <c r="E4833">
        <v>0</v>
      </c>
      <c r="F4833" t="s">
        <v>2200</v>
      </c>
    </row>
    <row r="4834" spans="1:6" hidden="1" x14ac:dyDescent="0.25">
      <c r="A4834">
        <v>2030</v>
      </c>
      <c r="B4834" t="s">
        <v>2197</v>
      </c>
      <c r="C4834" t="s">
        <v>2225</v>
      </c>
      <c r="D4834" t="s">
        <v>2247</v>
      </c>
      <c r="E4834">
        <v>1.9201575352964899</v>
      </c>
      <c r="F4834" t="s">
        <v>2200</v>
      </c>
    </row>
    <row r="4835" spans="1:6" hidden="1" x14ac:dyDescent="0.25">
      <c r="A4835">
        <v>2030</v>
      </c>
      <c r="B4835" t="s">
        <v>2197</v>
      </c>
      <c r="C4835" t="s">
        <v>2225</v>
      </c>
      <c r="D4835" t="s">
        <v>2248</v>
      </c>
      <c r="E4835">
        <v>7.6982185842866198</v>
      </c>
      <c r="F4835" t="s">
        <v>2200</v>
      </c>
    </row>
    <row r="4836" spans="1:6" hidden="1" x14ac:dyDescent="0.25">
      <c r="A4836">
        <v>2030</v>
      </c>
      <c r="B4836" t="s">
        <v>2197</v>
      </c>
      <c r="C4836" t="s">
        <v>2226</v>
      </c>
      <c r="D4836" t="s">
        <v>2236</v>
      </c>
      <c r="E4836">
        <v>3.6992159287297799</v>
      </c>
      <c r="F4836" t="s">
        <v>2200</v>
      </c>
    </row>
    <row r="4837" spans="1:6" hidden="1" x14ac:dyDescent="0.25">
      <c r="A4837">
        <v>2030</v>
      </c>
      <c r="B4837" t="s">
        <v>2197</v>
      </c>
      <c r="C4837" t="s">
        <v>2226</v>
      </c>
      <c r="D4837" t="s">
        <v>2237</v>
      </c>
      <c r="E4837">
        <v>18.8679168353029</v>
      </c>
      <c r="F4837" t="s">
        <v>2200</v>
      </c>
    </row>
    <row r="4838" spans="1:6" hidden="1" x14ac:dyDescent="0.25">
      <c r="A4838">
        <v>2030</v>
      </c>
      <c r="B4838" t="s">
        <v>2197</v>
      </c>
      <c r="C4838" t="s">
        <v>2226</v>
      </c>
      <c r="D4838" t="s">
        <v>2238</v>
      </c>
      <c r="E4838">
        <v>4.0563552564915897</v>
      </c>
      <c r="F4838" t="s">
        <v>2200</v>
      </c>
    </row>
    <row r="4839" spans="1:6" hidden="1" x14ac:dyDescent="0.25">
      <c r="A4839">
        <v>2030</v>
      </c>
      <c r="B4839" t="s">
        <v>2197</v>
      </c>
      <c r="C4839" t="s">
        <v>2226</v>
      </c>
      <c r="D4839" t="s">
        <v>2250</v>
      </c>
      <c r="E4839">
        <v>13.4790914537849</v>
      </c>
      <c r="F4839" t="s">
        <v>2200</v>
      </c>
    </row>
    <row r="4840" spans="1:6" hidden="1" x14ac:dyDescent="0.25">
      <c r="A4840">
        <v>2030</v>
      </c>
      <c r="B4840" t="s">
        <v>2197</v>
      </c>
      <c r="C4840" t="s">
        <v>2226</v>
      </c>
      <c r="D4840" t="s">
        <v>2251</v>
      </c>
      <c r="E4840">
        <v>0</v>
      </c>
      <c r="F4840" t="s">
        <v>2200</v>
      </c>
    </row>
    <row r="4841" spans="1:6" hidden="1" x14ac:dyDescent="0.25">
      <c r="A4841">
        <v>2030</v>
      </c>
      <c r="B4841" t="s">
        <v>2197</v>
      </c>
      <c r="C4841" t="s">
        <v>2226</v>
      </c>
      <c r="D4841" t="s">
        <v>2239</v>
      </c>
      <c r="E4841">
        <v>3.6010034479245201</v>
      </c>
      <c r="F4841" t="s">
        <v>2200</v>
      </c>
    </row>
    <row r="4842" spans="1:6" hidden="1" x14ac:dyDescent="0.25">
      <c r="A4842">
        <v>2030</v>
      </c>
      <c r="B4842" t="s">
        <v>2197</v>
      </c>
      <c r="C4842" t="s">
        <v>2226</v>
      </c>
      <c r="D4842" t="s">
        <v>2240</v>
      </c>
      <c r="E4842">
        <v>3.4158059857873</v>
      </c>
      <c r="F4842" t="s">
        <v>2200</v>
      </c>
    </row>
    <row r="4843" spans="1:6" hidden="1" x14ac:dyDescent="0.25">
      <c r="A4843">
        <v>2030</v>
      </c>
      <c r="B4843" t="s">
        <v>2197</v>
      </c>
      <c r="C4843" t="s">
        <v>2226</v>
      </c>
      <c r="D4843" t="s">
        <v>2241</v>
      </c>
      <c r="E4843">
        <v>6.1727177372339304</v>
      </c>
      <c r="F4843" t="s">
        <v>2200</v>
      </c>
    </row>
    <row r="4844" spans="1:6" hidden="1" x14ac:dyDescent="0.25">
      <c r="A4844">
        <v>2030</v>
      </c>
      <c r="B4844" t="s">
        <v>2197</v>
      </c>
      <c r="C4844" t="s">
        <v>2226</v>
      </c>
      <c r="D4844" t="s">
        <v>2242</v>
      </c>
      <c r="E4844" s="184">
        <v>5.4224104010323598E-2</v>
      </c>
      <c r="F4844" t="s">
        <v>2200</v>
      </c>
    </row>
    <row r="4845" spans="1:6" hidden="1" x14ac:dyDescent="0.25">
      <c r="A4845">
        <v>2030</v>
      </c>
      <c r="B4845" t="s">
        <v>2197</v>
      </c>
      <c r="C4845" t="s">
        <v>2226</v>
      </c>
      <c r="D4845" t="s">
        <v>2243</v>
      </c>
      <c r="E4845">
        <v>33.769050640616499</v>
      </c>
      <c r="F4845" t="s">
        <v>2200</v>
      </c>
    </row>
    <row r="4846" spans="1:6" hidden="1" x14ac:dyDescent="0.25">
      <c r="A4846">
        <v>2030</v>
      </c>
      <c r="B4846" t="s">
        <v>2197</v>
      </c>
      <c r="C4846" t="s">
        <v>2226</v>
      </c>
      <c r="D4846" t="s">
        <v>2244</v>
      </c>
      <c r="E4846">
        <v>6.7533750000000001</v>
      </c>
      <c r="F4846" t="s">
        <v>2200</v>
      </c>
    </row>
    <row r="4847" spans="1:6" hidden="1" x14ac:dyDescent="0.25">
      <c r="A4847">
        <v>2030</v>
      </c>
      <c r="B4847" t="s">
        <v>2197</v>
      </c>
      <c r="C4847" t="s">
        <v>2226</v>
      </c>
      <c r="D4847" t="s">
        <v>2245</v>
      </c>
      <c r="E4847">
        <v>4.8298309527674697</v>
      </c>
      <c r="F4847" t="s">
        <v>2200</v>
      </c>
    </row>
    <row r="4848" spans="1:6" hidden="1" x14ac:dyDescent="0.25">
      <c r="A4848">
        <v>2030</v>
      </c>
      <c r="B4848" t="s">
        <v>2197</v>
      </c>
      <c r="C4848" t="s">
        <v>2226</v>
      </c>
      <c r="D4848" t="s">
        <v>2246</v>
      </c>
      <c r="E4848">
        <v>2.5558461805321002</v>
      </c>
      <c r="F4848" t="s">
        <v>2200</v>
      </c>
    </row>
    <row r="4849" spans="1:6" hidden="1" x14ac:dyDescent="0.25">
      <c r="A4849">
        <v>2030</v>
      </c>
      <c r="B4849" t="s">
        <v>2197</v>
      </c>
      <c r="C4849" t="s">
        <v>2226</v>
      </c>
      <c r="D4849" t="s">
        <v>2247</v>
      </c>
      <c r="E4849">
        <v>2.15612114727353</v>
      </c>
      <c r="F4849" t="s">
        <v>2200</v>
      </c>
    </row>
    <row r="4850" spans="1:6" hidden="1" x14ac:dyDescent="0.25">
      <c r="A4850">
        <v>2030</v>
      </c>
      <c r="B4850" t="s">
        <v>2197</v>
      </c>
      <c r="C4850" t="s">
        <v>2226</v>
      </c>
      <c r="D4850" t="s">
        <v>2248</v>
      </c>
      <c r="E4850">
        <v>10.0794656317016</v>
      </c>
      <c r="F4850" t="s">
        <v>2200</v>
      </c>
    </row>
    <row r="4851" spans="1:6" hidden="1" x14ac:dyDescent="0.25">
      <c r="A4851">
        <v>2030</v>
      </c>
      <c r="B4851" t="s">
        <v>2197</v>
      </c>
      <c r="C4851" t="s">
        <v>2227</v>
      </c>
      <c r="D4851" t="s">
        <v>2236</v>
      </c>
      <c r="E4851">
        <v>4.1456816815752298</v>
      </c>
      <c r="F4851" t="s">
        <v>2200</v>
      </c>
    </row>
    <row r="4852" spans="1:6" hidden="1" x14ac:dyDescent="0.25">
      <c r="A4852">
        <v>2030</v>
      </c>
      <c r="B4852" t="s">
        <v>2197</v>
      </c>
      <c r="C4852" t="s">
        <v>2227</v>
      </c>
      <c r="D4852" t="s">
        <v>2237</v>
      </c>
      <c r="E4852">
        <v>22.671699779870099</v>
      </c>
      <c r="F4852" t="s">
        <v>2200</v>
      </c>
    </row>
    <row r="4853" spans="1:6" hidden="1" x14ac:dyDescent="0.25">
      <c r="A4853">
        <v>2030</v>
      </c>
      <c r="B4853" t="s">
        <v>2197</v>
      </c>
      <c r="C4853" t="s">
        <v>2227</v>
      </c>
      <c r="D4853" t="s">
        <v>2238</v>
      </c>
      <c r="E4853">
        <v>3.7441181757341599</v>
      </c>
      <c r="F4853" t="s">
        <v>2200</v>
      </c>
    </row>
    <row r="4854" spans="1:6" hidden="1" x14ac:dyDescent="0.25">
      <c r="A4854">
        <v>2030</v>
      </c>
      <c r="B4854" t="s">
        <v>2197</v>
      </c>
      <c r="C4854" t="s">
        <v>2227</v>
      </c>
      <c r="D4854" t="s">
        <v>2250</v>
      </c>
      <c r="E4854">
        <v>11.5464143276974</v>
      </c>
      <c r="F4854" t="s">
        <v>2200</v>
      </c>
    </row>
    <row r="4855" spans="1:6" hidden="1" x14ac:dyDescent="0.25">
      <c r="A4855">
        <v>2030</v>
      </c>
      <c r="B4855" t="s">
        <v>2197</v>
      </c>
      <c r="C4855" t="s">
        <v>2227</v>
      </c>
      <c r="D4855" t="s">
        <v>2251</v>
      </c>
      <c r="E4855">
        <v>0</v>
      </c>
      <c r="F4855" t="s">
        <v>2200</v>
      </c>
    </row>
    <row r="4856" spans="1:6" hidden="1" x14ac:dyDescent="0.25">
      <c r="A4856">
        <v>2030</v>
      </c>
      <c r="B4856" t="s">
        <v>2197</v>
      </c>
      <c r="C4856" t="s">
        <v>2227</v>
      </c>
      <c r="D4856" t="s">
        <v>2239</v>
      </c>
      <c r="E4856">
        <v>4.8065954113527498</v>
      </c>
      <c r="F4856" t="s">
        <v>2200</v>
      </c>
    </row>
    <row r="4857" spans="1:6" hidden="1" x14ac:dyDescent="0.25">
      <c r="A4857">
        <v>2030</v>
      </c>
      <c r="B4857" t="s">
        <v>2197</v>
      </c>
      <c r="C4857" t="s">
        <v>2227</v>
      </c>
      <c r="D4857" t="s">
        <v>2240</v>
      </c>
      <c r="E4857">
        <v>3.5335337965432698</v>
      </c>
      <c r="F4857" t="s">
        <v>2200</v>
      </c>
    </row>
    <row r="4858" spans="1:6" hidden="1" x14ac:dyDescent="0.25">
      <c r="A4858">
        <v>2030</v>
      </c>
      <c r="B4858" t="s">
        <v>2197</v>
      </c>
      <c r="C4858" t="s">
        <v>2227</v>
      </c>
      <c r="D4858" t="s">
        <v>2241</v>
      </c>
      <c r="E4858">
        <v>6.5073765670784596</v>
      </c>
      <c r="F4858" t="s">
        <v>2200</v>
      </c>
    </row>
    <row r="4859" spans="1:6" hidden="1" x14ac:dyDescent="0.25">
      <c r="A4859">
        <v>2030</v>
      </c>
      <c r="B4859" t="s">
        <v>2197</v>
      </c>
      <c r="C4859" t="s">
        <v>2227</v>
      </c>
      <c r="D4859" t="s">
        <v>2242</v>
      </c>
      <c r="E4859" s="184">
        <v>4.1268642852370996E-3</v>
      </c>
      <c r="F4859" t="s">
        <v>2200</v>
      </c>
    </row>
    <row r="4860" spans="1:6" hidden="1" x14ac:dyDescent="0.25">
      <c r="A4860">
        <v>2030</v>
      </c>
      <c r="B4860" t="s">
        <v>2197</v>
      </c>
      <c r="C4860" t="s">
        <v>2227</v>
      </c>
      <c r="D4860" t="s">
        <v>2243</v>
      </c>
      <c r="E4860">
        <v>0</v>
      </c>
      <c r="F4860" t="s">
        <v>2200</v>
      </c>
    </row>
    <row r="4861" spans="1:6" hidden="1" x14ac:dyDescent="0.25">
      <c r="A4861">
        <v>2030</v>
      </c>
      <c r="B4861" t="s">
        <v>2197</v>
      </c>
      <c r="C4861" t="s">
        <v>2227</v>
      </c>
      <c r="D4861" t="s">
        <v>2244</v>
      </c>
      <c r="E4861">
        <v>6.7533750000000001</v>
      </c>
      <c r="F4861" t="s">
        <v>2200</v>
      </c>
    </row>
    <row r="4862" spans="1:6" hidden="1" x14ac:dyDescent="0.25">
      <c r="A4862">
        <v>2030</v>
      </c>
      <c r="B4862" t="s">
        <v>2197</v>
      </c>
      <c r="C4862" t="s">
        <v>2227</v>
      </c>
      <c r="D4862" t="s">
        <v>2245</v>
      </c>
      <c r="E4862">
        <v>3.90539346919754</v>
      </c>
      <c r="F4862" t="s">
        <v>2200</v>
      </c>
    </row>
    <row r="4863" spans="1:6" hidden="1" x14ac:dyDescent="0.25">
      <c r="A4863">
        <v>2030</v>
      </c>
      <c r="B4863" t="s">
        <v>2197</v>
      </c>
      <c r="C4863" t="s">
        <v>2227</v>
      </c>
      <c r="D4863" t="s">
        <v>2246</v>
      </c>
      <c r="E4863">
        <v>2.6831546921370202</v>
      </c>
      <c r="F4863" t="s">
        <v>2200</v>
      </c>
    </row>
    <row r="4864" spans="1:6" hidden="1" x14ac:dyDescent="0.25">
      <c r="A4864">
        <v>2030</v>
      </c>
      <c r="B4864" t="s">
        <v>2197</v>
      </c>
      <c r="C4864" t="s">
        <v>2227</v>
      </c>
      <c r="D4864" t="s">
        <v>2247</v>
      </c>
      <c r="E4864">
        <v>1.81496990833914</v>
      </c>
      <c r="F4864" t="s">
        <v>2200</v>
      </c>
    </row>
    <row r="4865" spans="1:6" hidden="1" x14ac:dyDescent="0.25">
      <c r="A4865">
        <v>2030</v>
      </c>
      <c r="B4865" t="s">
        <v>2197</v>
      </c>
      <c r="C4865" t="s">
        <v>2227</v>
      </c>
      <c r="D4865" t="s">
        <v>2248</v>
      </c>
      <c r="E4865">
        <v>8.0616292956320699</v>
      </c>
      <c r="F4865" t="s">
        <v>2200</v>
      </c>
    </row>
    <row r="4866" spans="1:6" hidden="1" x14ac:dyDescent="0.25">
      <c r="A4866">
        <v>2030</v>
      </c>
      <c r="B4866" t="s">
        <v>2197</v>
      </c>
      <c r="C4866" t="s">
        <v>2228</v>
      </c>
      <c r="D4866" t="s">
        <v>2236</v>
      </c>
      <c r="E4866">
        <v>2.6147063735018898</v>
      </c>
      <c r="F4866" t="s">
        <v>2200</v>
      </c>
    </row>
    <row r="4867" spans="1:6" hidden="1" x14ac:dyDescent="0.25">
      <c r="A4867">
        <v>2030</v>
      </c>
      <c r="B4867" t="s">
        <v>2197</v>
      </c>
      <c r="C4867" t="s">
        <v>2228</v>
      </c>
      <c r="D4867" t="s">
        <v>2237</v>
      </c>
      <c r="E4867">
        <v>16.168020385403601</v>
      </c>
      <c r="F4867" t="s">
        <v>2200</v>
      </c>
    </row>
    <row r="4868" spans="1:6" hidden="1" x14ac:dyDescent="0.25">
      <c r="A4868">
        <v>2030</v>
      </c>
      <c r="B4868" t="s">
        <v>2197</v>
      </c>
      <c r="C4868" t="s">
        <v>2228</v>
      </c>
      <c r="D4868" t="s">
        <v>2238</v>
      </c>
      <c r="E4868">
        <v>3.9438044929371499</v>
      </c>
      <c r="F4868" t="s">
        <v>2200</v>
      </c>
    </row>
    <row r="4869" spans="1:6" hidden="1" x14ac:dyDescent="0.25">
      <c r="A4869">
        <v>2030</v>
      </c>
      <c r="B4869" t="s">
        <v>2197</v>
      </c>
      <c r="C4869" t="s">
        <v>2228</v>
      </c>
      <c r="D4869" t="s">
        <v>2250</v>
      </c>
      <c r="E4869">
        <v>7.77328033188072</v>
      </c>
      <c r="F4869" t="s">
        <v>2200</v>
      </c>
    </row>
    <row r="4870" spans="1:6" hidden="1" x14ac:dyDescent="0.25">
      <c r="A4870">
        <v>2030</v>
      </c>
      <c r="B4870" t="s">
        <v>2197</v>
      </c>
      <c r="C4870" t="s">
        <v>2228</v>
      </c>
      <c r="D4870" t="s">
        <v>2251</v>
      </c>
      <c r="E4870">
        <v>0</v>
      </c>
      <c r="F4870" t="s">
        <v>2200</v>
      </c>
    </row>
    <row r="4871" spans="1:6" hidden="1" x14ac:dyDescent="0.25">
      <c r="A4871">
        <v>2030</v>
      </c>
      <c r="B4871" t="s">
        <v>2197</v>
      </c>
      <c r="C4871" t="s">
        <v>2228</v>
      </c>
      <c r="D4871" t="s">
        <v>2239</v>
      </c>
      <c r="E4871">
        <v>2.9737106889554199</v>
      </c>
      <c r="F4871" t="s">
        <v>2200</v>
      </c>
    </row>
    <row r="4872" spans="1:6" hidden="1" x14ac:dyDescent="0.25">
      <c r="A4872">
        <v>2030</v>
      </c>
      <c r="B4872" t="s">
        <v>2197</v>
      </c>
      <c r="C4872" t="s">
        <v>2228</v>
      </c>
      <c r="D4872" t="s">
        <v>2240</v>
      </c>
      <c r="E4872">
        <v>2.8784872795564098</v>
      </c>
      <c r="F4872" t="s">
        <v>2200</v>
      </c>
    </row>
    <row r="4873" spans="1:6" hidden="1" x14ac:dyDescent="0.25">
      <c r="A4873">
        <v>2030</v>
      </c>
      <c r="B4873" t="s">
        <v>2197</v>
      </c>
      <c r="C4873" t="s">
        <v>2228</v>
      </c>
      <c r="D4873" t="s">
        <v>2241</v>
      </c>
      <c r="E4873">
        <v>3.8332972582323799</v>
      </c>
      <c r="F4873" t="s">
        <v>2200</v>
      </c>
    </row>
    <row r="4874" spans="1:6" hidden="1" x14ac:dyDescent="0.25">
      <c r="A4874">
        <v>2030</v>
      </c>
      <c r="B4874" t="s">
        <v>2197</v>
      </c>
      <c r="C4874" t="s">
        <v>2228</v>
      </c>
      <c r="D4874" t="s">
        <v>2242</v>
      </c>
      <c r="E4874" s="184">
        <v>2.8676175655647702E-3</v>
      </c>
      <c r="F4874" t="s">
        <v>2200</v>
      </c>
    </row>
    <row r="4875" spans="1:6" hidden="1" x14ac:dyDescent="0.25">
      <c r="A4875">
        <v>2030</v>
      </c>
      <c r="B4875" t="s">
        <v>2197</v>
      </c>
      <c r="C4875" t="s">
        <v>2228</v>
      </c>
      <c r="D4875" t="s">
        <v>2243</v>
      </c>
      <c r="E4875">
        <v>31.3619357830726</v>
      </c>
      <c r="F4875" t="s">
        <v>2200</v>
      </c>
    </row>
    <row r="4876" spans="1:6" hidden="1" x14ac:dyDescent="0.25">
      <c r="A4876">
        <v>2030</v>
      </c>
      <c r="B4876" t="s">
        <v>2197</v>
      </c>
      <c r="C4876" t="s">
        <v>2228</v>
      </c>
      <c r="D4876" t="s">
        <v>2244</v>
      </c>
      <c r="E4876">
        <v>6.7533750000000001</v>
      </c>
      <c r="F4876" t="s">
        <v>2200</v>
      </c>
    </row>
    <row r="4877" spans="1:6" hidden="1" x14ac:dyDescent="0.25">
      <c r="A4877">
        <v>2030</v>
      </c>
      <c r="B4877" t="s">
        <v>2197</v>
      </c>
      <c r="C4877" t="s">
        <v>2228</v>
      </c>
      <c r="D4877" t="s">
        <v>2245</v>
      </c>
      <c r="E4877">
        <v>3.98517634292141</v>
      </c>
      <c r="F4877" t="s">
        <v>2200</v>
      </c>
    </row>
    <row r="4878" spans="1:6" hidden="1" x14ac:dyDescent="0.25">
      <c r="A4878">
        <v>2030</v>
      </c>
      <c r="B4878" t="s">
        <v>2197</v>
      </c>
      <c r="C4878" t="s">
        <v>2228</v>
      </c>
      <c r="D4878" t="s">
        <v>2246</v>
      </c>
      <c r="E4878">
        <v>2.5409761932167299</v>
      </c>
      <c r="F4878" t="s">
        <v>2200</v>
      </c>
    </row>
    <row r="4879" spans="1:6" hidden="1" x14ac:dyDescent="0.25">
      <c r="A4879">
        <v>2030</v>
      </c>
      <c r="B4879" t="s">
        <v>2197</v>
      </c>
      <c r="C4879" t="s">
        <v>2228</v>
      </c>
      <c r="D4879" t="s">
        <v>2247</v>
      </c>
      <c r="E4879">
        <v>1.4677161880505301</v>
      </c>
      <c r="F4879" t="s">
        <v>2200</v>
      </c>
    </row>
    <row r="4880" spans="1:6" hidden="1" x14ac:dyDescent="0.25">
      <c r="A4880">
        <v>2030</v>
      </c>
      <c r="B4880" t="s">
        <v>2197</v>
      </c>
      <c r="C4880" t="s">
        <v>2228</v>
      </c>
      <c r="D4880" t="s">
        <v>2248</v>
      </c>
      <c r="E4880">
        <v>3.9234133529695501</v>
      </c>
      <c r="F4880" t="s">
        <v>2200</v>
      </c>
    </row>
    <row r="4881" spans="1:6" hidden="1" x14ac:dyDescent="0.25">
      <c r="A4881">
        <v>2030</v>
      </c>
      <c r="B4881" t="s">
        <v>2197</v>
      </c>
      <c r="C4881" t="s">
        <v>2229</v>
      </c>
      <c r="D4881" t="s">
        <v>2236</v>
      </c>
      <c r="E4881">
        <v>3.3270472212510902</v>
      </c>
      <c r="F4881" t="s">
        <v>2200</v>
      </c>
    </row>
    <row r="4882" spans="1:6" hidden="1" x14ac:dyDescent="0.25">
      <c r="A4882">
        <v>2030</v>
      </c>
      <c r="B4882" t="s">
        <v>2197</v>
      </c>
      <c r="C4882" t="s">
        <v>2229</v>
      </c>
      <c r="D4882" t="s">
        <v>2237</v>
      </c>
      <c r="E4882">
        <v>20.629202037525499</v>
      </c>
      <c r="F4882" t="s">
        <v>2200</v>
      </c>
    </row>
    <row r="4883" spans="1:6" hidden="1" x14ac:dyDescent="0.25">
      <c r="A4883">
        <v>2030</v>
      </c>
      <c r="B4883" t="s">
        <v>2197</v>
      </c>
      <c r="C4883" t="s">
        <v>2229</v>
      </c>
      <c r="D4883" t="s">
        <v>2238</v>
      </c>
      <c r="E4883">
        <v>3.9674512005672899</v>
      </c>
      <c r="F4883" t="s">
        <v>2200</v>
      </c>
    </row>
    <row r="4884" spans="1:6" hidden="1" x14ac:dyDescent="0.25">
      <c r="A4884">
        <v>2030</v>
      </c>
      <c r="B4884" t="s">
        <v>2197</v>
      </c>
      <c r="C4884" t="s">
        <v>2229</v>
      </c>
      <c r="D4884" t="s">
        <v>2250</v>
      </c>
      <c r="E4884">
        <v>0</v>
      </c>
      <c r="F4884" t="s">
        <v>2200</v>
      </c>
    </row>
    <row r="4885" spans="1:6" hidden="1" x14ac:dyDescent="0.25">
      <c r="A4885">
        <v>2030</v>
      </c>
      <c r="B4885" t="s">
        <v>2197</v>
      </c>
      <c r="C4885" t="s">
        <v>2229</v>
      </c>
      <c r="D4885" t="s">
        <v>2251</v>
      </c>
      <c r="E4885">
        <v>10.946496256738101</v>
      </c>
      <c r="F4885" t="s">
        <v>2200</v>
      </c>
    </row>
    <row r="4886" spans="1:6" hidden="1" x14ac:dyDescent="0.25">
      <c r="A4886">
        <v>2030</v>
      </c>
      <c r="B4886" t="s">
        <v>2197</v>
      </c>
      <c r="C4886" t="s">
        <v>2229</v>
      </c>
      <c r="D4886" t="s">
        <v>2239</v>
      </c>
      <c r="E4886">
        <v>5.4930907554596802</v>
      </c>
      <c r="F4886" t="s">
        <v>2200</v>
      </c>
    </row>
    <row r="4887" spans="1:6" hidden="1" x14ac:dyDescent="0.25">
      <c r="A4887">
        <v>2030</v>
      </c>
      <c r="B4887" t="s">
        <v>2197</v>
      </c>
      <c r="C4887" t="s">
        <v>2229</v>
      </c>
      <c r="D4887" t="s">
        <v>2240</v>
      </c>
      <c r="E4887">
        <v>3.1402093092932</v>
      </c>
      <c r="F4887" t="s">
        <v>2200</v>
      </c>
    </row>
    <row r="4888" spans="1:6" hidden="1" x14ac:dyDescent="0.25">
      <c r="A4888">
        <v>2030</v>
      </c>
      <c r="B4888" t="s">
        <v>2197</v>
      </c>
      <c r="C4888" t="s">
        <v>2229</v>
      </c>
      <c r="D4888" t="s">
        <v>2241</v>
      </c>
      <c r="E4888">
        <v>3.9566420292984299</v>
      </c>
      <c r="F4888" t="s">
        <v>2200</v>
      </c>
    </row>
    <row r="4889" spans="1:6" hidden="1" x14ac:dyDescent="0.25">
      <c r="A4889">
        <v>2030</v>
      </c>
      <c r="B4889" t="s">
        <v>2197</v>
      </c>
      <c r="C4889" t="s">
        <v>2229</v>
      </c>
      <c r="D4889" t="s">
        <v>2242</v>
      </c>
      <c r="E4889" s="184">
        <v>4.7101575914880404E-3</v>
      </c>
      <c r="F4889" t="s">
        <v>2200</v>
      </c>
    </row>
    <row r="4890" spans="1:6" hidden="1" x14ac:dyDescent="0.25">
      <c r="A4890">
        <v>2030</v>
      </c>
      <c r="B4890" t="s">
        <v>2197</v>
      </c>
      <c r="C4890" t="s">
        <v>2229</v>
      </c>
      <c r="D4890" t="s">
        <v>2243</v>
      </c>
      <c r="E4890">
        <v>33.815256896518299</v>
      </c>
      <c r="F4890" t="s">
        <v>2200</v>
      </c>
    </row>
    <row r="4891" spans="1:6" hidden="1" x14ac:dyDescent="0.25">
      <c r="A4891">
        <v>2030</v>
      </c>
      <c r="B4891" t="s">
        <v>2197</v>
      </c>
      <c r="C4891" t="s">
        <v>2229</v>
      </c>
      <c r="D4891" t="s">
        <v>2244</v>
      </c>
      <c r="E4891">
        <v>6.7533750000000001</v>
      </c>
      <c r="F4891" t="s">
        <v>2200</v>
      </c>
    </row>
    <row r="4892" spans="1:6" hidden="1" x14ac:dyDescent="0.25">
      <c r="A4892">
        <v>2030</v>
      </c>
      <c r="B4892" t="s">
        <v>2197</v>
      </c>
      <c r="C4892" t="s">
        <v>2229</v>
      </c>
      <c r="D4892" t="s">
        <v>2245</v>
      </c>
      <c r="E4892">
        <v>4.4220206339060004</v>
      </c>
      <c r="F4892" t="s">
        <v>2200</v>
      </c>
    </row>
    <row r="4893" spans="1:6" hidden="1" x14ac:dyDescent="0.25">
      <c r="A4893">
        <v>2030</v>
      </c>
      <c r="B4893" t="s">
        <v>2197</v>
      </c>
      <c r="C4893" t="s">
        <v>2229</v>
      </c>
      <c r="D4893" t="s">
        <v>2246</v>
      </c>
      <c r="E4893">
        <v>2.4236506365830901</v>
      </c>
      <c r="F4893" t="s">
        <v>2200</v>
      </c>
    </row>
    <row r="4894" spans="1:6" hidden="1" x14ac:dyDescent="0.25">
      <c r="A4894">
        <v>2030</v>
      </c>
      <c r="B4894" t="s">
        <v>2197</v>
      </c>
      <c r="C4894" t="s">
        <v>2229</v>
      </c>
      <c r="D4894" t="s">
        <v>2247</v>
      </c>
      <c r="E4894">
        <v>2.0701107637376102</v>
      </c>
      <c r="F4894" t="s">
        <v>2200</v>
      </c>
    </row>
    <row r="4895" spans="1:6" hidden="1" x14ac:dyDescent="0.25">
      <c r="A4895">
        <v>2030</v>
      </c>
      <c r="B4895" t="s">
        <v>2197</v>
      </c>
      <c r="C4895" t="s">
        <v>2229</v>
      </c>
      <c r="D4895" t="s">
        <v>2248</v>
      </c>
      <c r="E4895">
        <v>9.3098305655412599</v>
      </c>
      <c r="F4895" t="s">
        <v>2200</v>
      </c>
    </row>
    <row r="4896" spans="1:6" hidden="1" x14ac:dyDescent="0.25">
      <c r="A4896">
        <v>2030</v>
      </c>
      <c r="B4896" t="s">
        <v>2197</v>
      </c>
      <c r="C4896" t="s">
        <v>2230</v>
      </c>
      <c r="D4896" t="s">
        <v>2236</v>
      </c>
      <c r="E4896">
        <v>2.7078993615740998</v>
      </c>
      <c r="F4896" t="s">
        <v>2200</v>
      </c>
    </row>
    <row r="4897" spans="1:6" hidden="1" x14ac:dyDescent="0.25">
      <c r="A4897">
        <v>2030</v>
      </c>
      <c r="B4897" t="s">
        <v>2197</v>
      </c>
      <c r="C4897" t="s">
        <v>2230</v>
      </c>
      <c r="D4897" t="s">
        <v>2237</v>
      </c>
      <c r="E4897">
        <v>25.605734795866098</v>
      </c>
      <c r="F4897" t="s">
        <v>2200</v>
      </c>
    </row>
    <row r="4898" spans="1:6" hidden="1" x14ac:dyDescent="0.25">
      <c r="A4898">
        <v>2030</v>
      </c>
      <c r="B4898" t="s">
        <v>2197</v>
      </c>
      <c r="C4898" t="s">
        <v>2230</v>
      </c>
      <c r="D4898" t="s">
        <v>2238</v>
      </c>
      <c r="E4898">
        <v>3.91561556235387</v>
      </c>
      <c r="F4898" t="s">
        <v>2200</v>
      </c>
    </row>
    <row r="4899" spans="1:6" hidden="1" x14ac:dyDescent="0.25">
      <c r="A4899">
        <v>2030</v>
      </c>
      <c r="B4899" t="s">
        <v>2197</v>
      </c>
      <c r="C4899" t="s">
        <v>2230</v>
      </c>
      <c r="D4899" t="s">
        <v>2250</v>
      </c>
      <c r="E4899">
        <v>6.4748217148135803</v>
      </c>
      <c r="F4899" t="s">
        <v>2200</v>
      </c>
    </row>
    <row r="4900" spans="1:6" hidden="1" x14ac:dyDescent="0.25">
      <c r="A4900">
        <v>2030</v>
      </c>
      <c r="B4900" t="s">
        <v>2197</v>
      </c>
      <c r="C4900" t="s">
        <v>2230</v>
      </c>
      <c r="D4900" t="s">
        <v>2251</v>
      </c>
      <c r="E4900">
        <v>0</v>
      </c>
      <c r="F4900" t="s">
        <v>2200</v>
      </c>
    </row>
    <row r="4901" spans="1:6" hidden="1" x14ac:dyDescent="0.25">
      <c r="A4901">
        <v>2030</v>
      </c>
      <c r="B4901" t="s">
        <v>2197</v>
      </c>
      <c r="C4901" t="s">
        <v>2230</v>
      </c>
      <c r="D4901" t="s">
        <v>2239</v>
      </c>
      <c r="E4901">
        <v>2.3981889031824002</v>
      </c>
      <c r="F4901" t="s">
        <v>2200</v>
      </c>
    </row>
    <row r="4902" spans="1:6" hidden="1" x14ac:dyDescent="0.25">
      <c r="A4902">
        <v>2030</v>
      </c>
      <c r="B4902" t="s">
        <v>2197</v>
      </c>
      <c r="C4902" t="s">
        <v>2230</v>
      </c>
      <c r="D4902" t="s">
        <v>2240</v>
      </c>
      <c r="E4902">
        <v>2.4020774325343202</v>
      </c>
      <c r="F4902" t="s">
        <v>2200</v>
      </c>
    </row>
    <row r="4903" spans="1:6" hidden="1" x14ac:dyDescent="0.25">
      <c r="A4903">
        <v>2030</v>
      </c>
      <c r="B4903" t="s">
        <v>2197</v>
      </c>
      <c r="C4903" t="s">
        <v>2230</v>
      </c>
      <c r="D4903" t="s">
        <v>2241</v>
      </c>
      <c r="E4903">
        <v>3.5683307727417999</v>
      </c>
      <c r="F4903" t="s">
        <v>2200</v>
      </c>
    </row>
    <row r="4904" spans="1:6" hidden="1" x14ac:dyDescent="0.25">
      <c r="A4904">
        <v>2030</v>
      </c>
      <c r="B4904" t="s">
        <v>2197</v>
      </c>
      <c r="C4904" t="s">
        <v>2230</v>
      </c>
      <c r="D4904" t="s">
        <v>2242</v>
      </c>
      <c r="E4904">
        <v>0.125587115264673</v>
      </c>
      <c r="F4904" t="s">
        <v>2200</v>
      </c>
    </row>
    <row r="4905" spans="1:6" hidden="1" x14ac:dyDescent="0.25">
      <c r="A4905">
        <v>2030</v>
      </c>
      <c r="B4905" t="s">
        <v>2197</v>
      </c>
      <c r="C4905" t="s">
        <v>2230</v>
      </c>
      <c r="D4905" t="s">
        <v>2243</v>
      </c>
      <c r="E4905">
        <v>27.385492224161901</v>
      </c>
      <c r="F4905" t="s">
        <v>2200</v>
      </c>
    </row>
    <row r="4906" spans="1:6" hidden="1" x14ac:dyDescent="0.25">
      <c r="A4906">
        <v>2030</v>
      </c>
      <c r="B4906" t="s">
        <v>2197</v>
      </c>
      <c r="C4906" t="s">
        <v>2230</v>
      </c>
      <c r="D4906" t="s">
        <v>2244</v>
      </c>
      <c r="E4906">
        <v>6.7533750000000001</v>
      </c>
      <c r="F4906" t="s">
        <v>2200</v>
      </c>
    </row>
    <row r="4907" spans="1:6" hidden="1" x14ac:dyDescent="0.25">
      <c r="A4907">
        <v>2030</v>
      </c>
      <c r="B4907" t="s">
        <v>2197</v>
      </c>
      <c r="C4907" t="s">
        <v>2230</v>
      </c>
      <c r="D4907" t="s">
        <v>2245</v>
      </c>
      <c r="E4907">
        <v>3.1867029981209698</v>
      </c>
      <c r="F4907" t="s">
        <v>2200</v>
      </c>
    </row>
    <row r="4908" spans="1:6" hidden="1" x14ac:dyDescent="0.25">
      <c r="A4908">
        <v>2030</v>
      </c>
      <c r="B4908" t="s">
        <v>2197</v>
      </c>
      <c r="C4908" t="s">
        <v>2230</v>
      </c>
      <c r="D4908" t="s">
        <v>2246</v>
      </c>
      <c r="E4908">
        <v>1.6591455388231999</v>
      </c>
      <c r="F4908" t="s">
        <v>2200</v>
      </c>
    </row>
    <row r="4909" spans="1:6" hidden="1" x14ac:dyDescent="0.25">
      <c r="A4909">
        <v>2030</v>
      </c>
      <c r="B4909" t="s">
        <v>2197</v>
      </c>
      <c r="C4909" t="s">
        <v>2230</v>
      </c>
      <c r="D4909" t="s">
        <v>2247</v>
      </c>
      <c r="E4909">
        <v>1.49649714149624</v>
      </c>
      <c r="F4909" t="s">
        <v>2200</v>
      </c>
    </row>
    <row r="4910" spans="1:6" hidden="1" x14ac:dyDescent="0.25">
      <c r="A4910">
        <v>2030</v>
      </c>
      <c r="B4910" t="s">
        <v>2197</v>
      </c>
      <c r="C4910" t="s">
        <v>2230</v>
      </c>
      <c r="D4910" t="s">
        <v>2248</v>
      </c>
      <c r="E4910">
        <v>3.1411839036618399</v>
      </c>
      <c r="F4910" t="s">
        <v>2200</v>
      </c>
    </row>
    <row r="4911" spans="1:6" hidden="1" x14ac:dyDescent="0.25">
      <c r="A4911">
        <v>2030</v>
      </c>
      <c r="B4911" t="s">
        <v>2197</v>
      </c>
      <c r="C4911" t="s">
        <v>2231</v>
      </c>
      <c r="D4911" t="s">
        <v>2236</v>
      </c>
      <c r="E4911">
        <v>3.4978220063396699</v>
      </c>
      <c r="F4911" t="s">
        <v>2200</v>
      </c>
    </row>
    <row r="4912" spans="1:6" hidden="1" x14ac:dyDescent="0.25">
      <c r="A4912">
        <v>2030</v>
      </c>
      <c r="B4912" t="s">
        <v>2197</v>
      </c>
      <c r="C4912" t="s">
        <v>2231</v>
      </c>
      <c r="D4912" t="s">
        <v>2237</v>
      </c>
      <c r="E4912">
        <v>14.6166786431217</v>
      </c>
      <c r="F4912" t="s">
        <v>2200</v>
      </c>
    </row>
    <row r="4913" spans="1:6" hidden="1" x14ac:dyDescent="0.25">
      <c r="A4913">
        <v>2030</v>
      </c>
      <c r="B4913" t="s">
        <v>2197</v>
      </c>
      <c r="C4913" t="s">
        <v>2231</v>
      </c>
      <c r="D4913" t="s">
        <v>2238</v>
      </c>
      <c r="E4913">
        <v>4.3253392985740797</v>
      </c>
      <c r="F4913" t="s">
        <v>2200</v>
      </c>
    </row>
    <row r="4914" spans="1:6" hidden="1" x14ac:dyDescent="0.25">
      <c r="A4914">
        <v>2030</v>
      </c>
      <c r="B4914" t="s">
        <v>2197</v>
      </c>
      <c r="C4914" t="s">
        <v>2231</v>
      </c>
      <c r="D4914" t="s">
        <v>2250</v>
      </c>
      <c r="E4914">
        <v>6.4385073811207301</v>
      </c>
      <c r="F4914" t="s">
        <v>2200</v>
      </c>
    </row>
    <row r="4915" spans="1:6" hidden="1" x14ac:dyDescent="0.25">
      <c r="A4915">
        <v>2030</v>
      </c>
      <c r="B4915" t="s">
        <v>2197</v>
      </c>
      <c r="C4915" t="s">
        <v>2231</v>
      </c>
      <c r="D4915" t="s">
        <v>2251</v>
      </c>
      <c r="E4915">
        <v>7.46112925176004</v>
      </c>
      <c r="F4915" t="s">
        <v>2200</v>
      </c>
    </row>
    <row r="4916" spans="1:6" hidden="1" x14ac:dyDescent="0.25">
      <c r="A4916">
        <v>2030</v>
      </c>
      <c r="B4916" t="s">
        <v>2197</v>
      </c>
      <c r="C4916" t="s">
        <v>2231</v>
      </c>
      <c r="D4916" t="s">
        <v>2239</v>
      </c>
      <c r="E4916">
        <v>1.5572577645527199</v>
      </c>
      <c r="F4916" t="s">
        <v>2200</v>
      </c>
    </row>
    <row r="4917" spans="1:6" hidden="1" x14ac:dyDescent="0.25">
      <c r="A4917">
        <v>2030</v>
      </c>
      <c r="B4917" t="s">
        <v>2197</v>
      </c>
      <c r="C4917" t="s">
        <v>2231</v>
      </c>
      <c r="D4917" t="s">
        <v>2240</v>
      </c>
      <c r="E4917">
        <v>2.4020774325343202</v>
      </c>
      <c r="F4917" t="s">
        <v>2200</v>
      </c>
    </row>
    <row r="4918" spans="1:6" hidden="1" x14ac:dyDescent="0.25">
      <c r="A4918">
        <v>2030</v>
      </c>
      <c r="B4918" t="s">
        <v>2197</v>
      </c>
      <c r="C4918" t="s">
        <v>2231</v>
      </c>
      <c r="D4918" t="s">
        <v>2241</v>
      </c>
      <c r="E4918">
        <v>4.32807793520307</v>
      </c>
      <c r="F4918" t="s">
        <v>2200</v>
      </c>
    </row>
    <row r="4919" spans="1:6" hidden="1" x14ac:dyDescent="0.25">
      <c r="A4919">
        <v>2030</v>
      </c>
      <c r="B4919" t="s">
        <v>2197</v>
      </c>
      <c r="C4919" t="s">
        <v>2231</v>
      </c>
      <c r="D4919" t="s">
        <v>2242</v>
      </c>
      <c r="E4919">
        <v>0.125587115264673</v>
      </c>
      <c r="F4919" t="s">
        <v>2200</v>
      </c>
    </row>
    <row r="4920" spans="1:6" hidden="1" x14ac:dyDescent="0.25">
      <c r="A4920">
        <v>2030</v>
      </c>
      <c r="B4920" t="s">
        <v>2197</v>
      </c>
      <c r="C4920" t="s">
        <v>2231</v>
      </c>
      <c r="D4920" t="s">
        <v>2243</v>
      </c>
      <c r="E4920">
        <v>0</v>
      </c>
      <c r="F4920" t="s">
        <v>2200</v>
      </c>
    </row>
    <row r="4921" spans="1:6" hidden="1" x14ac:dyDescent="0.25">
      <c r="A4921">
        <v>2030</v>
      </c>
      <c r="B4921" t="s">
        <v>2197</v>
      </c>
      <c r="C4921" t="s">
        <v>2231</v>
      </c>
      <c r="D4921" t="s">
        <v>2244</v>
      </c>
      <c r="E4921">
        <v>6.7533750000000001</v>
      </c>
      <c r="F4921" t="s">
        <v>2200</v>
      </c>
    </row>
    <row r="4922" spans="1:6" hidden="1" x14ac:dyDescent="0.25">
      <c r="A4922">
        <v>2030</v>
      </c>
      <c r="B4922" t="s">
        <v>2197</v>
      </c>
      <c r="C4922" t="s">
        <v>2231</v>
      </c>
      <c r="D4922" t="s">
        <v>2245</v>
      </c>
      <c r="E4922">
        <v>1.5572577645527199</v>
      </c>
      <c r="F4922" t="s">
        <v>2200</v>
      </c>
    </row>
    <row r="4923" spans="1:6" hidden="1" x14ac:dyDescent="0.25">
      <c r="A4923">
        <v>2030</v>
      </c>
      <c r="B4923" t="s">
        <v>2197</v>
      </c>
      <c r="C4923" t="s">
        <v>2231</v>
      </c>
      <c r="D4923" t="s">
        <v>2246</v>
      </c>
      <c r="E4923">
        <v>1.6591455388231999</v>
      </c>
      <c r="F4923" t="s">
        <v>2200</v>
      </c>
    </row>
    <row r="4924" spans="1:6" hidden="1" x14ac:dyDescent="0.25">
      <c r="A4924">
        <v>2030</v>
      </c>
      <c r="B4924" t="s">
        <v>2197</v>
      </c>
      <c r="C4924" t="s">
        <v>2231</v>
      </c>
      <c r="D4924" t="s">
        <v>2247</v>
      </c>
      <c r="E4924">
        <v>1.49649714149624</v>
      </c>
      <c r="F4924" t="s">
        <v>2200</v>
      </c>
    </row>
    <row r="4925" spans="1:6" hidden="1" x14ac:dyDescent="0.25">
      <c r="A4925">
        <v>2030</v>
      </c>
      <c r="B4925" t="s">
        <v>2197</v>
      </c>
      <c r="C4925" t="s">
        <v>2231</v>
      </c>
      <c r="D4925" t="s">
        <v>2248</v>
      </c>
      <c r="E4925">
        <v>3.0053003533568901</v>
      </c>
      <c r="F4925" t="s">
        <v>2200</v>
      </c>
    </row>
    <row r="4926" spans="1:6" hidden="1" x14ac:dyDescent="0.25">
      <c r="A4926">
        <v>2030</v>
      </c>
      <c r="B4926" t="s">
        <v>2197</v>
      </c>
      <c r="C4926" t="s">
        <v>2232</v>
      </c>
      <c r="D4926" t="s">
        <v>2236</v>
      </c>
      <c r="E4926">
        <v>4.1456816815752298</v>
      </c>
      <c r="F4926" t="s">
        <v>2200</v>
      </c>
    </row>
    <row r="4927" spans="1:6" hidden="1" x14ac:dyDescent="0.25">
      <c r="A4927">
        <v>2030</v>
      </c>
      <c r="B4927" t="s">
        <v>2197</v>
      </c>
      <c r="C4927" t="s">
        <v>2232</v>
      </c>
      <c r="D4927" t="s">
        <v>2237</v>
      </c>
      <c r="E4927">
        <v>18.389000997673801</v>
      </c>
      <c r="F4927" t="s">
        <v>2200</v>
      </c>
    </row>
    <row r="4928" spans="1:6" hidden="1" x14ac:dyDescent="0.25">
      <c r="A4928">
        <v>2030</v>
      </c>
      <c r="B4928" t="s">
        <v>2197</v>
      </c>
      <c r="C4928" t="s">
        <v>2232</v>
      </c>
      <c r="D4928" t="s">
        <v>2238</v>
      </c>
      <c r="E4928">
        <v>4.0826054483399199</v>
      </c>
      <c r="F4928" t="s">
        <v>2200</v>
      </c>
    </row>
    <row r="4929" spans="1:6" hidden="1" x14ac:dyDescent="0.25">
      <c r="A4929">
        <v>2030</v>
      </c>
      <c r="B4929" t="s">
        <v>2197</v>
      </c>
      <c r="C4929" t="s">
        <v>2232</v>
      </c>
      <c r="D4929" t="s">
        <v>2250</v>
      </c>
      <c r="E4929">
        <v>12.955991968329499</v>
      </c>
      <c r="F4929" t="s">
        <v>2200</v>
      </c>
    </row>
    <row r="4930" spans="1:6" hidden="1" x14ac:dyDescent="0.25">
      <c r="A4930">
        <v>2030</v>
      </c>
      <c r="B4930" t="s">
        <v>2197</v>
      </c>
      <c r="C4930" t="s">
        <v>2232</v>
      </c>
      <c r="D4930" t="s">
        <v>2251</v>
      </c>
      <c r="E4930">
        <v>0</v>
      </c>
      <c r="F4930" t="s">
        <v>2200</v>
      </c>
    </row>
    <row r="4931" spans="1:6" hidden="1" x14ac:dyDescent="0.25">
      <c r="A4931">
        <v>2030</v>
      </c>
      <c r="B4931" t="s">
        <v>2197</v>
      </c>
      <c r="C4931" t="s">
        <v>2232</v>
      </c>
      <c r="D4931" t="s">
        <v>2239</v>
      </c>
      <c r="E4931">
        <v>6.2179682835046997</v>
      </c>
      <c r="F4931" t="s">
        <v>2200</v>
      </c>
    </row>
    <row r="4932" spans="1:6" hidden="1" x14ac:dyDescent="0.25">
      <c r="A4932">
        <v>2030</v>
      </c>
      <c r="B4932" t="s">
        <v>2197</v>
      </c>
      <c r="C4932" t="s">
        <v>2232</v>
      </c>
      <c r="D4932" t="s">
        <v>2240</v>
      </c>
      <c r="E4932">
        <v>3.5335337965432698</v>
      </c>
      <c r="F4932" t="s">
        <v>2200</v>
      </c>
    </row>
    <row r="4933" spans="1:6" hidden="1" x14ac:dyDescent="0.25">
      <c r="A4933">
        <v>2030</v>
      </c>
      <c r="B4933" t="s">
        <v>2197</v>
      </c>
      <c r="C4933" t="s">
        <v>2232</v>
      </c>
      <c r="D4933" t="s">
        <v>2241</v>
      </c>
      <c r="E4933">
        <v>6.5073765670784596</v>
      </c>
      <c r="F4933" t="s">
        <v>2200</v>
      </c>
    </row>
    <row r="4934" spans="1:6" hidden="1" x14ac:dyDescent="0.25">
      <c r="A4934">
        <v>2030</v>
      </c>
      <c r="B4934" t="s">
        <v>2197</v>
      </c>
      <c r="C4934" t="s">
        <v>2232</v>
      </c>
      <c r="D4934" t="s">
        <v>2242</v>
      </c>
      <c r="E4934" s="184">
        <v>3.4952228536367499E-3</v>
      </c>
      <c r="F4934" t="s">
        <v>2200</v>
      </c>
    </row>
    <row r="4935" spans="1:6" hidden="1" x14ac:dyDescent="0.25">
      <c r="A4935">
        <v>2030</v>
      </c>
      <c r="B4935" t="s">
        <v>2197</v>
      </c>
      <c r="C4935" t="s">
        <v>2232</v>
      </c>
      <c r="D4935" t="s">
        <v>2243</v>
      </c>
      <c r="E4935">
        <v>33.903480339613601</v>
      </c>
      <c r="F4935" t="s">
        <v>2200</v>
      </c>
    </row>
    <row r="4936" spans="1:6" hidden="1" x14ac:dyDescent="0.25">
      <c r="A4936">
        <v>2030</v>
      </c>
      <c r="B4936" t="s">
        <v>2197</v>
      </c>
      <c r="C4936" t="s">
        <v>2232</v>
      </c>
      <c r="D4936" t="s">
        <v>2244</v>
      </c>
      <c r="E4936">
        <v>6.7533750000000001</v>
      </c>
      <c r="F4936" t="s">
        <v>2200</v>
      </c>
    </row>
    <row r="4937" spans="1:6" hidden="1" x14ac:dyDescent="0.25">
      <c r="A4937">
        <v>2030</v>
      </c>
      <c r="B4937" t="s">
        <v>2197</v>
      </c>
      <c r="C4937" t="s">
        <v>2232</v>
      </c>
      <c r="D4937" t="s">
        <v>2245</v>
      </c>
      <c r="E4937">
        <v>5.0214990710630403</v>
      </c>
      <c r="F4937" t="s">
        <v>2200</v>
      </c>
    </row>
    <row r="4938" spans="1:6" hidden="1" x14ac:dyDescent="0.25">
      <c r="A4938">
        <v>2030</v>
      </c>
      <c r="B4938" t="s">
        <v>2197</v>
      </c>
      <c r="C4938" t="s">
        <v>2232</v>
      </c>
      <c r="D4938" t="s">
        <v>2246</v>
      </c>
      <c r="E4938">
        <v>2.4444446681863501</v>
      </c>
      <c r="F4938" t="s">
        <v>2200</v>
      </c>
    </row>
    <row r="4939" spans="1:6" hidden="1" x14ac:dyDescent="0.25">
      <c r="A4939">
        <v>2030</v>
      </c>
      <c r="B4939" t="s">
        <v>2197</v>
      </c>
      <c r="C4939" t="s">
        <v>2232</v>
      </c>
      <c r="D4939" t="s">
        <v>2247</v>
      </c>
      <c r="E4939">
        <v>1.7669459935515099</v>
      </c>
      <c r="F4939" t="s">
        <v>2200</v>
      </c>
    </row>
    <row r="4940" spans="1:6" hidden="1" x14ac:dyDescent="0.25">
      <c r="A4940">
        <v>2030</v>
      </c>
      <c r="B4940" t="s">
        <v>2197</v>
      </c>
      <c r="C4940" t="s">
        <v>2232</v>
      </c>
      <c r="D4940" t="s">
        <v>2248</v>
      </c>
      <c r="E4940">
        <v>10.4937685328455</v>
      </c>
      <c r="F4940" t="s">
        <v>2200</v>
      </c>
    </row>
    <row r="4941" spans="1:6" hidden="1" x14ac:dyDescent="0.25">
      <c r="A4941">
        <v>2030</v>
      </c>
      <c r="B4941" t="s">
        <v>2197</v>
      </c>
      <c r="C4941" t="s">
        <v>2233</v>
      </c>
      <c r="D4941" t="s">
        <v>2236</v>
      </c>
      <c r="E4941">
        <v>3.4512890803070899</v>
      </c>
      <c r="F4941" t="s">
        <v>2200</v>
      </c>
    </row>
    <row r="4942" spans="1:6" hidden="1" x14ac:dyDescent="0.25">
      <c r="A4942">
        <v>2030</v>
      </c>
      <c r="B4942" t="s">
        <v>2197</v>
      </c>
      <c r="C4942" t="s">
        <v>2233</v>
      </c>
      <c r="D4942" t="s">
        <v>2237</v>
      </c>
      <c r="E4942">
        <v>16.0025433039416</v>
      </c>
      <c r="F4942" t="s">
        <v>2200</v>
      </c>
    </row>
    <row r="4943" spans="1:6" hidden="1" x14ac:dyDescent="0.25">
      <c r="A4943">
        <v>2030</v>
      </c>
      <c r="B4943" t="s">
        <v>2197</v>
      </c>
      <c r="C4943" t="s">
        <v>2233</v>
      </c>
      <c r="D4943" t="s">
        <v>2238</v>
      </c>
      <c r="E4943">
        <v>7.4005350872272704</v>
      </c>
      <c r="F4943" t="s">
        <v>2200</v>
      </c>
    </row>
    <row r="4944" spans="1:6" hidden="1" x14ac:dyDescent="0.25">
      <c r="A4944">
        <v>2030</v>
      </c>
      <c r="B4944" t="s">
        <v>2197</v>
      </c>
      <c r="C4944" t="s">
        <v>2233</v>
      </c>
      <c r="D4944" t="s">
        <v>2250</v>
      </c>
      <c r="E4944">
        <v>0</v>
      </c>
      <c r="F4944" t="s">
        <v>2200</v>
      </c>
    </row>
    <row r="4945" spans="1:6" hidden="1" x14ac:dyDescent="0.25">
      <c r="A4945">
        <v>2030</v>
      </c>
      <c r="B4945" t="s">
        <v>2197</v>
      </c>
      <c r="C4945" t="s">
        <v>2233</v>
      </c>
      <c r="D4945" t="s">
        <v>2251</v>
      </c>
      <c r="E4945">
        <v>8.9167478550196009</v>
      </c>
      <c r="F4945" t="s">
        <v>2200</v>
      </c>
    </row>
    <row r="4946" spans="1:6" hidden="1" x14ac:dyDescent="0.25">
      <c r="A4946">
        <v>2030</v>
      </c>
      <c r="B4946" t="s">
        <v>2197</v>
      </c>
      <c r="C4946" t="s">
        <v>2233</v>
      </c>
      <c r="D4946" t="s">
        <v>2239</v>
      </c>
      <c r="E4946">
        <v>2.7153262571993801</v>
      </c>
      <c r="F4946" t="s">
        <v>2200</v>
      </c>
    </row>
    <row r="4947" spans="1:6" hidden="1" x14ac:dyDescent="0.25">
      <c r="A4947">
        <v>2030</v>
      </c>
      <c r="B4947" t="s">
        <v>2197</v>
      </c>
      <c r="C4947" t="s">
        <v>2233</v>
      </c>
      <c r="D4947" t="s">
        <v>2240</v>
      </c>
      <c r="E4947">
        <v>2.6227635770751498</v>
      </c>
      <c r="F4947" t="s">
        <v>2200</v>
      </c>
    </row>
    <row r="4948" spans="1:6" hidden="1" x14ac:dyDescent="0.25">
      <c r="A4948">
        <v>2030</v>
      </c>
      <c r="B4948" t="s">
        <v>2197</v>
      </c>
      <c r="C4948" t="s">
        <v>2233</v>
      </c>
      <c r="D4948" t="s">
        <v>2241</v>
      </c>
      <c r="E4948">
        <v>4.1721618354324201</v>
      </c>
      <c r="F4948" t="s">
        <v>2200</v>
      </c>
    </row>
    <row r="4949" spans="1:6" hidden="1" x14ac:dyDescent="0.25">
      <c r="A4949">
        <v>2030</v>
      </c>
      <c r="B4949" t="s">
        <v>2197</v>
      </c>
      <c r="C4949" t="s">
        <v>2233</v>
      </c>
      <c r="D4949" t="s">
        <v>2242</v>
      </c>
      <c r="E4949">
        <v>0.134675512335308</v>
      </c>
      <c r="F4949" t="s">
        <v>2200</v>
      </c>
    </row>
    <row r="4950" spans="1:6" hidden="1" x14ac:dyDescent="0.25">
      <c r="A4950">
        <v>2030</v>
      </c>
      <c r="B4950" t="s">
        <v>2197</v>
      </c>
      <c r="C4950" t="s">
        <v>2233</v>
      </c>
      <c r="D4950" t="s">
        <v>2243</v>
      </c>
      <c r="E4950">
        <v>0</v>
      </c>
      <c r="F4950" t="s">
        <v>2200</v>
      </c>
    </row>
    <row r="4951" spans="1:6" hidden="1" x14ac:dyDescent="0.25">
      <c r="A4951">
        <v>2030</v>
      </c>
      <c r="B4951" t="s">
        <v>2197</v>
      </c>
      <c r="C4951" t="s">
        <v>2233</v>
      </c>
      <c r="D4951" t="s">
        <v>2244</v>
      </c>
      <c r="E4951">
        <v>6.7533750000000001</v>
      </c>
      <c r="F4951" t="s">
        <v>2200</v>
      </c>
    </row>
    <row r="4952" spans="1:6" hidden="1" x14ac:dyDescent="0.25">
      <c r="A4952">
        <v>2030</v>
      </c>
      <c r="B4952" t="s">
        <v>2197</v>
      </c>
      <c r="C4952" t="s">
        <v>2233</v>
      </c>
      <c r="D4952" t="s">
        <v>2245</v>
      </c>
      <c r="E4952">
        <v>3.53830769980418</v>
      </c>
      <c r="F4952" t="s">
        <v>2200</v>
      </c>
    </row>
    <row r="4953" spans="1:6" hidden="1" x14ac:dyDescent="0.25">
      <c r="A4953">
        <v>2030</v>
      </c>
      <c r="B4953" t="s">
        <v>2197</v>
      </c>
      <c r="C4953" t="s">
        <v>2233</v>
      </c>
      <c r="D4953" t="s">
        <v>2246</v>
      </c>
      <c r="E4953">
        <v>2.12390521457099</v>
      </c>
      <c r="F4953" t="s">
        <v>2200</v>
      </c>
    </row>
    <row r="4954" spans="1:6" hidden="1" x14ac:dyDescent="0.25">
      <c r="A4954">
        <v>2030</v>
      </c>
      <c r="B4954" t="s">
        <v>2197</v>
      </c>
      <c r="C4954" t="s">
        <v>2233</v>
      </c>
      <c r="D4954" t="s">
        <v>2247</v>
      </c>
      <c r="E4954">
        <v>1.6490322437973901</v>
      </c>
      <c r="F4954" t="s">
        <v>2200</v>
      </c>
    </row>
    <row r="4955" spans="1:6" hidden="1" x14ac:dyDescent="0.25">
      <c r="A4955">
        <v>2030</v>
      </c>
      <c r="B4955" t="s">
        <v>2197</v>
      </c>
      <c r="C4955" t="s">
        <v>2233</v>
      </c>
      <c r="D4955" t="s">
        <v>2248</v>
      </c>
      <c r="E4955">
        <v>3.5144118846385499</v>
      </c>
      <c r="F4955" t="s">
        <v>2200</v>
      </c>
    </row>
    <row r="4956" spans="1:6" hidden="1" x14ac:dyDescent="0.25">
      <c r="A4956">
        <v>2030</v>
      </c>
      <c r="B4956" t="s">
        <v>2197</v>
      </c>
      <c r="C4956" t="s">
        <v>2234</v>
      </c>
      <c r="D4956" t="s">
        <v>2236</v>
      </c>
      <c r="E4956">
        <v>4.33440333766353</v>
      </c>
      <c r="F4956" t="s">
        <v>2200</v>
      </c>
    </row>
    <row r="4957" spans="1:6" hidden="1" x14ac:dyDescent="0.25">
      <c r="A4957">
        <v>2030</v>
      </c>
      <c r="B4957" t="s">
        <v>2197</v>
      </c>
      <c r="C4957" t="s">
        <v>2234</v>
      </c>
      <c r="D4957" t="s">
        <v>2237</v>
      </c>
      <c r="E4957">
        <v>16.886650216819501</v>
      </c>
      <c r="F4957" t="s">
        <v>2200</v>
      </c>
    </row>
    <row r="4958" spans="1:6" hidden="1" x14ac:dyDescent="0.25">
      <c r="A4958">
        <v>2030</v>
      </c>
      <c r="B4958" t="s">
        <v>2197</v>
      </c>
      <c r="C4958" t="s">
        <v>2234</v>
      </c>
      <c r="D4958" t="s">
        <v>2238</v>
      </c>
      <c r="E4958">
        <v>3.9565442138679598</v>
      </c>
      <c r="F4958" t="s">
        <v>2200</v>
      </c>
    </row>
    <row r="4959" spans="1:6" hidden="1" x14ac:dyDescent="0.25">
      <c r="A4959">
        <v>2030</v>
      </c>
      <c r="B4959" t="s">
        <v>2197</v>
      </c>
      <c r="C4959" t="s">
        <v>2234</v>
      </c>
      <c r="D4959" t="s">
        <v>2250</v>
      </c>
      <c r="E4959">
        <v>5.9949224431686803</v>
      </c>
      <c r="F4959" t="s">
        <v>2200</v>
      </c>
    </row>
    <row r="4960" spans="1:6" hidden="1" x14ac:dyDescent="0.25">
      <c r="A4960">
        <v>2030</v>
      </c>
      <c r="B4960" t="s">
        <v>2197</v>
      </c>
      <c r="C4960" t="s">
        <v>2234</v>
      </c>
      <c r="D4960" t="s">
        <v>2251</v>
      </c>
      <c r="E4960">
        <v>0</v>
      </c>
      <c r="F4960" t="s">
        <v>2200</v>
      </c>
    </row>
    <row r="4961" spans="1:6" hidden="1" x14ac:dyDescent="0.25">
      <c r="A4961">
        <v>2030</v>
      </c>
      <c r="B4961" t="s">
        <v>2197</v>
      </c>
      <c r="C4961" t="s">
        <v>2234</v>
      </c>
      <c r="D4961" t="s">
        <v>2239</v>
      </c>
      <c r="E4961">
        <v>2.53308994090228</v>
      </c>
      <c r="F4961" t="s">
        <v>2200</v>
      </c>
    </row>
    <row r="4962" spans="1:6" hidden="1" x14ac:dyDescent="0.25">
      <c r="A4962">
        <v>2030</v>
      </c>
      <c r="B4962" t="s">
        <v>2197</v>
      </c>
      <c r="C4962" t="s">
        <v>2234</v>
      </c>
      <c r="D4962" t="s">
        <v>2240</v>
      </c>
      <c r="E4962">
        <v>2.5218050287892599</v>
      </c>
      <c r="F4962" t="s">
        <v>2200</v>
      </c>
    </row>
    <row r="4963" spans="1:6" hidden="1" x14ac:dyDescent="0.25">
      <c r="A4963">
        <v>2030</v>
      </c>
      <c r="B4963" t="s">
        <v>2197</v>
      </c>
      <c r="C4963" t="s">
        <v>2234</v>
      </c>
      <c r="D4963" t="s">
        <v>2241</v>
      </c>
      <c r="E4963">
        <v>3.7606501009484501</v>
      </c>
      <c r="F4963" t="s">
        <v>2200</v>
      </c>
    </row>
    <row r="4964" spans="1:6" hidden="1" x14ac:dyDescent="0.25">
      <c r="A4964">
        <v>2030</v>
      </c>
      <c r="B4964" t="s">
        <v>2197</v>
      </c>
      <c r="C4964" t="s">
        <v>2234</v>
      </c>
      <c r="D4964" t="s">
        <v>2242</v>
      </c>
      <c r="E4964" s="184">
        <v>1.8341630583707198E-2</v>
      </c>
      <c r="F4964" t="s">
        <v>2200</v>
      </c>
    </row>
    <row r="4965" spans="1:6" hidden="1" x14ac:dyDescent="0.25">
      <c r="A4965">
        <v>2030</v>
      </c>
      <c r="B4965" t="s">
        <v>2197</v>
      </c>
      <c r="C4965" t="s">
        <v>2234</v>
      </c>
      <c r="D4965" t="s">
        <v>2243</v>
      </c>
      <c r="E4965">
        <v>31.318176077907999</v>
      </c>
      <c r="F4965" t="s">
        <v>2200</v>
      </c>
    </row>
    <row r="4966" spans="1:6" hidden="1" x14ac:dyDescent="0.25">
      <c r="A4966">
        <v>2030</v>
      </c>
      <c r="B4966" t="s">
        <v>2197</v>
      </c>
      <c r="C4966" t="s">
        <v>2234</v>
      </c>
      <c r="D4966" t="s">
        <v>2244</v>
      </c>
      <c r="E4966">
        <v>6.7533750000000001</v>
      </c>
      <c r="F4966" t="s">
        <v>2200</v>
      </c>
    </row>
    <row r="4967" spans="1:6" hidden="1" x14ac:dyDescent="0.25">
      <c r="A4967">
        <v>2030</v>
      </c>
      <c r="B4967" t="s">
        <v>2197</v>
      </c>
      <c r="C4967" t="s">
        <v>2234</v>
      </c>
      <c r="D4967" t="s">
        <v>2245</v>
      </c>
      <c r="E4967">
        <v>3.3708272766249698</v>
      </c>
      <c r="F4967" t="s">
        <v>2200</v>
      </c>
    </row>
    <row r="4968" spans="1:6" hidden="1" x14ac:dyDescent="0.25">
      <c r="A4968">
        <v>2030</v>
      </c>
      <c r="B4968" t="s">
        <v>2197</v>
      </c>
      <c r="C4968" t="s">
        <v>2234</v>
      </c>
      <c r="D4968" t="s">
        <v>2246</v>
      </c>
      <c r="E4968">
        <v>2.0898384422843499</v>
      </c>
      <c r="F4968" t="s">
        <v>2200</v>
      </c>
    </row>
    <row r="4969" spans="1:6" hidden="1" x14ac:dyDescent="0.25">
      <c r="A4969">
        <v>2030</v>
      </c>
      <c r="B4969" t="s">
        <v>2197</v>
      </c>
      <c r="C4969" t="s">
        <v>2234</v>
      </c>
      <c r="D4969" t="s">
        <v>2247</v>
      </c>
      <c r="E4969">
        <v>2.04827214419665</v>
      </c>
      <c r="F4969" t="s">
        <v>2200</v>
      </c>
    </row>
    <row r="4970" spans="1:6" hidden="1" x14ac:dyDescent="0.25">
      <c r="A4970">
        <v>2030</v>
      </c>
      <c r="B4970" t="s">
        <v>2197</v>
      </c>
      <c r="C4970" t="s">
        <v>2234</v>
      </c>
      <c r="D4970" t="s">
        <v>2248</v>
      </c>
      <c r="E4970">
        <v>3.33863050908655</v>
      </c>
      <c r="F4970" t="s">
        <v>2200</v>
      </c>
    </row>
    <row r="4971" spans="1:6" hidden="1" x14ac:dyDescent="0.25">
      <c r="A4971">
        <v>2030</v>
      </c>
      <c r="B4971" t="s">
        <v>2197</v>
      </c>
      <c r="C4971" t="s">
        <v>2235</v>
      </c>
      <c r="D4971" t="s">
        <v>2236</v>
      </c>
      <c r="E4971">
        <v>4.2557966956308304</v>
      </c>
      <c r="F4971" t="s">
        <v>2200</v>
      </c>
    </row>
    <row r="4972" spans="1:6" hidden="1" x14ac:dyDescent="0.25">
      <c r="A4972">
        <v>2030</v>
      </c>
      <c r="B4972" t="s">
        <v>2197</v>
      </c>
      <c r="C4972" t="s">
        <v>2235</v>
      </c>
      <c r="D4972" t="s">
        <v>2237</v>
      </c>
      <c r="E4972">
        <v>20.294269855309501</v>
      </c>
      <c r="F4972" t="s">
        <v>2200</v>
      </c>
    </row>
    <row r="4973" spans="1:6" hidden="1" x14ac:dyDescent="0.25">
      <c r="A4973">
        <v>2030</v>
      </c>
      <c r="B4973" t="s">
        <v>2197</v>
      </c>
      <c r="C4973" t="s">
        <v>2235</v>
      </c>
      <c r="D4973" t="s">
        <v>2238</v>
      </c>
      <c r="E4973">
        <v>4.0632640515183303</v>
      </c>
      <c r="F4973" t="s">
        <v>2200</v>
      </c>
    </row>
    <row r="4974" spans="1:6" hidden="1" x14ac:dyDescent="0.25">
      <c r="A4974">
        <v>2030</v>
      </c>
      <c r="B4974" t="s">
        <v>2197</v>
      </c>
      <c r="C4974" t="s">
        <v>2235</v>
      </c>
      <c r="D4974" t="s">
        <v>2250</v>
      </c>
      <c r="E4974">
        <v>8.9276896402839601</v>
      </c>
      <c r="F4974" t="s">
        <v>2200</v>
      </c>
    </row>
    <row r="4975" spans="1:6" hidden="1" x14ac:dyDescent="0.25">
      <c r="A4975">
        <v>2030</v>
      </c>
      <c r="B4975" t="s">
        <v>2197</v>
      </c>
      <c r="C4975" t="s">
        <v>2235</v>
      </c>
      <c r="D4975" t="s">
        <v>2251</v>
      </c>
      <c r="E4975">
        <v>0</v>
      </c>
      <c r="F4975" t="s">
        <v>2200</v>
      </c>
    </row>
    <row r="4976" spans="1:6" hidden="1" x14ac:dyDescent="0.25">
      <c r="A4976">
        <v>2030</v>
      </c>
      <c r="B4976" t="s">
        <v>2197</v>
      </c>
      <c r="C4976" t="s">
        <v>2235</v>
      </c>
      <c r="D4976" t="s">
        <v>2239</v>
      </c>
      <c r="E4976">
        <v>7.4321459833755297</v>
      </c>
      <c r="F4976" t="s">
        <v>2200</v>
      </c>
    </row>
    <row r="4977" spans="1:6" hidden="1" x14ac:dyDescent="0.25">
      <c r="A4977">
        <v>2030</v>
      </c>
      <c r="B4977" t="s">
        <v>2197</v>
      </c>
      <c r="C4977" t="s">
        <v>2235</v>
      </c>
      <c r="D4977" t="s">
        <v>2240</v>
      </c>
      <c r="E4977">
        <v>2.7675084755426802</v>
      </c>
      <c r="F4977" t="s">
        <v>2200</v>
      </c>
    </row>
    <row r="4978" spans="1:6" hidden="1" x14ac:dyDescent="0.25">
      <c r="A4978">
        <v>2030</v>
      </c>
      <c r="B4978" t="s">
        <v>2197</v>
      </c>
      <c r="C4978" t="s">
        <v>2235</v>
      </c>
      <c r="D4978" t="s">
        <v>2241</v>
      </c>
      <c r="E4978">
        <v>6.4915604482099996</v>
      </c>
      <c r="F4978" t="s">
        <v>2200</v>
      </c>
    </row>
    <row r="4979" spans="1:6" hidden="1" x14ac:dyDescent="0.25">
      <c r="A4979">
        <v>2030</v>
      </c>
      <c r="B4979" t="s">
        <v>2197</v>
      </c>
      <c r="C4979" t="s">
        <v>2235</v>
      </c>
      <c r="D4979" t="s">
        <v>2242</v>
      </c>
      <c r="E4979">
        <v>3.9887198378706003E-2</v>
      </c>
      <c r="F4979" t="s">
        <v>2200</v>
      </c>
    </row>
    <row r="4980" spans="1:6" hidden="1" x14ac:dyDescent="0.25">
      <c r="A4980">
        <v>2030</v>
      </c>
      <c r="B4980" t="s">
        <v>2197</v>
      </c>
      <c r="C4980" t="s">
        <v>2235</v>
      </c>
      <c r="D4980" t="s">
        <v>2243</v>
      </c>
      <c r="E4980">
        <v>33.802050129454301</v>
      </c>
      <c r="F4980" t="s">
        <v>2200</v>
      </c>
    </row>
    <row r="4981" spans="1:6" hidden="1" x14ac:dyDescent="0.25">
      <c r="A4981">
        <v>2030</v>
      </c>
      <c r="B4981" t="s">
        <v>2197</v>
      </c>
      <c r="C4981" t="s">
        <v>2235</v>
      </c>
      <c r="D4981" t="s">
        <v>2244</v>
      </c>
      <c r="E4981">
        <v>6.7533750000000001</v>
      </c>
      <c r="F4981" t="s">
        <v>2200</v>
      </c>
    </row>
    <row r="4982" spans="1:6" hidden="1" x14ac:dyDescent="0.25">
      <c r="A4982">
        <v>2030</v>
      </c>
      <c r="B4982" t="s">
        <v>2197</v>
      </c>
      <c r="C4982" t="s">
        <v>2235</v>
      </c>
      <c r="D4982" t="s">
        <v>2245</v>
      </c>
      <c r="E4982">
        <v>3.7171483572403798</v>
      </c>
      <c r="F4982" t="s">
        <v>2200</v>
      </c>
    </row>
    <row r="4983" spans="1:6" hidden="1" x14ac:dyDescent="0.25">
      <c r="A4983">
        <v>2030</v>
      </c>
      <c r="B4983" t="s">
        <v>2197</v>
      </c>
      <c r="C4983" t="s">
        <v>2235</v>
      </c>
      <c r="D4983" t="s">
        <v>2246</v>
      </c>
      <c r="E4983">
        <v>1.8290717596830399</v>
      </c>
      <c r="F4983" t="s">
        <v>2200</v>
      </c>
    </row>
    <row r="4984" spans="1:6" hidden="1" x14ac:dyDescent="0.25">
      <c r="A4984">
        <v>2030</v>
      </c>
      <c r="B4984" t="s">
        <v>2197</v>
      </c>
      <c r="C4984" t="s">
        <v>2235</v>
      </c>
      <c r="D4984" t="s">
        <v>2247</v>
      </c>
      <c r="E4984">
        <v>1.7583416577814599</v>
      </c>
      <c r="F4984" t="s">
        <v>2200</v>
      </c>
    </row>
    <row r="4985" spans="1:6" hidden="1" x14ac:dyDescent="0.25">
      <c r="A4985">
        <v>2030</v>
      </c>
      <c r="B4985" t="s">
        <v>2197</v>
      </c>
      <c r="C4985" t="s">
        <v>2235</v>
      </c>
      <c r="D4985" t="s">
        <v>2248</v>
      </c>
      <c r="E4985">
        <v>7.6575677787158698</v>
      </c>
      <c r="F4985" t="s">
        <v>2200</v>
      </c>
    </row>
    <row r="4986" spans="1:6" hidden="1" x14ac:dyDescent="0.25">
      <c r="A4986">
        <v>2030</v>
      </c>
      <c r="B4986" t="s">
        <v>2249</v>
      </c>
      <c r="C4986" t="s">
        <v>2201</v>
      </c>
      <c r="D4986" t="s">
        <v>2236</v>
      </c>
      <c r="E4986">
        <v>3.89703194425925</v>
      </c>
      <c r="F4986" t="s">
        <v>2200</v>
      </c>
    </row>
    <row r="4987" spans="1:6" hidden="1" x14ac:dyDescent="0.25">
      <c r="A4987">
        <v>2030</v>
      </c>
      <c r="B4987" t="s">
        <v>2249</v>
      </c>
      <c r="C4987" t="s">
        <v>2201</v>
      </c>
      <c r="D4987" t="s">
        <v>2237</v>
      </c>
      <c r="E4987">
        <v>16.8976858446274</v>
      </c>
      <c r="F4987" t="s">
        <v>2200</v>
      </c>
    </row>
    <row r="4988" spans="1:6" hidden="1" x14ac:dyDescent="0.25">
      <c r="A4988">
        <v>2030</v>
      </c>
      <c r="B4988" t="s">
        <v>2249</v>
      </c>
      <c r="C4988" t="s">
        <v>2201</v>
      </c>
      <c r="D4988" t="s">
        <v>2238</v>
      </c>
      <c r="E4988">
        <v>4.3253392985740797</v>
      </c>
      <c r="F4988" t="s">
        <v>2200</v>
      </c>
    </row>
    <row r="4989" spans="1:6" hidden="1" x14ac:dyDescent="0.25">
      <c r="A4989">
        <v>2030</v>
      </c>
      <c r="B4989" t="s">
        <v>2249</v>
      </c>
      <c r="C4989" t="s">
        <v>2201</v>
      </c>
      <c r="D4989" t="s">
        <v>2250</v>
      </c>
      <c r="E4989">
        <v>6.4673301793188402</v>
      </c>
      <c r="F4989" t="s">
        <v>2200</v>
      </c>
    </row>
    <row r="4990" spans="1:6" hidden="1" x14ac:dyDescent="0.25">
      <c r="A4990">
        <v>2030</v>
      </c>
      <c r="B4990" t="s">
        <v>2249</v>
      </c>
      <c r="C4990" t="s">
        <v>2201</v>
      </c>
      <c r="D4990" t="s">
        <v>2251</v>
      </c>
      <c r="E4990">
        <v>7.4739306082152801</v>
      </c>
      <c r="F4990" t="s">
        <v>2200</v>
      </c>
    </row>
    <row r="4991" spans="1:6" hidden="1" x14ac:dyDescent="0.25">
      <c r="A4991">
        <v>2030</v>
      </c>
      <c r="B4991" t="s">
        <v>2249</v>
      </c>
      <c r="C4991" t="s">
        <v>2201</v>
      </c>
      <c r="D4991" t="s">
        <v>2239</v>
      </c>
      <c r="E4991">
        <v>2.3942654748115699</v>
      </c>
      <c r="F4991" t="s">
        <v>2200</v>
      </c>
    </row>
    <row r="4992" spans="1:6" hidden="1" x14ac:dyDescent="0.25">
      <c r="A4992">
        <v>2030</v>
      </c>
      <c r="B4992" t="s">
        <v>2249</v>
      </c>
      <c r="C4992" t="s">
        <v>2201</v>
      </c>
      <c r="D4992" t="s">
        <v>2240</v>
      </c>
      <c r="E4992">
        <v>2.5730590550375498</v>
      </c>
      <c r="F4992" t="s">
        <v>2200</v>
      </c>
    </row>
    <row r="4993" spans="1:6" hidden="1" x14ac:dyDescent="0.25">
      <c r="A4993">
        <v>2030</v>
      </c>
      <c r="B4993" t="s">
        <v>2249</v>
      </c>
      <c r="C4993" t="s">
        <v>2201</v>
      </c>
      <c r="D4993" t="s">
        <v>2241</v>
      </c>
      <c r="E4993">
        <v>3.96245263740223</v>
      </c>
      <c r="F4993" t="s">
        <v>2200</v>
      </c>
    </row>
    <row r="4994" spans="1:6" hidden="1" x14ac:dyDescent="0.25">
      <c r="A4994">
        <v>2030</v>
      </c>
      <c r="B4994" t="s">
        <v>2249</v>
      </c>
      <c r="C4994" t="s">
        <v>2201</v>
      </c>
      <c r="D4994" t="s">
        <v>2242</v>
      </c>
      <c r="E4994">
        <v>0.134079038085994</v>
      </c>
      <c r="F4994" t="s">
        <v>2200</v>
      </c>
    </row>
    <row r="4995" spans="1:6" hidden="1" x14ac:dyDescent="0.25">
      <c r="A4995">
        <v>2030</v>
      </c>
      <c r="B4995" t="s">
        <v>2249</v>
      </c>
      <c r="C4995" t="s">
        <v>2201</v>
      </c>
      <c r="D4995" t="s">
        <v>2243</v>
      </c>
      <c r="E4995">
        <v>24.963803426688202</v>
      </c>
      <c r="F4995" t="s">
        <v>2200</v>
      </c>
    </row>
    <row r="4996" spans="1:6" hidden="1" x14ac:dyDescent="0.25">
      <c r="A4996">
        <v>2030</v>
      </c>
      <c r="B4996" t="s">
        <v>2249</v>
      </c>
      <c r="C4996" t="s">
        <v>2201</v>
      </c>
      <c r="D4996" t="s">
        <v>2244</v>
      </c>
      <c r="E4996">
        <v>7.6342499999999998</v>
      </c>
      <c r="F4996" t="s">
        <v>2200</v>
      </c>
    </row>
    <row r="4997" spans="1:6" hidden="1" x14ac:dyDescent="0.25">
      <c r="A4997">
        <v>2030</v>
      </c>
      <c r="B4997" t="s">
        <v>2249</v>
      </c>
      <c r="C4997" t="s">
        <v>2201</v>
      </c>
      <c r="D4997" t="s">
        <v>2245</v>
      </c>
      <c r="E4997">
        <v>1.7129835410080001</v>
      </c>
      <c r="F4997" t="s">
        <v>2200</v>
      </c>
    </row>
    <row r="4998" spans="1:6" hidden="1" x14ac:dyDescent="0.25">
      <c r="A4998">
        <v>2030</v>
      </c>
      <c r="B4998" t="s">
        <v>2249</v>
      </c>
      <c r="C4998" t="s">
        <v>2201</v>
      </c>
      <c r="D4998" t="s">
        <v>2246</v>
      </c>
      <c r="E4998">
        <v>1.7984513465377301</v>
      </c>
      <c r="F4998" t="s">
        <v>2200</v>
      </c>
    </row>
    <row r="4999" spans="1:6" hidden="1" x14ac:dyDescent="0.25">
      <c r="A4999">
        <v>2030</v>
      </c>
      <c r="B4999" t="s">
        <v>2249</v>
      </c>
      <c r="C4999" t="s">
        <v>2201</v>
      </c>
      <c r="D4999" t="s">
        <v>2247</v>
      </c>
      <c r="E4999">
        <v>1.61712242255974</v>
      </c>
      <c r="F4999" t="s">
        <v>2200</v>
      </c>
    </row>
    <row r="5000" spans="1:6" hidden="1" x14ac:dyDescent="0.25">
      <c r="A5000">
        <v>2030</v>
      </c>
      <c r="B5000" t="s">
        <v>2249</v>
      </c>
      <c r="C5000" t="s">
        <v>2201</v>
      </c>
      <c r="D5000" t="s">
        <v>2248</v>
      </c>
      <c r="E5000">
        <v>3.3058303886925802</v>
      </c>
      <c r="F5000" t="s">
        <v>2200</v>
      </c>
    </row>
    <row r="5001" spans="1:6" hidden="1" x14ac:dyDescent="0.25">
      <c r="A5001">
        <v>2030</v>
      </c>
      <c r="B5001" t="s">
        <v>2249</v>
      </c>
      <c r="C5001" t="s">
        <v>2198</v>
      </c>
      <c r="D5001" t="s">
        <v>2236</v>
      </c>
      <c r="E5001">
        <v>6.1272046781999103</v>
      </c>
      <c r="F5001" t="s">
        <v>2200</v>
      </c>
    </row>
    <row r="5002" spans="1:6" hidden="1" x14ac:dyDescent="0.25">
      <c r="A5002">
        <v>2030</v>
      </c>
      <c r="B5002" t="s">
        <v>2249</v>
      </c>
      <c r="C5002" t="s">
        <v>2198</v>
      </c>
      <c r="D5002" t="s">
        <v>2237</v>
      </c>
      <c r="E5002">
        <v>18.316323098679501</v>
      </c>
      <c r="F5002" t="s">
        <v>2200</v>
      </c>
    </row>
    <row r="5003" spans="1:6" hidden="1" x14ac:dyDescent="0.25">
      <c r="A5003">
        <v>2030</v>
      </c>
      <c r="B5003" t="s">
        <v>2249</v>
      </c>
      <c r="C5003" t="s">
        <v>2198</v>
      </c>
      <c r="D5003" t="s">
        <v>2238</v>
      </c>
      <c r="E5003">
        <v>4.0289004682390503</v>
      </c>
      <c r="F5003" t="s">
        <v>2200</v>
      </c>
    </row>
    <row r="5004" spans="1:6" hidden="1" x14ac:dyDescent="0.25">
      <c r="A5004">
        <v>2030</v>
      </c>
      <c r="B5004" t="s">
        <v>2249</v>
      </c>
      <c r="C5004" t="s">
        <v>2198</v>
      </c>
      <c r="D5004" t="s">
        <v>2250</v>
      </c>
      <c r="E5004">
        <v>9.2650968961154803</v>
      </c>
      <c r="F5004" t="s">
        <v>2200</v>
      </c>
    </row>
    <row r="5005" spans="1:6" hidden="1" x14ac:dyDescent="0.25">
      <c r="A5005">
        <v>2030</v>
      </c>
      <c r="B5005" t="s">
        <v>2249</v>
      </c>
      <c r="C5005" t="s">
        <v>2198</v>
      </c>
      <c r="D5005" t="s">
        <v>2251</v>
      </c>
      <c r="E5005">
        <v>0</v>
      </c>
      <c r="F5005" t="s">
        <v>2200</v>
      </c>
    </row>
    <row r="5006" spans="1:6" hidden="1" x14ac:dyDescent="0.25">
      <c r="A5006">
        <v>2030</v>
      </c>
      <c r="B5006" t="s">
        <v>2249</v>
      </c>
      <c r="C5006" t="s">
        <v>2198</v>
      </c>
      <c r="D5006" t="s">
        <v>2239</v>
      </c>
      <c r="E5006">
        <v>5.57174214323594</v>
      </c>
      <c r="F5006" t="s">
        <v>2200</v>
      </c>
    </row>
    <row r="5007" spans="1:6" hidden="1" x14ac:dyDescent="0.25">
      <c r="A5007">
        <v>2030</v>
      </c>
      <c r="B5007" t="s">
        <v>2249</v>
      </c>
      <c r="C5007" t="s">
        <v>2198</v>
      </c>
      <c r="D5007" t="s">
        <v>2240</v>
      </c>
      <c r="E5007">
        <v>3.2279028331124602</v>
      </c>
      <c r="F5007" t="s">
        <v>2200</v>
      </c>
    </row>
    <row r="5008" spans="1:6" hidden="1" x14ac:dyDescent="0.25">
      <c r="A5008">
        <v>2030</v>
      </c>
      <c r="B5008" t="s">
        <v>2249</v>
      </c>
      <c r="C5008" t="s">
        <v>2198</v>
      </c>
      <c r="D5008" t="s">
        <v>2241</v>
      </c>
      <c r="E5008">
        <v>6.0598049222577499</v>
      </c>
      <c r="F5008" t="s">
        <v>2200</v>
      </c>
    </row>
    <row r="5009" spans="1:6" hidden="1" x14ac:dyDescent="0.25">
      <c r="A5009">
        <v>2030</v>
      </c>
      <c r="B5009" t="s">
        <v>2249</v>
      </c>
      <c r="C5009" t="s">
        <v>2198</v>
      </c>
      <c r="D5009" t="s">
        <v>2242</v>
      </c>
      <c r="E5009">
        <v>0.17615534384294301</v>
      </c>
      <c r="F5009" t="s">
        <v>2200</v>
      </c>
    </row>
    <row r="5010" spans="1:6" hidden="1" x14ac:dyDescent="0.25">
      <c r="A5010">
        <v>2030</v>
      </c>
      <c r="B5010" t="s">
        <v>2249</v>
      </c>
      <c r="C5010" t="s">
        <v>2198</v>
      </c>
      <c r="D5010" t="s">
        <v>2243</v>
      </c>
      <c r="E5010">
        <v>33.524576433761403</v>
      </c>
      <c r="F5010" t="s">
        <v>2200</v>
      </c>
    </row>
    <row r="5011" spans="1:6" hidden="1" x14ac:dyDescent="0.25">
      <c r="A5011">
        <v>2030</v>
      </c>
      <c r="B5011" t="s">
        <v>2249</v>
      </c>
      <c r="C5011" t="s">
        <v>2198</v>
      </c>
      <c r="D5011" t="s">
        <v>2244</v>
      </c>
      <c r="E5011">
        <v>7.6342499999999998</v>
      </c>
      <c r="F5011" t="s">
        <v>2200</v>
      </c>
    </row>
    <row r="5012" spans="1:6" hidden="1" x14ac:dyDescent="0.25">
      <c r="A5012">
        <v>2030</v>
      </c>
      <c r="B5012" t="s">
        <v>2249</v>
      </c>
      <c r="C5012" t="s">
        <v>2198</v>
      </c>
      <c r="D5012" t="s">
        <v>2245</v>
      </c>
      <c r="E5012">
        <v>4.5551068414422504</v>
      </c>
      <c r="F5012" t="s">
        <v>2200</v>
      </c>
    </row>
    <row r="5013" spans="1:6" hidden="1" x14ac:dyDescent="0.25">
      <c r="A5013">
        <v>2030</v>
      </c>
      <c r="B5013" t="s">
        <v>2249</v>
      </c>
      <c r="C5013" t="s">
        <v>2198</v>
      </c>
      <c r="D5013" t="s">
        <v>2246</v>
      </c>
      <c r="E5013">
        <v>2.6101029354182299</v>
      </c>
      <c r="F5013" t="s">
        <v>2200</v>
      </c>
    </row>
    <row r="5014" spans="1:6" hidden="1" x14ac:dyDescent="0.25">
      <c r="A5014">
        <v>2030</v>
      </c>
      <c r="B5014" t="s">
        <v>2249</v>
      </c>
      <c r="C5014" t="s">
        <v>2198</v>
      </c>
      <c r="D5014" t="s">
        <v>2247</v>
      </c>
      <c r="E5014">
        <v>2.32365306312126</v>
      </c>
      <c r="F5014" t="s">
        <v>2200</v>
      </c>
    </row>
    <row r="5015" spans="1:6" hidden="1" x14ac:dyDescent="0.25">
      <c r="A5015">
        <v>2030</v>
      </c>
      <c r="B5015" t="s">
        <v>2249</v>
      </c>
      <c r="C5015" t="s">
        <v>2198</v>
      </c>
      <c r="D5015" t="s">
        <v>2248</v>
      </c>
      <c r="E5015">
        <v>9.5134826687932499</v>
      </c>
      <c r="F5015" t="s">
        <v>2200</v>
      </c>
    </row>
    <row r="5016" spans="1:6" hidden="1" x14ac:dyDescent="0.25">
      <c r="A5016">
        <v>2030</v>
      </c>
      <c r="B5016" t="s">
        <v>2249</v>
      </c>
      <c r="C5016" t="s">
        <v>2202</v>
      </c>
      <c r="D5016" t="s">
        <v>2236</v>
      </c>
      <c r="E5016">
        <v>3.7731185539291299</v>
      </c>
      <c r="F5016" t="s">
        <v>2200</v>
      </c>
    </row>
    <row r="5017" spans="1:6" hidden="1" x14ac:dyDescent="0.25">
      <c r="A5017">
        <v>2030</v>
      </c>
      <c r="B5017" t="s">
        <v>2249</v>
      </c>
      <c r="C5017" t="s">
        <v>2202</v>
      </c>
      <c r="D5017" t="s">
        <v>2237</v>
      </c>
      <c r="E5017">
        <v>16.6380900561423</v>
      </c>
      <c r="F5017" t="s">
        <v>2200</v>
      </c>
    </row>
    <row r="5018" spans="1:6" hidden="1" x14ac:dyDescent="0.25">
      <c r="A5018">
        <v>2030</v>
      </c>
      <c r="B5018" t="s">
        <v>2249</v>
      </c>
      <c r="C5018" t="s">
        <v>2202</v>
      </c>
      <c r="D5018" t="s">
        <v>2238</v>
      </c>
      <c r="E5018">
        <v>4.6588269006323904</v>
      </c>
      <c r="F5018" t="s">
        <v>2200</v>
      </c>
    </row>
    <row r="5019" spans="1:6" hidden="1" x14ac:dyDescent="0.25">
      <c r="A5019">
        <v>2030</v>
      </c>
      <c r="B5019" t="s">
        <v>2249</v>
      </c>
      <c r="C5019" t="s">
        <v>2202</v>
      </c>
      <c r="D5019" t="s">
        <v>2250</v>
      </c>
      <c r="E5019">
        <v>6.4673301793188402</v>
      </c>
      <c r="F5019" t="s">
        <v>2200</v>
      </c>
    </row>
    <row r="5020" spans="1:6" hidden="1" x14ac:dyDescent="0.25">
      <c r="A5020">
        <v>2030</v>
      </c>
      <c r="B5020" t="s">
        <v>2249</v>
      </c>
      <c r="C5020" t="s">
        <v>2202</v>
      </c>
      <c r="D5020" t="s">
        <v>2251</v>
      </c>
      <c r="E5020">
        <v>7.4739306082152801</v>
      </c>
      <c r="F5020" t="s">
        <v>2200</v>
      </c>
    </row>
    <row r="5021" spans="1:6" hidden="1" x14ac:dyDescent="0.25">
      <c r="A5021">
        <v>2030</v>
      </c>
      <c r="B5021" t="s">
        <v>2249</v>
      </c>
      <c r="C5021" t="s">
        <v>2202</v>
      </c>
      <c r="D5021" t="s">
        <v>2239</v>
      </c>
      <c r="E5021">
        <v>2.3293543223690101</v>
      </c>
      <c r="F5021" t="s">
        <v>2200</v>
      </c>
    </row>
    <row r="5022" spans="1:6" hidden="1" x14ac:dyDescent="0.25">
      <c r="A5022">
        <v>2030</v>
      </c>
      <c r="B5022" t="s">
        <v>2249</v>
      </c>
      <c r="C5022" t="s">
        <v>2202</v>
      </c>
      <c r="D5022" t="s">
        <v>2240</v>
      </c>
      <c r="E5022">
        <v>2.70111513608594</v>
      </c>
      <c r="F5022" t="s">
        <v>2200</v>
      </c>
    </row>
    <row r="5023" spans="1:6" hidden="1" x14ac:dyDescent="0.25">
      <c r="A5023">
        <v>2030</v>
      </c>
      <c r="B5023" t="s">
        <v>2249</v>
      </c>
      <c r="C5023" t="s">
        <v>2202</v>
      </c>
      <c r="D5023" t="s">
        <v>2241</v>
      </c>
      <c r="E5023">
        <v>3.9449705442483598</v>
      </c>
      <c r="F5023" t="s">
        <v>2200</v>
      </c>
    </row>
    <row r="5024" spans="1:6" hidden="1" x14ac:dyDescent="0.25">
      <c r="A5024">
        <v>2030</v>
      </c>
      <c r="B5024" t="s">
        <v>2249</v>
      </c>
      <c r="C5024" t="s">
        <v>2202</v>
      </c>
      <c r="D5024" t="s">
        <v>2242</v>
      </c>
      <c r="E5024" s="184">
        <v>2.0676406159566299E-2</v>
      </c>
      <c r="F5024" t="s">
        <v>2200</v>
      </c>
    </row>
    <row r="5025" spans="1:6" hidden="1" x14ac:dyDescent="0.25">
      <c r="A5025">
        <v>2030</v>
      </c>
      <c r="B5025" t="s">
        <v>2249</v>
      </c>
      <c r="C5025" t="s">
        <v>2202</v>
      </c>
      <c r="D5025" t="s">
        <v>2243</v>
      </c>
      <c r="E5025">
        <v>24.963803426688202</v>
      </c>
      <c r="F5025" t="s">
        <v>2200</v>
      </c>
    </row>
    <row r="5026" spans="1:6" hidden="1" x14ac:dyDescent="0.25">
      <c r="A5026">
        <v>2030</v>
      </c>
      <c r="B5026" t="s">
        <v>2249</v>
      </c>
      <c r="C5026" t="s">
        <v>2202</v>
      </c>
      <c r="D5026" t="s">
        <v>2244</v>
      </c>
      <c r="E5026">
        <v>7.6342499999999998</v>
      </c>
      <c r="F5026" t="s">
        <v>2200</v>
      </c>
    </row>
    <row r="5027" spans="1:6" hidden="1" x14ac:dyDescent="0.25">
      <c r="A5027">
        <v>2030</v>
      </c>
      <c r="B5027" t="s">
        <v>2249</v>
      </c>
      <c r="C5027" t="s">
        <v>2202</v>
      </c>
      <c r="D5027" t="s">
        <v>2245</v>
      </c>
      <c r="E5027">
        <v>1.7129835410080001</v>
      </c>
      <c r="F5027" t="s">
        <v>2200</v>
      </c>
    </row>
    <row r="5028" spans="1:6" hidden="1" x14ac:dyDescent="0.25">
      <c r="A5028">
        <v>2030</v>
      </c>
      <c r="B5028" t="s">
        <v>2249</v>
      </c>
      <c r="C5028" t="s">
        <v>2202</v>
      </c>
      <c r="D5028" t="s">
        <v>2246</v>
      </c>
      <c r="E5028">
        <v>1.7984513465377301</v>
      </c>
      <c r="F5028" t="s">
        <v>2200</v>
      </c>
    </row>
    <row r="5029" spans="1:6" hidden="1" x14ac:dyDescent="0.25">
      <c r="A5029">
        <v>2030</v>
      </c>
      <c r="B5029" t="s">
        <v>2249</v>
      </c>
      <c r="C5029" t="s">
        <v>2202</v>
      </c>
      <c r="D5029" t="s">
        <v>2247</v>
      </c>
      <c r="E5029">
        <v>1.61712242255974</v>
      </c>
      <c r="F5029" t="s">
        <v>2200</v>
      </c>
    </row>
    <row r="5030" spans="1:6" hidden="1" x14ac:dyDescent="0.25">
      <c r="A5030">
        <v>2030</v>
      </c>
      <c r="B5030" t="s">
        <v>2249</v>
      </c>
      <c r="C5030" t="s">
        <v>2202</v>
      </c>
      <c r="D5030" t="s">
        <v>2248</v>
      </c>
      <c r="E5030">
        <v>3.3058303886925802</v>
      </c>
      <c r="F5030" t="s">
        <v>2200</v>
      </c>
    </row>
    <row r="5031" spans="1:6" hidden="1" x14ac:dyDescent="0.25">
      <c r="A5031">
        <v>2030</v>
      </c>
      <c r="B5031" t="s">
        <v>2249</v>
      </c>
      <c r="C5031" t="s">
        <v>2203</v>
      </c>
      <c r="D5031" t="s">
        <v>2236</v>
      </c>
      <c r="E5031">
        <v>3.95109960476577</v>
      </c>
      <c r="F5031" t="s">
        <v>2200</v>
      </c>
    </row>
    <row r="5032" spans="1:6" hidden="1" x14ac:dyDescent="0.25">
      <c r="A5032">
        <v>2030</v>
      </c>
      <c r="B5032" t="s">
        <v>2249</v>
      </c>
      <c r="C5032" t="s">
        <v>2203</v>
      </c>
      <c r="D5032" t="s">
        <v>2237</v>
      </c>
      <c r="E5032">
        <v>17.550508186216501</v>
      </c>
      <c r="F5032" t="s">
        <v>2200</v>
      </c>
    </row>
    <row r="5033" spans="1:6" hidden="1" x14ac:dyDescent="0.25">
      <c r="A5033">
        <v>2030</v>
      </c>
      <c r="B5033" t="s">
        <v>2249</v>
      </c>
      <c r="C5033" t="s">
        <v>2203</v>
      </c>
      <c r="D5033" t="s">
        <v>2238</v>
      </c>
      <c r="E5033">
        <v>4.0459294793464098</v>
      </c>
      <c r="F5033" t="s">
        <v>2200</v>
      </c>
    </row>
    <row r="5034" spans="1:6" hidden="1" x14ac:dyDescent="0.25">
      <c r="A5034">
        <v>2030</v>
      </c>
      <c r="B5034" t="s">
        <v>2249</v>
      </c>
      <c r="C5034" t="s">
        <v>2203</v>
      </c>
      <c r="D5034" t="s">
        <v>2250</v>
      </c>
      <c r="E5034">
        <v>8.4174774990610803</v>
      </c>
      <c r="F5034" t="s">
        <v>2200</v>
      </c>
    </row>
    <row r="5035" spans="1:6" hidden="1" x14ac:dyDescent="0.25">
      <c r="A5035">
        <v>2030</v>
      </c>
      <c r="B5035" t="s">
        <v>2249</v>
      </c>
      <c r="C5035" t="s">
        <v>2203</v>
      </c>
      <c r="D5035" t="s">
        <v>2251</v>
      </c>
      <c r="E5035">
        <v>0</v>
      </c>
      <c r="F5035" t="s">
        <v>2200</v>
      </c>
    </row>
    <row r="5036" spans="1:6" hidden="1" x14ac:dyDescent="0.25">
      <c r="A5036">
        <v>2030</v>
      </c>
      <c r="B5036" t="s">
        <v>2249</v>
      </c>
      <c r="C5036" t="s">
        <v>2203</v>
      </c>
      <c r="D5036" t="s">
        <v>2239</v>
      </c>
      <c r="E5036">
        <v>5.6947758058676898</v>
      </c>
      <c r="F5036" t="s">
        <v>2200</v>
      </c>
    </row>
    <row r="5037" spans="1:6" hidden="1" x14ac:dyDescent="0.25">
      <c r="A5037">
        <v>2030</v>
      </c>
      <c r="B5037" t="s">
        <v>2249</v>
      </c>
      <c r="C5037" t="s">
        <v>2203</v>
      </c>
      <c r="D5037" t="s">
        <v>2240</v>
      </c>
      <c r="E5037">
        <v>3.3034958306506201</v>
      </c>
      <c r="F5037" t="s">
        <v>2200</v>
      </c>
    </row>
    <row r="5038" spans="1:6" hidden="1" x14ac:dyDescent="0.25">
      <c r="A5038">
        <v>2030</v>
      </c>
      <c r="B5038" t="s">
        <v>2249</v>
      </c>
      <c r="C5038" t="s">
        <v>2203</v>
      </c>
      <c r="D5038" t="s">
        <v>2241</v>
      </c>
      <c r="E5038">
        <v>6.1400860792171903</v>
      </c>
      <c r="F5038" t="s">
        <v>2200</v>
      </c>
    </row>
    <row r="5039" spans="1:6" hidden="1" x14ac:dyDescent="0.25">
      <c r="A5039">
        <v>2030</v>
      </c>
      <c r="B5039" t="s">
        <v>2249</v>
      </c>
      <c r="C5039" t="s">
        <v>2203</v>
      </c>
      <c r="D5039" t="s">
        <v>2242</v>
      </c>
      <c r="E5039" s="184">
        <v>5.8815306175259298E-2</v>
      </c>
      <c r="F5039" t="s">
        <v>2200</v>
      </c>
    </row>
    <row r="5040" spans="1:6" hidden="1" x14ac:dyDescent="0.25">
      <c r="A5040">
        <v>2030</v>
      </c>
      <c r="B5040" t="s">
        <v>2249</v>
      </c>
      <c r="C5040" t="s">
        <v>2203</v>
      </c>
      <c r="D5040" t="s">
        <v>2243</v>
      </c>
      <c r="E5040">
        <v>33.711144115031502</v>
      </c>
      <c r="F5040" t="s">
        <v>2200</v>
      </c>
    </row>
    <row r="5041" spans="1:6" hidden="1" x14ac:dyDescent="0.25">
      <c r="A5041">
        <v>2030</v>
      </c>
      <c r="B5041" t="s">
        <v>2249</v>
      </c>
      <c r="C5041" t="s">
        <v>2203</v>
      </c>
      <c r="D5041" t="s">
        <v>2244</v>
      </c>
      <c r="E5041">
        <v>7.6342499999999998</v>
      </c>
      <c r="F5041" t="s">
        <v>2200</v>
      </c>
    </row>
    <row r="5042" spans="1:6" hidden="1" x14ac:dyDescent="0.25">
      <c r="A5042">
        <v>2030</v>
      </c>
      <c r="B5042" t="s">
        <v>2249</v>
      </c>
      <c r="C5042" t="s">
        <v>2203</v>
      </c>
      <c r="D5042" t="s">
        <v>2245</v>
      </c>
      <c r="E5042">
        <v>4.65026910455052</v>
      </c>
      <c r="F5042" t="s">
        <v>2200</v>
      </c>
    </row>
    <row r="5043" spans="1:6" hidden="1" x14ac:dyDescent="0.25">
      <c r="A5043">
        <v>2030</v>
      </c>
      <c r="B5043" t="s">
        <v>2249</v>
      </c>
      <c r="C5043" t="s">
        <v>2203</v>
      </c>
      <c r="D5043" t="s">
        <v>2246</v>
      </c>
      <c r="E5043">
        <v>2.1160792886322199</v>
      </c>
      <c r="F5043" t="s">
        <v>2200</v>
      </c>
    </row>
    <row r="5044" spans="1:6" hidden="1" x14ac:dyDescent="0.25">
      <c r="A5044">
        <v>2030</v>
      </c>
      <c r="B5044" t="s">
        <v>2249</v>
      </c>
      <c r="C5044" t="s">
        <v>2203</v>
      </c>
      <c r="D5044" t="s">
        <v>2247</v>
      </c>
      <c r="E5044">
        <v>2.3484473854436798</v>
      </c>
      <c r="F5044" t="s">
        <v>2200</v>
      </c>
    </row>
    <row r="5045" spans="1:6" hidden="1" x14ac:dyDescent="0.25">
      <c r="A5045">
        <v>2030</v>
      </c>
      <c r="B5045" t="s">
        <v>2249</v>
      </c>
      <c r="C5045" t="s">
        <v>2203</v>
      </c>
      <c r="D5045" t="s">
        <v>2248</v>
      </c>
      <c r="E5045">
        <v>9.7078455651551891</v>
      </c>
      <c r="F5045" t="s">
        <v>2200</v>
      </c>
    </row>
    <row r="5046" spans="1:6" hidden="1" x14ac:dyDescent="0.25">
      <c r="A5046">
        <v>2030</v>
      </c>
      <c r="B5046" t="s">
        <v>2249</v>
      </c>
      <c r="C5046" t="s">
        <v>2204</v>
      </c>
      <c r="D5046" t="s">
        <v>2236</v>
      </c>
      <c r="E5046">
        <v>2.8975856032251102</v>
      </c>
      <c r="F5046" t="s">
        <v>2200</v>
      </c>
    </row>
    <row r="5047" spans="1:6" hidden="1" x14ac:dyDescent="0.25">
      <c r="A5047">
        <v>2030</v>
      </c>
      <c r="B5047" t="s">
        <v>2249</v>
      </c>
      <c r="C5047" t="s">
        <v>2204</v>
      </c>
      <c r="D5047" t="s">
        <v>2237</v>
      </c>
      <c r="E5047">
        <v>17.272364145695999</v>
      </c>
      <c r="F5047" t="s">
        <v>2200</v>
      </c>
    </row>
    <row r="5048" spans="1:6" hidden="1" x14ac:dyDescent="0.25">
      <c r="A5048">
        <v>2030</v>
      </c>
      <c r="B5048" t="s">
        <v>2249</v>
      </c>
      <c r="C5048" t="s">
        <v>2204</v>
      </c>
      <c r="D5048" t="s">
        <v>2238</v>
      </c>
      <c r="E5048">
        <v>3.9233864655297501</v>
      </c>
      <c r="F5048" t="s">
        <v>2200</v>
      </c>
    </row>
    <row r="5049" spans="1:6" hidden="1" x14ac:dyDescent="0.25">
      <c r="A5049">
        <v>2030</v>
      </c>
      <c r="B5049" t="s">
        <v>2249</v>
      </c>
      <c r="C5049" t="s">
        <v>2204</v>
      </c>
      <c r="D5049" t="s">
        <v>2250</v>
      </c>
      <c r="E5049">
        <v>7.7951920955920304</v>
      </c>
      <c r="F5049" t="s">
        <v>2200</v>
      </c>
    </row>
    <row r="5050" spans="1:6" hidden="1" x14ac:dyDescent="0.25">
      <c r="A5050">
        <v>2030</v>
      </c>
      <c r="B5050" t="s">
        <v>2249</v>
      </c>
      <c r="C5050" t="s">
        <v>2204</v>
      </c>
      <c r="D5050" t="s">
        <v>2251</v>
      </c>
      <c r="E5050">
        <v>0</v>
      </c>
      <c r="F5050" t="s">
        <v>2200</v>
      </c>
    </row>
    <row r="5051" spans="1:6" hidden="1" x14ac:dyDescent="0.25">
      <c r="A5051">
        <v>2030</v>
      </c>
      <c r="B5051" t="s">
        <v>2249</v>
      </c>
      <c r="C5051" t="s">
        <v>2204</v>
      </c>
      <c r="D5051" t="s">
        <v>2239</v>
      </c>
      <c r="E5051">
        <v>2.9364556359828899</v>
      </c>
      <c r="F5051" t="s">
        <v>2200</v>
      </c>
    </row>
    <row r="5052" spans="1:6" hidden="1" x14ac:dyDescent="0.25">
      <c r="A5052">
        <v>2030</v>
      </c>
      <c r="B5052" t="s">
        <v>2249</v>
      </c>
      <c r="C5052" t="s">
        <v>2204</v>
      </c>
      <c r="D5052" t="s">
        <v>2240</v>
      </c>
      <c r="E5052">
        <v>2.78915592923761</v>
      </c>
      <c r="F5052" t="s">
        <v>2200</v>
      </c>
    </row>
    <row r="5053" spans="1:6" hidden="1" x14ac:dyDescent="0.25">
      <c r="A5053">
        <v>2030</v>
      </c>
      <c r="B5053" t="s">
        <v>2249</v>
      </c>
      <c r="C5053" t="s">
        <v>2204</v>
      </c>
      <c r="D5053" t="s">
        <v>2241</v>
      </c>
      <c r="E5053">
        <v>3.6758568084094501</v>
      </c>
      <c r="F5053" t="s">
        <v>2200</v>
      </c>
    </row>
    <row r="5054" spans="1:6" hidden="1" x14ac:dyDescent="0.25">
      <c r="A5054">
        <v>2030</v>
      </c>
      <c r="B5054" t="s">
        <v>2249</v>
      </c>
      <c r="C5054" t="s">
        <v>2204</v>
      </c>
      <c r="D5054" t="s">
        <v>2242</v>
      </c>
      <c r="E5054" s="184">
        <v>5.7091686431564902E-5</v>
      </c>
      <c r="F5054" t="s">
        <v>2200</v>
      </c>
    </row>
    <row r="5055" spans="1:6" hidden="1" x14ac:dyDescent="0.25">
      <c r="A5055">
        <v>2030</v>
      </c>
      <c r="B5055" t="s">
        <v>2249</v>
      </c>
      <c r="C5055" t="s">
        <v>2204</v>
      </c>
      <c r="D5055" t="s">
        <v>2243</v>
      </c>
      <c r="E5055">
        <v>26.150041089753302</v>
      </c>
      <c r="F5055" t="s">
        <v>2200</v>
      </c>
    </row>
    <row r="5056" spans="1:6" hidden="1" x14ac:dyDescent="0.25">
      <c r="A5056">
        <v>2030</v>
      </c>
      <c r="B5056" t="s">
        <v>2249</v>
      </c>
      <c r="C5056" t="s">
        <v>2204</v>
      </c>
      <c r="D5056" t="s">
        <v>2244</v>
      </c>
      <c r="E5056">
        <v>7.6342499999999998</v>
      </c>
      <c r="F5056" t="s">
        <v>2200</v>
      </c>
    </row>
    <row r="5057" spans="1:6" hidden="1" x14ac:dyDescent="0.25">
      <c r="A5057">
        <v>2030</v>
      </c>
      <c r="B5057" t="s">
        <v>2249</v>
      </c>
      <c r="C5057" t="s">
        <v>2204</v>
      </c>
      <c r="D5057" t="s">
        <v>2245</v>
      </c>
      <c r="E5057">
        <v>3.8421974498208602</v>
      </c>
      <c r="F5057" t="s">
        <v>2200</v>
      </c>
    </row>
    <row r="5058" spans="1:6" hidden="1" x14ac:dyDescent="0.25">
      <c r="A5058">
        <v>2030</v>
      </c>
      <c r="B5058" t="s">
        <v>2249</v>
      </c>
      <c r="C5058" t="s">
        <v>2204</v>
      </c>
      <c r="D5058" t="s">
        <v>2246</v>
      </c>
      <c r="E5058">
        <v>2.4925633776211198</v>
      </c>
      <c r="F5058" t="s">
        <v>2200</v>
      </c>
    </row>
    <row r="5059" spans="1:6" hidden="1" x14ac:dyDescent="0.25">
      <c r="A5059">
        <v>2030</v>
      </c>
      <c r="B5059" t="s">
        <v>2249</v>
      </c>
      <c r="C5059" t="s">
        <v>2204</v>
      </c>
      <c r="D5059" t="s">
        <v>2247</v>
      </c>
      <c r="E5059">
        <v>1.68962740192435</v>
      </c>
      <c r="F5059" t="s">
        <v>2200</v>
      </c>
    </row>
    <row r="5060" spans="1:6" hidden="1" x14ac:dyDescent="0.25">
      <c r="A5060">
        <v>2030</v>
      </c>
      <c r="B5060" t="s">
        <v>2249</v>
      </c>
      <c r="C5060" t="s">
        <v>2204</v>
      </c>
      <c r="D5060" t="s">
        <v>2248</v>
      </c>
      <c r="E5060">
        <v>3.7735013572221598</v>
      </c>
      <c r="F5060" t="s">
        <v>2200</v>
      </c>
    </row>
    <row r="5061" spans="1:6" hidden="1" x14ac:dyDescent="0.25">
      <c r="A5061">
        <v>2030</v>
      </c>
      <c r="B5061" t="s">
        <v>2249</v>
      </c>
      <c r="C5061" t="s">
        <v>2205</v>
      </c>
      <c r="D5061" t="s">
        <v>2236</v>
      </c>
      <c r="E5061">
        <v>6.1272046781999103</v>
      </c>
      <c r="F5061" t="s">
        <v>2200</v>
      </c>
    </row>
    <row r="5062" spans="1:6" hidden="1" x14ac:dyDescent="0.25">
      <c r="A5062">
        <v>2030</v>
      </c>
      <c r="B5062" t="s">
        <v>2249</v>
      </c>
      <c r="C5062" t="s">
        <v>2205</v>
      </c>
      <c r="D5062" t="s">
        <v>2239</v>
      </c>
      <c r="E5062">
        <v>5.6071239569545197</v>
      </c>
      <c r="F5062" t="s">
        <v>2200</v>
      </c>
    </row>
    <row r="5063" spans="1:6" hidden="1" x14ac:dyDescent="0.25">
      <c r="A5063">
        <v>2030</v>
      </c>
      <c r="B5063" t="s">
        <v>2249</v>
      </c>
      <c r="C5063" t="s">
        <v>2205</v>
      </c>
      <c r="D5063" t="s">
        <v>2240</v>
      </c>
      <c r="E5063">
        <v>3.2279028331124602</v>
      </c>
      <c r="F5063" t="s">
        <v>2200</v>
      </c>
    </row>
    <row r="5064" spans="1:6" hidden="1" x14ac:dyDescent="0.25">
      <c r="A5064">
        <v>2030</v>
      </c>
      <c r="B5064" t="s">
        <v>2249</v>
      </c>
      <c r="C5064" t="s">
        <v>2205</v>
      </c>
      <c r="D5064" t="s">
        <v>2241</v>
      </c>
      <c r="E5064">
        <v>6.0598049222577499</v>
      </c>
      <c r="F5064" t="s">
        <v>2200</v>
      </c>
    </row>
    <row r="5065" spans="1:6" hidden="1" x14ac:dyDescent="0.25">
      <c r="A5065">
        <v>2030</v>
      </c>
      <c r="B5065" t="s">
        <v>2249</v>
      </c>
      <c r="C5065" t="s">
        <v>2205</v>
      </c>
      <c r="D5065" t="s">
        <v>2242</v>
      </c>
      <c r="E5065">
        <v>0.17615534384294301</v>
      </c>
      <c r="F5065" t="s">
        <v>2200</v>
      </c>
    </row>
    <row r="5066" spans="1:6" hidden="1" x14ac:dyDescent="0.25">
      <c r="A5066">
        <v>2030</v>
      </c>
      <c r="B5066" t="s">
        <v>2249</v>
      </c>
      <c r="C5066" t="s">
        <v>2205</v>
      </c>
      <c r="D5066" t="s">
        <v>2243</v>
      </c>
      <c r="E5066">
        <v>0</v>
      </c>
      <c r="F5066" t="s">
        <v>2200</v>
      </c>
    </row>
    <row r="5067" spans="1:6" hidden="1" x14ac:dyDescent="0.25">
      <c r="A5067">
        <v>2030</v>
      </c>
      <c r="B5067" t="s">
        <v>2249</v>
      </c>
      <c r="C5067" t="s">
        <v>2205</v>
      </c>
      <c r="D5067" t="s">
        <v>2244</v>
      </c>
      <c r="E5067">
        <v>7.6342499999999998</v>
      </c>
      <c r="F5067" t="s">
        <v>2200</v>
      </c>
    </row>
    <row r="5068" spans="1:6" hidden="1" x14ac:dyDescent="0.25">
      <c r="A5068">
        <v>2030</v>
      </c>
      <c r="B5068" t="s">
        <v>2249</v>
      </c>
      <c r="C5068" t="s">
        <v>2205</v>
      </c>
      <c r="D5068" t="s">
        <v>2245</v>
      </c>
      <c r="E5068">
        <v>4.5551068414422504</v>
      </c>
      <c r="F5068" t="s">
        <v>2200</v>
      </c>
    </row>
    <row r="5069" spans="1:6" hidden="1" x14ac:dyDescent="0.25">
      <c r="A5069">
        <v>2030</v>
      </c>
      <c r="B5069" t="s">
        <v>2249</v>
      </c>
      <c r="C5069" t="s">
        <v>2205</v>
      </c>
      <c r="D5069" t="s">
        <v>2246</v>
      </c>
      <c r="E5069">
        <v>2.6101029354182299</v>
      </c>
      <c r="F5069" t="s">
        <v>2200</v>
      </c>
    </row>
    <row r="5070" spans="1:6" hidden="1" x14ac:dyDescent="0.25">
      <c r="A5070">
        <v>2030</v>
      </c>
      <c r="B5070" t="s">
        <v>2249</v>
      </c>
      <c r="C5070" t="s">
        <v>2205</v>
      </c>
      <c r="D5070" t="s">
        <v>2247</v>
      </c>
      <c r="E5070">
        <v>2.32365306312126</v>
      </c>
      <c r="F5070" t="s">
        <v>2200</v>
      </c>
    </row>
    <row r="5071" spans="1:6" hidden="1" x14ac:dyDescent="0.25">
      <c r="A5071">
        <v>2030</v>
      </c>
      <c r="B5071" t="s">
        <v>2249</v>
      </c>
      <c r="C5071" t="s">
        <v>2205</v>
      </c>
      <c r="D5071" t="s">
        <v>2248</v>
      </c>
      <c r="E5071">
        <v>9.5134826687932499</v>
      </c>
      <c r="F5071" t="s">
        <v>2200</v>
      </c>
    </row>
    <row r="5072" spans="1:6" hidden="1" x14ac:dyDescent="0.25">
      <c r="A5072">
        <v>2030</v>
      </c>
      <c r="B5072" t="s">
        <v>2249</v>
      </c>
      <c r="C5072" t="s">
        <v>2206</v>
      </c>
      <c r="D5072" t="s">
        <v>2236</v>
      </c>
      <c r="E5072">
        <v>4.6111691408980304</v>
      </c>
      <c r="F5072" t="s">
        <v>2200</v>
      </c>
    </row>
    <row r="5073" spans="1:6" hidden="1" x14ac:dyDescent="0.25">
      <c r="A5073">
        <v>2030</v>
      </c>
      <c r="B5073" t="s">
        <v>2249</v>
      </c>
      <c r="C5073" t="s">
        <v>2206</v>
      </c>
      <c r="D5073" t="s">
        <v>2237</v>
      </c>
      <c r="E5073">
        <v>65.237098629295105</v>
      </c>
      <c r="F5073" t="s">
        <v>2200</v>
      </c>
    </row>
    <row r="5074" spans="1:6" hidden="1" x14ac:dyDescent="0.25">
      <c r="A5074">
        <v>2030</v>
      </c>
      <c r="B5074" t="s">
        <v>2249</v>
      </c>
      <c r="C5074" t="s">
        <v>2206</v>
      </c>
      <c r="D5074" t="s">
        <v>2238</v>
      </c>
      <c r="E5074">
        <v>7.4208289311344604</v>
      </c>
      <c r="F5074" t="s">
        <v>2200</v>
      </c>
    </row>
    <row r="5075" spans="1:6" hidden="1" x14ac:dyDescent="0.25">
      <c r="A5075">
        <v>2030</v>
      </c>
      <c r="B5075" t="s">
        <v>2249</v>
      </c>
      <c r="C5075" t="s">
        <v>2206</v>
      </c>
      <c r="D5075" t="s">
        <v>2250</v>
      </c>
      <c r="E5075">
        <v>0</v>
      </c>
      <c r="F5075" t="s">
        <v>2200</v>
      </c>
    </row>
    <row r="5076" spans="1:6" hidden="1" x14ac:dyDescent="0.25">
      <c r="A5076">
        <v>2030</v>
      </c>
      <c r="B5076" t="s">
        <v>2249</v>
      </c>
      <c r="C5076" t="s">
        <v>2206</v>
      </c>
      <c r="D5076" t="s">
        <v>2251</v>
      </c>
      <c r="E5076">
        <v>12.655091024187801</v>
      </c>
      <c r="F5076" t="s">
        <v>2200</v>
      </c>
    </row>
    <row r="5077" spans="1:6" hidden="1" x14ac:dyDescent="0.25">
      <c r="A5077">
        <v>2030</v>
      </c>
      <c r="B5077" t="s">
        <v>2249</v>
      </c>
      <c r="C5077" t="s">
        <v>2206</v>
      </c>
      <c r="D5077" t="s">
        <v>2239</v>
      </c>
      <c r="E5077">
        <v>0</v>
      </c>
      <c r="F5077" t="s">
        <v>2200</v>
      </c>
    </row>
    <row r="5078" spans="1:6" hidden="1" x14ac:dyDescent="0.25">
      <c r="A5078">
        <v>2030</v>
      </c>
      <c r="B5078" t="s">
        <v>2249</v>
      </c>
      <c r="C5078" t="s">
        <v>2206</v>
      </c>
      <c r="D5078" t="s">
        <v>2240</v>
      </c>
      <c r="E5078">
        <v>3.0341402859500501</v>
      </c>
      <c r="F5078" t="s">
        <v>2200</v>
      </c>
    </row>
    <row r="5079" spans="1:6" hidden="1" x14ac:dyDescent="0.25">
      <c r="A5079">
        <v>2030</v>
      </c>
      <c r="B5079" t="s">
        <v>2249</v>
      </c>
      <c r="C5079" t="s">
        <v>2206</v>
      </c>
      <c r="D5079" t="s">
        <v>2241</v>
      </c>
      <c r="E5079">
        <v>4.3650912053548403</v>
      </c>
      <c r="F5079" t="s">
        <v>2200</v>
      </c>
    </row>
    <row r="5080" spans="1:6" hidden="1" x14ac:dyDescent="0.25">
      <c r="A5080">
        <v>2030</v>
      </c>
      <c r="B5080" t="s">
        <v>2249</v>
      </c>
      <c r="C5080" t="s">
        <v>2206</v>
      </c>
      <c r="D5080" t="s">
        <v>2242</v>
      </c>
      <c r="E5080" s="184">
        <v>5.6832478224693702E-3</v>
      </c>
      <c r="F5080" t="s">
        <v>2200</v>
      </c>
    </row>
    <row r="5081" spans="1:6" hidden="1" x14ac:dyDescent="0.25">
      <c r="A5081">
        <v>2030</v>
      </c>
      <c r="B5081" t="s">
        <v>2249</v>
      </c>
      <c r="C5081" t="s">
        <v>2206</v>
      </c>
      <c r="D5081" t="s">
        <v>2243</v>
      </c>
      <c r="E5081">
        <v>33.383424801518501</v>
      </c>
      <c r="F5081" t="s">
        <v>2200</v>
      </c>
    </row>
    <row r="5082" spans="1:6" hidden="1" x14ac:dyDescent="0.25">
      <c r="A5082">
        <v>2030</v>
      </c>
      <c r="B5082" t="s">
        <v>2249</v>
      </c>
      <c r="C5082" t="s">
        <v>2206</v>
      </c>
      <c r="D5082" t="s">
        <v>2244</v>
      </c>
      <c r="E5082">
        <v>7.6342499999999998</v>
      </c>
      <c r="F5082" t="s">
        <v>2200</v>
      </c>
    </row>
    <row r="5083" spans="1:6" hidden="1" x14ac:dyDescent="0.25">
      <c r="A5083">
        <v>2030</v>
      </c>
      <c r="B5083" t="s">
        <v>2249</v>
      </c>
      <c r="C5083" t="s">
        <v>2206</v>
      </c>
      <c r="D5083" t="s">
        <v>2245</v>
      </c>
      <c r="E5083">
        <v>0</v>
      </c>
      <c r="F5083" t="s">
        <v>2200</v>
      </c>
    </row>
    <row r="5084" spans="1:6" hidden="1" x14ac:dyDescent="0.25">
      <c r="A5084">
        <v>2030</v>
      </c>
      <c r="B5084" t="s">
        <v>2249</v>
      </c>
      <c r="C5084" t="s">
        <v>2206</v>
      </c>
      <c r="D5084" t="s">
        <v>2246</v>
      </c>
      <c r="E5084">
        <v>2.5704623291851498</v>
      </c>
      <c r="F5084" t="s">
        <v>2200</v>
      </c>
    </row>
    <row r="5085" spans="1:6" hidden="1" x14ac:dyDescent="0.25">
      <c r="A5085">
        <v>2030</v>
      </c>
      <c r="B5085" t="s">
        <v>2249</v>
      </c>
      <c r="C5085" t="s">
        <v>2206</v>
      </c>
      <c r="D5085" t="s">
        <v>2247</v>
      </c>
      <c r="E5085">
        <v>2.00535039181307</v>
      </c>
      <c r="F5085" t="s">
        <v>2200</v>
      </c>
    </row>
    <row r="5086" spans="1:6" hidden="1" x14ac:dyDescent="0.25">
      <c r="A5086">
        <v>2030</v>
      </c>
      <c r="B5086" t="s">
        <v>2249</v>
      </c>
      <c r="C5086" t="s">
        <v>2206</v>
      </c>
      <c r="D5086" t="s">
        <v>2248</v>
      </c>
      <c r="E5086">
        <v>0</v>
      </c>
      <c r="F5086" t="s">
        <v>2200</v>
      </c>
    </row>
    <row r="5087" spans="1:6" hidden="1" x14ac:dyDescent="0.25">
      <c r="A5087">
        <v>2030</v>
      </c>
      <c r="B5087" t="s">
        <v>2249</v>
      </c>
      <c r="C5087" t="s">
        <v>2207</v>
      </c>
      <c r="D5087" t="s">
        <v>2236</v>
      </c>
      <c r="E5087">
        <v>4.4956683233865</v>
      </c>
      <c r="F5087" t="s">
        <v>2200</v>
      </c>
    </row>
    <row r="5088" spans="1:6" hidden="1" x14ac:dyDescent="0.25">
      <c r="A5088">
        <v>2030</v>
      </c>
      <c r="B5088" t="s">
        <v>2249</v>
      </c>
      <c r="C5088" t="s">
        <v>2207</v>
      </c>
      <c r="D5088" t="s">
        <v>2237</v>
      </c>
      <c r="E5088">
        <v>16.923709258743301</v>
      </c>
      <c r="F5088" t="s">
        <v>2200</v>
      </c>
    </row>
    <row r="5089" spans="1:6" hidden="1" x14ac:dyDescent="0.25">
      <c r="A5089">
        <v>2030</v>
      </c>
      <c r="B5089" t="s">
        <v>2249</v>
      </c>
      <c r="C5089" t="s">
        <v>2207</v>
      </c>
      <c r="D5089" t="s">
        <v>2238</v>
      </c>
      <c r="E5089">
        <v>3.9575424473782101</v>
      </c>
      <c r="F5089" t="s">
        <v>2200</v>
      </c>
    </row>
    <row r="5090" spans="1:6" hidden="1" x14ac:dyDescent="0.25">
      <c r="A5090">
        <v>2030</v>
      </c>
      <c r="B5090" t="s">
        <v>2249</v>
      </c>
      <c r="C5090" t="s">
        <v>2207</v>
      </c>
      <c r="D5090" t="s">
        <v>2250</v>
      </c>
      <c r="E5090">
        <v>6.7455292213761</v>
      </c>
      <c r="F5090" t="s">
        <v>2200</v>
      </c>
    </row>
    <row r="5091" spans="1:6" hidden="1" x14ac:dyDescent="0.25">
      <c r="A5091">
        <v>2030</v>
      </c>
      <c r="B5091" t="s">
        <v>2249</v>
      </c>
      <c r="C5091" t="s">
        <v>2207</v>
      </c>
      <c r="D5091" t="s">
        <v>2251</v>
      </c>
      <c r="E5091">
        <v>0</v>
      </c>
      <c r="F5091" t="s">
        <v>2200</v>
      </c>
    </row>
    <row r="5092" spans="1:6" hidden="1" x14ac:dyDescent="0.25">
      <c r="A5092">
        <v>2030</v>
      </c>
      <c r="B5092" t="s">
        <v>2249</v>
      </c>
      <c r="C5092" t="s">
        <v>2207</v>
      </c>
      <c r="D5092" t="s">
        <v>2239</v>
      </c>
      <c r="E5092">
        <v>5.3616796378850804</v>
      </c>
      <c r="F5092" t="s">
        <v>2200</v>
      </c>
    </row>
    <row r="5093" spans="1:6" hidden="1" x14ac:dyDescent="0.25">
      <c r="A5093">
        <v>2030</v>
      </c>
      <c r="B5093" t="s">
        <v>2249</v>
      </c>
      <c r="C5093" t="s">
        <v>2207</v>
      </c>
      <c r="D5093" t="s">
        <v>2240</v>
      </c>
      <c r="E5093">
        <v>3.09818303662369</v>
      </c>
      <c r="F5093" t="s">
        <v>2200</v>
      </c>
    </row>
    <row r="5094" spans="1:6" hidden="1" x14ac:dyDescent="0.25">
      <c r="A5094">
        <v>2030</v>
      </c>
      <c r="B5094" t="s">
        <v>2249</v>
      </c>
      <c r="C5094" t="s">
        <v>2207</v>
      </c>
      <c r="D5094" t="s">
        <v>2241</v>
      </c>
      <c r="E5094">
        <v>3.53787953628333</v>
      </c>
      <c r="F5094" t="s">
        <v>2200</v>
      </c>
    </row>
    <row r="5095" spans="1:6" hidden="1" x14ac:dyDescent="0.25">
      <c r="A5095">
        <v>2030</v>
      </c>
      <c r="B5095" t="s">
        <v>2249</v>
      </c>
      <c r="C5095" t="s">
        <v>2207</v>
      </c>
      <c r="D5095" t="s">
        <v>2242</v>
      </c>
      <c r="E5095" s="184">
        <v>2.6960594862257997E-4</v>
      </c>
      <c r="F5095" t="s">
        <v>2200</v>
      </c>
    </row>
    <row r="5096" spans="1:6" hidden="1" x14ac:dyDescent="0.25">
      <c r="A5096">
        <v>2030</v>
      </c>
      <c r="B5096" t="s">
        <v>2249</v>
      </c>
      <c r="C5096" t="s">
        <v>2207</v>
      </c>
      <c r="D5096" t="s">
        <v>2243</v>
      </c>
      <c r="E5096">
        <v>31.354824651368101</v>
      </c>
      <c r="F5096" t="s">
        <v>2200</v>
      </c>
    </row>
    <row r="5097" spans="1:6" hidden="1" x14ac:dyDescent="0.25">
      <c r="A5097">
        <v>2030</v>
      </c>
      <c r="B5097" t="s">
        <v>2249</v>
      </c>
      <c r="C5097" t="s">
        <v>2207</v>
      </c>
      <c r="D5097" t="s">
        <v>2244</v>
      </c>
      <c r="E5097">
        <v>7.6342499999999998</v>
      </c>
      <c r="F5097" t="s">
        <v>2200</v>
      </c>
    </row>
    <row r="5098" spans="1:6" hidden="1" x14ac:dyDescent="0.25">
      <c r="A5098">
        <v>2030</v>
      </c>
      <c r="B5098" t="s">
        <v>2249</v>
      </c>
      <c r="C5098" t="s">
        <v>2207</v>
      </c>
      <c r="D5098" t="s">
        <v>2245</v>
      </c>
      <c r="E5098">
        <v>4.3557816946079404</v>
      </c>
      <c r="F5098" t="s">
        <v>2200</v>
      </c>
    </row>
    <row r="5099" spans="1:6" hidden="1" x14ac:dyDescent="0.25">
      <c r="A5099">
        <v>2030</v>
      </c>
      <c r="B5099" t="s">
        <v>2249</v>
      </c>
      <c r="C5099" t="s">
        <v>2207</v>
      </c>
      <c r="D5099" t="s">
        <v>2246</v>
      </c>
      <c r="E5099">
        <v>2.77193815735126</v>
      </c>
      <c r="F5099" t="s">
        <v>2200</v>
      </c>
    </row>
    <row r="5100" spans="1:6" hidden="1" x14ac:dyDescent="0.25">
      <c r="A5100">
        <v>2030</v>
      </c>
      <c r="B5100" t="s">
        <v>2249</v>
      </c>
      <c r="C5100" t="s">
        <v>2207</v>
      </c>
      <c r="D5100" t="s">
        <v>2247</v>
      </c>
      <c r="E5100">
        <v>1.83280116011674</v>
      </c>
      <c r="F5100" t="s">
        <v>2200</v>
      </c>
    </row>
    <row r="5101" spans="1:6" hidden="1" x14ac:dyDescent="0.25">
      <c r="A5101">
        <v>2030</v>
      </c>
      <c r="B5101" t="s">
        <v>2249</v>
      </c>
      <c r="C5101" t="s">
        <v>2207</v>
      </c>
      <c r="D5101" t="s">
        <v>2248</v>
      </c>
      <c r="E5101">
        <v>9.1694884760253501</v>
      </c>
      <c r="F5101" t="s">
        <v>2200</v>
      </c>
    </row>
    <row r="5102" spans="1:6" hidden="1" x14ac:dyDescent="0.25">
      <c r="A5102">
        <v>2030</v>
      </c>
      <c r="B5102" t="s">
        <v>2249</v>
      </c>
      <c r="C5102" t="s">
        <v>2208</v>
      </c>
      <c r="D5102" t="s">
        <v>2236</v>
      </c>
      <c r="E5102">
        <v>4.35662728318486</v>
      </c>
      <c r="F5102" t="s">
        <v>2200</v>
      </c>
    </row>
    <row r="5103" spans="1:6" hidden="1" x14ac:dyDescent="0.25">
      <c r="A5103">
        <v>2030</v>
      </c>
      <c r="B5103" t="s">
        <v>2249</v>
      </c>
      <c r="C5103" t="s">
        <v>2208</v>
      </c>
      <c r="D5103" t="s">
        <v>2237</v>
      </c>
      <c r="E5103">
        <v>19.667552828111099</v>
      </c>
      <c r="F5103" t="s">
        <v>2200</v>
      </c>
    </row>
    <row r="5104" spans="1:6" hidden="1" x14ac:dyDescent="0.25">
      <c r="A5104">
        <v>2030</v>
      </c>
      <c r="B5104" t="s">
        <v>2249</v>
      </c>
      <c r="C5104" t="s">
        <v>2208</v>
      </c>
      <c r="D5104" t="s">
        <v>2238</v>
      </c>
      <c r="E5104">
        <v>4.0279896946201097</v>
      </c>
      <c r="F5104" t="s">
        <v>2200</v>
      </c>
    </row>
    <row r="5105" spans="1:6" hidden="1" x14ac:dyDescent="0.25">
      <c r="A5105">
        <v>2030</v>
      </c>
      <c r="B5105" t="s">
        <v>2249</v>
      </c>
      <c r="C5105" t="s">
        <v>2208</v>
      </c>
      <c r="D5105" t="s">
        <v>2250</v>
      </c>
      <c r="E5105">
        <v>9.68513488795322</v>
      </c>
      <c r="F5105" t="s">
        <v>2200</v>
      </c>
    </row>
    <row r="5106" spans="1:6" hidden="1" x14ac:dyDescent="0.25">
      <c r="A5106">
        <v>2030</v>
      </c>
      <c r="B5106" t="s">
        <v>2249</v>
      </c>
      <c r="C5106" t="s">
        <v>2208</v>
      </c>
      <c r="D5106" t="s">
        <v>2251</v>
      </c>
      <c r="E5106">
        <v>0</v>
      </c>
      <c r="F5106" t="s">
        <v>2200</v>
      </c>
    </row>
    <row r="5107" spans="1:6" hidden="1" x14ac:dyDescent="0.25">
      <c r="A5107">
        <v>2030</v>
      </c>
      <c r="B5107" t="s">
        <v>2249</v>
      </c>
      <c r="C5107" t="s">
        <v>2208</v>
      </c>
      <c r="D5107" t="s">
        <v>2239</v>
      </c>
      <c r="E5107">
        <v>5.7009167111118</v>
      </c>
      <c r="F5107" t="s">
        <v>2200</v>
      </c>
    </row>
    <row r="5108" spans="1:6" hidden="1" x14ac:dyDescent="0.25">
      <c r="A5108">
        <v>2030</v>
      </c>
      <c r="B5108" t="s">
        <v>2249</v>
      </c>
      <c r="C5108" t="s">
        <v>2208</v>
      </c>
      <c r="D5108" t="s">
        <v>2240</v>
      </c>
      <c r="E5108">
        <v>3.2825458431985401</v>
      </c>
      <c r="F5108" t="s">
        <v>2200</v>
      </c>
    </row>
    <row r="5109" spans="1:6" hidden="1" x14ac:dyDescent="0.25">
      <c r="A5109">
        <v>2030</v>
      </c>
      <c r="B5109" t="s">
        <v>2249</v>
      </c>
      <c r="C5109" t="s">
        <v>2208</v>
      </c>
      <c r="D5109" t="s">
        <v>2241</v>
      </c>
      <c r="E5109">
        <v>6.0092076982680203</v>
      </c>
      <c r="F5109" t="s">
        <v>2200</v>
      </c>
    </row>
    <row r="5110" spans="1:6" hidden="1" x14ac:dyDescent="0.25">
      <c r="A5110">
        <v>2030</v>
      </c>
      <c r="B5110" t="s">
        <v>2249</v>
      </c>
      <c r="C5110" t="s">
        <v>2208</v>
      </c>
      <c r="D5110" t="s">
        <v>2242</v>
      </c>
      <c r="E5110" s="184">
        <v>7.3256590635161101E-2</v>
      </c>
      <c r="F5110" t="s">
        <v>2200</v>
      </c>
    </row>
    <row r="5111" spans="1:6" hidden="1" x14ac:dyDescent="0.25">
      <c r="A5111">
        <v>2030</v>
      </c>
      <c r="B5111" t="s">
        <v>2249</v>
      </c>
      <c r="C5111" t="s">
        <v>2208</v>
      </c>
      <c r="D5111" t="s">
        <v>2243</v>
      </c>
      <c r="E5111">
        <v>33.617064243149102</v>
      </c>
      <c r="F5111" t="s">
        <v>2200</v>
      </c>
    </row>
    <row r="5112" spans="1:6" hidden="1" x14ac:dyDescent="0.25">
      <c r="A5112">
        <v>2030</v>
      </c>
      <c r="B5112" t="s">
        <v>2249</v>
      </c>
      <c r="C5112" t="s">
        <v>2208</v>
      </c>
      <c r="D5112" t="s">
        <v>2244</v>
      </c>
      <c r="E5112">
        <v>7.6342499999999998</v>
      </c>
      <c r="F5112" t="s">
        <v>2200</v>
      </c>
    </row>
    <row r="5113" spans="1:6" hidden="1" x14ac:dyDescent="0.25">
      <c r="A5113">
        <v>2030</v>
      </c>
      <c r="B5113" t="s">
        <v>2249</v>
      </c>
      <c r="C5113" t="s">
        <v>2208</v>
      </c>
      <c r="D5113" t="s">
        <v>2245</v>
      </c>
      <c r="E5113">
        <v>4.6240068675601202</v>
      </c>
      <c r="F5113" t="s">
        <v>2200</v>
      </c>
    </row>
    <row r="5114" spans="1:6" hidden="1" x14ac:dyDescent="0.25">
      <c r="A5114">
        <v>2030</v>
      </c>
      <c r="B5114" t="s">
        <v>2249</v>
      </c>
      <c r="C5114" t="s">
        <v>2208</v>
      </c>
      <c r="D5114" t="s">
        <v>2246</v>
      </c>
      <c r="E5114">
        <v>3.22048664700274</v>
      </c>
      <c r="F5114" t="s">
        <v>2200</v>
      </c>
    </row>
    <row r="5115" spans="1:6" hidden="1" x14ac:dyDescent="0.25">
      <c r="A5115">
        <v>2030</v>
      </c>
      <c r="B5115" t="s">
        <v>2249</v>
      </c>
      <c r="C5115" t="s">
        <v>2208</v>
      </c>
      <c r="D5115" t="s">
        <v>2247</v>
      </c>
      <c r="E5115">
        <v>2.3330352730778698</v>
      </c>
      <c r="F5115" t="s">
        <v>2200</v>
      </c>
    </row>
    <row r="5116" spans="1:6" hidden="1" x14ac:dyDescent="0.25">
      <c r="A5116">
        <v>2030</v>
      </c>
      <c r="B5116" t="s">
        <v>2249</v>
      </c>
      <c r="C5116" t="s">
        <v>2208</v>
      </c>
      <c r="D5116" t="s">
        <v>2248</v>
      </c>
      <c r="E5116">
        <v>9.1068829142699208</v>
      </c>
      <c r="F5116" t="s">
        <v>2200</v>
      </c>
    </row>
    <row r="5117" spans="1:6" hidden="1" x14ac:dyDescent="0.25">
      <c r="A5117">
        <v>2030</v>
      </c>
      <c r="B5117" t="s">
        <v>2249</v>
      </c>
      <c r="C5117" t="s">
        <v>2209</v>
      </c>
      <c r="D5117" t="s">
        <v>2236</v>
      </c>
      <c r="E5117">
        <v>4.8041454438982996</v>
      </c>
      <c r="F5117" t="s">
        <v>2200</v>
      </c>
    </row>
    <row r="5118" spans="1:6" hidden="1" x14ac:dyDescent="0.25">
      <c r="A5118">
        <v>2030</v>
      </c>
      <c r="B5118" t="s">
        <v>2249</v>
      </c>
      <c r="C5118" t="s">
        <v>2209</v>
      </c>
      <c r="D5118" t="s">
        <v>2237</v>
      </c>
      <c r="E5118">
        <v>19.930218132397901</v>
      </c>
      <c r="F5118" t="s">
        <v>2200</v>
      </c>
    </row>
    <row r="5119" spans="1:6" hidden="1" x14ac:dyDescent="0.25">
      <c r="A5119">
        <v>2030</v>
      </c>
      <c r="B5119" t="s">
        <v>2249</v>
      </c>
      <c r="C5119" t="s">
        <v>2209</v>
      </c>
      <c r="D5119" t="s">
        <v>2238</v>
      </c>
      <c r="E5119">
        <v>5.7247720930339296</v>
      </c>
      <c r="F5119" t="s">
        <v>2200</v>
      </c>
    </row>
    <row r="5120" spans="1:6" hidden="1" x14ac:dyDescent="0.25">
      <c r="A5120">
        <v>2030</v>
      </c>
      <c r="B5120" t="s">
        <v>2249</v>
      </c>
      <c r="C5120" t="s">
        <v>2209</v>
      </c>
      <c r="D5120" t="s">
        <v>2250</v>
      </c>
      <c r="E5120">
        <v>0</v>
      </c>
      <c r="F5120" t="s">
        <v>2200</v>
      </c>
    </row>
    <row r="5121" spans="1:6" hidden="1" x14ac:dyDescent="0.25">
      <c r="A5121">
        <v>2030</v>
      </c>
      <c r="B5121" t="s">
        <v>2249</v>
      </c>
      <c r="C5121" t="s">
        <v>2209</v>
      </c>
      <c r="D5121" t="s">
        <v>2251</v>
      </c>
      <c r="E5121">
        <v>0</v>
      </c>
      <c r="F5121" t="s">
        <v>2200</v>
      </c>
    </row>
    <row r="5122" spans="1:6" hidden="1" x14ac:dyDescent="0.25">
      <c r="A5122">
        <v>2030</v>
      </c>
      <c r="B5122" t="s">
        <v>2249</v>
      </c>
      <c r="C5122" t="s">
        <v>2209</v>
      </c>
      <c r="D5122" t="s">
        <v>2239</v>
      </c>
      <c r="E5122">
        <v>4.7359073890064396</v>
      </c>
      <c r="F5122" t="s">
        <v>2200</v>
      </c>
    </row>
    <row r="5123" spans="1:6" hidden="1" x14ac:dyDescent="0.25">
      <c r="A5123">
        <v>2030</v>
      </c>
      <c r="B5123" t="s">
        <v>2249</v>
      </c>
      <c r="C5123" t="s">
        <v>2209</v>
      </c>
      <c r="D5123" t="s">
        <v>2240</v>
      </c>
      <c r="E5123">
        <v>2.9456486585266601</v>
      </c>
      <c r="F5123" t="s">
        <v>2200</v>
      </c>
    </row>
    <row r="5124" spans="1:6" hidden="1" x14ac:dyDescent="0.25">
      <c r="A5124">
        <v>2030</v>
      </c>
      <c r="B5124" t="s">
        <v>2249</v>
      </c>
      <c r="C5124" t="s">
        <v>2209</v>
      </c>
      <c r="D5124" t="s">
        <v>2241</v>
      </c>
      <c r="E5124">
        <v>7.0377030461285601</v>
      </c>
      <c r="F5124" t="s">
        <v>2200</v>
      </c>
    </row>
    <row r="5125" spans="1:6" hidden="1" x14ac:dyDescent="0.25">
      <c r="A5125">
        <v>2030</v>
      </c>
      <c r="B5125" t="s">
        <v>2249</v>
      </c>
      <c r="C5125" t="s">
        <v>2209</v>
      </c>
      <c r="D5125" t="s">
        <v>2242</v>
      </c>
      <c r="E5125" s="184">
        <v>3.9003753828184E-3</v>
      </c>
      <c r="F5125" t="s">
        <v>2200</v>
      </c>
    </row>
    <row r="5126" spans="1:6" hidden="1" x14ac:dyDescent="0.25">
      <c r="A5126">
        <v>2030</v>
      </c>
      <c r="B5126" t="s">
        <v>2249</v>
      </c>
      <c r="C5126" t="s">
        <v>2209</v>
      </c>
      <c r="D5126" t="s">
        <v>2243</v>
      </c>
      <c r="E5126">
        <v>34.192354895850102</v>
      </c>
      <c r="F5126" t="s">
        <v>2200</v>
      </c>
    </row>
    <row r="5127" spans="1:6" hidden="1" x14ac:dyDescent="0.25">
      <c r="A5127">
        <v>2030</v>
      </c>
      <c r="B5127" t="s">
        <v>2249</v>
      </c>
      <c r="C5127" t="s">
        <v>2209</v>
      </c>
      <c r="D5127" t="s">
        <v>2244</v>
      </c>
      <c r="E5127">
        <v>7.6342499999999998</v>
      </c>
      <c r="F5127" t="s">
        <v>2200</v>
      </c>
    </row>
    <row r="5128" spans="1:6" hidden="1" x14ac:dyDescent="0.25">
      <c r="A5128">
        <v>2030</v>
      </c>
      <c r="B5128" t="s">
        <v>2249</v>
      </c>
      <c r="C5128" t="s">
        <v>2209</v>
      </c>
      <c r="D5128" t="s">
        <v>2245</v>
      </c>
      <c r="E5128">
        <v>3.9662573415261702</v>
      </c>
      <c r="F5128" t="s">
        <v>2200</v>
      </c>
    </row>
    <row r="5129" spans="1:6" hidden="1" x14ac:dyDescent="0.25">
      <c r="A5129">
        <v>2030</v>
      </c>
      <c r="B5129" t="s">
        <v>2249</v>
      </c>
      <c r="C5129" t="s">
        <v>2209</v>
      </c>
      <c r="D5129" t="s">
        <v>2246</v>
      </c>
      <c r="E5129">
        <v>2.7893519573495298</v>
      </c>
      <c r="F5129" t="s">
        <v>2200</v>
      </c>
    </row>
    <row r="5130" spans="1:6" hidden="1" x14ac:dyDescent="0.25">
      <c r="A5130">
        <v>2030</v>
      </c>
      <c r="B5130" t="s">
        <v>2249</v>
      </c>
      <c r="C5130" t="s">
        <v>2209</v>
      </c>
      <c r="D5130" t="s">
        <v>2247</v>
      </c>
      <c r="E5130">
        <v>2.3284628405885499</v>
      </c>
      <c r="F5130" t="s">
        <v>2200</v>
      </c>
    </row>
    <row r="5131" spans="1:6" hidden="1" x14ac:dyDescent="0.25">
      <c r="A5131">
        <v>2030</v>
      </c>
      <c r="B5131" t="s">
        <v>2249</v>
      </c>
      <c r="C5131" t="s">
        <v>2209</v>
      </c>
      <c r="D5131" t="s">
        <v>2248</v>
      </c>
      <c r="E5131">
        <v>7.6357672944938404</v>
      </c>
      <c r="F5131" t="s">
        <v>2200</v>
      </c>
    </row>
    <row r="5132" spans="1:6" hidden="1" x14ac:dyDescent="0.25">
      <c r="A5132">
        <v>2030</v>
      </c>
      <c r="B5132" t="s">
        <v>2249</v>
      </c>
      <c r="C5132" t="s">
        <v>2210</v>
      </c>
      <c r="D5132" t="s">
        <v>2236</v>
      </c>
      <c r="E5132">
        <v>2.9218306130777401</v>
      </c>
      <c r="F5132" t="s">
        <v>2200</v>
      </c>
    </row>
    <row r="5133" spans="1:6" hidden="1" x14ac:dyDescent="0.25">
      <c r="A5133">
        <v>2030</v>
      </c>
      <c r="B5133" t="s">
        <v>2249</v>
      </c>
      <c r="C5133" t="s">
        <v>2210</v>
      </c>
      <c r="D5133" t="s">
        <v>2237</v>
      </c>
      <c r="E5133">
        <v>16.312233987037299</v>
      </c>
      <c r="F5133" t="s">
        <v>2200</v>
      </c>
    </row>
    <row r="5134" spans="1:6" hidden="1" x14ac:dyDescent="0.25">
      <c r="A5134">
        <v>2030</v>
      </c>
      <c r="B5134" t="s">
        <v>2249</v>
      </c>
      <c r="C5134" t="s">
        <v>2210</v>
      </c>
      <c r="D5134" t="s">
        <v>2238</v>
      </c>
      <c r="E5134">
        <v>7.3813175984288097</v>
      </c>
      <c r="F5134" t="s">
        <v>2200</v>
      </c>
    </row>
    <row r="5135" spans="1:6" hidden="1" x14ac:dyDescent="0.25">
      <c r="A5135">
        <v>2030</v>
      </c>
      <c r="B5135" t="s">
        <v>2249</v>
      </c>
      <c r="C5135" t="s">
        <v>2210</v>
      </c>
      <c r="D5135" t="s">
        <v>2250</v>
      </c>
      <c r="E5135">
        <v>8.1151688018526205</v>
      </c>
      <c r="F5135" t="s">
        <v>2200</v>
      </c>
    </row>
    <row r="5136" spans="1:6" hidden="1" x14ac:dyDescent="0.25">
      <c r="A5136">
        <v>2030</v>
      </c>
      <c r="B5136" t="s">
        <v>2249</v>
      </c>
      <c r="C5136" t="s">
        <v>2210</v>
      </c>
      <c r="D5136" t="s">
        <v>2251</v>
      </c>
      <c r="E5136">
        <v>0</v>
      </c>
      <c r="F5136" t="s">
        <v>2200</v>
      </c>
    </row>
    <row r="5137" spans="1:6" hidden="1" x14ac:dyDescent="0.25">
      <c r="A5137">
        <v>2030</v>
      </c>
      <c r="B5137" t="s">
        <v>2249</v>
      </c>
      <c r="C5137" t="s">
        <v>2210</v>
      </c>
      <c r="D5137" t="s">
        <v>2239</v>
      </c>
      <c r="E5137">
        <v>3.0379774492937099</v>
      </c>
      <c r="F5137" t="s">
        <v>2200</v>
      </c>
    </row>
    <row r="5138" spans="1:6" hidden="1" x14ac:dyDescent="0.25">
      <c r="A5138">
        <v>2030</v>
      </c>
      <c r="B5138" t="s">
        <v>2249</v>
      </c>
      <c r="C5138" t="s">
        <v>2210</v>
      </c>
      <c r="D5138" t="s">
        <v>2240</v>
      </c>
      <c r="E5138">
        <v>2.8693496231206401</v>
      </c>
      <c r="F5138" t="s">
        <v>2200</v>
      </c>
    </row>
    <row r="5139" spans="1:6" hidden="1" x14ac:dyDescent="0.25">
      <c r="A5139">
        <v>2030</v>
      </c>
      <c r="B5139" t="s">
        <v>2249</v>
      </c>
      <c r="C5139" t="s">
        <v>2210</v>
      </c>
      <c r="D5139" t="s">
        <v>2241</v>
      </c>
      <c r="E5139">
        <v>3.8292993474265602</v>
      </c>
      <c r="F5139" t="s">
        <v>2200</v>
      </c>
    </row>
    <row r="5140" spans="1:6" hidden="1" x14ac:dyDescent="0.25">
      <c r="A5140">
        <v>2030</v>
      </c>
      <c r="B5140" t="s">
        <v>2249</v>
      </c>
      <c r="C5140" t="s">
        <v>2210</v>
      </c>
      <c r="D5140" t="s">
        <v>2242</v>
      </c>
      <c r="E5140" s="184">
        <v>4.5173405038133703E-3</v>
      </c>
      <c r="F5140" t="s">
        <v>2200</v>
      </c>
    </row>
    <row r="5141" spans="1:6" hidden="1" x14ac:dyDescent="0.25">
      <c r="A5141">
        <v>2030</v>
      </c>
      <c r="B5141" t="s">
        <v>2249</v>
      </c>
      <c r="C5141" t="s">
        <v>2210</v>
      </c>
      <c r="D5141" t="s">
        <v>2243</v>
      </c>
      <c r="E5141">
        <v>33.1740832155769</v>
      </c>
      <c r="F5141" t="s">
        <v>2200</v>
      </c>
    </row>
    <row r="5142" spans="1:6" hidden="1" x14ac:dyDescent="0.25">
      <c r="A5142">
        <v>2030</v>
      </c>
      <c r="B5142" t="s">
        <v>2249</v>
      </c>
      <c r="C5142" t="s">
        <v>2210</v>
      </c>
      <c r="D5142" t="s">
        <v>2244</v>
      </c>
      <c r="E5142">
        <v>7.6342499999999998</v>
      </c>
      <c r="F5142" t="s">
        <v>2200</v>
      </c>
    </row>
    <row r="5143" spans="1:6" hidden="1" x14ac:dyDescent="0.25">
      <c r="A5143">
        <v>2030</v>
      </c>
      <c r="B5143" t="s">
        <v>2249</v>
      </c>
      <c r="C5143" t="s">
        <v>2210</v>
      </c>
      <c r="D5143" t="s">
        <v>2245</v>
      </c>
      <c r="E5143">
        <v>3.9657189355228701</v>
      </c>
      <c r="F5143" t="s">
        <v>2200</v>
      </c>
    </row>
    <row r="5144" spans="1:6" hidden="1" x14ac:dyDescent="0.25">
      <c r="A5144">
        <v>2030</v>
      </c>
      <c r="B5144" t="s">
        <v>2249</v>
      </c>
      <c r="C5144" t="s">
        <v>2210</v>
      </c>
      <c r="D5144" t="s">
        <v>2246</v>
      </c>
      <c r="E5144">
        <v>1.9566677845882701</v>
      </c>
      <c r="F5144" t="s">
        <v>2200</v>
      </c>
    </row>
    <row r="5145" spans="1:6" hidden="1" x14ac:dyDescent="0.25">
      <c r="A5145">
        <v>2030</v>
      </c>
      <c r="B5145" t="s">
        <v>2249</v>
      </c>
      <c r="C5145" t="s">
        <v>2210</v>
      </c>
      <c r="D5145" t="s">
        <v>2247</v>
      </c>
      <c r="E5145">
        <v>1.7972327044663801</v>
      </c>
      <c r="F5145" t="s">
        <v>2200</v>
      </c>
    </row>
    <row r="5146" spans="1:6" hidden="1" x14ac:dyDescent="0.25">
      <c r="A5146">
        <v>2030</v>
      </c>
      <c r="B5146" t="s">
        <v>2249</v>
      </c>
      <c r="C5146" t="s">
        <v>2210</v>
      </c>
      <c r="D5146" t="s">
        <v>2248</v>
      </c>
      <c r="E5146">
        <v>3.9186554784623899</v>
      </c>
      <c r="F5146" t="s">
        <v>2200</v>
      </c>
    </row>
    <row r="5147" spans="1:6" hidden="1" x14ac:dyDescent="0.25">
      <c r="A5147">
        <v>2030</v>
      </c>
      <c r="B5147" t="s">
        <v>2249</v>
      </c>
      <c r="C5147" t="s">
        <v>2211</v>
      </c>
      <c r="D5147" t="s">
        <v>2236</v>
      </c>
      <c r="E5147">
        <v>5.3802785189314104</v>
      </c>
      <c r="F5147" t="s">
        <v>2200</v>
      </c>
    </row>
    <row r="5148" spans="1:6" hidden="1" x14ac:dyDescent="0.25">
      <c r="A5148">
        <v>2030</v>
      </c>
      <c r="B5148" t="s">
        <v>2249</v>
      </c>
      <c r="C5148" t="s">
        <v>2211</v>
      </c>
      <c r="D5148" t="s">
        <v>2237</v>
      </c>
      <c r="E5148">
        <v>28.817440044066601</v>
      </c>
      <c r="F5148" t="s">
        <v>2200</v>
      </c>
    </row>
    <row r="5149" spans="1:6" hidden="1" x14ac:dyDescent="0.25">
      <c r="A5149">
        <v>2030</v>
      </c>
      <c r="B5149" t="s">
        <v>2249</v>
      </c>
      <c r="C5149" t="s">
        <v>2211</v>
      </c>
      <c r="D5149" t="s">
        <v>2238</v>
      </c>
      <c r="E5149">
        <v>3.9936342026550502</v>
      </c>
      <c r="F5149" t="s">
        <v>2200</v>
      </c>
    </row>
    <row r="5150" spans="1:6" hidden="1" x14ac:dyDescent="0.25">
      <c r="A5150">
        <v>2030</v>
      </c>
      <c r="B5150" t="s">
        <v>2249</v>
      </c>
      <c r="C5150" t="s">
        <v>2211</v>
      </c>
      <c r="D5150" t="s">
        <v>2250</v>
      </c>
      <c r="E5150">
        <v>0</v>
      </c>
      <c r="F5150" t="s">
        <v>2200</v>
      </c>
    </row>
    <row r="5151" spans="1:6" hidden="1" x14ac:dyDescent="0.25">
      <c r="A5151">
        <v>2030</v>
      </c>
      <c r="B5151" t="s">
        <v>2249</v>
      </c>
      <c r="C5151" t="s">
        <v>2211</v>
      </c>
      <c r="D5151" t="s">
        <v>2251</v>
      </c>
      <c r="E5151">
        <v>16.600538371363701</v>
      </c>
      <c r="F5151" t="s">
        <v>2200</v>
      </c>
    </row>
    <row r="5152" spans="1:6" hidden="1" x14ac:dyDescent="0.25">
      <c r="A5152">
        <v>2030</v>
      </c>
      <c r="B5152" t="s">
        <v>2249</v>
      </c>
      <c r="C5152" t="s">
        <v>2211</v>
      </c>
      <c r="D5152" t="s">
        <v>2239</v>
      </c>
      <c r="E5152">
        <v>5.07602220596252</v>
      </c>
      <c r="F5152" t="s">
        <v>2200</v>
      </c>
    </row>
    <row r="5153" spans="1:6" hidden="1" x14ac:dyDescent="0.25">
      <c r="A5153">
        <v>2030</v>
      </c>
      <c r="B5153" t="s">
        <v>2249</v>
      </c>
      <c r="C5153" t="s">
        <v>2211</v>
      </c>
      <c r="D5153" t="s">
        <v>2240</v>
      </c>
      <c r="E5153">
        <v>3.0341402859500501</v>
      </c>
      <c r="F5153" t="s">
        <v>2200</v>
      </c>
    </row>
    <row r="5154" spans="1:6" hidden="1" x14ac:dyDescent="0.25">
      <c r="A5154">
        <v>2030</v>
      </c>
      <c r="B5154" t="s">
        <v>2249</v>
      </c>
      <c r="C5154" t="s">
        <v>2211</v>
      </c>
      <c r="D5154" t="s">
        <v>2241</v>
      </c>
      <c r="E5154">
        <v>4.3992883239121703</v>
      </c>
      <c r="F5154" t="s">
        <v>2200</v>
      </c>
    </row>
    <row r="5155" spans="1:6" hidden="1" x14ac:dyDescent="0.25">
      <c r="A5155">
        <v>2030</v>
      </c>
      <c r="B5155" t="s">
        <v>2249</v>
      </c>
      <c r="C5155" t="s">
        <v>2211</v>
      </c>
      <c r="D5155" t="s">
        <v>2242</v>
      </c>
      <c r="E5155" s="184">
        <v>8.7884806037153096E-2</v>
      </c>
      <c r="F5155" t="s">
        <v>2200</v>
      </c>
    </row>
    <row r="5156" spans="1:6" hidden="1" x14ac:dyDescent="0.25">
      <c r="A5156">
        <v>2030</v>
      </c>
      <c r="B5156" t="s">
        <v>2249</v>
      </c>
      <c r="C5156" t="s">
        <v>2211</v>
      </c>
      <c r="D5156" t="s">
        <v>2243</v>
      </c>
      <c r="E5156">
        <v>33.352127370388601</v>
      </c>
      <c r="F5156" t="s">
        <v>2200</v>
      </c>
    </row>
    <row r="5157" spans="1:6" hidden="1" x14ac:dyDescent="0.25">
      <c r="A5157">
        <v>2030</v>
      </c>
      <c r="B5157" t="s">
        <v>2249</v>
      </c>
      <c r="C5157" t="s">
        <v>2211</v>
      </c>
      <c r="D5157" t="s">
        <v>2244</v>
      </c>
      <c r="E5157">
        <v>0</v>
      </c>
      <c r="F5157" t="s">
        <v>2200</v>
      </c>
    </row>
    <row r="5158" spans="1:6" hidden="1" x14ac:dyDescent="0.25">
      <c r="A5158">
        <v>2030</v>
      </c>
      <c r="B5158" t="s">
        <v>2249</v>
      </c>
      <c r="C5158" t="s">
        <v>2211</v>
      </c>
      <c r="D5158" t="s">
        <v>2245</v>
      </c>
      <c r="E5158">
        <v>4.2283752631434899</v>
      </c>
      <c r="F5158" t="s">
        <v>2200</v>
      </c>
    </row>
    <row r="5159" spans="1:6" hidden="1" x14ac:dyDescent="0.25">
      <c r="A5159">
        <v>2030</v>
      </c>
      <c r="B5159" t="s">
        <v>2249</v>
      </c>
      <c r="C5159" t="s">
        <v>2211</v>
      </c>
      <c r="D5159" t="s">
        <v>2246</v>
      </c>
      <c r="E5159">
        <v>2.5704623291851498</v>
      </c>
      <c r="F5159" t="s">
        <v>2200</v>
      </c>
    </row>
    <row r="5160" spans="1:6" hidden="1" x14ac:dyDescent="0.25">
      <c r="A5160">
        <v>2030</v>
      </c>
      <c r="B5160" t="s">
        <v>2249</v>
      </c>
      <c r="C5160" t="s">
        <v>2211</v>
      </c>
      <c r="D5160" t="s">
        <v>2247</v>
      </c>
      <c r="E5160">
        <v>2.00535039181307</v>
      </c>
      <c r="F5160" t="s">
        <v>2200</v>
      </c>
    </row>
    <row r="5161" spans="1:6" hidden="1" x14ac:dyDescent="0.25">
      <c r="A5161">
        <v>2030</v>
      </c>
      <c r="B5161" t="s">
        <v>2249</v>
      </c>
      <c r="C5161" t="s">
        <v>2211</v>
      </c>
      <c r="D5161" t="s">
        <v>2248</v>
      </c>
      <c r="E5161">
        <v>8.8458538468784305</v>
      </c>
      <c r="F5161" t="s">
        <v>2200</v>
      </c>
    </row>
    <row r="5162" spans="1:6" hidden="1" x14ac:dyDescent="0.25">
      <c r="A5162">
        <v>2030</v>
      </c>
      <c r="B5162" t="s">
        <v>2249</v>
      </c>
      <c r="C5162" t="s">
        <v>2212</v>
      </c>
      <c r="D5162" t="s">
        <v>2236</v>
      </c>
      <c r="E5162">
        <v>4.60825266741797</v>
      </c>
      <c r="F5162" t="s">
        <v>2200</v>
      </c>
    </row>
    <row r="5163" spans="1:6" hidden="1" x14ac:dyDescent="0.25">
      <c r="A5163">
        <v>2030</v>
      </c>
      <c r="B5163" t="s">
        <v>2249</v>
      </c>
      <c r="C5163" t="s">
        <v>2212</v>
      </c>
      <c r="D5163" t="s">
        <v>2237</v>
      </c>
      <c r="E5163">
        <v>21.297161205554001</v>
      </c>
      <c r="F5163" t="s">
        <v>2200</v>
      </c>
    </row>
    <row r="5164" spans="1:6" hidden="1" x14ac:dyDescent="0.25">
      <c r="A5164">
        <v>2030</v>
      </c>
      <c r="B5164" t="s">
        <v>2249</v>
      </c>
      <c r="C5164" t="s">
        <v>2212</v>
      </c>
      <c r="D5164" t="s">
        <v>2238</v>
      </c>
      <c r="E5164">
        <v>4.0079850274067903</v>
      </c>
      <c r="F5164" t="s">
        <v>2200</v>
      </c>
    </row>
    <row r="5165" spans="1:6" hidden="1" x14ac:dyDescent="0.25">
      <c r="A5165">
        <v>2030</v>
      </c>
      <c r="B5165" t="s">
        <v>2249</v>
      </c>
      <c r="C5165" t="s">
        <v>2212</v>
      </c>
      <c r="D5165" t="s">
        <v>2250</v>
      </c>
      <c r="E5165">
        <v>0</v>
      </c>
      <c r="F5165" t="s">
        <v>2200</v>
      </c>
    </row>
    <row r="5166" spans="1:6" hidden="1" x14ac:dyDescent="0.25">
      <c r="A5166">
        <v>2030</v>
      </c>
      <c r="B5166" t="s">
        <v>2249</v>
      </c>
      <c r="C5166" t="s">
        <v>2212</v>
      </c>
      <c r="D5166" t="s">
        <v>2251</v>
      </c>
      <c r="E5166">
        <v>16.0065498717635</v>
      </c>
      <c r="F5166" t="s">
        <v>2200</v>
      </c>
    </row>
    <row r="5167" spans="1:6" hidden="1" x14ac:dyDescent="0.25">
      <c r="A5167">
        <v>2030</v>
      </c>
      <c r="B5167" t="s">
        <v>2249</v>
      </c>
      <c r="C5167" t="s">
        <v>2212</v>
      </c>
      <c r="D5167" t="s">
        <v>2239</v>
      </c>
      <c r="E5167">
        <v>5.9189970465166697</v>
      </c>
      <c r="F5167" t="s">
        <v>2200</v>
      </c>
    </row>
    <row r="5168" spans="1:6" hidden="1" x14ac:dyDescent="0.25">
      <c r="A5168">
        <v>2030</v>
      </c>
      <c r="B5168" t="s">
        <v>2249</v>
      </c>
      <c r="C5168" t="s">
        <v>2212</v>
      </c>
      <c r="D5168" t="s">
        <v>2240</v>
      </c>
      <c r="E5168">
        <v>3.4067912802650402</v>
      </c>
      <c r="F5168" t="s">
        <v>2200</v>
      </c>
    </row>
    <row r="5169" spans="1:6" hidden="1" x14ac:dyDescent="0.25">
      <c r="A5169">
        <v>2030</v>
      </c>
      <c r="B5169" t="s">
        <v>2249</v>
      </c>
      <c r="C5169" t="s">
        <v>2212</v>
      </c>
      <c r="D5169" t="s">
        <v>2241</v>
      </c>
      <c r="E5169">
        <v>4.7316983256082104</v>
      </c>
      <c r="F5169" t="s">
        <v>2200</v>
      </c>
    </row>
    <row r="5170" spans="1:6" hidden="1" x14ac:dyDescent="0.25">
      <c r="A5170">
        <v>2030</v>
      </c>
      <c r="B5170" t="s">
        <v>2249</v>
      </c>
      <c r="C5170" t="s">
        <v>2212</v>
      </c>
      <c r="D5170" t="s">
        <v>2242</v>
      </c>
      <c r="E5170" s="184">
        <v>2.1412977729230799E-4</v>
      </c>
      <c r="F5170" t="s">
        <v>2200</v>
      </c>
    </row>
    <row r="5171" spans="1:6" hidden="1" x14ac:dyDescent="0.25">
      <c r="A5171">
        <v>2030</v>
      </c>
      <c r="B5171" t="s">
        <v>2249</v>
      </c>
      <c r="C5171" t="s">
        <v>2212</v>
      </c>
      <c r="D5171" t="s">
        <v>2243</v>
      </c>
      <c r="E5171">
        <v>33.537939194295497</v>
      </c>
      <c r="F5171" t="s">
        <v>2200</v>
      </c>
    </row>
    <row r="5172" spans="1:6" hidden="1" x14ac:dyDescent="0.25">
      <c r="A5172">
        <v>2030</v>
      </c>
      <c r="B5172" t="s">
        <v>2249</v>
      </c>
      <c r="C5172" t="s">
        <v>2212</v>
      </c>
      <c r="D5172" t="s">
        <v>2244</v>
      </c>
      <c r="E5172">
        <v>7.6342499999999998</v>
      </c>
      <c r="F5172" t="s">
        <v>2200</v>
      </c>
    </row>
    <row r="5173" spans="1:6" hidden="1" x14ac:dyDescent="0.25">
      <c r="A5173">
        <v>2030</v>
      </c>
      <c r="B5173" t="s">
        <v>2249</v>
      </c>
      <c r="C5173" t="s">
        <v>2212</v>
      </c>
      <c r="D5173" t="s">
        <v>2245</v>
      </c>
      <c r="E5173">
        <v>4.8508668657244796</v>
      </c>
      <c r="F5173" t="s">
        <v>2200</v>
      </c>
    </row>
    <row r="5174" spans="1:6" hidden="1" x14ac:dyDescent="0.25">
      <c r="A5174">
        <v>2030</v>
      </c>
      <c r="B5174" t="s">
        <v>2249</v>
      </c>
      <c r="C5174" t="s">
        <v>2212</v>
      </c>
      <c r="D5174" t="s">
        <v>2246</v>
      </c>
      <c r="E5174">
        <v>2.79854693130306</v>
      </c>
      <c r="F5174" t="s">
        <v>2200</v>
      </c>
    </row>
    <row r="5175" spans="1:6" hidden="1" x14ac:dyDescent="0.25">
      <c r="A5175">
        <v>2030</v>
      </c>
      <c r="B5175" t="s">
        <v>2249</v>
      </c>
      <c r="C5175" t="s">
        <v>2212</v>
      </c>
      <c r="D5175" t="s">
        <v>2247</v>
      </c>
      <c r="E5175">
        <v>2.4833733614851701</v>
      </c>
      <c r="F5175" t="s">
        <v>2200</v>
      </c>
    </row>
    <row r="5176" spans="1:6" hidden="1" x14ac:dyDescent="0.25">
      <c r="A5176">
        <v>2030</v>
      </c>
      <c r="B5176" t="s">
        <v>2249</v>
      </c>
      <c r="C5176" t="s">
        <v>2212</v>
      </c>
      <c r="D5176" t="s">
        <v>2248</v>
      </c>
      <c r="E5176">
        <v>10.1729936004187</v>
      </c>
      <c r="F5176" t="s">
        <v>2200</v>
      </c>
    </row>
    <row r="5177" spans="1:6" hidden="1" x14ac:dyDescent="0.25">
      <c r="A5177">
        <v>2030</v>
      </c>
      <c r="B5177" t="s">
        <v>2249</v>
      </c>
      <c r="C5177" t="s">
        <v>2213</v>
      </c>
      <c r="D5177" t="s">
        <v>2236</v>
      </c>
      <c r="E5177">
        <v>4.9305916077802099</v>
      </c>
      <c r="F5177" t="s">
        <v>2200</v>
      </c>
    </row>
    <row r="5178" spans="1:6" hidden="1" x14ac:dyDescent="0.25">
      <c r="A5178">
        <v>2030</v>
      </c>
      <c r="B5178" t="s">
        <v>2249</v>
      </c>
      <c r="C5178" t="s">
        <v>2213</v>
      </c>
      <c r="D5178" t="s">
        <v>2237</v>
      </c>
      <c r="E5178">
        <v>18.3607480303125</v>
      </c>
      <c r="F5178" t="s">
        <v>2200</v>
      </c>
    </row>
    <row r="5179" spans="1:6" hidden="1" x14ac:dyDescent="0.25">
      <c r="A5179">
        <v>2030</v>
      </c>
      <c r="B5179" t="s">
        <v>2249</v>
      </c>
      <c r="C5179" t="s">
        <v>2213</v>
      </c>
      <c r="D5179" t="s">
        <v>2238</v>
      </c>
      <c r="E5179">
        <v>4.0580502304552004</v>
      </c>
      <c r="F5179" t="s">
        <v>2200</v>
      </c>
    </row>
    <row r="5180" spans="1:6" hidden="1" x14ac:dyDescent="0.25">
      <c r="A5180">
        <v>2030</v>
      </c>
      <c r="B5180" t="s">
        <v>2249</v>
      </c>
      <c r="C5180" t="s">
        <v>2213</v>
      </c>
      <c r="D5180" t="s">
        <v>2250</v>
      </c>
      <c r="E5180">
        <v>12.341725149142</v>
      </c>
      <c r="F5180" t="s">
        <v>2200</v>
      </c>
    </row>
    <row r="5181" spans="1:6" hidden="1" x14ac:dyDescent="0.25">
      <c r="A5181">
        <v>2030</v>
      </c>
      <c r="B5181" t="s">
        <v>2249</v>
      </c>
      <c r="C5181" t="s">
        <v>2213</v>
      </c>
      <c r="D5181" t="s">
        <v>2251</v>
      </c>
      <c r="E5181">
        <v>0</v>
      </c>
      <c r="F5181" t="s">
        <v>2200</v>
      </c>
    </row>
    <row r="5182" spans="1:6" hidden="1" x14ac:dyDescent="0.25">
      <c r="A5182">
        <v>2030</v>
      </c>
      <c r="B5182" t="s">
        <v>2249</v>
      </c>
      <c r="C5182" t="s">
        <v>2213</v>
      </c>
      <c r="D5182" t="s">
        <v>2239</v>
      </c>
      <c r="E5182">
        <v>6.5161626371732</v>
      </c>
      <c r="F5182" t="s">
        <v>2200</v>
      </c>
    </row>
    <row r="5183" spans="1:6" hidden="1" x14ac:dyDescent="0.25">
      <c r="A5183">
        <v>2030</v>
      </c>
      <c r="B5183" t="s">
        <v>2249</v>
      </c>
      <c r="C5183" t="s">
        <v>2213</v>
      </c>
      <c r="D5183" t="s">
        <v>2240</v>
      </c>
      <c r="E5183">
        <v>3.6753107116954302</v>
      </c>
      <c r="F5183" t="s">
        <v>2200</v>
      </c>
    </row>
    <row r="5184" spans="1:6" hidden="1" x14ac:dyDescent="0.25">
      <c r="A5184">
        <v>2030</v>
      </c>
      <c r="B5184" t="s">
        <v>2249</v>
      </c>
      <c r="C5184" t="s">
        <v>2213</v>
      </c>
      <c r="D5184" t="s">
        <v>2241</v>
      </c>
      <c r="E5184">
        <v>6.1816681106160596</v>
      </c>
      <c r="F5184" t="s">
        <v>2200</v>
      </c>
    </row>
    <row r="5185" spans="1:6" hidden="1" x14ac:dyDescent="0.25">
      <c r="A5185">
        <v>2030</v>
      </c>
      <c r="B5185" t="s">
        <v>2249</v>
      </c>
      <c r="C5185" t="s">
        <v>2213</v>
      </c>
      <c r="D5185" t="s">
        <v>2242</v>
      </c>
      <c r="E5185" s="184">
        <v>5.4474620512891397E-2</v>
      </c>
      <c r="F5185" t="s">
        <v>2200</v>
      </c>
    </row>
    <row r="5186" spans="1:6" hidden="1" x14ac:dyDescent="0.25">
      <c r="A5186">
        <v>2030</v>
      </c>
      <c r="B5186" t="s">
        <v>2249</v>
      </c>
      <c r="C5186" t="s">
        <v>2213</v>
      </c>
      <c r="D5186" t="s">
        <v>2243</v>
      </c>
      <c r="E5186">
        <v>34.341023283689204</v>
      </c>
      <c r="F5186" t="s">
        <v>2200</v>
      </c>
    </row>
    <row r="5187" spans="1:6" hidden="1" x14ac:dyDescent="0.25">
      <c r="A5187">
        <v>2030</v>
      </c>
      <c r="B5187" t="s">
        <v>2249</v>
      </c>
      <c r="C5187" t="s">
        <v>2213</v>
      </c>
      <c r="D5187" t="s">
        <v>2244</v>
      </c>
      <c r="E5187">
        <v>7.6342499999999998</v>
      </c>
      <c r="F5187" t="s">
        <v>2200</v>
      </c>
    </row>
    <row r="5188" spans="1:6" hidden="1" x14ac:dyDescent="0.25">
      <c r="A5188">
        <v>2030</v>
      </c>
      <c r="B5188" t="s">
        <v>2249</v>
      </c>
      <c r="C5188" t="s">
        <v>2213</v>
      </c>
      <c r="D5188" t="s">
        <v>2245</v>
      </c>
      <c r="E5188">
        <v>5.2800855634211796</v>
      </c>
      <c r="F5188" t="s">
        <v>2200</v>
      </c>
    </row>
    <row r="5189" spans="1:6" hidden="1" x14ac:dyDescent="0.25">
      <c r="A5189">
        <v>2030</v>
      </c>
      <c r="B5189" t="s">
        <v>2249</v>
      </c>
      <c r="C5189" t="s">
        <v>2213</v>
      </c>
      <c r="D5189" t="s">
        <v>2246</v>
      </c>
      <c r="E5189">
        <v>2.3950558174660999</v>
      </c>
      <c r="F5189" t="s">
        <v>2200</v>
      </c>
    </row>
    <row r="5190" spans="1:6" hidden="1" x14ac:dyDescent="0.25">
      <c r="A5190">
        <v>2030</v>
      </c>
      <c r="B5190" t="s">
        <v>2249</v>
      </c>
      <c r="C5190" t="s">
        <v>2213</v>
      </c>
      <c r="D5190" t="s">
        <v>2247</v>
      </c>
      <c r="E5190">
        <v>1.8714775246803199</v>
      </c>
      <c r="F5190" t="s">
        <v>2200</v>
      </c>
    </row>
    <row r="5191" spans="1:6" hidden="1" x14ac:dyDescent="0.25">
      <c r="A5191">
        <v>2030</v>
      </c>
      <c r="B5191" t="s">
        <v>2249</v>
      </c>
      <c r="C5191" t="s">
        <v>2213</v>
      </c>
      <c r="D5191" t="s">
        <v>2248</v>
      </c>
      <c r="E5191">
        <v>11.0755998782393</v>
      </c>
      <c r="F5191" t="s">
        <v>2200</v>
      </c>
    </row>
    <row r="5192" spans="1:6" hidden="1" x14ac:dyDescent="0.25">
      <c r="A5192">
        <v>2030</v>
      </c>
      <c r="B5192" t="s">
        <v>2249</v>
      </c>
      <c r="C5192" t="s">
        <v>2214</v>
      </c>
      <c r="D5192" t="s">
        <v>2236</v>
      </c>
      <c r="E5192">
        <v>2.8856256224005401</v>
      </c>
      <c r="F5192" t="s">
        <v>2200</v>
      </c>
    </row>
    <row r="5193" spans="1:6" hidden="1" x14ac:dyDescent="0.25">
      <c r="A5193">
        <v>2030</v>
      </c>
      <c r="B5193" t="s">
        <v>2249</v>
      </c>
      <c r="C5193" t="s">
        <v>2214</v>
      </c>
      <c r="D5193" t="s">
        <v>2237</v>
      </c>
      <c r="E5193">
        <v>20.169026549071901</v>
      </c>
      <c r="F5193" t="s">
        <v>2200</v>
      </c>
    </row>
    <row r="5194" spans="1:6" hidden="1" x14ac:dyDescent="0.25">
      <c r="A5194">
        <v>2030</v>
      </c>
      <c r="B5194" t="s">
        <v>2249</v>
      </c>
      <c r="C5194" t="s">
        <v>2214</v>
      </c>
      <c r="D5194" t="s">
        <v>2238</v>
      </c>
      <c r="E5194">
        <v>4.0380262109045697</v>
      </c>
      <c r="F5194" t="s">
        <v>2200</v>
      </c>
    </row>
    <row r="5195" spans="1:6" hidden="1" x14ac:dyDescent="0.25">
      <c r="A5195">
        <v>2030</v>
      </c>
      <c r="B5195" t="s">
        <v>2249</v>
      </c>
      <c r="C5195" t="s">
        <v>2214</v>
      </c>
      <c r="D5195" t="s">
        <v>2250</v>
      </c>
      <c r="E5195">
        <v>8.5865619803154303</v>
      </c>
      <c r="F5195" t="s">
        <v>2200</v>
      </c>
    </row>
    <row r="5196" spans="1:6" hidden="1" x14ac:dyDescent="0.25">
      <c r="A5196">
        <v>2030</v>
      </c>
      <c r="B5196" t="s">
        <v>2249</v>
      </c>
      <c r="C5196" t="s">
        <v>2214</v>
      </c>
      <c r="D5196" t="s">
        <v>2251</v>
      </c>
      <c r="E5196">
        <v>10.4301774160022</v>
      </c>
      <c r="F5196" t="s">
        <v>2200</v>
      </c>
    </row>
    <row r="5197" spans="1:6" hidden="1" x14ac:dyDescent="0.25">
      <c r="A5197">
        <v>2030</v>
      </c>
      <c r="B5197" t="s">
        <v>2249</v>
      </c>
      <c r="C5197" t="s">
        <v>2214</v>
      </c>
      <c r="D5197" t="s">
        <v>2239</v>
      </c>
      <c r="E5197">
        <v>5.13998300489774</v>
      </c>
      <c r="F5197" t="s">
        <v>2200</v>
      </c>
    </row>
    <row r="5198" spans="1:6" hidden="1" x14ac:dyDescent="0.25">
      <c r="A5198">
        <v>2030</v>
      </c>
      <c r="B5198" t="s">
        <v>2249</v>
      </c>
      <c r="C5198" t="s">
        <v>2214</v>
      </c>
      <c r="D5198" t="s">
        <v>2240</v>
      </c>
      <c r="E5198">
        <v>3.1220196692205202</v>
      </c>
      <c r="F5198" t="s">
        <v>2200</v>
      </c>
    </row>
    <row r="5199" spans="1:6" hidden="1" x14ac:dyDescent="0.25">
      <c r="A5199">
        <v>2030</v>
      </c>
      <c r="B5199" t="s">
        <v>2249</v>
      </c>
      <c r="C5199" t="s">
        <v>2214</v>
      </c>
      <c r="D5199" t="s">
        <v>2241</v>
      </c>
      <c r="E5199">
        <v>6.2266388175123399</v>
      </c>
      <c r="F5199" t="s">
        <v>2200</v>
      </c>
    </row>
    <row r="5200" spans="1:6" hidden="1" x14ac:dyDescent="0.25">
      <c r="A5200">
        <v>2030</v>
      </c>
      <c r="B5200" t="s">
        <v>2249</v>
      </c>
      <c r="C5200" t="s">
        <v>2214</v>
      </c>
      <c r="D5200" t="s">
        <v>2242</v>
      </c>
      <c r="E5200" s="184">
        <v>8.4430315188965099E-2</v>
      </c>
      <c r="F5200" t="s">
        <v>2200</v>
      </c>
    </row>
    <row r="5201" spans="1:6" hidden="1" x14ac:dyDescent="0.25">
      <c r="A5201">
        <v>2030</v>
      </c>
      <c r="B5201" t="s">
        <v>2249</v>
      </c>
      <c r="C5201" t="s">
        <v>2214</v>
      </c>
      <c r="D5201" t="s">
        <v>2243</v>
      </c>
      <c r="E5201">
        <v>33.554016226671202</v>
      </c>
      <c r="F5201" t="s">
        <v>2200</v>
      </c>
    </row>
    <row r="5202" spans="1:6" hidden="1" x14ac:dyDescent="0.25">
      <c r="A5202">
        <v>2030</v>
      </c>
      <c r="B5202" t="s">
        <v>2249</v>
      </c>
      <c r="C5202" t="s">
        <v>2214</v>
      </c>
      <c r="D5202" t="s">
        <v>2244</v>
      </c>
      <c r="E5202">
        <v>7.6342499999999998</v>
      </c>
      <c r="F5202" t="s">
        <v>2200</v>
      </c>
    </row>
    <row r="5203" spans="1:6" hidden="1" x14ac:dyDescent="0.25">
      <c r="A5203">
        <v>2030</v>
      </c>
      <c r="B5203" t="s">
        <v>2249</v>
      </c>
      <c r="C5203" t="s">
        <v>2214</v>
      </c>
      <c r="D5203" t="s">
        <v>2245</v>
      </c>
      <c r="E5203">
        <v>4.3483810914789904</v>
      </c>
      <c r="F5203" t="s">
        <v>2200</v>
      </c>
    </row>
    <row r="5204" spans="1:6" hidden="1" x14ac:dyDescent="0.25">
      <c r="A5204">
        <v>2030</v>
      </c>
      <c r="B5204" t="s">
        <v>2249</v>
      </c>
      <c r="C5204" t="s">
        <v>2214</v>
      </c>
      <c r="D5204" t="s">
        <v>2246</v>
      </c>
      <c r="E5204">
        <v>2.8941521325688102</v>
      </c>
      <c r="F5204" t="s">
        <v>2200</v>
      </c>
    </row>
    <row r="5205" spans="1:6" hidden="1" x14ac:dyDescent="0.25">
      <c r="A5205">
        <v>2030</v>
      </c>
      <c r="B5205" t="s">
        <v>2249</v>
      </c>
      <c r="C5205" t="s">
        <v>2214</v>
      </c>
      <c r="D5205" t="s">
        <v>2247</v>
      </c>
      <c r="E5205">
        <v>2.1901594805195499</v>
      </c>
      <c r="F5205" t="s">
        <v>2200</v>
      </c>
    </row>
    <row r="5206" spans="1:6" hidden="1" x14ac:dyDescent="0.25">
      <c r="A5206">
        <v>2030</v>
      </c>
      <c r="B5206" t="s">
        <v>2249</v>
      </c>
      <c r="C5206" t="s">
        <v>2214</v>
      </c>
      <c r="D5206" t="s">
        <v>2248</v>
      </c>
      <c r="E5206">
        <v>9.0666832264216097</v>
      </c>
      <c r="F5206" t="s">
        <v>2200</v>
      </c>
    </row>
    <row r="5207" spans="1:6" hidden="1" x14ac:dyDescent="0.25">
      <c r="A5207">
        <v>2030</v>
      </c>
      <c r="B5207" t="s">
        <v>2249</v>
      </c>
      <c r="C5207" t="s">
        <v>2215</v>
      </c>
      <c r="D5207" t="s">
        <v>2236</v>
      </c>
      <c r="E5207">
        <v>3.28269796127501</v>
      </c>
      <c r="F5207" t="s">
        <v>2200</v>
      </c>
    </row>
    <row r="5208" spans="1:6" hidden="1" x14ac:dyDescent="0.25">
      <c r="A5208">
        <v>2030</v>
      </c>
      <c r="B5208" t="s">
        <v>2249</v>
      </c>
      <c r="C5208" t="s">
        <v>2215</v>
      </c>
      <c r="D5208" t="s">
        <v>2237</v>
      </c>
      <c r="E5208">
        <v>13.37351477857</v>
      </c>
      <c r="F5208" t="s">
        <v>2200</v>
      </c>
    </row>
    <row r="5209" spans="1:6" hidden="1" x14ac:dyDescent="0.25">
      <c r="A5209">
        <v>2030</v>
      </c>
      <c r="B5209" t="s">
        <v>2249</v>
      </c>
      <c r="C5209" t="s">
        <v>2215</v>
      </c>
      <c r="D5209" t="s">
        <v>2238</v>
      </c>
      <c r="E5209">
        <v>4.30406244801335</v>
      </c>
      <c r="F5209" t="s">
        <v>2200</v>
      </c>
    </row>
    <row r="5210" spans="1:6" hidden="1" x14ac:dyDescent="0.25">
      <c r="A5210">
        <v>2030</v>
      </c>
      <c r="B5210" t="s">
        <v>2249</v>
      </c>
      <c r="C5210" t="s">
        <v>2215</v>
      </c>
      <c r="D5210" t="s">
        <v>2250</v>
      </c>
      <c r="E5210">
        <v>7.7033824765320098</v>
      </c>
      <c r="F5210" t="s">
        <v>2200</v>
      </c>
    </row>
    <row r="5211" spans="1:6" hidden="1" x14ac:dyDescent="0.25">
      <c r="A5211">
        <v>2030</v>
      </c>
      <c r="B5211" t="s">
        <v>2249</v>
      </c>
      <c r="C5211" t="s">
        <v>2215</v>
      </c>
      <c r="D5211" t="s">
        <v>2251</v>
      </c>
      <c r="E5211">
        <v>8.0181019945032403</v>
      </c>
      <c r="F5211" t="s">
        <v>2200</v>
      </c>
    </row>
    <row r="5212" spans="1:6" hidden="1" x14ac:dyDescent="0.25">
      <c r="A5212">
        <v>2030</v>
      </c>
      <c r="B5212" t="s">
        <v>2249</v>
      </c>
      <c r="C5212" t="s">
        <v>2215</v>
      </c>
      <c r="D5212" t="s">
        <v>2239</v>
      </c>
      <c r="E5212">
        <v>2.7792291234997699</v>
      </c>
      <c r="F5212" t="s">
        <v>2200</v>
      </c>
    </row>
    <row r="5213" spans="1:6" hidden="1" x14ac:dyDescent="0.25">
      <c r="A5213">
        <v>2030</v>
      </c>
      <c r="B5213" t="s">
        <v>2249</v>
      </c>
      <c r="C5213" t="s">
        <v>2215</v>
      </c>
      <c r="D5213" t="s">
        <v>2240</v>
      </c>
      <c r="E5213">
        <v>2.8686691979125301</v>
      </c>
      <c r="F5213" t="s">
        <v>2200</v>
      </c>
    </row>
    <row r="5214" spans="1:6" hidden="1" x14ac:dyDescent="0.25">
      <c r="A5214">
        <v>2030</v>
      </c>
      <c r="B5214" t="s">
        <v>2249</v>
      </c>
      <c r="C5214" t="s">
        <v>2215</v>
      </c>
      <c r="D5214" t="s">
        <v>2241</v>
      </c>
      <c r="E5214">
        <v>4.0408540633794496</v>
      </c>
      <c r="F5214" t="s">
        <v>2200</v>
      </c>
    </row>
    <row r="5215" spans="1:6" hidden="1" x14ac:dyDescent="0.25">
      <c r="A5215">
        <v>2030</v>
      </c>
      <c r="B5215" t="s">
        <v>2249</v>
      </c>
      <c r="C5215" t="s">
        <v>2215</v>
      </c>
      <c r="D5215" t="s">
        <v>2242</v>
      </c>
      <c r="E5215" s="184">
        <v>3.54883163344476E-2</v>
      </c>
      <c r="F5215" t="s">
        <v>2200</v>
      </c>
    </row>
    <row r="5216" spans="1:6" hidden="1" x14ac:dyDescent="0.25">
      <c r="A5216">
        <v>2030</v>
      </c>
      <c r="B5216" t="s">
        <v>2249</v>
      </c>
      <c r="C5216" t="s">
        <v>2215</v>
      </c>
      <c r="D5216" t="s">
        <v>2243</v>
      </c>
      <c r="E5216">
        <v>24.8522233043314</v>
      </c>
      <c r="F5216" t="s">
        <v>2200</v>
      </c>
    </row>
    <row r="5217" spans="1:6" hidden="1" x14ac:dyDescent="0.25">
      <c r="A5217">
        <v>2030</v>
      </c>
      <c r="B5217" t="s">
        <v>2249</v>
      </c>
      <c r="C5217" t="s">
        <v>2215</v>
      </c>
      <c r="D5217" t="s">
        <v>2244</v>
      </c>
      <c r="E5217">
        <v>7.6342499999999998</v>
      </c>
      <c r="F5217" t="s">
        <v>2200</v>
      </c>
    </row>
    <row r="5218" spans="1:6" hidden="1" x14ac:dyDescent="0.25">
      <c r="A5218">
        <v>2030</v>
      </c>
      <c r="B5218" t="s">
        <v>2249</v>
      </c>
      <c r="C5218" t="s">
        <v>2215</v>
      </c>
      <c r="D5218" t="s">
        <v>2245</v>
      </c>
      <c r="E5218">
        <v>1.9941016568162</v>
      </c>
      <c r="F5218" t="s">
        <v>2200</v>
      </c>
    </row>
    <row r="5219" spans="1:6" hidden="1" x14ac:dyDescent="0.25">
      <c r="A5219">
        <v>2030</v>
      </c>
      <c r="B5219" t="s">
        <v>2249</v>
      </c>
      <c r="C5219" t="s">
        <v>2215</v>
      </c>
      <c r="D5219" t="s">
        <v>2246</v>
      </c>
      <c r="E5219">
        <v>1.82257606477307</v>
      </c>
      <c r="F5219" t="s">
        <v>2200</v>
      </c>
    </row>
    <row r="5220" spans="1:6" hidden="1" x14ac:dyDescent="0.25">
      <c r="A5220">
        <v>2030</v>
      </c>
      <c r="B5220" t="s">
        <v>2249</v>
      </c>
      <c r="C5220" t="s">
        <v>2215</v>
      </c>
      <c r="D5220" t="s">
        <v>2247</v>
      </c>
      <c r="E5220">
        <v>1.9866245269029099</v>
      </c>
      <c r="F5220" t="s">
        <v>2200</v>
      </c>
    </row>
    <row r="5221" spans="1:6" hidden="1" x14ac:dyDescent="0.25">
      <c r="A5221">
        <v>2030</v>
      </c>
      <c r="B5221" t="s">
        <v>2249</v>
      </c>
      <c r="C5221" t="s">
        <v>2215</v>
      </c>
      <c r="D5221" t="s">
        <v>2248</v>
      </c>
      <c r="E5221">
        <v>3.6454109703253499</v>
      </c>
      <c r="F5221" t="s">
        <v>2200</v>
      </c>
    </row>
    <row r="5222" spans="1:6" hidden="1" x14ac:dyDescent="0.25">
      <c r="A5222">
        <v>2030</v>
      </c>
      <c r="B5222" t="s">
        <v>2249</v>
      </c>
      <c r="C5222" t="s">
        <v>2216</v>
      </c>
      <c r="D5222" t="s">
        <v>2236</v>
      </c>
      <c r="E5222">
        <v>3.6675170855344299</v>
      </c>
      <c r="F5222" t="s">
        <v>2200</v>
      </c>
    </row>
    <row r="5223" spans="1:6" hidden="1" x14ac:dyDescent="0.25">
      <c r="A5223">
        <v>2030</v>
      </c>
      <c r="B5223" t="s">
        <v>2249</v>
      </c>
      <c r="C5223" t="s">
        <v>2216</v>
      </c>
      <c r="D5223" t="s">
        <v>2237</v>
      </c>
      <c r="E5223">
        <v>17.442310905755601</v>
      </c>
      <c r="F5223" t="s">
        <v>2200</v>
      </c>
    </row>
    <row r="5224" spans="1:6" hidden="1" x14ac:dyDescent="0.25">
      <c r="A5224">
        <v>2030</v>
      </c>
      <c r="B5224" t="s">
        <v>2249</v>
      </c>
      <c r="C5224" t="s">
        <v>2216</v>
      </c>
      <c r="D5224" t="s">
        <v>2238</v>
      </c>
      <c r="E5224">
        <v>3.9460860562087201</v>
      </c>
      <c r="F5224" t="s">
        <v>2200</v>
      </c>
    </row>
    <row r="5225" spans="1:6" hidden="1" x14ac:dyDescent="0.25">
      <c r="A5225">
        <v>2030</v>
      </c>
      <c r="B5225" t="s">
        <v>2249</v>
      </c>
      <c r="C5225" t="s">
        <v>2216</v>
      </c>
      <c r="D5225" t="s">
        <v>2250</v>
      </c>
      <c r="E5225">
        <v>7.2702180780472796</v>
      </c>
      <c r="F5225" t="s">
        <v>2200</v>
      </c>
    </row>
    <row r="5226" spans="1:6" hidden="1" x14ac:dyDescent="0.25">
      <c r="A5226">
        <v>2030</v>
      </c>
      <c r="B5226" t="s">
        <v>2249</v>
      </c>
      <c r="C5226" t="s">
        <v>2216</v>
      </c>
      <c r="D5226" t="s">
        <v>2251</v>
      </c>
      <c r="E5226">
        <v>0</v>
      </c>
      <c r="F5226" t="s">
        <v>2200</v>
      </c>
    </row>
    <row r="5227" spans="1:6" hidden="1" x14ac:dyDescent="0.25">
      <c r="A5227">
        <v>2030</v>
      </c>
      <c r="B5227" t="s">
        <v>2249</v>
      </c>
      <c r="C5227" t="s">
        <v>2216</v>
      </c>
      <c r="D5227" t="s">
        <v>2239</v>
      </c>
      <c r="E5227">
        <v>2.6169069143805199</v>
      </c>
      <c r="F5227" t="s">
        <v>2200</v>
      </c>
    </row>
    <row r="5228" spans="1:6" hidden="1" x14ac:dyDescent="0.25">
      <c r="A5228">
        <v>2030</v>
      </c>
      <c r="B5228" t="s">
        <v>2249</v>
      </c>
      <c r="C5228" t="s">
        <v>2216</v>
      </c>
      <c r="D5228" t="s">
        <v>2240</v>
      </c>
      <c r="E5228">
        <v>2.4841619141823701</v>
      </c>
      <c r="F5228" t="s">
        <v>2200</v>
      </c>
    </row>
    <row r="5229" spans="1:6" hidden="1" x14ac:dyDescent="0.25">
      <c r="A5229">
        <v>2030</v>
      </c>
      <c r="B5229" t="s">
        <v>2249</v>
      </c>
      <c r="C5229" t="s">
        <v>2216</v>
      </c>
      <c r="D5229" t="s">
        <v>2241</v>
      </c>
      <c r="E5229">
        <v>3.5185248545313299</v>
      </c>
      <c r="F5229" t="s">
        <v>2200</v>
      </c>
    </row>
    <row r="5230" spans="1:6" hidden="1" x14ac:dyDescent="0.25">
      <c r="A5230">
        <v>2030</v>
      </c>
      <c r="B5230" t="s">
        <v>2249</v>
      </c>
      <c r="C5230" t="s">
        <v>2216</v>
      </c>
      <c r="D5230" t="s">
        <v>2242</v>
      </c>
      <c r="E5230" s="184">
        <v>4.0060365595322601E-3</v>
      </c>
      <c r="F5230" t="s">
        <v>2200</v>
      </c>
    </row>
    <row r="5231" spans="1:6" hidden="1" x14ac:dyDescent="0.25">
      <c r="A5231">
        <v>2030</v>
      </c>
      <c r="B5231" t="s">
        <v>2249</v>
      </c>
      <c r="C5231" t="s">
        <v>2216</v>
      </c>
      <c r="D5231" t="s">
        <v>2243</v>
      </c>
      <c r="E5231">
        <v>31.531774069100301</v>
      </c>
      <c r="F5231" t="s">
        <v>2200</v>
      </c>
    </row>
    <row r="5232" spans="1:6" hidden="1" x14ac:dyDescent="0.25">
      <c r="A5232">
        <v>2030</v>
      </c>
      <c r="B5232" t="s">
        <v>2249</v>
      </c>
      <c r="C5232" t="s">
        <v>2216</v>
      </c>
      <c r="D5232" t="s">
        <v>2244</v>
      </c>
      <c r="E5232">
        <v>7.6342499999999998</v>
      </c>
      <c r="F5232" t="s">
        <v>2200</v>
      </c>
    </row>
    <row r="5233" spans="1:6" hidden="1" x14ac:dyDescent="0.25">
      <c r="A5233">
        <v>2030</v>
      </c>
      <c r="B5233" t="s">
        <v>2249</v>
      </c>
      <c r="C5233" t="s">
        <v>2216</v>
      </c>
      <c r="D5233" t="s">
        <v>2245</v>
      </c>
      <c r="E5233">
        <v>3.3081927016459001</v>
      </c>
      <c r="F5233" t="s">
        <v>2200</v>
      </c>
    </row>
    <row r="5234" spans="1:6" hidden="1" x14ac:dyDescent="0.25">
      <c r="A5234">
        <v>2030</v>
      </c>
      <c r="B5234" t="s">
        <v>2249</v>
      </c>
      <c r="C5234" t="s">
        <v>2216</v>
      </c>
      <c r="D5234" t="s">
        <v>2246</v>
      </c>
      <c r="E5234">
        <v>2.8141927876061499</v>
      </c>
      <c r="F5234" t="s">
        <v>2200</v>
      </c>
    </row>
    <row r="5235" spans="1:6" hidden="1" x14ac:dyDescent="0.25">
      <c r="A5235">
        <v>2030</v>
      </c>
      <c r="B5235" t="s">
        <v>2249</v>
      </c>
      <c r="C5235" t="s">
        <v>2216</v>
      </c>
      <c r="D5235" t="s">
        <v>2247</v>
      </c>
      <c r="E5235">
        <v>2.26422670939436</v>
      </c>
      <c r="F5235" t="s">
        <v>2200</v>
      </c>
    </row>
    <row r="5236" spans="1:6" hidden="1" x14ac:dyDescent="0.25">
      <c r="A5236">
        <v>2030</v>
      </c>
      <c r="B5236" t="s">
        <v>2249</v>
      </c>
      <c r="C5236" t="s">
        <v>2216</v>
      </c>
      <c r="D5236" t="s">
        <v>2248</v>
      </c>
      <c r="E5236">
        <v>3.2681454157743701</v>
      </c>
      <c r="F5236" t="s">
        <v>2200</v>
      </c>
    </row>
    <row r="5237" spans="1:6" hidden="1" x14ac:dyDescent="0.25">
      <c r="A5237">
        <v>2030</v>
      </c>
      <c r="B5237" t="s">
        <v>2249</v>
      </c>
      <c r="C5237" t="s">
        <v>2217</v>
      </c>
      <c r="D5237" t="s">
        <v>2236</v>
      </c>
      <c r="E5237">
        <v>2.4464929077569502</v>
      </c>
      <c r="F5237" t="s">
        <v>2200</v>
      </c>
    </row>
    <row r="5238" spans="1:6" hidden="1" x14ac:dyDescent="0.25">
      <c r="A5238">
        <v>2030</v>
      </c>
      <c r="B5238" t="s">
        <v>2249</v>
      </c>
      <c r="C5238" t="s">
        <v>2217</v>
      </c>
      <c r="D5238" t="s">
        <v>2237</v>
      </c>
      <c r="E5238">
        <v>16.703974404605201</v>
      </c>
      <c r="F5238" t="s">
        <v>2200</v>
      </c>
    </row>
    <row r="5239" spans="1:6" hidden="1" x14ac:dyDescent="0.25">
      <c r="A5239">
        <v>2030</v>
      </c>
      <c r="B5239" t="s">
        <v>2249</v>
      </c>
      <c r="C5239" t="s">
        <v>2217</v>
      </c>
      <c r="D5239" t="s">
        <v>2238</v>
      </c>
      <c r="E5239">
        <v>7.4631034063640502</v>
      </c>
      <c r="F5239" t="s">
        <v>2200</v>
      </c>
    </row>
    <row r="5240" spans="1:6" hidden="1" x14ac:dyDescent="0.25">
      <c r="A5240">
        <v>2030</v>
      </c>
      <c r="B5240" t="s">
        <v>2249</v>
      </c>
      <c r="C5240" t="s">
        <v>2217</v>
      </c>
      <c r="D5240" t="s">
        <v>2250</v>
      </c>
      <c r="E5240">
        <v>10.5031592437726</v>
      </c>
      <c r="F5240" t="s">
        <v>2200</v>
      </c>
    </row>
    <row r="5241" spans="1:6" hidden="1" x14ac:dyDescent="0.25">
      <c r="A5241">
        <v>2030</v>
      </c>
      <c r="B5241" t="s">
        <v>2249</v>
      </c>
      <c r="C5241" t="s">
        <v>2217</v>
      </c>
      <c r="D5241" t="s">
        <v>2251</v>
      </c>
      <c r="E5241">
        <v>0</v>
      </c>
      <c r="F5241" t="s">
        <v>2200</v>
      </c>
    </row>
    <row r="5242" spans="1:6" hidden="1" x14ac:dyDescent="0.25">
      <c r="A5242">
        <v>2030</v>
      </c>
      <c r="B5242" t="s">
        <v>2249</v>
      </c>
      <c r="C5242" t="s">
        <v>2217</v>
      </c>
      <c r="D5242" t="s">
        <v>2239</v>
      </c>
      <c r="E5242">
        <v>5.2283697616653297</v>
      </c>
      <c r="F5242" t="s">
        <v>2200</v>
      </c>
    </row>
    <row r="5243" spans="1:6" hidden="1" x14ac:dyDescent="0.25">
      <c r="A5243">
        <v>2030</v>
      </c>
      <c r="B5243" t="s">
        <v>2249</v>
      </c>
      <c r="C5243" t="s">
        <v>2217</v>
      </c>
      <c r="D5243" t="s">
        <v>2240</v>
      </c>
      <c r="E5243">
        <v>3.0473619398584901</v>
      </c>
      <c r="F5243" t="s">
        <v>2200</v>
      </c>
    </row>
    <row r="5244" spans="1:6" hidden="1" x14ac:dyDescent="0.25">
      <c r="A5244">
        <v>2030</v>
      </c>
      <c r="B5244" t="s">
        <v>2249</v>
      </c>
      <c r="C5244" t="s">
        <v>2217</v>
      </c>
      <c r="D5244" t="s">
        <v>2241</v>
      </c>
      <c r="E5244">
        <v>5.9974716928155596</v>
      </c>
      <c r="F5244" t="s">
        <v>2200</v>
      </c>
    </row>
    <row r="5245" spans="1:6" hidden="1" x14ac:dyDescent="0.25">
      <c r="A5245">
        <v>2030</v>
      </c>
      <c r="B5245" t="s">
        <v>2249</v>
      </c>
      <c r="C5245" t="s">
        <v>2217</v>
      </c>
      <c r="D5245" t="s">
        <v>2242</v>
      </c>
      <c r="E5245" s="184">
        <v>3.6491985421282902E-2</v>
      </c>
      <c r="F5245" t="s">
        <v>2200</v>
      </c>
    </row>
    <row r="5246" spans="1:6" hidden="1" x14ac:dyDescent="0.25">
      <c r="A5246">
        <v>2030</v>
      </c>
      <c r="B5246" t="s">
        <v>2249</v>
      </c>
      <c r="C5246" t="s">
        <v>2217</v>
      </c>
      <c r="D5246" t="s">
        <v>2243</v>
      </c>
      <c r="E5246">
        <v>34.216961327263398</v>
      </c>
      <c r="F5246" t="s">
        <v>2200</v>
      </c>
    </row>
    <row r="5247" spans="1:6" hidden="1" x14ac:dyDescent="0.25">
      <c r="A5247">
        <v>2030</v>
      </c>
      <c r="B5247" t="s">
        <v>2249</v>
      </c>
      <c r="C5247" t="s">
        <v>2217</v>
      </c>
      <c r="D5247" t="s">
        <v>2244</v>
      </c>
      <c r="E5247">
        <v>7.6342499999999998</v>
      </c>
      <c r="F5247" t="s">
        <v>2200</v>
      </c>
    </row>
    <row r="5248" spans="1:6" hidden="1" x14ac:dyDescent="0.25">
      <c r="A5248">
        <v>2030</v>
      </c>
      <c r="B5248" t="s">
        <v>2249</v>
      </c>
      <c r="C5248" t="s">
        <v>2217</v>
      </c>
      <c r="D5248" t="s">
        <v>2245</v>
      </c>
      <c r="E5248">
        <v>4.2189863304924797</v>
      </c>
      <c r="F5248" t="s">
        <v>2200</v>
      </c>
    </row>
    <row r="5249" spans="1:6" hidden="1" x14ac:dyDescent="0.25">
      <c r="A5249">
        <v>2030</v>
      </c>
      <c r="B5249" t="s">
        <v>2249</v>
      </c>
      <c r="C5249" t="s">
        <v>2217</v>
      </c>
      <c r="D5249" t="s">
        <v>2246</v>
      </c>
      <c r="E5249">
        <v>3.8419192528092898</v>
      </c>
      <c r="F5249" t="s">
        <v>2200</v>
      </c>
    </row>
    <row r="5250" spans="1:6" hidden="1" x14ac:dyDescent="0.25">
      <c r="A5250">
        <v>2030</v>
      </c>
      <c r="B5250" t="s">
        <v>2249</v>
      </c>
      <c r="C5250" t="s">
        <v>2217</v>
      </c>
      <c r="D5250" t="s">
        <v>2247</v>
      </c>
      <c r="E5250">
        <v>2.4637371520952902</v>
      </c>
      <c r="F5250" t="s">
        <v>2200</v>
      </c>
    </row>
    <row r="5251" spans="1:6" hidden="1" x14ac:dyDescent="0.25">
      <c r="A5251">
        <v>2030</v>
      </c>
      <c r="B5251" t="s">
        <v>2249</v>
      </c>
      <c r="C5251" t="s">
        <v>2217</v>
      </c>
      <c r="D5251" t="s">
        <v>2248</v>
      </c>
      <c r="E5251">
        <v>9.0543929089102004</v>
      </c>
      <c r="F5251" t="s">
        <v>2200</v>
      </c>
    </row>
    <row r="5252" spans="1:6" hidden="1" x14ac:dyDescent="0.25">
      <c r="A5252">
        <v>2030</v>
      </c>
      <c r="B5252" t="s">
        <v>2249</v>
      </c>
      <c r="C5252" t="s">
        <v>2218</v>
      </c>
      <c r="D5252" t="s">
        <v>2236</v>
      </c>
      <c r="E5252">
        <v>2.92864749733759</v>
      </c>
      <c r="F5252" t="s">
        <v>2200</v>
      </c>
    </row>
    <row r="5253" spans="1:6" hidden="1" x14ac:dyDescent="0.25">
      <c r="A5253">
        <v>2030</v>
      </c>
      <c r="B5253" t="s">
        <v>2249</v>
      </c>
      <c r="C5253" t="s">
        <v>2218</v>
      </c>
      <c r="D5253" t="s">
        <v>2239</v>
      </c>
      <c r="E5253">
        <v>0</v>
      </c>
      <c r="F5253" t="s">
        <v>2200</v>
      </c>
    </row>
    <row r="5254" spans="1:6" hidden="1" x14ac:dyDescent="0.25">
      <c r="A5254">
        <v>2030</v>
      </c>
      <c r="B5254" t="s">
        <v>2249</v>
      </c>
      <c r="C5254" t="s">
        <v>2218</v>
      </c>
      <c r="D5254" t="s">
        <v>2241</v>
      </c>
      <c r="E5254">
        <v>6.4327985866008399</v>
      </c>
      <c r="F5254" t="s">
        <v>2200</v>
      </c>
    </row>
    <row r="5255" spans="1:6" hidden="1" x14ac:dyDescent="0.25">
      <c r="A5255">
        <v>2030</v>
      </c>
      <c r="B5255" t="s">
        <v>2249</v>
      </c>
      <c r="C5255" t="s">
        <v>2218</v>
      </c>
      <c r="D5255" t="s">
        <v>2242</v>
      </c>
      <c r="E5255" s="184">
        <v>3.4234477083049499E-3</v>
      </c>
      <c r="F5255" t="s">
        <v>2200</v>
      </c>
    </row>
    <row r="5256" spans="1:6" hidden="1" x14ac:dyDescent="0.25">
      <c r="A5256">
        <v>2030</v>
      </c>
      <c r="B5256" t="s">
        <v>2249</v>
      </c>
      <c r="C5256" t="s">
        <v>2218</v>
      </c>
      <c r="D5256" t="s">
        <v>2243</v>
      </c>
      <c r="E5256">
        <v>0</v>
      </c>
      <c r="F5256" t="s">
        <v>2200</v>
      </c>
    </row>
    <row r="5257" spans="1:6" hidden="1" x14ac:dyDescent="0.25">
      <c r="A5257">
        <v>2030</v>
      </c>
      <c r="B5257" t="s">
        <v>2249</v>
      </c>
      <c r="C5257" t="s">
        <v>2218</v>
      </c>
      <c r="D5257" t="s">
        <v>2244</v>
      </c>
      <c r="E5257">
        <v>7.6342499999999998</v>
      </c>
      <c r="F5257" t="s">
        <v>2200</v>
      </c>
    </row>
    <row r="5258" spans="1:6" hidden="1" x14ac:dyDescent="0.25">
      <c r="A5258">
        <v>2030</v>
      </c>
      <c r="B5258" t="s">
        <v>2249</v>
      </c>
      <c r="C5258" t="s">
        <v>2218</v>
      </c>
      <c r="D5258" t="s">
        <v>2245</v>
      </c>
      <c r="E5258">
        <v>0</v>
      </c>
      <c r="F5258" t="s">
        <v>2200</v>
      </c>
    </row>
    <row r="5259" spans="1:6" hidden="1" x14ac:dyDescent="0.25">
      <c r="A5259">
        <v>2030</v>
      </c>
      <c r="B5259" t="s">
        <v>2249</v>
      </c>
      <c r="C5259" t="s">
        <v>2218</v>
      </c>
      <c r="D5259" t="s">
        <v>2246</v>
      </c>
      <c r="E5259">
        <v>0</v>
      </c>
      <c r="F5259" t="s">
        <v>2200</v>
      </c>
    </row>
    <row r="5260" spans="1:6" hidden="1" x14ac:dyDescent="0.25">
      <c r="A5260">
        <v>2030</v>
      </c>
      <c r="B5260" t="s">
        <v>2249</v>
      </c>
      <c r="C5260" t="s">
        <v>2218</v>
      </c>
      <c r="D5260" t="s">
        <v>2247</v>
      </c>
      <c r="E5260">
        <v>0</v>
      </c>
      <c r="F5260" t="s">
        <v>2200</v>
      </c>
    </row>
    <row r="5261" spans="1:6" hidden="1" x14ac:dyDescent="0.25">
      <c r="A5261">
        <v>2030</v>
      </c>
      <c r="B5261" t="s">
        <v>2249</v>
      </c>
      <c r="C5261" t="s">
        <v>2218</v>
      </c>
      <c r="D5261" t="s">
        <v>2248</v>
      </c>
      <c r="E5261">
        <v>0</v>
      </c>
      <c r="F5261" t="s">
        <v>2200</v>
      </c>
    </row>
    <row r="5262" spans="1:6" hidden="1" x14ac:dyDescent="0.25">
      <c r="A5262">
        <v>2030</v>
      </c>
      <c r="B5262" t="s">
        <v>2249</v>
      </c>
      <c r="C5262" t="s">
        <v>2219</v>
      </c>
      <c r="D5262" t="s">
        <v>2236</v>
      </c>
      <c r="E5262">
        <v>4.5814312674962396</v>
      </c>
      <c r="F5262" t="s">
        <v>2200</v>
      </c>
    </row>
    <row r="5263" spans="1:6" hidden="1" x14ac:dyDescent="0.25">
      <c r="A5263">
        <v>2030</v>
      </c>
      <c r="B5263" t="s">
        <v>2249</v>
      </c>
      <c r="C5263" t="s">
        <v>2219</v>
      </c>
      <c r="D5263" t="s">
        <v>2237</v>
      </c>
      <c r="E5263">
        <v>25.174999776736399</v>
      </c>
      <c r="F5263" t="s">
        <v>2200</v>
      </c>
    </row>
    <row r="5264" spans="1:6" hidden="1" x14ac:dyDescent="0.25">
      <c r="A5264">
        <v>2030</v>
      </c>
      <c r="B5264" t="s">
        <v>2249</v>
      </c>
      <c r="C5264" t="s">
        <v>2219</v>
      </c>
      <c r="D5264" t="s">
        <v>2238</v>
      </c>
      <c r="E5264">
        <v>4.0510839905390501</v>
      </c>
      <c r="F5264" t="s">
        <v>2200</v>
      </c>
    </row>
    <row r="5265" spans="1:6" hidden="1" x14ac:dyDescent="0.25">
      <c r="A5265">
        <v>2030</v>
      </c>
      <c r="B5265" t="s">
        <v>2249</v>
      </c>
      <c r="C5265" t="s">
        <v>2219</v>
      </c>
      <c r="D5265" t="s">
        <v>2250</v>
      </c>
      <c r="E5265">
        <v>0</v>
      </c>
      <c r="F5265" t="s">
        <v>2200</v>
      </c>
    </row>
    <row r="5266" spans="1:6" hidden="1" x14ac:dyDescent="0.25">
      <c r="A5266">
        <v>2030</v>
      </c>
      <c r="B5266" t="s">
        <v>2249</v>
      </c>
      <c r="C5266" t="s">
        <v>2219</v>
      </c>
      <c r="D5266" t="s">
        <v>2251</v>
      </c>
      <c r="E5266">
        <v>16.139980908814099</v>
      </c>
      <c r="F5266" t="s">
        <v>2200</v>
      </c>
    </row>
    <row r="5267" spans="1:6" hidden="1" x14ac:dyDescent="0.25">
      <c r="A5267">
        <v>2030</v>
      </c>
      <c r="B5267" t="s">
        <v>2249</v>
      </c>
      <c r="C5267" t="s">
        <v>2219</v>
      </c>
      <c r="D5267" t="s">
        <v>2239</v>
      </c>
      <c r="E5267">
        <v>5.2582968897013798</v>
      </c>
      <c r="F5267" t="s">
        <v>2200</v>
      </c>
    </row>
    <row r="5268" spans="1:6" hidden="1" x14ac:dyDescent="0.25">
      <c r="A5268">
        <v>2030</v>
      </c>
      <c r="B5268" t="s">
        <v>2249</v>
      </c>
      <c r="C5268" t="s">
        <v>2219</v>
      </c>
      <c r="D5268" t="s">
        <v>2240</v>
      </c>
      <c r="E5268">
        <v>3.1233482140467501</v>
      </c>
      <c r="F5268" t="s">
        <v>2200</v>
      </c>
    </row>
    <row r="5269" spans="1:6" hidden="1" x14ac:dyDescent="0.25">
      <c r="A5269">
        <v>2030</v>
      </c>
      <c r="B5269" t="s">
        <v>2249</v>
      </c>
      <c r="C5269" t="s">
        <v>2219</v>
      </c>
      <c r="D5269" t="s">
        <v>2241</v>
      </c>
      <c r="E5269">
        <v>5.0221506703652503</v>
      </c>
      <c r="F5269" t="s">
        <v>2200</v>
      </c>
    </row>
    <row r="5270" spans="1:6" hidden="1" x14ac:dyDescent="0.25">
      <c r="A5270">
        <v>2030</v>
      </c>
      <c r="B5270" t="s">
        <v>2249</v>
      </c>
      <c r="C5270" t="s">
        <v>2219</v>
      </c>
      <c r="D5270" t="s">
        <v>2242</v>
      </c>
      <c r="E5270" s="184">
        <v>8.7884806037153096E-2</v>
      </c>
      <c r="F5270" t="s">
        <v>2200</v>
      </c>
    </row>
    <row r="5271" spans="1:6" hidden="1" x14ac:dyDescent="0.25">
      <c r="A5271">
        <v>2030</v>
      </c>
      <c r="B5271" t="s">
        <v>2249</v>
      </c>
      <c r="C5271" t="s">
        <v>2219</v>
      </c>
      <c r="D5271" t="s">
        <v>2243</v>
      </c>
      <c r="E5271">
        <v>33.618586266300497</v>
      </c>
      <c r="F5271" t="s">
        <v>2200</v>
      </c>
    </row>
    <row r="5272" spans="1:6" hidden="1" x14ac:dyDescent="0.25">
      <c r="A5272">
        <v>2030</v>
      </c>
      <c r="B5272" t="s">
        <v>2249</v>
      </c>
      <c r="C5272" t="s">
        <v>2219</v>
      </c>
      <c r="D5272" t="s">
        <v>2244</v>
      </c>
      <c r="E5272">
        <v>7.6342499999999998</v>
      </c>
      <c r="F5272" t="s">
        <v>2200</v>
      </c>
    </row>
    <row r="5273" spans="1:6" hidden="1" x14ac:dyDescent="0.25">
      <c r="A5273">
        <v>2030</v>
      </c>
      <c r="B5273" t="s">
        <v>2249</v>
      </c>
      <c r="C5273" t="s">
        <v>2219</v>
      </c>
      <c r="D5273" t="s">
        <v>2245</v>
      </c>
      <c r="E5273">
        <v>4.3497090613879097</v>
      </c>
      <c r="F5273" t="s">
        <v>2200</v>
      </c>
    </row>
    <row r="5274" spans="1:6" hidden="1" x14ac:dyDescent="0.25">
      <c r="A5274">
        <v>2030</v>
      </c>
      <c r="B5274" t="s">
        <v>2249</v>
      </c>
      <c r="C5274" t="s">
        <v>2219</v>
      </c>
      <c r="D5274" t="s">
        <v>2246</v>
      </c>
      <c r="E5274">
        <v>3.0344839477796199</v>
      </c>
      <c r="F5274" t="s">
        <v>2200</v>
      </c>
    </row>
    <row r="5275" spans="1:6" hidden="1" x14ac:dyDescent="0.25">
      <c r="A5275">
        <v>2030</v>
      </c>
      <c r="B5275" t="s">
        <v>2249</v>
      </c>
      <c r="C5275" t="s">
        <v>2219</v>
      </c>
      <c r="D5275" t="s">
        <v>2247</v>
      </c>
      <c r="E5275">
        <v>2.6313998851101199</v>
      </c>
      <c r="F5275" t="s">
        <v>2200</v>
      </c>
    </row>
    <row r="5276" spans="1:6" hidden="1" x14ac:dyDescent="0.25">
      <c r="A5276">
        <v>2030</v>
      </c>
      <c r="B5276" t="s">
        <v>2249</v>
      </c>
      <c r="C5276" t="s">
        <v>2219</v>
      </c>
      <c r="D5276" t="s">
        <v>2248</v>
      </c>
      <c r="E5276">
        <v>9.0076608358823798</v>
      </c>
      <c r="F5276" t="s">
        <v>2200</v>
      </c>
    </row>
    <row r="5277" spans="1:6" hidden="1" x14ac:dyDescent="0.25">
      <c r="A5277">
        <v>2030</v>
      </c>
      <c r="B5277" t="s">
        <v>2249</v>
      </c>
      <c r="C5277" t="s">
        <v>2252</v>
      </c>
      <c r="D5277" t="s">
        <v>2245</v>
      </c>
      <c r="E5277">
        <v>1.7129835410080001</v>
      </c>
      <c r="F5277" t="s">
        <v>2200</v>
      </c>
    </row>
    <row r="5278" spans="1:6" hidden="1" x14ac:dyDescent="0.25">
      <c r="A5278">
        <v>2030</v>
      </c>
      <c r="B5278" t="s">
        <v>2249</v>
      </c>
      <c r="C5278" t="s">
        <v>2220</v>
      </c>
      <c r="D5278" t="s">
        <v>2236</v>
      </c>
      <c r="E5278">
        <v>2.8786987687616401</v>
      </c>
      <c r="F5278" t="s">
        <v>2200</v>
      </c>
    </row>
    <row r="5279" spans="1:6" hidden="1" x14ac:dyDescent="0.25">
      <c r="A5279">
        <v>2030</v>
      </c>
      <c r="B5279" t="s">
        <v>2249</v>
      </c>
      <c r="C5279" t="s">
        <v>2220</v>
      </c>
      <c r="D5279" t="s">
        <v>2237</v>
      </c>
      <c r="E5279">
        <v>16.184477744897102</v>
      </c>
      <c r="F5279" t="s">
        <v>2200</v>
      </c>
    </row>
    <row r="5280" spans="1:6" hidden="1" x14ac:dyDescent="0.25">
      <c r="A5280">
        <v>2030</v>
      </c>
      <c r="B5280" t="s">
        <v>2249</v>
      </c>
      <c r="C5280" t="s">
        <v>2220</v>
      </c>
      <c r="D5280" t="s">
        <v>2238</v>
      </c>
      <c r="E5280">
        <v>3.9340026955904901</v>
      </c>
      <c r="F5280" t="s">
        <v>2200</v>
      </c>
    </row>
    <row r="5281" spans="1:6" hidden="1" x14ac:dyDescent="0.25">
      <c r="A5281">
        <v>2030</v>
      </c>
      <c r="B5281" t="s">
        <v>2249</v>
      </c>
      <c r="C5281" t="s">
        <v>2220</v>
      </c>
      <c r="D5281" t="s">
        <v>2250</v>
      </c>
      <c r="E5281">
        <v>6.2370454599460903</v>
      </c>
      <c r="F5281" t="s">
        <v>2200</v>
      </c>
    </row>
    <row r="5282" spans="1:6" hidden="1" x14ac:dyDescent="0.25">
      <c r="A5282">
        <v>2030</v>
      </c>
      <c r="B5282" t="s">
        <v>2249</v>
      </c>
      <c r="C5282" t="s">
        <v>2220</v>
      </c>
      <c r="D5282" t="s">
        <v>2251</v>
      </c>
      <c r="E5282">
        <v>0</v>
      </c>
      <c r="F5282" t="s">
        <v>2200</v>
      </c>
    </row>
    <row r="5283" spans="1:6" hidden="1" x14ac:dyDescent="0.25">
      <c r="A5283">
        <v>2030</v>
      </c>
      <c r="B5283" t="s">
        <v>2249</v>
      </c>
      <c r="C5283" t="s">
        <v>2220</v>
      </c>
      <c r="D5283" t="s">
        <v>2239</v>
      </c>
      <c r="E5283">
        <v>3.2337925437165702</v>
      </c>
      <c r="F5283" t="s">
        <v>2200</v>
      </c>
    </row>
    <row r="5284" spans="1:6" hidden="1" x14ac:dyDescent="0.25">
      <c r="A5284">
        <v>2030</v>
      </c>
      <c r="B5284" t="s">
        <v>2249</v>
      </c>
      <c r="C5284" t="s">
        <v>2220</v>
      </c>
      <c r="D5284" t="s">
        <v>2240</v>
      </c>
      <c r="E5284">
        <v>3.0069590983491201</v>
      </c>
      <c r="F5284" t="s">
        <v>2200</v>
      </c>
    </row>
    <row r="5285" spans="1:6" hidden="1" x14ac:dyDescent="0.25">
      <c r="A5285">
        <v>2030</v>
      </c>
      <c r="B5285" t="s">
        <v>2249</v>
      </c>
      <c r="C5285" t="s">
        <v>2220</v>
      </c>
      <c r="D5285" t="s">
        <v>2241</v>
      </c>
      <c r="E5285">
        <v>3.85380415092899</v>
      </c>
      <c r="F5285" t="s">
        <v>2200</v>
      </c>
    </row>
    <row r="5286" spans="1:6" hidden="1" x14ac:dyDescent="0.25">
      <c r="A5286">
        <v>2030</v>
      </c>
      <c r="B5286" t="s">
        <v>2249</v>
      </c>
      <c r="C5286" t="s">
        <v>2220</v>
      </c>
      <c r="D5286" t="s">
        <v>2242</v>
      </c>
      <c r="E5286" s="184">
        <v>4.3698578250764702E-2</v>
      </c>
      <c r="F5286" t="s">
        <v>2200</v>
      </c>
    </row>
    <row r="5287" spans="1:6" hidden="1" x14ac:dyDescent="0.25">
      <c r="A5287">
        <v>2030</v>
      </c>
      <c r="B5287" t="s">
        <v>2249</v>
      </c>
      <c r="C5287" t="s">
        <v>2220</v>
      </c>
      <c r="D5287" t="s">
        <v>2243</v>
      </c>
      <c r="E5287">
        <v>31.313934645720298</v>
      </c>
      <c r="F5287" t="s">
        <v>2200</v>
      </c>
    </row>
    <row r="5288" spans="1:6" hidden="1" x14ac:dyDescent="0.25">
      <c r="A5288">
        <v>2030</v>
      </c>
      <c r="B5288" t="s">
        <v>2249</v>
      </c>
      <c r="C5288" t="s">
        <v>2220</v>
      </c>
      <c r="D5288" t="s">
        <v>2244</v>
      </c>
      <c r="E5288">
        <v>7.6342499999999998</v>
      </c>
      <c r="F5288" t="s">
        <v>2200</v>
      </c>
    </row>
    <row r="5289" spans="1:6" hidden="1" x14ac:dyDescent="0.25">
      <c r="A5289">
        <v>2030</v>
      </c>
      <c r="B5289" t="s">
        <v>2249</v>
      </c>
      <c r="C5289" t="s">
        <v>2220</v>
      </c>
      <c r="D5289" t="s">
        <v>2245</v>
      </c>
      <c r="E5289">
        <v>4.2155688212932896</v>
      </c>
      <c r="F5289" t="s">
        <v>2200</v>
      </c>
    </row>
    <row r="5290" spans="1:6" hidden="1" x14ac:dyDescent="0.25">
      <c r="A5290">
        <v>2030</v>
      </c>
      <c r="B5290" t="s">
        <v>2249</v>
      </c>
      <c r="C5290" t="s">
        <v>2220</v>
      </c>
      <c r="D5290" t="s">
        <v>2246</v>
      </c>
      <c r="E5290">
        <v>1.87096398897419</v>
      </c>
      <c r="F5290" t="s">
        <v>2200</v>
      </c>
    </row>
    <row r="5291" spans="1:6" hidden="1" x14ac:dyDescent="0.25">
      <c r="A5291">
        <v>2030</v>
      </c>
      <c r="B5291" t="s">
        <v>2249</v>
      </c>
      <c r="C5291" t="s">
        <v>2220</v>
      </c>
      <c r="D5291" t="s">
        <v>2247</v>
      </c>
      <c r="E5291">
        <v>1.75414149401166</v>
      </c>
      <c r="F5291" t="s">
        <v>2200</v>
      </c>
    </row>
    <row r="5292" spans="1:6" hidden="1" x14ac:dyDescent="0.25">
      <c r="A5292">
        <v>2030</v>
      </c>
      <c r="B5292" t="s">
        <v>2249</v>
      </c>
      <c r="C5292" t="s">
        <v>2220</v>
      </c>
      <c r="D5292" t="s">
        <v>2248</v>
      </c>
      <c r="E5292">
        <v>4.15037169332573</v>
      </c>
      <c r="F5292" t="s">
        <v>2200</v>
      </c>
    </row>
    <row r="5293" spans="1:6" hidden="1" x14ac:dyDescent="0.25">
      <c r="A5293">
        <v>2030</v>
      </c>
      <c r="B5293" t="s">
        <v>2249</v>
      </c>
      <c r="C5293" t="s">
        <v>2221</v>
      </c>
      <c r="D5293" t="s">
        <v>2236</v>
      </c>
      <c r="E5293">
        <v>4.7019117523137304</v>
      </c>
      <c r="F5293" t="s">
        <v>2200</v>
      </c>
    </row>
    <row r="5294" spans="1:6" hidden="1" x14ac:dyDescent="0.25">
      <c r="A5294">
        <v>2030</v>
      </c>
      <c r="B5294" t="s">
        <v>2249</v>
      </c>
      <c r="C5294" t="s">
        <v>2221</v>
      </c>
      <c r="D5294" t="s">
        <v>2237</v>
      </c>
      <c r="E5294">
        <v>17.550508186216501</v>
      </c>
      <c r="F5294" t="s">
        <v>2200</v>
      </c>
    </row>
    <row r="5295" spans="1:6" hidden="1" x14ac:dyDescent="0.25">
      <c r="A5295">
        <v>2030</v>
      </c>
      <c r="B5295" t="s">
        <v>2249</v>
      </c>
      <c r="C5295" t="s">
        <v>2221</v>
      </c>
      <c r="D5295" t="s">
        <v>2238</v>
      </c>
      <c r="E5295">
        <v>4.0459294793464098</v>
      </c>
      <c r="F5295" t="s">
        <v>2200</v>
      </c>
    </row>
    <row r="5296" spans="1:6" hidden="1" x14ac:dyDescent="0.25">
      <c r="A5296">
        <v>2030</v>
      </c>
      <c r="B5296" t="s">
        <v>2249</v>
      </c>
      <c r="C5296" t="s">
        <v>2221</v>
      </c>
      <c r="D5296" t="s">
        <v>2250</v>
      </c>
      <c r="E5296">
        <v>10.505317689051299</v>
      </c>
      <c r="F5296" t="s">
        <v>2200</v>
      </c>
    </row>
    <row r="5297" spans="1:6" hidden="1" x14ac:dyDescent="0.25">
      <c r="A5297">
        <v>2030</v>
      </c>
      <c r="B5297" t="s">
        <v>2249</v>
      </c>
      <c r="C5297" t="s">
        <v>2221</v>
      </c>
      <c r="D5297" t="s">
        <v>2251</v>
      </c>
      <c r="E5297">
        <v>0</v>
      </c>
      <c r="F5297" t="s">
        <v>2200</v>
      </c>
    </row>
    <row r="5298" spans="1:6" hidden="1" x14ac:dyDescent="0.25">
      <c r="A5298">
        <v>2030</v>
      </c>
      <c r="B5298" t="s">
        <v>2249</v>
      </c>
      <c r="C5298" t="s">
        <v>2221</v>
      </c>
      <c r="D5298" t="s">
        <v>2239</v>
      </c>
      <c r="E5298">
        <v>5.7663191261116298</v>
      </c>
      <c r="F5298" t="s">
        <v>2200</v>
      </c>
    </row>
    <row r="5299" spans="1:6" hidden="1" x14ac:dyDescent="0.25">
      <c r="A5299">
        <v>2030</v>
      </c>
      <c r="B5299" t="s">
        <v>2249</v>
      </c>
      <c r="C5299" t="s">
        <v>2221</v>
      </c>
      <c r="D5299" t="s">
        <v>2240</v>
      </c>
      <c r="E5299">
        <v>3.2773937538657201</v>
      </c>
      <c r="F5299" t="s">
        <v>2200</v>
      </c>
    </row>
    <row r="5300" spans="1:6" hidden="1" x14ac:dyDescent="0.25">
      <c r="A5300">
        <v>2030</v>
      </c>
      <c r="B5300" t="s">
        <v>2249</v>
      </c>
      <c r="C5300" t="s">
        <v>2221</v>
      </c>
      <c r="D5300" t="s">
        <v>2241</v>
      </c>
      <c r="E5300">
        <v>0</v>
      </c>
      <c r="F5300" t="s">
        <v>2200</v>
      </c>
    </row>
    <row r="5301" spans="1:6" hidden="1" x14ac:dyDescent="0.25">
      <c r="A5301">
        <v>2030</v>
      </c>
      <c r="B5301" t="s">
        <v>2249</v>
      </c>
      <c r="C5301" t="s">
        <v>2221</v>
      </c>
      <c r="D5301" t="s">
        <v>2242</v>
      </c>
      <c r="E5301" s="184">
        <v>6.7389611825439304E-4</v>
      </c>
      <c r="F5301" t="s">
        <v>2200</v>
      </c>
    </row>
    <row r="5302" spans="1:6" hidden="1" x14ac:dyDescent="0.25">
      <c r="A5302">
        <v>2030</v>
      </c>
      <c r="B5302" t="s">
        <v>2249</v>
      </c>
      <c r="C5302" t="s">
        <v>2221</v>
      </c>
      <c r="D5302" t="s">
        <v>2243</v>
      </c>
      <c r="E5302">
        <v>34.276804309380701</v>
      </c>
      <c r="F5302" t="s">
        <v>2200</v>
      </c>
    </row>
    <row r="5303" spans="1:6" hidden="1" x14ac:dyDescent="0.25">
      <c r="A5303">
        <v>2030</v>
      </c>
      <c r="B5303" t="s">
        <v>2249</v>
      </c>
      <c r="C5303" t="s">
        <v>2221</v>
      </c>
      <c r="D5303" t="s">
        <v>2244</v>
      </c>
      <c r="E5303">
        <v>7.6342499999999998</v>
      </c>
      <c r="F5303" t="s">
        <v>2200</v>
      </c>
    </row>
    <row r="5304" spans="1:6" hidden="1" x14ac:dyDescent="0.25">
      <c r="A5304">
        <v>2030</v>
      </c>
      <c r="B5304" t="s">
        <v>2249</v>
      </c>
      <c r="C5304" t="s">
        <v>2221</v>
      </c>
      <c r="D5304" t="s">
        <v>2245</v>
      </c>
      <c r="E5304">
        <v>4.6383932263382501</v>
      </c>
      <c r="F5304" t="s">
        <v>2200</v>
      </c>
    </row>
    <row r="5305" spans="1:6" hidden="1" x14ac:dyDescent="0.25">
      <c r="A5305">
        <v>2030</v>
      </c>
      <c r="B5305" t="s">
        <v>2249</v>
      </c>
      <c r="C5305" t="s">
        <v>2221</v>
      </c>
      <c r="D5305" t="s">
        <v>2246</v>
      </c>
      <c r="E5305">
        <v>2.6452499493219501</v>
      </c>
      <c r="F5305" t="s">
        <v>2200</v>
      </c>
    </row>
    <row r="5306" spans="1:6" hidden="1" x14ac:dyDescent="0.25">
      <c r="A5306">
        <v>2030</v>
      </c>
      <c r="B5306" t="s">
        <v>2249</v>
      </c>
      <c r="C5306" t="s">
        <v>2221</v>
      </c>
      <c r="D5306" t="s">
        <v>2247</v>
      </c>
      <c r="E5306">
        <v>2.3263681144119501</v>
      </c>
      <c r="F5306" t="s">
        <v>2200</v>
      </c>
    </row>
    <row r="5307" spans="1:6" hidden="1" x14ac:dyDescent="0.25">
      <c r="A5307">
        <v>2030</v>
      </c>
      <c r="B5307" t="s">
        <v>2249</v>
      </c>
      <c r="C5307" t="s">
        <v>2221</v>
      </c>
      <c r="D5307" t="s">
        <v>2248</v>
      </c>
      <c r="E5307">
        <v>9.6847845177454293</v>
      </c>
      <c r="F5307" t="s">
        <v>2200</v>
      </c>
    </row>
    <row r="5308" spans="1:6" hidden="1" x14ac:dyDescent="0.25">
      <c r="A5308">
        <v>2030</v>
      </c>
      <c r="B5308" t="s">
        <v>2249</v>
      </c>
      <c r="C5308" t="s">
        <v>2222</v>
      </c>
      <c r="D5308" t="s">
        <v>2236</v>
      </c>
      <c r="E5308">
        <v>2.9234673392741399</v>
      </c>
      <c r="F5308" t="s">
        <v>2200</v>
      </c>
    </row>
    <row r="5309" spans="1:6" hidden="1" x14ac:dyDescent="0.25">
      <c r="A5309">
        <v>2030</v>
      </c>
      <c r="B5309" t="s">
        <v>2249</v>
      </c>
      <c r="C5309" t="s">
        <v>2222</v>
      </c>
      <c r="D5309" t="s">
        <v>2237</v>
      </c>
      <c r="E5309">
        <v>16.8268925478345</v>
      </c>
      <c r="F5309" t="s">
        <v>2200</v>
      </c>
    </row>
    <row r="5310" spans="1:6" hidden="1" x14ac:dyDescent="0.25">
      <c r="A5310">
        <v>2030</v>
      </c>
      <c r="B5310" t="s">
        <v>2249</v>
      </c>
      <c r="C5310" t="s">
        <v>2222</v>
      </c>
      <c r="D5310" t="s">
        <v>2238</v>
      </c>
      <c r="E5310">
        <v>3.9455333707277198</v>
      </c>
      <c r="F5310" t="s">
        <v>2200</v>
      </c>
    </row>
    <row r="5311" spans="1:6" hidden="1" x14ac:dyDescent="0.25">
      <c r="A5311">
        <v>2030</v>
      </c>
      <c r="B5311" t="s">
        <v>2249</v>
      </c>
      <c r="C5311" t="s">
        <v>2222</v>
      </c>
      <c r="D5311" t="s">
        <v>2250</v>
      </c>
      <c r="E5311">
        <v>5.8158683747358504</v>
      </c>
      <c r="F5311" t="s">
        <v>2200</v>
      </c>
    </row>
    <row r="5312" spans="1:6" hidden="1" x14ac:dyDescent="0.25">
      <c r="A5312">
        <v>2030</v>
      </c>
      <c r="B5312" t="s">
        <v>2249</v>
      </c>
      <c r="C5312" t="s">
        <v>2222</v>
      </c>
      <c r="D5312" t="s">
        <v>2251</v>
      </c>
      <c r="E5312">
        <v>0</v>
      </c>
      <c r="F5312" t="s">
        <v>2200</v>
      </c>
    </row>
    <row r="5313" spans="1:6" hidden="1" x14ac:dyDescent="0.25">
      <c r="A5313">
        <v>2030</v>
      </c>
      <c r="B5313" t="s">
        <v>2249</v>
      </c>
      <c r="C5313" t="s">
        <v>2222</v>
      </c>
      <c r="D5313" t="s">
        <v>2239</v>
      </c>
      <c r="E5313">
        <v>3.0199074562547401</v>
      </c>
      <c r="F5313" t="s">
        <v>2200</v>
      </c>
    </row>
    <row r="5314" spans="1:6" hidden="1" x14ac:dyDescent="0.25">
      <c r="A5314">
        <v>2030</v>
      </c>
      <c r="B5314" t="s">
        <v>2249</v>
      </c>
      <c r="C5314" t="s">
        <v>2222</v>
      </c>
      <c r="D5314" t="s">
        <v>2240</v>
      </c>
      <c r="E5314">
        <v>2.8632053566326299</v>
      </c>
      <c r="F5314" t="s">
        <v>2200</v>
      </c>
    </row>
    <row r="5315" spans="1:6" hidden="1" x14ac:dyDescent="0.25">
      <c r="A5315">
        <v>2030</v>
      </c>
      <c r="B5315" t="s">
        <v>2249</v>
      </c>
      <c r="C5315" t="s">
        <v>2222</v>
      </c>
      <c r="D5315" t="s">
        <v>2241</v>
      </c>
      <c r="E5315">
        <v>3.7848248488082001</v>
      </c>
      <c r="F5315" t="s">
        <v>2200</v>
      </c>
    </row>
    <row r="5316" spans="1:6" hidden="1" x14ac:dyDescent="0.25">
      <c r="A5316">
        <v>2030</v>
      </c>
      <c r="B5316" t="s">
        <v>2249</v>
      </c>
      <c r="C5316" t="s">
        <v>2222</v>
      </c>
      <c r="D5316" t="s">
        <v>2242</v>
      </c>
      <c r="E5316" s="184">
        <v>1.7105379537979599E-4</v>
      </c>
      <c r="F5316" t="s">
        <v>2200</v>
      </c>
    </row>
    <row r="5317" spans="1:6" hidden="1" x14ac:dyDescent="0.25">
      <c r="A5317">
        <v>2030</v>
      </c>
      <c r="B5317" t="s">
        <v>2249</v>
      </c>
      <c r="C5317" t="s">
        <v>2222</v>
      </c>
      <c r="D5317" t="s">
        <v>2243</v>
      </c>
      <c r="E5317">
        <v>33.1116386118672</v>
      </c>
      <c r="F5317" t="s">
        <v>2200</v>
      </c>
    </row>
    <row r="5318" spans="1:6" hidden="1" x14ac:dyDescent="0.25">
      <c r="A5318">
        <v>2030</v>
      </c>
      <c r="B5318" t="s">
        <v>2249</v>
      </c>
      <c r="C5318" t="s">
        <v>2222</v>
      </c>
      <c r="D5318" t="s">
        <v>2244</v>
      </c>
      <c r="E5318">
        <v>7.6342499999999998</v>
      </c>
      <c r="F5318" t="s">
        <v>2200</v>
      </c>
    </row>
    <row r="5319" spans="1:6" hidden="1" x14ac:dyDescent="0.25">
      <c r="A5319">
        <v>2030</v>
      </c>
      <c r="B5319" t="s">
        <v>2249</v>
      </c>
      <c r="C5319" t="s">
        <v>2222</v>
      </c>
      <c r="D5319" t="s">
        <v>2245</v>
      </c>
      <c r="E5319">
        <v>3.9626193474289799</v>
      </c>
      <c r="F5319" t="s">
        <v>2200</v>
      </c>
    </row>
    <row r="5320" spans="1:6" hidden="1" x14ac:dyDescent="0.25">
      <c r="A5320">
        <v>2030</v>
      </c>
      <c r="B5320" t="s">
        <v>2249</v>
      </c>
      <c r="C5320" t="s">
        <v>2222</v>
      </c>
      <c r="D5320" t="s">
        <v>2246</v>
      </c>
      <c r="E5320">
        <v>1.6749350064844799</v>
      </c>
      <c r="F5320" t="s">
        <v>2200</v>
      </c>
    </row>
    <row r="5321" spans="1:6" hidden="1" x14ac:dyDescent="0.25">
      <c r="A5321">
        <v>2030</v>
      </c>
      <c r="B5321" t="s">
        <v>2249</v>
      </c>
      <c r="C5321" t="s">
        <v>2222</v>
      </c>
      <c r="D5321" t="s">
        <v>2247</v>
      </c>
      <c r="E5321">
        <v>1.71480975822686</v>
      </c>
      <c r="F5321" t="s">
        <v>2200</v>
      </c>
    </row>
    <row r="5322" spans="1:6" hidden="1" x14ac:dyDescent="0.25">
      <c r="A5322">
        <v>2030</v>
      </c>
      <c r="B5322" t="s">
        <v>2249</v>
      </c>
      <c r="C5322" t="s">
        <v>2222</v>
      </c>
      <c r="D5322" t="s">
        <v>2248</v>
      </c>
      <c r="E5322">
        <v>3.91119898128684</v>
      </c>
      <c r="F5322" t="s">
        <v>2200</v>
      </c>
    </row>
    <row r="5323" spans="1:6" hidden="1" x14ac:dyDescent="0.25">
      <c r="A5323">
        <v>2030</v>
      </c>
      <c r="B5323" t="s">
        <v>2249</v>
      </c>
      <c r="C5323" t="s">
        <v>2223</v>
      </c>
      <c r="D5323" t="s">
        <v>2236</v>
      </c>
      <c r="E5323">
        <v>4.3430685373827398</v>
      </c>
      <c r="F5323" t="s">
        <v>2200</v>
      </c>
    </row>
    <row r="5324" spans="1:6" hidden="1" x14ac:dyDescent="0.25">
      <c r="A5324">
        <v>2030</v>
      </c>
      <c r="B5324" t="s">
        <v>2249</v>
      </c>
      <c r="C5324" t="s">
        <v>2223</v>
      </c>
      <c r="D5324" t="s">
        <v>2237</v>
      </c>
      <c r="E5324">
        <v>0</v>
      </c>
      <c r="F5324" t="s">
        <v>2200</v>
      </c>
    </row>
    <row r="5325" spans="1:6" hidden="1" x14ac:dyDescent="0.25">
      <c r="A5325">
        <v>2030</v>
      </c>
      <c r="B5325" t="s">
        <v>2249</v>
      </c>
      <c r="C5325" t="s">
        <v>2223</v>
      </c>
      <c r="D5325" t="s">
        <v>2238</v>
      </c>
      <c r="E5325">
        <v>0</v>
      </c>
      <c r="F5325" t="s">
        <v>2200</v>
      </c>
    </row>
    <row r="5326" spans="1:6" hidden="1" x14ac:dyDescent="0.25">
      <c r="A5326">
        <v>2030</v>
      </c>
      <c r="B5326" t="s">
        <v>2249</v>
      </c>
      <c r="C5326" t="s">
        <v>2223</v>
      </c>
      <c r="D5326" t="s">
        <v>2250</v>
      </c>
      <c r="E5326">
        <v>6.9682897874748404</v>
      </c>
      <c r="F5326" t="s">
        <v>2200</v>
      </c>
    </row>
    <row r="5327" spans="1:6" hidden="1" x14ac:dyDescent="0.25">
      <c r="A5327">
        <v>2030</v>
      </c>
      <c r="B5327" t="s">
        <v>2249</v>
      </c>
      <c r="C5327" t="s">
        <v>2223</v>
      </c>
      <c r="D5327" t="s">
        <v>2251</v>
      </c>
      <c r="E5327">
        <v>8.6459571689689092</v>
      </c>
      <c r="F5327" t="s">
        <v>2200</v>
      </c>
    </row>
    <row r="5328" spans="1:6" hidden="1" x14ac:dyDescent="0.25">
      <c r="A5328">
        <v>2030</v>
      </c>
      <c r="B5328" t="s">
        <v>2249</v>
      </c>
      <c r="C5328" t="s">
        <v>2223</v>
      </c>
      <c r="D5328" t="s">
        <v>2239</v>
      </c>
      <c r="E5328">
        <v>1.7129835410080001</v>
      </c>
      <c r="F5328" t="s">
        <v>2200</v>
      </c>
    </row>
    <row r="5329" spans="1:6" hidden="1" x14ac:dyDescent="0.25">
      <c r="A5329">
        <v>2030</v>
      </c>
      <c r="B5329" t="s">
        <v>2249</v>
      </c>
      <c r="C5329" t="s">
        <v>2223</v>
      </c>
      <c r="D5329" t="s">
        <v>2240</v>
      </c>
      <c r="E5329">
        <v>2.5730590550375498</v>
      </c>
      <c r="F5329" t="s">
        <v>2200</v>
      </c>
    </row>
    <row r="5330" spans="1:6" hidden="1" x14ac:dyDescent="0.25">
      <c r="A5330">
        <v>2030</v>
      </c>
      <c r="B5330" t="s">
        <v>2249</v>
      </c>
      <c r="C5330" t="s">
        <v>2223</v>
      </c>
      <c r="D5330" t="s">
        <v>2241</v>
      </c>
      <c r="E5330">
        <v>3.9240685358852598</v>
      </c>
      <c r="F5330" t="s">
        <v>2200</v>
      </c>
    </row>
    <row r="5331" spans="1:6" hidden="1" x14ac:dyDescent="0.25">
      <c r="A5331">
        <v>2030</v>
      </c>
      <c r="B5331" t="s">
        <v>2249</v>
      </c>
      <c r="C5331" t="s">
        <v>2223</v>
      </c>
      <c r="D5331" t="s">
        <v>2242</v>
      </c>
      <c r="E5331">
        <v>0.134079038085994</v>
      </c>
      <c r="F5331" t="s">
        <v>2200</v>
      </c>
    </row>
    <row r="5332" spans="1:6" hidden="1" x14ac:dyDescent="0.25">
      <c r="A5332">
        <v>2030</v>
      </c>
      <c r="B5332" t="s">
        <v>2249</v>
      </c>
      <c r="C5332" t="s">
        <v>2223</v>
      </c>
      <c r="D5332" t="s">
        <v>2243</v>
      </c>
      <c r="E5332">
        <v>0</v>
      </c>
      <c r="F5332" t="s">
        <v>2200</v>
      </c>
    </row>
    <row r="5333" spans="1:6" hidden="1" x14ac:dyDescent="0.25">
      <c r="A5333">
        <v>2030</v>
      </c>
      <c r="B5333" t="s">
        <v>2249</v>
      </c>
      <c r="C5333" t="s">
        <v>2223</v>
      </c>
      <c r="D5333" t="s">
        <v>2244</v>
      </c>
      <c r="E5333">
        <v>7.6342499999999998</v>
      </c>
      <c r="F5333" t="s">
        <v>2200</v>
      </c>
    </row>
    <row r="5334" spans="1:6" hidden="1" x14ac:dyDescent="0.25">
      <c r="A5334">
        <v>2030</v>
      </c>
      <c r="B5334" t="s">
        <v>2249</v>
      </c>
      <c r="C5334" t="s">
        <v>2223</v>
      </c>
      <c r="D5334" t="s">
        <v>2245</v>
      </c>
      <c r="E5334">
        <v>1.7129835410080001</v>
      </c>
      <c r="F5334" t="s">
        <v>2200</v>
      </c>
    </row>
    <row r="5335" spans="1:6" hidden="1" x14ac:dyDescent="0.25">
      <c r="A5335">
        <v>2030</v>
      </c>
      <c r="B5335" t="s">
        <v>2249</v>
      </c>
      <c r="C5335" t="s">
        <v>2223</v>
      </c>
      <c r="D5335" t="s">
        <v>2246</v>
      </c>
      <c r="E5335">
        <v>1.7984513465377301</v>
      </c>
      <c r="F5335" t="s">
        <v>2200</v>
      </c>
    </row>
    <row r="5336" spans="1:6" hidden="1" x14ac:dyDescent="0.25">
      <c r="A5336">
        <v>2030</v>
      </c>
      <c r="B5336" t="s">
        <v>2249</v>
      </c>
      <c r="C5336" t="s">
        <v>2223</v>
      </c>
      <c r="D5336" t="s">
        <v>2247</v>
      </c>
      <c r="E5336">
        <v>1.61712242255974</v>
      </c>
      <c r="F5336" t="s">
        <v>2200</v>
      </c>
    </row>
    <row r="5337" spans="1:6" hidden="1" x14ac:dyDescent="0.25">
      <c r="A5337">
        <v>2030</v>
      </c>
      <c r="B5337" t="s">
        <v>2249</v>
      </c>
      <c r="C5337" t="s">
        <v>2223</v>
      </c>
      <c r="D5337" t="s">
        <v>2248</v>
      </c>
      <c r="E5337">
        <v>3.3058303886925802</v>
      </c>
      <c r="F5337" t="s">
        <v>2200</v>
      </c>
    </row>
    <row r="5338" spans="1:6" hidden="1" x14ac:dyDescent="0.25">
      <c r="A5338">
        <v>2030</v>
      </c>
      <c r="B5338" t="s">
        <v>2249</v>
      </c>
      <c r="C5338" t="s">
        <v>2224</v>
      </c>
      <c r="D5338" t="s">
        <v>2236</v>
      </c>
      <c r="E5338">
        <v>4.0426693405409999</v>
      </c>
      <c r="F5338" t="s">
        <v>2200</v>
      </c>
    </row>
    <row r="5339" spans="1:6" hidden="1" x14ac:dyDescent="0.25">
      <c r="A5339">
        <v>2030</v>
      </c>
      <c r="B5339" t="s">
        <v>2249</v>
      </c>
      <c r="C5339" t="s">
        <v>2224</v>
      </c>
      <c r="D5339" t="s">
        <v>2237</v>
      </c>
      <c r="E5339">
        <v>16.126871286894801</v>
      </c>
      <c r="F5339" t="s">
        <v>2200</v>
      </c>
    </row>
    <row r="5340" spans="1:6" hidden="1" x14ac:dyDescent="0.25">
      <c r="A5340">
        <v>2030</v>
      </c>
      <c r="B5340" t="s">
        <v>2249</v>
      </c>
      <c r="C5340" t="s">
        <v>2224</v>
      </c>
      <c r="D5340" t="s">
        <v>2238</v>
      </c>
      <c r="E5340">
        <v>4.2484048907612699</v>
      </c>
      <c r="F5340" t="s">
        <v>2200</v>
      </c>
    </row>
    <row r="5341" spans="1:6" hidden="1" x14ac:dyDescent="0.25">
      <c r="A5341">
        <v>2030</v>
      </c>
      <c r="B5341" t="s">
        <v>2249</v>
      </c>
      <c r="C5341" t="s">
        <v>2224</v>
      </c>
      <c r="D5341" t="s">
        <v>2250</v>
      </c>
      <c r="E5341">
        <v>6.9682897874748404</v>
      </c>
      <c r="F5341" t="s">
        <v>2200</v>
      </c>
    </row>
    <row r="5342" spans="1:6" hidden="1" x14ac:dyDescent="0.25">
      <c r="A5342">
        <v>2030</v>
      </c>
      <c r="B5342" t="s">
        <v>2249</v>
      </c>
      <c r="C5342" t="s">
        <v>2224</v>
      </c>
      <c r="D5342" t="s">
        <v>2251</v>
      </c>
      <c r="E5342">
        <v>8.6459571689689092</v>
      </c>
      <c r="F5342" t="s">
        <v>2200</v>
      </c>
    </row>
    <row r="5343" spans="1:6" hidden="1" x14ac:dyDescent="0.25">
      <c r="A5343">
        <v>2030</v>
      </c>
      <c r="B5343" t="s">
        <v>2249</v>
      </c>
      <c r="C5343" t="s">
        <v>2224</v>
      </c>
      <c r="D5343" t="s">
        <v>2239</v>
      </c>
      <c r="E5343">
        <v>2.0527495877953301</v>
      </c>
      <c r="F5343" t="s">
        <v>2200</v>
      </c>
    </row>
    <row r="5344" spans="1:6" hidden="1" x14ac:dyDescent="0.25">
      <c r="A5344">
        <v>2030</v>
      </c>
      <c r="B5344" t="s">
        <v>2249</v>
      </c>
      <c r="C5344" t="s">
        <v>2224</v>
      </c>
      <c r="D5344" t="s">
        <v>2240</v>
      </c>
      <c r="E5344">
        <v>2.5730590550375498</v>
      </c>
      <c r="F5344" t="s">
        <v>2200</v>
      </c>
    </row>
    <row r="5345" spans="1:6" hidden="1" x14ac:dyDescent="0.25">
      <c r="A5345">
        <v>2030</v>
      </c>
      <c r="B5345" t="s">
        <v>2249</v>
      </c>
      <c r="C5345" t="s">
        <v>2224</v>
      </c>
      <c r="D5345" t="s">
        <v>2241</v>
      </c>
      <c r="E5345">
        <v>4.7549254085431301</v>
      </c>
      <c r="F5345" t="s">
        <v>2200</v>
      </c>
    </row>
    <row r="5346" spans="1:6" hidden="1" x14ac:dyDescent="0.25">
      <c r="A5346">
        <v>2030</v>
      </c>
      <c r="B5346" t="s">
        <v>2249</v>
      </c>
      <c r="C5346" t="s">
        <v>2224</v>
      </c>
      <c r="D5346" t="s">
        <v>2242</v>
      </c>
      <c r="E5346" s="184">
        <v>6.7442797867816207E-2</v>
      </c>
      <c r="F5346" t="s">
        <v>2200</v>
      </c>
    </row>
    <row r="5347" spans="1:6" hidden="1" x14ac:dyDescent="0.25">
      <c r="A5347">
        <v>2030</v>
      </c>
      <c r="B5347" t="s">
        <v>2249</v>
      </c>
      <c r="C5347" t="s">
        <v>2224</v>
      </c>
      <c r="D5347" t="s">
        <v>2243</v>
      </c>
      <c r="E5347">
        <v>24.560343778715598</v>
      </c>
      <c r="F5347" t="s">
        <v>2200</v>
      </c>
    </row>
    <row r="5348" spans="1:6" hidden="1" x14ac:dyDescent="0.25">
      <c r="A5348">
        <v>2030</v>
      </c>
      <c r="B5348" t="s">
        <v>2249</v>
      </c>
      <c r="C5348" t="s">
        <v>2224</v>
      </c>
      <c r="D5348" t="s">
        <v>2244</v>
      </c>
      <c r="E5348">
        <v>7.6342499999999998</v>
      </c>
      <c r="F5348" t="s">
        <v>2200</v>
      </c>
    </row>
    <row r="5349" spans="1:6" hidden="1" x14ac:dyDescent="0.25">
      <c r="A5349">
        <v>2030</v>
      </c>
      <c r="B5349" t="s">
        <v>2249</v>
      </c>
      <c r="C5349" t="s">
        <v>2224</v>
      </c>
      <c r="D5349" t="s">
        <v>2245</v>
      </c>
      <c r="E5349">
        <v>1.7129835410080001</v>
      </c>
      <c r="F5349" t="s">
        <v>2200</v>
      </c>
    </row>
    <row r="5350" spans="1:6" hidden="1" x14ac:dyDescent="0.25">
      <c r="A5350">
        <v>2030</v>
      </c>
      <c r="B5350" t="s">
        <v>2249</v>
      </c>
      <c r="C5350" t="s">
        <v>2224</v>
      </c>
      <c r="D5350" t="s">
        <v>2246</v>
      </c>
      <c r="E5350">
        <v>1.7984513465377301</v>
      </c>
      <c r="F5350" t="s">
        <v>2200</v>
      </c>
    </row>
    <row r="5351" spans="1:6" hidden="1" x14ac:dyDescent="0.25">
      <c r="A5351">
        <v>2030</v>
      </c>
      <c r="B5351" t="s">
        <v>2249</v>
      </c>
      <c r="C5351" t="s">
        <v>2224</v>
      </c>
      <c r="D5351" t="s">
        <v>2247</v>
      </c>
      <c r="E5351">
        <v>1.61712242255974</v>
      </c>
      <c r="F5351" t="s">
        <v>2200</v>
      </c>
    </row>
    <row r="5352" spans="1:6" hidden="1" x14ac:dyDescent="0.25">
      <c r="A5352">
        <v>2030</v>
      </c>
      <c r="B5352" t="s">
        <v>2249</v>
      </c>
      <c r="C5352" t="s">
        <v>2224</v>
      </c>
      <c r="D5352" t="s">
        <v>2248</v>
      </c>
      <c r="E5352">
        <v>3.3058303886925802</v>
      </c>
      <c r="F5352" t="s">
        <v>2200</v>
      </c>
    </row>
    <row r="5353" spans="1:6" hidden="1" x14ac:dyDescent="0.25">
      <c r="A5353">
        <v>2030</v>
      </c>
      <c r="B5353" t="s">
        <v>2249</v>
      </c>
      <c r="C5353" t="s">
        <v>2225</v>
      </c>
      <c r="D5353" t="s">
        <v>2236</v>
      </c>
      <c r="E5353">
        <v>3.8095834113632998</v>
      </c>
      <c r="F5353" t="s">
        <v>2200</v>
      </c>
    </row>
    <row r="5354" spans="1:6" hidden="1" x14ac:dyDescent="0.25">
      <c r="A5354">
        <v>2030</v>
      </c>
      <c r="B5354" t="s">
        <v>2249</v>
      </c>
      <c r="C5354" t="s">
        <v>2225</v>
      </c>
      <c r="D5354" t="s">
        <v>2237</v>
      </c>
      <c r="E5354">
        <v>21.4731766025801</v>
      </c>
      <c r="F5354" t="s">
        <v>2200</v>
      </c>
    </row>
    <row r="5355" spans="1:6" hidden="1" x14ac:dyDescent="0.25">
      <c r="A5355">
        <v>2030</v>
      </c>
      <c r="B5355" t="s">
        <v>2249</v>
      </c>
      <c r="C5355" t="s">
        <v>2225</v>
      </c>
      <c r="D5355" t="s">
        <v>2238</v>
      </c>
      <c r="E5355">
        <v>7.3937524964187498</v>
      </c>
      <c r="F5355" t="s">
        <v>2200</v>
      </c>
    </row>
    <row r="5356" spans="1:6" hidden="1" x14ac:dyDescent="0.25">
      <c r="A5356">
        <v>2030</v>
      </c>
      <c r="B5356" t="s">
        <v>2249</v>
      </c>
      <c r="C5356" t="s">
        <v>2225</v>
      </c>
      <c r="D5356" t="s">
        <v>2250</v>
      </c>
      <c r="E5356">
        <v>0</v>
      </c>
      <c r="F5356" t="s">
        <v>2200</v>
      </c>
    </row>
    <row r="5357" spans="1:6" hidden="1" x14ac:dyDescent="0.25">
      <c r="A5357">
        <v>2030</v>
      </c>
      <c r="B5357" t="s">
        <v>2249</v>
      </c>
      <c r="C5357" t="s">
        <v>2225</v>
      </c>
      <c r="D5357" t="s">
        <v>2251</v>
      </c>
      <c r="E5357">
        <v>0</v>
      </c>
      <c r="F5357" t="s">
        <v>2200</v>
      </c>
    </row>
    <row r="5358" spans="1:6" hidden="1" x14ac:dyDescent="0.25">
      <c r="A5358">
        <v>2030</v>
      </c>
      <c r="B5358" t="s">
        <v>2249</v>
      </c>
      <c r="C5358" t="s">
        <v>2225</v>
      </c>
      <c r="D5358" t="s">
        <v>2239</v>
      </c>
      <c r="E5358">
        <v>4.87373851590106</v>
      </c>
      <c r="F5358" t="s">
        <v>2200</v>
      </c>
    </row>
    <row r="5359" spans="1:6" hidden="1" x14ac:dyDescent="0.25">
      <c r="A5359">
        <v>2030</v>
      </c>
      <c r="B5359" t="s">
        <v>2249</v>
      </c>
      <c r="C5359" t="s">
        <v>2225</v>
      </c>
      <c r="D5359" t="s">
        <v>2240</v>
      </c>
      <c r="E5359">
        <v>3.02019583125354</v>
      </c>
      <c r="F5359" t="s">
        <v>2200</v>
      </c>
    </row>
    <row r="5360" spans="1:6" hidden="1" x14ac:dyDescent="0.25">
      <c r="A5360">
        <v>2030</v>
      </c>
      <c r="B5360" t="s">
        <v>2249</v>
      </c>
      <c r="C5360" t="s">
        <v>2225</v>
      </c>
      <c r="D5360" t="s">
        <v>2241</v>
      </c>
      <c r="E5360">
        <v>0</v>
      </c>
      <c r="F5360" t="s">
        <v>2200</v>
      </c>
    </row>
    <row r="5361" spans="1:6" hidden="1" x14ac:dyDescent="0.25">
      <c r="A5361">
        <v>2030</v>
      </c>
      <c r="B5361" t="s">
        <v>2249</v>
      </c>
      <c r="C5361" t="s">
        <v>2225</v>
      </c>
      <c r="D5361" t="s">
        <v>2242</v>
      </c>
      <c r="E5361" s="184">
        <v>2.5539605236695201E-5</v>
      </c>
      <c r="F5361" t="s">
        <v>2200</v>
      </c>
    </row>
    <row r="5362" spans="1:6" hidden="1" x14ac:dyDescent="0.25">
      <c r="A5362">
        <v>2030</v>
      </c>
      <c r="B5362" t="s">
        <v>2249</v>
      </c>
      <c r="C5362" t="s">
        <v>2225</v>
      </c>
      <c r="D5362" t="s">
        <v>2243</v>
      </c>
      <c r="E5362">
        <v>33.239966623904998</v>
      </c>
      <c r="F5362" t="s">
        <v>2200</v>
      </c>
    </row>
    <row r="5363" spans="1:6" hidden="1" x14ac:dyDescent="0.25">
      <c r="A5363">
        <v>2030</v>
      </c>
      <c r="B5363" t="s">
        <v>2249</v>
      </c>
      <c r="C5363" t="s">
        <v>2225</v>
      </c>
      <c r="D5363" t="s">
        <v>2244</v>
      </c>
      <c r="E5363">
        <v>7.6342499999999998</v>
      </c>
      <c r="F5363" t="s">
        <v>2200</v>
      </c>
    </row>
    <row r="5364" spans="1:6" hidden="1" x14ac:dyDescent="0.25">
      <c r="A5364">
        <v>2030</v>
      </c>
      <c r="B5364" t="s">
        <v>2249</v>
      </c>
      <c r="C5364" t="s">
        <v>2225</v>
      </c>
      <c r="D5364" t="s">
        <v>2245</v>
      </c>
      <c r="E5364">
        <v>3.9005205479604599</v>
      </c>
      <c r="F5364" t="s">
        <v>2200</v>
      </c>
    </row>
    <row r="5365" spans="1:6" hidden="1" x14ac:dyDescent="0.25">
      <c r="A5365">
        <v>2030</v>
      </c>
      <c r="B5365" t="s">
        <v>2249</v>
      </c>
      <c r="C5365" t="s">
        <v>2225</v>
      </c>
      <c r="D5365" t="s">
        <v>2246</v>
      </c>
      <c r="E5365">
        <v>0</v>
      </c>
      <c r="F5365" t="s">
        <v>2200</v>
      </c>
    </row>
    <row r="5366" spans="1:6" hidden="1" x14ac:dyDescent="0.25">
      <c r="A5366">
        <v>2030</v>
      </c>
      <c r="B5366" t="s">
        <v>2249</v>
      </c>
      <c r="C5366" t="s">
        <v>2225</v>
      </c>
      <c r="D5366" t="s">
        <v>2247</v>
      </c>
      <c r="E5366">
        <v>2.1121732888261402</v>
      </c>
      <c r="F5366" t="s">
        <v>2200</v>
      </c>
    </row>
    <row r="5367" spans="1:6" hidden="1" x14ac:dyDescent="0.25">
      <c r="A5367">
        <v>2030</v>
      </c>
      <c r="B5367" t="s">
        <v>2249</v>
      </c>
      <c r="C5367" t="s">
        <v>2225</v>
      </c>
      <c r="D5367" t="s">
        <v>2248</v>
      </c>
      <c r="E5367">
        <v>8.4680404427152904</v>
      </c>
      <c r="F5367" t="s">
        <v>2200</v>
      </c>
    </row>
    <row r="5368" spans="1:6" hidden="1" x14ac:dyDescent="0.25">
      <c r="A5368">
        <v>2030</v>
      </c>
      <c r="B5368" t="s">
        <v>2249</v>
      </c>
      <c r="C5368" t="s">
        <v>2226</v>
      </c>
      <c r="D5368" t="s">
        <v>2236</v>
      </c>
      <c r="E5368">
        <v>3.4893406911396201</v>
      </c>
      <c r="F5368" t="s">
        <v>2200</v>
      </c>
    </row>
    <row r="5369" spans="1:6" hidden="1" x14ac:dyDescent="0.25">
      <c r="A5369">
        <v>2030</v>
      </c>
      <c r="B5369" t="s">
        <v>2249</v>
      </c>
      <c r="C5369" t="s">
        <v>2226</v>
      </c>
      <c r="D5369" t="s">
        <v>2237</v>
      </c>
      <c r="E5369">
        <v>18.8679168353029</v>
      </c>
      <c r="F5369" t="s">
        <v>2200</v>
      </c>
    </row>
    <row r="5370" spans="1:6" hidden="1" x14ac:dyDescent="0.25">
      <c r="A5370">
        <v>2030</v>
      </c>
      <c r="B5370" t="s">
        <v>2249</v>
      </c>
      <c r="C5370" t="s">
        <v>2226</v>
      </c>
      <c r="D5370" t="s">
        <v>2238</v>
      </c>
      <c r="E5370">
        <v>4.0563552564915897</v>
      </c>
      <c r="F5370" t="s">
        <v>2200</v>
      </c>
    </row>
    <row r="5371" spans="1:6" hidden="1" x14ac:dyDescent="0.25">
      <c r="A5371">
        <v>2030</v>
      </c>
      <c r="B5371" t="s">
        <v>2249</v>
      </c>
      <c r="C5371" t="s">
        <v>2226</v>
      </c>
      <c r="D5371" t="s">
        <v>2250</v>
      </c>
      <c r="E5371">
        <v>12.5514122274147</v>
      </c>
      <c r="F5371" t="s">
        <v>2200</v>
      </c>
    </row>
    <row r="5372" spans="1:6" hidden="1" x14ac:dyDescent="0.25">
      <c r="A5372">
        <v>2030</v>
      </c>
      <c r="B5372" t="s">
        <v>2249</v>
      </c>
      <c r="C5372" t="s">
        <v>2226</v>
      </c>
      <c r="D5372" t="s">
        <v>2251</v>
      </c>
      <c r="E5372">
        <v>0</v>
      </c>
      <c r="F5372" t="s">
        <v>2200</v>
      </c>
    </row>
    <row r="5373" spans="1:6" hidden="1" x14ac:dyDescent="0.25">
      <c r="A5373">
        <v>2030</v>
      </c>
      <c r="B5373" t="s">
        <v>2249</v>
      </c>
      <c r="C5373" t="s">
        <v>2226</v>
      </c>
      <c r="D5373" t="s">
        <v>2239</v>
      </c>
      <c r="E5373">
        <v>3.9095951997343001</v>
      </c>
      <c r="F5373" t="s">
        <v>2200</v>
      </c>
    </row>
    <row r="5374" spans="1:6" hidden="1" x14ac:dyDescent="0.25">
      <c r="A5374">
        <v>2030</v>
      </c>
      <c r="B5374" t="s">
        <v>2249</v>
      </c>
      <c r="C5374" t="s">
        <v>2226</v>
      </c>
      <c r="D5374" t="s">
        <v>2240</v>
      </c>
      <c r="E5374">
        <v>3.67272228534677</v>
      </c>
      <c r="F5374" t="s">
        <v>2200</v>
      </c>
    </row>
    <row r="5375" spans="1:6" hidden="1" x14ac:dyDescent="0.25">
      <c r="A5375">
        <v>2030</v>
      </c>
      <c r="B5375" t="s">
        <v>2249</v>
      </c>
      <c r="C5375" t="s">
        <v>2226</v>
      </c>
      <c r="D5375" t="s">
        <v>2241</v>
      </c>
      <c r="E5375">
        <v>6.2957892902972103</v>
      </c>
      <c r="F5375" t="s">
        <v>2200</v>
      </c>
    </row>
    <row r="5376" spans="1:6" hidden="1" x14ac:dyDescent="0.25">
      <c r="A5376">
        <v>2030</v>
      </c>
      <c r="B5376" t="s">
        <v>2249</v>
      </c>
      <c r="C5376" t="s">
        <v>2226</v>
      </c>
      <c r="D5376" t="s">
        <v>2242</v>
      </c>
      <c r="E5376" s="184">
        <v>6.21558886393931E-2</v>
      </c>
      <c r="F5376" t="s">
        <v>2200</v>
      </c>
    </row>
    <row r="5377" spans="1:6" hidden="1" x14ac:dyDescent="0.25">
      <c r="A5377">
        <v>2030</v>
      </c>
      <c r="B5377" t="s">
        <v>2249</v>
      </c>
      <c r="C5377" t="s">
        <v>2226</v>
      </c>
      <c r="D5377" t="s">
        <v>2243</v>
      </c>
      <c r="E5377">
        <v>33.769050640616499</v>
      </c>
      <c r="F5377" t="s">
        <v>2200</v>
      </c>
    </row>
    <row r="5378" spans="1:6" hidden="1" x14ac:dyDescent="0.25">
      <c r="A5378">
        <v>2030</v>
      </c>
      <c r="B5378" t="s">
        <v>2249</v>
      </c>
      <c r="C5378" t="s">
        <v>2226</v>
      </c>
      <c r="D5378" t="s">
        <v>2244</v>
      </c>
      <c r="E5378">
        <v>7.6342499999999998</v>
      </c>
      <c r="F5378" t="s">
        <v>2200</v>
      </c>
    </row>
    <row r="5379" spans="1:6" hidden="1" x14ac:dyDescent="0.25">
      <c r="A5379">
        <v>2030</v>
      </c>
      <c r="B5379" t="s">
        <v>2249</v>
      </c>
      <c r="C5379" t="s">
        <v>2226</v>
      </c>
      <c r="D5379" t="s">
        <v>2245</v>
      </c>
      <c r="E5379">
        <v>5.2697766497948901</v>
      </c>
      <c r="F5379" t="s">
        <v>2200</v>
      </c>
    </row>
    <row r="5380" spans="1:6" hidden="1" x14ac:dyDescent="0.25">
      <c r="A5380">
        <v>2030</v>
      </c>
      <c r="B5380" t="s">
        <v>2249</v>
      </c>
      <c r="C5380" t="s">
        <v>2226</v>
      </c>
      <c r="D5380" t="s">
        <v>2246</v>
      </c>
      <c r="E5380">
        <v>2.7643574810826901</v>
      </c>
      <c r="F5380" t="s">
        <v>2200</v>
      </c>
    </row>
    <row r="5381" spans="1:6" hidden="1" x14ac:dyDescent="0.25">
      <c r="A5381">
        <v>2030</v>
      </c>
      <c r="B5381" t="s">
        <v>2249</v>
      </c>
      <c r="C5381" t="s">
        <v>2226</v>
      </c>
      <c r="D5381" t="s">
        <v>2247</v>
      </c>
      <c r="E5381">
        <v>2.3203863723210301</v>
      </c>
      <c r="F5381" t="s">
        <v>2200</v>
      </c>
    </row>
    <row r="5382" spans="1:6" hidden="1" x14ac:dyDescent="0.25">
      <c r="A5382">
        <v>2030</v>
      </c>
      <c r="B5382" t="s">
        <v>2249</v>
      </c>
      <c r="C5382" t="s">
        <v>2226</v>
      </c>
      <c r="D5382" t="s">
        <v>2248</v>
      </c>
      <c r="E5382">
        <v>11.034588905433599</v>
      </c>
      <c r="F5382" t="s">
        <v>2200</v>
      </c>
    </row>
    <row r="5383" spans="1:6" hidden="1" x14ac:dyDescent="0.25">
      <c r="A5383">
        <v>2030</v>
      </c>
      <c r="B5383" t="s">
        <v>2249</v>
      </c>
      <c r="C5383" t="s">
        <v>2227</v>
      </c>
      <c r="D5383" t="s">
        <v>2236</v>
      </c>
      <c r="E5383">
        <v>4.58211658530211</v>
      </c>
      <c r="F5383" t="s">
        <v>2200</v>
      </c>
    </row>
    <row r="5384" spans="1:6" hidden="1" x14ac:dyDescent="0.25">
      <c r="A5384">
        <v>2030</v>
      </c>
      <c r="B5384" t="s">
        <v>2249</v>
      </c>
      <c r="C5384" t="s">
        <v>2227</v>
      </c>
      <c r="D5384" t="s">
        <v>2237</v>
      </c>
      <c r="E5384">
        <v>22.671699779870099</v>
      </c>
      <c r="F5384" t="s">
        <v>2200</v>
      </c>
    </row>
    <row r="5385" spans="1:6" hidden="1" x14ac:dyDescent="0.25">
      <c r="A5385">
        <v>2030</v>
      </c>
      <c r="B5385" t="s">
        <v>2249</v>
      </c>
      <c r="C5385" t="s">
        <v>2227</v>
      </c>
      <c r="D5385" t="s">
        <v>2238</v>
      </c>
      <c r="E5385">
        <v>3.7441181757341599</v>
      </c>
      <c r="F5385" t="s">
        <v>2200</v>
      </c>
    </row>
    <row r="5386" spans="1:6" hidden="1" x14ac:dyDescent="0.25">
      <c r="A5386">
        <v>2030</v>
      </c>
      <c r="B5386" t="s">
        <v>2249</v>
      </c>
      <c r="C5386" t="s">
        <v>2227</v>
      </c>
      <c r="D5386" t="s">
        <v>2250</v>
      </c>
      <c r="E5386">
        <v>11.5571391852824</v>
      </c>
      <c r="F5386" t="s">
        <v>2200</v>
      </c>
    </row>
    <row r="5387" spans="1:6" hidden="1" x14ac:dyDescent="0.25">
      <c r="A5387">
        <v>2030</v>
      </c>
      <c r="B5387" t="s">
        <v>2249</v>
      </c>
      <c r="C5387" t="s">
        <v>2227</v>
      </c>
      <c r="D5387" t="s">
        <v>2251</v>
      </c>
      <c r="E5387">
        <v>0</v>
      </c>
      <c r="F5387" t="s">
        <v>2200</v>
      </c>
    </row>
    <row r="5388" spans="1:6" hidden="1" x14ac:dyDescent="0.25">
      <c r="A5388">
        <v>2030</v>
      </c>
      <c r="B5388" t="s">
        <v>2249</v>
      </c>
      <c r="C5388" t="s">
        <v>2227</v>
      </c>
      <c r="D5388" t="s">
        <v>2239</v>
      </c>
      <c r="E5388">
        <v>5.2304875616663598</v>
      </c>
      <c r="F5388" t="s">
        <v>2200</v>
      </c>
    </row>
    <row r="5389" spans="1:6" hidden="1" x14ac:dyDescent="0.25">
      <c r="A5389">
        <v>2030</v>
      </c>
      <c r="B5389" t="s">
        <v>2249</v>
      </c>
      <c r="C5389" t="s">
        <v>2227</v>
      </c>
      <c r="D5389" t="s">
        <v>2240</v>
      </c>
      <c r="E5389">
        <v>3.8006040399668599</v>
      </c>
      <c r="F5389" t="s">
        <v>2200</v>
      </c>
    </row>
    <row r="5390" spans="1:6" hidden="1" x14ac:dyDescent="0.25">
      <c r="A5390">
        <v>2030</v>
      </c>
      <c r="B5390" t="s">
        <v>2249</v>
      </c>
      <c r="C5390" t="s">
        <v>2227</v>
      </c>
      <c r="D5390" t="s">
        <v>2241</v>
      </c>
      <c r="E5390">
        <v>6.4327985866008399</v>
      </c>
      <c r="F5390" t="s">
        <v>2200</v>
      </c>
    </row>
    <row r="5391" spans="1:6" hidden="1" x14ac:dyDescent="0.25">
      <c r="A5391">
        <v>2030</v>
      </c>
      <c r="B5391" t="s">
        <v>2249</v>
      </c>
      <c r="C5391" t="s">
        <v>2227</v>
      </c>
      <c r="D5391" t="s">
        <v>2242</v>
      </c>
      <c r="E5391" s="184">
        <v>4.1606623479817596E-3</v>
      </c>
      <c r="F5391" t="s">
        <v>2200</v>
      </c>
    </row>
    <row r="5392" spans="1:6" hidden="1" x14ac:dyDescent="0.25">
      <c r="A5392">
        <v>2030</v>
      </c>
      <c r="B5392" t="s">
        <v>2249</v>
      </c>
      <c r="C5392" t="s">
        <v>2227</v>
      </c>
      <c r="D5392" t="s">
        <v>2243</v>
      </c>
      <c r="E5392">
        <v>36.542362196760202</v>
      </c>
      <c r="F5392" t="s">
        <v>2200</v>
      </c>
    </row>
    <row r="5393" spans="1:6" hidden="1" x14ac:dyDescent="0.25">
      <c r="A5393">
        <v>2030</v>
      </c>
      <c r="B5393" t="s">
        <v>2249</v>
      </c>
      <c r="C5393" t="s">
        <v>2227</v>
      </c>
      <c r="D5393" t="s">
        <v>2244</v>
      </c>
      <c r="E5393">
        <v>7.6342499999999998</v>
      </c>
      <c r="F5393" t="s">
        <v>2200</v>
      </c>
    </row>
    <row r="5394" spans="1:6" hidden="1" x14ac:dyDescent="0.25">
      <c r="A5394">
        <v>2030</v>
      </c>
      <c r="B5394" t="s">
        <v>2249</v>
      </c>
      <c r="C5394" t="s">
        <v>2227</v>
      </c>
      <c r="D5394" t="s">
        <v>2245</v>
      </c>
      <c r="E5394">
        <v>4.2501258415244001</v>
      </c>
      <c r="F5394" t="s">
        <v>2200</v>
      </c>
    </row>
    <row r="5395" spans="1:6" hidden="1" x14ac:dyDescent="0.25">
      <c r="A5395">
        <v>2030</v>
      </c>
      <c r="B5395" t="s">
        <v>2249</v>
      </c>
      <c r="C5395" t="s">
        <v>2227</v>
      </c>
      <c r="D5395" t="s">
        <v>2246</v>
      </c>
      <c r="E5395">
        <v>2.6391277802322799</v>
      </c>
      <c r="F5395" t="s">
        <v>2200</v>
      </c>
    </row>
    <row r="5396" spans="1:6" hidden="1" x14ac:dyDescent="0.25">
      <c r="A5396">
        <v>2030</v>
      </c>
      <c r="B5396" t="s">
        <v>2249</v>
      </c>
      <c r="C5396" t="s">
        <v>2227</v>
      </c>
      <c r="D5396" t="s">
        <v>2247</v>
      </c>
      <c r="E5396">
        <v>1.88936163129127</v>
      </c>
      <c r="F5396" t="s">
        <v>2200</v>
      </c>
    </row>
    <row r="5397" spans="1:6" hidden="1" x14ac:dyDescent="0.25">
      <c r="A5397">
        <v>2030</v>
      </c>
      <c r="B5397" t="s">
        <v>2249</v>
      </c>
      <c r="C5397" t="s">
        <v>2227</v>
      </c>
      <c r="D5397" t="s">
        <v>2248</v>
      </c>
      <c r="E5397">
        <v>8.8100441892040404</v>
      </c>
      <c r="F5397" t="s">
        <v>2200</v>
      </c>
    </row>
    <row r="5398" spans="1:6" hidden="1" x14ac:dyDescent="0.25">
      <c r="A5398">
        <v>2030</v>
      </c>
      <c r="B5398" t="s">
        <v>2249</v>
      </c>
      <c r="C5398" t="s">
        <v>2228</v>
      </c>
      <c r="D5398" t="s">
        <v>2236</v>
      </c>
      <c r="E5398">
        <v>2.9073022511312701</v>
      </c>
      <c r="F5398" t="s">
        <v>2200</v>
      </c>
    </row>
    <row r="5399" spans="1:6" hidden="1" x14ac:dyDescent="0.25">
      <c r="A5399">
        <v>2030</v>
      </c>
      <c r="B5399" t="s">
        <v>2249</v>
      </c>
      <c r="C5399" t="s">
        <v>2228</v>
      </c>
      <c r="D5399" t="s">
        <v>2237</v>
      </c>
      <c r="E5399">
        <v>16.168020385403601</v>
      </c>
      <c r="F5399" t="s">
        <v>2200</v>
      </c>
    </row>
    <row r="5400" spans="1:6" hidden="1" x14ac:dyDescent="0.25">
      <c r="A5400">
        <v>2030</v>
      </c>
      <c r="B5400" t="s">
        <v>2249</v>
      </c>
      <c r="C5400" t="s">
        <v>2228</v>
      </c>
      <c r="D5400" t="s">
        <v>2238</v>
      </c>
      <c r="E5400">
        <v>3.9438044929371499</v>
      </c>
      <c r="F5400" t="s">
        <v>2200</v>
      </c>
    </row>
    <row r="5401" spans="1:6" hidden="1" x14ac:dyDescent="0.25">
      <c r="A5401">
        <v>2030</v>
      </c>
      <c r="B5401" t="s">
        <v>2249</v>
      </c>
      <c r="C5401" t="s">
        <v>2228</v>
      </c>
      <c r="D5401" t="s">
        <v>2250</v>
      </c>
      <c r="E5401">
        <v>7.8578900526269102</v>
      </c>
      <c r="F5401" t="s">
        <v>2200</v>
      </c>
    </row>
    <row r="5402" spans="1:6" hidden="1" x14ac:dyDescent="0.25">
      <c r="A5402">
        <v>2030</v>
      </c>
      <c r="B5402" t="s">
        <v>2249</v>
      </c>
      <c r="C5402" t="s">
        <v>2228</v>
      </c>
      <c r="D5402" t="s">
        <v>2251</v>
      </c>
      <c r="E5402">
        <v>0</v>
      </c>
      <c r="F5402" t="s">
        <v>2200</v>
      </c>
    </row>
    <row r="5403" spans="1:6" hidden="1" x14ac:dyDescent="0.25">
      <c r="A5403">
        <v>2030</v>
      </c>
      <c r="B5403" t="s">
        <v>2249</v>
      </c>
      <c r="C5403" t="s">
        <v>2228</v>
      </c>
      <c r="D5403" t="s">
        <v>2239</v>
      </c>
      <c r="E5403">
        <v>3.2373987271387601</v>
      </c>
      <c r="F5403" t="s">
        <v>2200</v>
      </c>
    </row>
    <row r="5404" spans="1:6" hidden="1" x14ac:dyDescent="0.25">
      <c r="A5404">
        <v>2030</v>
      </c>
      <c r="B5404" t="s">
        <v>2249</v>
      </c>
      <c r="C5404" t="s">
        <v>2228</v>
      </c>
      <c r="D5404" t="s">
        <v>2240</v>
      </c>
      <c r="E5404">
        <v>3.0943296550695201</v>
      </c>
      <c r="F5404" t="s">
        <v>2200</v>
      </c>
    </row>
    <row r="5405" spans="1:6" hidden="1" x14ac:dyDescent="0.25">
      <c r="A5405">
        <v>2030</v>
      </c>
      <c r="B5405" t="s">
        <v>2249</v>
      </c>
      <c r="C5405" t="s">
        <v>2228</v>
      </c>
      <c r="D5405" t="s">
        <v>2241</v>
      </c>
      <c r="E5405">
        <v>3.8845397048482302</v>
      </c>
      <c r="F5405" t="s">
        <v>2200</v>
      </c>
    </row>
    <row r="5406" spans="1:6" hidden="1" x14ac:dyDescent="0.25">
      <c r="A5406">
        <v>2030</v>
      </c>
      <c r="B5406" t="s">
        <v>2249</v>
      </c>
      <c r="C5406" t="s">
        <v>2228</v>
      </c>
      <c r="D5406" t="s">
        <v>2242</v>
      </c>
      <c r="E5406" s="184">
        <v>2.8774709134896199E-3</v>
      </c>
      <c r="F5406" t="s">
        <v>2200</v>
      </c>
    </row>
    <row r="5407" spans="1:6" hidden="1" x14ac:dyDescent="0.25">
      <c r="A5407">
        <v>2030</v>
      </c>
      <c r="B5407" t="s">
        <v>2249</v>
      </c>
      <c r="C5407" t="s">
        <v>2228</v>
      </c>
      <c r="D5407" t="s">
        <v>2243</v>
      </c>
      <c r="E5407">
        <v>31.3619357830726</v>
      </c>
      <c r="F5407" t="s">
        <v>2200</v>
      </c>
    </row>
    <row r="5408" spans="1:6" hidden="1" x14ac:dyDescent="0.25">
      <c r="A5408">
        <v>2030</v>
      </c>
      <c r="B5408" t="s">
        <v>2249</v>
      </c>
      <c r="C5408" t="s">
        <v>2228</v>
      </c>
      <c r="D5408" t="s">
        <v>2244</v>
      </c>
      <c r="E5408">
        <v>7.6342499999999998</v>
      </c>
      <c r="F5408" t="s">
        <v>2200</v>
      </c>
    </row>
    <row r="5409" spans="1:6" hidden="1" x14ac:dyDescent="0.25">
      <c r="A5409">
        <v>2030</v>
      </c>
      <c r="B5409" t="s">
        <v>2249</v>
      </c>
      <c r="C5409" t="s">
        <v>2228</v>
      </c>
      <c r="D5409" t="s">
        <v>2245</v>
      </c>
      <c r="E5409">
        <v>4.3547866965891</v>
      </c>
      <c r="F5409" t="s">
        <v>2200</v>
      </c>
    </row>
    <row r="5410" spans="1:6" hidden="1" x14ac:dyDescent="0.25">
      <c r="A5410">
        <v>2030</v>
      </c>
      <c r="B5410" t="s">
        <v>2249</v>
      </c>
      <c r="C5410" t="s">
        <v>2228</v>
      </c>
      <c r="D5410" t="s">
        <v>2246</v>
      </c>
      <c r="E5410">
        <v>2.7651537390913399</v>
      </c>
      <c r="F5410" t="s">
        <v>2200</v>
      </c>
    </row>
    <row r="5411" spans="1:6" hidden="1" x14ac:dyDescent="0.25">
      <c r="A5411">
        <v>2030</v>
      </c>
      <c r="B5411" t="s">
        <v>2249</v>
      </c>
      <c r="C5411" t="s">
        <v>2228</v>
      </c>
      <c r="D5411" t="s">
        <v>2247</v>
      </c>
      <c r="E5411">
        <v>1.58185142616255</v>
      </c>
      <c r="F5411" t="s">
        <v>2200</v>
      </c>
    </row>
    <row r="5412" spans="1:6" hidden="1" x14ac:dyDescent="0.25">
      <c r="A5412">
        <v>2030</v>
      </c>
      <c r="B5412" t="s">
        <v>2249</v>
      </c>
      <c r="C5412" t="s">
        <v>2228</v>
      </c>
      <c r="D5412" t="s">
        <v>2248</v>
      </c>
      <c r="E5412">
        <v>4.2818377255446798</v>
      </c>
      <c r="F5412" t="s">
        <v>2200</v>
      </c>
    </row>
    <row r="5413" spans="1:6" hidden="1" x14ac:dyDescent="0.25">
      <c r="A5413">
        <v>2030</v>
      </c>
      <c r="B5413" t="s">
        <v>2249</v>
      </c>
      <c r="C5413" t="s">
        <v>2229</v>
      </c>
      <c r="D5413" t="s">
        <v>2236</v>
      </c>
      <c r="E5413">
        <v>3.6830831919143501</v>
      </c>
      <c r="F5413" t="s">
        <v>2200</v>
      </c>
    </row>
    <row r="5414" spans="1:6" hidden="1" x14ac:dyDescent="0.25">
      <c r="A5414">
        <v>2030</v>
      </c>
      <c r="B5414" t="s">
        <v>2249</v>
      </c>
      <c r="C5414" t="s">
        <v>2229</v>
      </c>
      <c r="D5414" t="s">
        <v>2237</v>
      </c>
      <c r="E5414">
        <v>20.629202037525499</v>
      </c>
      <c r="F5414" t="s">
        <v>2200</v>
      </c>
    </row>
    <row r="5415" spans="1:6" hidden="1" x14ac:dyDescent="0.25">
      <c r="A5415">
        <v>2030</v>
      </c>
      <c r="B5415" t="s">
        <v>2249</v>
      </c>
      <c r="C5415" t="s">
        <v>2229</v>
      </c>
      <c r="D5415" t="s">
        <v>2238</v>
      </c>
      <c r="E5415">
        <v>3.9674512005672899</v>
      </c>
      <c r="F5415" t="s">
        <v>2200</v>
      </c>
    </row>
    <row r="5416" spans="1:6" hidden="1" x14ac:dyDescent="0.25">
      <c r="A5416">
        <v>2030</v>
      </c>
      <c r="B5416" t="s">
        <v>2249</v>
      </c>
      <c r="C5416" t="s">
        <v>2229</v>
      </c>
      <c r="D5416" t="s">
        <v>2250</v>
      </c>
      <c r="E5416">
        <v>0</v>
      </c>
      <c r="F5416" t="s">
        <v>2200</v>
      </c>
    </row>
    <row r="5417" spans="1:6" hidden="1" x14ac:dyDescent="0.25">
      <c r="A5417">
        <v>2030</v>
      </c>
      <c r="B5417" t="s">
        <v>2249</v>
      </c>
      <c r="C5417" t="s">
        <v>2229</v>
      </c>
      <c r="D5417" t="s">
        <v>2251</v>
      </c>
      <c r="E5417">
        <v>11.7534310679527</v>
      </c>
      <c r="F5417" t="s">
        <v>2200</v>
      </c>
    </row>
    <row r="5418" spans="1:6" hidden="1" x14ac:dyDescent="0.25">
      <c r="A5418">
        <v>2030</v>
      </c>
      <c r="B5418" t="s">
        <v>2249</v>
      </c>
      <c r="C5418" t="s">
        <v>2229</v>
      </c>
      <c r="D5418" t="s">
        <v>2239</v>
      </c>
      <c r="E5418">
        <v>6.0042172125445701</v>
      </c>
      <c r="F5418" t="s">
        <v>2200</v>
      </c>
    </row>
    <row r="5419" spans="1:6" hidden="1" x14ac:dyDescent="0.25">
      <c r="A5419">
        <v>2030</v>
      </c>
      <c r="B5419" t="s">
        <v>2249</v>
      </c>
      <c r="C5419" t="s">
        <v>2229</v>
      </c>
      <c r="D5419" t="s">
        <v>2240</v>
      </c>
      <c r="E5419">
        <v>3.3803096794684899</v>
      </c>
      <c r="F5419" t="s">
        <v>2200</v>
      </c>
    </row>
    <row r="5420" spans="1:6" hidden="1" x14ac:dyDescent="0.25">
      <c r="A5420">
        <v>2030</v>
      </c>
      <c r="B5420" t="s">
        <v>2249</v>
      </c>
      <c r="C5420" t="s">
        <v>2229</v>
      </c>
      <c r="D5420" t="s">
        <v>2241</v>
      </c>
      <c r="E5420">
        <v>4.0694637946694296</v>
      </c>
      <c r="F5420" t="s">
        <v>2200</v>
      </c>
    </row>
    <row r="5421" spans="1:6" hidden="1" x14ac:dyDescent="0.25">
      <c r="A5421">
        <v>2030</v>
      </c>
      <c r="B5421" t="s">
        <v>2249</v>
      </c>
      <c r="C5421" t="s">
        <v>2229</v>
      </c>
      <c r="D5421" t="s">
        <v>2242</v>
      </c>
      <c r="E5421" s="184">
        <v>5.2543806243482696E-3</v>
      </c>
      <c r="F5421" t="s">
        <v>2200</v>
      </c>
    </row>
    <row r="5422" spans="1:6" hidden="1" x14ac:dyDescent="0.25">
      <c r="A5422">
        <v>2030</v>
      </c>
      <c r="B5422" t="s">
        <v>2249</v>
      </c>
      <c r="C5422" t="s">
        <v>2229</v>
      </c>
      <c r="D5422" t="s">
        <v>2243</v>
      </c>
      <c r="E5422">
        <v>33.815256896518299</v>
      </c>
      <c r="F5422" t="s">
        <v>2200</v>
      </c>
    </row>
    <row r="5423" spans="1:6" hidden="1" x14ac:dyDescent="0.25">
      <c r="A5423">
        <v>2030</v>
      </c>
      <c r="B5423" t="s">
        <v>2249</v>
      </c>
      <c r="C5423" t="s">
        <v>2229</v>
      </c>
      <c r="D5423" t="s">
        <v>2244</v>
      </c>
      <c r="E5423">
        <v>7.6342499999999998</v>
      </c>
      <c r="F5423" t="s">
        <v>2200</v>
      </c>
    </row>
    <row r="5424" spans="1:6" hidden="1" x14ac:dyDescent="0.25">
      <c r="A5424">
        <v>2030</v>
      </c>
      <c r="B5424" t="s">
        <v>2249</v>
      </c>
      <c r="C5424" t="s">
        <v>2229</v>
      </c>
      <c r="D5424" t="s">
        <v>2245</v>
      </c>
      <c r="E5424">
        <v>4.8331705877798301</v>
      </c>
      <c r="F5424" t="s">
        <v>2200</v>
      </c>
    </row>
    <row r="5425" spans="1:6" hidden="1" x14ac:dyDescent="0.25">
      <c r="A5425">
        <v>2030</v>
      </c>
      <c r="B5425" t="s">
        <v>2249</v>
      </c>
      <c r="C5425" t="s">
        <v>2229</v>
      </c>
      <c r="D5425" t="s">
        <v>2246</v>
      </c>
      <c r="E5425">
        <v>2.6321619371336702</v>
      </c>
      <c r="F5425" t="s">
        <v>2200</v>
      </c>
    </row>
    <row r="5426" spans="1:6" hidden="1" x14ac:dyDescent="0.25">
      <c r="A5426">
        <v>2030</v>
      </c>
      <c r="B5426" t="s">
        <v>2249</v>
      </c>
      <c r="C5426" t="s">
        <v>2229</v>
      </c>
      <c r="D5426" t="s">
        <v>2247</v>
      </c>
      <c r="E5426">
        <v>2.2401946479829902</v>
      </c>
      <c r="F5426" t="s">
        <v>2200</v>
      </c>
    </row>
    <row r="5427" spans="1:6" hidden="1" x14ac:dyDescent="0.25">
      <c r="A5427">
        <v>2030</v>
      </c>
      <c r="B5427" t="s">
        <v>2249</v>
      </c>
      <c r="C5427" t="s">
        <v>2229</v>
      </c>
      <c r="D5427" t="s">
        <v>2248</v>
      </c>
      <c r="E5427">
        <v>10.2024382046023</v>
      </c>
      <c r="F5427" t="s">
        <v>2200</v>
      </c>
    </row>
    <row r="5428" spans="1:6" hidden="1" x14ac:dyDescent="0.25">
      <c r="A5428">
        <v>2030</v>
      </c>
      <c r="B5428" t="s">
        <v>2249</v>
      </c>
      <c r="C5428" t="s">
        <v>2230</v>
      </c>
      <c r="D5428" t="s">
        <v>2236</v>
      </c>
      <c r="E5428">
        <v>3.0559311701737499</v>
      </c>
      <c r="F5428" t="s">
        <v>2200</v>
      </c>
    </row>
    <row r="5429" spans="1:6" hidden="1" x14ac:dyDescent="0.25">
      <c r="A5429">
        <v>2030</v>
      </c>
      <c r="B5429" t="s">
        <v>2249</v>
      </c>
      <c r="C5429" t="s">
        <v>2230</v>
      </c>
      <c r="D5429" t="s">
        <v>2237</v>
      </c>
      <c r="E5429">
        <v>25.605734795866098</v>
      </c>
      <c r="F5429" t="s">
        <v>2200</v>
      </c>
    </row>
    <row r="5430" spans="1:6" hidden="1" x14ac:dyDescent="0.25">
      <c r="A5430">
        <v>2030</v>
      </c>
      <c r="B5430" t="s">
        <v>2249</v>
      </c>
      <c r="C5430" t="s">
        <v>2230</v>
      </c>
      <c r="D5430" t="s">
        <v>2238</v>
      </c>
      <c r="E5430">
        <v>3.91561556235387</v>
      </c>
      <c r="F5430" t="s">
        <v>2200</v>
      </c>
    </row>
    <row r="5431" spans="1:6" hidden="1" x14ac:dyDescent="0.25">
      <c r="A5431">
        <v>2030</v>
      </c>
      <c r="B5431" t="s">
        <v>2249</v>
      </c>
      <c r="C5431" t="s">
        <v>2230</v>
      </c>
      <c r="D5431" t="s">
        <v>2250</v>
      </c>
      <c r="E5431">
        <v>6.5264936443098804</v>
      </c>
      <c r="F5431" t="s">
        <v>2200</v>
      </c>
    </row>
    <row r="5432" spans="1:6" hidden="1" x14ac:dyDescent="0.25">
      <c r="A5432">
        <v>2030</v>
      </c>
      <c r="B5432" t="s">
        <v>2249</v>
      </c>
      <c r="C5432" t="s">
        <v>2230</v>
      </c>
      <c r="D5432" t="s">
        <v>2251</v>
      </c>
      <c r="E5432">
        <v>0</v>
      </c>
      <c r="F5432" t="s">
        <v>2200</v>
      </c>
    </row>
    <row r="5433" spans="1:6" hidden="1" x14ac:dyDescent="0.25">
      <c r="A5433">
        <v>2030</v>
      </c>
      <c r="B5433" t="s">
        <v>2249</v>
      </c>
      <c r="C5433" t="s">
        <v>2230</v>
      </c>
      <c r="D5433" t="s">
        <v>2239</v>
      </c>
      <c r="E5433">
        <v>2.6080675785658101</v>
      </c>
      <c r="F5433" t="s">
        <v>2200</v>
      </c>
    </row>
    <row r="5434" spans="1:6" hidden="1" x14ac:dyDescent="0.25">
      <c r="A5434">
        <v>2030</v>
      </c>
      <c r="B5434" t="s">
        <v>2249</v>
      </c>
      <c r="C5434" t="s">
        <v>2230</v>
      </c>
      <c r="D5434" t="s">
        <v>2240</v>
      </c>
      <c r="E5434">
        <v>2.5730590550375498</v>
      </c>
      <c r="F5434" t="s">
        <v>2200</v>
      </c>
    </row>
    <row r="5435" spans="1:6" hidden="1" x14ac:dyDescent="0.25">
      <c r="A5435">
        <v>2030</v>
      </c>
      <c r="B5435" t="s">
        <v>2249</v>
      </c>
      <c r="C5435" t="s">
        <v>2230</v>
      </c>
      <c r="D5435" t="s">
        <v>2241</v>
      </c>
      <c r="E5435">
        <v>3.6573060486520701</v>
      </c>
      <c r="F5435" t="s">
        <v>2200</v>
      </c>
    </row>
    <row r="5436" spans="1:6" hidden="1" x14ac:dyDescent="0.25">
      <c r="A5436">
        <v>2030</v>
      </c>
      <c r="B5436" t="s">
        <v>2249</v>
      </c>
      <c r="C5436" t="s">
        <v>2230</v>
      </c>
      <c r="D5436" t="s">
        <v>2242</v>
      </c>
      <c r="E5436">
        <v>0.134079038085994</v>
      </c>
      <c r="F5436" t="s">
        <v>2200</v>
      </c>
    </row>
    <row r="5437" spans="1:6" hidden="1" x14ac:dyDescent="0.25">
      <c r="A5437">
        <v>2030</v>
      </c>
      <c r="B5437" t="s">
        <v>2249</v>
      </c>
      <c r="C5437" t="s">
        <v>2230</v>
      </c>
      <c r="D5437" t="s">
        <v>2243</v>
      </c>
      <c r="E5437">
        <v>27.385492224161901</v>
      </c>
      <c r="F5437" t="s">
        <v>2200</v>
      </c>
    </row>
    <row r="5438" spans="1:6" hidden="1" x14ac:dyDescent="0.25">
      <c r="A5438">
        <v>2030</v>
      </c>
      <c r="B5438" t="s">
        <v>2249</v>
      </c>
      <c r="C5438" t="s">
        <v>2230</v>
      </c>
      <c r="D5438" t="s">
        <v>2244</v>
      </c>
      <c r="E5438">
        <v>7.6342499999999998</v>
      </c>
      <c r="F5438" t="s">
        <v>2200</v>
      </c>
    </row>
    <row r="5439" spans="1:6" hidden="1" x14ac:dyDescent="0.25">
      <c r="A5439">
        <v>2030</v>
      </c>
      <c r="B5439" t="s">
        <v>2249</v>
      </c>
      <c r="C5439" t="s">
        <v>2230</v>
      </c>
      <c r="D5439" t="s">
        <v>2245</v>
      </c>
      <c r="E5439">
        <v>3.47949340970654</v>
      </c>
      <c r="F5439" t="s">
        <v>2200</v>
      </c>
    </row>
    <row r="5440" spans="1:6" hidden="1" x14ac:dyDescent="0.25">
      <c r="A5440">
        <v>2030</v>
      </c>
      <c r="B5440" t="s">
        <v>2249</v>
      </c>
      <c r="C5440" t="s">
        <v>2230</v>
      </c>
      <c r="D5440" t="s">
        <v>2246</v>
      </c>
      <c r="E5440">
        <v>1.7984513465377301</v>
      </c>
      <c r="F5440" t="s">
        <v>2200</v>
      </c>
    </row>
    <row r="5441" spans="1:6" hidden="1" x14ac:dyDescent="0.25">
      <c r="A5441">
        <v>2030</v>
      </c>
      <c r="B5441" t="s">
        <v>2249</v>
      </c>
      <c r="C5441" t="s">
        <v>2230</v>
      </c>
      <c r="D5441" t="s">
        <v>2247</v>
      </c>
      <c r="E5441">
        <v>1.61712242255974</v>
      </c>
      <c r="F5441" t="s">
        <v>2200</v>
      </c>
    </row>
    <row r="5442" spans="1:6" hidden="1" x14ac:dyDescent="0.25">
      <c r="A5442">
        <v>2030</v>
      </c>
      <c r="B5442" t="s">
        <v>2249</v>
      </c>
      <c r="C5442" t="s">
        <v>2230</v>
      </c>
      <c r="D5442" t="s">
        <v>2248</v>
      </c>
      <c r="E5442">
        <v>3.4251132322837501</v>
      </c>
      <c r="F5442" t="s">
        <v>2200</v>
      </c>
    </row>
    <row r="5443" spans="1:6" hidden="1" x14ac:dyDescent="0.25">
      <c r="A5443">
        <v>2030</v>
      </c>
      <c r="B5443" t="s">
        <v>2249</v>
      </c>
      <c r="C5443" t="s">
        <v>2231</v>
      </c>
      <c r="D5443" t="s">
        <v>2236</v>
      </c>
      <c r="E5443">
        <v>3.9027904650368601</v>
      </c>
      <c r="F5443" t="s">
        <v>2200</v>
      </c>
    </row>
    <row r="5444" spans="1:6" hidden="1" x14ac:dyDescent="0.25">
      <c r="A5444">
        <v>2030</v>
      </c>
      <c r="B5444" t="s">
        <v>2249</v>
      </c>
      <c r="C5444" t="s">
        <v>2231</v>
      </c>
      <c r="D5444" t="s">
        <v>2237</v>
      </c>
      <c r="E5444">
        <v>14.6166786431217</v>
      </c>
      <c r="F5444" t="s">
        <v>2200</v>
      </c>
    </row>
    <row r="5445" spans="1:6" hidden="1" x14ac:dyDescent="0.25">
      <c r="A5445">
        <v>2030</v>
      </c>
      <c r="B5445" t="s">
        <v>2249</v>
      </c>
      <c r="C5445" t="s">
        <v>2231</v>
      </c>
      <c r="D5445" t="s">
        <v>2238</v>
      </c>
      <c r="E5445">
        <v>4.3253392985740797</v>
      </c>
      <c r="F5445" t="s">
        <v>2200</v>
      </c>
    </row>
    <row r="5446" spans="1:6" hidden="1" x14ac:dyDescent="0.25">
      <c r="A5446">
        <v>2030</v>
      </c>
      <c r="B5446" t="s">
        <v>2249</v>
      </c>
      <c r="C5446" t="s">
        <v>2231</v>
      </c>
      <c r="D5446" t="s">
        <v>2250</v>
      </c>
      <c r="E5446">
        <v>6.4673301793188402</v>
      </c>
      <c r="F5446" t="s">
        <v>2200</v>
      </c>
    </row>
    <row r="5447" spans="1:6" hidden="1" x14ac:dyDescent="0.25">
      <c r="A5447">
        <v>2030</v>
      </c>
      <c r="B5447" t="s">
        <v>2249</v>
      </c>
      <c r="C5447" t="s">
        <v>2231</v>
      </c>
      <c r="D5447" t="s">
        <v>2251</v>
      </c>
      <c r="E5447">
        <v>7.4739306082152801</v>
      </c>
      <c r="F5447" t="s">
        <v>2200</v>
      </c>
    </row>
    <row r="5448" spans="1:6" hidden="1" x14ac:dyDescent="0.25">
      <c r="A5448">
        <v>2030</v>
      </c>
      <c r="B5448" t="s">
        <v>2249</v>
      </c>
      <c r="C5448" t="s">
        <v>2231</v>
      </c>
      <c r="D5448" t="s">
        <v>2239</v>
      </c>
      <c r="E5448">
        <v>1.7129835410080001</v>
      </c>
      <c r="F5448" t="s">
        <v>2200</v>
      </c>
    </row>
    <row r="5449" spans="1:6" hidden="1" x14ac:dyDescent="0.25">
      <c r="A5449">
        <v>2030</v>
      </c>
      <c r="B5449" t="s">
        <v>2249</v>
      </c>
      <c r="C5449" t="s">
        <v>2231</v>
      </c>
      <c r="D5449" t="s">
        <v>2240</v>
      </c>
      <c r="E5449">
        <v>2.5730590550375498</v>
      </c>
      <c r="F5449" t="s">
        <v>2200</v>
      </c>
    </row>
    <row r="5450" spans="1:6" hidden="1" x14ac:dyDescent="0.25">
      <c r="A5450">
        <v>2030</v>
      </c>
      <c r="B5450" t="s">
        <v>2249</v>
      </c>
      <c r="C5450" t="s">
        <v>2231</v>
      </c>
      <c r="D5450" t="s">
        <v>2241</v>
      </c>
      <c r="E5450">
        <v>4.3886131692571499</v>
      </c>
      <c r="F5450" t="s">
        <v>2200</v>
      </c>
    </row>
    <row r="5451" spans="1:6" hidden="1" x14ac:dyDescent="0.25">
      <c r="A5451">
        <v>2030</v>
      </c>
      <c r="B5451" t="s">
        <v>2249</v>
      </c>
      <c r="C5451" t="s">
        <v>2231</v>
      </c>
      <c r="D5451" t="s">
        <v>2242</v>
      </c>
      <c r="E5451">
        <v>0.134079038085994</v>
      </c>
      <c r="F5451" t="s">
        <v>2200</v>
      </c>
    </row>
    <row r="5452" spans="1:6" hidden="1" x14ac:dyDescent="0.25">
      <c r="A5452">
        <v>2030</v>
      </c>
      <c r="B5452" t="s">
        <v>2249</v>
      </c>
      <c r="C5452" t="s">
        <v>2231</v>
      </c>
      <c r="D5452" t="s">
        <v>2243</v>
      </c>
      <c r="E5452">
        <v>24.963803426688202</v>
      </c>
      <c r="F5452" t="s">
        <v>2200</v>
      </c>
    </row>
    <row r="5453" spans="1:6" hidden="1" x14ac:dyDescent="0.25">
      <c r="A5453">
        <v>2030</v>
      </c>
      <c r="B5453" t="s">
        <v>2249</v>
      </c>
      <c r="C5453" t="s">
        <v>2231</v>
      </c>
      <c r="D5453" t="s">
        <v>2244</v>
      </c>
      <c r="E5453">
        <v>7.6342499999999998</v>
      </c>
      <c r="F5453" t="s">
        <v>2200</v>
      </c>
    </row>
    <row r="5454" spans="1:6" hidden="1" x14ac:dyDescent="0.25">
      <c r="A5454">
        <v>2030</v>
      </c>
      <c r="B5454" t="s">
        <v>2249</v>
      </c>
      <c r="C5454" t="s">
        <v>2231</v>
      </c>
      <c r="D5454" t="s">
        <v>2245</v>
      </c>
      <c r="E5454">
        <v>1.7129835410080001</v>
      </c>
      <c r="F5454" t="s">
        <v>2200</v>
      </c>
    </row>
    <row r="5455" spans="1:6" hidden="1" x14ac:dyDescent="0.25">
      <c r="A5455">
        <v>2030</v>
      </c>
      <c r="B5455" t="s">
        <v>2249</v>
      </c>
      <c r="C5455" t="s">
        <v>2231</v>
      </c>
      <c r="D5455" t="s">
        <v>2246</v>
      </c>
      <c r="E5455">
        <v>1.7984513465377301</v>
      </c>
      <c r="F5455" t="s">
        <v>2200</v>
      </c>
    </row>
    <row r="5456" spans="1:6" hidden="1" x14ac:dyDescent="0.25">
      <c r="A5456">
        <v>2030</v>
      </c>
      <c r="B5456" t="s">
        <v>2249</v>
      </c>
      <c r="C5456" t="s">
        <v>2231</v>
      </c>
      <c r="D5456" t="s">
        <v>2247</v>
      </c>
      <c r="E5456">
        <v>1.61712242255974</v>
      </c>
      <c r="F5456" t="s">
        <v>2200</v>
      </c>
    </row>
    <row r="5457" spans="1:6" hidden="1" x14ac:dyDescent="0.25">
      <c r="A5457">
        <v>2030</v>
      </c>
      <c r="B5457" t="s">
        <v>2249</v>
      </c>
      <c r="C5457" t="s">
        <v>2231</v>
      </c>
      <c r="D5457" t="s">
        <v>2248</v>
      </c>
      <c r="E5457">
        <v>3.3058303886925802</v>
      </c>
      <c r="F5457" t="s">
        <v>2200</v>
      </c>
    </row>
    <row r="5458" spans="1:6" hidden="1" x14ac:dyDescent="0.25">
      <c r="A5458">
        <v>2030</v>
      </c>
      <c r="B5458" t="s">
        <v>2249</v>
      </c>
      <c r="C5458" t="s">
        <v>2232</v>
      </c>
      <c r="D5458" t="s">
        <v>2236</v>
      </c>
      <c r="E5458">
        <v>4.58211658530211</v>
      </c>
      <c r="F5458" t="s">
        <v>2200</v>
      </c>
    </row>
    <row r="5459" spans="1:6" hidden="1" x14ac:dyDescent="0.25">
      <c r="A5459">
        <v>2030</v>
      </c>
      <c r="B5459" t="s">
        <v>2249</v>
      </c>
      <c r="C5459" t="s">
        <v>2232</v>
      </c>
      <c r="D5459" t="s">
        <v>2237</v>
      </c>
      <c r="E5459">
        <v>18.389000997673801</v>
      </c>
      <c r="F5459" t="s">
        <v>2200</v>
      </c>
    </row>
    <row r="5460" spans="1:6" hidden="1" x14ac:dyDescent="0.25">
      <c r="A5460">
        <v>2030</v>
      </c>
      <c r="B5460" t="s">
        <v>2249</v>
      </c>
      <c r="C5460" t="s">
        <v>2232</v>
      </c>
      <c r="D5460" t="s">
        <v>2238</v>
      </c>
      <c r="E5460">
        <v>4.0826054483399199</v>
      </c>
      <c r="F5460" t="s">
        <v>2200</v>
      </c>
    </row>
    <row r="5461" spans="1:6" hidden="1" x14ac:dyDescent="0.25">
      <c r="A5461">
        <v>2030</v>
      </c>
      <c r="B5461" t="s">
        <v>2249</v>
      </c>
      <c r="C5461" t="s">
        <v>2232</v>
      </c>
      <c r="D5461" t="s">
        <v>2250</v>
      </c>
      <c r="E5461">
        <v>13.3746791870739</v>
      </c>
      <c r="F5461" t="s">
        <v>2200</v>
      </c>
    </row>
    <row r="5462" spans="1:6" hidden="1" x14ac:dyDescent="0.25">
      <c r="A5462">
        <v>2030</v>
      </c>
      <c r="B5462" t="s">
        <v>2249</v>
      </c>
      <c r="C5462" t="s">
        <v>2232</v>
      </c>
      <c r="D5462" t="s">
        <v>2251</v>
      </c>
      <c r="E5462">
        <v>0</v>
      </c>
      <c r="F5462" t="s">
        <v>2200</v>
      </c>
    </row>
    <row r="5463" spans="1:6" hidden="1" x14ac:dyDescent="0.25">
      <c r="A5463">
        <v>2030</v>
      </c>
      <c r="B5463" t="s">
        <v>2249</v>
      </c>
      <c r="C5463" t="s">
        <v>2232</v>
      </c>
      <c r="D5463" t="s">
        <v>2239</v>
      </c>
      <c r="E5463">
        <v>6.7838251423537104</v>
      </c>
      <c r="F5463" t="s">
        <v>2200</v>
      </c>
    </row>
    <row r="5464" spans="1:6" hidden="1" x14ac:dyDescent="0.25">
      <c r="A5464">
        <v>2030</v>
      </c>
      <c r="B5464" t="s">
        <v>2249</v>
      </c>
      <c r="C5464" t="s">
        <v>2232</v>
      </c>
      <c r="D5464" t="s">
        <v>2240</v>
      </c>
      <c r="E5464">
        <v>3.8006040399668599</v>
      </c>
      <c r="F5464" t="s">
        <v>2200</v>
      </c>
    </row>
    <row r="5465" spans="1:6" hidden="1" x14ac:dyDescent="0.25">
      <c r="A5465">
        <v>2030</v>
      </c>
      <c r="B5465" t="s">
        <v>2249</v>
      </c>
      <c r="C5465" t="s">
        <v>2232</v>
      </c>
      <c r="D5465" t="s">
        <v>2241</v>
      </c>
      <c r="E5465">
        <v>6.4327985866008399</v>
      </c>
      <c r="F5465" t="s">
        <v>2200</v>
      </c>
    </row>
    <row r="5466" spans="1:6" hidden="1" x14ac:dyDescent="0.25">
      <c r="A5466">
        <v>2030</v>
      </c>
      <c r="B5466" t="s">
        <v>2249</v>
      </c>
      <c r="C5466" t="s">
        <v>2232</v>
      </c>
      <c r="D5466" t="s">
        <v>2242</v>
      </c>
      <c r="E5466" s="184">
        <v>3.4234477083049499E-3</v>
      </c>
      <c r="F5466" t="s">
        <v>2200</v>
      </c>
    </row>
    <row r="5467" spans="1:6" hidden="1" x14ac:dyDescent="0.25">
      <c r="A5467">
        <v>2030</v>
      </c>
      <c r="B5467" t="s">
        <v>2249</v>
      </c>
      <c r="C5467" t="s">
        <v>2232</v>
      </c>
      <c r="D5467" t="s">
        <v>2243</v>
      </c>
      <c r="E5467">
        <v>33.903480339613601</v>
      </c>
      <c r="F5467" t="s">
        <v>2200</v>
      </c>
    </row>
    <row r="5468" spans="1:6" hidden="1" x14ac:dyDescent="0.25">
      <c r="A5468">
        <v>2030</v>
      </c>
      <c r="B5468" t="s">
        <v>2249</v>
      </c>
      <c r="C5468" t="s">
        <v>2232</v>
      </c>
      <c r="D5468" t="s">
        <v>2244</v>
      </c>
      <c r="E5468">
        <v>7.6342499999999998</v>
      </c>
      <c r="F5468" t="s">
        <v>2200</v>
      </c>
    </row>
    <row r="5469" spans="1:6" hidden="1" x14ac:dyDescent="0.25">
      <c r="A5469">
        <v>2030</v>
      </c>
      <c r="B5469" t="s">
        <v>2249</v>
      </c>
      <c r="C5469" t="s">
        <v>2232</v>
      </c>
      <c r="D5469" t="s">
        <v>2245</v>
      </c>
      <c r="E5469">
        <v>5.4788324695268198</v>
      </c>
      <c r="F5469" t="s">
        <v>2200</v>
      </c>
    </row>
    <row r="5470" spans="1:6" hidden="1" x14ac:dyDescent="0.25">
      <c r="A5470">
        <v>2030</v>
      </c>
      <c r="B5470" t="s">
        <v>2249</v>
      </c>
      <c r="C5470" t="s">
        <v>2232</v>
      </c>
      <c r="D5470" t="s">
        <v>2246</v>
      </c>
      <c r="E5470">
        <v>2.6391277802322799</v>
      </c>
      <c r="F5470" t="s">
        <v>2200</v>
      </c>
    </row>
    <row r="5471" spans="1:6" hidden="1" x14ac:dyDescent="0.25">
      <c r="A5471">
        <v>2030</v>
      </c>
      <c r="B5471" t="s">
        <v>2249</v>
      </c>
      <c r="C5471" t="s">
        <v>2232</v>
      </c>
      <c r="D5471" t="s">
        <v>2247</v>
      </c>
      <c r="E5471">
        <v>1.88936163129127</v>
      </c>
      <c r="F5471" t="s">
        <v>2200</v>
      </c>
    </row>
    <row r="5472" spans="1:6" hidden="1" x14ac:dyDescent="0.25">
      <c r="A5472">
        <v>2030</v>
      </c>
      <c r="B5472" t="s">
        <v>2249</v>
      </c>
      <c r="C5472" t="s">
        <v>2232</v>
      </c>
      <c r="D5472" t="s">
        <v>2248</v>
      </c>
      <c r="E5472">
        <v>11.486640552458599</v>
      </c>
      <c r="F5472" t="s">
        <v>2200</v>
      </c>
    </row>
    <row r="5473" spans="1:6" hidden="1" x14ac:dyDescent="0.25">
      <c r="A5473">
        <v>2030</v>
      </c>
      <c r="B5473" t="s">
        <v>2249</v>
      </c>
      <c r="C5473" t="s">
        <v>2233</v>
      </c>
      <c r="D5473" t="s">
        <v>2236</v>
      </c>
      <c r="E5473">
        <v>3.8531185164992299</v>
      </c>
      <c r="F5473" t="s">
        <v>2200</v>
      </c>
    </row>
    <row r="5474" spans="1:6" hidden="1" x14ac:dyDescent="0.25">
      <c r="A5474">
        <v>2030</v>
      </c>
      <c r="B5474" t="s">
        <v>2249</v>
      </c>
      <c r="C5474" t="s">
        <v>2233</v>
      </c>
      <c r="D5474" t="s">
        <v>2237</v>
      </c>
      <c r="E5474">
        <v>16.0025433039416</v>
      </c>
      <c r="F5474" t="s">
        <v>2200</v>
      </c>
    </row>
    <row r="5475" spans="1:6" hidden="1" x14ac:dyDescent="0.25">
      <c r="A5475">
        <v>2030</v>
      </c>
      <c r="B5475" t="s">
        <v>2249</v>
      </c>
      <c r="C5475" t="s">
        <v>2233</v>
      </c>
      <c r="D5475" t="s">
        <v>2238</v>
      </c>
      <c r="E5475">
        <v>7.4005350872272704</v>
      </c>
      <c r="F5475" t="s">
        <v>2200</v>
      </c>
    </row>
    <row r="5476" spans="1:6" hidden="1" x14ac:dyDescent="0.25">
      <c r="A5476">
        <v>2030</v>
      </c>
      <c r="B5476" t="s">
        <v>2249</v>
      </c>
      <c r="C5476" t="s">
        <v>2233</v>
      </c>
      <c r="D5476" t="s">
        <v>2250</v>
      </c>
      <c r="E5476">
        <v>0</v>
      </c>
      <c r="F5476" t="s">
        <v>2200</v>
      </c>
    </row>
    <row r="5477" spans="1:6" hidden="1" x14ac:dyDescent="0.25">
      <c r="A5477">
        <v>2030</v>
      </c>
      <c r="B5477" t="s">
        <v>2249</v>
      </c>
      <c r="C5477" t="s">
        <v>2233</v>
      </c>
      <c r="D5477" t="s">
        <v>2251</v>
      </c>
      <c r="E5477">
        <v>8.2777193323884308</v>
      </c>
      <c r="F5477" t="s">
        <v>2200</v>
      </c>
    </row>
    <row r="5478" spans="1:6" hidden="1" x14ac:dyDescent="0.25">
      <c r="A5478">
        <v>2030</v>
      </c>
      <c r="B5478" t="s">
        <v>2249</v>
      </c>
      <c r="C5478" t="s">
        <v>2233</v>
      </c>
      <c r="D5478" t="s">
        <v>2239</v>
      </c>
      <c r="E5478">
        <v>2.9474408834479702</v>
      </c>
      <c r="F5478" t="s">
        <v>2200</v>
      </c>
    </row>
    <row r="5479" spans="1:6" hidden="1" x14ac:dyDescent="0.25">
      <c r="A5479">
        <v>2030</v>
      </c>
      <c r="B5479" t="s">
        <v>2249</v>
      </c>
      <c r="C5479" t="s">
        <v>2233</v>
      </c>
      <c r="D5479" t="s">
        <v>2240</v>
      </c>
      <c r="E5479">
        <v>2.8103322479273798</v>
      </c>
      <c r="F5479" t="s">
        <v>2200</v>
      </c>
    </row>
    <row r="5480" spans="1:6" hidden="1" x14ac:dyDescent="0.25">
      <c r="A5480">
        <v>2030</v>
      </c>
      <c r="B5480" t="s">
        <v>2249</v>
      </c>
      <c r="C5480" t="s">
        <v>2233</v>
      </c>
      <c r="D5480" t="s">
        <v>2241</v>
      </c>
      <c r="E5480">
        <v>4.2141423102500797</v>
      </c>
      <c r="F5480" t="s">
        <v>2200</v>
      </c>
    </row>
    <row r="5481" spans="1:6" hidden="1" x14ac:dyDescent="0.25">
      <c r="A5481">
        <v>2030</v>
      </c>
      <c r="B5481" t="s">
        <v>2249</v>
      </c>
      <c r="C5481" t="s">
        <v>2233</v>
      </c>
      <c r="D5481" t="s">
        <v>2242</v>
      </c>
      <c r="E5481">
        <v>0.14470155316300001</v>
      </c>
      <c r="F5481" t="s">
        <v>2200</v>
      </c>
    </row>
    <row r="5482" spans="1:6" hidden="1" x14ac:dyDescent="0.25">
      <c r="A5482">
        <v>2030</v>
      </c>
      <c r="B5482" t="s">
        <v>2249</v>
      </c>
      <c r="C5482" t="s">
        <v>2233</v>
      </c>
      <c r="D5482" t="s">
        <v>2243</v>
      </c>
      <c r="E5482">
        <v>33.275902600229301</v>
      </c>
      <c r="F5482" t="s">
        <v>2200</v>
      </c>
    </row>
    <row r="5483" spans="1:6" hidden="1" x14ac:dyDescent="0.25">
      <c r="A5483">
        <v>2030</v>
      </c>
      <c r="B5483" t="s">
        <v>2249</v>
      </c>
      <c r="C5483" t="s">
        <v>2233</v>
      </c>
      <c r="D5483" t="s">
        <v>2244</v>
      </c>
      <c r="E5483">
        <v>7.6342499999999998</v>
      </c>
      <c r="F5483" t="s">
        <v>2200</v>
      </c>
    </row>
    <row r="5484" spans="1:6" hidden="1" x14ac:dyDescent="0.25">
      <c r="A5484">
        <v>2030</v>
      </c>
      <c r="B5484" t="s">
        <v>2249</v>
      </c>
      <c r="C5484" t="s">
        <v>2233</v>
      </c>
      <c r="D5484" t="s">
        <v>2245</v>
      </c>
      <c r="E5484">
        <v>3.8595019166759199</v>
      </c>
      <c r="F5484" t="s">
        <v>2200</v>
      </c>
    </row>
    <row r="5485" spans="1:6" hidden="1" x14ac:dyDescent="0.25">
      <c r="A5485">
        <v>2030</v>
      </c>
      <c r="B5485" t="s">
        <v>2249</v>
      </c>
      <c r="C5485" t="s">
        <v>2233</v>
      </c>
      <c r="D5485" t="s">
        <v>2246</v>
      </c>
      <c r="E5485">
        <v>2.30103739606795</v>
      </c>
      <c r="F5485" t="s">
        <v>2200</v>
      </c>
    </row>
    <row r="5486" spans="1:6" hidden="1" x14ac:dyDescent="0.25">
      <c r="A5486">
        <v>2030</v>
      </c>
      <c r="B5486" t="s">
        <v>2249</v>
      </c>
      <c r="C5486" t="s">
        <v>2233</v>
      </c>
      <c r="D5486" t="s">
        <v>2247</v>
      </c>
      <c r="E5486">
        <v>1.7754761840587501</v>
      </c>
      <c r="F5486" t="s">
        <v>2200</v>
      </c>
    </row>
    <row r="5487" spans="1:6" hidden="1" x14ac:dyDescent="0.25">
      <c r="A5487">
        <v>2030</v>
      </c>
      <c r="B5487" t="s">
        <v>2249</v>
      </c>
      <c r="C5487" t="s">
        <v>2233</v>
      </c>
      <c r="D5487" t="s">
        <v>2248</v>
      </c>
      <c r="E5487">
        <v>3.8258853986097399</v>
      </c>
      <c r="F5487" t="s">
        <v>2200</v>
      </c>
    </row>
    <row r="5488" spans="1:6" hidden="1" x14ac:dyDescent="0.25">
      <c r="A5488">
        <v>2030</v>
      </c>
      <c r="B5488" t="s">
        <v>2249</v>
      </c>
      <c r="C5488" t="s">
        <v>2234</v>
      </c>
      <c r="D5488" t="s">
        <v>2236</v>
      </c>
      <c r="E5488">
        <v>4.8819054771179697</v>
      </c>
      <c r="F5488" t="s">
        <v>2200</v>
      </c>
    </row>
    <row r="5489" spans="1:6" hidden="1" x14ac:dyDescent="0.25">
      <c r="A5489">
        <v>2030</v>
      </c>
      <c r="B5489" t="s">
        <v>2249</v>
      </c>
      <c r="C5489" t="s">
        <v>2234</v>
      </c>
      <c r="D5489" t="s">
        <v>2237</v>
      </c>
      <c r="E5489">
        <v>16.886650216819501</v>
      </c>
      <c r="F5489" t="s">
        <v>2200</v>
      </c>
    </row>
    <row r="5490" spans="1:6" hidden="1" x14ac:dyDescent="0.25">
      <c r="A5490">
        <v>2030</v>
      </c>
      <c r="B5490" t="s">
        <v>2249</v>
      </c>
      <c r="C5490" t="s">
        <v>2234</v>
      </c>
      <c r="D5490" t="s">
        <v>2238</v>
      </c>
      <c r="E5490">
        <v>3.9565442138679598</v>
      </c>
      <c r="F5490" t="s">
        <v>2200</v>
      </c>
    </row>
    <row r="5491" spans="1:6" hidden="1" x14ac:dyDescent="0.25">
      <c r="A5491">
        <v>2030</v>
      </c>
      <c r="B5491" t="s">
        <v>2249</v>
      </c>
      <c r="C5491" t="s">
        <v>2234</v>
      </c>
      <c r="D5491" t="s">
        <v>2250</v>
      </c>
      <c r="E5491">
        <v>5.8561921943718396</v>
      </c>
      <c r="F5491" t="s">
        <v>2200</v>
      </c>
    </row>
    <row r="5492" spans="1:6" hidden="1" x14ac:dyDescent="0.25">
      <c r="A5492">
        <v>2030</v>
      </c>
      <c r="B5492" t="s">
        <v>2249</v>
      </c>
      <c r="C5492" t="s">
        <v>2234</v>
      </c>
      <c r="D5492" t="s">
        <v>2251</v>
      </c>
      <c r="E5492">
        <v>0</v>
      </c>
      <c r="F5492" t="s">
        <v>2200</v>
      </c>
    </row>
    <row r="5493" spans="1:6" hidden="1" x14ac:dyDescent="0.25">
      <c r="A5493">
        <v>2030</v>
      </c>
      <c r="B5493" t="s">
        <v>2249</v>
      </c>
      <c r="C5493" t="s">
        <v>2234</v>
      </c>
      <c r="D5493" t="s">
        <v>2239</v>
      </c>
      <c r="E5493">
        <v>2.7504673719861601</v>
      </c>
      <c r="F5493" t="s">
        <v>2200</v>
      </c>
    </row>
    <row r="5494" spans="1:6" hidden="1" x14ac:dyDescent="0.25">
      <c r="A5494">
        <v>2030</v>
      </c>
      <c r="B5494" t="s">
        <v>2249</v>
      </c>
      <c r="C5494" t="s">
        <v>2234</v>
      </c>
      <c r="D5494" t="s">
        <v>2240</v>
      </c>
      <c r="E5494">
        <v>2.70111513608594</v>
      </c>
      <c r="F5494" t="s">
        <v>2200</v>
      </c>
    </row>
    <row r="5495" spans="1:6" hidden="1" x14ac:dyDescent="0.25">
      <c r="A5495">
        <v>2030</v>
      </c>
      <c r="B5495" t="s">
        <v>2249</v>
      </c>
      <c r="C5495" t="s">
        <v>2234</v>
      </c>
      <c r="D5495" t="s">
        <v>2241</v>
      </c>
      <c r="E5495">
        <v>3.7461501422776999</v>
      </c>
      <c r="F5495" t="s">
        <v>2200</v>
      </c>
    </row>
    <row r="5496" spans="1:6" hidden="1" x14ac:dyDescent="0.25">
      <c r="A5496">
        <v>2030</v>
      </c>
      <c r="B5496" t="s">
        <v>2249</v>
      </c>
      <c r="C5496" t="s">
        <v>2234</v>
      </c>
      <c r="D5496" t="s">
        <v>2242</v>
      </c>
      <c r="E5496" s="184">
        <v>2.0676406159566299E-2</v>
      </c>
      <c r="F5496" t="s">
        <v>2200</v>
      </c>
    </row>
    <row r="5497" spans="1:6" hidden="1" x14ac:dyDescent="0.25">
      <c r="A5497">
        <v>2030</v>
      </c>
      <c r="B5497" t="s">
        <v>2249</v>
      </c>
      <c r="C5497" t="s">
        <v>2234</v>
      </c>
      <c r="D5497" t="s">
        <v>2243</v>
      </c>
      <c r="E5497">
        <v>31.318176077907999</v>
      </c>
      <c r="F5497" t="s">
        <v>2200</v>
      </c>
    </row>
    <row r="5498" spans="1:6" hidden="1" x14ac:dyDescent="0.25">
      <c r="A5498">
        <v>2030</v>
      </c>
      <c r="B5498" t="s">
        <v>2249</v>
      </c>
      <c r="C5498" t="s">
        <v>2234</v>
      </c>
      <c r="D5498" t="s">
        <v>2244</v>
      </c>
      <c r="E5498">
        <v>7.6342499999999998</v>
      </c>
      <c r="F5498" t="s">
        <v>2200</v>
      </c>
    </row>
    <row r="5499" spans="1:6" hidden="1" x14ac:dyDescent="0.25">
      <c r="A5499">
        <v>2030</v>
      </c>
      <c r="B5499" t="s">
        <v>2249</v>
      </c>
      <c r="C5499" t="s">
        <v>2234</v>
      </c>
      <c r="D5499" t="s">
        <v>2245</v>
      </c>
      <c r="E5499">
        <v>3.6778794577203699</v>
      </c>
      <c r="F5499" t="s">
        <v>2200</v>
      </c>
    </row>
    <row r="5500" spans="1:6" hidden="1" x14ac:dyDescent="0.25">
      <c r="A5500">
        <v>2030</v>
      </c>
      <c r="B5500" t="s">
        <v>2249</v>
      </c>
      <c r="C5500" t="s">
        <v>2234</v>
      </c>
      <c r="D5500" t="s">
        <v>2246</v>
      </c>
      <c r="E5500">
        <v>2.2669706237813099</v>
      </c>
      <c r="F5500" t="s">
        <v>2200</v>
      </c>
    </row>
    <row r="5501" spans="1:6" hidden="1" x14ac:dyDescent="0.25">
      <c r="A5501">
        <v>2030</v>
      </c>
      <c r="B5501" t="s">
        <v>2249</v>
      </c>
      <c r="C5501" t="s">
        <v>2234</v>
      </c>
      <c r="D5501" t="s">
        <v>2247</v>
      </c>
      <c r="E5501">
        <v>2.2183560284420301</v>
      </c>
      <c r="F5501" t="s">
        <v>2200</v>
      </c>
    </row>
    <row r="5502" spans="1:6" hidden="1" x14ac:dyDescent="0.25">
      <c r="A5502">
        <v>2030</v>
      </c>
      <c r="B5502" t="s">
        <v>2249</v>
      </c>
      <c r="C5502" t="s">
        <v>2234</v>
      </c>
      <c r="D5502" t="s">
        <v>2248</v>
      </c>
      <c r="E5502">
        <v>3.6363899854238699</v>
      </c>
      <c r="F5502" t="s">
        <v>2200</v>
      </c>
    </row>
    <row r="5503" spans="1:6" hidden="1" x14ac:dyDescent="0.25">
      <c r="A5503">
        <v>2030</v>
      </c>
      <c r="B5503" t="s">
        <v>2249</v>
      </c>
      <c r="C5503" t="s">
        <v>2235</v>
      </c>
      <c r="D5503" t="s">
        <v>2236</v>
      </c>
      <c r="E5503">
        <v>4.7135119995584498</v>
      </c>
      <c r="F5503" t="s">
        <v>2200</v>
      </c>
    </row>
    <row r="5504" spans="1:6" hidden="1" x14ac:dyDescent="0.25">
      <c r="A5504">
        <v>2030</v>
      </c>
      <c r="B5504" t="s">
        <v>2249</v>
      </c>
      <c r="C5504" t="s">
        <v>2235</v>
      </c>
      <c r="D5504" t="s">
        <v>2237</v>
      </c>
      <c r="E5504">
        <v>20.294269855309501</v>
      </c>
      <c r="F5504" t="s">
        <v>2200</v>
      </c>
    </row>
    <row r="5505" spans="1:6" hidden="1" x14ac:dyDescent="0.25">
      <c r="A5505">
        <v>2030</v>
      </c>
      <c r="B5505" t="s">
        <v>2249</v>
      </c>
      <c r="C5505" t="s">
        <v>2235</v>
      </c>
      <c r="D5505" t="s">
        <v>2238</v>
      </c>
      <c r="E5505">
        <v>4.0632640515183303</v>
      </c>
      <c r="F5505" t="s">
        <v>2200</v>
      </c>
    </row>
    <row r="5506" spans="1:6" hidden="1" x14ac:dyDescent="0.25">
      <c r="A5506">
        <v>2030</v>
      </c>
      <c r="B5506" t="s">
        <v>2249</v>
      </c>
      <c r="C5506" t="s">
        <v>2235</v>
      </c>
      <c r="D5506" t="s">
        <v>2250</v>
      </c>
      <c r="E5506">
        <v>9.2927623910312604</v>
      </c>
      <c r="F5506" t="s">
        <v>2200</v>
      </c>
    </row>
    <row r="5507" spans="1:6" hidden="1" x14ac:dyDescent="0.25">
      <c r="A5507">
        <v>2030</v>
      </c>
      <c r="B5507" t="s">
        <v>2249</v>
      </c>
      <c r="C5507" t="s">
        <v>2235</v>
      </c>
      <c r="D5507" t="s">
        <v>2251</v>
      </c>
      <c r="E5507">
        <v>0</v>
      </c>
      <c r="F5507" t="s">
        <v>2200</v>
      </c>
    </row>
    <row r="5508" spans="1:6" hidden="1" x14ac:dyDescent="0.25">
      <c r="A5508">
        <v>2030</v>
      </c>
      <c r="B5508" t="s">
        <v>2249</v>
      </c>
      <c r="C5508" t="s">
        <v>2235</v>
      </c>
      <c r="D5508" t="s">
        <v>2239</v>
      </c>
      <c r="E5508">
        <v>8.0927611684715295</v>
      </c>
      <c r="F5508" t="s">
        <v>2200</v>
      </c>
    </row>
    <row r="5509" spans="1:6" hidden="1" x14ac:dyDescent="0.25">
      <c r="A5509">
        <v>2030</v>
      </c>
      <c r="B5509" t="s">
        <v>2249</v>
      </c>
      <c r="C5509" t="s">
        <v>2235</v>
      </c>
      <c r="D5509" t="s">
        <v>2240</v>
      </c>
      <c r="E5509">
        <v>2.95908558898874</v>
      </c>
      <c r="F5509" t="s">
        <v>2200</v>
      </c>
    </row>
    <row r="5510" spans="1:6" hidden="1" x14ac:dyDescent="0.25">
      <c r="A5510">
        <v>2030</v>
      </c>
      <c r="B5510" t="s">
        <v>2249</v>
      </c>
      <c r="C5510" t="s">
        <v>2235</v>
      </c>
      <c r="D5510" t="s">
        <v>2241</v>
      </c>
      <c r="E5510">
        <v>6.54891644066306</v>
      </c>
      <c r="F5510" t="s">
        <v>2200</v>
      </c>
    </row>
    <row r="5511" spans="1:6" hidden="1" x14ac:dyDescent="0.25">
      <c r="A5511">
        <v>2030</v>
      </c>
      <c r="B5511" t="s">
        <v>2249</v>
      </c>
      <c r="C5511" t="s">
        <v>2235</v>
      </c>
      <c r="D5511" t="s">
        <v>2242</v>
      </c>
      <c r="E5511" s="184">
        <v>3.8024965937786703E-2</v>
      </c>
      <c r="F5511" t="s">
        <v>2200</v>
      </c>
    </row>
    <row r="5512" spans="1:6" hidden="1" x14ac:dyDescent="0.25">
      <c r="A5512">
        <v>2030</v>
      </c>
      <c r="B5512" t="s">
        <v>2249</v>
      </c>
      <c r="C5512" t="s">
        <v>2235</v>
      </c>
      <c r="D5512" t="s">
        <v>2243</v>
      </c>
      <c r="E5512">
        <v>33.802050129454301</v>
      </c>
      <c r="F5512" t="s">
        <v>2200</v>
      </c>
    </row>
    <row r="5513" spans="1:6" hidden="1" x14ac:dyDescent="0.25">
      <c r="A5513">
        <v>2030</v>
      </c>
      <c r="B5513" t="s">
        <v>2249</v>
      </c>
      <c r="C5513" t="s">
        <v>2235</v>
      </c>
      <c r="D5513" t="s">
        <v>2244</v>
      </c>
      <c r="E5513">
        <v>7.6342499999999998</v>
      </c>
      <c r="F5513" t="s">
        <v>2200</v>
      </c>
    </row>
    <row r="5514" spans="1:6" hidden="1" x14ac:dyDescent="0.25">
      <c r="A5514">
        <v>2030</v>
      </c>
      <c r="B5514" t="s">
        <v>2249</v>
      </c>
      <c r="C5514" t="s">
        <v>2235</v>
      </c>
      <c r="D5514" t="s">
        <v>2245</v>
      </c>
      <c r="E5514">
        <v>4.0452066659348596</v>
      </c>
      <c r="F5514" t="s">
        <v>2200</v>
      </c>
    </row>
    <row r="5515" spans="1:6" hidden="1" x14ac:dyDescent="0.25">
      <c r="A5515">
        <v>2030</v>
      </c>
      <c r="B5515" t="s">
        <v>2249</v>
      </c>
      <c r="C5515" t="s">
        <v>2235</v>
      </c>
      <c r="D5515" t="s">
        <v>2246</v>
      </c>
      <c r="E5515">
        <v>1.97786227494397</v>
      </c>
      <c r="F5515" t="s">
        <v>2200</v>
      </c>
    </row>
    <row r="5516" spans="1:6" hidden="1" x14ac:dyDescent="0.25">
      <c r="A5516">
        <v>2030</v>
      </c>
      <c r="B5516" t="s">
        <v>2249</v>
      </c>
      <c r="C5516" t="s">
        <v>2235</v>
      </c>
      <c r="D5516" t="s">
        <v>2247</v>
      </c>
      <c r="E5516">
        <v>1.89696186655543</v>
      </c>
      <c r="F5516" t="s">
        <v>2200</v>
      </c>
    </row>
    <row r="5517" spans="1:6" hidden="1" x14ac:dyDescent="0.25">
      <c r="A5517">
        <v>2030</v>
      </c>
      <c r="B5517" t="s">
        <v>2249</v>
      </c>
      <c r="C5517" t="s">
        <v>2235</v>
      </c>
      <c r="D5517" t="s">
        <v>2248</v>
      </c>
      <c r="E5517">
        <v>8.3697832359697202</v>
      </c>
      <c r="F5517" t="s">
        <v>2200</v>
      </c>
    </row>
    <row r="5518" spans="1:6" hidden="1" x14ac:dyDescent="0.25">
      <c r="A5518">
        <v>2030</v>
      </c>
      <c r="B5518" t="s">
        <v>2249</v>
      </c>
      <c r="C5518" t="s">
        <v>2201</v>
      </c>
      <c r="D5518" t="s">
        <v>2199</v>
      </c>
      <c r="E5518">
        <v>2.8335169859343501</v>
      </c>
      <c r="F5518" t="s">
        <v>2200</v>
      </c>
    </row>
    <row r="5519" spans="1:6" hidden="1" x14ac:dyDescent="0.25">
      <c r="A5519">
        <v>2030</v>
      </c>
      <c r="B5519" t="s">
        <v>2249</v>
      </c>
      <c r="C5519" t="s">
        <v>2202</v>
      </c>
      <c r="D5519" t="s">
        <v>2199</v>
      </c>
      <c r="E5519">
        <v>2.8335169859343501</v>
      </c>
      <c r="F5519" t="s">
        <v>2200</v>
      </c>
    </row>
    <row r="5520" spans="1:6" hidden="1" x14ac:dyDescent="0.25">
      <c r="A5520">
        <v>2030</v>
      </c>
      <c r="B5520" t="s">
        <v>2249</v>
      </c>
      <c r="C5520" t="s">
        <v>2203</v>
      </c>
      <c r="D5520" t="s">
        <v>2199</v>
      </c>
      <c r="E5520">
        <v>5.1388328837638202</v>
      </c>
      <c r="F5520" t="s">
        <v>2200</v>
      </c>
    </row>
    <row r="5521" spans="1:6" hidden="1" x14ac:dyDescent="0.25">
      <c r="A5521">
        <v>2030</v>
      </c>
      <c r="B5521" t="s">
        <v>2249</v>
      </c>
      <c r="C5521" t="s">
        <v>2204</v>
      </c>
      <c r="D5521" t="s">
        <v>2199</v>
      </c>
      <c r="E5521">
        <v>3.1352620501071602</v>
      </c>
      <c r="F5521" t="s">
        <v>2200</v>
      </c>
    </row>
    <row r="5522" spans="1:6" hidden="1" x14ac:dyDescent="0.25">
      <c r="A5522">
        <v>2030</v>
      </c>
      <c r="B5522" t="s">
        <v>2249</v>
      </c>
      <c r="C5522" t="s">
        <v>2206</v>
      </c>
      <c r="D5522" t="s">
        <v>2199</v>
      </c>
      <c r="E5522">
        <v>5.3889289335182102</v>
      </c>
      <c r="F5522" t="s">
        <v>2200</v>
      </c>
    </row>
    <row r="5523" spans="1:6" hidden="1" x14ac:dyDescent="0.25">
      <c r="A5523">
        <v>2030</v>
      </c>
      <c r="B5523" t="s">
        <v>2249</v>
      </c>
      <c r="C5523" t="s">
        <v>2207</v>
      </c>
      <c r="D5523" t="s">
        <v>2199</v>
      </c>
      <c r="E5523">
        <v>2.9892355224749498</v>
      </c>
      <c r="F5523" t="s">
        <v>2200</v>
      </c>
    </row>
    <row r="5524" spans="1:6" hidden="1" x14ac:dyDescent="0.25">
      <c r="A5524">
        <v>2030</v>
      </c>
      <c r="B5524" t="s">
        <v>2249</v>
      </c>
      <c r="C5524" t="s">
        <v>2208</v>
      </c>
      <c r="D5524" t="s">
        <v>2199</v>
      </c>
      <c r="E5524">
        <v>5.6202160394858103</v>
      </c>
      <c r="F5524" t="s">
        <v>2200</v>
      </c>
    </row>
    <row r="5525" spans="1:6" hidden="1" x14ac:dyDescent="0.25">
      <c r="A5525">
        <v>2030</v>
      </c>
      <c r="B5525" t="s">
        <v>2249</v>
      </c>
      <c r="C5525" t="s">
        <v>2209</v>
      </c>
      <c r="D5525" t="s">
        <v>2199</v>
      </c>
      <c r="E5525">
        <v>0</v>
      </c>
      <c r="F5525" t="s">
        <v>2200</v>
      </c>
    </row>
    <row r="5526" spans="1:6" hidden="1" x14ac:dyDescent="0.25">
      <c r="A5526">
        <v>2030</v>
      </c>
      <c r="B5526" t="s">
        <v>2249</v>
      </c>
      <c r="C5526" t="s">
        <v>2210</v>
      </c>
      <c r="D5526" t="s">
        <v>2199</v>
      </c>
      <c r="E5526">
        <v>3.0458482490530798</v>
      </c>
      <c r="F5526" t="s">
        <v>2200</v>
      </c>
    </row>
    <row r="5527" spans="1:6" hidden="1" x14ac:dyDescent="0.25">
      <c r="A5527">
        <v>2030</v>
      </c>
      <c r="B5527" t="s">
        <v>2249</v>
      </c>
      <c r="C5527" t="s">
        <v>2211</v>
      </c>
      <c r="D5527" t="s">
        <v>2199</v>
      </c>
      <c r="E5527">
        <v>8.5918290072540504</v>
      </c>
      <c r="F5527" t="s">
        <v>2200</v>
      </c>
    </row>
    <row r="5528" spans="1:6" hidden="1" x14ac:dyDescent="0.25">
      <c r="A5528">
        <v>2030</v>
      </c>
      <c r="B5528" t="s">
        <v>2249</v>
      </c>
      <c r="C5528" t="s">
        <v>2212</v>
      </c>
      <c r="D5528" t="s">
        <v>2199</v>
      </c>
      <c r="E5528">
        <v>7.7026111939180399</v>
      </c>
      <c r="F5528" t="s">
        <v>2200</v>
      </c>
    </row>
    <row r="5529" spans="1:6" hidden="1" x14ac:dyDescent="0.25">
      <c r="A5529">
        <v>2030</v>
      </c>
      <c r="B5529" t="s">
        <v>2249</v>
      </c>
      <c r="C5529" t="s">
        <v>2213</v>
      </c>
      <c r="D5529" t="s">
        <v>2199</v>
      </c>
      <c r="E5529">
        <v>4.9117088117993202</v>
      </c>
      <c r="F5529" t="s">
        <v>2200</v>
      </c>
    </row>
    <row r="5530" spans="1:6" hidden="1" x14ac:dyDescent="0.25">
      <c r="A5530">
        <v>2030</v>
      </c>
      <c r="B5530" t="s">
        <v>2249</v>
      </c>
      <c r="C5530" t="s">
        <v>2214</v>
      </c>
      <c r="D5530" t="s">
        <v>2199</v>
      </c>
      <c r="E5530">
        <v>5.22030869497073</v>
      </c>
      <c r="F5530" t="s">
        <v>2200</v>
      </c>
    </row>
    <row r="5531" spans="1:6" hidden="1" x14ac:dyDescent="0.25">
      <c r="A5531">
        <v>2030</v>
      </c>
      <c r="B5531" t="s">
        <v>2249</v>
      </c>
      <c r="C5531" t="s">
        <v>2215</v>
      </c>
      <c r="D5531" t="s">
        <v>2199</v>
      </c>
      <c r="E5531">
        <v>3.5711130532440598</v>
      </c>
      <c r="F5531" t="s">
        <v>2200</v>
      </c>
    </row>
    <row r="5532" spans="1:6" hidden="1" x14ac:dyDescent="0.25">
      <c r="A5532">
        <v>2030</v>
      </c>
      <c r="B5532" t="s">
        <v>2249</v>
      </c>
      <c r="C5532" t="s">
        <v>2216</v>
      </c>
      <c r="D5532" t="s">
        <v>2199</v>
      </c>
      <c r="E5532">
        <v>2.98282287430176</v>
      </c>
      <c r="F5532" t="s">
        <v>2200</v>
      </c>
    </row>
    <row r="5533" spans="1:6" hidden="1" x14ac:dyDescent="0.25">
      <c r="A5533">
        <v>2030</v>
      </c>
      <c r="B5533" t="s">
        <v>2249</v>
      </c>
      <c r="C5533" t="s">
        <v>2217</v>
      </c>
      <c r="D5533" t="s">
        <v>2199</v>
      </c>
      <c r="E5533">
        <v>5.2908935820516296</v>
      </c>
      <c r="F5533" t="s">
        <v>2200</v>
      </c>
    </row>
    <row r="5534" spans="1:6" hidden="1" x14ac:dyDescent="0.25">
      <c r="A5534">
        <v>2030</v>
      </c>
      <c r="B5534" t="s">
        <v>2249</v>
      </c>
      <c r="C5534" t="s">
        <v>2219</v>
      </c>
      <c r="D5534" t="s">
        <v>2199</v>
      </c>
      <c r="E5534">
        <v>7.7773707048508403</v>
      </c>
      <c r="F5534" t="s">
        <v>2200</v>
      </c>
    </row>
    <row r="5535" spans="1:6" hidden="1" x14ac:dyDescent="0.25">
      <c r="A5535">
        <v>2030</v>
      </c>
      <c r="B5535" t="s">
        <v>2249</v>
      </c>
      <c r="C5535" t="s">
        <v>2220</v>
      </c>
      <c r="D5535" t="s">
        <v>2199</v>
      </c>
      <c r="E5535">
        <v>2.1808364469354902</v>
      </c>
      <c r="F5535" t="s">
        <v>2200</v>
      </c>
    </row>
    <row r="5536" spans="1:6" hidden="1" x14ac:dyDescent="0.25">
      <c r="A5536">
        <v>2030</v>
      </c>
      <c r="B5536" t="s">
        <v>2249</v>
      </c>
      <c r="C5536" t="s">
        <v>2221</v>
      </c>
      <c r="D5536" t="s">
        <v>2199</v>
      </c>
      <c r="E5536">
        <v>6.82922768315595</v>
      </c>
      <c r="F5536" t="s">
        <v>2200</v>
      </c>
    </row>
    <row r="5537" spans="1:6" hidden="1" x14ac:dyDescent="0.25">
      <c r="A5537">
        <v>2030</v>
      </c>
      <c r="B5537" t="s">
        <v>2249</v>
      </c>
      <c r="C5537" t="s">
        <v>2222</v>
      </c>
      <c r="D5537" t="s">
        <v>2199</v>
      </c>
      <c r="E5537">
        <v>2.07993589156345</v>
      </c>
      <c r="F5537" t="s">
        <v>2200</v>
      </c>
    </row>
    <row r="5538" spans="1:6" hidden="1" x14ac:dyDescent="0.25">
      <c r="A5538">
        <v>2030</v>
      </c>
      <c r="B5538" t="s">
        <v>2249</v>
      </c>
      <c r="C5538" t="s">
        <v>2223</v>
      </c>
      <c r="D5538" t="s">
        <v>2199</v>
      </c>
      <c r="E5538">
        <v>3.3734621242595502</v>
      </c>
      <c r="F5538" t="s">
        <v>2200</v>
      </c>
    </row>
    <row r="5539" spans="1:6" hidden="1" x14ac:dyDescent="0.25">
      <c r="A5539">
        <v>2030</v>
      </c>
      <c r="B5539" t="s">
        <v>2249</v>
      </c>
      <c r="C5539" t="s">
        <v>2224</v>
      </c>
      <c r="D5539" t="s">
        <v>2199</v>
      </c>
      <c r="E5539">
        <v>3.3734621242595502</v>
      </c>
      <c r="F5539" t="s">
        <v>2200</v>
      </c>
    </row>
    <row r="5540" spans="1:6" hidden="1" x14ac:dyDescent="0.25">
      <c r="A5540">
        <v>2030</v>
      </c>
      <c r="B5540" t="s">
        <v>2249</v>
      </c>
      <c r="C5540" t="s">
        <v>2225</v>
      </c>
      <c r="D5540" t="s">
        <v>2199</v>
      </c>
      <c r="E5540">
        <v>0</v>
      </c>
      <c r="F5540" t="s">
        <v>2200</v>
      </c>
    </row>
    <row r="5541" spans="1:6" hidden="1" x14ac:dyDescent="0.25">
      <c r="A5541">
        <v>2030</v>
      </c>
      <c r="B5541" t="s">
        <v>2249</v>
      </c>
      <c r="C5541" t="s">
        <v>2226</v>
      </c>
      <c r="D5541" t="s">
        <v>2199</v>
      </c>
      <c r="E5541">
        <v>7.8863098873376201</v>
      </c>
      <c r="F5541" t="s">
        <v>2200</v>
      </c>
    </row>
    <row r="5542" spans="1:6" hidden="1" x14ac:dyDescent="0.25">
      <c r="A5542">
        <v>2030</v>
      </c>
      <c r="B5542" t="s">
        <v>2249</v>
      </c>
      <c r="C5542" t="s">
        <v>2227</v>
      </c>
      <c r="D5542" t="s">
        <v>2199</v>
      </c>
      <c r="E5542">
        <v>6.8096391782341801</v>
      </c>
      <c r="F5542" t="s">
        <v>2200</v>
      </c>
    </row>
    <row r="5543" spans="1:6" hidden="1" x14ac:dyDescent="0.25">
      <c r="A5543">
        <v>2030</v>
      </c>
      <c r="B5543" t="s">
        <v>2249</v>
      </c>
      <c r="C5543" t="s">
        <v>2228</v>
      </c>
      <c r="D5543" t="s">
        <v>2199</v>
      </c>
      <c r="E5543">
        <v>3.4476925212709899</v>
      </c>
      <c r="F5543" t="s">
        <v>2200</v>
      </c>
    </row>
    <row r="5544" spans="1:6" hidden="1" x14ac:dyDescent="0.25">
      <c r="A5544">
        <v>2030</v>
      </c>
      <c r="B5544" t="s">
        <v>2249</v>
      </c>
      <c r="C5544" t="s">
        <v>2229</v>
      </c>
      <c r="D5544" t="s">
        <v>2199</v>
      </c>
      <c r="E5544">
        <v>4.9391472918896104</v>
      </c>
      <c r="F5544" t="s">
        <v>2200</v>
      </c>
    </row>
    <row r="5545" spans="1:6" hidden="1" x14ac:dyDescent="0.25">
      <c r="A5545">
        <v>2030</v>
      </c>
      <c r="B5545" t="s">
        <v>2249</v>
      </c>
      <c r="C5545" t="s">
        <v>2230</v>
      </c>
      <c r="D5545" t="s">
        <v>2199</v>
      </c>
      <c r="E5545">
        <v>2.5583568810546802</v>
      </c>
      <c r="F5545" t="s">
        <v>2200</v>
      </c>
    </row>
    <row r="5546" spans="1:6" hidden="1" x14ac:dyDescent="0.25">
      <c r="A5546">
        <v>2030</v>
      </c>
      <c r="B5546" t="s">
        <v>2249</v>
      </c>
      <c r="C5546" t="s">
        <v>2231</v>
      </c>
      <c r="D5546" t="s">
        <v>2199</v>
      </c>
      <c r="E5546">
        <v>2.8335169859343501</v>
      </c>
      <c r="F5546" t="s">
        <v>2200</v>
      </c>
    </row>
    <row r="5547" spans="1:6" hidden="1" x14ac:dyDescent="0.25">
      <c r="A5547">
        <v>2030</v>
      </c>
      <c r="B5547" t="s">
        <v>2249</v>
      </c>
      <c r="C5547" t="s">
        <v>2232</v>
      </c>
      <c r="D5547" t="s">
        <v>2199</v>
      </c>
      <c r="E5547">
        <v>6.8096391782341801</v>
      </c>
      <c r="F5547" t="s">
        <v>2200</v>
      </c>
    </row>
    <row r="5548" spans="1:6" hidden="1" x14ac:dyDescent="0.25">
      <c r="A5548">
        <v>2030</v>
      </c>
      <c r="B5548" t="s">
        <v>2249</v>
      </c>
      <c r="C5548" t="s">
        <v>2233</v>
      </c>
      <c r="D5548" t="s">
        <v>2199</v>
      </c>
      <c r="E5548">
        <v>3.1686350537889698</v>
      </c>
      <c r="F5548" t="s">
        <v>2200</v>
      </c>
    </row>
    <row r="5549" spans="1:6" hidden="1" x14ac:dyDescent="0.25">
      <c r="A5549">
        <v>2030</v>
      </c>
      <c r="B5549" t="s">
        <v>2249</v>
      </c>
      <c r="C5549" t="s">
        <v>2234</v>
      </c>
      <c r="D5549" t="s">
        <v>2199</v>
      </c>
      <c r="E5549">
        <v>2.69789744306357</v>
      </c>
      <c r="F5549" t="s">
        <v>2200</v>
      </c>
    </row>
    <row r="5550" spans="1:6" hidden="1" x14ac:dyDescent="0.25">
      <c r="A5550">
        <v>2030</v>
      </c>
      <c r="B5550" t="s">
        <v>2249</v>
      </c>
      <c r="C5550" t="s">
        <v>2235</v>
      </c>
      <c r="D5550" t="s">
        <v>2199</v>
      </c>
      <c r="E5550">
        <v>7.1006929740593998</v>
      </c>
      <c r="F5550" t="s">
        <v>2200</v>
      </c>
    </row>
    <row r="5551" spans="1:6" hidden="1" x14ac:dyDescent="0.25">
      <c r="A5551">
        <v>2030</v>
      </c>
      <c r="B5551" t="s">
        <v>2249</v>
      </c>
      <c r="C5551" t="s">
        <v>2198</v>
      </c>
      <c r="D5551" t="s">
        <v>2199</v>
      </c>
      <c r="E5551">
        <v>4.9549809711910502</v>
      </c>
      <c r="F5551" t="s">
        <v>2200</v>
      </c>
    </row>
    <row r="5552" spans="1:6" hidden="1" x14ac:dyDescent="0.25">
      <c r="A5552">
        <v>2030</v>
      </c>
      <c r="B5552" t="s">
        <v>2253</v>
      </c>
      <c r="C5552" t="s">
        <v>2201</v>
      </c>
      <c r="D5552" t="s">
        <v>2236</v>
      </c>
      <c r="E5552">
        <v>3.4102325645761198</v>
      </c>
      <c r="F5552" t="s">
        <v>2200</v>
      </c>
    </row>
    <row r="5553" spans="1:6" hidden="1" x14ac:dyDescent="0.25">
      <c r="A5553">
        <v>2030</v>
      </c>
      <c r="B5553" t="s">
        <v>2253</v>
      </c>
      <c r="C5553" t="s">
        <v>2201</v>
      </c>
      <c r="D5553" t="s">
        <v>2237</v>
      </c>
      <c r="E5553">
        <v>16.8976858446274</v>
      </c>
      <c r="F5553" t="s">
        <v>2200</v>
      </c>
    </row>
    <row r="5554" spans="1:6" hidden="1" x14ac:dyDescent="0.25">
      <c r="A5554">
        <v>2030</v>
      </c>
      <c r="B5554" t="s">
        <v>2253</v>
      </c>
      <c r="C5554" t="s">
        <v>2201</v>
      </c>
      <c r="D5554" t="s">
        <v>2238</v>
      </c>
      <c r="E5554">
        <v>4.3253392985740797</v>
      </c>
      <c r="F5554" t="s">
        <v>2200</v>
      </c>
    </row>
    <row r="5555" spans="1:6" hidden="1" x14ac:dyDescent="0.25">
      <c r="A5555">
        <v>2030</v>
      </c>
      <c r="B5555" t="s">
        <v>2253</v>
      </c>
      <c r="C5555" t="s">
        <v>2201</v>
      </c>
      <c r="D5555" t="s">
        <v>2250</v>
      </c>
      <c r="E5555">
        <v>6.4385073811207301</v>
      </c>
      <c r="F5555" t="s">
        <v>2200</v>
      </c>
    </row>
    <row r="5556" spans="1:6" hidden="1" x14ac:dyDescent="0.25">
      <c r="A5556">
        <v>2030</v>
      </c>
      <c r="B5556" t="s">
        <v>2253</v>
      </c>
      <c r="C5556" t="s">
        <v>2201</v>
      </c>
      <c r="D5556" t="s">
        <v>2251</v>
      </c>
      <c r="E5556">
        <v>7.46112925176004</v>
      </c>
      <c r="F5556" t="s">
        <v>2200</v>
      </c>
    </row>
    <row r="5557" spans="1:6" hidden="1" x14ac:dyDescent="0.25">
      <c r="A5557">
        <v>2030</v>
      </c>
      <c r="B5557" t="s">
        <v>2253</v>
      </c>
      <c r="C5557" t="s">
        <v>2201</v>
      </c>
      <c r="D5557" t="s">
        <v>2239</v>
      </c>
      <c r="E5557">
        <v>2.17660497710142</v>
      </c>
      <c r="F5557" t="s">
        <v>2200</v>
      </c>
    </row>
    <row r="5558" spans="1:6" hidden="1" x14ac:dyDescent="0.25">
      <c r="A5558">
        <v>2030</v>
      </c>
      <c r="B5558" t="s">
        <v>2253</v>
      </c>
      <c r="C5558" t="s">
        <v>2201</v>
      </c>
      <c r="D5558" t="s">
        <v>2240</v>
      </c>
      <c r="E5558">
        <v>2.4020774325343202</v>
      </c>
      <c r="F5558" t="s">
        <v>2200</v>
      </c>
    </row>
    <row r="5559" spans="1:6" hidden="1" x14ac:dyDescent="0.25">
      <c r="A5559">
        <v>2030</v>
      </c>
      <c r="B5559" t="s">
        <v>2253</v>
      </c>
      <c r="C5559" t="s">
        <v>2201</v>
      </c>
      <c r="D5559" t="s">
        <v>2241</v>
      </c>
      <c r="E5559">
        <v>3.8799748647009</v>
      </c>
      <c r="F5559" t="s">
        <v>2200</v>
      </c>
    </row>
    <row r="5560" spans="1:6" hidden="1" x14ac:dyDescent="0.25">
      <c r="A5560">
        <v>2030</v>
      </c>
      <c r="B5560" t="s">
        <v>2253</v>
      </c>
      <c r="C5560" t="s">
        <v>2201</v>
      </c>
      <c r="D5560" t="s">
        <v>2242</v>
      </c>
      <c r="E5560">
        <v>0.125587115264673</v>
      </c>
      <c r="F5560" t="s">
        <v>2200</v>
      </c>
    </row>
    <row r="5561" spans="1:6" hidden="1" x14ac:dyDescent="0.25">
      <c r="A5561">
        <v>2030</v>
      </c>
      <c r="B5561" t="s">
        <v>2253</v>
      </c>
      <c r="C5561" t="s">
        <v>2201</v>
      </c>
      <c r="D5561" t="s">
        <v>2243</v>
      </c>
      <c r="E5561">
        <v>0</v>
      </c>
      <c r="F5561" t="s">
        <v>2200</v>
      </c>
    </row>
    <row r="5562" spans="1:6" hidden="1" x14ac:dyDescent="0.25">
      <c r="A5562">
        <v>2030</v>
      </c>
      <c r="B5562" t="s">
        <v>2253</v>
      </c>
      <c r="C5562" t="s">
        <v>2201</v>
      </c>
      <c r="D5562" t="s">
        <v>2244</v>
      </c>
      <c r="E5562">
        <v>6.7533750000000001</v>
      </c>
      <c r="F5562" t="s">
        <v>2200</v>
      </c>
    </row>
    <row r="5563" spans="1:6" hidden="1" x14ac:dyDescent="0.25">
      <c r="A5563">
        <v>2030</v>
      </c>
      <c r="B5563" t="s">
        <v>2253</v>
      </c>
      <c r="C5563" t="s">
        <v>2201</v>
      </c>
      <c r="D5563" t="s">
        <v>2245</v>
      </c>
      <c r="E5563">
        <v>1.5572577645527199</v>
      </c>
      <c r="F5563" t="s">
        <v>2200</v>
      </c>
    </row>
    <row r="5564" spans="1:6" hidden="1" x14ac:dyDescent="0.25">
      <c r="A5564">
        <v>2030</v>
      </c>
      <c r="B5564" t="s">
        <v>2253</v>
      </c>
      <c r="C5564" t="s">
        <v>2201</v>
      </c>
      <c r="D5564" t="s">
        <v>2246</v>
      </c>
      <c r="E5564">
        <v>1.6591455388231999</v>
      </c>
      <c r="F5564" t="s">
        <v>2200</v>
      </c>
    </row>
    <row r="5565" spans="1:6" hidden="1" x14ac:dyDescent="0.25">
      <c r="A5565">
        <v>2030</v>
      </c>
      <c r="B5565" t="s">
        <v>2253</v>
      </c>
      <c r="C5565" t="s">
        <v>2201</v>
      </c>
      <c r="D5565" t="s">
        <v>2247</v>
      </c>
      <c r="E5565">
        <v>1.49649714149624</v>
      </c>
      <c r="F5565" t="s">
        <v>2200</v>
      </c>
    </row>
    <row r="5566" spans="1:6" hidden="1" x14ac:dyDescent="0.25">
      <c r="A5566">
        <v>2030</v>
      </c>
      <c r="B5566" t="s">
        <v>2253</v>
      </c>
      <c r="C5566" t="s">
        <v>2201</v>
      </c>
      <c r="D5566" t="s">
        <v>2248</v>
      </c>
      <c r="E5566">
        <v>3.0053003533568901</v>
      </c>
      <c r="F5566" t="s">
        <v>2200</v>
      </c>
    </row>
    <row r="5567" spans="1:6" hidden="1" x14ac:dyDescent="0.25">
      <c r="A5567">
        <v>2030</v>
      </c>
      <c r="B5567" t="s">
        <v>2253</v>
      </c>
      <c r="C5567" t="s">
        <v>2198</v>
      </c>
      <c r="D5567" t="s">
        <v>2236</v>
      </c>
      <c r="E5567">
        <v>6.1063553513331401</v>
      </c>
      <c r="F5567" t="s">
        <v>2200</v>
      </c>
    </row>
    <row r="5568" spans="1:6" hidden="1" x14ac:dyDescent="0.25">
      <c r="A5568">
        <v>2030</v>
      </c>
      <c r="B5568" t="s">
        <v>2253</v>
      </c>
      <c r="C5568" t="s">
        <v>2198</v>
      </c>
      <c r="D5568" t="s">
        <v>2237</v>
      </c>
      <c r="E5568">
        <v>18.316323098679501</v>
      </c>
      <c r="F5568" t="s">
        <v>2200</v>
      </c>
    </row>
    <row r="5569" spans="1:6" hidden="1" x14ac:dyDescent="0.25">
      <c r="A5569">
        <v>2030</v>
      </c>
      <c r="B5569" t="s">
        <v>2253</v>
      </c>
      <c r="C5569" t="s">
        <v>2198</v>
      </c>
      <c r="D5569" t="s">
        <v>2238</v>
      </c>
      <c r="E5569">
        <v>4.0289004682390503</v>
      </c>
      <c r="F5569" t="s">
        <v>2200</v>
      </c>
    </row>
    <row r="5570" spans="1:6" hidden="1" x14ac:dyDescent="0.25">
      <c r="A5570">
        <v>2030</v>
      </c>
      <c r="B5570" t="s">
        <v>2253</v>
      </c>
      <c r="C5570" t="s">
        <v>2198</v>
      </c>
      <c r="D5570" t="s">
        <v>2250</v>
      </c>
      <c r="E5570">
        <v>9.3148852661316006</v>
      </c>
      <c r="F5570" t="s">
        <v>2200</v>
      </c>
    </row>
    <row r="5571" spans="1:6" hidden="1" x14ac:dyDescent="0.25">
      <c r="A5571">
        <v>2030</v>
      </c>
      <c r="B5571" t="s">
        <v>2253</v>
      </c>
      <c r="C5571" t="s">
        <v>2198</v>
      </c>
      <c r="D5571" t="s">
        <v>2251</v>
      </c>
      <c r="E5571">
        <v>0</v>
      </c>
      <c r="F5571" t="s">
        <v>2200</v>
      </c>
    </row>
    <row r="5572" spans="1:6" hidden="1" x14ac:dyDescent="0.25">
      <c r="A5572">
        <v>2030</v>
      </c>
      <c r="B5572" t="s">
        <v>2253</v>
      </c>
      <c r="C5572" t="s">
        <v>2198</v>
      </c>
      <c r="D5572" t="s">
        <v>2239</v>
      </c>
      <c r="E5572">
        <v>5.1105954975055301</v>
      </c>
      <c r="F5572" t="s">
        <v>2200</v>
      </c>
    </row>
    <row r="5573" spans="1:6" hidden="1" x14ac:dyDescent="0.25">
      <c r="A5573">
        <v>2030</v>
      </c>
      <c r="B5573" t="s">
        <v>2253</v>
      </c>
      <c r="C5573" t="s">
        <v>2198</v>
      </c>
      <c r="D5573" t="s">
        <v>2240</v>
      </c>
      <c r="E5573">
        <v>3.00771321063772</v>
      </c>
      <c r="F5573" t="s">
        <v>2200</v>
      </c>
    </row>
    <row r="5574" spans="1:6" hidden="1" x14ac:dyDescent="0.25">
      <c r="A5574">
        <v>2030</v>
      </c>
      <c r="B5574" t="s">
        <v>2253</v>
      </c>
      <c r="C5574" t="s">
        <v>2198</v>
      </c>
      <c r="D5574" t="s">
        <v>2241</v>
      </c>
      <c r="E5574">
        <v>6.0814906508981199</v>
      </c>
      <c r="F5574" t="s">
        <v>2200</v>
      </c>
    </row>
    <row r="5575" spans="1:6" hidden="1" x14ac:dyDescent="0.25">
      <c r="A5575">
        <v>2030</v>
      </c>
      <c r="B5575" t="s">
        <v>2253</v>
      </c>
      <c r="C5575" t="s">
        <v>2198</v>
      </c>
      <c r="D5575" t="s">
        <v>2242</v>
      </c>
      <c r="E5575">
        <v>0.163768365577076</v>
      </c>
      <c r="F5575" t="s">
        <v>2200</v>
      </c>
    </row>
    <row r="5576" spans="1:6" hidden="1" x14ac:dyDescent="0.25">
      <c r="A5576">
        <v>2030</v>
      </c>
      <c r="B5576" t="s">
        <v>2253</v>
      </c>
      <c r="C5576" t="s">
        <v>2198</v>
      </c>
      <c r="D5576" t="s">
        <v>2243</v>
      </c>
      <c r="E5576">
        <v>33.524576433761403</v>
      </c>
      <c r="F5576" t="s">
        <v>2200</v>
      </c>
    </row>
    <row r="5577" spans="1:6" hidden="1" x14ac:dyDescent="0.25">
      <c r="A5577">
        <v>2030</v>
      </c>
      <c r="B5577" t="s">
        <v>2253</v>
      </c>
      <c r="C5577" t="s">
        <v>2198</v>
      </c>
      <c r="D5577" t="s">
        <v>2244</v>
      </c>
      <c r="E5577">
        <v>6.7533750000000001</v>
      </c>
      <c r="F5577" t="s">
        <v>2200</v>
      </c>
    </row>
    <row r="5578" spans="1:6" hidden="1" x14ac:dyDescent="0.25">
      <c r="A5578">
        <v>2030</v>
      </c>
      <c r="B5578" t="s">
        <v>2253</v>
      </c>
      <c r="C5578" t="s">
        <v>2198</v>
      </c>
      <c r="D5578" t="s">
        <v>2245</v>
      </c>
      <c r="E5578">
        <v>4.1780522244173302</v>
      </c>
      <c r="F5578" t="s">
        <v>2200</v>
      </c>
    </row>
    <row r="5579" spans="1:6" hidden="1" x14ac:dyDescent="0.25">
      <c r="A5579">
        <v>2030</v>
      </c>
      <c r="B5579" t="s">
        <v>2253</v>
      </c>
      <c r="C5579" t="s">
        <v>2198</v>
      </c>
      <c r="D5579" t="s">
        <v>2246</v>
      </c>
      <c r="E5579">
        <v>2.4136301792875199</v>
      </c>
      <c r="F5579" t="s">
        <v>2200</v>
      </c>
    </row>
    <row r="5580" spans="1:6" hidden="1" x14ac:dyDescent="0.25">
      <c r="A5580">
        <v>2030</v>
      </c>
      <c r="B5580" t="s">
        <v>2253</v>
      </c>
      <c r="C5580" t="s">
        <v>2198</v>
      </c>
      <c r="D5580" t="s">
        <v>2247</v>
      </c>
      <c r="E5580">
        <v>2.15692609764388</v>
      </c>
      <c r="F5580" t="s">
        <v>2200</v>
      </c>
    </row>
    <row r="5581" spans="1:6" hidden="1" x14ac:dyDescent="0.25">
      <c r="A5581">
        <v>2030</v>
      </c>
      <c r="B5581" t="s">
        <v>2253</v>
      </c>
      <c r="C5581" t="s">
        <v>2198</v>
      </c>
      <c r="D5581" t="s">
        <v>2248</v>
      </c>
      <c r="E5581">
        <v>8.6948960963550892</v>
      </c>
      <c r="F5581" t="s">
        <v>2200</v>
      </c>
    </row>
    <row r="5582" spans="1:6" hidden="1" x14ac:dyDescent="0.25">
      <c r="A5582">
        <v>2030</v>
      </c>
      <c r="B5582" t="s">
        <v>2253</v>
      </c>
      <c r="C5582" t="s">
        <v>2202</v>
      </c>
      <c r="D5582" t="s">
        <v>2236</v>
      </c>
      <c r="E5582">
        <v>3.2916707140577399</v>
      </c>
      <c r="F5582" t="s">
        <v>2200</v>
      </c>
    </row>
    <row r="5583" spans="1:6" hidden="1" x14ac:dyDescent="0.25">
      <c r="A5583">
        <v>2030</v>
      </c>
      <c r="B5583" t="s">
        <v>2253</v>
      </c>
      <c r="C5583" t="s">
        <v>2202</v>
      </c>
      <c r="D5583" t="s">
        <v>2237</v>
      </c>
      <c r="E5583">
        <v>16.6380900561423</v>
      </c>
      <c r="F5583" t="s">
        <v>2200</v>
      </c>
    </row>
    <row r="5584" spans="1:6" hidden="1" x14ac:dyDescent="0.25">
      <c r="A5584">
        <v>2030</v>
      </c>
      <c r="B5584" t="s">
        <v>2253</v>
      </c>
      <c r="C5584" t="s">
        <v>2202</v>
      </c>
      <c r="D5584" t="s">
        <v>2238</v>
      </c>
      <c r="E5584">
        <v>4.6588269006323904</v>
      </c>
      <c r="F5584" t="s">
        <v>2200</v>
      </c>
    </row>
    <row r="5585" spans="1:6" hidden="1" x14ac:dyDescent="0.25">
      <c r="A5585">
        <v>2030</v>
      </c>
      <c r="B5585" t="s">
        <v>2253</v>
      </c>
      <c r="C5585" t="s">
        <v>2202</v>
      </c>
      <c r="D5585" t="s">
        <v>2250</v>
      </c>
      <c r="E5585">
        <v>6.4385073811207301</v>
      </c>
      <c r="F5585" t="s">
        <v>2200</v>
      </c>
    </row>
    <row r="5586" spans="1:6" hidden="1" x14ac:dyDescent="0.25">
      <c r="A5586">
        <v>2030</v>
      </c>
      <c r="B5586" t="s">
        <v>2253</v>
      </c>
      <c r="C5586" t="s">
        <v>2202</v>
      </c>
      <c r="D5586" t="s">
        <v>2251</v>
      </c>
      <c r="E5586">
        <v>7.46112925176004</v>
      </c>
      <c r="F5586" t="s">
        <v>2200</v>
      </c>
    </row>
    <row r="5587" spans="1:6" hidden="1" x14ac:dyDescent="0.25">
      <c r="A5587">
        <v>2030</v>
      </c>
      <c r="B5587" t="s">
        <v>2253</v>
      </c>
      <c r="C5587" t="s">
        <v>2202</v>
      </c>
      <c r="D5587" t="s">
        <v>2239</v>
      </c>
      <c r="E5587">
        <v>2.1175948385172898</v>
      </c>
      <c r="F5587" t="s">
        <v>2200</v>
      </c>
    </row>
    <row r="5588" spans="1:6" hidden="1" x14ac:dyDescent="0.25">
      <c r="A5588">
        <v>2030</v>
      </c>
      <c r="B5588" t="s">
        <v>2253</v>
      </c>
      <c r="C5588" t="s">
        <v>2202</v>
      </c>
      <c r="D5588" t="s">
        <v>2240</v>
      </c>
      <c r="E5588">
        <v>2.5218050287892599</v>
      </c>
      <c r="F5588" t="s">
        <v>2200</v>
      </c>
    </row>
    <row r="5589" spans="1:6" hidden="1" x14ac:dyDescent="0.25">
      <c r="A5589">
        <v>2030</v>
      </c>
      <c r="B5589" t="s">
        <v>2253</v>
      </c>
      <c r="C5589" t="s">
        <v>2202</v>
      </c>
      <c r="D5589" t="s">
        <v>2241</v>
      </c>
      <c r="E5589">
        <v>3.9434188883503798</v>
      </c>
      <c r="F5589" t="s">
        <v>2200</v>
      </c>
    </row>
    <row r="5590" spans="1:6" hidden="1" x14ac:dyDescent="0.25">
      <c r="A5590">
        <v>2030</v>
      </c>
      <c r="B5590" t="s">
        <v>2253</v>
      </c>
      <c r="C5590" t="s">
        <v>2202</v>
      </c>
      <c r="D5590" t="s">
        <v>2242</v>
      </c>
      <c r="E5590">
        <v>0</v>
      </c>
      <c r="F5590" t="s">
        <v>2200</v>
      </c>
    </row>
    <row r="5591" spans="1:6" hidden="1" x14ac:dyDescent="0.25">
      <c r="A5591">
        <v>2030</v>
      </c>
      <c r="B5591" t="s">
        <v>2253</v>
      </c>
      <c r="C5591" t="s">
        <v>2202</v>
      </c>
      <c r="D5591" t="s">
        <v>2243</v>
      </c>
      <c r="E5591">
        <v>0</v>
      </c>
      <c r="F5591" t="s">
        <v>2200</v>
      </c>
    </row>
    <row r="5592" spans="1:6" hidden="1" x14ac:dyDescent="0.25">
      <c r="A5592">
        <v>2030</v>
      </c>
      <c r="B5592" t="s">
        <v>2253</v>
      </c>
      <c r="C5592" t="s">
        <v>2202</v>
      </c>
      <c r="D5592" t="s">
        <v>2244</v>
      </c>
      <c r="E5592">
        <v>0</v>
      </c>
      <c r="F5592" t="s">
        <v>2200</v>
      </c>
    </row>
    <row r="5593" spans="1:6" hidden="1" x14ac:dyDescent="0.25">
      <c r="A5593">
        <v>2030</v>
      </c>
      <c r="B5593" t="s">
        <v>2253</v>
      </c>
      <c r="C5593" t="s">
        <v>2202</v>
      </c>
      <c r="D5593" t="s">
        <v>2245</v>
      </c>
      <c r="E5593">
        <v>1.5572577645527199</v>
      </c>
      <c r="F5593" t="s">
        <v>2200</v>
      </c>
    </row>
    <row r="5594" spans="1:6" hidden="1" x14ac:dyDescent="0.25">
      <c r="A5594">
        <v>2030</v>
      </c>
      <c r="B5594" t="s">
        <v>2253</v>
      </c>
      <c r="C5594" t="s">
        <v>2202</v>
      </c>
      <c r="D5594" t="s">
        <v>2246</v>
      </c>
      <c r="E5594">
        <v>1.6591455388231999</v>
      </c>
      <c r="F5594" t="s">
        <v>2200</v>
      </c>
    </row>
    <row r="5595" spans="1:6" hidden="1" x14ac:dyDescent="0.25">
      <c r="A5595">
        <v>2030</v>
      </c>
      <c r="B5595" t="s">
        <v>2253</v>
      </c>
      <c r="C5595" t="s">
        <v>2202</v>
      </c>
      <c r="D5595" t="s">
        <v>2247</v>
      </c>
      <c r="E5595">
        <v>1.49649714149624</v>
      </c>
      <c r="F5595" t="s">
        <v>2200</v>
      </c>
    </row>
    <row r="5596" spans="1:6" hidden="1" x14ac:dyDescent="0.25">
      <c r="A5596">
        <v>2030</v>
      </c>
      <c r="B5596" t="s">
        <v>2253</v>
      </c>
      <c r="C5596" t="s">
        <v>2202</v>
      </c>
      <c r="D5596" t="s">
        <v>2248</v>
      </c>
      <c r="E5596">
        <v>3.0053003533568901</v>
      </c>
      <c r="F5596" t="s">
        <v>2200</v>
      </c>
    </row>
    <row r="5597" spans="1:6" hidden="1" x14ac:dyDescent="0.25">
      <c r="A5597">
        <v>2030</v>
      </c>
      <c r="B5597" t="s">
        <v>2253</v>
      </c>
      <c r="C5597" t="s">
        <v>2203</v>
      </c>
      <c r="D5597" t="s">
        <v>2236</v>
      </c>
      <c r="E5597">
        <v>3.9334972259910899</v>
      </c>
      <c r="F5597" t="s">
        <v>2200</v>
      </c>
    </row>
    <row r="5598" spans="1:6" hidden="1" x14ac:dyDescent="0.25">
      <c r="A5598">
        <v>2030</v>
      </c>
      <c r="B5598" t="s">
        <v>2253</v>
      </c>
      <c r="C5598" t="s">
        <v>2203</v>
      </c>
      <c r="D5598" t="s">
        <v>2237</v>
      </c>
      <c r="E5598">
        <v>17.550508186216501</v>
      </c>
      <c r="F5598" t="s">
        <v>2200</v>
      </c>
    </row>
    <row r="5599" spans="1:6" hidden="1" x14ac:dyDescent="0.25">
      <c r="A5599">
        <v>2030</v>
      </c>
      <c r="B5599" t="s">
        <v>2253</v>
      </c>
      <c r="C5599" t="s">
        <v>2203</v>
      </c>
      <c r="D5599" t="s">
        <v>2238</v>
      </c>
      <c r="E5599">
        <v>4.0459294793464098</v>
      </c>
      <c r="F5599" t="s">
        <v>2200</v>
      </c>
    </row>
    <row r="5600" spans="1:6" hidden="1" x14ac:dyDescent="0.25">
      <c r="A5600">
        <v>2030</v>
      </c>
      <c r="B5600" t="s">
        <v>2253</v>
      </c>
      <c r="C5600" t="s">
        <v>2203</v>
      </c>
      <c r="D5600" t="s">
        <v>2250</v>
      </c>
      <c r="E5600">
        <v>8.3349275992435103</v>
      </c>
      <c r="F5600" t="s">
        <v>2200</v>
      </c>
    </row>
    <row r="5601" spans="1:6" hidden="1" x14ac:dyDescent="0.25">
      <c r="A5601">
        <v>2030</v>
      </c>
      <c r="B5601" t="s">
        <v>2253</v>
      </c>
      <c r="C5601" t="s">
        <v>2203</v>
      </c>
      <c r="D5601" t="s">
        <v>2251</v>
      </c>
      <c r="E5601">
        <v>0</v>
      </c>
      <c r="F5601" t="s">
        <v>2200</v>
      </c>
    </row>
    <row r="5602" spans="1:6" hidden="1" x14ac:dyDescent="0.25">
      <c r="A5602">
        <v>2030</v>
      </c>
      <c r="B5602" t="s">
        <v>2253</v>
      </c>
      <c r="C5602" t="s">
        <v>2203</v>
      </c>
      <c r="D5602" t="s">
        <v>2239</v>
      </c>
      <c r="E5602">
        <v>5.22266308697374</v>
      </c>
      <c r="F5602" t="s">
        <v>2200</v>
      </c>
    </row>
    <row r="5603" spans="1:6" hidden="1" x14ac:dyDescent="0.25">
      <c r="A5603">
        <v>2030</v>
      </c>
      <c r="B5603" t="s">
        <v>2253</v>
      </c>
      <c r="C5603" t="s">
        <v>2203</v>
      </c>
      <c r="D5603" t="s">
        <v>2240</v>
      </c>
      <c r="E5603">
        <v>3.07860799060715</v>
      </c>
      <c r="F5603" t="s">
        <v>2200</v>
      </c>
    </row>
    <row r="5604" spans="1:6" hidden="1" x14ac:dyDescent="0.25">
      <c r="A5604">
        <v>2030</v>
      </c>
      <c r="B5604" t="s">
        <v>2253</v>
      </c>
      <c r="C5604" t="s">
        <v>2203</v>
      </c>
      <c r="D5604" t="s">
        <v>2241</v>
      </c>
      <c r="E5604">
        <v>6.1939203630470097</v>
      </c>
      <c r="F5604" t="s">
        <v>2200</v>
      </c>
    </row>
    <row r="5605" spans="1:6" hidden="1" x14ac:dyDescent="0.25">
      <c r="A5605">
        <v>2030</v>
      </c>
      <c r="B5605" t="s">
        <v>2253</v>
      </c>
      <c r="C5605" t="s">
        <v>2203</v>
      </c>
      <c r="D5605" t="s">
        <v>2242</v>
      </c>
      <c r="E5605" s="184">
        <v>5.0275469494819702E-2</v>
      </c>
      <c r="F5605" t="s">
        <v>2200</v>
      </c>
    </row>
    <row r="5606" spans="1:6" hidden="1" x14ac:dyDescent="0.25">
      <c r="A5606">
        <v>2030</v>
      </c>
      <c r="B5606" t="s">
        <v>2253</v>
      </c>
      <c r="C5606" t="s">
        <v>2203</v>
      </c>
      <c r="D5606" t="s">
        <v>2243</v>
      </c>
      <c r="E5606">
        <v>33.711144115031502</v>
      </c>
      <c r="F5606" t="s">
        <v>2200</v>
      </c>
    </row>
    <row r="5607" spans="1:6" hidden="1" x14ac:dyDescent="0.25">
      <c r="A5607">
        <v>2030</v>
      </c>
      <c r="B5607" t="s">
        <v>2253</v>
      </c>
      <c r="C5607" t="s">
        <v>2203</v>
      </c>
      <c r="D5607" t="s">
        <v>2244</v>
      </c>
      <c r="E5607">
        <v>6.7533750000000001</v>
      </c>
      <c r="F5607" t="s">
        <v>2200</v>
      </c>
    </row>
    <row r="5608" spans="1:6" hidden="1" x14ac:dyDescent="0.25">
      <c r="A5608">
        <v>2030</v>
      </c>
      <c r="B5608" t="s">
        <v>2253</v>
      </c>
      <c r="C5608" t="s">
        <v>2203</v>
      </c>
      <c r="D5608" t="s">
        <v>2245</v>
      </c>
      <c r="E5608">
        <v>4.2651692190603301</v>
      </c>
      <c r="F5608" t="s">
        <v>2200</v>
      </c>
    </row>
    <row r="5609" spans="1:6" hidden="1" x14ac:dyDescent="0.25">
      <c r="A5609">
        <v>2030</v>
      </c>
      <c r="B5609" t="s">
        <v>2253</v>
      </c>
      <c r="C5609" t="s">
        <v>2203</v>
      </c>
      <c r="D5609" t="s">
        <v>2246</v>
      </c>
      <c r="E5609">
        <v>1.9647349364978199</v>
      </c>
      <c r="F5609" t="s">
        <v>2200</v>
      </c>
    </row>
    <row r="5610" spans="1:6" hidden="1" x14ac:dyDescent="0.25">
      <c r="A5610">
        <v>2030</v>
      </c>
      <c r="B5610" t="s">
        <v>2253</v>
      </c>
      <c r="C5610" t="s">
        <v>2203</v>
      </c>
      <c r="D5610" t="s">
        <v>2247</v>
      </c>
      <c r="E5610">
        <v>2.1797062687055</v>
      </c>
      <c r="F5610" t="s">
        <v>2200</v>
      </c>
    </row>
    <row r="5611" spans="1:6" hidden="1" x14ac:dyDescent="0.25">
      <c r="A5611">
        <v>2030</v>
      </c>
      <c r="B5611" t="s">
        <v>2253</v>
      </c>
      <c r="C5611" t="s">
        <v>2203</v>
      </c>
      <c r="D5611" t="s">
        <v>2248</v>
      </c>
      <c r="E5611">
        <v>8.8717926935657392</v>
      </c>
      <c r="F5611" t="s">
        <v>2200</v>
      </c>
    </row>
    <row r="5612" spans="1:6" hidden="1" x14ac:dyDescent="0.25">
      <c r="A5612">
        <v>2030</v>
      </c>
      <c r="B5612" t="s">
        <v>2253</v>
      </c>
      <c r="C5612" t="s">
        <v>2204</v>
      </c>
      <c r="D5612" t="s">
        <v>2236</v>
      </c>
      <c r="E5612">
        <v>2.5572290006778098</v>
      </c>
      <c r="F5612" t="s">
        <v>2200</v>
      </c>
    </row>
    <row r="5613" spans="1:6" hidden="1" x14ac:dyDescent="0.25">
      <c r="A5613">
        <v>2030</v>
      </c>
      <c r="B5613" t="s">
        <v>2253</v>
      </c>
      <c r="C5613" t="s">
        <v>2204</v>
      </c>
      <c r="D5613" t="s">
        <v>2237</v>
      </c>
      <c r="E5613">
        <v>17.272364145695999</v>
      </c>
      <c r="F5613" t="s">
        <v>2200</v>
      </c>
    </row>
    <row r="5614" spans="1:6" hidden="1" x14ac:dyDescent="0.25">
      <c r="A5614">
        <v>2030</v>
      </c>
      <c r="B5614" t="s">
        <v>2253</v>
      </c>
      <c r="C5614" t="s">
        <v>2204</v>
      </c>
      <c r="D5614" t="s">
        <v>2238</v>
      </c>
      <c r="E5614">
        <v>3.9233864655297501</v>
      </c>
      <c r="F5614" t="s">
        <v>2200</v>
      </c>
    </row>
    <row r="5615" spans="1:6" hidden="1" x14ac:dyDescent="0.25">
      <c r="A5615">
        <v>2030</v>
      </c>
      <c r="B5615" t="s">
        <v>2253</v>
      </c>
      <c r="C5615" t="s">
        <v>2204</v>
      </c>
      <c r="D5615" t="s">
        <v>2250</v>
      </c>
      <c r="E5615">
        <v>8.13318330088482</v>
      </c>
      <c r="F5615" t="s">
        <v>2200</v>
      </c>
    </row>
    <row r="5616" spans="1:6" hidden="1" x14ac:dyDescent="0.25">
      <c r="A5616">
        <v>2030</v>
      </c>
      <c r="B5616" t="s">
        <v>2253</v>
      </c>
      <c r="C5616" t="s">
        <v>2204</v>
      </c>
      <c r="D5616" t="s">
        <v>2251</v>
      </c>
      <c r="E5616">
        <v>0</v>
      </c>
      <c r="F5616" t="s">
        <v>2200</v>
      </c>
    </row>
    <row r="5617" spans="1:6" hidden="1" x14ac:dyDescent="0.25">
      <c r="A5617">
        <v>2030</v>
      </c>
      <c r="B5617" t="s">
        <v>2253</v>
      </c>
      <c r="C5617" t="s">
        <v>2204</v>
      </c>
      <c r="D5617" t="s">
        <v>2239</v>
      </c>
      <c r="E5617">
        <v>2.69775917064467</v>
      </c>
      <c r="F5617" t="s">
        <v>2200</v>
      </c>
    </row>
    <row r="5618" spans="1:6" hidden="1" x14ac:dyDescent="0.25">
      <c r="A5618">
        <v>2030</v>
      </c>
      <c r="B5618" t="s">
        <v>2253</v>
      </c>
      <c r="C5618" t="s">
        <v>2204</v>
      </c>
      <c r="D5618" t="s">
        <v>2240</v>
      </c>
      <c r="E5618">
        <v>2.5998515895473102</v>
      </c>
      <c r="F5618" t="s">
        <v>2200</v>
      </c>
    </row>
    <row r="5619" spans="1:6" hidden="1" x14ac:dyDescent="0.25">
      <c r="A5619">
        <v>2030</v>
      </c>
      <c r="B5619" t="s">
        <v>2253</v>
      </c>
      <c r="C5619" t="s">
        <v>2204</v>
      </c>
      <c r="D5619" t="s">
        <v>2241</v>
      </c>
      <c r="E5619">
        <v>3.54184900339627</v>
      </c>
      <c r="F5619" t="s">
        <v>2200</v>
      </c>
    </row>
    <row r="5620" spans="1:6" hidden="1" x14ac:dyDescent="0.25">
      <c r="A5620">
        <v>2030</v>
      </c>
      <c r="B5620" t="s">
        <v>2253</v>
      </c>
      <c r="C5620" t="s">
        <v>2204</v>
      </c>
      <c r="D5620" t="s">
        <v>2242</v>
      </c>
      <c r="E5620" s="184">
        <v>5.9688561849527598E-5</v>
      </c>
      <c r="F5620" t="s">
        <v>2200</v>
      </c>
    </row>
    <row r="5621" spans="1:6" hidden="1" x14ac:dyDescent="0.25">
      <c r="A5621">
        <v>2030</v>
      </c>
      <c r="B5621" t="s">
        <v>2253</v>
      </c>
      <c r="C5621" t="s">
        <v>2204</v>
      </c>
      <c r="D5621" t="s">
        <v>2243</v>
      </c>
      <c r="E5621">
        <v>26.150041089753302</v>
      </c>
      <c r="F5621" t="s">
        <v>2200</v>
      </c>
    </row>
    <row r="5622" spans="1:6" hidden="1" x14ac:dyDescent="0.25">
      <c r="A5622">
        <v>2030</v>
      </c>
      <c r="B5622" t="s">
        <v>2253</v>
      </c>
      <c r="C5622" t="s">
        <v>2204</v>
      </c>
      <c r="D5622" t="s">
        <v>2244</v>
      </c>
      <c r="E5622">
        <v>6.7533750000000001</v>
      </c>
      <c r="F5622" t="s">
        <v>2200</v>
      </c>
    </row>
    <row r="5623" spans="1:6" hidden="1" x14ac:dyDescent="0.25">
      <c r="A5623">
        <v>2030</v>
      </c>
      <c r="B5623" t="s">
        <v>2253</v>
      </c>
      <c r="C5623" t="s">
        <v>2204</v>
      </c>
      <c r="D5623" t="s">
        <v>2245</v>
      </c>
      <c r="E5623">
        <v>3.5180310585947301</v>
      </c>
      <c r="F5623" t="s">
        <v>2200</v>
      </c>
    </row>
    <row r="5624" spans="1:6" hidden="1" x14ac:dyDescent="0.25">
      <c r="A5624">
        <v>2030</v>
      </c>
      <c r="B5624" t="s">
        <v>2253</v>
      </c>
      <c r="C5624" t="s">
        <v>2204</v>
      </c>
      <c r="D5624" t="s">
        <v>2246</v>
      </c>
      <c r="E5624">
        <v>2.29127520372246</v>
      </c>
      <c r="F5624" t="s">
        <v>2200</v>
      </c>
    </row>
    <row r="5625" spans="1:6" hidden="1" x14ac:dyDescent="0.25">
      <c r="A5625">
        <v>2030</v>
      </c>
      <c r="B5625" t="s">
        <v>2253</v>
      </c>
      <c r="C5625" t="s">
        <v>2204</v>
      </c>
      <c r="D5625" t="s">
        <v>2247</v>
      </c>
      <c r="E5625">
        <v>1.5636310508320499</v>
      </c>
      <c r="F5625" t="s">
        <v>2200</v>
      </c>
    </row>
    <row r="5626" spans="1:6" hidden="1" x14ac:dyDescent="0.25">
      <c r="A5626">
        <v>2030</v>
      </c>
      <c r="B5626" t="s">
        <v>2253</v>
      </c>
      <c r="C5626" t="s">
        <v>2204</v>
      </c>
      <c r="D5626" t="s">
        <v>2248</v>
      </c>
      <c r="E5626">
        <v>3.4591456195318901</v>
      </c>
      <c r="F5626" t="s">
        <v>2200</v>
      </c>
    </row>
    <row r="5627" spans="1:6" hidden="1" x14ac:dyDescent="0.25">
      <c r="A5627">
        <v>2030</v>
      </c>
      <c r="B5627" t="s">
        <v>2253</v>
      </c>
      <c r="C5627" t="s">
        <v>2205</v>
      </c>
      <c r="D5627" t="s">
        <v>2236</v>
      </c>
      <c r="E5627">
        <v>6.1063553513331401</v>
      </c>
      <c r="F5627" t="s">
        <v>2200</v>
      </c>
    </row>
    <row r="5628" spans="1:6" hidden="1" x14ac:dyDescent="0.25">
      <c r="A5628">
        <v>2030</v>
      </c>
      <c r="B5628" t="s">
        <v>2253</v>
      </c>
      <c r="C5628" t="s">
        <v>2205</v>
      </c>
      <c r="D5628" t="s">
        <v>2250</v>
      </c>
      <c r="E5628">
        <v>8.9109787191956205</v>
      </c>
      <c r="F5628" t="s">
        <v>2200</v>
      </c>
    </row>
    <row r="5629" spans="1:6" hidden="1" x14ac:dyDescent="0.25">
      <c r="A5629">
        <v>2030</v>
      </c>
      <c r="B5629" t="s">
        <v>2253</v>
      </c>
      <c r="C5629" t="s">
        <v>2205</v>
      </c>
      <c r="D5629" t="s">
        <v>2251</v>
      </c>
      <c r="E5629">
        <v>0</v>
      </c>
      <c r="F5629" t="s">
        <v>2200</v>
      </c>
    </row>
    <row r="5630" spans="1:6" hidden="1" x14ac:dyDescent="0.25">
      <c r="A5630">
        <v>2030</v>
      </c>
      <c r="B5630" t="s">
        <v>2253</v>
      </c>
      <c r="C5630" t="s">
        <v>2205</v>
      </c>
      <c r="D5630" t="s">
        <v>2239</v>
      </c>
      <c r="E5630">
        <v>5.1430486073877404</v>
      </c>
      <c r="F5630" t="s">
        <v>2200</v>
      </c>
    </row>
    <row r="5631" spans="1:6" hidden="1" x14ac:dyDescent="0.25">
      <c r="A5631">
        <v>2030</v>
      </c>
      <c r="B5631" t="s">
        <v>2253</v>
      </c>
      <c r="C5631" t="s">
        <v>2205</v>
      </c>
      <c r="D5631" t="s">
        <v>2240</v>
      </c>
      <c r="E5631">
        <v>3.00771321063772</v>
      </c>
      <c r="F5631" t="s">
        <v>2200</v>
      </c>
    </row>
    <row r="5632" spans="1:6" hidden="1" x14ac:dyDescent="0.25">
      <c r="A5632">
        <v>2030</v>
      </c>
      <c r="B5632" t="s">
        <v>2253</v>
      </c>
      <c r="C5632" t="s">
        <v>2205</v>
      </c>
      <c r="D5632" t="s">
        <v>2241</v>
      </c>
      <c r="E5632">
        <v>6.0814906508981199</v>
      </c>
      <c r="F5632" t="s">
        <v>2200</v>
      </c>
    </row>
    <row r="5633" spans="1:6" hidden="1" x14ac:dyDescent="0.25">
      <c r="A5633">
        <v>2030</v>
      </c>
      <c r="B5633" t="s">
        <v>2253</v>
      </c>
      <c r="C5633" t="s">
        <v>2205</v>
      </c>
      <c r="D5633" t="s">
        <v>2242</v>
      </c>
      <c r="E5633">
        <v>0.163768365577076</v>
      </c>
      <c r="F5633" t="s">
        <v>2200</v>
      </c>
    </row>
    <row r="5634" spans="1:6" hidden="1" x14ac:dyDescent="0.25">
      <c r="A5634">
        <v>2030</v>
      </c>
      <c r="B5634" t="s">
        <v>2253</v>
      </c>
      <c r="C5634" t="s">
        <v>2205</v>
      </c>
      <c r="D5634" t="s">
        <v>2243</v>
      </c>
      <c r="E5634">
        <v>0</v>
      </c>
      <c r="F5634" t="s">
        <v>2200</v>
      </c>
    </row>
    <row r="5635" spans="1:6" hidden="1" x14ac:dyDescent="0.25">
      <c r="A5635">
        <v>2030</v>
      </c>
      <c r="B5635" t="s">
        <v>2253</v>
      </c>
      <c r="C5635" t="s">
        <v>2205</v>
      </c>
      <c r="D5635" t="s">
        <v>2244</v>
      </c>
      <c r="E5635">
        <v>6.7533750000000001</v>
      </c>
      <c r="F5635" t="s">
        <v>2200</v>
      </c>
    </row>
    <row r="5636" spans="1:6" hidden="1" x14ac:dyDescent="0.25">
      <c r="A5636">
        <v>2030</v>
      </c>
      <c r="B5636" t="s">
        <v>2253</v>
      </c>
      <c r="C5636" t="s">
        <v>2205</v>
      </c>
      <c r="D5636" t="s">
        <v>2245</v>
      </c>
      <c r="E5636">
        <v>4.1780522244173302</v>
      </c>
      <c r="F5636" t="s">
        <v>2200</v>
      </c>
    </row>
    <row r="5637" spans="1:6" hidden="1" x14ac:dyDescent="0.25">
      <c r="A5637">
        <v>2030</v>
      </c>
      <c r="B5637" t="s">
        <v>2253</v>
      </c>
      <c r="C5637" t="s">
        <v>2205</v>
      </c>
      <c r="D5637" t="s">
        <v>2246</v>
      </c>
      <c r="E5637">
        <v>2.4136301792875199</v>
      </c>
      <c r="F5637" t="s">
        <v>2200</v>
      </c>
    </row>
    <row r="5638" spans="1:6" hidden="1" x14ac:dyDescent="0.25">
      <c r="A5638">
        <v>2030</v>
      </c>
      <c r="B5638" t="s">
        <v>2253</v>
      </c>
      <c r="C5638" t="s">
        <v>2205</v>
      </c>
      <c r="D5638" t="s">
        <v>2247</v>
      </c>
      <c r="E5638">
        <v>2.15692609764388</v>
      </c>
      <c r="F5638" t="s">
        <v>2200</v>
      </c>
    </row>
    <row r="5639" spans="1:6" hidden="1" x14ac:dyDescent="0.25">
      <c r="A5639">
        <v>2030</v>
      </c>
      <c r="B5639" t="s">
        <v>2253</v>
      </c>
      <c r="C5639" t="s">
        <v>2205</v>
      </c>
      <c r="D5639" t="s">
        <v>2248</v>
      </c>
      <c r="E5639">
        <v>8.6948960963550892</v>
      </c>
      <c r="F5639" t="s">
        <v>2200</v>
      </c>
    </row>
    <row r="5640" spans="1:6" hidden="1" x14ac:dyDescent="0.25">
      <c r="A5640">
        <v>2030</v>
      </c>
      <c r="B5640" t="s">
        <v>2253</v>
      </c>
      <c r="C5640" t="s">
        <v>2206</v>
      </c>
      <c r="D5640" t="s">
        <v>2236</v>
      </c>
      <c r="E5640">
        <v>4.2082522191150398</v>
      </c>
      <c r="F5640" t="s">
        <v>2200</v>
      </c>
    </row>
    <row r="5641" spans="1:6" hidden="1" x14ac:dyDescent="0.25">
      <c r="A5641">
        <v>2030</v>
      </c>
      <c r="B5641" t="s">
        <v>2253</v>
      </c>
      <c r="C5641" t="s">
        <v>2206</v>
      </c>
      <c r="D5641" t="s">
        <v>2237</v>
      </c>
      <c r="E5641">
        <v>65.237098629295105</v>
      </c>
      <c r="F5641" t="s">
        <v>2200</v>
      </c>
    </row>
    <row r="5642" spans="1:6" hidden="1" x14ac:dyDescent="0.25">
      <c r="A5642">
        <v>2030</v>
      </c>
      <c r="B5642" t="s">
        <v>2253</v>
      </c>
      <c r="C5642" t="s">
        <v>2206</v>
      </c>
      <c r="D5642" t="s">
        <v>2238</v>
      </c>
      <c r="E5642">
        <v>7.4208289311344604</v>
      </c>
      <c r="F5642" t="s">
        <v>2200</v>
      </c>
    </row>
    <row r="5643" spans="1:6" hidden="1" x14ac:dyDescent="0.25">
      <c r="A5643">
        <v>2030</v>
      </c>
      <c r="B5643" t="s">
        <v>2253</v>
      </c>
      <c r="C5643" t="s">
        <v>2206</v>
      </c>
      <c r="D5643" t="s">
        <v>2250</v>
      </c>
      <c r="E5643">
        <v>0</v>
      </c>
      <c r="F5643" t="s">
        <v>2200</v>
      </c>
    </row>
    <row r="5644" spans="1:6" hidden="1" x14ac:dyDescent="0.25">
      <c r="A5644">
        <v>2030</v>
      </c>
      <c r="B5644" t="s">
        <v>2253</v>
      </c>
      <c r="C5644" t="s">
        <v>2206</v>
      </c>
      <c r="D5644" t="s">
        <v>2251</v>
      </c>
      <c r="E5644">
        <v>12.259836215191999</v>
      </c>
      <c r="F5644" t="s">
        <v>2200</v>
      </c>
    </row>
    <row r="5645" spans="1:6" hidden="1" x14ac:dyDescent="0.25">
      <c r="A5645">
        <v>2030</v>
      </c>
      <c r="B5645" t="s">
        <v>2253</v>
      </c>
      <c r="C5645" t="s">
        <v>2206</v>
      </c>
      <c r="D5645" t="s">
        <v>2239</v>
      </c>
      <c r="E5645">
        <v>0</v>
      </c>
      <c r="F5645" t="s">
        <v>2200</v>
      </c>
    </row>
    <row r="5646" spans="1:6" hidden="1" x14ac:dyDescent="0.25">
      <c r="A5646">
        <v>2030</v>
      </c>
      <c r="B5646" t="s">
        <v>2253</v>
      </c>
      <c r="C5646" t="s">
        <v>2206</v>
      </c>
      <c r="D5646" t="s">
        <v>2240</v>
      </c>
      <c r="E5646">
        <v>2.82843882507319</v>
      </c>
      <c r="F5646" t="s">
        <v>2200</v>
      </c>
    </row>
    <row r="5647" spans="1:6" hidden="1" x14ac:dyDescent="0.25">
      <c r="A5647">
        <v>2030</v>
      </c>
      <c r="B5647" t="s">
        <v>2253</v>
      </c>
      <c r="C5647" t="s">
        <v>2206</v>
      </c>
      <c r="D5647" t="s">
        <v>2241</v>
      </c>
      <c r="E5647">
        <v>4.3130014293274002</v>
      </c>
      <c r="F5647" t="s">
        <v>2200</v>
      </c>
    </row>
    <row r="5648" spans="1:6" hidden="1" x14ac:dyDescent="0.25">
      <c r="A5648">
        <v>2030</v>
      </c>
      <c r="B5648" t="s">
        <v>2253</v>
      </c>
      <c r="C5648" t="s">
        <v>2206</v>
      </c>
      <c r="D5648" t="s">
        <v>2242</v>
      </c>
      <c r="E5648" s="184">
        <v>6.0251809624299801E-3</v>
      </c>
      <c r="F5648" t="s">
        <v>2200</v>
      </c>
    </row>
    <row r="5649" spans="1:6" hidden="1" x14ac:dyDescent="0.25">
      <c r="A5649">
        <v>2030</v>
      </c>
      <c r="B5649" t="s">
        <v>2253</v>
      </c>
      <c r="C5649" t="s">
        <v>2206</v>
      </c>
      <c r="D5649" t="s">
        <v>2243</v>
      </c>
      <c r="E5649">
        <v>0</v>
      </c>
      <c r="F5649" t="s">
        <v>2200</v>
      </c>
    </row>
    <row r="5650" spans="1:6" hidden="1" x14ac:dyDescent="0.25">
      <c r="A5650">
        <v>2030</v>
      </c>
      <c r="B5650" t="s">
        <v>2253</v>
      </c>
      <c r="C5650" t="s">
        <v>2206</v>
      </c>
      <c r="D5650" t="s">
        <v>2244</v>
      </c>
      <c r="E5650">
        <v>6.7533750000000001</v>
      </c>
      <c r="F5650" t="s">
        <v>2200</v>
      </c>
    </row>
    <row r="5651" spans="1:6" hidden="1" x14ac:dyDescent="0.25">
      <c r="A5651">
        <v>2030</v>
      </c>
      <c r="B5651" t="s">
        <v>2253</v>
      </c>
      <c r="C5651" t="s">
        <v>2206</v>
      </c>
      <c r="D5651" t="s">
        <v>2245</v>
      </c>
      <c r="E5651">
        <v>0</v>
      </c>
      <c r="F5651" t="s">
        <v>2200</v>
      </c>
    </row>
    <row r="5652" spans="1:6" hidden="1" x14ac:dyDescent="0.25">
      <c r="A5652">
        <v>2030</v>
      </c>
      <c r="B5652" t="s">
        <v>2253</v>
      </c>
      <c r="C5652" t="s">
        <v>2206</v>
      </c>
      <c r="D5652" t="s">
        <v>2246</v>
      </c>
      <c r="E5652">
        <v>0</v>
      </c>
      <c r="F5652" t="s">
        <v>2200</v>
      </c>
    </row>
    <row r="5653" spans="1:6" hidden="1" x14ac:dyDescent="0.25">
      <c r="A5653">
        <v>2030</v>
      </c>
      <c r="B5653" t="s">
        <v>2253</v>
      </c>
      <c r="C5653" t="s">
        <v>2206</v>
      </c>
      <c r="D5653" t="s">
        <v>2247</v>
      </c>
      <c r="E5653">
        <v>0</v>
      </c>
      <c r="F5653" t="s">
        <v>2200</v>
      </c>
    </row>
    <row r="5654" spans="1:6" hidden="1" x14ac:dyDescent="0.25">
      <c r="A5654">
        <v>2030</v>
      </c>
      <c r="B5654" t="s">
        <v>2253</v>
      </c>
      <c r="C5654" t="s">
        <v>2206</v>
      </c>
      <c r="D5654" t="s">
        <v>2248</v>
      </c>
      <c r="E5654">
        <v>0</v>
      </c>
      <c r="F5654" t="s">
        <v>2200</v>
      </c>
    </row>
    <row r="5655" spans="1:6" hidden="1" x14ac:dyDescent="0.25">
      <c r="A5655">
        <v>2030</v>
      </c>
      <c r="B5655" t="s">
        <v>2253</v>
      </c>
      <c r="C5655" t="s">
        <v>2207</v>
      </c>
      <c r="D5655" t="s">
        <v>2236</v>
      </c>
      <c r="E5655">
        <v>3.9976067247005602</v>
      </c>
      <c r="F5655" t="s">
        <v>2200</v>
      </c>
    </row>
    <row r="5656" spans="1:6" hidden="1" x14ac:dyDescent="0.25">
      <c r="A5656">
        <v>2030</v>
      </c>
      <c r="B5656" t="s">
        <v>2253</v>
      </c>
      <c r="C5656" t="s">
        <v>2207</v>
      </c>
      <c r="D5656" t="s">
        <v>2237</v>
      </c>
      <c r="E5656">
        <v>16.923709258743301</v>
      </c>
      <c r="F5656" t="s">
        <v>2200</v>
      </c>
    </row>
    <row r="5657" spans="1:6" hidden="1" x14ac:dyDescent="0.25">
      <c r="A5657">
        <v>2030</v>
      </c>
      <c r="B5657" t="s">
        <v>2253</v>
      </c>
      <c r="C5657" t="s">
        <v>2207</v>
      </c>
      <c r="D5657" t="s">
        <v>2238</v>
      </c>
      <c r="E5657">
        <v>3.9575424473782101</v>
      </c>
      <c r="F5657" t="s">
        <v>2200</v>
      </c>
    </row>
    <row r="5658" spans="1:6" hidden="1" x14ac:dyDescent="0.25">
      <c r="A5658">
        <v>2030</v>
      </c>
      <c r="B5658" t="s">
        <v>2253</v>
      </c>
      <c r="C5658" t="s">
        <v>2207</v>
      </c>
      <c r="D5658" t="s">
        <v>2250</v>
      </c>
      <c r="E5658">
        <v>6.73951609656842</v>
      </c>
      <c r="F5658" t="s">
        <v>2200</v>
      </c>
    </row>
    <row r="5659" spans="1:6" hidden="1" x14ac:dyDescent="0.25">
      <c r="A5659">
        <v>2030</v>
      </c>
      <c r="B5659" t="s">
        <v>2253</v>
      </c>
      <c r="C5659" t="s">
        <v>2207</v>
      </c>
      <c r="D5659" t="s">
        <v>2251</v>
      </c>
      <c r="E5659">
        <v>0</v>
      </c>
      <c r="F5659" t="s">
        <v>2200</v>
      </c>
    </row>
    <row r="5660" spans="1:6" hidden="1" x14ac:dyDescent="0.25">
      <c r="A5660">
        <v>2030</v>
      </c>
      <c r="B5660" t="s">
        <v>2253</v>
      </c>
      <c r="C5660" t="s">
        <v>2207</v>
      </c>
      <c r="D5660" t="s">
        <v>2239</v>
      </c>
      <c r="E5660">
        <v>4.9066569023352704</v>
      </c>
      <c r="F5660" t="s">
        <v>2200</v>
      </c>
    </row>
    <row r="5661" spans="1:6" hidden="1" x14ac:dyDescent="0.25">
      <c r="A5661">
        <v>2030</v>
      </c>
      <c r="B5661" t="s">
        <v>2253</v>
      </c>
      <c r="C5661" t="s">
        <v>2207</v>
      </c>
      <c r="D5661" t="s">
        <v>2240</v>
      </c>
      <c r="E5661">
        <v>2.88276988954226</v>
      </c>
      <c r="F5661" t="s">
        <v>2200</v>
      </c>
    </row>
    <row r="5662" spans="1:6" hidden="1" x14ac:dyDescent="0.25">
      <c r="A5662">
        <v>2030</v>
      </c>
      <c r="B5662" t="s">
        <v>2253</v>
      </c>
      <c r="C5662" t="s">
        <v>2207</v>
      </c>
      <c r="D5662" t="s">
        <v>2241</v>
      </c>
      <c r="E5662">
        <v>3.5592017358158898</v>
      </c>
      <c r="F5662" t="s">
        <v>2200</v>
      </c>
    </row>
    <row r="5663" spans="1:6" hidden="1" x14ac:dyDescent="0.25">
      <c r="A5663">
        <v>2030</v>
      </c>
      <c r="B5663" t="s">
        <v>2253</v>
      </c>
      <c r="C5663" t="s">
        <v>2207</v>
      </c>
      <c r="D5663" t="s">
        <v>2242</v>
      </c>
      <c r="E5663" s="184">
        <v>2.85961692731441E-4</v>
      </c>
      <c r="F5663" t="s">
        <v>2200</v>
      </c>
    </row>
    <row r="5664" spans="1:6" hidden="1" x14ac:dyDescent="0.25">
      <c r="A5664">
        <v>2030</v>
      </c>
      <c r="B5664" t="s">
        <v>2253</v>
      </c>
      <c r="C5664" t="s">
        <v>2207</v>
      </c>
      <c r="D5664" t="s">
        <v>2243</v>
      </c>
      <c r="E5664">
        <v>31.354824651368101</v>
      </c>
      <c r="F5664" t="s">
        <v>2200</v>
      </c>
    </row>
    <row r="5665" spans="1:6" hidden="1" x14ac:dyDescent="0.25">
      <c r="A5665">
        <v>2030</v>
      </c>
      <c r="B5665" t="s">
        <v>2253</v>
      </c>
      <c r="C5665" t="s">
        <v>2207</v>
      </c>
      <c r="D5665" t="s">
        <v>2244</v>
      </c>
      <c r="E5665">
        <v>6.7533750000000001</v>
      </c>
      <c r="F5665" t="s">
        <v>2200</v>
      </c>
    </row>
    <row r="5666" spans="1:6" hidden="1" x14ac:dyDescent="0.25">
      <c r="A5666">
        <v>2030</v>
      </c>
      <c r="B5666" t="s">
        <v>2253</v>
      </c>
      <c r="C5666" t="s">
        <v>2207</v>
      </c>
      <c r="D5666" t="s">
        <v>2245</v>
      </c>
      <c r="E5666">
        <v>3.9869063554250599</v>
      </c>
      <c r="F5666" t="s">
        <v>2200</v>
      </c>
    </row>
    <row r="5667" spans="1:6" hidden="1" x14ac:dyDescent="0.25">
      <c r="A5667">
        <v>2030</v>
      </c>
      <c r="B5667" t="s">
        <v>2253</v>
      </c>
      <c r="C5667" t="s">
        <v>2207</v>
      </c>
      <c r="D5667" t="s">
        <v>2246</v>
      </c>
      <c r="E5667">
        <v>2.5483625386976501</v>
      </c>
      <c r="F5667" t="s">
        <v>2200</v>
      </c>
    </row>
    <row r="5668" spans="1:6" hidden="1" x14ac:dyDescent="0.25">
      <c r="A5668">
        <v>2030</v>
      </c>
      <c r="B5668" t="s">
        <v>2253</v>
      </c>
      <c r="C5668" t="s">
        <v>2207</v>
      </c>
      <c r="D5668" t="s">
        <v>2247</v>
      </c>
      <c r="E5668">
        <v>1.69718164188951</v>
      </c>
      <c r="F5668" t="s">
        <v>2200</v>
      </c>
    </row>
    <row r="5669" spans="1:6" hidden="1" x14ac:dyDescent="0.25">
      <c r="A5669">
        <v>2030</v>
      </c>
      <c r="B5669" t="s">
        <v>2253</v>
      </c>
      <c r="C5669" t="s">
        <v>2207</v>
      </c>
      <c r="D5669" t="s">
        <v>2248</v>
      </c>
      <c r="E5669">
        <v>8.3686591374504609</v>
      </c>
      <c r="F5669" t="s">
        <v>2200</v>
      </c>
    </row>
    <row r="5670" spans="1:6" hidden="1" x14ac:dyDescent="0.25">
      <c r="A5670">
        <v>2030</v>
      </c>
      <c r="B5670" t="s">
        <v>2253</v>
      </c>
      <c r="C5670" t="s">
        <v>2208</v>
      </c>
      <c r="D5670" t="s">
        <v>2236</v>
      </c>
      <c r="E5670">
        <v>4.1958618908292102</v>
      </c>
      <c r="F5670" t="s">
        <v>2200</v>
      </c>
    </row>
    <row r="5671" spans="1:6" hidden="1" x14ac:dyDescent="0.25">
      <c r="A5671">
        <v>2030</v>
      </c>
      <c r="B5671" t="s">
        <v>2253</v>
      </c>
      <c r="C5671" t="s">
        <v>2208</v>
      </c>
      <c r="D5671" t="s">
        <v>2237</v>
      </c>
      <c r="E5671">
        <v>19.667552828111099</v>
      </c>
      <c r="F5671" t="s">
        <v>2200</v>
      </c>
    </row>
    <row r="5672" spans="1:6" hidden="1" x14ac:dyDescent="0.25">
      <c r="A5672">
        <v>2030</v>
      </c>
      <c r="B5672" t="s">
        <v>2253</v>
      </c>
      <c r="C5672" t="s">
        <v>2208</v>
      </c>
      <c r="D5672" t="s">
        <v>2238</v>
      </c>
      <c r="E5672">
        <v>4.0279896946201097</v>
      </c>
      <c r="F5672" t="s">
        <v>2200</v>
      </c>
    </row>
    <row r="5673" spans="1:6" hidden="1" x14ac:dyDescent="0.25">
      <c r="A5673">
        <v>2030</v>
      </c>
      <c r="B5673" t="s">
        <v>2253</v>
      </c>
      <c r="C5673" t="s">
        <v>2208</v>
      </c>
      <c r="D5673" t="s">
        <v>2250</v>
      </c>
      <c r="E5673">
        <v>10.3392919852348</v>
      </c>
      <c r="F5673" t="s">
        <v>2200</v>
      </c>
    </row>
    <row r="5674" spans="1:6" hidden="1" x14ac:dyDescent="0.25">
      <c r="A5674">
        <v>2030</v>
      </c>
      <c r="B5674" t="s">
        <v>2253</v>
      </c>
      <c r="C5674" t="s">
        <v>2208</v>
      </c>
      <c r="D5674" t="s">
        <v>2251</v>
      </c>
      <c r="E5674">
        <v>0</v>
      </c>
      <c r="F5674" t="s">
        <v>2200</v>
      </c>
    </row>
    <row r="5675" spans="1:6" hidden="1" x14ac:dyDescent="0.25">
      <c r="A5675">
        <v>2030</v>
      </c>
      <c r="B5675" t="s">
        <v>2253</v>
      </c>
      <c r="C5675" t="s">
        <v>2208</v>
      </c>
      <c r="D5675" t="s">
        <v>2239</v>
      </c>
      <c r="E5675">
        <v>5.2258106304423304</v>
      </c>
      <c r="F5675" t="s">
        <v>2200</v>
      </c>
    </row>
    <row r="5676" spans="1:6" hidden="1" x14ac:dyDescent="0.25">
      <c r="A5676">
        <v>2030</v>
      </c>
      <c r="B5676" t="s">
        <v>2253</v>
      </c>
      <c r="C5676" t="s">
        <v>2208</v>
      </c>
      <c r="D5676" t="s">
        <v>2240</v>
      </c>
      <c r="E5676">
        <v>3.0578227173822201</v>
      </c>
      <c r="F5676" t="s">
        <v>2200</v>
      </c>
    </row>
    <row r="5677" spans="1:6" hidden="1" x14ac:dyDescent="0.25">
      <c r="A5677">
        <v>2030</v>
      </c>
      <c r="B5677" t="s">
        <v>2253</v>
      </c>
      <c r="C5677" t="s">
        <v>2208</v>
      </c>
      <c r="D5677" t="s">
        <v>2241</v>
      </c>
      <c r="E5677">
        <v>5.9287208672892202</v>
      </c>
      <c r="F5677" t="s">
        <v>2200</v>
      </c>
    </row>
    <row r="5678" spans="1:6" hidden="1" x14ac:dyDescent="0.25">
      <c r="A5678">
        <v>2030</v>
      </c>
      <c r="B5678" t="s">
        <v>2253</v>
      </c>
      <c r="C5678" t="s">
        <v>2208</v>
      </c>
      <c r="D5678" t="s">
        <v>2242</v>
      </c>
      <c r="E5678" s="184">
        <v>6.6234408786015497E-2</v>
      </c>
      <c r="F5678" t="s">
        <v>2200</v>
      </c>
    </row>
    <row r="5679" spans="1:6" hidden="1" x14ac:dyDescent="0.25">
      <c r="A5679">
        <v>2030</v>
      </c>
      <c r="B5679" t="s">
        <v>2253</v>
      </c>
      <c r="C5679" t="s">
        <v>2208</v>
      </c>
      <c r="D5679" t="s">
        <v>2243</v>
      </c>
      <c r="E5679">
        <v>33.617064243149102</v>
      </c>
      <c r="F5679" t="s">
        <v>2200</v>
      </c>
    </row>
    <row r="5680" spans="1:6" hidden="1" x14ac:dyDescent="0.25">
      <c r="A5680">
        <v>2030</v>
      </c>
      <c r="B5680" t="s">
        <v>2253</v>
      </c>
      <c r="C5680" t="s">
        <v>2208</v>
      </c>
      <c r="D5680" t="s">
        <v>2244</v>
      </c>
      <c r="E5680">
        <v>6.7533750000000001</v>
      </c>
      <c r="F5680" t="s">
        <v>2200</v>
      </c>
    </row>
    <row r="5681" spans="1:6" hidden="1" x14ac:dyDescent="0.25">
      <c r="A5681">
        <v>2030</v>
      </c>
      <c r="B5681" t="s">
        <v>2253</v>
      </c>
      <c r="C5681" t="s">
        <v>2208</v>
      </c>
      <c r="D5681" t="s">
        <v>2245</v>
      </c>
      <c r="E5681">
        <v>4.2391890401394301</v>
      </c>
      <c r="F5681" t="s">
        <v>2200</v>
      </c>
    </row>
    <row r="5682" spans="1:6" hidden="1" x14ac:dyDescent="0.25">
      <c r="A5682">
        <v>2030</v>
      </c>
      <c r="B5682" t="s">
        <v>2253</v>
      </c>
      <c r="C5682" t="s">
        <v>2208</v>
      </c>
      <c r="D5682" t="s">
        <v>2246</v>
      </c>
      <c r="E5682">
        <v>2.9662288776566399</v>
      </c>
      <c r="F5682" t="s">
        <v>2200</v>
      </c>
    </row>
    <row r="5683" spans="1:6" hidden="1" x14ac:dyDescent="0.25">
      <c r="A5683">
        <v>2030</v>
      </c>
      <c r="B5683" t="s">
        <v>2253</v>
      </c>
      <c r="C5683" t="s">
        <v>2208</v>
      </c>
      <c r="D5683" t="s">
        <v>2247</v>
      </c>
      <c r="E5683">
        <v>2.1629513888324898</v>
      </c>
      <c r="F5683" t="s">
        <v>2200</v>
      </c>
    </row>
    <row r="5684" spans="1:6" hidden="1" x14ac:dyDescent="0.25">
      <c r="A5684">
        <v>2030</v>
      </c>
      <c r="B5684" t="s">
        <v>2253</v>
      </c>
      <c r="C5684" t="s">
        <v>2208</v>
      </c>
      <c r="D5684" t="s">
        <v>2248</v>
      </c>
      <c r="E5684">
        <v>8.3226426315844098</v>
      </c>
      <c r="F5684" t="s">
        <v>2200</v>
      </c>
    </row>
    <row r="5685" spans="1:6" hidden="1" x14ac:dyDescent="0.25">
      <c r="A5685">
        <v>2030</v>
      </c>
      <c r="B5685" t="s">
        <v>2253</v>
      </c>
      <c r="C5685" t="s">
        <v>2209</v>
      </c>
      <c r="D5685" t="s">
        <v>2236</v>
      </c>
      <c r="E5685">
        <v>4.3898058724316904</v>
      </c>
      <c r="F5685" t="s">
        <v>2200</v>
      </c>
    </row>
    <row r="5686" spans="1:6" hidden="1" x14ac:dyDescent="0.25">
      <c r="A5686">
        <v>2030</v>
      </c>
      <c r="B5686" t="s">
        <v>2253</v>
      </c>
      <c r="C5686" t="s">
        <v>2209</v>
      </c>
      <c r="D5686" t="s">
        <v>2237</v>
      </c>
      <c r="E5686">
        <v>19.930218132397901</v>
      </c>
      <c r="F5686" t="s">
        <v>2200</v>
      </c>
    </row>
    <row r="5687" spans="1:6" hidden="1" x14ac:dyDescent="0.25">
      <c r="A5687">
        <v>2030</v>
      </c>
      <c r="B5687" t="s">
        <v>2253</v>
      </c>
      <c r="C5687" t="s">
        <v>2209</v>
      </c>
      <c r="D5687" t="s">
        <v>2238</v>
      </c>
      <c r="E5687">
        <v>5.7247720930339296</v>
      </c>
      <c r="F5687" t="s">
        <v>2200</v>
      </c>
    </row>
    <row r="5688" spans="1:6" hidden="1" x14ac:dyDescent="0.25">
      <c r="A5688">
        <v>2030</v>
      </c>
      <c r="B5688" t="s">
        <v>2253</v>
      </c>
      <c r="C5688" t="s">
        <v>2209</v>
      </c>
      <c r="D5688" t="s">
        <v>2250</v>
      </c>
      <c r="E5688">
        <v>18.7571713899328</v>
      </c>
      <c r="F5688" t="s">
        <v>2200</v>
      </c>
    </row>
    <row r="5689" spans="1:6" hidden="1" x14ac:dyDescent="0.25">
      <c r="A5689">
        <v>2030</v>
      </c>
      <c r="B5689" t="s">
        <v>2253</v>
      </c>
      <c r="C5689" t="s">
        <v>2209</v>
      </c>
      <c r="D5689" t="s">
        <v>2251</v>
      </c>
      <c r="E5689">
        <v>0</v>
      </c>
      <c r="F5689" t="s">
        <v>2200</v>
      </c>
    </row>
    <row r="5690" spans="1:6" hidden="1" x14ac:dyDescent="0.25">
      <c r="A5690">
        <v>2030</v>
      </c>
      <c r="B5690" t="s">
        <v>2253</v>
      </c>
      <c r="C5690" t="s">
        <v>2209</v>
      </c>
      <c r="D5690" t="s">
        <v>2239</v>
      </c>
      <c r="E5690">
        <v>4.3625434822061004</v>
      </c>
      <c r="F5690" t="s">
        <v>2200</v>
      </c>
    </row>
    <row r="5691" spans="1:6" hidden="1" x14ac:dyDescent="0.25">
      <c r="A5691">
        <v>2030</v>
      </c>
      <c r="B5691" t="s">
        <v>2253</v>
      </c>
      <c r="C5691" t="s">
        <v>2209</v>
      </c>
      <c r="D5691" t="s">
        <v>2240</v>
      </c>
      <c r="E5691">
        <v>2.7637224941947398</v>
      </c>
      <c r="F5691" t="s">
        <v>2200</v>
      </c>
    </row>
    <row r="5692" spans="1:6" hidden="1" x14ac:dyDescent="0.25">
      <c r="A5692">
        <v>2030</v>
      </c>
      <c r="B5692" t="s">
        <v>2253</v>
      </c>
      <c r="C5692" t="s">
        <v>2209</v>
      </c>
      <c r="D5692" t="s">
        <v>2241</v>
      </c>
      <c r="E5692">
        <v>7.02575600382937</v>
      </c>
      <c r="F5692" t="s">
        <v>2200</v>
      </c>
    </row>
    <row r="5693" spans="1:6" hidden="1" x14ac:dyDescent="0.25">
      <c r="A5693">
        <v>2030</v>
      </c>
      <c r="B5693" t="s">
        <v>2253</v>
      </c>
      <c r="C5693" t="s">
        <v>2209</v>
      </c>
      <c r="D5693" t="s">
        <v>2242</v>
      </c>
      <c r="E5693" s="184">
        <v>4.0108511858108296E-3</v>
      </c>
      <c r="F5693" t="s">
        <v>2200</v>
      </c>
    </row>
    <row r="5694" spans="1:6" hidden="1" x14ac:dyDescent="0.25">
      <c r="A5694">
        <v>2030</v>
      </c>
      <c r="B5694" t="s">
        <v>2253</v>
      </c>
      <c r="C5694" t="s">
        <v>2209</v>
      </c>
      <c r="D5694" t="s">
        <v>2243</v>
      </c>
      <c r="E5694">
        <v>34.192354895850102</v>
      </c>
      <c r="F5694" t="s">
        <v>2200</v>
      </c>
    </row>
    <row r="5695" spans="1:6" hidden="1" x14ac:dyDescent="0.25">
      <c r="A5695">
        <v>2030</v>
      </c>
      <c r="B5695" t="s">
        <v>2253</v>
      </c>
      <c r="C5695" t="s">
        <v>2209</v>
      </c>
      <c r="D5695" t="s">
        <v>2244</v>
      </c>
      <c r="E5695">
        <v>6.7533750000000001</v>
      </c>
      <c r="F5695" t="s">
        <v>2200</v>
      </c>
    </row>
    <row r="5696" spans="1:6" hidden="1" x14ac:dyDescent="0.25">
      <c r="A5696">
        <v>2030</v>
      </c>
      <c r="B5696" t="s">
        <v>2253</v>
      </c>
      <c r="C5696" t="s">
        <v>2209</v>
      </c>
      <c r="D5696" t="s">
        <v>2245</v>
      </c>
      <c r="E5696">
        <v>3.65472540170075</v>
      </c>
      <c r="F5696" t="s">
        <v>2200</v>
      </c>
    </row>
    <row r="5697" spans="1:6" hidden="1" x14ac:dyDescent="0.25">
      <c r="A5697">
        <v>2030</v>
      </c>
      <c r="B5697" t="s">
        <v>2253</v>
      </c>
      <c r="C5697" t="s">
        <v>2209</v>
      </c>
      <c r="D5697" t="s">
        <v>2246</v>
      </c>
      <c r="E5697">
        <v>2.58806378345087</v>
      </c>
      <c r="F5697" t="s">
        <v>2200</v>
      </c>
    </row>
    <row r="5698" spans="1:6" hidden="1" x14ac:dyDescent="0.25">
      <c r="A5698">
        <v>2030</v>
      </c>
      <c r="B5698" t="s">
        <v>2253</v>
      </c>
      <c r="C5698" t="s">
        <v>2209</v>
      </c>
      <c r="D5698" t="s">
        <v>2247</v>
      </c>
      <c r="E5698">
        <v>2.1738207826759801</v>
      </c>
      <c r="F5698" t="s">
        <v>2200</v>
      </c>
    </row>
    <row r="5699" spans="1:6" hidden="1" x14ac:dyDescent="0.25">
      <c r="A5699">
        <v>2030</v>
      </c>
      <c r="B5699" t="s">
        <v>2253</v>
      </c>
      <c r="C5699" t="s">
        <v>2209</v>
      </c>
      <c r="D5699" t="s">
        <v>2248</v>
      </c>
      <c r="E5699">
        <v>7.00088013712947</v>
      </c>
      <c r="F5699" t="s">
        <v>2200</v>
      </c>
    </row>
    <row r="5700" spans="1:6" hidden="1" x14ac:dyDescent="0.25">
      <c r="A5700">
        <v>2030</v>
      </c>
      <c r="B5700" t="s">
        <v>2253</v>
      </c>
      <c r="C5700" t="s">
        <v>2210</v>
      </c>
      <c r="D5700" t="s">
        <v>2236</v>
      </c>
      <c r="E5700">
        <v>2.62592956666521</v>
      </c>
      <c r="F5700" t="s">
        <v>2200</v>
      </c>
    </row>
    <row r="5701" spans="1:6" hidden="1" x14ac:dyDescent="0.25">
      <c r="A5701">
        <v>2030</v>
      </c>
      <c r="B5701" t="s">
        <v>2253</v>
      </c>
      <c r="C5701" t="s">
        <v>2210</v>
      </c>
      <c r="D5701" t="s">
        <v>2237</v>
      </c>
      <c r="E5701">
        <v>16.312233987037299</v>
      </c>
      <c r="F5701" t="s">
        <v>2200</v>
      </c>
    </row>
    <row r="5702" spans="1:6" hidden="1" x14ac:dyDescent="0.25">
      <c r="A5702">
        <v>2030</v>
      </c>
      <c r="B5702" t="s">
        <v>2253</v>
      </c>
      <c r="C5702" t="s">
        <v>2210</v>
      </c>
      <c r="D5702" t="s">
        <v>2238</v>
      </c>
      <c r="E5702">
        <v>7.3813175984288097</v>
      </c>
      <c r="F5702" t="s">
        <v>2200</v>
      </c>
    </row>
    <row r="5703" spans="1:6" hidden="1" x14ac:dyDescent="0.25">
      <c r="A5703">
        <v>2030</v>
      </c>
      <c r="B5703" t="s">
        <v>2253</v>
      </c>
      <c r="C5703" t="s">
        <v>2210</v>
      </c>
      <c r="D5703" t="s">
        <v>2250</v>
      </c>
      <c r="E5703">
        <v>7.9656812562562296</v>
      </c>
      <c r="F5703" t="s">
        <v>2200</v>
      </c>
    </row>
    <row r="5704" spans="1:6" hidden="1" x14ac:dyDescent="0.25">
      <c r="A5704">
        <v>2030</v>
      </c>
      <c r="B5704" t="s">
        <v>2253</v>
      </c>
      <c r="C5704" t="s">
        <v>2210</v>
      </c>
      <c r="D5704" t="s">
        <v>2251</v>
      </c>
      <c r="E5704">
        <v>0</v>
      </c>
      <c r="F5704" t="s">
        <v>2200</v>
      </c>
    </row>
    <row r="5705" spans="1:6" hidden="1" x14ac:dyDescent="0.25">
      <c r="A5705">
        <v>2030</v>
      </c>
      <c r="B5705" t="s">
        <v>2253</v>
      </c>
      <c r="C5705" t="s">
        <v>2210</v>
      </c>
      <c r="D5705" t="s">
        <v>2239</v>
      </c>
      <c r="E5705">
        <v>2.7939839758461398</v>
      </c>
      <c r="F5705" t="s">
        <v>2200</v>
      </c>
    </row>
    <row r="5706" spans="1:6" hidden="1" x14ac:dyDescent="0.25">
      <c r="A5706">
        <v>2030</v>
      </c>
      <c r="B5706" t="s">
        <v>2253</v>
      </c>
      <c r="C5706" t="s">
        <v>2210</v>
      </c>
      <c r="D5706" t="s">
        <v>2240</v>
      </c>
      <c r="E5706">
        <v>2.67457884592194</v>
      </c>
      <c r="F5706" t="s">
        <v>2200</v>
      </c>
    </row>
    <row r="5707" spans="1:6" hidden="1" x14ac:dyDescent="0.25">
      <c r="A5707">
        <v>2030</v>
      </c>
      <c r="B5707" t="s">
        <v>2253</v>
      </c>
      <c r="C5707" t="s">
        <v>2210</v>
      </c>
      <c r="D5707" t="s">
        <v>2241</v>
      </c>
      <c r="E5707">
        <v>3.8020711151123998</v>
      </c>
      <c r="F5707" t="s">
        <v>2200</v>
      </c>
    </row>
    <row r="5708" spans="1:6" hidden="1" x14ac:dyDescent="0.25">
      <c r="A5708">
        <v>2030</v>
      </c>
      <c r="B5708" t="s">
        <v>2253</v>
      </c>
      <c r="C5708" t="s">
        <v>2210</v>
      </c>
      <c r="D5708" t="s">
        <v>2242</v>
      </c>
      <c r="E5708" s="184">
        <v>4.7906610598101801E-3</v>
      </c>
      <c r="F5708" t="s">
        <v>2200</v>
      </c>
    </row>
    <row r="5709" spans="1:6" hidden="1" x14ac:dyDescent="0.25">
      <c r="A5709">
        <v>2030</v>
      </c>
      <c r="B5709" t="s">
        <v>2253</v>
      </c>
      <c r="C5709" t="s">
        <v>2210</v>
      </c>
      <c r="D5709" t="s">
        <v>2243</v>
      </c>
      <c r="E5709">
        <v>0</v>
      </c>
      <c r="F5709" t="s">
        <v>2200</v>
      </c>
    </row>
    <row r="5710" spans="1:6" hidden="1" x14ac:dyDescent="0.25">
      <c r="A5710">
        <v>2030</v>
      </c>
      <c r="B5710" t="s">
        <v>2253</v>
      </c>
      <c r="C5710" t="s">
        <v>2210</v>
      </c>
      <c r="D5710" t="s">
        <v>2244</v>
      </c>
      <c r="E5710">
        <v>6.7533750000000001</v>
      </c>
      <c r="F5710" t="s">
        <v>2200</v>
      </c>
    </row>
    <row r="5711" spans="1:6" hidden="1" x14ac:dyDescent="0.25">
      <c r="A5711">
        <v>2030</v>
      </c>
      <c r="B5711" t="s">
        <v>2253</v>
      </c>
      <c r="C5711" t="s">
        <v>2210</v>
      </c>
      <c r="D5711" t="s">
        <v>2245</v>
      </c>
      <c r="E5711">
        <v>3.6321917693516901</v>
      </c>
      <c r="F5711" t="s">
        <v>2200</v>
      </c>
    </row>
    <row r="5712" spans="1:6" hidden="1" x14ac:dyDescent="0.25">
      <c r="A5712">
        <v>2030</v>
      </c>
      <c r="B5712" t="s">
        <v>2253</v>
      </c>
      <c r="C5712" t="s">
        <v>2210</v>
      </c>
      <c r="D5712" t="s">
        <v>2246</v>
      </c>
      <c r="E5712">
        <v>1.8077311413378501</v>
      </c>
      <c r="F5712" t="s">
        <v>2200</v>
      </c>
    </row>
    <row r="5713" spans="1:6" hidden="1" x14ac:dyDescent="0.25">
      <c r="A5713">
        <v>2030</v>
      </c>
      <c r="B5713" t="s">
        <v>2253</v>
      </c>
      <c r="C5713" t="s">
        <v>2210</v>
      </c>
      <c r="D5713" t="s">
        <v>2247</v>
      </c>
      <c r="E5713">
        <v>1.66541769417621</v>
      </c>
      <c r="F5713" t="s">
        <v>2200</v>
      </c>
    </row>
    <row r="5714" spans="1:6" hidden="1" x14ac:dyDescent="0.25">
      <c r="A5714">
        <v>2030</v>
      </c>
      <c r="B5714" t="s">
        <v>2253</v>
      </c>
      <c r="C5714" t="s">
        <v>2210</v>
      </c>
      <c r="D5714" t="s">
        <v>2248</v>
      </c>
      <c r="E5714">
        <v>3.5952222626841701</v>
      </c>
      <c r="F5714" t="s">
        <v>2200</v>
      </c>
    </row>
    <row r="5715" spans="1:6" hidden="1" x14ac:dyDescent="0.25">
      <c r="A5715">
        <v>2030</v>
      </c>
      <c r="B5715" t="s">
        <v>2253</v>
      </c>
      <c r="C5715" t="s">
        <v>2211</v>
      </c>
      <c r="D5715" t="s">
        <v>2236</v>
      </c>
      <c r="E5715">
        <v>4.4932420161332596</v>
      </c>
      <c r="F5715" t="s">
        <v>2200</v>
      </c>
    </row>
    <row r="5716" spans="1:6" hidden="1" x14ac:dyDescent="0.25">
      <c r="A5716">
        <v>2030</v>
      </c>
      <c r="B5716" t="s">
        <v>2253</v>
      </c>
      <c r="C5716" t="s">
        <v>2211</v>
      </c>
      <c r="D5716" t="s">
        <v>2237</v>
      </c>
      <c r="E5716">
        <v>28.817440044066601</v>
      </c>
      <c r="F5716" t="s">
        <v>2200</v>
      </c>
    </row>
    <row r="5717" spans="1:6" hidden="1" x14ac:dyDescent="0.25">
      <c r="A5717">
        <v>2030</v>
      </c>
      <c r="B5717" t="s">
        <v>2253</v>
      </c>
      <c r="C5717" t="s">
        <v>2211</v>
      </c>
      <c r="D5717" t="s">
        <v>2238</v>
      </c>
      <c r="E5717">
        <v>3.9936342026550502</v>
      </c>
      <c r="F5717" t="s">
        <v>2200</v>
      </c>
    </row>
    <row r="5718" spans="1:6" hidden="1" x14ac:dyDescent="0.25">
      <c r="A5718">
        <v>2030</v>
      </c>
      <c r="B5718" t="s">
        <v>2253</v>
      </c>
      <c r="C5718" t="s">
        <v>2211</v>
      </c>
      <c r="D5718" t="s">
        <v>2250</v>
      </c>
      <c r="E5718">
        <v>0</v>
      </c>
      <c r="F5718" t="s">
        <v>2200</v>
      </c>
    </row>
    <row r="5719" spans="1:6" hidden="1" x14ac:dyDescent="0.25">
      <c r="A5719">
        <v>2030</v>
      </c>
      <c r="B5719" t="s">
        <v>2253</v>
      </c>
      <c r="C5719" t="s">
        <v>2211</v>
      </c>
      <c r="D5719" t="s">
        <v>2251</v>
      </c>
      <c r="E5719">
        <v>16.505633461160201</v>
      </c>
      <c r="F5719" t="s">
        <v>2200</v>
      </c>
    </row>
    <row r="5720" spans="1:6" hidden="1" x14ac:dyDescent="0.25">
      <c r="A5720">
        <v>2030</v>
      </c>
      <c r="B5720" t="s">
        <v>2253</v>
      </c>
      <c r="C5720" t="s">
        <v>2211</v>
      </c>
      <c r="D5720" t="s">
        <v>2239</v>
      </c>
      <c r="E5720">
        <v>4.6525834121757699</v>
      </c>
      <c r="F5720" t="s">
        <v>2200</v>
      </c>
    </row>
    <row r="5721" spans="1:6" hidden="1" x14ac:dyDescent="0.25">
      <c r="A5721">
        <v>2030</v>
      </c>
      <c r="B5721" t="s">
        <v>2253</v>
      </c>
      <c r="C5721" t="s">
        <v>2211</v>
      </c>
      <c r="D5721" t="s">
        <v>2240</v>
      </c>
      <c r="E5721">
        <v>2.82843882507319</v>
      </c>
      <c r="F5721" t="s">
        <v>2200</v>
      </c>
    </row>
    <row r="5722" spans="1:6" hidden="1" x14ac:dyDescent="0.25">
      <c r="A5722">
        <v>2030</v>
      </c>
      <c r="B5722" t="s">
        <v>2253</v>
      </c>
      <c r="C5722" t="s">
        <v>2211</v>
      </c>
      <c r="D5722" t="s">
        <v>2241</v>
      </c>
      <c r="E5722">
        <v>4.2896681684451199</v>
      </c>
      <c r="F5722" t="s">
        <v>2200</v>
      </c>
    </row>
    <row r="5723" spans="1:6" hidden="1" x14ac:dyDescent="0.25">
      <c r="A5723">
        <v>2030</v>
      </c>
      <c r="B5723" t="s">
        <v>2253</v>
      </c>
      <c r="C5723" t="s">
        <v>2211</v>
      </c>
      <c r="D5723" t="s">
        <v>2242</v>
      </c>
      <c r="E5723" s="184">
        <v>8.4068523594919703E-2</v>
      </c>
      <c r="F5723" t="s">
        <v>2200</v>
      </c>
    </row>
    <row r="5724" spans="1:6" hidden="1" x14ac:dyDescent="0.25">
      <c r="A5724">
        <v>2030</v>
      </c>
      <c r="B5724" t="s">
        <v>2253</v>
      </c>
      <c r="C5724" t="s">
        <v>2211</v>
      </c>
      <c r="D5724" t="s">
        <v>2243</v>
      </c>
      <c r="E5724">
        <v>33.352127370388601</v>
      </c>
      <c r="F5724" t="s">
        <v>2200</v>
      </c>
    </row>
    <row r="5725" spans="1:6" hidden="1" x14ac:dyDescent="0.25">
      <c r="A5725">
        <v>2030</v>
      </c>
      <c r="B5725" t="s">
        <v>2253</v>
      </c>
      <c r="C5725" t="s">
        <v>2211</v>
      </c>
      <c r="D5725" t="s">
        <v>2244</v>
      </c>
      <c r="E5725">
        <v>0</v>
      </c>
      <c r="F5725" t="s">
        <v>2200</v>
      </c>
    </row>
    <row r="5726" spans="1:6" hidden="1" x14ac:dyDescent="0.25">
      <c r="A5726">
        <v>2030</v>
      </c>
      <c r="B5726" t="s">
        <v>2253</v>
      </c>
      <c r="C5726" t="s">
        <v>2211</v>
      </c>
      <c r="D5726" t="s">
        <v>2245</v>
      </c>
      <c r="E5726">
        <v>3.8761302995495002</v>
      </c>
      <c r="F5726" t="s">
        <v>2200</v>
      </c>
    </row>
    <row r="5727" spans="1:6" hidden="1" x14ac:dyDescent="0.25">
      <c r="A5727">
        <v>2030</v>
      </c>
      <c r="B5727" t="s">
        <v>2253</v>
      </c>
      <c r="C5727" t="s">
        <v>2211</v>
      </c>
      <c r="D5727" t="s">
        <v>2246</v>
      </c>
      <c r="E5727">
        <v>2.37158186417046</v>
      </c>
      <c r="F5727" t="s">
        <v>2200</v>
      </c>
    </row>
    <row r="5728" spans="1:6" hidden="1" x14ac:dyDescent="0.25">
      <c r="A5728">
        <v>2030</v>
      </c>
      <c r="B5728" t="s">
        <v>2253</v>
      </c>
      <c r="C5728" t="s">
        <v>2211</v>
      </c>
      <c r="D5728" t="s">
        <v>2247</v>
      </c>
      <c r="E5728">
        <v>1.8610028847890301</v>
      </c>
      <c r="F5728" t="s">
        <v>2200</v>
      </c>
    </row>
    <row r="5729" spans="1:6" hidden="1" x14ac:dyDescent="0.25">
      <c r="A5729">
        <v>2030</v>
      </c>
      <c r="B5729" t="s">
        <v>2253</v>
      </c>
      <c r="C5729" t="s">
        <v>2211</v>
      </c>
      <c r="D5729" t="s">
        <v>2248</v>
      </c>
      <c r="E5729">
        <v>8.0811290977635206</v>
      </c>
      <c r="F5729" t="s">
        <v>2200</v>
      </c>
    </row>
    <row r="5730" spans="1:6" hidden="1" x14ac:dyDescent="0.25">
      <c r="A5730">
        <v>2030</v>
      </c>
      <c r="B5730" t="s">
        <v>2253</v>
      </c>
      <c r="C5730" t="s">
        <v>2212</v>
      </c>
      <c r="D5730" t="s">
        <v>2236</v>
      </c>
      <c r="E5730">
        <v>3.7111627967417902</v>
      </c>
      <c r="F5730" t="s">
        <v>2200</v>
      </c>
    </row>
    <row r="5731" spans="1:6" hidden="1" x14ac:dyDescent="0.25">
      <c r="A5731">
        <v>2030</v>
      </c>
      <c r="B5731" t="s">
        <v>2253</v>
      </c>
      <c r="C5731" t="s">
        <v>2212</v>
      </c>
      <c r="D5731" t="s">
        <v>2237</v>
      </c>
      <c r="E5731">
        <v>21.297161205554001</v>
      </c>
      <c r="F5731" t="s">
        <v>2200</v>
      </c>
    </row>
    <row r="5732" spans="1:6" hidden="1" x14ac:dyDescent="0.25">
      <c r="A5732">
        <v>2030</v>
      </c>
      <c r="B5732" t="s">
        <v>2253</v>
      </c>
      <c r="C5732" t="s">
        <v>2212</v>
      </c>
      <c r="D5732" t="s">
        <v>2238</v>
      </c>
      <c r="E5732">
        <v>4.0079850274067903</v>
      </c>
      <c r="F5732" t="s">
        <v>2200</v>
      </c>
    </row>
    <row r="5733" spans="1:6" hidden="1" x14ac:dyDescent="0.25">
      <c r="A5733">
        <v>2030</v>
      </c>
      <c r="B5733" t="s">
        <v>2253</v>
      </c>
      <c r="C5733" t="s">
        <v>2212</v>
      </c>
      <c r="D5733" t="s">
        <v>2250</v>
      </c>
      <c r="E5733">
        <v>0</v>
      </c>
      <c r="F5733" t="s">
        <v>2200</v>
      </c>
    </row>
    <row r="5734" spans="1:6" hidden="1" x14ac:dyDescent="0.25">
      <c r="A5734">
        <v>2030</v>
      </c>
      <c r="B5734" t="s">
        <v>2253</v>
      </c>
      <c r="C5734" t="s">
        <v>2212</v>
      </c>
      <c r="D5734" t="s">
        <v>2251</v>
      </c>
      <c r="E5734">
        <v>15.2991678076955</v>
      </c>
      <c r="F5734" t="s">
        <v>2200</v>
      </c>
    </row>
    <row r="5735" spans="1:6" hidden="1" x14ac:dyDescent="0.25">
      <c r="A5735">
        <v>2030</v>
      </c>
      <c r="B5735" t="s">
        <v>2253</v>
      </c>
      <c r="C5735" t="s">
        <v>2212</v>
      </c>
      <c r="D5735" t="s">
        <v>2239</v>
      </c>
      <c r="E5735">
        <v>5.4212574322397398</v>
      </c>
      <c r="F5735" t="s">
        <v>2200</v>
      </c>
    </row>
    <row r="5736" spans="1:6" hidden="1" x14ac:dyDescent="0.25">
      <c r="A5736">
        <v>2030</v>
      </c>
      <c r="B5736" t="s">
        <v>2253</v>
      </c>
      <c r="C5736" t="s">
        <v>2212</v>
      </c>
      <c r="D5736" t="s">
        <v>2240</v>
      </c>
      <c r="E5736">
        <v>3.1690866608752102</v>
      </c>
      <c r="F5736" t="s">
        <v>2200</v>
      </c>
    </row>
    <row r="5737" spans="1:6" hidden="1" x14ac:dyDescent="0.25">
      <c r="A5737">
        <v>2030</v>
      </c>
      <c r="B5737" t="s">
        <v>2253</v>
      </c>
      <c r="C5737" t="s">
        <v>2212</v>
      </c>
      <c r="D5737" t="s">
        <v>2241</v>
      </c>
      <c r="E5737">
        <v>4.62678068031558</v>
      </c>
      <c r="F5737" t="s">
        <v>2200</v>
      </c>
    </row>
    <row r="5738" spans="1:6" hidden="1" x14ac:dyDescent="0.25">
      <c r="A5738">
        <v>2030</v>
      </c>
      <c r="B5738" t="s">
        <v>2253</v>
      </c>
      <c r="C5738" t="s">
        <v>2212</v>
      </c>
      <c r="D5738" t="s">
        <v>2242</v>
      </c>
      <c r="E5738" s="184">
        <v>2.0375448492831099E-4</v>
      </c>
      <c r="F5738" t="s">
        <v>2200</v>
      </c>
    </row>
    <row r="5739" spans="1:6" hidden="1" x14ac:dyDescent="0.25">
      <c r="A5739">
        <v>2030</v>
      </c>
      <c r="B5739" t="s">
        <v>2253</v>
      </c>
      <c r="C5739" t="s">
        <v>2212</v>
      </c>
      <c r="D5739" t="s">
        <v>2243</v>
      </c>
      <c r="E5739">
        <v>33.537939194295497</v>
      </c>
      <c r="F5739" t="s">
        <v>2200</v>
      </c>
    </row>
    <row r="5740" spans="1:6" hidden="1" x14ac:dyDescent="0.25">
      <c r="A5740">
        <v>2030</v>
      </c>
      <c r="B5740" t="s">
        <v>2253</v>
      </c>
      <c r="C5740" t="s">
        <v>2212</v>
      </c>
      <c r="D5740" t="s">
        <v>2244</v>
      </c>
      <c r="E5740">
        <v>6.7533750000000001</v>
      </c>
      <c r="F5740" t="s">
        <v>2200</v>
      </c>
    </row>
    <row r="5741" spans="1:6" hidden="1" x14ac:dyDescent="0.25">
      <c r="A5741">
        <v>2030</v>
      </c>
      <c r="B5741" t="s">
        <v>2253</v>
      </c>
      <c r="C5741" t="s">
        <v>2212</v>
      </c>
      <c r="D5741" t="s">
        <v>2245</v>
      </c>
      <c r="E5741">
        <v>4.4438194162500402</v>
      </c>
      <c r="F5741" t="s">
        <v>2200</v>
      </c>
    </row>
    <row r="5742" spans="1:6" hidden="1" x14ac:dyDescent="0.25">
      <c r="A5742">
        <v>2030</v>
      </c>
      <c r="B5742" t="s">
        <v>2253</v>
      </c>
      <c r="C5742" t="s">
        <v>2212</v>
      </c>
      <c r="D5742" t="s">
        <v>2246</v>
      </c>
      <c r="E5742">
        <v>2.5804047952165701</v>
      </c>
      <c r="F5742" t="s">
        <v>2200</v>
      </c>
    </row>
    <row r="5743" spans="1:6" hidden="1" x14ac:dyDescent="0.25">
      <c r="A5743">
        <v>2030</v>
      </c>
      <c r="B5743" t="s">
        <v>2253</v>
      </c>
      <c r="C5743" t="s">
        <v>2212</v>
      </c>
      <c r="D5743" t="s">
        <v>2247</v>
      </c>
      <c r="E5743">
        <v>2.29717626715339</v>
      </c>
      <c r="F5743" t="s">
        <v>2200</v>
      </c>
    </row>
    <row r="5744" spans="1:6" hidden="1" x14ac:dyDescent="0.25">
      <c r="A5744">
        <v>2030</v>
      </c>
      <c r="B5744" t="s">
        <v>2253</v>
      </c>
      <c r="C5744" t="s">
        <v>2212</v>
      </c>
      <c r="D5744" t="s">
        <v>2248</v>
      </c>
      <c r="E5744">
        <v>9.2892925092768692</v>
      </c>
      <c r="F5744" t="s">
        <v>2200</v>
      </c>
    </row>
    <row r="5745" spans="1:6" hidden="1" x14ac:dyDescent="0.25">
      <c r="A5745">
        <v>2030</v>
      </c>
      <c r="B5745" t="s">
        <v>2253</v>
      </c>
      <c r="C5745" t="s">
        <v>2213</v>
      </c>
      <c r="D5745" t="s">
        <v>2236</v>
      </c>
      <c r="E5745">
        <v>4.4034954976579099</v>
      </c>
      <c r="F5745" t="s">
        <v>2200</v>
      </c>
    </row>
    <row r="5746" spans="1:6" hidden="1" x14ac:dyDescent="0.25">
      <c r="A5746">
        <v>2030</v>
      </c>
      <c r="B5746" t="s">
        <v>2253</v>
      </c>
      <c r="C5746" t="s">
        <v>2213</v>
      </c>
      <c r="D5746" t="s">
        <v>2237</v>
      </c>
      <c r="E5746">
        <v>18.3607480303125</v>
      </c>
      <c r="F5746" t="s">
        <v>2200</v>
      </c>
    </row>
    <row r="5747" spans="1:6" hidden="1" x14ac:dyDescent="0.25">
      <c r="A5747">
        <v>2030</v>
      </c>
      <c r="B5747" t="s">
        <v>2253</v>
      </c>
      <c r="C5747" t="s">
        <v>2213</v>
      </c>
      <c r="D5747" t="s">
        <v>2238</v>
      </c>
      <c r="E5747">
        <v>4.0580502304552004</v>
      </c>
      <c r="F5747" t="s">
        <v>2200</v>
      </c>
    </row>
    <row r="5748" spans="1:6" hidden="1" x14ac:dyDescent="0.25">
      <c r="A5748">
        <v>2030</v>
      </c>
      <c r="B5748" t="s">
        <v>2253</v>
      </c>
      <c r="C5748" t="s">
        <v>2213</v>
      </c>
      <c r="D5748" t="s">
        <v>2250</v>
      </c>
      <c r="E5748">
        <v>12.3869972574052</v>
      </c>
      <c r="F5748" t="s">
        <v>2200</v>
      </c>
    </row>
    <row r="5749" spans="1:6" hidden="1" x14ac:dyDescent="0.25">
      <c r="A5749">
        <v>2030</v>
      </c>
      <c r="B5749" t="s">
        <v>2253</v>
      </c>
      <c r="C5749" t="s">
        <v>2213</v>
      </c>
      <c r="D5749" t="s">
        <v>2251</v>
      </c>
      <c r="E5749">
        <v>0</v>
      </c>
      <c r="F5749" t="s">
        <v>2200</v>
      </c>
    </row>
    <row r="5750" spans="1:6" hidden="1" x14ac:dyDescent="0.25">
      <c r="A5750">
        <v>2030</v>
      </c>
      <c r="B5750" t="s">
        <v>2253</v>
      </c>
      <c r="C5750" t="s">
        <v>2213</v>
      </c>
      <c r="D5750" t="s">
        <v>2239</v>
      </c>
      <c r="E5750">
        <v>5.9711442193720101</v>
      </c>
      <c r="F5750" t="s">
        <v>2200</v>
      </c>
    </row>
    <row r="5751" spans="1:6" hidden="1" x14ac:dyDescent="0.25">
      <c r="A5751">
        <v>2030</v>
      </c>
      <c r="B5751" t="s">
        <v>2253</v>
      </c>
      <c r="C5751" t="s">
        <v>2213</v>
      </c>
      <c r="D5751" t="s">
        <v>2240</v>
      </c>
      <c r="E5751">
        <v>3.4173756428850099</v>
      </c>
      <c r="F5751" t="s">
        <v>2200</v>
      </c>
    </row>
    <row r="5752" spans="1:6" hidden="1" x14ac:dyDescent="0.25">
      <c r="A5752">
        <v>2030</v>
      </c>
      <c r="B5752" t="s">
        <v>2253</v>
      </c>
      <c r="C5752" t="s">
        <v>2213</v>
      </c>
      <c r="D5752" t="s">
        <v>2241</v>
      </c>
      <c r="E5752">
        <v>6.1643278133929202</v>
      </c>
      <c r="F5752" t="s">
        <v>2200</v>
      </c>
    </row>
    <row r="5753" spans="1:6" hidden="1" x14ac:dyDescent="0.25">
      <c r="A5753">
        <v>2030</v>
      </c>
      <c r="B5753" t="s">
        <v>2253</v>
      </c>
      <c r="C5753" t="s">
        <v>2213</v>
      </c>
      <c r="D5753" t="s">
        <v>2242</v>
      </c>
      <c r="E5753" s="184">
        <v>4.5578586186607803E-2</v>
      </c>
      <c r="F5753" t="s">
        <v>2200</v>
      </c>
    </row>
    <row r="5754" spans="1:6" hidden="1" x14ac:dyDescent="0.25">
      <c r="A5754">
        <v>2030</v>
      </c>
      <c r="B5754" t="s">
        <v>2253</v>
      </c>
      <c r="C5754" t="s">
        <v>2213</v>
      </c>
      <c r="D5754" t="s">
        <v>2243</v>
      </c>
      <c r="E5754">
        <v>0</v>
      </c>
      <c r="F5754" t="s">
        <v>2200</v>
      </c>
    </row>
    <row r="5755" spans="1:6" hidden="1" x14ac:dyDescent="0.25">
      <c r="A5755">
        <v>2030</v>
      </c>
      <c r="B5755" t="s">
        <v>2253</v>
      </c>
      <c r="C5755" t="s">
        <v>2213</v>
      </c>
      <c r="D5755" t="s">
        <v>2244</v>
      </c>
      <c r="E5755">
        <v>6.7533750000000001</v>
      </c>
      <c r="F5755" t="s">
        <v>2200</v>
      </c>
    </row>
    <row r="5756" spans="1:6" hidden="1" x14ac:dyDescent="0.25">
      <c r="A5756">
        <v>2030</v>
      </c>
      <c r="B5756" t="s">
        <v>2253</v>
      </c>
      <c r="C5756" t="s">
        <v>2213</v>
      </c>
      <c r="D5756" t="s">
        <v>2245</v>
      </c>
      <c r="E5756">
        <v>4.8383953171028597</v>
      </c>
      <c r="F5756" t="s">
        <v>2200</v>
      </c>
    </row>
    <row r="5757" spans="1:6" hidden="1" x14ac:dyDescent="0.25">
      <c r="A5757">
        <v>2030</v>
      </c>
      <c r="B5757" t="s">
        <v>2253</v>
      </c>
      <c r="C5757" t="s">
        <v>2213</v>
      </c>
      <c r="D5757" t="s">
        <v>2246</v>
      </c>
      <c r="E5757">
        <v>2.2196343764919702</v>
      </c>
      <c r="F5757" t="s">
        <v>2200</v>
      </c>
    </row>
    <row r="5758" spans="1:6" hidden="1" x14ac:dyDescent="0.25">
      <c r="A5758">
        <v>2030</v>
      </c>
      <c r="B5758" t="s">
        <v>2253</v>
      </c>
      <c r="C5758" t="s">
        <v>2213</v>
      </c>
      <c r="D5758" t="s">
        <v>2247</v>
      </c>
      <c r="E5758">
        <v>1.7474953248488301</v>
      </c>
      <c r="F5758" t="s">
        <v>2200</v>
      </c>
    </row>
    <row r="5759" spans="1:6" hidden="1" x14ac:dyDescent="0.25">
      <c r="A5759">
        <v>2030</v>
      </c>
      <c r="B5759" t="s">
        <v>2253</v>
      </c>
      <c r="C5759" t="s">
        <v>2213</v>
      </c>
      <c r="D5759" t="s">
        <v>2248</v>
      </c>
      <c r="E5759">
        <v>10.1166891833752</v>
      </c>
      <c r="F5759" t="s">
        <v>2200</v>
      </c>
    </row>
    <row r="5760" spans="1:6" hidden="1" x14ac:dyDescent="0.25">
      <c r="A5760">
        <v>2030</v>
      </c>
      <c r="B5760" t="s">
        <v>2253</v>
      </c>
      <c r="C5760" t="s">
        <v>2214</v>
      </c>
      <c r="D5760" t="s">
        <v>2236</v>
      </c>
      <c r="E5760">
        <v>2.5782212706285099</v>
      </c>
      <c r="F5760" t="s">
        <v>2200</v>
      </c>
    </row>
    <row r="5761" spans="1:6" hidden="1" x14ac:dyDescent="0.25">
      <c r="A5761">
        <v>2030</v>
      </c>
      <c r="B5761" t="s">
        <v>2253</v>
      </c>
      <c r="C5761" t="s">
        <v>2214</v>
      </c>
      <c r="D5761" t="s">
        <v>2237</v>
      </c>
      <c r="E5761">
        <v>20.169026549071901</v>
      </c>
      <c r="F5761" t="s">
        <v>2200</v>
      </c>
    </row>
    <row r="5762" spans="1:6" hidden="1" x14ac:dyDescent="0.25">
      <c r="A5762">
        <v>2030</v>
      </c>
      <c r="B5762" t="s">
        <v>2253</v>
      </c>
      <c r="C5762" t="s">
        <v>2214</v>
      </c>
      <c r="D5762" t="s">
        <v>2238</v>
      </c>
      <c r="E5762">
        <v>4.0380262109045697</v>
      </c>
      <c r="F5762" t="s">
        <v>2200</v>
      </c>
    </row>
    <row r="5763" spans="1:6" hidden="1" x14ac:dyDescent="0.25">
      <c r="A5763">
        <v>2030</v>
      </c>
      <c r="B5763" t="s">
        <v>2253</v>
      </c>
      <c r="C5763" t="s">
        <v>2214</v>
      </c>
      <c r="D5763" t="s">
        <v>2250</v>
      </c>
      <c r="E5763">
        <v>9.1160740795650597</v>
      </c>
      <c r="F5763" t="s">
        <v>2200</v>
      </c>
    </row>
    <row r="5764" spans="1:6" hidden="1" x14ac:dyDescent="0.25">
      <c r="A5764">
        <v>2030</v>
      </c>
      <c r="B5764" t="s">
        <v>2253</v>
      </c>
      <c r="C5764" t="s">
        <v>2214</v>
      </c>
      <c r="D5764" t="s">
        <v>2251</v>
      </c>
      <c r="E5764">
        <v>11.481204580763899</v>
      </c>
      <c r="F5764" t="s">
        <v>2200</v>
      </c>
    </row>
    <row r="5765" spans="1:6" hidden="1" x14ac:dyDescent="0.25">
      <c r="A5765">
        <v>2030</v>
      </c>
      <c r="B5765" t="s">
        <v>2253</v>
      </c>
      <c r="C5765" t="s">
        <v>2214</v>
      </c>
      <c r="D5765" t="s">
        <v>2239</v>
      </c>
      <c r="E5765">
        <v>4.7158202825198403</v>
      </c>
      <c r="F5765" t="s">
        <v>2200</v>
      </c>
    </row>
    <row r="5766" spans="1:6" hidden="1" x14ac:dyDescent="0.25">
      <c r="A5766">
        <v>2030</v>
      </c>
      <c r="B5766" t="s">
        <v>2253</v>
      </c>
      <c r="C5766" t="s">
        <v>2214</v>
      </c>
      <c r="D5766" t="s">
        <v>2240</v>
      </c>
      <c r="E5766">
        <v>2.9125498441199502</v>
      </c>
      <c r="F5766" t="s">
        <v>2200</v>
      </c>
    </row>
    <row r="5767" spans="1:6" hidden="1" x14ac:dyDescent="0.25">
      <c r="A5767">
        <v>2030</v>
      </c>
      <c r="B5767" t="s">
        <v>2253</v>
      </c>
      <c r="C5767" t="s">
        <v>2214</v>
      </c>
      <c r="D5767" t="s">
        <v>2241</v>
      </c>
      <c r="E5767">
        <v>6.2947846012064197</v>
      </c>
      <c r="F5767" t="s">
        <v>2200</v>
      </c>
    </row>
    <row r="5768" spans="1:6" hidden="1" x14ac:dyDescent="0.25">
      <c r="A5768">
        <v>2030</v>
      </c>
      <c r="B5768" t="s">
        <v>2253</v>
      </c>
      <c r="C5768" t="s">
        <v>2214</v>
      </c>
      <c r="D5768" t="s">
        <v>2242</v>
      </c>
      <c r="E5768" s="184">
        <v>7.5034931031522201E-2</v>
      </c>
      <c r="F5768" t="s">
        <v>2200</v>
      </c>
    </row>
    <row r="5769" spans="1:6" hidden="1" x14ac:dyDescent="0.25">
      <c r="A5769">
        <v>2030</v>
      </c>
      <c r="B5769" t="s">
        <v>2253</v>
      </c>
      <c r="C5769" t="s">
        <v>2214</v>
      </c>
      <c r="D5769" t="s">
        <v>2243</v>
      </c>
      <c r="E5769">
        <v>33.554016226671202</v>
      </c>
      <c r="F5769" t="s">
        <v>2200</v>
      </c>
    </row>
    <row r="5770" spans="1:6" hidden="1" x14ac:dyDescent="0.25">
      <c r="A5770">
        <v>2030</v>
      </c>
      <c r="B5770" t="s">
        <v>2253</v>
      </c>
      <c r="C5770" t="s">
        <v>2214</v>
      </c>
      <c r="D5770" t="s">
        <v>2244</v>
      </c>
      <c r="E5770">
        <v>6.7533750000000001</v>
      </c>
      <c r="F5770" t="s">
        <v>2200</v>
      </c>
    </row>
    <row r="5771" spans="1:6" hidden="1" x14ac:dyDescent="0.25">
      <c r="A5771">
        <v>2030</v>
      </c>
      <c r="B5771" t="s">
        <v>2253</v>
      </c>
      <c r="C5771" t="s">
        <v>2214</v>
      </c>
      <c r="D5771" t="s">
        <v>2245</v>
      </c>
      <c r="E5771">
        <v>3.9896831483430399</v>
      </c>
      <c r="F5771" t="s">
        <v>2200</v>
      </c>
    </row>
    <row r="5772" spans="1:6" hidden="1" x14ac:dyDescent="0.25">
      <c r="A5772">
        <v>2030</v>
      </c>
      <c r="B5772" t="s">
        <v>2253</v>
      </c>
      <c r="C5772" t="s">
        <v>2214</v>
      </c>
      <c r="D5772" t="s">
        <v>2246</v>
      </c>
      <c r="E5772">
        <v>2.6711945787143798</v>
      </c>
      <c r="F5772" t="s">
        <v>2200</v>
      </c>
    </row>
    <row r="5773" spans="1:6" hidden="1" x14ac:dyDescent="0.25">
      <c r="A5773">
        <v>2030</v>
      </c>
      <c r="B5773" t="s">
        <v>2253</v>
      </c>
      <c r="C5773" t="s">
        <v>2214</v>
      </c>
      <c r="D5773" t="s">
        <v>2247</v>
      </c>
      <c r="E5773">
        <v>2.03484603885338</v>
      </c>
      <c r="F5773" t="s">
        <v>2200</v>
      </c>
    </row>
    <row r="5774" spans="1:6" hidden="1" x14ac:dyDescent="0.25">
      <c r="A5774">
        <v>2030</v>
      </c>
      <c r="B5774" t="s">
        <v>2253</v>
      </c>
      <c r="C5774" t="s">
        <v>2214</v>
      </c>
      <c r="D5774" t="s">
        <v>2248</v>
      </c>
      <c r="E5774">
        <v>8.2879490416261294</v>
      </c>
      <c r="F5774" t="s">
        <v>2200</v>
      </c>
    </row>
    <row r="5775" spans="1:6" hidden="1" x14ac:dyDescent="0.25">
      <c r="A5775">
        <v>2030</v>
      </c>
      <c r="B5775" t="s">
        <v>2253</v>
      </c>
      <c r="C5775" t="s">
        <v>2215</v>
      </c>
      <c r="D5775" t="s">
        <v>2236</v>
      </c>
      <c r="E5775">
        <v>2.9381131873467101</v>
      </c>
      <c r="F5775" t="s">
        <v>2200</v>
      </c>
    </row>
    <row r="5776" spans="1:6" hidden="1" x14ac:dyDescent="0.25">
      <c r="A5776">
        <v>2030</v>
      </c>
      <c r="B5776" t="s">
        <v>2253</v>
      </c>
      <c r="C5776" t="s">
        <v>2215</v>
      </c>
      <c r="D5776" t="s">
        <v>2237</v>
      </c>
      <c r="E5776">
        <v>13.37351477857</v>
      </c>
      <c r="F5776" t="s">
        <v>2200</v>
      </c>
    </row>
    <row r="5777" spans="1:6" hidden="1" x14ac:dyDescent="0.25">
      <c r="A5777">
        <v>2030</v>
      </c>
      <c r="B5777" t="s">
        <v>2253</v>
      </c>
      <c r="C5777" t="s">
        <v>2215</v>
      </c>
      <c r="D5777" t="s">
        <v>2238</v>
      </c>
      <c r="E5777">
        <v>4.30406244801335</v>
      </c>
      <c r="F5777" t="s">
        <v>2200</v>
      </c>
    </row>
    <row r="5778" spans="1:6" hidden="1" x14ac:dyDescent="0.25">
      <c r="A5778">
        <v>2030</v>
      </c>
      <c r="B5778" t="s">
        <v>2253</v>
      </c>
      <c r="C5778" t="s">
        <v>2215</v>
      </c>
      <c r="D5778" t="s">
        <v>2250</v>
      </c>
      <c r="E5778">
        <v>7.6896037083973399</v>
      </c>
      <c r="F5778" t="s">
        <v>2200</v>
      </c>
    </row>
    <row r="5779" spans="1:6" hidden="1" x14ac:dyDescent="0.25">
      <c r="A5779">
        <v>2030</v>
      </c>
      <c r="B5779" t="s">
        <v>2253</v>
      </c>
      <c r="C5779" t="s">
        <v>2215</v>
      </c>
      <c r="D5779" t="s">
        <v>2251</v>
      </c>
      <c r="E5779">
        <v>8.0085993490448999</v>
      </c>
      <c r="F5779" t="s">
        <v>2200</v>
      </c>
    </row>
    <row r="5780" spans="1:6" hidden="1" x14ac:dyDescent="0.25">
      <c r="A5780">
        <v>2030</v>
      </c>
      <c r="B5780" t="s">
        <v>2253</v>
      </c>
      <c r="C5780" t="s">
        <v>2215</v>
      </c>
      <c r="D5780" t="s">
        <v>2239</v>
      </c>
      <c r="E5780">
        <v>2.55662884821828</v>
      </c>
      <c r="F5780" t="s">
        <v>2200</v>
      </c>
    </row>
    <row r="5781" spans="1:6" hidden="1" x14ac:dyDescent="0.25">
      <c r="A5781">
        <v>2030</v>
      </c>
      <c r="B5781" t="s">
        <v>2253</v>
      </c>
      <c r="C5781" t="s">
        <v>2215</v>
      </c>
      <c r="D5781" t="s">
        <v>2240</v>
      </c>
      <c r="E5781">
        <v>2.6727242144329999</v>
      </c>
      <c r="F5781" t="s">
        <v>2200</v>
      </c>
    </row>
    <row r="5782" spans="1:6" hidden="1" x14ac:dyDescent="0.25">
      <c r="A5782">
        <v>2030</v>
      </c>
      <c r="B5782" t="s">
        <v>2253</v>
      </c>
      <c r="C5782" t="s">
        <v>2215</v>
      </c>
      <c r="D5782" t="s">
        <v>2241</v>
      </c>
      <c r="E5782">
        <v>3.9682157342097399</v>
      </c>
      <c r="F5782" t="s">
        <v>2200</v>
      </c>
    </row>
    <row r="5783" spans="1:6" hidden="1" x14ac:dyDescent="0.25">
      <c r="A5783">
        <v>2030</v>
      </c>
      <c r="B5783" t="s">
        <v>2253</v>
      </c>
      <c r="C5783" t="s">
        <v>2215</v>
      </c>
      <c r="D5783" t="s">
        <v>2242</v>
      </c>
      <c r="E5783" s="184">
        <v>3.13935106035498E-2</v>
      </c>
      <c r="F5783" t="s">
        <v>2200</v>
      </c>
    </row>
    <row r="5784" spans="1:6" hidden="1" x14ac:dyDescent="0.25">
      <c r="A5784">
        <v>2030</v>
      </c>
      <c r="B5784" t="s">
        <v>2253</v>
      </c>
      <c r="C5784" t="s">
        <v>2215</v>
      </c>
      <c r="D5784" t="s">
        <v>2243</v>
      </c>
      <c r="E5784">
        <v>0</v>
      </c>
      <c r="F5784" t="s">
        <v>2200</v>
      </c>
    </row>
    <row r="5785" spans="1:6" hidden="1" x14ac:dyDescent="0.25">
      <c r="A5785">
        <v>2030</v>
      </c>
      <c r="B5785" t="s">
        <v>2253</v>
      </c>
      <c r="C5785" t="s">
        <v>2215</v>
      </c>
      <c r="D5785" t="s">
        <v>2244</v>
      </c>
      <c r="E5785">
        <v>6.7533750000000001</v>
      </c>
      <c r="F5785" t="s">
        <v>2200</v>
      </c>
    </row>
    <row r="5786" spans="1:6" hidden="1" x14ac:dyDescent="0.25">
      <c r="A5786">
        <v>2030</v>
      </c>
      <c r="B5786" t="s">
        <v>2253</v>
      </c>
      <c r="C5786" t="s">
        <v>2215</v>
      </c>
      <c r="D5786" t="s">
        <v>2245</v>
      </c>
      <c r="E5786">
        <v>1.83837588036093</v>
      </c>
      <c r="F5786" t="s">
        <v>2200</v>
      </c>
    </row>
    <row r="5787" spans="1:6" hidden="1" x14ac:dyDescent="0.25">
      <c r="A5787">
        <v>2030</v>
      </c>
      <c r="B5787" t="s">
        <v>2253</v>
      </c>
      <c r="C5787" t="s">
        <v>2215</v>
      </c>
      <c r="D5787" t="s">
        <v>2246</v>
      </c>
      <c r="E5787">
        <v>1.65688733161188</v>
      </c>
      <c r="F5787" t="s">
        <v>2200</v>
      </c>
    </row>
    <row r="5788" spans="1:6" hidden="1" x14ac:dyDescent="0.25">
      <c r="A5788">
        <v>2030</v>
      </c>
      <c r="B5788" t="s">
        <v>2253</v>
      </c>
      <c r="C5788" t="s">
        <v>2215</v>
      </c>
      <c r="D5788" t="s">
        <v>2247</v>
      </c>
      <c r="E5788">
        <v>1.8060222971844599</v>
      </c>
      <c r="F5788" t="s">
        <v>2200</v>
      </c>
    </row>
    <row r="5789" spans="1:6" hidden="1" x14ac:dyDescent="0.25">
      <c r="A5789">
        <v>2030</v>
      </c>
      <c r="B5789" t="s">
        <v>2253</v>
      </c>
      <c r="C5789" t="s">
        <v>2215</v>
      </c>
      <c r="D5789" t="s">
        <v>2248</v>
      </c>
      <c r="E5789">
        <v>3.3448809349896602</v>
      </c>
      <c r="F5789" t="s">
        <v>2200</v>
      </c>
    </row>
    <row r="5790" spans="1:6" hidden="1" x14ac:dyDescent="0.25">
      <c r="A5790">
        <v>2030</v>
      </c>
      <c r="B5790" t="s">
        <v>2253</v>
      </c>
      <c r="C5790" t="s">
        <v>2216</v>
      </c>
      <c r="D5790" t="s">
        <v>2236</v>
      </c>
      <c r="E5790">
        <v>3.2796184549828098</v>
      </c>
      <c r="F5790" t="s">
        <v>2200</v>
      </c>
    </row>
    <row r="5791" spans="1:6" hidden="1" x14ac:dyDescent="0.25">
      <c r="A5791">
        <v>2030</v>
      </c>
      <c r="B5791" t="s">
        <v>2253</v>
      </c>
      <c r="C5791" t="s">
        <v>2216</v>
      </c>
      <c r="D5791" t="s">
        <v>2237</v>
      </c>
      <c r="E5791">
        <v>17.442310905755601</v>
      </c>
      <c r="F5791" t="s">
        <v>2200</v>
      </c>
    </row>
    <row r="5792" spans="1:6" hidden="1" x14ac:dyDescent="0.25">
      <c r="A5792">
        <v>2030</v>
      </c>
      <c r="B5792" t="s">
        <v>2253</v>
      </c>
      <c r="C5792" t="s">
        <v>2216</v>
      </c>
      <c r="D5792" t="s">
        <v>2238</v>
      </c>
      <c r="E5792">
        <v>3.9460860562087201</v>
      </c>
      <c r="F5792" t="s">
        <v>2200</v>
      </c>
    </row>
    <row r="5793" spans="1:6" hidden="1" x14ac:dyDescent="0.25">
      <c r="A5793">
        <v>2030</v>
      </c>
      <c r="B5793" t="s">
        <v>2253</v>
      </c>
      <c r="C5793" t="s">
        <v>2216</v>
      </c>
      <c r="D5793" t="s">
        <v>2250</v>
      </c>
      <c r="E5793">
        <v>7.1857882013541596</v>
      </c>
      <c r="F5793" t="s">
        <v>2200</v>
      </c>
    </row>
    <row r="5794" spans="1:6" hidden="1" x14ac:dyDescent="0.25">
      <c r="A5794">
        <v>2030</v>
      </c>
      <c r="B5794" t="s">
        <v>2253</v>
      </c>
      <c r="C5794" t="s">
        <v>2216</v>
      </c>
      <c r="D5794" t="s">
        <v>2251</v>
      </c>
      <c r="E5794">
        <v>0</v>
      </c>
      <c r="F5794" t="s">
        <v>2200</v>
      </c>
    </row>
    <row r="5795" spans="1:6" hidden="1" x14ac:dyDescent="0.25">
      <c r="A5795">
        <v>2030</v>
      </c>
      <c r="B5795" t="s">
        <v>2253</v>
      </c>
      <c r="C5795" t="s">
        <v>2216</v>
      </c>
      <c r="D5795" t="s">
        <v>2239</v>
      </c>
      <c r="E5795">
        <v>2.40922000300939</v>
      </c>
      <c r="F5795" t="s">
        <v>2200</v>
      </c>
    </row>
    <row r="5796" spans="1:6" hidden="1" x14ac:dyDescent="0.25">
      <c r="A5796">
        <v>2030</v>
      </c>
      <c r="B5796" t="s">
        <v>2253</v>
      </c>
      <c r="C5796" t="s">
        <v>2216</v>
      </c>
      <c r="D5796" t="s">
        <v>2240</v>
      </c>
      <c r="E5796">
        <v>2.3239807990358701</v>
      </c>
      <c r="F5796" t="s">
        <v>2200</v>
      </c>
    </row>
    <row r="5797" spans="1:6" hidden="1" x14ac:dyDescent="0.25">
      <c r="A5797">
        <v>2030</v>
      </c>
      <c r="B5797" t="s">
        <v>2253</v>
      </c>
      <c r="C5797" t="s">
        <v>2216</v>
      </c>
      <c r="D5797" t="s">
        <v>2241</v>
      </c>
      <c r="E5797">
        <v>3.5203298751739598</v>
      </c>
      <c r="F5797" t="s">
        <v>2200</v>
      </c>
    </row>
    <row r="5798" spans="1:6" hidden="1" x14ac:dyDescent="0.25">
      <c r="A5798">
        <v>2030</v>
      </c>
      <c r="B5798" t="s">
        <v>2253</v>
      </c>
      <c r="C5798" t="s">
        <v>2216</v>
      </c>
      <c r="D5798" t="s">
        <v>2242</v>
      </c>
      <c r="E5798" s="184">
        <v>3.8453999905045098E-3</v>
      </c>
      <c r="F5798" t="s">
        <v>2200</v>
      </c>
    </row>
    <row r="5799" spans="1:6" hidden="1" x14ac:dyDescent="0.25">
      <c r="A5799">
        <v>2030</v>
      </c>
      <c r="B5799" t="s">
        <v>2253</v>
      </c>
      <c r="C5799" t="s">
        <v>2216</v>
      </c>
      <c r="D5799" t="s">
        <v>2243</v>
      </c>
      <c r="E5799">
        <v>31.531774069100301</v>
      </c>
      <c r="F5799" t="s">
        <v>2200</v>
      </c>
    </row>
    <row r="5800" spans="1:6" hidden="1" x14ac:dyDescent="0.25">
      <c r="A5800">
        <v>2030</v>
      </c>
      <c r="B5800" t="s">
        <v>2253</v>
      </c>
      <c r="C5800" t="s">
        <v>2216</v>
      </c>
      <c r="D5800" t="s">
        <v>2244</v>
      </c>
      <c r="E5800">
        <v>6.7533750000000001</v>
      </c>
      <c r="F5800" t="s">
        <v>2200</v>
      </c>
    </row>
    <row r="5801" spans="1:6" hidden="1" x14ac:dyDescent="0.25">
      <c r="A5801">
        <v>2030</v>
      </c>
      <c r="B5801" t="s">
        <v>2253</v>
      </c>
      <c r="C5801" t="s">
        <v>2216</v>
      </c>
      <c r="D5801" t="s">
        <v>2245</v>
      </c>
      <c r="E5801">
        <v>3.0338971724225998</v>
      </c>
      <c r="F5801" t="s">
        <v>2200</v>
      </c>
    </row>
    <row r="5802" spans="1:6" hidden="1" x14ac:dyDescent="0.25">
      <c r="A5802">
        <v>2030</v>
      </c>
      <c r="B5802" t="s">
        <v>2253</v>
      </c>
      <c r="C5802" t="s">
        <v>2216</v>
      </c>
      <c r="D5802" t="s">
        <v>2246</v>
      </c>
      <c r="E5802">
        <v>2.5858017511845901</v>
      </c>
      <c r="F5802" t="s">
        <v>2200</v>
      </c>
    </row>
    <row r="5803" spans="1:6" hidden="1" x14ac:dyDescent="0.25">
      <c r="A5803">
        <v>2030</v>
      </c>
      <c r="B5803" t="s">
        <v>2253</v>
      </c>
      <c r="C5803" t="s">
        <v>2216</v>
      </c>
      <c r="D5803" t="s">
        <v>2247</v>
      </c>
      <c r="E5803">
        <v>2.0883241659511098</v>
      </c>
      <c r="F5803" t="s">
        <v>2200</v>
      </c>
    </row>
    <row r="5804" spans="1:6" hidden="1" x14ac:dyDescent="0.25">
      <c r="A5804">
        <v>2030</v>
      </c>
      <c r="B5804" t="s">
        <v>2253</v>
      </c>
      <c r="C5804" t="s">
        <v>2216</v>
      </c>
      <c r="D5804" t="s">
        <v>2248</v>
      </c>
      <c r="E5804">
        <v>3.0021512357238298</v>
      </c>
      <c r="F5804" t="s">
        <v>2200</v>
      </c>
    </row>
    <row r="5805" spans="1:6" hidden="1" x14ac:dyDescent="0.25">
      <c r="A5805">
        <v>2030</v>
      </c>
      <c r="B5805" t="s">
        <v>2253</v>
      </c>
      <c r="C5805" t="s">
        <v>2217</v>
      </c>
      <c r="D5805" t="s">
        <v>2236</v>
      </c>
      <c r="E5805">
        <v>2.12980457364722</v>
      </c>
      <c r="F5805" t="s">
        <v>2200</v>
      </c>
    </row>
    <row r="5806" spans="1:6" hidden="1" x14ac:dyDescent="0.25">
      <c r="A5806">
        <v>2030</v>
      </c>
      <c r="B5806" t="s">
        <v>2253</v>
      </c>
      <c r="C5806" t="s">
        <v>2217</v>
      </c>
      <c r="D5806" t="s">
        <v>2237</v>
      </c>
      <c r="E5806">
        <v>16.703974404605201</v>
      </c>
      <c r="F5806" t="s">
        <v>2200</v>
      </c>
    </row>
    <row r="5807" spans="1:6" hidden="1" x14ac:dyDescent="0.25">
      <c r="A5807">
        <v>2030</v>
      </c>
      <c r="B5807" t="s">
        <v>2253</v>
      </c>
      <c r="C5807" t="s">
        <v>2217</v>
      </c>
      <c r="D5807" t="s">
        <v>2238</v>
      </c>
      <c r="E5807">
        <v>7.4631034063640502</v>
      </c>
      <c r="F5807" t="s">
        <v>2200</v>
      </c>
    </row>
    <row r="5808" spans="1:6" hidden="1" x14ac:dyDescent="0.25">
      <c r="A5808">
        <v>2030</v>
      </c>
      <c r="B5808" t="s">
        <v>2253</v>
      </c>
      <c r="C5808" t="s">
        <v>2217</v>
      </c>
      <c r="D5808" t="s">
        <v>2250</v>
      </c>
      <c r="E5808">
        <v>10.224660956669201</v>
      </c>
      <c r="F5808" t="s">
        <v>2200</v>
      </c>
    </row>
    <row r="5809" spans="1:6" hidden="1" x14ac:dyDescent="0.25">
      <c r="A5809">
        <v>2030</v>
      </c>
      <c r="B5809" t="s">
        <v>2253</v>
      </c>
      <c r="C5809" t="s">
        <v>2217</v>
      </c>
      <c r="D5809" t="s">
        <v>2251</v>
      </c>
      <c r="E5809">
        <v>0</v>
      </c>
      <c r="F5809" t="s">
        <v>2200</v>
      </c>
    </row>
    <row r="5810" spans="1:6" hidden="1" x14ac:dyDescent="0.25">
      <c r="A5810">
        <v>2030</v>
      </c>
      <c r="B5810" t="s">
        <v>2253</v>
      </c>
      <c r="C5810" t="s">
        <v>2217</v>
      </c>
      <c r="D5810" t="s">
        <v>2239</v>
      </c>
      <c r="E5810">
        <v>4.7973390018729303</v>
      </c>
      <c r="F5810" t="s">
        <v>2200</v>
      </c>
    </row>
    <row r="5811" spans="1:6" hidden="1" x14ac:dyDescent="0.25">
      <c r="A5811">
        <v>2030</v>
      </c>
      <c r="B5811" t="s">
        <v>2253</v>
      </c>
      <c r="C5811" t="s">
        <v>2217</v>
      </c>
      <c r="D5811" t="s">
        <v>2240</v>
      </c>
      <c r="E5811">
        <v>2.8443505282280599</v>
      </c>
      <c r="F5811" t="s">
        <v>2200</v>
      </c>
    </row>
    <row r="5812" spans="1:6" hidden="1" x14ac:dyDescent="0.25">
      <c r="A5812">
        <v>2030</v>
      </c>
      <c r="B5812" t="s">
        <v>2253</v>
      </c>
      <c r="C5812" t="s">
        <v>2217</v>
      </c>
      <c r="D5812" t="s">
        <v>2241</v>
      </c>
      <c r="E5812">
        <v>6.0018691394198704</v>
      </c>
      <c r="F5812" t="s">
        <v>2200</v>
      </c>
    </row>
    <row r="5813" spans="1:6" hidden="1" x14ac:dyDescent="0.25">
      <c r="A5813">
        <v>2030</v>
      </c>
      <c r="B5813" t="s">
        <v>2253</v>
      </c>
      <c r="C5813" t="s">
        <v>2217</v>
      </c>
      <c r="D5813" t="s">
        <v>2242</v>
      </c>
      <c r="E5813" s="184">
        <v>3.6767682579991599E-2</v>
      </c>
      <c r="F5813" t="s">
        <v>2200</v>
      </c>
    </row>
    <row r="5814" spans="1:6" hidden="1" x14ac:dyDescent="0.25">
      <c r="A5814">
        <v>2030</v>
      </c>
      <c r="B5814" t="s">
        <v>2253</v>
      </c>
      <c r="C5814" t="s">
        <v>2217</v>
      </c>
      <c r="D5814" t="s">
        <v>2243</v>
      </c>
      <c r="E5814">
        <v>0</v>
      </c>
      <c r="F5814" t="s">
        <v>2200</v>
      </c>
    </row>
    <row r="5815" spans="1:6" hidden="1" x14ac:dyDescent="0.25">
      <c r="A5815">
        <v>2030</v>
      </c>
      <c r="B5815" t="s">
        <v>2253</v>
      </c>
      <c r="C5815" t="s">
        <v>2217</v>
      </c>
      <c r="D5815" t="s">
        <v>2244</v>
      </c>
      <c r="E5815">
        <v>6.7533750000000001</v>
      </c>
      <c r="F5815" t="s">
        <v>2200</v>
      </c>
    </row>
    <row r="5816" spans="1:6" hidden="1" x14ac:dyDescent="0.25">
      <c r="A5816">
        <v>2030</v>
      </c>
      <c r="B5816" t="s">
        <v>2253</v>
      </c>
      <c r="C5816" t="s">
        <v>2217</v>
      </c>
      <c r="D5816" t="s">
        <v>2245</v>
      </c>
      <c r="E5816">
        <v>3.8713478305319202</v>
      </c>
      <c r="F5816" t="s">
        <v>2200</v>
      </c>
    </row>
    <row r="5817" spans="1:6" hidden="1" x14ac:dyDescent="0.25">
      <c r="A5817">
        <v>2030</v>
      </c>
      <c r="B5817" t="s">
        <v>2253</v>
      </c>
      <c r="C5817" t="s">
        <v>2217</v>
      </c>
      <c r="D5817" t="s">
        <v>2246</v>
      </c>
      <c r="E5817">
        <v>3.5320074218885802</v>
      </c>
      <c r="F5817" t="s">
        <v>2200</v>
      </c>
    </row>
    <row r="5818" spans="1:6" hidden="1" x14ac:dyDescent="0.25">
      <c r="A5818">
        <v>2030</v>
      </c>
      <c r="B5818" t="s">
        <v>2253</v>
      </c>
      <c r="C5818" t="s">
        <v>2217</v>
      </c>
      <c r="D5818" t="s">
        <v>2247</v>
      </c>
      <c r="E5818">
        <v>2.2826873332077802</v>
      </c>
      <c r="F5818" t="s">
        <v>2200</v>
      </c>
    </row>
    <row r="5819" spans="1:6" hidden="1" x14ac:dyDescent="0.25">
      <c r="A5819">
        <v>2030</v>
      </c>
      <c r="B5819" t="s">
        <v>2253</v>
      </c>
      <c r="C5819" t="s">
        <v>2217</v>
      </c>
      <c r="D5819" t="s">
        <v>2248</v>
      </c>
      <c r="E5819">
        <v>8.27587700785012</v>
      </c>
      <c r="F5819" t="s">
        <v>2200</v>
      </c>
    </row>
    <row r="5820" spans="1:6" hidden="1" x14ac:dyDescent="0.25">
      <c r="A5820">
        <v>2030</v>
      </c>
      <c r="B5820" t="s">
        <v>2253</v>
      </c>
      <c r="C5820" t="s">
        <v>2218</v>
      </c>
      <c r="D5820" t="s">
        <v>2236</v>
      </c>
      <c r="E5820">
        <v>2.92864749733759</v>
      </c>
      <c r="F5820" t="s">
        <v>2200</v>
      </c>
    </row>
    <row r="5821" spans="1:6" hidden="1" x14ac:dyDescent="0.25">
      <c r="A5821">
        <v>2030</v>
      </c>
      <c r="B5821" t="s">
        <v>2253</v>
      </c>
      <c r="C5821" t="s">
        <v>2218</v>
      </c>
      <c r="D5821" t="s">
        <v>2250</v>
      </c>
      <c r="E5821">
        <v>0</v>
      </c>
      <c r="F5821" t="s">
        <v>2200</v>
      </c>
    </row>
    <row r="5822" spans="1:6" hidden="1" x14ac:dyDescent="0.25">
      <c r="A5822">
        <v>2030</v>
      </c>
      <c r="B5822" t="s">
        <v>2253</v>
      </c>
      <c r="C5822" t="s">
        <v>2218</v>
      </c>
      <c r="D5822" t="s">
        <v>2251</v>
      </c>
      <c r="E5822">
        <v>0</v>
      </c>
      <c r="F5822" t="s">
        <v>2200</v>
      </c>
    </row>
    <row r="5823" spans="1:6" hidden="1" x14ac:dyDescent="0.25">
      <c r="A5823">
        <v>2030</v>
      </c>
      <c r="B5823" t="s">
        <v>2253</v>
      </c>
      <c r="C5823" t="s">
        <v>2218</v>
      </c>
      <c r="D5823" t="s">
        <v>2239</v>
      </c>
      <c r="E5823">
        <v>0</v>
      </c>
      <c r="F5823" t="s">
        <v>2200</v>
      </c>
    </row>
    <row r="5824" spans="1:6" hidden="1" x14ac:dyDescent="0.25">
      <c r="A5824">
        <v>2030</v>
      </c>
      <c r="B5824" t="s">
        <v>2253</v>
      </c>
      <c r="C5824" t="s">
        <v>2218</v>
      </c>
      <c r="D5824" t="s">
        <v>2240</v>
      </c>
      <c r="E5824">
        <v>0</v>
      </c>
      <c r="F5824" t="s">
        <v>2200</v>
      </c>
    </row>
    <row r="5825" spans="1:6" hidden="1" x14ac:dyDescent="0.25">
      <c r="A5825">
        <v>2030</v>
      </c>
      <c r="B5825" t="s">
        <v>2253</v>
      </c>
      <c r="C5825" t="s">
        <v>2218</v>
      </c>
      <c r="D5825" t="s">
        <v>2241</v>
      </c>
      <c r="E5825">
        <v>6.5073765670784596</v>
      </c>
      <c r="F5825" t="s">
        <v>2200</v>
      </c>
    </row>
    <row r="5826" spans="1:6" hidden="1" x14ac:dyDescent="0.25">
      <c r="A5826">
        <v>2030</v>
      </c>
      <c r="B5826" t="s">
        <v>2253</v>
      </c>
      <c r="C5826" t="s">
        <v>2218</v>
      </c>
      <c r="D5826" t="s">
        <v>2242</v>
      </c>
      <c r="E5826" s="184">
        <v>3.4952228536367499E-3</v>
      </c>
      <c r="F5826" t="s">
        <v>2200</v>
      </c>
    </row>
    <row r="5827" spans="1:6" hidden="1" x14ac:dyDescent="0.25">
      <c r="A5827">
        <v>2030</v>
      </c>
      <c r="B5827" t="s">
        <v>2253</v>
      </c>
      <c r="C5827" t="s">
        <v>2218</v>
      </c>
      <c r="D5827" t="s">
        <v>2243</v>
      </c>
      <c r="E5827">
        <v>0</v>
      </c>
      <c r="F5827" t="s">
        <v>2200</v>
      </c>
    </row>
    <row r="5828" spans="1:6" hidden="1" x14ac:dyDescent="0.25">
      <c r="A5828">
        <v>2030</v>
      </c>
      <c r="B5828" t="s">
        <v>2253</v>
      </c>
      <c r="C5828" t="s">
        <v>2218</v>
      </c>
      <c r="D5828" t="s">
        <v>2244</v>
      </c>
      <c r="E5828">
        <v>6.7533750000000001</v>
      </c>
      <c r="F5828" t="s">
        <v>2200</v>
      </c>
    </row>
    <row r="5829" spans="1:6" hidden="1" x14ac:dyDescent="0.25">
      <c r="A5829">
        <v>2030</v>
      </c>
      <c r="B5829" t="s">
        <v>2253</v>
      </c>
      <c r="C5829" t="s">
        <v>2218</v>
      </c>
      <c r="D5829" t="s">
        <v>2245</v>
      </c>
      <c r="E5829">
        <v>0</v>
      </c>
      <c r="F5829" t="s">
        <v>2200</v>
      </c>
    </row>
    <row r="5830" spans="1:6" hidden="1" x14ac:dyDescent="0.25">
      <c r="A5830">
        <v>2030</v>
      </c>
      <c r="B5830" t="s">
        <v>2253</v>
      </c>
      <c r="C5830" t="s">
        <v>2218</v>
      </c>
      <c r="D5830" t="s">
        <v>2246</v>
      </c>
      <c r="E5830">
        <v>0</v>
      </c>
      <c r="F5830" t="s">
        <v>2200</v>
      </c>
    </row>
    <row r="5831" spans="1:6" hidden="1" x14ac:dyDescent="0.25">
      <c r="A5831">
        <v>2030</v>
      </c>
      <c r="B5831" t="s">
        <v>2253</v>
      </c>
      <c r="C5831" t="s">
        <v>2218</v>
      </c>
      <c r="D5831" t="s">
        <v>2247</v>
      </c>
      <c r="E5831">
        <v>0</v>
      </c>
      <c r="F5831" t="s">
        <v>2200</v>
      </c>
    </row>
    <row r="5832" spans="1:6" hidden="1" x14ac:dyDescent="0.25">
      <c r="A5832">
        <v>2030</v>
      </c>
      <c r="B5832" t="s">
        <v>2253</v>
      </c>
      <c r="C5832" t="s">
        <v>2218</v>
      </c>
      <c r="D5832" t="s">
        <v>2248</v>
      </c>
      <c r="E5832">
        <v>0</v>
      </c>
      <c r="F5832" t="s">
        <v>2200</v>
      </c>
    </row>
    <row r="5833" spans="1:6" hidden="1" x14ac:dyDescent="0.25">
      <c r="A5833">
        <v>2030</v>
      </c>
      <c r="B5833" t="s">
        <v>2253</v>
      </c>
      <c r="C5833" t="s">
        <v>2219</v>
      </c>
      <c r="D5833" t="s">
        <v>2236</v>
      </c>
      <c r="E5833">
        <v>3.7799939187836902</v>
      </c>
      <c r="F5833" t="s">
        <v>2200</v>
      </c>
    </row>
    <row r="5834" spans="1:6" hidden="1" x14ac:dyDescent="0.25">
      <c r="A5834">
        <v>2030</v>
      </c>
      <c r="B5834" t="s">
        <v>2253</v>
      </c>
      <c r="C5834" t="s">
        <v>2219</v>
      </c>
      <c r="D5834" t="s">
        <v>2237</v>
      </c>
      <c r="E5834">
        <v>25.174999776736399</v>
      </c>
      <c r="F5834" t="s">
        <v>2200</v>
      </c>
    </row>
    <row r="5835" spans="1:6" hidden="1" x14ac:dyDescent="0.25">
      <c r="A5835">
        <v>2030</v>
      </c>
      <c r="B5835" t="s">
        <v>2253</v>
      </c>
      <c r="C5835" t="s">
        <v>2219</v>
      </c>
      <c r="D5835" t="s">
        <v>2238</v>
      </c>
      <c r="E5835">
        <v>4.0510839905390501</v>
      </c>
      <c r="F5835" t="s">
        <v>2200</v>
      </c>
    </row>
    <row r="5836" spans="1:6" hidden="1" x14ac:dyDescent="0.25">
      <c r="A5836">
        <v>2030</v>
      </c>
      <c r="B5836" t="s">
        <v>2253</v>
      </c>
      <c r="C5836" t="s">
        <v>2219</v>
      </c>
      <c r="D5836" t="s">
        <v>2250</v>
      </c>
      <c r="E5836">
        <v>0</v>
      </c>
      <c r="F5836" t="s">
        <v>2200</v>
      </c>
    </row>
    <row r="5837" spans="1:6" hidden="1" x14ac:dyDescent="0.25">
      <c r="A5837">
        <v>2030</v>
      </c>
      <c r="B5837" t="s">
        <v>2253</v>
      </c>
      <c r="C5837" t="s">
        <v>2219</v>
      </c>
      <c r="D5837" t="s">
        <v>2251</v>
      </c>
      <c r="E5837">
        <v>18.237241180594101</v>
      </c>
      <c r="F5837" t="s">
        <v>2200</v>
      </c>
    </row>
    <row r="5838" spans="1:6" hidden="1" x14ac:dyDescent="0.25">
      <c r="A5838">
        <v>2030</v>
      </c>
      <c r="B5838" t="s">
        <v>2253</v>
      </c>
      <c r="C5838" t="s">
        <v>2219</v>
      </c>
      <c r="D5838" t="s">
        <v>2239</v>
      </c>
      <c r="E5838">
        <v>4.8280850012917398</v>
      </c>
      <c r="F5838" t="s">
        <v>2200</v>
      </c>
    </row>
    <row r="5839" spans="1:6" hidden="1" x14ac:dyDescent="0.25">
      <c r="A5839">
        <v>2030</v>
      </c>
      <c r="B5839" t="s">
        <v>2253</v>
      </c>
      <c r="C5839" t="s">
        <v>2219</v>
      </c>
      <c r="D5839" t="s">
        <v>2240</v>
      </c>
      <c r="E5839">
        <v>2.91627569406229</v>
      </c>
      <c r="F5839" t="s">
        <v>2200</v>
      </c>
    </row>
    <row r="5840" spans="1:6" hidden="1" x14ac:dyDescent="0.25">
      <c r="A5840">
        <v>2030</v>
      </c>
      <c r="B5840" t="s">
        <v>2253</v>
      </c>
      <c r="C5840" t="s">
        <v>2219</v>
      </c>
      <c r="D5840" t="s">
        <v>2241</v>
      </c>
      <c r="E5840">
        <v>4.9752024606874299</v>
      </c>
      <c r="F5840" t="s">
        <v>2200</v>
      </c>
    </row>
    <row r="5841" spans="1:6" hidden="1" x14ac:dyDescent="0.25">
      <c r="A5841">
        <v>2030</v>
      </c>
      <c r="B5841" t="s">
        <v>2253</v>
      </c>
      <c r="C5841" t="s">
        <v>2219</v>
      </c>
      <c r="D5841" t="s">
        <v>2242</v>
      </c>
      <c r="E5841" s="184">
        <v>8.4068523594919703E-2</v>
      </c>
      <c r="F5841" t="s">
        <v>2200</v>
      </c>
    </row>
    <row r="5842" spans="1:6" hidden="1" x14ac:dyDescent="0.25">
      <c r="A5842">
        <v>2030</v>
      </c>
      <c r="B5842" t="s">
        <v>2253</v>
      </c>
      <c r="C5842" t="s">
        <v>2219</v>
      </c>
      <c r="D5842" t="s">
        <v>2243</v>
      </c>
      <c r="E5842">
        <v>33.618586266300497</v>
      </c>
      <c r="F5842" t="s">
        <v>2200</v>
      </c>
    </row>
    <row r="5843" spans="1:6" hidden="1" x14ac:dyDescent="0.25">
      <c r="A5843">
        <v>2030</v>
      </c>
      <c r="B5843" t="s">
        <v>2253</v>
      </c>
      <c r="C5843" t="s">
        <v>2219</v>
      </c>
      <c r="D5843" t="s">
        <v>2244</v>
      </c>
      <c r="E5843">
        <v>6.7533750000000001</v>
      </c>
      <c r="F5843" t="s">
        <v>2200</v>
      </c>
    </row>
    <row r="5844" spans="1:6" hidden="1" x14ac:dyDescent="0.25">
      <c r="A5844">
        <v>2030</v>
      </c>
      <c r="B5844" t="s">
        <v>2253</v>
      </c>
      <c r="C5844" t="s">
        <v>2219</v>
      </c>
      <c r="D5844" t="s">
        <v>2245</v>
      </c>
      <c r="E5844">
        <v>3.9951162843005901</v>
      </c>
      <c r="F5844" t="s">
        <v>2200</v>
      </c>
    </row>
    <row r="5845" spans="1:6" hidden="1" x14ac:dyDescent="0.25">
      <c r="A5845">
        <v>2030</v>
      </c>
      <c r="B5845" t="s">
        <v>2253</v>
      </c>
      <c r="C5845" t="s">
        <v>2219</v>
      </c>
      <c r="D5845" t="s">
        <v>2246</v>
      </c>
      <c r="E5845">
        <v>2.8018955583893002</v>
      </c>
      <c r="F5845" t="s">
        <v>2200</v>
      </c>
    </row>
    <row r="5846" spans="1:6" hidden="1" x14ac:dyDescent="0.25">
      <c r="A5846">
        <v>2030</v>
      </c>
      <c r="B5846" t="s">
        <v>2253</v>
      </c>
      <c r="C5846" t="s">
        <v>2219</v>
      </c>
      <c r="D5846" t="s">
        <v>2247</v>
      </c>
      <c r="E5846">
        <v>2.4393841315804701</v>
      </c>
      <c r="F5846" t="s">
        <v>2200</v>
      </c>
    </row>
    <row r="5847" spans="1:6" hidden="1" x14ac:dyDescent="0.25">
      <c r="A5847">
        <v>2030</v>
      </c>
      <c r="B5847" t="s">
        <v>2253</v>
      </c>
      <c r="C5847" t="s">
        <v>2219</v>
      </c>
      <c r="D5847" t="s">
        <v>2248</v>
      </c>
      <c r="E5847">
        <v>8.2378389774537197</v>
      </c>
      <c r="F5847" t="s">
        <v>2200</v>
      </c>
    </row>
    <row r="5848" spans="1:6" hidden="1" x14ac:dyDescent="0.25">
      <c r="A5848">
        <v>2030</v>
      </c>
      <c r="B5848" t="s">
        <v>2253</v>
      </c>
      <c r="C5848" t="s">
        <v>2252</v>
      </c>
      <c r="D5848" t="s">
        <v>2245</v>
      </c>
      <c r="E5848">
        <v>1.5572577646000001</v>
      </c>
      <c r="F5848" t="s">
        <v>2200</v>
      </c>
    </row>
    <row r="5849" spans="1:6" hidden="1" x14ac:dyDescent="0.25">
      <c r="A5849">
        <v>2030</v>
      </c>
      <c r="B5849" t="s">
        <v>2253</v>
      </c>
      <c r="C5849" t="s">
        <v>2220</v>
      </c>
      <c r="D5849" t="s">
        <v>2236</v>
      </c>
      <c r="E5849">
        <v>2.55923106492481</v>
      </c>
      <c r="F5849" t="s">
        <v>2200</v>
      </c>
    </row>
    <row r="5850" spans="1:6" hidden="1" x14ac:dyDescent="0.25">
      <c r="A5850">
        <v>2030</v>
      </c>
      <c r="B5850" t="s">
        <v>2253</v>
      </c>
      <c r="C5850" t="s">
        <v>2220</v>
      </c>
      <c r="D5850" t="s">
        <v>2237</v>
      </c>
      <c r="E5850">
        <v>16.184477744897102</v>
      </c>
      <c r="F5850" t="s">
        <v>2200</v>
      </c>
    </row>
    <row r="5851" spans="1:6" hidden="1" x14ac:dyDescent="0.25">
      <c r="A5851">
        <v>2030</v>
      </c>
      <c r="B5851" t="s">
        <v>2253</v>
      </c>
      <c r="C5851" t="s">
        <v>2220</v>
      </c>
      <c r="D5851" t="s">
        <v>2238</v>
      </c>
      <c r="E5851">
        <v>3.9340026955904901</v>
      </c>
      <c r="F5851" t="s">
        <v>2200</v>
      </c>
    </row>
    <row r="5852" spans="1:6" hidden="1" x14ac:dyDescent="0.25">
      <c r="A5852">
        <v>2030</v>
      </c>
      <c r="B5852" t="s">
        <v>2253</v>
      </c>
      <c r="C5852" t="s">
        <v>2220</v>
      </c>
      <c r="D5852" t="s">
        <v>2250</v>
      </c>
      <c r="E5852">
        <v>6.1772507174737301</v>
      </c>
      <c r="F5852" t="s">
        <v>2200</v>
      </c>
    </row>
    <row r="5853" spans="1:6" hidden="1" x14ac:dyDescent="0.25">
      <c r="A5853">
        <v>2030</v>
      </c>
      <c r="B5853" t="s">
        <v>2253</v>
      </c>
      <c r="C5853" t="s">
        <v>2220</v>
      </c>
      <c r="D5853" t="s">
        <v>2251</v>
      </c>
      <c r="E5853">
        <v>0</v>
      </c>
      <c r="F5853" t="s">
        <v>2200</v>
      </c>
    </row>
    <row r="5854" spans="1:6" hidden="1" x14ac:dyDescent="0.25">
      <c r="A5854">
        <v>2030</v>
      </c>
      <c r="B5854" t="s">
        <v>2253</v>
      </c>
      <c r="C5854" t="s">
        <v>2220</v>
      </c>
      <c r="D5854" t="s">
        <v>2239</v>
      </c>
      <c r="E5854">
        <v>2.9685921079254398</v>
      </c>
      <c r="F5854" t="s">
        <v>2200</v>
      </c>
    </row>
    <row r="5855" spans="1:6" hidden="1" x14ac:dyDescent="0.25">
      <c r="A5855">
        <v>2030</v>
      </c>
      <c r="B5855" t="s">
        <v>2253</v>
      </c>
      <c r="C5855" t="s">
        <v>2220</v>
      </c>
      <c r="D5855" t="s">
        <v>2240</v>
      </c>
      <c r="E5855">
        <v>2.7974709687872901</v>
      </c>
      <c r="F5855" t="s">
        <v>2200</v>
      </c>
    </row>
    <row r="5856" spans="1:6" hidden="1" x14ac:dyDescent="0.25">
      <c r="A5856">
        <v>2030</v>
      </c>
      <c r="B5856" t="s">
        <v>2253</v>
      </c>
      <c r="C5856" t="s">
        <v>2220</v>
      </c>
      <c r="D5856" t="s">
        <v>2241</v>
      </c>
      <c r="E5856">
        <v>3.8220892337844399</v>
      </c>
      <c r="F5856" t="s">
        <v>2200</v>
      </c>
    </row>
    <row r="5857" spans="1:6" hidden="1" x14ac:dyDescent="0.25">
      <c r="A5857">
        <v>2030</v>
      </c>
      <c r="B5857" t="s">
        <v>2253</v>
      </c>
      <c r="C5857" t="s">
        <v>2220</v>
      </c>
      <c r="D5857" t="s">
        <v>2242</v>
      </c>
      <c r="E5857" s="184">
        <v>4.4562257208019498E-2</v>
      </c>
      <c r="F5857" t="s">
        <v>2200</v>
      </c>
    </row>
    <row r="5858" spans="1:6" hidden="1" x14ac:dyDescent="0.25">
      <c r="A5858">
        <v>2030</v>
      </c>
      <c r="B5858" t="s">
        <v>2253</v>
      </c>
      <c r="C5858" t="s">
        <v>2220</v>
      </c>
      <c r="D5858" t="s">
        <v>2243</v>
      </c>
      <c r="E5858">
        <v>31.313934645720298</v>
      </c>
      <c r="F5858" t="s">
        <v>2200</v>
      </c>
    </row>
    <row r="5859" spans="1:6" hidden="1" x14ac:dyDescent="0.25">
      <c r="A5859">
        <v>2030</v>
      </c>
      <c r="B5859" t="s">
        <v>2253</v>
      </c>
      <c r="C5859" t="s">
        <v>2220</v>
      </c>
      <c r="D5859" t="s">
        <v>2244</v>
      </c>
      <c r="E5859">
        <v>6.7533750000000001</v>
      </c>
      <c r="F5859" t="s">
        <v>2200</v>
      </c>
    </row>
    <row r="5860" spans="1:6" hidden="1" x14ac:dyDescent="0.25">
      <c r="A5860">
        <v>2030</v>
      </c>
      <c r="B5860" t="s">
        <v>2253</v>
      </c>
      <c r="C5860" t="s">
        <v>2220</v>
      </c>
      <c r="D5860" t="s">
        <v>2245</v>
      </c>
      <c r="E5860">
        <v>3.8568395334393002</v>
      </c>
      <c r="F5860" t="s">
        <v>2200</v>
      </c>
    </row>
    <row r="5861" spans="1:6" hidden="1" x14ac:dyDescent="0.25">
      <c r="A5861">
        <v>2030</v>
      </c>
      <c r="B5861" t="s">
        <v>2253</v>
      </c>
      <c r="C5861" t="s">
        <v>2220</v>
      </c>
      <c r="D5861" t="s">
        <v>2246</v>
      </c>
      <c r="E5861">
        <v>1.7268427634917201</v>
      </c>
      <c r="F5861" t="s">
        <v>2200</v>
      </c>
    </row>
    <row r="5862" spans="1:6" hidden="1" x14ac:dyDescent="0.25">
      <c r="A5862">
        <v>2030</v>
      </c>
      <c r="B5862" t="s">
        <v>2253</v>
      </c>
      <c r="C5862" t="s">
        <v>2220</v>
      </c>
      <c r="D5862" t="s">
        <v>2247</v>
      </c>
      <c r="E5862">
        <v>1.62299786747509</v>
      </c>
      <c r="F5862" t="s">
        <v>2200</v>
      </c>
    </row>
    <row r="5863" spans="1:6" hidden="1" x14ac:dyDescent="0.25">
      <c r="A5863">
        <v>2030</v>
      </c>
      <c r="B5863" t="s">
        <v>2253</v>
      </c>
      <c r="C5863" t="s">
        <v>2220</v>
      </c>
      <c r="D5863" t="s">
        <v>2248</v>
      </c>
      <c r="E5863">
        <v>3.8024990792403899</v>
      </c>
      <c r="F5863" t="s">
        <v>2200</v>
      </c>
    </row>
    <row r="5864" spans="1:6" hidden="1" x14ac:dyDescent="0.25">
      <c r="A5864">
        <v>2030</v>
      </c>
      <c r="B5864" t="s">
        <v>2253</v>
      </c>
      <c r="C5864" t="s">
        <v>2221</v>
      </c>
      <c r="D5864" t="s">
        <v>2236</v>
      </c>
      <c r="E5864">
        <v>5.3040310858332003</v>
      </c>
      <c r="F5864" t="s">
        <v>2200</v>
      </c>
    </row>
    <row r="5865" spans="1:6" hidden="1" x14ac:dyDescent="0.25">
      <c r="A5865">
        <v>2030</v>
      </c>
      <c r="B5865" t="s">
        <v>2253</v>
      </c>
      <c r="C5865" t="s">
        <v>2221</v>
      </c>
      <c r="D5865" t="s">
        <v>2237</v>
      </c>
      <c r="E5865">
        <v>17.550508186216501</v>
      </c>
      <c r="F5865" t="s">
        <v>2200</v>
      </c>
    </row>
    <row r="5866" spans="1:6" hidden="1" x14ac:dyDescent="0.25">
      <c r="A5866">
        <v>2030</v>
      </c>
      <c r="B5866" t="s">
        <v>2253</v>
      </c>
      <c r="C5866" t="s">
        <v>2221</v>
      </c>
      <c r="D5866" t="s">
        <v>2238</v>
      </c>
      <c r="E5866">
        <v>4.0459294793464098</v>
      </c>
      <c r="F5866" t="s">
        <v>2200</v>
      </c>
    </row>
    <row r="5867" spans="1:6" hidden="1" x14ac:dyDescent="0.25">
      <c r="A5867">
        <v>2030</v>
      </c>
      <c r="B5867" t="s">
        <v>2253</v>
      </c>
      <c r="C5867" t="s">
        <v>2221</v>
      </c>
      <c r="D5867" t="s">
        <v>2250</v>
      </c>
      <c r="E5867">
        <v>10.7609042184495</v>
      </c>
      <c r="F5867" t="s">
        <v>2200</v>
      </c>
    </row>
    <row r="5868" spans="1:6" hidden="1" x14ac:dyDescent="0.25">
      <c r="A5868">
        <v>2030</v>
      </c>
      <c r="B5868" t="s">
        <v>2253</v>
      </c>
      <c r="C5868" t="s">
        <v>2221</v>
      </c>
      <c r="D5868" t="s">
        <v>2251</v>
      </c>
      <c r="E5868">
        <v>0</v>
      </c>
      <c r="F5868" t="s">
        <v>2200</v>
      </c>
    </row>
    <row r="5869" spans="1:6" hidden="1" x14ac:dyDescent="0.25">
      <c r="A5869">
        <v>2030</v>
      </c>
      <c r="B5869" t="s">
        <v>2253</v>
      </c>
      <c r="C5869" t="s">
        <v>2221</v>
      </c>
      <c r="D5869" t="s">
        <v>2239</v>
      </c>
      <c r="E5869">
        <v>5.2864728618315402</v>
      </c>
      <c r="F5869" t="s">
        <v>2200</v>
      </c>
    </row>
    <row r="5870" spans="1:6" hidden="1" x14ac:dyDescent="0.25">
      <c r="A5870">
        <v>2030</v>
      </c>
      <c r="B5870" t="s">
        <v>2253</v>
      </c>
      <c r="C5870" t="s">
        <v>2221</v>
      </c>
      <c r="D5870" t="s">
        <v>2240</v>
      </c>
      <c r="E5870">
        <v>3.0525059138222499</v>
      </c>
      <c r="F5870" t="s">
        <v>2200</v>
      </c>
    </row>
    <row r="5871" spans="1:6" hidden="1" x14ac:dyDescent="0.25">
      <c r="A5871">
        <v>2030</v>
      </c>
      <c r="B5871" t="s">
        <v>2253</v>
      </c>
      <c r="C5871" t="s">
        <v>2221</v>
      </c>
      <c r="D5871" t="s">
        <v>2241</v>
      </c>
      <c r="E5871">
        <v>6.0319113581885002</v>
      </c>
      <c r="F5871" t="s">
        <v>2200</v>
      </c>
    </row>
    <row r="5872" spans="1:6" hidden="1" x14ac:dyDescent="0.25">
      <c r="A5872">
        <v>2030</v>
      </c>
      <c r="B5872" t="s">
        <v>2253</v>
      </c>
      <c r="C5872" t="s">
        <v>2221</v>
      </c>
      <c r="D5872" t="s">
        <v>2242</v>
      </c>
      <c r="E5872" s="184">
        <v>7.1235460013579295E-4</v>
      </c>
      <c r="F5872" t="s">
        <v>2200</v>
      </c>
    </row>
    <row r="5873" spans="1:6" hidden="1" x14ac:dyDescent="0.25">
      <c r="A5873">
        <v>2030</v>
      </c>
      <c r="B5873" t="s">
        <v>2253</v>
      </c>
      <c r="C5873" t="s">
        <v>2221</v>
      </c>
      <c r="D5873" t="s">
        <v>2243</v>
      </c>
      <c r="E5873">
        <v>0</v>
      </c>
      <c r="F5873" t="s">
        <v>2200</v>
      </c>
    </row>
    <row r="5874" spans="1:6" hidden="1" x14ac:dyDescent="0.25">
      <c r="A5874">
        <v>2030</v>
      </c>
      <c r="B5874" t="s">
        <v>2253</v>
      </c>
      <c r="C5874" t="s">
        <v>2221</v>
      </c>
      <c r="D5874" t="s">
        <v>2244</v>
      </c>
      <c r="E5874">
        <v>6.7533750000000001</v>
      </c>
      <c r="F5874" t="s">
        <v>2200</v>
      </c>
    </row>
    <row r="5875" spans="1:6" hidden="1" x14ac:dyDescent="0.25">
      <c r="A5875">
        <v>2030</v>
      </c>
      <c r="B5875" t="s">
        <v>2253</v>
      </c>
      <c r="C5875" t="s">
        <v>2221</v>
      </c>
      <c r="D5875" t="s">
        <v>2245</v>
      </c>
      <c r="E5875">
        <v>4.2532933408480602</v>
      </c>
      <c r="F5875" t="s">
        <v>2200</v>
      </c>
    </row>
    <row r="5876" spans="1:6" hidden="1" x14ac:dyDescent="0.25">
      <c r="A5876">
        <v>2030</v>
      </c>
      <c r="B5876" t="s">
        <v>2253</v>
      </c>
      <c r="C5876" t="s">
        <v>2221</v>
      </c>
      <c r="D5876" t="s">
        <v>2246</v>
      </c>
      <c r="E5876">
        <v>2.4439617754232899</v>
      </c>
      <c r="F5876" t="s">
        <v>2200</v>
      </c>
    </row>
    <row r="5877" spans="1:6" hidden="1" x14ac:dyDescent="0.25">
      <c r="A5877">
        <v>2030</v>
      </c>
      <c r="B5877" t="s">
        <v>2253</v>
      </c>
      <c r="C5877" t="s">
        <v>2221</v>
      </c>
      <c r="D5877" t="s">
        <v>2247</v>
      </c>
      <c r="E5877">
        <v>2.1576269976737699</v>
      </c>
      <c r="F5877" t="s">
        <v>2200</v>
      </c>
    </row>
    <row r="5878" spans="1:6" hidden="1" x14ac:dyDescent="0.25">
      <c r="A5878">
        <v>2030</v>
      </c>
      <c r="B5878" t="s">
        <v>2253</v>
      </c>
      <c r="C5878" t="s">
        <v>2221</v>
      </c>
      <c r="D5878" t="s">
        <v>2248</v>
      </c>
      <c r="E5878">
        <v>8.8487316461559899</v>
      </c>
      <c r="F5878" t="s">
        <v>2200</v>
      </c>
    </row>
    <row r="5879" spans="1:6" hidden="1" x14ac:dyDescent="0.25">
      <c r="A5879">
        <v>2030</v>
      </c>
      <c r="B5879" t="s">
        <v>2253</v>
      </c>
      <c r="C5879" t="s">
        <v>2222</v>
      </c>
      <c r="D5879" t="s">
        <v>2236</v>
      </c>
      <c r="E5879">
        <v>2.60553844503877</v>
      </c>
      <c r="F5879" t="s">
        <v>2200</v>
      </c>
    </row>
    <row r="5880" spans="1:6" hidden="1" x14ac:dyDescent="0.25">
      <c r="A5880">
        <v>2030</v>
      </c>
      <c r="B5880" t="s">
        <v>2253</v>
      </c>
      <c r="C5880" t="s">
        <v>2222</v>
      </c>
      <c r="D5880" t="s">
        <v>2237</v>
      </c>
      <c r="E5880">
        <v>16.8268925478345</v>
      </c>
      <c r="F5880" t="s">
        <v>2200</v>
      </c>
    </row>
    <row r="5881" spans="1:6" hidden="1" x14ac:dyDescent="0.25">
      <c r="A5881">
        <v>2030</v>
      </c>
      <c r="B5881" t="s">
        <v>2253</v>
      </c>
      <c r="C5881" t="s">
        <v>2222</v>
      </c>
      <c r="D5881" t="s">
        <v>2238</v>
      </c>
      <c r="E5881">
        <v>3.9455333707277198</v>
      </c>
      <c r="F5881" t="s">
        <v>2200</v>
      </c>
    </row>
    <row r="5882" spans="1:6" hidden="1" x14ac:dyDescent="0.25">
      <c r="A5882">
        <v>2030</v>
      </c>
      <c r="B5882" t="s">
        <v>2253</v>
      </c>
      <c r="C5882" t="s">
        <v>2222</v>
      </c>
      <c r="D5882" t="s">
        <v>2250</v>
      </c>
      <c r="E5882">
        <v>5.90809480059945</v>
      </c>
      <c r="F5882" t="s">
        <v>2200</v>
      </c>
    </row>
    <row r="5883" spans="1:6" hidden="1" x14ac:dyDescent="0.25">
      <c r="A5883">
        <v>2030</v>
      </c>
      <c r="B5883" t="s">
        <v>2253</v>
      </c>
      <c r="C5883" t="s">
        <v>2222</v>
      </c>
      <c r="D5883" t="s">
        <v>2251</v>
      </c>
      <c r="E5883">
        <v>0</v>
      </c>
      <c r="F5883" t="s">
        <v>2200</v>
      </c>
    </row>
    <row r="5884" spans="1:6" hidden="1" x14ac:dyDescent="0.25">
      <c r="A5884">
        <v>2030</v>
      </c>
      <c r="B5884" t="s">
        <v>2253</v>
      </c>
      <c r="C5884" t="s">
        <v>2222</v>
      </c>
      <c r="D5884" t="s">
        <v>2239</v>
      </c>
      <c r="E5884">
        <v>2.7758995469238199</v>
      </c>
      <c r="F5884" t="s">
        <v>2200</v>
      </c>
    </row>
    <row r="5885" spans="1:6" hidden="1" x14ac:dyDescent="0.25">
      <c r="A5885">
        <v>2030</v>
      </c>
      <c r="B5885" t="s">
        <v>2253</v>
      </c>
      <c r="C5885" t="s">
        <v>2222</v>
      </c>
      <c r="D5885" t="s">
        <v>2240</v>
      </c>
      <c r="E5885">
        <v>2.6677950002243001</v>
      </c>
      <c r="F5885" t="s">
        <v>2200</v>
      </c>
    </row>
    <row r="5886" spans="1:6" hidden="1" x14ac:dyDescent="0.25">
      <c r="A5886">
        <v>2030</v>
      </c>
      <c r="B5886" t="s">
        <v>2253</v>
      </c>
      <c r="C5886" t="s">
        <v>2222</v>
      </c>
      <c r="D5886" t="s">
        <v>2241</v>
      </c>
      <c r="E5886">
        <v>3.71644952823043</v>
      </c>
      <c r="F5886" t="s">
        <v>2200</v>
      </c>
    </row>
    <row r="5887" spans="1:6" hidden="1" x14ac:dyDescent="0.25">
      <c r="A5887">
        <v>2030</v>
      </c>
      <c r="B5887" t="s">
        <v>2253</v>
      </c>
      <c r="C5887" t="s">
        <v>2222</v>
      </c>
      <c r="D5887" t="s">
        <v>2242</v>
      </c>
      <c r="E5887" s="184">
        <v>1.8145368973107199E-4</v>
      </c>
      <c r="F5887" t="s">
        <v>2200</v>
      </c>
    </row>
    <row r="5888" spans="1:6" hidden="1" x14ac:dyDescent="0.25">
      <c r="A5888">
        <v>2030</v>
      </c>
      <c r="B5888" t="s">
        <v>2253</v>
      </c>
      <c r="C5888" t="s">
        <v>2222</v>
      </c>
      <c r="D5888" t="s">
        <v>2243</v>
      </c>
      <c r="E5888">
        <v>0</v>
      </c>
      <c r="F5888" t="s">
        <v>2200</v>
      </c>
    </row>
    <row r="5889" spans="1:6" hidden="1" x14ac:dyDescent="0.25">
      <c r="A5889">
        <v>2030</v>
      </c>
      <c r="B5889" t="s">
        <v>2253</v>
      </c>
      <c r="C5889" t="s">
        <v>2222</v>
      </c>
      <c r="D5889" t="s">
        <v>2244</v>
      </c>
      <c r="E5889">
        <v>6.7533750000000001</v>
      </c>
      <c r="F5889" t="s">
        <v>2200</v>
      </c>
    </row>
    <row r="5890" spans="1:6" hidden="1" x14ac:dyDescent="0.25">
      <c r="A5890">
        <v>2030</v>
      </c>
      <c r="B5890" t="s">
        <v>2253</v>
      </c>
      <c r="C5890" t="s">
        <v>2222</v>
      </c>
      <c r="D5890" t="s">
        <v>2245</v>
      </c>
      <c r="E5890">
        <v>3.6279969602785802</v>
      </c>
      <c r="F5890" t="s">
        <v>2200</v>
      </c>
    </row>
    <row r="5891" spans="1:6" hidden="1" x14ac:dyDescent="0.25">
      <c r="A5891">
        <v>2030</v>
      </c>
      <c r="B5891" t="s">
        <v>2253</v>
      </c>
      <c r="C5891" t="s">
        <v>2222</v>
      </c>
      <c r="D5891" t="s">
        <v>2246</v>
      </c>
      <c r="E5891">
        <v>1.5500754520738</v>
      </c>
      <c r="F5891" t="s">
        <v>2200</v>
      </c>
    </row>
    <row r="5892" spans="1:6" hidden="1" x14ac:dyDescent="0.25">
      <c r="A5892">
        <v>2030</v>
      </c>
      <c r="B5892" t="s">
        <v>2253</v>
      </c>
      <c r="C5892" t="s">
        <v>2222</v>
      </c>
      <c r="D5892" t="s">
        <v>2247</v>
      </c>
      <c r="E5892">
        <v>1.5888134071345601</v>
      </c>
      <c r="F5892" t="s">
        <v>2200</v>
      </c>
    </row>
    <row r="5893" spans="1:6" hidden="1" x14ac:dyDescent="0.25">
      <c r="A5893">
        <v>2030</v>
      </c>
      <c r="B5893" t="s">
        <v>2253</v>
      </c>
      <c r="C5893" t="s">
        <v>2222</v>
      </c>
      <c r="D5893" t="s">
        <v>2248</v>
      </c>
      <c r="E5893">
        <v>3.58670369057372</v>
      </c>
      <c r="F5893" t="s">
        <v>2200</v>
      </c>
    </row>
    <row r="5894" spans="1:6" hidden="1" x14ac:dyDescent="0.25">
      <c r="A5894">
        <v>2030</v>
      </c>
      <c r="B5894" t="s">
        <v>2253</v>
      </c>
      <c r="C5894" t="s">
        <v>2223</v>
      </c>
      <c r="D5894" t="s">
        <v>2236</v>
      </c>
      <c r="E5894">
        <v>4.1686162117989802</v>
      </c>
      <c r="F5894" t="s">
        <v>2200</v>
      </c>
    </row>
    <row r="5895" spans="1:6" hidden="1" x14ac:dyDescent="0.25">
      <c r="A5895">
        <v>2030</v>
      </c>
      <c r="B5895" t="s">
        <v>2253</v>
      </c>
      <c r="C5895" t="s">
        <v>2223</v>
      </c>
      <c r="D5895" t="s">
        <v>2238</v>
      </c>
      <c r="E5895">
        <v>0</v>
      </c>
      <c r="F5895" t="s">
        <v>2200</v>
      </c>
    </row>
    <row r="5896" spans="1:6" hidden="1" x14ac:dyDescent="0.25">
      <c r="A5896">
        <v>2030</v>
      </c>
      <c r="B5896" t="s">
        <v>2253</v>
      </c>
      <c r="C5896" t="s">
        <v>2223</v>
      </c>
      <c r="D5896" t="s">
        <v>2250</v>
      </c>
      <c r="E5896">
        <v>6.9474404561531502</v>
      </c>
      <c r="F5896" t="s">
        <v>2200</v>
      </c>
    </row>
    <row r="5897" spans="1:6" hidden="1" x14ac:dyDescent="0.25">
      <c r="A5897">
        <v>2030</v>
      </c>
      <c r="B5897" t="s">
        <v>2253</v>
      </c>
      <c r="C5897" t="s">
        <v>2223</v>
      </c>
      <c r="D5897" t="s">
        <v>2251</v>
      </c>
      <c r="E5897">
        <v>8.6518102405520008</v>
      </c>
      <c r="F5897" t="s">
        <v>2200</v>
      </c>
    </row>
    <row r="5898" spans="1:6" hidden="1" x14ac:dyDescent="0.25">
      <c r="A5898">
        <v>2030</v>
      </c>
      <c r="B5898" t="s">
        <v>2253</v>
      </c>
      <c r="C5898" t="s">
        <v>2223</v>
      </c>
      <c r="D5898" t="s">
        <v>2239</v>
      </c>
      <c r="E5898">
        <v>1.5572577645527199</v>
      </c>
      <c r="F5898" t="s">
        <v>2200</v>
      </c>
    </row>
    <row r="5899" spans="1:6" hidden="1" x14ac:dyDescent="0.25">
      <c r="A5899">
        <v>2030</v>
      </c>
      <c r="B5899" t="s">
        <v>2253</v>
      </c>
      <c r="C5899" t="s">
        <v>2223</v>
      </c>
      <c r="D5899" t="s">
        <v>2240</v>
      </c>
      <c r="E5899">
        <v>2.4020774325343202</v>
      </c>
      <c r="F5899" t="s">
        <v>2200</v>
      </c>
    </row>
    <row r="5900" spans="1:6" hidden="1" x14ac:dyDescent="0.25">
      <c r="A5900">
        <v>2030</v>
      </c>
      <c r="B5900" t="s">
        <v>2253</v>
      </c>
      <c r="C5900" t="s">
        <v>2223</v>
      </c>
      <c r="D5900" t="s">
        <v>2241</v>
      </c>
      <c r="E5900">
        <v>3.8823944017846599</v>
      </c>
      <c r="F5900" t="s">
        <v>2200</v>
      </c>
    </row>
    <row r="5901" spans="1:6" hidden="1" x14ac:dyDescent="0.25">
      <c r="A5901">
        <v>2030</v>
      </c>
      <c r="B5901" t="s">
        <v>2253</v>
      </c>
      <c r="C5901" t="s">
        <v>2223</v>
      </c>
      <c r="D5901" t="s">
        <v>2242</v>
      </c>
      <c r="E5901">
        <v>0.125587115264673</v>
      </c>
      <c r="F5901" t="s">
        <v>2200</v>
      </c>
    </row>
    <row r="5902" spans="1:6" hidden="1" x14ac:dyDescent="0.25">
      <c r="A5902">
        <v>2030</v>
      </c>
      <c r="B5902" t="s">
        <v>2253</v>
      </c>
      <c r="C5902" t="s">
        <v>2223</v>
      </c>
      <c r="D5902" t="s">
        <v>2243</v>
      </c>
      <c r="E5902">
        <v>0</v>
      </c>
      <c r="F5902" t="s">
        <v>2200</v>
      </c>
    </row>
    <row r="5903" spans="1:6" hidden="1" x14ac:dyDescent="0.25">
      <c r="A5903">
        <v>2030</v>
      </c>
      <c r="B5903" t="s">
        <v>2253</v>
      </c>
      <c r="C5903" t="s">
        <v>2223</v>
      </c>
      <c r="D5903" t="s">
        <v>2244</v>
      </c>
      <c r="E5903">
        <v>6.7533750000000001</v>
      </c>
      <c r="F5903" t="s">
        <v>2200</v>
      </c>
    </row>
    <row r="5904" spans="1:6" hidden="1" x14ac:dyDescent="0.25">
      <c r="A5904">
        <v>2030</v>
      </c>
      <c r="B5904" t="s">
        <v>2253</v>
      </c>
      <c r="C5904" t="s">
        <v>2223</v>
      </c>
      <c r="D5904" t="s">
        <v>2245</v>
      </c>
      <c r="E5904">
        <v>1.5572577645527199</v>
      </c>
      <c r="F5904" t="s">
        <v>2200</v>
      </c>
    </row>
    <row r="5905" spans="1:6" hidden="1" x14ac:dyDescent="0.25">
      <c r="A5905">
        <v>2030</v>
      </c>
      <c r="B5905" t="s">
        <v>2253</v>
      </c>
      <c r="C5905" t="s">
        <v>2223</v>
      </c>
      <c r="D5905" t="s">
        <v>2246</v>
      </c>
      <c r="E5905">
        <v>1.6591455388231999</v>
      </c>
      <c r="F5905" t="s">
        <v>2200</v>
      </c>
    </row>
    <row r="5906" spans="1:6" hidden="1" x14ac:dyDescent="0.25">
      <c r="A5906">
        <v>2030</v>
      </c>
      <c r="B5906" t="s">
        <v>2253</v>
      </c>
      <c r="C5906" t="s">
        <v>2223</v>
      </c>
      <c r="D5906" t="s">
        <v>2247</v>
      </c>
      <c r="E5906">
        <v>1.49649714149624</v>
      </c>
      <c r="F5906" t="s">
        <v>2200</v>
      </c>
    </row>
    <row r="5907" spans="1:6" hidden="1" x14ac:dyDescent="0.25">
      <c r="A5907">
        <v>2030</v>
      </c>
      <c r="B5907" t="s">
        <v>2253</v>
      </c>
      <c r="C5907" t="s">
        <v>2223</v>
      </c>
      <c r="D5907" t="s">
        <v>2248</v>
      </c>
      <c r="E5907">
        <v>3.0053003533568901</v>
      </c>
      <c r="F5907" t="s">
        <v>2200</v>
      </c>
    </row>
    <row r="5908" spans="1:6" hidden="1" x14ac:dyDescent="0.25">
      <c r="A5908">
        <v>2030</v>
      </c>
      <c r="B5908" t="s">
        <v>2253</v>
      </c>
      <c r="C5908" t="s">
        <v>2224</v>
      </c>
      <c r="D5908" t="s">
        <v>2236</v>
      </c>
      <c r="E5908">
        <v>3.2841950175519501</v>
      </c>
      <c r="F5908" t="s">
        <v>2200</v>
      </c>
    </row>
    <row r="5909" spans="1:6" hidden="1" x14ac:dyDescent="0.25">
      <c r="A5909">
        <v>2030</v>
      </c>
      <c r="B5909" t="s">
        <v>2253</v>
      </c>
      <c r="C5909" t="s">
        <v>2224</v>
      </c>
      <c r="D5909" t="s">
        <v>2237</v>
      </c>
      <c r="E5909">
        <v>16.126871286894801</v>
      </c>
      <c r="F5909" t="s">
        <v>2200</v>
      </c>
    </row>
    <row r="5910" spans="1:6" hidden="1" x14ac:dyDescent="0.25">
      <c r="A5910">
        <v>2030</v>
      </c>
      <c r="B5910" t="s">
        <v>2253</v>
      </c>
      <c r="C5910" t="s">
        <v>2224</v>
      </c>
      <c r="D5910" t="s">
        <v>2238</v>
      </c>
      <c r="E5910">
        <v>4.2484048907612699</v>
      </c>
      <c r="F5910" t="s">
        <v>2200</v>
      </c>
    </row>
    <row r="5911" spans="1:6" hidden="1" x14ac:dyDescent="0.25">
      <c r="A5911">
        <v>2030</v>
      </c>
      <c r="B5911" t="s">
        <v>2253</v>
      </c>
      <c r="C5911" t="s">
        <v>2224</v>
      </c>
      <c r="D5911" t="s">
        <v>2250</v>
      </c>
      <c r="E5911">
        <v>6.9474404561531502</v>
      </c>
      <c r="F5911" t="s">
        <v>2200</v>
      </c>
    </row>
    <row r="5912" spans="1:6" hidden="1" x14ac:dyDescent="0.25">
      <c r="A5912">
        <v>2030</v>
      </c>
      <c r="B5912" t="s">
        <v>2253</v>
      </c>
      <c r="C5912" t="s">
        <v>2224</v>
      </c>
      <c r="D5912" t="s">
        <v>2251</v>
      </c>
      <c r="E5912">
        <v>8.6518102405520008</v>
      </c>
      <c r="F5912" t="s">
        <v>2200</v>
      </c>
    </row>
    <row r="5913" spans="1:6" hidden="1" x14ac:dyDescent="0.25">
      <c r="A5913">
        <v>2030</v>
      </c>
      <c r="B5913" t="s">
        <v>2253</v>
      </c>
      <c r="C5913" t="s">
        <v>2224</v>
      </c>
      <c r="D5913" t="s">
        <v>2239</v>
      </c>
      <c r="E5913">
        <v>1.8661359889048399</v>
      </c>
      <c r="F5913" t="s">
        <v>2200</v>
      </c>
    </row>
    <row r="5914" spans="1:6" hidden="1" x14ac:dyDescent="0.25">
      <c r="A5914">
        <v>2030</v>
      </c>
      <c r="B5914" t="s">
        <v>2253</v>
      </c>
      <c r="C5914" t="s">
        <v>2224</v>
      </c>
      <c r="D5914" t="s">
        <v>2240</v>
      </c>
      <c r="E5914">
        <v>2.4020774325343202</v>
      </c>
      <c r="F5914" t="s">
        <v>2200</v>
      </c>
    </row>
    <row r="5915" spans="1:6" hidden="1" x14ac:dyDescent="0.25">
      <c r="A5915">
        <v>2030</v>
      </c>
      <c r="B5915" t="s">
        <v>2253</v>
      </c>
      <c r="C5915" t="s">
        <v>2224</v>
      </c>
      <c r="D5915" t="s">
        <v>2241</v>
      </c>
      <c r="E5915">
        <v>3.8000748251004999</v>
      </c>
      <c r="F5915" t="s">
        <v>2200</v>
      </c>
    </row>
    <row r="5916" spans="1:6" hidden="1" x14ac:dyDescent="0.25">
      <c r="A5916">
        <v>2030</v>
      </c>
      <c r="B5916" t="s">
        <v>2253</v>
      </c>
      <c r="C5916" t="s">
        <v>2224</v>
      </c>
      <c r="D5916" t="s">
        <v>2242</v>
      </c>
      <c r="E5916" s="184">
        <v>6.6770658121631701E-2</v>
      </c>
      <c r="F5916" t="s">
        <v>2200</v>
      </c>
    </row>
    <row r="5917" spans="1:6" hidden="1" x14ac:dyDescent="0.25">
      <c r="A5917">
        <v>2030</v>
      </c>
      <c r="B5917" t="s">
        <v>2253</v>
      </c>
      <c r="C5917" t="s">
        <v>2224</v>
      </c>
      <c r="D5917" t="s">
        <v>2243</v>
      </c>
      <c r="E5917">
        <v>0</v>
      </c>
      <c r="F5917" t="s">
        <v>2200</v>
      </c>
    </row>
    <row r="5918" spans="1:6" hidden="1" x14ac:dyDescent="0.25">
      <c r="A5918">
        <v>2030</v>
      </c>
      <c r="B5918" t="s">
        <v>2253</v>
      </c>
      <c r="C5918" t="s">
        <v>2224</v>
      </c>
      <c r="D5918" t="s">
        <v>2244</v>
      </c>
      <c r="E5918">
        <v>6.7533750000000001</v>
      </c>
      <c r="F5918" t="s">
        <v>2200</v>
      </c>
    </row>
    <row r="5919" spans="1:6" hidden="1" x14ac:dyDescent="0.25">
      <c r="A5919">
        <v>2030</v>
      </c>
      <c r="B5919" t="s">
        <v>2253</v>
      </c>
      <c r="C5919" t="s">
        <v>2224</v>
      </c>
      <c r="D5919" t="s">
        <v>2245</v>
      </c>
      <c r="E5919">
        <v>1.5572577645527199</v>
      </c>
      <c r="F5919" t="s">
        <v>2200</v>
      </c>
    </row>
    <row r="5920" spans="1:6" hidden="1" x14ac:dyDescent="0.25">
      <c r="A5920">
        <v>2030</v>
      </c>
      <c r="B5920" t="s">
        <v>2253</v>
      </c>
      <c r="C5920" t="s">
        <v>2224</v>
      </c>
      <c r="D5920" t="s">
        <v>2246</v>
      </c>
      <c r="E5920">
        <v>1.6591455388231999</v>
      </c>
      <c r="F5920" t="s">
        <v>2200</v>
      </c>
    </row>
    <row r="5921" spans="1:6" hidden="1" x14ac:dyDescent="0.25">
      <c r="A5921">
        <v>2030</v>
      </c>
      <c r="B5921" t="s">
        <v>2253</v>
      </c>
      <c r="C5921" t="s">
        <v>2224</v>
      </c>
      <c r="D5921" t="s">
        <v>2247</v>
      </c>
      <c r="E5921">
        <v>1.49649714149624</v>
      </c>
      <c r="F5921" t="s">
        <v>2200</v>
      </c>
    </row>
    <row r="5922" spans="1:6" hidden="1" x14ac:dyDescent="0.25">
      <c r="A5922">
        <v>2030</v>
      </c>
      <c r="B5922" t="s">
        <v>2253</v>
      </c>
      <c r="C5922" t="s">
        <v>2224</v>
      </c>
      <c r="D5922" t="s">
        <v>2248</v>
      </c>
      <c r="E5922">
        <v>3.0053003533568901</v>
      </c>
      <c r="F5922" t="s">
        <v>2200</v>
      </c>
    </row>
    <row r="5923" spans="1:6" hidden="1" x14ac:dyDescent="0.25">
      <c r="A5923">
        <v>2030</v>
      </c>
      <c r="B5923" t="s">
        <v>2253</v>
      </c>
      <c r="C5923" t="s">
        <v>2225</v>
      </c>
      <c r="D5923" t="s">
        <v>2236</v>
      </c>
      <c r="E5923">
        <v>3.6702984081552201</v>
      </c>
      <c r="F5923" t="s">
        <v>2200</v>
      </c>
    </row>
    <row r="5924" spans="1:6" hidden="1" x14ac:dyDescent="0.25">
      <c r="A5924">
        <v>2030</v>
      </c>
      <c r="B5924" t="s">
        <v>2253</v>
      </c>
      <c r="C5924" t="s">
        <v>2225</v>
      </c>
      <c r="D5924" t="s">
        <v>2237</v>
      </c>
      <c r="E5924">
        <v>21.4731766025801</v>
      </c>
      <c r="F5924" t="s">
        <v>2200</v>
      </c>
    </row>
    <row r="5925" spans="1:6" hidden="1" x14ac:dyDescent="0.25">
      <c r="A5925">
        <v>2030</v>
      </c>
      <c r="B5925" t="s">
        <v>2253</v>
      </c>
      <c r="C5925" t="s">
        <v>2225</v>
      </c>
      <c r="D5925" t="s">
        <v>2238</v>
      </c>
      <c r="E5925">
        <v>7.3937524964187498</v>
      </c>
      <c r="F5925" t="s">
        <v>2200</v>
      </c>
    </row>
    <row r="5926" spans="1:6" hidden="1" x14ac:dyDescent="0.25">
      <c r="A5926">
        <v>2030</v>
      </c>
      <c r="B5926" t="s">
        <v>2253</v>
      </c>
      <c r="C5926" t="s">
        <v>2225</v>
      </c>
      <c r="D5926" t="s">
        <v>2250</v>
      </c>
      <c r="E5926">
        <v>0</v>
      </c>
      <c r="F5926" t="s">
        <v>2200</v>
      </c>
    </row>
    <row r="5927" spans="1:6" hidden="1" x14ac:dyDescent="0.25">
      <c r="A5927">
        <v>2030</v>
      </c>
      <c r="B5927" t="s">
        <v>2253</v>
      </c>
      <c r="C5927" t="s">
        <v>2225</v>
      </c>
      <c r="D5927" t="s">
        <v>2251</v>
      </c>
      <c r="E5927">
        <v>0</v>
      </c>
      <c r="F5927" t="s">
        <v>2200</v>
      </c>
    </row>
    <row r="5928" spans="1:6" hidden="1" x14ac:dyDescent="0.25">
      <c r="A5928">
        <v>2030</v>
      </c>
      <c r="B5928" t="s">
        <v>2253</v>
      </c>
      <c r="C5928" t="s">
        <v>2225</v>
      </c>
      <c r="D5928" t="s">
        <v>2239</v>
      </c>
      <c r="E5928">
        <v>4.4306713780918701</v>
      </c>
      <c r="F5928" t="s">
        <v>2200</v>
      </c>
    </row>
    <row r="5929" spans="1:6" hidden="1" x14ac:dyDescent="0.25">
      <c r="A5929">
        <v>2030</v>
      </c>
      <c r="B5929" t="s">
        <v>2253</v>
      </c>
      <c r="C5929" t="s">
        <v>2225</v>
      </c>
      <c r="D5929" t="s">
        <v>2240</v>
      </c>
      <c r="E5929">
        <v>2.8131233112690799</v>
      </c>
      <c r="F5929" t="s">
        <v>2200</v>
      </c>
    </row>
    <row r="5930" spans="1:6" hidden="1" x14ac:dyDescent="0.25">
      <c r="A5930">
        <v>2030</v>
      </c>
      <c r="B5930" t="s">
        <v>2253</v>
      </c>
      <c r="C5930" t="s">
        <v>2225</v>
      </c>
      <c r="D5930" t="s">
        <v>2241</v>
      </c>
      <c r="E5930">
        <v>3.4239943424971102</v>
      </c>
      <c r="F5930" t="s">
        <v>2200</v>
      </c>
    </row>
    <row r="5931" spans="1:6" hidden="1" x14ac:dyDescent="0.25">
      <c r="A5931">
        <v>2030</v>
      </c>
      <c r="B5931" t="s">
        <v>2253</v>
      </c>
      <c r="C5931" t="s">
        <v>2225</v>
      </c>
      <c r="D5931" t="s">
        <v>2242</v>
      </c>
      <c r="E5931" s="184">
        <v>2.7110761085827E-5</v>
      </c>
      <c r="F5931" t="s">
        <v>2200</v>
      </c>
    </row>
    <row r="5932" spans="1:6" hidden="1" x14ac:dyDescent="0.25">
      <c r="A5932">
        <v>2030</v>
      </c>
      <c r="B5932" t="s">
        <v>2253</v>
      </c>
      <c r="C5932" t="s">
        <v>2225</v>
      </c>
      <c r="D5932" t="s">
        <v>2243</v>
      </c>
      <c r="E5932">
        <v>0</v>
      </c>
      <c r="F5932" t="s">
        <v>2200</v>
      </c>
    </row>
    <row r="5933" spans="1:6" hidden="1" x14ac:dyDescent="0.25">
      <c r="A5933">
        <v>2030</v>
      </c>
      <c r="B5933" t="s">
        <v>2253</v>
      </c>
      <c r="C5933" t="s">
        <v>2225</v>
      </c>
      <c r="D5933" t="s">
        <v>2244</v>
      </c>
      <c r="E5933">
        <v>6.7533750000000001</v>
      </c>
      <c r="F5933" t="s">
        <v>2200</v>
      </c>
    </row>
    <row r="5934" spans="1:6" hidden="1" x14ac:dyDescent="0.25">
      <c r="A5934">
        <v>2030</v>
      </c>
      <c r="B5934" t="s">
        <v>2253</v>
      </c>
      <c r="C5934" t="s">
        <v>2225</v>
      </c>
      <c r="D5934" t="s">
        <v>2245</v>
      </c>
      <c r="E5934">
        <v>3.5459277708731398</v>
      </c>
      <c r="F5934" t="s">
        <v>2200</v>
      </c>
    </row>
    <row r="5935" spans="1:6" hidden="1" x14ac:dyDescent="0.25">
      <c r="A5935">
        <v>2030</v>
      </c>
      <c r="B5935" t="s">
        <v>2253</v>
      </c>
      <c r="C5935" t="s">
        <v>2225</v>
      </c>
      <c r="D5935" t="s">
        <v>2246</v>
      </c>
      <c r="E5935">
        <v>0</v>
      </c>
      <c r="F5935" t="s">
        <v>2200</v>
      </c>
    </row>
    <row r="5936" spans="1:6" hidden="1" x14ac:dyDescent="0.25">
      <c r="A5936">
        <v>2030</v>
      </c>
      <c r="B5936" t="s">
        <v>2253</v>
      </c>
      <c r="C5936" t="s">
        <v>2225</v>
      </c>
      <c r="D5936" t="s">
        <v>2247</v>
      </c>
      <c r="E5936">
        <v>1.9201575352964899</v>
      </c>
      <c r="F5936" t="s">
        <v>2200</v>
      </c>
    </row>
    <row r="5937" spans="1:6" hidden="1" x14ac:dyDescent="0.25">
      <c r="A5937">
        <v>2030</v>
      </c>
      <c r="B5937" t="s">
        <v>2253</v>
      </c>
      <c r="C5937" t="s">
        <v>2225</v>
      </c>
      <c r="D5937" t="s">
        <v>2248</v>
      </c>
      <c r="E5937">
        <v>7.6982185842866198</v>
      </c>
      <c r="F5937" t="s">
        <v>2200</v>
      </c>
    </row>
    <row r="5938" spans="1:6" x14ac:dyDescent="0.25">
      <c r="A5938">
        <v>2030</v>
      </c>
      <c r="B5938" t="s">
        <v>2253</v>
      </c>
      <c r="C5938" t="s">
        <v>2226</v>
      </c>
      <c r="D5938" t="s">
        <v>2236</v>
      </c>
      <c r="E5938">
        <v>3.6992159287297799</v>
      </c>
      <c r="F5938" t="s">
        <v>2200</v>
      </c>
    </row>
    <row r="5939" spans="1:6" x14ac:dyDescent="0.25">
      <c r="A5939">
        <v>2030</v>
      </c>
      <c r="B5939" t="s">
        <v>2253</v>
      </c>
      <c r="C5939" t="s">
        <v>2226</v>
      </c>
      <c r="D5939" t="s">
        <v>2237</v>
      </c>
      <c r="E5939">
        <v>18.8679168353029</v>
      </c>
      <c r="F5939" t="s">
        <v>2200</v>
      </c>
    </row>
    <row r="5940" spans="1:6" x14ac:dyDescent="0.25">
      <c r="A5940">
        <v>2030</v>
      </c>
      <c r="B5940" t="s">
        <v>2253</v>
      </c>
      <c r="C5940" t="s">
        <v>2226</v>
      </c>
      <c r="D5940" t="s">
        <v>2238</v>
      </c>
      <c r="E5940">
        <v>4.0563552564915897</v>
      </c>
      <c r="F5940" t="s">
        <v>2200</v>
      </c>
    </row>
    <row r="5941" spans="1:6" x14ac:dyDescent="0.25">
      <c r="A5941">
        <v>2030</v>
      </c>
      <c r="B5941" t="s">
        <v>2253</v>
      </c>
      <c r="C5941" t="s">
        <v>2226</v>
      </c>
      <c r="D5941" t="s">
        <v>2250</v>
      </c>
      <c r="E5941">
        <v>13.4790914537849</v>
      </c>
      <c r="F5941" t="s">
        <v>2200</v>
      </c>
    </row>
    <row r="5942" spans="1:6" x14ac:dyDescent="0.25">
      <c r="A5942">
        <v>2030</v>
      </c>
      <c r="B5942" t="s">
        <v>2253</v>
      </c>
      <c r="C5942" t="s">
        <v>2226</v>
      </c>
      <c r="D5942" t="s">
        <v>2251</v>
      </c>
      <c r="E5942">
        <v>0</v>
      </c>
      <c r="F5942" t="s">
        <v>2200</v>
      </c>
    </row>
    <row r="5943" spans="1:6" x14ac:dyDescent="0.25">
      <c r="A5943">
        <v>2030</v>
      </c>
      <c r="B5943" t="s">
        <v>2253</v>
      </c>
      <c r="C5943" t="s">
        <v>2226</v>
      </c>
      <c r="D5943" t="s">
        <v>2239</v>
      </c>
      <c r="E5943">
        <v>3.6010034479245201</v>
      </c>
      <c r="F5943" t="s">
        <v>2200</v>
      </c>
    </row>
    <row r="5944" spans="1:6" x14ac:dyDescent="0.25">
      <c r="A5944">
        <v>2030</v>
      </c>
      <c r="B5944" t="s">
        <v>2253</v>
      </c>
      <c r="C5944" t="s">
        <v>2226</v>
      </c>
      <c r="D5944" t="s">
        <v>2240</v>
      </c>
      <c r="E5944">
        <v>3.4158059857873</v>
      </c>
      <c r="F5944" t="s">
        <v>2200</v>
      </c>
    </row>
    <row r="5945" spans="1:6" x14ac:dyDescent="0.25">
      <c r="A5945">
        <v>2030</v>
      </c>
      <c r="B5945" t="s">
        <v>2253</v>
      </c>
      <c r="C5945" t="s">
        <v>2226</v>
      </c>
      <c r="D5945" t="s">
        <v>2241</v>
      </c>
      <c r="E5945">
        <v>6.1727177372339304</v>
      </c>
      <c r="F5945" t="s">
        <v>2200</v>
      </c>
    </row>
    <row r="5946" spans="1:6" x14ac:dyDescent="0.25">
      <c r="A5946">
        <v>2030</v>
      </c>
      <c r="B5946" t="s">
        <v>2253</v>
      </c>
      <c r="C5946" t="s">
        <v>2226</v>
      </c>
      <c r="D5946" t="s">
        <v>2242</v>
      </c>
      <c r="E5946" s="184">
        <v>5.4224104010323598E-2</v>
      </c>
      <c r="F5946" t="s">
        <v>2200</v>
      </c>
    </row>
    <row r="5947" spans="1:6" x14ac:dyDescent="0.25">
      <c r="A5947">
        <v>2030</v>
      </c>
      <c r="B5947" t="s">
        <v>2253</v>
      </c>
      <c r="C5947" t="s">
        <v>2226</v>
      </c>
      <c r="D5947" t="s">
        <v>2243</v>
      </c>
      <c r="E5947">
        <v>33.769050640616499</v>
      </c>
      <c r="F5947" t="s">
        <v>2200</v>
      </c>
    </row>
    <row r="5948" spans="1:6" x14ac:dyDescent="0.25">
      <c r="A5948">
        <v>2030</v>
      </c>
      <c r="B5948" t="s">
        <v>2253</v>
      </c>
      <c r="C5948" t="s">
        <v>2226</v>
      </c>
      <c r="D5948" t="s">
        <v>2244</v>
      </c>
      <c r="E5948">
        <v>6.7533750000000001</v>
      </c>
      <c r="F5948" t="s">
        <v>2200</v>
      </c>
    </row>
    <row r="5949" spans="1:6" x14ac:dyDescent="0.25">
      <c r="A5949">
        <v>2030</v>
      </c>
      <c r="B5949" t="s">
        <v>2253</v>
      </c>
      <c r="C5949" t="s">
        <v>2226</v>
      </c>
      <c r="D5949" t="s">
        <v>2245</v>
      </c>
      <c r="E5949">
        <v>4.8298309527674697</v>
      </c>
      <c r="F5949" t="s">
        <v>2200</v>
      </c>
    </row>
    <row r="5950" spans="1:6" x14ac:dyDescent="0.25">
      <c r="A5950">
        <v>2030</v>
      </c>
      <c r="B5950" t="s">
        <v>2253</v>
      </c>
      <c r="C5950" t="s">
        <v>2226</v>
      </c>
      <c r="D5950" t="s">
        <v>2246</v>
      </c>
      <c r="E5950">
        <v>2.5558461805321002</v>
      </c>
      <c r="F5950" t="s">
        <v>2200</v>
      </c>
    </row>
    <row r="5951" spans="1:6" x14ac:dyDescent="0.25">
      <c r="A5951">
        <v>2030</v>
      </c>
      <c r="B5951" t="s">
        <v>2253</v>
      </c>
      <c r="C5951" t="s">
        <v>2226</v>
      </c>
      <c r="D5951" t="s">
        <v>2247</v>
      </c>
      <c r="E5951">
        <v>2.15612114727353</v>
      </c>
      <c r="F5951" t="s">
        <v>2200</v>
      </c>
    </row>
    <row r="5952" spans="1:6" x14ac:dyDescent="0.25">
      <c r="A5952">
        <v>2030</v>
      </c>
      <c r="B5952" t="s">
        <v>2253</v>
      </c>
      <c r="C5952" t="s">
        <v>2226</v>
      </c>
      <c r="D5952" t="s">
        <v>2248</v>
      </c>
      <c r="E5952">
        <v>10.0794656317016</v>
      </c>
      <c r="F5952" t="s">
        <v>2200</v>
      </c>
    </row>
    <row r="5953" spans="1:6" hidden="1" x14ac:dyDescent="0.25">
      <c r="A5953">
        <v>2030</v>
      </c>
      <c r="B5953" t="s">
        <v>2253</v>
      </c>
      <c r="C5953" t="s">
        <v>2227</v>
      </c>
      <c r="D5953" t="s">
        <v>2236</v>
      </c>
      <c r="E5953">
        <v>4.1456816815752298</v>
      </c>
      <c r="F5953" t="s">
        <v>2200</v>
      </c>
    </row>
    <row r="5954" spans="1:6" hidden="1" x14ac:dyDescent="0.25">
      <c r="A5954">
        <v>2030</v>
      </c>
      <c r="B5954" t="s">
        <v>2253</v>
      </c>
      <c r="C5954" t="s">
        <v>2227</v>
      </c>
      <c r="D5954" t="s">
        <v>2237</v>
      </c>
      <c r="E5954">
        <v>22.671699779870099</v>
      </c>
      <c r="F5954" t="s">
        <v>2200</v>
      </c>
    </row>
    <row r="5955" spans="1:6" hidden="1" x14ac:dyDescent="0.25">
      <c r="A5955">
        <v>2030</v>
      </c>
      <c r="B5955" t="s">
        <v>2253</v>
      </c>
      <c r="C5955" t="s">
        <v>2227</v>
      </c>
      <c r="D5955" t="s">
        <v>2238</v>
      </c>
      <c r="E5955">
        <v>3.7441181757341599</v>
      </c>
      <c r="F5955" t="s">
        <v>2200</v>
      </c>
    </row>
    <row r="5956" spans="1:6" hidden="1" x14ac:dyDescent="0.25">
      <c r="A5956">
        <v>2030</v>
      </c>
      <c r="B5956" t="s">
        <v>2253</v>
      </c>
      <c r="C5956" t="s">
        <v>2227</v>
      </c>
      <c r="D5956" t="s">
        <v>2250</v>
      </c>
      <c r="E5956">
        <v>11.5464143276974</v>
      </c>
      <c r="F5956" t="s">
        <v>2200</v>
      </c>
    </row>
    <row r="5957" spans="1:6" hidden="1" x14ac:dyDescent="0.25">
      <c r="A5957">
        <v>2030</v>
      </c>
      <c r="B5957" t="s">
        <v>2253</v>
      </c>
      <c r="C5957" t="s">
        <v>2227</v>
      </c>
      <c r="D5957" t="s">
        <v>2251</v>
      </c>
      <c r="E5957">
        <v>0</v>
      </c>
      <c r="F5957" t="s">
        <v>2200</v>
      </c>
    </row>
    <row r="5958" spans="1:6" hidden="1" x14ac:dyDescent="0.25">
      <c r="A5958">
        <v>2030</v>
      </c>
      <c r="B5958" t="s">
        <v>2253</v>
      </c>
      <c r="C5958" t="s">
        <v>2227</v>
      </c>
      <c r="D5958" t="s">
        <v>2239</v>
      </c>
      <c r="E5958">
        <v>4.8065954113527498</v>
      </c>
      <c r="F5958" t="s">
        <v>2200</v>
      </c>
    </row>
    <row r="5959" spans="1:6" hidden="1" x14ac:dyDescent="0.25">
      <c r="A5959">
        <v>2030</v>
      </c>
      <c r="B5959" t="s">
        <v>2253</v>
      </c>
      <c r="C5959" t="s">
        <v>2227</v>
      </c>
      <c r="D5959" t="s">
        <v>2240</v>
      </c>
      <c r="E5959">
        <v>3.5335337965432698</v>
      </c>
      <c r="F5959" t="s">
        <v>2200</v>
      </c>
    </row>
    <row r="5960" spans="1:6" hidden="1" x14ac:dyDescent="0.25">
      <c r="A5960">
        <v>2030</v>
      </c>
      <c r="B5960" t="s">
        <v>2253</v>
      </c>
      <c r="C5960" t="s">
        <v>2227</v>
      </c>
      <c r="D5960" t="s">
        <v>2241</v>
      </c>
      <c r="E5960">
        <v>6.5073765670784596</v>
      </c>
      <c r="F5960" t="s">
        <v>2200</v>
      </c>
    </row>
    <row r="5961" spans="1:6" hidden="1" x14ac:dyDescent="0.25">
      <c r="A5961">
        <v>2030</v>
      </c>
      <c r="B5961" t="s">
        <v>2253</v>
      </c>
      <c r="C5961" t="s">
        <v>2227</v>
      </c>
      <c r="D5961" t="s">
        <v>2242</v>
      </c>
      <c r="E5961" s="184">
        <v>4.1268642852370996E-3</v>
      </c>
      <c r="F5961" t="s">
        <v>2200</v>
      </c>
    </row>
    <row r="5962" spans="1:6" hidden="1" x14ac:dyDescent="0.25">
      <c r="A5962">
        <v>2030</v>
      </c>
      <c r="B5962" t="s">
        <v>2253</v>
      </c>
      <c r="C5962" t="s">
        <v>2227</v>
      </c>
      <c r="D5962" t="s">
        <v>2243</v>
      </c>
      <c r="E5962">
        <v>0</v>
      </c>
      <c r="F5962" t="s">
        <v>2200</v>
      </c>
    </row>
    <row r="5963" spans="1:6" hidden="1" x14ac:dyDescent="0.25">
      <c r="A5963">
        <v>2030</v>
      </c>
      <c r="B5963" t="s">
        <v>2253</v>
      </c>
      <c r="C5963" t="s">
        <v>2227</v>
      </c>
      <c r="D5963" t="s">
        <v>2244</v>
      </c>
      <c r="E5963">
        <v>6.7533750000000001</v>
      </c>
      <c r="F5963" t="s">
        <v>2200</v>
      </c>
    </row>
    <row r="5964" spans="1:6" hidden="1" x14ac:dyDescent="0.25">
      <c r="A5964">
        <v>2030</v>
      </c>
      <c r="B5964" t="s">
        <v>2253</v>
      </c>
      <c r="C5964" t="s">
        <v>2227</v>
      </c>
      <c r="D5964" t="s">
        <v>2245</v>
      </c>
      <c r="E5964">
        <v>3.90539346919754</v>
      </c>
      <c r="F5964" t="s">
        <v>2200</v>
      </c>
    </row>
    <row r="5965" spans="1:6" hidden="1" x14ac:dyDescent="0.25">
      <c r="A5965">
        <v>2030</v>
      </c>
      <c r="B5965" t="s">
        <v>2253</v>
      </c>
      <c r="C5965" t="s">
        <v>2227</v>
      </c>
      <c r="D5965" t="s">
        <v>2246</v>
      </c>
      <c r="E5965">
        <v>2.6831546921370202</v>
      </c>
      <c r="F5965" t="s">
        <v>2200</v>
      </c>
    </row>
    <row r="5966" spans="1:6" hidden="1" x14ac:dyDescent="0.25">
      <c r="A5966">
        <v>2030</v>
      </c>
      <c r="B5966" t="s">
        <v>2253</v>
      </c>
      <c r="C5966" t="s">
        <v>2227</v>
      </c>
      <c r="D5966" t="s">
        <v>2247</v>
      </c>
      <c r="E5966">
        <v>1.81496990833914</v>
      </c>
      <c r="F5966" t="s">
        <v>2200</v>
      </c>
    </row>
    <row r="5967" spans="1:6" hidden="1" x14ac:dyDescent="0.25">
      <c r="A5967">
        <v>2030</v>
      </c>
      <c r="B5967" t="s">
        <v>2253</v>
      </c>
      <c r="C5967" t="s">
        <v>2227</v>
      </c>
      <c r="D5967" t="s">
        <v>2248</v>
      </c>
      <c r="E5967">
        <v>8.0616292956320699</v>
      </c>
      <c r="F5967" t="s">
        <v>2200</v>
      </c>
    </row>
    <row r="5968" spans="1:6" hidden="1" x14ac:dyDescent="0.25">
      <c r="A5968">
        <v>2030</v>
      </c>
      <c r="B5968" t="s">
        <v>2253</v>
      </c>
      <c r="C5968" t="s">
        <v>2228</v>
      </c>
      <c r="D5968" t="s">
        <v>2236</v>
      </c>
      <c r="E5968">
        <v>2.6147063735018898</v>
      </c>
      <c r="F5968" t="s">
        <v>2200</v>
      </c>
    </row>
    <row r="5969" spans="1:6" hidden="1" x14ac:dyDescent="0.25">
      <c r="A5969">
        <v>2030</v>
      </c>
      <c r="B5969" t="s">
        <v>2253</v>
      </c>
      <c r="C5969" t="s">
        <v>2228</v>
      </c>
      <c r="D5969" t="s">
        <v>2237</v>
      </c>
      <c r="E5969">
        <v>16.168020385403601</v>
      </c>
      <c r="F5969" t="s">
        <v>2200</v>
      </c>
    </row>
    <row r="5970" spans="1:6" hidden="1" x14ac:dyDescent="0.25">
      <c r="A5970">
        <v>2030</v>
      </c>
      <c r="B5970" t="s">
        <v>2253</v>
      </c>
      <c r="C5970" t="s">
        <v>2228</v>
      </c>
      <c r="D5970" t="s">
        <v>2238</v>
      </c>
      <c r="E5970">
        <v>3.9438044929371499</v>
      </c>
      <c r="F5970" t="s">
        <v>2200</v>
      </c>
    </row>
    <row r="5971" spans="1:6" hidden="1" x14ac:dyDescent="0.25">
      <c r="A5971">
        <v>2030</v>
      </c>
      <c r="B5971" t="s">
        <v>2253</v>
      </c>
      <c r="C5971" t="s">
        <v>2228</v>
      </c>
      <c r="D5971" t="s">
        <v>2250</v>
      </c>
      <c r="E5971">
        <v>7.77328033188072</v>
      </c>
      <c r="F5971" t="s">
        <v>2200</v>
      </c>
    </row>
    <row r="5972" spans="1:6" hidden="1" x14ac:dyDescent="0.25">
      <c r="A5972">
        <v>2030</v>
      </c>
      <c r="B5972" t="s">
        <v>2253</v>
      </c>
      <c r="C5972" t="s">
        <v>2228</v>
      </c>
      <c r="D5972" t="s">
        <v>2251</v>
      </c>
      <c r="E5972">
        <v>0</v>
      </c>
      <c r="F5972" t="s">
        <v>2200</v>
      </c>
    </row>
    <row r="5973" spans="1:6" hidden="1" x14ac:dyDescent="0.25">
      <c r="A5973">
        <v>2030</v>
      </c>
      <c r="B5973" t="s">
        <v>2253</v>
      </c>
      <c r="C5973" t="s">
        <v>2228</v>
      </c>
      <c r="D5973" t="s">
        <v>2239</v>
      </c>
      <c r="E5973">
        <v>2.9737106889554199</v>
      </c>
      <c r="F5973" t="s">
        <v>2200</v>
      </c>
    </row>
    <row r="5974" spans="1:6" hidden="1" x14ac:dyDescent="0.25">
      <c r="A5974">
        <v>2030</v>
      </c>
      <c r="B5974" t="s">
        <v>2253</v>
      </c>
      <c r="C5974" t="s">
        <v>2228</v>
      </c>
      <c r="D5974" t="s">
        <v>2240</v>
      </c>
      <c r="E5974">
        <v>2.8784872795564098</v>
      </c>
      <c r="F5974" t="s">
        <v>2200</v>
      </c>
    </row>
    <row r="5975" spans="1:6" hidden="1" x14ac:dyDescent="0.25">
      <c r="A5975">
        <v>2030</v>
      </c>
      <c r="B5975" t="s">
        <v>2253</v>
      </c>
      <c r="C5975" t="s">
        <v>2228</v>
      </c>
      <c r="D5975" t="s">
        <v>2241</v>
      </c>
      <c r="E5975">
        <v>3.8332972582323799</v>
      </c>
      <c r="F5975" t="s">
        <v>2200</v>
      </c>
    </row>
    <row r="5976" spans="1:6" hidden="1" x14ac:dyDescent="0.25">
      <c r="A5976">
        <v>2030</v>
      </c>
      <c r="B5976" t="s">
        <v>2253</v>
      </c>
      <c r="C5976" t="s">
        <v>2228</v>
      </c>
      <c r="D5976" t="s">
        <v>2242</v>
      </c>
      <c r="E5976" s="184">
        <v>2.8676175655647702E-3</v>
      </c>
      <c r="F5976" t="s">
        <v>2200</v>
      </c>
    </row>
    <row r="5977" spans="1:6" hidden="1" x14ac:dyDescent="0.25">
      <c r="A5977">
        <v>2030</v>
      </c>
      <c r="B5977" t="s">
        <v>2253</v>
      </c>
      <c r="C5977" t="s">
        <v>2228</v>
      </c>
      <c r="D5977" t="s">
        <v>2243</v>
      </c>
      <c r="E5977">
        <v>31.3619357830726</v>
      </c>
      <c r="F5977" t="s">
        <v>2200</v>
      </c>
    </row>
    <row r="5978" spans="1:6" hidden="1" x14ac:dyDescent="0.25">
      <c r="A5978">
        <v>2030</v>
      </c>
      <c r="B5978" t="s">
        <v>2253</v>
      </c>
      <c r="C5978" t="s">
        <v>2228</v>
      </c>
      <c r="D5978" t="s">
        <v>2244</v>
      </c>
      <c r="E5978">
        <v>6.7533750000000001</v>
      </c>
      <c r="F5978" t="s">
        <v>2200</v>
      </c>
    </row>
    <row r="5979" spans="1:6" hidden="1" x14ac:dyDescent="0.25">
      <c r="A5979">
        <v>2030</v>
      </c>
      <c r="B5979" t="s">
        <v>2253</v>
      </c>
      <c r="C5979" t="s">
        <v>2228</v>
      </c>
      <c r="D5979" t="s">
        <v>2245</v>
      </c>
      <c r="E5979">
        <v>3.98517634292141</v>
      </c>
      <c r="F5979" t="s">
        <v>2200</v>
      </c>
    </row>
    <row r="5980" spans="1:6" hidden="1" x14ac:dyDescent="0.25">
      <c r="A5980">
        <v>2030</v>
      </c>
      <c r="B5980" t="s">
        <v>2253</v>
      </c>
      <c r="C5980" t="s">
        <v>2228</v>
      </c>
      <c r="D5980" t="s">
        <v>2246</v>
      </c>
      <c r="E5980">
        <v>2.5409761932167299</v>
      </c>
      <c r="F5980" t="s">
        <v>2200</v>
      </c>
    </row>
    <row r="5981" spans="1:6" hidden="1" x14ac:dyDescent="0.25">
      <c r="A5981">
        <v>2030</v>
      </c>
      <c r="B5981" t="s">
        <v>2253</v>
      </c>
      <c r="C5981" t="s">
        <v>2228</v>
      </c>
      <c r="D5981" t="s">
        <v>2247</v>
      </c>
      <c r="E5981">
        <v>1.4677161880505301</v>
      </c>
      <c r="F5981" t="s">
        <v>2200</v>
      </c>
    </row>
    <row r="5982" spans="1:6" hidden="1" x14ac:dyDescent="0.25">
      <c r="A5982">
        <v>2030</v>
      </c>
      <c r="B5982" t="s">
        <v>2253</v>
      </c>
      <c r="C5982" t="s">
        <v>2228</v>
      </c>
      <c r="D5982" t="s">
        <v>2248</v>
      </c>
      <c r="E5982">
        <v>3.9234133529695501</v>
      </c>
      <c r="F5982" t="s">
        <v>2200</v>
      </c>
    </row>
    <row r="5983" spans="1:6" hidden="1" x14ac:dyDescent="0.25">
      <c r="A5983">
        <v>2030</v>
      </c>
      <c r="B5983" t="s">
        <v>2253</v>
      </c>
      <c r="C5983" t="s">
        <v>2229</v>
      </c>
      <c r="D5983" t="s">
        <v>2236</v>
      </c>
      <c r="E5983">
        <v>3.3270472212510902</v>
      </c>
      <c r="F5983" t="s">
        <v>2200</v>
      </c>
    </row>
    <row r="5984" spans="1:6" hidden="1" x14ac:dyDescent="0.25">
      <c r="A5984">
        <v>2030</v>
      </c>
      <c r="B5984" t="s">
        <v>2253</v>
      </c>
      <c r="C5984" t="s">
        <v>2229</v>
      </c>
      <c r="D5984" t="s">
        <v>2237</v>
      </c>
      <c r="E5984">
        <v>20.629202037525499</v>
      </c>
      <c r="F5984" t="s">
        <v>2200</v>
      </c>
    </row>
    <row r="5985" spans="1:6" hidden="1" x14ac:dyDescent="0.25">
      <c r="A5985">
        <v>2030</v>
      </c>
      <c r="B5985" t="s">
        <v>2253</v>
      </c>
      <c r="C5985" t="s">
        <v>2229</v>
      </c>
      <c r="D5985" t="s">
        <v>2238</v>
      </c>
      <c r="E5985">
        <v>3.9674512005672899</v>
      </c>
      <c r="F5985" t="s">
        <v>2200</v>
      </c>
    </row>
    <row r="5986" spans="1:6" hidden="1" x14ac:dyDescent="0.25">
      <c r="A5986">
        <v>2030</v>
      </c>
      <c r="B5986" t="s">
        <v>2253</v>
      </c>
      <c r="C5986" t="s">
        <v>2229</v>
      </c>
      <c r="D5986" t="s">
        <v>2250</v>
      </c>
      <c r="E5986">
        <v>0</v>
      </c>
      <c r="F5986" t="s">
        <v>2200</v>
      </c>
    </row>
    <row r="5987" spans="1:6" hidden="1" x14ac:dyDescent="0.25">
      <c r="A5987">
        <v>2030</v>
      </c>
      <c r="B5987" t="s">
        <v>2253</v>
      </c>
      <c r="C5987" t="s">
        <v>2229</v>
      </c>
      <c r="D5987" t="s">
        <v>2251</v>
      </c>
      <c r="E5987">
        <v>10.946496256738101</v>
      </c>
      <c r="F5987" t="s">
        <v>2200</v>
      </c>
    </row>
    <row r="5988" spans="1:6" hidden="1" x14ac:dyDescent="0.25">
      <c r="A5988">
        <v>2030</v>
      </c>
      <c r="B5988" t="s">
        <v>2253</v>
      </c>
      <c r="C5988" t="s">
        <v>2229</v>
      </c>
      <c r="D5988" t="s">
        <v>2239</v>
      </c>
      <c r="E5988">
        <v>5.4930907554596802</v>
      </c>
      <c r="F5988" t="s">
        <v>2200</v>
      </c>
    </row>
    <row r="5989" spans="1:6" hidden="1" x14ac:dyDescent="0.25">
      <c r="A5989">
        <v>2030</v>
      </c>
      <c r="B5989" t="s">
        <v>2253</v>
      </c>
      <c r="C5989" t="s">
        <v>2229</v>
      </c>
      <c r="D5989" t="s">
        <v>2240</v>
      </c>
      <c r="E5989">
        <v>3.1402093092932</v>
      </c>
      <c r="F5989" t="s">
        <v>2200</v>
      </c>
    </row>
    <row r="5990" spans="1:6" hidden="1" x14ac:dyDescent="0.25">
      <c r="A5990">
        <v>2030</v>
      </c>
      <c r="B5990" t="s">
        <v>2253</v>
      </c>
      <c r="C5990" t="s">
        <v>2229</v>
      </c>
      <c r="D5990" t="s">
        <v>2241</v>
      </c>
      <c r="E5990">
        <v>3.9566420292984299</v>
      </c>
      <c r="F5990" t="s">
        <v>2200</v>
      </c>
    </row>
    <row r="5991" spans="1:6" hidden="1" x14ac:dyDescent="0.25">
      <c r="A5991">
        <v>2030</v>
      </c>
      <c r="B5991" t="s">
        <v>2253</v>
      </c>
      <c r="C5991" t="s">
        <v>2229</v>
      </c>
      <c r="D5991" t="s">
        <v>2242</v>
      </c>
      <c r="E5991" s="184">
        <v>4.7101575914880404E-3</v>
      </c>
      <c r="F5991" t="s">
        <v>2200</v>
      </c>
    </row>
    <row r="5992" spans="1:6" hidden="1" x14ac:dyDescent="0.25">
      <c r="A5992">
        <v>2030</v>
      </c>
      <c r="B5992" t="s">
        <v>2253</v>
      </c>
      <c r="C5992" t="s">
        <v>2229</v>
      </c>
      <c r="D5992" t="s">
        <v>2243</v>
      </c>
      <c r="E5992">
        <v>33.815256896518299</v>
      </c>
      <c r="F5992" t="s">
        <v>2200</v>
      </c>
    </row>
    <row r="5993" spans="1:6" hidden="1" x14ac:dyDescent="0.25">
      <c r="A5993">
        <v>2030</v>
      </c>
      <c r="B5993" t="s">
        <v>2253</v>
      </c>
      <c r="C5993" t="s">
        <v>2229</v>
      </c>
      <c r="D5993" t="s">
        <v>2244</v>
      </c>
      <c r="E5993">
        <v>6.7533750000000001</v>
      </c>
      <c r="F5993" t="s">
        <v>2200</v>
      </c>
    </row>
    <row r="5994" spans="1:6" hidden="1" x14ac:dyDescent="0.25">
      <c r="A5994">
        <v>2030</v>
      </c>
      <c r="B5994" t="s">
        <v>2253</v>
      </c>
      <c r="C5994" t="s">
        <v>2229</v>
      </c>
      <c r="D5994" t="s">
        <v>2245</v>
      </c>
      <c r="E5994">
        <v>4.4220206339060004</v>
      </c>
      <c r="F5994" t="s">
        <v>2200</v>
      </c>
    </row>
    <row r="5995" spans="1:6" hidden="1" x14ac:dyDescent="0.25">
      <c r="A5995">
        <v>2030</v>
      </c>
      <c r="B5995" t="s">
        <v>2253</v>
      </c>
      <c r="C5995" t="s">
        <v>2229</v>
      </c>
      <c r="D5995" t="s">
        <v>2246</v>
      </c>
      <c r="E5995">
        <v>2.4236506365830901</v>
      </c>
      <c r="F5995" t="s">
        <v>2200</v>
      </c>
    </row>
    <row r="5996" spans="1:6" hidden="1" x14ac:dyDescent="0.25">
      <c r="A5996">
        <v>2030</v>
      </c>
      <c r="B5996" t="s">
        <v>2253</v>
      </c>
      <c r="C5996" t="s">
        <v>2229</v>
      </c>
      <c r="D5996" t="s">
        <v>2247</v>
      </c>
      <c r="E5996">
        <v>2.0701107637376102</v>
      </c>
      <c r="F5996" t="s">
        <v>2200</v>
      </c>
    </row>
    <row r="5997" spans="1:6" hidden="1" x14ac:dyDescent="0.25">
      <c r="A5997">
        <v>2030</v>
      </c>
      <c r="B5997" t="s">
        <v>2253</v>
      </c>
      <c r="C5997" t="s">
        <v>2229</v>
      </c>
      <c r="D5997" t="s">
        <v>2248</v>
      </c>
      <c r="E5997">
        <v>9.3098305655412599</v>
      </c>
      <c r="F5997" t="s">
        <v>2200</v>
      </c>
    </row>
    <row r="5998" spans="1:6" hidden="1" x14ac:dyDescent="0.25">
      <c r="A5998">
        <v>2030</v>
      </c>
      <c r="B5998" t="s">
        <v>2253</v>
      </c>
      <c r="C5998" t="s">
        <v>2230</v>
      </c>
      <c r="D5998" t="s">
        <v>2236</v>
      </c>
      <c r="E5998">
        <v>2.7078993615740998</v>
      </c>
      <c r="F5998" t="s">
        <v>2200</v>
      </c>
    </row>
    <row r="5999" spans="1:6" hidden="1" x14ac:dyDescent="0.25">
      <c r="A5999">
        <v>2030</v>
      </c>
      <c r="B5999" t="s">
        <v>2253</v>
      </c>
      <c r="C5999" t="s">
        <v>2230</v>
      </c>
      <c r="D5999" t="s">
        <v>2237</v>
      </c>
      <c r="E5999">
        <v>25.605734795866098</v>
      </c>
      <c r="F5999" t="s">
        <v>2200</v>
      </c>
    </row>
    <row r="6000" spans="1:6" hidden="1" x14ac:dyDescent="0.25">
      <c r="A6000">
        <v>2030</v>
      </c>
      <c r="B6000" t="s">
        <v>2253</v>
      </c>
      <c r="C6000" t="s">
        <v>2230</v>
      </c>
      <c r="D6000" t="s">
        <v>2238</v>
      </c>
      <c r="E6000">
        <v>3.91561556235387</v>
      </c>
      <c r="F6000" t="s">
        <v>2200</v>
      </c>
    </row>
    <row r="6001" spans="1:6" hidden="1" x14ac:dyDescent="0.25">
      <c r="A6001">
        <v>2030</v>
      </c>
      <c r="B6001" t="s">
        <v>2253</v>
      </c>
      <c r="C6001" t="s">
        <v>2230</v>
      </c>
      <c r="D6001" t="s">
        <v>2250</v>
      </c>
      <c r="E6001">
        <v>6.4748217148135803</v>
      </c>
      <c r="F6001" t="s">
        <v>2200</v>
      </c>
    </row>
    <row r="6002" spans="1:6" hidden="1" x14ac:dyDescent="0.25">
      <c r="A6002">
        <v>2030</v>
      </c>
      <c r="B6002" t="s">
        <v>2253</v>
      </c>
      <c r="C6002" t="s">
        <v>2230</v>
      </c>
      <c r="D6002" t="s">
        <v>2251</v>
      </c>
      <c r="E6002">
        <v>0</v>
      </c>
      <c r="F6002" t="s">
        <v>2200</v>
      </c>
    </row>
    <row r="6003" spans="1:6" hidden="1" x14ac:dyDescent="0.25">
      <c r="A6003">
        <v>2030</v>
      </c>
      <c r="B6003" t="s">
        <v>2253</v>
      </c>
      <c r="C6003" t="s">
        <v>2230</v>
      </c>
      <c r="D6003" t="s">
        <v>2239</v>
      </c>
      <c r="E6003">
        <v>2.3981889031824002</v>
      </c>
      <c r="F6003" t="s">
        <v>2200</v>
      </c>
    </row>
    <row r="6004" spans="1:6" hidden="1" x14ac:dyDescent="0.25">
      <c r="A6004">
        <v>2030</v>
      </c>
      <c r="B6004" t="s">
        <v>2253</v>
      </c>
      <c r="C6004" t="s">
        <v>2230</v>
      </c>
      <c r="D6004" t="s">
        <v>2240</v>
      </c>
      <c r="E6004">
        <v>2.4020774325343202</v>
      </c>
      <c r="F6004" t="s">
        <v>2200</v>
      </c>
    </row>
    <row r="6005" spans="1:6" hidden="1" x14ac:dyDescent="0.25">
      <c r="A6005">
        <v>2030</v>
      </c>
      <c r="B6005" t="s">
        <v>2253</v>
      </c>
      <c r="C6005" t="s">
        <v>2230</v>
      </c>
      <c r="D6005" t="s">
        <v>2241</v>
      </c>
      <c r="E6005">
        <v>3.5683307727417999</v>
      </c>
      <c r="F6005" t="s">
        <v>2200</v>
      </c>
    </row>
    <row r="6006" spans="1:6" hidden="1" x14ac:dyDescent="0.25">
      <c r="A6006">
        <v>2030</v>
      </c>
      <c r="B6006" t="s">
        <v>2253</v>
      </c>
      <c r="C6006" t="s">
        <v>2230</v>
      </c>
      <c r="D6006" t="s">
        <v>2242</v>
      </c>
      <c r="E6006">
        <v>0.125587115264673</v>
      </c>
      <c r="F6006" t="s">
        <v>2200</v>
      </c>
    </row>
    <row r="6007" spans="1:6" hidden="1" x14ac:dyDescent="0.25">
      <c r="A6007">
        <v>2030</v>
      </c>
      <c r="B6007" t="s">
        <v>2253</v>
      </c>
      <c r="C6007" t="s">
        <v>2230</v>
      </c>
      <c r="D6007" t="s">
        <v>2243</v>
      </c>
      <c r="E6007">
        <v>27.385492224161901</v>
      </c>
      <c r="F6007" t="s">
        <v>2200</v>
      </c>
    </row>
    <row r="6008" spans="1:6" hidden="1" x14ac:dyDescent="0.25">
      <c r="A6008">
        <v>2030</v>
      </c>
      <c r="B6008" t="s">
        <v>2253</v>
      </c>
      <c r="C6008" t="s">
        <v>2230</v>
      </c>
      <c r="D6008" t="s">
        <v>2244</v>
      </c>
      <c r="E6008">
        <v>6.7533750000000001</v>
      </c>
      <c r="F6008" t="s">
        <v>2200</v>
      </c>
    </row>
    <row r="6009" spans="1:6" hidden="1" x14ac:dyDescent="0.25">
      <c r="A6009">
        <v>2030</v>
      </c>
      <c r="B6009" t="s">
        <v>2253</v>
      </c>
      <c r="C6009" t="s">
        <v>2230</v>
      </c>
      <c r="D6009" t="s">
        <v>2245</v>
      </c>
      <c r="E6009">
        <v>3.1867029981209698</v>
      </c>
      <c r="F6009" t="s">
        <v>2200</v>
      </c>
    </row>
    <row r="6010" spans="1:6" hidden="1" x14ac:dyDescent="0.25">
      <c r="A6010">
        <v>2030</v>
      </c>
      <c r="B6010" t="s">
        <v>2253</v>
      </c>
      <c r="C6010" t="s">
        <v>2230</v>
      </c>
      <c r="D6010" t="s">
        <v>2246</v>
      </c>
      <c r="E6010">
        <v>1.6591455388231999</v>
      </c>
      <c r="F6010" t="s">
        <v>2200</v>
      </c>
    </row>
    <row r="6011" spans="1:6" hidden="1" x14ac:dyDescent="0.25">
      <c r="A6011">
        <v>2030</v>
      </c>
      <c r="B6011" t="s">
        <v>2253</v>
      </c>
      <c r="C6011" t="s">
        <v>2230</v>
      </c>
      <c r="D6011" t="s">
        <v>2247</v>
      </c>
      <c r="E6011">
        <v>1.49649714149624</v>
      </c>
      <c r="F6011" t="s">
        <v>2200</v>
      </c>
    </row>
    <row r="6012" spans="1:6" hidden="1" x14ac:dyDescent="0.25">
      <c r="A6012">
        <v>2030</v>
      </c>
      <c r="B6012" t="s">
        <v>2253</v>
      </c>
      <c r="C6012" t="s">
        <v>2230</v>
      </c>
      <c r="D6012" t="s">
        <v>2248</v>
      </c>
      <c r="E6012">
        <v>3.1411839036618399</v>
      </c>
      <c r="F6012" t="s">
        <v>2200</v>
      </c>
    </row>
    <row r="6013" spans="1:6" hidden="1" x14ac:dyDescent="0.25">
      <c r="A6013">
        <v>2030</v>
      </c>
      <c r="B6013" t="s">
        <v>2253</v>
      </c>
      <c r="C6013" t="s">
        <v>2231</v>
      </c>
      <c r="D6013" t="s">
        <v>2236</v>
      </c>
      <c r="E6013">
        <v>3.4978220063396699</v>
      </c>
      <c r="F6013" t="s">
        <v>2200</v>
      </c>
    </row>
    <row r="6014" spans="1:6" hidden="1" x14ac:dyDescent="0.25">
      <c r="A6014">
        <v>2030</v>
      </c>
      <c r="B6014" t="s">
        <v>2253</v>
      </c>
      <c r="C6014" t="s">
        <v>2231</v>
      </c>
      <c r="D6014" t="s">
        <v>2237</v>
      </c>
      <c r="E6014">
        <v>14.6166786431217</v>
      </c>
      <c r="F6014" t="s">
        <v>2200</v>
      </c>
    </row>
    <row r="6015" spans="1:6" hidden="1" x14ac:dyDescent="0.25">
      <c r="A6015">
        <v>2030</v>
      </c>
      <c r="B6015" t="s">
        <v>2253</v>
      </c>
      <c r="C6015" t="s">
        <v>2231</v>
      </c>
      <c r="D6015" t="s">
        <v>2238</v>
      </c>
      <c r="E6015">
        <v>4.3253392985740797</v>
      </c>
      <c r="F6015" t="s">
        <v>2200</v>
      </c>
    </row>
    <row r="6016" spans="1:6" hidden="1" x14ac:dyDescent="0.25">
      <c r="A6016">
        <v>2030</v>
      </c>
      <c r="B6016" t="s">
        <v>2253</v>
      </c>
      <c r="C6016" t="s">
        <v>2231</v>
      </c>
      <c r="D6016" t="s">
        <v>2250</v>
      </c>
      <c r="E6016">
        <v>6.4385073811207301</v>
      </c>
      <c r="F6016" t="s">
        <v>2200</v>
      </c>
    </row>
    <row r="6017" spans="1:6" hidden="1" x14ac:dyDescent="0.25">
      <c r="A6017">
        <v>2030</v>
      </c>
      <c r="B6017" t="s">
        <v>2253</v>
      </c>
      <c r="C6017" t="s">
        <v>2231</v>
      </c>
      <c r="D6017" t="s">
        <v>2251</v>
      </c>
      <c r="E6017">
        <v>7.46112925176004</v>
      </c>
      <c r="F6017" t="s">
        <v>2200</v>
      </c>
    </row>
    <row r="6018" spans="1:6" hidden="1" x14ac:dyDescent="0.25">
      <c r="A6018">
        <v>2030</v>
      </c>
      <c r="B6018" t="s">
        <v>2253</v>
      </c>
      <c r="C6018" t="s">
        <v>2231</v>
      </c>
      <c r="D6018" t="s">
        <v>2239</v>
      </c>
      <c r="E6018">
        <v>1.5572577645527199</v>
      </c>
      <c r="F6018" t="s">
        <v>2200</v>
      </c>
    </row>
    <row r="6019" spans="1:6" hidden="1" x14ac:dyDescent="0.25">
      <c r="A6019">
        <v>2030</v>
      </c>
      <c r="B6019" t="s">
        <v>2253</v>
      </c>
      <c r="C6019" t="s">
        <v>2231</v>
      </c>
      <c r="D6019" t="s">
        <v>2240</v>
      </c>
      <c r="E6019">
        <v>2.4020774325343202</v>
      </c>
      <c r="F6019" t="s">
        <v>2200</v>
      </c>
    </row>
    <row r="6020" spans="1:6" hidden="1" x14ac:dyDescent="0.25">
      <c r="A6020">
        <v>2030</v>
      </c>
      <c r="B6020" t="s">
        <v>2253</v>
      </c>
      <c r="C6020" t="s">
        <v>2231</v>
      </c>
      <c r="D6020" t="s">
        <v>2241</v>
      </c>
      <c r="E6020">
        <v>4.32807793520307</v>
      </c>
      <c r="F6020" t="s">
        <v>2200</v>
      </c>
    </row>
    <row r="6021" spans="1:6" hidden="1" x14ac:dyDescent="0.25">
      <c r="A6021">
        <v>2030</v>
      </c>
      <c r="B6021" t="s">
        <v>2253</v>
      </c>
      <c r="C6021" t="s">
        <v>2231</v>
      </c>
      <c r="D6021" t="s">
        <v>2242</v>
      </c>
      <c r="E6021">
        <v>0.125587115264673</v>
      </c>
      <c r="F6021" t="s">
        <v>2200</v>
      </c>
    </row>
    <row r="6022" spans="1:6" hidden="1" x14ac:dyDescent="0.25">
      <c r="A6022">
        <v>2030</v>
      </c>
      <c r="B6022" t="s">
        <v>2253</v>
      </c>
      <c r="C6022" t="s">
        <v>2231</v>
      </c>
      <c r="D6022" t="s">
        <v>2243</v>
      </c>
      <c r="E6022">
        <v>0</v>
      </c>
      <c r="F6022" t="s">
        <v>2200</v>
      </c>
    </row>
    <row r="6023" spans="1:6" hidden="1" x14ac:dyDescent="0.25">
      <c r="A6023">
        <v>2030</v>
      </c>
      <c r="B6023" t="s">
        <v>2253</v>
      </c>
      <c r="C6023" t="s">
        <v>2231</v>
      </c>
      <c r="D6023" t="s">
        <v>2244</v>
      </c>
      <c r="E6023">
        <v>6.7533750000000001</v>
      </c>
      <c r="F6023" t="s">
        <v>2200</v>
      </c>
    </row>
    <row r="6024" spans="1:6" hidden="1" x14ac:dyDescent="0.25">
      <c r="A6024">
        <v>2030</v>
      </c>
      <c r="B6024" t="s">
        <v>2253</v>
      </c>
      <c r="C6024" t="s">
        <v>2231</v>
      </c>
      <c r="D6024" t="s">
        <v>2245</v>
      </c>
      <c r="E6024">
        <v>1.5572577645527199</v>
      </c>
      <c r="F6024" t="s">
        <v>2200</v>
      </c>
    </row>
    <row r="6025" spans="1:6" hidden="1" x14ac:dyDescent="0.25">
      <c r="A6025">
        <v>2030</v>
      </c>
      <c r="B6025" t="s">
        <v>2253</v>
      </c>
      <c r="C6025" t="s">
        <v>2231</v>
      </c>
      <c r="D6025" t="s">
        <v>2246</v>
      </c>
      <c r="E6025">
        <v>1.6591455388231999</v>
      </c>
      <c r="F6025" t="s">
        <v>2200</v>
      </c>
    </row>
    <row r="6026" spans="1:6" hidden="1" x14ac:dyDescent="0.25">
      <c r="A6026">
        <v>2030</v>
      </c>
      <c r="B6026" t="s">
        <v>2253</v>
      </c>
      <c r="C6026" t="s">
        <v>2231</v>
      </c>
      <c r="D6026" t="s">
        <v>2247</v>
      </c>
      <c r="E6026">
        <v>1.49649714149624</v>
      </c>
      <c r="F6026" t="s">
        <v>2200</v>
      </c>
    </row>
    <row r="6027" spans="1:6" hidden="1" x14ac:dyDescent="0.25">
      <c r="A6027">
        <v>2030</v>
      </c>
      <c r="B6027" t="s">
        <v>2253</v>
      </c>
      <c r="C6027" t="s">
        <v>2231</v>
      </c>
      <c r="D6027" t="s">
        <v>2248</v>
      </c>
      <c r="E6027">
        <v>3.0053003533568901</v>
      </c>
      <c r="F6027" t="s">
        <v>2200</v>
      </c>
    </row>
    <row r="6028" spans="1:6" hidden="1" x14ac:dyDescent="0.25">
      <c r="A6028">
        <v>2030</v>
      </c>
      <c r="B6028" t="s">
        <v>2253</v>
      </c>
      <c r="C6028" t="s">
        <v>2232</v>
      </c>
      <c r="D6028" t="s">
        <v>2236</v>
      </c>
      <c r="E6028">
        <v>4.1456816815752298</v>
      </c>
      <c r="F6028" t="s">
        <v>2200</v>
      </c>
    </row>
    <row r="6029" spans="1:6" hidden="1" x14ac:dyDescent="0.25">
      <c r="A6029">
        <v>2030</v>
      </c>
      <c r="B6029" t="s">
        <v>2253</v>
      </c>
      <c r="C6029" t="s">
        <v>2232</v>
      </c>
      <c r="D6029" t="s">
        <v>2237</v>
      </c>
      <c r="E6029">
        <v>18.389000997673801</v>
      </c>
      <c r="F6029" t="s">
        <v>2200</v>
      </c>
    </row>
    <row r="6030" spans="1:6" hidden="1" x14ac:dyDescent="0.25">
      <c r="A6030">
        <v>2030</v>
      </c>
      <c r="B6030" t="s">
        <v>2253</v>
      </c>
      <c r="C6030" t="s">
        <v>2232</v>
      </c>
      <c r="D6030" t="s">
        <v>2238</v>
      </c>
      <c r="E6030">
        <v>4.0826054483399199</v>
      </c>
      <c r="F6030" t="s">
        <v>2200</v>
      </c>
    </row>
    <row r="6031" spans="1:6" hidden="1" x14ac:dyDescent="0.25">
      <c r="A6031">
        <v>2030</v>
      </c>
      <c r="B6031" t="s">
        <v>2253</v>
      </c>
      <c r="C6031" t="s">
        <v>2232</v>
      </c>
      <c r="D6031" t="s">
        <v>2250</v>
      </c>
      <c r="E6031">
        <v>12.955991968329499</v>
      </c>
      <c r="F6031" t="s">
        <v>2200</v>
      </c>
    </row>
    <row r="6032" spans="1:6" hidden="1" x14ac:dyDescent="0.25">
      <c r="A6032">
        <v>2030</v>
      </c>
      <c r="B6032" t="s">
        <v>2253</v>
      </c>
      <c r="C6032" t="s">
        <v>2232</v>
      </c>
      <c r="D6032" t="s">
        <v>2251</v>
      </c>
      <c r="E6032">
        <v>0</v>
      </c>
      <c r="F6032" t="s">
        <v>2200</v>
      </c>
    </row>
    <row r="6033" spans="1:6" hidden="1" x14ac:dyDescent="0.25">
      <c r="A6033">
        <v>2030</v>
      </c>
      <c r="B6033" t="s">
        <v>2253</v>
      </c>
      <c r="C6033" t="s">
        <v>2232</v>
      </c>
      <c r="D6033" t="s">
        <v>2239</v>
      </c>
      <c r="E6033">
        <v>6.2179682835046997</v>
      </c>
      <c r="F6033" t="s">
        <v>2200</v>
      </c>
    </row>
    <row r="6034" spans="1:6" hidden="1" x14ac:dyDescent="0.25">
      <c r="A6034">
        <v>2030</v>
      </c>
      <c r="B6034" t="s">
        <v>2253</v>
      </c>
      <c r="C6034" t="s">
        <v>2232</v>
      </c>
      <c r="D6034" t="s">
        <v>2240</v>
      </c>
      <c r="E6034">
        <v>3.5335337965432698</v>
      </c>
      <c r="F6034" t="s">
        <v>2200</v>
      </c>
    </row>
    <row r="6035" spans="1:6" hidden="1" x14ac:dyDescent="0.25">
      <c r="A6035">
        <v>2030</v>
      </c>
      <c r="B6035" t="s">
        <v>2253</v>
      </c>
      <c r="C6035" t="s">
        <v>2232</v>
      </c>
      <c r="D6035" t="s">
        <v>2241</v>
      </c>
      <c r="E6035">
        <v>6.5073765670784596</v>
      </c>
      <c r="F6035" t="s">
        <v>2200</v>
      </c>
    </row>
    <row r="6036" spans="1:6" hidden="1" x14ac:dyDescent="0.25">
      <c r="A6036">
        <v>2030</v>
      </c>
      <c r="B6036" t="s">
        <v>2253</v>
      </c>
      <c r="C6036" t="s">
        <v>2232</v>
      </c>
      <c r="D6036" t="s">
        <v>2242</v>
      </c>
      <c r="E6036" s="184">
        <v>3.4952228536367499E-3</v>
      </c>
      <c r="F6036" t="s">
        <v>2200</v>
      </c>
    </row>
    <row r="6037" spans="1:6" hidden="1" x14ac:dyDescent="0.25">
      <c r="A6037">
        <v>2030</v>
      </c>
      <c r="B6037" t="s">
        <v>2253</v>
      </c>
      <c r="C6037" t="s">
        <v>2232</v>
      </c>
      <c r="D6037" t="s">
        <v>2243</v>
      </c>
      <c r="E6037">
        <v>33.903480339613601</v>
      </c>
      <c r="F6037" t="s">
        <v>2200</v>
      </c>
    </row>
    <row r="6038" spans="1:6" hidden="1" x14ac:dyDescent="0.25">
      <c r="A6038">
        <v>2030</v>
      </c>
      <c r="B6038" t="s">
        <v>2253</v>
      </c>
      <c r="C6038" t="s">
        <v>2232</v>
      </c>
      <c r="D6038" t="s">
        <v>2244</v>
      </c>
      <c r="E6038">
        <v>6.7533750000000001</v>
      </c>
      <c r="F6038" t="s">
        <v>2200</v>
      </c>
    </row>
    <row r="6039" spans="1:6" hidden="1" x14ac:dyDescent="0.25">
      <c r="A6039">
        <v>2030</v>
      </c>
      <c r="B6039" t="s">
        <v>2253</v>
      </c>
      <c r="C6039" t="s">
        <v>2232</v>
      </c>
      <c r="D6039" t="s">
        <v>2245</v>
      </c>
      <c r="E6039">
        <v>5.0214990710630403</v>
      </c>
      <c r="F6039" t="s">
        <v>2200</v>
      </c>
    </row>
    <row r="6040" spans="1:6" hidden="1" x14ac:dyDescent="0.25">
      <c r="A6040">
        <v>2030</v>
      </c>
      <c r="B6040" t="s">
        <v>2253</v>
      </c>
      <c r="C6040" t="s">
        <v>2232</v>
      </c>
      <c r="D6040" t="s">
        <v>2246</v>
      </c>
      <c r="E6040">
        <v>2.4444446681863501</v>
      </c>
      <c r="F6040" t="s">
        <v>2200</v>
      </c>
    </row>
    <row r="6041" spans="1:6" hidden="1" x14ac:dyDescent="0.25">
      <c r="A6041">
        <v>2030</v>
      </c>
      <c r="B6041" t="s">
        <v>2253</v>
      </c>
      <c r="C6041" t="s">
        <v>2232</v>
      </c>
      <c r="D6041" t="s">
        <v>2247</v>
      </c>
      <c r="E6041">
        <v>1.7669459935515099</v>
      </c>
      <c r="F6041" t="s">
        <v>2200</v>
      </c>
    </row>
    <row r="6042" spans="1:6" hidden="1" x14ac:dyDescent="0.25">
      <c r="A6042">
        <v>2030</v>
      </c>
      <c r="B6042" t="s">
        <v>2253</v>
      </c>
      <c r="C6042" t="s">
        <v>2232</v>
      </c>
      <c r="D6042" t="s">
        <v>2248</v>
      </c>
      <c r="E6042">
        <v>10.4937685328455</v>
      </c>
      <c r="F6042" t="s">
        <v>2200</v>
      </c>
    </row>
    <row r="6043" spans="1:6" hidden="1" x14ac:dyDescent="0.25">
      <c r="A6043">
        <v>2030</v>
      </c>
      <c r="B6043" t="s">
        <v>2253</v>
      </c>
      <c r="C6043" t="s">
        <v>2233</v>
      </c>
      <c r="D6043" t="s">
        <v>2236</v>
      </c>
      <c r="E6043">
        <v>3.4512890803070899</v>
      </c>
      <c r="F6043" t="s">
        <v>2200</v>
      </c>
    </row>
    <row r="6044" spans="1:6" hidden="1" x14ac:dyDescent="0.25">
      <c r="A6044">
        <v>2030</v>
      </c>
      <c r="B6044" t="s">
        <v>2253</v>
      </c>
      <c r="C6044" t="s">
        <v>2233</v>
      </c>
      <c r="D6044" t="s">
        <v>2237</v>
      </c>
      <c r="E6044">
        <v>16.0025433039416</v>
      </c>
      <c r="F6044" t="s">
        <v>2200</v>
      </c>
    </row>
    <row r="6045" spans="1:6" hidden="1" x14ac:dyDescent="0.25">
      <c r="A6045">
        <v>2030</v>
      </c>
      <c r="B6045" t="s">
        <v>2253</v>
      </c>
      <c r="C6045" t="s">
        <v>2233</v>
      </c>
      <c r="D6045" t="s">
        <v>2238</v>
      </c>
      <c r="E6045">
        <v>7.4005350872272704</v>
      </c>
      <c r="F6045" t="s">
        <v>2200</v>
      </c>
    </row>
    <row r="6046" spans="1:6" hidden="1" x14ac:dyDescent="0.25">
      <c r="A6046">
        <v>2030</v>
      </c>
      <c r="B6046" t="s">
        <v>2253</v>
      </c>
      <c r="C6046" t="s">
        <v>2233</v>
      </c>
      <c r="D6046" t="s">
        <v>2250</v>
      </c>
      <c r="E6046">
        <v>0</v>
      </c>
      <c r="F6046" t="s">
        <v>2200</v>
      </c>
    </row>
    <row r="6047" spans="1:6" hidden="1" x14ac:dyDescent="0.25">
      <c r="A6047">
        <v>2030</v>
      </c>
      <c r="B6047" t="s">
        <v>2253</v>
      </c>
      <c r="C6047" t="s">
        <v>2233</v>
      </c>
      <c r="D6047" t="s">
        <v>2251</v>
      </c>
      <c r="E6047">
        <v>8.9167478550196009</v>
      </c>
      <c r="F6047" t="s">
        <v>2200</v>
      </c>
    </row>
    <row r="6048" spans="1:6" hidden="1" x14ac:dyDescent="0.25">
      <c r="A6048">
        <v>2030</v>
      </c>
      <c r="B6048" t="s">
        <v>2253</v>
      </c>
      <c r="C6048" t="s">
        <v>2233</v>
      </c>
      <c r="D6048" t="s">
        <v>2239</v>
      </c>
      <c r="E6048">
        <v>2.7153262571993801</v>
      </c>
      <c r="F6048" t="s">
        <v>2200</v>
      </c>
    </row>
    <row r="6049" spans="1:6" hidden="1" x14ac:dyDescent="0.25">
      <c r="A6049">
        <v>2030</v>
      </c>
      <c r="B6049" t="s">
        <v>2253</v>
      </c>
      <c r="C6049" t="s">
        <v>2233</v>
      </c>
      <c r="D6049" t="s">
        <v>2240</v>
      </c>
      <c r="E6049">
        <v>2.6227635770751498</v>
      </c>
      <c r="F6049" t="s">
        <v>2200</v>
      </c>
    </row>
    <row r="6050" spans="1:6" hidden="1" x14ac:dyDescent="0.25">
      <c r="A6050">
        <v>2030</v>
      </c>
      <c r="B6050" t="s">
        <v>2253</v>
      </c>
      <c r="C6050" t="s">
        <v>2233</v>
      </c>
      <c r="D6050" t="s">
        <v>2241</v>
      </c>
      <c r="E6050">
        <v>4.1721618354324201</v>
      </c>
      <c r="F6050" t="s">
        <v>2200</v>
      </c>
    </row>
    <row r="6051" spans="1:6" hidden="1" x14ac:dyDescent="0.25">
      <c r="A6051">
        <v>2030</v>
      </c>
      <c r="B6051" t="s">
        <v>2253</v>
      </c>
      <c r="C6051" t="s">
        <v>2233</v>
      </c>
      <c r="D6051" t="s">
        <v>2242</v>
      </c>
      <c r="E6051">
        <v>0.134675512335308</v>
      </c>
      <c r="F6051" t="s">
        <v>2200</v>
      </c>
    </row>
    <row r="6052" spans="1:6" hidden="1" x14ac:dyDescent="0.25">
      <c r="A6052">
        <v>2030</v>
      </c>
      <c r="B6052" t="s">
        <v>2253</v>
      </c>
      <c r="C6052" t="s">
        <v>2233</v>
      </c>
      <c r="D6052" t="s">
        <v>2243</v>
      </c>
      <c r="E6052">
        <v>0</v>
      </c>
      <c r="F6052" t="s">
        <v>2200</v>
      </c>
    </row>
    <row r="6053" spans="1:6" hidden="1" x14ac:dyDescent="0.25">
      <c r="A6053">
        <v>2030</v>
      </c>
      <c r="B6053" t="s">
        <v>2253</v>
      </c>
      <c r="C6053" t="s">
        <v>2233</v>
      </c>
      <c r="D6053" t="s">
        <v>2244</v>
      </c>
      <c r="E6053">
        <v>6.7533750000000001</v>
      </c>
      <c r="F6053" t="s">
        <v>2200</v>
      </c>
    </row>
    <row r="6054" spans="1:6" hidden="1" x14ac:dyDescent="0.25">
      <c r="A6054">
        <v>2030</v>
      </c>
      <c r="B6054" t="s">
        <v>2253</v>
      </c>
      <c r="C6054" t="s">
        <v>2233</v>
      </c>
      <c r="D6054" t="s">
        <v>2245</v>
      </c>
      <c r="E6054">
        <v>3.53830769980418</v>
      </c>
      <c r="F6054" t="s">
        <v>2200</v>
      </c>
    </row>
    <row r="6055" spans="1:6" hidden="1" x14ac:dyDescent="0.25">
      <c r="A6055">
        <v>2030</v>
      </c>
      <c r="B6055" t="s">
        <v>2253</v>
      </c>
      <c r="C6055" t="s">
        <v>2233</v>
      </c>
      <c r="D6055" t="s">
        <v>2246</v>
      </c>
      <c r="E6055">
        <v>2.12390521457099</v>
      </c>
      <c r="F6055" t="s">
        <v>2200</v>
      </c>
    </row>
    <row r="6056" spans="1:6" hidden="1" x14ac:dyDescent="0.25">
      <c r="A6056">
        <v>2030</v>
      </c>
      <c r="B6056" t="s">
        <v>2253</v>
      </c>
      <c r="C6056" t="s">
        <v>2233</v>
      </c>
      <c r="D6056" t="s">
        <v>2247</v>
      </c>
      <c r="E6056">
        <v>1.6490322437973901</v>
      </c>
      <c r="F6056" t="s">
        <v>2200</v>
      </c>
    </row>
    <row r="6057" spans="1:6" hidden="1" x14ac:dyDescent="0.25">
      <c r="A6057">
        <v>2030</v>
      </c>
      <c r="B6057" t="s">
        <v>2253</v>
      </c>
      <c r="C6057" t="s">
        <v>2233</v>
      </c>
      <c r="D6057" t="s">
        <v>2248</v>
      </c>
      <c r="E6057">
        <v>3.5144118846385499</v>
      </c>
      <c r="F6057" t="s">
        <v>2200</v>
      </c>
    </row>
    <row r="6058" spans="1:6" hidden="1" x14ac:dyDescent="0.25">
      <c r="A6058">
        <v>2030</v>
      </c>
      <c r="B6058" t="s">
        <v>2253</v>
      </c>
      <c r="C6058" t="s">
        <v>2234</v>
      </c>
      <c r="D6058" t="s">
        <v>2236</v>
      </c>
      <c r="E6058">
        <v>4.33440333766353</v>
      </c>
      <c r="F6058" t="s">
        <v>2200</v>
      </c>
    </row>
    <row r="6059" spans="1:6" hidden="1" x14ac:dyDescent="0.25">
      <c r="A6059">
        <v>2030</v>
      </c>
      <c r="B6059" t="s">
        <v>2253</v>
      </c>
      <c r="C6059" t="s">
        <v>2234</v>
      </c>
      <c r="D6059" t="s">
        <v>2237</v>
      </c>
      <c r="E6059">
        <v>16.886650216819501</v>
      </c>
      <c r="F6059" t="s">
        <v>2200</v>
      </c>
    </row>
    <row r="6060" spans="1:6" hidden="1" x14ac:dyDescent="0.25">
      <c r="A6060">
        <v>2030</v>
      </c>
      <c r="B6060" t="s">
        <v>2253</v>
      </c>
      <c r="C6060" t="s">
        <v>2234</v>
      </c>
      <c r="D6060" t="s">
        <v>2238</v>
      </c>
      <c r="E6060">
        <v>3.9565442138679598</v>
      </c>
      <c r="F6060" t="s">
        <v>2200</v>
      </c>
    </row>
    <row r="6061" spans="1:6" hidden="1" x14ac:dyDescent="0.25">
      <c r="A6061">
        <v>2030</v>
      </c>
      <c r="B6061" t="s">
        <v>2253</v>
      </c>
      <c r="C6061" t="s">
        <v>2234</v>
      </c>
      <c r="D6061" t="s">
        <v>2250</v>
      </c>
      <c r="E6061">
        <v>5.9949224431686803</v>
      </c>
      <c r="F6061" t="s">
        <v>2200</v>
      </c>
    </row>
    <row r="6062" spans="1:6" hidden="1" x14ac:dyDescent="0.25">
      <c r="A6062">
        <v>2030</v>
      </c>
      <c r="B6062" t="s">
        <v>2253</v>
      </c>
      <c r="C6062" t="s">
        <v>2234</v>
      </c>
      <c r="D6062" t="s">
        <v>2251</v>
      </c>
      <c r="E6062">
        <v>0</v>
      </c>
      <c r="F6062" t="s">
        <v>2200</v>
      </c>
    </row>
    <row r="6063" spans="1:6" hidden="1" x14ac:dyDescent="0.25">
      <c r="A6063">
        <v>2030</v>
      </c>
      <c r="B6063" t="s">
        <v>2253</v>
      </c>
      <c r="C6063" t="s">
        <v>2234</v>
      </c>
      <c r="D6063" t="s">
        <v>2239</v>
      </c>
      <c r="E6063">
        <v>2.53308994090228</v>
      </c>
      <c r="F6063" t="s">
        <v>2200</v>
      </c>
    </row>
    <row r="6064" spans="1:6" hidden="1" x14ac:dyDescent="0.25">
      <c r="A6064">
        <v>2030</v>
      </c>
      <c r="B6064" t="s">
        <v>2253</v>
      </c>
      <c r="C6064" t="s">
        <v>2234</v>
      </c>
      <c r="D6064" t="s">
        <v>2240</v>
      </c>
      <c r="E6064">
        <v>2.5218050287892599</v>
      </c>
      <c r="F6064" t="s">
        <v>2200</v>
      </c>
    </row>
    <row r="6065" spans="1:6" hidden="1" x14ac:dyDescent="0.25">
      <c r="A6065">
        <v>2030</v>
      </c>
      <c r="B6065" t="s">
        <v>2253</v>
      </c>
      <c r="C6065" t="s">
        <v>2234</v>
      </c>
      <c r="D6065" t="s">
        <v>2241</v>
      </c>
      <c r="E6065">
        <v>3.7606501009484501</v>
      </c>
      <c r="F6065" t="s">
        <v>2200</v>
      </c>
    </row>
    <row r="6066" spans="1:6" hidden="1" x14ac:dyDescent="0.25">
      <c r="A6066">
        <v>2030</v>
      </c>
      <c r="B6066" t="s">
        <v>2253</v>
      </c>
      <c r="C6066" t="s">
        <v>2234</v>
      </c>
      <c r="D6066" t="s">
        <v>2242</v>
      </c>
      <c r="E6066" s="184">
        <v>1.8341630583707198E-2</v>
      </c>
      <c r="F6066" t="s">
        <v>2200</v>
      </c>
    </row>
    <row r="6067" spans="1:6" hidden="1" x14ac:dyDescent="0.25">
      <c r="A6067">
        <v>2030</v>
      </c>
      <c r="B6067" t="s">
        <v>2253</v>
      </c>
      <c r="C6067" t="s">
        <v>2234</v>
      </c>
      <c r="D6067" t="s">
        <v>2243</v>
      </c>
      <c r="E6067">
        <v>31.318176077907999</v>
      </c>
      <c r="F6067" t="s">
        <v>2200</v>
      </c>
    </row>
    <row r="6068" spans="1:6" hidden="1" x14ac:dyDescent="0.25">
      <c r="A6068">
        <v>2030</v>
      </c>
      <c r="B6068" t="s">
        <v>2253</v>
      </c>
      <c r="C6068" t="s">
        <v>2234</v>
      </c>
      <c r="D6068" t="s">
        <v>2244</v>
      </c>
      <c r="E6068">
        <v>6.7533750000000001</v>
      </c>
      <c r="F6068" t="s">
        <v>2200</v>
      </c>
    </row>
    <row r="6069" spans="1:6" hidden="1" x14ac:dyDescent="0.25">
      <c r="A6069">
        <v>2030</v>
      </c>
      <c r="B6069" t="s">
        <v>2253</v>
      </c>
      <c r="C6069" t="s">
        <v>2234</v>
      </c>
      <c r="D6069" t="s">
        <v>2245</v>
      </c>
      <c r="E6069">
        <v>3.3708272766249698</v>
      </c>
      <c r="F6069" t="s">
        <v>2200</v>
      </c>
    </row>
    <row r="6070" spans="1:6" hidden="1" x14ac:dyDescent="0.25">
      <c r="A6070">
        <v>2030</v>
      </c>
      <c r="B6070" t="s">
        <v>2253</v>
      </c>
      <c r="C6070" t="s">
        <v>2234</v>
      </c>
      <c r="D6070" t="s">
        <v>2246</v>
      </c>
      <c r="E6070">
        <v>2.0898384422843499</v>
      </c>
      <c r="F6070" t="s">
        <v>2200</v>
      </c>
    </row>
    <row r="6071" spans="1:6" hidden="1" x14ac:dyDescent="0.25">
      <c r="A6071">
        <v>2030</v>
      </c>
      <c r="B6071" t="s">
        <v>2253</v>
      </c>
      <c r="C6071" t="s">
        <v>2234</v>
      </c>
      <c r="D6071" t="s">
        <v>2247</v>
      </c>
      <c r="E6071">
        <v>2.04827214419665</v>
      </c>
      <c r="F6071" t="s">
        <v>2200</v>
      </c>
    </row>
    <row r="6072" spans="1:6" hidden="1" x14ac:dyDescent="0.25">
      <c r="A6072">
        <v>2030</v>
      </c>
      <c r="B6072" t="s">
        <v>2253</v>
      </c>
      <c r="C6072" t="s">
        <v>2234</v>
      </c>
      <c r="D6072" t="s">
        <v>2248</v>
      </c>
      <c r="E6072">
        <v>3.33863050908655</v>
      </c>
      <c r="F6072" t="s">
        <v>2200</v>
      </c>
    </row>
    <row r="6073" spans="1:6" hidden="1" x14ac:dyDescent="0.25">
      <c r="A6073">
        <v>2030</v>
      </c>
      <c r="B6073" t="s">
        <v>2253</v>
      </c>
      <c r="C6073" t="s">
        <v>2235</v>
      </c>
      <c r="D6073" t="s">
        <v>2236</v>
      </c>
      <c r="E6073">
        <v>4.2557966956308304</v>
      </c>
      <c r="F6073" t="s">
        <v>2200</v>
      </c>
    </row>
    <row r="6074" spans="1:6" hidden="1" x14ac:dyDescent="0.25">
      <c r="A6074">
        <v>2030</v>
      </c>
      <c r="B6074" t="s">
        <v>2253</v>
      </c>
      <c r="C6074" t="s">
        <v>2235</v>
      </c>
      <c r="D6074" t="s">
        <v>2237</v>
      </c>
      <c r="E6074">
        <v>20.294269855309501</v>
      </c>
      <c r="F6074" t="s">
        <v>2200</v>
      </c>
    </row>
    <row r="6075" spans="1:6" hidden="1" x14ac:dyDescent="0.25">
      <c r="A6075">
        <v>2030</v>
      </c>
      <c r="B6075" t="s">
        <v>2253</v>
      </c>
      <c r="C6075" t="s">
        <v>2235</v>
      </c>
      <c r="D6075" t="s">
        <v>2238</v>
      </c>
      <c r="E6075">
        <v>4.0632640515183303</v>
      </c>
      <c r="F6075" t="s">
        <v>2200</v>
      </c>
    </row>
    <row r="6076" spans="1:6" hidden="1" x14ac:dyDescent="0.25">
      <c r="A6076">
        <v>2030</v>
      </c>
      <c r="B6076" t="s">
        <v>2253</v>
      </c>
      <c r="C6076" t="s">
        <v>2235</v>
      </c>
      <c r="D6076" t="s">
        <v>2250</v>
      </c>
      <c r="E6076">
        <v>8.9276896402839601</v>
      </c>
      <c r="F6076" t="s">
        <v>2200</v>
      </c>
    </row>
    <row r="6077" spans="1:6" hidden="1" x14ac:dyDescent="0.25">
      <c r="A6077">
        <v>2030</v>
      </c>
      <c r="B6077" t="s">
        <v>2253</v>
      </c>
      <c r="C6077" t="s">
        <v>2235</v>
      </c>
      <c r="D6077" t="s">
        <v>2251</v>
      </c>
      <c r="E6077">
        <v>0</v>
      </c>
      <c r="F6077" t="s">
        <v>2200</v>
      </c>
    </row>
    <row r="6078" spans="1:6" hidden="1" x14ac:dyDescent="0.25">
      <c r="A6078">
        <v>2030</v>
      </c>
      <c r="B6078" t="s">
        <v>2253</v>
      </c>
      <c r="C6078" t="s">
        <v>2235</v>
      </c>
      <c r="D6078" t="s">
        <v>2239</v>
      </c>
      <c r="E6078">
        <v>7.4321459833755297</v>
      </c>
      <c r="F6078" t="s">
        <v>2200</v>
      </c>
    </row>
    <row r="6079" spans="1:6" hidden="1" x14ac:dyDescent="0.25">
      <c r="A6079">
        <v>2030</v>
      </c>
      <c r="B6079" t="s">
        <v>2253</v>
      </c>
      <c r="C6079" t="s">
        <v>2235</v>
      </c>
      <c r="D6079" t="s">
        <v>2240</v>
      </c>
      <c r="E6079">
        <v>2.7675084755426802</v>
      </c>
      <c r="F6079" t="s">
        <v>2200</v>
      </c>
    </row>
    <row r="6080" spans="1:6" hidden="1" x14ac:dyDescent="0.25">
      <c r="A6080">
        <v>2030</v>
      </c>
      <c r="B6080" t="s">
        <v>2253</v>
      </c>
      <c r="C6080" t="s">
        <v>2235</v>
      </c>
      <c r="D6080" t="s">
        <v>2241</v>
      </c>
      <c r="E6080">
        <v>6.4915604482099996</v>
      </c>
      <c r="F6080" t="s">
        <v>2200</v>
      </c>
    </row>
    <row r="6081" spans="1:6" hidden="1" x14ac:dyDescent="0.25">
      <c r="A6081">
        <v>2030</v>
      </c>
      <c r="B6081" t="s">
        <v>2253</v>
      </c>
      <c r="C6081" t="s">
        <v>2235</v>
      </c>
      <c r="D6081" t="s">
        <v>2242</v>
      </c>
      <c r="E6081">
        <v>3.9887198378706003E-2</v>
      </c>
      <c r="F6081" t="s">
        <v>2200</v>
      </c>
    </row>
    <row r="6082" spans="1:6" hidden="1" x14ac:dyDescent="0.25">
      <c r="A6082">
        <v>2030</v>
      </c>
      <c r="B6082" t="s">
        <v>2253</v>
      </c>
      <c r="C6082" t="s">
        <v>2235</v>
      </c>
      <c r="D6082" t="s">
        <v>2243</v>
      </c>
      <c r="E6082">
        <v>33.802050129454301</v>
      </c>
      <c r="F6082" t="s">
        <v>2200</v>
      </c>
    </row>
    <row r="6083" spans="1:6" hidden="1" x14ac:dyDescent="0.25">
      <c r="A6083">
        <v>2030</v>
      </c>
      <c r="B6083" t="s">
        <v>2253</v>
      </c>
      <c r="C6083" t="s">
        <v>2235</v>
      </c>
      <c r="D6083" t="s">
        <v>2244</v>
      </c>
      <c r="E6083">
        <v>6.7533750000000001</v>
      </c>
      <c r="F6083" t="s">
        <v>2200</v>
      </c>
    </row>
    <row r="6084" spans="1:6" hidden="1" x14ac:dyDescent="0.25">
      <c r="A6084">
        <v>2030</v>
      </c>
      <c r="B6084" t="s">
        <v>2253</v>
      </c>
      <c r="C6084" t="s">
        <v>2235</v>
      </c>
      <c r="D6084" t="s">
        <v>2245</v>
      </c>
      <c r="E6084">
        <v>3.7171483572403798</v>
      </c>
      <c r="F6084" t="s">
        <v>2200</v>
      </c>
    </row>
    <row r="6085" spans="1:6" hidden="1" x14ac:dyDescent="0.25">
      <c r="A6085">
        <v>2030</v>
      </c>
      <c r="B6085" t="s">
        <v>2253</v>
      </c>
      <c r="C6085" t="s">
        <v>2235</v>
      </c>
      <c r="D6085" t="s">
        <v>2246</v>
      </c>
      <c r="E6085">
        <v>1.8290717596830399</v>
      </c>
      <c r="F6085" t="s">
        <v>2200</v>
      </c>
    </row>
    <row r="6086" spans="1:6" hidden="1" x14ac:dyDescent="0.25">
      <c r="A6086">
        <v>2030</v>
      </c>
      <c r="B6086" t="s">
        <v>2253</v>
      </c>
      <c r="C6086" t="s">
        <v>2235</v>
      </c>
      <c r="D6086" t="s">
        <v>2247</v>
      </c>
      <c r="E6086">
        <v>1.7583416577814599</v>
      </c>
      <c r="F6086" t="s">
        <v>2200</v>
      </c>
    </row>
    <row r="6087" spans="1:6" hidden="1" x14ac:dyDescent="0.25">
      <c r="A6087">
        <v>2030</v>
      </c>
      <c r="B6087" t="s">
        <v>2253</v>
      </c>
      <c r="C6087" t="s">
        <v>2235</v>
      </c>
      <c r="D6087" t="s">
        <v>2248</v>
      </c>
      <c r="E6087">
        <v>7.6575677787158698</v>
      </c>
      <c r="F6087" t="s">
        <v>2200</v>
      </c>
    </row>
    <row r="6088" spans="1:6" hidden="1" x14ac:dyDescent="0.25">
      <c r="A6088">
        <v>2030</v>
      </c>
      <c r="B6088" t="s">
        <v>2253</v>
      </c>
      <c r="C6088" t="s">
        <v>2201</v>
      </c>
      <c r="D6088" t="s">
        <v>2199</v>
      </c>
      <c r="E6088">
        <v>2.8282208216715099</v>
      </c>
      <c r="F6088" t="s">
        <v>2200</v>
      </c>
    </row>
    <row r="6089" spans="1:6" hidden="1" x14ac:dyDescent="0.25">
      <c r="A6089">
        <v>2030</v>
      </c>
      <c r="B6089" t="s">
        <v>2253</v>
      </c>
      <c r="C6089" t="s">
        <v>2202</v>
      </c>
      <c r="D6089" t="s">
        <v>2199</v>
      </c>
      <c r="E6089">
        <v>2.8282208216715099</v>
      </c>
      <c r="F6089" t="s">
        <v>2200</v>
      </c>
    </row>
    <row r="6090" spans="1:6" hidden="1" x14ac:dyDescent="0.25">
      <c r="A6090">
        <v>2030</v>
      </c>
      <c r="B6090" t="s">
        <v>2253</v>
      </c>
      <c r="C6090" t="s">
        <v>2203</v>
      </c>
      <c r="D6090" t="s">
        <v>2199</v>
      </c>
      <c r="E6090">
        <v>5.0455631255100197</v>
      </c>
      <c r="F6090" t="s">
        <v>2200</v>
      </c>
    </row>
    <row r="6091" spans="1:6" hidden="1" x14ac:dyDescent="0.25">
      <c r="A6091">
        <v>2030</v>
      </c>
      <c r="B6091" t="s">
        <v>2253</v>
      </c>
      <c r="C6091" t="s">
        <v>2204</v>
      </c>
      <c r="D6091" t="s">
        <v>2199</v>
      </c>
      <c r="E6091">
        <v>3.0424490347720501</v>
      </c>
      <c r="F6091" t="s">
        <v>2200</v>
      </c>
    </row>
    <row r="6092" spans="1:6" hidden="1" x14ac:dyDescent="0.25">
      <c r="A6092">
        <v>2030</v>
      </c>
      <c r="B6092" t="s">
        <v>2253</v>
      </c>
      <c r="C6092" t="s">
        <v>2206</v>
      </c>
      <c r="D6092" t="s">
        <v>2199</v>
      </c>
      <c r="E6092">
        <v>5.2081196833335097</v>
      </c>
      <c r="F6092" t="s">
        <v>2200</v>
      </c>
    </row>
    <row r="6093" spans="1:6" hidden="1" x14ac:dyDescent="0.25">
      <c r="A6093">
        <v>2030</v>
      </c>
      <c r="B6093" t="s">
        <v>2253</v>
      </c>
      <c r="C6093" t="s">
        <v>2207</v>
      </c>
      <c r="D6093" t="s">
        <v>2199</v>
      </c>
      <c r="E6093">
        <v>2.9131686490636399</v>
      </c>
      <c r="F6093" t="s">
        <v>2200</v>
      </c>
    </row>
    <row r="6094" spans="1:6" hidden="1" x14ac:dyDescent="0.25">
      <c r="A6094">
        <v>2030</v>
      </c>
      <c r="B6094" t="s">
        <v>2253</v>
      </c>
      <c r="C6094" t="s">
        <v>2208</v>
      </c>
      <c r="D6094" t="s">
        <v>2199</v>
      </c>
      <c r="E6094">
        <v>5.3681284804480702</v>
      </c>
      <c r="F6094" t="s">
        <v>2200</v>
      </c>
    </row>
    <row r="6095" spans="1:6" hidden="1" x14ac:dyDescent="0.25">
      <c r="A6095">
        <v>2030</v>
      </c>
      <c r="B6095" t="s">
        <v>2253</v>
      </c>
      <c r="C6095" t="s">
        <v>2209</v>
      </c>
      <c r="D6095" t="s">
        <v>2199</v>
      </c>
      <c r="E6095">
        <v>10.0339543644261</v>
      </c>
      <c r="F6095" t="s">
        <v>2200</v>
      </c>
    </row>
    <row r="6096" spans="1:6" hidden="1" x14ac:dyDescent="0.25">
      <c r="A6096">
        <v>2030</v>
      </c>
      <c r="B6096" t="s">
        <v>2253</v>
      </c>
      <c r="C6096" t="s">
        <v>2210</v>
      </c>
      <c r="D6096" t="s">
        <v>2199</v>
      </c>
      <c r="E6096">
        <v>2.98036032661396</v>
      </c>
      <c r="F6096" t="s">
        <v>2200</v>
      </c>
    </row>
    <row r="6097" spans="1:6" hidden="1" x14ac:dyDescent="0.25">
      <c r="A6097">
        <v>2030</v>
      </c>
      <c r="B6097" t="s">
        <v>2253</v>
      </c>
      <c r="C6097" t="s">
        <v>2211</v>
      </c>
      <c r="D6097" t="s">
        <v>2199</v>
      </c>
      <c r="E6097">
        <v>8.1500740968500391</v>
      </c>
      <c r="F6097" t="s">
        <v>2200</v>
      </c>
    </row>
    <row r="6098" spans="1:6" hidden="1" x14ac:dyDescent="0.25">
      <c r="A6098">
        <v>2030</v>
      </c>
      <c r="B6098" t="s">
        <v>2253</v>
      </c>
      <c r="C6098" t="s">
        <v>2212</v>
      </c>
      <c r="D6098" t="s">
        <v>2199</v>
      </c>
      <c r="E6098">
        <v>6.7308551692339904</v>
      </c>
      <c r="F6098" t="s">
        <v>2200</v>
      </c>
    </row>
    <row r="6099" spans="1:6" hidden="1" x14ac:dyDescent="0.25">
      <c r="A6099">
        <v>2030</v>
      </c>
      <c r="B6099" t="s">
        <v>2253</v>
      </c>
      <c r="C6099" t="s">
        <v>2213</v>
      </c>
      <c r="D6099" t="s">
        <v>2199</v>
      </c>
      <c r="E6099">
        <v>4.9508486260310898</v>
      </c>
      <c r="F6099" t="s">
        <v>2200</v>
      </c>
    </row>
    <row r="6100" spans="1:6" hidden="1" x14ac:dyDescent="0.25">
      <c r="A6100">
        <v>2030</v>
      </c>
      <c r="B6100" t="s">
        <v>2253</v>
      </c>
      <c r="C6100" t="s">
        <v>2214</v>
      </c>
      <c r="D6100" t="s">
        <v>2199</v>
      </c>
      <c r="E6100">
        <v>4.99318500779638</v>
      </c>
      <c r="F6100" t="s">
        <v>2200</v>
      </c>
    </row>
    <row r="6101" spans="1:6" hidden="1" x14ac:dyDescent="0.25">
      <c r="A6101">
        <v>2030</v>
      </c>
      <c r="B6101" t="s">
        <v>2253</v>
      </c>
      <c r="C6101" t="s">
        <v>2215</v>
      </c>
      <c r="D6101" t="s">
        <v>2199</v>
      </c>
      <c r="E6101">
        <v>3.5710352591767802</v>
      </c>
      <c r="F6101" t="s">
        <v>2200</v>
      </c>
    </row>
    <row r="6102" spans="1:6" hidden="1" x14ac:dyDescent="0.25">
      <c r="A6102">
        <v>2030</v>
      </c>
      <c r="B6102" t="s">
        <v>2253</v>
      </c>
      <c r="C6102" t="s">
        <v>2216</v>
      </c>
      <c r="D6102" t="s">
        <v>2199</v>
      </c>
      <c r="E6102">
        <v>2.83842069669952</v>
      </c>
      <c r="F6102" t="s">
        <v>2200</v>
      </c>
    </row>
    <row r="6103" spans="1:6" hidden="1" x14ac:dyDescent="0.25">
      <c r="A6103">
        <v>2030</v>
      </c>
      <c r="B6103" t="s">
        <v>2253</v>
      </c>
      <c r="C6103" t="s">
        <v>2217</v>
      </c>
      <c r="D6103" t="s">
        <v>2199</v>
      </c>
      <c r="E6103">
        <v>4.97564863746768</v>
      </c>
      <c r="F6103" t="s">
        <v>2200</v>
      </c>
    </row>
    <row r="6104" spans="1:6" hidden="1" x14ac:dyDescent="0.25">
      <c r="A6104">
        <v>2030</v>
      </c>
      <c r="B6104" t="s">
        <v>2253</v>
      </c>
      <c r="C6104" t="s">
        <v>2219</v>
      </c>
      <c r="D6104" t="s">
        <v>2199</v>
      </c>
      <c r="E6104">
        <v>7.45830992435077</v>
      </c>
      <c r="F6104" t="s">
        <v>2200</v>
      </c>
    </row>
    <row r="6105" spans="1:6" hidden="1" x14ac:dyDescent="0.25">
      <c r="A6105">
        <v>2030</v>
      </c>
      <c r="B6105" t="s">
        <v>2253</v>
      </c>
      <c r="C6105" t="s">
        <v>2220</v>
      </c>
      <c r="D6105" t="s">
        <v>2199</v>
      </c>
      <c r="E6105">
        <v>2.14191800942681</v>
      </c>
      <c r="F6105" t="s">
        <v>2200</v>
      </c>
    </row>
    <row r="6106" spans="1:6" hidden="1" x14ac:dyDescent="0.25">
      <c r="A6106">
        <v>2030</v>
      </c>
      <c r="B6106" t="s">
        <v>2253</v>
      </c>
      <c r="C6106" t="s">
        <v>2221</v>
      </c>
      <c r="D6106" t="s">
        <v>2199</v>
      </c>
      <c r="E6106">
        <v>6.9206350568576998</v>
      </c>
      <c r="F6106" t="s">
        <v>2200</v>
      </c>
    </row>
    <row r="6107" spans="1:6" hidden="1" x14ac:dyDescent="0.25">
      <c r="A6107">
        <v>2030</v>
      </c>
      <c r="B6107" t="s">
        <v>2253</v>
      </c>
      <c r="C6107" t="s">
        <v>2222</v>
      </c>
      <c r="D6107" t="s">
        <v>2199</v>
      </c>
      <c r="E6107">
        <v>2.1295170511469199</v>
      </c>
      <c r="F6107" t="s">
        <v>2200</v>
      </c>
    </row>
    <row r="6108" spans="1:6" hidden="1" x14ac:dyDescent="0.25">
      <c r="A6108">
        <v>2030</v>
      </c>
      <c r="B6108" t="s">
        <v>2253</v>
      </c>
      <c r="C6108" t="s">
        <v>2223</v>
      </c>
      <c r="D6108" t="s">
        <v>2199</v>
      </c>
      <c r="E6108">
        <v>3.3750643012216299</v>
      </c>
      <c r="F6108" t="s">
        <v>2200</v>
      </c>
    </row>
    <row r="6109" spans="1:6" hidden="1" x14ac:dyDescent="0.25">
      <c r="A6109">
        <v>2030</v>
      </c>
      <c r="B6109" t="s">
        <v>2253</v>
      </c>
      <c r="C6109" t="s">
        <v>2224</v>
      </c>
      <c r="D6109" t="s">
        <v>2199</v>
      </c>
      <c r="E6109">
        <v>3.3750643012216299</v>
      </c>
      <c r="F6109" t="s">
        <v>2200</v>
      </c>
    </row>
    <row r="6110" spans="1:6" hidden="1" x14ac:dyDescent="0.25">
      <c r="A6110">
        <v>2030</v>
      </c>
      <c r="B6110" t="s">
        <v>2253</v>
      </c>
      <c r="C6110" t="s">
        <v>2225</v>
      </c>
      <c r="D6110" t="s">
        <v>2199</v>
      </c>
      <c r="E6110">
        <v>0</v>
      </c>
      <c r="F6110" t="s">
        <v>2200</v>
      </c>
    </row>
    <row r="6111" spans="1:6" x14ac:dyDescent="0.25">
      <c r="A6111">
        <v>2030</v>
      </c>
      <c r="B6111" t="s">
        <v>2253</v>
      </c>
      <c r="C6111" t="s">
        <v>2226</v>
      </c>
      <c r="D6111" t="s">
        <v>2199</v>
      </c>
      <c r="E6111">
        <v>7.68705817401068</v>
      </c>
      <c r="F6111" t="s">
        <v>2200</v>
      </c>
    </row>
    <row r="6112" spans="1:6" hidden="1" x14ac:dyDescent="0.25">
      <c r="A6112">
        <v>2030</v>
      </c>
      <c r="B6112" t="s">
        <v>2253</v>
      </c>
      <c r="C6112" t="s">
        <v>2227</v>
      </c>
      <c r="D6112" t="s">
        <v>2199</v>
      </c>
      <c r="E6112">
        <v>6.8894208795101104</v>
      </c>
      <c r="F6112" t="s">
        <v>2200</v>
      </c>
    </row>
    <row r="6113" spans="1:6" hidden="1" x14ac:dyDescent="0.25">
      <c r="A6113">
        <v>2030</v>
      </c>
      <c r="B6113" t="s">
        <v>2253</v>
      </c>
      <c r="C6113" t="s">
        <v>2228</v>
      </c>
      <c r="D6113" t="s">
        <v>2199</v>
      </c>
      <c r="E6113">
        <v>3.74059809733488</v>
      </c>
      <c r="F6113" t="s">
        <v>2200</v>
      </c>
    </row>
    <row r="6114" spans="1:6" hidden="1" x14ac:dyDescent="0.25">
      <c r="A6114">
        <v>2030</v>
      </c>
      <c r="B6114" t="s">
        <v>2253</v>
      </c>
      <c r="C6114" t="s">
        <v>2229</v>
      </c>
      <c r="D6114" t="s">
        <v>2199</v>
      </c>
      <c r="E6114">
        <v>4.3123203748505397</v>
      </c>
      <c r="F6114" t="s">
        <v>2200</v>
      </c>
    </row>
    <row r="6115" spans="1:6" hidden="1" x14ac:dyDescent="0.25">
      <c r="A6115">
        <v>2030</v>
      </c>
      <c r="B6115" t="s">
        <v>2253</v>
      </c>
      <c r="C6115" t="s">
        <v>2230</v>
      </c>
      <c r="D6115" t="s">
        <v>2199</v>
      </c>
      <c r="E6115">
        <v>2.5057889365003798</v>
      </c>
      <c r="F6115" t="s">
        <v>2200</v>
      </c>
    </row>
    <row r="6116" spans="1:6" hidden="1" x14ac:dyDescent="0.25">
      <c r="A6116">
        <v>2030</v>
      </c>
      <c r="B6116" t="s">
        <v>2253</v>
      </c>
      <c r="C6116" t="s">
        <v>2231</v>
      </c>
      <c r="D6116" t="s">
        <v>2199</v>
      </c>
      <c r="E6116">
        <v>2.8282208216715099</v>
      </c>
      <c r="F6116" t="s">
        <v>2200</v>
      </c>
    </row>
    <row r="6117" spans="1:6" hidden="1" x14ac:dyDescent="0.25">
      <c r="A6117">
        <v>2030</v>
      </c>
      <c r="B6117" t="s">
        <v>2253</v>
      </c>
      <c r="C6117" t="s">
        <v>2232</v>
      </c>
      <c r="D6117" t="s">
        <v>2199</v>
      </c>
      <c r="E6117">
        <v>7.4005877351813396</v>
      </c>
      <c r="F6117" t="s">
        <v>2200</v>
      </c>
    </row>
    <row r="6118" spans="1:6" hidden="1" x14ac:dyDescent="0.25">
      <c r="A6118">
        <v>2030</v>
      </c>
      <c r="B6118" t="s">
        <v>2253</v>
      </c>
      <c r="C6118" t="s">
        <v>2233</v>
      </c>
      <c r="D6118" t="s">
        <v>2199</v>
      </c>
      <c r="E6118">
        <v>3.0632174811157</v>
      </c>
      <c r="F6118" t="s">
        <v>2200</v>
      </c>
    </row>
    <row r="6119" spans="1:6" hidden="1" x14ac:dyDescent="0.25">
      <c r="A6119">
        <v>2030</v>
      </c>
      <c r="B6119" t="s">
        <v>2253</v>
      </c>
      <c r="C6119" t="s">
        <v>2234</v>
      </c>
      <c r="D6119" t="s">
        <v>2199</v>
      </c>
      <c r="E6119">
        <v>2.6566274500021101</v>
      </c>
      <c r="F6119" t="s">
        <v>2200</v>
      </c>
    </row>
    <row r="6120" spans="1:6" hidden="1" x14ac:dyDescent="0.25">
      <c r="A6120">
        <v>2030</v>
      </c>
      <c r="B6120" t="s">
        <v>2253</v>
      </c>
      <c r="C6120" t="s">
        <v>2235</v>
      </c>
      <c r="D6120" t="s">
        <v>2199</v>
      </c>
      <c r="E6120">
        <v>6.6851040167530904</v>
      </c>
      <c r="F6120" t="s">
        <v>2200</v>
      </c>
    </row>
    <row r="6121" spans="1:6" hidden="1" x14ac:dyDescent="0.25">
      <c r="A6121">
        <v>2030</v>
      </c>
      <c r="B6121" t="s">
        <v>2253</v>
      </c>
      <c r="C6121" t="s">
        <v>2198</v>
      </c>
      <c r="D6121" t="s">
        <v>2199</v>
      </c>
      <c r="E6121">
        <v>4.64986711056841</v>
      </c>
      <c r="F6121" t="s">
        <v>2200</v>
      </c>
    </row>
    <row r="6122" spans="1:6" hidden="1" x14ac:dyDescent="0.25">
      <c r="A6122">
        <v>2030</v>
      </c>
      <c r="B6122" t="s">
        <v>2254</v>
      </c>
      <c r="C6122" t="s">
        <v>2198</v>
      </c>
      <c r="D6122" t="s">
        <v>2199</v>
      </c>
      <c r="E6122">
        <v>4.45606337487615</v>
      </c>
      <c r="F6122" t="s">
        <v>2200</v>
      </c>
    </row>
    <row r="6123" spans="1:6" hidden="1" x14ac:dyDescent="0.25">
      <c r="A6123">
        <v>2030</v>
      </c>
      <c r="B6123" t="s">
        <v>2254</v>
      </c>
      <c r="C6123" t="s">
        <v>2201</v>
      </c>
      <c r="D6123" t="s">
        <v>2199</v>
      </c>
      <c r="E6123">
        <v>2.8069812189008698</v>
      </c>
      <c r="F6123" t="s">
        <v>2200</v>
      </c>
    </row>
    <row r="6124" spans="1:6" hidden="1" x14ac:dyDescent="0.25">
      <c r="A6124">
        <v>2030</v>
      </c>
      <c r="B6124" t="s">
        <v>2254</v>
      </c>
      <c r="C6124" t="s">
        <v>2202</v>
      </c>
      <c r="D6124" t="s">
        <v>2199</v>
      </c>
      <c r="E6124">
        <v>2.8069812189008698</v>
      </c>
      <c r="F6124" t="s">
        <v>2200</v>
      </c>
    </row>
    <row r="6125" spans="1:6" hidden="1" x14ac:dyDescent="0.25">
      <c r="A6125">
        <v>2030</v>
      </c>
      <c r="B6125" t="s">
        <v>2254</v>
      </c>
      <c r="C6125" t="s">
        <v>2203</v>
      </c>
      <c r="D6125" t="s">
        <v>2199</v>
      </c>
      <c r="E6125">
        <v>4.8174887583924102</v>
      </c>
      <c r="F6125" t="s">
        <v>2200</v>
      </c>
    </row>
    <row r="6126" spans="1:6" hidden="1" x14ac:dyDescent="0.25">
      <c r="A6126">
        <v>2030</v>
      </c>
      <c r="B6126" t="s">
        <v>2254</v>
      </c>
      <c r="C6126" t="s">
        <v>2204</v>
      </c>
      <c r="D6126" t="s">
        <v>2199</v>
      </c>
      <c r="E6126">
        <v>2.93411076928734</v>
      </c>
      <c r="F6126" t="s">
        <v>2200</v>
      </c>
    </row>
    <row r="6127" spans="1:6" hidden="1" x14ac:dyDescent="0.25">
      <c r="A6127">
        <v>2030</v>
      </c>
      <c r="B6127" t="s">
        <v>2254</v>
      </c>
      <c r="C6127" t="s">
        <v>2206</v>
      </c>
      <c r="D6127" t="s">
        <v>2199</v>
      </c>
      <c r="E6127">
        <v>5.4634847461629397</v>
      </c>
      <c r="F6127" t="s">
        <v>2200</v>
      </c>
    </row>
    <row r="6128" spans="1:6" hidden="1" x14ac:dyDescent="0.25">
      <c r="A6128">
        <v>2030</v>
      </c>
      <c r="B6128" t="s">
        <v>2254</v>
      </c>
      <c r="C6128" t="s">
        <v>2207</v>
      </c>
      <c r="D6128" t="s">
        <v>2199</v>
      </c>
      <c r="E6128">
        <v>2.8124196627901599</v>
      </c>
      <c r="F6128" t="s">
        <v>2200</v>
      </c>
    </row>
    <row r="6129" spans="1:6" hidden="1" x14ac:dyDescent="0.25">
      <c r="A6129">
        <v>2030</v>
      </c>
      <c r="B6129" t="s">
        <v>2254</v>
      </c>
      <c r="C6129" t="s">
        <v>2208</v>
      </c>
      <c r="D6129" t="s">
        <v>2199</v>
      </c>
      <c r="E6129">
        <v>5.0935027680739902</v>
      </c>
      <c r="F6129" t="s">
        <v>2200</v>
      </c>
    </row>
    <row r="6130" spans="1:6" hidden="1" x14ac:dyDescent="0.25">
      <c r="A6130">
        <v>2030</v>
      </c>
      <c r="B6130" t="s">
        <v>2254</v>
      </c>
      <c r="C6130" t="s">
        <v>2209</v>
      </c>
      <c r="D6130" t="s">
        <v>2199</v>
      </c>
      <c r="E6130">
        <v>7.3680859146879296</v>
      </c>
      <c r="F6130" t="s">
        <v>2200</v>
      </c>
    </row>
    <row r="6131" spans="1:6" hidden="1" x14ac:dyDescent="0.25">
      <c r="A6131">
        <v>2030</v>
      </c>
      <c r="B6131" t="s">
        <v>2254</v>
      </c>
      <c r="C6131" t="s">
        <v>2210</v>
      </c>
      <c r="D6131" t="s">
        <v>2199</v>
      </c>
      <c r="E6131">
        <v>2.82912805868453</v>
      </c>
      <c r="F6131" t="s">
        <v>2200</v>
      </c>
    </row>
    <row r="6132" spans="1:6" hidden="1" x14ac:dyDescent="0.25">
      <c r="A6132">
        <v>2030</v>
      </c>
      <c r="B6132" t="s">
        <v>2254</v>
      </c>
      <c r="C6132" t="s">
        <v>2211</v>
      </c>
      <c r="D6132" t="s">
        <v>2199</v>
      </c>
      <c r="E6132">
        <v>7.6763181384906201</v>
      </c>
      <c r="F6132" t="s">
        <v>2200</v>
      </c>
    </row>
    <row r="6133" spans="1:6" hidden="1" x14ac:dyDescent="0.25">
      <c r="A6133">
        <v>2030</v>
      </c>
      <c r="B6133" t="s">
        <v>2254</v>
      </c>
      <c r="C6133" t="s">
        <v>2212</v>
      </c>
      <c r="D6133" t="s">
        <v>2199</v>
      </c>
      <c r="E6133">
        <v>6.1843341551340902</v>
      </c>
      <c r="F6133" t="s">
        <v>2200</v>
      </c>
    </row>
    <row r="6134" spans="1:6" hidden="1" x14ac:dyDescent="0.25">
      <c r="A6134">
        <v>2030</v>
      </c>
      <c r="B6134" t="s">
        <v>2254</v>
      </c>
      <c r="C6134" t="s">
        <v>2213</v>
      </c>
      <c r="D6134" t="s">
        <v>2199</v>
      </c>
      <c r="E6134">
        <v>4.7255968177028604</v>
      </c>
      <c r="F6134" t="s">
        <v>2200</v>
      </c>
    </row>
    <row r="6135" spans="1:6" hidden="1" x14ac:dyDescent="0.25">
      <c r="A6135">
        <v>2030</v>
      </c>
      <c r="B6135" t="s">
        <v>2254</v>
      </c>
      <c r="C6135" t="s">
        <v>2214</v>
      </c>
      <c r="D6135" t="s">
        <v>2199</v>
      </c>
      <c r="E6135">
        <v>4.7721917943114702</v>
      </c>
      <c r="F6135" t="s">
        <v>2200</v>
      </c>
    </row>
    <row r="6136" spans="1:6" hidden="1" x14ac:dyDescent="0.25">
      <c r="A6136">
        <v>2030</v>
      </c>
      <c r="B6136" t="s">
        <v>2254</v>
      </c>
      <c r="C6136" t="s">
        <v>2215</v>
      </c>
      <c r="D6136" t="s">
        <v>2199</v>
      </c>
      <c r="E6136">
        <v>3.5628415818950701</v>
      </c>
      <c r="F6136" t="s">
        <v>2200</v>
      </c>
    </row>
    <row r="6137" spans="1:6" hidden="1" x14ac:dyDescent="0.25">
      <c r="A6137">
        <v>2030</v>
      </c>
      <c r="B6137" t="s">
        <v>2254</v>
      </c>
      <c r="C6137" t="s">
        <v>2216</v>
      </c>
      <c r="D6137" t="s">
        <v>2199</v>
      </c>
      <c r="E6137">
        <v>2.6969625287494701</v>
      </c>
      <c r="F6137" t="s">
        <v>2200</v>
      </c>
    </row>
    <row r="6138" spans="1:6" hidden="1" x14ac:dyDescent="0.25">
      <c r="A6138">
        <v>2030</v>
      </c>
      <c r="B6138" t="s">
        <v>2254</v>
      </c>
      <c r="C6138" t="s">
        <v>2217</v>
      </c>
      <c r="D6138" t="s">
        <v>2199</v>
      </c>
      <c r="E6138">
        <v>4.69984540193773</v>
      </c>
      <c r="F6138" t="s">
        <v>2200</v>
      </c>
    </row>
    <row r="6139" spans="1:6" hidden="1" x14ac:dyDescent="0.25">
      <c r="A6139">
        <v>2030</v>
      </c>
      <c r="B6139" t="s">
        <v>2254</v>
      </c>
      <c r="C6139" t="s">
        <v>2219</v>
      </c>
      <c r="D6139" t="s">
        <v>2199</v>
      </c>
      <c r="E6139">
        <v>7.2070451393400798</v>
      </c>
      <c r="F6139" t="s">
        <v>2200</v>
      </c>
    </row>
    <row r="6140" spans="1:6" hidden="1" x14ac:dyDescent="0.25">
      <c r="A6140">
        <v>2030</v>
      </c>
      <c r="B6140" t="s">
        <v>2254</v>
      </c>
      <c r="C6140" t="s">
        <v>2220</v>
      </c>
      <c r="D6140" t="s">
        <v>2199</v>
      </c>
      <c r="E6140">
        <v>2.01541906601474</v>
      </c>
      <c r="F6140" t="s">
        <v>2200</v>
      </c>
    </row>
    <row r="6141" spans="1:6" hidden="1" x14ac:dyDescent="0.25">
      <c r="A6141">
        <v>2030</v>
      </c>
      <c r="B6141" t="s">
        <v>2254</v>
      </c>
      <c r="C6141" t="s">
        <v>2221</v>
      </c>
      <c r="D6141" t="s">
        <v>2199</v>
      </c>
      <c r="E6141">
        <v>6.6494715331538501</v>
      </c>
      <c r="F6141" t="s">
        <v>2200</v>
      </c>
    </row>
    <row r="6142" spans="1:6" hidden="1" x14ac:dyDescent="0.25">
      <c r="A6142">
        <v>2030</v>
      </c>
      <c r="B6142" t="s">
        <v>2254</v>
      </c>
      <c r="C6142" t="s">
        <v>2222</v>
      </c>
      <c r="D6142" t="s">
        <v>2199</v>
      </c>
      <c r="E6142">
        <v>2.1226225413863902</v>
      </c>
      <c r="F6142" t="s">
        <v>2200</v>
      </c>
    </row>
    <row r="6143" spans="1:6" hidden="1" x14ac:dyDescent="0.25">
      <c r="A6143">
        <v>2030</v>
      </c>
      <c r="B6143" t="s">
        <v>2254</v>
      </c>
      <c r="C6143" t="s">
        <v>2223</v>
      </c>
      <c r="D6143" t="s">
        <v>2199</v>
      </c>
      <c r="E6143">
        <v>3.3710705515132799</v>
      </c>
      <c r="F6143" t="s">
        <v>2200</v>
      </c>
    </row>
    <row r="6144" spans="1:6" hidden="1" x14ac:dyDescent="0.25">
      <c r="A6144">
        <v>2030</v>
      </c>
      <c r="B6144" t="s">
        <v>2254</v>
      </c>
      <c r="C6144" t="s">
        <v>2224</v>
      </c>
      <c r="D6144" t="s">
        <v>2199</v>
      </c>
      <c r="E6144">
        <v>3.3710705515132799</v>
      </c>
      <c r="F6144" t="s">
        <v>2200</v>
      </c>
    </row>
    <row r="6145" spans="1:6" hidden="1" x14ac:dyDescent="0.25">
      <c r="A6145">
        <v>2030</v>
      </c>
      <c r="B6145" t="s">
        <v>2254</v>
      </c>
      <c r="C6145" t="s">
        <v>2225</v>
      </c>
      <c r="D6145" t="s">
        <v>2199</v>
      </c>
      <c r="E6145">
        <v>0</v>
      </c>
      <c r="F6145" t="s">
        <v>2200</v>
      </c>
    </row>
    <row r="6146" spans="1:6" hidden="1" x14ac:dyDescent="0.25">
      <c r="A6146">
        <v>2030</v>
      </c>
      <c r="B6146" t="s">
        <v>2254</v>
      </c>
      <c r="C6146" t="s">
        <v>2226</v>
      </c>
      <c r="D6146" t="s">
        <v>2199</v>
      </c>
      <c r="E6146">
        <v>7.2556319607190298</v>
      </c>
      <c r="F6146" t="s">
        <v>2200</v>
      </c>
    </row>
    <row r="6147" spans="1:6" hidden="1" x14ac:dyDescent="0.25">
      <c r="A6147">
        <v>2030</v>
      </c>
      <c r="B6147" t="s">
        <v>2254</v>
      </c>
      <c r="C6147" t="s">
        <v>2227</v>
      </c>
      <c r="D6147" t="s">
        <v>2199</v>
      </c>
      <c r="E6147">
        <v>6.8774576450423401</v>
      </c>
      <c r="F6147" t="s">
        <v>2200</v>
      </c>
    </row>
    <row r="6148" spans="1:6" hidden="1" x14ac:dyDescent="0.25">
      <c r="A6148">
        <v>2030</v>
      </c>
      <c r="B6148" t="s">
        <v>2254</v>
      </c>
      <c r="C6148" t="s">
        <v>2228</v>
      </c>
      <c r="D6148" t="s">
        <v>2199</v>
      </c>
      <c r="E6148">
        <v>3.53253203917158</v>
      </c>
      <c r="F6148" t="s">
        <v>2200</v>
      </c>
    </row>
    <row r="6149" spans="1:6" hidden="1" x14ac:dyDescent="0.25">
      <c r="A6149">
        <v>2030</v>
      </c>
      <c r="B6149" t="s">
        <v>2254</v>
      </c>
      <c r="C6149" t="s">
        <v>2229</v>
      </c>
      <c r="D6149" t="s">
        <v>2199</v>
      </c>
      <c r="E6149">
        <v>3.9857047656623199</v>
      </c>
      <c r="F6149" t="s">
        <v>2200</v>
      </c>
    </row>
    <row r="6150" spans="1:6" hidden="1" x14ac:dyDescent="0.25">
      <c r="A6150">
        <v>2030</v>
      </c>
      <c r="B6150" t="s">
        <v>2254</v>
      </c>
      <c r="C6150" t="s">
        <v>2230</v>
      </c>
      <c r="D6150" t="s">
        <v>2199</v>
      </c>
      <c r="E6150">
        <v>2.3802802804415499</v>
      </c>
      <c r="F6150" t="s">
        <v>2200</v>
      </c>
    </row>
    <row r="6151" spans="1:6" hidden="1" x14ac:dyDescent="0.25">
      <c r="A6151">
        <v>2030</v>
      </c>
      <c r="B6151" t="s">
        <v>2254</v>
      </c>
      <c r="C6151" t="s">
        <v>2231</v>
      </c>
      <c r="D6151" t="s">
        <v>2199</v>
      </c>
      <c r="E6151">
        <v>2.8069812189008698</v>
      </c>
      <c r="F6151" t="s">
        <v>2200</v>
      </c>
    </row>
    <row r="6152" spans="1:6" hidden="1" x14ac:dyDescent="0.25">
      <c r="A6152">
        <v>2030</v>
      </c>
      <c r="B6152" t="s">
        <v>2254</v>
      </c>
      <c r="C6152" t="s">
        <v>2232</v>
      </c>
      <c r="D6152" t="s">
        <v>2199</v>
      </c>
      <c r="E6152">
        <v>6.8414735474524901</v>
      </c>
      <c r="F6152" t="s">
        <v>2200</v>
      </c>
    </row>
    <row r="6153" spans="1:6" hidden="1" x14ac:dyDescent="0.25">
      <c r="A6153">
        <v>2030</v>
      </c>
      <c r="B6153" t="s">
        <v>2254</v>
      </c>
      <c r="C6153" t="s">
        <v>2233</v>
      </c>
      <c r="D6153" t="s">
        <v>2199</v>
      </c>
      <c r="E6153">
        <v>2.9652920738962498</v>
      </c>
      <c r="F6153" t="s">
        <v>2200</v>
      </c>
    </row>
    <row r="6154" spans="1:6" hidden="1" x14ac:dyDescent="0.25">
      <c r="A6154">
        <v>2030</v>
      </c>
      <c r="B6154" t="s">
        <v>2254</v>
      </c>
      <c r="C6154" t="s">
        <v>2234</v>
      </c>
      <c r="D6154" t="s">
        <v>2199</v>
      </c>
      <c r="E6154">
        <v>2.5846227430444899</v>
      </c>
      <c r="F6154" t="s">
        <v>2200</v>
      </c>
    </row>
    <row r="6155" spans="1:6" hidden="1" x14ac:dyDescent="0.25">
      <c r="A6155">
        <v>2030</v>
      </c>
      <c r="B6155" t="s">
        <v>2254</v>
      </c>
      <c r="C6155" t="s">
        <v>2235</v>
      </c>
      <c r="D6155" t="s">
        <v>2199</v>
      </c>
      <c r="E6155">
        <v>6.3101300171647798</v>
      </c>
      <c r="F6155" t="s">
        <v>2200</v>
      </c>
    </row>
    <row r="6156" spans="1:6" hidden="1" x14ac:dyDescent="0.25">
      <c r="A6156">
        <v>2030</v>
      </c>
      <c r="B6156" t="s">
        <v>2254</v>
      </c>
      <c r="C6156" t="s">
        <v>2201</v>
      </c>
      <c r="D6156" t="s">
        <v>2236</v>
      </c>
      <c r="E6156">
        <v>3.3160236591658698</v>
      </c>
      <c r="F6156" t="s">
        <v>2200</v>
      </c>
    </row>
    <row r="6157" spans="1:6" hidden="1" x14ac:dyDescent="0.25">
      <c r="A6157">
        <v>2030</v>
      </c>
      <c r="B6157" t="s">
        <v>2254</v>
      </c>
      <c r="C6157" t="s">
        <v>2201</v>
      </c>
      <c r="D6157" t="s">
        <v>2237</v>
      </c>
      <c r="E6157">
        <v>16.8976858446274</v>
      </c>
      <c r="F6157" t="s">
        <v>2200</v>
      </c>
    </row>
    <row r="6158" spans="1:6" hidden="1" x14ac:dyDescent="0.25">
      <c r="A6158">
        <v>2030</v>
      </c>
      <c r="B6158" t="s">
        <v>2254</v>
      </c>
      <c r="C6158" t="s">
        <v>2201</v>
      </c>
      <c r="D6158" t="s">
        <v>2238</v>
      </c>
      <c r="E6158">
        <v>4.3253392985740797</v>
      </c>
      <c r="F6158" t="s">
        <v>2200</v>
      </c>
    </row>
    <row r="6159" spans="1:6" hidden="1" x14ac:dyDescent="0.25">
      <c r="A6159">
        <v>2030</v>
      </c>
      <c r="B6159" t="s">
        <v>2254</v>
      </c>
      <c r="C6159" t="s">
        <v>2201</v>
      </c>
      <c r="D6159" t="s">
        <v>2250</v>
      </c>
      <c r="E6159">
        <v>6.3267775217291096</v>
      </c>
      <c r="F6159" t="s">
        <v>2200</v>
      </c>
    </row>
    <row r="6160" spans="1:6" hidden="1" x14ac:dyDescent="0.25">
      <c r="A6160">
        <v>2030</v>
      </c>
      <c r="B6160" t="s">
        <v>2254</v>
      </c>
      <c r="C6160" t="s">
        <v>2201</v>
      </c>
      <c r="D6160" t="s">
        <v>2251</v>
      </c>
      <c r="E6160">
        <v>7.3894529967255798</v>
      </c>
      <c r="F6160" t="s">
        <v>2200</v>
      </c>
    </row>
    <row r="6161" spans="1:6" hidden="1" x14ac:dyDescent="0.25">
      <c r="A6161">
        <v>2030</v>
      </c>
      <c r="B6161" t="s">
        <v>2254</v>
      </c>
      <c r="C6161" t="s">
        <v>2201</v>
      </c>
      <c r="D6161" t="s">
        <v>2239</v>
      </c>
      <c r="E6161">
        <v>1.8501142305362099</v>
      </c>
      <c r="F6161" t="s">
        <v>2200</v>
      </c>
    </row>
    <row r="6162" spans="1:6" hidden="1" x14ac:dyDescent="0.25">
      <c r="A6162">
        <v>2030</v>
      </c>
      <c r="B6162" t="s">
        <v>2254</v>
      </c>
      <c r="C6162" t="s">
        <v>2201</v>
      </c>
      <c r="D6162" t="s">
        <v>2240</v>
      </c>
      <c r="E6162">
        <v>2.1456049987794801</v>
      </c>
      <c r="F6162" t="s">
        <v>2200</v>
      </c>
    </row>
    <row r="6163" spans="1:6" hidden="1" x14ac:dyDescent="0.25">
      <c r="A6163">
        <v>2030</v>
      </c>
      <c r="B6163" t="s">
        <v>2254</v>
      </c>
      <c r="C6163" t="s">
        <v>2201</v>
      </c>
      <c r="D6163" t="s">
        <v>2241</v>
      </c>
      <c r="E6163">
        <v>3.85614465746893</v>
      </c>
      <c r="F6163" t="s">
        <v>2200</v>
      </c>
    </row>
    <row r="6164" spans="1:6" hidden="1" x14ac:dyDescent="0.25">
      <c r="A6164">
        <v>2030</v>
      </c>
      <c r="B6164" t="s">
        <v>2254</v>
      </c>
      <c r="C6164" t="s">
        <v>2201</v>
      </c>
      <c r="D6164" t="s">
        <v>2242</v>
      </c>
      <c r="E6164">
        <v>0.11670182144203101</v>
      </c>
      <c r="F6164" t="s">
        <v>2200</v>
      </c>
    </row>
    <row r="6165" spans="1:6" hidden="1" x14ac:dyDescent="0.25">
      <c r="A6165">
        <v>2030</v>
      </c>
      <c r="B6165" t="s">
        <v>2254</v>
      </c>
      <c r="C6165" t="s">
        <v>2201</v>
      </c>
      <c r="D6165" t="s">
        <v>2243</v>
      </c>
      <c r="E6165">
        <v>24.963803426688202</v>
      </c>
      <c r="F6165" t="s">
        <v>2200</v>
      </c>
    </row>
    <row r="6166" spans="1:6" hidden="1" x14ac:dyDescent="0.25">
      <c r="A6166">
        <v>2030</v>
      </c>
      <c r="B6166" t="s">
        <v>2254</v>
      </c>
      <c r="C6166" t="s">
        <v>2201</v>
      </c>
      <c r="D6166" t="s">
        <v>2244</v>
      </c>
      <c r="E6166">
        <v>5.8724999999999996</v>
      </c>
      <c r="F6166" t="s">
        <v>2200</v>
      </c>
    </row>
    <row r="6167" spans="1:6" hidden="1" x14ac:dyDescent="0.25">
      <c r="A6167">
        <v>2030</v>
      </c>
      <c r="B6167" t="s">
        <v>2254</v>
      </c>
      <c r="C6167" t="s">
        <v>2201</v>
      </c>
      <c r="D6167" t="s">
        <v>2245</v>
      </c>
      <c r="E6167">
        <v>1.32366909986982</v>
      </c>
      <c r="F6167" t="s">
        <v>2200</v>
      </c>
    </row>
    <row r="6168" spans="1:6" hidden="1" x14ac:dyDescent="0.25">
      <c r="A6168">
        <v>2030</v>
      </c>
      <c r="B6168" t="s">
        <v>2254</v>
      </c>
      <c r="C6168" t="s">
        <v>2201</v>
      </c>
      <c r="D6168" t="s">
        <v>2246</v>
      </c>
      <c r="E6168">
        <v>1.45018682725142</v>
      </c>
      <c r="F6168" t="s">
        <v>2200</v>
      </c>
    </row>
    <row r="6169" spans="1:6" hidden="1" x14ac:dyDescent="0.25">
      <c r="A6169">
        <v>2030</v>
      </c>
      <c r="B6169" t="s">
        <v>2254</v>
      </c>
      <c r="C6169" t="s">
        <v>2201</v>
      </c>
      <c r="D6169" t="s">
        <v>2247</v>
      </c>
      <c r="E6169">
        <v>1.315559219901</v>
      </c>
      <c r="F6169" t="s">
        <v>2200</v>
      </c>
    </row>
    <row r="6170" spans="1:6" hidden="1" x14ac:dyDescent="0.25">
      <c r="A6170">
        <v>2030</v>
      </c>
      <c r="B6170" t="s">
        <v>2254</v>
      </c>
      <c r="C6170" t="s">
        <v>2201</v>
      </c>
      <c r="D6170" t="s">
        <v>2248</v>
      </c>
      <c r="E6170">
        <v>2.5545053003533602</v>
      </c>
      <c r="F6170" t="s">
        <v>2200</v>
      </c>
    </row>
    <row r="6171" spans="1:6" hidden="1" x14ac:dyDescent="0.25">
      <c r="A6171">
        <v>2030</v>
      </c>
      <c r="B6171" t="s">
        <v>2254</v>
      </c>
      <c r="C6171" t="s">
        <v>2198</v>
      </c>
      <c r="D6171" t="s">
        <v>2236</v>
      </c>
      <c r="E6171">
        <v>5.9619491014982904</v>
      </c>
      <c r="F6171" t="s">
        <v>2200</v>
      </c>
    </row>
    <row r="6172" spans="1:6" hidden="1" x14ac:dyDescent="0.25">
      <c r="A6172">
        <v>2030</v>
      </c>
      <c r="B6172" t="s">
        <v>2254</v>
      </c>
      <c r="C6172" t="s">
        <v>2198</v>
      </c>
      <c r="D6172" t="s">
        <v>2237</v>
      </c>
      <c r="E6172">
        <v>18.316323098679501</v>
      </c>
      <c r="F6172" t="s">
        <v>2200</v>
      </c>
    </row>
    <row r="6173" spans="1:6" hidden="1" x14ac:dyDescent="0.25">
      <c r="A6173">
        <v>2030</v>
      </c>
      <c r="B6173" t="s">
        <v>2254</v>
      </c>
      <c r="C6173" t="s">
        <v>2198</v>
      </c>
      <c r="D6173" t="s">
        <v>2238</v>
      </c>
      <c r="E6173">
        <v>4.0289004682390503</v>
      </c>
      <c r="F6173" t="s">
        <v>2200</v>
      </c>
    </row>
    <row r="6174" spans="1:6" hidden="1" x14ac:dyDescent="0.25">
      <c r="A6174">
        <v>2030</v>
      </c>
      <c r="B6174" t="s">
        <v>2254</v>
      </c>
      <c r="C6174" t="s">
        <v>2198</v>
      </c>
      <c r="D6174" t="s">
        <v>2250</v>
      </c>
      <c r="E6174">
        <v>8.7956464244427597</v>
      </c>
      <c r="F6174" t="s">
        <v>2200</v>
      </c>
    </row>
    <row r="6175" spans="1:6" hidden="1" x14ac:dyDescent="0.25">
      <c r="A6175">
        <v>2030</v>
      </c>
      <c r="B6175" t="s">
        <v>2254</v>
      </c>
      <c r="C6175" t="s">
        <v>2198</v>
      </c>
      <c r="D6175" t="s">
        <v>2251</v>
      </c>
      <c r="E6175">
        <v>0</v>
      </c>
      <c r="F6175" t="s">
        <v>2200</v>
      </c>
    </row>
    <row r="6176" spans="1:6" hidden="1" x14ac:dyDescent="0.25">
      <c r="A6176">
        <v>2030</v>
      </c>
      <c r="B6176" t="s">
        <v>2254</v>
      </c>
      <c r="C6176" t="s">
        <v>2198</v>
      </c>
      <c r="D6176" t="s">
        <v>2239</v>
      </c>
      <c r="E6176">
        <v>4.4184567161639503</v>
      </c>
      <c r="F6176" t="s">
        <v>2200</v>
      </c>
    </row>
    <row r="6177" spans="1:6" hidden="1" x14ac:dyDescent="0.25">
      <c r="A6177">
        <v>2030</v>
      </c>
      <c r="B6177" t="s">
        <v>2254</v>
      </c>
      <c r="C6177" t="s">
        <v>2198</v>
      </c>
      <c r="D6177" t="s">
        <v>2240</v>
      </c>
      <c r="E6177">
        <v>2.6774287769256002</v>
      </c>
      <c r="F6177" t="s">
        <v>2200</v>
      </c>
    </row>
    <row r="6178" spans="1:6" hidden="1" x14ac:dyDescent="0.25">
      <c r="A6178">
        <v>2030</v>
      </c>
      <c r="B6178" t="s">
        <v>2254</v>
      </c>
      <c r="C6178" t="s">
        <v>2198</v>
      </c>
      <c r="D6178" t="s">
        <v>2241</v>
      </c>
      <c r="E6178">
        <v>6.0791799354140297</v>
      </c>
      <c r="F6178" t="s">
        <v>2200</v>
      </c>
    </row>
    <row r="6179" spans="1:6" hidden="1" x14ac:dyDescent="0.25">
      <c r="A6179">
        <v>2030</v>
      </c>
      <c r="B6179" t="s">
        <v>2254</v>
      </c>
      <c r="C6179" t="s">
        <v>2198</v>
      </c>
      <c r="D6179" t="s">
        <v>2242</v>
      </c>
      <c r="E6179">
        <v>0.14578278608253001</v>
      </c>
      <c r="F6179" t="s">
        <v>2200</v>
      </c>
    </row>
    <row r="6180" spans="1:6" hidden="1" x14ac:dyDescent="0.25">
      <c r="A6180">
        <v>2030</v>
      </c>
      <c r="B6180" t="s">
        <v>2254</v>
      </c>
      <c r="C6180" t="s">
        <v>2198</v>
      </c>
      <c r="D6180" t="s">
        <v>2243</v>
      </c>
      <c r="E6180">
        <v>33.524576433761403</v>
      </c>
      <c r="F6180" t="s">
        <v>2200</v>
      </c>
    </row>
    <row r="6181" spans="1:6" hidden="1" x14ac:dyDescent="0.25">
      <c r="A6181">
        <v>2030</v>
      </c>
      <c r="B6181" t="s">
        <v>2254</v>
      </c>
      <c r="C6181" t="s">
        <v>2198</v>
      </c>
      <c r="D6181" t="s">
        <v>2244</v>
      </c>
      <c r="E6181">
        <v>5.8724999999999996</v>
      </c>
      <c r="F6181" t="s">
        <v>2200</v>
      </c>
    </row>
    <row r="6182" spans="1:6" hidden="1" x14ac:dyDescent="0.25">
      <c r="A6182">
        <v>2030</v>
      </c>
      <c r="B6182" t="s">
        <v>2254</v>
      </c>
      <c r="C6182" t="s">
        <v>2198</v>
      </c>
      <c r="D6182" t="s">
        <v>2245</v>
      </c>
      <c r="E6182">
        <v>3.61247029887994</v>
      </c>
      <c r="F6182" t="s">
        <v>2200</v>
      </c>
    </row>
    <row r="6183" spans="1:6" hidden="1" x14ac:dyDescent="0.25">
      <c r="A6183">
        <v>2030</v>
      </c>
      <c r="B6183" t="s">
        <v>2254</v>
      </c>
      <c r="C6183" t="s">
        <v>2198</v>
      </c>
      <c r="D6183" t="s">
        <v>2246</v>
      </c>
      <c r="E6183">
        <v>2.1189210450914402</v>
      </c>
      <c r="F6183" t="s">
        <v>2200</v>
      </c>
    </row>
    <row r="6184" spans="1:6" hidden="1" x14ac:dyDescent="0.25">
      <c r="A6184">
        <v>2030</v>
      </c>
      <c r="B6184" t="s">
        <v>2254</v>
      </c>
      <c r="C6184" t="s">
        <v>2198</v>
      </c>
      <c r="D6184" t="s">
        <v>2247</v>
      </c>
      <c r="E6184">
        <v>1.90683564942782</v>
      </c>
      <c r="F6184" t="s">
        <v>2200</v>
      </c>
    </row>
    <row r="6185" spans="1:6" hidden="1" x14ac:dyDescent="0.25">
      <c r="A6185">
        <v>2030</v>
      </c>
      <c r="B6185" t="s">
        <v>2254</v>
      </c>
      <c r="C6185" t="s">
        <v>2198</v>
      </c>
      <c r="D6185" t="s">
        <v>2248</v>
      </c>
      <c r="E6185">
        <v>7.4670162376978499</v>
      </c>
      <c r="F6185" t="s">
        <v>2200</v>
      </c>
    </row>
    <row r="6186" spans="1:6" hidden="1" x14ac:dyDescent="0.25">
      <c r="A6186">
        <v>2030</v>
      </c>
      <c r="B6186" t="s">
        <v>2254</v>
      </c>
      <c r="C6186" t="s">
        <v>2202</v>
      </c>
      <c r="D6186" t="s">
        <v>2236</v>
      </c>
      <c r="E6186">
        <v>3.0997161912531501</v>
      </c>
      <c r="F6186" t="s">
        <v>2200</v>
      </c>
    </row>
    <row r="6187" spans="1:6" hidden="1" x14ac:dyDescent="0.25">
      <c r="A6187">
        <v>2030</v>
      </c>
      <c r="B6187" t="s">
        <v>2254</v>
      </c>
      <c r="C6187" t="s">
        <v>2202</v>
      </c>
      <c r="D6187" t="s">
        <v>2237</v>
      </c>
      <c r="E6187">
        <v>16.6380900561423</v>
      </c>
      <c r="F6187" t="s">
        <v>2200</v>
      </c>
    </row>
    <row r="6188" spans="1:6" hidden="1" x14ac:dyDescent="0.25">
      <c r="A6188">
        <v>2030</v>
      </c>
      <c r="B6188" t="s">
        <v>2254</v>
      </c>
      <c r="C6188" t="s">
        <v>2202</v>
      </c>
      <c r="D6188" t="s">
        <v>2238</v>
      </c>
      <c r="E6188">
        <v>4.6588269006323904</v>
      </c>
      <c r="F6188" t="s">
        <v>2200</v>
      </c>
    </row>
    <row r="6189" spans="1:6" hidden="1" x14ac:dyDescent="0.25">
      <c r="A6189">
        <v>2030</v>
      </c>
      <c r="B6189" t="s">
        <v>2254</v>
      </c>
      <c r="C6189" t="s">
        <v>2202</v>
      </c>
      <c r="D6189" t="s">
        <v>2250</v>
      </c>
      <c r="E6189">
        <v>6.3267775217291096</v>
      </c>
      <c r="F6189" t="s">
        <v>2200</v>
      </c>
    </row>
    <row r="6190" spans="1:6" hidden="1" x14ac:dyDescent="0.25">
      <c r="A6190">
        <v>2030</v>
      </c>
      <c r="B6190" t="s">
        <v>2254</v>
      </c>
      <c r="C6190" t="s">
        <v>2202</v>
      </c>
      <c r="D6190" t="s">
        <v>2251</v>
      </c>
      <c r="E6190">
        <v>7.3894529967255798</v>
      </c>
      <c r="F6190" t="s">
        <v>2200</v>
      </c>
    </row>
    <row r="6191" spans="1:6" hidden="1" x14ac:dyDescent="0.25">
      <c r="A6191">
        <v>2030</v>
      </c>
      <c r="B6191" t="s">
        <v>2254</v>
      </c>
      <c r="C6191" t="s">
        <v>2202</v>
      </c>
      <c r="D6191" t="s">
        <v>2239</v>
      </c>
      <c r="E6191">
        <v>1.7999556127396901</v>
      </c>
      <c r="F6191" t="s">
        <v>2200</v>
      </c>
    </row>
    <row r="6192" spans="1:6" hidden="1" x14ac:dyDescent="0.25">
      <c r="A6192">
        <v>2030</v>
      </c>
      <c r="B6192" t="s">
        <v>2254</v>
      </c>
      <c r="C6192" t="s">
        <v>2202</v>
      </c>
      <c r="D6192" t="s">
        <v>2240</v>
      </c>
      <c r="E6192">
        <v>2.2528398678442501</v>
      </c>
      <c r="F6192" t="s">
        <v>2200</v>
      </c>
    </row>
    <row r="6193" spans="1:6" hidden="1" x14ac:dyDescent="0.25">
      <c r="A6193">
        <v>2030</v>
      </c>
      <c r="B6193" t="s">
        <v>2254</v>
      </c>
      <c r="C6193" t="s">
        <v>2202</v>
      </c>
      <c r="D6193" t="s">
        <v>2241</v>
      </c>
      <c r="E6193">
        <v>3.9429116669595299</v>
      </c>
      <c r="F6193" t="s">
        <v>2200</v>
      </c>
    </row>
    <row r="6194" spans="1:6" hidden="1" x14ac:dyDescent="0.25">
      <c r="A6194">
        <v>2030</v>
      </c>
      <c r="B6194" t="s">
        <v>2254</v>
      </c>
      <c r="C6194" t="s">
        <v>2202</v>
      </c>
      <c r="D6194" t="s">
        <v>2242</v>
      </c>
      <c r="E6194">
        <v>0</v>
      </c>
      <c r="F6194" t="s">
        <v>2200</v>
      </c>
    </row>
    <row r="6195" spans="1:6" hidden="1" x14ac:dyDescent="0.25">
      <c r="A6195">
        <v>2030</v>
      </c>
      <c r="B6195" t="s">
        <v>2254</v>
      </c>
      <c r="C6195" t="s">
        <v>2202</v>
      </c>
      <c r="D6195" t="s">
        <v>2243</v>
      </c>
      <c r="E6195">
        <v>24.963803426688202</v>
      </c>
      <c r="F6195" t="s">
        <v>2200</v>
      </c>
    </row>
    <row r="6196" spans="1:6" hidden="1" x14ac:dyDescent="0.25">
      <c r="A6196">
        <v>2030</v>
      </c>
      <c r="B6196" t="s">
        <v>2254</v>
      </c>
      <c r="C6196" t="s">
        <v>2202</v>
      </c>
      <c r="D6196" t="s">
        <v>2244</v>
      </c>
      <c r="E6196">
        <v>0</v>
      </c>
      <c r="F6196" t="s">
        <v>2200</v>
      </c>
    </row>
    <row r="6197" spans="1:6" hidden="1" x14ac:dyDescent="0.25">
      <c r="A6197">
        <v>2030</v>
      </c>
      <c r="B6197" t="s">
        <v>2254</v>
      </c>
      <c r="C6197" t="s">
        <v>2202</v>
      </c>
      <c r="D6197" t="s">
        <v>2245</v>
      </c>
      <c r="E6197">
        <v>1.32366909986982</v>
      </c>
      <c r="F6197" t="s">
        <v>2200</v>
      </c>
    </row>
    <row r="6198" spans="1:6" hidden="1" x14ac:dyDescent="0.25">
      <c r="A6198">
        <v>2030</v>
      </c>
      <c r="B6198" t="s">
        <v>2254</v>
      </c>
      <c r="C6198" t="s">
        <v>2202</v>
      </c>
      <c r="D6198" t="s">
        <v>2246</v>
      </c>
      <c r="E6198">
        <v>1.45018682725142</v>
      </c>
      <c r="F6198" t="s">
        <v>2200</v>
      </c>
    </row>
    <row r="6199" spans="1:6" hidden="1" x14ac:dyDescent="0.25">
      <c r="A6199">
        <v>2030</v>
      </c>
      <c r="B6199" t="s">
        <v>2254</v>
      </c>
      <c r="C6199" t="s">
        <v>2202</v>
      </c>
      <c r="D6199" t="s">
        <v>2247</v>
      </c>
      <c r="E6199">
        <v>1.315559219901</v>
      </c>
      <c r="F6199" t="s">
        <v>2200</v>
      </c>
    </row>
    <row r="6200" spans="1:6" hidden="1" x14ac:dyDescent="0.25">
      <c r="A6200">
        <v>2030</v>
      </c>
      <c r="B6200" t="s">
        <v>2254</v>
      </c>
      <c r="C6200" t="s">
        <v>2202</v>
      </c>
      <c r="D6200" t="s">
        <v>2248</v>
      </c>
      <c r="E6200">
        <v>2.5545053003533602</v>
      </c>
      <c r="F6200" t="s">
        <v>2200</v>
      </c>
    </row>
    <row r="6201" spans="1:6" hidden="1" x14ac:dyDescent="0.25">
      <c r="A6201">
        <v>2030</v>
      </c>
      <c r="B6201" t="s">
        <v>2254</v>
      </c>
      <c r="C6201" t="s">
        <v>2203</v>
      </c>
      <c r="D6201" t="s">
        <v>2236</v>
      </c>
      <c r="E6201">
        <v>3.7110347127597598</v>
      </c>
      <c r="F6201" t="s">
        <v>2200</v>
      </c>
    </row>
    <row r="6202" spans="1:6" hidden="1" x14ac:dyDescent="0.25">
      <c r="A6202">
        <v>2030</v>
      </c>
      <c r="B6202" t="s">
        <v>2254</v>
      </c>
      <c r="C6202" t="s">
        <v>2203</v>
      </c>
      <c r="D6202" t="s">
        <v>2237</v>
      </c>
      <c r="E6202">
        <v>17.550508186216501</v>
      </c>
      <c r="F6202" t="s">
        <v>2200</v>
      </c>
    </row>
    <row r="6203" spans="1:6" hidden="1" x14ac:dyDescent="0.25">
      <c r="A6203">
        <v>2030</v>
      </c>
      <c r="B6203" t="s">
        <v>2254</v>
      </c>
      <c r="C6203" t="s">
        <v>2203</v>
      </c>
      <c r="D6203" t="s">
        <v>2238</v>
      </c>
      <c r="E6203">
        <v>4.0459294793464098</v>
      </c>
      <c r="F6203" t="s">
        <v>2200</v>
      </c>
    </row>
    <row r="6204" spans="1:6" hidden="1" x14ac:dyDescent="0.25">
      <c r="A6204">
        <v>2030</v>
      </c>
      <c r="B6204" t="s">
        <v>2254</v>
      </c>
      <c r="C6204" t="s">
        <v>2203</v>
      </c>
      <c r="D6204" t="s">
        <v>2250</v>
      </c>
      <c r="E6204">
        <v>8.1100655602868201</v>
      </c>
      <c r="F6204" t="s">
        <v>2200</v>
      </c>
    </row>
    <row r="6205" spans="1:6" hidden="1" x14ac:dyDescent="0.25">
      <c r="A6205">
        <v>2030</v>
      </c>
      <c r="B6205" t="s">
        <v>2254</v>
      </c>
      <c r="C6205" t="s">
        <v>2203</v>
      </c>
      <c r="D6205" t="s">
        <v>2251</v>
      </c>
      <c r="E6205">
        <v>0</v>
      </c>
      <c r="F6205" t="s">
        <v>2200</v>
      </c>
    </row>
    <row r="6206" spans="1:6" hidden="1" x14ac:dyDescent="0.25">
      <c r="A6206">
        <v>2030</v>
      </c>
      <c r="B6206" t="s">
        <v>2254</v>
      </c>
      <c r="C6206" t="s">
        <v>2203</v>
      </c>
      <c r="D6206" t="s">
        <v>2239</v>
      </c>
      <c r="E6206">
        <v>4.5145993223958198</v>
      </c>
      <c r="F6206" t="s">
        <v>2200</v>
      </c>
    </row>
    <row r="6207" spans="1:6" hidden="1" x14ac:dyDescent="0.25">
      <c r="A6207">
        <v>2030</v>
      </c>
      <c r="B6207" t="s">
        <v>2254</v>
      </c>
      <c r="C6207" t="s">
        <v>2203</v>
      </c>
      <c r="D6207" t="s">
        <v>2240</v>
      </c>
      <c r="E6207">
        <v>2.74127623054195</v>
      </c>
      <c r="F6207" t="s">
        <v>2200</v>
      </c>
    </row>
    <row r="6208" spans="1:6" hidden="1" x14ac:dyDescent="0.25">
      <c r="A6208">
        <v>2030</v>
      </c>
      <c r="B6208" t="s">
        <v>2254</v>
      </c>
      <c r="C6208" t="s">
        <v>2203</v>
      </c>
      <c r="D6208" t="s">
        <v>2241</v>
      </c>
      <c r="E6208">
        <v>6.2011989047820499</v>
      </c>
      <c r="F6208" t="s">
        <v>2200</v>
      </c>
    </row>
    <row r="6209" spans="1:6" hidden="1" x14ac:dyDescent="0.25">
      <c r="A6209">
        <v>2030</v>
      </c>
      <c r="B6209" t="s">
        <v>2254</v>
      </c>
      <c r="C6209" t="s">
        <v>2203</v>
      </c>
      <c r="D6209" t="s">
        <v>2242</v>
      </c>
      <c r="E6209" s="184">
        <v>4.3938241371211099E-2</v>
      </c>
      <c r="F6209" t="s">
        <v>2200</v>
      </c>
    </row>
    <row r="6210" spans="1:6" hidden="1" x14ac:dyDescent="0.25">
      <c r="A6210">
        <v>2030</v>
      </c>
      <c r="B6210" t="s">
        <v>2254</v>
      </c>
      <c r="C6210" t="s">
        <v>2203</v>
      </c>
      <c r="D6210" t="s">
        <v>2243</v>
      </c>
      <c r="E6210">
        <v>33.711144115031502</v>
      </c>
      <c r="F6210" t="s">
        <v>2200</v>
      </c>
    </row>
    <row r="6211" spans="1:6" hidden="1" x14ac:dyDescent="0.25">
      <c r="A6211">
        <v>2030</v>
      </c>
      <c r="B6211" t="s">
        <v>2254</v>
      </c>
      <c r="C6211" t="s">
        <v>2203</v>
      </c>
      <c r="D6211" t="s">
        <v>2244</v>
      </c>
      <c r="E6211">
        <v>5.8724999999999996</v>
      </c>
      <c r="F6211" t="s">
        <v>2200</v>
      </c>
    </row>
    <row r="6212" spans="1:6" hidden="1" x14ac:dyDescent="0.25">
      <c r="A6212">
        <v>2030</v>
      </c>
      <c r="B6212" t="s">
        <v>2254</v>
      </c>
      <c r="C6212" t="s">
        <v>2203</v>
      </c>
      <c r="D6212" t="s">
        <v>2245</v>
      </c>
      <c r="E6212">
        <v>3.6875193908250399</v>
      </c>
      <c r="F6212" t="s">
        <v>2200</v>
      </c>
    </row>
    <row r="6213" spans="1:6" hidden="1" x14ac:dyDescent="0.25">
      <c r="A6213">
        <v>2030</v>
      </c>
      <c r="B6213" t="s">
        <v>2254</v>
      </c>
      <c r="C6213" t="s">
        <v>2203</v>
      </c>
      <c r="D6213" t="s">
        <v>2246</v>
      </c>
      <c r="E6213">
        <v>1.73771840829624</v>
      </c>
      <c r="F6213" t="s">
        <v>2200</v>
      </c>
    </row>
    <row r="6214" spans="1:6" hidden="1" x14ac:dyDescent="0.25">
      <c r="A6214">
        <v>2030</v>
      </c>
      <c r="B6214" t="s">
        <v>2254</v>
      </c>
      <c r="C6214" t="s">
        <v>2203</v>
      </c>
      <c r="D6214" t="s">
        <v>2247</v>
      </c>
      <c r="E6214">
        <v>1.92659459359824</v>
      </c>
      <c r="F6214" t="s">
        <v>2200</v>
      </c>
    </row>
    <row r="6215" spans="1:6" hidden="1" x14ac:dyDescent="0.25">
      <c r="A6215">
        <v>2030</v>
      </c>
      <c r="B6215" t="s">
        <v>2254</v>
      </c>
      <c r="C6215" t="s">
        <v>2203</v>
      </c>
      <c r="D6215" t="s">
        <v>2248</v>
      </c>
      <c r="E6215">
        <v>7.6177133861815802</v>
      </c>
      <c r="F6215" t="s">
        <v>2200</v>
      </c>
    </row>
    <row r="6216" spans="1:6" hidden="1" x14ac:dyDescent="0.25">
      <c r="A6216">
        <v>2030</v>
      </c>
      <c r="B6216" t="s">
        <v>2254</v>
      </c>
      <c r="C6216" t="s">
        <v>2204</v>
      </c>
      <c r="D6216" t="s">
        <v>2236</v>
      </c>
      <c r="E6216">
        <v>2.2401692789144798</v>
      </c>
      <c r="F6216" t="s">
        <v>2200</v>
      </c>
    </row>
    <row r="6217" spans="1:6" hidden="1" x14ac:dyDescent="0.25">
      <c r="A6217">
        <v>2030</v>
      </c>
      <c r="B6217" t="s">
        <v>2254</v>
      </c>
      <c r="C6217" t="s">
        <v>2204</v>
      </c>
      <c r="D6217" t="s">
        <v>2237</v>
      </c>
      <c r="E6217">
        <v>17.272364145695999</v>
      </c>
      <c r="F6217" t="s">
        <v>2200</v>
      </c>
    </row>
    <row r="6218" spans="1:6" hidden="1" x14ac:dyDescent="0.25">
      <c r="A6218">
        <v>2030</v>
      </c>
      <c r="B6218" t="s">
        <v>2254</v>
      </c>
      <c r="C6218" t="s">
        <v>2204</v>
      </c>
      <c r="D6218" t="s">
        <v>2238</v>
      </c>
      <c r="E6218">
        <v>3.9233864655297501</v>
      </c>
      <c r="F6218" t="s">
        <v>2200</v>
      </c>
    </row>
    <row r="6219" spans="1:6" hidden="1" x14ac:dyDescent="0.25">
      <c r="A6219">
        <v>2030</v>
      </c>
      <c r="B6219" t="s">
        <v>2254</v>
      </c>
      <c r="C6219" t="s">
        <v>2204</v>
      </c>
      <c r="D6219" t="s">
        <v>2250</v>
      </c>
      <c r="E6219">
        <v>7.8201603017484898</v>
      </c>
      <c r="F6219" t="s">
        <v>2200</v>
      </c>
    </row>
    <row r="6220" spans="1:6" hidden="1" x14ac:dyDescent="0.25">
      <c r="A6220">
        <v>2030</v>
      </c>
      <c r="B6220" t="s">
        <v>2254</v>
      </c>
      <c r="C6220" t="s">
        <v>2204</v>
      </c>
      <c r="D6220" t="s">
        <v>2251</v>
      </c>
      <c r="E6220">
        <v>0</v>
      </c>
      <c r="F6220" t="s">
        <v>2200</v>
      </c>
    </row>
    <row r="6221" spans="1:6" hidden="1" x14ac:dyDescent="0.25">
      <c r="A6221">
        <v>2030</v>
      </c>
      <c r="B6221" t="s">
        <v>2254</v>
      </c>
      <c r="C6221" t="s">
        <v>2204</v>
      </c>
      <c r="D6221" t="s">
        <v>2239</v>
      </c>
      <c r="E6221">
        <v>2.3396977163296802</v>
      </c>
      <c r="F6221" t="s">
        <v>2200</v>
      </c>
    </row>
    <row r="6222" spans="1:6" hidden="1" x14ac:dyDescent="0.25">
      <c r="A6222">
        <v>2030</v>
      </c>
      <c r="B6222" t="s">
        <v>2254</v>
      </c>
      <c r="C6222" t="s">
        <v>2204</v>
      </c>
      <c r="D6222" t="s">
        <v>2240</v>
      </c>
      <c r="E6222">
        <v>2.3158950800118601</v>
      </c>
      <c r="F6222" t="s">
        <v>2200</v>
      </c>
    </row>
    <row r="6223" spans="1:6" hidden="1" x14ac:dyDescent="0.25">
      <c r="A6223">
        <v>2030</v>
      </c>
      <c r="B6223" t="s">
        <v>2254</v>
      </c>
      <c r="C6223" t="s">
        <v>2204</v>
      </c>
      <c r="D6223" t="s">
        <v>2241</v>
      </c>
      <c r="E6223">
        <v>3.4923416112769301</v>
      </c>
      <c r="F6223" t="s">
        <v>2200</v>
      </c>
    </row>
    <row r="6224" spans="1:6" hidden="1" x14ac:dyDescent="0.25">
      <c r="A6224">
        <v>2030</v>
      </c>
      <c r="B6224" t="s">
        <v>2254</v>
      </c>
      <c r="C6224" t="s">
        <v>2204</v>
      </c>
      <c r="D6224" t="s">
        <v>2242</v>
      </c>
      <c r="E6224" s="184">
        <v>5.6579909992849698E-5</v>
      </c>
      <c r="F6224" t="s">
        <v>2200</v>
      </c>
    </row>
    <row r="6225" spans="1:6" hidden="1" x14ac:dyDescent="0.25">
      <c r="A6225">
        <v>2030</v>
      </c>
      <c r="B6225" t="s">
        <v>2254</v>
      </c>
      <c r="C6225" t="s">
        <v>2204</v>
      </c>
      <c r="D6225" t="s">
        <v>2243</v>
      </c>
      <c r="E6225">
        <v>26.150041089753302</v>
      </c>
      <c r="F6225" t="s">
        <v>2200</v>
      </c>
    </row>
    <row r="6226" spans="1:6" hidden="1" x14ac:dyDescent="0.25">
      <c r="A6226">
        <v>2030</v>
      </c>
      <c r="B6226" t="s">
        <v>2254</v>
      </c>
      <c r="C6226" t="s">
        <v>2204</v>
      </c>
      <c r="D6226" t="s">
        <v>2244</v>
      </c>
      <c r="E6226">
        <v>5.8724999999999996</v>
      </c>
      <c r="F6226" t="s">
        <v>2200</v>
      </c>
    </row>
    <row r="6227" spans="1:6" hidden="1" x14ac:dyDescent="0.25">
      <c r="A6227">
        <v>2030</v>
      </c>
      <c r="B6227" t="s">
        <v>2254</v>
      </c>
      <c r="C6227" t="s">
        <v>2204</v>
      </c>
      <c r="D6227" t="s">
        <v>2245</v>
      </c>
      <c r="E6227">
        <v>3.03178147175554</v>
      </c>
      <c r="F6227" t="s">
        <v>2200</v>
      </c>
    </row>
    <row r="6228" spans="1:6" hidden="1" x14ac:dyDescent="0.25">
      <c r="A6228">
        <v>2030</v>
      </c>
      <c r="B6228" t="s">
        <v>2254</v>
      </c>
      <c r="C6228" t="s">
        <v>2204</v>
      </c>
      <c r="D6228" t="s">
        <v>2246</v>
      </c>
      <c r="E6228">
        <v>1.98934294287446</v>
      </c>
      <c r="F6228" t="s">
        <v>2200</v>
      </c>
    </row>
    <row r="6229" spans="1:6" hidden="1" x14ac:dyDescent="0.25">
      <c r="A6229">
        <v>2030</v>
      </c>
      <c r="B6229" t="s">
        <v>2254</v>
      </c>
      <c r="C6229" t="s">
        <v>2204</v>
      </c>
      <c r="D6229" t="s">
        <v>2247</v>
      </c>
      <c r="E6229">
        <v>1.3746365241936001</v>
      </c>
      <c r="F6229" t="s">
        <v>2200</v>
      </c>
    </row>
    <row r="6230" spans="1:6" hidden="1" x14ac:dyDescent="0.25">
      <c r="A6230">
        <v>2030</v>
      </c>
      <c r="B6230" t="s">
        <v>2254</v>
      </c>
      <c r="C6230" t="s">
        <v>2204</v>
      </c>
      <c r="D6230" t="s">
        <v>2248</v>
      </c>
      <c r="E6230">
        <v>2.9876120129964798</v>
      </c>
      <c r="F6230" t="s">
        <v>2200</v>
      </c>
    </row>
    <row r="6231" spans="1:6" hidden="1" x14ac:dyDescent="0.25">
      <c r="A6231">
        <v>2030</v>
      </c>
      <c r="B6231" t="s">
        <v>2254</v>
      </c>
      <c r="C6231" t="s">
        <v>2205</v>
      </c>
      <c r="D6231" t="s">
        <v>2236</v>
      </c>
      <c r="E6231">
        <v>5.9619491014982904</v>
      </c>
      <c r="F6231" t="s">
        <v>2200</v>
      </c>
    </row>
    <row r="6232" spans="1:6" hidden="1" x14ac:dyDescent="0.25">
      <c r="A6232">
        <v>2030</v>
      </c>
      <c r="B6232" t="s">
        <v>2254</v>
      </c>
      <c r="C6232" t="s">
        <v>2205</v>
      </c>
      <c r="D6232" t="s">
        <v>2239</v>
      </c>
      <c r="E6232">
        <v>4.4465129008219701</v>
      </c>
      <c r="F6232" t="s">
        <v>2200</v>
      </c>
    </row>
    <row r="6233" spans="1:6" hidden="1" x14ac:dyDescent="0.25">
      <c r="A6233">
        <v>2030</v>
      </c>
      <c r="B6233" t="s">
        <v>2254</v>
      </c>
      <c r="C6233" t="s">
        <v>2205</v>
      </c>
      <c r="D6233" t="s">
        <v>2240</v>
      </c>
      <c r="E6233">
        <v>2.6774287769256002</v>
      </c>
      <c r="F6233" t="s">
        <v>2200</v>
      </c>
    </row>
    <row r="6234" spans="1:6" hidden="1" x14ac:dyDescent="0.25">
      <c r="A6234">
        <v>2030</v>
      </c>
      <c r="B6234" t="s">
        <v>2254</v>
      </c>
      <c r="C6234" t="s">
        <v>2205</v>
      </c>
      <c r="D6234" t="s">
        <v>2241</v>
      </c>
      <c r="E6234">
        <v>5.7553571968655497</v>
      </c>
      <c r="F6234" t="s">
        <v>2200</v>
      </c>
    </row>
    <row r="6235" spans="1:6" hidden="1" x14ac:dyDescent="0.25">
      <c r="A6235">
        <v>2030</v>
      </c>
      <c r="B6235" t="s">
        <v>2254</v>
      </c>
      <c r="C6235" t="s">
        <v>2205</v>
      </c>
      <c r="D6235" t="s">
        <v>2242</v>
      </c>
      <c r="E6235">
        <v>0.14578278608253001</v>
      </c>
      <c r="F6235" t="s">
        <v>2200</v>
      </c>
    </row>
    <row r="6236" spans="1:6" hidden="1" x14ac:dyDescent="0.25">
      <c r="A6236">
        <v>2030</v>
      </c>
      <c r="B6236" t="s">
        <v>2254</v>
      </c>
      <c r="C6236" t="s">
        <v>2205</v>
      </c>
      <c r="D6236" t="s">
        <v>2243</v>
      </c>
      <c r="E6236">
        <v>0</v>
      </c>
      <c r="F6236" t="s">
        <v>2200</v>
      </c>
    </row>
    <row r="6237" spans="1:6" hidden="1" x14ac:dyDescent="0.25">
      <c r="A6237">
        <v>2030</v>
      </c>
      <c r="B6237" t="s">
        <v>2254</v>
      </c>
      <c r="C6237" t="s">
        <v>2205</v>
      </c>
      <c r="D6237" t="s">
        <v>2244</v>
      </c>
      <c r="E6237">
        <v>5.8724999999999996</v>
      </c>
      <c r="F6237" t="s">
        <v>2200</v>
      </c>
    </row>
    <row r="6238" spans="1:6" hidden="1" x14ac:dyDescent="0.25">
      <c r="A6238">
        <v>2030</v>
      </c>
      <c r="B6238" t="s">
        <v>2254</v>
      </c>
      <c r="C6238" t="s">
        <v>2205</v>
      </c>
      <c r="D6238" t="s">
        <v>2245</v>
      </c>
      <c r="E6238">
        <v>3.61247029887994</v>
      </c>
      <c r="F6238" t="s">
        <v>2200</v>
      </c>
    </row>
    <row r="6239" spans="1:6" hidden="1" x14ac:dyDescent="0.25">
      <c r="A6239">
        <v>2030</v>
      </c>
      <c r="B6239" t="s">
        <v>2254</v>
      </c>
      <c r="C6239" t="s">
        <v>2205</v>
      </c>
      <c r="D6239" t="s">
        <v>2246</v>
      </c>
      <c r="E6239">
        <v>2.1189210450914402</v>
      </c>
      <c r="F6239" t="s">
        <v>2200</v>
      </c>
    </row>
    <row r="6240" spans="1:6" hidden="1" x14ac:dyDescent="0.25">
      <c r="A6240">
        <v>2030</v>
      </c>
      <c r="B6240" t="s">
        <v>2254</v>
      </c>
      <c r="C6240" t="s">
        <v>2205</v>
      </c>
      <c r="D6240" t="s">
        <v>2247</v>
      </c>
      <c r="E6240">
        <v>1.90683564942782</v>
      </c>
      <c r="F6240" t="s">
        <v>2200</v>
      </c>
    </row>
    <row r="6241" spans="1:6" hidden="1" x14ac:dyDescent="0.25">
      <c r="A6241">
        <v>2030</v>
      </c>
      <c r="B6241" t="s">
        <v>2254</v>
      </c>
      <c r="C6241" t="s">
        <v>2205</v>
      </c>
      <c r="D6241" t="s">
        <v>2248</v>
      </c>
      <c r="E6241">
        <v>7.4670162376978499</v>
      </c>
      <c r="F6241" t="s">
        <v>2200</v>
      </c>
    </row>
    <row r="6242" spans="1:6" hidden="1" x14ac:dyDescent="0.25">
      <c r="A6242">
        <v>2030</v>
      </c>
      <c r="B6242" t="s">
        <v>2254</v>
      </c>
      <c r="C6242" t="s">
        <v>2206</v>
      </c>
      <c r="D6242" t="s">
        <v>2236</v>
      </c>
      <c r="E6242">
        <v>2.1375140397883698</v>
      </c>
      <c r="F6242" t="s">
        <v>2200</v>
      </c>
    </row>
    <row r="6243" spans="1:6" hidden="1" x14ac:dyDescent="0.25">
      <c r="A6243">
        <v>2030</v>
      </c>
      <c r="B6243" t="s">
        <v>2254</v>
      </c>
      <c r="C6243" t="s">
        <v>2206</v>
      </c>
      <c r="D6243" t="s">
        <v>2237</v>
      </c>
      <c r="E6243">
        <v>65.237098629295105</v>
      </c>
      <c r="F6243" t="s">
        <v>2200</v>
      </c>
    </row>
    <row r="6244" spans="1:6" hidden="1" x14ac:dyDescent="0.25">
      <c r="A6244">
        <v>2030</v>
      </c>
      <c r="B6244" t="s">
        <v>2254</v>
      </c>
      <c r="C6244" t="s">
        <v>2206</v>
      </c>
      <c r="D6244" t="s">
        <v>2238</v>
      </c>
      <c r="E6244">
        <v>7.4208289311344604</v>
      </c>
      <c r="F6244" t="s">
        <v>2200</v>
      </c>
    </row>
    <row r="6245" spans="1:6" hidden="1" x14ac:dyDescent="0.25">
      <c r="A6245">
        <v>2030</v>
      </c>
      <c r="B6245" t="s">
        <v>2254</v>
      </c>
      <c r="C6245" t="s">
        <v>2206</v>
      </c>
      <c r="D6245" t="s">
        <v>2250</v>
      </c>
      <c r="E6245">
        <v>0</v>
      </c>
      <c r="F6245" t="s">
        <v>2200</v>
      </c>
    </row>
    <row r="6246" spans="1:6" hidden="1" x14ac:dyDescent="0.25">
      <c r="A6246">
        <v>2030</v>
      </c>
      <c r="B6246" t="s">
        <v>2254</v>
      </c>
      <c r="C6246" t="s">
        <v>2206</v>
      </c>
      <c r="D6246" t="s">
        <v>2251</v>
      </c>
      <c r="E6246">
        <v>13.3433287440365</v>
      </c>
      <c r="F6246" t="s">
        <v>2200</v>
      </c>
    </row>
    <row r="6247" spans="1:6" hidden="1" x14ac:dyDescent="0.25">
      <c r="A6247">
        <v>2030</v>
      </c>
      <c r="B6247" t="s">
        <v>2254</v>
      </c>
      <c r="C6247" t="s">
        <v>2206</v>
      </c>
      <c r="D6247" t="s">
        <v>2239</v>
      </c>
      <c r="E6247">
        <v>0</v>
      </c>
      <c r="F6247" t="s">
        <v>2200</v>
      </c>
    </row>
    <row r="6248" spans="1:6" hidden="1" x14ac:dyDescent="0.25">
      <c r="A6248">
        <v>2030</v>
      </c>
      <c r="B6248" t="s">
        <v>2254</v>
      </c>
      <c r="C6248" t="s">
        <v>2206</v>
      </c>
      <c r="D6248" t="s">
        <v>2240</v>
      </c>
      <c r="E6248">
        <v>2.5198866337579102</v>
      </c>
      <c r="F6248" t="s">
        <v>2200</v>
      </c>
    </row>
    <row r="6249" spans="1:6" hidden="1" x14ac:dyDescent="0.25">
      <c r="A6249">
        <v>2030</v>
      </c>
      <c r="B6249" t="s">
        <v>2254</v>
      </c>
      <c r="C6249" t="s">
        <v>2206</v>
      </c>
      <c r="D6249" t="s">
        <v>2241</v>
      </c>
      <c r="E6249">
        <v>4.2830834626508603</v>
      </c>
      <c r="F6249" t="s">
        <v>2200</v>
      </c>
    </row>
    <row r="6250" spans="1:6" hidden="1" x14ac:dyDescent="0.25">
      <c r="A6250">
        <v>2030</v>
      </c>
      <c r="B6250" t="s">
        <v>2254</v>
      </c>
      <c r="C6250" t="s">
        <v>2206</v>
      </c>
      <c r="D6250" t="s">
        <v>2242</v>
      </c>
      <c r="E6250" s="184">
        <v>5.7587421337788802E-3</v>
      </c>
      <c r="F6250" t="s">
        <v>2200</v>
      </c>
    </row>
    <row r="6251" spans="1:6" hidden="1" x14ac:dyDescent="0.25">
      <c r="A6251">
        <v>2030</v>
      </c>
      <c r="B6251" t="s">
        <v>2254</v>
      </c>
      <c r="C6251" t="s">
        <v>2206</v>
      </c>
      <c r="D6251" t="s">
        <v>2243</v>
      </c>
      <c r="E6251">
        <v>33.383424801518501</v>
      </c>
      <c r="F6251" t="s">
        <v>2200</v>
      </c>
    </row>
    <row r="6252" spans="1:6" hidden="1" x14ac:dyDescent="0.25">
      <c r="A6252">
        <v>2030</v>
      </c>
      <c r="B6252" t="s">
        <v>2254</v>
      </c>
      <c r="C6252" t="s">
        <v>2206</v>
      </c>
      <c r="D6252" t="s">
        <v>2244</v>
      </c>
      <c r="E6252">
        <v>5.8724999999999996</v>
      </c>
      <c r="F6252" t="s">
        <v>2200</v>
      </c>
    </row>
    <row r="6253" spans="1:6" hidden="1" x14ac:dyDescent="0.25">
      <c r="A6253">
        <v>2030</v>
      </c>
      <c r="B6253" t="s">
        <v>2254</v>
      </c>
      <c r="C6253" t="s">
        <v>2206</v>
      </c>
      <c r="D6253" t="s">
        <v>2245</v>
      </c>
      <c r="E6253">
        <v>0</v>
      </c>
      <c r="F6253" t="s">
        <v>2200</v>
      </c>
    </row>
    <row r="6254" spans="1:6" hidden="1" x14ac:dyDescent="0.25">
      <c r="A6254">
        <v>2030</v>
      </c>
      <c r="B6254" t="s">
        <v>2254</v>
      </c>
      <c r="C6254" t="s">
        <v>2206</v>
      </c>
      <c r="D6254" t="s">
        <v>2246</v>
      </c>
      <c r="E6254">
        <v>0</v>
      </c>
      <c r="F6254" t="s">
        <v>2200</v>
      </c>
    </row>
    <row r="6255" spans="1:6" hidden="1" x14ac:dyDescent="0.25">
      <c r="A6255">
        <v>2030</v>
      </c>
      <c r="B6255" t="s">
        <v>2254</v>
      </c>
      <c r="C6255" t="s">
        <v>2206</v>
      </c>
      <c r="D6255" t="s">
        <v>2247</v>
      </c>
      <c r="E6255">
        <v>0</v>
      </c>
      <c r="F6255" t="s">
        <v>2200</v>
      </c>
    </row>
    <row r="6256" spans="1:6" hidden="1" x14ac:dyDescent="0.25">
      <c r="A6256">
        <v>2030</v>
      </c>
      <c r="B6256" t="s">
        <v>2254</v>
      </c>
      <c r="C6256" t="s">
        <v>2206</v>
      </c>
      <c r="D6256" t="s">
        <v>2248</v>
      </c>
      <c r="E6256">
        <v>0</v>
      </c>
      <c r="F6256" t="s">
        <v>2200</v>
      </c>
    </row>
    <row r="6257" spans="1:6" hidden="1" x14ac:dyDescent="0.25">
      <c r="A6257">
        <v>2030</v>
      </c>
      <c r="B6257" t="s">
        <v>2254</v>
      </c>
      <c r="C6257" t="s">
        <v>2207</v>
      </c>
      <c r="D6257" t="s">
        <v>2236</v>
      </c>
      <c r="E6257">
        <v>3.5383160678648502</v>
      </c>
      <c r="F6257" t="s">
        <v>2200</v>
      </c>
    </row>
    <row r="6258" spans="1:6" hidden="1" x14ac:dyDescent="0.25">
      <c r="A6258">
        <v>2030</v>
      </c>
      <c r="B6258" t="s">
        <v>2254</v>
      </c>
      <c r="C6258" t="s">
        <v>2207</v>
      </c>
      <c r="D6258" t="s">
        <v>2237</v>
      </c>
      <c r="E6258">
        <v>16.923709258743301</v>
      </c>
      <c r="F6258" t="s">
        <v>2200</v>
      </c>
    </row>
    <row r="6259" spans="1:6" hidden="1" x14ac:dyDescent="0.25">
      <c r="A6259">
        <v>2030</v>
      </c>
      <c r="B6259" t="s">
        <v>2254</v>
      </c>
      <c r="C6259" t="s">
        <v>2207</v>
      </c>
      <c r="D6259" t="s">
        <v>2238</v>
      </c>
      <c r="E6259">
        <v>3.9575424473782101</v>
      </c>
      <c r="F6259" t="s">
        <v>2200</v>
      </c>
    </row>
    <row r="6260" spans="1:6" hidden="1" x14ac:dyDescent="0.25">
      <c r="A6260">
        <v>2030</v>
      </c>
      <c r="B6260" t="s">
        <v>2254</v>
      </c>
      <c r="C6260" t="s">
        <v>2207</v>
      </c>
      <c r="D6260" t="s">
        <v>2250</v>
      </c>
      <c r="E6260">
        <v>6.5478849956843996</v>
      </c>
      <c r="F6260" t="s">
        <v>2200</v>
      </c>
    </row>
    <row r="6261" spans="1:6" hidden="1" x14ac:dyDescent="0.25">
      <c r="A6261">
        <v>2030</v>
      </c>
      <c r="B6261" t="s">
        <v>2254</v>
      </c>
      <c r="C6261" t="s">
        <v>2207</v>
      </c>
      <c r="D6261" t="s">
        <v>2251</v>
      </c>
      <c r="E6261">
        <v>0</v>
      </c>
      <c r="F6261" t="s">
        <v>2200</v>
      </c>
    </row>
    <row r="6262" spans="1:6" hidden="1" x14ac:dyDescent="0.25">
      <c r="A6262">
        <v>2030</v>
      </c>
      <c r="B6262" t="s">
        <v>2254</v>
      </c>
      <c r="C6262" t="s">
        <v>2207</v>
      </c>
      <c r="D6262" t="s">
        <v>2239</v>
      </c>
      <c r="E6262">
        <v>4.2240739517516204</v>
      </c>
      <c r="F6262" t="s">
        <v>2200</v>
      </c>
    </row>
    <row r="6263" spans="1:6" hidden="1" x14ac:dyDescent="0.25">
      <c r="A6263">
        <v>2030</v>
      </c>
      <c r="B6263" t="s">
        <v>2254</v>
      </c>
      <c r="C6263" t="s">
        <v>2207</v>
      </c>
      <c r="D6263" t="s">
        <v>2240</v>
      </c>
      <c r="E6263">
        <v>2.5596501689201099</v>
      </c>
      <c r="F6263" t="s">
        <v>2200</v>
      </c>
    </row>
    <row r="6264" spans="1:6" hidden="1" x14ac:dyDescent="0.25">
      <c r="A6264">
        <v>2030</v>
      </c>
      <c r="B6264" t="s">
        <v>2254</v>
      </c>
      <c r="C6264" t="s">
        <v>2207</v>
      </c>
      <c r="D6264" t="s">
        <v>2241</v>
      </c>
      <c r="E6264">
        <v>3.5755583572749701</v>
      </c>
      <c r="F6264" t="s">
        <v>2200</v>
      </c>
    </row>
    <row r="6265" spans="1:6" hidden="1" x14ac:dyDescent="0.25">
      <c r="A6265">
        <v>2030</v>
      </c>
      <c r="B6265" t="s">
        <v>2254</v>
      </c>
      <c r="C6265" t="s">
        <v>2207</v>
      </c>
      <c r="D6265" t="s">
        <v>2242</v>
      </c>
      <c r="E6265" s="184">
        <v>2.7018931323286499E-4</v>
      </c>
      <c r="F6265" t="s">
        <v>2200</v>
      </c>
    </row>
    <row r="6266" spans="1:6" hidden="1" x14ac:dyDescent="0.25">
      <c r="A6266">
        <v>2030</v>
      </c>
      <c r="B6266" t="s">
        <v>2254</v>
      </c>
      <c r="C6266" t="s">
        <v>2207</v>
      </c>
      <c r="D6266" t="s">
        <v>2243</v>
      </c>
      <c r="E6266">
        <v>31.354824651368101</v>
      </c>
      <c r="F6266" t="s">
        <v>2200</v>
      </c>
    </row>
    <row r="6267" spans="1:6" hidden="1" x14ac:dyDescent="0.25">
      <c r="A6267">
        <v>2030</v>
      </c>
      <c r="B6267" t="s">
        <v>2254</v>
      </c>
      <c r="C6267" t="s">
        <v>2207</v>
      </c>
      <c r="D6267" t="s">
        <v>2244</v>
      </c>
      <c r="E6267">
        <v>5.8724999999999996</v>
      </c>
      <c r="F6267" t="s">
        <v>2200</v>
      </c>
    </row>
    <row r="6268" spans="1:6" hidden="1" x14ac:dyDescent="0.25">
      <c r="A6268">
        <v>2030</v>
      </c>
      <c r="B6268" t="s">
        <v>2254</v>
      </c>
      <c r="C6268" t="s">
        <v>2207</v>
      </c>
      <c r="D6268" t="s">
        <v>2245</v>
      </c>
      <c r="E6268">
        <v>3.4335933466507398</v>
      </c>
      <c r="F6268" t="s">
        <v>2200</v>
      </c>
    </row>
    <row r="6269" spans="1:6" hidden="1" x14ac:dyDescent="0.25">
      <c r="A6269">
        <v>2030</v>
      </c>
      <c r="B6269" t="s">
        <v>2254</v>
      </c>
      <c r="C6269" t="s">
        <v>2207</v>
      </c>
      <c r="D6269" t="s">
        <v>2246</v>
      </c>
      <c r="E6269">
        <v>2.21299911071723</v>
      </c>
      <c r="F6269" t="s">
        <v>2200</v>
      </c>
    </row>
    <row r="6270" spans="1:6" hidden="1" x14ac:dyDescent="0.25">
      <c r="A6270">
        <v>2030</v>
      </c>
      <c r="B6270" t="s">
        <v>2254</v>
      </c>
      <c r="C6270" t="s">
        <v>2207</v>
      </c>
      <c r="D6270" t="s">
        <v>2247</v>
      </c>
      <c r="E6270">
        <v>1.4937523645486499</v>
      </c>
      <c r="F6270" t="s">
        <v>2200</v>
      </c>
    </row>
    <row r="6271" spans="1:6" hidden="1" x14ac:dyDescent="0.25">
      <c r="A6271">
        <v>2030</v>
      </c>
      <c r="B6271" t="s">
        <v>2254</v>
      </c>
      <c r="C6271" t="s">
        <v>2207</v>
      </c>
      <c r="D6271" t="s">
        <v>2248</v>
      </c>
      <c r="E6271">
        <v>7.1674151295881101</v>
      </c>
      <c r="F6271" t="s">
        <v>2200</v>
      </c>
    </row>
    <row r="6272" spans="1:6" hidden="1" x14ac:dyDescent="0.25">
      <c r="A6272">
        <v>2030</v>
      </c>
      <c r="B6272" t="s">
        <v>2254</v>
      </c>
      <c r="C6272" t="s">
        <v>2208</v>
      </c>
      <c r="D6272" t="s">
        <v>2236</v>
      </c>
      <c r="E6272">
        <v>4.2468861267221101</v>
      </c>
      <c r="F6272" t="s">
        <v>2200</v>
      </c>
    </row>
    <row r="6273" spans="1:6" hidden="1" x14ac:dyDescent="0.25">
      <c r="A6273">
        <v>2030</v>
      </c>
      <c r="B6273" t="s">
        <v>2254</v>
      </c>
      <c r="C6273" t="s">
        <v>2208</v>
      </c>
      <c r="D6273" t="s">
        <v>2237</v>
      </c>
      <c r="E6273">
        <v>19.667552828111099</v>
      </c>
      <c r="F6273" t="s">
        <v>2200</v>
      </c>
    </row>
    <row r="6274" spans="1:6" hidden="1" x14ac:dyDescent="0.25">
      <c r="A6274">
        <v>2030</v>
      </c>
      <c r="B6274" t="s">
        <v>2254</v>
      </c>
      <c r="C6274" t="s">
        <v>2208</v>
      </c>
      <c r="D6274" t="s">
        <v>2238</v>
      </c>
      <c r="E6274">
        <v>4.0279896946201097</v>
      </c>
      <c r="F6274" t="s">
        <v>2200</v>
      </c>
    </row>
    <row r="6275" spans="1:6" hidden="1" x14ac:dyDescent="0.25">
      <c r="A6275">
        <v>2030</v>
      </c>
      <c r="B6275" t="s">
        <v>2254</v>
      </c>
      <c r="C6275" t="s">
        <v>2208</v>
      </c>
      <c r="D6275" t="s">
        <v>2250</v>
      </c>
      <c r="E6275">
        <v>9.8931192842103108</v>
      </c>
      <c r="F6275" t="s">
        <v>2200</v>
      </c>
    </row>
    <row r="6276" spans="1:6" hidden="1" x14ac:dyDescent="0.25">
      <c r="A6276">
        <v>2030</v>
      </c>
      <c r="B6276" t="s">
        <v>2254</v>
      </c>
      <c r="C6276" t="s">
        <v>2208</v>
      </c>
      <c r="D6276" t="s">
        <v>2251</v>
      </c>
      <c r="E6276">
        <v>0</v>
      </c>
      <c r="F6276" t="s">
        <v>2200</v>
      </c>
    </row>
    <row r="6277" spans="1:6" hidden="1" x14ac:dyDescent="0.25">
      <c r="A6277">
        <v>2030</v>
      </c>
      <c r="B6277" t="s">
        <v>2254</v>
      </c>
      <c r="C6277" t="s">
        <v>2208</v>
      </c>
      <c r="D6277" t="s">
        <v>2239</v>
      </c>
      <c r="E6277">
        <v>4.51310585537043</v>
      </c>
      <c r="F6277" t="s">
        <v>2200</v>
      </c>
    </row>
    <row r="6278" spans="1:6" hidden="1" x14ac:dyDescent="0.25">
      <c r="A6278">
        <v>2030</v>
      </c>
      <c r="B6278" t="s">
        <v>2254</v>
      </c>
      <c r="C6278" t="s">
        <v>2208</v>
      </c>
      <c r="D6278" t="s">
        <v>2240</v>
      </c>
      <c r="E6278">
        <v>2.7207380286577498</v>
      </c>
      <c r="F6278" t="s">
        <v>2200</v>
      </c>
    </row>
    <row r="6279" spans="1:6" hidden="1" x14ac:dyDescent="0.25">
      <c r="A6279">
        <v>2030</v>
      </c>
      <c r="B6279" t="s">
        <v>2254</v>
      </c>
      <c r="C6279" t="s">
        <v>2208</v>
      </c>
      <c r="D6279" t="s">
        <v>2241</v>
      </c>
      <c r="E6279">
        <v>5.9079201784341704</v>
      </c>
      <c r="F6279" t="s">
        <v>2200</v>
      </c>
    </row>
    <row r="6280" spans="1:6" hidden="1" x14ac:dyDescent="0.25">
      <c r="A6280">
        <v>2030</v>
      </c>
      <c r="B6280" t="s">
        <v>2254</v>
      </c>
      <c r="C6280" t="s">
        <v>2208</v>
      </c>
      <c r="D6280" t="s">
        <v>2242</v>
      </c>
      <c r="E6280" s="184">
        <v>5.8425720477722501E-2</v>
      </c>
      <c r="F6280" t="s">
        <v>2200</v>
      </c>
    </row>
    <row r="6281" spans="1:6" hidden="1" x14ac:dyDescent="0.25">
      <c r="A6281">
        <v>2030</v>
      </c>
      <c r="B6281" t="s">
        <v>2254</v>
      </c>
      <c r="C6281" t="s">
        <v>2208</v>
      </c>
      <c r="D6281" t="s">
        <v>2243</v>
      </c>
      <c r="E6281">
        <v>33.617064243149102</v>
      </c>
      <c r="F6281" t="s">
        <v>2200</v>
      </c>
    </row>
    <row r="6282" spans="1:6" hidden="1" x14ac:dyDescent="0.25">
      <c r="A6282">
        <v>2030</v>
      </c>
      <c r="B6282" t="s">
        <v>2254</v>
      </c>
      <c r="C6282" t="s">
        <v>2208</v>
      </c>
      <c r="D6282" t="s">
        <v>2244</v>
      </c>
      <c r="E6282">
        <v>5.8724999999999996</v>
      </c>
      <c r="F6282" t="s">
        <v>2200</v>
      </c>
    </row>
    <row r="6283" spans="1:6" hidden="1" x14ac:dyDescent="0.25">
      <c r="A6283">
        <v>2030</v>
      </c>
      <c r="B6283" t="s">
        <v>2254</v>
      </c>
      <c r="C6283" t="s">
        <v>2208</v>
      </c>
      <c r="D6283" t="s">
        <v>2245</v>
      </c>
      <c r="E6283">
        <v>3.6619622990084002</v>
      </c>
      <c r="F6283" t="s">
        <v>2200</v>
      </c>
    </row>
    <row r="6284" spans="1:6" hidden="1" x14ac:dyDescent="0.25">
      <c r="A6284">
        <v>2030</v>
      </c>
      <c r="B6284" t="s">
        <v>2254</v>
      </c>
      <c r="C6284" t="s">
        <v>2208</v>
      </c>
      <c r="D6284" t="s">
        <v>2246</v>
      </c>
      <c r="E6284">
        <v>2.5848422236375002</v>
      </c>
      <c r="F6284" t="s">
        <v>2200</v>
      </c>
    </row>
    <row r="6285" spans="1:6" hidden="1" x14ac:dyDescent="0.25">
      <c r="A6285">
        <v>2030</v>
      </c>
      <c r="B6285" t="s">
        <v>2254</v>
      </c>
      <c r="C6285" t="s">
        <v>2208</v>
      </c>
      <c r="D6285" t="s">
        <v>2247</v>
      </c>
      <c r="E6285">
        <v>1.90782556246443</v>
      </c>
      <c r="F6285" t="s">
        <v>2200</v>
      </c>
    </row>
    <row r="6286" spans="1:6" hidden="1" x14ac:dyDescent="0.25">
      <c r="A6286">
        <v>2030</v>
      </c>
      <c r="B6286" t="s">
        <v>2254</v>
      </c>
      <c r="C6286" t="s">
        <v>2208</v>
      </c>
      <c r="D6286" t="s">
        <v>2248</v>
      </c>
      <c r="E6286">
        <v>7.1462822075561396</v>
      </c>
      <c r="F6286" t="s">
        <v>2200</v>
      </c>
    </row>
    <row r="6287" spans="1:6" hidden="1" x14ac:dyDescent="0.25">
      <c r="A6287">
        <v>2030</v>
      </c>
      <c r="B6287" t="s">
        <v>2254</v>
      </c>
      <c r="C6287" t="s">
        <v>2209</v>
      </c>
      <c r="D6287" t="s">
        <v>2236</v>
      </c>
      <c r="E6287">
        <v>3.93688755048455</v>
      </c>
      <c r="F6287" t="s">
        <v>2200</v>
      </c>
    </row>
    <row r="6288" spans="1:6" hidden="1" x14ac:dyDescent="0.25">
      <c r="A6288">
        <v>2030</v>
      </c>
      <c r="B6288" t="s">
        <v>2254</v>
      </c>
      <c r="C6288" t="s">
        <v>2209</v>
      </c>
      <c r="D6288" t="s">
        <v>2237</v>
      </c>
      <c r="E6288">
        <v>19.930218132397901</v>
      </c>
      <c r="F6288" t="s">
        <v>2200</v>
      </c>
    </row>
    <row r="6289" spans="1:6" hidden="1" x14ac:dyDescent="0.25">
      <c r="A6289">
        <v>2030</v>
      </c>
      <c r="B6289" t="s">
        <v>2254</v>
      </c>
      <c r="C6289" t="s">
        <v>2209</v>
      </c>
      <c r="D6289" t="s">
        <v>2238</v>
      </c>
      <c r="E6289">
        <v>5.7247720930339296</v>
      </c>
      <c r="F6289" t="s">
        <v>2200</v>
      </c>
    </row>
    <row r="6290" spans="1:6" hidden="1" x14ac:dyDescent="0.25">
      <c r="A6290">
        <v>2030</v>
      </c>
      <c r="B6290" t="s">
        <v>2254</v>
      </c>
      <c r="C6290" t="s">
        <v>2209</v>
      </c>
      <c r="D6290" t="s">
        <v>2250</v>
      </c>
      <c r="E6290">
        <v>14.1209337399553</v>
      </c>
      <c r="F6290" t="s">
        <v>2200</v>
      </c>
    </row>
    <row r="6291" spans="1:6" hidden="1" x14ac:dyDescent="0.25">
      <c r="A6291">
        <v>2030</v>
      </c>
      <c r="B6291" t="s">
        <v>2254</v>
      </c>
      <c r="C6291" t="s">
        <v>2209</v>
      </c>
      <c r="D6291" t="s">
        <v>2251</v>
      </c>
      <c r="E6291">
        <v>0</v>
      </c>
      <c r="F6291" t="s">
        <v>2200</v>
      </c>
    </row>
    <row r="6292" spans="1:6" hidden="1" x14ac:dyDescent="0.25">
      <c r="A6292">
        <v>2030</v>
      </c>
      <c r="B6292" t="s">
        <v>2254</v>
      </c>
      <c r="C6292" t="s">
        <v>2209</v>
      </c>
      <c r="D6292" t="s">
        <v>2239</v>
      </c>
      <c r="E6292">
        <v>3.8024927497703001</v>
      </c>
      <c r="F6292" t="s">
        <v>2200</v>
      </c>
    </row>
    <row r="6293" spans="1:6" hidden="1" x14ac:dyDescent="0.25">
      <c r="A6293">
        <v>2030</v>
      </c>
      <c r="B6293" t="s">
        <v>2254</v>
      </c>
      <c r="C6293" t="s">
        <v>2209</v>
      </c>
      <c r="D6293" t="s">
        <v>2240</v>
      </c>
      <c r="E6293">
        <v>2.49083324769687</v>
      </c>
      <c r="F6293" t="s">
        <v>2200</v>
      </c>
    </row>
    <row r="6294" spans="1:6" hidden="1" x14ac:dyDescent="0.25">
      <c r="A6294">
        <v>2030</v>
      </c>
      <c r="B6294" t="s">
        <v>2254</v>
      </c>
      <c r="C6294" t="s">
        <v>2209</v>
      </c>
      <c r="D6294" t="s">
        <v>2241</v>
      </c>
      <c r="E6294">
        <v>7.0189567759255098</v>
      </c>
      <c r="F6294" t="s">
        <v>2200</v>
      </c>
    </row>
    <row r="6295" spans="1:6" hidden="1" x14ac:dyDescent="0.25">
      <c r="A6295">
        <v>2030</v>
      </c>
      <c r="B6295" t="s">
        <v>2254</v>
      </c>
      <c r="C6295" t="s">
        <v>2209</v>
      </c>
      <c r="D6295" t="s">
        <v>2242</v>
      </c>
      <c r="E6295" s="184">
        <v>3.66715367053952E-3</v>
      </c>
      <c r="F6295" t="s">
        <v>2200</v>
      </c>
    </row>
    <row r="6296" spans="1:6" hidden="1" x14ac:dyDescent="0.25">
      <c r="A6296">
        <v>2030</v>
      </c>
      <c r="B6296" t="s">
        <v>2254</v>
      </c>
      <c r="C6296" t="s">
        <v>2209</v>
      </c>
      <c r="D6296" t="s">
        <v>2243</v>
      </c>
      <c r="E6296">
        <v>34.192354895850102</v>
      </c>
      <c r="F6296" t="s">
        <v>2200</v>
      </c>
    </row>
    <row r="6297" spans="1:6" hidden="1" x14ac:dyDescent="0.25">
      <c r="A6297">
        <v>2030</v>
      </c>
      <c r="B6297" t="s">
        <v>2254</v>
      </c>
      <c r="C6297" t="s">
        <v>2209</v>
      </c>
      <c r="D6297" t="s">
        <v>2244</v>
      </c>
      <c r="E6297">
        <v>5.8724999999999996</v>
      </c>
      <c r="F6297" t="s">
        <v>2200</v>
      </c>
    </row>
    <row r="6298" spans="1:6" hidden="1" x14ac:dyDescent="0.25">
      <c r="A6298">
        <v>2030</v>
      </c>
      <c r="B6298" t="s">
        <v>2254</v>
      </c>
      <c r="C6298" t="s">
        <v>2209</v>
      </c>
      <c r="D6298" t="s">
        <v>2245</v>
      </c>
      <c r="E6298">
        <v>3.18742749196262</v>
      </c>
      <c r="F6298" t="s">
        <v>2200</v>
      </c>
    </row>
    <row r="6299" spans="1:6" hidden="1" x14ac:dyDescent="0.25">
      <c r="A6299">
        <v>2030</v>
      </c>
      <c r="B6299" t="s">
        <v>2254</v>
      </c>
      <c r="C6299" t="s">
        <v>2209</v>
      </c>
      <c r="D6299" t="s">
        <v>2246</v>
      </c>
      <c r="E6299">
        <v>2.28613152260287</v>
      </c>
      <c r="F6299" t="s">
        <v>2200</v>
      </c>
    </row>
    <row r="6300" spans="1:6" hidden="1" x14ac:dyDescent="0.25">
      <c r="A6300">
        <v>2030</v>
      </c>
      <c r="B6300" t="s">
        <v>2254</v>
      </c>
      <c r="C6300" t="s">
        <v>2209</v>
      </c>
      <c r="D6300" t="s">
        <v>2247</v>
      </c>
      <c r="E6300">
        <v>1.9418576958071201</v>
      </c>
      <c r="F6300" t="s">
        <v>2200</v>
      </c>
    </row>
    <row r="6301" spans="1:6" hidden="1" x14ac:dyDescent="0.25">
      <c r="A6301">
        <v>2030</v>
      </c>
      <c r="B6301" t="s">
        <v>2254</v>
      </c>
      <c r="C6301" t="s">
        <v>2209</v>
      </c>
      <c r="D6301" t="s">
        <v>2248</v>
      </c>
      <c r="E6301">
        <v>6.0485494010829202</v>
      </c>
      <c r="F6301" t="s">
        <v>2200</v>
      </c>
    </row>
    <row r="6302" spans="1:6" hidden="1" x14ac:dyDescent="0.25">
      <c r="A6302">
        <v>2030</v>
      </c>
      <c r="B6302" t="s">
        <v>2254</v>
      </c>
      <c r="C6302" t="s">
        <v>2210</v>
      </c>
      <c r="D6302" t="s">
        <v>2236</v>
      </c>
      <c r="E6302">
        <v>2.3221106612789399</v>
      </c>
      <c r="F6302" t="s">
        <v>2200</v>
      </c>
    </row>
    <row r="6303" spans="1:6" hidden="1" x14ac:dyDescent="0.25">
      <c r="A6303">
        <v>2030</v>
      </c>
      <c r="B6303" t="s">
        <v>2254</v>
      </c>
      <c r="C6303" t="s">
        <v>2210</v>
      </c>
      <c r="D6303" t="s">
        <v>2237</v>
      </c>
      <c r="E6303">
        <v>16.312233987037299</v>
      </c>
      <c r="F6303" t="s">
        <v>2200</v>
      </c>
    </row>
    <row r="6304" spans="1:6" hidden="1" x14ac:dyDescent="0.25">
      <c r="A6304">
        <v>2030</v>
      </c>
      <c r="B6304" t="s">
        <v>2254</v>
      </c>
      <c r="C6304" t="s">
        <v>2210</v>
      </c>
      <c r="D6304" t="s">
        <v>2238</v>
      </c>
      <c r="E6304">
        <v>7.3813175984288097</v>
      </c>
      <c r="F6304" t="s">
        <v>2200</v>
      </c>
    </row>
    <row r="6305" spans="1:6" hidden="1" x14ac:dyDescent="0.25">
      <c r="A6305">
        <v>2030</v>
      </c>
      <c r="B6305" t="s">
        <v>2254</v>
      </c>
      <c r="C6305" t="s">
        <v>2210</v>
      </c>
      <c r="D6305" t="s">
        <v>2250</v>
      </c>
      <c r="E6305">
        <v>7.6111379466546696</v>
      </c>
      <c r="F6305" t="s">
        <v>2200</v>
      </c>
    </row>
    <row r="6306" spans="1:6" hidden="1" x14ac:dyDescent="0.25">
      <c r="A6306">
        <v>2030</v>
      </c>
      <c r="B6306" t="s">
        <v>2254</v>
      </c>
      <c r="C6306" t="s">
        <v>2210</v>
      </c>
      <c r="D6306" t="s">
        <v>2251</v>
      </c>
      <c r="E6306">
        <v>0</v>
      </c>
      <c r="F6306" t="s">
        <v>2200</v>
      </c>
    </row>
    <row r="6307" spans="1:6" hidden="1" x14ac:dyDescent="0.25">
      <c r="A6307">
        <v>2030</v>
      </c>
      <c r="B6307" t="s">
        <v>2254</v>
      </c>
      <c r="C6307" t="s">
        <v>2210</v>
      </c>
      <c r="D6307" t="s">
        <v>2239</v>
      </c>
      <c r="E6307">
        <v>2.4279937656747701</v>
      </c>
      <c r="F6307" t="s">
        <v>2200</v>
      </c>
    </row>
    <row r="6308" spans="1:6" hidden="1" x14ac:dyDescent="0.25">
      <c r="A6308">
        <v>2030</v>
      </c>
      <c r="B6308" t="s">
        <v>2254</v>
      </c>
      <c r="C6308" t="s">
        <v>2210</v>
      </c>
      <c r="D6308" t="s">
        <v>2240</v>
      </c>
      <c r="E6308">
        <v>2.3824226801238799</v>
      </c>
      <c r="F6308" t="s">
        <v>2200</v>
      </c>
    </row>
    <row r="6309" spans="1:6" hidden="1" x14ac:dyDescent="0.25">
      <c r="A6309">
        <v>2030</v>
      </c>
      <c r="B6309" t="s">
        <v>2254</v>
      </c>
      <c r="C6309" t="s">
        <v>2210</v>
      </c>
      <c r="D6309" t="s">
        <v>2241</v>
      </c>
      <c r="E6309">
        <v>3.7846900050913899</v>
      </c>
      <c r="F6309" t="s">
        <v>2200</v>
      </c>
    </row>
    <row r="6310" spans="1:6" hidden="1" x14ac:dyDescent="0.25">
      <c r="A6310">
        <v>2030</v>
      </c>
      <c r="B6310" t="s">
        <v>2254</v>
      </c>
      <c r="C6310" t="s">
        <v>2210</v>
      </c>
      <c r="D6310" t="s">
        <v>2242</v>
      </c>
      <c r="E6310" s="184">
        <v>4.2243520506485199E-3</v>
      </c>
      <c r="F6310" t="s">
        <v>2200</v>
      </c>
    </row>
    <row r="6311" spans="1:6" hidden="1" x14ac:dyDescent="0.25">
      <c r="A6311">
        <v>2030</v>
      </c>
      <c r="B6311" t="s">
        <v>2254</v>
      </c>
      <c r="C6311" t="s">
        <v>2210</v>
      </c>
      <c r="D6311" t="s">
        <v>2243</v>
      </c>
      <c r="E6311">
        <v>33.1740832155769</v>
      </c>
      <c r="F6311" t="s">
        <v>2200</v>
      </c>
    </row>
    <row r="6312" spans="1:6" hidden="1" x14ac:dyDescent="0.25">
      <c r="A6312">
        <v>2030</v>
      </c>
      <c r="B6312" t="s">
        <v>2254</v>
      </c>
      <c r="C6312" t="s">
        <v>2210</v>
      </c>
      <c r="D6312" t="s">
        <v>2244</v>
      </c>
      <c r="E6312">
        <v>5.8724999999999996</v>
      </c>
      <c r="F6312" t="s">
        <v>2200</v>
      </c>
    </row>
    <row r="6313" spans="1:6" hidden="1" x14ac:dyDescent="0.25">
      <c r="A6313">
        <v>2030</v>
      </c>
      <c r="B6313" t="s">
        <v>2254</v>
      </c>
      <c r="C6313" t="s">
        <v>2210</v>
      </c>
      <c r="D6313" t="s">
        <v>2245</v>
      </c>
      <c r="E6313">
        <v>3.13190102009492</v>
      </c>
      <c r="F6313" t="s">
        <v>2200</v>
      </c>
    </row>
    <row r="6314" spans="1:6" hidden="1" x14ac:dyDescent="0.25">
      <c r="A6314">
        <v>2030</v>
      </c>
      <c r="B6314" t="s">
        <v>2254</v>
      </c>
      <c r="C6314" t="s">
        <v>2210</v>
      </c>
      <c r="D6314" t="s">
        <v>2246</v>
      </c>
      <c r="E6314">
        <v>1.5843261764622201</v>
      </c>
      <c r="F6314" t="s">
        <v>2200</v>
      </c>
    </row>
    <row r="6315" spans="1:6" hidden="1" x14ac:dyDescent="0.25">
      <c r="A6315">
        <v>2030</v>
      </c>
      <c r="B6315" t="s">
        <v>2254</v>
      </c>
      <c r="C6315" t="s">
        <v>2210</v>
      </c>
      <c r="D6315" t="s">
        <v>2247</v>
      </c>
      <c r="E6315">
        <v>1.46769517874096</v>
      </c>
      <c r="F6315" t="s">
        <v>2200</v>
      </c>
    </row>
    <row r="6316" spans="1:6" hidden="1" x14ac:dyDescent="0.25">
      <c r="A6316">
        <v>2030</v>
      </c>
      <c r="B6316" t="s">
        <v>2254</v>
      </c>
      <c r="C6316" t="s">
        <v>2210</v>
      </c>
      <c r="D6316" t="s">
        <v>2248</v>
      </c>
      <c r="E6316">
        <v>3.1100724390168502</v>
      </c>
      <c r="F6316" t="s">
        <v>2200</v>
      </c>
    </row>
    <row r="6317" spans="1:6" hidden="1" x14ac:dyDescent="0.25">
      <c r="A6317">
        <v>2030</v>
      </c>
      <c r="B6317" t="s">
        <v>2254</v>
      </c>
      <c r="C6317" t="s">
        <v>2211</v>
      </c>
      <c r="D6317" t="s">
        <v>2236</v>
      </c>
      <c r="E6317">
        <v>3.7212250211058699</v>
      </c>
      <c r="F6317" t="s">
        <v>2200</v>
      </c>
    </row>
    <row r="6318" spans="1:6" hidden="1" x14ac:dyDescent="0.25">
      <c r="A6318">
        <v>2030</v>
      </c>
      <c r="B6318" t="s">
        <v>2254</v>
      </c>
      <c r="C6318" t="s">
        <v>2211</v>
      </c>
      <c r="D6318" t="s">
        <v>2237</v>
      </c>
      <c r="E6318">
        <v>28.817440044066601</v>
      </c>
      <c r="F6318" t="s">
        <v>2200</v>
      </c>
    </row>
    <row r="6319" spans="1:6" hidden="1" x14ac:dyDescent="0.25">
      <c r="A6319">
        <v>2030</v>
      </c>
      <c r="B6319" t="s">
        <v>2254</v>
      </c>
      <c r="C6319" t="s">
        <v>2211</v>
      </c>
      <c r="D6319" t="s">
        <v>2238</v>
      </c>
      <c r="E6319">
        <v>3.9936342026550502</v>
      </c>
      <c r="F6319" t="s">
        <v>2200</v>
      </c>
    </row>
    <row r="6320" spans="1:6" hidden="1" x14ac:dyDescent="0.25">
      <c r="A6320">
        <v>2030</v>
      </c>
      <c r="B6320" t="s">
        <v>2254</v>
      </c>
      <c r="C6320" t="s">
        <v>2211</v>
      </c>
      <c r="D6320" t="s">
        <v>2250</v>
      </c>
      <c r="E6320">
        <v>0</v>
      </c>
      <c r="F6320" t="s">
        <v>2200</v>
      </c>
    </row>
    <row r="6321" spans="1:6" hidden="1" x14ac:dyDescent="0.25">
      <c r="A6321">
        <v>2030</v>
      </c>
      <c r="B6321" t="s">
        <v>2254</v>
      </c>
      <c r="C6321" t="s">
        <v>2211</v>
      </c>
      <c r="D6321" t="s">
        <v>2251</v>
      </c>
      <c r="E6321">
        <v>16.060037963679001</v>
      </c>
      <c r="F6321" t="s">
        <v>2200</v>
      </c>
    </row>
    <row r="6322" spans="1:6" hidden="1" x14ac:dyDescent="0.25">
      <c r="A6322">
        <v>2030</v>
      </c>
      <c r="B6322" t="s">
        <v>2254</v>
      </c>
      <c r="C6322" t="s">
        <v>2211</v>
      </c>
      <c r="D6322" t="s">
        <v>2239</v>
      </c>
      <c r="E6322">
        <v>4.0174825068303797</v>
      </c>
      <c r="F6322" t="s">
        <v>2200</v>
      </c>
    </row>
    <row r="6323" spans="1:6" hidden="1" x14ac:dyDescent="0.25">
      <c r="A6323">
        <v>2030</v>
      </c>
      <c r="B6323" t="s">
        <v>2254</v>
      </c>
      <c r="C6323" t="s">
        <v>2211</v>
      </c>
      <c r="D6323" t="s">
        <v>2240</v>
      </c>
      <c r="E6323">
        <v>2.5198866337579102</v>
      </c>
      <c r="F6323" t="s">
        <v>2200</v>
      </c>
    </row>
    <row r="6324" spans="1:6" hidden="1" x14ac:dyDescent="0.25">
      <c r="A6324">
        <v>2030</v>
      </c>
      <c r="B6324" t="s">
        <v>2254</v>
      </c>
      <c r="C6324" t="s">
        <v>2211</v>
      </c>
      <c r="D6324" t="s">
        <v>2241</v>
      </c>
      <c r="E6324">
        <v>4.2677322173099501</v>
      </c>
      <c r="F6324" t="s">
        <v>2200</v>
      </c>
    </row>
    <row r="6325" spans="1:6" hidden="1" x14ac:dyDescent="0.25">
      <c r="A6325">
        <v>2030</v>
      </c>
      <c r="B6325" t="s">
        <v>2254</v>
      </c>
      <c r="C6325" t="s">
        <v>2211</v>
      </c>
      <c r="D6325" t="s">
        <v>2242</v>
      </c>
      <c r="E6325" s="184">
        <v>7.5909681364460593E-2</v>
      </c>
      <c r="F6325" t="s">
        <v>2200</v>
      </c>
    </row>
    <row r="6326" spans="1:6" hidden="1" x14ac:dyDescent="0.25">
      <c r="A6326">
        <v>2030</v>
      </c>
      <c r="B6326" t="s">
        <v>2254</v>
      </c>
      <c r="C6326" t="s">
        <v>2211</v>
      </c>
      <c r="D6326" t="s">
        <v>2243</v>
      </c>
      <c r="E6326">
        <v>33.352127370388601</v>
      </c>
      <c r="F6326" t="s">
        <v>2200</v>
      </c>
    </row>
    <row r="6327" spans="1:6" hidden="1" x14ac:dyDescent="0.25">
      <c r="A6327">
        <v>2030</v>
      </c>
      <c r="B6327" t="s">
        <v>2254</v>
      </c>
      <c r="C6327" t="s">
        <v>2211</v>
      </c>
      <c r="D6327" t="s">
        <v>2244</v>
      </c>
      <c r="E6327">
        <v>0</v>
      </c>
      <c r="F6327" t="s">
        <v>2200</v>
      </c>
    </row>
    <row r="6328" spans="1:6" hidden="1" x14ac:dyDescent="0.25">
      <c r="A6328">
        <v>2030</v>
      </c>
      <c r="B6328" t="s">
        <v>2254</v>
      </c>
      <c r="C6328" t="s">
        <v>2211</v>
      </c>
      <c r="D6328" t="s">
        <v>2245</v>
      </c>
      <c r="E6328">
        <v>3.34776285415853</v>
      </c>
      <c r="F6328" t="s">
        <v>2200</v>
      </c>
    </row>
    <row r="6329" spans="1:6" hidden="1" x14ac:dyDescent="0.25">
      <c r="A6329">
        <v>2030</v>
      </c>
      <c r="B6329" t="s">
        <v>2254</v>
      </c>
      <c r="C6329" t="s">
        <v>2211</v>
      </c>
      <c r="D6329" t="s">
        <v>2246</v>
      </c>
      <c r="E6329">
        <v>2.07326116664842</v>
      </c>
      <c r="F6329" t="s">
        <v>2200</v>
      </c>
    </row>
    <row r="6330" spans="1:6" hidden="1" x14ac:dyDescent="0.25">
      <c r="A6330">
        <v>2030</v>
      </c>
      <c r="B6330" t="s">
        <v>2254</v>
      </c>
      <c r="C6330" t="s">
        <v>2211</v>
      </c>
      <c r="D6330" t="s">
        <v>2247</v>
      </c>
      <c r="E6330">
        <v>1.6444816242529801</v>
      </c>
      <c r="F6330" t="s">
        <v>2200</v>
      </c>
    </row>
    <row r="6331" spans="1:6" hidden="1" x14ac:dyDescent="0.25">
      <c r="A6331">
        <v>2030</v>
      </c>
      <c r="B6331" t="s">
        <v>2254</v>
      </c>
      <c r="C6331" t="s">
        <v>2211</v>
      </c>
      <c r="D6331" t="s">
        <v>2248</v>
      </c>
      <c r="E6331">
        <v>6.9340419740911496</v>
      </c>
      <c r="F6331" t="s">
        <v>2200</v>
      </c>
    </row>
    <row r="6332" spans="1:6" hidden="1" x14ac:dyDescent="0.25">
      <c r="A6332">
        <v>2030</v>
      </c>
      <c r="B6332" t="s">
        <v>2254</v>
      </c>
      <c r="C6332" t="s">
        <v>2212</v>
      </c>
      <c r="D6332" t="s">
        <v>2236</v>
      </c>
      <c r="E6332">
        <v>2.99305340467351</v>
      </c>
      <c r="F6332" t="s">
        <v>2200</v>
      </c>
    </row>
    <row r="6333" spans="1:6" hidden="1" x14ac:dyDescent="0.25">
      <c r="A6333">
        <v>2030</v>
      </c>
      <c r="B6333" t="s">
        <v>2254</v>
      </c>
      <c r="C6333" t="s">
        <v>2212</v>
      </c>
      <c r="D6333" t="s">
        <v>2237</v>
      </c>
      <c r="E6333">
        <v>21.297161205554001</v>
      </c>
      <c r="F6333" t="s">
        <v>2200</v>
      </c>
    </row>
    <row r="6334" spans="1:6" hidden="1" x14ac:dyDescent="0.25">
      <c r="A6334">
        <v>2030</v>
      </c>
      <c r="B6334" t="s">
        <v>2254</v>
      </c>
      <c r="C6334" t="s">
        <v>2212</v>
      </c>
      <c r="D6334" t="s">
        <v>2238</v>
      </c>
      <c r="E6334">
        <v>4.0079850274067903</v>
      </c>
      <c r="F6334" t="s">
        <v>2200</v>
      </c>
    </row>
    <row r="6335" spans="1:6" hidden="1" x14ac:dyDescent="0.25">
      <c r="A6335">
        <v>2030</v>
      </c>
      <c r="B6335" t="s">
        <v>2254</v>
      </c>
      <c r="C6335" t="s">
        <v>2212</v>
      </c>
      <c r="D6335" t="s">
        <v>2250</v>
      </c>
      <c r="E6335">
        <v>0</v>
      </c>
      <c r="F6335" t="s">
        <v>2200</v>
      </c>
    </row>
    <row r="6336" spans="1:6" hidden="1" x14ac:dyDescent="0.25">
      <c r="A6336">
        <v>2030</v>
      </c>
      <c r="B6336" t="s">
        <v>2254</v>
      </c>
      <c r="C6336" t="s">
        <v>2212</v>
      </c>
      <c r="D6336" t="s">
        <v>2251</v>
      </c>
      <c r="E6336">
        <v>14.186872037948</v>
      </c>
      <c r="F6336" t="s">
        <v>2200</v>
      </c>
    </row>
    <row r="6337" spans="1:6" hidden="1" x14ac:dyDescent="0.25">
      <c r="A6337">
        <v>2030</v>
      </c>
      <c r="B6337" t="s">
        <v>2254</v>
      </c>
      <c r="C6337" t="s">
        <v>2212</v>
      </c>
      <c r="D6337" t="s">
        <v>2239</v>
      </c>
      <c r="E6337">
        <v>4.6746263904926701</v>
      </c>
      <c r="F6337" t="s">
        <v>2200</v>
      </c>
    </row>
    <row r="6338" spans="1:6" hidden="1" x14ac:dyDescent="0.25">
      <c r="A6338">
        <v>2030</v>
      </c>
      <c r="B6338" t="s">
        <v>2254</v>
      </c>
      <c r="C6338" t="s">
        <v>2212</v>
      </c>
      <c r="D6338" t="s">
        <v>2240</v>
      </c>
      <c r="E6338">
        <v>2.8125297317904701</v>
      </c>
      <c r="F6338" t="s">
        <v>2200</v>
      </c>
    </row>
    <row r="6339" spans="1:6" hidden="1" x14ac:dyDescent="0.25">
      <c r="A6339">
        <v>2030</v>
      </c>
      <c r="B6339" t="s">
        <v>2254</v>
      </c>
      <c r="C6339" t="s">
        <v>2212</v>
      </c>
      <c r="D6339" t="s">
        <v>2241</v>
      </c>
      <c r="E6339">
        <v>4.5753226170330201</v>
      </c>
      <c r="F6339" t="s">
        <v>2200</v>
      </c>
    </row>
    <row r="6340" spans="1:6" hidden="1" x14ac:dyDescent="0.25">
      <c r="A6340">
        <v>2030</v>
      </c>
      <c r="B6340" t="s">
        <v>2254</v>
      </c>
      <c r="C6340" t="s">
        <v>2212</v>
      </c>
      <c r="D6340" t="s">
        <v>2242</v>
      </c>
      <c r="E6340" s="184">
        <v>1.8348763536339999E-4</v>
      </c>
      <c r="F6340" t="s">
        <v>2200</v>
      </c>
    </row>
    <row r="6341" spans="1:6" hidden="1" x14ac:dyDescent="0.25">
      <c r="A6341">
        <v>2030</v>
      </c>
      <c r="B6341" t="s">
        <v>2254</v>
      </c>
      <c r="C6341" t="s">
        <v>2212</v>
      </c>
      <c r="D6341" t="s">
        <v>2243</v>
      </c>
      <c r="E6341">
        <v>33.537939194295497</v>
      </c>
      <c r="F6341" t="s">
        <v>2200</v>
      </c>
    </row>
    <row r="6342" spans="1:6" hidden="1" x14ac:dyDescent="0.25">
      <c r="A6342">
        <v>2030</v>
      </c>
      <c r="B6342" t="s">
        <v>2254</v>
      </c>
      <c r="C6342" t="s">
        <v>2212</v>
      </c>
      <c r="D6342" t="s">
        <v>2244</v>
      </c>
      <c r="E6342">
        <v>5.8724999999999996</v>
      </c>
      <c r="F6342" t="s">
        <v>2200</v>
      </c>
    </row>
    <row r="6343" spans="1:6" hidden="1" x14ac:dyDescent="0.25">
      <c r="A6343">
        <v>2030</v>
      </c>
      <c r="B6343" t="s">
        <v>2254</v>
      </c>
      <c r="C6343" t="s">
        <v>2212</v>
      </c>
      <c r="D6343" t="s">
        <v>2245</v>
      </c>
      <c r="E6343">
        <v>3.83324824203837</v>
      </c>
      <c r="F6343" t="s">
        <v>2200</v>
      </c>
    </row>
    <row r="6344" spans="1:6" hidden="1" x14ac:dyDescent="0.25">
      <c r="A6344">
        <v>2030</v>
      </c>
      <c r="B6344" t="s">
        <v>2254</v>
      </c>
      <c r="C6344" t="s">
        <v>2212</v>
      </c>
      <c r="D6344" t="s">
        <v>2246</v>
      </c>
      <c r="E6344">
        <v>2.2531915910868499</v>
      </c>
      <c r="F6344" t="s">
        <v>2200</v>
      </c>
    </row>
    <row r="6345" spans="1:6" hidden="1" x14ac:dyDescent="0.25">
      <c r="A6345">
        <v>2030</v>
      </c>
      <c r="B6345" t="s">
        <v>2254</v>
      </c>
      <c r="C6345" t="s">
        <v>2212</v>
      </c>
      <c r="D6345" t="s">
        <v>2247</v>
      </c>
      <c r="E6345">
        <v>2.01788062565572</v>
      </c>
      <c r="F6345" t="s">
        <v>2200</v>
      </c>
    </row>
    <row r="6346" spans="1:6" hidden="1" x14ac:dyDescent="0.25">
      <c r="A6346">
        <v>2030</v>
      </c>
      <c r="B6346" t="s">
        <v>2254</v>
      </c>
      <c r="C6346" t="s">
        <v>2212</v>
      </c>
      <c r="D6346" t="s">
        <v>2248</v>
      </c>
      <c r="E6346">
        <v>7.9637408725641503</v>
      </c>
      <c r="F6346" t="s">
        <v>2200</v>
      </c>
    </row>
    <row r="6347" spans="1:6" hidden="1" x14ac:dyDescent="0.25">
      <c r="A6347">
        <v>2030</v>
      </c>
      <c r="B6347" t="s">
        <v>2254</v>
      </c>
      <c r="C6347" t="s">
        <v>2213</v>
      </c>
      <c r="D6347" t="s">
        <v>2236</v>
      </c>
      <c r="E6347">
        <v>3.8807808304047602</v>
      </c>
      <c r="F6347" t="s">
        <v>2200</v>
      </c>
    </row>
    <row r="6348" spans="1:6" hidden="1" x14ac:dyDescent="0.25">
      <c r="A6348">
        <v>2030</v>
      </c>
      <c r="B6348" t="s">
        <v>2254</v>
      </c>
      <c r="C6348" t="s">
        <v>2213</v>
      </c>
      <c r="D6348" t="s">
        <v>2237</v>
      </c>
      <c r="E6348">
        <v>18.3607480303125</v>
      </c>
      <c r="F6348" t="s">
        <v>2200</v>
      </c>
    </row>
    <row r="6349" spans="1:6" hidden="1" x14ac:dyDescent="0.25">
      <c r="A6349">
        <v>2030</v>
      </c>
      <c r="B6349" t="s">
        <v>2254</v>
      </c>
      <c r="C6349" t="s">
        <v>2213</v>
      </c>
      <c r="D6349" t="s">
        <v>2238</v>
      </c>
      <c r="E6349">
        <v>4.0580502304552004</v>
      </c>
      <c r="F6349" t="s">
        <v>2200</v>
      </c>
    </row>
    <row r="6350" spans="1:6" hidden="1" x14ac:dyDescent="0.25">
      <c r="A6350">
        <v>2030</v>
      </c>
      <c r="B6350" t="s">
        <v>2254</v>
      </c>
      <c r="C6350" t="s">
        <v>2213</v>
      </c>
      <c r="D6350" t="s">
        <v>2250</v>
      </c>
      <c r="E6350">
        <v>11.782911941666001</v>
      </c>
      <c r="F6350" t="s">
        <v>2200</v>
      </c>
    </row>
    <row r="6351" spans="1:6" hidden="1" x14ac:dyDescent="0.25">
      <c r="A6351">
        <v>2030</v>
      </c>
      <c r="B6351" t="s">
        <v>2254</v>
      </c>
      <c r="C6351" t="s">
        <v>2213</v>
      </c>
      <c r="D6351" t="s">
        <v>2251</v>
      </c>
      <c r="E6351">
        <v>0</v>
      </c>
      <c r="F6351" t="s">
        <v>2200</v>
      </c>
    </row>
    <row r="6352" spans="1:6" hidden="1" x14ac:dyDescent="0.25">
      <c r="A6352">
        <v>2030</v>
      </c>
      <c r="B6352" t="s">
        <v>2254</v>
      </c>
      <c r="C6352" t="s">
        <v>2213</v>
      </c>
      <c r="D6352" t="s">
        <v>2239</v>
      </c>
      <c r="E6352">
        <v>5.1536120926463003</v>
      </c>
      <c r="F6352" t="s">
        <v>2200</v>
      </c>
    </row>
    <row r="6353" spans="1:6" hidden="1" x14ac:dyDescent="0.25">
      <c r="A6353">
        <v>2030</v>
      </c>
      <c r="B6353" t="s">
        <v>2254</v>
      </c>
      <c r="C6353" t="s">
        <v>2213</v>
      </c>
      <c r="D6353" t="s">
        <v>2240</v>
      </c>
      <c r="E6353">
        <v>3.0304730396693902</v>
      </c>
      <c r="F6353" t="s">
        <v>2200</v>
      </c>
    </row>
    <row r="6354" spans="1:6" hidden="1" x14ac:dyDescent="0.25">
      <c r="A6354">
        <v>2030</v>
      </c>
      <c r="B6354" t="s">
        <v>2254</v>
      </c>
      <c r="C6354" t="s">
        <v>2213</v>
      </c>
      <c r="D6354" t="s">
        <v>2241</v>
      </c>
      <c r="E6354">
        <v>6.1628534171062404</v>
      </c>
      <c r="F6354" t="s">
        <v>2200</v>
      </c>
    </row>
    <row r="6355" spans="1:6" hidden="1" x14ac:dyDescent="0.25">
      <c r="A6355">
        <v>2030</v>
      </c>
      <c r="B6355" t="s">
        <v>2254</v>
      </c>
      <c r="C6355" t="s">
        <v>2213</v>
      </c>
      <c r="D6355" t="s">
        <v>2242</v>
      </c>
      <c r="E6355" s="184">
        <v>4.0026293233616603E-2</v>
      </c>
      <c r="F6355" t="s">
        <v>2200</v>
      </c>
    </row>
    <row r="6356" spans="1:6" hidden="1" x14ac:dyDescent="0.25">
      <c r="A6356">
        <v>2030</v>
      </c>
      <c r="B6356" t="s">
        <v>2254</v>
      </c>
      <c r="C6356" t="s">
        <v>2213</v>
      </c>
      <c r="D6356" t="s">
        <v>2243</v>
      </c>
      <c r="E6356">
        <v>34.341023283689204</v>
      </c>
      <c r="F6356" t="s">
        <v>2200</v>
      </c>
    </row>
    <row r="6357" spans="1:6" hidden="1" x14ac:dyDescent="0.25">
      <c r="A6357">
        <v>2030</v>
      </c>
      <c r="B6357" t="s">
        <v>2254</v>
      </c>
      <c r="C6357" t="s">
        <v>2213</v>
      </c>
      <c r="D6357" t="s">
        <v>2244</v>
      </c>
      <c r="E6357">
        <v>5.8724999999999996</v>
      </c>
      <c r="F6357" t="s">
        <v>2200</v>
      </c>
    </row>
    <row r="6358" spans="1:6" hidden="1" x14ac:dyDescent="0.25">
      <c r="A6358">
        <v>2030</v>
      </c>
      <c r="B6358" t="s">
        <v>2254</v>
      </c>
      <c r="C6358" t="s">
        <v>2213</v>
      </c>
      <c r="D6358" t="s">
        <v>2245</v>
      </c>
      <c r="E6358">
        <v>4.1758599476253897</v>
      </c>
      <c r="F6358" t="s">
        <v>2200</v>
      </c>
    </row>
    <row r="6359" spans="1:6" hidden="1" x14ac:dyDescent="0.25">
      <c r="A6359">
        <v>2030</v>
      </c>
      <c r="B6359" t="s">
        <v>2254</v>
      </c>
      <c r="C6359" t="s">
        <v>2213</v>
      </c>
      <c r="D6359" t="s">
        <v>2246</v>
      </c>
      <c r="E6359">
        <v>1.95650221503077</v>
      </c>
      <c r="F6359" t="s">
        <v>2200</v>
      </c>
    </row>
    <row r="6360" spans="1:6" hidden="1" x14ac:dyDescent="0.25">
      <c r="A6360">
        <v>2030</v>
      </c>
      <c r="B6360" t="s">
        <v>2254</v>
      </c>
      <c r="C6360" t="s">
        <v>2213</v>
      </c>
      <c r="D6360" t="s">
        <v>2247</v>
      </c>
      <c r="E6360">
        <v>1.56152202510158</v>
      </c>
      <c r="F6360" t="s">
        <v>2200</v>
      </c>
    </row>
    <row r="6361" spans="1:6" hidden="1" x14ac:dyDescent="0.25">
      <c r="A6361">
        <v>2030</v>
      </c>
      <c r="B6361" t="s">
        <v>2254</v>
      </c>
      <c r="C6361" t="s">
        <v>2213</v>
      </c>
      <c r="D6361" t="s">
        <v>2248</v>
      </c>
      <c r="E6361">
        <v>8.6783231410790904</v>
      </c>
      <c r="F6361" t="s">
        <v>2200</v>
      </c>
    </row>
    <row r="6362" spans="1:6" hidden="1" x14ac:dyDescent="0.25">
      <c r="A6362">
        <v>2030</v>
      </c>
      <c r="B6362" t="s">
        <v>2254</v>
      </c>
      <c r="C6362" t="s">
        <v>2214</v>
      </c>
      <c r="D6362" t="s">
        <v>2236</v>
      </c>
      <c r="E6362">
        <v>2.3312711286057901</v>
      </c>
      <c r="F6362" t="s">
        <v>2200</v>
      </c>
    </row>
    <row r="6363" spans="1:6" hidden="1" x14ac:dyDescent="0.25">
      <c r="A6363">
        <v>2030</v>
      </c>
      <c r="B6363" t="s">
        <v>2254</v>
      </c>
      <c r="C6363" t="s">
        <v>2214</v>
      </c>
      <c r="D6363" t="s">
        <v>2237</v>
      </c>
      <c r="E6363">
        <v>20.169026549071901</v>
      </c>
      <c r="F6363" t="s">
        <v>2200</v>
      </c>
    </row>
    <row r="6364" spans="1:6" hidden="1" x14ac:dyDescent="0.25">
      <c r="A6364">
        <v>2030</v>
      </c>
      <c r="B6364" t="s">
        <v>2254</v>
      </c>
      <c r="C6364" t="s">
        <v>2214</v>
      </c>
      <c r="D6364" t="s">
        <v>2238</v>
      </c>
      <c r="E6364">
        <v>4.0380262109045697</v>
      </c>
      <c r="F6364" t="s">
        <v>2200</v>
      </c>
    </row>
    <row r="6365" spans="1:6" hidden="1" x14ac:dyDescent="0.25">
      <c r="A6365">
        <v>2030</v>
      </c>
      <c r="B6365" t="s">
        <v>2254</v>
      </c>
      <c r="C6365" t="s">
        <v>2214</v>
      </c>
      <c r="D6365" t="s">
        <v>2250</v>
      </c>
      <c r="E6365">
        <v>8.83879975118756</v>
      </c>
      <c r="F6365" t="s">
        <v>2200</v>
      </c>
    </row>
    <row r="6366" spans="1:6" hidden="1" x14ac:dyDescent="0.25">
      <c r="A6366">
        <v>2030</v>
      </c>
      <c r="B6366" t="s">
        <v>2254</v>
      </c>
      <c r="C6366" t="s">
        <v>2214</v>
      </c>
      <c r="D6366" t="s">
        <v>2251</v>
      </c>
      <c r="E6366">
        <v>11.2048892885983</v>
      </c>
      <c r="F6366" t="s">
        <v>2200</v>
      </c>
    </row>
    <row r="6367" spans="1:6" hidden="1" x14ac:dyDescent="0.25">
      <c r="A6367">
        <v>2030</v>
      </c>
      <c r="B6367" t="s">
        <v>2254</v>
      </c>
      <c r="C6367" t="s">
        <v>2214</v>
      </c>
      <c r="D6367" t="s">
        <v>2239</v>
      </c>
      <c r="E6367">
        <v>4.0795925715489902</v>
      </c>
      <c r="F6367" t="s">
        <v>2200</v>
      </c>
    </row>
    <row r="6368" spans="1:6" hidden="1" x14ac:dyDescent="0.25">
      <c r="A6368">
        <v>2030</v>
      </c>
      <c r="B6368" t="s">
        <v>2254</v>
      </c>
      <c r="C6368" t="s">
        <v>2214</v>
      </c>
      <c r="D6368" t="s">
        <v>2240</v>
      </c>
      <c r="E6368">
        <v>2.5983451064690999</v>
      </c>
      <c r="F6368" t="s">
        <v>2200</v>
      </c>
    </row>
    <row r="6369" spans="1:6" hidden="1" x14ac:dyDescent="0.25">
      <c r="A6369">
        <v>2030</v>
      </c>
      <c r="B6369" t="s">
        <v>2254</v>
      </c>
      <c r="C6369" t="s">
        <v>2214</v>
      </c>
      <c r="D6369" t="s">
        <v>2241</v>
      </c>
      <c r="E6369">
        <v>6.3038383040353896</v>
      </c>
      <c r="F6369" t="s">
        <v>2200</v>
      </c>
    </row>
    <row r="6370" spans="1:6" hidden="1" x14ac:dyDescent="0.25">
      <c r="A6370">
        <v>2030</v>
      </c>
      <c r="B6370" t="s">
        <v>2254</v>
      </c>
      <c r="C6370" t="s">
        <v>2214</v>
      </c>
      <c r="D6370" t="s">
        <v>2242</v>
      </c>
      <c r="E6370" s="184">
        <v>6.6350944218065505E-2</v>
      </c>
      <c r="F6370" t="s">
        <v>2200</v>
      </c>
    </row>
    <row r="6371" spans="1:6" hidden="1" x14ac:dyDescent="0.25">
      <c r="A6371">
        <v>2030</v>
      </c>
      <c r="B6371" t="s">
        <v>2254</v>
      </c>
      <c r="C6371" t="s">
        <v>2214</v>
      </c>
      <c r="D6371" t="s">
        <v>2243</v>
      </c>
      <c r="E6371">
        <v>33.554016226671202</v>
      </c>
      <c r="F6371" t="s">
        <v>2200</v>
      </c>
    </row>
    <row r="6372" spans="1:6" hidden="1" x14ac:dyDescent="0.25">
      <c r="A6372">
        <v>2030</v>
      </c>
      <c r="B6372" t="s">
        <v>2254</v>
      </c>
      <c r="C6372" t="s">
        <v>2214</v>
      </c>
      <c r="D6372" t="s">
        <v>2244</v>
      </c>
      <c r="E6372">
        <v>5.8724999999999996</v>
      </c>
      <c r="F6372" t="s">
        <v>2200</v>
      </c>
    </row>
    <row r="6373" spans="1:6" hidden="1" x14ac:dyDescent="0.25">
      <c r="A6373">
        <v>2030</v>
      </c>
      <c r="B6373" t="s">
        <v>2254</v>
      </c>
      <c r="C6373" t="s">
        <v>2214</v>
      </c>
      <c r="D6373" t="s">
        <v>2245</v>
      </c>
      <c r="E6373">
        <v>3.4516362336391002</v>
      </c>
      <c r="F6373" t="s">
        <v>2200</v>
      </c>
    </row>
    <row r="6374" spans="1:6" hidden="1" x14ac:dyDescent="0.25">
      <c r="A6374">
        <v>2030</v>
      </c>
      <c r="B6374" t="s">
        <v>2254</v>
      </c>
      <c r="C6374" t="s">
        <v>2214</v>
      </c>
      <c r="D6374" t="s">
        <v>2246</v>
      </c>
      <c r="E6374">
        <v>2.3367582479327398</v>
      </c>
      <c r="F6374" t="s">
        <v>2200</v>
      </c>
    </row>
    <row r="6375" spans="1:6" hidden="1" x14ac:dyDescent="0.25">
      <c r="A6375">
        <v>2030</v>
      </c>
      <c r="B6375" t="s">
        <v>2254</v>
      </c>
      <c r="C6375" t="s">
        <v>2214</v>
      </c>
      <c r="D6375" t="s">
        <v>2247</v>
      </c>
      <c r="E6375">
        <v>1.8018758763541201</v>
      </c>
      <c r="F6375" t="s">
        <v>2200</v>
      </c>
    </row>
    <row r="6376" spans="1:6" hidden="1" x14ac:dyDescent="0.25">
      <c r="A6376">
        <v>2030</v>
      </c>
      <c r="B6376" t="s">
        <v>2254</v>
      </c>
      <c r="C6376" t="s">
        <v>2214</v>
      </c>
      <c r="D6376" t="s">
        <v>2248</v>
      </c>
      <c r="E6376">
        <v>7.1198477644328904</v>
      </c>
      <c r="F6376" t="s">
        <v>2200</v>
      </c>
    </row>
    <row r="6377" spans="1:6" hidden="1" x14ac:dyDescent="0.25">
      <c r="A6377">
        <v>2030</v>
      </c>
      <c r="B6377" t="s">
        <v>2254</v>
      </c>
      <c r="C6377" t="s">
        <v>2215</v>
      </c>
      <c r="D6377" t="s">
        <v>2236</v>
      </c>
      <c r="E6377">
        <v>2.5752348986753599</v>
      </c>
      <c r="F6377" t="s">
        <v>2200</v>
      </c>
    </row>
    <row r="6378" spans="1:6" hidden="1" x14ac:dyDescent="0.25">
      <c r="A6378">
        <v>2030</v>
      </c>
      <c r="B6378" t="s">
        <v>2254</v>
      </c>
      <c r="C6378" t="s">
        <v>2215</v>
      </c>
      <c r="D6378" t="s">
        <v>2237</v>
      </c>
      <c r="E6378">
        <v>13.37351477857</v>
      </c>
      <c r="F6378" t="s">
        <v>2200</v>
      </c>
    </row>
    <row r="6379" spans="1:6" hidden="1" x14ac:dyDescent="0.25">
      <c r="A6379">
        <v>2030</v>
      </c>
      <c r="B6379" t="s">
        <v>2254</v>
      </c>
      <c r="C6379" t="s">
        <v>2215</v>
      </c>
      <c r="D6379" t="s">
        <v>2238</v>
      </c>
      <c r="E6379">
        <v>4.30406244801335</v>
      </c>
      <c r="F6379" t="s">
        <v>2200</v>
      </c>
    </row>
    <row r="6380" spans="1:6" hidden="1" x14ac:dyDescent="0.25">
      <c r="A6380">
        <v>2030</v>
      </c>
      <c r="B6380" t="s">
        <v>2254</v>
      </c>
      <c r="C6380" t="s">
        <v>2215</v>
      </c>
      <c r="D6380" t="s">
        <v>2250</v>
      </c>
      <c r="E6380">
        <v>7.6154839241643204</v>
      </c>
      <c r="F6380" t="s">
        <v>2200</v>
      </c>
    </row>
    <row r="6381" spans="1:6" hidden="1" x14ac:dyDescent="0.25">
      <c r="A6381">
        <v>2030</v>
      </c>
      <c r="B6381" t="s">
        <v>2254</v>
      </c>
      <c r="C6381" t="s">
        <v>2215</v>
      </c>
      <c r="D6381" t="s">
        <v>2251</v>
      </c>
      <c r="E6381">
        <v>7.9451698715026904</v>
      </c>
      <c r="F6381" t="s">
        <v>2200</v>
      </c>
    </row>
    <row r="6382" spans="1:6" hidden="1" x14ac:dyDescent="0.25">
      <c r="A6382">
        <v>2030</v>
      </c>
      <c r="B6382" t="s">
        <v>2254</v>
      </c>
      <c r="C6382" t="s">
        <v>2215</v>
      </c>
      <c r="D6382" t="s">
        <v>2239</v>
      </c>
      <c r="E6382">
        <v>2.2227276808934899</v>
      </c>
      <c r="F6382" t="s">
        <v>2200</v>
      </c>
    </row>
    <row r="6383" spans="1:6" hidden="1" x14ac:dyDescent="0.25">
      <c r="A6383">
        <v>2030</v>
      </c>
      <c r="B6383" t="s">
        <v>2254</v>
      </c>
      <c r="C6383" t="s">
        <v>2215</v>
      </c>
      <c r="D6383" t="s">
        <v>2240</v>
      </c>
      <c r="E6383">
        <v>2.3788067392137</v>
      </c>
      <c r="F6383" t="s">
        <v>2200</v>
      </c>
    </row>
    <row r="6384" spans="1:6" hidden="1" x14ac:dyDescent="0.25">
      <c r="A6384">
        <v>2030</v>
      </c>
      <c r="B6384" t="s">
        <v>2254</v>
      </c>
      <c r="C6384" t="s">
        <v>2215</v>
      </c>
      <c r="D6384" t="s">
        <v>2241</v>
      </c>
      <c r="E6384">
        <v>3.92974116639073</v>
      </c>
      <c r="F6384" t="s">
        <v>2200</v>
      </c>
    </row>
    <row r="6385" spans="1:6" hidden="1" x14ac:dyDescent="0.25">
      <c r="A6385">
        <v>2030</v>
      </c>
      <c r="B6385" t="s">
        <v>2254</v>
      </c>
      <c r="C6385" t="s">
        <v>2215</v>
      </c>
      <c r="D6385" t="s">
        <v>2242</v>
      </c>
      <c r="E6385">
        <v>2.7298704872651999E-2</v>
      </c>
      <c r="F6385" t="s">
        <v>2200</v>
      </c>
    </row>
    <row r="6386" spans="1:6" hidden="1" x14ac:dyDescent="0.25">
      <c r="A6386">
        <v>2030</v>
      </c>
      <c r="B6386" t="s">
        <v>2254</v>
      </c>
      <c r="C6386" t="s">
        <v>2215</v>
      </c>
      <c r="D6386" t="s">
        <v>2243</v>
      </c>
      <c r="E6386">
        <v>24.8522233043314</v>
      </c>
      <c r="F6386" t="s">
        <v>2200</v>
      </c>
    </row>
    <row r="6387" spans="1:6" hidden="1" x14ac:dyDescent="0.25">
      <c r="A6387">
        <v>2030</v>
      </c>
      <c r="B6387" t="s">
        <v>2254</v>
      </c>
      <c r="C6387" t="s">
        <v>2215</v>
      </c>
      <c r="D6387" t="s">
        <v>2244</v>
      </c>
      <c r="E6387">
        <v>5.8724999999999996</v>
      </c>
      <c r="F6387" t="s">
        <v>2200</v>
      </c>
    </row>
    <row r="6388" spans="1:6" hidden="1" x14ac:dyDescent="0.25">
      <c r="A6388">
        <v>2030</v>
      </c>
      <c r="B6388" t="s">
        <v>2254</v>
      </c>
      <c r="C6388" t="s">
        <v>2215</v>
      </c>
      <c r="D6388" t="s">
        <v>2245</v>
      </c>
      <c r="E6388">
        <v>1.6047872156780201</v>
      </c>
      <c r="F6388" t="s">
        <v>2200</v>
      </c>
    </row>
    <row r="6389" spans="1:6" hidden="1" x14ac:dyDescent="0.25">
      <c r="A6389">
        <v>2030</v>
      </c>
      <c r="B6389" t="s">
        <v>2254</v>
      </c>
      <c r="C6389" t="s">
        <v>2215</v>
      </c>
      <c r="D6389" t="s">
        <v>2246</v>
      </c>
      <c r="E6389">
        <v>1.4083542318700999</v>
      </c>
      <c r="F6389" t="s">
        <v>2200</v>
      </c>
    </row>
    <row r="6390" spans="1:6" hidden="1" x14ac:dyDescent="0.25">
      <c r="A6390">
        <v>2030</v>
      </c>
      <c r="B6390" t="s">
        <v>2254</v>
      </c>
      <c r="C6390" t="s">
        <v>2215</v>
      </c>
      <c r="D6390" t="s">
        <v>2247</v>
      </c>
      <c r="E6390">
        <v>1.5351189526067901</v>
      </c>
      <c r="F6390" t="s">
        <v>2200</v>
      </c>
    </row>
    <row r="6391" spans="1:6" hidden="1" x14ac:dyDescent="0.25">
      <c r="A6391">
        <v>2030</v>
      </c>
      <c r="B6391" t="s">
        <v>2254</v>
      </c>
      <c r="C6391" t="s">
        <v>2215</v>
      </c>
      <c r="D6391" t="s">
        <v>2248</v>
      </c>
      <c r="E6391">
        <v>2.8940858819861202</v>
      </c>
      <c r="F6391" t="s">
        <v>2200</v>
      </c>
    </row>
    <row r="6392" spans="1:6" hidden="1" x14ac:dyDescent="0.25">
      <c r="A6392">
        <v>2030</v>
      </c>
      <c r="B6392" t="s">
        <v>2254</v>
      </c>
      <c r="C6392" t="s">
        <v>2216</v>
      </c>
      <c r="D6392" t="s">
        <v>2236</v>
      </c>
      <c r="E6392">
        <v>2.9527456819682598</v>
      </c>
      <c r="F6392" t="s">
        <v>2200</v>
      </c>
    </row>
    <row r="6393" spans="1:6" hidden="1" x14ac:dyDescent="0.25">
      <c r="A6393">
        <v>2030</v>
      </c>
      <c r="B6393" t="s">
        <v>2254</v>
      </c>
      <c r="C6393" t="s">
        <v>2216</v>
      </c>
      <c r="D6393" t="s">
        <v>2237</v>
      </c>
      <c r="E6393">
        <v>17.442310905755601</v>
      </c>
      <c r="F6393" t="s">
        <v>2200</v>
      </c>
    </row>
    <row r="6394" spans="1:6" hidden="1" x14ac:dyDescent="0.25">
      <c r="A6394">
        <v>2030</v>
      </c>
      <c r="B6394" t="s">
        <v>2254</v>
      </c>
      <c r="C6394" t="s">
        <v>2216</v>
      </c>
      <c r="D6394" t="s">
        <v>2238</v>
      </c>
      <c r="E6394">
        <v>3.9460860562087201</v>
      </c>
      <c r="F6394" t="s">
        <v>2200</v>
      </c>
    </row>
    <row r="6395" spans="1:6" hidden="1" x14ac:dyDescent="0.25">
      <c r="A6395">
        <v>2030</v>
      </c>
      <c r="B6395" t="s">
        <v>2254</v>
      </c>
      <c r="C6395" t="s">
        <v>2216</v>
      </c>
      <c r="D6395" t="s">
        <v>2250</v>
      </c>
      <c r="E6395">
        <v>6.8613862373668901</v>
      </c>
      <c r="F6395" t="s">
        <v>2200</v>
      </c>
    </row>
    <row r="6396" spans="1:6" hidden="1" x14ac:dyDescent="0.25">
      <c r="A6396">
        <v>2030</v>
      </c>
      <c r="B6396" t="s">
        <v>2254</v>
      </c>
      <c r="C6396" t="s">
        <v>2216</v>
      </c>
      <c r="D6396" t="s">
        <v>2251</v>
      </c>
      <c r="E6396">
        <v>0</v>
      </c>
      <c r="F6396" t="s">
        <v>2200</v>
      </c>
    </row>
    <row r="6397" spans="1:6" hidden="1" x14ac:dyDescent="0.25">
      <c r="A6397">
        <v>2030</v>
      </c>
      <c r="B6397" t="s">
        <v>2254</v>
      </c>
      <c r="C6397" t="s">
        <v>2216</v>
      </c>
      <c r="D6397" t="s">
        <v>2239</v>
      </c>
      <c r="E6397">
        <v>2.09770325244956</v>
      </c>
      <c r="F6397" t="s">
        <v>2200</v>
      </c>
    </row>
    <row r="6398" spans="1:6" hidden="1" x14ac:dyDescent="0.25">
      <c r="A6398">
        <v>2030</v>
      </c>
      <c r="B6398" t="s">
        <v>2254</v>
      </c>
      <c r="C6398" t="s">
        <v>2216</v>
      </c>
      <c r="D6398" t="s">
        <v>2240</v>
      </c>
      <c r="E6398">
        <v>2.0837091263161098</v>
      </c>
      <c r="F6398" t="s">
        <v>2200</v>
      </c>
    </row>
    <row r="6399" spans="1:6" hidden="1" x14ac:dyDescent="0.25">
      <c r="A6399">
        <v>2030</v>
      </c>
      <c r="B6399" t="s">
        <v>2254</v>
      </c>
      <c r="C6399" t="s">
        <v>2216</v>
      </c>
      <c r="D6399" t="s">
        <v>2241</v>
      </c>
      <c r="E6399">
        <v>3.5210444589274599</v>
      </c>
      <c r="F6399" t="s">
        <v>2200</v>
      </c>
    </row>
    <row r="6400" spans="1:6" hidden="1" x14ac:dyDescent="0.25">
      <c r="A6400">
        <v>2030</v>
      </c>
      <c r="B6400" t="s">
        <v>2254</v>
      </c>
      <c r="C6400" t="s">
        <v>2216</v>
      </c>
      <c r="D6400" t="s">
        <v>2242</v>
      </c>
      <c r="E6400" s="184">
        <v>3.4243669911554501E-3</v>
      </c>
      <c r="F6400" t="s">
        <v>2200</v>
      </c>
    </row>
    <row r="6401" spans="1:6" hidden="1" x14ac:dyDescent="0.25">
      <c r="A6401">
        <v>2030</v>
      </c>
      <c r="B6401" t="s">
        <v>2254</v>
      </c>
      <c r="C6401" t="s">
        <v>2216</v>
      </c>
      <c r="D6401" t="s">
        <v>2243</v>
      </c>
      <c r="E6401">
        <v>31.531774069100301</v>
      </c>
      <c r="F6401" t="s">
        <v>2200</v>
      </c>
    </row>
    <row r="6402" spans="1:6" hidden="1" x14ac:dyDescent="0.25">
      <c r="A6402">
        <v>2030</v>
      </c>
      <c r="B6402" t="s">
        <v>2254</v>
      </c>
      <c r="C6402" t="s">
        <v>2216</v>
      </c>
      <c r="D6402" t="s">
        <v>2244</v>
      </c>
      <c r="E6402">
        <v>5.8724999999999996</v>
      </c>
      <c r="F6402" t="s">
        <v>2200</v>
      </c>
    </row>
    <row r="6403" spans="1:6" hidden="1" x14ac:dyDescent="0.25">
      <c r="A6403">
        <v>2030</v>
      </c>
      <c r="B6403" t="s">
        <v>2254</v>
      </c>
      <c r="C6403" t="s">
        <v>2216</v>
      </c>
      <c r="D6403" t="s">
        <v>2245</v>
      </c>
      <c r="E6403">
        <v>2.6224538785876401</v>
      </c>
      <c r="F6403" t="s">
        <v>2200</v>
      </c>
    </row>
    <row r="6404" spans="1:6" hidden="1" x14ac:dyDescent="0.25">
      <c r="A6404">
        <v>2030</v>
      </c>
      <c r="B6404" t="s">
        <v>2254</v>
      </c>
      <c r="C6404" t="s">
        <v>2216</v>
      </c>
      <c r="D6404" t="s">
        <v>2246</v>
      </c>
      <c r="E6404">
        <v>2.2432151965522502</v>
      </c>
      <c r="F6404" t="s">
        <v>2200</v>
      </c>
    </row>
    <row r="6405" spans="1:6" hidden="1" x14ac:dyDescent="0.25">
      <c r="A6405">
        <v>2030</v>
      </c>
      <c r="B6405" t="s">
        <v>2254</v>
      </c>
      <c r="C6405" t="s">
        <v>2216</v>
      </c>
      <c r="D6405" t="s">
        <v>2247</v>
      </c>
      <c r="E6405">
        <v>1.8244703507862501</v>
      </c>
      <c r="F6405" t="s">
        <v>2200</v>
      </c>
    </row>
    <row r="6406" spans="1:6" hidden="1" x14ac:dyDescent="0.25">
      <c r="A6406">
        <v>2030</v>
      </c>
      <c r="B6406" t="s">
        <v>2254</v>
      </c>
      <c r="C6406" t="s">
        <v>2216</v>
      </c>
      <c r="D6406" t="s">
        <v>2248</v>
      </c>
      <c r="E6406">
        <v>2.6031599656480302</v>
      </c>
      <c r="F6406" t="s">
        <v>2200</v>
      </c>
    </row>
    <row r="6407" spans="1:6" hidden="1" x14ac:dyDescent="0.25">
      <c r="A6407">
        <v>2030</v>
      </c>
      <c r="B6407" t="s">
        <v>2254</v>
      </c>
      <c r="C6407" t="s">
        <v>2217</v>
      </c>
      <c r="D6407" t="s">
        <v>2236</v>
      </c>
      <c r="E6407">
        <v>1.7871870722980401</v>
      </c>
      <c r="F6407" t="s">
        <v>2200</v>
      </c>
    </row>
    <row r="6408" spans="1:6" hidden="1" x14ac:dyDescent="0.25">
      <c r="A6408">
        <v>2030</v>
      </c>
      <c r="B6408" t="s">
        <v>2254</v>
      </c>
      <c r="C6408" t="s">
        <v>2217</v>
      </c>
      <c r="D6408" t="s">
        <v>2237</v>
      </c>
      <c r="E6408">
        <v>16.703974404605201</v>
      </c>
      <c r="F6408" t="s">
        <v>2200</v>
      </c>
    </row>
    <row r="6409" spans="1:6" hidden="1" x14ac:dyDescent="0.25">
      <c r="A6409">
        <v>2030</v>
      </c>
      <c r="B6409" t="s">
        <v>2254</v>
      </c>
      <c r="C6409" t="s">
        <v>2217</v>
      </c>
      <c r="D6409" t="s">
        <v>2238</v>
      </c>
      <c r="E6409">
        <v>7.4631034063640502</v>
      </c>
      <c r="F6409" t="s">
        <v>2200</v>
      </c>
    </row>
    <row r="6410" spans="1:6" hidden="1" x14ac:dyDescent="0.25">
      <c r="A6410">
        <v>2030</v>
      </c>
      <c r="B6410" t="s">
        <v>2254</v>
      </c>
      <c r="C6410" t="s">
        <v>2217</v>
      </c>
      <c r="D6410" t="s">
        <v>2250</v>
      </c>
      <c r="E6410">
        <v>9.73276504669521</v>
      </c>
      <c r="F6410" t="s">
        <v>2200</v>
      </c>
    </row>
    <row r="6411" spans="1:6" hidden="1" x14ac:dyDescent="0.25">
      <c r="A6411">
        <v>2030</v>
      </c>
      <c r="B6411" t="s">
        <v>2254</v>
      </c>
      <c r="C6411" t="s">
        <v>2217</v>
      </c>
      <c r="D6411" t="s">
        <v>2251</v>
      </c>
      <c r="E6411">
        <v>0</v>
      </c>
      <c r="F6411" t="s">
        <v>2200</v>
      </c>
    </row>
    <row r="6412" spans="1:6" hidden="1" x14ac:dyDescent="0.25">
      <c r="A6412">
        <v>2030</v>
      </c>
      <c r="B6412" t="s">
        <v>2254</v>
      </c>
      <c r="C6412" t="s">
        <v>2217</v>
      </c>
      <c r="D6412" t="s">
        <v>2239</v>
      </c>
      <c r="E6412">
        <v>4.1507920836448404</v>
      </c>
      <c r="F6412" t="s">
        <v>2200</v>
      </c>
    </row>
    <row r="6413" spans="1:6" hidden="1" x14ac:dyDescent="0.25">
      <c r="A6413">
        <v>2030</v>
      </c>
      <c r="B6413" t="s">
        <v>2254</v>
      </c>
      <c r="C6413" t="s">
        <v>2217</v>
      </c>
      <c r="D6413" t="s">
        <v>2240</v>
      </c>
      <c r="E6413">
        <v>2.5398334107823999</v>
      </c>
      <c r="F6413" t="s">
        <v>2200</v>
      </c>
    </row>
    <row r="6414" spans="1:6" hidden="1" x14ac:dyDescent="0.25">
      <c r="A6414">
        <v>2030</v>
      </c>
      <c r="B6414" t="s">
        <v>2254</v>
      </c>
      <c r="C6414" t="s">
        <v>2217</v>
      </c>
      <c r="D6414" t="s">
        <v>2241</v>
      </c>
      <c r="E6414">
        <v>6.0028269996534203</v>
      </c>
      <c r="F6414" t="s">
        <v>2200</v>
      </c>
    </row>
    <row r="6415" spans="1:6" hidden="1" x14ac:dyDescent="0.25">
      <c r="A6415">
        <v>2030</v>
      </c>
      <c r="B6415" t="s">
        <v>2254</v>
      </c>
      <c r="C6415" t="s">
        <v>2217</v>
      </c>
      <c r="D6415" t="s">
        <v>2242</v>
      </c>
      <c r="E6415" s="184">
        <v>3.4127581261669197E-2</v>
      </c>
      <c r="F6415" t="s">
        <v>2200</v>
      </c>
    </row>
    <row r="6416" spans="1:6" hidden="1" x14ac:dyDescent="0.25">
      <c r="A6416">
        <v>2030</v>
      </c>
      <c r="B6416" t="s">
        <v>2254</v>
      </c>
      <c r="C6416" t="s">
        <v>2217</v>
      </c>
      <c r="D6416" t="s">
        <v>2243</v>
      </c>
      <c r="E6416">
        <v>34.216961327263398</v>
      </c>
      <c r="F6416" t="s">
        <v>2200</v>
      </c>
    </row>
    <row r="6417" spans="1:6" hidden="1" x14ac:dyDescent="0.25">
      <c r="A6417">
        <v>2030</v>
      </c>
      <c r="B6417" t="s">
        <v>2254</v>
      </c>
      <c r="C6417" t="s">
        <v>2217</v>
      </c>
      <c r="D6417" t="s">
        <v>2244</v>
      </c>
      <c r="E6417">
        <v>5.8724999999999996</v>
      </c>
      <c r="F6417" t="s">
        <v>2200</v>
      </c>
    </row>
    <row r="6418" spans="1:6" hidden="1" x14ac:dyDescent="0.25">
      <c r="A6418">
        <v>2030</v>
      </c>
      <c r="B6418" t="s">
        <v>2254</v>
      </c>
      <c r="C6418" t="s">
        <v>2217</v>
      </c>
      <c r="D6418" t="s">
        <v>2245</v>
      </c>
      <c r="E6418">
        <v>3.3498900805910901</v>
      </c>
      <c r="F6418" t="s">
        <v>2200</v>
      </c>
    </row>
    <row r="6419" spans="1:6" hidden="1" x14ac:dyDescent="0.25">
      <c r="A6419">
        <v>2030</v>
      </c>
      <c r="B6419" t="s">
        <v>2254</v>
      </c>
      <c r="C6419" t="s">
        <v>2217</v>
      </c>
      <c r="D6419" t="s">
        <v>2246</v>
      </c>
      <c r="E6419">
        <v>3.06713967550753</v>
      </c>
      <c r="F6419" t="s">
        <v>2200</v>
      </c>
    </row>
    <row r="6420" spans="1:6" hidden="1" x14ac:dyDescent="0.25">
      <c r="A6420">
        <v>2030</v>
      </c>
      <c r="B6420" t="s">
        <v>2254</v>
      </c>
      <c r="C6420" t="s">
        <v>2217</v>
      </c>
      <c r="D6420" t="s">
        <v>2247</v>
      </c>
      <c r="E6420">
        <v>2.01111260487651</v>
      </c>
      <c r="F6420" t="s">
        <v>2200</v>
      </c>
    </row>
    <row r="6421" spans="1:6" hidden="1" x14ac:dyDescent="0.25">
      <c r="A6421">
        <v>2030</v>
      </c>
      <c r="B6421" t="s">
        <v>2254</v>
      </c>
      <c r="C6421" t="s">
        <v>2217</v>
      </c>
      <c r="D6421" t="s">
        <v>2248</v>
      </c>
      <c r="E6421">
        <v>7.1081031562600199</v>
      </c>
      <c r="F6421" t="s">
        <v>2200</v>
      </c>
    </row>
    <row r="6422" spans="1:6" hidden="1" x14ac:dyDescent="0.25">
      <c r="A6422">
        <v>2030</v>
      </c>
      <c r="B6422" t="s">
        <v>2254</v>
      </c>
      <c r="C6422" t="s">
        <v>2218</v>
      </c>
      <c r="D6422" t="s">
        <v>2236</v>
      </c>
      <c r="E6422">
        <v>3.7045306356197401</v>
      </c>
      <c r="F6422" t="s">
        <v>2200</v>
      </c>
    </row>
    <row r="6423" spans="1:6" hidden="1" x14ac:dyDescent="0.25">
      <c r="A6423">
        <v>2030</v>
      </c>
      <c r="B6423" t="s">
        <v>2254</v>
      </c>
      <c r="C6423" t="s">
        <v>2218</v>
      </c>
      <c r="D6423" t="s">
        <v>2239</v>
      </c>
      <c r="E6423">
        <v>0</v>
      </c>
      <c r="F6423" t="s">
        <v>2200</v>
      </c>
    </row>
    <row r="6424" spans="1:6" hidden="1" x14ac:dyDescent="0.25">
      <c r="A6424">
        <v>2030</v>
      </c>
      <c r="B6424" t="s">
        <v>2254</v>
      </c>
      <c r="C6424" t="s">
        <v>2218</v>
      </c>
      <c r="D6424" t="s">
        <v>2240</v>
      </c>
      <c r="E6424">
        <v>0.31329284314078898</v>
      </c>
      <c r="F6424" t="s">
        <v>2200</v>
      </c>
    </row>
    <row r="6425" spans="1:6" hidden="1" x14ac:dyDescent="0.25">
      <c r="A6425">
        <v>2030</v>
      </c>
      <c r="B6425" t="s">
        <v>2254</v>
      </c>
      <c r="C6425" t="s">
        <v>2218</v>
      </c>
      <c r="D6425" t="s">
        <v>2241</v>
      </c>
      <c r="E6425">
        <v>4.5254989372283498</v>
      </c>
      <c r="F6425" t="s">
        <v>2200</v>
      </c>
    </row>
    <row r="6426" spans="1:6" hidden="1" x14ac:dyDescent="0.25">
      <c r="A6426">
        <v>2030</v>
      </c>
      <c r="B6426" t="s">
        <v>2254</v>
      </c>
      <c r="C6426" t="s">
        <v>2218</v>
      </c>
      <c r="D6426" t="s">
        <v>2242</v>
      </c>
      <c r="E6426" s="184">
        <v>3.1516137768091302E-3</v>
      </c>
      <c r="F6426" t="s">
        <v>2200</v>
      </c>
    </row>
    <row r="6427" spans="1:6" hidden="1" x14ac:dyDescent="0.25">
      <c r="A6427">
        <v>2030</v>
      </c>
      <c r="B6427" t="s">
        <v>2254</v>
      </c>
      <c r="C6427" t="s">
        <v>2218</v>
      </c>
      <c r="D6427" t="s">
        <v>2243</v>
      </c>
      <c r="E6427">
        <v>0</v>
      </c>
      <c r="F6427" t="s">
        <v>2200</v>
      </c>
    </row>
    <row r="6428" spans="1:6" hidden="1" x14ac:dyDescent="0.25">
      <c r="A6428">
        <v>2030</v>
      </c>
      <c r="B6428" t="s">
        <v>2254</v>
      </c>
      <c r="C6428" t="s">
        <v>2218</v>
      </c>
      <c r="D6428" t="s">
        <v>2244</v>
      </c>
      <c r="E6428">
        <v>5.8724999999999996</v>
      </c>
      <c r="F6428" t="s">
        <v>2200</v>
      </c>
    </row>
    <row r="6429" spans="1:6" hidden="1" x14ac:dyDescent="0.25">
      <c r="A6429">
        <v>2030</v>
      </c>
      <c r="B6429" t="s">
        <v>2254</v>
      </c>
      <c r="C6429" t="s">
        <v>2218</v>
      </c>
      <c r="D6429" t="s">
        <v>2245</v>
      </c>
      <c r="E6429">
        <v>0</v>
      </c>
      <c r="F6429" t="s">
        <v>2200</v>
      </c>
    </row>
    <row r="6430" spans="1:6" hidden="1" x14ac:dyDescent="0.25">
      <c r="A6430">
        <v>2030</v>
      </c>
      <c r="B6430" t="s">
        <v>2254</v>
      </c>
      <c r="C6430" t="s">
        <v>2218</v>
      </c>
      <c r="D6430" t="s">
        <v>2246</v>
      </c>
      <c r="E6430">
        <v>0</v>
      </c>
      <c r="F6430" t="s">
        <v>2200</v>
      </c>
    </row>
    <row r="6431" spans="1:6" hidden="1" x14ac:dyDescent="0.25">
      <c r="A6431">
        <v>2030</v>
      </c>
      <c r="B6431" t="s">
        <v>2254</v>
      </c>
      <c r="C6431" t="s">
        <v>2218</v>
      </c>
      <c r="D6431" t="s">
        <v>2247</v>
      </c>
      <c r="E6431">
        <v>0</v>
      </c>
      <c r="F6431" t="s">
        <v>2200</v>
      </c>
    </row>
    <row r="6432" spans="1:6" hidden="1" x14ac:dyDescent="0.25">
      <c r="A6432">
        <v>2030</v>
      </c>
      <c r="B6432" t="s">
        <v>2254</v>
      </c>
      <c r="C6432" t="s">
        <v>2218</v>
      </c>
      <c r="D6432" t="s">
        <v>2248</v>
      </c>
      <c r="E6432">
        <v>0</v>
      </c>
      <c r="F6432" t="s">
        <v>2200</v>
      </c>
    </row>
    <row r="6433" spans="1:6" hidden="1" x14ac:dyDescent="0.25">
      <c r="A6433">
        <v>2030</v>
      </c>
      <c r="B6433" t="s">
        <v>2254</v>
      </c>
      <c r="C6433" t="s">
        <v>2219</v>
      </c>
      <c r="D6433" t="s">
        <v>2236</v>
      </c>
      <c r="E6433">
        <v>3.1535341972408402</v>
      </c>
      <c r="F6433" t="s">
        <v>2200</v>
      </c>
    </row>
    <row r="6434" spans="1:6" hidden="1" x14ac:dyDescent="0.25">
      <c r="A6434">
        <v>2030</v>
      </c>
      <c r="B6434" t="s">
        <v>2254</v>
      </c>
      <c r="C6434" t="s">
        <v>2219</v>
      </c>
      <c r="D6434" t="s">
        <v>2237</v>
      </c>
      <c r="E6434">
        <v>25.174999776736399</v>
      </c>
      <c r="F6434" t="s">
        <v>2200</v>
      </c>
    </row>
    <row r="6435" spans="1:6" hidden="1" x14ac:dyDescent="0.25">
      <c r="A6435">
        <v>2030</v>
      </c>
      <c r="B6435" t="s">
        <v>2254</v>
      </c>
      <c r="C6435" t="s">
        <v>2219</v>
      </c>
      <c r="D6435" t="s">
        <v>2238</v>
      </c>
      <c r="E6435">
        <v>4.0510839905390501</v>
      </c>
      <c r="F6435" t="s">
        <v>2200</v>
      </c>
    </row>
    <row r="6436" spans="1:6" hidden="1" x14ac:dyDescent="0.25">
      <c r="A6436">
        <v>2030</v>
      </c>
      <c r="B6436" t="s">
        <v>2254</v>
      </c>
      <c r="C6436" t="s">
        <v>2219</v>
      </c>
      <c r="D6436" t="s">
        <v>2250</v>
      </c>
      <c r="E6436">
        <v>0</v>
      </c>
      <c r="F6436" t="s">
        <v>2200</v>
      </c>
    </row>
    <row r="6437" spans="1:6" hidden="1" x14ac:dyDescent="0.25">
      <c r="A6437">
        <v>2030</v>
      </c>
      <c r="B6437" t="s">
        <v>2254</v>
      </c>
      <c r="C6437" t="s">
        <v>2219</v>
      </c>
      <c r="D6437" t="s">
        <v>2251</v>
      </c>
      <c r="E6437">
        <v>17.517405831478701</v>
      </c>
      <c r="F6437" t="s">
        <v>2200</v>
      </c>
    </row>
    <row r="6438" spans="1:6" hidden="1" x14ac:dyDescent="0.25">
      <c r="A6438">
        <v>2030</v>
      </c>
      <c r="B6438" t="s">
        <v>2254</v>
      </c>
      <c r="C6438" t="s">
        <v>2219</v>
      </c>
      <c r="D6438" t="s">
        <v>2239</v>
      </c>
      <c r="E6438">
        <v>4.1823054501426</v>
      </c>
      <c r="F6438" t="s">
        <v>2200</v>
      </c>
    </row>
    <row r="6439" spans="1:6" hidden="1" x14ac:dyDescent="0.25">
      <c r="A6439">
        <v>2030</v>
      </c>
      <c r="B6439" t="s">
        <v>2254</v>
      </c>
      <c r="C6439" t="s">
        <v>2219</v>
      </c>
      <c r="D6439" t="s">
        <v>2240</v>
      </c>
      <c r="E6439">
        <v>2.6056669140855999</v>
      </c>
      <c r="F6439" t="s">
        <v>2200</v>
      </c>
    </row>
    <row r="6440" spans="1:6" hidden="1" x14ac:dyDescent="0.25">
      <c r="A6440">
        <v>2030</v>
      </c>
      <c r="B6440" t="s">
        <v>2254</v>
      </c>
      <c r="C6440" t="s">
        <v>2219</v>
      </c>
      <c r="D6440" t="s">
        <v>2241</v>
      </c>
      <c r="E6440">
        <v>4.9625461917232396</v>
      </c>
      <c r="F6440" t="s">
        <v>2200</v>
      </c>
    </row>
    <row r="6441" spans="1:6" hidden="1" x14ac:dyDescent="0.25">
      <c r="A6441">
        <v>2030</v>
      </c>
      <c r="B6441" t="s">
        <v>2254</v>
      </c>
      <c r="C6441" t="s">
        <v>2219</v>
      </c>
      <c r="D6441" t="s">
        <v>2242</v>
      </c>
      <c r="E6441" s="184">
        <v>7.5909681364460593E-2</v>
      </c>
      <c r="F6441" t="s">
        <v>2200</v>
      </c>
    </row>
    <row r="6442" spans="1:6" hidden="1" x14ac:dyDescent="0.25">
      <c r="A6442">
        <v>2030</v>
      </c>
      <c r="B6442" t="s">
        <v>2254</v>
      </c>
      <c r="C6442" t="s">
        <v>2219</v>
      </c>
      <c r="D6442" t="s">
        <v>2243</v>
      </c>
      <c r="E6442">
        <v>33.618586266300497</v>
      </c>
      <c r="F6442" t="s">
        <v>2200</v>
      </c>
    </row>
    <row r="6443" spans="1:6" hidden="1" x14ac:dyDescent="0.25">
      <c r="A6443">
        <v>2030</v>
      </c>
      <c r="B6443" t="s">
        <v>2254</v>
      </c>
      <c r="C6443" t="s">
        <v>2219</v>
      </c>
      <c r="D6443" t="s">
        <v>2244</v>
      </c>
      <c r="E6443">
        <v>5.8724999999999996</v>
      </c>
      <c r="F6443" t="s">
        <v>2200</v>
      </c>
    </row>
    <row r="6444" spans="1:6" hidden="1" x14ac:dyDescent="0.25">
      <c r="A6444">
        <v>2030</v>
      </c>
      <c r="B6444" t="s">
        <v>2254</v>
      </c>
      <c r="C6444" t="s">
        <v>2219</v>
      </c>
      <c r="D6444" t="s">
        <v>2245</v>
      </c>
      <c r="E6444">
        <v>3.4632271186696202</v>
      </c>
      <c r="F6444" t="s">
        <v>2200</v>
      </c>
    </row>
    <row r="6445" spans="1:6" hidden="1" x14ac:dyDescent="0.25">
      <c r="A6445">
        <v>2030</v>
      </c>
      <c r="B6445" t="s">
        <v>2254</v>
      </c>
      <c r="C6445" t="s">
        <v>2219</v>
      </c>
      <c r="D6445" t="s">
        <v>2246</v>
      </c>
      <c r="E6445">
        <v>2.4530129743038098</v>
      </c>
      <c r="F6445" t="s">
        <v>2200</v>
      </c>
    </row>
    <row r="6446" spans="1:6" hidden="1" x14ac:dyDescent="0.25">
      <c r="A6446">
        <v>2030</v>
      </c>
      <c r="B6446" t="s">
        <v>2254</v>
      </c>
      <c r="C6446" t="s">
        <v>2219</v>
      </c>
      <c r="D6446" t="s">
        <v>2247</v>
      </c>
      <c r="E6446">
        <v>2.1513605012860002</v>
      </c>
      <c r="F6446" t="s">
        <v>2200</v>
      </c>
    </row>
    <row r="6447" spans="1:6" hidden="1" x14ac:dyDescent="0.25">
      <c r="A6447">
        <v>2030</v>
      </c>
      <c r="B6447" t="s">
        <v>2254</v>
      </c>
      <c r="C6447" t="s">
        <v>2219</v>
      </c>
      <c r="D6447" t="s">
        <v>2248</v>
      </c>
      <c r="E6447">
        <v>7.0831061898107297</v>
      </c>
      <c r="F6447" t="s">
        <v>2200</v>
      </c>
    </row>
    <row r="6448" spans="1:6" hidden="1" x14ac:dyDescent="0.25">
      <c r="A6448">
        <v>2030</v>
      </c>
      <c r="B6448" t="s">
        <v>2254</v>
      </c>
      <c r="C6448" t="s">
        <v>2252</v>
      </c>
      <c r="D6448" t="s">
        <v>2245</v>
      </c>
      <c r="E6448">
        <v>1.3236690999</v>
      </c>
      <c r="F6448" t="s">
        <v>2200</v>
      </c>
    </row>
    <row r="6449" spans="1:6" hidden="1" x14ac:dyDescent="0.25">
      <c r="A6449">
        <v>2030</v>
      </c>
      <c r="B6449" t="s">
        <v>2254</v>
      </c>
      <c r="C6449" t="s">
        <v>2220</v>
      </c>
      <c r="D6449" t="s">
        <v>2236</v>
      </c>
      <c r="E6449">
        <v>2.2667974509250501</v>
      </c>
      <c r="F6449" t="s">
        <v>2200</v>
      </c>
    </row>
    <row r="6450" spans="1:6" hidden="1" x14ac:dyDescent="0.25">
      <c r="A6450">
        <v>2030</v>
      </c>
      <c r="B6450" t="s">
        <v>2254</v>
      </c>
      <c r="C6450" t="s">
        <v>2220</v>
      </c>
      <c r="D6450" t="s">
        <v>2237</v>
      </c>
      <c r="E6450">
        <v>16.184477744897102</v>
      </c>
      <c r="F6450" t="s">
        <v>2200</v>
      </c>
    </row>
    <row r="6451" spans="1:6" hidden="1" x14ac:dyDescent="0.25">
      <c r="A6451">
        <v>2030</v>
      </c>
      <c r="B6451" t="s">
        <v>2254</v>
      </c>
      <c r="C6451" t="s">
        <v>2220</v>
      </c>
      <c r="D6451" t="s">
        <v>2238</v>
      </c>
      <c r="E6451">
        <v>3.9340026955904901</v>
      </c>
      <c r="F6451" t="s">
        <v>2200</v>
      </c>
    </row>
    <row r="6452" spans="1:6" hidden="1" x14ac:dyDescent="0.25">
      <c r="A6452">
        <v>2030</v>
      </c>
      <c r="B6452" t="s">
        <v>2254</v>
      </c>
      <c r="C6452" t="s">
        <v>2220</v>
      </c>
      <c r="D6452" t="s">
        <v>2250</v>
      </c>
      <c r="E6452">
        <v>5.8294130293533302</v>
      </c>
      <c r="F6452" t="s">
        <v>2200</v>
      </c>
    </row>
    <row r="6453" spans="1:6" hidden="1" x14ac:dyDescent="0.25">
      <c r="A6453">
        <v>2030</v>
      </c>
      <c r="B6453" t="s">
        <v>2254</v>
      </c>
      <c r="C6453" t="s">
        <v>2220</v>
      </c>
      <c r="D6453" t="s">
        <v>2251</v>
      </c>
      <c r="E6453">
        <v>0</v>
      </c>
      <c r="F6453" t="s">
        <v>2200</v>
      </c>
    </row>
    <row r="6454" spans="1:6" hidden="1" x14ac:dyDescent="0.25">
      <c r="A6454">
        <v>2030</v>
      </c>
      <c r="B6454" t="s">
        <v>2254</v>
      </c>
      <c r="C6454" t="s">
        <v>2220</v>
      </c>
      <c r="D6454" t="s">
        <v>2239</v>
      </c>
      <c r="E6454">
        <v>2.5707914542387398</v>
      </c>
      <c r="F6454" t="s">
        <v>2200</v>
      </c>
    </row>
    <row r="6455" spans="1:6" hidden="1" x14ac:dyDescent="0.25">
      <c r="A6455">
        <v>2030</v>
      </c>
      <c r="B6455" t="s">
        <v>2254</v>
      </c>
      <c r="C6455" t="s">
        <v>2220</v>
      </c>
      <c r="D6455" t="s">
        <v>2240</v>
      </c>
      <c r="E6455">
        <v>2.4832387744445401</v>
      </c>
      <c r="F6455" t="s">
        <v>2200</v>
      </c>
    </row>
    <row r="6456" spans="1:6" hidden="1" x14ac:dyDescent="0.25">
      <c r="A6456">
        <v>2030</v>
      </c>
      <c r="B6456" t="s">
        <v>2254</v>
      </c>
      <c r="C6456" t="s">
        <v>2220</v>
      </c>
      <c r="D6456" t="s">
        <v>2241</v>
      </c>
      <c r="E6456">
        <v>3.7976157931013201</v>
      </c>
      <c r="F6456" t="s">
        <v>2200</v>
      </c>
    </row>
    <row r="6457" spans="1:6" hidden="1" x14ac:dyDescent="0.25">
      <c r="A6457">
        <v>2030</v>
      </c>
      <c r="B6457" t="s">
        <v>2254</v>
      </c>
      <c r="C6457" t="s">
        <v>2220</v>
      </c>
      <c r="D6457" t="s">
        <v>2242</v>
      </c>
      <c r="E6457" s="184">
        <v>4.1641417214154201E-2</v>
      </c>
      <c r="F6457" t="s">
        <v>2200</v>
      </c>
    </row>
    <row r="6458" spans="1:6" hidden="1" x14ac:dyDescent="0.25">
      <c r="A6458">
        <v>2030</v>
      </c>
      <c r="B6458" t="s">
        <v>2254</v>
      </c>
      <c r="C6458" t="s">
        <v>2220</v>
      </c>
      <c r="D6458" t="s">
        <v>2243</v>
      </c>
      <c r="E6458">
        <v>31.313934645720298</v>
      </c>
      <c r="F6458" t="s">
        <v>2200</v>
      </c>
    </row>
    <row r="6459" spans="1:6" hidden="1" x14ac:dyDescent="0.25">
      <c r="A6459">
        <v>2030</v>
      </c>
      <c r="B6459" t="s">
        <v>2254</v>
      </c>
      <c r="C6459" t="s">
        <v>2220</v>
      </c>
      <c r="D6459" t="s">
        <v>2244</v>
      </c>
      <c r="E6459">
        <v>5.8724999999999996</v>
      </c>
      <c r="F6459" t="s">
        <v>2200</v>
      </c>
    </row>
    <row r="6460" spans="1:6" hidden="1" x14ac:dyDescent="0.25">
      <c r="A6460">
        <v>2030</v>
      </c>
      <c r="B6460" t="s">
        <v>2254</v>
      </c>
      <c r="C6460" t="s">
        <v>2220</v>
      </c>
      <c r="D6460" t="s">
        <v>2245</v>
      </c>
      <c r="E6460">
        <v>3.3187456016583301</v>
      </c>
      <c r="F6460" t="s">
        <v>2200</v>
      </c>
    </row>
    <row r="6461" spans="1:6" hidden="1" x14ac:dyDescent="0.25">
      <c r="A6461">
        <v>2030</v>
      </c>
      <c r="B6461" t="s">
        <v>2254</v>
      </c>
      <c r="C6461" t="s">
        <v>2220</v>
      </c>
      <c r="D6461" t="s">
        <v>2246</v>
      </c>
      <c r="E6461">
        <v>1.5106609252680201</v>
      </c>
      <c r="F6461" t="s">
        <v>2200</v>
      </c>
    </row>
    <row r="6462" spans="1:6" hidden="1" x14ac:dyDescent="0.25">
      <c r="A6462">
        <v>2030</v>
      </c>
      <c r="B6462" t="s">
        <v>2254</v>
      </c>
      <c r="C6462" t="s">
        <v>2220</v>
      </c>
      <c r="D6462" t="s">
        <v>2247</v>
      </c>
      <c r="E6462">
        <v>1.4262824276702399</v>
      </c>
      <c r="F6462" t="s">
        <v>2200</v>
      </c>
    </row>
    <row r="6463" spans="1:6" hidden="1" x14ac:dyDescent="0.25">
      <c r="A6463">
        <v>2030</v>
      </c>
      <c r="B6463" t="s">
        <v>2254</v>
      </c>
      <c r="C6463" t="s">
        <v>2220</v>
      </c>
      <c r="D6463" t="s">
        <v>2248</v>
      </c>
      <c r="E6463">
        <v>3.2806901581123902</v>
      </c>
      <c r="F6463" t="s">
        <v>2200</v>
      </c>
    </row>
    <row r="6464" spans="1:6" hidden="1" x14ac:dyDescent="0.25">
      <c r="A6464">
        <v>2030</v>
      </c>
      <c r="B6464" t="s">
        <v>2254</v>
      </c>
      <c r="C6464" t="s">
        <v>2221</v>
      </c>
      <c r="D6464" t="s">
        <v>2236</v>
      </c>
      <c r="E6464">
        <v>5.0987718433081701</v>
      </c>
      <c r="F6464" t="s">
        <v>2200</v>
      </c>
    </row>
    <row r="6465" spans="1:6" hidden="1" x14ac:dyDescent="0.25">
      <c r="A6465">
        <v>2030</v>
      </c>
      <c r="B6465" t="s">
        <v>2254</v>
      </c>
      <c r="C6465" t="s">
        <v>2221</v>
      </c>
      <c r="D6465" t="s">
        <v>2237</v>
      </c>
      <c r="E6465">
        <v>17.550508186216501</v>
      </c>
      <c r="F6465" t="s">
        <v>2200</v>
      </c>
    </row>
    <row r="6466" spans="1:6" hidden="1" x14ac:dyDescent="0.25">
      <c r="A6466">
        <v>2030</v>
      </c>
      <c r="B6466" t="s">
        <v>2254</v>
      </c>
      <c r="C6466" t="s">
        <v>2221</v>
      </c>
      <c r="D6466" t="s">
        <v>2238</v>
      </c>
      <c r="E6466">
        <v>4.0459294793464098</v>
      </c>
      <c r="F6466" t="s">
        <v>2200</v>
      </c>
    </row>
    <row r="6467" spans="1:6" hidden="1" x14ac:dyDescent="0.25">
      <c r="A6467">
        <v>2030</v>
      </c>
      <c r="B6467" t="s">
        <v>2254</v>
      </c>
      <c r="C6467" t="s">
        <v>2221</v>
      </c>
      <c r="D6467" t="s">
        <v>2250</v>
      </c>
      <c r="E6467">
        <v>10.502450985953599</v>
      </c>
      <c r="F6467" t="s">
        <v>2200</v>
      </c>
    </row>
    <row r="6468" spans="1:6" hidden="1" x14ac:dyDescent="0.25">
      <c r="A6468">
        <v>2030</v>
      </c>
      <c r="B6468" t="s">
        <v>2254</v>
      </c>
      <c r="C6468" t="s">
        <v>2221</v>
      </c>
      <c r="D6468" t="s">
        <v>2251</v>
      </c>
      <c r="E6468">
        <v>0</v>
      </c>
      <c r="F6468" t="s">
        <v>2200</v>
      </c>
    </row>
    <row r="6469" spans="1:6" hidden="1" x14ac:dyDescent="0.25">
      <c r="A6469">
        <v>2030</v>
      </c>
      <c r="B6469" t="s">
        <v>2254</v>
      </c>
      <c r="C6469" t="s">
        <v>2221</v>
      </c>
      <c r="D6469" t="s">
        <v>2239</v>
      </c>
      <c r="E6469">
        <v>4.5667034654113898</v>
      </c>
      <c r="F6469" t="s">
        <v>2200</v>
      </c>
    </row>
    <row r="6470" spans="1:6" hidden="1" x14ac:dyDescent="0.25">
      <c r="A6470">
        <v>2030</v>
      </c>
      <c r="B6470" t="s">
        <v>2254</v>
      </c>
      <c r="C6470" t="s">
        <v>2221</v>
      </c>
      <c r="D6470" t="s">
        <v>2240</v>
      </c>
      <c r="E6470">
        <v>2.7151741537570402</v>
      </c>
      <c r="F6470" t="s">
        <v>2200</v>
      </c>
    </row>
    <row r="6471" spans="1:6" hidden="1" x14ac:dyDescent="0.25">
      <c r="A6471">
        <v>2030</v>
      </c>
      <c r="B6471" t="s">
        <v>2254</v>
      </c>
      <c r="C6471" t="s">
        <v>2221</v>
      </c>
      <c r="D6471" t="s">
        <v>2241</v>
      </c>
      <c r="E6471">
        <v>6.0309527879452496</v>
      </c>
      <c r="F6471" t="s">
        <v>2200</v>
      </c>
    </row>
    <row r="6472" spans="1:6" hidden="1" x14ac:dyDescent="0.25">
      <c r="A6472">
        <v>2030</v>
      </c>
      <c r="B6472" t="s">
        <v>2254</v>
      </c>
      <c r="C6472" t="s">
        <v>2221</v>
      </c>
      <c r="D6472" t="s">
        <v>2242</v>
      </c>
      <c r="E6472" s="184">
        <v>6.796656233321E-4</v>
      </c>
      <c r="F6472" t="s">
        <v>2200</v>
      </c>
    </row>
    <row r="6473" spans="1:6" hidden="1" x14ac:dyDescent="0.25">
      <c r="A6473">
        <v>2030</v>
      </c>
      <c r="B6473" t="s">
        <v>2254</v>
      </c>
      <c r="C6473" t="s">
        <v>2221</v>
      </c>
      <c r="D6473" t="s">
        <v>2243</v>
      </c>
      <c r="E6473">
        <v>34.276804309380701</v>
      </c>
      <c r="F6473" t="s">
        <v>2200</v>
      </c>
    </row>
    <row r="6474" spans="1:6" hidden="1" x14ac:dyDescent="0.25">
      <c r="A6474">
        <v>2030</v>
      </c>
      <c r="B6474" t="s">
        <v>2254</v>
      </c>
      <c r="C6474" t="s">
        <v>2221</v>
      </c>
      <c r="D6474" t="s">
        <v>2244</v>
      </c>
      <c r="E6474">
        <v>5.8724999999999996</v>
      </c>
      <c r="F6474" t="s">
        <v>2200</v>
      </c>
    </row>
    <row r="6475" spans="1:6" hidden="1" x14ac:dyDescent="0.25">
      <c r="A6475">
        <v>2030</v>
      </c>
      <c r="B6475" t="s">
        <v>2254</v>
      </c>
      <c r="C6475" t="s">
        <v>2221</v>
      </c>
      <c r="D6475" t="s">
        <v>2245</v>
      </c>
      <c r="E6475">
        <v>3.6756435126127802</v>
      </c>
      <c r="F6475" t="s">
        <v>2200</v>
      </c>
    </row>
    <row r="6476" spans="1:6" hidden="1" x14ac:dyDescent="0.25">
      <c r="A6476">
        <v>2030</v>
      </c>
      <c r="B6476" t="s">
        <v>2254</v>
      </c>
      <c r="C6476" t="s">
        <v>2221</v>
      </c>
      <c r="D6476" t="s">
        <v>2246</v>
      </c>
      <c r="E6476">
        <v>2.1420295145752899</v>
      </c>
      <c r="F6476" t="s">
        <v>2200</v>
      </c>
    </row>
    <row r="6477" spans="1:6" hidden="1" x14ac:dyDescent="0.25">
      <c r="A6477">
        <v>2030</v>
      </c>
      <c r="B6477" t="s">
        <v>2254</v>
      </c>
      <c r="C6477" t="s">
        <v>2221</v>
      </c>
      <c r="D6477" t="s">
        <v>2247</v>
      </c>
      <c r="E6477">
        <v>1.9045153225665099</v>
      </c>
      <c r="F6477" t="s">
        <v>2200</v>
      </c>
    </row>
    <row r="6478" spans="1:6" hidden="1" x14ac:dyDescent="0.25">
      <c r="A6478">
        <v>2030</v>
      </c>
      <c r="B6478" t="s">
        <v>2254</v>
      </c>
      <c r="C6478" t="s">
        <v>2221</v>
      </c>
      <c r="D6478" t="s">
        <v>2248</v>
      </c>
      <c r="E6478">
        <v>7.5946523387718301</v>
      </c>
      <c r="F6478" t="s">
        <v>2200</v>
      </c>
    </row>
    <row r="6479" spans="1:6" hidden="1" x14ac:dyDescent="0.25">
      <c r="A6479">
        <v>2030</v>
      </c>
      <c r="B6479" t="s">
        <v>2254</v>
      </c>
      <c r="C6479" t="s">
        <v>2222</v>
      </c>
      <c r="D6479" t="s">
        <v>2236</v>
      </c>
      <c r="E6479">
        <v>2.29982281600252</v>
      </c>
      <c r="F6479" t="s">
        <v>2200</v>
      </c>
    </row>
    <row r="6480" spans="1:6" hidden="1" x14ac:dyDescent="0.25">
      <c r="A6480">
        <v>2030</v>
      </c>
      <c r="B6480" t="s">
        <v>2254</v>
      </c>
      <c r="C6480" t="s">
        <v>2222</v>
      </c>
      <c r="D6480" t="s">
        <v>2237</v>
      </c>
      <c r="E6480">
        <v>16.8268925478345</v>
      </c>
      <c r="F6480" t="s">
        <v>2200</v>
      </c>
    </row>
    <row r="6481" spans="1:6" hidden="1" x14ac:dyDescent="0.25">
      <c r="A6481">
        <v>2030</v>
      </c>
      <c r="B6481" t="s">
        <v>2254</v>
      </c>
      <c r="C6481" t="s">
        <v>2222</v>
      </c>
      <c r="D6481" t="s">
        <v>2238</v>
      </c>
      <c r="E6481">
        <v>3.9455333707277198</v>
      </c>
      <c r="F6481" t="s">
        <v>2200</v>
      </c>
    </row>
    <row r="6482" spans="1:6" hidden="1" x14ac:dyDescent="0.25">
      <c r="A6482">
        <v>2030</v>
      </c>
      <c r="B6482" t="s">
        <v>2254</v>
      </c>
      <c r="C6482" t="s">
        <v>2222</v>
      </c>
      <c r="D6482" t="s">
        <v>2250</v>
      </c>
      <c r="E6482">
        <v>5.9178866942038901</v>
      </c>
      <c r="F6482" t="s">
        <v>2200</v>
      </c>
    </row>
    <row r="6483" spans="1:6" hidden="1" x14ac:dyDescent="0.25">
      <c r="A6483">
        <v>2030</v>
      </c>
      <c r="B6483" t="s">
        <v>2254</v>
      </c>
      <c r="C6483" t="s">
        <v>2222</v>
      </c>
      <c r="D6483" t="s">
        <v>2251</v>
      </c>
      <c r="E6483">
        <v>0</v>
      </c>
      <c r="F6483" t="s">
        <v>2200</v>
      </c>
    </row>
    <row r="6484" spans="1:6" hidden="1" x14ac:dyDescent="0.25">
      <c r="A6484">
        <v>2030</v>
      </c>
      <c r="B6484" t="s">
        <v>2254</v>
      </c>
      <c r="C6484" t="s">
        <v>2222</v>
      </c>
      <c r="D6484" t="s">
        <v>2239</v>
      </c>
      <c r="E6484">
        <v>2.4098876829274398</v>
      </c>
      <c r="F6484" t="s">
        <v>2200</v>
      </c>
    </row>
    <row r="6485" spans="1:6" hidden="1" x14ac:dyDescent="0.25">
      <c r="A6485">
        <v>2030</v>
      </c>
      <c r="B6485" t="s">
        <v>2254</v>
      </c>
      <c r="C6485" t="s">
        <v>2222</v>
      </c>
      <c r="D6485" t="s">
        <v>2240</v>
      </c>
      <c r="E6485">
        <v>2.3746794656118002</v>
      </c>
      <c r="F6485" t="s">
        <v>2200</v>
      </c>
    </row>
    <row r="6486" spans="1:6" hidden="1" x14ac:dyDescent="0.25">
      <c r="A6486">
        <v>2030</v>
      </c>
      <c r="B6486" t="s">
        <v>2254</v>
      </c>
      <c r="C6486" t="s">
        <v>2222</v>
      </c>
      <c r="D6486" t="s">
        <v>2241</v>
      </c>
      <c r="E6486">
        <v>3.67699004960506</v>
      </c>
      <c r="F6486" t="s">
        <v>2200</v>
      </c>
    </row>
    <row r="6487" spans="1:6" hidden="1" x14ac:dyDescent="0.25">
      <c r="A6487">
        <v>2030</v>
      </c>
      <c r="B6487" t="s">
        <v>2254</v>
      </c>
      <c r="C6487" t="s">
        <v>2222</v>
      </c>
      <c r="D6487" t="s">
        <v>2242</v>
      </c>
      <c r="E6487" s="184">
        <v>1.7349104063253901E-4</v>
      </c>
      <c r="F6487" t="s">
        <v>2200</v>
      </c>
    </row>
    <row r="6488" spans="1:6" hidden="1" x14ac:dyDescent="0.25">
      <c r="A6488">
        <v>2030</v>
      </c>
      <c r="B6488" t="s">
        <v>2254</v>
      </c>
      <c r="C6488" t="s">
        <v>2222</v>
      </c>
      <c r="D6488" t="s">
        <v>2243</v>
      </c>
      <c r="E6488">
        <v>33.1116386118672</v>
      </c>
      <c r="F6488" t="s">
        <v>2200</v>
      </c>
    </row>
    <row r="6489" spans="1:6" hidden="1" x14ac:dyDescent="0.25">
      <c r="A6489">
        <v>2030</v>
      </c>
      <c r="B6489" t="s">
        <v>2254</v>
      </c>
      <c r="C6489" t="s">
        <v>2222</v>
      </c>
      <c r="D6489" t="s">
        <v>2244</v>
      </c>
      <c r="E6489">
        <v>5.8724999999999996</v>
      </c>
      <c r="F6489" t="s">
        <v>2200</v>
      </c>
    </row>
    <row r="6490" spans="1:6" hidden="1" x14ac:dyDescent="0.25">
      <c r="A6490">
        <v>2030</v>
      </c>
      <c r="B6490" t="s">
        <v>2254</v>
      </c>
      <c r="C6490" t="s">
        <v>2222</v>
      </c>
      <c r="D6490" t="s">
        <v>2245</v>
      </c>
      <c r="E6490">
        <v>3.1260633795529702</v>
      </c>
      <c r="F6490" t="s">
        <v>2200</v>
      </c>
    </row>
    <row r="6491" spans="1:6" hidden="1" x14ac:dyDescent="0.25">
      <c r="A6491">
        <v>2030</v>
      </c>
      <c r="B6491" t="s">
        <v>2254</v>
      </c>
      <c r="C6491" t="s">
        <v>2222</v>
      </c>
      <c r="D6491" t="s">
        <v>2246</v>
      </c>
      <c r="E6491">
        <v>1.36278612045778</v>
      </c>
      <c r="F6491" t="s">
        <v>2200</v>
      </c>
    </row>
    <row r="6492" spans="1:6" hidden="1" x14ac:dyDescent="0.25">
      <c r="A6492">
        <v>2030</v>
      </c>
      <c r="B6492" t="s">
        <v>2254</v>
      </c>
      <c r="C6492" t="s">
        <v>2222</v>
      </c>
      <c r="D6492" t="s">
        <v>2247</v>
      </c>
      <c r="E6492">
        <v>1.39981888049611</v>
      </c>
      <c r="F6492" t="s">
        <v>2200</v>
      </c>
    </row>
    <row r="6493" spans="1:6" hidden="1" x14ac:dyDescent="0.25">
      <c r="A6493">
        <v>2030</v>
      </c>
      <c r="B6493" t="s">
        <v>2254</v>
      </c>
      <c r="C6493" t="s">
        <v>2222</v>
      </c>
      <c r="D6493" t="s">
        <v>2248</v>
      </c>
      <c r="E6493">
        <v>3.0999607545040502</v>
      </c>
      <c r="F6493" t="s">
        <v>2200</v>
      </c>
    </row>
    <row r="6494" spans="1:6" hidden="1" x14ac:dyDescent="0.25">
      <c r="A6494">
        <v>2030</v>
      </c>
      <c r="B6494" t="s">
        <v>2254</v>
      </c>
      <c r="C6494" t="s">
        <v>2223</v>
      </c>
      <c r="D6494" t="s">
        <v>2236</v>
      </c>
      <c r="E6494">
        <v>2.0352940977519198</v>
      </c>
      <c r="F6494" t="s">
        <v>2200</v>
      </c>
    </row>
    <row r="6495" spans="1:6" hidden="1" x14ac:dyDescent="0.25">
      <c r="A6495">
        <v>2030</v>
      </c>
      <c r="B6495" t="s">
        <v>2254</v>
      </c>
      <c r="C6495" t="s">
        <v>2223</v>
      </c>
      <c r="D6495" t="s">
        <v>2237</v>
      </c>
      <c r="E6495">
        <v>0</v>
      </c>
      <c r="F6495" t="s">
        <v>2200</v>
      </c>
    </row>
    <row r="6496" spans="1:6" hidden="1" x14ac:dyDescent="0.25">
      <c r="A6496">
        <v>2030</v>
      </c>
      <c r="B6496" t="s">
        <v>2254</v>
      </c>
      <c r="C6496" t="s">
        <v>2223</v>
      </c>
      <c r="D6496" t="s">
        <v>2238</v>
      </c>
      <c r="E6496">
        <v>0</v>
      </c>
      <c r="F6496" t="s">
        <v>2200</v>
      </c>
    </row>
    <row r="6497" spans="1:6" hidden="1" x14ac:dyDescent="0.25">
      <c r="A6497">
        <v>2030</v>
      </c>
      <c r="B6497" t="s">
        <v>2254</v>
      </c>
      <c r="C6497" t="s">
        <v>2223</v>
      </c>
      <c r="D6497" t="s">
        <v>2250</v>
      </c>
      <c r="E6497">
        <v>6.8556442639525903</v>
      </c>
      <c r="F6497" t="s">
        <v>2200</v>
      </c>
    </row>
    <row r="6498" spans="1:6" hidden="1" x14ac:dyDescent="0.25">
      <c r="A6498">
        <v>2030</v>
      </c>
      <c r="B6498" t="s">
        <v>2254</v>
      </c>
      <c r="C6498" t="s">
        <v>2223</v>
      </c>
      <c r="D6498" t="s">
        <v>2251</v>
      </c>
      <c r="E6498">
        <v>8.6267700556133704</v>
      </c>
      <c r="F6498" t="s">
        <v>2200</v>
      </c>
    </row>
    <row r="6499" spans="1:6" hidden="1" x14ac:dyDescent="0.25">
      <c r="A6499">
        <v>2030</v>
      </c>
      <c r="B6499" t="s">
        <v>2254</v>
      </c>
      <c r="C6499" t="s">
        <v>2223</v>
      </c>
      <c r="D6499" t="s">
        <v>2239</v>
      </c>
      <c r="E6499">
        <v>1.32366909986982</v>
      </c>
      <c r="F6499" t="s">
        <v>2200</v>
      </c>
    </row>
    <row r="6500" spans="1:6" hidden="1" x14ac:dyDescent="0.25">
      <c r="A6500">
        <v>2030</v>
      </c>
      <c r="B6500" t="s">
        <v>2254</v>
      </c>
      <c r="C6500" t="s">
        <v>2223</v>
      </c>
      <c r="D6500" t="s">
        <v>2240</v>
      </c>
      <c r="E6500">
        <v>2.1456049987794801</v>
      </c>
      <c r="F6500" t="s">
        <v>2200</v>
      </c>
    </row>
    <row r="6501" spans="1:6" hidden="1" x14ac:dyDescent="0.25">
      <c r="A6501">
        <v>2030</v>
      </c>
      <c r="B6501" t="s">
        <v>2254</v>
      </c>
      <c r="C6501" t="s">
        <v>2223</v>
      </c>
      <c r="D6501" t="s">
        <v>2241</v>
      </c>
      <c r="E6501">
        <v>3.86081636299514</v>
      </c>
      <c r="F6501" t="s">
        <v>2200</v>
      </c>
    </row>
    <row r="6502" spans="1:6" hidden="1" x14ac:dyDescent="0.25">
      <c r="A6502">
        <v>2030</v>
      </c>
      <c r="B6502" t="s">
        <v>2254</v>
      </c>
      <c r="C6502" t="s">
        <v>2223</v>
      </c>
      <c r="D6502" t="s">
        <v>2242</v>
      </c>
      <c r="E6502">
        <v>0.11670182144203101</v>
      </c>
      <c r="F6502" t="s">
        <v>2200</v>
      </c>
    </row>
    <row r="6503" spans="1:6" hidden="1" x14ac:dyDescent="0.25">
      <c r="A6503">
        <v>2030</v>
      </c>
      <c r="B6503" t="s">
        <v>2254</v>
      </c>
      <c r="C6503" t="s">
        <v>2223</v>
      </c>
      <c r="D6503" t="s">
        <v>2243</v>
      </c>
      <c r="E6503">
        <v>0</v>
      </c>
      <c r="F6503" t="s">
        <v>2200</v>
      </c>
    </row>
    <row r="6504" spans="1:6" hidden="1" x14ac:dyDescent="0.25">
      <c r="A6504">
        <v>2030</v>
      </c>
      <c r="B6504" t="s">
        <v>2254</v>
      </c>
      <c r="C6504" t="s">
        <v>2223</v>
      </c>
      <c r="D6504" t="s">
        <v>2244</v>
      </c>
      <c r="E6504">
        <v>5.8724999999999996</v>
      </c>
      <c r="F6504" t="s">
        <v>2200</v>
      </c>
    </row>
    <row r="6505" spans="1:6" hidden="1" x14ac:dyDescent="0.25">
      <c r="A6505">
        <v>2030</v>
      </c>
      <c r="B6505" t="s">
        <v>2254</v>
      </c>
      <c r="C6505" t="s">
        <v>2223</v>
      </c>
      <c r="D6505" t="s">
        <v>2245</v>
      </c>
      <c r="E6505">
        <v>1.32366909986982</v>
      </c>
      <c r="F6505" t="s">
        <v>2200</v>
      </c>
    </row>
    <row r="6506" spans="1:6" hidden="1" x14ac:dyDescent="0.25">
      <c r="A6506">
        <v>2030</v>
      </c>
      <c r="B6506" t="s">
        <v>2254</v>
      </c>
      <c r="C6506" t="s">
        <v>2223</v>
      </c>
      <c r="D6506" t="s">
        <v>2246</v>
      </c>
      <c r="E6506">
        <v>1.45018682725142</v>
      </c>
      <c r="F6506" t="s">
        <v>2200</v>
      </c>
    </row>
    <row r="6507" spans="1:6" hidden="1" x14ac:dyDescent="0.25">
      <c r="A6507">
        <v>2030</v>
      </c>
      <c r="B6507" t="s">
        <v>2254</v>
      </c>
      <c r="C6507" t="s">
        <v>2223</v>
      </c>
      <c r="D6507" t="s">
        <v>2247</v>
      </c>
      <c r="E6507">
        <v>1.315559219901</v>
      </c>
      <c r="F6507" t="s">
        <v>2200</v>
      </c>
    </row>
    <row r="6508" spans="1:6" hidden="1" x14ac:dyDescent="0.25">
      <c r="A6508">
        <v>2030</v>
      </c>
      <c r="B6508" t="s">
        <v>2254</v>
      </c>
      <c r="C6508" t="s">
        <v>2223</v>
      </c>
      <c r="D6508" t="s">
        <v>2248</v>
      </c>
      <c r="E6508">
        <v>2.5545053003533602</v>
      </c>
      <c r="F6508" t="s">
        <v>2200</v>
      </c>
    </row>
    <row r="6509" spans="1:6" hidden="1" x14ac:dyDescent="0.25">
      <c r="A6509">
        <v>2030</v>
      </c>
      <c r="B6509" t="s">
        <v>2254</v>
      </c>
      <c r="C6509" t="s">
        <v>2224</v>
      </c>
      <c r="D6509" t="s">
        <v>2236</v>
      </c>
      <c r="E6509">
        <v>2.8278772107683801</v>
      </c>
      <c r="F6509" t="s">
        <v>2200</v>
      </c>
    </row>
    <row r="6510" spans="1:6" hidden="1" x14ac:dyDescent="0.25">
      <c r="A6510">
        <v>2030</v>
      </c>
      <c r="B6510" t="s">
        <v>2254</v>
      </c>
      <c r="C6510" t="s">
        <v>2224</v>
      </c>
      <c r="D6510" t="s">
        <v>2237</v>
      </c>
      <c r="E6510">
        <v>16.126871286894801</v>
      </c>
      <c r="F6510" t="s">
        <v>2200</v>
      </c>
    </row>
    <row r="6511" spans="1:6" hidden="1" x14ac:dyDescent="0.25">
      <c r="A6511">
        <v>2030</v>
      </c>
      <c r="B6511" t="s">
        <v>2254</v>
      </c>
      <c r="C6511" t="s">
        <v>2224</v>
      </c>
      <c r="D6511" t="s">
        <v>2238</v>
      </c>
      <c r="E6511">
        <v>4.2484048907612699</v>
      </c>
      <c r="F6511" t="s">
        <v>2200</v>
      </c>
    </row>
    <row r="6512" spans="1:6" hidden="1" x14ac:dyDescent="0.25">
      <c r="A6512">
        <v>2030</v>
      </c>
      <c r="B6512" t="s">
        <v>2254</v>
      </c>
      <c r="C6512" t="s">
        <v>2224</v>
      </c>
      <c r="D6512" t="s">
        <v>2250</v>
      </c>
      <c r="E6512">
        <v>6.8556442639525903</v>
      </c>
      <c r="F6512" t="s">
        <v>2200</v>
      </c>
    </row>
    <row r="6513" spans="1:6" hidden="1" x14ac:dyDescent="0.25">
      <c r="A6513">
        <v>2030</v>
      </c>
      <c r="B6513" t="s">
        <v>2254</v>
      </c>
      <c r="C6513" t="s">
        <v>2224</v>
      </c>
      <c r="D6513" t="s">
        <v>2251</v>
      </c>
      <c r="E6513">
        <v>8.6267700556133704</v>
      </c>
      <c r="F6513" t="s">
        <v>2200</v>
      </c>
    </row>
    <row r="6514" spans="1:6" hidden="1" x14ac:dyDescent="0.25">
      <c r="A6514">
        <v>2030</v>
      </c>
      <c r="B6514" t="s">
        <v>2254</v>
      </c>
      <c r="C6514" t="s">
        <v>2224</v>
      </c>
      <c r="D6514" t="s">
        <v>2239</v>
      </c>
      <c r="E6514">
        <v>1.58621559056912</v>
      </c>
      <c r="F6514" t="s">
        <v>2200</v>
      </c>
    </row>
    <row r="6515" spans="1:6" hidden="1" x14ac:dyDescent="0.25">
      <c r="A6515">
        <v>2030</v>
      </c>
      <c r="B6515" t="s">
        <v>2254</v>
      </c>
      <c r="C6515" t="s">
        <v>2224</v>
      </c>
      <c r="D6515" t="s">
        <v>2240</v>
      </c>
      <c r="E6515">
        <v>2.1456049987794801</v>
      </c>
      <c r="F6515" t="s">
        <v>2200</v>
      </c>
    </row>
    <row r="6516" spans="1:6" hidden="1" x14ac:dyDescent="0.25">
      <c r="A6516">
        <v>2030</v>
      </c>
      <c r="B6516" t="s">
        <v>2254</v>
      </c>
      <c r="C6516" t="s">
        <v>2224</v>
      </c>
      <c r="D6516" t="s">
        <v>2241</v>
      </c>
      <c r="E6516">
        <v>3.7592478228287498</v>
      </c>
      <c r="F6516" t="s">
        <v>2200</v>
      </c>
    </row>
    <row r="6517" spans="1:6" hidden="1" x14ac:dyDescent="0.25">
      <c r="A6517">
        <v>2030</v>
      </c>
      <c r="B6517" t="s">
        <v>2254</v>
      </c>
      <c r="C6517" t="s">
        <v>2224</v>
      </c>
      <c r="D6517" t="s">
        <v>2242</v>
      </c>
      <c r="E6517" s="184">
        <v>6.1443805292734403E-2</v>
      </c>
      <c r="F6517" t="s">
        <v>2200</v>
      </c>
    </row>
    <row r="6518" spans="1:6" hidden="1" x14ac:dyDescent="0.25">
      <c r="A6518">
        <v>2030</v>
      </c>
      <c r="B6518" t="s">
        <v>2254</v>
      </c>
      <c r="C6518" t="s">
        <v>2224</v>
      </c>
      <c r="D6518" t="s">
        <v>2243</v>
      </c>
      <c r="E6518">
        <v>24.560343778715598</v>
      </c>
      <c r="F6518" t="s">
        <v>2200</v>
      </c>
    </row>
    <row r="6519" spans="1:6" hidden="1" x14ac:dyDescent="0.25">
      <c r="A6519">
        <v>2030</v>
      </c>
      <c r="B6519" t="s">
        <v>2254</v>
      </c>
      <c r="C6519" t="s">
        <v>2224</v>
      </c>
      <c r="D6519" t="s">
        <v>2244</v>
      </c>
      <c r="E6519">
        <v>5.8724999999999996</v>
      </c>
      <c r="F6519" t="s">
        <v>2200</v>
      </c>
    </row>
    <row r="6520" spans="1:6" hidden="1" x14ac:dyDescent="0.25">
      <c r="A6520">
        <v>2030</v>
      </c>
      <c r="B6520" t="s">
        <v>2254</v>
      </c>
      <c r="C6520" t="s">
        <v>2224</v>
      </c>
      <c r="D6520" t="s">
        <v>2245</v>
      </c>
      <c r="E6520">
        <v>1.32366909986982</v>
      </c>
      <c r="F6520" t="s">
        <v>2200</v>
      </c>
    </row>
    <row r="6521" spans="1:6" hidden="1" x14ac:dyDescent="0.25">
      <c r="A6521">
        <v>2030</v>
      </c>
      <c r="B6521" t="s">
        <v>2254</v>
      </c>
      <c r="C6521" t="s">
        <v>2224</v>
      </c>
      <c r="D6521" t="s">
        <v>2246</v>
      </c>
      <c r="E6521">
        <v>1.45018682725142</v>
      </c>
      <c r="F6521" t="s">
        <v>2200</v>
      </c>
    </row>
    <row r="6522" spans="1:6" hidden="1" x14ac:dyDescent="0.25">
      <c r="A6522">
        <v>2030</v>
      </c>
      <c r="B6522" t="s">
        <v>2254</v>
      </c>
      <c r="C6522" t="s">
        <v>2224</v>
      </c>
      <c r="D6522" t="s">
        <v>2247</v>
      </c>
      <c r="E6522">
        <v>1.315559219901</v>
      </c>
      <c r="F6522" t="s">
        <v>2200</v>
      </c>
    </row>
    <row r="6523" spans="1:6" hidden="1" x14ac:dyDescent="0.25">
      <c r="A6523">
        <v>2030</v>
      </c>
      <c r="B6523" t="s">
        <v>2254</v>
      </c>
      <c r="C6523" t="s">
        <v>2224</v>
      </c>
      <c r="D6523" t="s">
        <v>2248</v>
      </c>
      <c r="E6523">
        <v>2.5545053003533602</v>
      </c>
      <c r="F6523" t="s">
        <v>2200</v>
      </c>
    </row>
    <row r="6524" spans="1:6" hidden="1" x14ac:dyDescent="0.25">
      <c r="A6524">
        <v>2030</v>
      </c>
      <c r="B6524" t="s">
        <v>2254</v>
      </c>
      <c r="C6524" t="s">
        <v>2225</v>
      </c>
      <c r="D6524" t="s">
        <v>2236</v>
      </c>
      <c r="E6524">
        <v>2.65752766927613</v>
      </c>
      <c r="F6524" t="s">
        <v>2200</v>
      </c>
    </row>
    <row r="6525" spans="1:6" hidden="1" x14ac:dyDescent="0.25">
      <c r="A6525">
        <v>2030</v>
      </c>
      <c r="B6525" t="s">
        <v>2254</v>
      </c>
      <c r="C6525" t="s">
        <v>2225</v>
      </c>
      <c r="D6525" t="s">
        <v>2237</v>
      </c>
      <c r="E6525">
        <v>21.4731766025801</v>
      </c>
      <c r="F6525" t="s">
        <v>2200</v>
      </c>
    </row>
    <row r="6526" spans="1:6" hidden="1" x14ac:dyDescent="0.25">
      <c r="A6526">
        <v>2030</v>
      </c>
      <c r="B6526" t="s">
        <v>2254</v>
      </c>
      <c r="C6526" t="s">
        <v>2225</v>
      </c>
      <c r="D6526" t="s">
        <v>2238</v>
      </c>
      <c r="E6526">
        <v>7.3937524964187498</v>
      </c>
      <c r="F6526" t="s">
        <v>2200</v>
      </c>
    </row>
    <row r="6527" spans="1:6" hidden="1" x14ac:dyDescent="0.25">
      <c r="A6527">
        <v>2030</v>
      </c>
      <c r="B6527" t="s">
        <v>2254</v>
      </c>
      <c r="C6527" t="s">
        <v>2225</v>
      </c>
      <c r="D6527" t="s">
        <v>2250</v>
      </c>
      <c r="E6527">
        <v>0</v>
      </c>
      <c r="F6527" t="s">
        <v>2200</v>
      </c>
    </row>
    <row r="6528" spans="1:6" hidden="1" x14ac:dyDescent="0.25">
      <c r="A6528">
        <v>2030</v>
      </c>
      <c r="B6528" t="s">
        <v>2254</v>
      </c>
      <c r="C6528" t="s">
        <v>2225</v>
      </c>
      <c r="D6528" t="s">
        <v>2251</v>
      </c>
      <c r="E6528">
        <v>0</v>
      </c>
      <c r="F6528" t="s">
        <v>2200</v>
      </c>
    </row>
    <row r="6529" spans="1:6" hidden="1" x14ac:dyDescent="0.25">
      <c r="A6529">
        <v>2030</v>
      </c>
      <c r="B6529" t="s">
        <v>2254</v>
      </c>
      <c r="C6529" t="s">
        <v>2225</v>
      </c>
      <c r="D6529" t="s">
        <v>2239</v>
      </c>
      <c r="E6529">
        <v>3.76607067137809</v>
      </c>
      <c r="F6529" t="s">
        <v>2200</v>
      </c>
    </row>
    <row r="6530" spans="1:6" hidden="1" x14ac:dyDescent="0.25">
      <c r="A6530">
        <v>2030</v>
      </c>
      <c r="B6530" t="s">
        <v>2254</v>
      </c>
      <c r="C6530" t="s">
        <v>2225</v>
      </c>
      <c r="D6530" t="s">
        <v>2240</v>
      </c>
      <c r="E6530">
        <v>2.5025145312923902</v>
      </c>
      <c r="F6530" t="s">
        <v>2200</v>
      </c>
    </row>
    <row r="6531" spans="1:6" hidden="1" x14ac:dyDescent="0.25">
      <c r="A6531">
        <v>2030</v>
      </c>
      <c r="B6531" t="s">
        <v>2254</v>
      </c>
      <c r="C6531" t="s">
        <v>2225</v>
      </c>
      <c r="D6531" t="s">
        <v>2241</v>
      </c>
      <c r="E6531">
        <v>3.4239943424971102</v>
      </c>
      <c r="F6531" t="s">
        <v>2200</v>
      </c>
    </row>
    <row r="6532" spans="1:6" hidden="1" x14ac:dyDescent="0.25">
      <c r="A6532">
        <v>2030</v>
      </c>
      <c r="B6532" t="s">
        <v>2254</v>
      </c>
      <c r="C6532" t="s">
        <v>2225</v>
      </c>
      <c r="D6532" t="s">
        <v>2242</v>
      </c>
      <c r="E6532" s="184">
        <v>2.5931738361848299E-5</v>
      </c>
      <c r="F6532" t="s">
        <v>2200</v>
      </c>
    </row>
    <row r="6533" spans="1:6" hidden="1" x14ac:dyDescent="0.25">
      <c r="A6533">
        <v>2030</v>
      </c>
      <c r="B6533" t="s">
        <v>2254</v>
      </c>
      <c r="C6533" t="s">
        <v>2225</v>
      </c>
      <c r="D6533" t="s">
        <v>2243</v>
      </c>
      <c r="E6533">
        <v>33.239966623904998</v>
      </c>
      <c r="F6533" t="s">
        <v>2200</v>
      </c>
    </row>
    <row r="6534" spans="1:6" hidden="1" x14ac:dyDescent="0.25">
      <c r="A6534">
        <v>2030</v>
      </c>
      <c r="B6534" t="s">
        <v>2254</v>
      </c>
      <c r="C6534" t="s">
        <v>2225</v>
      </c>
      <c r="D6534" t="s">
        <v>2244</v>
      </c>
      <c r="E6534">
        <v>5.8724999999999996</v>
      </c>
      <c r="F6534" t="s">
        <v>2200</v>
      </c>
    </row>
    <row r="6535" spans="1:6" hidden="1" x14ac:dyDescent="0.25">
      <c r="A6535">
        <v>2030</v>
      </c>
      <c r="B6535" t="s">
        <v>2254</v>
      </c>
      <c r="C6535" t="s">
        <v>2225</v>
      </c>
      <c r="D6535" t="s">
        <v>2245</v>
      </c>
      <c r="E6535">
        <v>3.0140386052421699</v>
      </c>
      <c r="F6535" t="s">
        <v>2200</v>
      </c>
    </row>
    <row r="6536" spans="1:6" hidden="1" x14ac:dyDescent="0.25">
      <c r="A6536">
        <v>2030</v>
      </c>
      <c r="B6536" t="s">
        <v>2254</v>
      </c>
      <c r="C6536" t="s">
        <v>2225</v>
      </c>
      <c r="D6536" t="s">
        <v>2246</v>
      </c>
      <c r="E6536">
        <v>0</v>
      </c>
      <c r="F6536" t="s">
        <v>2200</v>
      </c>
    </row>
    <row r="6537" spans="1:6" hidden="1" x14ac:dyDescent="0.25">
      <c r="A6537">
        <v>2030</v>
      </c>
      <c r="B6537" t="s">
        <v>2254</v>
      </c>
      <c r="C6537" t="s">
        <v>2225</v>
      </c>
      <c r="D6537" t="s">
        <v>2247</v>
      </c>
      <c r="E6537">
        <v>1.63213390500202</v>
      </c>
      <c r="F6537" t="s">
        <v>2200</v>
      </c>
    </row>
    <row r="6538" spans="1:6" hidden="1" x14ac:dyDescent="0.25">
      <c r="A6538">
        <v>2030</v>
      </c>
      <c r="B6538" t="s">
        <v>2254</v>
      </c>
      <c r="C6538" t="s">
        <v>2225</v>
      </c>
      <c r="D6538" t="s">
        <v>2248</v>
      </c>
      <c r="E6538">
        <v>6.5434857966436297</v>
      </c>
      <c r="F6538" t="s">
        <v>2200</v>
      </c>
    </row>
    <row r="6539" spans="1:6" hidden="1" x14ac:dyDescent="0.25">
      <c r="A6539">
        <v>2030</v>
      </c>
      <c r="B6539" t="s">
        <v>2254</v>
      </c>
      <c r="C6539" t="s">
        <v>2226</v>
      </c>
      <c r="D6539" t="s">
        <v>2236</v>
      </c>
      <c r="E6539">
        <v>4.4540123037125898</v>
      </c>
      <c r="F6539" t="s">
        <v>2200</v>
      </c>
    </row>
    <row r="6540" spans="1:6" hidden="1" x14ac:dyDescent="0.25">
      <c r="A6540">
        <v>2030</v>
      </c>
      <c r="B6540" t="s">
        <v>2254</v>
      </c>
      <c r="C6540" t="s">
        <v>2226</v>
      </c>
      <c r="D6540" t="s">
        <v>2237</v>
      </c>
      <c r="E6540">
        <v>18.8679168353029</v>
      </c>
      <c r="F6540" t="s">
        <v>2200</v>
      </c>
    </row>
    <row r="6541" spans="1:6" hidden="1" x14ac:dyDescent="0.25">
      <c r="A6541">
        <v>2030</v>
      </c>
      <c r="B6541" t="s">
        <v>2254</v>
      </c>
      <c r="C6541" t="s">
        <v>2226</v>
      </c>
      <c r="D6541" t="s">
        <v>2238</v>
      </c>
      <c r="E6541">
        <v>4.0563552564915897</v>
      </c>
      <c r="F6541" t="s">
        <v>2200</v>
      </c>
    </row>
    <row r="6542" spans="1:6" hidden="1" x14ac:dyDescent="0.25">
      <c r="A6542">
        <v>2030</v>
      </c>
      <c r="B6542" t="s">
        <v>2254</v>
      </c>
      <c r="C6542" t="s">
        <v>2226</v>
      </c>
      <c r="D6542" t="s">
        <v>2250</v>
      </c>
      <c r="E6542">
        <v>12.840876362077699</v>
      </c>
      <c r="F6542" t="s">
        <v>2200</v>
      </c>
    </row>
    <row r="6543" spans="1:6" hidden="1" x14ac:dyDescent="0.25">
      <c r="A6543">
        <v>2030</v>
      </c>
      <c r="B6543" t="s">
        <v>2254</v>
      </c>
      <c r="C6543" t="s">
        <v>2226</v>
      </c>
      <c r="D6543" t="s">
        <v>2251</v>
      </c>
      <c r="E6543">
        <v>0</v>
      </c>
      <c r="F6543" t="s">
        <v>2200</v>
      </c>
    </row>
    <row r="6544" spans="1:6" hidden="1" x14ac:dyDescent="0.25">
      <c r="A6544">
        <v>2030</v>
      </c>
      <c r="B6544" t="s">
        <v>2254</v>
      </c>
      <c r="C6544" t="s">
        <v>2226</v>
      </c>
      <c r="D6544" t="s">
        <v>2239</v>
      </c>
      <c r="E6544">
        <v>3.1382483370032901</v>
      </c>
      <c r="F6544" t="s">
        <v>2200</v>
      </c>
    </row>
    <row r="6545" spans="1:6" hidden="1" x14ac:dyDescent="0.25">
      <c r="A6545">
        <v>2030</v>
      </c>
      <c r="B6545" t="s">
        <v>2254</v>
      </c>
      <c r="C6545" t="s">
        <v>2226</v>
      </c>
      <c r="D6545" t="s">
        <v>2240</v>
      </c>
      <c r="E6545">
        <v>3.03043153644809</v>
      </c>
      <c r="F6545" t="s">
        <v>2200</v>
      </c>
    </row>
    <row r="6546" spans="1:6" hidden="1" x14ac:dyDescent="0.25">
      <c r="A6546">
        <v>2030</v>
      </c>
      <c r="B6546" t="s">
        <v>2254</v>
      </c>
      <c r="C6546" t="s">
        <v>2226</v>
      </c>
      <c r="D6546" t="s">
        <v>2241</v>
      </c>
      <c r="E6546">
        <v>6.12752385518972</v>
      </c>
      <c r="F6546" t="s">
        <v>2200</v>
      </c>
    </row>
    <row r="6547" spans="1:6" hidden="1" x14ac:dyDescent="0.25">
      <c r="A6547">
        <v>2030</v>
      </c>
      <c r="B6547" t="s">
        <v>2254</v>
      </c>
      <c r="C6547" t="s">
        <v>2226</v>
      </c>
      <c r="D6547" t="s">
        <v>2242</v>
      </c>
      <c r="E6547" s="184">
        <v>4.7242300824264602E-2</v>
      </c>
      <c r="F6547" t="s">
        <v>2200</v>
      </c>
    </row>
    <row r="6548" spans="1:6" hidden="1" x14ac:dyDescent="0.25">
      <c r="A6548">
        <v>2030</v>
      </c>
      <c r="B6548" t="s">
        <v>2254</v>
      </c>
      <c r="C6548" t="s">
        <v>2226</v>
      </c>
      <c r="D6548" t="s">
        <v>2243</v>
      </c>
      <c r="E6548">
        <v>33.769050640616499</v>
      </c>
      <c r="F6548" t="s">
        <v>2200</v>
      </c>
    </row>
    <row r="6549" spans="1:6" hidden="1" x14ac:dyDescent="0.25">
      <c r="A6549">
        <v>2030</v>
      </c>
      <c r="B6549" t="s">
        <v>2254</v>
      </c>
      <c r="C6549" t="s">
        <v>2226</v>
      </c>
      <c r="D6549" t="s">
        <v>2244</v>
      </c>
      <c r="E6549">
        <v>5.8724999999999996</v>
      </c>
      <c r="F6549" t="s">
        <v>2200</v>
      </c>
    </row>
    <row r="6550" spans="1:6" hidden="1" x14ac:dyDescent="0.25">
      <c r="A6550">
        <v>2030</v>
      </c>
      <c r="B6550" t="s">
        <v>2254</v>
      </c>
      <c r="C6550" t="s">
        <v>2226</v>
      </c>
      <c r="D6550" t="s">
        <v>2245</v>
      </c>
      <c r="E6550">
        <v>4.1699124072263301</v>
      </c>
      <c r="F6550" t="s">
        <v>2200</v>
      </c>
    </row>
    <row r="6551" spans="1:6" hidden="1" x14ac:dyDescent="0.25">
      <c r="A6551">
        <v>2030</v>
      </c>
      <c r="B6551" t="s">
        <v>2254</v>
      </c>
      <c r="C6551" t="s">
        <v>2226</v>
      </c>
      <c r="D6551" t="s">
        <v>2246</v>
      </c>
      <c r="E6551">
        <v>2.2430792297062201</v>
      </c>
      <c r="F6551" t="s">
        <v>2200</v>
      </c>
    </row>
    <row r="6552" spans="1:6" hidden="1" x14ac:dyDescent="0.25">
      <c r="A6552">
        <v>2030</v>
      </c>
      <c r="B6552" t="s">
        <v>2254</v>
      </c>
      <c r="C6552" t="s">
        <v>2226</v>
      </c>
      <c r="D6552" t="s">
        <v>2247</v>
      </c>
      <c r="E6552">
        <v>1.9097233097022599</v>
      </c>
      <c r="F6552" t="s">
        <v>2200</v>
      </c>
    </row>
    <row r="6553" spans="1:6" hidden="1" x14ac:dyDescent="0.25">
      <c r="A6553">
        <v>2030</v>
      </c>
      <c r="B6553" t="s">
        <v>2254</v>
      </c>
      <c r="C6553" t="s">
        <v>2226</v>
      </c>
      <c r="D6553" t="s">
        <v>2248</v>
      </c>
      <c r="E6553">
        <v>8.6467807211036796</v>
      </c>
      <c r="F6553" t="s">
        <v>2200</v>
      </c>
    </row>
    <row r="6554" spans="1:6" hidden="1" x14ac:dyDescent="0.25">
      <c r="A6554">
        <v>2030</v>
      </c>
      <c r="B6554" t="s">
        <v>2254</v>
      </c>
      <c r="C6554" t="s">
        <v>2227</v>
      </c>
      <c r="D6554" t="s">
        <v>2236</v>
      </c>
      <c r="E6554">
        <v>0</v>
      </c>
      <c r="F6554" t="s">
        <v>2200</v>
      </c>
    </row>
    <row r="6555" spans="1:6" hidden="1" x14ac:dyDescent="0.25">
      <c r="A6555">
        <v>2030</v>
      </c>
      <c r="B6555" t="s">
        <v>2254</v>
      </c>
      <c r="C6555" t="s">
        <v>2227</v>
      </c>
      <c r="D6555" t="s">
        <v>2237</v>
      </c>
      <c r="E6555">
        <v>22.671699779870099</v>
      </c>
      <c r="F6555" t="s">
        <v>2200</v>
      </c>
    </row>
    <row r="6556" spans="1:6" hidden="1" x14ac:dyDescent="0.25">
      <c r="A6556">
        <v>2030</v>
      </c>
      <c r="B6556" t="s">
        <v>2254</v>
      </c>
      <c r="C6556" t="s">
        <v>2227</v>
      </c>
      <c r="D6556" t="s">
        <v>2238</v>
      </c>
      <c r="E6556">
        <v>3.7441181757341599</v>
      </c>
      <c r="F6556" t="s">
        <v>2200</v>
      </c>
    </row>
    <row r="6557" spans="1:6" hidden="1" x14ac:dyDescent="0.25">
      <c r="A6557">
        <v>2030</v>
      </c>
      <c r="B6557" t="s">
        <v>2254</v>
      </c>
      <c r="C6557" t="s">
        <v>2227</v>
      </c>
      <c r="D6557" t="s">
        <v>2250</v>
      </c>
      <c r="E6557">
        <v>11.479929319838501</v>
      </c>
      <c r="F6557" t="s">
        <v>2200</v>
      </c>
    </row>
    <row r="6558" spans="1:6" hidden="1" x14ac:dyDescent="0.25">
      <c r="A6558">
        <v>2030</v>
      </c>
      <c r="B6558" t="s">
        <v>2254</v>
      </c>
      <c r="C6558" t="s">
        <v>2227</v>
      </c>
      <c r="D6558" t="s">
        <v>2251</v>
      </c>
      <c r="E6558">
        <v>0</v>
      </c>
      <c r="F6558" t="s">
        <v>2200</v>
      </c>
    </row>
    <row r="6559" spans="1:6" hidden="1" x14ac:dyDescent="0.25">
      <c r="A6559">
        <v>2030</v>
      </c>
      <c r="B6559" t="s">
        <v>2254</v>
      </c>
      <c r="C6559" t="s">
        <v>2227</v>
      </c>
      <c r="D6559" t="s">
        <v>2239</v>
      </c>
      <c r="E6559">
        <v>4.1712030297161196</v>
      </c>
      <c r="F6559" t="s">
        <v>2200</v>
      </c>
    </row>
    <row r="6560" spans="1:6" hidden="1" x14ac:dyDescent="0.25">
      <c r="A6560">
        <v>2030</v>
      </c>
      <c r="B6560" t="s">
        <v>2254</v>
      </c>
      <c r="C6560" t="s">
        <v>2227</v>
      </c>
      <c r="D6560" t="s">
        <v>2240</v>
      </c>
      <c r="E6560">
        <v>3.13292843140789</v>
      </c>
      <c r="F6560" t="s">
        <v>2200</v>
      </c>
    </row>
    <row r="6561" spans="1:6" hidden="1" x14ac:dyDescent="0.25">
      <c r="A6561">
        <v>2030</v>
      </c>
      <c r="B6561" t="s">
        <v>2254</v>
      </c>
      <c r="C6561" t="s">
        <v>2227</v>
      </c>
      <c r="D6561" t="s">
        <v>2241</v>
      </c>
      <c r="E6561">
        <v>6.1156883036010399</v>
      </c>
      <c r="F6561" t="s">
        <v>2200</v>
      </c>
    </row>
    <row r="6562" spans="1:6" hidden="1" x14ac:dyDescent="0.25">
      <c r="A6562">
        <v>2030</v>
      </c>
      <c r="B6562" t="s">
        <v>2254</v>
      </c>
      <c r="C6562" t="s">
        <v>2227</v>
      </c>
      <c r="D6562" t="s">
        <v>2242</v>
      </c>
      <c r="E6562" s="184" t="s">
        <v>2255</v>
      </c>
      <c r="F6562" t="s">
        <v>2200</v>
      </c>
    </row>
    <row r="6563" spans="1:6" hidden="1" x14ac:dyDescent="0.25">
      <c r="A6563">
        <v>2030</v>
      </c>
      <c r="B6563" t="s">
        <v>2254</v>
      </c>
      <c r="C6563" t="s">
        <v>2227</v>
      </c>
      <c r="D6563" t="s">
        <v>2243</v>
      </c>
      <c r="E6563">
        <v>36.542362196760202</v>
      </c>
      <c r="F6563" t="s">
        <v>2200</v>
      </c>
    </row>
    <row r="6564" spans="1:6" hidden="1" x14ac:dyDescent="0.25">
      <c r="A6564">
        <v>2030</v>
      </c>
      <c r="B6564" t="s">
        <v>2254</v>
      </c>
      <c r="C6564" t="s">
        <v>2227</v>
      </c>
      <c r="D6564" t="s">
        <v>2244</v>
      </c>
      <c r="E6564">
        <v>5.8724999999999996</v>
      </c>
      <c r="F6564" t="s">
        <v>2200</v>
      </c>
    </row>
    <row r="6565" spans="1:6" hidden="1" x14ac:dyDescent="0.25">
      <c r="A6565">
        <v>2030</v>
      </c>
      <c r="B6565" t="s">
        <v>2254</v>
      </c>
      <c r="C6565" t="s">
        <v>2227</v>
      </c>
      <c r="D6565" t="s">
        <v>2245</v>
      </c>
      <c r="E6565">
        <v>3.38829491070724</v>
      </c>
      <c r="F6565" t="s">
        <v>2200</v>
      </c>
    </row>
    <row r="6566" spans="1:6" hidden="1" x14ac:dyDescent="0.25">
      <c r="A6566">
        <v>2030</v>
      </c>
      <c r="B6566" t="s">
        <v>2254</v>
      </c>
      <c r="C6566" t="s">
        <v>2227</v>
      </c>
      <c r="D6566" t="s">
        <v>2246</v>
      </c>
      <c r="E6566">
        <v>2.6831546921370202</v>
      </c>
      <c r="F6566" t="s">
        <v>2200</v>
      </c>
    </row>
    <row r="6567" spans="1:6" hidden="1" x14ac:dyDescent="0.25">
      <c r="A6567">
        <v>2030</v>
      </c>
      <c r="B6567" t="s">
        <v>2254</v>
      </c>
      <c r="C6567" t="s">
        <v>2227</v>
      </c>
      <c r="D6567" t="s">
        <v>2247</v>
      </c>
      <c r="E6567">
        <v>1.63134645172949</v>
      </c>
      <c r="F6567" t="s">
        <v>2200</v>
      </c>
    </row>
    <row r="6568" spans="1:6" hidden="1" x14ac:dyDescent="0.25">
      <c r="A6568">
        <v>2030</v>
      </c>
      <c r="B6568" t="s">
        <v>2254</v>
      </c>
      <c r="C6568" t="s">
        <v>2227</v>
      </c>
      <c r="D6568" t="s">
        <v>2248</v>
      </c>
      <c r="E6568">
        <v>6.9390069552741203</v>
      </c>
      <c r="F6568" t="s">
        <v>2200</v>
      </c>
    </row>
    <row r="6569" spans="1:6" hidden="1" x14ac:dyDescent="0.25">
      <c r="A6569">
        <v>2030</v>
      </c>
      <c r="B6569" t="s">
        <v>2254</v>
      </c>
      <c r="C6569" t="s">
        <v>2228</v>
      </c>
      <c r="D6569" t="s">
        <v>2236</v>
      </c>
      <c r="E6569">
        <v>2.35071435464668</v>
      </c>
      <c r="F6569" t="s">
        <v>2200</v>
      </c>
    </row>
    <row r="6570" spans="1:6" hidden="1" x14ac:dyDescent="0.25">
      <c r="A6570">
        <v>2030</v>
      </c>
      <c r="B6570" t="s">
        <v>2254</v>
      </c>
      <c r="C6570" t="s">
        <v>2228</v>
      </c>
      <c r="D6570" t="s">
        <v>2237</v>
      </c>
      <c r="E6570">
        <v>16.168020385403601</v>
      </c>
      <c r="F6570" t="s">
        <v>2200</v>
      </c>
    </row>
    <row r="6571" spans="1:6" hidden="1" x14ac:dyDescent="0.25">
      <c r="A6571">
        <v>2030</v>
      </c>
      <c r="B6571" t="s">
        <v>2254</v>
      </c>
      <c r="C6571" t="s">
        <v>2228</v>
      </c>
      <c r="D6571" t="s">
        <v>2238</v>
      </c>
      <c r="E6571">
        <v>3.9438044929371499</v>
      </c>
      <c r="F6571" t="s">
        <v>2200</v>
      </c>
    </row>
    <row r="6572" spans="1:6" hidden="1" x14ac:dyDescent="0.25">
      <c r="A6572">
        <v>2030</v>
      </c>
      <c r="B6572" t="s">
        <v>2254</v>
      </c>
      <c r="C6572" t="s">
        <v>2228</v>
      </c>
      <c r="D6572" t="s">
        <v>2250</v>
      </c>
      <c r="E6572">
        <v>7.5160186746753599</v>
      </c>
      <c r="F6572" t="s">
        <v>2200</v>
      </c>
    </row>
    <row r="6573" spans="1:6" hidden="1" x14ac:dyDescent="0.25">
      <c r="A6573">
        <v>2030</v>
      </c>
      <c r="B6573" t="s">
        <v>2254</v>
      </c>
      <c r="C6573" t="s">
        <v>2228</v>
      </c>
      <c r="D6573" t="s">
        <v>2251</v>
      </c>
      <c r="E6573">
        <v>0</v>
      </c>
      <c r="F6573" t="s">
        <v>2200</v>
      </c>
    </row>
    <row r="6574" spans="1:6" hidden="1" x14ac:dyDescent="0.25">
      <c r="A6574">
        <v>2030</v>
      </c>
      <c r="B6574" t="s">
        <v>2254</v>
      </c>
      <c r="C6574" t="s">
        <v>2228</v>
      </c>
      <c r="D6574" t="s">
        <v>2239</v>
      </c>
      <c r="E6574">
        <v>2.57817816320255</v>
      </c>
      <c r="F6574" t="s">
        <v>2200</v>
      </c>
    </row>
    <row r="6575" spans="1:6" hidden="1" x14ac:dyDescent="0.25">
      <c r="A6575">
        <v>2030</v>
      </c>
      <c r="B6575" t="s">
        <v>2254</v>
      </c>
      <c r="C6575" t="s">
        <v>2228</v>
      </c>
      <c r="D6575" t="s">
        <v>2240</v>
      </c>
      <c r="E6575">
        <v>2.5547237162867402</v>
      </c>
      <c r="F6575" t="s">
        <v>2200</v>
      </c>
    </row>
    <row r="6576" spans="1:6" hidden="1" x14ac:dyDescent="0.25">
      <c r="A6576">
        <v>2030</v>
      </c>
      <c r="B6576" t="s">
        <v>2254</v>
      </c>
      <c r="C6576" t="s">
        <v>2228</v>
      </c>
      <c r="D6576" t="s">
        <v>2241</v>
      </c>
      <c r="E6576">
        <v>3.7812916686655802</v>
      </c>
      <c r="F6576" t="s">
        <v>2200</v>
      </c>
    </row>
    <row r="6577" spans="1:6" hidden="1" x14ac:dyDescent="0.25">
      <c r="A6577">
        <v>2030</v>
      </c>
      <c r="B6577" t="s">
        <v>2254</v>
      </c>
      <c r="C6577" t="s">
        <v>2228</v>
      </c>
      <c r="D6577" t="s">
        <v>2242</v>
      </c>
      <c r="E6577" s="184">
        <v>2.6014469647679698E-3</v>
      </c>
      <c r="F6577" t="s">
        <v>2200</v>
      </c>
    </row>
    <row r="6578" spans="1:6" hidden="1" x14ac:dyDescent="0.25">
      <c r="A6578">
        <v>2030</v>
      </c>
      <c r="B6578" t="s">
        <v>2254</v>
      </c>
      <c r="C6578" t="s">
        <v>2228</v>
      </c>
      <c r="D6578" t="s">
        <v>2243</v>
      </c>
      <c r="E6578">
        <v>31.3619357830726</v>
      </c>
      <c r="F6578" t="s">
        <v>2200</v>
      </c>
    </row>
    <row r="6579" spans="1:6" hidden="1" x14ac:dyDescent="0.25">
      <c r="A6579">
        <v>2030</v>
      </c>
      <c r="B6579" t="s">
        <v>2254</v>
      </c>
      <c r="C6579" t="s">
        <v>2228</v>
      </c>
      <c r="D6579" t="s">
        <v>2244</v>
      </c>
      <c r="E6579">
        <v>5.8724999999999996</v>
      </c>
      <c r="F6579" t="s">
        <v>2200</v>
      </c>
    </row>
    <row r="6580" spans="1:6" hidden="1" x14ac:dyDescent="0.25">
      <c r="A6580">
        <v>2030</v>
      </c>
      <c r="B6580" t="s">
        <v>2254</v>
      </c>
      <c r="C6580" t="s">
        <v>2228</v>
      </c>
      <c r="D6580" t="s">
        <v>2245</v>
      </c>
      <c r="E6580">
        <v>3.4307608124198699</v>
      </c>
      <c r="F6580" t="s">
        <v>2200</v>
      </c>
    </row>
    <row r="6581" spans="1:6" hidden="1" x14ac:dyDescent="0.25">
      <c r="A6581">
        <v>2030</v>
      </c>
      <c r="B6581" t="s">
        <v>2254</v>
      </c>
      <c r="C6581" t="s">
        <v>2228</v>
      </c>
      <c r="D6581" t="s">
        <v>2246</v>
      </c>
      <c r="E6581">
        <v>2.2047098744048199</v>
      </c>
      <c r="F6581" t="s">
        <v>2200</v>
      </c>
    </row>
    <row r="6582" spans="1:6" hidden="1" x14ac:dyDescent="0.25">
      <c r="A6582">
        <v>2030</v>
      </c>
      <c r="B6582" t="s">
        <v>2254</v>
      </c>
      <c r="C6582" t="s">
        <v>2228</v>
      </c>
      <c r="D6582" t="s">
        <v>2247</v>
      </c>
      <c r="E6582">
        <v>1.2965133308824801</v>
      </c>
      <c r="F6582" t="s">
        <v>2200</v>
      </c>
    </row>
    <row r="6583" spans="1:6" hidden="1" x14ac:dyDescent="0.25">
      <c r="A6583">
        <v>2030</v>
      </c>
      <c r="B6583" t="s">
        <v>2254</v>
      </c>
      <c r="C6583" t="s">
        <v>2228</v>
      </c>
      <c r="D6583" t="s">
        <v>2248</v>
      </c>
      <c r="E6583">
        <v>3.3857767941068602</v>
      </c>
      <c r="F6583" t="s">
        <v>2200</v>
      </c>
    </row>
    <row r="6584" spans="1:6" hidden="1" x14ac:dyDescent="0.25">
      <c r="A6584">
        <v>2030</v>
      </c>
      <c r="B6584" t="s">
        <v>2254</v>
      </c>
      <c r="C6584" t="s">
        <v>2229</v>
      </c>
      <c r="D6584" t="s">
        <v>2236</v>
      </c>
      <c r="E6584">
        <v>3.2249624334568399</v>
      </c>
      <c r="F6584" t="s">
        <v>2200</v>
      </c>
    </row>
    <row r="6585" spans="1:6" hidden="1" x14ac:dyDescent="0.25">
      <c r="A6585">
        <v>2030</v>
      </c>
      <c r="B6585" t="s">
        <v>2254</v>
      </c>
      <c r="C6585" t="s">
        <v>2229</v>
      </c>
      <c r="D6585" t="s">
        <v>2237</v>
      </c>
      <c r="E6585">
        <v>20.629202037525499</v>
      </c>
      <c r="F6585" t="s">
        <v>2200</v>
      </c>
    </row>
    <row r="6586" spans="1:6" hidden="1" x14ac:dyDescent="0.25">
      <c r="A6586">
        <v>2030</v>
      </c>
      <c r="B6586" t="s">
        <v>2254</v>
      </c>
      <c r="C6586" t="s">
        <v>2229</v>
      </c>
      <c r="D6586" t="s">
        <v>2238</v>
      </c>
      <c r="E6586">
        <v>3.9674512005672899</v>
      </c>
      <c r="F6586" t="s">
        <v>2200</v>
      </c>
    </row>
    <row r="6587" spans="1:6" hidden="1" x14ac:dyDescent="0.25">
      <c r="A6587">
        <v>2030</v>
      </c>
      <c r="B6587" t="s">
        <v>2254</v>
      </c>
      <c r="C6587" t="s">
        <v>2229</v>
      </c>
      <c r="D6587" t="s">
        <v>2250</v>
      </c>
      <c r="E6587">
        <v>0</v>
      </c>
      <c r="F6587" t="s">
        <v>2200</v>
      </c>
    </row>
    <row r="6588" spans="1:6" hidden="1" x14ac:dyDescent="0.25">
      <c r="A6588">
        <v>2030</v>
      </c>
      <c r="B6588" t="s">
        <v>2254</v>
      </c>
      <c r="C6588" t="s">
        <v>2229</v>
      </c>
      <c r="D6588" t="s">
        <v>2251</v>
      </c>
      <c r="E6588">
        <v>10.1709478221946</v>
      </c>
      <c r="F6588" t="s">
        <v>2200</v>
      </c>
    </row>
    <row r="6589" spans="1:6" hidden="1" x14ac:dyDescent="0.25">
      <c r="A6589">
        <v>2030</v>
      </c>
      <c r="B6589" t="s">
        <v>2254</v>
      </c>
      <c r="C6589" t="s">
        <v>2229</v>
      </c>
      <c r="D6589" t="s">
        <v>2239</v>
      </c>
      <c r="E6589">
        <v>4.7264145485868996</v>
      </c>
      <c r="F6589" t="s">
        <v>2200</v>
      </c>
    </row>
    <row r="6590" spans="1:6" hidden="1" x14ac:dyDescent="0.25">
      <c r="A6590">
        <v>2030</v>
      </c>
      <c r="B6590" t="s">
        <v>2254</v>
      </c>
      <c r="C6590" t="s">
        <v>2229</v>
      </c>
      <c r="D6590" t="s">
        <v>2240</v>
      </c>
      <c r="E6590">
        <v>2.7800587540302502</v>
      </c>
      <c r="F6590" t="s">
        <v>2200</v>
      </c>
    </row>
    <row r="6591" spans="1:6" hidden="1" x14ac:dyDescent="0.25">
      <c r="A6591">
        <v>2030</v>
      </c>
      <c r="B6591" t="s">
        <v>2254</v>
      </c>
      <c r="C6591" t="s">
        <v>2229</v>
      </c>
      <c r="D6591" t="s">
        <v>2241</v>
      </c>
      <c r="E6591">
        <v>3.9199982275290202</v>
      </c>
      <c r="F6591" t="s">
        <v>2200</v>
      </c>
    </row>
    <row r="6592" spans="1:6" hidden="1" x14ac:dyDescent="0.25">
      <c r="A6592">
        <v>2030</v>
      </c>
      <c r="B6592" t="s">
        <v>2254</v>
      </c>
      <c r="C6592" t="s">
        <v>2229</v>
      </c>
      <c r="D6592" t="s">
        <v>2242</v>
      </c>
      <c r="E6592" s="184">
        <v>4.1635821975018602E-3</v>
      </c>
      <c r="F6592" t="s">
        <v>2200</v>
      </c>
    </row>
    <row r="6593" spans="1:6" hidden="1" x14ac:dyDescent="0.25">
      <c r="A6593">
        <v>2030</v>
      </c>
      <c r="B6593" t="s">
        <v>2254</v>
      </c>
      <c r="C6593" t="s">
        <v>2229</v>
      </c>
      <c r="D6593" t="s">
        <v>2243</v>
      </c>
      <c r="E6593">
        <v>33.815256896518299</v>
      </c>
      <c r="F6593" t="s">
        <v>2200</v>
      </c>
    </row>
    <row r="6594" spans="1:6" hidden="1" x14ac:dyDescent="0.25">
      <c r="A6594">
        <v>2030</v>
      </c>
      <c r="B6594" t="s">
        <v>2254</v>
      </c>
      <c r="C6594" t="s">
        <v>2229</v>
      </c>
      <c r="D6594" t="s">
        <v>2244</v>
      </c>
      <c r="E6594">
        <v>5.8724999999999996</v>
      </c>
      <c r="F6594" t="s">
        <v>2200</v>
      </c>
    </row>
    <row r="6595" spans="1:6" hidden="1" x14ac:dyDescent="0.25">
      <c r="A6595">
        <v>2030</v>
      </c>
      <c r="B6595" t="s">
        <v>2254</v>
      </c>
      <c r="C6595" t="s">
        <v>2229</v>
      </c>
      <c r="D6595" t="s">
        <v>2245</v>
      </c>
      <c r="E6595">
        <v>3.8052957030952501</v>
      </c>
      <c r="F6595" t="s">
        <v>2200</v>
      </c>
    </row>
    <row r="6596" spans="1:6" hidden="1" x14ac:dyDescent="0.25">
      <c r="A6596">
        <v>2030</v>
      </c>
      <c r="B6596" t="s">
        <v>2254</v>
      </c>
      <c r="C6596" t="s">
        <v>2229</v>
      </c>
      <c r="D6596" t="s">
        <v>2246</v>
      </c>
      <c r="E6596">
        <v>2.11088368575721</v>
      </c>
      <c r="F6596" t="s">
        <v>2200</v>
      </c>
    </row>
    <row r="6597" spans="1:6" hidden="1" x14ac:dyDescent="0.25">
      <c r="A6597">
        <v>2030</v>
      </c>
      <c r="B6597" t="s">
        <v>2254</v>
      </c>
      <c r="C6597" t="s">
        <v>2229</v>
      </c>
      <c r="D6597" t="s">
        <v>2247</v>
      </c>
      <c r="E6597">
        <v>1.8149849373695399</v>
      </c>
      <c r="F6597" t="s">
        <v>2200</v>
      </c>
    </row>
    <row r="6598" spans="1:6" hidden="1" x14ac:dyDescent="0.25">
      <c r="A6598">
        <v>2030</v>
      </c>
      <c r="B6598" t="s">
        <v>2254</v>
      </c>
      <c r="C6598" t="s">
        <v>2229</v>
      </c>
      <c r="D6598" t="s">
        <v>2248</v>
      </c>
      <c r="E6598">
        <v>7.9709191069496796</v>
      </c>
      <c r="F6598" t="s">
        <v>2200</v>
      </c>
    </row>
    <row r="6599" spans="1:6" hidden="1" x14ac:dyDescent="0.25">
      <c r="A6599">
        <v>2030</v>
      </c>
      <c r="B6599" t="s">
        <v>2254</v>
      </c>
      <c r="C6599" t="s">
        <v>2230</v>
      </c>
      <c r="D6599" t="s">
        <v>2236</v>
      </c>
      <c r="E6599">
        <v>2.3816724769012798</v>
      </c>
      <c r="F6599" t="s">
        <v>2200</v>
      </c>
    </row>
    <row r="6600" spans="1:6" hidden="1" x14ac:dyDescent="0.25">
      <c r="A6600">
        <v>2030</v>
      </c>
      <c r="B6600" t="s">
        <v>2254</v>
      </c>
      <c r="C6600" t="s">
        <v>2230</v>
      </c>
      <c r="D6600" t="s">
        <v>2237</v>
      </c>
      <c r="E6600">
        <v>25.605734795866098</v>
      </c>
      <c r="F6600" t="s">
        <v>2200</v>
      </c>
    </row>
    <row r="6601" spans="1:6" hidden="1" x14ac:dyDescent="0.25">
      <c r="A6601">
        <v>2030</v>
      </c>
      <c r="B6601" t="s">
        <v>2254</v>
      </c>
      <c r="C6601" t="s">
        <v>2230</v>
      </c>
      <c r="D6601" t="s">
        <v>2238</v>
      </c>
      <c r="E6601">
        <v>3.91561556235387</v>
      </c>
      <c r="F6601" t="s">
        <v>2200</v>
      </c>
    </row>
    <row r="6602" spans="1:6" hidden="1" x14ac:dyDescent="0.25">
      <c r="A6602">
        <v>2030</v>
      </c>
      <c r="B6602" t="s">
        <v>2254</v>
      </c>
      <c r="C6602" t="s">
        <v>2230</v>
      </c>
      <c r="D6602" t="s">
        <v>2250</v>
      </c>
      <c r="E6602">
        <v>6.2004512696954999</v>
      </c>
      <c r="F6602" t="s">
        <v>2200</v>
      </c>
    </row>
    <row r="6603" spans="1:6" hidden="1" x14ac:dyDescent="0.25">
      <c r="A6603">
        <v>2030</v>
      </c>
      <c r="B6603" t="s">
        <v>2254</v>
      </c>
      <c r="C6603" t="s">
        <v>2230</v>
      </c>
      <c r="D6603" t="s">
        <v>2251</v>
      </c>
      <c r="E6603">
        <v>0</v>
      </c>
      <c r="F6603" t="s">
        <v>2200</v>
      </c>
    </row>
    <row r="6604" spans="1:6" hidden="1" x14ac:dyDescent="0.25">
      <c r="A6604">
        <v>2030</v>
      </c>
      <c r="B6604" t="s">
        <v>2254</v>
      </c>
      <c r="C6604" t="s">
        <v>2230</v>
      </c>
      <c r="D6604" t="s">
        <v>2239</v>
      </c>
      <c r="E6604">
        <v>2.0833734995948001</v>
      </c>
      <c r="F6604" t="s">
        <v>2200</v>
      </c>
    </row>
    <row r="6605" spans="1:6" hidden="1" x14ac:dyDescent="0.25">
      <c r="A6605">
        <v>2030</v>
      </c>
      <c r="B6605" t="s">
        <v>2254</v>
      </c>
      <c r="C6605" t="s">
        <v>2230</v>
      </c>
      <c r="D6605" t="s">
        <v>2240</v>
      </c>
      <c r="E6605">
        <v>2.1456049987794801</v>
      </c>
      <c r="F6605" t="s">
        <v>2200</v>
      </c>
    </row>
    <row r="6606" spans="1:6" hidden="1" x14ac:dyDescent="0.25">
      <c r="A6606">
        <v>2030</v>
      </c>
      <c r="B6606" t="s">
        <v>2254</v>
      </c>
      <c r="C6606" t="s">
        <v>2230</v>
      </c>
      <c r="D6606" t="s">
        <v>2241</v>
      </c>
      <c r="E6606">
        <v>3.5211875410476798</v>
      </c>
      <c r="F6606" t="s">
        <v>2200</v>
      </c>
    </row>
    <row r="6607" spans="1:6" hidden="1" x14ac:dyDescent="0.25">
      <c r="A6607">
        <v>2030</v>
      </c>
      <c r="B6607" t="s">
        <v>2254</v>
      </c>
      <c r="C6607" t="s">
        <v>2230</v>
      </c>
      <c r="D6607" t="s">
        <v>2242</v>
      </c>
      <c r="E6607">
        <v>0.11670182144203101</v>
      </c>
      <c r="F6607" t="s">
        <v>2200</v>
      </c>
    </row>
    <row r="6608" spans="1:6" hidden="1" x14ac:dyDescent="0.25">
      <c r="A6608">
        <v>2030</v>
      </c>
      <c r="B6608" t="s">
        <v>2254</v>
      </c>
      <c r="C6608" t="s">
        <v>2230</v>
      </c>
      <c r="D6608" t="s">
        <v>2243</v>
      </c>
      <c r="E6608">
        <v>27.385492224161901</v>
      </c>
      <c r="F6608" t="s">
        <v>2200</v>
      </c>
    </row>
    <row r="6609" spans="1:6" hidden="1" x14ac:dyDescent="0.25">
      <c r="A6609">
        <v>2030</v>
      </c>
      <c r="B6609" t="s">
        <v>2254</v>
      </c>
      <c r="C6609" t="s">
        <v>2230</v>
      </c>
      <c r="D6609" t="s">
        <v>2244</v>
      </c>
      <c r="E6609">
        <v>5.8724999999999996</v>
      </c>
      <c r="F6609" t="s">
        <v>2200</v>
      </c>
    </row>
    <row r="6610" spans="1:6" hidden="1" x14ac:dyDescent="0.25">
      <c r="A6610">
        <v>2030</v>
      </c>
      <c r="B6610" t="s">
        <v>2254</v>
      </c>
      <c r="C6610" t="s">
        <v>2230</v>
      </c>
      <c r="D6610" t="s">
        <v>2245</v>
      </c>
      <c r="E6610">
        <v>2.7475173807425999</v>
      </c>
      <c r="F6610" t="s">
        <v>2200</v>
      </c>
    </row>
    <row r="6611" spans="1:6" hidden="1" x14ac:dyDescent="0.25">
      <c r="A6611">
        <v>2030</v>
      </c>
      <c r="B6611" t="s">
        <v>2254</v>
      </c>
      <c r="C6611" t="s">
        <v>2230</v>
      </c>
      <c r="D6611" t="s">
        <v>2246</v>
      </c>
      <c r="E6611">
        <v>1.45018682725142</v>
      </c>
      <c r="F6611" t="s">
        <v>2200</v>
      </c>
    </row>
    <row r="6612" spans="1:6" hidden="1" x14ac:dyDescent="0.25">
      <c r="A6612">
        <v>2030</v>
      </c>
      <c r="B6612" t="s">
        <v>2254</v>
      </c>
      <c r="C6612" t="s">
        <v>2230</v>
      </c>
      <c r="D6612" t="s">
        <v>2247</v>
      </c>
      <c r="E6612">
        <v>1.315559219901</v>
      </c>
      <c r="F6612" t="s">
        <v>2200</v>
      </c>
    </row>
    <row r="6613" spans="1:6" hidden="1" x14ac:dyDescent="0.25">
      <c r="A6613">
        <v>2030</v>
      </c>
      <c r="B6613" t="s">
        <v>2254</v>
      </c>
      <c r="C6613" t="s">
        <v>2230</v>
      </c>
      <c r="D6613" t="s">
        <v>2248</v>
      </c>
      <c r="E6613">
        <v>2.7152899107289801</v>
      </c>
      <c r="F6613" t="s">
        <v>2200</v>
      </c>
    </row>
    <row r="6614" spans="1:6" hidden="1" x14ac:dyDescent="0.25">
      <c r="A6614">
        <v>2030</v>
      </c>
      <c r="B6614" t="s">
        <v>2254</v>
      </c>
      <c r="C6614" t="s">
        <v>2231</v>
      </c>
      <c r="D6614" t="s">
        <v>2236</v>
      </c>
      <c r="E6614">
        <v>3.16254291273084</v>
      </c>
      <c r="F6614" t="s">
        <v>2200</v>
      </c>
    </row>
    <row r="6615" spans="1:6" hidden="1" x14ac:dyDescent="0.25">
      <c r="A6615">
        <v>2030</v>
      </c>
      <c r="B6615" t="s">
        <v>2254</v>
      </c>
      <c r="C6615" t="s">
        <v>2231</v>
      </c>
      <c r="D6615" t="s">
        <v>2237</v>
      </c>
      <c r="E6615">
        <v>14.6166786431217</v>
      </c>
      <c r="F6615" t="s">
        <v>2200</v>
      </c>
    </row>
    <row r="6616" spans="1:6" hidden="1" x14ac:dyDescent="0.25">
      <c r="A6616">
        <v>2030</v>
      </c>
      <c r="B6616" t="s">
        <v>2254</v>
      </c>
      <c r="C6616" t="s">
        <v>2231</v>
      </c>
      <c r="D6616" t="s">
        <v>2238</v>
      </c>
      <c r="E6616">
        <v>4.3253392985740797</v>
      </c>
      <c r="F6616" t="s">
        <v>2200</v>
      </c>
    </row>
    <row r="6617" spans="1:6" hidden="1" x14ac:dyDescent="0.25">
      <c r="A6617">
        <v>2030</v>
      </c>
      <c r="B6617" t="s">
        <v>2254</v>
      </c>
      <c r="C6617" t="s">
        <v>2231</v>
      </c>
      <c r="D6617" t="s">
        <v>2250</v>
      </c>
      <c r="E6617">
        <v>6.3267775217291096</v>
      </c>
      <c r="F6617" t="s">
        <v>2200</v>
      </c>
    </row>
    <row r="6618" spans="1:6" hidden="1" x14ac:dyDescent="0.25">
      <c r="A6618">
        <v>2030</v>
      </c>
      <c r="B6618" t="s">
        <v>2254</v>
      </c>
      <c r="C6618" t="s">
        <v>2231</v>
      </c>
      <c r="D6618" t="s">
        <v>2251</v>
      </c>
      <c r="E6618">
        <v>7.3894529967255798</v>
      </c>
      <c r="F6618" t="s">
        <v>2200</v>
      </c>
    </row>
    <row r="6619" spans="1:6" hidden="1" x14ac:dyDescent="0.25">
      <c r="A6619">
        <v>2030</v>
      </c>
      <c r="B6619" t="s">
        <v>2254</v>
      </c>
      <c r="C6619" t="s">
        <v>2231</v>
      </c>
      <c r="D6619" t="s">
        <v>2239</v>
      </c>
      <c r="E6619">
        <v>1.32366909986982</v>
      </c>
      <c r="F6619" t="s">
        <v>2200</v>
      </c>
    </row>
    <row r="6620" spans="1:6" hidden="1" x14ac:dyDescent="0.25">
      <c r="A6620">
        <v>2030</v>
      </c>
      <c r="B6620" t="s">
        <v>2254</v>
      </c>
      <c r="C6620" t="s">
        <v>2231</v>
      </c>
      <c r="D6620" t="s">
        <v>2240</v>
      </c>
      <c r="E6620">
        <v>2.1456049987794801</v>
      </c>
      <c r="F6620" t="s">
        <v>2200</v>
      </c>
    </row>
    <row r="6621" spans="1:6" hidden="1" x14ac:dyDescent="0.25">
      <c r="A6621">
        <v>2030</v>
      </c>
      <c r="B6621" t="s">
        <v>2254</v>
      </c>
      <c r="C6621" t="s">
        <v>2231</v>
      </c>
      <c r="D6621" t="s">
        <v>2241</v>
      </c>
      <c r="E6621">
        <v>4.2815371002224003</v>
      </c>
      <c r="F6621" t="s">
        <v>2200</v>
      </c>
    </row>
    <row r="6622" spans="1:6" hidden="1" x14ac:dyDescent="0.25">
      <c r="A6622">
        <v>2030</v>
      </c>
      <c r="B6622" t="s">
        <v>2254</v>
      </c>
      <c r="C6622" t="s">
        <v>2231</v>
      </c>
      <c r="D6622" t="s">
        <v>2242</v>
      </c>
      <c r="E6622">
        <v>0.11670182144203101</v>
      </c>
      <c r="F6622" t="s">
        <v>2200</v>
      </c>
    </row>
    <row r="6623" spans="1:6" hidden="1" x14ac:dyDescent="0.25">
      <c r="A6623">
        <v>2030</v>
      </c>
      <c r="B6623" t="s">
        <v>2254</v>
      </c>
      <c r="C6623" t="s">
        <v>2231</v>
      </c>
      <c r="D6623" t="s">
        <v>2243</v>
      </c>
      <c r="E6623">
        <v>24.963803426688202</v>
      </c>
      <c r="F6623" t="s">
        <v>2200</v>
      </c>
    </row>
    <row r="6624" spans="1:6" hidden="1" x14ac:dyDescent="0.25">
      <c r="A6624">
        <v>2030</v>
      </c>
      <c r="B6624" t="s">
        <v>2254</v>
      </c>
      <c r="C6624" t="s">
        <v>2231</v>
      </c>
      <c r="D6624" t="s">
        <v>2244</v>
      </c>
      <c r="E6624">
        <v>5.8724999999999996</v>
      </c>
      <c r="F6624" t="s">
        <v>2200</v>
      </c>
    </row>
    <row r="6625" spans="1:6" hidden="1" x14ac:dyDescent="0.25">
      <c r="A6625">
        <v>2030</v>
      </c>
      <c r="B6625" t="s">
        <v>2254</v>
      </c>
      <c r="C6625" t="s">
        <v>2231</v>
      </c>
      <c r="D6625" t="s">
        <v>2245</v>
      </c>
      <c r="E6625">
        <v>1.32366909986982</v>
      </c>
      <c r="F6625" t="s">
        <v>2200</v>
      </c>
    </row>
    <row r="6626" spans="1:6" hidden="1" x14ac:dyDescent="0.25">
      <c r="A6626">
        <v>2030</v>
      </c>
      <c r="B6626" t="s">
        <v>2254</v>
      </c>
      <c r="C6626" t="s">
        <v>2231</v>
      </c>
      <c r="D6626" t="s">
        <v>2246</v>
      </c>
      <c r="E6626">
        <v>1.45018682725142</v>
      </c>
      <c r="F6626" t="s">
        <v>2200</v>
      </c>
    </row>
    <row r="6627" spans="1:6" hidden="1" x14ac:dyDescent="0.25">
      <c r="A6627">
        <v>2030</v>
      </c>
      <c r="B6627" t="s">
        <v>2254</v>
      </c>
      <c r="C6627" t="s">
        <v>2231</v>
      </c>
      <c r="D6627" t="s">
        <v>2247</v>
      </c>
      <c r="E6627">
        <v>1.315559219901</v>
      </c>
      <c r="F6627" t="s">
        <v>2200</v>
      </c>
    </row>
    <row r="6628" spans="1:6" hidden="1" x14ac:dyDescent="0.25">
      <c r="A6628">
        <v>2030</v>
      </c>
      <c r="B6628" t="s">
        <v>2254</v>
      </c>
      <c r="C6628" t="s">
        <v>2231</v>
      </c>
      <c r="D6628" t="s">
        <v>2248</v>
      </c>
      <c r="E6628">
        <v>2.5545053003533602</v>
      </c>
      <c r="F6628" t="s">
        <v>2200</v>
      </c>
    </row>
    <row r="6629" spans="1:6" hidden="1" x14ac:dyDescent="0.25">
      <c r="A6629">
        <v>2030</v>
      </c>
      <c r="B6629" t="s">
        <v>2254</v>
      </c>
      <c r="C6629" t="s">
        <v>2232</v>
      </c>
      <c r="D6629" t="s">
        <v>2236</v>
      </c>
      <c r="E6629">
        <v>3.7045306356197401</v>
      </c>
      <c r="F6629" t="s">
        <v>2200</v>
      </c>
    </row>
    <row r="6630" spans="1:6" hidden="1" x14ac:dyDescent="0.25">
      <c r="A6630">
        <v>2030</v>
      </c>
      <c r="B6630" t="s">
        <v>2254</v>
      </c>
      <c r="C6630" t="s">
        <v>2232</v>
      </c>
      <c r="D6630" t="s">
        <v>2237</v>
      </c>
      <c r="E6630">
        <v>18.389000997673801</v>
      </c>
      <c r="F6630" t="s">
        <v>2200</v>
      </c>
    </row>
    <row r="6631" spans="1:6" hidden="1" x14ac:dyDescent="0.25">
      <c r="A6631">
        <v>2030</v>
      </c>
      <c r="B6631" t="s">
        <v>2254</v>
      </c>
      <c r="C6631" t="s">
        <v>2232</v>
      </c>
      <c r="D6631" t="s">
        <v>2238</v>
      </c>
      <c r="E6631">
        <v>4.0826054483399199</v>
      </c>
      <c r="F6631" t="s">
        <v>2200</v>
      </c>
    </row>
    <row r="6632" spans="1:6" hidden="1" x14ac:dyDescent="0.25">
      <c r="A6632">
        <v>2030</v>
      </c>
      <c r="B6632" t="s">
        <v>2254</v>
      </c>
      <c r="C6632" t="s">
        <v>2232</v>
      </c>
      <c r="D6632" t="s">
        <v>2250</v>
      </c>
      <c r="E6632">
        <v>11.8757677379889</v>
      </c>
      <c r="F6632" t="s">
        <v>2200</v>
      </c>
    </row>
    <row r="6633" spans="1:6" hidden="1" x14ac:dyDescent="0.25">
      <c r="A6633">
        <v>2030</v>
      </c>
      <c r="B6633" t="s">
        <v>2254</v>
      </c>
      <c r="C6633" t="s">
        <v>2232</v>
      </c>
      <c r="D6633" t="s">
        <v>2251</v>
      </c>
      <c r="E6633">
        <v>0</v>
      </c>
      <c r="F6633" t="s">
        <v>2200</v>
      </c>
    </row>
    <row r="6634" spans="1:6" hidden="1" x14ac:dyDescent="0.25">
      <c r="A6634">
        <v>2030</v>
      </c>
      <c r="B6634" t="s">
        <v>2254</v>
      </c>
      <c r="C6634" t="s">
        <v>2232</v>
      </c>
      <c r="D6634" t="s">
        <v>2239</v>
      </c>
      <c r="E6634">
        <v>5.3690902585695097</v>
      </c>
      <c r="F6634" t="s">
        <v>2200</v>
      </c>
    </row>
    <row r="6635" spans="1:6" hidden="1" x14ac:dyDescent="0.25">
      <c r="A6635">
        <v>2030</v>
      </c>
      <c r="B6635" t="s">
        <v>2254</v>
      </c>
      <c r="C6635" t="s">
        <v>2232</v>
      </c>
      <c r="D6635" t="s">
        <v>2240</v>
      </c>
      <c r="E6635">
        <v>3.13292843140789</v>
      </c>
      <c r="F6635" t="s">
        <v>2200</v>
      </c>
    </row>
    <row r="6636" spans="1:6" hidden="1" x14ac:dyDescent="0.25">
      <c r="A6636">
        <v>2030</v>
      </c>
      <c r="B6636" t="s">
        <v>2254</v>
      </c>
      <c r="C6636" t="s">
        <v>2232</v>
      </c>
      <c r="D6636" t="s">
        <v>2241</v>
      </c>
      <c r="E6636">
        <v>6.5204599258628697</v>
      </c>
      <c r="F6636" t="s">
        <v>2200</v>
      </c>
    </row>
    <row r="6637" spans="1:6" hidden="1" x14ac:dyDescent="0.25">
      <c r="A6637">
        <v>2030</v>
      </c>
      <c r="B6637" t="s">
        <v>2254</v>
      </c>
      <c r="C6637" t="s">
        <v>2232</v>
      </c>
      <c r="D6637" t="s">
        <v>2242</v>
      </c>
      <c r="E6637" s="184">
        <v>3.1516137768091302E-3</v>
      </c>
      <c r="F6637" t="s">
        <v>2200</v>
      </c>
    </row>
    <row r="6638" spans="1:6" hidden="1" x14ac:dyDescent="0.25">
      <c r="A6638">
        <v>2030</v>
      </c>
      <c r="B6638" t="s">
        <v>2254</v>
      </c>
      <c r="C6638" t="s">
        <v>2232</v>
      </c>
      <c r="D6638" t="s">
        <v>2243</v>
      </c>
      <c r="E6638">
        <v>33.903480339613601</v>
      </c>
      <c r="F6638" t="s">
        <v>2200</v>
      </c>
    </row>
    <row r="6639" spans="1:6" hidden="1" x14ac:dyDescent="0.25">
      <c r="A6639">
        <v>2030</v>
      </c>
      <c r="B6639" t="s">
        <v>2254</v>
      </c>
      <c r="C6639" t="s">
        <v>2232</v>
      </c>
      <c r="D6639" t="s">
        <v>2244</v>
      </c>
      <c r="E6639">
        <v>5.8724999999999996</v>
      </c>
      <c r="F6639" t="s">
        <v>2200</v>
      </c>
    </row>
    <row r="6640" spans="1:6" hidden="1" x14ac:dyDescent="0.25">
      <c r="A6640">
        <v>2030</v>
      </c>
      <c r="B6640" t="s">
        <v>2254</v>
      </c>
      <c r="C6640" t="s">
        <v>2232</v>
      </c>
      <c r="D6640" t="s">
        <v>2245</v>
      </c>
      <c r="E6640">
        <v>4.3354989733673701</v>
      </c>
      <c r="F6640" t="s">
        <v>2200</v>
      </c>
    </row>
    <row r="6641" spans="1:6" hidden="1" x14ac:dyDescent="0.25">
      <c r="A6641">
        <v>2030</v>
      </c>
      <c r="B6641" t="s">
        <v>2254</v>
      </c>
      <c r="C6641" t="s">
        <v>2232</v>
      </c>
      <c r="D6641" t="s">
        <v>2246</v>
      </c>
      <c r="E6641">
        <v>2.15242000011746</v>
      </c>
      <c r="F6641" t="s">
        <v>2200</v>
      </c>
    </row>
    <row r="6642" spans="1:6" hidden="1" x14ac:dyDescent="0.25">
      <c r="A6642">
        <v>2030</v>
      </c>
      <c r="B6642" t="s">
        <v>2254</v>
      </c>
      <c r="C6642" t="s">
        <v>2232</v>
      </c>
      <c r="D6642" t="s">
        <v>2247</v>
      </c>
      <c r="E6642">
        <v>1.58332253694186</v>
      </c>
      <c r="F6642" t="s">
        <v>2200</v>
      </c>
    </row>
    <row r="6643" spans="1:6" hidden="1" x14ac:dyDescent="0.25">
      <c r="A6643">
        <v>2030</v>
      </c>
      <c r="B6643" t="s">
        <v>2254</v>
      </c>
      <c r="C6643" t="s">
        <v>2232</v>
      </c>
      <c r="D6643" t="s">
        <v>2248</v>
      </c>
      <c r="E6643">
        <v>9.0044605034259195</v>
      </c>
      <c r="F6643" t="s">
        <v>2200</v>
      </c>
    </row>
    <row r="6644" spans="1:6" hidden="1" x14ac:dyDescent="0.25">
      <c r="A6644">
        <v>2030</v>
      </c>
      <c r="B6644" t="s">
        <v>2254</v>
      </c>
      <c r="C6644" t="s">
        <v>2233</v>
      </c>
      <c r="D6644" t="s">
        <v>2236</v>
      </c>
      <c r="E6644">
        <v>3.0821259052916399</v>
      </c>
      <c r="F6644" t="s">
        <v>2200</v>
      </c>
    </row>
    <row r="6645" spans="1:6" hidden="1" x14ac:dyDescent="0.25">
      <c r="A6645">
        <v>2030</v>
      </c>
      <c r="B6645" t="s">
        <v>2254</v>
      </c>
      <c r="C6645" t="s">
        <v>2233</v>
      </c>
      <c r="D6645" t="s">
        <v>2237</v>
      </c>
      <c r="E6645">
        <v>16.0025433039416</v>
      </c>
      <c r="F6645" t="s">
        <v>2200</v>
      </c>
    </row>
    <row r="6646" spans="1:6" hidden="1" x14ac:dyDescent="0.25">
      <c r="A6646">
        <v>2030</v>
      </c>
      <c r="B6646" t="s">
        <v>2254</v>
      </c>
      <c r="C6646" t="s">
        <v>2233</v>
      </c>
      <c r="D6646" t="s">
        <v>2238</v>
      </c>
      <c r="E6646">
        <v>7.4005350872272704</v>
      </c>
      <c r="F6646" t="s">
        <v>2200</v>
      </c>
    </row>
    <row r="6647" spans="1:6" hidden="1" x14ac:dyDescent="0.25">
      <c r="A6647">
        <v>2030</v>
      </c>
      <c r="B6647" t="s">
        <v>2254</v>
      </c>
      <c r="C6647" t="s">
        <v>2233</v>
      </c>
      <c r="D6647" t="s">
        <v>2250</v>
      </c>
      <c r="E6647">
        <v>0</v>
      </c>
      <c r="F6647" t="s">
        <v>2200</v>
      </c>
    </row>
    <row r="6648" spans="1:6" hidden="1" x14ac:dyDescent="0.25">
      <c r="A6648">
        <v>2030</v>
      </c>
      <c r="B6648" t="s">
        <v>2254</v>
      </c>
      <c r="C6648" t="s">
        <v>2233</v>
      </c>
      <c r="D6648" t="s">
        <v>2251</v>
      </c>
      <c r="E6648">
        <v>8.6603553840765706</v>
      </c>
      <c r="F6648" t="s">
        <v>2200</v>
      </c>
    </row>
    <row r="6649" spans="1:6" hidden="1" x14ac:dyDescent="0.25">
      <c r="A6649">
        <v>2030</v>
      </c>
      <c r="B6649" t="s">
        <v>2254</v>
      </c>
      <c r="C6649" t="s">
        <v>2233</v>
      </c>
      <c r="D6649" t="s">
        <v>2239</v>
      </c>
      <c r="E6649">
        <v>2.3671245536802599</v>
      </c>
      <c r="F6649" t="s">
        <v>2200</v>
      </c>
    </row>
    <row r="6650" spans="1:6" hidden="1" x14ac:dyDescent="0.25">
      <c r="A6650">
        <v>2030</v>
      </c>
      <c r="B6650" t="s">
        <v>2254</v>
      </c>
      <c r="C6650" t="s">
        <v>2233</v>
      </c>
      <c r="D6650" t="s">
        <v>2240</v>
      </c>
      <c r="E6650">
        <v>2.34141057079681</v>
      </c>
      <c r="F6650" t="s">
        <v>2200</v>
      </c>
    </row>
    <row r="6651" spans="1:6" hidden="1" x14ac:dyDescent="0.25">
      <c r="A6651">
        <v>2030</v>
      </c>
      <c r="B6651" t="s">
        <v>2254</v>
      </c>
      <c r="C6651" t="s">
        <v>2233</v>
      </c>
      <c r="D6651" t="s">
        <v>2241</v>
      </c>
      <c r="E6651">
        <v>4.1560844415001501</v>
      </c>
      <c r="F6651" t="s">
        <v>2200</v>
      </c>
    </row>
    <row r="6652" spans="1:6" hidden="1" x14ac:dyDescent="0.25">
      <c r="A6652">
        <v>2030</v>
      </c>
      <c r="B6652" t="s">
        <v>2254</v>
      </c>
      <c r="C6652" t="s">
        <v>2233</v>
      </c>
      <c r="D6652" t="s">
        <v>2242</v>
      </c>
      <c r="E6652">
        <v>0.12293200163924101</v>
      </c>
      <c r="F6652" t="s">
        <v>2200</v>
      </c>
    </row>
    <row r="6653" spans="1:6" hidden="1" x14ac:dyDescent="0.25">
      <c r="A6653">
        <v>2030</v>
      </c>
      <c r="B6653" t="s">
        <v>2254</v>
      </c>
      <c r="C6653" t="s">
        <v>2233</v>
      </c>
      <c r="D6653" t="s">
        <v>2243</v>
      </c>
      <c r="E6653">
        <v>33.275902600229301</v>
      </c>
      <c r="F6653" t="s">
        <v>2200</v>
      </c>
    </row>
    <row r="6654" spans="1:6" hidden="1" x14ac:dyDescent="0.25">
      <c r="A6654">
        <v>2030</v>
      </c>
      <c r="B6654" t="s">
        <v>2254</v>
      </c>
      <c r="C6654" t="s">
        <v>2233</v>
      </c>
      <c r="D6654" t="s">
        <v>2244</v>
      </c>
      <c r="E6654">
        <v>5.8724999999999996</v>
      </c>
      <c r="F6654" t="s">
        <v>2200</v>
      </c>
    </row>
    <row r="6655" spans="1:6" hidden="1" x14ac:dyDescent="0.25">
      <c r="A6655">
        <v>2030</v>
      </c>
      <c r="B6655" t="s">
        <v>2254</v>
      </c>
      <c r="C6655" t="s">
        <v>2233</v>
      </c>
      <c r="D6655" t="s">
        <v>2245</v>
      </c>
      <c r="E6655">
        <v>3.0565163744965802</v>
      </c>
      <c r="F6655" t="s">
        <v>2200</v>
      </c>
    </row>
    <row r="6656" spans="1:6" hidden="1" x14ac:dyDescent="0.25">
      <c r="A6656">
        <v>2030</v>
      </c>
      <c r="B6656" t="s">
        <v>2254</v>
      </c>
      <c r="C6656" t="s">
        <v>2233</v>
      </c>
      <c r="D6656" t="s">
        <v>2246</v>
      </c>
      <c r="E6656">
        <v>1.8582069423255501</v>
      </c>
      <c r="F6656" t="s">
        <v>2200</v>
      </c>
    </row>
    <row r="6657" spans="1:6" hidden="1" x14ac:dyDescent="0.25">
      <c r="A6657">
        <v>2030</v>
      </c>
      <c r="B6657" t="s">
        <v>2254</v>
      </c>
      <c r="C6657" t="s">
        <v>2233</v>
      </c>
      <c r="D6657" t="s">
        <v>2247</v>
      </c>
      <c r="E6657">
        <v>1.4593663334053399</v>
      </c>
      <c r="F6657" t="s">
        <v>2200</v>
      </c>
    </row>
    <row r="6658" spans="1:6" hidden="1" x14ac:dyDescent="0.25">
      <c r="A6658">
        <v>2030</v>
      </c>
      <c r="B6658" t="s">
        <v>2254</v>
      </c>
      <c r="C6658" t="s">
        <v>2233</v>
      </c>
      <c r="D6658" t="s">
        <v>2248</v>
      </c>
      <c r="E6658">
        <v>3.0472016136817501</v>
      </c>
      <c r="F6658" t="s">
        <v>2200</v>
      </c>
    </row>
    <row r="6659" spans="1:6" hidden="1" x14ac:dyDescent="0.25">
      <c r="A6659">
        <v>2030</v>
      </c>
      <c r="B6659" t="s">
        <v>2254</v>
      </c>
      <c r="C6659" t="s">
        <v>2234</v>
      </c>
      <c r="D6659" t="s">
        <v>2236</v>
      </c>
      <c r="E6659">
        <v>3.7833453435188402</v>
      </c>
      <c r="F6659" t="s">
        <v>2200</v>
      </c>
    </row>
    <row r="6660" spans="1:6" hidden="1" x14ac:dyDescent="0.25">
      <c r="A6660">
        <v>2030</v>
      </c>
      <c r="B6660" t="s">
        <v>2254</v>
      </c>
      <c r="C6660" t="s">
        <v>2234</v>
      </c>
      <c r="D6660" t="s">
        <v>2237</v>
      </c>
      <c r="E6660">
        <v>16.886650216819501</v>
      </c>
      <c r="F6660" t="s">
        <v>2200</v>
      </c>
    </row>
    <row r="6661" spans="1:6" hidden="1" x14ac:dyDescent="0.25">
      <c r="A6661">
        <v>2030</v>
      </c>
      <c r="B6661" t="s">
        <v>2254</v>
      </c>
      <c r="C6661" t="s">
        <v>2234</v>
      </c>
      <c r="D6661" t="s">
        <v>2238</v>
      </c>
      <c r="E6661">
        <v>3.9565442138679598</v>
      </c>
      <c r="F6661" t="s">
        <v>2200</v>
      </c>
    </row>
    <row r="6662" spans="1:6" hidden="1" x14ac:dyDescent="0.25">
      <c r="A6662">
        <v>2030</v>
      </c>
      <c r="B6662" t="s">
        <v>2254</v>
      </c>
      <c r="C6662" t="s">
        <v>2234</v>
      </c>
      <c r="D6662" t="s">
        <v>2250</v>
      </c>
      <c r="E6662">
        <v>5.8923772368261496</v>
      </c>
      <c r="F6662" t="s">
        <v>2200</v>
      </c>
    </row>
    <row r="6663" spans="1:6" hidden="1" x14ac:dyDescent="0.25">
      <c r="A6663">
        <v>2030</v>
      </c>
      <c r="B6663" t="s">
        <v>2254</v>
      </c>
      <c r="C6663" t="s">
        <v>2234</v>
      </c>
      <c r="D6663" t="s">
        <v>2251</v>
      </c>
      <c r="E6663">
        <v>0</v>
      </c>
      <c r="F6663" t="s">
        <v>2200</v>
      </c>
    </row>
    <row r="6664" spans="1:6" hidden="1" x14ac:dyDescent="0.25">
      <c r="A6664">
        <v>2030</v>
      </c>
      <c r="B6664" t="s">
        <v>2254</v>
      </c>
      <c r="C6664" t="s">
        <v>2234</v>
      </c>
      <c r="D6664" t="s">
        <v>2239</v>
      </c>
      <c r="E6664">
        <v>2.2070058235182999</v>
      </c>
      <c r="F6664" t="s">
        <v>2200</v>
      </c>
    </row>
    <row r="6665" spans="1:6" hidden="1" x14ac:dyDescent="0.25">
      <c r="A6665">
        <v>2030</v>
      </c>
      <c r="B6665" t="s">
        <v>2254</v>
      </c>
      <c r="C6665" t="s">
        <v>2234</v>
      </c>
      <c r="D6665" t="s">
        <v>2240</v>
      </c>
      <c r="E6665">
        <v>2.2528398678442501</v>
      </c>
      <c r="F6665" t="s">
        <v>2200</v>
      </c>
    </row>
    <row r="6666" spans="1:6" hidden="1" x14ac:dyDescent="0.25">
      <c r="A6666">
        <v>2030</v>
      </c>
      <c r="B6666" t="s">
        <v>2254</v>
      </c>
      <c r="C6666" t="s">
        <v>2234</v>
      </c>
      <c r="D6666" t="s">
        <v>2241</v>
      </c>
      <c r="E6666">
        <v>3.7707715079586799</v>
      </c>
      <c r="F6666" t="s">
        <v>2200</v>
      </c>
    </row>
    <row r="6667" spans="1:6" hidden="1" x14ac:dyDescent="0.25">
      <c r="A6667">
        <v>2030</v>
      </c>
      <c r="B6667" t="s">
        <v>2254</v>
      </c>
      <c r="C6667" t="s">
        <v>2234</v>
      </c>
      <c r="D6667" t="s">
        <v>2242</v>
      </c>
      <c r="E6667" s="184">
        <v>1.65500619742949E-2</v>
      </c>
      <c r="F6667" t="s">
        <v>2200</v>
      </c>
    </row>
    <row r="6668" spans="1:6" hidden="1" x14ac:dyDescent="0.25">
      <c r="A6668">
        <v>2030</v>
      </c>
      <c r="B6668" t="s">
        <v>2254</v>
      </c>
      <c r="C6668" t="s">
        <v>2234</v>
      </c>
      <c r="D6668" t="s">
        <v>2243</v>
      </c>
      <c r="E6668">
        <v>31.318176077907999</v>
      </c>
      <c r="F6668" t="s">
        <v>2200</v>
      </c>
    </row>
    <row r="6669" spans="1:6" hidden="1" x14ac:dyDescent="0.25">
      <c r="A6669">
        <v>2030</v>
      </c>
      <c r="B6669" t="s">
        <v>2254</v>
      </c>
      <c r="C6669" t="s">
        <v>2234</v>
      </c>
      <c r="D6669" t="s">
        <v>2244</v>
      </c>
      <c r="E6669">
        <v>5.8724999999999996</v>
      </c>
      <c r="F6669" t="s">
        <v>2200</v>
      </c>
    </row>
    <row r="6670" spans="1:6" hidden="1" x14ac:dyDescent="0.25">
      <c r="A6670">
        <v>2030</v>
      </c>
      <c r="B6670" t="s">
        <v>2254</v>
      </c>
      <c r="C6670" t="s">
        <v>2234</v>
      </c>
      <c r="D6670" t="s">
        <v>2245</v>
      </c>
      <c r="E6670">
        <v>2.9102490049818601</v>
      </c>
      <c r="F6670" t="s">
        <v>2200</v>
      </c>
    </row>
    <row r="6671" spans="1:6" hidden="1" x14ac:dyDescent="0.25">
      <c r="A6671">
        <v>2030</v>
      </c>
      <c r="B6671" t="s">
        <v>2254</v>
      </c>
      <c r="C6671" t="s">
        <v>2234</v>
      </c>
      <c r="D6671" t="s">
        <v>2246</v>
      </c>
      <c r="E6671">
        <v>1.8241401700389099</v>
      </c>
      <c r="F6671" t="s">
        <v>2200</v>
      </c>
    </row>
    <row r="6672" spans="1:6" hidden="1" x14ac:dyDescent="0.25">
      <c r="A6672">
        <v>2030</v>
      </c>
      <c r="B6672" t="s">
        <v>2254</v>
      </c>
      <c r="C6672" t="s">
        <v>2234</v>
      </c>
      <c r="D6672" t="s">
        <v>2247</v>
      </c>
      <c r="E6672">
        <v>1.79314631782858</v>
      </c>
      <c r="F6672" t="s">
        <v>2200</v>
      </c>
    </row>
    <row r="6673" spans="1:6" hidden="1" x14ac:dyDescent="0.25">
      <c r="A6673">
        <v>2030</v>
      </c>
      <c r="B6673" t="s">
        <v>2254</v>
      </c>
      <c r="C6673" t="s">
        <v>2234</v>
      </c>
      <c r="D6673" t="s">
        <v>2248</v>
      </c>
      <c r="E6673">
        <v>2.8919912945805599</v>
      </c>
      <c r="F6673" t="s">
        <v>2200</v>
      </c>
    </row>
    <row r="6674" spans="1:6" hidden="1" x14ac:dyDescent="0.25">
      <c r="A6674">
        <v>2030</v>
      </c>
      <c r="B6674" t="s">
        <v>2254</v>
      </c>
      <c r="C6674" t="s">
        <v>2235</v>
      </c>
      <c r="D6674" t="s">
        <v>2236</v>
      </c>
      <c r="E6674">
        <v>3.77623284187389</v>
      </c>
      <c r="F6674" t="s">
        <v>2200</v>
      </c>
    </row>
    <row r="6675" spans="1:6" hidden="1" x14ac:dyDescent="0.25">
      <c r="A6675">
        <v>2030</v>
      </c>
      <c r="B6675" t="s">
        <v>2254</v>
      </c>
      <c r="C6675" t="s">
        <v>2235</v>
      </c>
      <c r="D6675" t="s">
        <v>2237</v>
      </c>
      <c r="E6675">
        <v>20.294269855309501</v>
      </c>
      <c r="F6675" t="s">
        <v>2200</v>
      </c>
    </row>
    <row r="6676" spans="1:6" hidden="1" x14ac:dyDescent="0.25">
      <c r="A6676">
        <v>2030</v>
      </c>
      <c r="B6676" t="s">
        <v>2254</v>
      </c>
      <c r="C6676" t="s">
        <v>2235</v>
      </c>
      <c r="D6676" t="s">
        <v>2238</v>
      </c>
      <c r="E6676">
        <v>4.0632640515183303</v>
      </c>
      <c r="F6676" t="s">
        <v>2200</v>
      </c>
    </row>
    <row r="6677" spans="1:6" hidden="1" x14ac:dyDescent="0.25">
      <c r="A6677">
        <v>2030</v>
      </c>
      <c r="B6677" t="s">
        <v>2254</v>
      </c>
      <c r="C6677" t="s">
        <v>2235</v>
      </c>
      <c r="D6677" t="s">
        <v>2250</v>
      </c>
      <c r="E6677">
        <v>8.6926934185086395</v>
      </c>
      <c r="F6677" t="s">
        <v>2200</v>
      </c>
    </row>
    <row r="6678" spans="1:6" hidden="1" x14ac:dyDescent="0.25">
      <c r="A6678">
        <v>2030</v>
      </c>
      <c r="B6678" t="s">
        <v>2254</v>
      </c>
      <c r="C6678" t="s">
        <v>2235</v>
      </c>
      <c r="D6678" t="s">
        <v>2251</v>
      </c>
      <c r="E6678">
        <v>0</v>
      </c>
      <c r="F6678" t="s">
        <v>2200</v>
      </c>
    </row>
    <row r="6679" spans="1:6" hidden="1" x14ac:dyDescent="0.25">
      <c r="A6679">
        <v>2030</v>
      </c>
      <c r="B6679" t="s">
        <v>2254</v>
      </c>
      <c r="C6679" t="s">
        <v>2235</v>
      </c>
      <c r="D6679" t="s">
        <v>2239</v>
      </c>
      <c r="E6679">
        <v>6.2312509228975497</v>
      </c>
      <c r="F6679" t="s">
        <v>2200</v>
      </c>
    </row>
    <row r="6680" spans="1:6" hidden="1" x14ac:dyDescent="0.25">
      <c r="A6680">
        <v>2030</v>
      </c>
      <c r="B6680" t="s">
        <v>2254</v>
      </c>
      <c r="C6680" t="s">
        <v>2235</v>
      </c>
      <c r="D6680" t="s">
        <v>2240</v>
      </c>
      <c r="E6680">
        <v>2.4801428053736001</v>
      </c>
      <c r="F6680" t="s">
        <v>2200</v>
      </c>
    </row>
    <row r="6681" spans="1:6" hidden="1" x14ac:dyDescent="0.25">
      <c r="A6681">
        <v>2030</v>
      </c>
      <c r="B6681" t="s">
        <v>2254</v>
      </c>
      <c r="C6681" t="s">
        <v>2235</v>
      </c>
      <c r="D6681" t="s">
        <v>2241</v>
      </c>
      <c r="E6681">
        <v>6.4726945799787901</v>
      </c>
      <c r="F6681" t="s">
        <v>2200</v>
      </c>
    </row>
    <row r="6682" spans="1:6" hidden="1" x14ac:dyDescent="0.25">
      <c r="A6682">
        <v>2030</v>
      </c>
      <c r="B6682" t="s">
        <v>2254</v>
      </c>
      <c r="C6682" t="s">
        <v>2235</v>
      </c>
      <c r="D6682" t="s">
        <v>2242</v>
      </c>
      <c r="E6682" s="184">
        <v>3.7883634371583902E-2</v>
      </c>
      <c r="F6682" t="s">
        <v>2200</v>
      </c>
    </row>
    <row r="6683" spans="1:6" hidden="1" x14ac:dyDescent="0.25">
      <c r="A6683">
        <v>2030</v>
      </c>
      <c r="B6683" t="s">
        <v>2254</v>
      </c>
      <c r="C6683" t="s">
        <v>2235</v>
      </c>
      <c r="D6683" t="s">
        <v>2243</v>
      </c>
      <c r="E6683">
        <v>33.802050129454301</v>
      </c>
      <c r="F6683" t="s">
        <v>2200</v>
      </c>
    </row>
    <row r="6684" spans="1:6" hidden="1" x14ac:dyDescent="0.25">
      <c r="A6684">
        <v>2030</v>
      </c>
      <c r="B6684" t="s">
        <v>2254</v>
      </c>
      <c r="C6684" t="s">
        <v>2235</v>
      </c>
      <c r="D6684" t="s">
        <v>2244</v>
      </c>
      <c r="E6684">
        <v>5.8724999999999996</v>
      </c>
      <c r="F6684" t="s">
        <v>2200</v>
      </c>
    </row>
    <row r="6685" spans="1:6" hidden="1" x14ac:dyDescent="0.25">
      <c r="A6685">
        <v>2030</v>
      </c>
      <c r="B6685" t="s">
        <v>2254</v>
      </c>
      <c r="C6685" t="s">
        <v>2235</v>
      </c>
      <c r="D6685" t="s">
        <v>2245</v>
      </c>
      <c r="E6685">
        <v>3.2250608941986498</v>
      </c>
      <c r="F6685" t="s">
        <v>2200</v>
      </c>
    </row>
    <row r="6686" spans="1:6" hidden="1" x14ac:dyDescent="0.25">
      <c r="A6686">
        <v>2030</v>
      </c>
      <c r="B6686" t="s">
        <v>2254</v>
      </c>
      <c r="C6686" t="s">
        <v>2235</v>
      </c>
      <c r="D6686" t="s">
        <v>2246</v>
      </c>
      <c r="E6686">
        <v>1.60588598679165</v>
      </c>
      <c r="F6686" t="s">
        <v>2200</v>
      </c>
    </row>
    <row r="6687" spans="1:6" hidden="1" x14ac:dyDescent="0.25">
      <c r="A6687">
        <v>2030</v>
      </c>
      <c r="B6687" t="s">
        <v>2254</v>
      </c>
      <c r="C6687" t="s">
        <v>2235</v>
      </c>
      <c r="D6687" t="s">
        <v>2247</v>
      </c>
      <c r="E6687">
        <v>1.5504113446204999</v>
      </c>
      <c r="F6687" t="s">
        <v>2200</v>
      </c>
    </row>
    <row r="6688" spans="1:6" hidden="1" x14ac:dyDescent="0.25">
      <c r="A6688">
        <v>2030</v>
      </c>
      <c r="B6688" t="s">
        <v>2254</v>
      </c>
      <c r="C6688" t="s">
        <v>2235</v>
      </c>
      <c r="D6688" t="s">
        <v>2248</v>
      </c>
      <c r="E6688">
        <v>6.5892445928351</v>
      </c>
      <c r="F6688" t="s">
        <v>2200</v>
      </c>
    </row>
    <row r="6689" spans="1:6" hidden="1" x14ac:dyDescent="0.25">
      <c r="A6689">
        <v>2040</v>
      </c>
      <c r="B6689" t="s">
        <v>2197</v>
      </c>
      <c r="C6689" t="s">
        <v>2198</v>
      </c>
      <c r="D6689" t="s">
        <v>2199</v>
      </c>
      <c r="E6689">
        <v>4.9112344878467402</v>
      </c>
      <c r="F6689" t="s">
        <v>2200</v>
      </c>
    </row>
    <row r="6690" spans="1:6" hidden="1" x14ac:dyDescent="0.25">
      <c r="A6690">
        <v>2040</v>
      </c>
      <c r="B6690" t="s">
        <v>2197</v>
      </c>
      <c r="C6690" t="s">
        <v>2201</v>
      </c>
      <c r="D6690" t="s">
        <v>2199</v>
      </c>
      <c r="E6690">
        <v>3.2617525172516202</v>
      </c>
      <c r="F6690" t="s">
        <v>2200</v>
      </c>
    </row>
    <row r="6691" spans="1:6" hidden="1" x14ac:dyDescent="0.25">
      <c r="A6691">
        <v>2040</v>
      </c>
      <c r="B6691" t="s">
        <v>2197</v>
      </c>
      <c r="C6691" t="s">
        <v>2202</v>
      </c>
      <c r="D6691" t="s">
        <v>2199</v>
      </c>
      <c r="E6691">
        <v>3.2617525172516202</v>
      </c>
      <c r="F6691" t="s">
        <v>2200</v>
      </c>
    </row>
    <row r="6692" spans="1:6" hidden="1" x14ac:dyDescent="0.25">
      <c r="A6692">
        <v>2040</v>
      </c>
      <c r="B6692" t="s">
        <v>2197</v>
      </c>
      <c r="C6692" t="s">
        <v>2203</v>
      </c>
      <c r="D6692" t="s">
        <v>2199</v>
      </c>
      <c r="E6692">
        <v>5.70497222246353</v>
      </c>
      <c r="F6692" t="s">
        <v>2200</v>
      </c>
    </row>
    <row r="6693" spans="1:6" hidden="1" x14ac:dyDescent="0.25">
      <c r="A6693">
        <v>2040</v>
      </c>
      <c r="B6693" t="s">
        <v>2197</v>
      </c>
      <c r="C6693" t="s">
        <v>2204</v>
      </c>
      <c r="D6693" t="s">
        <v>2199</v>
      </c>
      <c r="E6693">
        <v>2.9786437911175199</v>
      </c>
      <c r="F6693" t="s">
        <v>2200</v>
      </c>
    </row>
    <row r="6694" spans="1:6" hidden="1" x14ac:dyDescent="0.25">
      <c r="A6694">
        <v>2040</v>
      </c>
      <c r="B6694" t="s">
        <v>2197</v>
      </c>
      <c r="C6694" t="s">
        <v>2206</v>
      </c>
      <c r="D6694" t="s">
        <v>2199</v>
      </c>
      <c r="E6694">
        <v>5.2243273131081898</v>
      </c>
      <c r="F6694" t="s">
        <v>2200</v>
      </c>
    </row>
    <row r="6695" spans="1:6" hidden="1" x14ac:dyDescent="0.25">
      <c r="A6695">
        <v>2040</v>
      </c>
      <c r="B6695" t="s">
        <v>2197</v>
      </c>
      <c r="C6695" t="s">
        <v>2207</v>
      </c>
      <c r="D6695" t="s">
        <v>2199</v>
      </c>
      <c r="E6695">
        <v>2.8742533876245302</v>
      </c>
      <c r="F6695" t="s">
        <v>2200</v>
      </c>
    </row>
    <row r="6696" spans="1:6" hidden="1" x14ac:dyDescent="0.25">
      <c r="A6696">
        <v>2040</v>
      </c>
      <c r="B6696" t="s">
        <v>2197</v>
      </c>
      <c r="C6696" t="s">
        <v>2208</v>
      </c>
      <c r="D6696" t="s">
        <v>2199</v>
      </c>
      <c r="E6696">
        <v>5.2305327620882602</v>
      </c>
      <c r="F6696" t="s">
        <v>2200</v>
      </c>
    </row>
    <row r="6697" spans="1:6" hidden="1" x14ac:dyDescent="0.25">
      <c r="A6697">
        <v>2040</v>
      </c>
      <c r="B6697" t="s">
        <v>2197</v>
      </c>
      <c r="C6697" t="s">
        <v>2209</v>
      </c>
      <c r="D6697" t="s">
        <v>2199</v>
      </c>
      <c r="E6697">
        <v>9.7651024304281293</v>
      </c>
      <c r="F6697" t="s">
        <v>2200</v>
      </c>
    </row>
    <row r="6698" spans="1:6" hidden="1" x14ac:dyDescent="0.25">
      <c r="A6698">
        <v>2040</v>
      </c>
      <c r="B6698" t="s">
        <v>2197</v>
      </c>
      <c r="C6698" t="s">
        <v>2210</v>
      </c>
      <c r="D6698" t="s">
        <v>2199</v>
      </c>
      <c r="E6698">
        <v>3.2624923571004101</v>
      </c>
      <c r="F6698" t="s">
        <v>2200</v>
      </c>
    </row>
    <row r="6699" spans="1:6" hidden="1" x14ac:dyDescent="0.25">
      <c r="A6699">
        <v>2040</v>
      </c>
      <c r="B6699" t="s">
        <v>2197</v>
      </c>
      <c r="C6699" t="s">
        <v>2211</v>
      </c>
      <c r="D6699" t="s">
        <v>2199</v>
      </c>
      <c r="E6699">
        <v>7.9658939596721998</v>
      </c>
      <c r="F6699" t="s">
        <v>2200</v>
      </c>
    </row>
    <row r="6700" spans="1:6" hidden="1" x14ac:dyDescent="0.25">
      <c r="A6700">
        <v>2040</v>
      </c>
      <c r="B6700" t="s">
        <v>2197</v>
      </c>
      <c r="C6700" t="s">
        <v>2212</v>
      </c>
      <c r="D6700" t="s">
        <v>2199</v>
      </c>
      <c r="E6700">
        <v>6.6044437150191504</v>
      </c>
      <c r="F6700" t="s">
        <v>2200</v>
      </c>
    </row>
    <row r="6701" spans="1:6" hidden="1" x14ac:dyDescent="0.25">
      <c r="A6701">
        <v>2040</v>
      </c>
      <c r="B6701" t="s">
        <v>2197</v>
      </c>
      <c r="C6701" t="s">
        <v>2213</v>
      </c>
      <c r="D6701" t="s">
        <v>2199</v>
      </c>
      <c r="E6701">
        <v>4.72963388990288</v>
      </c>
      <c r="F6701" t="s">
        <v>2200</v>
      </c>
    </row>
    <row r="6702" spans="1:6" hidden="1" x14ac:dyDescent="0.25">
      <c r="A6702">
        <v>2040</v>
      </c>
      <c r="B6702" t="s">
        <v>2197</v>
      </c>
      <c r="C6702" t="s">
        <v>2214</v>
      </c>
      <c r="D6702" t="s">
        <v>2199</v>
      </c>
      <c r="E6702">
        <v>4.8654655443027597</v>
      </c>
      <c r="F6702" t="s">
        <v>2200</v>
      </c>
    </row>
    <row r="6703" spans="1:6" hidden="1" x14ac:dyDescent="0.25">
      <c r="A6703">
        <v>2040</v>
      </c>
      <c r="B6703" t="s">
        <v>2197</v>
      </c>
      <c r="C6703" t="s">
        <v>2215</v>
      </c>
      <c r="D6703" t="s">
        <v>2199</v>
      </c>
      <c r="E6703">
        <v>4.0110899175013497</v>
      </c>
      <c r="F6703" t="s">
        <v>2200</v>
      </c>
    </row>
    <row r="6704" spans="1:6" hidden="1" x14ac:dyDescent="0.25">
      <c r="A6704">
        <v>2040</v>
      </c>
      <c r="B6704" t="s">
        <v>2197</v>
      </c>
      <c r="C6704" t="s">
        <v>2216</v>
      </c>
      <c r="D6704" t="s">
        <v>2199</v>
      </c>
      <c r="E6704">
        <v>2.7644907860766699</v>
      </c>
      <c r="F6704" t="s">
        <v>2200</v>
      </c>
    </row>
    <row r="6705" spans="1:6" hidden="1" x14ac:dyDescent="0.25">
      <c r="A6705">
        <v>2040</v>
      </c>
      <c r="B6705" t="s">
        <v>2197</v>
      </c>
      <c r="C6705" t="s">
        <v>2217</v>
      </c>
      <c r="D6705" t="s">
        <v>2199</v>
      </c>
      <c r="E6705">
        <v>5.1677142137923804</v>
      </c>
      <c r="F6705" t="s">
        <v>2200</v>
      </c>
    </row>
    <row r="6706" spans="1:6" hidden="1" x14ac:dyDescent="0.25">
      <c r="A6706">
        <v>2040</v>
      </c>
      <c r="B6706" t="s">
        <v>2197</v>
      </c>
      <c r="C6706" t="s">
        <v>2219</v>
      </c>
      <c r="D6706" t="s">
        <v>2199</v>
      </c>
      <c r="E6706">
        <v>7.4619482912068396</v>
      </c>
      <c r="F6706" t="s">
        <v>2200</v>
      </c>
    </row>
    <row r="6707" spans="1:6" hidden="1" x14ac:dyDescent="0.25">
      <c r="A6707">
        <v>2040</v>
      </c>
      <c r="B6707" t="s">
        <v>2197</v>
      </c>
      <c r="C6707" t="s">
        <v>2220</v>
      </c>
      <c r="D6707" t="s">
        <v>2199</v>
      </c>
      <c r="E6707">
        <v>2.6542011098139202</v>
      </c>
      <c r="F6707" t="s">
        <v>2200</v>
      </c>
    </row>
    <row r="6708" spans="1:6" hidden="1" x14ac:dyDescent="0.25">
      <c r="A6708">
        <v>2040</v>
      </c>
      <c r="B6708" t="s">
        <v>2197</v>
      </c>
      <c r="C6708" t="s">
        <v>2221</v>
      </c>
      <c r="D6708" t="s">
        <v>2199</v>
      </c>
      <c r="E6708">
        <v>6.76912984579912</v>
      </c>
      <c r="F6708" t="s">
        <v>2200</v>
      </c>
    </row>
    <row r="6709" spans="1:6" hidden="1" x14ac:dyDescent="0.25">
      <c r="A6709">
        <v>2040</v>
      </c>
      <c r="B6709" t="s">
        <v>2197</v>
      </c>
      <c r="C6709" t="s">
        <v>2222</v>
      </c>
      <c r="D6709" t="s">
        <v>2199</v>
      </c>
      <c r="E6709">
        <v>2.7047178287636799</v>
      </c>
      <c r="F6709" t="s">
        <v>2200</v>
      </c>
    </row>
    <row r="6710" spans="1:6" hidden="1" x14ac:dyDescent="0.25">
      <c r="A6710">
        <v>2040</v>
      </c>
      <c r="B6710" t="s">
        <v>2197</v>
      </c>
      <c r="C6710" t="s">
        <v>2223</v>
      </c>
      <c r="D6710" t="s">
        <v>2199</v>
      </c>
      <c r="E6710">
        <v>3.8172189233328799</v>
      </c>
      <c r="F6710" t="s">
        <v>2200</v>
      </c>
    </row>
    <row r="6711" spans="1:6" hidden="1" x14ac:dyDescent="0.25">
      <c r="A6711">
        <v>2040</v>
      </c>
      <c r="B6711" t="s">
        <v>2197</v>
      </c>
      <c r="C6711" t="s">
        <v>2224</v>
      </c>
      <c r="D6711" t="s">
        <v>2199</v>
      </c>
      <c r="E6711">
        <v>3.8172189233328901</v>
      </c>
      <c r="F6711" t="s">
        <v>2200</v>
      </c>
    </row>
    <row r="6712" spans="1:6" hidden="1" x14ac:dyDescent="0.25">
      <c r="A6712">
        <v>2040</v>
      </c>
      <c r="B6712" t="s">
        <v>2197</v>
      </c>
      <c r="C6712" t="s">
        <v>2225</v>
      </c>
      <c r="D6712" t="s">
        <v>2199</v>
      </c>
      <c r="E6712">
        <v>0</v>
      </c>
      <c r="F6712" t="s">
        <v>2200</v>
      </c>
    </row>
    <row r="6713" spans="1:6" hidden="1" x14ac:dyDescent="0.25">
      <c r="A6713">
        <v>2040</v>
      </c>
      <c r="B6713" t="s">
        <v>2197</v>
      </c>
      <c r="C6713" t="s">
        <v>2226</v>
      </c>
      <c r="D6713" t="s">
        <v>2199</v>
      </c>
      <c r="E6713">
        <v>7.4549710650816703</v>
      </c>
      <c r="F6713" t="s">
        <v>2200</v>
      </c>
    </row>
    <row r="6714" spans="1:6" hidden="1" x14ac:dyDescent="0.25">
      <c r="A6714">
        <v>2040</v>
      </c>
      <c r="B6714" t="s">
        <v>2197</v>
      </c>
      <c r="C6714" t="s">
        <v>2227</v>
      </c>
      <c r="D6714" t="s">
        <v>2199</v>
      </c>
      <c r="E6714">
        <v>7.3275907592416498</v>
      </c>
      <c r="F6714" t="s">
        <v>2200</v>
      </c>
    </row>
    <row r="6715" spans="1:6" hidden="1" x14ac:dyDescent="0.25">
      <c r="A6715">
        <v>2040</v>
      </c>
      <c r="B6715" t="s">
        <v>2197</v>
      </c>
      <c r="C6715" t="s">
        <v>2228</v>
      </c>
      <c r="D6715" t="s">
        <v>2199</v>
      </c>
      <c r="E6715">
        <v>3.6826255101366598</v>
      </c>
      <c r="F6715" t="s">
        <v>2200</v>
      </c>
    </row>
    <row r="6716" spans="1:6" hidden="1" x14ac:dyDescent="0.25">
      <c r="A6716">
        <v>2040</v>
      </c>
      <c r="B6716" t="s">
        <v>2197</v>
      </c>
      <c r="C6716" t="s">
        <v>2229</v>
      </c>
      <c r="D6716" t="s">
        <v>2199</v>
      </c>
      <c r="E6716">
        <v>4.2793997105238102</v>
      </c>
      <c r="F6716" t="s">
        <v>2200</v>
      </c>
    </row>
    <row r="6717" spans="1:6" hidden="1" x14ac:dyDescent="0.25">
      <c r="A6717">
        <v>2040</v>
      </c>
      <c r="B6717" t="s">
        <v>2197</v>
      </c>
      <c r="C6717" t="s">
        <v>2230</v>
      </c>
      <c r="D6717" t="s">
        <v>2199</v>
      </c>
      <c r="E6717">
        <v>2.57832114106025</v>
      </c>
      <c r="F6717" t="s">
        <v>2200</v>
      </c>
    </row>
    <row r="6718" spans="1:6" hidden="1" x14ac:dyDescent="0.25">
      <c r="A6718">
        <v>2040</v>
      </c>
      <c r="B6718" t="s">
        <v>2197</v>
      </c>
      <c r="C6718" t="s">
        <v>2231</v>
      </c>
      <c r="D6718" t="s">
        <v>2199</v>
      </c>
      <c r="E6718">
        <v>3.2617525172516202</v>
      </c>
      <c r="F6718" t="s">
        <v>2200</v>
      </c>
    </row>
    <row r="6719" spans="1:6" hidden="1" x14ac:dyDescent="0.25">
      <c r="A6719">
        <v>2040</v>
      </c>
      <c r="B6719" t="s">
        <v>2197</v>
      </c>
      <c r="C6719" t="s">
        <v>2232</v>
      </c>
      <c r="D6719" t="s">
        <v>2199</v>
      </c>
      <c r="E6719">
        <v>7.2946930366496199</v>
      </c>
      <c r="F6719" t="s">
        <v>2200</v>
      </c>
    </row>
    <row r="6720" spans="1:6" hidden="1" x14ac:dyDescent="0.25">
      <c r="A6720">
        <v>2040</v>
      </c>
      <c r="B6720" t="s">
        <v>2197</v>
      </c>
      <c r="C6720" t="s">
        <v>2233</v>
      </c>
      <c r="D6720" t="s">
        <v>2199</v>
      </c>
      <c r="E6720">
        <v>3.0142875099036002</v>
      </c>
      <c r="F6720" t="s">
        <v>2200</v>
      </c>
    </row>
    <row r="6721" spans="1:6" hidden="1" x14ac:dyDescent="0.25">
      <c r="A6721">
        <v>2040</v>
      </c>
      <c r="B6721" t="s">
        <v>2197</v>
      </c>
      <c r="C6721" t="s">
        <v>2234</v>
      </c>
      <c r="D6721" t="s">
        <v>2199</v>
      </c>
      <c r="E6721">
        <v>3.23996713254623</v>
      </c>
      <c r="F6721" t="s">
        <v>2200</v>
      </c>
    </row>
    <row r="6722" spans="1:6" hidden="1" x14ac:dyDescent="0.25">
      <c r="A6722">
        <v>2040</v>
      </c>
      <c r="B6722" t="s">
        <v>2197</v>
      </c>
      <c r="C6722" t="s">
        <v>2235</v>
      </c>
      <c r="D6722" t="s">
        <v>2199</v>
      </c>
      <c r="E6722">
        <v>6.6126225606968303</v>
      </c>
      <c r="F6722" t="s">
        <v>2200</v>
      </c>
    </row>
    <row r="6723" spans="1:6" hidden="1" x14ac:dyDescent="0.25">
      <c r="A6723">
        <v>2040</v>
      </c>
      <c r="B6723" t="s">
        <v>2197</v>
      </c>
      <c r="C6723" t="s">
        <v>2201</v>
      </c>
      <c r="D6723" t="s">
        <v>2236</v>
      </c>
      <c r="E6723">
        <v>3.4665927424467902</v>
      </c>
      <c r="F6723" t="s">
        <v>2200</v>
      </c>
    </row>
    <row r="6724" spans="1:6" hidden="1" x14ac:dyDescent="0.25">
      <c r="A6724">
        <v>2040</v>
      </c>
      <c r="B6724" t="s">
        <v>2197</v>
      </c>
      <c r="C6724" t="s">
        <v>2201</v>
      </c>
      <c r="D6724" t="s">
        <v>2237</v>
      </c>
      <c r="E6724">
        <v>19.916062325556499</v>
      </c>
      <c r="F6724" t="s">
        <v>2200</v>
      </c>
    </row>
    <row r="6725" spans="1:6" hidden="1" x14ac:dyDescent="0.25">
      <c r="A6725">
        <v>2040</v>
      </c>
      <c r="B6725" t="s">
        <v>2197</v>
      </c>
      <c r="C6725" t="s">
        <v>2201</v>
      </c>
      <c r="D6725" t="s">
        <v>2238</v>
      </c>
      <c r="E6725">
        <v>4.3249491757329102</v>
      </c>
      <c r="F6725" t="s">
        <v>2200</v>
      </c>
    </row>
    <row r="6726" spans="1:6" hidden="1" x14ac:dyDescent="0.25">
      <c r="A6726">
        <v>2040</v>
      </c>
      <c r="B6726" t="s">
        <v>2197</v>
      </c>
      <c r="C6726" t="s">
        <v>2201</v>
      </c>
      <c r="D6726" t="s">
        <v>2250</v>
      </c>
      <c r="E6726">
        <v>7.5891187433844198</v>
      </c>
      <c r="F6726" t="s">
        <v>2200</v>
      </c>
    </row>
    <row r="6727" spans="1:6" hidden="1" x14ac:dyDescent="0.25">
      <c r="A6727">
        <v>2040</v>
      </c>
      <c r="B6727" t="s">
        <v>2197</v>
      </c>
      <c r="C6727" t="s">
        <v>2201</v>
      </c>
      <c r="D6727" t="s">
        <v>2251</v>
      </c>
      <c r="E6727">
        <v>8.6317674162023099</v>
      </c>
      <c r="F6727" t="s">
        <v>2200</v>
      </c>
    </row>
    <row r="6728" spans="1:6" hidden="1" x14ac:dyDescent="0.25">
      <c r="A6728">
        <v>2040</v>
      </c>
      <c r="B6728" t="s">
        <v>2197</v>
      </c>
      <c r="C6728" t="s">
        <v>2201</v>
      </c>
      <c r="D6728" t="s">
        <v>2239</v>
      </c>
      <c r="E6728">
        <v>1.95894447939128</v>
      </c>
      <c r="F6728" t="s">
        <v>2200</v>
      </c>
    </row>
    <row r="6729" spans="1:6" hidden="1" x14ac:dyDescent="0.25">
      <c r="A6729">
        <v>2040</v>
      </c>
      <c r="B6729" t="s">
        <v>2197</v>
      </c>
      <c r="C6729" t="s">
        <v>2201</v>
      </c>
      <c r="D6729" t="s">
        <v>2240</v>
      </c>
      <c r="E6729">
        <v>2.23109581003109</v>
      </c>
      <c r="F6729" t="s">
        <v>2200</v>
      </c>
    </row>
    <row r="6730" spans="1:6" hidden="1" x14ac:dyDescent="0.25">
      <c r="A6730">
        <v>2040</v>
      </c>
      <c r="B6730" t="s">
        <v>2197</v>
      </c>
      <c r="C6730" t="s">
        <v>2201</v>
      </c>
      <c r="D6730" t="s">
        <v>2241</v>
      </c>
      <c r="E6730">
        <v>3.8799748647009</v>
      </c>
      <c r="F6730" t="s">
        <v>2200</v>
      </c>
    </row>
    <row r="6731" spans="1:6" hidden="1" x14ac:dyDescent="0.25">
      <c r="A6731">
        <v>2040</v>
      </c>
      <c r="B6731" t="s">
        <v>2197</v>
      </c>
      <c r="C6731" t="s">
        <v>2201</v>
      </c>
      <c r="D6731" t="s">
        <v>2242</v>
      </c>
      <c r="E6731">
        <v>0.106548548752813</v>
      </c>
      <c r="F6731" t="s">
        <v>2200</v>
      </c>
    </row>
    <row r="6732" spans="1:6" hidden="1" x14ac:dyDescent="0.25">
      <c r="A6732">
        <v>2040</v>
      </c>
      <c r="B6732" t="s">
        <v>2197</v>
      </c>
      <c r="C6732" t="s">
        <v>2201</v>
      </c>
      <c r="D6732" t="s">
        <v>2243</v>
      </c>
      <c r="E6732">
        <v>0</v>
      </c>
      <c r="F6732" t="s">
        <v>2200</v>
      </c>
    </row>
    <row r="6733" spans="1:6" hidden="1" x14ac:dyDescent="0.25">
      <c r="A6733">
        <v>2040</v>
      </c>
      <c r="B6733" t="s">
        <v>2197</v>
      </c>
      <c r="C6733" t="s">
        <v>2201</v>
      </c>
      <c r="D6733" t="s">
        <v>2244</v>
      </c>
      <c r="E6733">
        <v>6.0780374999999998</v>
      </c>
      <c r="F6733" t="s">
        <v>2200</v>
      </c>
    </row>
    <row r="6734" spans="1:6" hidden="1" x14ac:dyDescent="0.25">
      <c r="A6734">
        <v>2040</v>
      </c>
      <c r="B6734" t="s">
        <v>2197</v>
      </c>
      <c r="C6734" t="s">
        <v>2201</v>
      </c>
      <c r="D6734" t="s">
        <v>2245</v>
      </c>
      <c r="E6734">
        <v>1.4015319880974499</v>
      </c>
      <c r="F6734" t="s">
        <v>2200</v>
      </c>
    </row>
    <row r="6735" spans="1:6" hidden="1" x14ac:dyDescent="0.25">
      <c r="A6735">
        <v>2040</v>
      </c>
      <c r="B6735" t="s">
        <v>2197</v>
      </c>
      <c r="C6735" t="s">
        <v>2201</v>
      </c>
      <c r="D6735" t="s">
        <v>2246</v>
      </c>
      <c r="E6735">
        <v>1.51983788053292</v>
      </c>
      <c r="F6735" t="s">
        <v>2200</v>
      </c>
    </row>
    <row r="6736" spans="1:6" hidden="1" x14ac:dyDescent="0.25">
      <c r="A6736">
        <v>2040</v>
      </c>
      <c r="B6736" t="s">
        <v>2197</v>
      </c>
      <c r="C6736" t="s">
        <v>2201</v>
      </c>
      <c r="D6736" t="s">
        <v>2247</v>
      </c>
      <c r="E6736">
        <v>1.37586984185163</v>
      </c>
      <c r="F6736" t="s">
        <v>2200</v>
      </c>
    </row>
    <row r="6737" spans="1:6" hidden="1" x14ac:dyDescent="0.25">
      <c r="A6737">
        <v>2040</v>
      </c>
      <c r="B6737" t="s">
        <v>2197</v>
      </c>
      <c r="C6737" t="s">
        <v>2201</v>
      </c>
      <c r="D6737" t="s">
        <v>2248</v>
      </c>
      <c r="E6737">
        <v>2.7047703180211999</v>
      </c>
      <c r="F6737" t="s">
        <v>2200</v>
      </c>
    </row>
    <row r="6738" spans="1:6" hidden="1" x14ac:dyDescent="0.25">
      <c r="A6738">
        <v>2040</v>
      </c>
      <c r="B6738" t="s">
        <v>2197</v>
      </c>
      <c r="C6738" t="s">
        <v>2198</v>
      </c>
      <c r="D6738" t="s">
        <v>2236</v>
      </c>
      <c r="E6738">
        <v>5.5739124569173102</v>
      </c>
      <c r="F6738" t="s">
        <v>2200</v>
      </c>
    </row>
    <row r="6739" spans="1:6" hidden="1" x14ac:dyDescent="0.25">
      <c r="A6739">
        <v>2040</v>
      </c>
      <c r="B6739" t="s">
        <v>2197</v>
      </c>
      <c r="C6739" t="s">
        <v>2198</v>
      </c>
      <c r="D6739" t="s">
        <v>2237</v>
      </c>
      <c r="E6739">
        <v>18.6816661178147</v>
      </c>
      <c r="F6739" t="s">
        <v>2200</v>
      </c>
    </row>
    <row r="6740" spans="1:6" hidden="1" x14ac:dyDescent="0.25">
      <c r="A6740">
        <v>2040</v>
      </c>
      <c r="B6740" t="s">
        <v>2197</v>
      </c>
      <c r="C6740" t="s">
        <v>2198</v>
      </c>
      <c r="D6740" t="s">
        <v>2238</v>
      </c>
      <c r="E6740">
        <v>4.0540558824750299</v>
      </c>
      <c r="F6740" t="s">
        <v>2200</v>
      </c>
    </row>
    <row r="6741" spans="1:6" hidden="1" x14ac:dyDescent="0.25">
      <c r="A6741">
        <v>2040</v>
      </c>
      <c r="B6741" t="s">
        <v>2197</v>
      </c>
      <c r="C6741" t="s">
        <v>2198</v>
      </c>
      <c r="D6741" t="s">
        <v>2250</v>
      </c>
      <c r="E6741">
        <v>10.2016199231094</v>
      </c>
      <c r="F6741" t="s">
        <v>2200</v>
      </c>
    </row>
    <row r="6742" spans="1:6" hidden="1" x14ac:dyDescent="0.25">
      <c r="A6742">
        <v>2040</v>
      </c>
      <c r="B6742" t="s">
        <v>2197</v>
      </c>
      <c r="C6742" t="s">
        <v>2198</v>
      </c>
      <c r="D6742" t="s">
        <v>2251</v>
      </c>
      <c r="E6742">
        <v>0</v>
      </c>
      <c r="F6742" t="s">
        <v>2200</v>
      </c>
    </row>
    <row r="6743" spans="1:6" hidden="1" x14ac:dyDescent="0.25">
      <c r="A6743">
        <v>2040</v>
      </c>
      <c r="B6743" t="s">
        <v>2197</v>
      </c>
      <c r="C6743" t="s">
        <v>2198</v>
      </c>
      <c r="D6743" t="s">
        <v>2239</v>
      </c>
      <c r="E6743">
        <v>4.6481322627037498</v>
      </c>
      <c r="F6743" t="s">
        <v>2200</v>
      </c>
    </row>
    <row r="6744" spans="1:6" hidden="1" x14ac:dyDescent="0.25">
      <c r="A6744">
        <v>2040</v>
      </c>
      <c r="B6744" t="s">
        <v>2197</v>
      </c>
      <c r="C6744" t="s">
        <v>2198</v>
      </c>
      <c r="D6744" t="s">
        <v>2240</v>
      </c>
      <c r="E6744">
        <v>2.7875235881629701</v>
      </c>
      <c r="F6744" t="s">
        <v>2200</v>
      </c>
    </row>
    <row r="6745" spans="1:6" hidden="1" x14ac:dyDescent="0.25">
      <c r="A6745">
        <v>2040</v>
      </c>
      <c r="B6745" t="s">
        <v>2197</v>
      </c>
      <c r="C6745" t="s">
        <v>2198</v>
      </c>
      <c r="D6745" t="s">
        <v>2241</v>
      </c>
      <c r="E6745">
        <v>6.0884989606762403</v>
      </c>
      <c r="F6745" t="s">
        <v>2200</v>
      </c>
    </row>
    <row r="6746" spans="1:6" hidden="1" x14ac:dyDescent="0.25">
      <c r="A6746">
        <v>2040</v>
      </c>
      <c r="B6746" t="s">
        <v>2197</v>
      </c>
      <c r="C6746" t="s">
        <v>2198</v>
      </c>
      <c r="D6746" t="s">
        <v>2242</v>
      </c>
      <c r="E6746">
        <v>0.139212463221565</v>
      </c>
      <c r="F6746" t="s">
        <v>2200</v>
      </c>
    </row>
    <row r="6747" spans="1:6" hidden="1" x14ac:dyDescent="0.25">
      <c r="A6747">
        <v>2040</v>
      </c>
      <c r="B6747" t="s">
        <v>2197</v>
      </c>
      <c r="C6747" t="s">
        <v>2198</v>
      </c>
      <c r="D6747" t="s">
        <v>2243</v>
      </c>
      <c r="E6747">
        <v>33.590663278293597</v>
      </c>
      <c r="F6747" t="s">
        <v>2200</v>
      </c>
    </row>
    <row r="6748" spans="1:6" hidden="1" x14ac:dyDescent="0.25">
      <c r="A6748">
        <v>2040</v>
      </c>
      <c r="B6748" t="s">
        <v>2197</v>
      </c>
      <c r="C6748" t="s">
        <v>2198</v>
      </c>
      <c r="D6748" t="s">
        <v>2244</v>
      </c>
      <c r="E6748">
        <v>6.0780374999999998</v>
      </c>
      <c r="F6748" t="s">
        <v>2200</v>
      </c>
    </row>
    <row r="6749" spans="1:6" hidden="1" x14ac:dyDescent="0.25">
      <c r="A6749">
        <v>2040</v>
      </c>
      <c r="B6749" t="s">
        <v>2197</v>
      </c>
      <c r="C6749" t="s">
        <v>2198</v>
      </c>
      <c r="D6749" t="s">
        <v>2245</v>
      </c>
      <c r="E6749">
        <v>3.80018289055301</v>
      </c>
      <c r="F6749" t="s">
        <v>2200</v>
      </c>
    </row>
    <row r="6750" spans="1:6" hidden="1" x14ac:dyDescent="0.25">
      <c r="A6750">
        <v>2040</v>
      </c>
      <c r="B6750" t="s">
        <v>2197</v>
      </c>
      <c r="C6750" t="s">
        <v>2198</v>
      </c>
      <c r="D6750" t="s">
        <v>2246</v>
      </c>
      <c r="E6750">
        <v>2.2162218475370898</v>
      </c>
      <c r="F6750" t="s">
        <v>2200</v>
      </c>
    </row>
    <row r="6751" spans="1:6" hidden="1" x14ac:dyDescent="0.25">
      <c r="A6751">
        <v>2040</v>
      </c>
      <c r="B6751" t="s">
        <v>2197</v>
      </c>
      <c r="C6751" t="s">
        <v>2198</v>
      </c>
      <c r="D6751" t="s">
        <v>2247</v>
      </c>
      <c r="E6751">
        <v>1.9891786198958401</v>
      </c>
      <c r="F6751" t="s">
        <v>2200</v>
      </c>
    </row>
    <row r="6752" spans="1:6" hidden="1" x14ac:dyDescent="0.25">
      <c r="A6752">
        <v>2040</v>
      </c>
      <c r="B6752" t="s">
        <v>2197</v>
      </c>
      <c r="C6752" t="s">
        <v>2198</v>
      </c>
      <c r="D6752" t="s">
        <v>2248</v>
      </c>
      <c r="E6752">
        <v>7.8752643469407602</v>
      </c>
      <c r="F6752" t="s">
        <v>2200</v>
      </c>
    </row>
    <row r="6753" spans="1:6" hidden="1" x14ac:dyDescent="0.25">
      <c r="A6753">
        <v>2040</v>
      </c>
      <c r="B6753" t="s">
        <v>2197</v>
      </c>
      <c r="C6753" t="s">
        <v>2202</v>
      </c>
      <c r="D6753" t="s">
        <v>2236</v>
      </c>
      <c r="E6753">
        <v>3.1819768172313401</v>
      </c>
      <c r="F6753" t="s">
        <v>2200</v>
      </c>
    </row>
    <row r="6754" spans="1:6" hidden="1" x14ac:dyDescent="0.25">
      <c r="A6754">
        <v>2040</v>
      </c>
      <c r="B6754" t="s">
        <v>2197</v>
      </c>
      <c r="C6754" t="s">
        <v>2202</v>
      </c>
      <c r="D6754" t="s">
        <v>2237</v>
      </c>
      <c r="E6754">
        <v>19.5984190180517</v>
      </c>
      <c r="F6754" t="s">
        <v>2200</v>
      </c>
    </row>
    <row r="6755" spans="1:6" hidden="1" x14ac:dyDescent="0.25">
      <c r="A6755">
        <v>2040</v>
      </c>
      <c r="B6755" t="s">
        <v>2197</v>
      </c>
      <c r="C6755" t="s">
        <v>2202</v>
      </c>
      <c r="D6755" t="s">
        <v>2238</v>
      </c>
      <c r="E6755">
        <v>5.3327967006748898</v>
      </c>
      <c r="F6755" t="s">
        <v>2200</v>
      </c>
    </row>
    <row r="6756" spans="1:6" hidden="1" x14ac:dyDescent="0.25">
      <c r="A6756">
        <v>2040</v>
      </c>
      <c r="B6756" t="s">
        <v>2197</v>
      </c>
      <c r="C6756" t="s">
        <v>2202</v>
      </c>
      <c r="D6756" t="s">
        <v>2250</v>
      </c>
      <c r="E6756">
        <v>7.5891187433844198</v>
      </c>
      <c r="F6756" t="s">
        <v>2200</v>
      </c>
    </row>
    <row r="6757" spans="1:6" hidden="1" x14ac:dyDescent="0.25">
      <c r="A6757">
        <v>2040</v>
      </c>
      <c r="B6757" t="s">
        <v>2197</v>
      </c>
      <c r="C6757" t="s">
        <v>2202</v>
      </c>
      <c r="D6757" t="s">
        <v>2251</v>
      </c>
      <c r="E6757">
        <v>8.6317674162023099</v>
      </c>
      <c r="F6757" t="s">
        <v>2200</v>
      </c>
    </row>
    <row r="6758" spans="1:6" hidden="1" x14ac:dyDescent="0.25">
      <c r="A6758">
        <v>2040</v>
      </c>
      <c r="B6758" t="s">
        <v>2197</v>
      </c>
      <c r="C6758" t="s">
        <v>2202</v>
      </c>
      <c r="D6758" t="s">
        <v>2239</v>
      </c>
      <c r="E6758">
        <v>1.90583535466556</v>
      </c>
      <c r="F6758" t="s">
        <v>2200</v>
      </c>
    </row>
    <row r="6759" spans="1:6" hidden="1" x14ac:dyDescent="0.25">
      <c r="A6759">
        <v>2040</v>
      </c>
      <c r="B6759" t="s">
        <v>2197</v>
      </c>
      <c r="C6759" t="s">
        <v>2202</v>
      </c>
      <c r="D6759" t="s">
        <v>2240</v>
      </c>
      <c r="E6759">
        <v>2.3424949214925901</v>
      </c>
      <c r="F6759" t="s">
        <v>2200</v>
      </c>
    </row>
    <row r="6760" spans="1:6" hidden="1" x14ac:dyDescent="0.25">
      <c r="A6760">
        <v>2040</v>
      </c>
      <c r="B6760" t="s">
        <v>2197</v>
      </c>
      <c r="C6760" t="s">
        <v>2202</v>
      </c>
      <c r="D6760" t="s">
        <v>2241</v>
      </c>
      <c r="E6760">
        <v>3.9434188883503798</v>
      </c>
      <c r="F6760" t="s">
        <v>2200</v>
      </c>
    </row>
    <row r="6761" spans="1:6" hidden="1" x14ac:dyDescent="0.25">
      <c r="A6761">
        <v>2040</v>
      </c>
      <c r="B6761" t="s">
        <v>2197</v>
      </c>
      <c r="C6761" t="s">
        <v>2202</v>
      </c>
      <c r="D6761" t="s">
        <v>2242</v>
      </c>
      <c r="E6761">
        <v>0</v>
      </c>
      <c r="F6761" t="s">
        <v>2200</v>
      </c>
    </row>
    <row r="6762" spans="1:6" hidden="1" x14ac:dyDescent="0.25">
      <c r="A6762">
        <v>2040</v>
      </c>
      <c r="B6762" t="s">
        <v>2197</v>
      </c>
      <c r="C6762" t="s">
        <v>2202</v>
      </c>
      <c r="D6762" t="s">
        <v>2243</v>
      </c>
      <c r="E6762">
        <v>0</v>
      </c>
      <c r="F6762" t="s">
        <v>2200</v>
      </c>
    </row>
    <row r="6763" spans="1:6" hidden="1" x14ac:dyDescent="0.25">
      <c r="A6763">
        <v>2040</v>
      </c>
      <c r="B6763" t="s">
        <v>2197</v>
      </c>
      <c r="C6763" t="s">
        <v>2202</v>
      </c>
      <c r="D6763" t="s">
        <v>2244</v>
      </c>
      <c r="E6763">
        <v>0</v>
      </c>
      <c r="F6763" t="s">
        <v>2200</v>
      </c>
    </row>
    <row r="6764" spans="1:6" hidden="1" x14ac:dyDescent="0.25">
      <c r="A6764">
        <v>2040</v>
      </c>
      <c r="B6764" t="s">
        <v>2197</v>
      </c>
      <c r="C6764" t="s">
        <v>2202</v>
      </c>
      <c r="D6764" t="s">
        <v>2245</v>
      </c>
      <c r="E6764">
        <v>1.4015319880974499</v>
      </c>
      <c r="F6764" t="s">
        <v>2200</v>
      </c>
    </row>
    <row r="6765" spans="1:6" hidden="1" x14ac:dyDescent="0.25">
      <c r="A6765">
        <v>2040</v>
      </c>
      <c r="B6765" t="s">
        <v>2197</v>
      </c>
      <c r="C6765" t="s">
        <v>2202</v>
      </c>
      <c r="D6765" t="s">
        <v>2246</v>
      </c>
      <c r="E6765">
        <v>1.51983788053292</v>
      </c>
      <c r="F6765" t="s">
        <v>2200</v>
      </c>
    </row>
    <row r="6766" spans="1:6" hidden="1" x14ac:dyDescent="0.25">
      <c r="A6766">
        <v>2040</v>
      </c>
      <c r="B6766" t="s">
        <v>2197</v>
      </c>
      <c r="C6766" t="s">
        <v>2202</v>
      </c>
      <c r="D6766" t="s">
        <v>2247</v>
      </c>
      <c r="E6766">
        <v>1.37586984185163</v>
      </c>
      <c r="F6766" t="s">
        <v>2200</v>
      </c>
    </row>
    <row r="6767" spans="1:6" hidden="1" x14ac:dyDescent="0.25">
      <c r="A6767">
        <v>2040</v>
      </c>
      <c r="B6767" t="s">
        <v>2197</v>
      </c>
      <c r="C6767" t="s">
        <v>2202</v>
      </c>
      <c r="D6767" t="s">
        <v>2248</v>
      </c>
      <c r="E6767">
        <v>2.7047703180211999</v>
      </c>
      <c r="F6767" t="s">
        <v>2200</v>
      </c>
    </row>
    <row r="6768" spans="1:6" hidden="1" x14ac:dyDescent="0.25">
      <c r="A6768">
        <v>2040</v>
      </c>
      <c r="B6768" t="s">
        <v>2197</v>
      </c>
      <c r="C6768" t="s">
        <v>2203</v>
      </c>
      <c r="D6768" t="s">
        <v>2236</v>
      </c>
      <c r="E6768">
        <v>3.7007446663608299</v>
      </c>
      <c r="F6768" t="s">
        <v>2200</v>
      </c>
    </row>
    <row r="6769" spans="1:6" hidden="1" x14ac:dyDescent="0.25">
      <c r="A6769">
        <v>2040</v>
      </c>
      <c r="B6769" t="s">
        <v>2197</v>
      </c>
      <c r="C6769" t="s">
        <v>2203</v>
      </c>
      <c r="D6769" t="s">
        <v>2237</v>
      </c>
      <c r="E6769">
        <v>17.964256540071801</v>
      </c>
      <c r="F6769" t="s">
        <v>2200</v>
      </c>
    </row>
    <row r="6770" spans="1:6" hidden="1" x14ac:dyDescent="0.25">
      <c r="A6770">
        <v>2040</v>
      </c>
      <c r="B6770" t="s">
        <v>2197</v>
      </c>
      <c r="C6770" t="s">
        <v>2203</v>
      </c>
      <c r="D6770" t="s">
        <v>2238</v>
      </c>
      <c r="E6770">
        <v>4.0710848935823902</v>
      </c>
      <c r="F6770" t="s">
        <v>2200</v>
      </c>
    </row>
    <row r="6771" spans="1:6" hidden="1" x14ac:dyDescent="0.25">
      <c r="A6771">
        <v>2040</v>
      </c>
      <c r="B6771" t="s">
        <v>2197</v>
      </c>
      <c r="C6771" t="s">
        <v>2203</v>
      </c>
      <c r="D6771" t="s">
        <v>2250</v>
      </c>
      <c r="E6771">
        <v>10.384059401669999</v>
      </c>
      <c r="F6771" t="s">
        <v>2200</v>
      </c>
    </row>
    <row r="6772" spans="1:6" hidden="1" x14ac:dyDescent="0.25">
      <c r="A6772">
        <v>2040</v>
      </c>
      <c r="B6772" t="s">
        <v>2197</v>
      </c>
      <c r="C6772" t="s">
        <v>2203</v>
      </c>
      <c r="D6772" t="s">
        <v>2251</v>
      </c>
      <c r="E6772">
        <v>0</v>
      </c>
      <c r="F6772" t="s">
        <v>2200</v>
      </c>
    </row>
    <row r="6773" spans="1:6" hidden="1" x14ac:dyDescent="0.25">
      <c r="A6773">
        <v>2040</v>
      </c>
      <c r="B6773" t="s">
        <v>2197</v>
      </c>
      <c r="C6773" t="s">
        <v>2203</v>
      </c>
      <c r="D6773" t="s">
        <v>2239</v>
      </c>
      <c r="E6773">
        <v>4.7504525147740901</v>
      </c>
      <c r="F6773" t="s">
        <v>2200</v>
      </c>
    </row>
    <row r="6774" spans="1:6" hidden="1" x14ac:dyDescent="0.25">
      <c r="A6774">
        <v>2040</v>
      </c>
      <c r="B6774" t="s">
        <v>2197</v>
      </c>
      <c r="C6774" t="s">
        <v>2203</v>
      </c>
      <c r="D6774" t="s">
        <v>2240</v>
      </c>
      <c r="E6774">
        <v>2.8537201505636798</v>
      </c>
      <c r="F6774" t="s">
        <v>2200</v>
      </c>
    </row>
    <row r="6775" spans="1:6" hidden="1" x14ac:dyDescent="0.25">
      <c r="A6775">
        <v>2040</v>
      </c>
      <c r="B6775" t="s">
        <v>2197</v>
      </c>
      <c r="C6775" t="s">
        <v>2203</v>
      </c>
      <c r="D6775" t="s">
        <v>2241</v>
      </c>
      <c r="E6775">
        <v>6.2033377404134802</v>
      </c>
      <c r="F6775" t="s">
        <v>2200</v>
      </c>
    </row>
    <row r="6776" spans="1:6" hidden="1" x14ac:dyDescent="0.25">
      <c r="A6776">
        <v>2040</v>
      </c>
      <c r="B6776" t="s">
        <v>2197</v>
      </c>
      <c r="C6776" t="s">
        <v>2203</v>
      </c>
      <c r="D6776" t="s">
        <v>2242</v>
      </c>
      <c r="E6776" s="184">
        <v>4.1326538609389299E-2</v>
      </c>
      <c r="F6776" t="s">
        <v>2200</v>
      </c>
    </row>
    <row r="6777" spans="1:6" hidden="1" x14ac:dyDescent="0.25">
      <c r="A6777">
        <v>2040</v>
      </c>
      <c r="B6777" t="s">
        <v>2197</v>
      </c>
      <c r="C6777" t="s">
        <v>2203</v>
      </c>
      <c r="D6777" t="s">
        <v>2243</v>
      </c>
      <c r="E6777">
        <v>33.668456145106703</v>
      </c>
      <c r="F6777" t="s">
        <v>2200</v>
      </c>
    </row>
    <row r="6778" spans="1:6" hidden="1" x14ac:dyDescent="0.25">
      <c r="A6778">
        <v>2040</v>
      </c>
      <c r="B6778" t="s">
        <v>2197</v>
      </c>
      <c r="C6778" t="s">
        <v>2203</v>
      </c>
      <c r="D6778" t="s">
        <v>2244</v>
      </c>
      <c r="E6778">
        <v>6.0780374999999998</v>
      </c>
      <c r="F6778" t="s">
        <v>2200</v>
      </c>
    </row>
    <row r="6779" spans="1:6" hidden="1" x14ac:dyDescent="0.25">
      <c r="A6779">
        <v>2040</v>
      </c>
      <c r="B6779" t="s">
        <v>2197</v>
      </c>
      <c r="C6779" t="s">
        <v>2203</v>
      </c>
      <c r="D6779" t="s">
        <v>2245</v>
      </c>
      <c r="E6779">
        <v>3.8800307931616498</v>
      </c>
      <c r="F6779" t="s">
        <v>2200</v>
      </c>
    </row>
    <row r="6780" spans="1:6" hidden="1" x14ac:dyDescent="0.25">
      <c r="A6780">
        <v>2040</v>
      </c>
      <c r="B6780" t="s">
        <v>2197</v>
      </c>
      <c r="C6780" t="s">
        <v>2203</v>
      </c>
      <c r="D6780" t="s">
        <v>2246</v>
      </c>
      <c r="E6780">
        <v>1.8133836722718799</v>
      </c>
      <c r="F6780" t="s">
        <v>2200</v>
      </c>
    </row>
    <row r="6781" spans="1:6" hidden="1" x14ac:dyDescent="0.25">
      <c r="A6781">
        <v>2040</v>
      </c>
      <c r="B6781" t="s">
        <v>2197</v>
      </c>
      <c r="C6781" t="s">
        <v>2203</v>
      </c>
      <c r="D6781" t="s">
        <v>2247</v>
      </c>
      <c r="E6781">
        <v>2.0109619731772002</v>
      </c>
      <c r="F6781" t="s">
        <v>2200</v>
      </c>
    </row>
    <row r="6782" spans="1:6" hidden="1" x14ac:dyDescent="0.25">
      <c r="A6782">
        <v>2040</v>
      </c>
      <c r="B6782" t="s">
        <v>2197</v>
      </c>
      <c r="C6782" t="s">
        <v>2203</v>
      </c>
      <c r="D6782" t="s">
        <v>2248</v>
      </c>
      <c r="E6782">
        <v>8.0356489735250296</v>
      </c>
      <c r="F6782" t="s">
        <v>2200</v>
      </c>
    </row>
    <row r="6783" spans="1:6" hidden="1" x14ac:dyDescent="0.25">
      <c r="A6783">
        <v>2040</v>
      </c>
      <c r="B6783" t="s">
        <v>2197</v>
      </c>
      <c r="C6783" t="s">
        <v>2204</v>
      </c>
      <c r="D6783" t="s">
        <v>2236</v>
      </c>
      <c r="E6783">
        <v>2.3162579190527199</v>
      </c>
      <c r="F6783" t="s">
        <v>2200</v>
      </c>
    </row>
    <row r="6784" spans="1:6" hidden="1" x14ac:dyDescent="0.25">
      <c r="A6784">
        <v>2040</v>
      </c>
      <c r="B6784" t="s">
        <v>2197</v>
      </c>
      <c r="C6784" t="s">
        <v>2204</v>
      </c>
      <c r="D6784" t="s">
        <v>2237</v>
      </c>
      <c r="E6784">
        <v>17.600602319211099</v>
      </c>
      <c r="F6784" t="s">
        <v>2200</v>
      </c>
    </row>
    <row r="6785" spans="1:6" hidden="1" x14ac:dyDescent="0.25">
      <c r="A6785">
        <v>2040</v>
      </c>
      <c r="B6785" t="s">
        <v>2197</v>
      </c>
      <c r="C6785" t="s">
        <v>2204</v>
      </c>
      <c r="D6785" t="s">
        <v>2238</v>
      </c>
      <c r="E6785">
        <v>3.94830996534803</v>
      </c>
      <c r="F6785" t="s">
        <v>2200</v>
      </c>
    </row>
    <row r="6786" spans="1:6" hidden="1" x14ac:dyDescent="0.25">
      <c r="A6786">
        <v>2040</v>
      </c>
      <c r="B6786" t="s">
        <v>2197</v>
      </c>
      <c r="C6786" t="s">
        <v>2204</v>
      </c>
      <c r="D6786" t="s">
        <v>2250</v>
      </c>
      <c r="E6786">
        <v>7.8921502649268103</v>
      </c>
      <c r="F6786" t="s">
        <v>2200</v>
      </c>
    </row>
    <row r="6787" spans="1:6" hidden="1" x14ac:dyDescent="0.25">
      <c r="A6787">
        <v>2040</v>
      </c>
      <c r="B6787" t="s">
        <v>2197</v>
      </c>
      <c r="C6787" t="s">
        <v>2204</v>
      </c>
      <c r="D6787" t="s">
        <v>2251</v>
      </c>
      <c r="E6787">
        <v>0</v>
      </c>
      <c r="F6787" t="s">
        <v>2200</v>
      </c>
    </row>
    <row r="6788" spans="1:6" hidden="1" x14ac:dyDescent="0.25">
      <c r="A6788">
        <v>2040</v>
      </c>
      <c r="B6788" t="s">
        <v>2197</v>
      </c>
      <c r="C6788" t="s">
        <v>2204</v>
      </c>
      <c r="D6788" t="s">
        <v>2239</v>
      </c>
      <c r="E6788">
        <v>2.4590771747636899</v>
      </c>
      <c r="F6788" t="s">
        <v>2200</v>
      </c>
    </row>
    <row r="6789" spans="1:6" hidden="1" x14ac:dyDescent="0.25">
      <c r="A6789">
        <v>2040</v>
      </c>
      <c r="B6789" t="s">
        <v>2197</v>
      </c>
      <c r="C6789" t="s">
        <v>2204</v>
      </c>
      <c r="D6789" t="s">
        <v>2240</v>
      </c>
      <c r="E6789">
        <v>2.41054724985701</v>
      </c>
      <c r="F6789" t="s">
        <v>2200</v>
      </c>
    </row>
    <row r="6790" spans="1:6" hidden="1" x14ac:dyDescent="0.25">
      <c r="A6790">
        <v>2040</v>
      </c>
      <c r="B6790" t="s">
        <v>2197</v>
      </c>
      <c r="C6790" t="s">
        <v>2204</v>
      </c>
      <c r="D6790" t="s">
        <v>2241</v>
      </c>
      <c r="E6790">
        <v>3.4873476227915399</v>
      </c>
      <c r="F6790" t="s">
        <v>2200</v>
      </c>
    </row>
    <row r="6791" spans="1:6" hidden="1" x14ac:dyDescent="0.25">
      <c r="A6791">
        <v>2040</v>
      </c>
      <c r="B6791" t="s">
        <v>2197</v>
      </c>
      <c r="C6791" t="s">
        <v>2204</v>
      </c>
      <c r="D6791" t="s">
        <v>2242</v>
      </c>
      <c r="E6791" s="184">
        <v>5.7759853499872503E-5</v>
      </c>
      <c r="F6791" t="s">
        <v>2200</v>
      </c>
    </row>
    <row r="6792" spans="1:6" hidden="1" x14ac:dyDescent="0.25">
      <c r="A6792">
        <v>2040</v>
      </c>
      <c r="B6792" t="s">
        <v>2197</v>
      </c>
      <c r="C6792" t="s">
        <v>2204</v>
      </c>
      <c r="D6792" t="s">
        <v>2243</v>
      </c>
      <c r="E6792">
        <v>26.314095376710601</v>
      </c>
      <c r="F6792" t="s">
        <v>2200</v>
      </c>
    </row>
    <row r="6793" spans="1:6" hidden="1" x14ac:dyDescent="0.25">
      <c r="A6793">
        <v>2040</v>
      </c>
      <c r="B6793" t="s">
        <v>2197</v>
      </c>
      <c r="C6793" t="s">
        <v>2204</v>
      </c>
      <c r="D6793" t="s">
        <v>2244</v>
      </c>
      <c r="E6793">
        <v>6.0780374999999998</v>
      </c>
      <c r="F6793" t="s">
        <v>2200</v>
      </c>
    </row>
    <row r="6794" spans="1:6" hidden="1" x14ac:dyDescent="0.25">
      <c r="A6794">
        <v>2040</v>
      </c>
      <c r="B6794" t="s">
        <v>2197</v>
      </c>
      <c r="C6794" t="s">
        <v>2204</v>
      </c>
      <c r="D6794" t="s">
        <v>2245</v>
      </c>
      <c r="E6794">
        <v>3.1938780789566699</v>
      </c>
      <c r="F6794" t="s">
        <v>2200</v>
      </c>
    </row>
    <row r="6795" spans="1:6" hidden="1" x14ac:dyDescent="0.25">
      <c r="A6795">
        <v>2040</v>
      </c>
      <c r="B6795" t="s">
        <v>2197</v>
      </c>
      <c r="C6795" t="s">
        <v>2204</v>
      </c>
      <c r="D6795" t="s">
        <v>2246</v>
      </c>
      <c r="E6795">
        <v>2.09000121671325</v>
      </c>
      <c r="F6795" t="s">
        <v>2200</v>
      </c>
    </row>
    <row r="6796" spans="1:6" hidden="1" x14ac:dyDescent="0.25">
      <c r="A6796">
        <v>2040</v>
      </c>
      <c r="B6796" t="s">
        <v>2197</v>
      </c>
      <c r="C6796" t="s">
        <v>2204</v>
      </c>
      <c r="D6796" t="s">
        <v>2247</v>
      </c>
      <c r="E6796">
        <v>1.43765017459231</v>
      </c>
      <c r="F6796" t="s">
        <v>2200</v>
      </c>
    </row>
    <row r="6797" spans="1:6" hidden="1" x14ac:dyDescent="0.25">
      <c r="A6797">
        <v>2040</v>
      </c>
      <c r="B6797" t="s">
        <v>2197</v>
      </c>
      <c r="C6797" t="s">
        <v>2204</v>
      </c>
      <c r="D6797" t="s">
        <v>2248</v>
      </c>
      <c r="E6797">
        <v>3.1448058350441999</v>
      </c>
      <c r="F6797" t="s">
        <v>2200</v>
      </c>
    </row>
    <row r="6798" spans="1:6" hidden="1" x14ac:dyDescent="0.25">
      <c r="A6798">
        <v>2040</v>
      </c>
      <c r="B6798" t="s">
        <v>2197</v>
      </c>
      <c r="C6798" t="s">
        <v>2205</v>
      </c>
      <c r="D6798" t="s">
        <v>2236</v>
      </c>
      <c r="E6798">
        <v>5.5739124569173102</v>
      </c>
      <c r="F6798" t="s">
        <v>2200</v>
      </c>
    </row>
    <row r="6799" spans="1:6" hidden="1" x14ac:dyDescent="0.25">
      <c r="A6799">
        <v>2040</v>
      </c>
      <c r="B6799" t="s">
        <v>2197</v>
      </c>
      <c r="C6799" t="s">
        <v>2205</v>
      </c>
      <c r="D6799" t="s">
        <v>2250</v>
      </c>
      <c r="E6799">
        <v>9.9281440457163992</v>
      </c>
      <c r="F6799" t="s">
        <v>2200</v>
      </c>
    </row>
    <row r="6800" spans="1:6" hidden="1" x14ac:dyDescent="0.25">
      <c r="A6800">
        <v>2040</v>
      </c>
      <c r="B6800" t="s">
        <v>2197</v>
      </c>
      <c r="C6800" t="s">
        <v>2205</v>
      </c>
      <c r="D6800" t="s">
        <v>2251</v>
      </c>
      <c r="E6800">
        <v>0</v>
      </c>
      <c r="F6800" t="s">
        <v>2200</v>
      </c>
    </row>
    <row r="6801" spans="1:6" hidden="1" x14ac:dyDescent="0.25">
      <c r="A6801">
        <v>2040</v>
      </c>
      <c r="B6801" t="s">
        <v>2197</v>
      </c>
      <c r="C6801" t="s">
        <v>2205</v>
      </c>
      <c r="D6801" t="s">
        <v>2239</v>
      </c>
      <c r="E6801">
        <v>4.6776469021198803</v>
      </c>
      <c r="F6801" t="s">
        <v>2200</v>
      </c>
    </row>
    <row r="6802" spans="1:6" hidden="1" x14ac:dyDescent="0.25">
      <c r="A6802">
        <v>2040</v>
      </c>
      <c r="B6802" t="s">
        <v>2197</v>
      </c>
      <c r="C6802" t="s">
        <v>2205</v>
      </c>
      <c r="D6802" t="s">
        <v>2240</v>
      </c>
      <c r="E6802">
        <v>2.7875235881629701</v>
      </c>
      <c r="F6802" t="s">
        <v>2200</v>
      </c>
    </row>
    <row r="6803" spans="1:6" hidden="1" x14ac:dyDescent="0.25">
      <c r="A6803">
        <v>2040</v>
      </c>
      <c r="B6803" t="s">
        <v>2197</v>
      </c>
      <c r="C6803" t="s">
        <v>2205</v>
      </c>
      <c r="D6803" t="s">
        <v>2241</v>
      </c>
      <c r="E6803">
        <v>6.0884989606762403</v>
      </c>
      <c r="F6803" t="s">
        <v>2200</v>
      </c>
    </row>
    <row r="6804" spans="1:6" hidden="1" x14ac:dyDescent="0.25">
      <c r="A6804">
        <v>2040</v>
      </c>
      <c r="B6804" t="s">
        <v>2197</v>
      </c>
      <c r="C6804" t="s">
        <v>2205</v>
      </c>
      <c r="D6804" t="s">
        <v>2242</v>
      </c>
      <c r="E6804">
        <v>0.139212463221565</v>
      </c>
      <c r="F6804" t="s">
        <v>2200</v>
      </c>
    </row>
    <row r="6805" spans="1:6" hidden="1" x14ac:dyDescent="0.25">
      <c r="A6805">
        <v>2040</v>
      </c>
      <c r="B6805" t="s">
        <v>2197</v>
      </c>
      <c r="C6805" t="s">
        <v>2205</v>
      </c>
      <c r="D6805" t="s">
        <v>2243</v>
      </c>
      <c r="E6805">
        <v>0</v>
      </c>
      <c r="F6805" t="s">
        <v>2200</v>
      </c>
    </row>
    <row r="6806" spans="1:6" hidden="1" x14ac:dyDescent="0.25">
      <c r="A6806">
        <v>2040</v>
      </c>
      <c r="B6806" t="s">
        <v>2197</v>
      </c>
      <c r="C6806" t="s">
        <v>2205</v>
      </c>
      <c r="D6806" t="s">
        <v>2244</v>
      </c>
      <c r="E6806">
        <v>6.0780374999999998</v>
      </c>
      <c r="F6806" t="s">
        <v>2200</v>
      </c>
    </row>
    <row r="6807" spans="1:6" hidden="1" x14ac:dyDescent="0.25">
      <c r="A6807">
        <v>2040</v>
      </c>
      <c r="B6807" t="s">
        <v>2197</v>
      </c>
      <c r="C6807" t="s">
        <v>2205</v>
      </c>
      <c r="D6807" t="s">
        <v>2245</v>
      </c>
      <c r="E6807">
        <v>3.80018289055301</v>
      </c>
      <c r="F6807" t="s">
        <v>2200</v>
      </c>
    </row>
    <row r="6808" spans="1:6" hidden="1" x14ac:dyDescent="0.25">
      <c r="A6808">
        <v>2040</v>
      </c>
      <c r="B6808" t="s">
        <v>2197</v>
      </c>
      <c r="C6808" t="s">
        <v>2205</v>
      </c>
      <c r="D6808" t="s">
        <v>2246</v>
      </c>
      <c r="E6808">
        <v>2.2162218475370898</v>
      </c>
      <c r="F6808" t="s">
        <v>2200</v>
      </c>
    </row>
    <row r="6809" spans="1:6" hidden="1" x14ac:dyDescent="0.25">
      <c r="A6809">
        <v>2040</v>
      </c>
      <c r="B6809" t="s">
        <v>2197</v>
      </c>
      <c r="C6809" t="s">
        <v>2205</v>
      </c>
      <c r="D6809" t="s">
        <v>2247</v>
      </c>
      <c r="E6809">
        <v>1.9891786198958401</v>
      </c>
      <c r="F6809" t="s">
        <v>2200</v>
      </c>
    </row>
    <row r="6810" spans="1:6" hidden="1" x14ac:dyDescent="0.25">
      <c r="A6810">
        <v>2040</v>
      </c>
      <c r="B6810" t="s">
        <v>2197</v>
      </c>
      <c r="C6810" t="s">
        <v>2205</v>
      </c>
      <c r="D6810" t="s">
        <v>2248</v>
      </c>
      <c r="E6810">
        <v>7.8752643469407602</v>
      </c>
      <c r="F6810" t="s">
        <v>2200</v>
      </c>
    </row>
    <row r="6811" spans="1:6" hidden="1" x14ac:dyDescent="0.25">
      <c r="A6811">
        <v>2040</v>
      </c>
      <c r="B6811" t="s">
        <v>2197</v>
      </c>
      <c r="C6811" t="s">
        <v>2206</v>
      </c>
      <c r="D6811" t="s">
        <v>2236</v>
      </c>
      <c r="E6811">
        <v>3.9967994933065101</v>
      </c>
      <c r="F6811" t="s">
        <v>2200</v>
      </c>
    </row>
    <row r="6812" spans="1:6" hidden="1" x14ac:dyDescent="0.25">
      <c r="A6812">
        <v>2040</v>
      </c>
      <c r="B6812" t="s">
        <v>2197</v>
      </c>
      <c r="C6812" t="s">
        <v>2206</v>
      </c>
      <c r="D6812" t="s">
        <v>2237</v>
      </c>
      <c r="E6812">
        <v>68.550911833399098</v>
      </c>
      <c r="F6812" t="s">
        <v>2200</v>
      </c>
    </row>
    <row r="6813" spans="1:6" hidden="1" x14ac:dyDescent="0.25">
      <c r="A6813">
        <v>2040</v>
      </c>
      <c r="B6813" t="s">
        <v>2197</v>
      </c>
      <c r="C6813" t="s">
        <v>2206</v>
      </c>
      <c r="D6813" t="s">
        <v>2238</v>
      </c>
      <c r="E6813">
        <v>8.3407475641750306</v>
      </c>
      <c r="F6813" t="s">
        <v>2200</v>
      </c>
    </row>
    <row r="6814" spans="1:6" hidden="1" x14ac:dyDescent="0.25">
      <c r="A6814">
        <v>2040</v>
      </c>
      <c r="B6814" t="s">
        <v>2197</v>
      </c>
      <c r="C6814" t="s">
        <v>2206</v>
      </c>
      <c r="D6814" t="s">
        <v>2250</v>
      </c>
      <c r="E6814">
        <v>0</v>
      </c>
      <c r="F6814" t="s">
        <v>2200</v>
      </c>
    </row>
    <row r="6815" spans="1:6" hidden="1" x14ac:dyDescent="0.25">
      <c r="A6815">
        <v>2040</v>
      </c>
      <c r="B6815" t="s">
        <v>2197</v>
      </c>
      <c r="C6815" t="s">
        <v>2206</v>
      </c>
      <c r="D6815" t="s">
        <v>2251</v>
      </c>
      <c r="E6815">
        <v>12.428040731174899</v>
      </c>
      <c r="F6815" t="s">
        <v>2200</v>
      </c>
    </row>
    <row r="6816" spans="1:6" hidden="1" x14ac:dyDescent="0.25">
      <c r="A6816">
        <v>2040</v>
      </c>
      <c r="B6816" t="s">
        <v>2197</v>
      </c>
      <c r="C6816" t="s">
        <v>2206</v>
      </c>
      <c r="D6816" t="s">
        <v>2239</v>
      </c>
      <c r="E6816">
        <v>0</v>
      </c>
      <c r="F6816" t="s">
        <v>2200</v>
      </c>
    </row>
    <row r="6817" spans="1:6" hidden="1" x14ac:dyDescent="0.25">
      <c r="A6817">
        <v>2040</v>
      </c>
      <c r="B6817" t="s">
        <v>2197</v>
      </c>
      <c r="C6817" t="s">
        <v>2206</v>
      </c>
      <c r="D6817" t="s">
        <v>2240</v>
      </c>
      <c r="E6817">
        <v>2.6227373641963401</v>
      </c>
      <c r="F6817" t="s">
        <v>2200</v>
      </c>
    </row>
    <row r="6818" spans="1:6" hidden="1" x14ac:dyDescent="0.25">
      <c r="A6818">
        <v>2040</v>
      </c>
      <c r="B6818" t="s">
        <v>2197</v>
      </c>
      <c r="C6818" t="s">
        <v>2206</v>
      </c>
      <c r="D6818" t="s">
        <v>2241</v>
      </c>
      <c r="E6818">
        <v>4.4006931475455202</v>
      </c>
      <c r="F6818" t="s">
        <v>2200</v>
      </c>
    </row>
    <row r="6819" spans="1:6" hidden="1" x14ac:dyDescent="0.25">
      <c r="A6819">
        <v>2040</v>
      </c>
      <c r="B6819" t="s">
        <v>2197</v>
      </c>
      <c r="C6819" t="s">
        <v>2206</v>
      </c>
      <c r="D6819" t="s">
        <v>2242</v>
      </c>
      <c r="E6819" s="184">
        <v>5.1182422189652499E-3</v>
      </c>
      <c r="F6819" t="s">
        <v>2200</v>
      </c>
    </row>
    <row r="6820" spans="1:6" hidden="1" x14ac:dyDescent="0.25">
      <c r="A6820">
        <v>2040</v>
      </c>
      <c r="B6820" t="s">
        <v>2197</v>
      </c>
      <c r="C6820" t="s">
        <v>2206</v>
      </c>
      <c r="D6820" t="s">
        <v>2243</v>
      </c>
      <c r="E6820">
        <v>0</v>
      </c>
      <c r="F6820" t="s">
        <v>2200</v>
      </c>
    </row>
    <row r="6821" spans="1:6" hidden="1" x14ac:dyDescent="0.25">
      <c r="A6821">
        <v>2040</v>
      </c>
      <c r="B6821" t="s">
        <v>2197</v>
      </c>
      <c r="C6821" t="s">
        <v>2206</v>
      </c>
      <c r="D6821" t="s">
        <v>2244</v>
      </c>
      <c r="E6821">
        <v>6.0780374999999998</v>
      </c>
      <c r="F6821" t="s">
        <v>2200</v>
      </c>
    </row>
    <row r="6822" spans="1:6" hidden="1" x14ac:dyDescent="0.25">
      <c r="A6822">
        <v>2040</v>
      </c>
      <c r="B6822" t="s">
        <v>2197</v>
      </c>
      <c r="C6822" t="s">
        <v>2206</v>
      </c>
      <c r="D6822" t="s">
        <v>2245</v>
      </c>
      <c r="E6822">
        <v>0</v>
      </c>
      <c r="F6822" t="s">
        <v>2200</v>
      </c>
    </row>
    <row r="6823" spans="1:6" hidden="1" x14ac:dyDescent="0.25">
      <c r="A6823">
        <v>2040</v>
      </c>
      <c r="B6823" t="s">
        <v>2197</v>
      </c>
      <c r="C6823" t="s">
        <v>2206</v>
      </c>
      <c r="D6823" t="s">
        <v>2246</v>
      </c>
      <c r="E6823">
        <v>0</v>
      </c>
      <c r="F6823" t="s">
        <v>2200</v>
      </c>
    </row>
    <row r="6824" spans="1:6" hidden="1" x14ac:dyDescent="0.25">
      <c r="A6824">
        <v>2040</v>
      </c>
      <c r="B6824" t="s">
        <v>2197</v>
      </c>
      <c r="C6824" t="s">
        <v>2206</v>
      </c>
      <c r="D6824" t="s">
        <v>2247</v>
      </c>
      <c r="E6824">
        <v>0</v>
      </c>
      <c r="F6824" t="s">
        <v>2200</v>
      </c>
    </row>
    <row r="6825" spans="1:6" hidden="1" x14ac:dyDescent="0.25">
      <c r="A6825">
        <v>2040</v>
      </c>
      <c r="B6825" t="s">
        <v>2197</v>
      </c>
      <c r="C6825" t="s">
        <v>2206</v>
      </c>
      <c r="D6825" t="s">
        <v>2248</v>
      </c>
      <c r="E6825">
        <v>0</v>
      </c>
      <c r="F6825" t="s">
        <v>2200</v>
      </c>
    </row>
    <row r="6826" spans="1:6" hidden="1" x14ac:dyDescent="0.25">
      <c r="A6826">
        <v>2040</v>
      </c>
      <c r="B6826" t="s">
        <v>2197</v>
      </c>
      <c r="C6826" t="s">
        <v>2207</v>
      </c>
      <c r="D6826" t="s">
        <v>2236</v>
      </c>
      <c r="E6826">
        <v>3.63141455911697</v>
      </c>
      <c r="F6826" t="s">
        <v>2200</v>
      </c>
    </row>
    <row r="6827" spans="1:6" hidden="1" x14ac:dyDescent="0.25">
      <c r="A6827">
        <v>2040</v>
      </c>
      <c r="B6827" t="s">
        <v>2197</v>
      </c>
      <c r="C6827" t="s">
        <v>2207</v>
      </c>
      <c r="D6827" t="s">
        <v>2237</v>
      </c>
      <c r="E6827">
        <v>17.252649783400798</v>
      </c>
      <c r="F6827" t="s">
        <v>2200</v>
      </c>
    </row>
    <row r="6828" spans="1:6" hidden="1" x14ac:dyDescent="0.25">
      <c r="A6828">
        <v>2040</v>
      </c>
      <c r="B6828" t="s">
        <v>2197</v>
      </c>
      <c r="C6828" t="s">
        <v>2207</v>
      </c>
      <c r="D6828" t="s">
        <v>2238</v>
      </c>
      <c r="E6828">
        <v>3.9820771894121298</v>
      </c>
      <c r="F6828" t="s">
        <v>2200</v>
      </c>
    </row>
    <row r="6829" spans="1:6" hidden="1" x14ac:dyDescent="0.25">
      <c r="A6829">
        <v>2040</v>
      </c>
      <c r="B6829" t="s">
        <v>2197</v>
      </c>
      <c r="C6829" t="s">
        <v>2207</v>
      </c>
      <c r="D6829" t="s">
        <v>2250</v>
      </c>
      <c r="E6829">
        <v>6.4984538042015503</v>
      </c>
      <c r="F6829" t="s">
        <v>2200</v>
      </c>
    </row>
    <row r="6830" spans="1:6" hidden="1" x14ac:dyDescent="0.25">
      <c r="A6830">
        <v>2040</v>
      </c>
      <c r="B6830" t="s">
        <v>2197</v>
      </c>
      <c r="C6830" t="s">
        <v>2207</v>
      </c>
      <c r="D6830" t="s">
        <v>2251</v>
      </c>
      <c r="E6830">
        <v>0</v>
      </c>
      <c r="F6830" t="s">
        <v>2200</v>
      </c>
    </row>
    <row r="6831" spans="1:6" hidden="1" x14ac:dyDescent="0.25">
      <c r="A6831">
        <v>2040</v>
      </c>
      <c r="B6831" t="s">
        <v>2197</v>
      </c>
      <c r="C6831" t="s">
        <v>2207</v>
      </c>
      <c r="D6831" t="s">
        <v>2239</v>
      </c>
      <c r="E6831">
        <v>4.4516170731136304</v>
      </c>
      <c r="F6831" t="s">
        <v>2200</v>
      </c>
    </row>
    <row r="6832" spans="1:6" hidden="1" x14ac:dyDescent="0.25">
      <c r="A6832">
        <v>2040</v>
      </c>
      <c r="B6832" t="s">
        <v>2197</v>
      </c>
      <c r="C6832" t="s">
        <v>2207</v>
      </c>
      <c r="D6832" t="s">
        <v>2240</v>
      </c>
      <c r="E6832">
        <v>2.66735674246083</v>
      </c>
      <c r="F6832" t="s">
        <v>2200</v>
      </c>
    </row>
    <row r="6833" spans="1:6" hidden="1" x14ac:dyDescent="0.25">
      <c r="A6833">
        <v>2040</v>
      </c>
      <c r="B6833" t="s">
        <v>2197</v>
      </c>
      <c r="C6833" t="s">
        <v>2207</v>
      </c>
      <c r="D6833" t="s">
        <v>2241</v>
      </c>
      <c r="E6833">
        <v>3.4934558249707002</v>
      </c>
      <c r="F6833" t="s">
        <v>2200</v>
      </c>
    </row>
    <row r="6834" spans="1:6" hidden="1" x14ac:dyDescent="0.25">
      <c r="A6834">
        <v>2040</v>
      </c>
      <c r="B6834" t="s">
        <v>2197</v>
      </c>
      <c r="C6834" t="s">
        <v>2207</v>
      </c>
      <c r="D6834" t="s">
        <v>2242</v>
      </c>
      <c r="E6834" s="184">
        <v>2.4261393372075201E-4</v>
      </c>
      <c r="F6834" t="s">
        <v>2200</v>
      </c>
    </row>
    <row r="6835" spans="1:6" hidden="1" x14ac:dyDescent="0.25">
      <c r="A6835">
        <v>2040</v>
      </c>
      <c r="B6835" t="s">
        <v>2197</v>
      </c>
      <c r="C6835" t="s">
        <v>2207</v>
      </c>
      <c r="D6835" t="s">
        <v>2243</v>
      </c>
      <c r="E6835">
        <v>31.0861824874105</v>
      </c>
      <c r="F6835" t="s">
        <v>2200</v>
      </c>
    </row>
    <row r="6836" spans="1:6" hidden="1" x14ac:dyDescent="0.25">
      <c r="A6836">
        <v>2040</v>
      </c>
      <c r="B6836" t="s">
        <v>2197</v>
      </c>
      <c r="C6836" t="s">
        <v>2207</v>
      </c>
      <c r="D6836" t="s">
        <v>2244</v>
      </c>
      <c r="E6836">
        <v>6.0780374999999998</v>
      </c>
      <c r="F6836" t="s">
        <v>2200</v>
      </c>
    </row>
    <row r="6837" spans="1:6" hidden="1" x14ac:dyDescent="0.25">
      <c r="A6837">
        <v>2040</v>
      </c>
      <c r="B6837" t="s">
        <v>2197</v>
      </c>
      <c r="C6837" t="s">
        <v>2207</v>
      </c>
      <c r="D6837" t="s">
        <v>2245</v>
      </c>
      <c r="E6837">
        <v>3.6180311409738599</v>
      </c>
      <c r="F6837" t="s">
        <v>2200</v>
      </c>
    </row>
    <row r="6838" spans="1:6" hidden="1" x14ac:dyDescent="0.25">
      <c r="A6838">
        <v>2040</v>
      </c>
      <c r="B6838" t="s">
        <v>2197</v>
      </c>
      <c r="C6838" t="s">
        <v>2207</v>
      </c>
      <c r="D6838" t="s">
        <v>2246</v>
      </c>
      <c r="E6838">
        <v>2.3248542807027901</v>
      </c>
      <c r="F6838" t="s">
        <v>2200</v>
      </c>
    </row>
    <row r="6839" spans="1:6" hidden="1" x14ac:dyDescent="0.25">
      <c r="A6839">
        <v>2040</v>
      </c>
      <c r="B6839" t="s">
        <v>2197</v>
      </c>
      <c r="C6839" t="s">
        <v>2207</v>
      </c>
      <c r="D6839" t="s">
        <v>2247</v>
      </c>
      <c r="E6839">
        <v>1.56163559968856</v>
      </c>
      <c r="F6839" t="s">
        <v>2200</v>
      </c>
    </row>
    <row r="6840" spans="1:6" hidden="1" x14ac:dyDescent="0.25">
      <c r="A6840">
        <v>2040</v>
      </c>
      <c r="B6840" t="s">
        <v>2197</v>
      </c>
      <c r="C6840" t="s">
        <v>2207</v>
      </c>
      <c r="D6840" t="s">
        <v>2248</v>
      </c>
      <c r="E6840">
        <v>7.5678301542539499</v>
      </c>
      <c r="F6840" t="s">
        <v>2200</v>
      </c>
    </row>
    <row r="6841" spans="1:6" hidden="1" x14ac:dyDescent="0.25">
      <c r="A6841">
        <v>2040</v>
      </c>
      <c r="B6841" t="s">
        <v>2197</v>
      </c>
      <c r="C6841" t="s">
        <v>2208</v>
      </c>
      <c r="D6841" t="s">
        <v>2236</v>
      </c>
      <c r="E6841">
        <v>4.1131396952808004</v>
      </c>
      <c r="F6841" t="s">
        <v>2200</v>
      </c>
    </row>
    <row r="6842" spans="1:6" hidden="1" x14ac:dyDescent="0.25">
      <c r="A6842">
        <v>2040</v>
      </c>
      <c r="B6842" t="s">
        <v>2197</v>
      </c>
      <c r="C6842" t="s">
        <v>2208</v>
      </c>
      <c r="D6842" t="s">
        <v>2237</v>
      </c>
      <c r="E6842">
        <v>19.736484140530202</v>
      </c>
      <c r="F6842" t="s">
        <v>2200</v>
      </c>
    </row>
    <row r="6843" spans="1:6" hidden="1" x14ac:dyDescent="0.25">
      <c r="A6843">
        <v>2040</v>
      </c>
      <c r="B6843" t="s">
        <v>2197</v>
      </c>
      <c r="C6843" t="s">
        <v>2208</v>
      </c>
      <c r="D6843" t="s">
        <v>2238</v>
      </c>
      <c r="E6843">
        <v>4.0531451088560901</v>
      </c>
      <c r="F6843" t="s">
        <v>2200</v>
      </c>
    </row>
    <row r="6844" spans="1:6" hidden="1" x14ac:dyDescent="0.25">
      <c r="A6844">
        <v>2040</v>
      </c>
      <c r="B6844" t="s">
        <v>2197</v>
      </c>
      <c r="C6844" t="s">
        <v>2208</v>
      </c>
      <c r="D6844" t="s">
        <v>2250</v>
      </c>
      <c r="E6844">
        <v>10.136957512496799</v>
      </c>
      <c r="F6844" t="s">
        <v>2200</v>
      </c>
    </row>
    <row r="6845" spans="1:6" hidden="1" x14ac:dyDescent="0.25">
      <c r="A6845">
        <v>2040</v>
      </c>
      <c r="B6845" t="s">
        <v>2197</v>
      </c>
      <c r="C6845" t="s">
        <v>2208</v>
      </c>
      <c r="D6845" t="s">
        <v>2251</v>
      </c>
      <c r="E6845">
        <v>0</v>
      </c>
      <c r="F6845" t="s">
        <v>2200</v>
      </c>
    </row>
    <row r="6846" spans="1:6" hidden="1" x14ac:dyDescent="0.25">
      <c r="A6846">
        <v>2040</v>
      </c>
      <c r="B6846" t="s">
        <v>2197</v>
      </c>
      <c r="C6846" t="s">
        <v>2208</v>
      </c>
      <c r="D6846" t="s">
        <v>2239</v>
      </c>
      <c r="E6846">
        <v>4.7507073264584596</v>
      </c>
      <c r="F6846" t="s">
        <v>2200</v>
      </c>
    </row>
    <row r="6847" spans="1:6" hidden="1" x14ac:dyDescent="0.25">
      <c r="A6847">
        <v>2040</v>
      </c>
      <c r="B6847" t="s">
        <v>2197</v>
      </c>
      <c r="C6847" t="s">
        <v>2208</v>
      </c>
      <c r="D6847" t="s">
        <v>2240</v>
      </c>
      <c r="E6847">
        <v>2.8330995915659098</v>
      </c>
      <c r="F6847" t="s">
        <v>2200</v>
      </c>
    </row>
    <row r="6848" spans="1:6" hidden="1" x14ac:dyDescent="0.25">
      <c r="A6848">
        <v>2040</v>
      </c>
      <c r="B6848" t="s">
        <v>2197</v>
      </c>
      <c r="C6848" t="s">
        <v>2208</v>
      </c>
      <c r="D6848" t="s">
        <v>2241</v>
      </c>
      <c r="E6848">
        <v>5.9817255999880601</v>
      </c>
      <c r="F6848" t="s">
        <v>2200</v>
      </c>
    </row>
    <row r="6849" spans="1:6" hidden="1" x14ac:dyDescent="0.25">
      <c r="A6849">
        <v>2040</v>
      </c>
      <c r="B6849" t="s">
        <v>2197</v>
      </c>
      <c r="C6849" t="s">
        <v>2208</v>
      </c>
      <c r="D6849" t="s">
        <v>2242</v>
      </c>
      <c r="E6849" s="184">
        <v>5.7780057469918301E-2</v>
      </c>
      <c r="F6849" t="s">
        <v>2200</v>
      </c>
    </row>
    <row r="6850" spans="1:6" hidden="1" x14ac:dyDescent="0.25">
      <c r="A6850">
        <v>2040</v>
      </c>
      <c r="B6850" t="s">
        <v>2197</v>
      </c>
      <c r="C6850" t="s">
        <v>2208</v>
      </c>
      <c r="D6850" t="s">
        <v>2243</v>
      </c>
      <c r="E6850">
        <v>33.574376273224303</v>
      </c>
      <c r="F6850" t="s">
        <v>2200</v>
      </c>
    </row>
    <row r="6851" spans="1:6" hidden="1" x14ac:dyDescent="0.25">
      <c r="A6851">
        <v>2040</v>
      </c>
      <c r="B6851" t="s">
        <v>2197</v>
      </c>
      <c r="C6851" t="s">
        <v>2208</v>
      </c>
      <c r="D6851" t="s">
        <v>2244</v>
      </c>
      <c r="E6851">
        <v>6.0780374999999998</v>
      </c>
      <c r="F6851" t="s">
        <v>2200</v>
      </c>
    </row>
    <row r="6852" spans="1:6" hidden="1" x14ac:dyDescent="0.25">
      <c r="A6852">
        <v>2040</v>
      </c>
      <c r="B6852" t="s">
        <v>2197</v>
      </c>
      <c r="C6852" t="s">
        <v>2208</v>
      </c>
      <c r="D6852" t="s">
        <v>2245</v>
      </c>
      <c r="E6852">
        <v>3.8543762435828302</v>
      </c>
      <c r="F6852" t="s">
        <v>2200</v>
      </c>
    </row>
    <row r="6853" spans="1:6" hidden="1" x14ac:dyDescent="0.25">
      <c r="A6853">
        <v>2040</v>
      </c>
      <c r="B6853" t="s">
        <v>2197</v>
      </c>
      <c r="C6853" t="s">
        <v>2208</v>
      </c>
      <c r="D6853" t="s">
        <v>2246</v>
      </c>
      <c r="E6853">
        <v>2.71197517105192</v>
      </c>
      <c r="F6853" t="s">
        <v>2200</v>
      </c>
    </row>
    <row r="6854" spans="1:6" hidden="1" x14ac:dyDescent="0.25">
      <c r="A6854">
        <v>2040</v>
      </c>
      <c r="B6854" t="s">
        <v>2197</v>
      </c>
      <c r="C6854" t="s">
        <v>2208</v>
      </c>
      <c r="D6854" t="s">
        <v>2247</v>
      </c>
      <c r="E6854">
        <v>1.9928719361662799</v>
      </c>
      <c r="F6854" t="s">
        <v>2200</v>
      </c>
    </row>
    <row r="6855" spans="1:6" hidden="1" x14ac:dyDescent="0.25">
      <c r="A6855">
        <v>2040</v>
      </c>
      <c r="B6855" t="s">
        <v>2197</v>
      </c>
      <c r="C6855" t="s">
        <v>2208</v>
      </c>
      <c r="D6855" t="s">
        <v>2248</v>
      </c>
      <c r="E6855">
        <v>7.5384070920573496</v>
      </c>
      <c r="F6855" t="s">
        <v>2200</v>
      </c>
    </row>
    <row r="6856" spans="1:6" hidden="1" x14ac:dyDescent="0.25">
      <c r="A6856">
        <v>2040</v>
      </c>
      <c r="B6856" t="s">
        <v>2197</v>
      </c>
      <c r="C6856" t="s">
        <v>2209</v>
      </c>
      <c r="D6856" t="s">
        <v>2236</v>
      </c>
      <c r="E6856">
        <v>4.0999285655252402</v>
      </c>
      <c r="F6856" t="s">
        <v>2200</v>
      </c>
    </row>
    <row r="6857" spans="1:6" hidden="1" x14ac:dyDescent="0.25">
      <c r="A6857">
        <v>2040</v>
      </c>
      <c r="B6857" t="s">
        <v>2197</v>
      </c>
      <c r="C6857" t="s">
        <v>2209</v>
      </c>
      <c r="D6857" t="s">
        <v>2237</v>
      </c>
      <c r="E6857">
        <v>20.3861486562182</v>
      </c>
      <c r="F6857" t="s">
        <v>2200</v>
      </c>
    </row>
    <row r="6858" spans="1:6" hidden="1" x14ac:dyDescent="0.25">
      <c r="A6858">
        <v>2040</v>
      </c>
      <c r="B6858" t="s">
        <v>2197</v>
      </c>
      <c r="C6858" t="s">
        <v>2209</v>
      </c>
      <c r="D6858" t="s">
        <v>2238</v>
      </c>
      <c r="E6858">
        <v>5.7615899283932199</v>
      </c>
      <c r="F6858" t="s">
        <v>2200</v>
      </c>
    </row>
    <row r="6859" spans="1:6" hidden="1" x14ac:dyDescent="0.25">
      <c r="A6859">
        <v>2040</v>
      </c>
      <c r="B6859" t="s">
        <v>2197</v>
      </c>
      <c r="C6859" t="s">
        <v>2209</v>
      </c>
      <c r="D6859" t="s">
        <v>2250</v>
      </c>
      <c r="E6859">
        <v>18.343656092382702</v>
      </c>
      <c r="F6859" t="s">
        <v>2200</v>
      </c>
    </row>
    <row r="6860" spans="1:6" hidden="1" x14ac:dyDescent="0.25">
      <c r="A6860">
        <v>2040</v>
      </c>
      <c r="B6860" t="s">
        <v>2197</v>
      </c>
      <c r="C6860" t="s">
        <v>2209</v>
      </c>
      <c r="D6860" t="s">
        <v>2251</v>
      </c>
      <c r="E6860">
        <v>0</v>
      </c>
      <c r="F6860" t="s">
        <v>2200</v>
      </c>
    </row>
    <row r="6861" spans="1:6" hidden="1" x14ac:dyDescent="0.25">
      <c r="A6861">
        <v>2040</v>
      </c>
      <c r="B6861" t="s">
        <v>2197</v>
      </c>
      <c r="C6861" t="s">
        <v>2209</v>
      </c>
      <c r="D6861" t="s">
        <v>2239</v>
      </c>
      <c r="E6861">
        <v>3.98924771870159</v>
      </c>
      <c r="F6861" t="s">
        <v>2200</v>
      </c>
    </row>
    <row r="6862" spans="1:6" hidden="1" x14ac:dyDescent="0.25">
      <c r="A6862">
        <v>2040</v>
      </c>
      <c r="B6862" t="s">
        <v>2197</v>
      </c>
      <c r="C6862" t="s">
        <v>2209</v>
      </c>
      <c r="D6862" t="s">
        <v>2240</v>
      </c>
      <c r="E6862">
        <v>2.5817963298628301</v>
      </c>
      <c r="F6862" t="s">
        <v>2200</v>
      </c>
    </row>
    <row r="6863" spans="1:6" hidden="1" x14ac:dyDescent="0.25">
      <c r="A6863">
        <v>2040</v>
      </c>
      <c r="B6863" t="s">
        <v>2197</v>
      </c>
      <c r="C6863" t="s">
        <v>2209</v>
      </c>
      <c r="D6863" t="s">
        <v>2241</v>
      </c>
      <c r="E6863">
        <v>7.0107172694426803</v>
      </c>
      <c r="F6863" t="s">
        <v>2200</v>
      </c>
    </row>
    <row r="6864" spans="1:6" hidden="1" x14ac:dyDescent="0.25">
      <c r="A6864">
        <v>2040</v>
      </c>
      <c r="B6864" t="s">
        <v>2197</v>
      </c>
      <c r="C6864" t="s">
        <v>2209</v>
      </c>
      <c r="D6864" t="s">
        <v>2242</v>
      </c>
      <c r="E6864">
        <v>3.6314514423470001E-3</v>
      </c>
      <c r="F6864" t="s">
        <v>2200</v>
      </c>
    </row>
    <row r="6865" spans="1:6" hidden="1" x14ac:dyDescent="0.25">
      <c r="A6865">
        <v>2040</v>
      </c>
      <c r="B6865" t="s">
        <v>2197</v>
      </c>
      <c r="C6865" t="s">
        <v>2209</v>
      </c>
      <c r="D6865" t="s">
        <v>2243</v>
      </c>
      <c r="E6865">
        <v>34.149666925925303</v>
      </c>
      <c r="F6865" t="s">
        <v>2200</v>
      </c>
    </row>
    <row r="6866" spans="1:6" hidden="1" x14ac:dyDescent="0.25">
      <c r="A6866">
        <v>2040</v>
      </c>
      <c r="B6866" t="s">
        <v>2197</v>
      </c>
      <c r="C6866" t="s">
        <v>2209</v>
      </c>
      <c r="D6866" t="s">
        <v>2244</v>
      </c>
      <c r="E6866">
        <v>6.0780374999999998</v>
      </c>
      <c r="F6866" t="s">
        <v>2200</v>
      </c>
    </row>
    <row r="6867" spans="1:6" hidden="1" x14ac:dyDescent="0.25">
      <c r="A6867">
        <v>2040</v>
      </c>
      <c r="B6867" t="s">
        <v>2197</v>
      </c>
      <c r="C6867" t="s">
        <v>2209</v>
      </c>
      <c r="D6867" t="s">
        <v>2245</v>
      </c>
      <c r="E6867">
        <v>3.34326898156842</v>
      </c>
      <c r="F6867" t="s">
        <v>2200</v>
      </c>
    </row>
    <row r="6868" spans="1:6" hidden="1" x14ac:dyDescent="0.25">
      <c r="A6868">
        <v>2040</v>
      </c>
      <c r="B6868" t="s">
        <v>2197</v>
      </c>
      <c r="C6868" t="s">
        <v>2209</v>
      </c>
      <c r="D6868" t="s">
        <v>2246</v>
      </c>
      <c r="E6868">
        <v>2.38685707771105</v>
      </c>
      <c r="F6868" t="s">
        <v>2200</v>
      </c>
    </row>
    <row r="6869" spans="1:6" hidden="1" x14ac:dyDescent="0.25">
      <c r="A6869">
        <v>2040</v>
      </c>
      <c r="B6869" t="s">
        <v>2197</v>
      </c>
      <c r="C6869" t="s">
        <v>2209</v>
      </c>
      <c r="D6869" t="s">
        <v>2247</v>
      </c>
      <c r="E6869">
        <v>2.0192675890454801</v>
      </c>
      <c r="F6869" t="s">
        <v>2200</v>
      </c>
    </row>
    <row r="6870" spans="1:6" hidden="1" x14ac:dyDescent="0.25">
      <c r="A6870">
        <v>2040</v>
      </c>
      <c r="B6870" t="s">
        <v>2197</v>
      </c>
      <c r="C6870" t="s">
        <v>2209</v>
      </c>
      <c r="D6870" t="s">
        <v>2248</v>
      </c>
      <c r="E6870">
        <v>6.3660846654923198</v>
      </c>
      <c r="F6870" t="s">
        <v>2200</v>
      </c>
    </row>
    <row r="6871" spans="1:6" hidden="1" x14ac:dyDescent="0.25">
      <c r="A6871">
        <v>2040</v>
      </c>
      <c r="B6871" t="s">
        <v>2197</v>
      </c>
      <c r="C6871" t="s">
        <v>2210</v>
      </c>
      <c r="D6871" t="s">
        <v>2236</v>
      </c>
      <c r="E6871">
        <v>2.5083568366539999</v>
      </c>
      <c r="F6871" t="s">
        <v>2200</v>
      </c>
    </row>
    <row r="6872" spans="1:6" hidden="1" x14ac:dyDescent="0.25">
      <c r="A6872">
        <v>2040</v>
      </c>
      <c r="B6872" t="s">
        <v>2197</v>
      </c>
      <c r="C6872" t="s">
        <v>2210</v>
      </c>
      <c r="D6872" t="s">
        <v>2237</v>
      </c>
      <c r="E6872">
        <v>16.600028823501599</v>
      </c>
      <c r="F6872" t="s">
        <v>2200</v>
      </c>
    </row>
    <row r="6873" spans="1:6" hidden="1" x14ac:dyDescent="0.25">
      <c r="A6873">
        <v>2040</v>
      </c>
      <c r="B6873" t="s">
        <v>2197</v>
      </c>
      <c r="C6873" t="s">
        <v>2210</v>
      </c>
      <c r="D6873" t="s">
        <v>2238</v>
      </c>
      <c r="E6873">
        <v>8.3012362314693906</v>
      </c>
      <c r="F6873" t="s">
        <v>2200</v>
      </c>
    </row>
    <row r="6874" spans="1:6" hidden="1" x14ac:dyDescent="0.25">
      <c r="A6874">
        <v>2040</v>
      </c>
      <c r="B6874" t="s">
        <v>2197</v>
      </c>
      <c r="C6874" t="s">
        <v>2210</v>
      </c>
      <c r="D6874" t="s">
        <v>2250</v>
      </c>
      <c r="E6874">
        <v>8.9188238325815608</v>
      </c>
      <c r="F6874" t="s">
        <v>2200</v>
      </c>
    </row>
    <row r="6875" spans="1:6" hidden="1" x14ac:dyDescent="0.25">
      <c r="A6875">
        <v>2040</v>
      </c>
      <c r="B6875" t="s">
        <v>2197</v>
      </c>
      <c r="C6875" t="s">
        <v>2210</v>
      </c>
      <c r="D6875" t="s">
        <v>2251</v>
      </c>
      <c r="E6875">
        <v>0</v>
      </c>
      <c r="F6875" t="s">
        <v>2200</v>
      </c>
    </row>
    <row r="6876" spans="1:6" hidden="1" x14ac:dyDescent="0.25">
      <c r="A6876">
        <v>2040</v>
      </c>
      <c r="B6876" t="s">
        <v>2197</v>
      </c>
      <c r="C6876" t="s">
        <v>2210</v>
      </c>
      <c r="D6876" t="s">
        <v>2239</v>
      </c>
      <c r="E6876">
        <v>2.5499905023985598</v>
      </c>
      <c r="F6876" t="s">
        <v>2200</v>
      </c>
    </row>
    <row r="6877" spans="1:6" hidden="1" x14ac:dyDescent="0.25">
      <c r="A6877">
        <v>2040</v>
      </c>
      <c r="B6877" t="s">
        <v>2197</v>
      </c>
      <c r="C6877" t="s">
        <v>2210</v>
      </c>
      <c r="D6877" t="s">
        <v>2240</v>
      </c>
      <c r="E6877">
        <v>2.47980806872323</v>
      </c>
      <c r="F6877" t="s">
        <v>2200</v>
      </c>
    </row>
    <row r="6878" spans="1:6" hidden="1" x14ac:dyDescent="0.25">
      <c r="A6878">
        <v>2040</v>
      </c>
      <c r="B6878" t="s">
        <v>2197</v>
      </c>
      <c r="C6878" t="s">
        <v>2210</v>
      </c>
      <c r="D6878" t="s">
        <v>2241</v>
      </c>
      <c r="E6878">
        <v>3.8196006699113298</v>
      </c>
      <c r="F6878" t="s">
        <v>2200</v>
      </c>
    </row>
    <row r="6879" spans="1:6" hidden="1" x14ac:dyDescent="0.25">
      <c r="A6879">
        <v>2040</v>
      </c>
      <c r="B6879" t="s">
        <v>2197</v>
      </c>
      <c r="C6879" t="s">
        <v>2210</v>
      </c>
      <c r="D6879" t="s">
        <v>2242</v>
      </c>
      <c r="E6879" s="184">
        <v>3.9461188777166704E-3</v>
      </c>
      <c r="F6879" t="s">
        <v>2200</v>
      </c>
    </row>
    <row r="6880" spans="1:6" hidden="1" x14ac:dyDescent="0.25">
      <c r="A6880">
        <v>2040</v>
      </c>
      <c r="B6880" t="s">
        <v>2197</v>
      </c>
      <c r="C6880" t="s">
        <v>2210</v>
      </c>
      <c r="D6880" t="s">
        <v>2243</v>
      </c>
      <c r="E6880">
        <v>0</v>
      </c>
      <c r="F6880" t="s">
        <v>2200</v>
      </c>
    </row>
    <row r="6881" spans="1:6" hidden="1" x14ac:dyDescent="0.25">
      <c r="A6881">
        <v>2040</v>
      </c>
      <c r="B6881" t="s">
        <v>2197</v>
      </c>
      <c r="C6881" t="s">
        <v>2210</v>
      </c>
      <c r="D6881" t="s">
        <v>2244</v>
      </c>
      <c r="E6881">
        <v>6.0780374999999998</v>
      </c>
      <c r="F6881" t="s">
        <v>2200</v>
      </c>
    </row>
    <row r="6882" spans="1:6" hidden="1" x14ac:dyDescent="0.25">
      <c r="A6882">
        <v>2040</v>
      </c>
      <c r="B6882" t="s">
        <v>2197</v>
      </c>
      <c r="C6882" t="s">
        <v>2210</v>
      </c>
      <c r="D6882" t="s">
        <v>2245</v>
      </c>
      <c r="E6882">
        <v>3.29866460318051</v>
      </c>
      <c r="F6882" t="s">
        <v>2200</v>
      </c>
    </row>
    <row r="6883" spans="1:6" hidden="1" x14ac:dyDescent="0.25">
      <c r="A6883">
        <v>2040</v>
      </c>
      <c r="B6883" t="s">
        <v>2197</v>
      </c>
      <c r="C6883" t="s">
        <v>2210</v>
      </c>
      <c r="D6883" t="s">
        <v>2246</v>
      </c>
      <c r="E6883">
        <v>1.6587944980874301</v>
      </c>
      <c r="F6883" t="s">
        <v>2200</v>
      </c>
    </row>
    <row r="6884" spans="1:6" hidden="1" x14ac:dyDescent="0.25">
      <c r="A6884">
        <v>2040</v>
      </c>
      <c r="B6884" t="s">
        <v>2197</v>
      </c>
      <c r="C6884" t="s">
        <v>2210</v>
      </c>
      <c r="D6884" t="s">
        <v>2247</v>
      </c>
      <c r="E6884">
        <v>1.5336026838860399</v>
      </c>
      <c r="F6884" t="s">
        <v>2200</v>
      </c>
    </row>
    <row r="6885" spans="1:6" hidden="1" x14ac:dyDescent="0.25">
      <c r="A6885">
        <v>2040</v>
      </c>
      <c r="B6885" t="s">
        <v>2197</v>
      </c>
      <c r="C6885" t="s">
        <v>2210</v>
      </c>
      <c r="D6885" t="s">
        <v>2248</v>
      </c>
      <c r="E6885">
        <v>3.2717890469059498</v>
      </c>
      <c r="F6885" t="s">
        <v>2200</v>
      </c>
    </row>
    <row r="6886" spans="1:6" hidden="1" x14ac:dyDescent="0.25">
      <c r="A6886">
        <v>2040</v>
      </c>
      <c r="B6886" t="s">
        <v>2197</v>
      </c>
      <c r="C6886" t="s">
        <v>2211</v>
      </c>
      <c r="D6886" t="s">
        <v>2236</v>
      </c>
      <c r="E6886">
        <v>4.2126892645723197</v>
      </c>
      <c r="F6886" t="s">
        <v>2200</v>
      </c>
    </row>
    <row r="6887" spans="1:6" hidden="1" x14ac:dyDescent="0.25">
      <c r="A6887">
        <v>2040</v>
      </c>
      <c r="B6887" t="s">
        <v>2197</v>
      </c>
      <c r="C6887" t="s">
        <v>2211</v>
      </c>
      <c r="D6887" t="s">
        <v>2237</v>
      </c>
      <c r="E6887">
        <v>29.8329631975799</v>
      </c>
      <c r="F6887" t="s">
        <v>2200</v>
      </c>
    </row>
    <row r="6888" spans="1:6" hidden="1" x14ac:dyDescent="0.25">
      <c r="A6888">
        <v>2040</v>
      </c>
      <c r="B6888" t="s">
        <v>2197</v>
      </c>
      <c r="C6888" t="s">
        <v>2211</v>
      </c>
      <c r="D6888" t="s">
        <v>2238</v>
      </c>
      <c r="E6888">
        <v>4.0187896168910404</v>
      </c>
      <c r="F6888" t="s">
        <v>2200</v>
      </c>
    </row>
    <row r="6889" spans="1:6" hidden="1" x14ac:dyDescent="0.25">
      <c r="A6889">
        <v>2040</v>
      </c>
      <c r="B6889" t="s">
        <v>2197</v>
      </c>
      <c r="C6889" t="s">
        <v>2211</v>
      </c>
      <c r="D6889" t="s">
        <v>2250</v>
      </c>
      <c r="E6889">
        <v>0</v>
      </c>
      <c r="F6889" t="s">
        <v>2200</v>
      </c>
    </row>
    <row r="6890" spans="1:6" hidden="1" x14ac:dyDescent="0.25">
      <c r="A6890">
        <v>2040</v>
      </c>
      <c r="B6890" t="s">
        <v>2197</v>
      </c>
      <c r="C6890" t="s">
        <v>2211</v>
      </c>
      <c r="D6890" t="s">
        <v>2251</v>
      </c>
      <c r="E6890">
        <v>15.956897601374999</v>
      </c>
      <c r="F6890" t="s">
        <v>2200</v>
      </c>
    </row>
    <row r="6891" spans="1:6" hidden="1" x14ac:dyDescent="0.25">
      <c r="A6891">
        <v>2040</v>
      </c>
      <c r="B6891" t="s">
        <v>2197</v>
      </c>
      <c r="C6891" t="s">
        <v>2211</v>
      </c>
      <c r="D6891" t="s">
        <v>2239</v>
      </c>
      <c r="E6891">
        <v>4.22914672227542</v>
      </c>
      <c r="F6891" t="s">
        <v>2200</v>
      </c>
    </row>
    <row r="6892" spans="1:6" hidden="1" x14ac:dyDescent="0.25">
      <c r="A6892">
        <v>2040</v>
      </c>
      <c r="B6892" t="s">
        <v>2197</v>
      </c>
      <c r="C6892" t="s">
        <v>2211</v>
      </c>
      <c r="D6892" t="s">
        <v>2240</v>
      </c>
      <c r="E6892">
        <v>2.6227373641963401</v>
      </c>
      <c r="F6892" t="s">
        <v>2200</v>
      </c>
    </row>
    <row r="6893" spans="1:6" hidden="1" x14ac:dyDescent="0.25">
      <c r="A6893">
        <v>2040</v>
      </c>
      <c r="B6893" t="s">
        <v>2197</v>
      </c>
      <c r="C6893" t="s">
        <v>2211</v>
      </c>
      <c r="D6893" t="s">
        <v>2241</v>
      </c>
      <c r="E6893">
        <v>4.4117744414067799</v>
      </c>
      <c r="F6893" t="s">
        <v>2200</v>
      </c>
    </row>
    <row r="6894" spans="1:6" hidden="1" x14ac:dyDescent="0.25">
      <c r="A6894">
        <v>2040</v>
      </c>
      <c r="B6894" t="s">
        <v>2197</v>
      </c>
      <c r="C6894" t="s">
        <v>2211</v>
      </c>
      <c r="D6894" t="s">
        <v>2242</v>
      </c>
      <c r="E6894" s="184">
        <v>7.1926887031967507E-2</v>
      </c>
      <c r="F6894" t="s">
        <v>2200</v>
      </c>
    </row>
    <row r="6895" spans="1:6" hidden="1" x14ac:dyDescent="0.25">
      <c r="A6895">
        <v>2040</v>
      </c>
      <c r="B6895" t="s">
        <v>2197</v>
      </c>
      <c r="C6895" t="s">
        <v>2211</v>
      </c>
      <c r="D6895" t="s">
        <v>2243</v>
      </c>
      <c r="E6895">
        <v>33.197065612452903</v>
      </c>
      <c r="F6895" t="s">
        <v>2200</v>
      </c>
    </row>
    <row r="6896" spans="1:6" hidden="1" x14ac:dyDescent="0.25">
      <c r="A6896">
        <v>2040</v>
      </c>
      <c r="B6896" t="s">
        <v>2197</v>
      </c>
      <c r="C6896" t="s">
        <v>2211</v>
      </c>
      <c r="D6896" t="s">
        <v>2244</v>
      </c>
      <c r="E6896">
        <v>0</v>
      </c>
      <c r="F6896" t="s">
        <v>2200</v>
      </c>
    </row>
    <row r="6897" spans="1:6" hidden="1" x14ac:dyDescent="0.25">
      <c r="A6897">
        <v>2040</v>
      </c>
      <c r="B6897" t="s">
        <v>2197</v>
      </c>
      <c r="C6897" t="s">
        <v>2211</v>
      </c>
      <c r="D6897" t="s">
        <v>2245</v>
      </c>
      <c r="E6897">
        <v>3.5238830353752202</v>
      </c>
      <c r="F6897" t="s">
        <v>2200</v>
      </c>
    </row>
    <row r="6898" spans="1:6" hidden="1" x14ac:dyDescent="0.25">
      <c r="A6898">
        <v>2040</v>
      </c>
      <c r="B6898" t="s">
        <v>2197</v>
      </c>
      <c r="C6898" t="s">
        <v>2211</v>
      </c>
      <c r="D6898" t="s">
        <v>2246</v>
      </c>
      <c r="E6898">
        <v>2.1726988836876</v>
      </c>
      <c r="F6898" t="s">
        <v>2200</v>
      </c>
    </row>
    <row r="6899" spans="1:6" hidden="1" x14ac:dyDescent="0.25">
      <c r="A6899">
        <v>2040</v>
      </c>
      <c r="B6899" t="s">
        <v>2197</v>
      </c>
      <c r="C6899" t="s">
        <v>2211</v>
      </c>
      <c r="D6899" t="s">
        <v>2247</v>
      </c>
      <c r="E6899">
        <v>1.7166526339289201</v>
      </c>
      <c r="F6899" t="s">
        <v>2200</v>
      </c>
    </row>
    <row r="6900" spans="1:6" hidden="1" x14ac:dyDescent="0.25">
      <c r="A6900">
        <v>2040</v>
      </c>
      <c r="B6900" t="s">
        <v>2197</v>
      </c>
      <c r="C6900" t="s">
        <v>2211</v>
      </c>
      <c r="D6900" t="s">
        <v>2248</v>
      </c>
      <c r="E6900">
        <v>7.3164014979765</v>
      </c>
      <c r="F6900" t="s">
        <v>2200</v>
      </c>
    </row>
    <row r="6901" spans="1:6" hidden="1" x14ac:dyDescent="0.25">
      <c r="A6901">
        <v>2040</v>
      </c>
      <c r="B6901" t="s">
        <v>2197</v>
      </c>
      <c r="C6901" t="s">
        <v>2212</v>
      </c>
      <c r="D6901" t="s">
        <v>2236</v>
      </c>
      <c r="E6901">
        <v>3.48155103690498</v>
      </c>
      <c r="F6901" t="s">
        <v>2200</v>
      </c>
    </row>
    <row r="6902" spans="1:6" hidden="1" x14ac:dyDescent="0.25">
      <c r="A6902">
        <v>2040</v>
      </c>
      <c r="B6902" t="s">
        <v>2197</v>
      </c>
      <c r="C6902" t="s">
        <v>2212</v>
      </c>
      <c r="D6902" t="s">
        <v>2237</v>
      </c>
      <c r="E6902">
        <v>22.104933499989599</v>
      </c>
      <c r="F6902" t="s">
        <v>2200</v>
      </c>
    </row>
    <row r="6903" spans="1:6" hidden="1" x14ac:dyDescent="0.25">
      <c r="A6903">
        <v>2040</v>
      </c>
      <c r="B6903" t="s">
        <v>2197</v>
      </c>
      <c r="C6903" t="s">
        <v>2212</v>
      </c>
      <c r="D6903" t="s">
        <v>2238</v>
      </c>
      <c r="E6903">
        <v>4.0331404416427699</v>
      </c>
      <c r="F6903" t="s">
        <v>2200</v>
      </c>
    </row>
    <row r="6904" spans="1:6" hidden="1" x14ac:dyDescent="0.25">
      <c r="A6904">
        <v>2040</v>
      </c>
      <c r="B6904" t="s">
        <v>2197</v>
      </c>
      <c r="C6904" t="s">
        <v>2212</v>
      </c>
      <c r="D6904" t="s">
        <v>2250</v>
      </c>
      <c r="E6904">
        <v>0</v>
      </c>
      <c r="F6904" t="s">
        <v>2200</v>
      </c>
    </row>
    <row r="6905" spans="1:6" hidden="1" x14ac:dyDescent="0.25">
      <c r="A6905">
        <v>2040</v>
      </c>
      <c r="B6905" t="s">
        <v>2197</v>
      </c>
      <c r="C6905" t="s">
        <v>2212</v>
      </c>
      <c r="D6905" t="s">
        <v>2251</v>
      </c>
      <c r="E6905">
        <v>14.991299451734401</v>
      </c>
      <c r="F6905" t="s">
        <v>2200</v>
      </c>
    </row>
    <row r="6906" spans="1:6" hidden="1" x14ac:dyDescent="0.25">
      <c r="A6906">
        <v>2040</v>
      </c>
      <c r="B6906" t="s">
        <v>2197</v>
      </c>
      <c r="C6906" t="s">
        <v>2212</v>
      </c>
      <c r="D6906" t="s">
        <v>2239</v>
      </c>
      <c r="E6906">
        <v>4.9234153171520596</v>
      </c>
      <c r="F6906" t="s">
        <v>2200</v>
      </c>
    </row>
    <row r="6907" spans="1:6" hidden="1" x14ac:dyDescent="0.25">
      <c r="A6907">
        <v>2040</v>
      </c>
      <c r="B6907" t="s">
        <v>2197</v>
      </c>
      <c r="C6907" t="s">
        <v>2212</v>
      </c>
      <c r="D6907" t="s">
        <v>2240</v>
      </c>
      <c r="E6907">
        <v>2.9313820414853899</v>
      </c>
      <c r="F6907" t="s">
        <v>2200</v>
      </c>
    </row>
    <row r="6908" spans="1:6" hidden="1" x14ac:dyDescent="0.25">
      <c r="A6908">
        <v>2040</v>
      </c>
      <c r="B6908" t="s">
        <v>2197</v>
      </c>
      <c r="C6908" t="s">
        <v>2212</v>
      </c>
      <c r="D6908" t="s">
        <v>2241</v>
      </c>
      <c r="E6908">
        <v>4.6565419244636903</v>
      </c>
      <c r="F6908" t="s">
        <v>2200</v>
      </c>
    </row>
    <row r="6909" spans="1:6" hidden="1" x14ac:dyDescent="0.25">
      <c r="A6909">
        <v>2040</v>
      </c>
      <c r="B6909" t="s">
        <v>2197</v>
      </c>
      <c r="C6909" t="s">
        <v>2212</v>
      </c>
      <c r="D6909" t="s">
        <v>2242</v>
      </c>
      <c r="E6909" s="184">
        <v>1.8033656397591899E-4</v>
      </c>
      <c r="F6909" t="s">
        <v>2200</v>
      </c>
    </row>
    <row r="6910" spans="1:6" hidden="1" x14ac:dyDescent="0.25">
      <c r="A6910">
        <v>2040</v>
      </c>
      <c r="B6910" t="s">
        <v>2197</v>
      </c>
      <c r="C6910" t="s">
        <v>2212</v>
      </c>
      <c r="D6910" t="s">
        <v>2243</v>
      </c>
      <c r="E6910">
        <v>33.489136586792299</v>
      </c>
      <c r="F6910" t="s">
        <v>2200</v>
      </c>
    </row>
    <row r="6911" spans="1:6" hidden="1" x14ac:dyDescent="0.25">
      <c r="A6911">
        <v>2040</v>
      </c>
      <c r="B6911" t="s">
        <v>2197</v>
      </c>
      <c r="C6911" t="s">
        <v>2212</v>
      </c>
      <c r="D6911" t="s">
        <v>2244</v>
      </c>
      <c r="E6911">
        <v>6.0780374999999998</v>
      </c>
      <c r="F6911" t="s">
        <v>2200</v>
      </c>
    </row>
    <row r="6912" spans="1:6" hidden="1" x14ac:dyDescent="0.25">
      <c r="A6912">
        <v>2040</v>
      </c>
      <c r="B6912" t="s">
        <v>2197</v>
      </c>
      <c r="C6912" t="s">
        <v>2212</v>
      </c>
      <c r="D6912" t="s">
        <v>2245</v>
      </c>
      <c r="E6912">
        <v>4.0367048290626002</v>
      </c>
      <c r="F6912" t="s">
        <v>2200</v>
      </c>
    </row>
    <row r="6913" spans="1:6" hidden="1" x14ac:dyDescent="0.25">
      <c r="A6913">
        <v>2040</v>
      </c>
      <c r="B6913" t="s">
        <v>2197</v>
      </c>
      <c r="C6913" t="s">
        <v>2212</v>
      </c>
      <c r="D6913" t="s">
        <v>2246</v>
      </c>
      <c r="E6913">
        <v>2.3621904091153798</v>
      </c>
      <c r="F6913" t="s">
        <v>2200</v>
      </c>
    </row>
    <row r="6914" spans="1:6" hidden="1" x14ac:dyDescent="0.25">
      <c r="A6914">
        <v>2040</v>
      </c>
      <c r="B6914" t="s">
        <v>2197</v>
      </c>
      <c r="C6914" t="s">
        <v>2212</v>
      </c>
      <c r="D6914" t="s">
        <v>2247</v>
      </c>
      <c r="E6914">
        <v>2.1109003635570098</v>
      </c>
      <c r="F6914" t="s">
        <v>2200</v>
      </c>
    </row>
    <row r="6915" spans="1:6" hidden="1" x14ac:dyDescent="0.25">
      <c r="A6915">
        <v>2040</v>
      </c>
      <c r="B6915" t="s">
        <v>2197</v>
      </c>
      <c r="C6915" t="s">
        <v>2212</v>
      </c>
      <c r="D6915" t="s">
        <v>2248</v>
      </c>
      <c r="E6915">
        <v>8.4055092640020899</v>
      </c>
      <c r="F6915" t="s">
        <v>2200</v>
      </c>
    </row>
    <row r="6916" spans="1:6" hidden="1" x14ac:dyDescent="0.25">
      <c r="A6916">
        <v>2040</v>
      </c>
      <c r="B6916" t="s">
        <v>2197</v>
      </c>
      <c r="C6916" t="s">
        <v>2213</v>
      </c>
      <c r="D6916" t="s">
        <v>2236</v>
      </c>
      <c r="E6916">
        <v>4.0041644467218003</v>
      </c>
      <c r="F6916" t="s">
        <v>2200</v>
      </c>
    </row>
    <row r="6917" spans="1:6" hidden="1" x14ac:dyDescent="0.25">
      <c r="A6917">
        <v>2040</v>
      </c>
      <c r="B6917" t="s">
        <v>2197</v>
      </c>
      <c r="C6917" t="s">
        <v>2213</v>
      </c>
      <c r="D6917" t="s">
        <v>2237</v>
      </c>
      <c r="E6917">
        <v>18.787291958071101</v>
      </c>
      <c r="F6917" t="s">
        <v>2200</v>
      </c>
    </row>
    <row r="6918" spans="1:6" hidden="1" x14ac:dyDescent="0.25">
      <c r="A6918">
        <v>2040</v>
      </c>
      <c r="B6918" t="s">
        <v>2197</v>
      </c>
      <c r="C6918" t="s">
        <v>2213</v>
      </c>
      <c r="D6918" t="s">
        <v>2238</v>
      </c>
      <c r="E6918">
        <v>4.08320564469118</v>
      </c>
      <c r="F6918" t="s">
        <v>2200</v>
      </c>
    </row>
    <row r="6919" spans="1:6" hidden="1" x14ac:dyDescent="0.25">
      <c r="A6919">
        <v>2040</v>
      </c>
      <c r="B6919" t="s">
        <v>2197</v>
      </c>
      <c r="C6919" t="s">
        <v>2213</v>
      </c>
      <c r="D6919" t="s">
        <v>2250</v>
      </c>
      <c r="E6919">
        <v>11.937257511274</v>
      </c>
      <c r="F6919" t="s">
        <v>2200</v>
      </c>
    </row>
    <row r="6920" spans="1:6" hidden="1" x14ac:dyDescent="0.25">
      <c r="A6920">
        <v>2040</v>
      </c>
      <c r="B6920" t="s">
        <v>2197</v>
      </c>
      <c r="C6920" t="s">
        <v>2213</v>
      </c>
      <c r="D6920" t="s">
        <v>2251</v>
      </c>
      <c r="E6920">
        <v>0</v>
      </c>
      <c r="F6920" t="s">
        <v>2200</v>
      </c>
    </row>
    <row r="6921" spans="1:6" hidden="1" x14ac:dyDescent="0.25">
      <c r="A6921">
        <v>2040</v>
      </c>
      <c r="B6921" t="s">
        <v>2197</v>
      </c>
      <c r="C6921" t="s">
        <v>2213</v>
      </c>
      <c r="D6921" t="s">
        <v>2239</v>
      </c>
      <c r="E6921">
        <v>5.42611980711514</v>
      </c>
      <c r="F6921" t="s">
        <v>2200</v>
      </c>
    </row>
    <row r="6922" spans="1:6" hidden="1" x14ac:dyDescent="0.25">
      <c r="A6922">
        <v>2040</v>
      </c>
      <c r="B6922" t="s">
        <v>2197</v>
      </c>
      <c r="C6922" t="s">
        <v>2213</v>
      </c>
      <c r="D6922" t="s">
        <v>2240</v>
      </c>
      <c r="E6922">
        <v>3.1594405740745999</v>
      </c>
      <c r="F6922" t="s">
        <v>2200</v>
      </c>
    </row>
    <row r="6923" spans="1:6" hidden="1" x14ac:dyDescent="0.25">
      <c r="A6923">
        <v>2040</v>
      </c>
      <c r="B6923" t="s">
        <v>2197</v>
      </c>
      <c r="C6923" t="s">
        <v>2213</v>
      </c>
      <c r="D6923" t="s">
        <v>2241</v>
      </c>
      <c r="E6923">
        <v>6.2948180797947302</v>
      </c>
      <c r="F6923" t="s">
        <v>2200</v>
      </c>
    </row>
    <row r="6924" spans="1:6" hidden="1" x14ac:dyDescent="0.25">
      <c r="A6924">
        <v>2040</v>
      </c>
      <c r="B6924" t="s">
        <v>2197</v>
      </c>
      <c r="C6924" t="s">
        <v>2213</v>
      </c>
      <c r="D6924" t="s">
        <v>2242</v>
      </c>
      <c r="E6924" s="184">
        <v>3.6858365026909597E-2</v>
      </c>
      <c r="F6924" t="s">
        <v>2200</v>
      </c>
    </row>
    <row r="6925" spans="1:6" hidden="1" x14ac:dyDescent="0.25">
      <c r="A6925">
        <v>2040</v>
      </c>
      <c r="B6925" t="s">
        <v>2197</v>
      </c>
      <c r="C6925" t="s">
        <v>2213</v>
      </c>
      <c r="D6925" t="s">
        <v>2243</v>
      </c>
      <c r="E6925">
        <v>0</v>
      </c>
      <c r="F6925" t="s">
        <v>2200</v>
      </c>
    </row>
    <row r="6926" spans="1:6" hidden="1" x14ac:dyDescent="0.25">
      <c r="A6926">
        <v>2040</v>
      </c>
      <c r="B6926" t="s">
        <v>2197</v>
      </c>
      <c r="C6926" t="s">
        <v>2213</v>
      </c>
      <c r="D6926" t="s">
        <v>2244</v>
      </c>
      <c r="E6926">
        <v>6.0780374999999998</v>
      </c>
      <c r="F6926" t="s">
        <v>2200</v>
      </c>
    </row>
    <row r="6927" spans="1:6" hidden="1" x14ac:dyDescent="0.25">
      <c r="A6927">
        <v>2040</v>
      </c>
      <c r="B6927" t="s">
        <v>2197</v>
      </c>
      <c r="C6927" t="s">
        <v>2213</v>
      </c>
      <c r="D6927" t="s">
        <v>2245</v>
      </c>
      <c r="E6927">
        <v>4.3966857149278802</v>
      </c>
      <c r="F6927" t="s">
        <v>2200</v>
      </c>
    </row>
    <row r="6928" spans="1:6" hidden="1" x14ac:dyDescent="0.25">
      <c r="A6928">
        <v>2040</v>
      </c>
      <c r="B6928" t="s">
        <v>2197</v>
      </c>
      <c r="C6928" t="s">
        <v>2213</v>
      </c>
      <c r="D6928" t="s">
        <v>2246</v>
      </c>
      <c r="E6928">
        <v>2.0441916829466402</v>
      </c>
      <c r="F6928" t="s">
        <v>2200</v>
      </c>
    </row>
    <row r="6929" spans="1:6" hidden="1" x14ac:dyDescent="0.25">
      <c r="A6929">
        <v>2040</v>
      </c>
      <c r="B6929" t="s">
        <v>2197</v>
      </c>
      <c r="C6929" t="s">
        <v>2213</v>
      </c>
      <c r="D6929" t="s">
        <v>2247</v>
      </c>
      <c r="E6929">
        <v>1.62348994302196</v>
      </c>
      <c r="F6929" t="s">
        <v>2200</v>
      </c>
    </row>
    <row r="6930" spans="1:6" hidden="1" x14ac:dyDescent="0.25">
      <c r="A6930">
        <v>2040</v>
      </c>
      <c r="B6930" t="s">
        <v>2197</v>
      </c>
      <c r="C6930" t="s">
        <v>2213</v>
      </c>
      <c r="D6930" t="s">
        <v>2248</v>
      </c>
      <c r="E6930">
        <v>9.1577541750798801</v>
      </c>
      <c r="F6930" t="s">
        <v>2200</v>
      </c>
    </row>
    <row r="6931" spans="1:6" hidden="1" x14ac:dyDescent="0.25">
      <c r="A6931">
        <v>2040</v>
      </c>
      <c r="B6931" t="s">
        <v>2197</v>
      </c>
      <c r="C6931" t="s">
        <v>2214</v>
      </c>
      <c r="D6931" t="s">
        <v>2236</v>
      </c>
      <c r="E6931">
        <v>2.4117573726363402</v>
      </c>
      <c r="F6931" t="s">
        <v>2200</v>
      </c>
    </row>
    <row r="6932" spans="1:6" hidden="1" x14ac:dyDescent="0.25">
      <c r="A6932">
        <v>2040</v>
      </c>
      <c r="B6932" t="s">
        <v>2197</v>
      </c>
      <c r="C6932" t="s">
        <v>2214</v>
      </c>
      <c r="D6932" t="s">
        <v>2237</v>
      </c>
      <c r="E6932">
        <v>20.482301314818901</v>
      </c>
      <c r="F6932" t="s">
        <v>2200</v>
      </c>
    </row>
    <row r="6933" spans="1:6" hidden="1" x14ac:dyDescent="0.25">
      <c r="A6933">
        <v>2040</v>
      </c>
      <c r="B6933" t="s">
        <v>2197</v>
      </c>
      <c r="C6933" t="s">
        <v>2214</v>
      </c>
      <c r="D6933" t="s">
        <v>2238</v>
      </c>
      <c r="E6933">
        <v>4.0631816251405599</v>
      </c>
      <c r="F6933" t="s">
        <v>2200</v>
      </c>
    </row>
    <row r="6934" spans="1:6" hidden="1" x14ac:dyDescent="0.25">
      <c r="A6934">
        <v>2040</v>
      </c>
      <c r="B6934" t="s">
        <v>2197</v>
      </c>
      <c r="C6934" t="s">
        <v>2214</v>
      </c>
      <c r="D6934" t="s">
        <v>2250</v>
      </c>
      <c r="E6934">
        <v>8.9607010487056602</v>
      </c>
      <c r="F6934" t="s">
        <v>2200</v>
      </c>
    </row>
    <row r="6935" spans="1:6" hidden="1" x14ac:dyDescent="0.25">
      <c r="A6935">
        <v>2040</v>
      </c>
      <c r="B6935" t="s">
        <v>2197</v>
      </c>
      <c r="C6935" t="s">
        <v>2214</v>
      </c>
      <c r="D6935" t="s">
        <v>2251</v>
      </c>
      <c r="E6935">
        <v>11.291707776746801</v>
      </c>
      <c r="F6935" t="s">
        <v>2200</v>
      </c>
    </row>
    <row r="6936" spans="1:6" hidden="1" x14ac:dyDescent="0.25">
      <c r="A6936">
        <v>2040</v>
      </c>
      <c r="B6936" t="s">
        <v>2197</v>
      </c>
      <c r="C6936" t="s">
        <v>2214</v>
      </c>
      <c r="D6936" t="s">
        <v>2239</v>
      </c>
      <c r="E6936">
        <v>4.2922919609212702</v>
      </c>
      <c r="F6936" t="s">
        <v>2200</v>
      </c>
    </row>
    <row r="6937" spans="1:6" hidden="1" x14ac:dyDescent="0.25">
      <c r="A6937">
        <v>2040</v>
      </c>
      <c r="B6937" t="s">
        <v>2197</v>
      </c>
      <c r="C6937" t="s">
        <v>2214</v>
      </c>
      <c r="D6937" t="s">
        <v>2240</v>
      </c>
      <c r="E6937">
        <v>2.7030800190193802</v>
      </c>
      <c r="F6937" t="s">
        <v>2200</v>
      </c>
    </row>
    <row r="6938" spans="1:6" hidden="1" x14ac:dyDescent="0.25">
      <c r="A6938">
        <v>2040</v>
      </c>
      <c r="B6938" t="s">
        <v>2197</v>
      </c>
      <c r="C6938" t="s">
        <v>2214</v>
      </c>
      <c r="D6938" t="s">
        <v>2241</v>
      </c>
      <c r="E6938">
        <v>6.2916784983848899</v>
      </c>
      <c r="F6938" t="s">
        <v>2200</v>
      </c>
    </row>
    <row r="6939" spans="1:6" hidden="1" x14ac:dyDescent="0.25">
      <c r="A6939">
        <v>2040</v>
      </c>
      <c r="B6939" t="s">
        <v>2197</v>
      </c>
      <c r="C6939" t="s">
        <v>2214</v>
      </c>
      <c r="D6939" t="s">
        <v>2242</v>
      </c>
      <c r="E6939" s="184">
        <v>6.4574091543109599E-2</v>
      </c>
      <c r="F6939" t="s">
        <v>2200</v>
      </c>
    </row>
    <row r="6940" spans="1:6" hidden="1" x14ac:dyDescent="0.25">
      <c r="A6940">
        <v>2040</v>
      </c>
      <c r="B6940" t="s">
        <v>2197</v>
      </c>
      <c r="C6940" t="s">
        <v>2214</v>
      </c>
      <c r="D6940" t="s">
        <v>2243</v>
      </c>
      <c r="E6940">
        <v>33.611186598573099</v>
      </c>
      <c r="F6940" t="s">
        <v>2200</v>
      </c>
    </row>
    <row r="6941" spans="1:6" hidden="1" x14ac:dyDescent="0.25">
      <c r="A6941">
        <v>2040</v>
      </c>
      <c r="B6941" t="s">
        <v>2197</v>
      </c>
      <c r="C6941" t="s">
        <v>2214</v>
      </c>
      <c r="D6941" t="s">
        <v>2244</v>
      </c>
      <c r="E6941">
        <v>6.0780374999999998</v>
      </c>
      <c r="F6941" t="s">
        <v>2200</v>
      </c>
    </row>
    <row r="6942" spans="1:6" hidden="1" x14ac:dyDescent="0.25">
      <c r="A6942">
        <v>2040</v>
      </c>
      <c r="B6942" t="s">
        <v>2197</v>
      </c>
      <c r="C6942" t="s">
        <v>2214</v>
      </c>
      <c r="D6942" t="s">
        <v>2245</v>
      </c>
      <c r="E6942">
        <v>3.6313526715042701</v>
      </c>
      <c r="F6942" t="s">
        <v>2200</v>
      </c>
    </row>
    <row r="6943" spans="1:6" hidden="1" x14ac:dyDescent="0.25">
      <c r="A6943">
        <v>2040</v>
      </c>
      <c r="B6943" t="s">
        <v>2197</v>
      </c>
      <c r="C6943" t="s">
        <v>2214</v>
      </c>
      <c r="D6943" t="s">
        <v>2246</v>
      </c>
      <c r="E6943">
        <v>2.4486401592868399</v>
      </c>
      <c r="F6943" t="s">
        <v>2200</v>
      </c>
    </row>
    <row r="6944" spans="1:6" hidden="1" x14ac:dyDescent="0.25">
      <c r="A6944">
        <v>2040</v>
      </c>
      <c r="B6944" t="s">
        <v>2197</v>
      </c>
      <c r="C6944" t="s">
        <v>2214</v>
      </c>
      <c r="D6944" t="s">
        <v>2247</v>
      </c>
      <c r="E6944">
        <v>1.87997233035329</v>
      </c>
      <c r="F6944" t="s">
        <v>2200</v>
      </c>
    </row>
    <row r="6945" spans="1:6" hidden="1" x14ac:dyDescent="0.25">
      <c r="A6945">
        <v>2040</v>
      </c>
      <c r="B6945" t="s">
        <v>2197</v>
      </c>
      <c r="C6945" t="s">
        <v>2214</v>
      </c>
      <c r="D6945" t="s">
        <v>2248</v>
      </c>
      <c r="E6945">
        <v>7.5096715995231698</v>
      </c>
      <c r="F6945" t="s">
        <v>2200</v>
      </c>
    </row>
    <row r="6946" spans="1:6" hidden="1" x14ac:dyDescent="0.25">
      <c r="A6946">
        <v>2040</v>
      </c>
      <c r="B6946" t="s">
        <v>2197</v>
      </c>
      <c r="C6946" t="s">
        <v>2215</v>
      </c>
      <c r="D6946" t="s">
        <v>2236</v>
      </c>
      <c r="E6946">
        <v>2.7987735923782102</v>
      </c>
      <c r="F6946" t="s">
        <v>2200</v>
      </c>
    </row>
    <row r="6947" spans="1:6" hidden="1" x14ac:dyDescent="0.25">
      <c r="A6947">
        <v>2040</v>
      </c>
      <c r="B6947" t="s">
        <v>2197</v>
      </c>
      <c r="C6947" t="s">
        <v>2215</v>
      </c>
      <c r="D6947" t="s">
        <v>2237</v>
      </c>
      <c r="E6947">
        <v>13.6866555710137</v>
      </c>
      <c r="F6947" t="s">
        <v>2200</v>
      </c>
    </row>
    <row r="6948" spans="1:6" hidden="1" x14ac:dyDescent="0.25">
      <c r="A6948">
        <v>2040</v>
      </c>
      <c r="B6948" t="s">
        <v>2197</v>
      </c>
      <c r="C6948" t="s">
        <v>2215</v>
      </c>
      <c r="D6948" t="s">
        <v>2238</v>
      </c>
      <c r="E6948">
        <v>4.3036723251721796</v>
      </c>
      <c r="F6948" t="s">
        <v>2200</v>
      </c>
    </row>
    <row r="6949" spans="1:6" hidden="1" x14ac:dyDescent="0.25">
      <c r="A6949">
        <v>2040</v>
      </c>
      <c r="B6949" t="s">
        <v>2197</v>
      </c>
      <c r="C6949" t="s">
        <v>2215</v>
      </c>
      <c r="D6949" t="s">
        <v>2250</v>
      </c>
      <c r="E6949">
        <v>8.8590201082403297</v>
      </c>
      <c r="F6949" t="s">
        <v>2200</v>
      </c>
    </row>
    <row r="6950" spans="1:6" hidden="1" x14ac:dyDescent="0.25">
      <c r="A6950">
        <v>2040</v>
      </c>
      <c r="B6950" t="s">
        <v>2197</v>
      </c>
      <c r="C6950" t="s">
        <v>2215</v>
      </c>
      <c r="D6950" t="s">
        <v>2251</v>
      </c>
      <c r="E6950">
        <v>9.1833609022332894</v>
      </c>
      <c r="F6950" t="s">
        <v>2200</v>
      </c>
    </row>
    <row r="6951" spans="1:6" hidden="1" x14ac:dyDescent="0.25">
      <c r="A6951">
        <v>2040</v>
      </c>
      <c r="B6951" t="s">
        <v>2197</v>
      </c>
      <c r="C6951" t="s">
        <v>2215</v>
      </c>
      <c r="D6951" t="s">
        <v>2239</v>
      </c>
      <c r="E6951">
        <v>2.3340284261304101</v>
      </c>
      <c r="F6951" t="s">
        <v>2200</v>
      </c>
    </row>
    <row r="6952" spans="1:6" hidden="1" x14ac:dyDescent="0.25">
      <c r="A6952">
        <v>2040</v>
      </c>
      <c r="B6952" t="s">
        <v>2197</v>
      </c>
      <c r="C6952" t="s">
        <v>2215</v>
      </c>
      <c r="D6952" t="s">
        <v>2240</v>
      </c>
      <c r="E6952">
        <v>2.4767792309534702</v>
      </c>
      <c r="F6952" t="s">
        <v>2200</v>
      </c>
    </row>
    <row r="6953" spans="1:6" hidden="1" x14ac:dyDescent="0.25">
      <c r="A6953">
        <v>2040</v>
      </c>
      <c r="B6953" t="s">
        <v>2197</v>
      </c>
      <c r="C6953" t="s">
        <v>2215</v>
      </c>
      <c r="D6953" t="s">
        <v>2241</v>
      </c>
      <c r="E6953">
        <v>3.9682157342097399</v>
      </c>
      <c r="F6953" t="s">
        <v>2200</v>
      </c>
    </row>
    <row r="6954" spans="1:6" hidden="1" x14ac:dyDescent="0.25">
      <c r="A6954">
        <v>2040</v>
      </c>
      <c r="B6954" t="s">
        <v>2197</v>
      </c>
      <c r="C6954" t="s">
        <v>2215</v>
      </c>
      <c r="D6954" t="s">
        <v>2242</v>
      </c>
      <c r="E6954" s="184">
        <v>2.77587701156609E-2</v>
      </c>
      <c r="F6954" t="s">
        <v>2200</v>
      </c>
    </row>
    <row r="6955" spans="1:6" hidden="1" x14ac:dyDescent="0.25">
      <c r="A6955">
        <v>2040</v>
      </c>
      <c r="B6955" t="s">
        <v>2197</v>
      </c>
      <c r="C6955" t="s">
        <v>2215</v>
      </c>
      <c r="D6955" t="s">
        <v>2243</v>
      </c>
      <c r="E6955">
        <v>0</v>
      </c>
      <c r="F6955" t="s">
        <v>2200</v>
      </c>
    </row>
    <row r="6956" spans="1:6" hidden="1" x14ac:dyDescent="0.25">
      <c r="A6956">
        <v>2040</v>
      </c>
      <c r="B6956" t="s">
        <v>2197</v>
      </c>
      <c r="C6956" t="s">
        <v>2215</v>
      </c>
      <c r="D6956" t="s">
        <v>2244</v>
      </c>
      <c r="E6956">
        <v>6.0780374999999998</v>
      </c>
      <c r="F6956" t="s">
        <v>2200</v>
      </c>
    </row>
    <row r="6957" spans="1:6" hidden="1" x14ac:dyDescent="0.25">
      <c r="A6957">
        <v>2040</v>
      </c>
      <c r="B6957" t="s">
        <v>2197</v>
      </c>
      <c r="C6957" t="s">
        <v>2215</v>
      </c>
      <c r="D6957" t="s">
        <v>2245</v>
      </c>
      <c r="E6957">
        <v>1.6826500962567501</v>
      </c>
      <c r="F6957" t="s">
        <v>2200</v>
      </c>
    </row>
    <row r="6958" spans="1:6" hidden="1" x14ac:dyDescent="0.25">
      <c r="A6958">
        <v>2040</v>
      </c>
      <c r="B6958" t="s">
        <v>2197</v>
      </c>
      <c r="C6958" t="s">
        <v>2215</v>
      </c>
      <c r="D6958" t="s">
        <v>2246</v>
      </c>
      <c r="E6958">
        <v>1.4911985984506899</v>
      </c>
      <c r="F6958" t="s">
        <v>2200</v>
      </c>
    </row>
    <row r="6959" spans="1:6" hidden="1" x14ac:dyDescent="0.25">
      <c r="A6959">
        <v>2040</v>
      </c>
      <c r="B6959" t="s">
        <v>2197</v>
      </c>
      <c r="C6959" t="s">
        <v>2215</v>
      </c>
      <c r="D6959" t="s">
        <v>2247</v>
      </c>
      <c r="E6959">
        <v>1.62542006746601</v>
      </c>
      <c r="F6959" t="s">
        <v>2200</v>
      </c>
    </row>
    <row r="6960" spans="1:6" hidden="1" x14ac:dyDescent="0.25">
      <c r="A6960">
        <v>2040</v>
      </c>
      <c r="B6960" t="s">
        <v>2197</v>
      </c>
      <c r="C6960" t="s">
        <v>2215</v>
      </c>
      <c r="D6960" t="s">
        <v>2248</v>
      </c>
      <c r="E6960">
        <v>3.0443508914369199</v>
      </c>
      <c r="F6960" t="s">
        <v>2200</v>
      </c>
    </row>
    <row r="6961" spans="1:6" hidden="1" x14ac:dyDescent="0.25">
      <c r="A6961">
        <v>2040</v>
      </c>
      <c r="B6961" t="s">
        <v>2197</v>
      </c>
      <c r="C6961" t="s">
        <v>2216</v>
      </c>
      <c r="D6961" t="s">
        <v>2236</v>
      </c>
      <c r="E6961">
        <v>2.98806618830154</v>
      </c>
      <c r="F6961" t="s">
        <v>2200</v>
      </c>
    </row>
    <row r="6962" spans="1:6" hidden="1" x14ac:dyDescent="0.25">
      <c r="A6962">
        <v>2040</v>
      </c>
      <c r="B6962" t="s">
        <v>2197</v>
      </c>
      <c r="C6962" t="s">
        <v>2216</v>
      </c>
      <c r="D6962" t="s">
        <v>2237</v>
      </c>
      <c r="E6962">
        <v>17.871698864558802</v>
      </c>
      <c r="F6962" t="s">
        <v>2200</v>
      </c>
    </row>
    <row r="6963" spans="1:6" hidden="1" x14ac:dyDescent="0.25">
      <c r="A6963">
        <v>2040</v>
      </c>
      <c r="B6963" t="s">
        <v>2197</v>
      </c>
      <c r="C6963" t="s">
        <v>2216</v>
      </c>
      <c r="D6963" t="s">
        <v>2238</v>
      </c>
      <c r="E6963">
        <v>3.9706207982426398</v>
      </c>
      <c r="F6963" t="s">
        <v>2200</v>
      </c>
    </row>
    <row r="6964" spans="1:6" hidden="1" x14ac:dyDescent="0.25">
      <c r="A6964">
        <v>2040</v>
      </c>
      <c r="B6964" t="s">
        <v>2197</v>
      </c>
      <c r="C6964" t="s">
        <v>2216</v>
      </c>
      <c r="D6964" t="s">
        <v>2250</v>
      </c>
      <c r="E6964">
        <v>6.9701960664502396</v>
      </c>
      <c r="F6964" t="s">
        <v>2200</v>
      </c>
    </row>
    <row r="6965" spans="1:6" hidden="1" x14ac:dyDescent="0.25">
      <c r="A6965">
        <v>2040</v>
      </c>
      <c r="B6965" t="s">
        <v>2197</v>
      </c>
      <c r="C6965" t="s">
        <v>2216</v>
      </c>
      <c r="D6965" t="s">
        <v>2251</v>
      </c>
      <c r="E6965">
        <v>0</v>
      </c>
      <c r="F6965" t="s">
        <v>2200</v>
      </c>
    </row>
    <row r="6966" spans="1:6" hidden="1" x14ac:dyDescent="0.25">
      <c r="A6966">
        <v>2040</v>
      </c>
      <c r="B6966" t="s">
        <v>2197</v>
      </c>
      <c r="C6966" t="s">
        <v>2216</v>
      </c>
      <c r="D6966" t="s">
        <v>2239</v>
      </c>
      <c r="E6966">
        <v>2.2015246808939799</v>
      </c>
      <c r="F6966" t="s">
        <v>2200</v>
      </c>
    </row>
    <row r="6967" spans="1:6" hidden="1" x14ac:dyDescent="0.25">
      <c r="A6967">
        <v>2040</v>
      </c>
      <c r="B6967" t="s">
        <v>2197</v>
      </c>
      <c r="C6967" t="s">
        <v>2216</v>
      </c>
      <c r="D6967" t="s">
        <v>2240</v>
      </c>
      <c r="E6967">
        <v>2.1637996838893598</v>
      </c>
      <c r="F6967" t="s">
        <v>2200</v>
      </c>
    </row>
    <row r="6968" spans="1:6" hidden="1" x14ac:dyDescent="0.25">
      <c r="A6968">
        <v>2040</v>
      </c>
      <c r="B6968" t="s">
        <v>2197</v>
      </c>
      <c r="C6968" t="s">
        <v>2216</v>
      </c>
      <c r="D6968" t="s">
        <v>2241</v>
      </c>
      <c r="E6968">
        <v>3.5592562248172999</v>
      </c>
      <c r="F6968" t="s">
        <v>2200</v>
      </c>
    </row>
    <row r="6969" spans="1:6" hidden="1" x14ac:dyDescent="0.25">
      <c r="A6969">
        <v>2040</v>
      </c>
      <c r="B6969" t="s">
        <v>2197</v>
      </c>
      <c r="C6969" t="s">
        <v>2216</v>
      </c>
      <c r="D6969" t="s">
        <v>2242</v>
      </c>
      <c r="E6969" s="184">
        <v>3.3765460465254001E-3</v>
      </c>
      <c r="F6969" t="s">
        <v>2200</v>
      </c>
    </row>
    <row r="6970" spans="1:6" hidden="1" x14ac:dyDescent="0.25">
      <c r="A6970">
        <v>2040</v>
      </c>
      <c r="B6970" t="s">
        <v>2197</v>
      </c>
      <c r="C6970" t="s">
        <v>2216</v>
      </c>
      <c r="D6970" t="s">
        <v>2243</v>
      </c>
      <c r="E6970">
        <v>31.5008175727836</v>
      </c>
      <c r="F6970" t="s">
        <v>2200</v>
      </c>
    </row>
    <row r="6971" spans="1:6" hidden="1" x14ac:dyDescent="0.25">
      <c r="A6971">
        <v>2040</v>
      </c>
      <c r="B6971" t="s">
        <v>2197</v>
      </c>
      <c r="C6971" t="s">
        <v>2216</v>
      </c>
      <c r="D6971" t="s">
        <v>2244</v>
      </c>
      <c r="E6971">
        <v>6.0780374999999998</v>
      </c>
      <c r="F6971" t="s">
        <v>2200</v>
      </c>
    </row>
    <row r="6972" spans="1:6" hidden="1" x14ac:dyDescent="0.25">
      <c r="A6972">
        <v>2040</v>
      </c>
      <c r="B6972" t="s">
        <v>2197</v>
      </c>
      <c r="C6972" t="s">
        <v>2216</v>
      </c>
      <c r="D6972" t="s">
        <v>2245</v>
      </c>
      <c r="E6972">
        <v>2.7595854887117501</v>
      </c>
      <c r="F6972" t="s">
        <v>2200</v>
      </c>
    </row>
    <row r="6973" spans="1:6" hidden="1" x14ac:dyDescent="0.25">
      <c r="A6973">
        <v>2040</v>
      </c>
      <c r="B6973" t="s">
        <v>2197</v>
      </c>
      <c r="C6973" t="s">
        <v>2216</v>
      </c>
      <c r="D6973" t="s">
        <v>2246</v>
      </c>
      <c r="E6973">
        <v>2.3573938877315701</v>
      </c>
      <c r="F6973" t="s">
        <v>2200</v>
      </c>
    </row>
    <row r="6974" spans="1:6" hidden="1" x14ac:dyDescent="0.25">
      <c r="A6974">
        <v>2040</v>
      </c>
      <c r="B6974" t="s">
        <v>2197</v>
      </c>
      <c r="C6974" t="s">
        <v>2216</v>
      </c>
      <c r="D6974" t="s">
        <v>2247</v>
      </c>
      <c r="E6974">
        <v>1.9124032678268399</v>
      </c>
      <c r="F6974" t="s">
        <v>2200</v>
      </c>
    </row>
    <row r="6975" spans="1:6" hidden="1" x14ac:dyDescent="0.25">
      <c r="A6975">
        <v>2040</v>
      </c>
      <c r="B6975" t="s">
        <v>2197</v>
      </c>
      <c r="C6975" t="s">
        <v>2216</v>
      </c>
      <c r="D6975" t="s">
        <v>2248</v>
      </c>
      <c r="E6975">
        <v>2.73613797378728</v>
      </c>
      <c r="F6975" t="s">
        <v>2200</v>
      </c>
    </row>
    <row r="6976" spans="1:6" hidden="1" x14ac:dyDescent="0.25">
      <c r="A6976">
        <v>2040</v>
      </c>
      <c r="B6976" t="s">
        <v>2197</v>
      </c>
      <c r="C6976" t="s">
        <v>2217</v>
      </c>
      <c r="D6976" t="s">
        <v>2236</v>
      </c>
      <c r="E6976">
        <v>2.37182364357695</v>
      </c>
      <c r="F6976" t="s">
        <v>2200</v>
      </c>
    </row>
    <row r="6977" spans="1:6" hidden="1" x14ac:dyDescent="0.25">
      <c r="A6977">
        <v>2040</v>
      </c>
      <c r="B6977" t="s">
        <v>2197</v>
      </c>
      <c r="C6977" t="s">
        <v>2217</v>
      </c>
      <c r="D6977" t="s">
        <v>2237</v>
      </c>
      <c r="E6977">
        <v>17.338437100265399</v>
      </c>
      <c r="F6977" t="s">
        <v>2200</v>
      </c>
    </row>
    <row r="6978" spans="1:6" hidden="1" x14ac:dyDescent="0.25">
      <c r="A6978">
        <v>2040</v>
      </c>
      <c r="B6978" t="s">
        <v>2197</v>
      </c>
      <c r="C6978" t="s">
        <v>2217</v>
      </c>
      <c r="D6978" t="s">
        <v>2238</v>
      </c>
      <c r="E6978">
        <v>8.3830220394046293</v>
      </c>
      <c r="F6978" t="s">
        <v>2200</v>
      </c>
    </row>
    <row r="6979" spans="1:6" hidden="1" x14ac:dyDescent="0.25">
      <c r="A6979">
        <v>2040</v>
      </c>
      <c r="B6979" t="s">
        <v>2197</v>
      </c>
      <c r="C6979" t="s">
        <v>2217</v>
      </c>
      <c r="D6979" t="s">
        <v>2250</v>
      </c>
      <c r="E6979">
        <v>10.902394822482799</v>
      </c>
      <c r="F6979" t="s">
        <v>2200</v>
      </c>
    </row>
    <row r="6980" spans="1:6" hidden="1" x14ac:dyDescent="0.25">
      <c r="A6980">
        <v>2040</v>
      </c>
      <c r="B6980" t="s">
        <v>2197</v>
      </c>
      <c r="C6980" t="s">
        <v>2217</v>
      </c>
      <c r="D6980" t="s">
        <v>2251</v>
      </c>
      <c r="E6980">
        <v>0</v>
      </c>
      <c r="F6980" t="s">
        <v>2200</v>
      </c>
    </row>
    <row r="6981" spans="1:6" hidden="1" x14ac:dyDescent="0.25">
      <c r="A6981">
        <v>2040</v>
      </c>
      <c r="B6981" t="s">
        <v>2197</v>
      </c>
      <c r="C6981" t="s">
        <v>2217</v>
      </c>
      <c r="D6981" t="s">
        <v>2239</v>
      </c>
      <c r="E6981">
        <v>4.3663090192304601</v>
      </c>
      <c r="F6981" t="s">
        <v>2200</v>
      </c>
    </row>
    <row r="6982" spans="1:6" hidden="1" x14ac:dyDescent="0.25">
      <c r="A6982">
        <v>2040</v>
      </c>
      <c r="B6982" t="s">
        <v>2197</v>
      </c>
      <c r="C6982" t="s">
        <v>2217</v>
      </c>
      <c r="D6982" t="s">
        <v>2240</v>
      </c>
      <c r="E6982">
        <v>2.6413391165976199</v>
      </c>
      <c r="F6982" t="s">
        <v>2200</v>
      </c>
    </row>
    <row r="6983" spans="1:6" hidden="1" x14ac:dyDescent="0.25">
      <c r="A6983">
        <v>2040</v>
      </c>
      <c r="B6983" t="s">
        <v>2197</v>
      </c>
      <c r="C6983" t="s">
        <v>2217</v>
      </c>
      <c r="D6983" t="s">
        <v>2241</v>
      </c>
      <c r="E6983">
        <v>6.00676382310479</v>
      </c>
      <c r="F6983" t="s">
        <v>2200</v>
      </c>
    </row>
    <row r="6984" spans="1:6" hidden="1" x14ac:dyDescent="0.25">
      <c r="A6984">
        <v>2040</v>
      </c>
      <c r="B6984" t="s">
        <v>2197</v>
      </c>
      <c r="C6984" t="s">
        <v>2217</v>
      </c>
      <c r="D6984" t="s">
        <v>2242</v>
      </c>
      <c r="E6984" s="184">
        <v>3.1462354524700802E-2</v>
      </c>
      <c r="F6984" t="s">
        <v>2200</v>
      </c>
    </row>
    <row r="6985" spans="1:6" hidden="1" x14ac:dyDescent="0.25">
      <c r="A6985">
        <v>2040</v>
      </c>
      <c r="B6985" t="s">
        <v>2197</v>
      </c>
      <c r="C6985" t="s">
        <v>2217</v>
      </c>
      <c r="D6985" t="s">
        <v>2243</v>
      </c>
      <c r="E6985">
        <v>0</v>
      </c>
      <c r="F6985" t="s">
        <v>2200</v>
      </c>
    </row>
    <row r="6986" spans="1:6" hidden="1" x14ac:dyDescent="0.25">
      <c r="A6986">
        <v>2040</v>
      </c>
      <c r="B6986" t="s">
        <v>2197</v>
      </c>
      <c r="C6986" t="s">
        <v>2217</v>
      </c>
      <c r="D6986" t="s">
        <v>2244</v>
      </c>
      <c r="E6986">
        <v>6.0780374999999998</v>
      </c>
      <c r="F6986" t="s">
        <v>2200</v>
      </c>
    </row>
    <row r="6987" spans="1:6" hidden="1" x14ac:dyDescent="0.25">
      <c r="A6987">
        <v>2040</v>
      </c>
      <c r="B6987" t="s">
        <v>2197</v>
      </c>
      <c r="C6987" t="s">
        <v>2217</v>
      </c>
      <c r="D6987" t="s">
        <v>2245</v>
      </c>
      <c r="E6987">
        <v>3.5237102418197499</v>
      </c>
      <c r="F6987" t="s">
        <v>2200</v>
      </c>
    </row>
    <row r="6988" spans="1:6" hidden="1" x14ac:dyDescent="0.25">
      <c r="A6988">
        <v>2040</v>
      </c>
      <c r="B6988" t="s">
        <v>2197</v>
      </c>
      <c r="C6988" t="s">
        <v>2217</v>
      </c>
      <c r="D6988" t="s">
        <v>2246</v>
      </c>
      <c r="E6988">
        <v>3.2220961494978599</v>
      </c>
      <c r="F6988" t="s">
        <v>2200</v>
      </c>
    </row>
    <row r="6989" spans="1:6" hidden="1" x14ac:dyDescent="0.25">
      <c r="A6989">
        <v>2040</v>
      </c>
      <c r="B6989" t="s">
        <v>2197</v>
      </c>
      <c r="C6989" t="s">
        <v>2217</v>
      </c>
      <c r="D6989" t="s">
        <v>2247</v>
      </c>
      <c r="E6989">
        <v>2.1016381235566399</v>
      </c>
      <c r="F6989" t="s">
        <v>2200</v>
      </c>
    </row>
    <row r="6990" spans="1:6" hidden="1" x14ac:dyDescent="0.25">
      <c r="A6990">
        <v>2040</v>
      </c>
      <c r="B6990" t="s">
        <v>2197</v>
      </c>
      <c r="C6990" t="s">
        <v>2217</v>
      </c>
      <c r="D6990" t="s">
        <v>2248</v>
      </c>
      <c r="E6990">
        <v>7.4973617878956098</v>
      </c>
      <c r="F6990" t="s">
        <v>2200</v>
      </c>
    </row>
    <row r="6991" spans="1:6" hidden="1" x14ac:dyDescent="0.25">
      <c r="A6991">
        <v>2040</v>
      </c>
      <c r="B6991" t="s">
        <v>2197</v>
      </c>
      <c r="C6991" t="s">
        <v>2218</v>
      </c>
      <c r="D6991" t="s">
        <v>2236</v>
      </c>
      <c r="E6991">
        <v>2.92864749733759</v>
      </c>
      <c r="F6991" t="s">
        <v>2200</v>
      </c>
    </row>
    <row r="6992" spans="1:6" hidden="1" x14ac:dyDescent="0.25">
      <c r="A6992">
        <v>2040</v>
      </c>
      <c r="B6992" t="s">
        <v>2197</v>
      </c>
      <c r="C6992" t="s">
        <v>2218</v>
      </c>
      <c r="D6992" t="s">
        <v>2250</v>
      </c>
      <c r="E6992">
        <v>0</v>
      </c>
      <c r="F6992" t="s">
        <v>2200</v>
      </c>
    </row>
    <row r="6993" spans="1:6" hidden="1" x14ac:dyDescent="0.25">
      <c r="A6993">
        <v>2040</v>
      </c>
      <c r="B6993" t="s">
        <v>2197</v>
      </c>
      <c r="C6993" t="s">
        <v>2218</v>
      </c>
      <c r="D6993" t="s">
        <v>2251</v>
      </c>
      <c r="E6993">
        <v>0</v>
      </c>
      <c r="F6993" t="s">
        <v>2200</v>
      </c>
    </row>
    <row r="6994" spans="1:6" hidden="1" x14ac:dyDescent="0.25">
      <c r="A6994">
        <v>2040</v>
      </c>
      <c r="B6994" t="s">
        <v>2197</v>
      </c>
      <c r="C6994" t="s">
        <v>2218</v>
      </c>
      <c r="D6994" t="s">
        <v>2239</v>
      </c>
      <c r="E6994">
        <v>0</v>
      </c>
      <c r="F6994" t="s">
        <v>2200</v>
      </c>
    </row>
    <row r="6995" spans="1:6" hidden="1" x14ac:dyDescent="0.25">
      <c r="A6995">
        <v>2040</v>
      </c>
      <c r="B6995" t="s">
        <v>2197</v>
      </c>
      <c r="C6995" t="s">
        <v>2218</v>
      </c>
      <c r="D6995" t="s">
        <v>2240</v>
      </c>
      <c r="E6995">
        <v>0</v>
      </c>
      <c r="F6995" t="s">
        <v>2200</v>
      </c>
    </row>
    <row r="6996" spans="1:6" hidden="1" x14ac:dyDescent="0.25">
      <c r="A6996">
        <v>2040</v>
      </c>
      <c r="B6996" t="s">
        <v>2197</v>
      </c>
      <c r="C6996" t="s">
        <v>2218</v>
      </c>
      <c r="D6996" t="s">
        <v>2241</v>
      </c>
      <c r="E6996">
        <v>6.5387017397051199</v>
      </c>
      <c r="F6996" t="s">
        <v>2200</v>
      </c>
    </row>
    <row r="6997" spans="1:6" hidden="1" x14ac:dyDescent="0.25">
      <c r="A6997">
        <v>2040</v>
      </c>
      <c r="B6997" t="s">
        <v>2197</v>
      </c>
      <c r="C6997" t="s">
        <v>2218</v>
      </c>
      <c r="D6997" t="s">
        <v>2242</v>
      </c>
      <c r="E6997" s="184">
        <v>3.42163726788027E-3</v>
      </c>
      <c r="F6997" t="s">
        <v>2200</v>
      </c>
    </row>
    <row r="6998" spans="1:6" hidden="1" x14ac:dyDescent="0.25">
      <c r="A6998">
        <v>2040</v>
      </c>
      <c r="B6998" t="s">
        <v>2197</v>
      </c>
      <c r="C6998" t="s">
        <v>2218</v>
      </c>
      <c r="D6998" t="s">
        <v>2243</v>
      </c>
      <c r="E6998">
        <v>0</v>
      </c>
      <c r="F6998" t="s">
        <v>2200</v>
      </c>
    </row>
    <row r="6999" spans="1:6" hidden="1" x14ac:dyDescent="0.25">
      <c r="A6999">
        <v>2040</v>
      </c>
      <c r="B6999" t="s">
        <v>2197</v>
      </c>
      <c r="C6999" t="s">
        <v>2218</v>
      </c>
      <c r="D6999" t="s">
        <v>2244</v>
      </c>
      <c r="E6999">
        <v>6.0780374999999998</v>
      </c>
      <c r="F6999" t="s">
        <v>2200</v>
      </c>
    </row>
    <row r="7000" spans="1:6" hidden="1" x14ac:dyDescent="0.25">
      <c r="A7000">
        <v>2040</v>
      </c>
      <c r="B7000" t="s">
        <v>2197</v>
      </c>
      <c r="C7000" t="s">
        <v>2218</v>
      </c>
      <c r="D7000" t="s">
        <v>2245</v>
      </c>
      <c r="E7000">
        <v>0</v>
      </c>
      <c r="F7000" t="s">
        <v>2200</v>
      </c>
    </row>
    <row r="7001" spans="1:6" hidden="1" x14ac:dyDescent="0.25">
      <c r="A7001">
        <v>2040</v>
      </c>
      <c r="B7001" t="s">
        <v>2197</v>
      </c>
      <c r="C7001" t="s">
        <v>2218</v>
      </c>
      <c r="D7001" t="s">
        <v>2246</v>
      </c>
      <c r="E7001">
        <v>0</v>
      </c>
      <c r="F7001" t="s">
        <v>2200</v>
      </c>
    </row>
    <row r="7002" spans="1:6" hidden="1" x14ac:dyDescent="0.25">
      <c r="A7002">
        <v>2040</v>
      </c>
      <c r="B7002" t="s">
        <v>2197</v>
      </c>
      <c r="C7002" t="s">
        <v>2218</v>
      </c>
      <c r="D7002" t="s">
        <v>2247</v>
      </c>
      <c r="E7002">
        <v>0</v>
      </c>
      <c r="F7002" t="s">
        <v>2200</v>
      </c>
    </row>
    <row r="7003" spans="1:6" hidden="1" x14ac:dyDescent="0.25">
      <c r="A7003">
        <v>2040</v>
      </c>
      <c r="B7003" t="s">
        <v>2197</v>
      </c>
      <c r="C7003" t="s">
        <v>2218</v>
      </c>
      <c r="D7003" t="s">
        <v>2248</v>
      </c>
      <c r="E7003">
        <v>0</v>
      </c>
      <c r="F7003" t="s">
        <v>2200</v>
      </c>
    </row>
    <row r="7004" spans="1:6" hidden="1" x14ac:dyDescent="0.25">
      <c r="A7004">
        <v>2040</v>
      </c>
      <c r="B7004" t="s">
        <v>2197</v>
      </c>
      <c r="C7004" t="s">
        <v>2219</v>
      </c>
      <c r="D7004" t="s">
        <v>2236</v>
      </c>
      <c r="E7004">
        <v>3.5481076732646302</v>
      </c>
      <c r="F7004" t="s">
        <v>2200</v>
      </c>
    </row>
    <row r="7005" spans="1:6" hidden="1" x14ac:dyDescent="0.25">
      <c r="A7005">
        <v>2040</v>
      </c>
      <c r="B7005" t="s">
        <v>2197</v>
      </c>
      <c r="C7005" t="s">
        <v>2219</v>
      </c>
      <c r="D7005" t="s">
        <v>2237</v>
      </c>
      <c r="E7005">
        <v>26.275921544944602</v>
      </c>
      <c r="F7005" t="s">
        <v>2200</v>
      </c>
    </row>
    <row r="7006" spans="1:6" hidden="1" x14ac:dyDescent="0.25">
      <c r="A7006">
        <v>2040</v>
      </c>
      <c r="B7006" t="s">
        <v>2197</v>
      </c>
      <c r="C7006" t="s">
        <v>2219</v>
      </c>
      <c r="D7006" t="s">
        <v>2238</v>
      </c>
      <c r="E7006">
        <v>4.0762394047750403</v>
      </c>
      <c r="F7006" t="s">
        <v>2200</v>
      </c>
    </row>
    <row r="7007" spans="1:6" hidden="1" x14ac:dyDescent="0.25">
      <c r="A7007">
        <v>2040</v>
      </c>
      <c r="B7007" t="s">
        <v>2197</v>
      </c>
      <c r="C7007" t="s">
        <v>2219</v>
      </c>
      <c r="D7007" t="s">
        <v>2250</v>
      </c>
      <c r="E7007">
        <v>0</v>
      </c>
      <c r="F7007" t="s">
        <v>2200</v>
      </c>
    </row>
    <row r="7008" spans="1:6" hidden="1" x14ac:dyDescent="0.25">
      <c r="A7008">
        <v>2040</v>
      </c>
      <c r="B7008" t="s">
        <v>2197</v>
      </c>
      <c r="C7008" t="s">
        <v>2219</v>
      </c>
      <c r="D7008" t="s">
        <v>2251</v>
      </c>
      <c r="E7008">
        <v>18.079944864270601</v>
      </c>
      <c r="F7008" t="s">
        <v>2200</v>
      </c>
    </row>
    <row r="7009" spans="1:6" hidden="1" x14ac:dyDescent="0.25">
      <c r="A7009">
        <v>2040</v>
      </c>
      <c r="B7009" t="s">
        <v>2197</v>
      </c>
      <c r="C7009" t="s">
        <v>2219</v>
      </c>
      <c r="D7009" t="s">
        <v>2239</v>
      </c>
      <c r="E7009">
        <v>4.39819454772387</v>
      </c>
      <c r="F7009" t="s">
        <v>2200</v>
      </c>
    </row>
    <row r="7010" spans="1:6" hidden="1" x14ac:dyDescent="0.25">
      <c r="A7010">
        <v>2040</v>
      </c>
      <c r="B7010" t="s">
        <v>2197</v>
      </c>
      <c r="C7010" t="s">
        <v>2219</v>
      </c>
      <c r="D7010" t="s">
        <v>2240</v>
      </c>
      <c r="E7010">
        <v>2.70920317407783</v>
      </c>
      <c r="F7010" t="s">
        <v>2200</v>
      </c>
    </row>
    <row r="7011" spans="1:6" hidden="1" x14ac:dyDescent="0.25">
      <c r="A7011">
        <v>2040</v>
      </c>
      <c r="B7011" t="s">
        <v>2197</v>
      </c>
      <c r="C7011" t="s">
        <v>2219</v>
      </c>
      <c r="D7011" t="s">
        <v>2241</v>
      </c>
      <c r="E7011">
        <v>4.9168528988800899</v>
      </c>
      <c r="F7011" t="s">
        <v>2200</v>
      </c>
    </row>
    <row r="7012" spans="1:6" hidden="1" x14ac:dyDescent="0.25">
      <c r="A7012">
        <v>2040</v>
      </c>
      <c r="B7012" t="s">
        <v>2197</v>
      </c>
      <c r="C7012" t="s">
        <v>2219</v>
      </c>
      <c r="D7012" t="s">
        <v>2242</v>
      </c>
      <c r="E7012" s="184">
        <v>7.1926887031967507E-2</v>
      </c>
      <c r="F7012" t="s">
        <v>2200</v>
      </c>
    </row>
    <row r="7013" spans="1:6" hidden="1" x14ac:dyDescent="0.25">
      <c r="A7013">
        <v>2040</v>
      </c>
      <c r="B7013" t="s">
        <v>2197</v>
      </c>
      <c r="C7013" t="s">
        <v>2219</v>
      </c>
      <c r="D7013" t="s">
        <v>2243</v>
      </c>
      <c r="E7013">
        <v>33.644078670196002</v>
      </c>
      <c r="F7013" t="s">
        <v>2200</v>
      </c>
    </row>
    <row r="7014" spans="1:6" hidden="1" x14ac:dyDescent="0.25">
      <c r="A7014">
        <v>2040</v>
      </c>
      <c r="B7014" t="s">
        <v>2197</v>
      </c>
      <c r="C7014" t="s">
        <v>2219</v>
      </c>
      <c r="D7014" t="s">
        <v>2244</v>
      </c>
      <c r="E7014">
        <v>6.0780374999999998</v>
      </c>
      <c r="F7014" t="s">
        <v>2200</v>
      </c>
    </row>
    <row r="7015" spans="1:6" hidden="1" x14ac:dyDescent="0.25">
      <c r="A7015">
        <v>2040</v>
      </c>
      <c r="B7015" t="s">
        <v>2197</v>
      </c>
      <c r="C7015" t="s">
        <v>2219</v>
      </c>
      <c r="D7015" t="s">
        <v>2245</v>
      </c>
      <c r="E7015">
        <v>3.6410758651747601</v>
      </c>
      <c r="F7015" t="s">
        <v>2200</v>
      </c>
    </row>
    <row r="7016" spans="1:6" hidden="1" x14ac:dyDescent="0.25">
      <c r="A7016">
        <v>2040</v>
      </c>
      <c r="B7016" t="s">
        <v>2197</v>
      </c>
      <c r="C7016" t="s">
        <v>2219</v>
      </c>
      <c r="D7016" t="s">
        <v>2246</v>
      </c>
      <c r="E7016">
        <v>2.5698911289338402</v>
      </c>
      <c r="F7016" t="s">
        <v>2200</v>
      </c>
    </row>
    <row r="7017" spans="1:6" hidden="1" x14ac:dyDescent="0.25">
      <c r="A7017">
        <v>2040</v>
      </c>
      <c r="B7017" t="s">
        <v>2197</v>
      </c>
      <c r="C7017" t="s">
        <v>2219</v>
      </c>
      <c r="D7017" t="s">
        <v>2247</v>
      </c>
      <c r="E7017">
        <v>2.2480053530494901</v>
      </c>
      <c r="F7017" t="s">
        <v>2200</v>
      </c>
    </row>
    <row r="7018" spans="1:6" hidden="1" x14ac:dyDescent="0.25">
      <c r="A7018">
        <v>2040</v>
      </c>
      <c r="B7018" t="s">
        <v>2197</v>
      </c>
      <c r="C7018" t="s">
        <v>2219</v>
      </c>
      <c r="D7018" t="s">
        <v>2248</v>
      </c>
      <c r="E7018">
        <v>7.4686818590346604</v>
      </c>
      <c r="F7018" t="s">
        <v>2200</v>
      </c>
    </row>
    <row r="7019" spans="1:6" hidden="1" x14ac:dyDescent="0.25">
      <c r="A7019">
        <v>2040</v>
      </c>
      <c r="B7019" t="s">
        <v>2197</v>
      </c>
      <c r="C7019" t="s">
        <v>2220</v>
      </c>
      <c r="D7019" t="s">
        <v>2236</v>
      </c>
      <c r="E7019">
        <v>2.3269158030087</v>
      </c>
      <c r="F7019" t="s">
        <v>2200</v>
      </c>
    </row>
    <row r="7020" spans="1:6" hidden="1" x14ac:dyDescent="0.25">
      <c r="A7020">
        <v>2040</v>
      </c>
      <c r="B7020" t="s">
        <v>2197</v>
      </c>
      <c r="C7020" t="s">
        <v>2220</v>
      </c>
      <c r="D7020" t="s">
        <v>2237</v>
      </c>
      <c r="E7020">
        <v>16.405236850079699</v>
      </c>
      <c r="F7020" t="s">
        <v>2200</v>
      </c>
    </row>
    <row r="7021" spans="1:6" hidden="1" x14ac:dyDescent="0.25">
      <c r="A7021">
        <v>2040</v>
      </c>
      <c r="B7021" t="s">
        <v>2197</v>
      </c>
      <c r="C7021" t="s">
        <v>2220</v>
      </c>
      <c r="D7021" t="s">
        <v>2238</v>
      </c>
      <c r="E7021">
        <v>3.9585374376244098</v>
      </c>
      <c r="F7021" t="s">
        <v>2200</v>
      </c>
    </row>
    <row r="7022" spans="1:6" hidden="1" x14ac:dyDescent="0.25">
      <c r="A7022">
        <v>2040</v>
      </c>
      <c r="B7022" t="s">
        <v>2197</v>
      </c>
      <c r="C7022" t="s">
        <v>2220</v>
      </c>
      <c r="D7022" t="s">
        <v>2250</v>
      </c>
      <c r="E7022">
        <v>7.9219591909410196</v>
      </c>
      <c r="F7022" t="s">
        <v>2200</v>
      </c>
    </row>
    <row r="7023" spans="1:6" hidden="1" x14ac:dyDescent="0.25">
      <c r="A7023">
        <v>2040</v>
      </c>
      <c r="B7023" t="s">
        <v>2197</v>
      </c>
      <c r="C7023" t="s">
        <v>2220</v>
      </c>
      <c r="D7023" t="s">
        <v>2251</v>
      </c>
      <c r="E7023">
        <v>0</v>
      </c>
      <c r="F7023" t="s">
        <v>2200</v>
      </c>
    </row>
    <row r="7024" spans="1:6" hidden="1" x14ac:dyDescent="0.25">
      <c r="A7024">
        <v>2040</v>
      </c>
      <c r="B7024" t="s">
        <v>2197</v>
      </c>
      <c r="C7024" t="s">
        <v>2220</v>
      </c>
      <c r="D7024" t="s">
        <v>2239</v>
      </c>
      <c r="E7024">
        <v>2.7033916721343001</v>
      </c>
      <c r="F7024" t="s">
        <v>2200</v>
      </c>
    </row>
    <row r="7025" spans="1:6" hidden="1" x14ac:dyDescent="0.25">
      <c r="A7025">
        <v>2040</v>
      </c>
      <c r="B7025" t="s">
        <v>2197</v>
      </c>
      <c r="C7025" t="s">
        <v>2220</v>
      </c>
      <c r="D7025" t="s">
        <v>2240</v>
      </c>
      <c r="E7025">
        <v>2.58798283922546</v>
      </c>
      <c r="F7025" t="s">
        <v>2200</v>
      </c>
    </row>
    <row r="7026" spans="1:6" hidden="1" x14ac:dyDescent="0.25">
      <c r="A7026">
        <v>2040</v>
      </c>
      <c r="B7026" t="s">
        <v>2197</v>
      </c>
      <c r="C7026" t="s">
        <v>2220</v>
      </c>
      <c r="D7026" t="s">
        <v>2241</v>
      </c>
      <c r="E7026">
        <v>3.9492603753873299</v>
      </c>
      <c r="F7026" t="s">
        <v>2200</v>
      </c>
    </row>
    <row r="7027" spans="1:6" hidden="1" x14ac:dyDescent="0.25">
      <c r="A7027">
        <v>2040</v>
      </c>
      <c r="B7027" t="s">
        <v>2197</v>
      </c>
      <c r="C7027" t="s">
        <v>2220</v>
      </c>
      <c r="D7027" t="s">
        <v>2242</v>
      </c>
      <c r="E7027" s="184">
        <v>3.5977664683271501E-2</v>
      </c>
      <c r="F7027" t="s">
        <v>2200</v>
      </c>
    </row>
    <row r="7028" spans="1:6" hidden="1" x14ac:dyDescent="0.25">
      <c r="A7028">
        <v>2040</v>
      </c>
      <c r="B7028" t="s">
        <v>2197</v>
      </c>
      <c r="C7028" t="s">
        <v>2220</v>
      </c>
      <c r="D7028" t="s">
        <v>2243</v>
      </c>
      <c r="E7028">
        <v>30.970521648942601</v>
      </c>
      <c r="F7028" t="s">
        <v>2200</v>
      </c>
    </row>
    <row r="7029" spans="1:6" hidden="1" x14ac:dyDescent="0.25">
      <c r="A7029">
        <v>2040</v>
      </c>
      <c r="B7029" t="s">
        <v>2197</v>
      </c>
      <c r="C7029" t="s">
        <v>2220</v>
      </c>
      <c r="D7029" t="s">
        <v>2244</v>
      </c>
      <c r="E7029">
        <v>6.0780374999999998</v>
      </c>
      <c r="F7029" t="s">
        <v>2200</v>
      </c>
    </row>
    <row r="7030" spans="1:6" hidden="1" x14ac:dyDescent="0.25">
      <c r="A7030">
        <v>2040</v>
      </c>
      <c r="B7030" t="s">
        <v>2197</v>
      </c>
      <c r="C7030" t="s">
        <v>2220</v>
      </c>
      <c r="D7030" t="s">
        <v>2245</v>
      </c>
      <c r="E7030">
        <v>3.4981102455853201</v>
      </c>
      <c r="F7030" t="s">
        <v>2200</v>
      </c>
    </row>
    <row r="7031" spans="1:6" hidden="1" x14ac:dyDescent="0.25">
      <c r="A7031">
        <v>2040</v>
      </c>
      <c r="B7031" t="s">
        <v>2197</v>
      </c>
      <c r="C7031" t="s">
        <v>2220</v>
      </c>
      <c r="D7031" t="s">
        <v>2246</v>
      </c>
      <c r="E7031">
        <v>1.5827215380092501</v>
      </c>
      <c r="F7031" t="s">
        <v>2200</v>
      </c>
    </row>
    <row r="7032" spans="1:6" hidden="1" x14ac:dyDescent="0.25">
      <c r="A7032">
        <v>2040</v>
      </c>
      <c r="B7032" t="s">
        <v>2197</v>
      </c>
      <c r="C7032" t="s">
        <v>2220</v>
      </c>
      <c r="D7032" t="s">
        <v>2247</v>
      </c>
      <c r="E7032">
        <v>1.49185424093852</v>
      </c>
      <c r="F7032" t="s">
        <v>2200</v>
      </c>
    </row>
    <row r="7033" spans="1:6" hidden="1" x14ac:dyDescent="0.25">
      <c r="A7033">
        <v>2040</v>
      </c>
      <c r="B7033" t="s">
        <v>2197</v>
      </c>
      <c r="C7033" t="s">
        <v>2220</v>
      </c>
      <c r="D7033" t="s">
        <v>2248</v>
      </c>
      <c r="E7033">
        <v>3.4546264651550498</v>
      </c>
      <c r="F7033" t="s">
        <v>2200</v>
      </c>
    </row>
    <row r="7034" spans="1:6" hidden="1" x14ac:dyDescent="0.25">
      <c r="A7034">
        <v>2040</v>
      </c>
      <c r="B7034" t="s">
        <v>2197</v>
      </c>
      <c r="C7034" t="s">
        <v>2221</v>
      </c>
      <c r="D7034" t="s">
        <v>2236</v>
      </c>
      <c r="E7034">
        <v>5.2533025689599402</v>
      </c>
      <c r="F7034" t="s">
        <v>2200</v>
      </c>
    </row>
    <row r="7035" spans="1:6" hidden="1" x14ac:dyDescent="0.25">
      <c r="A7035">
        <v>2040</v>
      </c>
      <c r="B7035" t="s">
        <v>2197</v>
      </c>
      <c r="C7035" t="s">
        <v>2221</v>
      </c>
      <c r="D7035" t="s">
        <v>2237</v>
      </c>
      <c r="E7035">
        <v>17.964256540071801</v>
      </c>
      <c r="F7035" t="s">
        <v>2200</v>
      </c>
    </row>
    <row r="7036" spans="1:6" hidden="1" x14ac:dyDescent="0.25">
      <c r="A7036">
        <v>2040</v>
      </c>
      <c r="B7036" t="s">
        <v>2197</v>
      </c>
      <c r="C7036" t="s">
        <v>2221</v>
      </c>
      <c r="D7036" t="s">
        <v>2238</v>
      </c>
      <c r="E7036">
        <v>4.0710848935823902</v>
      </c>
      <c r="F7036" t="s">
        <v>2200</v>
      </c>
    </row>
    <row r="7037" spans="1:6" hidden="1" x14ac:dyDescent="0.25">
      <c r="A7037">
        <v>2040</v>
      </c>
      <c r="B7037" t="s">
        <v>2197</v>
      </c>
      <c r="C7037" t="s">
        <v>2221</v>
      </c>
      <c r="D7037" t="s">
        <v>2250</v>
      </c>
      <c r="E7037">
        <v>10.6215393722599</v>
      </c>
      <c r="F7037" t="s">
        <v>2200</v>
      </c>
    </row>
    <row r="7038" spans="1:6" hidden="1" x14ac:dyDescent="0.25">
      <c r="A7038">
        <v>2040</v>
      </c>
      <c r="B7038" t="s">
        <v>2197</v>
      </c>
      <c r="C7038" t="s">
        <v>2221</v>
      </c>
      <c r="D7038" t="s">
        <v>2251</v>
      </c>
      <c r="E7038">
        <v>0</v>
      </c>
      <c r="F7038" t="s">
        <v>2200</v>
      </c>
    </row>
    <row r="7039" spans="1:6" hidden="1" x14ac:dyDescent="0.25">
      <c r="A7039">
        <v>2040</v>
      </c>
      <c r="B7039" t="s">
        <v>2197</v>
      </c>
      <c r="C7039" t="s">
        <v>2221</v>
      </c>
      <c r="D7039" t="s">
        <v>2239</v>
      </c>
      <c r="E7039">
        <v>4.8066265975514399</v>
      </c>
      <c r="F7039" t="s">
        <v>2200</v>
      </c>
    </row>
    <row r="7040" spans="1:6" hidden="1" x14ac:dyDescent="0.25">
      <c r="A7040">
        <v>2040</v>
      </c>
      <c r="B7040" t="s">
        <v>2197</v>
      </c>
      <c r="C7040" t="s">
        <v>2221</v>
      </c>
      <c r="D7040" t="s">
        <v>2240</v>
      </c>
      <c r="E7040">
        <v>2.8276180737787802</v>
      </c>
      <c r="F7040" t="s">
        <v>2200</v>
      </c>
    </row>
    <row r="7041" spans="1:6" hidden="1" x14ac:dyDescent="0.25">
      <c r="A7041">
        <v>2040</v>
      </c>
      <c r="B7041" t="s">
        <v>2197</v>
      </c>
      <c r="C7041" t="s">
        <v>2221</v>
      </c>
      <c r="D7041" t="s">
        <v>2241</v>
      </c>
      <c r="E7041">
        <v>6.0319113581885002</v>
      </c>
      <c r="F7041" t="s">
        <v>2200</v>
      </c>
    </row>
    <row r="7042" spans="1:6" hidden="1" x14ac:dyDescent="0.25">
      <c r="A7042">
        <v>2040</v>
      </c>
      <c r="B7042" t="s">
        <v>2197</v>
      </c>
      <c r="C7042" t="s">
        <v>2221</v>
      </c>
      <c r="D7042" t="s">
        <v>2242</v>
      </c>
      <c r="E7042" s="184">
        <v>6.2423077320596305E-4</v>
      </c>
      <c r="F7042" t="s">
        <v>2200</v>
      </c>
    </row>
    <row r="7043" spans="1:6" hidden="1" x14ac:dyDescent="0.25">
      <c r="A7043">
        <v>2040</v>
      </c>
      <c r="B7043" t="s">
        <v>2197</v>
      </c>
      <c r="C7043" t="s">
        <v>2221</v>
      </c>
      <c r="D7043" t="s">
        <v>2243</v>
      </c>
      <c r="E7043">
        <v>0</v>
      </c>
      <c r="F7043" t="s">
        <v>2200</v>
      </c>
    </row>
    <row r="7044" spans="1:6" hidden="1" x14ac:dyDescent="0.25">
      <c r="A7044">
        <v>2040</v>
      </c>
      <c r="B7044" t="s">
        <v>2197</v>
      </c>
      <c r="C7044" t="s">
        <v>2221</v>
      </c>
      <c r="D7044" t="s">
        <v>2244</v>
      </c>
      <c r="E7044">
        <v>6.0780374999999998</v>
      </c>
      <c r="F7044" t="s">
        <v>2200</v>
      </c>
    </row>
    <row r="7045" spans="1:6" hidden="1" x14ac:dyDescent="0.25">
      <c r="A7045">
        <v>2040</v>
      </c>
      <c r="B7045" t="s">
        <v>2197</v>
      </c>
      <c r="C7045" t="s">
        <v>2221</v>
      </c>
      <c r="D7045" t="s">
        <v>2245</v>
      </c>
      <c r="E7045">
        <v>3.8681934553578698</v>
      </c>
      <c r="F7045" t="s">
        <v>2200</v>
      </c>
    </row>
    <row r="7046" spans="1:6" hidden="1" x14ac:dyDescent="0.25">
      <c r="A7046">
        <v>2040</v>
      </c>
      <c r="B7046" t="s">
        <v>2197</v>
      </c>
      <c r="C7046" t="s">
        <v>2221</v>
      </c>
      <c r="D7046" t="s">
        <v>2246</v>
      </c>
      <c r="E7046">
        <v>2.2426736015246198</v>
      </c>
      <c r="F7046" t="s">
        <v>2200</v>
      </c>
    </row>
    <row r="7047" spans="1:6" hidden="1" x14ac:dyDescent="0.25">
      <c r="A7047">
        <v>2040</v>
      </c>
      <c r="B7047" t="s">
        <v>2197</v>
      </c>
      <c r="C7047" t="s">
        <v>2221</v>
      </c>
      <c r="D7047" t="s">
        <v>2247</v>
      </c>
      <c r="E7047">
        <v>1.9888858809356</v>
      </c>
      <c r="F7047" t="s">
        <v>2200</v>
      </c>
    </row>
    <row r="7048" spans="1:6" hidden="1" x14ac:dyDescent="0.25">
      <c r="A7048">
        <v>2040</v>
      </c>
      <c r="B7048" t="s">
        <v>2197</v>
      </c>
      <c r="C7048" t="s">
        <v>2221</v>
      </c>
      <c r="D7048" t="s">
        <v>2248</v>
      </c>
      <c r="E7048">
        <v>8.0126787745665506</v>
      </c>
      <c r="F7048" t="s">
        <v>2200</v>
      </c>
    </row>
    <row r="7049" spans="1:6" hidden="1" x14ac:dyDescent="0.25">
      <c r="A7049">
        <v>2040</v>
      </c>
      <c r="B7049" t="s">
        <v>2197</v>
      </c>
      <c r="C7049" t="s">
        <v>2222</v>
      </c>
      <c r="D7049" t="s">
        <v>2236</v>
      </c>
      <c r="E7049">
        <v>2.40435607141091</v>
      </c>
      <c r="F7049" t="s">
        <v>2200</v>
      </c>
    </row>
    <row r="7050" spans="1:6" hidden="1" x14ac:dyDescent="0.25">
      <c r="A7050">
        <v>2040</v>
      </c>
      <c r="B7050" t="s">
        <v>2197</v>
      </c>
      <c r="C7050" t="s">
        <v>2222</v>
      </c>
      <c r="D7050" t="s">
        <v>2237</v>
      </c>
      <c r="E7050">
        <v>17.005709059064898</v>
      </c>
      <c r="F7050" t="s">
        <v>2200</v>
      </c>
    </row>
    <row r="7051" spans="1:6" hidden="1" x14ac:dyDescent="0.25">
      <c r="A7051">
        <v>2040</v>
      </c>
      <c r="B7051" t="s">
        <v>2197</v>
      </c>
      <c r="C7051" t="s">
        <v>2222</v>
      </c>
      <c r="D7051" t="s">
        <v>2238</v>
      </c>
      <c r="E7051">
        <v>3.9700681127616502</v>
      </c>
      <c r="F7051" t="s">
        <v>2200</v>
      </c>
    </row>
    <row r="7052" spans="1:6" hidden="1" x14ac:dyDescent="0.25">
      <c r="A7052">
        <v>2040</v>
      </c>
      <c r="B7052" t="s">
        <v>2197</v>
      </c>
      <c r="C7052" t="s">
        <v>2222</v>
      </c>
      <c r="D7052" t="s">
        <v>2250</v>
      </c>
      <c r="E7052">
        <v>7.7986987910738303</v>
      </c>
      <c r="F7052" t="s">
        <v>2200</v>
      </c>
    </row>
    <row r="7053" spans="1:6" hidden="1" x14ac:dyDescent="0.25">
      <c r="A7053">
        <v>2040</v>
      </c>
      <c r="B7053" t="s">
        <v>2197</v>
      </c>
      <c r="C7053" t="s">
        <v>2222</v>
      </c>
      <c r="D7053" t="s">
        <v>2251</v>
      </c>
      <c r="E7053">
        <v>0</v>
      </c>
      <c r="F7053" t="s">
        <v>2200</v>
      </c>
    </row>
    <row r="7054" spans="1:6" hidden="1" x14ac:dyDescent="0.25">
      <c r="A7054">
        <v>2040</v>
      </c>
      <c r="B7054" t="s">
        <v>2197</v>
      </c>
      <c r="C7054" t="s">
        <v>2222</v>
      </c>
      <c r="D7054" t="s">
        <v>2239</v>
      </c>
      <c r="E7054">
        <v>2.5318916375929001</v>
      </c>
      <c r="F7054" t="s">
        <v>2200</v>
      </c>
    </row>
    <row r="7055" spans="1:6" hidden="1" x14ac:dyDescent="0.25">
      <c r="A7055">
        <v>2040</v>
      </c>
      <c r="B7055" t="s">
        <v>2197</v>
      </c>
      <c r="C7055" t="s">
        <v>2222</v>
      </c>
      <c r="D7055" t="s">
        <v>2240</v>
      </c>
      <c r="E7055">
        <v>2.4723846438159698</v>
      </c>
      <c r="F7055" t="s">
        <v>2200</v>
      </c>
    </row>
    <row r="7056" spans="1:6" hidden="1" x14ac:dyDescent="0.25">
      <c r="A7056">
        <v>2040</v>
      </c>
      <c r="B7056" t="s">
        <v>2197</v>
      </c>
      <c r="C7056" t="s">
        <v>2222</v>
      </c>
      <c r="D7056" t="s">
        <v>2241</v>
      </c>
      <c r="E7056">
        <v>3.7961370693444998</v>
      </c>
      <c r="F7056" t="s">
        <v>2200</v>
      </c>
    </row>
    <row r="7057" spans="1:6" hidden="1" x14ac:dyDescent="0.25">
      <c r="A7057">
        <v>2040</v>
      </c>
      <c r="B7057" t="s">
        <v>2197</v>
      </c>
      <c r="C7057" t="s">
        <v>2222</v>
      </c>
      <c r="D7057" t="s">
        <v>2242</v>
      </c>
      <c r="E7057" s="184">
        <v>1.5461378885557199E-4</v>
      </c>
      <c r="F7057" t="s">
        <v>2200</v>
      </c>
    </row>
    <row r="7058" spans="1:6" hidden="1" x14ac:dyDescent="0.25">
      <c r="A7058">
        <v>2040</v>
      </c>
      <c r="B7058" t="s">
        <v>2197</v>
      </c>
      <c r="C7058" t="s">
        <v>2222</v>
      </c>
      <c r="D7058" t="s">
        <v>2243</v>
      </c>
      <c r="E7058">
        <v>0</v>
      </c>
      <c r="F7058" t="s">
        <v>2200</v>
      </c>
    </row>
    <row r="7059" spans="1:6" hidden="1" x14ac:dyDescent="0.25">
      <c r="A7059">
        <v>2040</v>
      </c>
      <c r="B7059" t="s">
        <v>2197</v>
      </c>
      <c r="C7059" t="s">
        <v>2222</v>
      </c>
      <c r="D7059" t="s">
        <v>2244</v>
      </c>
      <c r="E7059">
        <v>6.0780374999999998</v>
      </c>
      <c r="F7059" t="s">
        <v>2200</v>
      </c>
    </row>
    <row r="7060" spans="1:6" hidden="1" x14ac:dyDescent="0.25">
      <c r="A7060">
        <v>2040</v>
      </c>
      <c r="B7060" t="s">
        <v>2197</v>
      </c>
      <c r="C7060" t="s">
        <v>2222</v>
      </c>
      <c r="D7060" t="s">
        <v>2245</v>
      </c>
      <c r="E7060">
        <v>3.2933745731281698</v>
      </c>
      <c r="F7060" t="s">
        <v>2200</v>
      </c>
    </row>
    <row r="7061" spans="1:6" hidden="1" x14ac:dyDescent="0.25">
      <c r="A7061">
        <v>2040</v>
      </c>
      <c r="B7061" t="s">
        <v>2197</v>
      </c>
      <c r="C7061" t="s">
        <v>2222</v>
      </c>
      <c r="D7061" t="s">
        <v>2246</v>
      </c>
      <c r="E7061">
        <v>1.42521589766312</v>
      </c>
      <c r="F7061" t="s">
        <v>2200</v>
      </c>
    </row>
    <row r="7062" spans="1:6" hidden="1" x14ac:dyDescent="0.25">
      <c r="A7062">
        <v>2040</v>
      </c>
      <c r="B7062" t="s">
        <v>2197</v>
      </c>
      <c r="C7062" t="s">
        <v>2222</v>
      </c>
      <c r="D7062" t="s">
        <v>2247</v>
      </c>
      <c r="E7062">
        <v>1.46281705604226</v>
      </c>
      <c r="F7062" t="s">
        <v>2200</v>
      </c>
    </row>
    <row r="7063" spans="1:6" hidden="1" x14ac:dyDescent="0.25">
      <c r="A7063">
        <v>2040</v>
      </c>
      <c r="B7063" t="s">
        <v>2197</v>
      </c>
      <c r="C7063" t="s">
        <v>2222</v>
      </c>
      <c r="D7063" t="s">
        <v>2248</v>
      </c>
      <c r="E7063">
        <v>3.2622083998606102</v>
      </c>
      <c r="F7063" t="s">
        <v>2200</v>
      </c>
    </row>
    <row r="7064" spans="1:6" hidden="1" x14ac:dyDescent="0.25">
      <c r="A7064">
        <v>2040</v>
      </c>
      <c r="B7064" t="s">
        <v>2197</v>
      </c>
      <c r="C7064" t="s">
        <v>2223</v>
      </c>
      <c r="D7064" t="s">
        <v>2236</v>
      </c>
      <c r="E7064">
        <v>4.0550041874440703</v>
      </c>
      <c r="F7064" t="s">
        <v>2200</v>
      </c>
    </row>
    <row r="7065" spans="1:6" hidden="1" x14ac:dyDescent="0.25">
      <c r="A7065">
        <v>2040</v>
      </c>
      <c r="B7065" t="s">
        <v>2197</v>
      </c>
      <c r="C7065" t="s">
        <v>2223</v>
      </c>
      <c r="D7065" t="s">
        <v>2238</v>
      </c>
      <c r="E7065">
        <v>0</v>
      </c>
      <c r="F7065" t="s">
        <v>2200</v>
      </c>
    </row>
    <row r="7066" spans="1:6" hidden="1" x14ac:dyDescent="0.25">
      <c r="A7066">
        <v>2040</v>
      </c>
      <c r="B7066" t="s">
        <v>2197</v>
      </c>
      <c r="C7066" t="s">
        <v>2223</v>
      </c>
      <c r="D7066" t="s">
        <v>2250</v>
      </c>
      <c r="E7066">
        <v>8.1080186520123707</v>
      </c>
      <c r="F7066" t="s">
        <v>2200</v>
      </c>
    </row>
    <row r="7067" spans="1:6" hidden="1" x14ac:dyDescent="0.25">
      <c r="A7067">
        <v>2040</v>
      </c>
      <c r="B7067" t="s">
        <v>2197</v>
      </c>
      <c r="C7067" t="s">
        <v>2223</v>
      </c>
      <c r="D7067" t="s">
        <v>2251</v>
      </c>
      <c r="E7067">
        <v>9.8457664400421798</v>
      </c>
      <c r="F7067" t="s">
        <v>2200</v>
      </c>
    </row>
    <row r="7068" spans="1:6" hidden="1" x14ac:dyDescent="0.25">
      <c r="A7068">
        <v>2040</v>
      </c>
      <c r="B7068" t="s">
        <v>2197</v>
      </c>
      <c r="C7068" t="s">
        <v>2223</v>
      </c>
      <c r="D7068" t="s">
        <v>2239</v>
      </c>
      <c r="E7068">
        <v>1.4015319880974499</v>
      </c>
      <c r="F7068" t="s">
        <v>2200</v>
      </c>
    </row>
    <row r="7069" spans="1:6" hidden="1" x14ac:dyDescent="0.25">
      <c r="A7069">
        <v>2040</v>
      </c>
      <c r="B7069" t="s">
        <v>2197</v>
      </c>
      <c r="C7069" t="s">
        <v>2223</v>
      </c>
      <c r="D7069" t="s">
        <v>2240</v>
      </c>
      <c r="E7069">
        <v>2.23109581003109</v>
      </c>
      <c r="F7069" t="s">
        <v>2200</v>
      </c>
    </row>
    <row r="7070" spans="1:6" hidden="1" x14ac:dyDescent="0.25">
      <c r="A7070">
        <v>2040</v>
      </c>
      <c r="B7070" t="s">
        <v>2197</v>
      </c>
      <c r="C7070" t="s">
        <v>2223</v>
      </c>
      <c r="D7070" t="s">
        <v>2241</v>
      </c>
      <c r="E7070">
        <v>3.8823944017846599</v>
      </c>
      <c r="F7070" t="s">
        <v>2200</v>
      </c>
    </row>
    <row r="7071" spans="1:6" hidden="1" x14ac:dyDescent="0.25">
      <c r="A7071">
        <v>2040</v>
      </c>
      <c r="B7071" t="s">
        <v>2197</v>
      </c>
      <c r="C7071" t="s">
        <v>2223</v>
      </c>
      <c r="D7071" t="s">
        <v>2242</v>
      </c>
      <c r="E7071">
        <v>0.106548548752813</v>
      </c>
      <c r="F7071" t="s">
        <v>2200</v>
      </c>
    </row>
    <row r="7072" spans="1:6" hidden="1" x14ac:dyDescent="0.25">
      <c r="A7072">
        <v>2040</v>
      </c>
      <c r="B7072" t="s">
        <v>2197</v>
      </c>
      <c r="C7072" t="s">
        <v>2223</v>
      </c>
      <c r="D7072" t="s">
        <v>2243</v>
      </c>
      <c r="E7072">
        <v>0</v>
      </c>
      <c r="F7072" t="s">
        <v>2200</v>
      </c>
    </row>
    <row r="7073" spans="1:6" hidden="1" x14ac:dyDescent="0.25">
      <c r="A7073">
        <v>2040</v>
      </c>
      <c r="B7073" t="s">
        <v>2197</v>
      </c>
      <c r="C7073" t="s">
        <v>2223</v>
      </c>
      <c r="D7073" t="s">
        <v>2244</v>
      </c>
      <c r="E7073">
        <v>6.0780374999999998</v>
      </c>
      <c r="F7073" t="s">
        <v>2200</v>
      </c>
    </row>
    <row r="7074" spans="1:6" hidden="1" x14ac:dyDescent="0.25">
      <c r="A7074">
        <v>2040</v>
      </c>
      <c r="B7074" t="s">
        <v>2197</v>
      </c>
      <c r="C7074" t="s">
        <v>2223</v>
      </c>
      <c r="D7074" t="s">
        <v>2245</v>
      </c>
      <c r="E7074">
        <v>1.4015319880974499</v>
      </c>
      <c r="F7074" t="s">
        <v>2200</v>
      </c>
    </row>
    <row r="7075" spans="1:6" hidden="1" x14ac:dyDescent="0.25">
      <c r="A7075">
        <v>2040</v>
      </c>
      <c r="B7075" t="s">
        <v>2197</v>
      </c>
      <c r="C7075" t="s">
        <v>2223</v>
      </c>
      <c r="D7075" t="s">
        <v>2246</v>
      </c>
      <c r="E7075">
        <v>1.51983788053292</v>
      </c>
      <c r="F7075" t="s">
        <v>2200</v>
      </c>
    </row>
    <row r="7076" spans="1:6" hidden="1" x14ac:dyDescent="0.25">
      <c r="A7076">
        <v>2040</v>
      </c>
      <c r="B7076" t="s">
        <v>2197</v>
      </c>
      <c r="C7076" t="s">
        <v>2223</v>
      </c>
      <c r="D7076" t="s">
        <v>2247</v>
      </c>
      <c r="E7076">
        <v>1.37586984185163</v>
      </c>
      <c r="F7076" t="s">
        <v>2200</v>
      </c>
    </row>
    <row r="7077" spans="1:6" hidden="1" x14ac:dyDescent="0.25">
      <c r="A7077">
        <v>2040</v>
      </c>
      <c r="B7077" t="s">
        <v>2197</v>
      </c>
      <c r="C7077" t="s">
        <v>2223</v>
      </c>
      <c r="D7077" t="s">
        <v>2248</v>
      </c>
      <c r="E7077">
        <v>2.7047703180211999</v>
      </c>
      <c r="F7077" t="s">
        <v>2200</v>
      </c>
    </row>
    <row r="7078" spans="1:6" hidden="1" x14ac:dyDescent="0.25">
      <c r="A7078">
        <v>2040</v>
      </c>
      <c r="B7078" t="s">
        <v>2197</v>
      </c>
      <c r="C7078" t="s">
        <v>2224</v>
      </c>
      <c r="D7078" t="s">
        <v>2236</v>
      </c>
      <c r="E7078">
        <v>3.1681767252760702</v>
      </c>
      <c r="F7078" t="s">
        <v>2200</v>
      </c>
    </row>
    <row r="7079" spans="1:6" hidden="1" x14ac:dyDescent="0.25">
      <c r="A7079">
        <v>2040</v>
      </c>
      <c r="B7079" t="s">
        <v>2197</v>
      </c>
      <c r="C7079" t="s">
        <v>2224</v>
      </c>
      <c r="D7079" t="s">
        <v>2237</v>
      </c>
      <c r="E7079">
        <v>18.961336059062599</v>
      </c>
      <c r="F7079" t="s">
        <v>2200</v>
      </c>
    </row>
    <row r="7080" spans="1:6" hidden="1" x14ac:dyDescent="0.25">
      <c r="A7080">
        <v>2040</v>
      </c>
      <c r="B7080" t="s">
        <v>2197</v>
      </c>
      <c r="C7080" t="s">
        <v>2224</v>
      </c>
      <c r="D7080" t="s">
        <v>2238</v>
      </c>
      <c r="E7080">
        <v>4.2480147679201004</v>
      </c>
      <c r="F7080" t="s">
        <v>2200</v>
      </c>
    </row>
    <row r="7081" spans="1:6" hidden="1" x14ac:dyDescent="0.25">
      <c r="A7081">
        <v>2040</v>
      </c>
      <c r="B7081" t="s">
        <v>2197</v>
      </c>
      <c r="C7081" t="s">
        <v>2224</v>
      </c>
      <c r="D7081" t="s">
        <v>2250</v>
      </c>
      <c r="E7081">
        <v>8.1080186520123707</v>
      </c>
      <c r="F7081" t="s">
        <v>2200</v>
      </c>
    </row>
    <row r="7082" spans="1:6" hidden="1" x14ac:dyDescent="0.25">
      <c r="A7082">
        <v>2040</v>
      </c>
      <c r="B7082" t="s">
        <v>2197</v>
      </c>
      <c r="C7082" t="s">
        <v>2224</v>
      </c>
      <c r="D7082" t="s">
        <v>2251</v>
      </c>
      <c r="E7082">
        <v>9.8457664400421798</v>
      </c>
      <c r="F7082" t="s">
        <v>2200</v>
      </c>
    </row>
    <row r="7083" spans="1:6" hidden="1" x14ac:dyDescent="0.25">
      <c r="A7083">
        <v>2040</v>
      </c>
      <c r="B7083" t="s">
        <v>2197</v>
      </c>
      <c r="C7083" t="s">
        <v>2224</v>
      </c>
      <c r="D7083" t="s">
        <v>2239</v>
      </c>
      <c r="E7083">
        <v>1.6795223900143601</v>
      </c>
      <c r="F7083" t="s">
        <v>2200</v>
      </c>
    </row>
    <row r="7084" spans="1:6" hidden="1" x14ac:dyDescent="0.25">
      <c r="A7084">
        <v>2040</v>
      </c>
      <c r="B7084" t="s">
        <v>2197</v>
      </c>
      <c r="C7084" t="s">
        <v>2224</v>
      </c>
      <c r="D7084" t="s">
        <v>2240</v>
      </c>
      <c r="E7084">
        <v>2.23109581003109</v>
      </c>
      <c r="F7084" t="s">
        <v>2200</v>
      </c>
    </row>
    <row r="7085" spans="1:6" hidden="1" x14ac:dyDescent="0.25">
      <c r="A7085">
        <v>2040</v>
      </c>
      <c r="B7085" t="s">
        <v>2197</v>
      </c>
      <c r="C7085" t="s">
        <v>2224</v>
      </c>
      <c r="D7085" t="s">
        <v>2241</v>
      </c>
      <c r="E7085">
        <v>3.8000748251004999</v>
      </c>
      <c r="F7085" t="s">
        <v>2200</v>
      </c>
    </row>
    <row r="7086" spans="1:6" hidden="1" x14ac:dyDescent="0.25">
      <c r="A7086">
        <v>2040</v>
      </c>
      <c r="B7086" t="s">
        <v>2197</v>
      </c>
      <c r="C7086" t="s">
        <v>2224</v>
      </c>
      <c r="D7086" t="s">
        <v>2242</v>
      </c>
      <c r="E7086" s="184">
        <v>4.6281482208659401E-2</v>
      </c>
      <c r="F7086" t="s">
        <v>2200</v>
      </c>
    </row>
    <row r="7087" spans="1:6" hidden="1" x14ac:dyDescent="0.25">
      <c r="A7087">
        <v>2040</v>
      </c>
      <c r="B7087" t="s">
        <v>2197</v>
      </c>
      <c r="C7087" t="s">
        <v>2224</v>
      </c>
      <c r="D7087" t="s">
        <v>2243</v>
      </c>
      <c r="E7087">
        <v>0</v>
      </c>
      <c r="F7087" t="s">
        <v>2200</v>
      </c>
    </row>
    <row r="7088" spans="1:6" hidden="1" x14ac:dyDescent="0.25">
      <c r="A7088">
        <v>2040</v>
      </c>
      <c r="B7088" t="s">
        <v>2197</v>
      </c>
      <c r="C7088" t="s">
        <v>2224</v>
      </c>
      <c r="D7088" t="s">
        <v>2244</v>
      </c>
      <c r="E7088">
        <v>6.0780374999999998</v>
      </c>
      <c r="F7088" t="s">
        <v>2200</v>
      </c>
    </row>
    <row r="7089" spans="1:6" hidden="1" x14ac:dyDescent="0.25">
      <c r="A7089">
        <v>2040</v>
      </c>
      <c r="B7089" t="s">
        <v>2197</v>
      </c>
      <c r="C7089" t="s">
        <v>2224</v>
      </c>
      <c r="D7089" t="s">
        <v>2245</v>
      </c>
      <c r="E7089">
        <v>1.4015319880974499</v>
      </c>
      <c r="F7089" t="s">
        <v>2200</v>
      </c>
    </row>
    <row r="7090" spans="1:6" hidden="1" x14ac:dyDescent="0.25">
      <c r="A7090">
        <v>2040</v>
      </c>
      <c r="B7090" t="s">
        <v>2197</v>
      </c>
      <c r="C7090" t="s">
        <v>2224</v>
      </c>
      <c r="D7090" t="s">
        <v>2246</v>
      </c>
      <c r="E7090">
        <v>1.51983788053292</v>
      </c>
      <c r="F7090" t="s">
        <v>2200</v>
      </c>
    </row>
    <row r="7091" spans="1:6" hidden="1" x14ac:dyDescent="0.25">
      <c r="A7091">
        <v>2040</v>
      </c>
      <c r="B7091" t="s">
        <v>2197</v>
      </c>
      <c r="C7091" t="s">
        <v>2224</v>
      </c>
      <c r="D7091" t="s">
        <v>2247</v>
      </c>
      <c r="E7091">
        <v>1.37586984185163</v>
      </c>
      <c r="F7091" t="s">
        <v>2200</v>
      </c>
    </row>
    <row r="7092" spans="1:6" hidden="1" x14ac:dyDescent="0.25">
      <c r="A7092">
        <v>2040</v>
      </c>
      <c r="B7092" t="s">
        <v>2197</v>
      </c>
      <c r="C7092" t="s">
        <v>2224</v>
      </c>
      <c r="D7092" t="s">
        <v>2248</v>
      </c>
      <c r="E7092">
        <v>2.7047703180211999</v>
      </c>
      <c r="F7092" t="s">
        <v>2200</v>
      </c>
    </row>
    <row r="7093" spans="1:6" hidden="1" x14ac:dyDescent="0.25">
      <c r="A7093">
        <v>2040</v>
      </c>
      <c r="B7093" t="s">
        <v>2197</v>
      </c>
      <c r="C7093" t="s">
        <v>2225</v>
      </c>
      <c r="D7093" t="s">
        <v>2236</v>
      </c>
      <c r="E7093">
        <v>3.3198536461597401</v>
      </c>
      <c r="F7093" t="s">
        <v>2200</v>
      </c>
    </row>
    <row r="7094" spans="1:6" hidden="1" x14ac:dyDescent="0.25">
      <c r="A7094">
        <v>2040</v>
      </c>
      <c r="B7094" t="s">
        <v>2197</v>
      </c>
      <c r="C7094" t="s">
        <v>2225</v>
      </c>
      <c r="D7094" t="s">
        <v>2237</v>
      </c>
      <c r="E7094">
        <v>21.628063427866898</v>
      </c>
      <c r="F7094" t="s">
        <v>2200</v>
      </c>
    </row>
    <row r="7095" spans="1:6" hidden="1" x14ac:dyDescent="0.25">
      <c r="A7095">
        <v>2040</v>
      </c>
      <c r="B7095" t="s">
        <v>2197</v>
      </c>
      <c r="C7095" t="s">
        <v>2225</v>
      </c>
      <c r="D7095" t="s">
        <v>2238</v>
      </c>
      <c r="E7095">
        <v>8.3136711294593209</v>
      </c>
      <c r="F7095" t="s">
        <v>2200</v>
      </c>
    </row>
    <row r="7096" spans="1:6" hidden="1" x14ac:dyDescent="0.25">
      <c r="A7096">
        <v>2040</v>
      </c>
      <c r="B7096" t="s">
        <v>2197</v>
      </c>
      <c r="C7096" t="s">
        <v>2225</v>
      </c>
      <c r="D7096" t="s">
        <v>2250</v>
      </c>
      <c r="E7096">
        <v>0</v>
      </c>
      <c r="F7096" t="s">
        <v>2200</v>
      </c>
    </row>
    <row r="7097" spans="1:6" hidden="1" x14ac:dyDescent="0.25">
      <c r="A7097">
        <v>2040</v>
      </c>
      <c r="B7097" t="s">
        <v>2197</v>
      </c>
      <c r="C7097" t="s">
        <v>2225</v>
      </c>
      <c r="D7097" t="s">
        <v>2251</v>
      </c>
      <c r="E7097">
        <v>0</v>
      </c>
      <c r="F7097" t="s">
        <v>2200</v>
      </c>
    </row>
    <row r="7098" spans="1:6" hidden="1" x14ac:dyDescent="0.25">
      <c r="A7098">
        <v>2040</v>
      </c>
      <c r="B7098" t="s">
        <v>2197</v>
      </c>
      <c r="C7098" t="s">
        <v>2225</v>
      </c>
      <c r="D7098" t="s">
        <v>2239</v>
      </c>
      <c r="E7098">
        <v>3.9876042402826899</v>
      </c>
      <c r="F7098" t="s">
        <v>2200</v>
      </c>
    </row>
    <row r="7099" spans="1:6" hidden="1" x14ac:dyDescent="0.25">
      <c r="A7099">
        <v>2040</v>
      </c>
      <c r="B7099" t="s">
        <v>2197</v>
      </c>
      <c r="C7099" t="s">
        <v>2225</v>
      </c>
      <c r="D7099" t="s">
        <v>2240</v>
      </c>
      <c r="E7099">
        <v>2.6060507912846198</v>
      </c>
      <c r="F7099" t="s">
        <v>2200</v>
      </c>
    </row>
    <row r="7100" spans="1:6" hidden="1" x14ac:dyDescent="0.25">
      <c r="A7100">
        <v>2040</v>
      </c>
      <c r="B7100" t="s">
        <v>2197</v>
      </c>
      <c r="C7100" t="s">
        <v>2225</v>
      </c>
      <c r="D7100" t="s">
        <v>2241</v>
      </c>
      <c r="E7100">
        <v>3.4239943424971102</v>
      </c>
      <c r="F7100" t="s">
        <v>2200</v>
      </c>
    </row>
    <row r="7101" spans="1:6" hidden="1" x14ac:dyDescent="0.25">
      <c r="A7101">
        <v>2040</v>
      </c>
      <c r="B7101" t="s">
        <v>2197</v>
      </c>
      <c r="C7101" t="s">
        <v>2225</v>
      </c>
      <c r="D7101" t="s">
        <v>2242</v>
      </c>
      <c r="E7101" s="184">
        <v>2.2563667048674699E-5</v>
      </c>
      <c r="F7101" t="s">
        <v>2200</v>
      </c>
    </row>
    <row r="7102" spans="1:6" hidden="1" x14ac:dyDescent="0.25">
      <c r="A7102">
        <v>2040</v>
      </c>
      <c r="B7102" t="s">
        <v>2197</v>
      </c>
      <c r="C7102" t="s">
        <v>2225</v>
      </c>
      <c r="D7102" t="s">
        <v>2243</v>
      </c>
      <c r="E7102">
        <v>0</v>
      </c>
      <c r="F7102" t="s">
        <v>2200</v>
      </c>
    </row>
    <row r="7103" spans="1:6" hidden="1" x14ac:dyDescent="0.25">
      <c r="A7103">
        <v>2040</v>
      </c>
      <c r="B7103" t="s">
        <v>2197</v>
      </c>
      <c r="C7103" t="s">
        <v>2225</v>
      </c>
      <c r="D7103" t="s">
        <v>2244</v>
      </c>
      <c r="E7103">
        <v>6.0780374999999998</v>
      </c>
      <c r="F7103" t="s">
        <v>2200</v>
      </c>
    </row>
    <row r="7104" spans="1:6" hidden="1" x14ac:dyDescent="0.25">
      <c r="A7104">
        <v>2040</v>
      </c>
      <c r="B7104" t="s">
        <v>2197</v>
      </c>
      <c r="C7104" t="s">
        <v>2225</v>
      </c>
      <c r="D7104" t="s">
        <v>2245</v>
      </c>
      <c r="E7104">
        <v>3.19133499378583</v>
      </c>
      <c r="F7104" t="s">
        <v>2200</v>
      </c>
    </row>
    <row r="7105" spans="1:6" hidden="1" x14ac:dyDescent="0.25">
      <c r="A7105">
        <v>2040</v>
      </c>
      <c r="B7105" t="s">
        <v>2197</v>
      </c>
      <c r="C7105" t="s">
        <v>2225</v>
      </c>
      <c r="D7105" t="s">
        <v>2246</v>
      </c>
      <c r="E7105">
        <v>0</v>
      </c>
      <c r="F7105" t="s">
        <v>2200</v>
      </c>
    </row>
    <row r="7106" spans="1:6" hidden="1" x14ac:dyDescent="0.25">
      <c r="A7106">
        <v>2040</v>
      </c>
      <c r="B7106" t="s">
        <v>2197</v>
      </c>
      <c r="C7106" t="s">
        <v>2225</v>
      </c>
      <c r="D7106" t="s">
        <v>2247</v>
      </c>
      <c r="E7106">
        <v>1.7281417817668401</v>
      </c>
      <c r="F7106" t="s">
        <v>2200</v>
      </c>
    </row>
    <row r="7107" spans="1:6" hidden="1" x14ac:dyDescent="0.25">
      <c r="A7107">
        <v>2040</v>
      </c>
      <c r="B7107" t="s">
        <v>2197</v>
      </c>
      <c r="C7107" t="s">
        <v>2225</v>
      </c>
      <c r="D7107" t="s">
        <v>2248</v>
      </c>
      <c r="E7107">
        <v>6.9283967258579597</v>
      </c>
      <c r="F7107" t="s">
        <v>2200</v>
      </c>
    </row>
    <row r="7108" spans="1:6" hidden="1" x14ac:dyDescent="0.25">
      <c r="A7108">
        <v>2040</v>
      </c>
      <c r="B7108" t="s">
        <v>2197</v>
      </c>
      <c r="C7108" t="s">
        <v>2226</v>
      </c>
      <c r="D7108" t="s">
        <v>2236</v>
      </c>
      <c r="E7108">
        <v>3.6121611510055902</v>
      </c>
      <c r="F7108" t="s">
        <v>2200</v>
      </c>
    </row>
    <row r="7109" spans="1:6" hidden="1" x14ac:dyDescent="0.25">
      <c r="A7109">
        <v>2040</v>
      </c>
      <c r="B7109" t="s">
        <v>2197</v>
      </c>
      <c r="C7109" t="s">
        <v>2226</v>
      </c>
      <c r="D7109" t="s">
        <v>2237</v>
      </c>
      <c r="E7109">
        <v>19.109504036524399</v>
      </c>
      <c r="F7109" t="s">
        <v>2200</v>
      </c>
    </row>
    <row r="7110" spans="1:6" hidden="1" x14ac:dyDescent="0.25">
      <c r="A7110">
        <v>2040</v>
      </c>
      <c r="B7110" t="s">
        <v>2197</v>
      </c>
      <c r="C7110" t="s">
        <v>2226</v>
      </c>
      <c r="D7110" t="s">
        <v>2238</v>
      </c>
      <c r="E7110">
        <v>4.0815106707275799</v>
      </c>
      <c r="F7110" t="s">
        <v>2200</v>
      </c>
    </row>
    <row r="7111" spans="1:6" hidden="1" x14ac:dyDescent="0.25">
      <c r="A7111">
        <v>2040</v>
      </c>
      <c r="B7111" t="s">
        <v>2197</v>
      </c>
      <c r="C7111" t="s">
        <v>2226</v>
      </c>
      <c r="D7111" t="s">
        <v>2250</v>
      </c>
      <c r="E7111">
        <v>13.1587273866388</v>
      </c>
      <c r="F7111" t="s">
        <v>2200</v>
      </c>
    </row>
    <row r="7112" spans="1:6" hidden="1" x14ac:dyDescent="0.25">
      <c r="A7112">
        <v>2040</v>
      </c>
      <c r="B7112" t="s">
        <v>2197</v>
      </c>
      <c r="C7112" t="s">
        <v>2226</v>
      </c>
      <c r="D7112" t="s">
        <v>2251</v>
      </c>
      <c r="E7112">
        <v>0</v>
      </c>
      <c r="F7112" t="s">
        <v>2200</v>
      </c>
    </row>
    <row r="7113" spans="1:6" hidden="1" x14ac:dyDescent="0.25">
      <c r="A7113">
        <v>2040</v>
      </c>
      <c r="B7113" t="s">
        <v>2197</v>
      </c>
      <c r="C7113" t="s">
        <v>2226</v>
      </c>
      <c r="D7113" t="s">
        <v>2239</v>
      </c>
      <c r="E7113">
        <v>3.2926377794324999</v>
      </c>
      <c r="F7113" t="s">
        <v>2200</v>
      </c>
    </row>
    <row r="7114" spans="1:6" hidden="1" x14ac:dyDescent="0.25">
      <c r="A7114">
        <v>2040</v>
      </c>
      <c r="B7114" t="s">
        <v>2197</v>
      </c>
      <c r="C7114" t="s">
        <v>2226</v>
      </c>
      <c r="D7114" t="s">
        <v>2240</v>
      </c>
      <c r="E7114">
        <v>3.15888968622783</v>
      </c>
      <c r="F7114" t="s">
        <v>2200</v>
      </c>
    </row>
    <row r="7115" spans="1:6" hidden="1" x14ac:dyDescent="0.25">
      <c r="A7115">
        <v>2040</v>
      </c>
      <c r="B7115" t="s">
        <v>2197</v>
      </c>
      <c r="C7115" t="s">
        <v>2226</v>
      </c>
      <c r="D7115" t="s">
        <v>2241</v>
      </c>
      <c r="E7115">
        <v>6.2048378210434496</v>
      </c>
      <c r="F7115" t="s">
        <v>2200</v>
      </c>
    </row>
    <row r="7116" spans="1:6" hidden="1" x14ac:dyDescent="0.25">
      <c r="A7116">
        <v>2040</v>
      </c>
      <c r="B7116" t="s">
        <v>2197</v>
      </c>
      <c r="C7116" t="s">
        <v>2226</v>
      </c>
      <c r="D7116" t="s">
        <v>2242</v>
      </c>
      <c r="E7116">
        <v>4.5515915242045998E-2</v>
      </c>
      <c r="F7116" t="s">
        <v>2200</v>
      </c>
    </row>
    <row r="7117" spans="1:6" hidden="1" x14ac:dyDescent="0.25">
      <c r="A7117">
        <v>2040</v>
      </c>
      <c r="B7117" t="s">
        <v>2197</v>
      </c>
      <c r="C7117" t="s">
        <v>2226</v>
      </c>
      <c r="D7117" t="s">
        <v>2243</v>
      </c>
      <c r="E7117">
        <v>33.725319510260597</v>
      </c>
      <c r="F7117" t="s">
        <v>2200</v>
      </c>
    </row>
    <row r="7118" spans="1:6" hidden="1" x14ac:dyDescent="0.25">
      <c r="A7118">
        <v>2040</v>
      </c>
      <c r="B7118" t="s">
        <v>2197</v>
      </c>
      <c r="C7118" t="s">
        <v>2226</v>
      </c>
      <c r="D7118" t="s">
        <v>2244</v>
      </c>
      <c r="E7118">
        <v>6.0780374999999998</v>
      </c>
      <c r="F7118" t="s">
        <v>2200</v>
      </c>
    </row>
    <row r="7119" spans="1:6" hidden="1" x14ac:dyDescent="0.25">
      <c r="A7119">
        <v>2040</v>
      </c>
      <c r="B7119" t="s">
        <v>2197</v>
      </c>
      <c r="C7119" t="s">
        <v>2226</v>
      </c>
      <c r="D7119" t="s">
        <v>2245</v>
      </c>
      <c r="E7119">
        <v>4.3898751617359801</v>
      </c>
      <c r="F7119" t="s">
        <v>2200</v>
      </c>
    </row>
    <row r="7120" spans="1:6" hidden="1" x14ac:dyDescent="0.25">
      <c r="A7120">
        <v>2040</v>
      </c>
      <c r="B7120" t="s">
        <v>2197</v>
      </c>
      <c r="C7120" t="s">
        <v>2226</v>
      </c>
      <c r="D7120" t="s">
        <v>2246</v>
      </c>
      <c r="E7120">
        <v>2.3472959470529</v>
      </c>
      <c r="F7120" t="s">
        <v>2200</v>
      </c>
    </row>
    <row r="7121" spans="1:6" hidden="1" x14ac:dyDescent="0.25">
      <c r="A7121">
        <v>2040</v>
      </c>
      <c r="B7121" t="s">
        <v>2197</v>
      </c>
      <c r="C7121" t="s">
        <v>2226</v>
      </c>
      <c r="D7121" t="s">
        <v>2247</v>
      </c>
      <c r="E7121">
        <v>1.99181345475406</v>
      </c>
      <c r="F7121" t="s">
        <v>2200</v>
      </c>
    </row>
    <row r="7122" spans="1:6" hidden="1" x14ac:dyDescent="0.25">
      <c r="A7122">
        <v>2040</v>
      </c>
      <c r="B7122" t="s">
        <v>2197</v>
      </c>
      <c r="C7122" t="s">
        <v>2226</v>
      </c>
      <c r="D7122" t="s">
        <v>2248</v>
      </c>
      <c r="E7122">
        <v>9.1242971341180894</v>
      </c>
      <c r="F7122" t="s">
        <v>2200</v>
      </c>
    </row>
    <row r="7123" spans="1:6" hidden="1" x14ac:dyDescent="0.25">
      <c r="A7123">
        <v>2040</v>
      </c>
      <c r="B7123" t="s">
        <v>2197</v>
      </c>
      <c r="C7123" t="s">
        <v>2227</v>
      </c>
      <c r="D7123" t="s">
        <v>2236</v>
      </c>
      <c r="E7123">
        <v>3.7833415239853201</v>
      </c>
      <c r="F7123" t="s">
        <v>2200</v>
      </c>
    </row>
    <row r="7124" spans="1:6" hidden="1" x14ac:dyDescent="0.25">
      <c r="A7124">
        <v>2040</v>
      </c>
      <c r="B7124" t="s">
        <v>2197</v>
      </c>
      <c r="C7124" t="s">
        <v>2227</v>
      </c>
      <c r="D7124" t="s">
        <v>2237</v>
      </c>
      <c r="E7124">
        <v>25.847231791750399</v>
      </c>
      <c r="F7124" t="s">
        <v>2200</v>
      </c>
    </row>
    <row r="7125" spans="1:6" hidden="1" x14ac:dyDescent="0.25">
      <c r="A7125">
        <v>2040</v>
      </c>
      <c r="B7125" t="s">
        <v>2197</v>
      </c>
      <c r="C7125" t="s">
        <v>2227</v>
      </c>
      <c r="D7125" t="s">
        <v>2238</v>
      </c>
      <c r="E7125">
        <v>4.1583011238751597</v>
      </c>
      <c r="F7125" t="s">
        <v>2200</v>
      </c>
    </row>
    <row r="7126" spans="1:6" hidden="1" x14ac:dyDescent="0.25">
      <c r="A7126">
        <v>2040</v>
      </c>
      <c r="B7126" t="s">
        <v>2197</v>
      </c>
      <c r="C7126" t="s">
        <v>2227</v>
      </c>
      <c r="D7126" t="s">
        <v>2250</v>
      </c>
      <c r="E7126">
        <v>12.7196481157274</v>
      </c>
      <c r="F7126" t="s">
        <v>2200</v>
      </c>
    </row>
    <row r="7127" spans="1:6" hidden="1" x14ac:dyDescent="0.25">
      <c r="A7127">
        <v>2040</v>
      </c>
      <c r="B7127" t="s">
        <v>2197</v>
      </c>
      <c r="C7127" t="s">
        <v>2227</v>
      </c>
      <c r="D7127" t="s">
        <v>2251</v>
      </c>
      <c r="E7127">
        <v>0</v>
      </c>
      <c r="F7127" t="s">
        <v>2200</v>
      </c>
    </row>
    <row r="7128" spans="1:6" hidden="1" x14ac:dyDescent="0.25">
      <c r="A7128">
        <v>2040</v>
      </c>
      <c r="B7128" t="s">
        <v>2197</v>
      </c>
      <c r="C7128" t="s">
        <v>2227</v>
      </c>
      <c r="D7128" t="s">
        <v>2239</v>
      </c>
      <c r="E7128">
        <v>4.3828916333797601</v>
      </c>
      <c r="F7128" t="s">
        <v>2200</v>
      </c>
    </row>
    <row r="7129" spans="1:6" hidden="1" x14ac:dyDescent="0.25">
      <c r="A7129">
        <v>2040</v>
      </c>
      <c r="B7129" t="s">
        <v>2197</v>
      </c>
      <c r="C7129" t="s">
        <v>2227</v>
      </c>
      <c r="D7129" t="s">
        <v>2240</v>
      </c>
      <c r="E7129">
        <v>3.2664635531196899</v>
      </c>
      <c r="F7129" t="s">
        <v>2200</v>
      </c>
    </row>
    <row r="7130" spans="1:6" hidden="1" x14ac:dyDescent="0.25">
      <c r="A7130">
        <v>2040</v>
      </c>
      <c r="B7130" t="s">
        <v>2197</v>
      </c>
      <c r="C7130" t="s">
        <v>2227</v>
      </c>
      <c r="D7130" t="s">
        <v>2241</v>
      </c>
      <c r="E7130">
        <v>6.5387017397051199</v>
      </c>
      <c r="F7130" t="s">
        <v>2200</v>
      </c>
    </row>
    <row r="7131" spans="1:6" hidden="1" x14ac:dyDescent="0.25">
      <c r="A7131">
        <v>2040</v>
      </c>
      <c r="B7131" t="s">
        <v>2197</v>
      </c>
      <c r="C7131" t="s">
        <v>2227</v>
      </c>
      <c r="D7131" t="s">
        <v>2242</v>
      </c>
      <c r="E7131" s="184">
        <v>3.4878529936976399E-3</v>
      </c>
      <c r="F7131" t="s">
        <v>2200</v>
      </c>
    </row>
    <row r="7132" spans="1:6" hidden="1" x14ac:dyDescent="0.25">
      <c r="A7132">
        <v>2040</v>
      </c>
      <c r="B7132" t="s">
        <v>2197</v>
      </c>
      <c r="C7132" t="s">
        <v>2227</v>
      </c>
      <c r="D7132" t="s">
        <v>2243</v>
      </c>
      <c r="E7132">
        <v>0</v>
      </c>
      <c r="F7132" t="s">
        <v>2200</v>
      </c>
    </row>
    <row r="7133" spans="1:6" hidden="1" x14ac:dyDescent="0.25">
      <c r="A7133">
        <v>2040</v>
      </c>
      <c r="B7133" t="s">
        <v>2197</v>
      </c>
      <c r="C7133" t="s">
        <v>2227</v>
      </c>
      <c r="D7133" t="s">
        <v>2244</v>
      </c>
      <c r="E7133">
        <v>6.0780374999999998</v>
      </c>
      <c r="F7133" t="s">
        <v>2200</v>
      </c>
    </row>
    <row r="7134" spans="1:6" hidden="1" x14ac:dyDescent="0.25">
      <c r="A7134">
        <v>2040</v>
      </c>
      <c r="B7134" t="s">
        <v>2197</v>
      </c>
      <c r="C7134" t="s">
        <v>2227</v>
      </c>
      <c r="D7134" t="s">
        <v>2245</v>
      </c>
      <c r="E7134">
        <v>3.5608543307899998</v>
      </c>
      <c r="F7134" t="s">
        <v>2200</v>
      </c>
    </row>
    <row r="7135" spans="1:6" hidden="1" x14ac:dyDescent="0.25">
      <c r="A7135">
        <v>2040</v>
      </c>
      <c r="B7135" t="s">
        <v>2197</v>
      </c>
      <c r="C7135" t="s">
        <v>2227</v>
      </c>
      <c r="D7135" t="s">
        <v>2246</v>
      </c>
      <c r="E7135">
        <v>2.4690032688865</v>
      </c>
      <c r="F7135" t="s">
        <v>2200</v>
      </c>
    </row>
    <row r="7136" spans="1:6" hidden="1" x14ac:dyDescent="0.25">
      <c r="A7136">
        <v>2040</v>
      </c>
      <c r="B7136" t="s">
        <v>2197</v>
      </c>
      <c r="C7136" t="s">
        <v>2227</v>
      </c>
      <c r="D7136" t="s">
        <v>2247</v>
      </c>
      <c r="E7136">
        <v>1.6925542705993699</v>
      </c>
      <c r="F7136" t="s">
        <v>2200</v>
      </c>
    </row>
    <row r="7137" spans="1:6" hidden="1" x14ac:dyDescent="0.25">
      <c r="A7137">
        <v>2040</v>
      </c>
      <c r="B7137" t="s">
        <v>2197</v>
      </c>
      <c r="C7137" t="s">
        <v>2227</v>
      </c>
      <c r="D7137" t="s">
        <v>2248</v>
      </c>
      <c r="E7137">
        <v>7.31346060188966</v>
      </c>
      <c r="F7137" t="s">
        <v>2200</v>
      </c>
    </row>
    <row r="7138" spans="1:6" hidden="1" x14ac:dyDescent="0.25">
      <c r="A7138">
        <v>2040</v>
      </c>
      <c r="B7138" t="s">
        <v>2197</v>
      </c>
      <c r="C7138" t="s">
        <v>2228</v>
      </c>
      <c r="D7138" t="s">
        <v>2236</v>
      </c>
      <c r="E7138">
        <v>2.4126568037615801</v>
      </c>
      <c r="F7138" t="s">
        <v>2200</v>
      </c>
    </row>
    <row r="7139" spans="1:6" hidden="1" x14ac:dyDescent="0.25">
      <c r="A7139">
        <v>2040</v>
      </c>
      <c r="B7139" t="s">
        <v>2197</v>
      </c>
      <c r="C7139" t="s">
        <v>2228</v>
      </c>
      <c r="D7139" t="s">
        <v>2237</v>
      </c>
      <c r="E7139">
        <v>16.231051634983999</v>
      </c>
      <c r="F7139" t="s">
        <v>2200</v>
      </c>
    </row>
    <row r="7140" spans="1:6" hidden="1" x14ac:dyDescent="0.25">
      <c r="A7140">
        <v>2040</v>
      </c>
      <c r="B7140" t="s">
        <v>2197</v>
      </c>
      <c r="C7140" t="s">
        <v>2228</v>
      </c>
      <c r="D7140" t="s">
        <v>2238</v>
      </c>
      <c r="E7140">
        <v>3.96833923497107</v>
      </c>
      <c r="F7140" t="s">
        <v>2200</v>
      </c>
    </row>
    <row r="7141" spans="1:6" hidden="1" x14ac:dyDescent="0.25">
      <c r="A7141">
        <v>2040</v>
      </c>
      <c r="B7141" t="s">
        <v>2197</v>
      </c>
      <c r="C7141" t="s">
        <v>2228</v>
      </c>
      <c r="D7141" t="s">
        <v>2250</v>
      </c>
      <c r="E7141">
        <v>7.7923926028796702</v>
      </c>
      <c r="F7141" t="s">
        <v>2200</v>
      </c>
    </row>
    <row r="7142" spans="1:6" hidden="1" x14ac:dyDescent="0.25">
      <c r="A7142">
        <v>2040</v>
      </c>
      <c r="B7142" t="s">
        <v>2197</v>
      </c>
      <c r="C7142" t="s">
        <v>2228</v>
      </c>
      <c r="D7142" t="s">
        <v>2251</v>
      </c>
      <c r="E7142">
        <v>0</v>
      </c>
      <c r="F7142" t="s">
        <v>2200</v>
      </c>
    </row>
    <row r="7143" spans="1:6" hidden="1" x14ac:dyDescent="0.25">
      <c r="A7143">
        <v>2040</v>
      </c>
      <c r="B7143" t="s">
        <v>2197</v>
      </c>
      <c r="C7143" t="s">
        <v>2228</v>
      </c>
      <c r="D7143" t="s">
        <v>2239</v>
      </c>
      <c r="E7143">
        <v>2.7100259238261701</v>
      </c>
      <c r="F7143" t="s">
        <v>2200</v>
      </c>
    </row>
    <row r="7144" spans="1:6" hidden="1" x14ac:dyDescent="0.25">
      <c r="A7144">
        <v>2040</v>
      </c>
      <c r="B7144" t="s">
        <v>2197</v>
      </c>
      <c r="C7144" t="s">
        <v>2228</v>
      </c>
      <c r="D7144" t="s">
        <v>2240</v>
      </c>
      <c r="E7144">
        <v>2.6626449040433</v>
      </c>
      <c r="F7144" t="s">
        <v>2200</v>
      </c>
    </row>
    <row r="7145" spans="1:6" hidden="1" x14ac:dyDescent="0.25">
      <c r="A7145">
        <v>2040</v>
      </c>
      <c r="B7145" t="s">
        <v>2197</v>
      </c>
      <c r="C7145" t="s">
        <v>2228</v>
      </c>
      <c r="D7145" t="s">
        <v>2241</v>
      </c>
      <c r="E7145">
        <v>3.8733456207655301</v>
      </c>
      <c r="F7145" t="s">
        <v>2200</v>
      </c>
    </row>
    <row r="7146" spans="1:6" hidden="1" x14ac:dyDescent="0.25">
      <c r="A7146">
        <v>2040</v>
      </c>
      <c r="B7146" t="s">
        <v>2197</v>
      </c>
      <c r="C7146" t="s">
        <v>2228</v>
      </c>
      <c r="D7146" t="s">
        <v>2242</v>
      </c>
      <c r="E7146" s="184">
        <v>2.6493791959126701E-3</v>
      </c>
      <c r="F7146" t="s">
        <v>2200</v>
      </c>
    </row>
    <row r="7147" spans="1:6" hidden="1" x14ac:dyDescent="0.25">
      <c r="A7147">
        <v>2040</v>
      </c>
      <c r="B7147" t="s">
        <v>2197</v>
      </c>
      <c r="C7147" t="s">
        <v>2228</v>
      </c>
      <c r="D7147" t="s">
        <v>2243</v>
      </c>
      <c r="E7147">
        <v>31.024303844067799</v>
      </c>
      <c r="F7147" t="s">
        <v>2200</v>
      </c>
    </row>
    <row r="7148" spans="1:6" hidden="1" x14ac:dyDescent="0.25">
      <c r="A7148">
        <v>2040</v>
      </c>
      <c r="B7148" t="s">
        <v>2197</v>
      </c>
      <c r="C7148" t="s">
        <v>2228</v>
      </c>
      <c r="D7148" t="s">
        <v>2244</v>
      </c>
      <c r="E7148">
        <v>6.0780374999999998</v>
      </c>
      <c r="F7148" t="s">
        <v>2200</v>
      </c>
    </row>
    <row r="7149" spans="1:6" hidden="1" x14ac:dyDescent="0.25">
      <c r="A7149">
        <v>2040</v>
      </c>
      <c r="B7149" t="s">
        <v>2197</v>
      </c>
      <c r="C7149" t="s">
        <v>2228</v>
      </c>
      <c r="D7149" t="s">
        <v>2245</v>
      </c>
      <c r="E7149">
        <v>3.6155678878791102</v>
      </c>
      <c r="F7149" t="s">
        <v>2200</v>
      </c>
    </row>
    <row r="7150" spans="1:6" hidden="1" x14ac:dyDescent="0.25">
      <c r="A7150">
        <v>2040</v>
      </c>
      <c r="B7150" t="s">
        <v>2197</v>
      </c>
      <c r="C7150" t="s">
        <v>2228</v>
      </c>
      <c r="D7150" t="s">
        <v>2246</v>
      </c>
      <c r="E7150">
        <v>2.3168007203663401</v>
      </c>
      <c r="F7150" t="s">
        <v>2200</v>
      </c>
    </row>
    <row r="7151" spans="1:6" hidden="1" x14ac:dyDescent="0.25">
      <c r="A7151">
        <v>2040</v>
      </c>
      <c r="B7151" t="s">
        <v>2197</v>
      </c>
      <c r="C7151" t="s">
        <v>2228</v>
      </c>
      <c r="D7151" t="s">
        <v>2247</v>
      </c>
      <c r="E7151">
        <v>1.3535832111631501</v>
      </c>
      <c r="F7151" t="s">
        <v>2200</v>
      </c>
    </row>
    <row r="7152" spans="1:6" hidden="1" x14ac:dyDescent="0.25">
      <c r="A7152">
        <v>2040</v>
      </c>
      <c r="B7152" t="s">
        <v>2197</v>
      </c>
      <c r="C7152" t="s">
        <v>2228</v>
      </c>
      <c r="D7152" t="s">
        <v>2248</v>
      </c>
      <c r="E7152">
        <v>3.56499139749004</v>
      </c>
      <c r="F7152" t="s">
        <v>2200</v>
      </c>
    </row>
    <row r="7153" spans="1:6" hidden="1" x14ac:dyDescent="0.25">
      <c r="A7153">
        <v>2040</v>
      </c>
      <c r="B7153" t="s">
        <v>2197</v>
      </c>
      <c r="C7153" t="s">
        <v>2229</v>
      </c>
      <c r="D7153" t="s">
        <v>2236</v>
      </c>
      <c r="E7153">
        <v>3.2982559875791502</v>
      </c>
      <c r="F7153" t="s">
        <v>2200</v>
      </c>
    </row>
    <row r="7154" spans="1:6" hidden="1" x14ac:dyDescent="0.25">
      <c r="A7154">
        <v>2040</v>
      </c>
      <c r="B7154" t="s">
        <v>2197</v>
      </c>
      <c r="C7154" t="s">
        <v>2229</v>
      </c>
      <c r="D7154" t="s">
        <v>2237</v>
      </c>
      <c r="E7154">
        <v>21.2828397750215</v>
      </c>
      <c r="F7154" t="s">
        <v>2200</v>
      </c>
    </row>
    <row r="7155" spans="1:6" hidden="1" x14ac:dyDescent="0.25">
      <c r="A7155">
        <v>2040</v>
      </c>
      <c r="B7155" t="s">
        <v>2197</v>
      </c>
      <c r="C7155" t="s">
        <v>2229</v>
      </c>
      <c r="D7155" t="s">
        <v>2238</v>
      </c>
      <c r="E7155">
        <v>3.9926066148032699</v>
      </c>
      <c r="F7155" t="s">
        <v>2200</v>
      </c>
    </row>
    <row r="7156" spans="1:6" hidden="1" x14ac:dyDescent="0.25">
      <c r="A7156">
        <v>2040</v>
      </c>
      <c r="B7156" t="s">
        <v>2197</v>
      </c>
      <c r="C7156" t="s">
        <v>2229</v>
      </c>
      <c r="D7156" t="s">
        <v>2250</v>
      </c>
      <c r="E7156">
        <v>0</v>
      </c>
      <c r="F7156" t="s">
        <v>2200</v>
      </c>
    </row>
    <row r="7157" spans="1:6" hidden="1" x14ac:dyDescent="0.25">
      <c r="A7157">
        <v>2040</v>
      </c>
      <c r="B7157" t="s">
        <v>2197</v>
      </c>
      <c r="C7157" t="s">
        <v>2229</v>
      </c>
      <c r="D7157" t="s">
        <v>2251</v>
      </c>
      <c r="E7157">
        <v>10.3866998340604</v>
      </c>
      <c r="F7157" t="s">
        <v>2200</v>
      </c>
    </row>
    <row r="7158" spans="1:6" hidden="1" x14ac:dyDescent="0.25">
      <c r="A7158">
        <v>2040</v>
      </c>
      <c r="B7158" t="s">
        <v>2197</v>
      </c>
      <c r="C7158" t="s">
        <v>2229</v>
      </c>
      <c r="D7158" t="s">
        <v>2239</v>
      </c>
      <c r="E7158">
        <v>4.9819713560881098</v>
      </c>
      <c r="F7158" t="s">
        <v>2200</v>
      </c>
    </row>
    <row r="7159" spans="1:6" hidden="1" x14ac:dyDescent="0.25">
      <c r="A7159">
        <v>2040</v>
      </c>
      <c r="B7159" t="s">
        <v>2197</v>
      </c>
      <c r="C7159" t="s">
        <v>2229</v>
      </c>
      <c r="D7159" t="s">
        <v>2240</v>
      </c>
      <c r="E7159">
        <v>2.9001089391178998</v>
      </c>
      <c r="F7159" t="s">
        <v>2200</v>
      </c>
    </row>
    <row r="7160" spans="1:6" hidden="1" x14ac:dyDescent="0.25">
      <c r="A7160">
        <v>2040</v>
      </c>
      <c r="B7160" t="s">
        <v>2197</v>
      </c>
      <c r="C7160" t="s">
        <v>2229</v>
      </c>
      <c r="D7160" t="s">
        <v>2241</v>
      </c>
      <c r="E7160">
        <v>4.03108911666701</v>
      </c>
      <c r="F7160" t="s">
        <v>2200</v>
      </c>
    </row>
    <row r="7161" spans="1:6" hidden="1" x14ac:dyDescent="0.25">
      <c r="A7161">
        <v>2040</v>
      </c>
      <c r="B7161" t="s">
        <v>2197</v>
      </c>
      <c r="C7161" t="s">
        <v>2229</v>
      </c>
      <c r="D7161" t="s">
        <v>2242</v>
      </c>
      <c r="E7161" s="184">
        <v>4.3283737383058903E-3</v>
      </c>
      <c r="F7161" t="s">
        <v>2200</v>
      </c>
    </row>
    <row r="7162" spans="1:6" hidden="1" x14ac:dyDescent="0.25">
      <c r="A7162">
        <v>2040</v>
      </c>
      <c r="B7162" t="s">
        <v>2197</v>
      </c>
      <c r="C7162" t="s">
        <v>2229</v>
      </c>
      <c r="D7162" t="s">
        <v>2243</v>
      </c>
      <c r="E7162">
        <v>33.768751373498503</v>
      </c>
      <c r="F7162" t="s">
        <v>2200</v>
      </c>
    </row>
    <row r="7163" spans="1:6" hidden="1" x14ac:dyDescent="0.25">
      <c r="A7163">
        <v>2040</v>
      </c>
      <c r="B7163" t="s">
        <v>2197</v>
      </c>
      <c r="C7163" t="s">
        <v>2229</v>
      </c>
      <c r="D7163" t="s">
        <v>2244</v>
      </c>
      <c r="E7163">
        <v>6.0780374999999998</v>
      </c>
      <c r="F7163" t="s">
        <v>2200</v>
      </c>
    </row>
    <row r="7164" spans="1:6" hidden="1" x14ac:dyDescent="0.25">
      <c r="A7164">
        <v>2040</v>
      </c>
      <c r="B7164" t="s">
        <v>2197</v>
      </c>
      <c r="C7164" t="s">
        <v>2229</v>
      </c>
      <c r="D7164" t="s">
        <v>2245</v>
      </c>
      <c r="E7164">
        <v>4.0108798672885397</v>
      </c>
      <c r="F7164" t="s">
        <v>2200</v>
      </c>
    </row>
    <row r="7165" spans="1:6" hidden="1" x14ac:dyDescent="0.25">
      <c r="A7165">
        <v>2040</v>
      </c>
      <c r="B7165" t="s">
        <v>2197</v>
      </c>
      <c r="C7165" t="s">
        <v>2229</v>
      </c>
      <c r="D7165" t="s">
        <v>2246</v>
      </c>
      <c r="E7165">
        <v>2.2151434411042401</v>
      </c>
      <c r="F7165" t="s">
        <v>2200</v>
      </c>
    </row>
    <row r="7166" spans="1:6" hidden="1" x14ac:dyDescent="0.25">
      <c r="A7166">
        <v>2040</v>
      </c>
      <c r="B7166" t="s">
        <v>2197</v>
      </c>
      <c r="C7166" t="s">
        <v>2229</v>
      </c>
      <c r="D7166" t="s">
        <v>2247</v>
      </c>
      <c r="E7166">
        <v>1.90003135724474</v>
      </c>
      <c r="F7166" t="s">
        <v>2200</v>
      </c>
    </row>
    <row r="7167" spans="1:6" hidden="1" x14ac:dyDescent="0.25">
      <c r="A7167">
        <v>2040</v>
      </c>
      <c r="B7167" t="s">
        <v>2197</v>
      </c>
      <c r="C7167" t="s">
        <v>2229</v>
      </c>
      <c r="D7167" t="s">
        <v>2248</v>
      </c>
      <c r="E7167">
        <v>8.4172277798430102</v>
      </c>
      <c r="F7167" t="s">
        <v>2200</v>
      </c>
    </row>
    <row r="7168" spans="1:6" hidden="1" x14ac:dyDescent="0.25">
      <c r="A7168">
        <v>2040</v>
      </c>
      <c r="B7168" t="s">
        <v>2197</v>
      </c>
      <c r="C7168" t="s">
        <v>2230</v>
      </c>
      <c r="D7168" t="s">
        <v>2236</v>
      </c>
      <c r="E7168">
        <v>2.5142920424940001</v>
      </c>
      <c r="F7168" t="s">
        <v>2200</v>
      </c>
    </row>
    <row r="7169" spans="1:6" hidden="1" x14ac:dyDescent="0.25">
      <c r="A7169">
        <v>2040</v>
      </c>
      <c r="B7169" t="s">
        <v>2197</v>
      </c>
      <c r="C7169" t="s">
        <v>2230</v>
      </c>
      <c r="D7169" t="s">
        <v>2237</v>
      </c>
      <c r="E7169">
        <v>26.3948208135055</v>
      </c>
      <c r="F7169" t="s">
        <v>2200</v>
      </c>
    </row>
    <row r="7170" spans="1:6" hidden="1" x14ac:dyDescent="0.25">
      <c r="A7170">
        <v>2040</v>
      </c>
      <c r="B7170" t="s">
        <v>2197</v>
      </c>
      <c r="C7170" t="s">
        <v>2230</v>
      </c>
      <c r="D7170" t="s">
        <v>2238</v>
      </c>
      <c r="E7170">
        <v>3.9405390621721499</v>
      </c>
      <c r="F7170" t="s">
        <v>2200</v>
      </c>
    </row>
    <row r="7171" spans="1:6" hidden="1" x14ac:dyDescent="0.25">
      <c r="A7171">
        <v>2040</v>
      </c>
      <c r="B7171" t="s">
        <v>2197</v>
      </c>
      <c r="C7171" t="s">
        <v>2230</v>
      </c>
      <c r="D7171" t="s">
        <v>2250</v>
      </c>
      <c r="E7171">
        <v>6.7399092591470504</v>
      </c>
      <c r="F7171" t="s">
        <v>2200</v>
      </c>
    </row>
    <row r="7172" spans="1:6" hidden="1" x14ac:dyDescent="0.25">
      <c r="A7172">
        <v>2040</v>
      </c>
      <c r="B7172" t="s">
        <v>2197</v>
      </c>
      <c r="C7172" t="s">
        <v>2230</v>
      </c>
      <c r="D7172" t="s">
        <v>2251</v>
      </c>
      <c r="E7172">
        <v>0</v>
      </c>
      <c r="F7172" t="s">
        <v>2200</v>
      </c>
    </row>
    <row r="7173" spans="1:6" hidden="1" x14ac:dyDescent="0.25">
      <c r="A7173">
        <v>2040</v>
      </c>
      <c r="B7173" t="s">
        <v>2197</v>
      </c>
      <c r="C7173" t="s">
        <v>2230</v>
      </c>
      <c r="D7173" t="s">
        <v>2239</v>
      </c>
      <c r="E7173">
        <v>2.1883113899498898</v>
      </c>
      <c r="F7173" t="s">
        <v>2200</v>
      </c>
    </row>
    <row r="7174" spans="1:6" hidden="1" x14ac:dyDescent="0.25">
      <c r="A7174">
        <v>2040</v>
      </c>
      <c r="B7174" t="s">
        <v>2197</v>
      </c>
      <c r="C7174" t="s">
        <v>2230</v>
      </c>
      <c r="D7174" t="s">
        <v>2240</v>
      </c>
      <c r="E7174">
        <v>2.23109581003109</v>
      </c>
      <c r="F7174" t="s">
        <v>2200</v>
      </c>
    </row>
    <row r="7175" spans="1:6" hidden="1" x14ac:dyDescent="0.25">
      <c r="A7175">
        <v>2040</v>
      </c>
      <c r="B7175" t="s">
        <v>2197</v>
      </c>
      <c r="C7175" t="s">
        <v>2230</v>
      </c>
      <c r="D7175" t="s">
        <v>2241</v>
      </c>
      <c r="E7175">
        <v>2.9480403534453901</v>
      </c>
      <c r="F7175" t="s">
        <v>2200</v>
      </c>
    </row>
    <row r="7176" spans="1:6" hidden="1" x14ac:dyDescent="0.25">
      <c r="A7176">
        <v>2040</v>
      </c>
      <c r="B7176" t="s">
        <v>2197</v>
      </c>
      <c r="C7176" t="s">
        <v>2230</v>
      </c>
      <c r="D7176" t="s">
        <v>2242</v>
      </c>
      <c r="E7176">
        <v>0.106548548752813</v>
      </c>
      <c r="F7176" t="s">
        <v>2200</v>
      </c>
    </row>
    <row r="7177" spans="1:6" hidden="1" x14ac:dyDescent="0.25">
      <c r="A7177">
        <v>2040</v>
      </c>
      <c r="B7177" t="s">
        <v>2197</v>
      </c>
      <c r="C7177" t="s">
        <v>2230</v>
      </c>
      <c r="D7177" t="s">
        <v>2243</v>
      </c>
      <c r="E7177">
        <v>27.4661962356613</v>
      </c>
      <c r="F7177" t="s">
        <v>2200</v>
      </c>
    </row>
    <row r="7178" spans="1:6" hidden="1" x14ac:dyDescent="0.25">
      <c r="A7178">
        <v>2040</v>
      </c>
      <c r="B7178" t="s">
        <v>2197</v>
      </c>
      <c r="C7178" t="s">
        <v>2230</v>
      </c>
      <c r="D7178" t="s">
        <v>2244</v>
      </c>
      <c r="E7178">
        <v>6.0780374999999998</v>
      </c>
      <c r="F7178" t="s">
        <v>2200</v>
      </c>
    </row>
    <row r="7179" spans="1:6" hidden="1" x14ac:dyDescent="0.25">
      <c r="A7179">
        <v>2040</v>
      </c>
      <c r="B7179" t="s">
        <v>2197</v>
      </c>
      <c r="C7179" t="s">
        <v>2230</v>
      </c>
      <c r="D7179" t="s">
        <v>2245</v>
      </c>
      <c r="E7179">
        <v>2.8939127949826702</v>
      </c>
      <c r="F7179" t="s">
        <v>2200</v>
      </c>
    </row>
    <row r="7180" spans="1:6" hidden="1" x14ac:dyDescent="0.25">
      <c r="A7180">
        <v>2040</v>
      </c>
      <c r="B7180" t="s">
        <v>2197</v>
      </c>
      <c r="C7180" t="s">
        <v>2230</v>
      </c>
      <c r="D7180" t="s">
        <v>2246</v>
      </c>
      <c r="E7180">
        <v>1.51983788053292</v>
      </c>
      <c r="F7180" t="s">
        <v>2200</v>
      </c>
    </row>
    <row r="7181" spans="1:6" hidden="1" x14ac:dyDescent="0.25">
      <c r="A7181">
        <v>2040</v>
      </c>
      <c r="B7181" t="s">
        <v>2197</v>
      </c>
      <c r="C7181" t="s">
        <v>2230</v>
      </c>
      <c r="D7181" t="s">
        <v>2247</v>
      </c>
      <c r="E7181">
        <v>1.37586984185163</v>
      </c>
      <c r="F7181" t="s">
        <v>2200</v>
      </c>
    </row>
    <row r="7182" spans="1:6" hidden="1" x14ac:dyDescent="0.25">
      <c r="A7182">
        <v>2040</v>
      </c>
      <c r="B7182" t="s">
        <v>2197</v>
      </c>
      <c r="C7182" t="s">
        <v>2230</v>
      </c>
      <c r="D7182" t="s">
        <v>2248</v>
      </c>
      <c r="E7182">
        <v>2.8572548426286799</v>
      </c>
      <c r="F7182" t="s">
        <v>2200</v>
      </c>
    </row>
    <row r="7183" spans="1:6" hidden="1" x14ac:dyDescent="0.25">
      <c r="A7183">
        <v>2040</v>
      </c>
      <c r="B7183" t="s">
        <v>2197</v>
      </c>
      <c r="C7183" t="s">
        <v>2231</v>
      </c>
      <c r="D7183" t="s">
        <v>2236</v>
      </c>
      <c r="E7183">
        <v>3.2572882010372899</v>
      </c>
      <c r="F7183" t="s">
        <v>2200</v>
      </c>
    </row>
    <row r="7184" spans="1:6" hidden="1" x14ac:dyDescent="0.25">
      <c r="A7184">
        <v>2040</v>
      </c>
      <c r="B7184" t="s">
        <v>2197</v>
      </c>
      <c r="C7184" t="s">
        <v>2231</v>
      </c>
      <c r="D7184" t="s">
        <v>2237</v>
      </c>
      <c r="E7184">
        <v>17.125005212662899</v>
      </c>
      <c r="F7184" t="s">
        <v>2200</v>
      </c>
    </row>
    <row r="7185" spans="1:6" hidden="1" x14ac:dyDescent="0.25">
      <c r="A7185">
        <v>2040</v>
      </c>
      <c r="B7185" t="s">
        <v>2197</v>
      </c>
      <c r="C7185" t="s">
        <v>2231</v>
      </c>
      <c r="D7185" t="s">
        <v>2238</v>
      </c>
      <c r="E7185">
        <v>4.3249491757329102</v>
      </c>
      <c r="F7185" t="s">
        <v>2200</v>
      </c>
    </row>
    <row r="7186" spans="1:6" hidden="1" x14ac:dyDescent="0.25">
      <c r="A7186">
        <v>2040</v>
      </c>
      <c r="B7186" t="s">
        <v>2197</v>
      </c>
      <c r="C7186" t="s">
        <v>2231</v>
      </c>
      <c r="D7186" t="s">
        <v>2250</v>
      </c>
      <c r="E7186">
        <v>7.5891187433844198</v>
      </c>
      <c r="F7186" t="s">
        <v>2200</v>
      </c>
    </row>
    <row r="7187" spans="1:6" hidden="1" x14ac:dyDescent="0.25">
      <c r="A7187">
        <v>2040</v>
      </c>
      <c r="B7187" t="s">
        <v>2197</v>
      </c>
      <c r="C7187" t="s">
        <v>2231</v>
      </c>
      <c r="D7187" t="s">
        <v>2251</v>
      </c>
      <c r="E7187">
        <v>8.6317674162023099</v>
      </c>
      <c r="F7187" t="s">
        <v>2200</v>
      </c>
    </row>
    <row r="7188" spans="1:6" hidden="1" x14ac:dyDescent="0.25">
      <c r="A7188">
        <v>2040</v>
      </c>
      <c r="B7188" t="s">
        <v>2197</v>
      </c>
      <c r="C7188" t="s">
        <v>2231</v>
      </c>
      <c r="D7188" t="s">
        <v>2239</v>
      </c>
      <c r="E7188">
        <v>1.4015319880974499</v>
      </c>
      <c r="F7188" t="s">
        <v>2200</v>
      </c>
    </row>
    <row r="7189" spans="1:6" hidden="1" x14ac:dyDescent="0.25">
      <c r="A7189">
        <v>2040</v>
      </c>
      <c r="B7189" t="s">
        <v>2197</v>
      </c>
      <c r="C7189" t="s">
        <v>2231</v>
      </c>
      <c r="D7189" t="s">
        <v>2240</v>
      </c>
      <c r="E7189">
        <v>2.23109581003109</v>
      </c>
      <c r="F7189" t="s">
        <v>2200</v>
      </c>
    </row>
    <row r="7190" spans="1:6" hidden="1" x14ac:dyDescent="0.25">
      <c r="A7190">
        <v>2040</v>
      </c>
      <c r="B7190" t="s">
        <v>2197</v>
      </c>
      <c r="C7190" t="s">
        <v>2231</v>
      </c>
      <c r="D7190" t="s">
        <v>2241</v>
      </c>
      <c r="E7190">
        <v>4.32807793520307</v>
      </c>
      <c r="F7190" t="s">
        <v>2200</v>
      </c>
    </row>
    <row r="7191" spans="1:6" hidden="1" x14ac:dyDescent="0.25">
      <c r="A7191">
        <v>2040</v>
      </c>
      <c r="B7191" t="s">
        <v>2197</v>
      </c>
      <c r="C7191" t="s">
        <v>2231</v>
      </c>
      <c r="D7191" t="s">
        <v>2242</v>
      </c>
      <c r="E7191">
        <v>0.106548548752813</v>
      </c>
      <c r="F7191" t="s">
        <v>2200</v>
      </c>
    </row>
    <row r="7192" spans="1:6" hidden="1" x14ac:dyDescent="0.25">
      <c r="A7192">
        <v>2040</v>
      </c>
      <c r="B7192" t="s">
        <v>2197</v>
      </c>
      <c r="C7192" t="s">
        <v>2231</v>
      </c>
      <c r="D7192" t="s">
        <v>2243</v>
      </c>
      <c r="E7192">
        <v>0</v>
      </c>
      <c r="F7192" t="s">
        <v>2200</v>
      </c>
    </row>
    <row r="7193" spans="1:6" hidden="1" x14ac:dyDescent="0.25">
      <c r="A7193">
        <v>2040</v>
      </c>
      <c r="B7193" t="s">
        <v>2197</v>
      </c>
      <c r="C7193" t="s">
        <v>2231</v>
      </c>
      <c r="D7193" t="s">
        <v>2244</v>
      </c>
      <c r="E7193">
        <v>6.0780374999999998</v>
      </c>
      <c r="F7193" t="s">
        <v>2200</v>
      </c>
    </row>
    <row r="7194" spans="1:6" hidden="1" x14ac:dyDescent="0.25">
      <c r="A7194">
        <v>2040</v>
      </c>
      <c r="B7194" t="s">
        <v>2197</v>
      </c>
      <c r="C7194" t="s">
        <v>2231</v>
      </c>
      <c r="D7194" t="s">
        <v>2245</v>
      </c>
      <c r="E7194">
        <v>1.4015319880974499</v>
      </c>
      <c r="F7194" t="s">
        <v>2200</v>
      </c>
    </row>
    <row r="7195" spans="1:6" hidden="1" x14ac:dyDescent="0.25">
      <c r="A7195">
        <v>2040</v>
      </c>
      <c r="B7195" t="s">
        <v>2197</v>
      </c>
      <c r="C7195" t="s">
        <v>2231</v>
      </c>
      <c r="D7195" t="s">
        <v>2246</v>
      </c>
      <c r="E7195">
        <v>1.51983788053292</v>
      </c>
      <c r="F7195" t="s">
        <v>2200</v>
      </c>
    </row>
    <row r="7196" spans="1:6" hidden="1" x14ac:dyDescent="0.25">
      <c r="A7196">
        <v>2040</v>
      </c>
      <c r="B7196" t="s">
        <v>2197</v>
      </c>
      <c r="C7196" t="s">
        <v>2231</v>
      </c>
      <c r="D7196" t="s">
        <v>2247</v>
      </c>
      <c r="E7196">
        <v>1.37586984185163</v>
      </c>
      <c r="F7196" t="s">
        <v>2200</v>
      </c>
    </row>
    <row r="7197" spans="1:6" hidden="1" x14ac:dyDescent="0.25">
      <c r="A7197">
        <v>2040</v>
      </c>
      <c r="B7197" t="s">
        <v>2197</v>
      </c>
      <c r="C7197" t="s">
        <v>2231</v>
      </c>
      <c r="D7197" t="s">
        <v>2248</v>
      </c>
      <c r="E7197">
        <v>2.7047703180211999</v>
      </c>
      <c r="F7197" t="s">
        <v>2200</v>
      </c>
    </row>
    <row r="7198" spans="1:6" hidden="1" x14ac:dyDescent="0.25">
      <c r="A7198">
        <v>2040</v>
      </c>
      <c r="B7198" t="s">
        <v>2197</v>
      </c>
      <c r="C7198" t="s">
        <v>2232</v>
      </c>
      <c r="D7198" t="s">
        <v>2236</v>
      </c>
      <c r="E7198">
        <v>3.7833415239853201</v>
      </c>
      <c r="F7198" t="s">
        <v>2200</v>
      </c>
    </row>
    <row r="7199" spans="1:6" hidden="1" x14ac:dyDescent="0.25">
      <c r="A7199">
        <v>2040</v>
      </c>
      <c r="B7199" t="s">
        <v>2197</v>
      </c>
      <c r="C7199" t="s">
        <v>2232</v>
      </c>
      <c r="D7199" t="s">
        <v>2237</v>
      </c>
      <c r="E7199">
        <v>19.034650852982999</v>
      </c>
      <c r="F7199" t="s">
        <v>2200</v>
      </c>
    </row>
    <row r="7200" spans="1:6" hidden="1" x14ac:dyDescent="0.25">
      <c r="A7200">
        <v>2040</v>
      </c>
      <c r="B7200" t="s">
        <v>2197</v>
      </c>
      <c r="C7200" t="s">
        <v>2232</v>
      </c>
      <c r="D7200" t="s">
        <v>2238</v>
      </c>
      <c r="E7200">
        <v>4.1077608625759003</v>
      </c>
      <c r="F7200" t="s">
        <v>2200</v>
      </c>
    </row>
    <row r="7201" spans="1:6" hidden="1" x14ac:dyDescent="0.25">
      <c r="A7201">
        <v>2040</v>
      </c>
      <c r="B7201" t="s">
        <v>2197</v>
      </c>
      <c r="C7201" t="s">
        <v>2232</v>
      </c>
      <c r="D7201" t="s">
        <v>2250</v>
      </c>
      <c r="E7201">
        <v>13.0423088300956</v>
      </c>
      <c r="F7201" t="s">
        <v>2200</v>
      </c>
    </row>
    <row r="7202" spans="1:6" hidden="1" x14ac:dyDescent="0.25">
      <c r="A7202">
        <v>2040</v>
      </c>
      <c r="B7202" t="s">
        <v>2197</v>
      </c>
      <c r="C7202" t="s">
        <v>2232</v>
      </c>
      <c r="D7202" t="s">
        <v>2251</v>
      </c>
      <c r="E7202">
        <v>0</v>
      </c>
      <c r="F7202" t="s">
        <v>2200</v>
      </c>
    </row>
    <row r="7203" spans="1:6" hidden="1" x14ac:dyDescent="0.25">
      <c r="A7203">
        <v>2040</v>
      </c>
      <c r="B7203" t="s">
        <v>2197</v>
      </c>
      <c r="C7203" t="s">
        <v>2232</v>
      </c>
      <c r="D7203" t="s">
        <v>2239</v>
      </c>
      <c r="E7203">
        <v>5.6519288833588996</v>
      </c>
      <c r="F7203" t="s">
        <v>2200</v>
      </c>
    </row>
    <row r="7204" spans="1:6" hidden="1" x14ac:dyDescent="0.25">
      <c r="A7204">
        <v>2040</v>
      </c>
      <c r="B7204" t="s">
        <v>2197</v>
      </c>
      <c r="C7204" t="s">
        <v>2232</v>
      </c>
      <c r="D7204" t="s">
        <v>2240</v>
      </c>
      <c r="E7204">
        <v>3.2664635531196899</v>
      </c>
      <c r="F7204" t="s">
        <v>2200</v>
      </c>
    </row>
    <row r="7205" spans="1:6" hidden="1" x14ac:dyDescent="0.25">
      <c r="A7205">
        <v>2040</v>
      </c>
      <c r="B7205" t="s">
        <v>2197</v>
      </c>
      <c r="C7205" t="s">
        <v>2232</v>
      </c>
      <c r="D7205" t="s">
        <v>2241</v>
      </c>
      <c r="E7205">
        <v>6.5387017397051199</v>
      </c>
      <c r="F7205" t="s">
        <v>2200</v>
      </c>
    </row>
    <row r="7206" spans="1:6" hidden="1" x14ac:dyDescent="0.25">
      <c r="A7206">
        <v>2040</v>
      </c>
      <c r="B7206" t="s">
        <v>2197</v>
      </c>
      <c r="C7206" t="s">
        <v>2232</v>
      </c>
      <c r="D7206" t="s">
        <v>2242</v>
      </c>
      <c r="E7206" s="184">
        <v>3.42163726788027E-3</v>
      </c>
      <c r="F7206" t="s">
        <v>2200</v>
      </c>
    </row>
    <row r="7207" spans="1:6" hidden="1" x14ac:dyDescent="0.25">
      <c r="A7207">
        <v>2040</v>
      </c>
      <c r="B7207" t="s">
        <v>2197</v>
      </c>
      <c r="C7207" t="s">
        <v>2232</v>
      </c>
      <c r="D7207" t="s">
        <v>2243</v>
      </c>
      <c r="E7207">
        <v>33.860792369688802</v>
      </c>
      <c r="F7207" t="s">
        <v>2200</v>
      </c>
    </row>
    <row r="7208" spans="1:6" hidden="1" x14ac:dyDescent="0.25">
      <c r="A7208">
        <v>2040</v>
      </c>
      <c r="B7208" t="s">
        <v>2197</v>
      </c>
      <c r="C7208" t="s">
        <v>2232</v>
      </c>
      <c r="D7208" t="s">
        <v>2244</v>
      </c>
      <c r="E7208">
        <v>6.0780374999999998</v>
      </c>
      <c r="F7208" t="s">
        <v>2200</v>
      </c>
    </row>
    <row r="7209" spans="1:6" hidden="1" x14ac:dyDescent="0.25">
      <c r="A7209">
        <v>2040</v>
      </c>
      <c r="B7209" t="s">
        <v>2197</v>
      </c>
      <c r="C7209" t="s">
        <v>2232</v>
      </c>
      <c r="D7209" t="s">
        <v>2245</v>
      </c>
      <c r="E7209">
        <v>4.5640518313612501</v>
      </c>
      <c r="F7209" t="s">
        <v>2200</v>
      </c>
    </row>
    <row r="7210" spans="1:6" hidden="1" x14ac:dyDescent="0.25">
      <c r="A7210">
        <v>2040</v>
      </c>
      <c r="B7210" t="s">
        <v>2197</v>
      </c>
      <c r="C7210" t="s">
        <v>2232</v>
      </c>
      <c r="D7210" t="s">
        <v>2246</v>
      </c>
      <c r="E7210">
        <v>2.2496269261992698</v>
      </c>
      <c r="F7210" t="s">
        <v>2200</v>
      </c>
    </row>
    <row r="7211" spans="1:6" hidden="1" x14ac:dyDescent="0.25">
      <c r="A7211">
        <v>2040</v>
      </c>
      <c r="B7211" t="s">
        <v>2197</v>
      </c>
      <c r="C7211" t="s">
        <v>2232</v>
      </c>
      <c r="D7211" t="s">
        <v>2247</v>
      </c>
      <c r="E7211">
        <v>1.64438350343118</v>
      </c>
      <c r="F7211" t="s">
        <v>2200</v>
      </c>
    </row>
    <row r="7212" spans="1:6" hidden="1" x14ac:dyDescent="0.25">
      <c r="A7212">
        <v>2040</v>
      </c>
      <c r="B7212" t="s">
        <v>2197</v>
      </c>
      <c r="C7212" t="s">
        <v>2232</v>
      </c>
      <c r="D7212" t="s">
        <v>2248</v>
      </c>
      <c r="E7212">
        <v>9.5007549413742804</v>
      </c>
      <c r="F7212" t="s">
        <v>2200</v>
      </c>
    </row>
    <row r="7213" spans="1:6" hidden="1" x14ac:dyDescent="0.25">
      <c r="A7213">
        <v>2040</v>
      </c>
      <c r="B7213" t="s">
        <v>2197</v>
      </c>
      <c r="C7213" t="s">
        <v>2233</v>
      </c>
      <c r="D7213" t="s">
        <v>2236</v>
      </c>
      <c r="E7213">
        <v>3.3457956501357402</v>
      </c>
      <c r="F7213" t="s">
        <v>2200</v>
      </c>
    </row>
    <row r="7214" spans="1:6" hidden="1" x14ac:dyDescent="0.25">
      <c r="A7214">
        <v>2040</v>
      </c>
      <c r="B7214" t="s">
        <v>2197</v>
      </c>
      <c r="C7214" t="s">
        <v>2233</v>
      </c>
      <c r="D7214" t="s">
        <v>2237</v>
      </c>
      <c r="E7214">
        <v>16.423213139361199</v>
      </c>
      <c r="F7214" t="s">
        <v>2200</v>
      </c>
    </row>
    <row r="7215" spans="1:6" hidden="1" x14ac:dyDescent="0.25">
      <c r="A7215">
        <v>2040</v>
      </c>
      <c r="B7215" t="s">
        <v>2197</v>
      </c>
      <c r="C7215" t="s">
        <v>2233</v>
      </c>
      <c r="D7215" t="s">
        <v>2238</v>
      </c>
      <c r="E7215">
        <v>8.3204537202678406</v>
      </c>
      <c r="F7215" t="s">
        <v>2200</v>
      </c>
    </row>
    <row r="7216" spans="1:6" hidden="1" x14ac:dyDescent="0.25">
      <c r="A7216">
        <v>2040</v>
      </c>
      <c r="B7216" t="s">
        <v>2197</v>
      </c>
      <c r="C7216" t="s">
        <v>2233</v>
      </c>
      <c r="D7216" t="s">
        <v>2250</v>
      </c>
      <c r="E7216">
        <v>0</v>
      </c>
      <c r="F7216" t="s">
        <v>2200</v>
      </c>
    </row>
    <row r="7217" spans="1:6" hidden="1" x14ac:dyDescent="0.25">
      <c r="A7217">
        <v>2040</v>
      </c>
      <c r="B7217" t="s">
        <v>2197</v>
      </c>
      <c r="C7217" t="s">
        <v>2233</v>
      </c>
      <c r="D7217" t="s">
        <v>2251</v>
      </c>
      <c r="E7217">
        <v>8.7824618110437598</v>
      </c>
      <c r="F7217" t="s">
        <v>2200</v>
      </c>
    </row>
    <row r="7218" spans="1:6" hidden="1" x14ac:dyDescent="0.25">
      <c r="A7218">
        <v>2040</v>
      </c>
      <c r="B7218" t="s">
        <v>2197</v>
      </c>
      <c r="C7218" t="s">
        <v>2233</v>
      </c>
      <c r="D7218" t="s">
        <v>2239</v>
      </c>
      <c r="E7218">
        <v>2.4832120860357998</v>
      </c>
      <c r="F7218" t="s">
        <v>2200</v>
      </c>
    </row>
    <row r="7219" spans="1:6" hidden="1" x14ac:dyDescent="0.25">
      <c r="A7219">
        <v>2040</v>
      </c>
      <c r="B7219" t="s">
        <v>2197</v>
      </c>
      <c r="C7219" t="s">
        <v>2233</v>
      </c>
      <c r="D7219" t="s">
        <v>2240</v>
      </c>
      <c r="E7219">
        <v>2.4351949062229199</v>
      </c>
      <c r="F7219" t="s">
        <v>2200</v>
      </c>
    </row>
    <row r="7220" spans="1:6" hidden="1" x14ac:dyDescent="0.25">
      <c r="A7220">
        <v>2040</v>
      </c>
      <c r="B7220" t="s">
        <v>2197</v>
      </c>
      <c r="C7220" t="s">
        <v>2233</v>
      </c>
      <c r="D7220" t="s">
        <v>2241</v>
      </c>
      <c r="E7220">
        <v>4.1405113140597498</v>
      </c>
      <c r="F7220" t="s">
        <v>2200</v>
      </c>
    </row>
    <row r="7221" spans="1:6" hidden="1" x14ac:dyDescent="0.25">
      <c r="A7221">
        <v>2040</v>
      </c>
      <c r="B7221" t="s">
        <v>2197</v>
      </c>
      <c r="C7221" t="s">
        <v>2233</v>
      </c>
      <c r="D7221" t="s">
        <v>2242</v>
      </c>
      <c r="E7221">
        <v>0.11680044181086199</v>
      </c>
      <c r="F7221" t="s">
        <v>2200</v>
      </c>
    </row>
    <row r="7222" spans="1:6" hidden="1" x14ac:dyDescent="0.25">
      <c r="A7222">
        <v>2040</v>
      </c>
      <c r="B7222" t="s">
        <v>2197</v>
      </c>
      <c r="C7222" t="s">
        <v>2233</v>
      </c>
      <c r="D7222" t="s">
        <v>2243</v>
      </c>
      <c r="E7222">
        <v>29.8016318432989</v>
      </c>
      <c r="F7222" t="s">
        <v>2200</v>
      </c>
    </row>
    <row r="7223" spans="1:6" hidden="1" x14ac:dyDescent="0.25">
      <c r="A7223">
        <v>2040</v>
      </c>
      <c r="B7223" t="s">
        <v>2197</v>
      </c>
      <c r="C7223" t="s">
        <v>2233</v>
      </c>
      <c r="D7223" t="s">
        <v>2244</v>
      </c>
      <c r="E7223">
        <v>6.0780374999999998</v>
      </c>
      <c r="F7223" t="s">
        <v>2200</v>
      </c>
    </row>
    <row r="7224" spans="1:6" hidden="1" x14ac:dyDescent="0.25">
      <c r="A7224">
        <v>2040</v>
      </c>
      <c r="B7224" t="s">
        <v>2197</v>
      </c>
      <c r="C7224" t="s">
        <v>2233</v>
      </c>
      <c r="D7224" t="s">
        <v>2245</v>
      </c>
      <c r="E7224">
        <v>3.2171061170775301</v>
      </c>
      <c r="F7224" t="s">
        <v>2200</v>
      </c>
    </row>
    <row r="7225" spans="1:6" hidden="1" x14ac:dyDescent="0.25">
      <c r="A7225">
        <v>2040</v>
      </c>
      <c r="B7225" t="s">
        <v>2197</v>
      </c>
      <c r="C7225" t="s">
        <v>2233</v>
      </c>
      <c r="D7225" t="s">
        <v>2246</v>
      </c>
      <c r="E7225">
        <v>1.94676507960201</v>
      </c>
      <c r="F7225" t="s">
        <v>2200</v>
      </c>
    </row>
    <row r="7226" spans="1:6" hidden="1" x14ac:dyDescent="0.25">
      <c r="A7226">
        <v>2040</v>
      </c>
      <c r="B7226" t="s">
        <v>2197</v>
      </c>
      <c r="C7226" t="s">
        <v>2233</v>
      </c>
      <c r="D7226" t="s">
        <v>2247</v>
      </c>
      <c r="E7226">
        <v>1.5225796280044901</v>
      </c>
      <c r="F7226" t="s">
        <v>2200</v>
      </c>
    </row>
    <row r="7227" spans="1:6" hidden="1" x14ac:dyDescent="0.25">
      <c r="A7227">
        <v>2040</v>
      </c>
      <c r="B7227" t="s">
        <v>2197</v>
      </c>
      <c r="C7227" t="s">
        <v>2233</v>
      </c>
      <c r="D7227" t="s">
        <v>2248</v>
      </c>
      <c r="E7227">
        <v>3.2029293509097299</v>
      </c>
      <c r="F7227" t="s">
        <v>2200</v>
      </c>
    </row>
    <row r="7228" spans="1:6" hidden="1" x14ac:dyDescent="0.25">
      <c r="A7228">
        <v>2040</v>
      </c>
      <c r="B7228" t="s">
        <v>2197</v>
      </c>
      <c r="C7228" t="s">
        <v>2234</v>
      </c>
      <c r="D7228" t="s">
        <v>2236</v>
      </c>
      <c r="E7228">
        <v>3.9378926857191598</v>
      </c>
      <c r="F7228" t="s">
        <v>2200</v>
      </c>
    </row>
    <row r="7229" spans="1:6" hidden="1" x14ac:dyDescent="0.25">
      <c r="A7229">
        <v>2040</v>
      </c>
      <c r="B7229" t="s">
        <v>2197</v>
      </c>
      <c r="C7229" t="s">
        <v>2234</v>
      </c>
      <c r="D7229" t="s">
        <v>2237</v>
      </c>
      <c r="E7229">
        <v>17.196926007453001</v>
      </c>
      <c r="F7229" t="s">
        <v>2200</v>
      </c>
    </row>
    <row r="7230" spans="1:6" hidden="1" x14ac:dyDescent="0.25">
      <c r="A7230">
        <v>2040</v>
      </c>
      <c r="B7230" t="s">
        <v>2197</v>
      </c>
      <c r="C7230" t="s">
        <v>2234</v>
      </c>
      <c r="D7230" t="s">
        <v>2238</v>
      </c>
      <c r="E7230">
        <v>3.98107895590188</v>
      </c>
      <c r="F7230" t="s">
        <v>2200</v>
      </c>
    </row>
    <row r="7231" spans="1:6" hidden="1" x14ac:dyDescent="0.25">
      <c r="A7231">
        <v>2040</v>
      </c>
      <c r="B7231" t="s">
        <v>2197</v>
      </c>
      <c r="C7231" t="s">
        <v>2234</v>
      </c>
      <c r="D7231" t="s">
        <v>2250</v>
      </c>
      <c r="E7231">
        <v>7.6774688781569402</v>
      </c>
      <c r="F7231" t="s">
        <v>2200</v>
      </c>
    </row>
    <row r="7232" spans="1:6" hidden="1" x14ac:dyDescent="0.25">
      <c r="A7232">
        <v>2040</v>
      </c>
      <c r="B7232" t="s">
        <v>2197</v>
      </c>
      <c r="C7232" t="s">
        <v>2234</v>
      </c>
      <c r="D7232" t="s">
        <v>2251</v>
      </c>
      <c r="E7232">
        <v>0</v>
      </c>
      <c r="F7232" t="s">
        <v>2200</v>
      </c>
    </row>
    <row r="7233" spans="1:6" hidden="1" x14ac:dyDescent="0.25">
      <c r="A7233">
        <v>2040</v>
      </c>
      <c r="B7233" t="s">
        <v>2197</v>
      </c>
      <c r="C7233" t="s">
        <v>2234</v>
      </c>
      <c r="D7233" t="s">
        <v>2239</v>
      </c>
      <c r="E7233">
        <v>2.3157041906760898</v>
      </c>
      <c r="F7233" t="s">
        <v>2200</v>
      </c>
    </row>
    <row r="7234" spans="1:6" hidden="1" x14ac:dyDescent="0.25">
      <c r="A7234">
        <v>2040</v>
      </c>
      <c r="B7234" t="s">
        <v>2197</v>
      </c>
      <c r="C7234" t="s">
        <v>2234</v>
      </c>
      <c r="D7234" t="s">
        <v>2240</v>
      </c>
      <c r="E7234">
        <v>2.3424949214925901</v>
      </c>
      <c r="F7234" t="s">
        <v>2200</v>
      </c>
    </row>
    <row r="7235" spans="1:6" hidden="1" x14ac:dyDescent="0.25">
      <c r="A7235">
        <v>2040</v>
      </c>
      <c r="B7235" t="s">
        <v>2197</v>
      </c>
      <c r="C7235" t="s">
        <v>2234</v>
      </c>
      <c r="D7235" t="s">
        <v>2241</v>
      </c>
      <c r="E7235">
        <v>3.6856555087554499</v>
      </c>
      <c r="F7235" t="s">
        <v>2200</v>
      </c>
    </row>
    <row r="7236" spans="1:6" hidden="1" x14ac:dyDescent="0.25">
      <c r="A7236">
        <v>2040</v>
      </c>
      <c r="B7236" t="s">
        <v>2197</v>
      </c>
      <c r="C7236" t="s">
        <v>2234</v>
      </c>
      <c r="D7236" t="s">
        <v>2242</v>
      </c>
      <c r="E7236" s="184">
        <v>1.6730839773446301E-2</v>
      </c>
      <c r="F7236" t="s">
        <v>2200</v>
      </c>
    </row>
    <row r="7237" spans="1:6" hidden="1" x14ac:dyDescent="0.25">
      <c r="A7237">
        <v>2040</v>
      </c>
      <c r="B7237" t="s">
        <v>2197</v>
      </c>
      <c r="C7237" t="s">
        <v>2234</v>
      </c>
      <c r="D7237" t="s">
        <v>2243</v>
      </c>
      <c r="E7237">
        <v>31.1039268873513</v>
      </c>
      <c r="F7237" t="s">
        <v>2200</v>
      </c>
    </row>
    <row r="7238" spans="1:6" hidden="1" x14ac:dyDescent="0.25">
      <c r="A7238">
        <v>2040</v>
      </c>
      <c r="B7238" t="s">
        <v>2197</v>
      </c>
      <c r="C7238" t="s">
        <v>2234</v>
      </c>
      <c r="D7238" t="s">
        <v>2244</v>
      </c>
      <c r="E7238">
        <v>6.0780374999999998</v>
      </c>
      <c r="F7238" t="s">
        <v>2200</v>
      </c>
    </row>
    <row r="7239" spans="1:6" hidden="1" x14ac:dyDescent="0.25">
      <c r="A7239">
        <v>2040</v>
      </c>
      <c r="B7239" t="s">
        <v>2197</v>
      </c>
      <c r="C7239" t="s">
        <v>2234</v>
      </c>
      <c r="D7239" t="s">
        <v>2245</v>
      </c>
      <c r="E7239">
        <v>3.0637749421467899</v>
      </c>
      <c r="F7239" t="s">
        <v>2200</v>
      </c>
    </row>
    <row r="7240" spans="1:6" hidden="1" x14ac:dyDescent="0.25">
      <c r="A7240">
        <v>2040</v>
      </c>
      <c r="B7240" t="s">
        <v>2197</v>
      </c>
      <c r="C7240" t="s">
        <v>2234</v>
      </c>
      <c r="D7240" t="s">
        <v>2246</v>
      </c>
      <c r="E7240">
        <v>1.912704658312</v>
      </c>
      <c r="F7240" t="s">
        <v>2200</v>
      </c>
    </row>
    <row r="7241" spans="1:6" hidden="1" x14ac:dyDescent="0.25">
      <c r="A7241">
        <v>2040</v>
      </c>
      <c r="B7241" t="s">
        <v>2197</v>
      </c>
      <c r="C7241" t="s">
        <v>2234</v>
      </c>
      <c r="D7241" t="s">
        <v>2247</v>
      </c>
      <c r="E7241">
        <v>1.8781865119944401</v>
      </c>
      <c r="F7241" t="s">
        <v>2200</v>
      </c>
    </row>
    <row r="7242" spans="1:6" hidden="1" x14ac:dyDescent="0.25">
      <c r="A7242">
        <v>2040</v>
      </c>
      <c r="B7242" t="s">
        <v>2197</v>
      </c>
      <c r="C7242" t="s">
        <v>2234</v>
      </c>
      <c r="D7242" t="s">
        <v>2248</v>
      </c>
      <c r="E7242">
        <v>3.04086898034807</v>
      </c>
      <c r="F7242" t="s">
        <v>2200</v>
      </c>
    </row>
    <row r="7243" spans="1:6" hidden="1" x14ac:dyDescent="0.25">
      <c r="A7243">
        <v>2040</v>
      </c>
      <c r="B7243" t="s">
        <v>2197</v>
      </c>
      <c r="C7243" t="s">
        <v>2235</v>
      </c>
      <c r="D7243" t="s">
        <v>2236</v>
      </c>
      <c r="E7243">
        <v>3.8813253284046501</v>
      </c>
      <c r="F7243" t="s">
        <v>2200</v>
      </c>
    </row>
    <row r="7244" spans="1:6" hidden="1" x14ac:dyDescent="0.25">
      <c r="A7244">
        <v>2040</v>
      </c>
      <c r="B7244" t="s">
        <v>2197</v>
      </c>
      <c r="C7244" t="s">
        <v>2235</v>
      </c>
      <c r="D7244" t="s">
        <v>2237</v>
      </c>
      <c r="E7244">
        <v>20.803207022275799</v>
      </c>
      <c r="F7244" t="s">
        <v>2200</v>
      </c>
    </row>
    <row r="7245" spans="1:6" hidden="1" x14ac:dyDescent="0.25">
      <c r="A7245">
        <v>2040</v>
      </c>
      <c r="B7245" t="s">
        <v>2197</v>
      </c>
      <c r="C7245" t="s">
        <v>2235</v>
      </c>
      <c r="D7245" t="s">
        <v>2238</v>
      </c>
      <c r="E7245">
        <v>4.0884194657543196</v>
      </c>
      <c r="F7245" t="s">
        <v>2200</v>
      </c>
    </row>
    <row r="7246" spans="1:6" hidden="1" x14ac:dyDescent="0.25">
      <c r="A7246">
        <v>2040</v>
      </c>
      <c r="B7246" t="s">
        <v>2197</v>
      </c>
      <c r="C7246" t="s">
        <v>2235</v>
      </c>
      <c r="D7246" t="s">
        <v>2250</v>
      </c>
      <c r="E7246">
        <v>9.0643523613423103</v>
      </c>
      <c r="F7246" t="s">
        <v>2200</v>
      </c>
    </row>
    <row r="7247" spans="1:6" hidden="1" x14ac:dyDescent="0.25">
      <c r="A7247">
        <v>2040</v>
      </c>
      <c r="B7247" t="s">
        <v>2197</v>
      </c>
      <c r="C7247" t="s">
        <v>2235</v>
      </c>
      <c r="D7247" t="s">
        <v>2251</v>
      </c>
      <c r="E7247">
        <v>0</v>
      </c>
      <c r="F7247" t="s">
        <v>2200</v>
      </c>
    </row>
    <row r="7248" spans="1:6" hidden="1" x14ac:dyDescent="0.25">
      <c r="A7248">
        <v>2040</v>
      </c>
      <c r="B7248" t="s">
        <v>2197</v>
      </c>
      <c r="C7248" t="s">
        <v>2235</v>
      </c>
      <c r="D7248" t="s">
        <v>2239</v>
      </c>
      <c r="E7248">
        <v>6.9070301841537596</v>
      </c>
      <c r="F7248" t="s">
        <v>2200</v>
      </c>
    </row>
    <row r="7249" spans="1:6" hidden="1" x14ac:dyDescent="0.25">
      <c r="A7249">
        <v>2040</v>
      </c>
      <c r="B7249" t="s">
        <v>2197</v>
      </c>
      <c r="C7249" t="s">
        <v>2235</v>
      </c>
      <c r="D7249" t="s">
        <v>2240</v>
      </c>
      <c r="E7249">
        <v>2.5759313620966302</v>
      </c>
      <c r="F7249" t="s">
        <v>2200</v>
      </c>
    </row>
    <row r="7250" spans="1:6" hidden="1" x14ac:dyDescent="0.25">
      <c r="A7250">
        <v>2040</v>
      </c>
      <c r="B7250" t="s">
        <v>2197</v>
      </c>
      <c r="C7250" t="s">
        <v>2235</v>
      </c>
      <c r="D7250" t="s">
        <v>2241</v>
      </c>
      <c r="E7250">
        <v>6.5532212336673901</v>
      </c>
      <c r="F7250" t="s">
        <v>2200</v>
      </c>
    </row>
    <row r="7251" spans="1:6" hidden="1" x14ac:dyDescent="0.25">
      <c r="A7251">
        <v>2040</v>
      </c>
      <c r="B7251" t="s">
        <v>2197</v>
      </c>
      <c r="C7251" t="s">
        <v>2235</v>
      </c>
      <c r="D7251" t="s">
        <v>2242</v>
      </c>
      <c r="E7251" s="184">
        <v>3.3617678305501199E-2</v>
      </c>
      <c r="F7251" t="s">
        <v>2200</v>
      </c>
    </row>
    <row r="7252" spans="1:6" hidden="1" x14ac:dyDescent="0.25">
      <c r="A7252">
        <v>2040</v>
      </c>
      <c r="B7252" t="s">
        <v>2197</v>
      </c>
      <c r="C7252" t="s">
        <v>2235</v>
      </c>
      <c r="D7252" t="s">
        <v>2243</v>
      </c>
      <c r="E7252">
        <v>33.759362159529502</v>
      </c>
      <c r="F7252" t="s">
        <v>2200</v>
      </c>
    </row>
    <row r="7253" spans="1:6" hidden="1" x14ac:dyDescent="0.25">
      <c r="A7253">
        <v>2040</v>
      </c>
      <c r="B7253" t="s">
        <v>2197</v>
      </c>
      <c r="C7253" t="s">
        <v>2235</v>
      </c>
      <c r="D7253" t="s">
        <v>2244</v>
      </c>
      <c r="E7253">
        <v>6.0780374999999998</v>
      </c>
      <c r="F7253" t="s">
        <v>2200</v>
      </c>
    </row>
    <row r="7254" spans="1:6" hidden="1" x14ac:dyDescent="0.25">
      <c r="A7254">
        <v>2040</v>
      </c>
      <c r="B7254" t="s">
        <v>2197</v>
      </c>
      <c r="C7254" t="s">
        <v>2235</v>
      </c>
      <c r="D7254" t="s">
        <v>2245</v>
      </c>
      <c r="E7254">
        <v>3.3890715930013799</v>
      </c>
      <c r="F7254" t="s">
        <v>2200</v>
      </c>
    </row>
    <row r="7255" spans="1:6" hidden="1" x14ac:dyDescent="0.25">
      <c r="A7255">
        <v>2040</v>
      </c>
      <c r="B7255" t="s">
        <v>2197</v>
      </c>
      <c r="C7255" t="s">
        <v>2235</v>
      </c>
      <c r="D7255" t="s">
        <v>2246</v>
      </c>
      <c r="E7255">
        <v>1.6717773019837501</v>
      </c>
      <c r="F7255" t="s">
        <v>2200</v>
      </c>
    </row>
    <row r="7256" spans="1:6" hidden="1" x14ac:dyDescent="0.25">
      <c r="A7256">
        <v>2040</v>
      </c>
      <c r="B7256" t="s">
        <v>2197</v>
      </c>
      <c r="C7256" t="s">
        <v>2235</v>
      </c>
      <c r="D7256" t="s">
        <v>2247</v>
      </c>
      <c r="E7256">
        <v>1.61152416409448</v>
      </c>
      <c r="F7256" t="s">
        <v>2200</v>
      </c>
    </row>
    <row r="7257" spans="1:6" hidden="1" x14ac:dyDescent="0.25">
      <c r="A7257">
        <v>2040</v>
      </c>
      <c r="B7257" t="s">
        <v>2197</v>
      </c>
      <c r="C7257" t="s">
        <v>2235</v>
      </c>
      <c r="D7257" t="s">
        <v>2248</v>
      </c>
      <c r="E7257">
        <v>6.9453291481892601</v>
      </c>
      <c r="F7257" t="s">
        <v>2200</v>
      </c>
    </row>
    <row r="7258" spans="1:6" hidden="1" x14ac:dyDescent="0.25">
      <c r="A7258">
        <v>2040</v>
      </c>
      <c r="B7258" t="s">
        <v>2249</v>
      </c>
      <c r="C7258" t="s">
        <v>2201</v>
      </c>
      <c r="D7258" t="s">
        <v>2236</v>
      </c>
      <c r="E7258">
        <v>4.0119244203098399</v>
      </c>
      <c r="F7258" t="s">
        <v>2200</v>
      </c>
    </row>
    <row r="7259" spans="1:6" hidden="1" x14ac:dyDescent="0.25">
      <c r="A7259">
        <v>2040</v>
      </c>
      <c r="B7259" t="s">
        <v>2249</v>
      </c>
      <c r="C7259" t="s">
        <v>2201</v>
      </c>
      <c r="D7259" t="s">
        <v>2237</v>
      </c>
      <c r="E7259">
        <v>19.916062325556499</v>
      </c>
      <c r="F7259" t="s">
        <v>2200</v>
      </c>
    </row>
    <row r="7260" spans="1:6" hidden="1" x14ac:dyDescent="0.25">
      <c r="A7260">
        <v>2040</v>
      </c>
      <c r="B7260" t="s">
        <v>2249</v>
      </c>
      <c r="C7260" t="s">
        <v>2201</v>
      </c>
      <c r="D7260" t="s">
        <v>2238</v>
      </c>
      <c r="E7260">
        <v>4.3249491757329102</v>
      </c>
      <c r="F7260" t="s">
        <v>2200</v>
      </c>
    </row>
    <row r="7261" spans="1:6" hidden="1" x14ac:dyDescent="0.25">
      <c r="A7261">
        <v>2040</v>
      </c>
      <c r="B7261" t="s">
        <v>2249</v>
      </c>
      <c r="C7261" t="s">
        <v>2201</v>
      </c>
      <c r="D7261" t="s">
        <v>2250</v>
      </c>
      <c r="E7261">
        <v>7.5885123756113098</v>
      </c>
      <c r="F7261" t="s">
        <v>2200</v>
      </c>
    </row>
    <row r="7262" spans="1:6" hidden="1" x14ac:dyDescent="0.25">
      <c r="A7262">
        <v>2040</v>
      </c>
      <c r="B7262" t="s">
        <v>2249</v>
      </c>
      <c r="C7262" t="s">
        <v>2201</v>
      </c>
      <c r="D7262" t="s">
        <v>2251</v>
      </c>
      <c r="E7262">
        <v>8.6111342462506197</v>
      </c>
      <c r="F7262" t="s">
        <v>2200</v>
      </c>
    </row>
    <row r="7263" spans="1:6" hidden="1" x14ac:dyDescent="0.25">
      <c r="A7263">
        <v>2040</v>
      </c>
      <c r="B7263" t="s">
        <v>2249</v>
      </c>
      <c r="C7263" t="s">
        <v>2201</v>
      </c>
      <c r="D7263" t="s">
        <v>2239</v>
      </c>
      <c r="E7263">
        <v>2.15483892733041</v>
      </c>
      <c r="F7263" t="s">
        <v>2200</v>
      </c>
    </row>
    <row r="7264" spans="1:6" hidden="1" x14ac:dyDescent="0.25">
      <c r="A7264">
        <v>2040</v>
      </c>
      <c r="B7264" t="s">
        <v>2249</v>
      </c>
      <c r="C7264" t="s">
        <v>2201</v>
      </c>
      <c r="D7264" t="s">
        <v>2240</v>
      </c>
      <c r="E7264">
        <v>2.384979270284</v>
      </c>
      <c r="F7264" t="s">
        <v>2200</v>
      </c>
    </row>
    <row r="7265" spans="1:6" hidden="1" x14ac:dyDescent="0.25">
      <c r="A7265">
        <v>2040</v>
      </c>
      <c r="B7265" t="s">
        <v>2249</v>
      </c>
      <c r="C7265" t="s">
        <v>2201</v>
      </c>
      <c r="D7265" t="s">
        <v>2241</v>
      </c>
      <c r="E7265">
        <v>3.9622225949968901</v>
      </c>
      <c r="F7265" t="s">
        <v>2200</v>
      </c>
    </row>
    <row r="7266" spans="1:6" hidden="1" x14ac:dyDescent="0.25">
      <c r="A7266">
        <v>2040</v>
      </c>
      <c r="B7266" t="s">
        <v>2249</v>
      </c>
      <c r="C7266" t="s">
        <v>2201</v>
      </c>
      <c r="D7266" t="s">
        <v>2242</v>
      </c>
      <c r="E7266">
        <v>0.106708634031462</v>
      </c>
      <c r="F7266" t="s">
        <v>2200</v>
      </c>
    </row>
    <row r="7267" spans="1:6" hidden="1" x14ac:dyDescent="0.25">
      <c r="A7267">
        <v>2040</v>
      </c>
      <c r="B7267" t="s">
        <v>2249</v>
      </c>
      <c r="C7267" t="s">
        <v>2201</v>
      </c>
      <c r="D7267" t="s">
        <v>2243</v>
      </c>
      <c r="E7267">
        <v>20.8918136307698</v>
      </c>
      <c r="F7267" t="s">
        <v>2200</v>
      </c>
    </row>
    <row r="7268" spans="1:6" hidden="1" x14ac:dyDescent="0.25">
      <c r="A7268">
        <v>2040</v>
      </c>
      <c r="B7268" t="s">
        <v>2249</v>
      </c>
      <c r="C7268" t="s">
        <v>2201</v>
      </c>
      <c r="D7268" t="s">
        <v>2244</v>
      </c>
      <c r="E7268">
        <v>6.870825</v>
      </c>
      <c r="F7268" t="s">
        <v>2200</v>
      </c>
    </row>
    <row r="7269" spans="1:6" hidden="1" x14ac:dyDescent="0.25">
      <c r="A7269">
        <v>2040</v>
      </c>
      <c r="B7269" t="s">
        <v>2249</v>
      </c>
      <c r="C7269" t="s">
        <v>2201</v>
      </c>
      <c r="D7269" t="s">
        <v>2245</v>
      </c>
      <c r="E7269">
        <v>1.5416851869071999</v>
      </c>
      <c r="F7269" t="s">
        <v>2200</v>
      </c>
    </row>
    <row r="7270" spans="1:6" hidden="1" x14ac:dyDescent="0.25">
      <c r="A7270">
        <v>2040</v>
      </c>
      <c r="B7270" t="s">
        <v>2249</v>
      </c>
      <c r="C7270" t="s">
        <v>2201</v>
      </c>
      <c r="D7270" t="s">
        <v>2246</v>
      </c>
      <c r="E7270">
        <v>1.6452131074759799</v>
      </c>
      <c r="F7270" t="s">
        <v>2200</v>
      </c>
    </row>
    <row r="7271" spans="1:6" hidden="1" x14ac:dyDescent="0.25">
      <c r="A7271">
        <v>2040</v>
      </c>
      <c r="B7271" t="s">
        <v>2249</v>
      </c>
      <c r="C7271" t="s">
        <v>2201</v>
      </c>
      <c r="D7271" t="s">
        <v>2247</v>
      </c>
      <c r="E7271">
        <v>1.48443259480878</v>
      </c>
      <c r="F7271" t="s">
        <v>2200</v>
      </c>
    </row>
    <row r="7272" spans="1:6" hidden="1" x14ac:dyDescent="0.25">
      <c r="A7272">
        <v>2040</v>
      </c>
      <c r="B7272" t="s">
        <v>2249</v>
      </c>
      <c r="C7272" t="s">
        <v>2201</v>
      </c>
      <c r="D7272" t="s">
        <v>2248</v>
      </c>
      <c r="E7272">
        <v>2.9752473498233201</v>
      </c>
      <c r="F7272" t="s">
        <v>2200</v>
      </c>
    </row>
    <row r="7273" spans="1:6" hidden="1" x14ac:dyDescent="0.25">
      <c r="A7273">
        <v>2040</v>
      </c>
      <c r="B7273" t="s">
        <v>2249</v>
      </c>
      <c r="C7273" t="s">
        <v>2198</v>
      </c>
      <c r="D7273" t="s">
        <v>2236</v>
      </c>
      <c r="E7273">
        <v>5.44765642934538</v>
      </c>
      <c r="F7273" t="s">
        <v>2200</v>
      </c>
    </row>
    <row r="7274" spans="1:6" hidden="1" x14ac:dyDescent="0.25">
      <c r="A7274">
        <v>2040</v>
      </c>
      <c r="B7274" t="s">
        <v>2249</v>
      </c>
      <c r="C7274" t="s">
        <v>2198</v>
      </c>
      <c r="D7274" t="s">
        <v>2237</v>
      </c>
      <c r="E7274">
        <v>18.6816661178147</v>
      </c>
      <c r="F7274" t="s">
        <v>2200</v>
      </c>
    </row>
    <row r="7275" spans="1:6" hidden="1" x14ac:dyDescent="0.25">
      <c r="A7275">
        <v>2040</v>
      </c>
      <c r="B7275" t="s">
        <v>2249</v>
      </c>
      <c r="C7275" t="s">
        <v>2198</v>
      </c>
      <c r="D7275" t="s">
        <v>2238</v>
      </c>
      <c r="E7275">
        <v>4.0540558824750299</v>
      </c>
      <c r="F7275" t="s">
        <v>2200</v>
      </c>
    </row>
    <row r="7276" spans="1:6" hidden="1" x14ac:dyDescent="0.25">
      <c r="A7276">
        <v>2040</v>
      </c>
      <c r="B7276" t="s">
        <v>2249</v>
      </c>
      <c r="C7276" t="s">
        <v>2198</v>
      </c>
      <c r="D7276" t="s">
        <v>2250</v>
      </c>
      <c r="E7276">
        <v>10.1141300039566</v>
      </c>
      <c r="F7276" t="s">
        <v>2200</v>
      </c>
    </row>
    <row r="7277" spans="1:6" hidden="1" x14ac:dyDescent="0.25">
      <c r="A7277">
        <v>2040</v>
      </c>
      <c r="B7277" t="s">
        <v>2249</v>
      </c>
      <c r="C7277" t="s">
        <v>2198</v>
      </c>
      <c r="D7277" t="s">
        <v>2251</v>
      </c>
      <c r="E7277">
        <v>0</v>
      </c>
      <c r="F7277" t="s">
        <v>2200</v>
      </c>
    </row>
    <row r="7278" spans="1:6" hidden="1" x14ac:dyDescent="0.25">
      <c r="A7278">
        <v>2040</v>
      </c>
      <c r="B7278" t="s">
        <v>2249</v>
      </c>
      <c r="C7278" t="s">
        <v>2198</v>
      </c>
      <c r="D7278" t="s">
        <v>2239</v>
      </c>
      <c r="E7278">
        <v>5.0631642438611202</v>
      </c>
      <c r="F7278" t="s">
        <v>2200</v>
      </c>
    </row>
    <row r="7279" spans="1:6" hidden="1" x14ac:dyDescent="0.25">
      <c r="A7279">
        <v>2040</v>
      </c>
      <c r="B7279" t="s">
        <v>2249</v>
      </c>
      <c r="C7279" t="s">
        <v>2198</v>
      </c>
      <c r="D7279" t="s">
        <v>2240</v>
      </c>
      <c r="E7279">
        <v>2.98569424839024</v>
      </c>
      <c r="F7279" t="s">
        <v>2200</v>
      </c>
    </row>
    <row r="7280" spans="1:6" hidden="1" x14ac:dyDescent="0.25">
      <c r="A7280">
        <v>2040</v>
      </c>
      <c r="B7280" t="s">
        <v>2249</v>
      </c>
      <c r="C7280" t="s">
        <v>2198</v>
      </c>
      <c r="D7280" t="s">
        <v>2241</v>
      </c>
      <c r="E7280">
        <v>6.1853528591999396</v>
      </c>
      <c r="F7280" t="s">
        <v>2200</v>
      </c>
    </row>
    <row r="7281" spans="1:6" hidden="1" x14ac:dyDescent="0.25">
      <c r="A7281">
        <v>2040</v>
      </c>
      <c r="B7281" t="s">
        <v>2249</v>
      </c>
      <c r="C7281" t="s">
        <v>2198</v>
      </c>
      <c r="D7281" t="s">
        <v>2242</v>
      </c>
      <c r="E7281">
        <v>0.146336307432644</v>
      </c>
      <c r="F7281" t="s">
        <v>2200</v>
      </c>
    </row>
    <row r="7282" spans="1:6" hidden="1" x14ac:dyDescent="0.25">
      <c r="A7282">
        <v>2040</v>
      </c>
      <c r="B7282" t="s">
        <v>2249</v>
      </c>
      <c r="C7282" t="s">
        <v>2198</v>
      </c>
      <c r="D7282" t="s">
        <v>2243</v>
      </c>
      <c r="E7282">
        <v>33.590663278293597</v>
      </c>
      <c r="F7282" t="s">
        <v>2200</v>
      </c>
    </row>
    <row r="7283" spans="1:6" hidden="1" x14ac:dyDescent="0.25">
      <c r="A7283">
        <v>2040</v>
      </c>
      <c r="B7283" t="s">
        <v>2249</v>
      </c>
      <c r="C7283" t="s">
        <v>2198</v>
      </c>
      <c r="D7283" t="s">
        <v>2244</v>
      </c>
      <c r="E7283">
        <v>6.870825</v>
      </c>
      <c r="F7283" t="s">
        <v>2200</v>
      </c>
    </row>
    <row r="7284" spans="1:6" hidden="1" x14ac:dyDescent="0.25">
      <c r="A7284">
        <v>2040</v>
      </c>
      <c r="B7284" t="s">
        <v>2249</v>
      </c>
      <c r="C7284" t="s">
        <v>2198</v>
      </c>
      <c r="D7284" t="s">
        <v>2245</v>
      </c>
      <c r="E7284">
        <v>4.1395320458754403</v>
      </c>
      <c r="F7284" t="s">
        <v>2200</v>
      </c>
    </row>
    <row r="7285" spans="1:6" hidden="1" x14ac:dyDescent="0.25">
      <c r="A7285">
        <v>2040</v>
      </c>
      <c r="B7285" t="s">
        <v>2249</v>
      </c>
      <c r="C7285" t="s">
        <v>2198</v>
      </c>
      <c r="D7285" t="s">
        <v>2246</v>
      </c>
      <c r="E7285">
        <v>2.3930473280547302</v>
      </c>
      <c r="F7285" t="s">
        <v>2200</v>
      </c>
    </row>
    <row r="7286" spans="1:6" hidden="1" x14ac:dyDescent="0.25">
      <c r="A7286">
        <v>2040</v>
      </c>
      <c r="B7286" t="s">
        <v>2249</v>
      </c>
      <c r="C7286" t="s">
        <v>2198</v>
      </c>
      <c r="D7286" t="s">
        <v>2247</v>
      </c>
      <c r="E7286">
        <v>2.1392328888254699</v>
      </c>
      <c r="F7286" t="s">
        <v>2200</v>
      </c>
    </row>
    <row r="7287" spans="1:6" hidden="1" x14ac:dyDescent="0.25">
      <c r="A7287">
        <v>2040</v>
      </c>
      <c r="B7287" t="s">
        <v>2249</v>
      </c>
      <c r="C7287" t="s">
        <v>2198</v>
      </c>
      <c r="D7287" t="s">
        <v>2248</v>
      </c>
      <c r="E7287">
        <v>8.6119922621351108</v>
      </c>
      <c r="F7287" t="s">
        <v>2200</v>
      </c>
    </row>
    <row r="7288" spans="1:6" hidden="1" x14ac:dyDescent="0.25">
      <c r="A7288">
        <v>2040</v>
      </c>
      <c r="B7288" t="s">
        <v>2249</v>
      </c>
      <c r="C7288" t="s">
        <v>2202</v>
      </c>
      <c r="D7288" t="s">
        <v>2236</v>
      </c>
      <c r="E7288">
        <v>3.76911606930295</v>
      </c>
      <c r="F7288" t="s">
        <v>2200</v>
      </c>
    </row>
    <row r="7289" spans="1:6" hidden="1" x14ac:dyDescent="0.25">
      <c r="A7289">
        <v>2040</v>
      </c>
      <c r="B7289" t="s">
        <v>2249</v>
      </c>
      <c r="C7289" t="s">
        <v>2202</v>
      </c>
      <c r="D7289" t="s">
        <v>2237</v>
      </c>
      <c r="E7289">
        <v>19.5984190180517</v>
      </c>
      <c r="F7289" t="s">
        <v>2200</v>
      </c>
    </row>
    <row r="7290" spans="1:6" hidden="1" x14ac:dyDescent="0.25">
      <c r="A7290">
        <v>2040</v>
      </c>
      <c r="B7290" t="s">
        <v>2249</v>
      </c>
      <c r="C7290" t="s">
        <v>2202</v>
      </c>
      <c r="D7290" t="s">
        <v>2238</v>
      </c>
      <c r="E7290">
        <v>5.3327967006748898</v>
      </c>
      <c r="F7290" t="s">
        <v>2200</v>
      </c>
    </row>
    <row r="7291" spans="1:6" hidden="1" x14ac:dyDescent="0.25">
      <c r="A7291">
        <v>2040</v>
      </c>
      <c r="B7291" t="s">
        <v>2249</v>
      </c>
      <c r="C7291" t="s">
        <v>2202</v>
      </c>
      <c r="D7291" t="s">
        <v>2250</v>
      </c>
      <c r="E7291">
        <v>7.5885123756113098</v>
      </c>
      <c r="F7291" t="s">
        <v>2200</v>
      </c>
    </row>
    <row r="7292" spans="1:6" hidden="1" x14ac:dyDescent="0.25">
      <c r="A7292">
        <v>2040</v>
      </c>
      <c r="B7292" t="s">
        <v>2249</v>
      </c>
      <c r="C7292" t="s">
        <v>2202</v>
      </c>
      <c r="D7292" t="s">
        <v>2251</v>
      </c>
      <c r="E7292">
        <v>8.6111342462506197</v>
      </c>
      <c r="F7292" t="s">
        <v>2200</v>
      </c>
    </row>
    <row r="7293" spans="1:6" hidden="1" x14ac:dyDescent="0.25">
      <c r="A7293">
        <v>2040</v>
      </c>
      <c r="B7293" t="s">
        <v>2249</v>
      </c>
      <c r="C7293" t="s">
        <v>2202</v>
      </c>
      <c r="D7293" t="s">
        <v>2239</v>
      </c>
      <c r="E7293">
        <v>2.0964188901321101</v>
      </c>
      <c r="F7293" t="s">
        <v>2200</v>
      </c>
    </row>
    <row r="7294" spans="1:6" hidden="1" x14ac:dyDescent="0.25">
      <c r="A7294">
        <v>2040</v>
      </c>
      <c r="B7294" t="s">
        <v>2249</v>
      </c>
      <c r="C7294" t="s">
        <v>2202</v>
      </c>
      <c r="D7294" t="s">
        <v>2240</v>
      </c>
      <c r="E7294">
        <v>2.5038740180596002</v>
      </c>
      <c r="F7294" t="s">
        <v>2200</v>
      </c>
    </row>
    <row r="7295" spans="1:6" hidden="1" x14ac:dyDescent="0.25">
      <c r="A7295">
        <v>2040</v>
      </c>
      <c r="B7295" t="s">
        <v>2249</v>
      </c>
      <c r="C7295" t="s">
        <v>2202</v>
      </c>
      <c r="D7295" t="s">
        <v>2241</v>
      </c>
      <c r="E7295">
        <v>3.9497144511579898</v>
      </c>
      <c r="F7295" t="s">
        <v>2200</v>
      </c>
    </row>
    <row r="7296" spans="1:6" hidden="1" x14ac:dyDescent="0.25">
      <c r="A7296">
        <v>2040</v>
      </c>
      <c r="B7296" t="s">
        <v>2249</v>
      </c>
      <c r="C7296" t="s">
        <v>2202</v>
      </c>
      <c r="D7296" t="s">
        <v>2242</v>
      </c>
      <c r="E7296" s="184">
        <v>1.81757710277918E-2</v>
      </c>
      <c r="F7296" t="s">
        <v>2200</v>
      </c>
    </row>
    <row r="7297" spans="1:6" hidden="1" x14ac:dyDescent="0.25">
      <c r="A7297">
        <v>2040</v>
      </c>
      <c r="B7297" t="s">
        <v>2249</v>
      </c>
      <c r="C7297" t="s">
        <v>2202</v>
      </c>
      <c r="D7297" t="s">
        <v>2243</v>
      </c>
      <c r="E7297">
        <v>20.8918136307698</v>
      </c>
      <c r="F7297" t="s">
        <v>2200</v>
      </c>
    </row>
    <row r="7298" spans="1:6" hidden="1" x14ac:dyDescent="0.25">
      <c r="A7298">
        <v>2040</v>
      </c>
      <c r="B7298" t="s">
        <v>2249</v>
      </c>
      <c r="C7298" t="s">
        <v>2202</v>
      </c>
      <c r="D7298" t="s">
        <v>2244</v>
      </c>
      <c r="E7298">
        <v>6.870825</v>
      </c>
      <c r="F7298" t="s">
        <v>2200</v>
      </c>
    </row>
    <row r="7299" spans="1:6" hidden="1" x14ac:dyDescent="0.25">
      <c r="A7299">
        <v>2040</v>
      </c>
      <c r="B7299" t="s">
        <v>2249</v>
      </c>
      <c r="C7299" t="s">
        <v>2202</v>
      </c>
      <c r="D7299" t="s">
        <v>2245</v>
      </c>
      <c r="E7299">
        <v>1.5416851869071999</v>
      </c>
      <c r="F7299" t="s">
        <v>2200</v>
      </c>
    </row>
    <row r="7300" spans="1:6" hidden="1" x14ac:dyDescent="0.25">
      <c r="A7300">
        <v>2040</v>
      </c>
      <c r="B7300" t="s">
        <v>2249</v>
      </c>
      <c r="C7300" t="s">
        <v>2202</v>
      </c>
      <c r="D7300" t="s">
        <v>2246</v>
      </c>
      <c r="E7300">
        <v>1.6452131074759799</v>
      </c>
      <c r="F7300" t="s">
        <v>2200</v>
      </c>
    </row>
    <row r="7301" spans="1:6" hidden="1" x14ac:dyDescent="0.25">
      <c r="A7301">
        <v>2040</v>
      </c>
      <c r="B7301" t="s">
        <v>2249</v>
      </c>
      <c r="C7301" t="s">
        <v>2202</v>
      </c>
      <c r="D7301" t="s">
        <v>2247</v>
      </c>
      <c r="E7301">
        <v>1.48443259480878</v>
      </c>
      <c r="F7301" t="s">
        <v>2200</v>
      </c>
    </row>
    <row r="7302" spans="1:6" hidden="1" x14ac:dyDescent="0.25">
      <c r="A7302">
        <v>2040</v>
      </c>
      <c r="B7302" t="s">
        <v>2249</v>
      </c>
      <c r="C7302" t="s">
        <v>2202</v>
      </c>
      <c r="D7302" t="s">
        <v>2248</v>
      </c>
      <c r="E7302">
        <v>2.9752473498233201</v>
      </c>
      <c r="F7302" t="s">
        <v>2200</v>
      </c>
    </row>
    <row r="7303" spans="1:6" hidden="1" x14ac:dyDescent="0.25">
      <c r="A7303">
        <v>2040</v>
      </c>
      <c r="B7303" t="s">
        <v>2249</v>
      </c>
      <c r="C7303" t="s">
        <v>2203</v>
      </c>
      <c r="D7303" t="s">
        <v>2236</v>
      </c>
      <c r="E7303">
        <v>3.7099029798338798</v>
      </c>
      <c r="F7303" t="s">
        <v>2200</v>
      </c>
    </row>
    <row r="7304" spans="1:6" hidden="1" x14ac:dyDescent="0.25">
      <c r="A7304">
        <v>2040</v>
      </c>
      <c r="B7304" t="s">
        <v>2249</v>
      </c>
      <c r="C7304" t="s">
        <v>2203</v>
      </c>
      <c r="D7304" t="s">
        <v>2237</v>
      </c>
      <c r="E7304">
        <v>17.964256540071801</v>
      </c>
      <c r="F7304" t="s">
        <v>2200</v>
      </c>
    </row>
    <row r="7305" spans="1:6" hidden="1" x14ac:dyDescent="0.25">
      <c r="A7305">
        <v>2040</v>
      </c>
      <c r="B7305" t="s">
        <v>2249</v>
      </c>
      <c r="C7305" t="s">
        <v>2203</v>
      </c>
      <c r="D7305" t="s">
        <v>2238</v>
      </c>
      <c r="E7305">
        <v>4.0710848935823902</v>
      </c>
      <c r="F7305" t="s">
        <v>2200</v>
      </c>
    </row>
    <row r="7306" spans="1:6" hidden="1" x14ac:dyDescent="0.25">
      <c r="A7306">
        <v>2040</v>
      </c>
      <c r="B7306" t="s">
        <v>2249</v>
      </c>
      <c r="C7306" t="s">
        <v>2203</v>
      </c>
      <c r="D7306" t="s">
        <v>2250</v>
      </c>
      <c r="E7306">
        <v>10.416273497458301</v>
      </c>
      <c r="F7306" t="s">
        <v>2200</v>
      </c>
    </row>
    <row r="7307" spans="1:6" hidden="1" x14ac:dyDescent="0.25">
      <c r="A7307">
        <v>2040</v>
      </c>
      <c r="B7307" t="s">
        <v>2249</v>
      </c>
      <c r="C7307" t="s">
        <v>2203</v>
      </c>
      <c r="D7307" t="s">
        <v>2251</v>
      </c>
      <c r="E7307">
        <v>0</v>
      </c>
      <c r="F7307" t="s">
        <v>2200</v>
      </c>
    </row>
    <row r="7308" spans="1:6" hidden="1" x14ac:dyDescent="0.25">
      <c r="A7308">
        <v>2040</v>
      </c>
      <c r="B7308" t="s">
        <v>2249</v>
      </c>
      <c r="C7308" t="s">
        <v>2203</v>
      </c>
      <c r="D7308" t="s">
        <v>2239</v>
      </c>
      <c r="E7308">
        <v>5.1753539617786499</v>
      </c>
      <c r="F7308" t="s">
        <v>2200</v>
      </c>
    </row>
    <row r="7309" spans="1:6" hidden="1" x14ac:dyDescent="0.25">
      <c r="A7309">
        <v>2040</v>
      </c>
      <c r="B7309" t="s">
        <v>2249</v>
      </c>
      <c r="C7309" t="s">
        <v>2203</v>
      </c>
      <c r="D7309" t="s">
        <v>2240</v>
      </c>
      <c r="E7309">
        <v>3.0561192066028098</v>
      </c>
      <c r="F7309" t="s">
        <v>2200</v>
      </c>
    </row>
    <row r="7310" spans="1:6" hidden="1" x14ac:dyDescent="0.25">
      <c r="A7310">
        <v>2040</v>
      </c>
      <c r="B7310" t="s">
        <v>2249</v>
      </c>
      <c r="C7310" t="s">
        <v>2203</v>
      </c>
      <c r="D7310" t="s">
        <v>2241</v>
      </c>
      <c r="E7310">
        <v>6.1762531816040296</v>
      </c>
      <c r="F7310" t="s">
        <v>2200</v>
      </c>
    </row>
    <row r="7311" spans="1:6" hidden="1" x14ac:dyDescent="0.25">
      <c r="A7311">
        <v>2040</v>
      </c>
      <c r="B7311" t="s">
        <v>2249</v>
      </c>
      <c r="C7311" t="s">
        <v>2203</v>
      </c>
      <c r="D7311" t="s">
        <v>2242</v>
      </c>
      <c r="E7311" s="184">
        <v>4.7933336919007398E-2</v>
      </c>
      <c r="F7311" t="s">
        <v>2200</v>
      </c>
    </row>
    <row r="7312" spans="1:6" hidden="1" x14ac:dyDescent="0.25">
      <c r="A7312">
        <v>2040</v>
      </c>
      <c r="B7312" t="s">
        <v>2249</v>
      </c>
      <c r="C7312" t="s">
        <v>2203</v>
      </c>
      <c r="D7312" t="s">
        <v>2243</v>
      </c>
      <c r="E7312">
        <v>33.668456145106703</v>
      </c>
      <c r="F7312" t="s">
        <v>2200</v>
      </c>
    </row>
    <row r="7313" spans="1:6" hidden="1" x14ac:dyDescent="0.25">
      <c r="A7313">
        <v>2040</v>
      </c>
      <c r="B7313" t="s">
        <v>2249</v>
      </c>
      <c r="C7313" t="s">
        <v>2203</v>
      </c>
      <c r="D7313" t="s">
        <v>2244</v>
      </c>
      <c r="E7313">
        <v>6.870825</v>
      </c>
      <c r="F7313" t="s">
        <v>2200</v>
      </c>
    </row>
    <row r="7314" spans="1:6" hidden="1" x14ac:dyDescent="0.25">
      <c r="A7314">
        <v>2040</v>
      </c>
      <c r="B7314" t="s">
        <v>2249</v>
      </c>
      <c r="C7314" t="s">
        <v>2203</v>
      </c>
      <c r="D7314" t="s">
        <v>2245</v>
      </c>
      <c r="E7314">
        <v>4.2266206901028198</v>
      </c>
      <c r="F7314" t="s">
        <v>2200</v>
      </c>
    </row>
    <row r="7315" spans="1:6" hidden="1" x14ac:dyDescent="0.25">
      <c r="A7315">
        <v>2040</v>
      </c>
      <c r="B7315" t="s">
        <v>2249</v>
      </c>
      <c r="C7315" t="s">
        <v>2203</v>
      </c>
      <c r="D7315" t="s">
        <v>2246</v>
      </c>
      <c r="E7315">
        <v>1.94959358919283</v>
      </c>
      <c r="F7315" t="s">
        <v>2200</v>
      </c>
    </row>
    <row r="7316" spans="1:6" hidden="1" x14ac:dyDescent="0.25">
      <c r="A7316">
        <v>2040</v>
      </c>
      <c r="B7316" t="s">
        <v>2249</v>
      </c>
      <c r="C7316" t="s">
        <v>2203</v>
      </c>
      <c r="D7316" t="s">
        <v>2247</v>
      </c>
      <c r="E7316">
        <v>2.16282897824156</v>
      </c>
      <c r="F7316" t="s">
        <v>2200</v>
      </c>
    </row>
    <row r="7317" spans="1:6" hidden="1" x14ac:dyDescent="0.25">
      <c r="A7317">
        <v>2040</v>
      </c>
      <c r="B7317" t="s">
        <v>2249</v>
      </c>
      <c r="C7317" t="s">
        <v>2203</v>
      </c>
      <c r="D7317" t="s">
        <v>2248</v>
      </c>
      <c r="E7317">
        <v>8.7880965579555301</v>
      </c>
      <c r="F7317" t="s">
        <v>2200</v>
      </c>
    </row>
    <row r="7318" spans="1:6" hidden="1" x14ac:dyDescent="0.25">
      <c r="A7318">
        <v>2040</v>
      </c>
      <c r="B7318" t="s">
        <v>2249</v>
      </c>
      <c r="C7318" t="s">
        <v>2204</v>
      </c>
      <c r="D7318" t="s">
        <v>2236</v>
      </c>
      <c r="E7318">
        <v>2.65019682943834</v>
      </c>
      <c r="F7318" t="s">
        <v>2200</v>
      </c>
    </row>
    <row r="7319" spans="1:6" hidden="1" x14ac:dyDescent="0.25">
      <c r="A7319">
        <v>2040</v>
      </c>
      <c r="B7319" t="s">
        <v>2249</v>
      </c>
      <c r="C7319" t="s">
        <v>2204</v>
      </c>
      <c r="D7319" t="s">
        <v>2237</v>
      </c>
      <c r="E7319">
        <v>17.600602319211099</v>
      </c>
      <c r="F7319" t="s">
        <v>2200</v>
      </c>
    </row>
    <row r="7320" spans="1:6" hidden="1" x14ac:dyDescent="0.25">
      <c r="A7320">
        <v>2040</v>
      </c>
      <c r="B7320" t="s">
        <v>2249</v>
      </c>
      <c r="C7320" t="s">
        <v>2204</v>
      </c>
      <c r="D7320" t="s">
        <v>2238</v>
      </c>
      <c r="E7320">
        <v>3.94830996534803</v>
      </c>
      <c r="F7320" t="s">
        <v>2200</v>
      </c>
    </row>
    <row r="7321" spans="1:6" hidden="1" x14ac:dyDescent="0.25">
      <c r="A7321">
        <v>2040</v>
      </c>
      <c r="B7321" t="s">
        <v>2249</v>
      </c>
      <c r="C7321" t="s">
        <v>2204</v>
      </c>
      <c r="D7321" t="s">
        <v>2250</v>
      </c>
      <c r="E7321">
        <v>7.5758959270132902</v>
      </c>
      <c r="F7321" t="s">
        <v>2200</v>
      </c>
    </row>
    <row r="7322" spans="1:6" hidden="1" x14ac:dyDescent="0.25">
      <c r="A7322">
        <v>2040</v>
      </c>
      <c r="B7322" t="s">
        <v>2249</v>
      </c>
      <c r="C7322" t="s">
        <v>2204</v>
      </c>
      <c r="D7322" t="s">
        <v>2251</v>
      </c>
      <c r="E7322">
        <v>0</v>
      </c>
      <c r="F7322" t="s">
        <v>2200</v>
      </c>
    </row>
    <row r="7323" spans="1:6" hidden="1" x14ac:dyDescent="0.25">
      <c r="A7323">
        <v>2040</v>
      </c>
      <c r="B7323" t="s">
        <v>2249</v>
      </c>
      <c r="C7323" t="s">
        <v>2204</v>
      </c>
      <c r="D7323" t="s">
        <v>2239</v>
      </c>
      <c r="E7323">
        <v>2.67390399356808</v>
      </c>
      <c r="F7323" t="s">
        <v>2200</v>
      </c>
    </row>
    <row r="7324" spans="1:6" hidden="1" x14ac:dyDescent="0.25">
      <c r="A7324">
        <v>2040</v>
      </c>
      <c r="B7324" t="s">
        <v>2249</v>
      </c>
      <c r="C7324" t="s">
        <v>2204</v>
      </c>
      <c r="D7324" t="s">
        <v>2240</v>
      </c>
      <c r="E7324">
        <v>2.5809211555782801</v>
      </c>
      <c r="F7324" t="s">
        <v>2200</v>
      </c>
    </row>
    <row r="7325" spans="1:6" hidden="1" x14ac:dyDescent="0.25">
      <c r="A7325">
        <v>2040</v>
      </c>
      <c r="B7325" t="s">
        <v>2249</v>
      </c>
      <c r="C7325" t="s">
        <v>2204</v>
      </c>
      <c r="D7325" t="s">
        <v>2241</v>
      </c>
      <c r="E7325">
        <v>3.5747252347260798</v>
      </c>
      <c r="F7325" t="s">
        <v>2200</v>
      </c>
    </row>
    <row r="7326" spans="1:6" hidden="1" x14ac:dyDescent="0.25">
      <c r="A7326">
        <v>2040</v>
      </c>
      <c r="B7326" t="s">
        <v>2249</v>
      </c>
      <c r="C7326" t="s">
        <v>2204</v>
      </c>
      <c r="D7326" t="s">
        <v>2242</v>
      </c>
      <c r="E7326" s="184">
        <v>5.1382877686667997E-5</v>
      </c>
      <c r="F7326" t="s">
        <v>2200</v>
      </c>
    </row>
    <row r="7327" spans="1:6" hidden="1" x14ac:dyDescent="0.25">
      <c r="A7327">
        <v>2040</v>
      </c>
      <c r="B7327" t="s">
        <v>2249</v>
      </c>
      <c r="C7327" t="s">
        <v>2204</v>
      </c>
      <c r="D7327" t="s">
        <v>2243</v>
      </c>
      <c r="E7327">
        <v>26.314095376710601</v>
      </c>
      <c r="F7327" t="s">
        <v>2200</v>
      </c>
    </row>
    <row r="7328" spans="1:6" hidden="1" x14ac:dyDescent="0.25">
      <c r="A7328">
        <v>2040</v>
      </c>
      <c r="B7328" t="s">
        <v>2249</v>
      </c>
      <c r="C7328" t="s">
        <v>2204</v>
      </c>
      <c r="D7328" t="s">
        <v>2244</v>
      </c>
      <c r="E7328">
        <v>6.870825</v>
      </c>
      <c r="F7328" t="s">
        <v>2200</v>
      </c>
    </row>
    <row r="7329" spans="1:6" hidden="1" x14ac:dyDescent="0.25">
      <c r="A7329">
        <v>2040</v>
      </c>
      <c r="B7329" t="s">
        <v>2249</v>
      </c>
      <c r="C7329" t="s">
        <v>2204</v>
      </c>
      <c r="D7329" t="s">
        <v>2245</v>
      </c>
      <c r="E7329">
        <v>3.48562783106019</v>
      </c>
      <c r="F7329" t="s">
        <v>2200</v>
      </c>
    </row>
    <row r="7330" spans="1:6" hidden="1" x14ac:dyDescent="0.25">
      <c r="A7330">
        <v>2040</v>
      </c>
      <c r="B7330" t="s">
        <v>2249</v>
      </c>
      <c r="C7330" t="s">
        <v>2204</v>
      </c>
      <c r="D7330" t="s">
        <v>2246</v>
      </c>
      <c r="E7330">
        <v>2.2711605732220499</v>
      </c>
      <c r="F7330" t="s">
        <v>2200</v>
      </c>
    </row>
    <row r="7331" spans="1:6" hidden="1" x14ac:dyDescent="0.25">
      <c r="A7331">
        <v>2040</v>
      </c>
      <c r="B7331" t="s">
        <v>2249</v>
      </c>
      <c r="C7331" t="s">
        <v>2204</v>
      </c>
      <c r="D7331" t="s">
        <v>2247</v>
      </c>
      <c r="E7331">
        <v>1.55104689057538</v>
      </c>
      <c r="F7331" t="s">
        <v>2200</v>
      </c>
    </row>
    <row r="7332" spans="1:6" hidden="1" x14ac:dyDescent="0.25">
      <c r="A7332">
        <v>2040</v>
      </c>
      <c r="B7332" t="s">
        <v>2249</v>
      </c>
      <c r="C7332" t="s">
        <v>2204</v>
      </c>
      <c r="D7332" t="s">
        <v>2248</v>
      </c>
      <c r="E7332">
        <v>3.4277259989654398</v>
      </c>
      <c r="F7332" t="s">
        <v>2200</v>
      </c>
    </row>
    <row r="7333" spans="1:6" hidden="1" x14ac:dyDescent="0.25">
      <c r="A7333">
        <v>2040</v>
      </c>
      <c r="B7333" t="s">
        <v>2249</v>
      </c>
      <c r="C7333" t="s">
        <v>2205</v>
      </c>
      <c r="D7333" t="s">
        <v>2236</v>
      </c>
      <c r="E7333">
        <v>5.44765642934538</v>
      </c>
      <c r="F7333" t="s">
        <v>2200</v>
      </c>
    </row>
    <row r="7334" spans="1:6" hidden="1" x14ac:dyDescent="0.25">
      <c r="A7334">
        <v>2040</v>
      </c>
      <c r="B7334" t="s">
        <v>2249</v>
      </c>
      <c r="C7334" t="s">
        <v>2205</v>
      </c>
      <c r="D7334" t="s">
        <v>2239</v>
      </c>
      <c r="E7334">
        <v>5.0953147167299804</v>
      </c>
      <c r="F7334" t="s">
        <v>2200</v>
      </c>
    </row>
    <row r="7335" spans="1:6" hidden="1" x14ac:dyDescent="0.25">
      <c r="A7335">
        <v>2040</v>
      </c>
      <c r="B7335" t="s">
        <v>2249</v>
      </c>
      <c r="C7335" t="s">
        <v>2205</v>
      </c>
      <c r="D7335" t="s">
        <v>2240</v>
      </c>
      <c r="E7335">
        <v>2.98569424839024</v>
      </c>
      <c r="F7335" t="s">
        <v>2200</v>
      </c>
    </row>
    <row r="7336" spans="1:6" hidden="1" x14ac:dyDescent="0.25">
      <c r="A7336">
        <v>2040</v>
      </c>
      <c r="B7336" t="s">
        <v>2249</v>
      </c>
      <c r="C7336" t="s">
        <v>2205</v>
      </c>
      <c r="D7336" t="s">
        <v>2241</v>
      </c>
      <c r="E7336">
        <v>6.1853528591999396</v>
      </c>
      <c r="F7336" t="s">
        <v>2200</v>
      </c>
    </row>
    <row r="7337" spans="1:6" hidden="1" x14ac:dyDescent="0.25">
      <c r="A7337">
        <v>2040</v>
      </c>
      <c r="B7337" t="s">
        <v>2249</v>
      </c>
      <c r="C7337" t="s">
        <v>2205</v>
      </c>
      <c r="D7337" t="s">
        <v>2242</v>
      </c>
      <c r="E7337">
        <v>0.146336307432644</v>
      </c>
      <c r="F7337" t="s">
        <v>2200</v>
      </c>
    </row>
    <row r="7338" spans="1:6" hidden="1" x14ac:dyDescent="0.25">
      <c r="A7338">
        <v>2040</v>
      </c>
      <c r="B7338" t="s">
        <v>2249</v>
      </c>
      <c r="C7338" t="s">
        <v>2205</v>
      </c>
      <c r="D7338" t="s">
        <v>2243</v>
      </c>
      <c r="E7338">
        <v>0</v>
      </c>
      <c r="F7338" t="s">
        <v>2200</v>
      </c>
    </row>
    <row r="7339" spans="1:6" hidden="1" x14ac:dyDescent="0.25">
      <c r="A7339">
        <v>2040</v>
      </c>
      <c r="B7339" t="s">
        <v>2249</v>
      </c>
      <c r="C7339" t="s">
        <v>2205</v>
      </c>
      <c r="D7339" t="s">
        <v>2244</v>
      </c>
      <c r="E7339">
        <v>6.870825</v>
      </c>
      <c r="F7339" t="s">
        <v>2200</v>
      </c>
    </row>
    <row r="7340" spans="1:6" hidden="1" x14ac:dyDescent="0.25">
      <c r="A7340">
        <v>2040</v>
      </c>
      <c r="B7340" t="s">
        <v>2249</v>
      </c>
      <c r="C7340" t="s">
        <v>2205</v>
      </c>
      <c r="D7340" t="s">
        <v>2245</v>
      </c>
      <c r="E7340">
        <v>4.1395320458754403</v>
      </c>
      <c r="F7340" t="s">
        <v>2200</v>
      </c>
    </row>
    <row r="7341" spans="1:6" hidden="1" x14ac:dyDescent="0.25">
      <c r="A7341">
        <v>2040</v>
      </c>
      <c r="B7341" t="s">
        <v>2249</v>
      </c>
      <c r="C7341" t="s">
        <v>2205</v>
      </c>
      <c r="D7341" t="s">
        <v>2246</v>
      </c>
      <c r="E7341">
        <v>2.3930473280547302</v>
      </c>
      <c r="F7341" t="s">
        <v>2200</v>
      </c>
    </row>
    <row r="7342" spans="1:6" hidden="1" x14ac:dyDescent="0.25">
      <c r="A7342">
        <v>2040</v>
      </c>
      <c r="B7342" t="s">
        <v>2249</v>
      </c>
      <c r="C7342" t="s">
        <v>2205</v>
      </c>
      <c r="D7342" t="s">
        <v>2247</v>
      </c>
      <c r="E7342">
        <v>2.1392328888254699</v>
      </c>
      <c r="F7342" t="s">
        <v>2200</v>
      </c>
    </row>
    <row r="7343" spans="1:6" hidden="1" x14ac:dyDescent="0.25">
      <c r="A7343">
        <v>2040</v>
      </c>
      <c r="B7343" t="s">
        <v>2249</v>
      </c>
      <c r="C7343" t="s">
        <v>2205</v>
      </c>
      <c r="D7343" t="s">
        <v>2248</v>
      </c>
      <c r="E7343">
        <v>8.6119922621351108</v>
      </c>
      <c r="F7343" t="s">
        <v>2200</v>
      </c>
    </row>
    <row r="7344" spans="1:6" hidden="1" x14ac:dyDescent="0.25">
      <c r="A7344">
        <v>2040</v>
      </c>
      <c r="B7344" t="s">
        <v>2249</v>
      </c>
      <c r="C7344" t="s">
        <v>2206</v>
      </c>
      <c r="D7344" t="s">
        <v>2236</v>
      </c>
      <c r="E7344">
        <v>4.35520460258636</v>
      </c>
      <c r="F7344" t="s">
        <v>2200</v>
      </c>
    </row>
    <row r="7345" spans="1:6" hidden="1" x14ac:dyDescent="0.25">
      <c r="A7345">
        <v>2040</v>
      </c>
      <c r="B7345" t="s">
        <v>2249</v>
      </c>
      <c r="C7345" t="s">
        <v>2206</v>
      </c>
      <c r="D7345" t="s">
        <v>2237</v>
      </c>
      <c r="E7345">
        <v>68.550911833399098</v>
      </c>
      <c r="F7345" t="s">
        <v>2200</v>
      </c>
    </row>
    <row r="7346" spans="1:6" hidden="1" x14ac:dyDescent="0.25">
      <c r="A7346">
        <v>2040</v>
      </c>
      <c r="B7346" t="s">
        <v>2249</v>
      </c>
      <c r="C7346" t="s">
        <v>2206</v>
      </c>
      <c r="D7346" t="s">
        <v>2238</v>
      </c>
      <c r="E7346">
        <v>8.3407475641750306</v>
      </c>
      <c r="F7346" t="s">
        <v>2200</v>
      </c>
    </row>
    <row r="7347" spans="1:6" hidden="1" x14ac:dyDescent="0.25">
      <c r="A7347">
        <v>2040</v>
      </c>
      <c r="B7347" t="s">
        <v>2249</v>
      </c>
      <c r="C7347" t="s">
        <v>2206</v>
      </c>
      <c r="D7347" t="s">
        <v>2250</v>
      </c>
      <c r="E7347">
        <v>0</v>
      </c>
      <c r="F7347" t="s">
        <v>2200</v>
      </c>
    </row>
    <row r="7348" spans="1:6" hidden="1" x14ac:dyDescent="0.25">
      <c r="A7348">
        <v>2040</v>
      </c>
      <c r="B7348" t="s">
        <v>2249</v>
      </c>
      <c r="C7348" t="s">
        <v>2206</v>
      </c>
      <c r="D7348" t="s">
        <v>2251</v>
      </c>
      <c r="E7348">
        <v>13.1370661216923</v>
      </c>
      <c r="F7348" t="s">
        <v>2200</v>
      </c>
    </row>
    <row r="7349" spans="1:6" hidden="1" x14ac:dyDescent="0.25">
      <c r="A7349">
        <v>2040</v>
      </c>
      <c r="B7349" t="s">
        <v>2249</v>
      </c>
      <c r="C7349" t="s">
        <v>2206</v>
      </c>
      <c r="D7349" t="s">
        <v>2239</v>
      </c>
      <c r="E7349">
        <v>0</v>
      </c>
      <c r="F7349" t="s">
        <v>2200</v>
      </c>
    </row>
    <row r="7350" spans="1:6" hidden="1" x14ac:dyDescent="0.25">
      <c r="A7350">
        <v>2040</v>
      </c>
      <c r="B7350" t="s">
        <v>2249</v>
      </c>
      <c r="C7350" t="s">
        <v>2206</v>
      </c>
      <c r="D7350" t="s">
        <v>2240</v>
      </c>
      <c r="E7350">
        <v>2.8078686789855101</v>
      </c>
      <c r="F7350" t="s">
        <v>2200</v>
      </c>
    </row>
    <row r="7351" spans="1:6" hidden="1" x14ac:dyDescent="0.25">
      <c r="A7351">
        <v>2040</v>
      </c>
      <c r="B7351" t="s">
        <v>2249</v>
      </c>
      <c r="C7351" t="s">
        <v>2206</v>
      </c>
      <c r="D7351" t="s">
        <v>2241</v>
      </c>
      <c r="E7351">
        <v>4.4842762581095901</v>
      </c>
      <c r="F7351" t="s">
        <v>2200</v>
      </c>
    </row>
    <row r="7352" spans="1:6" hidden="1" x14ac:dyDescent="0.25">
      <c r="A7352">
        <v>2040</v>
      </c>
      <c r="B7352" t="s">
        <v>2249</v>
      </c>
      <c r="C7352" t="s">
        <v>2206</v>
      </c>
      <c r="D7352" t="s">
        <v>2242</v>
      </c>
      <c r="E7352" s="184">
        <v>4.45827058577534E-3</v>
      </c>
      <c r="F7352" t="s">
        <v>2200</v>
      </c>
    </row>
    <row r="7353" spans="1:6" hidden="1" x14ac:dyDescent="0.25">
      <c r="A7353">
        <v>2040</v>
      </c>
      <c r="B7353" t="s">
        <v>2249</v>
      </c>
      <c r="C7353" t="s">
        <v>2206</v>
      </c>
      <c r="D7353" t="s">
        <v>2243</v>
      </c>
      <c r="E7353">
        <v>33.329488284969401</v>
      </c>
      <c r="F7353" t="s">
        <v>2200</v>
      </c>
    </row>
    <row r="7354" spans="1:6" hidden="1" x14ac:dyDescent="0.25">
      <c r="A7354">
        <v>2040</v>
      </c>
      <c r="B7354" t="s">
        <v>2249</v>
      </c>
      <c r="C7354" t="s">
        <v>2206</v>
      </c>
      <c r="D7354" t="s">
        <v>2244</v>
      </c>
      <c r="E7354">
        <v>6.870825</v>
      </c>
      <c r="F7354" t="s">
        <v>2200</v>
      </c>
    </row>
    <row r="7355" spans="1:6" hidden="1" x14ac:dyDescent="0.25">
      <c r="A7355">
        <v>2040</v>
      </c>
      <c r="B7355" t="s">
        <v>2249</v>
      </c>
      <c r="C7355" t="s">
        <v>2206</v>
      </c>
      <c r="D7355" t="s">
        <v>2245</v>
      </c>
      <c r="E7355">
        <v>0</v>
      </c>
      <c r="F7355" t="s">
        <v>2200</v>
      </c>
    </row>
    <row r="7356" spans="1:6" hidden="1" x14ac:dyDescent="0.25">
      <c r="A7356">
        <v>2040</v>
      </c>
      <c r="B7356" t="s">
        <v>2249</v>
      </c>
      <c r="C7356" t="s">
        <v>2206</v>
      </c>
      <c r="D7356" t="s">
        <v>2246</v>
      </c>
      <c r="E7356">
        <v>2.3516913022008201</v>
      </c>
      <c r="F7356" t="s">
        <v>2200</v>
      </c>
    </row>
    <row r="7357" spans="1:6" hidden="1" x14ac:dyDescent="0.25">
      <c r="A7357">
        <v>2040</v>
      </c>
      <c r="B7357" t="s">
        <v>2249</v>
      </c>
      <c r="C7357" t="s">
        <v>2206</v>
      </c>
      <c r="D7357" t="s">
        <v>2247</v>
      </c>
      <c r="E7357">
        <v>1.8465653902505601</v>
      </c>
      <c r="F7357" t="s">
        <v>2200</v>
      </c>
    </row>
    <row r="7358" spans="1:6" hidden="1" x14ac:dyDescent="0.25">
      <c r="A7358">
        <v>2040</v>
      </c>
      <c r="B7358" t="s">
        <v>2249</v>
      </c>
      <c r="C7358" t="s">
        <v>2206</v>
      </c>
      <c r="D7358" t="s">
        <v>2248</v>
      </c>
      <c r="E7358">
        <v>0</v>
      </c>
      <c r="F7358" t="s">
        <v>2200</v>
      </c>
    </row>
    <row r="7359" spans="1:6" hidden="1" x14ac:dyDescent="0.25">
      <c r="A7359">
        <v>2040</v>
      </c>
      <c r="B7359" t="s">
        <v>2249</v>
      </c>
      <c r="C7359" t="s">
        <v>2207</v>
      </c>
      <c r="D7359" t="s">
        <v>2236</v>
      </c>
      <c r="E7359">
        <v>4.1010220875096399</v>
      </c>
      <c r="F7359" t="s">
        <v>2200</v>
      </c>
    </row>
    <row r="7360" spans="1:6" hidden="1" x14ac:dyDescent="0.25">
      <c r="A7360">
        <v>2040</v>
      </c>
      <c r="B7360" t="s">
        <v>2249</v>
      </c>
      <c r="C7360" t="s">
        <v>2207</v>
      </c>
      <c r="D7360" t="s">
        <v>2237</v>
      </c>
      <c r="E7360">
        <v>17.252649783400798</v>
      </c>
      <c r="F7360" t="s">
        <v>2200</v>
      </c>
    </row>
    <row r="7361" spans="1:6" hidden="1" x14ac:dyDescent="0.25">
      <c r="A7361">
        <v>2040</v>
      </c>
      <c r="B7361" t="s">
        <v>2249</v>
      </c>
      <c r="C7361" t="s">
        <v>2207</v>
      </c>
      <c r="D7361" t="s">
        <v>2238</v>
      </c>
      <c r="E7361">
        <v>3.9820771894121298</v>
      </c>
      <c r="F7361" t="s">
        <v>2200</v>
      </c>
    </row>
    <row r="7362" spans="1:6" hidden="1" x14ac:dyDescent="0.25">
      <c r="A7362">
        <v>2040</v>
      </c>
      <c r="B7362" t="s">
        <v>2249</v>
      </c>
      <c r="C7362" t="s">
        <v>2207</v>
      </c>
      <c r="D7362" t="s">
        <v>2250</v>
      </c>
      <c r="E7362">
        <v>7.4157988235793901</v>
      </c>
      <c r="F7362" t="s">
        <v>2200</v>
      </c>
    </row>
    <row r="7363" spans="1:6" hidden="1" x14ac:dyDescent="0.25">
      <c r="A7363">
        <v>2040</v>
      </c>
      <c r="B7363" t="s">
        <v>2249</v>
      </c>
      <c r="C7363" t="s">
        <v>2207</v>
      </c>
      <c r="D7363" t="s">
        <v>2251</v>
      </c>
      <c r="E7363">
        <v>0</v>
      </c>
      <c r="F7363" t="s">
        <v>2200</v>
      </c>
    </row>
    <row r="7364" spans="1:6" hidden="1" x14ac:dyDescent="0.25">
      <c r="A7364">
        <v>2040</v>
      </c>
      <c r="B7364" t="s">
        <v>2249</v>
      </c>
      <c r="C7364" t="s">
        <v>2207</v>
      </c>
      <c r="D7364" t="s">
        <v>2239</v>
      </c>
      <c r="E7364">
        <v>4.86113753510846</v>
      </c>
      <c r="F7364" t="s">
        <v>2200</v>
      </c>
    </row>
    <row r="7365" spans="1:6" hidden="1" x14ac:dyDescent="0.25">
      <c r="A7365">
        <v>2040</v>
      </c>
      <c r="B7365" t="s">
        <v>2249</v>
      </c>
      <c r="C7365" t="s">
        <v>2207</v>
      </c>
      <c r="D7365" t="s">
        <v>2240</v>
      </c>
      <c r="E7365">
        <v>2.86122857483412</v>
      </c>
      <c r="F7365" t="s">
        <v>2200</v>
      </c>
    </row>
    <row r="7366" spans="1:6" hidden="1" x14ac:dyDescent="0.25">
      <c r="A7366">
        <v>2040</v>
      </c>
      <c r="B7366" t="s">
        <v>2249</v>
      </c>
      <c r="C7366" t="s">
        <v>2207</v>
      </c>
      <c r="D7366" t="s">
        <v>2241</v>
      </c>
      <c r="E7366">
        <v>3.46149220101465</v>
      </c>
      <c r="F7366" t="s">
        <v>2200</v>
      </c>
    </row>
    <row r="7367" spans="1:6" hidden="1" x14ac:dyDescent="0.25">
      <c r="A7367">
        <v>2040</v>
      </c>
      <c r="B7367" t="s">
        <v>2249</v>
      </c>
      <c r="C7367" t="s">
        <v>2207</v>
      </c>
      <c r="D7367" t="s">
        <v>2242</v>
      </c>
      <c r="E7367" s="184">
        <v>2.1121672638101799E-4</v>
      </c>
      <c r="F7367" t="s">
        <v>2200</v>
      </c>
    </row>
    <row r="7368" spans="1:6" hidden="1" x14ac:dyDescent="0.25">
      <c r="A7368">
        <v>2040</v>
      </c>
      <c r="B7368" t="s">
        <v>2249</v>
      </c>
      <c r="C7368" t="s">
        <v>2207</v>
      </c>
      <c r="D7368" t="s">
        <v>2243</v>
      </c>
      <c r="E7368">
        <v>31.0861824874105</v>
      </c>
      <c r="F7368" t="s">
        <v>2200</v>
      </c>
    </row>
    <row r="7369" spans="1:6" hidden="1" x14ac:dyDescent="0.25">
      <c r="A7369">
        <v>2040</v>
      </c>
      <c r="B7369" t="s">
        <v>2249</v>
      </c>
      <c r="C7369" t="s">
        <v>2207</v>
      </c>
      <c r="D7369" t="s">
        <v>2244</v>
      </c>
      <c r="E7369">
        <v>6.870825</v>
      </c>
      <c r="F7369" t="s">
        <v>2200</v>
      </c>
    </row>
    <row r="7370" spans="1:6" hidden="1" x14ac:dyDescent="0.25">
      <c r="A7370">
        <v>2040</v>
      </c>
      <c r="B7370" t="s">
        <v>2249</v>
      </c>
      <c r="C7370" t="s">
        <v>2207</v>
      </c>
      <c r="D7370" t="s">
        <v>2245</v>
      </c>
      <c r="E7370">
        <v>3.9500189462384601</v>
      </c>
      <c r="F7370" t="s">
        <v>2200</v>
      </c>
    </row>
    <row r="7371" spans="1:6" hidden="1" x14ac:dyDescent="0.25">
      <c r="A7371">
        <v>2040</v>
      </c>
      <c r="B7371" t="s">
        <v>2249</v>
      </c>
      <c r="C7371" t="s">
        <v>2207</v>
      </c>
      <c r="D7371" t="s">
        <v>2246</v>
      </c>
      <c r="E7371">
        <v>2.5260723374910499</v>
      </c>
      <c r="F7371" t="s">
        <v>2200</v>
      </c>
    </row>
    <row r="7372" spans="1:6" hidden="1" x14ac:dyDescent="0.25">
      <c r="A7372">
        <v>2040</v>
      </c>
      <c r="B7372" t="s">
        <v>2249</v>
      </c>
      <c r="C7372" t="s">
        <v>2207</v>
      </c>
      <c r="D7372" t="s">
        <v>2247</v>
      </c>
      <c r="E7372">
        <v>1.6836931660930701</v>
      </c>
      <c r="F7372" t="s">
        <v>2200</v>
      </c>
    </row>
    <row r="7373" spans="1:6" hidden="1" x14ac:dyDescent="0.25">
      <c r="A7373">
        <v>2040</v>
      </c>
      <c r="B7373" t="s">
        <v>2249</v>
      </c>
      <c r="C7373" t="s">
        <v>2207</v>
      </c>
      <c r="D7373" t="s">
        <v>2248</v>
      </c>
      <c r="E7373">
        <v>8.28857655897135</v>
      </c>
      <c r="F7373" t="s">
        <v>2200</v>
      </c>
    </row>
    <row r="7374" spans="1:6" hidden="1" x14ac:dyDescent="0.25">
      <c r="A7374">
        <v>2040</v>
      </c>
      <c r="B7374" t="s">
        <v>2249</v>
      </c>
      <c r="C7374" t="s">
        <v>2208</v>
      </c>
      <c r="D7374" t="s">
        <v>2236</v>
      </c>
      <c r="E7374">
        <v>4.2665700238014104</v>
      </c>
      <c r="F7374" t="s">
        <v>2200</v>
      </c>
    </row>
    <row r="7375" spans="1:6" hidden="1" x14ac:dyDescent="0.25">
      <c r="A7375">
        <v>2040</v>
      </c>
      <c r="B7375" t="s">
        <v>2249</v>
      </c>
      <c r="C7375" t="s">
        <v>2208</v>
      </c>
      <c r="D7375" t="s">
        <v>2237</v>
      </c>
      <c r="E7375">
        <v>19.736484140530202</v>
      </c>
      <c r="F7375" t="s">
        <v>2200</v>
      </c>
    </row>
    <row r="7376" spans="1:6" hidden="1" x14ac:dyDescent="0.25">
      <c r="A7376">
        <v>2040</v>
      </c>
      <c r="B7376" t="s">
        <v>2249</v>
      </c>
      <c r="C7376" t="s">
        <v>2208</v>
      </c>
      <c r="D7376" t="s">
        <v>2238</v>
      </c>
      <c r="E7376">
        <v>4.0531451088560901</v>
      </c>
      <c r="F7376" t="s">
        <v>2200</v>
      </c>
    </row>
    <row r="7377" spans="1:6" hidden="1" x14ac:dyDescent="0.25">
      <c r="A7377">
        <v>2040</v>
      </c>
      <c r="B7377" t="s">
        <v>2249</v>
      </c>
      <c r="C7377" t="s">
        <v>2208</v>
      </c>
      <c r="D7377" t="s">
        <v>2250</v>
      </c>
      <c r="E7377">
        <v>9.4961384028369995</v>
      </c>
      <c r="F7377" t="s">
        <v>2200</v>
      </c>
    </row>
    <row r="7378" spans="1:6" hidden="1" x14ac:dyDescent="0.25">
      <c r="A7378">
        <v>2040</v>
      </c>
      <c r="B7378" t="s">
        <v>2249</v>
      </c>
      <c r="C7378" t="s">
        <v>2208</v>
      </c>
      <c r="D7378" t="s">
        <v>2251</v>
      </c>
      <c r="E7378">
        <v>0</v>
      </c>
      <c r="F7378" t="s">
        <v>2200</v>
      </c>
    </row>
    <row r="7379" spans="1:6" hidden="1" x14ac:dyDescent="0.25">
      <c r="A7379">
        <v>2040</v>
      </c>
      <c r="B7379" t="s">
        <v>2249</v>
      </c>
      <c r="C7379" t="s">
        <v>2208</v>
      </c>
      <c r="D7379" t="s">
        <v>2239</v>
      </c>
      <c r="E7379">
        <v>5.1783027990609902</v>
      </c>
      <c r="F7379" t="s">
        <v>2200</v>
      </c>
    </row>
    <row r="7380" spans="1:6" hidden="1" x14ac:dyDescent="0.25">
      <c r="A7380">
        <v>2040</v>
      </c>
      <c r="B7380" t="s">
        <v>2249</v>
      </c>
      <c r="C7380" t="s">
        <v>2208</v>
      </c>
      <c r="D7380" t="s">
        <v>2240</v>
      </c>
      <c r="E7380">
        <v>3.0353504048005902</v>
      </c>
      <c r="F7380" t="s">
        <v>2200</v>
      </c>
    </row>
    <row r="7381" spans="1:6" hidden="1" x14ac:dyDescent="0.25">
      <c r="A7381">
        <v>2040</v>
      </c>
      <c r="B7381" t="s">
        <v>2249</v>
      </c>
      <c r="C7381" t="s">
        <v>2208</v>
      </c>
      <c r="D7381" t="s">
        <v>2241</v>
      </c>
      <c r="E7381">
        <v>6.1048144067217303</v>
      </c>
      <c r="F7381" t="s">
        <v>2200</v>
      </c>
    </row>
    <row r="7382" spans="1:6" hidden="1" x14ac:dyDescent="0.25">
      <c r="A7382">
        <v>2040</v>
      </c>
      <c r="B7382" t="s">
        <v>2249</v>
      </c>
      <c r="C7382" t="s">
        <v>2208</v>
      </c>
      <c r="D7382" t="s">
        <v>2242</v>
      </c>
      <c r="E7382" s="184">
        <v>6.2956632688744796E-2</v>
      </c>
      <c r="F7382" t="s">
        <v>2200</v>
      </c>
    </row>
    <row r="7383" spans="1:6" hidden="1" x14ac:dyDescent="0.25">
      <c r="A7383">
        <v>2040</v>
      </c>
      <c r="B7383" t="s">
        <v>2249</v>
      </c>
      <c r="C7383" t="s">
        <v>2208</v>
      </c>
      <c r="D7383" t="s">
        <v>2243</v>
      </c>
      <c r="E7383">
        <v>33.574376273224303</v>
      </c>
      <c r="F7383" t="s">
        <v>2200</v>
      </c>
    </row>
    <row r="7384" spans="1:6" hidden="1" x14ac:dyDescent="0.25">
      <c r="A7384">
        <v>2040</v>
      </c>
      <c r="B7384" t="s">
        <v>2249</v>
      </c>
      <c r="C7384" t="s">
        <v>2208</v>
      </c>
      <c r="D7384" t="s">
        <v>2244</v>
      </c>
      <c r="E7384">
        <v>6.870825</v>
      </c>
      <c r="F7384" t="s">
        <v>2200</v>
      </c>
    </row>
    <row r="7385" spans="1:6" hidden="1" x14ac:dyDescent="0.25">
      <c r="A7385">
        <v>2040</v>
      </c>
      <c r="B7385" t="s">
        <v>2249</v>
      </c>
      <c r="C7385" t="s">
        <v>2208</v>
      </c>
      <c r="D7385" t="s">
        <v>2245</v>
      </c>
      <c r="E7385">
        <v>4.2007122882614496</v>
      </c>
      <c r="F7385" t="s">
        <v>2200</v>
      </c>
    </row>
    <row r="7386" spans="1:6" hidden="1" x14ac:dyDescent="0.25">
      <c r="A7386">
        <v>2040</v>
      </c>
      <c r="B7386" t="s">
        <v>2249</v>
      </c>
      <c r="C7386" t="s">
        <v>2208</v>
      </c>
      <c r="D7386" t="s">
        <v>2246</v>
      </c>
      <c r="E7386">
        <v>2.9408071634634001</v>
      </c>
      <c r="F7386" t="s">
        <v>2200</v>
      </c>
    </row>
    <row r="7387" spans="1:6" hidden="1" x14ac:dyDescent="0.25">
      <c r="A7387">
        <v>2040</v>
      </c>
      <c r="B7387" t="s">
        <v>2249</v>
      </c>
      <c r="C7387" t="s">
        <v>2208</v>
      </c>
      <c r="D7387" t="s">
        <v>2247</v>
      </c>
      <c r="E7387">
        <v>2.1459474319871199</v>
      </c>
      <c r="F7387" t="s">
        <v>2200</v>
      </c>
    </row>
    <row r="7388" spans="1:6" hidden="1" x14ac:dyDescent="0.25">
      <c r="A7388">
        <v>2040</v>
      </c>
      <c r="B7388" t="s">
        <v>2249</v>
      </c>
      <c r="C7388" t="s">
        <v>2208</v>
      </c>
      <c r="D7388" t="s">
        <v>2248</v>
      </c>
      <c r="E7388">
        <v>8.2442233464743104</v>
      </c>
      <c r="F7388" t="s">
        <v>2200</v>
      </c>
    </row>
    <row r="7389" spans="1:6" hidden="1" x14ac:dyDescent="0.25">
      <c r="A7389">
        <v>2040</v>
      </c>
      <c r="B7389" t="s">
        <v>2249</v>
      </c>
      <c r="C7389" t="s">
        <v>2209</v>
      </c>
      <c r="D7389" t="s">
        <v>2236</v>
      </c>
      <c r="E7389">
        <v>4.46582785401029</v>
      </c>
      <c r="F7389" t="s">
        <v>2200</v>
      </c>
    </row>
    <row r="7390" spans="1:6" hidden="1" x14ac:dyDescent="0.25">
      <c r="A7390">
        <v>2040</v>
      </c>
      <c r="B7390" t="s">
        <v>2249</v>
      </c>
      <c r="C7390" t="s">
        <v>2209</v>
      </c>
      <c r="D7390" t="s">
        <v>2237</v>
      </c>
      <c r="E7390">
        <v>20.3861486562182</v>
      </c>
      <c r="F7390" t="s">
        <v>2200</v>
      </c>
    </row>
    <row r="7391" spans="1:6" hidden="1" x14ac:dyDescent="0.25">
      <c r="A7391">
        <v>2040</v>
      </c>
      <c r="B7391" t="s">
        <v>2249</v>
      </c>
      <c r="C7391" t="s">
        <v>2209</v>
      </c>
      <c r="D7391" t="s">
        <v>2238</v>
      </c>
      <c r="E7391">
        <v>5.7615899283932199</v>
      </c>
      <c r="F7391" t="s">
        <v>2200</v>
      </c>
    </row>
    <row r="7392" spans="1:6" hidden="1" x14ac:dyDescent="0.25">
      <c r="A7392">
        <v>2040</v>
      </c>
      <c r="B7392" t="s">
        <v>2249</v>
      </c>
      <c r="C7392" t="s">
        <v>2209</v>
      </c>
      <c r="D7392" t="s">
        <v>2250</v>
      </c>
      <c r="E7392">
        <v>0</v>
      </c>
      <c r="F7392" t="s">
        <v>2200</v>
      </c>
    </row>
    <row r="7393" spans="1:6" hidden="1" x14ac:dyDescent="0.25">
      <c r="A7393">
        <v>2040</v>
      </c>
      <c r="B7393" t="s">
        <v>2249</v>
      </c>
      <c r="C7393" t="s">
        <v>2209</v>
      </c>
      <c r="D7393" t="s">
        <v>2251</v>
      </c>
      <c r="E7393">
        <v>0</v>
      </c>
      <c r="F7393" t="s">
        <v>2200</v>
      </c>
    </row>
    <row r="7394" spans="1:6" hidden="1" x14ac:dyDescent="0.25">
      <c r="A7394">
        <v>2040</v>
      </c>
      <c r="B7394" t="s">
        <v>2249</v>
      </c>
      <c r="C7394" t="s">
        <v>2209</v>
      </c>
      <c r="D7394" t="s">
        <v>2239</v>
      </c>
      <c r="E7394">
        <v>4.3252752348218904</v>
      </c>
      <c r="F7394" t="s">
        <v>2200</v>
      </c>
    </row>
    <row r="7395" spans="1:6" hidden="1" x14ac:dyDescent="0.25">
      <c r="A7395">
        <v>2040</v>
      </c>
      <c r="B7395" t="s">
        <v>2249</v>
      </c>
      <c r="C7395" t="s">
        <v>2209</v>
      </c>
      <c r="D7395" t="s">
        <v>2240</v>
      </c>
      <c r="E7395">
        <v>2.74552987776155</v>
      </c>
      <c r="F7395" t="s">
        <v>2200</v>
      </c>
    </row>
    <row r="7396" spans="1:6" hidden="1" x14ac:dyDescent="0.25">
      <c r="A7396">
        <v>2040</v>
      </c>
      <c r="B7396" t="s">
        <v>2249</v>
      </c>
      <c r="C7396" t="s">
        <v>2209</v>
      </c>
      <c r="D7396" t="s">
        <v>2241</v>
      </c>
      <c r="E7396">
        <v>7.0169265918807202</v>
      </c>
      <c r="F7396" t="s">
        <v>2200</v>
      </c>
    </row>
    <row r="7397" spans="1:6" hidden="1" x14ac:dyDescent="0.25">
      <c r="A7397">
        <v>2040</v>
      </c>
      <c r="B7397" t="s">
        <v>2249</v>
      </c>
      <c r="C7397" t="s">
        <v>2209</v>
      </c>
      <c r="D7397" t="s">
        <v>2242</v>
      </c>
      <c r="E7397" s="184">
        <v>3.2834743396935001E-3</v>
      </c>
      <c r="F7397" t="s">
        <v>2200</v>
      </c>
    </row>
    <row r="7398" spans="1:6" hidden="1" x14ac:dyDescent="0.25">
      <c r="A7398">
        <v>2040</v>
      </c>
      <c r="B7398" t="s">
        <v>2249</v>
      </c>
      <c r="C7398" t="s">
        <v>2209</v>
      </c>
      <c r="D7398" t="s">
        <v>2243</v>
      </c>
      <c r="E7398">
        <v>34.149666925925303</v>
      </c>
      <c r="F7398" t="s">
        <v>2200</v>
      </c>
    </row>
    <row r="7399" spans="1:6" hidden="1" x14ac:dyDescent="0.25">
      <c r="A7399">
        <v>2040</v>
      </c>
      <c r="B7399" t="s">
        <v>2249</v>
      </c>
      <c r="C7399" t="s">
        <v>2209</v>
      </c>
      <c r="D7399" t="s">
        <v>2244</v>
      </c>
      <c r="E7399">
        <v>6.870825</v>
      </c>
      <c r="F7399" t="s">
        <v>2200</v>
      </c>
    </row>
    <row r="7400" spans="1:6" hidden="1" x14ac:dyDescent="0.25">
      <c r="A7400">
        <v>2040</v>
      </c>
      <c r="B7400" t="s">
        <v>2249</v>
      </c>
      <c r="C7400" t="s">
        <v>2209</v>
      </c>
      <c r="D7400" t="s">
        <v>2245</v>
      </c>
      <c r="E7400">
        <v>3.6236477274113001</v>
      </c>
      <c r="F7400" t="s">
        <v>2200</v>
      </c>
    </row>
    <row r="7401" spans="1:6" hidden="1" x14ac:dyDescent="0.25">
      <c r="A7401">
        <v>2040</v>
      </c>
      <c r="B7401" t="s">
        <v>2249</v>
      </c>
      <c r="C7401" t="s">
        <v>2209</v>
      </c>
      <c r="D7401" t="s">
        <v>2246</v>
      </c>
      <c r="E7401">
        <v>2.5680164342198499</v>
      </c>
      <c r="F7401" t="s">
        <v>2200</v>
      </c>
    </row>
    <row r="7402" spans="1:6" hidden="1" x14ac:dyDescent="0.25">
      <c r="A7402">
        <v>2040</v>
      </c>
      <c r="B7402" t="s">
        <v>2249</v>
      </c>
      <c r="C7402" t="s">
        <v>2209</v>
      </c>
      <c r="D7402" t="s">
        <v>2247</v>
      </c>
      <c r="E7402">
        <v>2.1584454411667999</v>
      </c>
      <c r="F7402" t="s">
        <v>2200</v>
      </c>
    </row>
    <row r="7403" spans="1:6" hidden="1" x14ac:dyDescent="0.25">
      <c r="A7403">
        <v>2040</v>
      </c>
      <c r="B7403" t="s">
        <v>2249</v>
      </c>
      <c r="C7403" t="s">
        <v>2209</v>
      </c>
      <c r="D7403" t="s">
        <v>2248</v>
      </c>
      <c r="E7403">
        <v>6.9374831071202498</v>
      </c>
      <c r="F7403" t="s">
        <v>2200</v>
      </c>
    </row>
    <row r="7404" spans="1:6" hidden="1" x14ac:dyDescent="0.25">
      <c r="A7404">
        <v>2040</v>
      </c>
      <c r="B7404" t="s">
        <v>2249</v>
      </c>
      <c r="C7404" t="s">
        <v>2210</v>
      </c>
      <c r="D7404" t="s">
        <v>2236</v>
      </c>
      <c r="E7404">
        <v>2.7875613367998699</v>
      </c>
      <c r="F7404" t="s">
        <v>2200</v>
      </c>
    </row>
    <row r="7405" spans="1:6" hidden="1" x14ac:dyDescent="0.25">
      <c r="A7405">
        <v>2040</v>
      </c>
      <c r="B7405" t="s">
        <v>2249</v>
      </c>
      <c r="C7405" t="s">
        <v>2210</v>
      </c>
      <c r="D7405" t="s">
        <v>2237</v>
      </c>
      <c r="E7405">
        <v>16.600028823501599</v>
      </c>
      <c r="F7405" t="s">
        <v>2200</v>
      </c>
    </row>
    <row r="7406" spans="1:6" hidden="1" x14ac:dyDescent="0.25">
      <c r="A7406">
        <v>2040</v>
      </c>
      <c r="B7406" t="s">
        <v>2249</v>
      </c>
      <c r="C7406" t="s">
        <v>2210</v>
      </c>
      <c r="D7406" t="s">
        <v>2238</v>
      </c>
      <c r="E7406">
        <v>8.3012362314693906</v>
      </c>
      <c r="F7406" t="s">
        <v>2200</v>
      </c>
    </row>
    <row r="7407" spans="1:6" hidden="1" x14ac:dyDescent="0.25">
      <c r="A7407">
        <v>2040</v>
      </c>
      <c r="B7407" t="s">
        <v>2249</v>
      </c>
      <c r="C7407" t="s">
        <v>2210</v>
      </c>
      <c r="D7407" t="s">
        <v>2250</v>
      </c>
      <c r="E7407">
        <v>8.9280189942797907</v>
      </c>
      <c r="F7407" t="s">
        <v>2200</v>
      </c>
    </row>
    <row r="7408" spans="1:6" hidden="1" x14ac:dyDescent="0.25">
      <c r="A7408">
        <v>2040</v>
      </c>
      <c r="B7408" t="s">
        <v>2249</v>
      </c>
      <c r="C7408" t="s">
        <v>2210</v>
      </c>
      <c r="D7408" t="s">
        <v>2251</v>
      </c>
      <c r="E7408">
        <v>0</v>
      </c>
      <c r="F7408" t="s">
        <v>2200</v>
      </c>
    </row>
    <row r="7409" spans="1:6" hidden="1" x14ac:dyDescent="0.25">
      <c r="A7409">
        <v>2040</v>
      </c>
      <c r="B7409" t="s">
        <v>2249</v>
      </c>
      <c r="C7409" t="s">
        <v>2210</v>
      </c>
      <c r="D7409" t="s">
        <v>2239</v>
      </c>
      <c r="E7409">
        <v>2.7695846285013799</v>
      </c>
      <c r="F7409" t="s">
        <v>2200</v>
      </c>
    </row>
    <row r="7410" spans="1:6" hidden="1" x14ac:dyDescent="0.25">
      <c r="A7410">
        <v>2040</v>
      </c>
      <c r="B7410" t="s">
        <v>2249</v>
      </c>
      <c r="C7410" t="s">
        <v>2210</v>
      </c>
      <c r="D7410" t="s">
        <v>2240</v>
      </c>
      <c r="E7410">
        <v>2.6551017682020701</v>
      </c>
      <c r="F7410" t="s">
        <v>2200</v>
      </c>
    </row>
    <row r="7411" spans="1:6" hidden="1" x14ac:dyDescent="0.25">
      <c r="A7411">
        <v>2040</v>
      </c>
      <c r="B7411" t="s">
        <v>2249</v>
      </c>
      <c r="C7411" t="s">
        <v>2210</v>
      </c>
      <c r="D7411" t="s">
        <v>2241</v>
      </c>
      <c r="E7411">
        <v>3.85155624112214</v>
      </c>
      <c r="F7411" t="s">
        <v>2200</v>
      </c>
    </row>
    <row r="7412" spans="1:6" hidden="1" x14ac:dyDescent="0.25">
      <c r="A7412">
        <v>2040</v>
      </c>
      <c r="B7412" t="s">
        <v>2249</v>
      </c>
      <c r="C7412" t="s">
        <v>2210</v>
      </c>
      <c r="D7412" t="s">
        <v>2242</v>
      </c>
      <c r="E7412" s="184">
        <v>3.4357567923908598E-3</v>
      </c>
      <c r="F7412" t="s">
        <v>2200</v>
      </c>
    </row>
    <row r="7413" spans="1:6" hidden="1" x14ac:dyDescent="0.25">
      <c r="A7413">
        <v>2040</v>
      </c>
      <c r="B7413" t="s">
        <v>2249</v>
      </c>
      <c r="C7413" t="s">
        <v>2210</v>
      </c>
      <c r="D7413" t="s">
        <v>2243</v>
      </c>
      <c r="E7413">
        <v>33.120146699027799</v>
      </c>
      <c r="F7413" t="s">
        <v>2200</v>
      </c>
    </row>
    <row r="7414" spans="1:6" hidden="1" x14ac:dyDescent="0.25">
      <c r="A7414">
        <v>2040</v>
      </c>
      <c r="B7414" t="s">
        <v>2249</v>
      </c>
      <c r="C7414" t="s">
        <v>2210</v>
      </c>
      <c r="D7414" t="s">
        <v>2244</v>
      </c>
      <c r="E7414">
        <v>6.870825</v>
      </c>
      <c r="F7414" t="s">
        <v>2200</v>
      </c>
    </row>
    <row r="7415" spans="1:6" hidden="1" x14ac:dyDescent="0.25">
      <c r="A7415">
        <v>2040</v>
      </c>
      <c r="B7415" t="s">
        <v>2249</v>
      </c>
      <c r="C7415" t="s">
        <v>2210</v>
      </c>
      <c r="D7415" t="s">
        <v>2245</v>
      </c>
      <c r="E7415">
        <v>3.5988390527345699</v>
      </c>
      <c r="F7415" t="s">
        <v>2200</v>
      </c>
    </row>
    <row r="7416" spans="1:6" hidden="1" x14ac:dyDescent="0.25">
      <c r="A7416">
        <v>2040</v>
      </c>
      <c r="B7416" t="s">
        <v>2249</v>
      </c>
      <c r="C7416" t="s">
        <v>2210</v>
      </c>
      <c r="D7416" t="s">
        <v>2246</v>
      </c>
      <c r="E7416">
        <v>1.7928374770128099</v>
      </c>
      <c r="F7416" t="s">
        <v>2200</v>
      </c>
    </row>
    <row r="7417" spans="1:6" hidden="1" x14ac:dyDescent="0.25">
      <c r="A7417">
        <v>2040</v>
      </c>
      <c r="B7417" t="s">
        <v>2249</v>
      </c>
      <c r="C7417" t="s">
        <v>2210</v>
      </c>
      <c r="D7417" t="s">
        <v>2247</v>
      </c>
      <c r="E7417">
        <v>1.6522361931471901</v>
      </c>
      <c r="F7417" t="s">
        <v>2200</v>
      </c>
    </row>
    <row r="7418" spans="1:6" hidden="1" x14ac:dyDescent="0.25">
      <c r="A7418">
        <v>2040</v>
      </c>
      <c r="B7418" t="s">
        <v>2249</v>
      </c>
      <c r="C7418" t="s">
        <v>2210</v>
      </c>
      <c r="D7418" t="s">
        <v>2248</v>
      </c>
      <c r="E7418">
        <v>3.5628789411063502</v>
      </c>
      <c r="F7418" t="s">
        <v>2200</v>
      </c>
    </row>
    <row r="7419" spans="1:6" hidden="1" x14ac:dyDescent="0.25">
      <c r="A7419">
        <v>2040</v>
      </c>
      <c r="B7419" t="s">
        <v>2249</v>
      </c>
      <c r="C7419" t="s">
        <v>2211</v>
      </c>
      <c r="D7419" t="s">
        <v>2236</v>
      </c>
      <c r="E7419">
        <v>5.20812081478193</v>
      </c>
      <c r="F7419" t="s">
        <v>2200</v>
      </c>
    </row>
    <row r="7420" spans="1:6" hidden="1" x14ac:dyDescent="0.25">
      <c r="A7420">
        <v>2040</v>
      </c>
      <c r="B7420" t="s">
        <v>2249</v>
      </c>
      <c r="C7420" t="s">
        <v>2211</v>
      </c>
      <c r="D7420" t="s">
        <v>2237</v>
      </c>
      <c r="E7420">
        <v>29.8329631975799</v>
      </c>
      <c r="F7420" t="s">
        <v>2200</v>
      </c>
    </row>
    <row r="7421" spans="1:6" hidden="1" x14ac:dyDescent="0.25">
      <c r="A7421">
        <v>2040</v>
      </c>
      <c r="B7421" t="s">
        <v>2249</v>
      </c>
      <c r="C7421" t="s">
        <v>2211</v>
      </c>
      <c r="D7421" t="s">
        <v>2238</v>
      </c>
      <c r="E7421">
        <v>4.0187896168910404</v>
      </c>
      <c r="F7421" t="s">
        <v>2200</v>
      </c>
    </row>
    <row r="7422" spans="1:6" hidden="1" x14ac:dyDescent="0.25">
      <c r="A7422">
        <v>2040</v>
      </c>
      <c r="B7422" t="s">
        <v>2249</v>
      </c>
      <c r="C7422" t="s">
        <v>2211</v>
      </c>
      <c r="D7422" t="s">
        <v>2250</v>
      </c>
      <c r="E7422">
        <v>0</v>
      </c>
      <c r="F7422" t="s">
        <v>2200</v>
      </c>
    </row>
    <row r="7423" spans="1:6" hidden="1" x14ac:dyDescent="0.25">
      <c r="A7423">
        <v>2040</v>
      </c>
      <c r="B7423" t="s">
        <v>2249</v>
      </c>
      <c r="C7423" t="s">
        <v>2211</v>
      </c>
      <c r="D7423" t="s">
        <v>2251</v>
      </c>
      <c r="E7423">
        <v>16.121414696328401</v>
      </c>
      <c r="F7423" t="s">
        <v>2200</v>
      </c>
    </row>
    <row r="7424" spans="1:6" hidden="1" x14ac:dyDescent="0.25">
      <c r="A7424">
        <v>2040</v>
      </c>
      <c r="B7424" t="s">
        <v>2249</v>
      </c>
      <c r="C7424" t="s">
        <v>2211</v>
      </c>
      <c r="D7424" t="s">
        <v>2239</v>
      </c>
      <c r="E7424">
        <v>4.6102416366834902</v>
      </c>
      <c r="F7424" t="s">
        <v>2200</v>
      </c>
    </row>
    <row r="7425" spans="1:6" hidden="1" x14ac:dyDescent="0.25">
      <c r="A7425">
        <v>2040</v>
      </c>
      <c r="B7425" t="s">
        <v>2249</v>
      </c>
      <c r="C7425" t="s">
        <v>2211</v>
      </c>
      <c r="D7425" t="s">
        <v>2240</v>
      </c>
      <c r="E7425">
        <v>2.8078686789855101</v>
      </c>
      <c r="F7425" t="s">
        <v>2200</v>
      </c>
    </row>
    <row r="7426" spans="1:6" hidden="1" x14ac:dyDescent="0.25">
      <c r="A7426">
        <v>2040</v>
      </c>
      <c r="B7426" t="s">
        <v>2249</v>
      </c>
      <c r="C7426" t="s">
        <v>2211</v>
      </c>
      <c r="D7426" t="s">
        <v>2241</v>
      </c>
      <c r="E7426">
        <v>4.6181071091413504</v>
      </c>
      <c r="F7426" t="s">
        <v>2200</v>
      </c>
    </row>
    <row r="7427" spans="1:6" hidden="1" x14ac:dyDescent="0.25">
      <c r="A7427">
        <v>2040</v>
      </c>
      <c r="B7427" t="s">
        <v>2249</v>
      </c>
      <c r="C7427" t="s">
        <v>2211</v>
      </c>
      <c r="D7427" t="s">
        <v>2242</v>
      </c>
      <c r="E7427" s="184">
        <v>7.2558625633911494E-2</v>
      </c>
      <c r="F7427" t="s">
        <v>2200</v>
      </c>
    </row>
    <row r="7428" spans="1:6" hidden="1" x14ac:dyDescent="0.25">
      <c r="A7428">
        <v>2040</v>
      </c>
      <c r="B7428" t="s">
        <v>2249</v>
      </c>
      <c r="C7428" t="s">
        <v>2211</v>
      </c>
      <c r="D7428" t="s">
        <v>2243</v>
      </c>
      <c r="E7428">
        <v>33.197065612452903</v>
      </c>
      <c r="F7428" t="s">
        <v>2200</v>
      </c>
    </row>
    <row r="7429" spans="1:6" hidden="1" x14ac:dyDescent="0.25">
      <c r="A7429">
        <v>2040</v>
      </c>
      <c r="B7429" t="s">
        <v>2249</v>
      </c>
      <c r="C7429" t="s">
        <v>2211</v>
      </c>
      <c r="D7429" t="s">
        <v>2244</v>
      </c>
      <c r="E7429">
        <v>0</v>
      </c>
      <c r="F7429" t="s">
        <v>2200</v>
      </c>
    </row>
    <row r="7430" spans="1:6" hidden="1" x14ac:dyDescent="0.25">
      <c r="A7430">
        <v>2040</v>
      </c>
      <c r="B7430" t="s">
        <v>2249</v>
      </c>
      <c r="C7430" t="s">
        <v>2211</v>
      </c>
      <c r="D7430" t="s">
        <v>2245</v>
      </c>
      <c r="E7430">
        <v>3.8409035026098</v>
      </c>
      <c r="F7430" t="s">
        <v>2200</v>
      </c>
    </row>
    <row r="7431" spans="1:6" hidden="1" x14ac:dyDescent="0.25">
      <c r="A7431">
        <v>2040</v>
      </c>
      <c r="B7431" t="s">
        <v>2249</v>
      </c>
      <c r="C7431" t="s">
        <v>2211</v>
      </c>
      <c r="D7431" t="s">
        <v>2246</v>
      </c>
      <c r="E7431">
        <v>2.3516913022008201</v>
      </c>
      <c r="F7431" t="s">
        <v>2200</v>
      </c>
    </row>
    <row r="7432" spans="1:6" hidden="1" x14ac:dyDescent="0.25">
      <c r="A7432">
        <v>2040</v>
      </c>
      <c r="B7432" t="s">
        <v>2249</v>
      </c>
      <c r="C7432" t="s">
        <v>2211</v>
      </c>
      <c r="D7432" t="s">
        <v>2247</v>
      </c>
      <c r="E7432">
        <v>1.8465653902505601</v>
      </c>
      <c r="F7432" t="s">
        <v>2200</v>
      </c>
    </row>
    <row r="7433" spans="1:6" hidden="1" x14ac:dyDescent="0.25">
      <c r="A7433">
        <v>2040</v>
      </c>
      <c r="B7433" t="s">
        <v>2249</v>
      </c>
      <c r="C7433" t="s">
        <v>2211</v>
      </c>
      <c r="D7433" t="s">
        <v>2248</v>
      </c>
      <c r="E7433">
        <v>8.0046537721799194</v>
      </c>
      <c r="F7433" t="s">
        <v>2200</v>
      </c>
    </row>
    <row r="7434" spans="1:6" hidden="1" x14ac:dyDescent="0.25">
      <c r="A7434">
        <v>2040</v>
      </c>
      <c r="B7434" t="s">
        <v>2249</v>
      </c>
      <c r="C7434" t="s">
        <v>2212</v>
      </c>
      <c r="D7434" t="s">
        <v>2236</v>
      </c>
      <c r="E7434">
        <v>4.3807323254135602</v>
      </c>
      <c r="F7434" t="s">
        <v>2200</v>
      </c>
    </row>
    <row r="7435" spans="1:6" hidden="1" x14ac:dyDescent="0.25">
      <c r="A7435">
        <v>2040</v>
      </c>
      <c r="B7435" t="s">
        <v>2249</v>
      </c>
      <c r="C7435" t="s">
        <v>2212</v>
      </c>
      <c r="D7435" t="s">
        <v>2237</v>
      </c>
      <c r="E7435">
        <v>22.104933499989599</v>
      </c>
      <c r="F7435" t="s">
        <v>2200</v>
      </c>
    </row>
    <row r="7436" spans="1:6" hidden="1" x14ac:dyDescent="0.25">
      <c r="A7436">
        <v>2040</v>
      </c>
      <c r="B7436" t="s">
        <v>2249</v>
      </c>
      <c r="C7436" t="s">
        <v>2212</v>
      </c>
      <c r="D7436" t="s">
        <v>2238</v>
      </c>
      <c r="E7436">
        <v>4.0331404416427699</v>
      </c>
      <c r="F7436" t="s">
        <v>2200</v>
      </c>
    </row>
    <row r="7437" spans="1:6" hidden="1" x14ac:dyDescent="0.25">
      <c r="A7437">
        <v>2040</v>
      </c>
      <c r="B7437" t="s">
        <v>2249</v>
      </c>
      <c r="C7437" t="s">
        <v>2212</v>
      </c>
      <c r="D7437" t="s">
        <v>2250</v>
      </c>
      <c r="E7437">
        <v>0</v>
      </c>
      <c r="F7437" t="s">
        <v>2200</v>
      </c>
    </row>
    <row r="7438" spans="1:6" hidden="1" x14ac:dyDescent="0.25">
      <c r="A7438">
        <v>2040</v>
      </c>
      <c r="B7438" t="s">
        <v>2249</v>
      </c>
      <c r="C7438" t="s">
        <v>2212</v>
      </c>
      <c r="D7438" t="s">
        <v>2251</v>
      </c>
      <c r="E7438">
        <v>15.541663321940099</v>
      </c>
      <c r="F7438" t="s">
        <v>2200</v>
      </c>
    </row>
    <row r="7439" spans="1:6" hidden="1" x14ac:dyDescent="0.25">
      <c r="A7439">
        <v>2040</v>
      </c>
      <c r="B7439" t="s">
        <v>2249</v>
      </c>
      <c r="C7439" t="s">
        <v>2212</v>
      </c>
      <c r="D7439" t="s">
        <v>2239</v>
      </c>
      <c r="E7439">
        <v>5.3713809700012902</v>
      </c>
      <c r="F7439" t="s">
        <v>2200</v>
      </c>
    </row>
    <row r="7440" spans="1:6" hidden="1" x14ac:dyDescent="0.25">
      <c r="A7440">
        <v>2040</v>
      </c>
      <c r="B7440" t="s">
        <v>2249</v>
      </c>
      <c r="C7440" t="s">
        <v>2212</v>
      </c>
      <c r="D7440" t="s">
        <v>2240</v>
      </c>
      <c r="E7440">
        <v>3.1453161989362299</v>
      </c>
      <c r="F7440" t="s">
        <v>2200</v>
      </c>
    </row>
    <row r="7441" spans="1:6" hidden="1" x14ac:dyDescent="0.25">
      <c r="A7441">
        <v>2040</v>
      </c>
      <c r="B7441" t="s">
        <v>2249</v>
      </c>
      <c r="C7441" t="s">
        <v>2212</v>
      </c>
      <c r="D7441" t="s">
        <v>2241</v>
      </c>
      <c r="E7441">
        <v>4.7614470940556197</v>
      </c>
      <c r="F7441" t="s">
        <v>2200</v>
      </c>
    </row>
    <row r="7442" spans="1:6" hidden="1" x14ac:dyDescent="0.25">
      <c r="A7442">
        <v>2040</v>
      </c>
      <c r="B7442" t="s">
        <v>2249</v>
      </c>
      <c r="C7442" t="s">
        <v>2212</v>
      </c>
      <c r="D7442" t="s">
        <v>2242</v>
      </c>
      <c r="E7442" s="184">
        <v>1.83060345024625E-4</v>
      </c>
      <c r="F7442" t="s">
        <v>2200</v>
      </c>
    </row>
    <row r="7443" spans="1:6" hidden="1" x14ac:dyDescent="0.25">
      <c r="A7443">
        <v>2040</v>
      </c>
      <c r="B7443" t="s">
        <v>2249</v>
      </c>
      <c r="C7443" t="s">
        <v>2212</v>
      </c>
      <c r="D7443" t="s">
        <v>2243</v>
      </c>
      <c r="E7443">
        <v>33.489136586792299</v>
      </c>
      <c r="F7443" t="s">
        <v>2200</v>
      </c>
    </row>
    <row r="7444" spans="1:6" hidden="1" x14ac:dyDescent="0.25">
      <c r="A7444">
        <v>2040</v>
      </c>
      <c r="B7444" t="s">
        <v>2249</v>
      </c>
      <c r="C7444" t="s">
        <v>2212</v>
      </c>
      <c r="D7444" t="s">
        <v>2244</v>
      </c>
      <c r="E7444">
        <v>6.870825</v>
      </c>
      <c r="F7444" t="s">
        <v>2200</v>
      </c>
    </row>
    <row r="7445" spans="1:6" hidden="1" x14ac:dyDescent="0.25">
      <c r="A7445">
        <v>2040</v>
      </c>
      <c r="B7445" t="s">
        <v>2249</v>
      </c>
      <c r="C7445" t="s">
        <v>2212</v>
      </c>
      <c r="D7445" t="s">
        <v>2245</v>
      </c>
      <c r="E7445">
        <v>4.4030475335896</v>
      </c>
      <c r="F7445" t="s">
        <v>2200</v>
      </c>
    </row>
    <row r="7446" spans="1:6" hidden="1" x14ac:dyDescent="0.25">
      <c r="A7446">
        <v>2040</v>
      </c>
      <c r="B7446" t="s">
        <v>2249</v>
      </c>
      <c r="C7446" t="s">
        <v>2212</v>
      </c>
      <c r="D7446" t="s">
        <v>2246</v>
      </c>
      <c r="E7446">
        <v>2.5585183315932101</v>
      </c>
      <c r="F7446" t="s">
        <v>2200</v>
      </c>
    </row>
    <row r="7447" spans="1:6" hidden="1" x14ac:dyDescent="0.25">
      <c r="A7447">
        <v>2040</v>
      </c>
      <c r="B7447" t="s">
        <v>2249</v>
      </c>
      <c r="C7447" t="s">
        <v>2212</v>
      </c>
      <c r="D7447" t="s">
        <v>2247</v>
      </c>
      <c r="E7447">
        <v>2.27847774845561</v>
      </c>
      <c r="F7447" t="s">
        <v>2200</v>
      </c>
    </row>
    <row r="7448" spans="1:6" hidden="1" x14ac:dyDescent="0.25">
      <c r="A7448">
        <v>2040</v>
      </c>
      <c r="B7448" t="s">
        <v>2249</v>
      </c>
      <c r="C7448" t="s">
        <v>2212</v>
      </c>
      <c r="D7448" t="s">
        <v>2248</v>
      </c>
      <c r="E7448">
        <v>9.2008402460297205</v>
      </c>
      <c r="F7448" t="s">
        <v>2200</v>
      </c>
    </row>
    <row r="7449" spans="1:6" hidden="1" x14ac:dyDescent="0.25">
      <c r="A7449">
        <v>2040</v>
      </c>
      <c r="B7449" t="s">
        <v>2249</v>
      </c>
      <c r="C7449" t="s">
        <v>2213</v>
      </c>
      <c r="D7449" t="s">
        <v>2236</v>
      </c>
      <c r="E7449">
        <v>4.4819631754449203</v>
      </c>
      <c r="F7449" t="s">
        <v>2200</v>
      </c>
    </row>
    <row r="7450" spans="1:6" hidden="1" x14ac:dyDescent="0.25">
      <c r="A7450">
        <v>2040</v>
      </c>
      <c r="B7450" t="s">
        <v>2249</v>
      </c>
      <c r="C7450" t="s">
        <v>2213</v>
      </c>
      <c r="D7450" t="s">
        <v>2237</v>
      </c>
      <c r="E7450">
        <v>18.787291958071101</v>
      </c>
      <c r="F7450" t="s">
        <v>2200</v>
      </c>
    </row>
    <row r="7451" spans="1:6" hidden="1" x14ac:dyDescent="0.25">
      <c r="A7451">
        <v>2040</v>
      </c>
      <c r="B7451" t="s">
        <v>2249</v>
      </c>
      <c r="C7451" t="s">
        <v>2213</v>
      </c>
      <c r="D7451" t="s">
        <v>2238</v>
      </c>
      <c r="E7451">
        <v>4.08320564469118</v>
      </c>
      <c r="F7451" t="s">
        <v>2200</v>
      </c>
    </row>
    <row r="7452" spans="1:6" hidden="1" x14ac:dyDescent="0.25">
      <c r="A7452">
        <v>2040</v>
      </c>
      <c r="B7452" t="s">
        <v>2249</v>
      </c>
      <c r="C7452" t="s">
        <v>2213</v>
      </c>
      <c r="D7452" t="s">
        <v>2250</v>
      </c>
      <c r="E7452">
        <v>12.1455290731815</v>
      </c>
      <c r="F7452" t="s">
        <v>2200</v>
      </c>
    </row>
    <row r="7453" spans="1:6" hidden="1" x14ac:dyDescent="0.25">
      <c r="A7453">
        <v>2040</v>
      </c>
      <c r="B7453" t="s">
        <v>2249</v>
      </c>
      <c r="C7453" t="s">
        <v>2213</v>
      </c>
      <c r="D7453" t="s">
        <v>2251</v>
      </c>
      <c r="E7453">
        <v>0</v>
      </c>
      <c r="F7453" t="s">
        <v>2200</v>
      </c>
    </row>
    <row r="7454" spans="1:6" hidden="1" x14ac:dyDescent="0.25">
      <c r="A7454">
        <v>2040</v>
      </c>
      <c r="B7454" t="s">
        <v>2249</v>
      </c>
      <c r="C7454" t="s">
        <v>2213</v>
      </c>
      <c r="D7454" t="s">
        <v>2239</v>
      </c>
      <c r="E7454">
        <v>5.9166363831362201</v>
      </c>
      <c r="F7454" t="s">
        <v>2200</v>
      </c>
    </row>
    <row r="7455" spans="1:6" hidden="1" x14ac:dyDescent="0.25">
      <c r="A7455">
        <v>2040</v>
      </c>
      <c r="B7455" t="s">
        <v>2249</v>
      </c>
      <c r="C7455" t="s">
        <v>2213</v>
      </c>
      <c r="D7455" t="s">
        <v>2240</v>
      </c>
      <c r="E7455">
        <v>3.39158213600397</v>
      </c>
      <c r="F7455" t="s">
        <v>2200</v>
      </c>
    </row>
    <row r="7456" spans="1:6" hidden="1" x14ac:dyDescent="0.25">
      <c r="A7456">
        <v>2040</v>
      </c>
      <c r="B7456" t="s">
        <v>2249</v>
      </c>
      <c r="C7456" t="s">
        <v>2213</v>
      </c>
      <c r="D7456" t="s">
        <v>2241</v>
      </c>
      <c r="E7456">
        <v>6.6016080150055299</v>
      </c>
      <c r="F7456" t="s">
        <v>2200</v>
      </c>
    </row>
    <row r="7457" spans="1:6" hidden="1" x14ac:dyDescent="0.25">
      <c r="A7457">
        <v>2040</v>
      </c>
      <c r="B7457" t="s">
        <v>2249</v>
      </c>
      <c r="C7457" t="s">
        <v>2213</v>
      </c>
      <c r="D7457" t="s">
        <v>2242</v>
      </c>
      <c r="E7457" s="184">
        <v>4.5439313528435901E-2</v>
      </c>
      <c r="F7457" t="s">
        <v>2200</v>
      </c>
    </row>
    <row r="7458" spans="1:6" hidden="1" x14ac:dyDescent="0.25">
      <c r="A7458">
        <v>2040</v>
      </c>
      <c r="B7458" t="s">
        <v>2249</v>
      </c>
      <c r="C7458" t="s">
        <v>2213</v>
      </c>
      <c r="D7458" t="s">
        <v>2243</v>
      </c>
      <c r="E7458">
        <v>34.4423553509708</v>
      </c>
      <c r="F7458" t="s">
        <v>2200</v>
      </c>
    </row>
    <row r="7459" spans="1:6" hidden="1" x14ac:dyDescent="0.25">
      <c r="A7459">
        <v>2040</v>
      </c>
      <c r="B7459" t="s">
        <v>2249</v>
      </c>
      <c r="C7459" t="s">
        <v>2213</v>
      </c>
      <c r="D7459" t="s">
        <v>2244</v>
      </c>
      <c r="E7459">
        <v>6.870825</v>
      </c>
      <c r="F7459" t="s">
        <v>2200</v>
      </c>
    </row>
    <row r="7460" spans="1:6" hidden="1" x14ac:dyDescent="0.25">
      <c r="A7460">
        <v>2040</v>
      </c>
      <c r="B7460" t="s">
        <v>2249</v>
      </c>
      <c r="C7460" t="s">
        <v>2213</v>
      </c>
      <c r="D7460" t="s">
        <v>2245</v>
      </c>
      <c r="E7460">
        <v>4.7942069366143603</v>
      </c>
      <c r="F7460" t="s">
        <v>2200</v>
      </c>
    </row>
    <row r="7461" spans="1:6" hidden="1" x14ac:dyDescent="0.25">
      <c r="A7461">
        <v>2040</v>
      </c>
      <c r="B7461" t="s">
        <v>2249</v>
      </c>
      <c r="C7461" t="s">
        <v>2213</v>
      </c>
      <c r="D7461" t="s">
        <v>2246</v>
      </c>
      <c r="E7461">
        <v>2.2020709798233602</v>
      </c>
      <c r="F7461" t="s">
        <v>2200</v>
      </c>
    </row>
    <row r="7462" spans="1:6" hidden="1" x14ac:dyDescent="0.25">
      <c r="A7462">
        <v>2040</v>
      </c>
      <c r="B7462" t="s">
        <v>2249</v>
      </c>
      <c r="C7462" t="s">
        <v>2213</v>
      </c>
      <c r="D7462" t="s">
        <v>2247</v>
      </c>
      <c r="E7462">
        <v>1.73507392287031</v>
      </c>
      <c r="F7462" t="s">
        <v>2200</v>
      </c>
    </row>
    <row r="7463" spans="1:6" hidden="1" x14ac:dyDescent="0.25">
      <c r="A7463">
        <v>2040</v>
      </c>
      <c r="B7463" t="s">
        <v>2249</v>
      </c>
      <c r="C7463" t="s">
        <v>2213</v>
      </c>
      <c r="D7463" t="s">
        <v>2248</v>
      </c>
      <c r="E7463">
        <v>10.0207738004575</v>
      </c>
      <c r="F7463" t="s">
        <v>2200</v>
      </c>
    </row>
    <row r="7464" spans="1:6" hidden="1" x14ac:dyDescent="0.25">
      <c r="A7464">
        <v>2040</v>
      </c>
      <c r="B7464" t="s">
        <v>2249</v>
      </c>
      <c r="C7464" t="s">
        <v>2214</v>
      </c>
      <c r="D7464" t="s">
        <v>2236</v>
      </c>
      <c r="E7464">
        <v>2.7116630127982102</v>
      </c>
      <c r="F7464" t="s">
        <v>2200</v>
      </c>
    </row>
    <row r="7465" spans="1:6" hidden="1" x14ac:dyDescent="0.25">
      <c r="A7465">
        <v>2040</v>
      </c>
      <c r="B7465" t="s">
        <v>2249</v>
      </c>
      <c r="C7465" t="s">
        <v>2214</v>
      </c>
      <c r="D7465" t="s">
        <v>2237</v>
      </c>
      <c r="E7465">
        <v>20.482301314818901</v>
      </c>
      <c r="F7465" t="s">
        <v>2200</v>
      </c>
    </row>
    <row r="7466" spans="1:6" hidden="1" x14ac:dyDescent="0.25">
      <c r="A7466">
        <v>2040</v>
      </c>
      <c r="B7466" t="s">
        <v>2249</v>
      </c>
      <c r="C7466" t="s">
        <v>2214</v>
      </c>
      <c r="D7466" t="s">
        <v>2238</v>
      </c>
      <c r="E7466">
        <v>4.0631816251405599</v>
      </c>
      <c r="F7466" t="s">
        <v>2200</v>
      </c>
    </row>
    <row r="7467" spans="1:6" hidden="1" x14ac:dyDescent="0.25">
      <c r="A7467">
        <v>2040</v>
      </c>
      <c r="B7467" t="s">
        <v>2249</v>
      </c>
      <c r="C7467" t="s">
        <v>2214</v>
      </c>
      <c r="D7467" t="s">
        <v>2250</v>
      </c>
      <c r="E7467">
        <v>8.4338426018775206</v>
      </c>
      <c r="F7467" t="s">
        <v>2200</v>
      </c>
    </row>
    <row r="7468" spans="1:6" hidden="1" x14ac:dyDescent="0.25">
      <c r="A7468">
        <v>2040</v>
      </c>
      <c r="B7468" t="s">
        <v>2249</v>
      </c>
      <c r="C7468" t="s">
        <v>2214</v>
      </c>
      <c r="D7468" t="s">
        <v>2251</v>
      </c>
      <c r="E7468">
        <v>10.221027159957201</v>
      </c>
      <c r="F7468" t="s">
        <v>2200</v>
      </c>
    </row>
    <row r="7469" spans="1:6" hidden="1" x14ac:dyDescent="0.25">
      <c r="A7469">
        <v>2040</v>
      </c>
      <c r="B7469" t="s">
        <v>2249</v>
      </c>
      <c r="C7469" t="s">
        <v>2214</v>
      </c>
      <c r="D7469" t="s">
        <v>2239</v>
      </c>
      <c r="E7469">
        <v>4.6740384110613702</v>
      </c>
      <c r="F7469" t="s">
        <v>2200</v>
      </c>
    </row>
    <row r="7470" spans="1:6" hidden="1" x14ac:dyDescent="0.25">
      <c r="A7470">
        <v>2040</v>
      </c>
      <c r="B7470" t="s">
        <v>2249</v>
      </c>
      <c r="C7470" t="s">
        <v>2214</v>
      </c>
      <c r="D7470" t="s">
        <v>2240</v>
      </c>
      <c r="E7470">
        <v>2.8916028616098899</v>
      </c>
      <c r="F7470" t="s">
        <v>2200</v>
      </c>
    </row>
    <row r="7471" spans="1:6" hidden="1" x14ac:dyDescent="0.25">
      <c r="A7471">
        <v>2040</v>
      </c>
      <c r="B7471" t="s">
        <v>2249</v>
      </c>
      <c r="C7471" t="s">
        <v>2214</v>
      </c>
      <c r="D7471" t="s">
        <v>2241</v>
      </c>
      <c r="E7471">
        <v>6.2157031885125802</v>
      </c>
      <c r="F7471" t="s">
        <v>2200</v>
      </c>
    </row>
    <row r="7472" spans="1:6" hidden="1" x14ac:dyDescent="0.25">
      <c r="A7472">
        <v>2040</v>
      </c>
      <c r="B7472" t="s">
        <v>2249</v>
      </c>
      <c r="C7472" t="s">
        <v>2214</v>
      </c>
      <c r="D7472" t="s">
        <v>2242</v>
      </c>
      <c r="E7472" s="184">
        <v>7.3009524573081394E-2</v>
      </c>
      <c r="F7472" t="s">
        <v>2200</v>
      </c>
    </row>
    <row r="7473" spans="1:6" hidden="1" x14ac:dyDescent="0.25">
      <c r="A7473">
        <v>2040</v>
      </c>
      <c r="B7473" t="s">
        <v>2249</v>
      </c>
      <c r="C7473" t="s">
        <v>2214</v>
      </c>
      <c r="D7473" t="s">
        <v>2243</v>
      </c>
      <c r="E7473">
        <v>33.611186598573099</v>
      </c>
      <c r="F7473" t="s">
        <v>2200</v>
      </c>
    </row>
    <row r="7474" spans="1:6" hidden="1" x14ac:dyDescent="0.25">
      <c r="A7474">
        <v>2040</v>
      </c>
      <c r="B7474" t="s">
        <v>2249</v>
      </c>
      <c r="C7474" t="s">
        <v>2214</v>
      </c>
      <c r="D7474" t="s">
        <v>2244</v>
      </c>
      <c r="E7474">
        <v>6.870825</v>
      </c>
      <c r="F7474" t="s">
        <v>2200</v>
      </c>
    </row>
    <row r="7475" spans="1:6" hidden="1" x14ac:dyDescent="0.25">
      <c r="A7475">
        <v>2040</v>
      </c>
      <c r="B7475" t="s">
        <v>2249</v>
      </c>
      <c r="C7475" t="s">
        <v>2214</v>
      </c>
      <c r="D7475" t="s">
        <v>2245</v>
      </c>
      <c r="E7475">
        <v>3.9541808203266302</v>
      </c>
      <c r="F7475" t="s">
        <v>2200</v>
      </c>
    </row>
    <row r="7476" spans="1:6" hidden="1" x14ac:dyDescent="0.25">
      <c r="A7476">
        <v>2040</v>
      </c>
      <c r="B7476" t="s">
        <v>2249</v>
      </c>
      <c r="C7476" t="s">
        <v>2214</v>
      </c>
      <c r="D7476" t="s">
        <v>2246</v>
      </c>
      <c r="E7476">
        <v>2.6493019577558301</v>
      </c>
      <c r="F7476" t="s">
        <v>2200</v>
      </c>
    </row>
    <row r="7477" spans="1:6" hidden="1" x14ac:dyDescent="0.25">
      <c r="A7477">
        <v>2040</v>
      </c>
      <c r="B7477" t="s">
        <v>2249</v>
      </c>
      <c r="C7477" t="s">
        <v>2214</v>
      </c>
      <c r="D7477" t="s">
        <v>2247</v>
      </c>
      <c r="E7477">
        <v>2.0197544278528401</v>
      </c>
      <c r="F7477" t="s">
        <v>2200</v>
      </c>
    </row>
    <row r="7478" spans="1:6" hidden="1" x14ac:dyDescent="0.25">
      <c r="A7478">
        <v>2040</v>
      </c>
      <c r="B7478" t="s">
        <v>2249</v>
      </c>
      <c r="C7478" t="s">
        <v>2214</v>
      </c>
      <c r="D7478" t="s">
        <v>2248</v>
      </c>
      <c r="E7478">
        <v>8.2105323658391107</v>
      </c>
      <c r="F7478" t="s">
        <v>2200</v>
      </c>
    </row>
    <row r="7479" spans="1:6" hidden="1" x14ac:dyDescent="0.25">
      <c r="A7479">
        <v>2040</v>
      </c>
      <c r="B7479" t="s">
        <v>2249</v>
      </c>
      <c r="C7479" t="s">
        <v>2215</v>
      </c>
      <c r="D7479" t="s">
        <v>2236</v>
      </c>
      <c r="E7479">
        <v>3.2087159567705599</v>
      </c>
      <c r="F7479" t="s">
        <v>2200</v>
      </c>
    </row>
    <row r="7480" spans="1:6" hidden="1" x14ac:dyDescent="0.25">
      <c r="A7480">
        <v>2040</v>
      </c>
      <c r="B7480" t="s">
        <v>2249</v>
      </c>
      <c r="C7480" t="s">
        <v>2215</v>
      </c>
      <c r="D7480" t="s">
        <v>2237</v>
      </c>
      <c r="E7480">
        <v>13.6866555710137</v>
      </c>
      <c r="F7480" t="s">
        <v>2200</v>
      </c>
    </row>
    <row r="7481" spans="1:6" hidden="1" x14ac:dyDescent="0.25">
      <c r="A7481">
        <v>2040</v>
      </c>
      <c r="B7481" t="s">
        <v>2249</v>
      </c>
      <c r="C7481" t="s">
        <v>2215</v>
      </c>
      <c r="D7481" t="s">
        <v>2238</v>
      </c>
      <c r="E7481">
        <v>4.3036723251721796</v>
      </c>
      <c r="F7481" t="s">
        <v>2200</v>
      </c>
    </row>
    <row r="7482" spans="1:6" hidden="1" x14ac:dyDescent="0.25">
      <c r="A7482">
        <v>2040</v>
      </c>
      <c r="B7482" t="s">
        <v>2249</v>
      </c>
      <c r="C7482" t="s">
        <v>2215</v>
      </c>
      <c r="D7482" t="s">
        <v>2250</v>
      </c>
      <c r="E7482">
        <v>8.8396087028879204</v>
      </c>
      <c r="F7482" t="s">
        <v>2200</v>
      </c>
    </row>
    <row r="7483" spans="1:6" hidden="1" x14ac:dyDescent="0.25">
      <c r="A7483">
        <v>2040</v>
      </c>
      <c r="B7483" t="s">
        <v>2249</v>
      </c>
      <c r="C7483" t="s">
        <v>2215</v>
      </c>
      <c r="D7483" t="s">
        <v>2251</v>
      </c>
      <c r="E7483">
        <v>9.1586043435354707</v>
      </c>
      <c r="F7483" t="s">
        <v>2200</v>
      </c>
    </row>
    <row r="7484" spans="1:6" hidden="1" x14ac:dyDescent="0.25">
      <c r="A7484">
        <v>2040</v>
      </c>
      <c r="B7484" t="s">
        <v>2249</v>
      </c>
      <c r="C7484" t="s">
        <v>2215</v>
      </c>
      <c r="D7484" t="s">
        <v>2239</v>
      </c>
      <c r="E7484">
        <v>2.5343686738837499</v>
      </c>
      <c r="F7484" t="s">
        <v>2200</v>
      </c>
    </row>
    <row r="7485" spans="1:6" hidden="1" x14ac:dyDescent="0.25">
      <c r="A7485">
        <v>2040</v>
      </c>
      <c r="B7485" t="s">
        <v>2249</v>
      </c>
      <c r="C7485" t="s">
        <v>2215</v>
      </c>
      <c r="D7485" t="s">
        <v>2240</v>
      </c>
      <c r="E7485">
        <v>2.6531297160850502</v>
      </c>
      <c r="F7485" t="s">
        <v>2200</v>
      </c>
    </row>
    <row r="7486" spans="1:6" hidden="1" x14ac:dyDescent="0.25">
      <c r="A7486">
        <v>2040</v>
      </c>
      <c r="B7486" t="s">
        <v>2249</v>
      </c>
      <c r="C7486" t="s">
        <v>2215</v>
      </c>
      <c r="D7486" t="s">
        <v>2241</v>
      </c>
      <c r="E7486">
        <v>4.0527888431532597</v>
      </c>
      <c r="F7486" t="s">
        <v>2200</v>
      </c>
    </row>
    <row r="7487" spans="1:6" hidden="1" x14ac:dyDescent="0.25">
      <c r="A7487">
        <v>2040</v>
      </c>
      <c r="B7487" t="s">
        <v>2249</v>
      </c>
      <c r="C7487" t="s">
        <v>2215</v>
      </c>
      <c r="D7487" t="s">
        <v>2242</v>
      </c>
      <c r="E7487" s="184">
        <v>3.1379479261181897E-2</v>
      </c>
      <c r="F7487" t="s">
        <v>2200</v>
      </c>
    </row>
    <row r="7488" spans="1:6" hidden="1" x14ac:dyDescent="0.25">
      <c r="A7488">
        <v>2040</v>
      </c>
      <c r="B7488" t="s">
        <v>2249</v>
      </c>
      <c r="C7488" t="s">
        <v>2215</v>
      </c>
      <c r="D7488" t="s">
        <v>2243</v>
      </c>
      <c r="E7488">
        <v>20.780233508413101</v>
      </c>
      <c r="F7488" t="s">
        <v>2200</v>
      </c>
    </row>
    <row r="7489" spans="1:6" hidden="1" x14ac:dyDescent="0.25">
      <c r="A7489">
        <v>2040</v>
      </c>
      <c r="B7489" t="s">
        <v>2249</v>
      </c>
      <c r="C7489" t="s">
        <v>2215</v>
      </c>
      <c r="D7489" t="s">
        <v>2244</v>
      </c>
      <c r="E7489">
        <v>6.870825</v>
      </c>
      <c r="F7489" t="s">
        <v>2200</v>
      </c>
    </row>
    <row r="7490" spans="1:6" hidden="1" x14ac:dyDescent="0.25">
      <c r="A7490">
        <v>2040</v>
      </c>
      <c r="B7490" t="s">
        <v>2249</v>
      </c>
      <c r="C7490" t="s">
        <v>2215</v>
      </c>
      <c r="D7490" t="s">
        <v>2245</v>
      </c>
      <c r="E7490">
        <v>1.8228032950664901</v>
      </c>
      <c r="F7490" t="s">
        <v>2200</v>
      </c>
    </row>
    <row r="7491" spans="1:6" hidden="1" x14ac:dyDescent="0.25">
      <c r="A7491">
        <v>2040</v>
      </c>
      <c r="B7491" t="s">
        <v>2249</v>
      </c>
      <c r="C7491" t="s">
        <v>2215</v>
      </c>
      <c r="D7491" t="s">
        <v>2246</v>
      </c>
      <c r="E7491">
        <v>1.64031845829576</v>
      </c>
      <c r="F7491" t="s">
        <v>2200</v>
      </c>
    </row>
    <row r="7492" spans="1:6" hidden="1" x14ac:dyDescent="0.25">
      <c r="A7492">
        <v>2040</v>
      </c>
      <c r="B7492" t="s">
        <v>2249</v>
      </c>
      <c r="C7492" t="s">
        <v>2215</v>
      </c>
      <c r="D7492" t="s">
        <v>2247</v>
      </c>
      <c r="E7492">
        <v>1.7879620742126101</v>
      </c>
      <c r="F7492" t="s">
        <v>2200</v>
      </c>
    </row>
    <row r="7493" spans="1:6" hidden="1" x14ac:dyDescent="0.25">
      <c r="A7493">
        <v>2040</v>
      </c>
      <c r="B7493" t="s">
        <v>2249</v>
      </c>
      <c r="C7493" t="s">
        <v>2215</v>
      </c>
      <c r="D7493" t="s">
        <v>2248</v>
      </c>
      <c r="E7493">
        <v>3.3148279232390401</v>
      </c>
      <c r="F7493" t="s">
        <v>2200</v>
      </c>
    </row>
    <row r="7494" spans="1:6" hidden="1" x14ac:dyDescent="0.25">
      <c r="A7494">
        <v>2040</v>
      </c>
      <c r="B7494" t="s">
        <v>2249</v>
      </c>
      <c r="C7494" t="s">
        <v>2216</v>
      </c>
      <c r="D7494" t="s">
        <v>2236</v>
      </c>
      <c r="E7494">
        <v>3.3509184367309399</v>
      </c>
      <c r="F7494" t="s">
        <v>2200</v>
      </c>
    </row>
    <row r="7495" spans="1:6" hidden="1" x14ac:dyDescent="0.25">
      <c r="A7495">
        <v>2040</v>
      </c>
      <c r="B7495" t="s">
        <v>2249</v>
      </c>
      <c r="C7495" t="s">
        <v>2216</v>
      </c>
      <c r="D7495" t="s">
        <v>2237</v>
      </c>
      <c r="E7495">
        <v>17.871698864558802</v>
      </c>
      <c r="F7495" t="s">
        <v>2200</v>
      </c>
    </row>
    <row r="7496" spans="1:6" hidden="1" x14ac:dyDescent="0.25">
      <c r="A7496">
        <v>2040</v>
      </c>
      <c r="B7496" t="s">
        <v>2249</v>
      </c>
      <c r="C7496" t="s">
        <v>2216</v>
      </c>
      <c r="D7496" t="s">
        <v>2238</v>
      </c>
      <c r="E7496">
        <v>3.9706207982426398</v>
      </c>
      <c r="F7496" t="s">
        <v>2200</v>
      </c>
    </row>
    <row r="7497" spans="1:6" hidden="1" x14ac:dyDescent="0.25">
      <c r="A7497">
        <v>2040</v>
      </c>
      <c r="B7497" t="s">
        <v>2249</v>
      </c>
      <c r="C7497" t="s">
        <v>2216</v>
      </c>
      <c r="D7497" t="s">
        <v>2250</v>
      </c>
      <c r="E7497">
        <v>7.1725098211822802</v>
      </c>
      <c r="F7497" t="s">
        <v>2200</v>
      </c>
    </row>
    <row r="7498" spans="1:6" hidden="1" x14ac:dyDescent="0.25">
      <c r="A7498">
        <v>2040</v>
      </c>
      <c r="B7498" t="s">
        <v>2249</v>
      </c>
      <c r="C7498" t="s">
        <v>2216</v>
      </c>
      <c r="D7498" t="s">
        <v>2251</v>
      </c>
      <c r="E7498">
        <v>0</v>
      </c>
      <c r="F7498" t="s">
        <v>2200</v>
      </c>
    </row>
    <row r="7499" spans="1:6" hidden="1" x14ac:dyDescent="0.25">
      <c r="A7499">
        <v>2040</v>
      </c>
      <c r="B7499" t="s">
        <v>2249</v>
      </c>
      <c r="C7499" t="s">
        <v>2216</v>
      </c>
      <c r="D7499" t="s">
        <v>2239</v>
      </c>
      <c r="E7499">
        <v>2.3884429011280002</v>
      </c>
      <c r="F7499" t="s">
        <v>2200</v>
      </c>
    </row>
    <row r="7500" spans="1:6" hidden="1" x14ac:dyDescent="0.25">
      <c r="A7500">
        <v>2040</v>
      </c>
      <c r="B7500" t="s">
        <v>2249</v>
      </c>
      <c r="C7500" t="s">
        <v>2216</v>
      </c>
      <c r="D7500" t="s">
        <v>2240</v>
      </c>
      <c r="E7500">
        <v>2.30796268752121</v>
      </c>
      <c r="F7500" t="s">
        <v>2200</v>
      </c>
    </row>
    <row r="7501" spans="1:6" hidden="1" x14ac:dyDescent="0.25">
      <c r="A7501">
        <v>2040</v>
      </c>
      <c r="B7501" t="s">
        <v>2249</v>
      </c>
      <c r="C7501" t="s">
        <v>2216</v>
      </c>
      <c r="D7501" t="s">
        <v>2241</v>
      </c>
      <c r="E7501">
        <v>3.5642236162766601</v>
      </c>
      <c r="F7501" t="s">
        <v>2200</v>
      </c>
    </row>
    <row r="7502" spans="1:6" hidden="1" x14ac:dyDescent="0.25">
      <c r="A7502">
        <v>2040</v>
      </c>
      <c r="B7502" t="s">
        <v>2249</v>
      </c>
      <c r="C7502" t="s">
        <v>2216</v>
      </c>
      <c r="D7502" t="s">
        <v>2242</v>
      </c>
      <c r="E7502" s="184">
        <v>3.44547896773701E-3</v>
      </c>
      <c r="F7502" t="s">
        <v>2200</v>
      </c>
    </row>
    <row r="7503" spans="1:6" hidden="1" x14ac:dyDescent="0.25">
      <c r="A7503">
        <v>2040</v>
      </c>
      <c r="B7503" t="s">
        <v>2249</v>
      </c>
      <c r="C7503" t="s">
        <v>2216</v>
      </c>
      <c r="D7503" t="s">
        <v>2243</v>
      </c>
      <c r="E7503">
        <v>31.5008175727836</v>
      </c>
      <c r="F7503" t="s">
        <v>2200</v>
      </c>
    </row>
    <row r="7504" spans="1:6" hidden="1" x14ac:dyDescent="0.25">
      <c r="A7504">
        <v>2040</v>
      </c>
      <c r="B7504" t="s">
        <v>2249</v>
      </c>
      <c r="C7504" t="s">
        <v>2216</v>
      </c>
      <c r="D7504" t="s">
        <v>2244</v>
      </c>
      <c r="E7504">
        <v>6.870825</v>
      </c>
      <c r="F7504" t="s">
        <v>2200</v>
      </c>
    </row>
    <row r="7505" spans="1:6" hidden="1" x14ac:dyDescent="0.25">
      <c r="A7505">
        <v>2040</v>
      </c>
      <c r="B7505" t="s">
        <v>2249</v>
      </c>
      <c r="C7505" t="s">
        <v>2216</v>
      </c>
      <c r="D7505" t="s">
        <v>2245</v>
      </c>
      <c r="E7505">
        <v>3.0064514650127299</v>
      </c>
      <c r="F7505" t="s">
        <v>2200</v>
      </c>
    </row>
    <row r="7506" spans="1:6" hidden="1" x14ac:dyDescent="0.25">
      <c r="A7506">
        <v>2040</v>
      </c>
      <c r="B7506" t="s">
        <v>2249</v>
      </c>
      <c r="C7506" t="s">
        <v>2216</v>
      </c>
      <c r="D7506" t="s">
        <v>2246</v>
      </c>
      <c r="E7506">
        <v>2.5629458205109801</v>
      </c>
      <c r="F7506" t="s">
        <v>2200</v>
      </c>
    </row>
    <row r="7507" spans="1:6" hidden="1" x14ac:dyDescent="0.25">
      <c r="A7507">
        <v>2040</v>
      </c>
      <c r="B7507" t="s">
        <v>2249</v>
      </c>
      <c r="C7507" t="s">
        <v>2216</v>
      </c>
      <c r="D7507" t="s">
        <v>2247</v>
      </c>
      <c r="E7507">
        <v>2.07071555692576</v>
      </c>
      <c r="F7507" t="s">
        <v>2200</v>
      </c>
    </row>
    <row r="7508" spans="1:6" hidden="1" x14ac:dyDescent="0.25">
      <c r="A7508">
        <v>2040</v>
      </c>
      <c r="B7508" t="s">
        <v>2249</v>
      </c>
      <c r="C7508" t="s">
        <v>2216</v>
      </c>
      <c r="D7508" t="s">
        <v>2248</v>
      </c>
      <c r="E7508">
        <v>2.9755327358327701</v>
      </c>
      <c r="F7508" t="s">
        <v>2200</v>
      </c>
    </row>
    <row r="7509" spans="1:6" hidden="1" x14ac:dyDescent="0.25">
      <c r="A7509">
        <v>2040</v>
      </c>
      <c r="B7509" t="s">
        <v>2249</v>
      </c>
      <c r="C7509" t="s">
        <v>2217</v>
      </c>
      <c r="D7509" t="s">
        <v>2236</v>
      </c>
      <c r="E7509">
        <v>2.76764919581086</v>
      </c>
      <c r="F7509" t="s">
        <v>2200</v>
      </c>
    </row>
    <row r="7510" spans="1:6" hidden="1" x14ac:dyDescent="0.25">
      <c r="A7510">
        <v>2040</v>
      </c>
      <c r="B7510" t="s">
        <v>2249</v>
      </c>
      <c r="C7510" t="s">
        <v>2217</v>
      </c>
      <c r="D7510" t="s">
        <v>2237</v>
      </c>
      <c r="E7510">
        <v>17.338437100265399</v>
      </c>
      <c r="F7510" t="s">
        <v>2200</v>
      </c>
    </row>
    <row r="7511" spans="1:6" hidden="1" x14ac:dyDescent="0.25">
      <c r="A7511">
        <v>2040</v>
      </c>
      <c r="B7511" t="s">
        <v>2249</v>
      </c>
      <c r="C7511" t="s">
        <v>2217</v>
      </c>
      <c r="D7511" t="s">
        <v>2238</v>
      </c>
      <c r="E7511">
        <v>8.3830220394046293</v>
      </c>
      <c r="F7511" t="s">
        <v>2200</v>
      </c>
    </row>
    <row r="7512" spans="1:6" hidden="1" x14ac:dyDescent="0.25">
      <c r="A7512">
        <v>2040</v>
      </c>
      <c r="B7512" t="s">
        <v>2249</v>
      </c>
      <c r="C7512" t="s">
        <v>2217</v>
      </c>
      <c r="D7512" t="s">
        <v>2250</v>
      </c>
      <c r="E7512">
        <v>11.030531653775199</v>
      </c>
      <c r="F7512" t="s">
        <v>2200</v>
      </c>
    </row>
    <row r="7513" spans="1:6" hidden="1" x14ac:dyDescent="0.25">
      <c r="A7513">
        <v>2040</v>
      </c>
      <c r="B7513" t="s">
        <v>2249</v>
      </c>
      <c r="C7513" t="s">
        <v>2217</v>
      </c>
      <c r="D7513" t="s">
        <v>2251</v>
      </c>
      <c r="E7513">
        <v>0</v>
      </c>
      <c r="F7513" t="s">
        <v>2200</v>
      </c>
    </row>
    <row r="7514" spans="1:6" hidden="1" x14ac:dyDescent="0.25">
      <c r="A7514">
        <v>2040</v>
      </c>
      <c r="B7514" t="s">
        <v>2249</v>
      </c>
      <c r="C7514" t="s">
        <v>2217</v>
      </c>
      <c r="D7514" t="s">
        <v>2239</v>
      </c>
      <c r="E7514">
        <v>4.7542367030436203</v>
      </c>
      <c r="F7514" t="s">
        <v>2200</v>
      </c>
    </row>
    <row r="7515" spans="1:6" hidden="1" x14ac:dyDescent="0.25">
      <c r="A7515">
        <v>2040</v>
      </c>
      <c r="B7515" t="s">
        <v>2249</v>
      </c>
      <c r="C7515" t="s">
        <v>2217</v>
      </c>
      <c r="D7515" t="s">
        <v>2240</v>
      </c>
      <c r="E7515">
        <v>2.8240493870650099</v>
      </c>
      <c r="F7515" t="s">
        <v>2200</v>
      </c>
    </row>
    <row r="7516" spans="1:6" hidden="1" x14ac:dyDescent="0.25">
      <c r="A7516">
        <v>2040</v>
      </c>
      <c r="B7516" t="s">
        <v>2249</v>
      </c>
      <c r="C7516" t="s">
        <v>2217</v>
      </c>
      <c r="D7516" t="s">
        <v>2241</v>
      </c>
      <c r="E7516">
        <v>6.0215525131988601</v>
      </c>
      <c r="F7516" t="s">
        <v>2200</v>
      </c>
    </row>
    <row r="7517" spans="1:6" hidden="1" x14ac:dyDescent="0.25">
      <c r="A7517">
        <v>2040</v>
      </c>
      <c r="B7517" t="s">
        <v>2249</v>
      </c>
      <c r="C7517" t="s">
        <v>2217</v>
      </c>
      <c r="D7517" t="s">
        <v>2242</v>
      </c>
      <c r="E7517" s="184">
        <v>2.9531141377202599E-2</v>
      </c>
      <c r="F7517" t="s">
        <v>2200</v>
      </c>
    </row>
    <row r="7518" spans="1:6" hidden="1" x14ac:dyDescent="0.25">
      <c r="A7518">
        <v>2040</v>
      </c>
      <c r="B7518" t="s">
        <v>2249</v>
      </c>
      <c r="C7518" t="s">
        <v>2217</v>
      </c>
      <c r="D7518" t="s">
        <v>2243</v>
      </c>
      <c r="E7518">
        <v>34.318293394545002</v>
      </c>
      <c r="F7518" t="s">
        <v>2200</v>
      </c>
    </row>
    <row r="7519" spans="1:6" hidden="1" x14ac:dyDescent="0.25">
      <c r="A7519">
        <v>2040</v>
      </c>
      <c r="B7519" t="s">
        <v>2249</v>
      </c>
      <c r="C7519" t="s">
        <v>2217</v>
      </c>
      <c r="D7519" t="s">
        <v>2244</v>
      </c>
      <c r="E7519">
        <v>6.870825</v>
      </c>
      <c r="F7519" t="s">
        <v>2200</v>
      </c>
    </row>
    <row r="7520" spans="1:6" hidden="1" x14ac:dyDescent="0.25">
      <c r="A7520">
        <v>2040</v>
      </c>
      <c r="B7520" t="s">
        <v>2249</v>
      </c>
      <c r="C7520" t="s">
        <v>2217</v>
      </c>
      <c r="D7520" t="s">
        <v>2245</v>
      </c>
      <c r="E7520">
        <v>3.8365848917842502</v>
      </c>
      <c r="F7520" t="s">
        <v>2200</v>
      </c>
    </row>
    <row r="7521" spans="1:6" hidden="1" x14ac:dyDescent="0.25">
      <c r="A7521">
        <v>2040</v>
      </c>
      <c r="B7521" t="s">
        <v>2249</v>
      </c>
      <c r="C7521" t="s">
        <v>2217</v>
      </c>
      <c r="D7521" t="s">
        <v>2246</v>
      </c>
      <c r="E7521">
        <v>3.5010167973264998</v>
      </c>
      <c r="F7521" t="s">
        <v>2200</v>
      </c>
    </row>
    <row r="7522" spans="1:6" hidden="1" x14ac:dyDescent="0.25">
      <c r="A7522">
        <v>2040</v>
      </c>
      <c r="B7522" t="s">
        <v>2249</v>
      </c>
      <c r="C7522" t="s">
        <v>2217</v>
      </c>
      <c r="D7522" t="s">
        <v>2247</v>
      </c>
      <c r="E7522">
        <v>2.2645829605554</v>
      </c>
      <c r="F7522" t="s">
        <v>2200</v>
      </c>
    </row>
    <row r="7523" spans="1:6" hidden="1" x14ac:dyDescent="0.25">
      <c r="A7523">
        <v>2040</v>
      </c>
      <c r="B7523" t="s">
        <v>2249</v>
      </c>
      <c r="C7523" t="s">
        <v>2217</v>
      </c>
      <c r="D7523" t="s">
        <v>2248</v>
      </c>
      <c r="E7523">
        <v>8.1980260988496703</v>
      </c>
      <c r="F7523" t="s">
        <v>2200</v>
      </c>
    </row>
    <row r="7524" spans="1:6" hidden="1" x14ac:dyDescent="0.25">
      <c r="A7524">
        <v>2040</v>
      </c>
      <c r="B7524" t="s">
        <v>2249</v>
      </c>
      <c r="C7524" t="s">
        <v>2218</v>
      </c>
      <c r="D7524" t="s">
        <v>2236</v>
      </c>
      <c r="E7524">
        <v>2.92864749733759</v>
      </c>
      <c r="F7524" t="s">
        <v>2200</v>
      </c>
    </row>
    <row r="7525" spans="1:6" hidden="1" x14ac:dyDescent="0.25">
      <c r="A7525">
        <v>2040</v>
      </c>
      <c r="B7525" t="s">
        <v>2249</v>
      </c>
      <c r="C7525" t="s">
        <v>2218</v>
      </c>
      <c r="D7525" t="s">
        <v>2239</v>
      </c>
      <c r="E7525">
        <v>0</v>
      </c>
      <c r="F7525" t="s">
        <v>2200</v>
      </c>
    </row>
    <row r="7526" spans="1:6" hidden="1" x14ac:dyDescent="0.25">
      <c r="A7526">
        <v>2040</v>
      </c>
      <c r="B7526" t="s">
        <v>2249</v>
      </c>
      <c r="C7526" t="s">
        <v>2218</v>
      </c>
      <c r="D7526" t="s">
        <v>2241</v>
      </c>
      <c r="E7526">
        <v>6.5520076742823603</v>
      </c>
      <c r="F7526" t="s">
        <v>2200</v>
      </c>
    </row>
    <row r="7527" spans="1:6" hidden="1" x14ac:dyDescent="0.25">
      <c r="A7527">
        <v>2040</v>
      </c>
      <c r="B7527" t="s">
        <v>2249</v>
      </c>
      <c r="C7527" t="s">
        <v>2218</v>
      </c>
      <c r="D7527" t="s">
        <v>2242</v>
      </c>
      <c r="E7527" s="184">
        <v>3.1912685527407999E-3</v>
      </c>
      <c r="F7527" t="s">
        <v>2200</v>
      </c>
    </row>
    <row r="7528" spans="1:6" hidden="1" x14ac:dyDescent="0.25">
      <c r="A7528">
        <v>2040</v>
      </c>
      <c r="B7528" t="s">
        <v>2249</v>
      </c>
      <c r="C7528" t="s">
        <v>2218</v>
      </c>
      <c r="D7528" t="s">
        <v>2243</v>
      </c>
      <c r="E7528">
        <v>0</v>
      </c>
      <c r="F7528" t="s">
        <v>2200</v>
      </c>
    </row>
    <row r="7529" spans="1:6" hidden="1" x14ac:dyDescent="0.25">
      <c r="A7529">
        <v>2040</v>
      </c>
      <c r="B7529" t="s">
        <v>2249</v>
      </c>
      <c r="C7529" t="s">
        <v>2218</v>
      </c>
      <c r="D7529" t="s">
        <v>2244</v>
      </c>
      <c r="E7529">
        <v>6.870825</v>
      </c>
      <c r="F7529" t="s">
        <v>2200</v>
      </c>
    </row>
    <row r="7530" spans="1:6" hidden="1" x14ac:dyDescent="0.25">
      <c r="A7530">
        <v>2040</v>
      </c>
      <c r="B7530" t="s">
        <v>2249</v>
      </c>
      <c r="C7530" t="s">
        <v>2218</v>
      </c>
      <c r="D7530" t="s">
        <v>2245</v>
      </c>
      <c r="E7530">
        <v>0</v>
      </c>
      <c r="F7530" t="s">
        <v>2200</v>
      </c>
    </row>
    <row r="7531" spans="1:6" hidden="1" x14ac:dyDescent="0.25">
      <c r="A7531">
        <v>2040</v>
      </c>
      <c r="B7531" t="s">
        <v>2249</v>
      </c>
      <c r="C7531" t="s">
        <v>2218</v>
      </c>
      <c r="D7531" t="s">
        <v>2246</v>
      </c>
      <c r="E7531">
        <v>0</v>
      </c>
      <c r="F7531" t="s">
        <v>2200</v>
      </c>
    </row>
    <row r="7532" spans="1:6" hidden="1" x14ac:dyDescent="0.25">
      <c r="A7532">
        <v>2040</v>
      </c>
      <c r="B7532" t="s">
        <v>2249</v>
      </c>
      <c r="C7532" t="s">
        <v>2218</v>
      </c>
      <c r="D7532" t="s">
        <v>2247</v>
      </c>
      <c r="E7532">
        <v>0</v>
      </c>
      <c r="F7532" t="s">
        <v>2200</v>
      </c>
    </row>
    <row r="7533" spans="1:6" hidden="1" x14ac:dyDescent="0.25">
      <c r="A7533">
        <v>2040</v>
      </c>
      <c r="B7533" t="s">
        <v>2249</v>
      </c>
      <c r="C7533" t="s">
        <v>2218</v>
      </c>
      <c r="D7533" t="s">
        <v>2248</v>
      </c>
      <c r="E7533">
        <v>0</v>
      </c>
      <c r="F7533" t="s">
        <v>2200</v>
      </c>
    </row>
    <row r="7534" spans="1:6" hidden="1" x14ac:dyDescent="0.25">
      <c r="A7534">
        <v>2040</v>
      </c>
      <c r="B7534" t="s">
        <v>2249</v>
      </c>
      <c r="C7534" t="s">
        <v>2219</v>
      </c>
      <c r="D7534" t="s">
        <v>2236</v>
      </c>
      <c r="E7534">
        <v>4.4073202838604404</v>
      </c>
      <c r="F7534" t="s">
        <v>2200</v>
      </c>
    </row>
    <row r="7535" spans="1:6" hidden="1" x14ac:dyDescent="0.25">
      <c r="A7535">
        <v>2040</v>
      </c>
      <c r="B7535" t="s">
        <v>2249</v>
      </c>
      <c r="C7535" t="s">
        <v>2219</v>
      </c>
      <c r="D7535" t="s">
        <v>2237</v>
      </c>
      <c r="E7535">
        <v>26.275921544944602</v>
      </c>
      <c r="F7535" t="s">
        <v>2200</v>
      </c>
    </row>
    <row r="7536" spans="1:6" hidden="1" x14ac:dyDescent="0.25">
      <c r="A7536">
        <v>2040</v>
      </c>
      <c r="B7536" t="s">
        <v>2249</v>
      </c>
      <c r="C7536" t="s">
        <v>2219</v>
      </c>
      <c r="D7536" t="s">
        <v>2238</v>
      </c>
      <c r="E7536">
        <v>4.0762394047750403</v>
      </c>
      <c r="F7536" t="s">
        <v>2200</v>
      </c>
    </row>
    <row r="7537" spans="1:6" hidden="1" x14ac:dyDescent="0.25">
      <c r="A7537">
        <v>2040</v>
      </c>
      <c r="B7537" t="s">
        <v>2249</v>
      </c>
      <c r="C7537" t="s">
        <v>2219</v>
      </c>
      <c r="D7537" t="s">
        <v>2250</v>
      </c>
      <c r="E7537">
        <v>0</v>
      </c>
      <c r="F7537" t="s">
        <v>2200</v>
      </c>
    </row>
    <row r="7538" spans="1:6" hidden="1" x14ac:dyDescent="0.25">
      <c r="A7538">
        <v>2040</v>
      </c>
      <c r="B7538" t="s">
        <v>2249</v>
      </c>
      <c r="C7538" t="s">
        <v>2219</v>
      </c>
      <c r="D7538" t="s">
        <v>2251</v>
      </c>
      <c r="E7538">
        <v>16.1447836924659</v>
      </c>
      <c r="F7538" t="s">
        <v>2200</v>
      </c>
    </row>
    <row r="7539" spans="1:6" hidden="1" x14ac:dyDescent="0.25">
      <c r="A7539">
        <v>2040</v>
      </c>
      <c r="B7539" t="s">
        <v>2249</v>
      </c>
      <c r="C7539" t="s">
        <v>2219</v>
      </c>
      <c r="D7539" t="s">
        <v>2239</v>
      </c>
      <c r="E7539">
        <v>4.78538524729254</v>
      </c>
      <c r="F7539" t="s">
        <v>2200</v>
      </c>
    </row>
    <row r="7540" spans="1:6" hidden="1" x14ac:dyDescent="0.25">
      <c r="A7540">
        <v>2040</v>
      </c>
      <c r="B7540" t="s">
        <v>2249</v>
      </c>
      <c r="C7540" t="s">
        <v>2219</v>
      </c>
      <c r="D7540" t="s">
        <v>2240</v>
      </c>
      <c r="E7540">
        <v>2.8955684420638401</v>
      </c>
      <c r="F7540" t="s">
        <v>2200</v>
      </c>
    </row>
    <row r="7541" spans="1:6" hidden="1" x14ac:dyDescent="0.25">
      <c r="A7541">
        <v>2040</v>
      </c>
      <c r="B7541" t="s">
        <v>2249</v>
      </c>
      <c r="C7541" t="s">
        <v>2219</v>
      </c>
      <c r="D7541" t="s">
        <v>2241</v>
      </c>
      <c r="E7541">
        <v>4.9453431374027899</v>
      </c>
      <c r="F7541" t="s">
        <v>2200</v>
      </c>
    </row>
    <row r="7542" spans="1:6" hidden="1" x14ac:dyDescent="0.25">
      <c r="A7542">
        <v>2040</v>
      </c>
      <c r="B7542" t="s">
        <v>2249</v>
      </c>
      <c r="C7542" t="s">
        <v>2219</v>
      </c>
      <c r="D7542" t="s">
        <v>2242</v>
      </c>
      <c r="E7542" s="184">
        <v>7.2558625633911494E-2</v>
      </c>
      <c r="F7542" t="s">
        <v>2200</v>
      </c>
    </row>
    <row r="7543" spans="1:6" hidden="1" x14ac:dyDescent="0.25">
      <c r="A7543">
        <v>2040</v>
      </c>
      <c r="B7543" t="s">
        <v>2249</v>
      </c>
      <c r="C7543" t="s">
        <v>2219</v>
      </c>
      <c r="D7543" t="s">
        <v>2243</v>
      </c>
      <c r="E7543">
        <v>33.644078670196002</v>
      </c>
      <c r="F7543" t="s">
        <v>2200</v>
      </c>
    </row>
    <row r="7544" spans="1:6" hidden="1" x14ac:dyDescent="0.25">
      <c r="A7544">
        <v>2040</v>
      </c>
      <c r="B7544" t="s">
        <v>2249</v>
      </c>
      <c r="C7544" t="s">
        <v>2219</v>
      </c>
      <c r="D7544" t="s">
        <v>2244</v>
      </c>
      <c r="E7544">
        <v>6.870825</v>
      </c>
      <c r="F7544" t="s">
        <v>2200</v>
      </c>
    </row>
    <row r="7545" spans="1:6" hidden="1" x14ac:dyDescent="0.25">
      <c r="A7545">
        <v>2040</v>
      </c>
      <c r="B7545" t="s">
        <v>2249</v>
      </c>
      <c r="C7545" t="s">
        <v>2219</v>
      </c>
      <c r="D7545" t="s">
        <v>2245</v>
      </c>
      <c r="E7545">
        <v>3.9602093645533398</v>
      </c>
      <c r="F7545" t="s">
        <v>2200</v>
      </c>
    </row>
    <row r="7546" spans="1:6" hidden="1" x14ac:dyDescent="0.25">
      <c r="A7546">
        <v>2040</v>
      </c>
      <c r="B7546" t="s">
        <v>2249</v>
      </c>
      <c r="C7546" t="s">
        <v>2219</v>
      </c>
      <c r="D7546" t="s">
        <v>2246</v>
      </c>
      <c r="E7546">
        <v>2.77922067938513</v>
      </c>
      <c r="F7546" t="s">
        <v>2200</v>
      </c>
    </row>
    <row r="7547" spans="1:6" hidden="1" x14ac:dyDescent="0.25">
      <c r="A7547">
        <v>2040</v>
      </c>
      <c r="B7547" t="s">
        <v>2249</v>
      </c>
      <c r="C7547" t="s">
        <v>2219</v>
      </c>
      <c r="D7547" t="s">
        <v>2247</v>
      </c>
      <c r="E7547">
        <v>2.42081953122617</v>
      </c>
      <c r="F7547" t="s">
        <v>2200</v>
      </c>
    </row>
    <row r="7548" spans="1:6" hidden="1" x14ac:dyDescent="0.25">
      <c r="A7548">
        <v>2040</v>
      </c>
      <c r="B7548" t="s">
        <v>2249</v>
      </c>
      <c r="C7548" t="s">
        <v>2219</v>
      </c>
      <c r="D7548" t="s">
        <v>2248</v>
      </c>
      <c r="E7548">
        <v>8.1615215316204495</v>
      </c>
      <c r="F7548" t="s">
        <v>2200</v>
      </c>
    </row>
    <row r="7549" spans="1:6" hidden="1" x14ac:dyDescent="0.25">
      <c r="A7549">
        <v>2040</v>
      </c>
      <c r="B7549" t="s">
        <v>2249</v>
      </c>
      <c r="C7549" t="s">
        <v>2252</v>
      </c>
      <c r="D7549" t="s">
        <v>2245</v>
      </c>
      <c r="E7549">
        <v>1.5416851869071999</v>
      </c>
      <c r="F7549" t="s">
        <v>2200</v>
      </c>
    </row>
    <row r="7550" spans="1:6" hidden="1" x14ac:dyDescent="0.25">
      <c r="A7550">
        <v>2040</v>
      </c>
      <c r="B7550" t="s">
        <v>2249</v>
      </c>
      <c r="C7550" t="s">
        <v>2220</v>
      </c>
      <c r="D7550" t="s">
        <v>2236</v>
      </c>
      <c r="E7550">
        <v>2.6162037305402102</v>
      </c>
      <c r="F7550" t="s">
        <v>2200</v>
      </c>
    </row>
    <row r="7551" spans="1:6" hidden="1" x14ac:dyDescent="0.25">
      <c r="A7551">
        <v>2040</v>
      </c>
      <c r="B7551" t="s">
        <v>2249</v>
      </c>
      <c r="C7551" t="s">
        <v>2220</v>
      </c>
      <c r="D7551" t="s">
        <v>2237</v>
      </c>
      <c r="E7551">
        <v>16.405236850079699</v>
      </c>
      <c r="F7551" t="s">
        <v>2200</v>
      </c>
    </row>
    <row r="7552" spans="1:6" hidden="1" x14ac:dyDescent="0.25">
      <c r="A7552">
        <v>2040</v>
      </c>
      <c r="B7552" t="s">
        <v>2249</v>
      </c>
      <c r="C7552" t="s">
        <v>2220</v>
      </c>
      <c r="D7552" t="s">
        <v>2238</v>
      </c>
      <c r="E7552">
        <v>3.9585374376244098</v>
      </c>
      <c r="F7552" t="s">
        <v>2200</v>
      </c>
    </row>
    <row r="7553" spans="1:6" hidden="1" x14ac:dyDescent="0.25">
      <c r="A7553">
        <v>2040</v>
      </c>
      <c r="B7553" t="s">
        <v>2249</v>
      </c>
      <c r="C7553" t="s">
        <v>2220</v>
      </c>
      <c r="D7553" t="s">
        <v>2250</v>
      </c>
      <c r="E7553">
        <v>7.9603274774082902</v>
      </c>
      <c r="F7553" t="s">
        <v>2200</v>
      </c>
    </row>
    <row r="7554" spans="1:6" hidden="1" x14ac:dyDescent="0.25">
      <c r="A7554">
        <v>2040</v>
      </c>
      <c r="B7554" t="s">
        <v>2249</v>
      </c>
      <c r="C7554" t="s">
        <v>2220</v>
      </c>
      <c r="D7554" t="s">
        <v>2251</v>
      </c>
      <c r="E7554">
        <v>0</v>
      </c>
      <c r="F7554" t="s">
        <v>2200</v>
      </c>
    </row>
    <row r="7555" spans="1:6" hidden="1" x14ac:dyDescent="0.25">
      <c r="A7555">
        <v>2040</v>
      </c>
      <c r="B7555" t="s">
        <v>2249</v>
      </c>
      <c r="C7555" t="s">
        <v>2220</v>
      </c>
      <c r="D7555" t="s">
        <v>2239</v>
      </c>
      <c r="E7555">
        <v>2.9420720643463301</v>
      </c>
      <c r="F7555" t="s">
        <v>2200</v>
      </c>
    </row>
    <row r="7556" spans="1:6" hidden="1" x14ac:dyDescent="0.25">
      <c r="A7556">
        <v>2040</v>
      </c>
      <c r="B7556" t="s">
        <v>2249</v>
      </c>
      <c r="C7556" t="s">
        <v>2220</v>
      </c>
      <c r="D7556" t="s">
        <v>2240</v>
      </c>
      <c r="E7556">
        <v>2.7765221558311</v>
      </c>
      <c r="F7556" t="s">
        <v>2200</v>
      </c>
    </row>
    <row r="7557" spans="1:6" hidden="1" x14ac:dyDescent="0.25">
      <c r="A7557">
        <v>2040</v>
      </c>
      <c r="B7557" t="s">
        <v>2249</v>
      </c>
      <c r="C7557" t="s">
        <v>2220</v>
      </c>
      <c r="D7557" t="s">
        <v>2241</v>
      </c>
      <c r="E7557">
        <v>3.9462298424243398</v>
      </c>
      <c r="F7557" t="s">
        <v>2200</v>
      </c>
    </row>
    <row r="7558" spans="1:6" hidden="1" x14ac:dyDescent="0.25">
      <c r="A7558">
        <v>2040</v>
      </c>
      <c r="B7558" t="s">
        <v>2249</v>
      </c>
      <c r="C7558" t="s">
        <v>2220</v>
      </c>
      <c r="D7558" t="s">
        <v>2242</v>
      </c>
      <c r="E7558" s="184">
        <v>3.3156787593026101E-2</v>
      </c>
      <c r="F7558" t="s">
        <v>2200</v>
      </c>
    </row>
    <row r="7559" spans="1:6" hidden="1" x14ac:dyDescent="0.25">
      <c r="A7559">
        <v>2040</v>
      </c>
      <c r="B7559" t="s">
        <v>2249</v>
      </c>
      <c r="C7559" t="s">
        <v>2220</v>
      </c>
      <c r="D7559" t="s">
        <v>2243</v>
      </c>
      <c r="E7559">
        <v>30.970521648942601</v>
      </c>
      <c r="F7559" t="s">
        <v>2200</v>
      </c>
    </row>
    <row r="7560" spans="1:6" hidden="1" x14ac:dyDescent="0.25">
      <c r="A7560">
        <v>2040</v>
      </c>
      <c r="B7560" t="s">
        <v>2249</v>
      </c>
      <c r="C7560" t="s">
        <v>2220</v>
      </c>
      <c r="D7560" t="s">
        <v>2244</v>
      </c>
      <c r="E7560">
        <v>6.870825</v>
      </c>
      <c r="F7560" t="s">
        <v>2200</v>
      </c>
    </row>
    <row r="7561" spans="1:6" hidden="1" x14ac:dyDescent="0.25">
      <c r="A7561">
        <v>2040</v>
      </c>
      <c r="B7561" t="s">
        <v>2249</v>
      </c>
      <c r="C7561" t="s">
        <v>2220</v>
      </c>
      <c r="D7561" t="s">
        <v>2245</v>
      </c>
      <c r="E7561">
        <v>3.8209666046539099</v>
      </c>
      <c r="F7561" t="s">
        <v>2200</v>
      </c>
    </row>
    <row r="7562" spans="1:6" hidden="1" x14ac:dyDescent="0.25">
      <c r="A7562">
        <v>2040</v>
      </c>
      <c r="B7562" t="s">
        <v>2249</v>
      </c>
      <c r="C7562" t="s">
        <v>2220</v>
      </c>
      <c r="D7562" t="s">
        <v>2246</v>
      </c>
      <c r="E7562">
        <v>1.71243064094347</v>
      </c>
      <c r="F7562" t="s">
        <v>2200</v>
      </c>
    </row>
    <row r="7563" spans="1:6" hidden="1" x14ac:dyDescent="0.25">
      <c r="A7563">
        <v>2040</v>
      </c>
      <c r="B7563" t="s">
        <v>2249</v>
      </c>
      <c r="C7563" t="s">
        <v>2220</v>
      </c>
      <c r="D7563" t="s">
        <v>2247</v>
      </c>
      <c r="E7563">
        <v>1.6098835048214299</v>
      </c>
      <c r="F7563" t="s">
        <v>2200</v>
      </c>
    </row>
    <row r="7564" spans="1:6" hidden="1" x14ac:dyDescent="0.25">
      <c r="A7564">
        <v>2040</v>
      </c>
      <c r="B7564" t="s">
        <v>2249</v>
      </c>
      <c r="C7564" t="s">
        <v>2220</v>
      </c>
      <c r="D7564" t="s">
        <v>2248</v>
      </c>
      <c r="E7564">
        <v>3.7677118178318598</v>
      </c>
      <c r="F7564" t="s">
        <v>2200</v>
      </c>
    </row>
    <row r="7565" spans="1:6" hidden="1" x14ac:dyDescent="0.25">
      <c r="A7565">
        <v>2040</v>
      </c>
      <c r="B7565" t="s">
        <v>2249</v>
      </c>
      <c r="C7565" t="s">
        <v>2221</v>
      </c>
      <c r="D7565" t="s">
        <v>2236</v>
      </c>
      <c r="E7565">
        <v>5.0664517220804104</v>
      </c>
      <c r="F7565" t="s">
        <v>2200</v>
      </c>
    </row>
    <row r="7566" spans="1:6" hidden="1" x14ac:dyDescent="0.25">
      <c r="A7566">
        <v>2040</v>
      </c>
      <c r="B7566" t="s">
        <v>2249</v>
      </c>
      <c r="C7566" t="s">
        <v>2221</v>
      </c>
      <c r="D7566" t="s">
        <v>2237</v>
      </c>
      <c r="E7566">
        <v>17.964256540071801</v>
      </c>
      <c r="F7566" t="s">
        <v>2200</v>
      </c>
    </row>
    <row r="7567" spans="1:6" hidden="1" x14ac:dyDescent="0.25">
      <c r="A7567">
        <v>2040</v>
      </c>
      <c r="B7567" t="s">
        <v>2249</v>
      </c>
      <c r="C7567" t="s">
        <v>2221</v>
      </c>
      <c r="D7567" t="s">
        <v>2238</v>
      </c>
      <c r="E7567">
        <v>4.0710848935823902</v>
      </c>
      <c r="F7567" t="s">
        <v>2200</v>
      </c>
    </row>
    <row r="7568" spans="1:6" hidden="1" x14ac:dyDescent="0.25">
      <c r="A7568">
        <v>2040</v>
      </c>
      <c r="B7568" t="s">
        <v>2249</v>
      </c>
      <c r="C7568" t="s">
        <v>2221</v>
      </c>
      <c r="D7568" t="s">
        <v>2250</v>
      </c>
      <c r="E7568">
        <v>10.3630612276788</v>
      </c>
      <c r="F7568" t="s">
        <v>2200</v>
      </c>
    </row>
    <row r="7569" spans="1:6" hidden="1" x14ac:dyDescent="0.25">
      <c r="A7569">
        <v>2040</v>
      </c>
      <c r="B7569" t="s">
        <v>2249</v>
      </c>
      <c r="C7569" t="s">
        <v>2221</v>
      </c>
      <c r="D7569" t="s">
        <v>2251</v>
      </c>
      <c r="E7569">
        <v>0</v>
      </c>
      <c r="F7569" t="s">
        <v>2200</v>
      </c>
    </row>
    <row r="7570" spans="1:6" hidden="1" x14ac:dyDescent="0.25">
      <c r="A7570">
        <v>2040</v>
      </c>
      <c r="B7570" t="s">
        <v>2249</v>
      </c>
      <c r="C7570" t="s">
        <v>2221</v>
      </c>
      <c r="D7570" t="s">
        <v>2239</v>
      </c>
      <c r="E7570">
        <v>5.2384882354035298</v>
      </c>
      <c r="F7570" t="s">
        <v>2200</v>
      </c>
    </row>
    <row r="7571" spans="1:6" hidden="1" x14ac:dyDescent="0.25">
      <c r="A7571">
        <v>2040</v>
      </c>
      <c r="B7571" t="s">
        <v>2249</v>
      </c>
      <c r="C7571" t="s">
        <v>2221</v>
      </c>
      <c r="D7571" t="s">
        <v>2240</v>
      </c>
      <c r="E7571">
        <v>3.0300171298178999</v>
      </c>
      <c r="F7571" t="s">
        <v>2200</v>
      </c>
    </row>
    <row r="7572" spans="1:6" hidden="1" x14ac:dyDescent="0.25">
      <c r="A7572">
        <v>2040</v>
      </c>
      <c r="B7572" t="s">
        <v>2249</v>
      </c>
      <c r="C7572" t="s">
        <v>2221</v>
      </c>
      <c r="D7572" t="s">
        <v>2241</v>
      </c>
      <c r="E7572">
        <v>0</v>
      </c>
      <c r="F7572" t="s">
        <v>2200</v>
      </c>
    </row>
    <row r="7573" spans="1:6" hidden="1" x14ac:dyDescent="0.25">
      <c r="A7573">
        <v>2040</v>
      </c>
      <c r="B7573" t="s">
        <v>2249</v>
      </c>
      <c r="C7573" t="s">
        <v>2221</v>
      </c>
      <c r="D7573" t="s">
        <v>2242</v>
      </c>
      <c r="E7573" s="184">
        <v>5.4600405678021703E-4</v>
      </c>
      <c r="F7573" t="s">
        <v>2200</v>
      </c>
    </row>
    <row r="7574" spans="1:6" hidden="1" x14ac:dyDescent="0.25">
      <c r="A7574">
        <v>2040</v>
      </c>
      <c r="B7574" t="s">
        <v>2249</v>
      </c>
      <c r="C7574" t="s">
        <v>2221</v>
      </c>
      <c r="D7574" t="s">
        <v>2243</v>
      </c>
      <c r="E7574">
        <v>34.378136376662297</v>
      </c>
      <c r="F7574" t="s">
        <v>2200</v>
      </c>
    </row>
    <row r="7575" spans="1:6" hidden="1" x14ac:dyDescent="0.25">
      <c r="A7575">
        <v>2040</v>
      </c>
      <c r="B7575" t="s">
        <v>2249</v>
      </c>
      <c r="C7575" t="s">
        <v>2221</v>
      </c>
      <c r="D7575" t="s">
        <v>2244</v>
      </c>
      <c r="E7575">
        <v>6.870825</v>
      </c>
      <c r="F7575" t="s">
        <v>2200</v>
      </c>
    </row>
    <row r="7576" spans="1:6" hidden="1" x14ac:dyDescent="0.25">
      <c r="A7576">
        <v>2040</v>
      </c>
      <c r="B7576" t="s">
        <v>2249</v>
      </c>
      <c r="C7576" t="s">
        <v>2221</v>
      </c>
      <c r="D7576" t="s">
        <v>2245</v>
      </c>
      <c r="E7576">
        <v>4.2147833522990403</v>
      </c>
      <c r="F7576" t="s">
        <v>2200</v>
      </c>
    </row>
    <row r="7577" spans="1:6" hidden="1" x14ac:dyDescent="0.25">
      <c r="A7577">
        <v>2040</v>
      </c>
      <c r="B7577" t="s">
        <v>2249</v>
      </c>
      <c r="C7577" t="s">
        <v>2221</v>
      </c>
      <c r="D7577" t="s">
        <v>2246</v>
      </c>
      <c r="E7577">
        <v>2.4238329580334201</v>
      </c>
      <c r="F7577" t="s">
        <v>2200</v>
      </c>
    </row>
    <row r="7578" spans="1:6" hidden="1" x14ac:dyDescent="0.25">
      <c r="A7578">
        <v>2040</v>
      </c>
      <c r="B7578" t="s">
        <v>2249</v>
      </c>
      <c r="C7578" t="s">
        <v>2221</v>
      </c>
      <c r="D7578" t="s">
        <v>2247</v>
      </c>
      <c r="E7578">
        <v>2.1407528859999601</v>
      </c>
      <c r="F7578" t="s">
        <v>2200</v>
      </c>
    </row>
    <row r="7579" spans="1:6" hidden="1" x14ac:dyDescent="0.25">
      <c r="A7579">
        <v>2040</v>
      </c>
      <c r="B7579" t="s">
        <v>2249</v>
      </c>
      <c r="C7579" t="s">
        <v>2221</v>
      </c>
      <c r="D7579" t="s">
        <v>2248</v>
      </c>
      <c r="E7579">
        <v>8.7651263589970494</v>
      </c>
      <c r="F7579" t="s">
        <v>2200</v>
      </c>
    </row>
    <row r="7580" spans="1:6" hidden="1" x14ac:dyDescent="0.25">
      <c r="A7580">
        <v>2040</v>
      </c>
      <c r="B7580" t="s">
        <v>2249</v>
      </c>
      <c r="C7580" t="s">
        <v>2222</v>
      </c>
      <c r="D7580" t="s">
        <v>2236</v>
      </c>
      <c r="E7580">
        <v>2.6949239712200401</v>
      </c>
      <c r="F7580" t="s">
        <v>2200</v>
      </c>
    </row>
    <row r="7581" spans="1:6" hidden="1" x14ac:dyDescent="0.25">
      <c r="A7581">
        <v>2040</v>
      </c>
      <c r="B7581" t="s">
        <v>2249</v>
      </c>
      <c r="C7581" t="s">
        <v>2222</v>
      </c>
      <c r="D7581" t="s">
        <v>2237</v>
      </c>
      <c r="E7581">
        <v>17.005709059064898</v>
      </c>
      <c r="F7581" t="s">
        <v>2200</v>
      </c>
    </row>
    <row r="7582" spans="1:6" hidden="1" x14ac:dyDescent="0.25">
      <c r="A7582">
        <v>2040</v>
      </c>
      <c r="B7582" t="s">
        <v>2249</v>
      </c>
      <c r="C7582" t="s">
        <v>2222</v>
      </c>
      <c r="D7582" t="s">
        <v>2238</v>
      </c>
      <c r="E7582">
        <v>3.9700681127616502</v>
      </c>
      <c r="F7582" t="s">
        <v>2200</v>
      </c>
    </row>
    <row r="7583" spans="1:6" hidden="1" x14ac:dyDescent="0.25">
      <c r="A7583">
        <v>2040</v>
      </c>
      <c r="B7583" t="s">
        <v>2249</v>
      </c>
      <c r="C7583" t="s">
        <v>2222</v>
      </c>
      <c r="D7583" t="s">
        <v>2250</v>
      </c>
      <c r="E7583">
        <v>8.5441405982225298</v>
      </c>
      <c r="F7583" t="s">
        <v>2200</v>
      </c>
    </row>
    <row r="7584" spans="1:6" hidden="1" x14ac:dyDescent="0.25">
      <c r="A7584">
        <v>2040</v>
      </c>
      <c r="B7584" t="s">
        <v>2249</v>
      </c>
      <c r="C7584" t="s">
        <v>2222</v>
      </c>
      <c r="D7584" t="s">
        <v>2251</v>
      </c>
      <c r="E7584">
        <v>8.8467511596483099</v>
      </c>
      <c r="F7584" t="s">
        <v>2200</v>
      </c>
    </row>
    <row r="7585" spans="1:6" hidden="1" x14ac:dyDescent="0.25">
      <c r="A7585">
        <v>2040</v>
      </c>
      <c r="B7585" t="s">
        <v>2249</v>
      </c>
      <c r="C7585" t="s">
        <v>2222</v>
      </c>
      <c r="D7585" t="s">
        <v>2239</v>
      </c>
      <c r="E7585">
        <v>2.7514987559907298</v>
      </c>
      <c r="F7585" t="s">
        <v>2200</v>
      </c>
    </row>
    <row r="7586" spans="1:6" hidden="1" x14ac:dyDescent="0.25">
      <c r="A7586">
        <v>2040</v>
      </c>
      <c r="B7586" t="s">
        <v>2249</v>
      </c>
      <c r="C7586" t="s">
        <v>2222</v>
      </c>
      <c r="D7586" t="s">
        <v>2240</v>
      </c>
      <c r="E7586">
        <v>2.6482539645834602</v>
      </c>
      <c r="F7586" t="s">
        <v>2200</v>
      </c>
    </row>
    <row r="7587" spans="1:6" hidden="1" x14ac:dyDescent="0.25">
      <c r="A7587">
        <v>2040</v>
      </c>
      <c r="B7587" t="s">
        <v>2249</v>
      </c>
      <c r="C7587" t="s">
        <v>2222</v>
      </c>
      <c r="D7587" t="s">
        <v>2241</v>
      </c>
      <c r="E7587">
        <v>3.8946910140759501</v>
      </c>
      <c r="F7587" t="s">
        <v>2200</v>
      </c>
    </row>
    <row r="7588" spans="1:6" hidden="1" x14ac:dyDescent="0.25">
      <c r="A7588">
        <v>2040</v>
      </c>
      <c r="B7588" t="s">
        <v>2249</v>
      </c>
      <c r="C7588" t="s">
        <v>2222</v>
      </c>
      <c r="D7588" t="s">
        <v>2242</v>
      </c>
      <c r="E7588" s="184">
        <v>1.3458529938260399E-4</v>
      </c>
      <c r="F7588" t="s">
        <v>2200</v>
      </c>
    </row>
    <row r="7589" spans="1:6" hidden="1" x14ac:dyDescent="0.25">
      <c r="A7589">
        <v>2040</v>
      </c>
      <c r="B7589" t="s">
        <v>2249</v>
      </c>
      <c r="C7589" t="s">
        <v>2222</v>
      </c>
      <c r="D7589" t="s">
        <v>2243</v>
      </c>
      <c r="E7589">
        <v>33.057702095318099</v>
      </c>
      <c r="F7589" t="s">
        <v>2200</v>
      </c>
    </row>
    <row r="7590" spans="1:6" hidden="1" x14ac:dyDescent="0.25">
      <c r="A7590">
        <v>2040</v>
      </c>
      <c r="B7590" t="s">
        <v>2249</v>
      </c>
      <c r="C7590" t="s">
        <v>2222</v>
      </c>
      <c r="D7590" t="s">
        <v>2244</v>
      </c>
      <c r="E7590">
        <v>6.870825</v>
      </c>
      <c r="F7590" t="s">
        <v>2200</v>
      </c>
    </row>
    <row r="7591" spans="1:6" hidden="1" x14ac:dyDescent="0.25">
      <c r="A7591">
        <v>2040</v>
      </c>
      <c r="B7591" t="s">
        <v>2249</v>
      </c>
      <c r="C7591" t="s">
        <v>2222</v>
      </c>
      <c r="D7591" t="s">
        <v>2245</v>
      </c>
      <c r="E7591">
        <v>3.5945347215635399</v>
      </c>
      <c r="F7591" t="s">
        <v>2200</v>
      </c>
    </row>
    <row r="7592" spans="1:6" hidden="1" x14ac:dyDescent="0.25">
      <c r="A7592">
        <v>2040</v>
      </c>
      <c r="B7592" t="s">
        <v>2249</v>
      </c>
      <c r="C7592" t="s">
        <v>2222</v>
      </c>
      <c r="D7592" t="s">
        <v>2246</v>
      </c>
      <c r="E7592">
        <v>1.5375894966327299</v>
      </c>
      <c r="F7592" t="s">
        <v>2200</v>
      </c>
    </row>
    <row r="7593" spans="1:6" hidden="1" x14ac:dyDescent="0.25">
      <c r="A7593">
        <v>2040</v>
      </c>
      <c r="B7593" t="s">
        <v>2249</v>
      </c>
      <c r="C7593" t="s">
        <v>2222</v>
      </c>
      <c r="D7593" t="s">
        <v>2247</v>
      </c>
      <c r="E7593">
        <v>1.57621377202533</v>
      </c>
      <c r="F7593" t="s">
        <v>2200</v>
      </c>
    </row>
    <row r="7594" spans="1:6" hidden="1" x14ac:dyDescent="0.25">
      <c r="A7594">
        <v>2040</v>
      </c>
      <c r="B7594" t="s">
        <v>2249</v>
      </c>
      <c r="C7594" t="s">
        <v>2222</v>
      </c>
      <c r="D7594" t="s">
        <v>2248</v>
      </c>
      <c r="E7594">
        <v>3.5542541615024099</v>
      </c>
      <c r="F7594" t="s">
        <v>2200</v>
      </c>
    </row>
    <row r="7595" spans="1:6" hidden="1" x14ac:dyDescent="0.25">
      <c r="A7595">
        <v>2040</v>
      </c>
      <c r="B7595" t="s">
        <v>2249</v>
      </c>
      <c r="C7595" t="s">
        <v>2223</v>
      </c>
      <c r="D7595" t="s">
        <v>2236</v>
      </c>
      <c r="E7595">
        <v>4.2780076573986801</v>
      </c>
      <c r="F7595" t="s">
        <v>2200</v>
      </c>
    </row>
    <row r="7596" spans="1:6" hidden="1" x14ac:dyDescent="0.25">
      <c r="A7596">
        <v>2040</v>
      </c>
      <c r="B7596" t="s">
        <v>2249</v>
      </c>
      <c r="C7596" t="s">
        <v>2223</v>
      </c>
      <c r="D7596" t="s">
        <v>2237</v>
      </c>
      <c r="E7596">
        <v>0</v>
      </c>
      <c r="F7596" t="s">
        <v>2200</v>
      </c>
    </row>
    <row r="7597" spans="1:6" hidden="1" x14ac:dyDescent="0.25">
      <c r="A7597">
        <v>2040</v>
      </c>
      <c r="B7597" t="s">
        <v>2249</v>
      </c>
      <c r="C7597" t="s">
        <v>2223</v>
      </c>
      <c r="D7597" t="s">
        <v>2238</v>
      </c>
      <c r="E7597">
        <v>0</v>
      </c>
      <c r="F7597" t="s">
        <v>2200</v>
      </c>
    </row>
    <row r="7598" spans="1:6" hidden="1" x14ac:dyDescent="0.25">
      <c r="A7598">
        <v>2040</v>
      </c>
      <c r="B7598" t="s">
        <v>2249</v>
      </c>
      <c r="C7598" t="s">
        <v>2223</v>
      </c>
      <c r="D7598" t="s">
        <v>2250</v>
      </c>
      <c r="E7598">
        <v>8.0974454506437308</v>
      </c>
      <c r="F7598" t="s">
        <v>2200</v>
      </c>
    </row>
    <row r="7599" spans="1:6" hidden="1" x14ac:dyDescent="0.25">
      <c r="A7599">
        <v>2040</v>
      </c>
      <c r="B7599" t="s">
        <v>2249</v>
      </c>
      <c r="C7599" t="s">
        <v>2223</v>
      </c>
      <c r="D7599" t="s">
        <v>2251</v>
      </c>
      <c r="E7599">
        <v>9.8018152350425805</v>
      </c>
      <c r="F7599" t="s">
        <v>2200</v>
      </c>
    </row>
    <row r="7600" spans="1:6" hidden="1" x14ac:dyDescent="0.25">
      <c r="A7600">
        <v>2040</v>
      </c>
      <c r="B7600" t="s">
        <v>2249</v>
      </c>
      <c r="C7600" t="s">
        <v>2223</v>
      </c>
      <c r="D7600" t="s">
        <v>2239</v>
      </c>
      <c r="E7600">
        <v>1.5416851869071999</v>
      </c>
      <c r="F7600" t="s">
        <v>2200</v>
      </c>
    </row>
    <row r="7601" spans="1:6" hidden="1" x14ac:dyDescent="0.25">
      <c r="A7601">
        <v>2040</v>
      </c>
      <c r="B7601" t="s">
        <v>2249</v>
      </c>
      <c r="C7601" t="s">
        <v>2223</v>
      </c>
      <c r="D7601" t="s">
        <v>2240</v>
      </c>
      <c r="E7601">
        <v>2.384979270284</v>
      </c>
      <c r="F7601" t="s">
        <v>2200</v>
      </c>
    </row>
    <row r="7602" spans="1:6" hidden="1" x14ac:dyDescent="0.25">
      <c r="A7602">
        <v>2040</v>
      </c>
      <c r="B7602" t="s">
        <v>2249</v>
      </c>
      <c r="C7602" t="s">
        <v>2223</v>
      </c>
      <c r="D7602" t="s">
        <v>2241</v>
      </c>
      <c r="E7602">
        <v>3.9270773617269898</v>
      </c>
      <c r="F7602" t="s">
        <v>2200</v>
      </c>
    </row>
    <row r="7603" spans="1:6" hidden="1" x14ac:dyDescent="0.25">
      <c r="A7603">
        <v>2040</v>
      </c>
      <c r="B7603" t="s">
        <v>2249</v>
      </c>
      <c r="C7603" t="s">
        <v>2223</v>
      </c>
      <c r="D7603" t="s">
        <v>2242</v>
      </c>
      <c r="E7603">
        <v>0.106708634031462</v>
      </c>
      <c r="F7603" t="s">
        <v>2200</v>
      </c>
    </row>
    <row r="7604" spans="1:6" hidden="1" x14ac:dyDescent="0.25">
      <c r="A7604">
        <v>2040</v>
      </c>
      <c r="B7604" t="s">
        <v>2249</v>
      </c>
      <c r="C7604" t="s">
        <v>2223</v>
      </c>
      <c r="D7604" t="s">
        <v>2243</v>
      </c>
      <c r="E7604">
        <v>0</v>
      </c>
      <c r="F7604" t="s">
        <v>2200</v>
      </c>
    </row>
    <row r="7605" spans="1:6" hidden="1" x14ac:dyDescent="0.25">
      <c r="A7605">
        <v>2040</v>
      </c>
      <c r="B7605" t="s">
        <v>2249</v>
      </c>
      <c r="C7605" t="s">
        <v>2223</v>
      </c>
      <c r="D7605" t="s">
        <v>2244</v>
      </c>
      <c r="E7605">
        <v>6.870825</v>
      </c>
      <c r="F7605" t="s">
        <v>2200</v>
      </c>
    </row>
    <row r="7606" spans="1:6" hidden="1" x14ac:dyDescent="0.25">
      <c r="A7606">
        <v>2040</v>
      </c>
      <c r="B7606" t="s">
        <v>2249</v>
      </c>
      <c r="C7606" t="s">
        <v>2223</v>
      </c>
      <c r="D7606" t="s">
        <v>2245</v>
      </c>
      <c r="E7606">
        <v>1.5416851869071999</v>
      </c>
      <c r="F7606" t="s">
        <v>2200</v>
      </c>
    </row>
    <row r="7607" spans="1:6" hidden="1" x14ac:dyDescent="0.25">
      <c r="A7607">
        <v>2040</v>
      </c>
      <c r="B7607" t="s">
        <v>2249</v>
      </c>
      <c r="C7607" t="s">
        <v>2223</v>
      </c>
      <c r="D7607" t="s">
        <v>2246</v>
      </c>
      <c r="E7607">
        <v>1.6452131074759799</v>
      </c>
      <c r="F7607" t="s">
        <v>2200</v>
      </c>
    </row>
    <row r="7608" spans="1:6" hidden="1" x14ac:dyDescent="0.25">
      <c r="A7608">
        <v>2040</v>
      </c>
      <c r="B7608" t="s">
        <v>2249</v>
      </c>
      <c r="C7608" t="s">
        <v>2223</v>
      </c>
      <c r="D7608" t="s">
        <v>2247</v>
      </c>
      <c r="E7608">
        <v>1.48443259480878</v>
      </c>
      <c r="F7608" t="s">
        <v>2200</v>
      </c>
    </row>
    <row r="7609" spans="1:6" hidden="1" x14ac:dyDescent="0.25">
      <c r="A7609">
        <v>2040</v>
      </c>
      <c r="B7609" t="s">
        <v>2249</v>
      </c>
      <c r="C7609" t="s">
        <v>2223</v>
      </c>
      <c r="D7609" t="s">
        <v>2248</v>
      </c>
      <c r="E7609">
        <v>2.9752473498233201</v>
      </c>
      <c r="F7609" t="s">
        <v>2200</v>
      </c>
    </row>
    <row r="7610" spans="1:6" hidden="1" x14ac:dyDescent="0.25">
      <c r="A7610">
        <v>2040</v>
      </c>
      <c r="B7610" t="s">
        <v>2249</v>
      </c>
      <c r="C7610" t="s">
        <v>2224</v>
      </c>
      <c r="D7610" t="s">
        <v>2236</v>
      </c>
      <c r="E7610">
        <v>4.0654410375280596</v>
      </c>
      <c r="F7610" t="s">
        <v>2200</v>
      </c>
    </row>
    <row r="7611" spans="1:6" hidden="1" x14ac:dyDescent="0.25">
      <c r="A7611">
        <v>2040</v>
      </c>
      <c r="B7611" t="s">
        <v>2249</v>
      </c>
      <c r="C7611" t="s">
        <v>2224</v>
      </c>
      <c r="D7611" t="s">
        <v>2237</v>
      </c>
      <c r="E7611">
        <v>18.961336059062599</v>
      </c>
      <c r="F7611" t="s">
        <v>2200</v>
      </c>
    </row>
    <row r="7612" spans="1:6" hidden="1" x14ac:dyDescent="0.25">
      <c r="A7612">
        <v>2040</v>
      </c>
      <c r="B7612" t="s">
        <v>2249</v>
      </c>
      <c r="C7612" t="s">
        <v>2224</v>
      </c>
      <c r="D7612" t="s">
        <v>2238</v>
      </c>
      <c r="E7612">
        <v>4.2480147679201004</v>
      </c>
      <c r="F7612" t="s">
        <v>2200</v>
      </c>
    </row>
    <row r="7613" spans="1:6" hidden="1" x14ac:dyDescent="0.25">
      <c r="A7613">
        <v>2040</v>
      </c>
      <c r="B7613" t="s">
        <v>2249</v>
      </c>
      <c r="C7613" t="s">
        <v>2224</v>
      </c>
      <c r="D7613" t="s">
        <v>2250</v>
      </c>
      <c r="E7613">
        <v>8.0974454506437308</v>
      </c>
      <c r="F7613" t="s">
        <v>2200</v>
      </c>
    </row>
    <row r="7614" spans="1:6" hidden="1" x14ac:dyDescent="0.25">
      <c r="A7614">
        <v>2040</v>
      </c>
      <c r="B7614" t="s">
        <v>2249</v>
      </c>
      <c r="C7614" t="s">
        <v>2224</v>
      </c>
      <c r="D7614" t="s">
        <v>2251</v>
      </c>
      <c r="E7614">
        <v>9.8018152350425805</v>
      </c>
      <c r="F7614" t="s">
        <v>2200</v>
      </c>
    </row>
    <row r="7615" spans="1:6" hidden="1" x14ac:dyDescent="0.25">
      <c r="A7615">
        <v>2040</v>
      </c>
      <c r="B7615" t="s">
        <v>2249</v>
      </c>
      <c r="C7615" t="s">
        <v>2224</v>
      </c>
      <c r="D7615" t="s">
        <v>2239</v>
      </c>
      <c r="E7615">
        <v>1.8474746290158</v>
      </c>
      <c r="F7615" t="s">
        <v>2200</v>
      </c>
    </row>
    <row r="7616" spans="1:6" hidden="1" x14ac:dyDescent="0.25">
      <c r="A7616">
        <v>2040</v>
      </c>
      <c r="B7616" t="s">
        <v>2249</v>
      </c>
      <c r="C7616" t="s">
        <v>2224</v>
      </c>
      <c r="D7616" t="s">
        <v>2240</v>
      </c>
      <c r="E7616">
        <v>2.384979270284</v>
      </c>
      <c r="F7616" t="s">
        <v>2200</v>
      </c>
    </row>
    <row r="7617" spans="1:6" hidden="1" x14ac:dyDescent="0.25">
      <c r="A7617">
        <v>2040</v>
      </c>
      <c r="B7617" t="s">
        <v>2249</v>
      </c>
      <c r="C7617" t="s">
        <v>2224</v>
      </c>
      <c r="D7617" t="s">
        <v>2241</v>
      </c>
      <c r="E7617">
        <v>4.75488495716783</v>
      </c>
      <c r="F7617" t="s">
        <v>2200</v>
      </c>
    </row>
    <row r="7618" spans="1:6" hidden="1" x14ac:dyDescent="0.25">
      <c r="A7618">
        <v>2040</v>
      </c>
      <c r="B7618" t="s">
        <v>2249</v>
      </c>
      <c r="C7618" t="s">
        <v>2224</v>
      </c>
      <c r="D7618" t="s">
        <v>2242</v>
      </c>
      <c r="E7618" s="184">
        <v>4.3842595652325102E-2</v>
      </c>
      <c r="F7618" t="s">
        <v>2200</v>
      </c>
    </row>
    <row r="7619" spans="1:6" hidden="1" x14ac:dyDescent="0.25">
      <c r="A7619">
        <v>2040</v>
      </c>
      <c r="B7619" t="s">
        <v>2249</v>
      </c>
      <c r="C7619" t="s">
        <v>2224</v>
      </c>
      <c r="D7619" t="s">
        <v>2243</v>
      </c>
      <c r="E7619">
        <v>20.4883539827972</v>
      </c>
      <c r="F7619" t="s">
        <v>2200</v>
      </c>
    </row>
    <row r="7620" spans="1:6" hidden="1" x14ac:dyDescent="0.25">
      <c r="A7620">
        <v>2040</v>
      </c>
      <c r="B7620" t="s">
        <v>2249</v>
      </c>
      <c r="C7620" t="s">
        <v>2224</v>
      </c>
      <c r="D7620" t="s">
        <v>2244</v>
      </c>
      <c r="E7620">
        <v>6.870825</v>
      </c>
      <c r="F7620" t="s">
        <v>2200</v>
      </c>
    </row>
    <row r="7621" spans="1:6" hidden="1" x14ac:dyDescent="0.25">
      <c r="A7621">
        <v>2040</v>
      </c>
      <c r="B7621" t="s">
        <v>2249</v>
      </c>
      <c r="C7621" t="s">
        <v>2224</v>
      </c>
      <c r="D7621" t="s">
        <v>2245</v>
      </c>
      <c r="E7621">
        <v>1.5416851869071999</v>
      </c>
      <c r="F7621" t="s">
        <v>2200</v>
      </c>
    </row>
    <row r="7622" spans="1:6" hidden="1" x14ac:dyDescent="0.25">
      <c r="A7622">
        <v>2040</v>
      </c>
      <c r="B7622" t="s">
        <v>2249</v>
      </c>
      <c r="C7622" t="s">
        <v>2224</v>
      </c>
      <c r="D7622" t="s">
        <v>2246</v>
      </c>
      <c r="E7622">
        <v>1.6452131074759799</v>
      </c>
      <c r="F7622" t="s">
        <v>2200</v>
      </c>
    </row>
    <row r="7623" spans="1:6" hidden="1" x14ac:dyDescent="0.25">
      <c r="A7623">
        <v>2040</v>
      </c>
      <c r="B7623" t="s">
        <v>2249</v>
      </c>
      <c r="C7623" t="s">
        <v>2224</v>
      </c>
      <c r="D7623" t="s">
        <v>2247</v>
      </c>
      <c r="E7623">
        <v>1.48443259480878</v>
      </c>
      <c r="F7623" t="s">
        <v>2200</v>
      </c>
    </row>
    <row r="7624" spans="1:6" hidden="1" x14ac:dyDescent="0.25">
      <c r="A7624">
        <v>2040</v>
      </c>
      <c r="B7624" t="s">
        <v>2249</v>
      </c>
      <c r="C7624" t="s">
        <v>2224</v>
      </c>
      <c r="D7624" t="s">
        <v>2248</v>
      </c>
      <c r="E7624">
        <v>2.9752473498233201</v>
      </c>
      <c r="F7624" t="s">
        <v>2200</v>
      </c>
    </row>
    <row r="7625" spans="1:6" hidden="1" x14ac:dyDescent="0.25">
      <c r="A7625">
        <v>2040</v>
      </c>
      <c r="B7625" t="s">
        <v>2249</v>
      </c>
      <c r="C7625" t="s">
        <v>2225</v>
      </c>
      <c r="D7625" t="s">
        <v>2236</v>
      </c>
      <c r="E7625">
        <v>3.4479597630505898</v>
      </c>
      <c r="F7625" t="s">
        <v>2200</v>
      </c>
    </row>
    <row r="7626" spans="1:6" hidden="1" x14ac:dyDescent="0.25">
      <c r="A7626">
        <v>2040</v>
      </c>
      <c r="B7626" t="s">
        <v>2249</v>
      </c>
      <c r="C7626" t="s">
        <v>2225</v>
      </c>
      <c r="D7626" t="s">
        <v>2237</v>
      </c>
      <c r="E7626">
        <v>21.628063427866898</v>
      </c>
      <c r="F7626" t="s">
        <v>2200</v>
      </c>
    </row>
    <row r="7627" spans="1:6" hidden="1" x14ac:dyDescent="0.25">
      <c r="A7627">
        <v>2040</v>
      </c>
      <c r="B7627" t="s">
        <v>2249</v>
      </c>
      <c r="C7627" t="s">
        <v>2225</v>
      </c>
      <c r="D7627" t="s">
        <v>2238</v>
      </c>
      <c r="E7627">
        <v>8.3136711294593209</v>
      </c>
      <c r="F7627" t="s">
        <v>2200</v>
      </c>
    </row>
    <row r="7628" spans="1:6" hidden="1" x14ac:dyDescent="0.25">
      <c r="A7628">
        <v>2040</v>
      </c>
      <c r="B7628" t="s">
        <v>2249</v>
      </c>
      <c r="C7628" t="s">
        <v>2225</v>
      </c>
      <c r="D7628" t="s">
        <v>2250</v>
      </c>
      <c r="E7628">
        <v>0</v>
      </c>
      <c r="F7628" t="s">
        <v>2200</v>
      </c>
    </row>
    <row r="7629" spans="1:6" hidden="1" x14ac:dyDescent="0.25">
      <c r="A7629">
        <v>2040</v>
      </c>
      <c r="B7629" t="s">
        <v>2249</v>
      </c>
      <c r="C7629" t="s">
        <v>2225</v>
      </c>
      <c r="D7629" t="s">
        <v>2251</v>
      </c>
      <c r="E7629">
        <v>0</v>
      </c>
      <c r="F7629" t="s">
        <v>2200</v>
      </c>
    </row>
    <row r="7630" spans="1:6" hidden="1" x14ac:dyDescent="0.25">
      <c r="A7630">
        <v>2040</v>
      </c>
      <c r="B7630" t="s">
        <v>2249</v>
      </c>
      <c r="C7630" t="s">
        <v>2225</v>
      </c>
      <c r="D7630" t="s">
        <v>2239</v>
      </c>
      <c r="E7630">
        <v>4.3863646643109604</v>
      </c>
      <c r="F7630" t="s">
        <v>2200</v>
      </c>
    </row>
    <row r="7631" spans="1:6" hidden="1" x14ac:dyDescent="0.25">
      <c r="A7631">
        <v>2040</v>
      </c>
      <c r="B7631" t="s">
        <v>2249</v>
      </c>
      <c r="C7631" t="s">
        <v>2225</v>
      </c>
      <c r="D7631" t="s">
        <v>2240</v>
      </c>
      <c r="E7631">
        <v>2.79241605927063</v>
      </c>
      <c r="F7631" t="s">
        <v>2200</v>
      </c>
    </row>
    <row r="7632" spans="1:6" hidden="1" x14ac:dyDescent="0.25">
      <c r="A7632">
        <v>2040</v>
      </c>
      <c r="B7632" t="s">
        <v>2249</v>
      </c>
      <c r="C7632" t="s">
        <v>2225</v>
      </c>
      <c r="D7632" t="s">
        <v>2241</v>
      </c>
      <c r="E7632">
        <v>0</v>
      </c>
      <c r="F7632" t="s">
        <v>2200</v>
      </c>
    </row>
    <row r="7633" spans="1:6" hidden="1" x14ac:dyDescent="0.25">
      <c r="A7633">
        <v>2040</v>
      </c>
      <c r="B7633" t="s">
        <v>2249</v>
      </c>
      <c r="C7633" t="s">
        <v>2225</v>
      </c>
      <c r="D7633" t="s">
        <v>2242</v>
      </c>
      <c r="E7633" s="184">
        <v>1.9621096008280699E-5</v>
      </c>
      <c r="F7633" t="s">
        <v>2200</v>
      </c>
    </row>
    <row r="7634" spans="1:6" hidden="1" x14ac:dyDescent="0.25">
      <c r="A7634">
        <v>2040</v>
      </c>
      <c r="B7634" t="s">
        <v>2249</v>
      </c>
      <c r="C7634" t="s">
        <v>2225</v>
      </c>
      <c r="D7634" t="s">
        <v>2243</v>
      </c>
      <c r="E7634">
        <v>33.186030107355897</v>
      </c>
      <c r="F7634" t="s">
        <v>2200</v>
      </c>
    </row>
    <row r="7635" spans="1:6" hidden="1" x14ac:dyDescent="0.25">
      <c r="A7635">
        <v>2040</v>
      </c>
      <c r="B7635" t="s">
        <v>2249</v>
      </c>
      <c r="C7635" t="s">
        <v>2225</v>
      </c>
      <c r="D7635" t="s">
        <v>2244</v>
      </c>
      <c r="E7635">
        <v>6.870825</v>
      </c>
      <c r="F7635" t="s">
        <v>2200</v>
      </c>
    </row>
    <row r="7636" spans="1:6" hidden="1" x14ac:dyDescent="0.25">
      <c r="A7636">
        <v>2040</v>
      </c>
      <c r="B7636" t="s">
        <v>2249</v>
      </c>
      <c r="C7636" t="s">
        <v>2225</v>
      </c>
      <c r="D7636" t="s">
        <v>2245</v>
      </c>
      <c r="E7636">
        <v>3.5104684931644101</v>
      </c>
      <c r="F7636" t="s">
        <v>2200</v>
      </c>
    </row>
    <row r="7637" spans="1:6" hidden="1" x14ac:dyDescent="0.25">
      <c r="A7637">
        <v>2040</v>
      </c>
      <c r="B7637" t="s">
        <v>2249</v>
      </c>
      <c r="C7637" t="s">
        <v>2225</v>
      </c>
      <c r="D7637" t="s">
        <v>2246</v>
      </c>
      <c r="E7637">
        <v>0</v>
      </c>
      <c r="F7637" t="s">
        <v>2200</v>
      </c>
    </row>
    <row r="7638" spans="1:6" hidden="1" x14ac:dyDescent="0.25">
      <c r="A7638">
        <v>2040</v>
      </c>
      <c r="B7638" t="s">
        <v>2249</v>
      </c>
      <c r="C7638" t="s">
        <v>2225</v>
      </c>
      <c r="D7638" t="s">
        <v>2247</v>
      </c>
      <c r="E7638">
        <v>1.90095595994352</v>
      </c>
      <c r="F7638" t="s">
        <v>2200</v>
      </c>
    </row>
    <row r="7639" spans="1:6" hidden="1" x14ac:dyDescent="0.25">
      <c r="A7639">
        <v>2040</v>
      </c>
      <c r="B7639" t="s">
        <v>2249</v>
      </c>
      <c r="C7639" t="s">
        <v>2225</v>
      </c>
      <c r="D7639" t="s">
        <v>2248</v>
      </c>
      <c r="E7639">
        <v>7.6212363984437603</v>
      </c>
      <c r="F7639" t="s">
        <v>2200</v>
      </c>
    </row>
    <row r="7640" spans="1:6" hidden="1" x14ac:dyDescent="0.25">
      <c r="A7640">
        <v>2040</v>
      </c>
      <c r="B7640" t="s">
        <v>2249</v>
      </c>
      <c r="C7640" t="s">
        <v>2226</v>
      </c>
      <c r="D7640" t="s">
        <v>2236</v>
      </c>
      <c r="E7640">
        <v>3.3416967122247501</v>
      </c>
      <c r="F7640" t="s">
        <v>2200</v>
      </c>
    </row>
    <row r="7641" spans="1:6" hidden="1" x14ac:dyDescent="0.25">
      <c r="A7641">
        <v>2040</v>
      </c>
      <c r="B7641" t="s">
        <v>2249</v>
      </c>
      <c r="C7641" t="s">
        <v>2226</v>
      </c>
      <c r="D7641" t="s">
        <v>2237</v>
      </c>
      <c r="E7641">
        <v>19.109504036524399</v>
      </c>
      <c r="F7641" t="s">
        <v>2200</v>
      </c>
    </row>
    <row r="7642" spans="1:6" hidden="1" x14ac:dyDescent="0.25">
      <c r="A7642">
        <v>2040</v>
      </c>
      <c r="B7642" t="s">
        <v>2249</v>
      </c>
      <c r="C7642" t="s">
        <v>2226</v>
      </c>
      <c r="D7642" t="s">
        <v>2238</v>
      </c>
      <c r="E7642">
        <v>4.0815106707275799</v>
      </c>
      <c r="F7642" t="s">
        <v>2200</v>
      </c>
    </row>
    <row r="7643" spans="1:6" hidden="1" x14ac:dyDescent="0.25">
      <c r="A7643">
        <v>2040</v>
      </c>
      <c r="B7643" t="s">
        <v>2249</v>
      </c>
      <c r="C7643" t="s">
        <v>2226</v>
      </c>
      <c r="D7643" t="s">
        <v>2250</v>
      </c>
      <c r="E7643">
        <v>12.242078546114699</v>
      </c>
      <c r="F7643" t="s">
        <v>2200</v>
      </c>
    </row>
    <row r="7644" spans="1:6" hidden="1" x14ac:dyDescent="0.25">
      <c r="A7644">
        <v>2040</v>
      </c>
      <c r="B7644" t="s">
        <v>2249</v>
      </c>
      <c r="C7644" t="s">
        <v>2226</v>
      </c>
      <c r="D7644" t="s">
        <v>2251</v>
      </c>
      <c r="E7644">
        <v>0</v>
      </c>
      <c r="F7644" t="s">
        <v>2200</v>
      </c>
    </row>
    <row r="7645" spans="1:6" hidden="1" x14ac:dyDescent="0.25">
      <c r="A7645">
        <v>2040</v>
      </c>
      <c r="B7645" t="s">
        <v>2249</v>
      </c>
      <c r="C7645" t="s">
        <v>2226</v>
      </c>
      <c r="D7645" t="s">
        <v>2239</v>
      </c>
      <c r="E7645">
        <v>3.5703703560613</v>
      </c>
      <c r="F7645" t="s">
        <v>2200</v>
      </c>
    </row>
    <row r="7646" spans="1:6" hidden="1" x14ac:dyDescent="0.25">
      <c r="A7646">
        <v>2040</v>
      </c>
      <c r="B7646" t="s">
        <v>2249</v>
      </c>
      <c r="C7646" t="s">
        <v>2226</v>
      </c>
      <c r="D7646" t="s">
        <v>2240</v>
      </c>
      <c r="E7646">
        <v>3.3901143558313498</v>
      </c>
      <c r="F7646" t="s">
        <v>2200</v>
      </c>
    </row>
    <row r="7647" spans="1:6" hidden="1" x14ac:dyDescent="0.25">
      <c r="A7647">
        <v>2040</v>
      </c>
      <c r="B7647" t="s">
        <v>2249</v>
      </c>
      <c r="C7647" t="s">
        <v>2226</v>
      </c>
      <c r="D7647" t="s">
        <v>2241</v>
      </c>
      <c r="E7647">
        <v>6.3415600478051903</v>
      </c>
      <c r="F7647" t="s">
        <v>2200</v>
      </c>
    </row>
    <row r="7648" spans="1:6" hidden="1" x14ac:dyDescent="0.25">
      <c r="A7648">
        <v>2040</v>
      </c>
      <c r="B7648" t="s">
        <v>2249</v>
      </c>
      <c r="C7648" t="s">
        <v>2226</v>
      </c>
      <c r="D7648" t="s">
        <v>2242</v>
      </c>
      <c r="E7648" s="184">
        <v>5.2044436895897599E-2</v>
      </c>
      <c r="F7648" t="s">
        <v>2200</v>
      </c>
    </row>
    <row r="7649" spans="1:6" hidden="1" x14ac:dyDescent="0.25">
      <c r="A7649">
        <v>2040</v>
      </c>
      <c r="B7649" t="s">
        <v>2249</v>
      </c>
      <c r="C7649" t="s">
        <v>2226</v>
      </c>
      <c r="D7649" t="s">
        <v>2243</v>
      </c>
      <c r="E7649">
        <v>33.725319510260597</v>
      </c>
      <c r="F7649" t="s">
        <v>2200</v>
      </c>
    </row>
    <row r="7650" spans="1:6" hidden="1" x14ac:dyDescent="0.25">
      <c r="A7650">
        <v>2040</v>
      </c>
      <c r="B7650" t="s">
        <v>2249</v>
      </c>
      <c r="C7650" t="s">
        <v>2226</v>
      </c>
      <c r="D7650" t="s">
        <v>2244</v>
      </c>
      <c r="E7650">
        <v>6.870825</v>
      </c>
      <c r="F7650" t="s">
        <v>2200</v>
      </c>
    </row>
    <row r="7651" spans="1:6" hidden="1" x14ac:dyDescent="0.25">
      <c r="A7651">
        <v>2040</v>
      </c>
      <c r="B7651" t="s">
        <v>2249</v>
      </c>
      <c r="C7651" t="s">
        <v>2226</v>
      </c>
      <c r="D7651" t="s">
        <v>2245</v>
      </c>
      <c r="E7651">
        <v>4.78582628906066</v>
      </c>
      <c r="F7651" t="s">
        <v>2200</v>
      </c>
    </row>
    <row r="7652" spans="1:6" hidden="1" x14ac:dyDescent="0.25">
      <c r="A7652">
        <v>2040</v>
      </c>
      <c r="B7652" t="s">
        <v>2249</v>
      </c>
      <c r="C7652" t="s">
        <v>2226</v>
      </c>
      <c r="D7652" t="s">
        <v>2246</v>
      </c>
      <c r="E7652">
        <v>2.5349561175484201</v>
      </c>
      <c r="F7652" t="s">
        <v>2200</v>
      </c>
    </row>
    <row r="7653" spans="1:6" hidden="1" x14ac:dyDescent="0.25">
      <c r="A7653">
        <v>2040</v>
      </c>
      <c r="B7653" t="s">
        <v>2249</v>
      </c>
      <c r="C7653" t="s">
        <v>2226</v>
      </c>
      <c r="D7653" t="s">
        <v>2247</v>
      </c>
      <c r="E7653">
        <v>2.1396521572968199</v>
      </c>
      <c r="F7653" t="s">
        <v>2200</v>
      </c>
    </row>
    <row r="7654" spans="1:6" hidden="1" x14ac:dyDescent="0.25">
      <c r="A7654">
        <v>2040</v>
      </c>
      <c r="B7654" t="s">
        <v>2249</v>
      </c>
      <c r="C7654" t="s">
        <v>2226</v>
      </c>
      <c r="D7654" t="s">
        <v>2248</v>
      </c>
      <c r="E7654">
        <v>9.9839080804768603</v>
      </c>
      <c r="F7654" t="s">
        <v>2200</v>
      </c>
    </row>
    <row r="7655" spans="1:6" hidden="1" x14ac:dyDescent="0.25">
      <c r="A7655">
        <v>2040</v>
      </c>
      <c r="B7655" t="s">
        <v>2249</v>
      </c>
      <c r="C7655" t="s">
        <v>2227</v>
      </c>
      <c r="D7655" t="s">
        <v>2236</v>
      </c>
      <c r="E7655">
        <v>4.1873735427300902</v>
      </c>
      <c r="F7655" t="s">
        <v>2200</v>
      </c>
    </row>
    <row r="7656" spans="1:6" hidden="1" x14ac:dyDescent="0.25">
      <c r="A7656">
        <v>2040</v>
      </c>
      <c r="B7656" t="s">
        <v>2249</v>
      </c>
      <c r="C7656" t="s">
        <v>2227</v>
      </c>
      <c r="D7656" t="s">
        <v>2237</v>
      </c>
      <c r="E7656">
        <v>25.847231791750399</v>
      </c>
      <c r="F7656" t="s">
        <v>2200</v>
      </c>
    </row>
    <row r="7657" spans="1:6" hidden="1" x14ac:dyDescent="0.25">
      <c r="A7657">
        <v>2040</v>
      </c>
      <c r="B7657" t="s">
        <v>2249</v>
      </c>
      <c r="C7657" t="s">
        <v>2227</v>
      </c>
      <c r="D7657" t="s">
        <v>2238</v>
      </c>
      <c r="E7657">
        <v>4.1583011238751597</v>
      </c>
      <c r="F7657" t="s">
        <v>2200</v>
      </c>
    </row>
    <row r="7658" spans="1:6" hidden="1" x14ac:dyDescent="0.25">
      <c r="A7658">
        <v>2040</v>
      </c>
      <c r="B7658" t="s">
        <v>2249</v>
      </c>
      <c r="C7658" t="s">
        <v>2227</v>
      </c>
      <c r="D7658" t="s">
        <v>2250</v>
      </c>
      <c r="E7658">
        <v>12.6964193221879</v>
      </c>
      <c r="F7658" t="s">
        <v>2200</v>
      </c>
    </row>
    <row r="7659" spans="1:6" hidden="1" x14ac:dyDescent="0.25">
      <c r="A7659">
        <v>2040</v>
      </c>
      <c r="B7659" t="s">
        <v>2249</v>
      </c>
      <c r="C7659" t="s">
        <v>2227</v>
      </c>
      <c r="D7659" t="s">
        <v>2251</v>
      </c>
      <c r="E7659">
        <v>0</v>
      </c>
      <c r="F7659" t="s">
        <v>2200</v>
      </c>
    </row>
    <row r="7660" spans="1:6" hidden="1" x14ac:dyDescent="0.25">
      <c r="A7660">
        <v>2040</v>
      </c>
      <c r="B7660" t="s">
        <v>2249</v>
      </c>
      <c r="C7660" t="s">
        <v>2227</v>
      </c>
      <c r="D7660" t="s">
        <v>2239</v>
      </c>
      <c r="E7660">
        <v>4.7643945686620102</v>
      </c>
      <c r="F7660" t="s">
        <v>2200</v>
      </c>
    </row>
    <row r="7661" spans="1:6" hidden="1" x14ac:dyDescent="0.25">
      <c r="A7661">
        <v>2040</v>
      </c>
      <c r="B7661" t="s">
        <v>2249</v>
      </c>
      <c r="C7661" t="s">
        <v>2227</v>
      </c>
      <c r="D7661" t="s">
        <v>2240</v>
      </c>
      <c r="E7661">
        <v>3.5068267722009101</v>
      </c>
      <c r="F7661" t="s">
        <v>2200</v>
      </c>
    </row>
    <row r="7662" spans="1:6" hidden="1" x14ac:dyDescent="0.25">
      <c r="A7662">
        <v>2040</v>
      </c>
      <c r="B7662" t="s">
        <v>2249</v>
      </c>
      <c r="C7662" t="s">
        <v>2227</v>
      </c>
      <c r="D7662" t="s">
        <v>2241</v>
      </c>
      <c r="E7662">
        <v>6.5520076742823603</v>
      </c>
      <c r="F7662" t="s">
        <v>2200</v>
      </c>
    </row>
    <row r="7663" spans="1:6" hidden="1" x14ac:dyDescent="0.25">
      <c r="A7663">
        <v>2040</v>
      </c>
      <c r="B7663" t="s">
        <v>2249</v>
      </c>
      <c r="C7663" t="s">
        <v>2227</v>
      </c>
      <c r="D7663" t="s">
        <v>2242</v>
      </c>
      <c r="E7663" s="184">
        <v>3.4355160482709298E-3</v>
      </c>
      <c r="F7663" t="s">
        <v>2200</v>
      </c>
    </row>
    <row r="7664" spans="1:6" hidden="1" x14ac:dyDescent="0.25">
      <c r="A7664">
        <v>2040</v>
      </c>
      <c r="B7664" t="s">
        <v>2249</v>
      </c>
      <c r="C7664" t="s">
        <v>2227</v>
      </c>
      <c r="D7664" t="s">
        <v>2243</v>
      </c>
      <c r="E7664">
        <v>32.854076792527898</v>
      </c>
      <c r="F7664" t="s">
        <v>2200</v>
      </c>
    </row>
    <row r="7665" spans="1:6" hidden="1" x14ac:dyDescent="0.25">
      <c r="A7665">
        <v>2040</v>
      </c>
      <c r="B7665" t="s">
        <v>2249</v>
      </c>
      <c r="C7665" t="s">
        <v>2227</v>
      </c>
      <c r="D7665" t="s">
        <v>2244</v>
      </c>
      <c r="E7665">
        <v>6.870825</v>
      </c>
      <c r="F7665" t="s">
        <v>2200</v>
      </c>
    </row>
    <row r="7666" spans="1:6" hidden="1" x14ac:dyDescent="0.25">
      <c r="A7666">
        <v>2040</v>
      </c>
      <c r="B7666" t="s">
        <v>2249</v>
      </c>
      <c r="C7666" t="s">
        <v>2227</v>
      </c>
      <c r="D7666" t="s">
        <v>2245</v>
      </c>
      <c r="E7666">
        <v>3.8711134658841799</v>
      </c>
      <c r="F7666" t="s">
        <v>2200</v>
      </c>
    </row>
    <row r="7667" spans="1:6" hidden="1" x14ac:dyDescent="0.25">
      <c r="A7667">
        <v>2040</v>
      </c>
      <c r="B7667" t="s">
        <v>2249</v>
      </c>
      <c r="C7667" t="s">
        <v>2227</v>
      </c>
      <c r="D7667" t="s">
        <v>2246</v>
      </c>
      <c r="E7667">
        <v>2.4248417270406</v>
      </c>
      <c r="F7667" t="s">
        <v>2200</v>
      </c>
    </row>
    <row r="7668" spans="1:6" hidden="1" x14ac:dyDescent="0.25">
      <c r="A7668">
        <v>2040</v>
      </c>
      <c r="B7668" t="s">
        <v>2249</v>
      </c>
      <c r="C7668" t="s">
        <v>2227</v>
      </c>
      <c r="D7668" t="s">
        <v>2247</v>
      </c>
      <c r="E7668">
        <v>1.7545575773969699</v>
      </c>
      <c r="F7668" t="s">
        <v>2200</v>
      </c>
    </row>
    <row r="7669" spans="1:6" hidden="1" x14ac:dyDescent="0.25">
      <c r="A7669">
        <v>2040</v>
      </c>
      <c r="B7669" t="s">
        <v>2249</v>
      </c>
      <c r="C7669" t="s">
        <v>2227</v>
      </c>
      <c r="D7669" t="s">
        <v>2248</v>
      </c>
      <c r="E7669">
        <v>7.9870340061044303</v>
      </c>
      <c r="F7669" t="s">
        <v>2200</v>
      </c>
    </row>
    <row r="7670" spans="1:6" hidden="1" x14ac:dyDescent="0.25">
      <c r="A7670">
        <v>2040</v>
      </c>
      <c r="B7670" t="s">
        <v>2249</v>
      </c>
      <c r="C7670" t="s">
        <v>2228</v>
      </c>
      <c r="D7670" t="s">
        <v>2236</v>
      </c>
      <c r="E7670">
        <v>2.6877694722901202</v>
      </c>
      <c r="F7670" t="s">
        <v>2200</v>
      </c>
    </row>
    <row r="7671" spans="1:6" hidden="1" x14ac:dyDescent="0.25">
      <c r="A7671">
        <v>2040</v>
      </c>
      <c r="B7671" t="s">
        <v>2249</v>
      </c>
      <c r="C7671" t="s">
        <v>2228</v>
      </c>
      <c r="D7671" t="s">
        <v>2237</v>
      </c>
      <c r="E7671">
        <v>16.231051634983999</v>
      </c>
      <c r="F7671" t="s">
        <v>2200</v>
      </c>
    </row>
    <row r="7672" spans="1:6" hidden="1" x14ac:dyDescent="0.25">
      <c r="A7672">
        <v>2040</v>
      </c>
      <c r="B7672" t="s">
        <v>2249</v>
      </c>
      <c r="C7672" t="s">
        <v>2228</v>
      </c>
      <c r="D7672" t="s">
        <v>2238</v>
      </c>
      <c r="E7672">
        <v>3.96833923497107</v>
      </c>
      <c r="F7672" t="s">
        <v>2200</v>
      </c>
    </row>
    <row r="7673" spans="1:6" hidden="1" x14ac:dyDescent="0.25">
      <c r="A7673">
        <v>2040</v>
      </c>
      <c r="B7673" t="s">
        <v>2249</v>
      </c>
      <c r="C7673" t="s">
        <v>2228</v>
      </c>
      <c r="D7673" t="s">
        <v>2250</v>
      </c>
      <c r="E7673">
        <v>7.8633298419637399</v>
      </c>
      <c r="F7673" t="s">
        <v>2200</v>
      </c>
    </row>
    <row r="7674" spans="1:6" hidden="1" x14ac:dyDescent="0.25">
      <c r="A7674">
        <v>2040</v>
      </c>
      <c r="B7674" t="s">
        <v>2249</v>
      </c>
      <c r="C7674" t="s">
        <v>2228</v>
      </c>
      <c r="D7674" t="s">
        <v>2251</v>
      </c>
      <c r="E7674">
        <v>0</v>
      </c>
      <c r="F7674" t="s">
        <v>2200</v>
      </c>
    </row>
    <row r="7675" spans="1:6" hidden="1" x14ac:dyDescent="0.25">
      <c r="A7675">
        <v>2040</v>
      </c>
      <c r="B7675" t="s">
        <v>2249</v>
      </c>
      <c r="C7675" t="s">
        <v>2228</v>
      </c>
      <c r="D7675" t="s">
        <v>2239</v>
      </c>
      <c r="E7675">
        <v>2.94734515819118</v>
      </c>
      <c r="F7675" t="s">
        <v>2200</v>
      </c>
    </row>
    <row r="7676" spans="1:6" hidden="1" x14ac:dyDescent="0.25">
      <c r="A7676">
        <v>2040</v>
      </c>
      <c r="B7676" t="s">
        <v>2249</v>
      </c>
      <c r="C7676" t="s">
        <v>2228</v>
      </c>
      <c r="D7676" t="s">
        <v>2240</v>
      </c>
      <c r="E7676">
        <v>2.8569030420050998</v>
      </c>
      <c r="F7676" t="s">
        <v>2200</v>
      </c>
    </row>
    <row r="7677" spans="1:6" hidden="1" x14ac:dyDescent="0.25">
      <c r="A7677">
        <v>2040</v>
      </c>
      <c r="B7677" t="s">
        <v>2249</v>
      </c>
      <c r="C7677" t="s">
        <v>2228</v>
      </c>
      <c r="D7677" t="s">
        <v>2241</v>
      </c>
      <c r="E7677">
        <v>3.8929041926110002</v>
      </c>
      <c r="F7677" t="s">
        <v>2200</v>
      </c>
    </row>
    <row r="7678" spans="1:6" hidden="1" x14ac:dyDescent="0.25">
      <c r="A7678">
        <v>2040</v>
      </c>
      <c r="B7678" t="s">
        <v>2249</v>
      </c>
      <c r="C7678" t="s">
        <v>2228</v>
      </c>
      <c r="D7678" t="s">
        <v>2242</v>
      </c>
      <c r="E7678" s="184">
        <v>2.57212564393882E-3</v>
      </c>
      <c r="F7678" t="s">
        <v>2200</v>
      </c>
    </row>
    <row r="7679" spans="1:6" hidden="1" x14ac:dyDescent="0.25">
      <c r="A7679">
        <v>2040</v>
      </c>
      <c r="B7679" t="s">
        <v>2249</v>
      </c>
      <c r="C7679" t="s">
        <v>2228</v>
      </c>
      <c r="D7679" t="s">
        <v>2243</v>
      </c>
      <c r="E7679">
        <v>31.024303844067799</v>
      </c>
      <c r="F7679" t="s">
        <v>2200</v>
      </c>
    </row>
    <row r="7680" spans="1:6" hidden="1" x14ac:dyDescent="0.25">
      <c r="A7680">
        <v>2040</v>
      </c>
      <c r="B7680" t="s">
        <v>2249</v>
      </c>
      <c r="C7680" t="s">
        <v>2228</v>
      </c>
      <c r="D7680" t="s">
        <v>2244</v>
      </c>
      <c r="E7680">
        <v>6.870825</v>
      </c>
      <c r="F7680" t="s">
        <v>2200</v>
      </c>
    </row>
    <row r="7681" spans="1:6" hidden="1" x14ac:dyDescent="0.25">
      <c r="A7681">
        <v>2040</v>
      </c>
      <c r="B7681" t="s">
        <v>2249</v>
      </c>
      <c r="C7681" t="s">
        <v>2228</v>
      </c>
      <c r="D7681" t="s">
        <v>2245</v>
      </c>
      <c r="E7681">
        <v>3.9482172061800398</v>
      </c>
      <c r="F7681" t="s">
        <v>2200</v>
      </c>
    </row>
    <row r="7682" spans="1:6" hidden="1" x14ac:dyDescent="0.25">
      <c r="A7682">
        <v>2040</v>
      </c>
      <c r="B7682" t="s">
        <v>2249</v>
      </c>
      <c r="C7682" t="s">
        <v>2228</v>
      </c>
      <c r="D7682" t="s">
        <v>2246</v>
      </c>
      <c r="E7682">
        <v>2.5185605116534902</v>
      </c>
      <c r="F7682" t="s">
        <v>2200</v>
      </c>
    </row>
    <row r="7683" spans="1:6" hidden="1" x14ac:dyDescent="0.25">
      <c r="A7683">
        <v>2040</v>
      </c>
      <c r="B7683" t="s">
        <v>2249</v>
      </c>
      <c r="C7683" t="s">
        <v>2228</v>
      </c>
      <c r="D7683" t="s">
        <v>2247</v>
      </c>
      <c r="E7683">
        <v>1.4563049254639699</v>
      </c>
      <c r="F7683" t="s">
        <v>2200</v>
      </c>
    </row>
    <row r="7684" spans="1:6" hidden="1" x14ac:dyDescent="0.25">
      <c r="A7684">
        <v>2040</v>
      </c>
      <c r="B7684" t="s">
        <v>2249</v>
      </c>
      <c r="C7684" t="s">
        <v>2228</v>
      </c>
      <c r="D7684" t="s">
        <v>2248</v>
      </c>
      <c r="E7684">
        <v>3.8875733328076598</v>
      </c>
      <c r="F7684" t="s">
        <v>2200</v>
      </c>
    </row>
    <row r="7685" spans="1:6" hidden="1" x14ac:dyDescent="0.25">
      <c r="A7685">
        <v>2040</v>
      </c>
      <c r="B7685" t="s">
        <v>2249</v>
      </c>
      <c r="C7685" t="s">
        <v>2229</v>
      </c>
      <c r="D7685" t="s">
        <v>2236</v>
      </c>
      <c r="E7685">
        <v>3.6807571500888598</v>
      </c>
      <c r="F7685" t="s">
        <v>2200</v>
      </c>
    </row>
    <row r="7686" spans="1:6" hidden="1" x14ac:dyDescent="0.25">
      <c r="A7686">
        <v>2040</v>
      </c>
      <c r="B7686" t="s">
        <v>2249</v>
      </c>
      <c r="C7686" t="s">
        <v>2229</v>
      </c>
      <c r="D7686" t="s">
        <v>2237</v>
      </c>
      <c r="E7686">
        <v>21.2828397750215</v>
      </c>
      <c r="F7686" t="s">
        <v>2200</v>
      </c>
    </row>
    <row r="7687" spans="1:6" hidden="1" x14ac:dyDescent="0.25">
      <c r="A7687">
        <v>2040</v>
      </c>
      <c r="B7687" t="s">
        <v>2249</v>
      </c>
      <c r="C7687" t="s">
        <v>2229</v>
      </c>
      <c r="D7687" t="s">
        <v>2238</v>
      </c>
      <c r="E7687">
        <v>3.9926066148032699</v>
      </c>
      <c r="F7687" t="s">
        <v>2200</v>
      </c>
    </row>
    <row r="7688" spans="1:6" hidden="1" x14ac:dyDescent="0.25">
      <c r="A7688">
        <v>2040</v>
      </c>
      <c r="B7688" t="s">
        <v>2249</v>
      </c>
      <c r="C7688" t="s">
        <v>2229</v>
      </c>
      <c r="D7688" t="s">
        <v>2250</v>
      </c>
      <c r="E7688">
        <v>0</v>
      </c>
      <c r="F7688" t="s">
        <v>2200</v>
      </c>
    </row>
    <row r="7689" spans="1:6" hidden="1" x14ac:dyDescent="0.25">
      <c r="A7689">
        <v>2040</v>
      </c>
      <c r="B7689" t="s">
        <v>2249</v>
      </c>
      <c r="C7689" t="s">
        <v>2229</v>
      </c>
      <c r="D7689" t="s">
        <v>2251</v>
      </c>
      <c r="E7689">
        <v>10.540934446029899</v>
      </c>
      <c r="F7689" t="s">
        <v>2200</v>
      </c>
    </row>
    <row r="7690" spans="1:6" hidden="1" x14ac:dyDescent="0.25">
      <c r="A7690">
        <v>2040</v>
      </c>
      <c r="B7690" t="s">
        <v>2249</v>
      </c>
      <c r="C7690" t="s">
        <v>2229</v>
      </c>
      <c r="D7690" t="s">
        <v>2239</v>
      </c>
      <c r="E7690">
        <v>5.4419851674645097</v>
      </c>
      <c r="F7690" t="s">
        <v>2200</v>
      </c>
    </row>
    <row r="7691" spans="1:6" hidden="1" x14ac:dyDescent="0.25">
      <c r="A7691">
        <v>2040</v>
      </c>
      <c r="B7691" t="s">
        <v>2249</v>
      </c>
      <c r="C7691" t="s">
        <v>2229</v>
      </c>
      <c r="D7691" t="s">
        <v>2240</v>
      </c>
      <c r="E7691">
        <v>3.11619927227567</v>
      </c>
      <c r="F7691" t="s">
        <v>2200</v>
      </c>
    </row>
    <row r="7692" spans="1:6" hidden="1" x14ac:dyDescent="0.25">
      <c r="A7692">
        <v>2040</v>
      </c>
      <c r="B7692" t="s">
        <v>2249</v>
      </c>
      <c r="C7692" t="s">
        <v>2229</v>
      </c>
      <c r="D7692" t="s">
        <v>2241</v>
      </c>
      <c r="E7692">
        <v>4.1827156346126504</v>
      </c>
      <c r="F7692" t="s">
        <v>2200</v>
      </c>
    </row>
    <row r="7693" spans="1:6" hidden="1" x14ac:dyDescent="0.25">
      <c r="A7693">
        <v>2040</v>
      </c>
      <c r="B7693" t="s">
        <v>2249</v>
      </c>
      <c r="C7693" t="s">
        <v>2229</v>
      </c>
      <c r="D7693" t="s">
        <v>2242</v>
      </c>
      <c r="E7693" s="184">
        <v>4.7334031328612096E-3</v>
      </c>
      <c r="F7693" t="s">
        <v>2200</v>
      </c>
    </row>
    <row r="7694" spans="1:6" hidden="1" x14ac:dyDescent="0.25">
      <c r="A7694">
        <v>2040</v>
      </c>
      <c r="B7694" t="s">
        <v>2249</v>
      </c>
      <c r="C7694" t="s">
        <v>2229</v>
      </c>
      <c r="D7694" t="s">
        <v>2243</v>
      </c>
      <c r="E7694">
        <v>33.768751373498503</v>
      </c>
      <c r="F7694" t="s">
        <v>2200</v>
      </c>
    </row>
    <row r="7695" spans="1:6" hidden="1" x14ac:dyDescent="0.25">
      <c r="A7695">
        <v>2040</v>
      </c>
      <c r="B7695" t="s">
        <v>2249</v>
      </c>
      <c r="C7695" t="s">
        <v>2229</v>
      </c>
      <c r="D7695" t="s">
        <v>2244</v>
      </c>
      <c r="E7695">
        <v>6.870825</v>
      </c>
      <c r="F7695" t="s">
        <v>2200</v>
      </c>
    </row>
    <row r="7696" spans="1:6" hidden="1" x14ac:dyDescent="0.25">
      <c r="A7696">
        <v>2040</v>
      </c>
      <c r="B7696" t="s">
        <v>2249</v>
      </c>
      <c r="C7696" t="s">
        <v>2229</v>
      </c>
      <c r="D7696" t="s">
        <v>2245</v>
      </c>
      <c r="E7696">
        <v>4.3809148257749904</v>
      </c>
      <c r="F7696" t="s">
        <v>2200</v>
      </c>
    </row>
    <row r="7697" spans="1:6" hidden="1" x14ac:dyDescent="0.25">
      <c r="A7697">
        <v>2040</v>
      </c>
      <c r="B7697" t="s">
        <v>2249</v>
      </c>
      <c r="C7697" t="s">
        <v>2229</v>
      </c>
      <c r="D7697" t="s">
        <v>2246</v>
      </c>
      <c r="E7697">
        <v>2.40280361159977</v>
      </c>
      <c r="F7697" t="s">
        <v>2200</v>
      </c>
    </row>
    <row r="7698" spans="1:6" hidden="1" x14ac:dyDescent="0.25">
      <c r="A7698">
        <v>2040</v>
      </c>
      <c r="B7698" t="s">
        <v>2249</v>
      </c>
      <c r="C7698" t="s">
        <v>2229</v>
      </c>
      <c r="D7698" t="s">
        <v>2247</v>
      </c>
      <c r="E7698">
        <v>2.0531068530655801</v>
      </c>
      <c r="F7698" t="s">
        <v>2200</v>
      </c>
    </row>
    <row r="7699" spans="1:6" hidden="1" x14ac:dyDescent="0.25">
      <c r="A7699">
        <v>2040</v>
      </c>
      <c r="B7699" t="s">
        <v>2249</v>
      </c>
      <c r="C7699" t="s">
        <v>2229</v>
      </c>
      <c r="D7699" t="s">
        <v>2248</v>
      </c>
      <c r="E7699">
        <v>9.2205746549979608</v>
      </c>
      <c r="F7699" t="s">
        <v>2200</v>
      </c>
    </row>
    <row r="7700" spans="1:6" hidden="1" x14ac:dyDescent="0.25">
      <c r="A7700">
        <v>2040</v>
      </c>
      <c r="B7700" t="s">
        <v>2249</v>
      </c>
      <c r="C7700" t="s">
        <v>2230</v>
      </c>
      <c r="D7700" t="s">
        <v>2236</v>
      </c>
      <c r="E7700">
        <v>2.8879288164903398</v>
      </c>
      <c r="F7700" t="s">
        <v>2200</v>
      </c>
    </row>
    <row r="7701" spans="1:6" hidden="1" x14ac:dyDescent="0.25">
      <c r="A7701">
        <v>2040</v>
      </c>
      <c r="B7701" t="s">
        <v>2249</v>
      </c>
      <c r="C7701" t="s">
        <v>2230</v>
      </c>
      <c r="D7701" t="s">
        <v>2237</v>
      </c>
      <c r="E7701">
        <v>26.3948208135055</v>
      </c>
      <c r="F7701" t="s">
        <v>2200</v>
      </c>
    </row>
    <row r="7702" spans="1:6" hidden="1" x14ac:dyDescent="0.25">
      <c r="A7702">
        <v>2040</v>
      </c>
      <c r="B7702" t="s">
        <v>2249</v>
      </c>
      <c r="C7702" t="s">
        <v>2230</v>
      </c>
      <c r="D7702" t="s">
        <v>2238</v>
      </c>
      <c r="E7702">
        <v>3.9405390621721499</v>
      </c>
      <c r="F7702" t="s">
        <v>2200</v>
      </c>
    </row>
    <row r="7703" spans="1:6" hidden="1" x14ac:dyDescent="0.25">
      <c r="A7703">
        <v>2040</v>
      </c>
      <c r="B7703" t="s">
        <v>2249</v>
      </c>
      <c r="C7703" t="s">
        <v>2230</v>
      </c>
      <c r="D7703" t="s">
        <v>2250</v>
      </c>
      <c r="E7703">
        <v>6.8983073105231396</v>
      </c>
      <c r="F7703" t="s">
        <v>2200</v>
      </c>
    </row>
    <row r="7704" spans="1:6" hidden="1" x14ac:dyDescent="0.25">
      <c r="A7704">
        <v>2040</v>
      </c>
      <c r="B7704" t="s">
        <v>2249</v>
      </c>
      <c r="C7704" t="s">
        <v>2230</v>
      </c>
      <c r="D7704" t="s">
        <v>2251</v>
      </c>
      <c r="E7704">
        <v>0</v>
      </c>
      <c r="F7704" t="s">
        <v>2200</v>
      </c>
    </row>
    <row r="7705" spans="1:6" hidden="1" x14ac:dyDescent="0.25">
      <c r="A7705">
        <v>2040</v>
      </c>
      <c r="B7705" t="s">
        <v>2249</v>
      </c>
      <c r="C7705" t="s">
        <v>2230</v>
      </c>
      <c r="D7705" t="s">
        <v>2239</v>
      </c>
      <c r="E7705">
        <v>2.37720219779496</v>
      </c>
      <c r="F7705" t="s">
        <v>2200</v>
      </c>
    </row>
    <row r="7706" spans="1:6" hidden="1" x14ac:dyDescent="0.25">
      <c r="A7706">
        <v>2040</v>
      </c>
      <c r="B7706" t="s">
        <v>2249</v>
      </c>
      <c r="C7706" t="s">
        <v>2230</v>
      </c>
      <c r="D7706" t="s">
        <v>2240</v>
      </c>
      <c r="E7706">
        <v>2.384979270284</v>
      </c>
      <c r="F7706" t="s">
        <v>2200</v>
      </c>
    </row>
    <row r="7707" spans="1:6" hidden="1" x14ac:dyDescent="0.25">
      <c r="A7707">
        <v>2040</v>
      </c>
      <c r="B7707" t="s">
        <v>2249</v>
      </c>
      <c r="C7707" t="s">
        <v>2230</v>
      </c>
      <c r="D7707" t="s">
        <v>2241</v>
      </c>
      <c r="E7707">
        <v>3.09995211022005</v>
      </c>
      <c r="F7707" t="s">
        <v>2200</v>
      </c>
    </row>
    <row r="7708" spans="1:6" hidden="1" x14ac:dyDescent="0.25">
      <c r="A7708">
        <v>2040</v>
      </c>
      <c r="B7708" t="s">
        <v>2249</v>
      </c>
      <c r="C7708" t="s">
        <v>2230</v>
      </c>
      <c r="D7708" t="s">
        <v>2242</v>
      </c>
      <c r="E7708">
        <v>0.106708634031462</v>
      </c>
      <c r="F7708" t="s">
        <v>2200</v>
      </c>
    </row>
    <row r="7709" spans="1:6" hidden="1" x14ac:dyDescent="0.25">
      <c r="A7709">
        <v>2040</v>
      </c>
      <c r="B7709" t="s">
        <v>2249</v>
      </c>
      <c r="C7709" t="s">
        <v>2230</v>
      </c>
      <c r="D7709" t="s">
        <v>2243</v>
      </c>
      <c r="E7709">
        <v>27.4661962356613</v>
      </c>
      <c r="F7709" t="s">
        <v>2200</v>
      </c>
    </row>
    <row r="7710" spans="1:6" hidden="1" x14ac:dyDescent="0.25">
      <c r="A7710">
        <v>2040</v>
      </c>
      <c r="B7710" t="s">
        <v>2249</v>
      </c>
      <c r="C7710" t="s">
        <v>2230</v>
      </c>
      <c r="D7710" t="s">
        <v>2244</v>
      </c>
      <c r="E7710">
        <v>6.870825</v>
      </c>
      <c r="F7710" t="s">
        <v>2200</v>
      </c>
    </row>
    <row r="7711" spans="1:6" hidden="1" x14ac:dyDescent="0.25">
      <c r="A7711">
        <v>2040</v>
      </c>
      <c r="B7711" t="s">
        <v>2249</v>
      </c>
      <c r="C7711" t="s">
        <v>2230</v>
      </c>
      <c r="D7711" t="s">
        <v>2245</v>
      </c>
      <c r="E7711">
        <v>3.1574241654096902</v>
      </c>
      <c r="F7711" t="s">
        <v>2200</v>
      </c>
    </row>
    <row r="7712" spans="1:6" hidden="1" x14ac:dyDescent="0.25">
      <c r="A7712">
        <v>2040</v>
      </c>
      <c r="B7712" t="s">
        <v>2249</v>
      </c>
      <c r="C7712" t="s">
        <v>2230</v>
      </c>
      <c r="D7712" t="s">
        <v>2246</v>
      </c>
      <c r="E7712">
        <v>1.6452131074759799</v>
      </c>
      <c r="F7712" t="s">
        <v>2200</v>
      </c>
    </row>
    <row r="7713" spans="1:6" hidden="1" x14ac:dyDescent="0.25">
      <c r="A7713">
        <v>2040</v>
      </c>
      <c r="B7713" t="s">
        <v>2249</v>
      </c>
      <c r="C7713" t="s">
        <v>2230</v>
      </c>
      <c r="D7713" t="s">
        <v>2247</v>
      </c>
      <c r="E7713">
        <v>1.48443259480878</v>
      </c>
      <c r="F7713" t="s">
        <v>2200</v>
      </c>
    </row>
    <row r="7714" spans="1:6" hidden="1" x14ac:dyDescent="0.25">
      <c r="A7714">
        <v>2040</v>
      </c>
      <c r="B7714" t="s">
        <v>2249</v>
      </c>
      <c r="C7714" t="s">
        <v>2230</v>
      </c>
      <c r="D7714" t="s">
        <v>2248</v>
      </c>
      <c r="E7714">
        <v>3.1127912383884002</v>
      </c>
      <c r="F7714" t="s">
        <v>2200</v>
      </c>
    </row>
    <row r="7715" spans="1:6" hidden="1" x14ac:dyDescent="0.25">
      <c r="A7715">
        <v>2040</v>
      </c>
      <c r="B7715" t="s">
        <v>2249</v>
      </c>
      <c r="C7715" t="s">
        <v>2231</v>
      </c>
      <c r="D7715" t="s">
        <v>2236</v>
      </c>
      <c r="E7715">
        <v>3.6715132641017099</v>
      </c>
      <c r="F7715" t="s">
        <v>2200</v>
      </c>
    </row>
    <row r="7716" spans="1:6" hidden="1" x14ac:dyDescent="0.25">
      <c r="A7716">
        <v>2040</v>
      </c>
      <c r="B7716" t="s">
        <v>2249</v>
      </c>
      <c r="C7716" t="s">
        <v>2231</v>
      </c>
      <c r="D7716" t="s">
        <v>2237</v>
      </c>
      <c r="E7716">
        <v>17.125005212662899</v>
      </c>
      <c r="F7716" t="s">
        <v>2200</v>
      </c>
    </row>
    <row r="7717" spans="1:6" hidden="1" x14ac:dyDescent="0.25">
      <c r="A7717">
        <v>2040</v>
      </c>
      <c r="B7717" t="s">
        <v>2249</v>
      </c>
      <c r="C7717" t="s">
        <v>2231</v>
      </c>
      <c r="D7717" t="s">
        <v>2238</v>
      </c>
      <c r="E7717">
        <v>4.3249491757329102</v>
      </c>
      <c r="F7717" t="s">
        <v>2200</v>
      </c>
    </row>
    <row r="7718" spans="1:6" hidden="1" x14ac:dyDescent="0.25">
      <c r="A7718">
        <v>2040</v>
      </c>
      <c r="B7718" t="s">
        <v>2249</v>
      </c>
      <c r="C7718" t="s">
        <v>2231</v>
      </c>
      <c r="D7718" t="s">
        <v>2250</v>
      </c>
      <c r="E7718">
        <v>7.5885123756113098</v>
      </c>
      <c r="F7718" t="s">
        <v>2200</v>
      </c>
    </row>
    <row r="7719" spans="1:6" hidden="1" x14ac:dyDescent="0.25">
      <c r="A7719">
        <v>2040</v>
      </c>
      <c r="B7719" t="s">
        <v>2249</v>
      </c>
      <c r="C7719" t="s">
        <v>2231</v>
      </c>
      <c r="D7719" t="s">
        <v>2251</v>
      </c>
      <c r="E7719">
        <v>8.6111342462506197</v>
      </c>
      <c r="F7719" t="s">
        <v>2200</v>
      </c>
    </row>
    <row r="7720" spans="1:6" hidden="1" x14ac:dyDescent="0.25">
      <c r="A7720">
        <v>2040</v>
      </c>
      <c r="B7720" t="s">
        <v>2249</v>
      </c>
      <c r="C7720" t="s">
        <v>2231</v>
      </c>
      <c r="D7720" t="s">
        <v>2239</v>
      </c>
      <c r="E7720">
        <v>1.5416851869071999</v>
      </c>
      <c r="F7720" t="s">
        <v>2200</v>
      </c>
    </row>
    <row r="7721" spans="1:6" hidden="1" x14ac:dyDescent="0.25">
      <c r="A7721">
        <v>2040</v>
      </c>
      <c r="B7721" t="s">
        <v>2249</v>
      </c>
      <c r="C7721" t="s">
        <v>2231</v>
      </c>
      <c r="D7721" t="s">
        <v>2240</v>
      </c>
      <c r="E7721">
        <v>2.384979270284</v>
      </c>
      <c r="F7721" t="s">
        <v>2200</v>
      </c>
    </row>
    <row r="7722" spans="1:6" hidden="1" x14ac:dyDescent="0.25">
      <c r="A7722">
        <v>2040</v>
      </c>
      <c r="B7722" t="s">
        <v>2249</v>
      </c>
      <c r="C7722" t="s">
        <v>2231</v>
      </c>
      <c r="D7722" t="s">
        <v>2241</v>
      </c>
      <c r="E7722">
        <v>4.39183672876666</v>
      </c>
      <c r="F7722" t="s">
        <v>2200</v>
      </c>
    </row>
    <row r="7723" spans="1:6" hidden="1" x14ac:dyDescent="0.25">
      <c r="A7723">
        <v>2040</v>
      </c>
      <c r="B7723" t="s">
        <v>2249</v>
      </c>
      <c r="C7723" t="s">
        <v>2231</v>
      </c>
      <c r="D7723" t="s">
        <v>2242</v>
      </c>
      <c r="E7723">
        <v>0.106708634031462</v>
      </c>
      <c r="F7723" t="s">
        <v>2200</v>
      </c>
    </row>
    <row r="7724" spans="1:6" hidden="1" x14ac:dyDescent="0.25">
      <c r="A7724">
        <v>2040</v>
      </c>
      <c r="B7724" t="s">
        <v>2249</v>
      </c>
      <c r="C7724" t="s">
        <v>2231</v>
      </c>
      <c r="D7724" t="s">
        <v>2243</v>
      </c>
      <c r="E7724">
        <v>20.8918136307698</v>
      </c>
      <c r="F7724" t="s">
        <v>2200</v>
      </c>
    </row>
    <row r="7725" spans="1:6" hidden="1" x14ac:dyDescent="0.25">
      <c r="A7725">
        <v>2040</v>
      </c>
      <c r="B7725" t="s">
        <v>2249</v>
      </c>
      <c r="C7725" t="s">
        <v>2231</v>
      </c>
      <c r="D7725" t="s">
        <v>2244</v>
      </c>
      <c r="E7725">
        <v>6.870825</v>
      </c>
      <c r="F7725" t="s">
        <v>2200</v>
      </c>
    </row>
    <row r="7726" spans="1:6" hidden="1" x14ac:dyDescent="0.25">
      <c r="A7726">
        <v>2040</v>
      </c>
      <c r="B7726" t="s">
        <v>2249</v>
      </c>
      <c r="C7726" t="s">
        <v>2231</v>
      </c>
      <c r="D7726" t="s">
        <v>2245</v>
      </c>
      <c r="E7726">
        <v>1.5416851869071999</v>
      </c>
      <c r="F7726" t="s">
        <v>2200</v>
      </c>
    </row>
    <row r="7727" spans="1:6" hidden="1" x14ac:dyDescent="0.25">
      <c r="A7727">
        <v>2040</v>
      </c>
      <c r="B7727" t="s">
        <v>2249</v>
      </c>
      <c r="C7727" t="s">
        <v>2231</v>
      </c>
      <c r="D7727" t="s">
        <v>2246</v>
      </c>
      <c r="E7727">
        <v>1.6452131074759799</v>
      </c>
      <c r="F7727" t="s">
        <v>2200</v>
      </c>
    </row>
    <row r="7728" spans="1:6" hidden="1" x14ac:dyDescent="0.25">
      <c r="A7728">
        <v>2040</v>
      </c>
      <c r="B7728" t="s">
        <v>2249</v>
      </c>
      <c r="C7728" t="s">
        <v>2231</v>
      </c>
      <c r="D7728" t="s">
        <v>2247</v>
      </c>
      <c r="E7728">
        <v>1.48443259480878</v>
      </c>
      <c r="F7728" t="s">
        <v>2200</v>
      </c>
    </row>
    <row r="7729" spans="1:6" hidden="1" x14ac:dyDescent="0.25">
      <c r="A7729">
        <v>2040</v>
      </c>
      <c r="B7729" t="s">
        <v>2249</v>
      </c>
      <c r="C7729" t="s">
        <v>2231</v>
      </c>
      <c r="D7729" t="s">
        <v>2248</v>
      </c>
      <c r="E7729">
        <v>2.9752473498233201</v>
      </c>
      <c r="F7729" t="s">
        <v>2200</v>
      </c>
    </row>
    <row r="7730" spans="1:6" hidden="1" x14ac:dyDescent="0.25">
      <c r="A7730">
        <v>2040</v>
      </c>
      <c r="B7730" t="s">
        <v>2249</v>
      </c>
      <c r="C7730" t="s">
        <v>2232</v>
      </c>
      <c r="D7730" t="s">
        <v>2236</v>
      </c>
      <c r="E7730">
        <v>4.1873735427300902</v>
      </c>
      <c r="F7730" t="s">
        <v>2200</v>
      </c>
    </row>
    <row r="7731" spans="1:6" hidden="1" x14ac:dyDescent="0.25">
      <c r="A7731">
        <v>2040</v>
      </c>
      <c r="B7731" t="s">
        <v>2249</v>
      </c>
      <c r="C7731" t="s">
        <v>2232</v>
      </c>
      <c r="D7731" t="s">
        <v>2237</v>
      </c>
      <c r="E7731">
        <v>19.034650852982999</v>
      </c>
      <c r="F7731" t="s">
        <v>2200</v>
      </c>
    </row>
    <row r="7732" spans="1:6" hidden="1" x14ac:dyDescent="0.25">
      <c r="A7732">
        <v>2040</v>
      </c>
      <c r="B7732" t="s">
        <v>2249</v>
      </c>
      <c r="C7732" t="s">
        <v>2232</v>
      </c>
      <c r="D7732" t="s">
        <v>2238</v>
      </c>
      <c r="E7732">
        <v>4.1077608625759003</v>
      </c>
      <c r="F7732" t="s">
        <v>2200</v>
      </c>
    </row>
    <row r="7733" spans="1:6" hidden="1" x14ac:dyDescent="0.25">
      <c r="A7733">
        <v>2040</v>
      </c>
      <c r="B7733" t="s">
        <v>2249</v>
      </c>
      <c r="C7733" t="s">
        <v>2232</v>
      </c>
      <c r="D7733" t="s">
        <v>2250</v>
      </c>
      <c r="E7733">
        <v>13.4412706685663</v>
      </c>
      <c r="F7733" t="s">
        <v>2200</v>
      </c>
    </row>
    <row r="7734" spans="1:6" hidden="1" x14ac:dyDescent="0.25">
      <c r="A7734">
        <v>2040</v>
      </c>
      <c r="B7734" t="s">
        <v>2249</v>
      </c>
      <c r="C7734" t="s">
        <v>2232</v>
      </c>
      <c r="D7734" t="s">
        <v>2251</v>
      </c>
      <c r="E7734">
        <v>0</v>
      </c>
      <c r="F7734" t="s">
        <v>2200</v>
      </c>
    </row>
    <row r="7735" spans="1:6" hidden="1" x14ac:dyDescent="0.25">
      <c r="A7735">
        <v>2040</v>
      </c>
      <c r="B7735" t="s">
        <v>2249</v>
      </c>
      <c r="C7735" t="s">
        <v>2232</v>
      </c>
      <c r="D7735" t="s">
        <v>2239</v>
      </c>
      <c r="E7735">
        <v>6.16120005632302</v>
      </c>
      <c r="F7735" t="s">
        <v>2200</v>
      </c>
    </row>
    <row r="7736" spans="1:6" hidden="1" x14ac:dyDescent="0.25">
      <c r="A7736">
        <v>2040</v>
      </c>
      <c r="B7736" t="s">
        <v>2249</v>
      </c>
      <c r="C7736" t="s">
        <v>2232</v>
      </c>
      <c r="D7736" t="s">
        <v>2240</v>
      </c>
      <c r="E7736">
        <v>3.5068267722009101</v>
      </c>
      <c r="F7736" t="s">
        <v>2200</v>
      </c>
    </row>
    <row r="7737" spans="1:6" hidden="1" x14ac:dyDescent="0.25">
      <c r="A7737">
        <v>2040</v>
      </c>
      <c r="B7737" t="s">
        <v>2249</v>
      </c>
      <c r="C7737" t="s">
        <v>2232</v>
      </c>
      <c r="D7737" t="s">
        <v>2241</v>
      </c>
      <c r="E7737">
        <v>6.5520076742823603</v>
      </c>
      <c r="F7737" t="s">
        <v>2200</v>
      </c>
    </row>
    <row r="7738" spans="1:6" hidden="1" x14ac:dyDescent="0.25">
      <c r="A7738">
        <v>2040</v>
      </c>
      <c r="B7738" t="s">
        <v>2249</v>
      </c>
      <c r="C7738" t="s">
        <v>2232</v>
      </c>
      <c r="D7738" t="s">
        <v>2242</v>
      </c>
      <c r="E7738" s="184">
        <v>3.1912685527407999E-3</v>
      </c>
      <c r="F7738" t="s">
        <v>2200</v>
      </c>
    </row>
    <row r="7739" spans="1:6" hidden="1" x14ac:dyDescent="0.25">
      <c r="A7739">
        <v>2040</v>
      </c>
      <c r="B7739" t="s">
        <v>2249</v>
      </c>
      <c r="C7739" t="s">
        <v>2232</v>
      </c>
      <c r="D7739" t="s">
        <v>2243</v>
      </c>
      <c r="E7739">
        <v>33.860792369688802</v>
      </c>
      <c r="F7739" t="s">
        <v>2200</v>
      </c>
    </row>
    <row r="7740" spans="1:6" hidden="1" x14ac:dyDescent="0.25">
      <c r="A7740">
        <v>2040</v>
      </c>
      <c r="B7740" t="s">
        <v>2249</v>
      </c>
      <c r="C7740" t="s">
        <v>2232</v>
      </c>
      <c r="D7740" t="s">
        <v>2244</v>
      </c>
      <c r="E7740">
        <v>6.870825</v>
      </c>
      <c r="F7740" t="s">
        <v>2200</v>
      </c>
    </row>
    <row r="7741" spans="1:6" hidden="1" x14ac:dyDescent="0.25">
      <c r="A7741">
        <v>2040</v>
      </c>
      <c r="B7741" t="s">
        <v>2249</v>
      </c>
      <c r="C7741" t="s">
        <v>2232</v>
      </c>
      <c r="D7741" t="s">
        <v>2245</v>
      </c>
      <c r="E7741">
        <v>4.9756518899786499</v>
      </c>
      <c r="F7741" t="s">
        <v>2200</v>
      </c>
    </row>
    <row r="7742" spans="1:6" hidden="1" x14ac:dyDescent="0.25">
      <c r="A7742">
        <v>2040</v>
      </c>
      <c r="B7742" t="s">
        <v>2249</v>
      </c>
      <c r="C7742" t="s">
        <v>2232</v>
      </c>
      <c r="D7742" t="s">
        <v>2246</v>
      </c>
      <c r="E7742">
        <v>2.4248417270406</v>
      </c>
      <c r="F7742" t="s">
        <v>2200</v>
      </c>
    </row>
    <row r="7743" spans="1:6" hidden="1" x14ac:dyDescent="0.25">
      <c r="A7743">
        <v>2040</v>
      </c>
      <c r="B7743" t="s">
        <v>2249</v>
      </c>
      <c r="C7743" t="s">
        <v>2232</v>
      </c>
      <c r="D7743" t="s">
        <v>2247</v>
      </c>
      <c r="E7743">
        <v>1.7545575773969699</v>
      </c>
      <c r="F7743" t="s">
        <v>2200</v>
      </c>
    </row>
    <row r="7744" spans="1:6" hidden="1" x14ac:dyDescent="0.25">
      <c r="A7744">
        <v>2040</v>
      </c>
      <c r="B7744" t="s">
        <v>2249</v>
      </c>
      <c r="C7744" t="s">
        <v>2232</v>
      </c>
      <c r="D7744" t="s">
        <v>2248</v>
      </c>
      <c r="E7744">
        <v>10.394339759026</v>
      </c>
      <c r="F7744" t="s">
        <v>2200</v>
      </c>
    </row>
    <row r="7745" spans="1:6" hidden="1" x14ac:dyDescent="0.25">
      <c r="A7745">
        <v>2040</v>
      </c>
      <c r="B7745" t="s">
        <v>2249</v>
      </c>
      <c r="C7745" t="s">
        <v>2233</v>
      </c>
      <c r="D7745" t="s">
        <v>2236</v>
      </c>
      <c r="E7745">
        <v>3.88784329538962</v>
      </c>
      <c r="F7745" t="s">
        <v>2200</v>
      </c>
    </row>
    <row r="7746" spans="1:6" hidden="1" x14ac:dyDescent="0.25">
      <c r="A7746">
        <v>2040</v>
      </c>
      <c r="B7746" t="s">
        <v>2249</v>
      </c>
      <c r="C7746" t="s">
        <v>2233</v>
      </c>
      <c r="D7746" t="s">
        <v>2237</v>
      </c>
      <c r="E7746">
        <v>16.423213139361199</v>
      </c>
      <c r="F7746" t="s">
        <v>2200</v>
      </c>
    </row>
    <row r="7747" spans="1:6" hidden="1" x14ac:dyDescent="0.25">
      <c r="A7747">
        <v>2040</v>
      </c>
      <c r="B7747" t="s">
        <v>2249</v>
      </c>
      <c r="C7747" t="s">
        <v>2233</v>
      </c>
      <c r="D7747" t="s">
        <v>2238</v>
      </c>
      <c r="E7747">
        <v>8.3204537202678406</v>
      </c>
      <c r="F7747" t="s">
        <v>2200</v>
      </c>
    </row>
    <row r="7748" spans="1:6" hidden="1" x14ac:dyDescent="0.25">
      <c r="A7748">
        <v>2040</v>
      </c>
      <c r="B7748" t="s">
        <v>2249</v>
      </c>
      <c r="C7748" t="s">
        <v>2233</v>
      </c>
      <c r="D7748" t="s">
        <v>2250</v>
      </c>
      <c r="E7748">
        <v>0</v>
      </c>
      <c r="F7748" t="s">
        <v>2200</v>
      </c>
    </row>
    <row r="7749" spans="1:6" hidden="1" x14ac:dyDescent="0.25">
      <c r="A7749">
        <v>2040</v>
      </c>
      <c r="B7749" t="s">
        <v>2249</v>
      </c>
      <c r="C7749" t="s">
        <v>2233</v>
      </c>
      <c r="D7749" t="s">
        <v>2251</v>
      </c>
      <c r="E7749">
        <v>8.1449228878468602</v>
      </c>
      <c r="F7749" t="s">
        <v>2200</v>
      </c>
    </row>
    <row r="7750" spans="1:6" hidden="1" x14ac:dyDescent="0.25">
      <c r="A7750">
        <v>2040</v>
      </c>
      <c r="B7750" t="s">
        <v>2249</v>
      </c>
      <c r="C7750" t="s">
        <v>2233</v>
      </c>
      <c r="D7750" t="s">
        <v>2239</v>
      </c>
      <c r="E7750">
        <v>2.69211524965954</v>
      </c>
      <c r="F7750" t="s">
        <v>2200</v>
      </c>
    </row>
    <row r="7751" spans="1:6" hidden="1" x14ac:dyDescent="0.25">
      <c r="A7751">
        <v>2040</v>
      </c>
      <c r="B7751" t="s">
        <v>2249</v>
      </c>
      <c r="C7751" t="s">
        <v>2233</v>
      </c>
      <c r="D7751" t="s">
        <v>2240</v>
      </c>
      <c r="E7751">
        <v>2.60400670998993</v>
      </c>
      <c r="F7751" t="s">
        <v>2200</v>
      </c>
    </row>
    <row r="7752" spans="1:6" hidden="1" x14ac:dyDescent="0.25">
      <c r="A7752">
        <v>2040</v>
      </c>
      <c r="B7752" t="s">
        <v>2249</v>
      </c>
      <c r="C7752" t="s">
        <v>2233</v>
      </c>
      <c r="D7752" t="s">
        <v>2241</v>
      </c>
      <c r="E7752">
        <v>4.1588643954348603</v>
      </c>
      <c r="F7752" t="s">
        <v>2200</v>
      </c>
    </row>
    <row r="7753" spans="1:6" hidden="1" x14ac:dyDescent="0.25">
      <c r="A7753">
        <v>2040</v>
      </c>
      <c r="B7753" t="s">
        <v>2249</v>
      </c>
      <c r="C7753" t="s">
        <v>2233</v>
      </c>
      <c r="D7753" t="s">
        <v>2242</v>
      </c>
      <c r="E7753">
        <v>0.119626970179796</v>
      </c>
      <c r="F7753" t="s">
        <v>2200</v>
      </c>
    </row>
    <row r="7754" spans="1:6" hidden="1" x14ac:dyDescent="0.25">
      <c r="A7754">
        <v>2040</v>
      </c>
      <c r="B7754" t="s">
        <v>2249</v>
      </c>
      <c r="C7754" t="s">
        <v>2233</v>
      </c>
      <c r="D7754" t="s">
        <v>2243</v>
      </c>
      <c r="E7754">
        <v>29.8016318432989</v>
      </c>
      <c r="F7754" t="s">
        <v>2200</v>
      </c>
    </row>
    <row r="7755" spans="1:6" hidden="1" x14ac:dyDescent="0.25">
      <c r="A7755">
        <v>2040</v>
      </c>
      <c r="B7755" t="s">
        <v>2249</v>
      </c>
      <c r="C7755" t="s">
        <v>2233</v>
      </c>
      <c r="D7755" t="s">
        <v>2244</v>
      </c>
      <c r="E7755">
        <v>6.870825</v>
      </c>
      <c r="F7755" t="s">
        <v>2200</v>
      </c>
    </row>
    <row r="7756" spans="1:6" hidden="1" x14ac:dyDescent="0.25">
      <c r="A7756">
        <v>2040</v>
      </c>
      <c r="B7756" t="s">
        <v>2249</v>
      </c>
      <c r="C7756" t="s">
        <v>2233</v>
      </c>
      <c r="D7756" t="s">
        <v>2245</v>
      </c>
      <c r="E7756">
        <v>3.5061809122621002</v>
      </c>
      <c r="F7756" t="s">
        <v>2200</v>
      </c>
    </row>
    <row r="7757" spans="1:6" hidden="1" x14ac:dyDescent="0.25">
      <c r="A7757">
        <v>2040</v>
      </c>
      <c r="B7757" t="s">
        <v>2249</v>
      </c>
      <c r="C7757" t="s">
        <v>2233</v>
      </c>
      <c r="D7757" t="s">
        <v>2246</v>
      </c>
      <c r="E7757">
        <v>2.1061840429492702</v>
      </c>
      <c r="F7757" t="s">
        <v>2200</v>
      </c>
    </row>
    <row r="7758" spans="1:6" hidden="1" x14ac:dyDescent="0.25">
      <c r="A7758">
        <v>2040</v>
      </c>
      <c r="B7758" t="s">
        <v>2249</v>
      </c>
      <c r="C7758" t="s">
        <v>2233</v>
      </c>
      <c r="D7758" t="s">
        <v>2247</v>
      </c>
      <c r="E7758">
        <v>1.63637917423971</v>
      </c>
      <c r="F7758" t="s">
        <v>2200</v>
      </c>
    </row>
    <row r="7759" spans="1:6" hidden="1" x14ac:dyDescent="0.25">
      <c r="A7759">
        <v>2040</v>
      </c>
      <c r="B7759" t="s">
        <v>2249</v>
      </c>
      <c r="C7759" t="s">
        <v>2233</v>
      </c>
      <c r="D7759" t="s">
        <v>2248</v>
      </c>
      <c r="E7759">
        <v>3.4832555134838001</v>
      </c>
      <c r="F7759" t="s">
        <v>2200</v>
      </c>
    </row>
    <row r="7760" spans="1:6" hidden="1" x14ac:dyDescent="0.25">
      <c r="A7760">
        <v>2040</v>
      </c>
      <c r="B7760" t="s">
        <v>2249</v>
      </c>
      <c r="C7760" t="s">
        <v>2234</v>
      </c>
      <c r="D7760" t="s">
        <v>2236</v>
      </c>
      <c r="E7760">
        <v>4.4496627530667396</v>
      </c>
      <c r="F7760" t="s">
        <v>2200</v>
      </c>
    </row>
    <row r="7761" spans="1:6" hidden="1" x14ac:dyDescent="0.25">
      <c r="A7761">
        <v>2040</v>
      </c>
      <c r="B7761" t="s">
        <v>2249</v>
      </c>
      <c r="C7761" t="s">
        <v>2234</v>
      </c>
      <c r="D7761" t="s">
        <v>2237</v>
      </c>
      <c r="E7761">
        <v>17.196926007453001</v>
      </c>
      <c r="F7761" t="s">
        <v>2200</v>
      </c>
    </row>
    <row r="7762" spans="1:6" hidden="1" x14ac:dyDescent="0.25">
      <c r="A7762">
        <v>2040</v>
      </c>
      <c r="B7762" t="s">
        <v>2249</v>
      </c>
      <c r="C7762" t="s">
        <v>2234</v>
      </c>
      <c r="D7762" t="s">
        <v>2238</v>
      </c>
      <c r="E7762">
        <v>3.98107895590188</v>
      </c>
      <c r="F7762" t="s">
        <v>2200</v>
      </c>
    </row>
    <row r="7763" spans="1:6" hidden="1" x14ac:dyDescent="0.25">
      <c r="A7763">
        <v>2040</v>
      </c>
      <c r="B7763" t="s">
        <v>2249</v>
      </c>
      <c r="C7763" t="s">
        <v>2234</v>
      </c>
      <c r="D7763" t="s">
        <v>2250</v>
      </c>
      <c r="E7763">
        <v>7.99775704295</v>
      </c>
      <c r="F7763" t="s">
        <v>2200</v>
      </c>
    </row>
    <row r="7764" spans="1:6" hidden="1" x14ac:dyDescent="0.25">
      <c r="A7764">
        <v>2040</v>
      </c>
      <c r="B7764" t="s">
        <v>2249</v>
      </c>
      <c r="C7764" t="s">
        <v>2234</v>
      </c>
      <c r="D7764" t="s">
        <v>2251</v>
      </c>
      <c r="E7764">
        <v>0</v>
      </c>
      <c r="F7764" t="s">
        <v>2200</v>
      </c>
    </row>
    <row r="7765" spans="1:6" hidden="1" x14ac:dyDescent="0.25">
      <c r="A7765">
        <v>2040</v>
      </c>
      <c r="B7765" t="s">
        <v>2249</v>
      </c>
      <c r="C7765" t="s">
        <v>2234</v>
      </c>
      <c r="D7765" t="s">
        <v>2239</v>
      </c>
      <c r="E7765">
        <v>2.5113438786515898</v>
      </c>
      <c r="F7765" t="s">
        <v>2200</v>
      </c>
    </row>
    <row r="7766" spans="1:6" hidden="1" x14ac:dyDescent="0.25">
      <c r="A7766">
        <v>2040</v>
      </c>
      <c r="B7766" t="s">
        <v>2249</v>
      </c>
      <c r="C7766" t="s">
        <v>2234</v>
      </c>
      <c r="D7766" t="s">
        <v>2240</v>
      </c>
      <c r="E7766">
        <v>2.5038740180596002</v>
      </c>
      <c r="F7766" t="s">
        <v>2200</v>
      </c>
    </row>
    <row r="7767" spans="1:6" hidden="1" x14ac:dyDescent="0.25">
      <c r="A7767">
        <v>2040</v>
      </c>
      <c r="B7767" t="s">
        <v>2249</v>
      </c>
      <c r="C7767" t="s">
        <v>2234</v>
      </c>
      <c r="D7767" t="s">
        <v>2241</v>
      </c>
      <c r="E7767">
        <v>3.6484115138731901</v>
      </c>
      <c r="F7767" t="s">
        <v>2200</v>
      </c>
    </row>
    <row r="7768" spans="1:6" hidden="1" x14ac:dyDescent="0.25">
      <c r="A7768">
        <v>2040</v>
      </c>
      <c r="B7768" t="s">
        <v>2249</v>
      </c>
      <c r="C7768" t="s">
        <v>2234</v>
      </c>
      <c r="D7768" t="s">
        <v>2242</v>
      </c>
      <c r="E7768" s="184">
        <v>1.81757710277918E-2</v>
      </c>
      <c r="F7768" t="s">
        <v>2200</v>
      </c>
    </row>
    <row r="7769" spans="1:6" hidden="1" x14ac:dyDescent="0.25">
      <c r="A7769">
        <v>2040</v>
      </c>
      <c r="B7769" t="s">
        <v>2249</v>
      </c>
      <c r="C7769" t="s">
        <v>2234</v>
      </c>
      <c r="D7769" t="s">
        <v>2243</v>
      </c>
      <c r="E7769">
        <v>31.1039268873513</v>
      </c>
      <c r="F7769" t="s">
        <v>2200</v>
      </c>
    </row>
    <row r="7770" spans="1:6" hidden="1" x14ac:dyDescent="0.25">
      <c r="A7770">
        <v>2040</v>
      </c>
      <c r="B7770" t="s">
        <v>2249</v>
      </c>
      <c r="C7770" t="s">
        <v>2234</v>
      </c>
      <c r="D7770" t="s">
        <v>2244</v>
      </c>
      <c r="E7770">
        <v>6.870825</v>
      </c>
      <c r="F7770" t="s">
        <v>2200</v>
      </c>
    </row>
    <row r="7771" spans="1:6" hidden="1" x14ac:dyDescent="0.25">
      <c r="A7771">
        <v>2040</v>
      </c>
      <c r="B7771" t="s">
        <v>2249</v>
      </c>
      <c r="C7771" t="s">
        <v>2234</v>
      </c>
      <c r="D7771" t="s">
        <v>2245</v>
      </c>
      <c r="E7771">
        <v>3.3401219051326598</v>
      </c>
      <c r="F7771" t="s">
        <v>2200</v>
      </c>
    </row>
    <row r="7772" spans="1:6" hidden="1" x14ac:dyDescent="0.25">
      <c r="A7772">
        <v>2040</v>
      </c>
      <c r="B7772" t="s">
        <v>2249</v>
      </c>
      <c r="C7772" t="s">
        <v>2234</v>
      </c>
      <c r="D7772" t="s">
        <v>2246</v>
      </c>
      <c r="E7772">
        <v>2.07212362165926</v>
      </c>
      <c r="F7772" t="s">
        <v>2200</v>
      </c>
    </row>
    <row r="7773" spans="1:6" hidden="1" x14ac:dyDescent="0.25">
      <c r="A7773">
        <v>2040</v>
      </c>
      <c r="B7773" t="s">
        <v>2249</v>
      </c>
      <c r="C7773" t="s">
        <v>2234</v>
      </c>
      <c r="D7773" t="s">
        <v>2247</v>
      </c>
      <c r="E7773">
        <v>2.0312620078152799</v>
      </c>
      <c r="F7773" t="s">
        <v>2200</v>
      </c>
    </row>
    <row r="7774" spans="1:6" hidden="1" x14ac:dyDescent="0.25">
      <c r="A7774">
        <v>2040</v>
      </c>
      <c r="B7774" t="s">
        <v>2249</v>
      </c>
      <c r="C7774" t="s">
        <v>2234</v>
      </c>
      <c r="D7774" t="s">
        <v>2248</v>
      </c>
      <c r="E7774">
        <v>3.3088525090516598</v>
      </c>
      <c r="F7774" t="s">
        <v>2200</v>
      </c>
    </row>
    <row r="7775" spans="1:6" hidden="1" x14ac:dyDescent="0.25">
      <c r="A7775">
        <v>2040</v>
      </c>
      <c r="B7775" t="s">
        <v>2249</v>
      </c>
      <c r="C7775" t="s">
        <v>2235</v>
      </c>
      <c r="D7775" t="s">
        <v>2236</v>
      </c>
      <c r="E7775">
        <v>4.3069060852743197</v>
      </c>
      <c r="F7775" t="s">
        <v>2200</v>
      </c>
    </row>
    <row r="7776" spans="1:6" hidden="1" x14ac:dyDescent="0.25">
      <c r="A7776">
        <v>2040</v>
      </c>
      <c r="B7776" t="s">
        <v>2249</v>
      </c>
      <c r="C7776" t="s">
        <v>2235</v>
      </c>
      <c r="D7776" t="s">
        <v>2237</v>
      </c>
      <c r="E7776">
        <v>20.803207022275799</v>
      </c>
      <c r="F7776" t="s">
        <v>2200</v>
      </c>
    </row>
    <row r="7777" spans="1:6" hidden="1" x14ac:dyDescent="0.25">
      <c r="A7777">
        <v>2040</v>
      </c>
      <c r="B7777" t="s">
        <v>2249</v>
      </c>
      <c r="C7777" t="s">
        <v>2235</v>
      </c>
      <c r="D7777" t="s">
        <v>2238</v>
      </c>
      <c r="E7777">
        <v>4.0884194657543196</v>
      </c>
      <c r="F7777" t="s">
        <v>2200</v>
      </c>
    </row>
    <row r="7778" spans="1:6" hidden="1" x14ac:dyDescent="0.25">
      <c r="A7778">
        <v>2040</v>
      </c>
      <c r="B7778" t="s">
        <v>2249</v>
      </c>
      <c r="C7778" t="s">
        <v>2235</v>
      </c>
      <c r="D7778" t="s">
        <v>2250</v>
      </c>
      <c r="E7778">
        <v>9.4527023658717209</v>
      </c>
      <c r="F7778" t="s">
        <v>2200</v>
      </c>
    </row>
    <row r="7779" spans="1:6" hidden="1" x14ac:dyDescent="0.25">
      <c r="A7779">
        <v>2040</v>
      </c>
      <c r="B7779" t="s">
        <v>2249</v>
      </c>
      <c r="C7779" t="s">
        <v>2235</v>
      </c>
      <c r="D7779" t="s">
        <v>2251</v>
      </c>
      <c r="E7779">
        <v>0</v>
      </c>
      <c r="F7779" t="s">
        <v>2200</v>
      </c>
    </row>
    <row r="7780" spans="1:6" hidden="1" x14ac:dyDescent="0.25">
      <c r="A7780">
        <v>2040</v>
      </c>
      <c r="B7780" t="s">
        <v>2249</v>
      </c>
      <c r="C7780" t="s">
        <v>2235</v>
      </c>
      <c r="D7780" t="s">
        <v>2239</v>
      </c>
      <c r="E7780">
        <v>7.5133524624151997</v>
      </c>
      <c r="F7780" t="s">
        <v>2200</v>
      </c>
    </row>
    <row r="7781" spans="1:6" hidden="1" x14ac:dyDescent="0.25">
      <c r="A7781">
        <v>2040</v>
      </c>
      <c r="B7781" t="s">
        <v>2249</v>
      </c>
      <c r="C7781" t="s">
        <v>2235</v>
      </c>
      <c r="D7781" t="s">
        <v>2240</v>
      </c>
      <c r="E7781">
        <v>2.7483507641980802</v>
      </c>
      <c r="F7781" t="s">
        <v>2200</v>
      </c>
    </row>
    <row r="7782" spans="1:6" hidden="1" x14ac:dyDescent="0.25">
      <c r="A7782">
        <v>2040</v>
      </c>
      <c r="B7782" t="s">
        <v>2249</v>
      </c>
      <c r="C7782" t="s">
        <v>2235</v>
      </c>
      <c r="D7782" t="s">
        <v>2241</v>
      </c>
      <c r="E7782">
        <v>6.6321755182615796</v>
      </c>
      <c r="F7782" t="s">
        <v>2200</v>
      </c>
    </row>
    <row r="7783" spans="1:6" hidden="1" x14ac:dyDescent="0.25">
      <c r="A7783">
        <v>2040</v>
      </c>
      <c r="B7783" t="s">
        <v>2249</v>
      </c>
      <c r="C7783" t="s">
        <v>2235</v>
      </c>
      <c r="D7783" t="s">
        <v>2242</v>
      </c>
      <c r="E7783" s="184">
        <v>2.9703652378269801E-2</v>
      </c>
      <c r="F7783" t="s">
        <v>2200</v>
      </c>
    </row>
    <row r="7784" spans="1:6" hidden="1" x14ac:dyDescent="0.25">
      <c r="A7784">
        <v>2040</v>
      </c>
      <c r="B7784" t="s">
        <v>2249</v>
      </c>
      <c r="C7784" t="s">
        <v>2235</v>
      </c>
      <c r="D7784" t="s">
        <v>2243</v>
      </c>
      <c r="E7784">
        <v>33.759362159529502</v>
      </c>
      <c r="F7784" t="s">
        <v>2200</v>
      </c>
    </row>
    <row r="7785" spans="1:6" hidden="1" x14ac:dyDescent="0.25">
      <c r="A7785">
        <v>2040</v>
      </c>
      <c r="B7785" t="s">
        <v>2249</v>
      </c>
      <c r="C7785" t="s">
        <v>2235</v>
      </c>
      <c r="D7785" t="s">
        <v>2244</v>
      </c>
      <c r="E7785">
        <v>6.870825</v>
      </c>
      <c r="F7785" t="s">
        <v>2200</v>
      </c>
    </row>
    <row r="7786" spans="1:6" hidden="1" x14ac:dyDescent="0.25">
      <c r="A7786">
        <v>2040</v>
      </c>
      <c r="B7786" t="s">
        <v>2249</v>
      </c>
      <c r="C7786" t="s">
        <v>2235</v>
      </c>
      <c r="D7786" t="s">
        <v>2245</v>
      </c>
      <c r="E7786">
        <v>3.68432407082642</v>
      </c>
      <c r="F7786" t="s">
        <v>2200</v>
      </c>
    </row>
    <row r="7787" spans="1:6" hidden="1" x14ac:dyDescent="0.25">
      <c r="A7787">
        <v>2040</v>
      </c>
      <c r="B7787" t="s">
        <v>2249</v>
      </c>
      <c r="C7787" t="s">
        <v>2235</v>
      </c>
      <c r="D7787" t="s">
        <v>2246</v>
      </c>
      <c r="E7787">
        <v>1.8050109342656799</v>
      </c>
      <c r="F7787" t="s">
        <v>2200</v>
      </c>
    </row>
    <row r="7788" spans="1:6" hidden="1" x14ac:dyDescent="0.25">
      <c r="A7788">
        <v>2040</v>
      </c>
      <c r="B7788" t="s">
        <v>2249</v>
      </c>
      <c r="C7788" t="s">
        <v>2235</v>
      </c>
      <c r="D7788" t="s">
        <v>2247</v>
      </c>
      <c r="E7788">
        <v>1.7356508524808201</v>
      </c>
      <c r="F7788" t="s">
        <v>2200</v>
      </c>
    </row>
    <row r="7789" spans="1:6" hidden="1" x14ac:dyDescent="0.25">
      <c r="A7789">
        <v>2040</v>
      </c>
      <c r="B7789" t="s">
        <v>2249</v>
      </c>
      <c r="C7789" t="s">
        <v>2235</v>
      </c>
      <c r="D7789" t="s">
        <v>2248</v>
      </c>
      <c r="E7789">
        <v>7.5863230597177296</v>
      </c>
      <c r="F7789" t="s">
        <v>2200</v>
      </c>
    </row>
    <row r="7790" spans="1:6" hidden="1" x14ac:dyDescent="0.25">
      <c r="A7790">
        <v>2040</v>
      </c>
      <c r="B7790" t="s">
        <v>2249</v>
      </c>
      <c r="C7790" t="s">
        <v>2201</v>
      </c>
      <c r="D7790" t="s">
        <v>2199</v>
      </c>
      <c r="E7790">
        <v>3.2562229101754898</v>
      </c>
      <c r="F7790" t="s">
        <v>2200</v>
      </c>
    </row>
    <row r="7791" spans="1:6" hidden="1" x14ac:dyDescent="0.25">
      <c r="A7791">
        <v>2040</v>
      </c>
      <c r="B7791" t="s">
        <v>2249</v>
      </c>
      <c r="C7791" t="s">
        <v>2202</v>
      </c>
      <c r="D7791" t="s">
        <v>2199</v>
      </c>
      <c r="E7791">
        <v>3.2562229101754898</v>
      </c>
      <c r="F7791" t="s">
        <v>2200</v>
      </c>
    </row>
    <row r="7792" spans="1:6" hidden="1" x14ac:dyDescent="0.25">
      <c r="A7792">
        <v>2040</v>
      </c>
      <c r="B7792" t="s">
        <v>2249</v>
      </c>
      <c r="C7792" t="s">
        <v>2203</v>
      </c>
      <c r="D7792" t="s">
        <v>2199</v>
      </c>
      <c r="E7792">
        <v>5.7930758759066903</v>
      </c>
      <c r="F7792" t="s">
        <v>2200</v>
      </c>
    </row>
    <row r="7793" spans="1:6" hidden="1" x14ac:dyDescent="0.25">
      <c r="A7793">
        <v>2040</v>
      </c>
      <c r="B7793" t="s">
        <v>2249</v>
      </c>
      <c r="C7793" t="s">
        <v>2204</v>
      </c>
      <c r="D7793" t="s">
        <v>2199</v>
      </c>
      <c r="E7793">
        <v>3.0554235084042198</v>
      </c>
      <c r="F7793" t="s">
        <v>2200</v>
      </c>
    </row>
    <row r="7794" spans="1:6" hidden="1" x14ac:dyDescent="0.25">
      <c r="A7794">
        <v>2040</v>
      </c>
      <c r="B7794" t="s">
        <v>2249</v>
      </c>
      <c r="C7794" t="s">
        <v>2206</v>
      </c>
      <c r="D7794" t="s">
        <v>2199</v>
      </c>
      <c r="E7794">
        <v>5.5076527237889001</v>
      </c>
      <c r="F7794" t="s">
        <v>2200</v>
      </c>
    </row>
    <row r="7795" spans="1:6" hidden="1" x14ac:dyDescent="0.25">
      <c r="A7795">
        <v>2040</v>
      </c>
      <c r="B7795" t="s">
        <v>2249</v>
      </c>
      <c r="C7795" t="s">
        <v>2207</v>
      </c>
      <c r="D7795" t="s">
        <v>2199</v>
      </c>
      <c r="E7795">
        <v>3.2129871442965898</v>
      </c>
      <c r="F7795" t="s">
        <v>2200</v>
      </c>
    </row>
    <row r="7796" spans="1:6" hidden="1" x14ac:dyDescent="0.25">
      <c r="A7796">
        <v>2040</v>
      </c>
      <c r="B7796" t="s">
        <v>2249</v>
      </c>
      <c r="C7796" t="s">
        <v>2208</v>
      </c>
      <c r="D7796" t="s">
        <v>2199</v>
      </c>
      <c r="E7796">
        <v>5.46310605005824</v>
      </c>
      <c r="F7796" t="s">
        <v>2200</v>
      </c>
    </row>
    <row r="7797" spans="1:6" hidden="1" x14ac:dyDescent="0.25">
      <c r="A7797">
        <v>2040</v>
      </c>
      <c r="B7797" t="s">
        <v>2249</v>
      </c>
      <c r="C7797" t="s">
        <v>2209</v>
      </c>
      <c r="D7797" t="s">
        <v>2199</v>
      </c>
      <c r="E7797">
        <v>0</v>
      </c>
      <c r="F7797" t="s">
        <v>2200</v>
      </c>
    </row>
    <row r="7798" spans="1:6" hidden="1" x14ac:dyDescent="0.25">
      <c r="A7798">
        <v>2040</v>
      </c>
      <c r="B7798" t="s">
        <v>2249</v>
      </c>
      <c r="C7798" t="s">
        <v>2210</v>
      </c>
      <c r="D7798" t="s">
        <v>2199</v>
      </c>
      <c r="E7798">
        <v>3.2842879082565801</v>
      </c>
      <c r="F7798" t="s">
        <v>2200</v>
      </c>
    </row>
    <row r="7799" spans="1:6" hidden="1" x14ac:dyDescent="0.25">
      <c r="A7799">
        <v>2040</v>
      </c>
      <c r="B7799" t="s">
        <v>2249</v>
      </c>
      <c r="C7799" t="s">
        <v>2211</v>
      </c>
      <c r="D7799" t="s">
        <v>2199</v>
      </c>
      <c r="E7799">
        <v>8.3272666634084196</v>
      </c>
      <c r="F7799" t="s">
        <v>2200</v>
      </c>
    </row>
    <row r="7800" spans="1:6" hidden="1" x14ac:dyDescent="0.25">
      <c r="A7800">
        <v>2040</v>
      </c>
      <c r="B7800" t="s">
        <v>2249</v>
      </c>
      <c r="C7800" t="s">
        <v>2212</v>
      </c>
      <c r="D7800" t="s">
        <v>2199</v>
      </c>
      <c r="E7800">
        <v>7.4403866411384501</v>
      </c>
      <c r="F7800" t="s">
        <v>2200</v>
      </c>
    </row>
    <row r="7801" spans="1:6" hidden="1" x14ac:dyDescent="0.25">
      <c r="A7801">
        <v>2040</v>
      </c>
      <c r="B7801" t="s">
        <v>2249</v>
      </c>
      <c r="C7801" t="s">
        <v>2213</v>
      </c>
      <c r="D7801" t="s">
        <v>2199</v>
      </c>
      <c r="E7801">
        <v>4.8036324964124599</v>
      </c>
      <c r="F7801" t="s">
        <v>2200</v>
      </c>
    </row>
    <row r="7802" spans="1:6" hidden="1" x14ac:dyDescent="0.25">
      <c r="A7802">
        <v>2040</v>
      </c>
      <c r="B7802" t="s">
        <v>2249</v>
      </c>
      <c r="C7802" t="s">
        <v>2214</v>
      </c>
      <c r="D7802" t="s">
        <v>2199</v>
      </c>
      <c r="E7802">
        <v>5.0759531129863102</v>
      </c>
      <c r="F7802" t="s">
        <v>2200</v>
      </c>
    </row>
    <row r="7803" spans="1:6" hidden="1" x14ac:dyDescent="0.25">
      <c r="A7803">
        <v>2040</v>
      </c>
      <c r="B7803" t="s">
        <v>2249</v>
      </c>
      <c r="C7803" t="s">
        <v>2215</v>
      </c>
      <c r="D7803" t="s">
        <v>2199</v>
      </c>
      <c r="E7803">
        <v>3.9990373476807601</v>
      </c>
      <c r="F7803" t="s">
        <v>2200</v>
      </c>
    </row>
    <row r="7804" spans="1:6" hidden="1" x14ac:dyDescent="0.25">
      <c r="A7804">
        <v>2040</v>
      </c>
      <c r="B7804" t="s">
        <v>2249</v>
      </c>
      <c r="C7804" t="s">
        <v>2216</v>
      </c>
      <c r="D7804" t="s">
        <v>2199</v>
      </c>
      <c r="E7804">
        <v>2.9281565918467898</v>
      </c>
      <c r="F7804" t="s">
        <v>2200</v>
      </c>
    </row>
    <row r="7805" spans="1:6" hidden="1" x14ac:dyDescent="0.25">
      <c r="A7805">
        <v>2040</v>
      </c>
      <c r="B7805" t="s">
        <v>2249</v>
      </c>
      <c r="C7805" t="s">
        <v>2217</v>
      </c>
      <c r="D7805" t="s">
        <v>2199</v>
      </c>
      <c r="E7805">
        <v>5.4165876011301997</v>
      </c>
      <c r="F7805" t="s">
        <v>2200</v>
      </c>
    </row>
    <row r="7806" spans="1:6" hidden="1" x14ac:dyDescent="0.25">
      <c r="A7806">
        <v>2040</v>
      </c>
      <c r="B7806" t="s">
        <v>2249</v>
      </c>
      <c r="C7806" t="s">
        <v>2219</v>
      </c>
      <c r="D7806" t="s">
        <v>2199</v>
      </c>
      <c r="E7806">
        <v>7.7344614225404902</v>
      </c>
      <c r="F7806" t="s">
        <v>2200</v>
      </c>
    </row>
    <row r="7807" spans="1:6" hidden="1" x14ac:dyDescent="0.25">
      <c r="A7807">
        <v>2040</v>
      </c>
      <c r="B7807" t="s">
        <v>2249</v>
      </c>
      <c r="C7807" t="s">
        <v>2220</v>
      </c>
      <c r="D7807" t="s">
        <v>2199</v>
      </c>
      <c r="E7807">
        <v>2.6860001671195</v>
      </c>
      <c r="F7807" t="s">
        <v>2200</v>
      </c>
    </row>
    <row r="7808" spans="1:6" hidden="1" x14ac:dyDescent="0.25">
      <c r="A7808">
        <v>2040</v>
      </c>
      <c r="B7808" t="s">
        <v>2249</v>
      </c>
      <c r="C7808" t="s">
        <v>2221</v>
      </c>
      <c r="D7808" t="s">
        <v>2199</v>
      </c>
      <c r="E7808">
        <v>6.6699633712544797</v>
      </c>
      <c r="F7808" t="s">
        <v>2200</v>
      </c>
    </row>
    <row r="7809" spans="1:6" hidden="1" x14ac:dyDescent="0.25">
      <c r="A7809">
        <v>2040</v>
      </c>
      <c r="B7809" t="s">
        <v>2249</v>
      </c>
      <c r="C7809" t="s">
        <v>2222</v>
      </c>
      <c r="D7809" t="s">
        <v>2199</v>
      </c>
      <c r="E7809">
        <v>3.0651174876808001</v>
      </c>
      <c r="F7809" t="s">
        <v>2200</v>
      </c>
    </row>
    <row r="7810" spans="1:6" hidden="1" x14ac:dyDescent="0.25">
      <c r="A7810">
        <v>2040</v>
      </c>
      <c r="B7810" t="s">
        <v>2249</v>
      </c>
      <c r="C7810" t="s">
        <v>2223</v>
      </c>
      <c r="D7810" t="s">
        <v>2199</v>
      </c>
      <c r="E7810">
        <v>3.8030663897256001</v>
      </c>
      <c r="F7810" t="s">
        <v>2200</v>
      </c>
    </row>
    <row r="7811" spans="1:6" hidden="1" x14ac:dyDescent="0.25">
      <c r="A7811">
        <v>2040</v>
      </c>
      <c r="B7811" t="s">
        <v>2249</v>
      </c>
      <c r="C7811" t="s">
        <v>2224</v>
      </c>
      <c r="D7811" t="s">
        <v>2199</v>
      </c>
      <c r="E7811">
        <v>3.8030663897256001</v>
      </c>
      <c r="F7811" t="s">
        <v>2200</v>
      </c>
    </row>
    <row r="7812" spans="1:6" hidden="1" x14ac:dyDescent="0.25">
      <c r="A7812">
        <v>2040</v>
      </c>
      <c r="B7812" t="s">
        <v>2249</v>
      </c>
      <c r="C7812" t="s">
        <v>2225</v>
      </c>
      <c r="D7812" t="s">
        <v>2199</v>
      </c>
      <c r="E7812">
        <v>0</v>
      </c>
      <c r="F7812" t="s">
        <v>2200</v>
      </c>
    </row>
    <row r="7813" spans="1:6" hidden="1" x14ac:dyDescent="0.25">
      <c r="A7813">
        <v>2040</v>
      </c>
      <c r="B7813" t="s">
        <v>2249</v>
      </c>
      <c r="C7813" t="s">
        <v>2226</v>
      </c>
      <c r="D7813" t="s">
        <v>2199</v>
      </c>
      <c r="E7813">
        <v>7.6319097617273899</v>
      </c>
      <c r="F7813" t="s">
        <v>2200</v>
      </c>
    </row>
    <row r="7814" spans="1:6" hidden="1" x14ac:dyDescent="0.25">
      <c r="A7814">
        <v>2040</v>
      </c>
      <c r="B7814" t="s">
        <v>2249</v>
      </c>
      <c r="C7814" t="s">
        <v>2227</v>
      </c>
      <c r="D7814" t="s">
        <v>2199</v>
      </c>
      <c r="E7814">
        <v>6.7467920855305197</v>
      </c>
      <c r="F7814" t="s">
        <v>2200</v>
      </c>
    </row>
    <row r="7815" spans="1:6" hidden="1" x14ac:dyDescent="0.25">
      <c r="A7815">
        <v>2040</v>
      </c>
      <c r="B7815" t="s">
        <v>2249</v>
      </c>
      <c r="C7815" t="s">
        <v>2228</v>
      </c>
      <c r="D7815" t="s">
        <v>2199</v>
      </c>
      <c r="E7815">
        <v>3.39998122252265</v>
      </c>
      <c r="F7815" t="s">
        <v>2200</v>
      </c>
    </row>
    <row r="7816" spans="1:6" hidden="1" x14ac:dyDescent="0.25">
      <c r="A7816">
        <v>2040</v>
      </c>
      <c r="B7816" t="s">
        <v>2249</v>
      </c>
      <c r="C7816" t="s">
        <v>2229</v>
      </c>
      <c r="D7816" t="s">
        <v>2199</v>
      </c>
      <c r="E7816">
        <v>4.5254070670112503</v>
      </c>
      <c r="F7816" t="s">
        <v>2200</v>
      </c>
    </row>
    <row r="7817" spans="1:6" hidden="1" x14ac:dyDescent="0.25">
      <c r="A7817">
        <v>2040</v>
      </c>
      <c r="B7817" t="s">
        <v>2249</v>
      </c>
      <c r="C7817" t="s">
        <v>2230</v>
      </c>
      <c r="D7817" t="s">
        <v>2199</v>
      </c>
      <c r="E7817">
        <v>2.6504606661509</v>
      </c>
      <c r="F7817" t="s">
        <v>2200</v>
      </c>
    </row>
    <row r="7818" spans="1:6" hidden="1" x14ac:dyDescent="0.25">
      <c r="A7818">
        <v>2040</v>
      </c>
      <c r="B7818" t="s">
        <v>2249</v>
      </c>
      <c r="C7818" t="s">
        <v>2231</v>
      </c>
      <c r="D7818" t="s">
        <v>2199</v>
      </c>
      <c r="E7818">
        <v>3.2562229101754898</v>
      </c>
      <c r="F7818" t="s">
        <v>2200</v>
      </c>
    </row>
    <row r="7819" spans="1:6" hidden="1" x14ac:dyDescent="0.25">
      <c r="A7819">
        <v>2040</v>
      </c>
      <c r="B7819" t="s">
        <v>2249</v>
      </c>
      <c r="C7819" t="s">
        <v>2232</v>
      </c>
      <c r="D7819" t="s">
        <v>2199</v>
      </c>
      <c r="E7819">
        <v>6.7467920855305197</v>
      </c>
      <c r="F7819" t="s">
        <v>2200</v>
      </c>
    </row>
    <row r="7820" spans="1:6" hidden="1" x14ac:dyDescent="0.25">
      <c r="A7820">
        <v>2040</v>
      </c>
      <c r="B7820" t="s">
        <v>2249</v>
      </c>
      <c r="C7820" t="s">
        <v>2233</v>
      </c>
      <c r="D7820" t="s">
        <v>2199</v>
      </c>
      <c r="E7820">
        <v>3.1079471230279498</v>
      </c>
      <c r="F7820" t="s">
        <v>2200</v>
      </c>
    </row>
    <row r="7821" spans="1:6" hidden="1" x14ac:dyDescent="0.25">
      <c r="A7821">
        <v>2040</v>
      </c>
      <c r="B7821" t="s">
        <v>2249</v>
      </c>
      <c r="C7821" t="s">
        <v>2234</v>
      </c>
      <c r="D7821" t="s">
        <v>2199</v>
      </c>
      <c r="E7821">
        <v>3.3627230810286299</v>
      </c>
      <c r="F7821" t="s">
        <v>2200</v>
      </c>
    </row>
    <row r="7822" spans="1:6" hidden="1" x14ac:dyDescent="0.25">
      <c r="A7822">
        <v>2040</v>
      </c>
      <c r="B7822" t="s">
        <v>2249</v>
      </c>
      <c r="C7822" t="s">
        <v>2235</v>
      </c>
      <c r="D7822" t="s">
        <v>2199</v>
      </c>
      <c r="E7822">
        <v>7.0122974992730098</v>
      </c>
      <c r="F7822" t="s">
        <v>2200</v>
      </c>
    </row>
    <row r="7823" spans="1:6" hidden="1" x14ac:dyDescent="0.25">
      <c r="A7823">
        <v>2040</v>
      </c>
      <c r="B7823" t="s">
        <v>2249</v>
      </c>
      <c r="C7823" t="s">
        <v>2198</v>
      </c>
      <c r="D7823" t="s">
        <v>2199</v>
      </c>
      <c r="E7823">
        <v>5.1975932119915198</v>
      </c>
      <c r="F7823" t="s">
        <v>2200</v>
      </c>
    </row>
    <row r="7824" spans="1:6" hidden="1" x14ac:dyDescent="0.25">
      <c r="A7824">
        <v>2040</v>
      </c>
      <c r="B7824" t="s">
        <v>2253</v>
      </c>
      <c r="C7824" t="s">
        <v>2201</v>
      </c>
      <c r="D7824" t="s">
        <v>2236</v>
      </c>
      <c r="E7824">
        <v>3.4665927424467902</v>
      </c>
      <c r="F7824" t="s">
        <v>2200</v>
      </c>
    </row>
    <row r="7825" spans="1:6" hidden="1" x14ac:dyDescent="0.25">
      <c r="A7825">
        <v>2040</v>
      </c>
      <c r="B7825" t="s">
        <v>2253</v>
      </c>
      <c r="C7825" t="s">
        <v>2201</v>
      </c>
      <c r="D7825" t="s">
        <v>2237</v>
      </c>
      <c r="E7825">
        <v>19.916062325556499</v>
      </c>
      <c r="F7825" t="s">
        <v>2200</v>
      </c>
    </row>
    <row r="7826" spans="1:6" hidden="1" x14ac:dyDescent="0.25">
      <c r="A7826">
        <v>2040</v>
      </c>
      <c r="B7826" t="s">
        <v>2253</v>
      </c>
      <c r="C7826" t="s">
        <v>2201</v>
      </c>
      <c r="D7826" t="s">
        <v>2238</v>
      </c>
      <c r="E7826">
        <v>4.3249491757329102</v>
      </c>
      <c r="F7826" t="s">
        <v>2200</v>
      </c>
    </row>
    <row r="7827" spans="1:6" hidden="1" x14ac:dyDescent="0.25">
      <c r="A7827">
        <v>2040</v>
      </c>
      <c r="B7827" t="s">
        <v>2253</v>
      </c>
      <c r="C7827" t="s">
        <v>2201</v>
      </c>
      <c r="D7827" t="s">
        <v>2250</v>
      </c>
      <c r="E7827">
        <v>7.5891187433844198</v>
      </c>
      <c r="F7827" t="s">
        <v>2200</v>
      </c>
    </row>
    <row r="7828" spans="1:6" hidden="1" x14ac:dyDescent="0.25">
      <c r="A7828">
        <v>2040</v>
      </c>
      <c r="B7828" t="s">
        <v>2253</v>
      </c>
      <c r="C7828" t="s">
        <v>2201</v>
      </c>
      <c r="D7828" t="s">
        <v>2251</v>
      </c>
      <c r="E7828">
        <v>8.6317674162023099</v>
      </c>
      <c r="F7828" t="s">
        <v>2200</v>
      </c>
    </row>
    <row r="7829" spans="1:6" hidden="1" x14ac:dyDescent="0.25">
      <c r="A7829">
        <v>2040</v>
      </c>
      <c r="B7829" t="s">
        <v>2253</v>
      </c>
      <c r="C7829" t="s">
        <v>2201</v>
      </c>
      <c r="D7829" t="s">
        <v>2239</v>
      </c>
      <c r="E7829">
        <v>1.95894447939128</v>
      </c>
      <c r="F7829" t="s">
        <v>2200</v>
      </c>
    </row>
    <row r="7830" spans="1:6" hidden="1" x14ac:dyDescent="0.25">
      <c r="A7830">
        <v>2040</v>
      </c>
      <c r="B7830" t="s">
        <v>2253</v>
      </c>
      <c r="C7830" t="s">
        <v>2201</v>
      </c>
      <c r="D7830" t="s">
        <v>2240</v>
      </c>
      <c r="E7830">
        <v>2.23109581003109</v>
      </c>
      <c r="F7830" t="s">
        <v>2200</v>
      </c>
    </row>
    <row r="7831" spans="1:6" hidden="1" x14ac:dyDescent="0.25">
      <c r="A7831">
        <v>2040</v>
      </c>
      <c r="B7831" t="s">
        <v>2253</v>
      </c>
      <c r="C7831" t="s">
        <v>2201</v>
      </c>
      <c r="D7831" t="s">
        <v>2241</v>
      </c>
      <c r="E7831">
        <v>3.8799748647009</v>
      </c>
      <c r="F7831" t="s">
        <v>2200</v>
      </c>
    </row>
    <row r="7832" spans="1:6" hidden="1" x14ac:dyDescent="0.25">
      <c r="A7832">
        <v>2040</v>
      </c>
      <c r="B7832" t="s">
        <v>2253</v>
      </c>
      <c r="C7832" t="s">
        <v>2201</v>
      </c>
      <c r="D7832" t="s">
        <v>2242</v>
      </c>
      <c r="E7832">
        <v>0.106548548752813</v>
      </c>
      <c r="F7832" t="s">
        <v>2200</v>
      </c>
    </row>
    <row r="7833" spans="1:6" hidden="1" x14ac:dyDescent="0.25">
      <c r="A7833">
        <v>2040</v>
      </c>
      <c r="B7833" t="s">
        <v>2253</v>
      </c>
      <c r="C7833" t="s">
        <v>2201</v>
      </c>
      <c r="D7833" t="s">
        <v>2243</v>
      </c>
      <c r="E7833">
        <v>0</v>
      </c>
      <c r="F7833" t="s">
        <v>2200</v>
      </c>
    </row>
    <row r="7834" spans="1:6" hidden="1" x14ac:dyDescent="0.25">
      <c r="A7834">
        <v>2040</v>
      </c>
      <c r="B7834" t="s">
        <v>2253</v>
      </c>
      <c r="C7834" t="s">
        <v>2201</v>
      </c>
      <c r="D7834" t="s">
        <v>2244</v>
      </c>
      <c r="E7834">
        <v>6.0780374999999998</v>
      </c>
      <c r="F7834" t="s">
        <v>2200</v>
      </c>
    </row>
    <row r="7835" spans="1:6" hidden="1" x14ac:dyDescent="0.25">
      <c r="A7835">
        <v>2040</v>
      </c>
      <c r="B7835" t="s">
        <v>2253</v>
      </c>
      <c r="C7835" t="s">
        <v>2201</v>
      </c>
      <c r="D7835" t="s">
        <v>2245</v>
      </c>
      <c r="E7835">
        <v>1.4015319880974499</v>
      </c>
      <c r="F7835" t="s">
        <v>2200</v>
      </c>
    </row>
    <row r="7836" spans="1:6" hidden="1" x14ac:dyDescent="0.25">
      <c r="A7836">
        <v>2040</v>
      </c>
      <c r="B7836" t="s">
        <v>2253</v>
      </c>
      <c r="C7836" t="s">
        <v>2201</v>
      </c>
      <c r="D7836" t="s">
        <v>2246</v>
      </c>
      <c r="E7836">
        <v>1.51983788053292</v>
      </c>
      <c r="F7836" t="s">
        <v>2200</v>
      </c>
    </row>
    <row r="7837" spans="1:6" hidden="1" x14ac:dyDescent="0.25">
      <c r="A7837">
        <v>2040</v>
      </c>
      <c r="B7837" t="s">
        <v>2253</v>
      </c>
      <c r="C7837" t="s">
        <v>2201</v>
      </c>
      <c r="D7837" t="s">
        <v>2247</v>
      </c>
      <c r="E7837">
        <v>1.37586984185163</v>
      </c>
      <c r="F7837" t="s">
        <v>2200</v>
      </c>
    </row>
    <row r="7838" spans="1:6" hidden="1" x14ac:dyDescent="0.25">
      <c r="A7838">
        <v>2040</v>
      </c>
      <c r="B7838" t="s">
        <v>2253</v>
      </c>
      <c r="C7838" t="s">
        <v>2201</v>
      </c>
      <c r="D7838" t="s">
        <v>2248</v>
      </c>
      <c r="E7838">
        <v>2.7047703180211999</v>
      </c>
      <c r="F7838" t="s">
        <v>2200</v>
      </c>
    </row>
    <row r="7839" spans="1:6" hidden="1" x14ac:dyDescent="0.25">
      <c r="A7839">
        <v>2040</v>
      </c>
      <c r="B7839" t="s">
        <v>2253</v>
      </c>
      <c r="C7839" t="s">
        <v>2198</v>
      </c>
      <c r="D7839" t="s">
        <v>2236</v>
      </c>
      <c r="E7839">
        <v>5.5739124569173102</v>
      </c>
      <c r="F7839" t="s">
        <v>2200</v>
      </c>
    </row>
    <row r="7840" spans="1:6" hidden="1" x14ac:dyDescent="0.25">
      <c r="A7840">
        <v>2040</v>
      </c>
      <c r="B7840" t="s">
        <v>2253</v>
      </c>
      <c r="C7840" t="s">
        <v>2198</v>
      </c>
      <c r="D7840" t="s">
        <v>2237</v>
      </c>
      <c r="E7840">
        <v>18.6816661178147</v>
      </c>
      <c r="F7840" t="s">
        <v>2200</v>
      </c>
    </row>
    <row r="7841" spans="1:6" hidden="1" x14ac:dyDescent="0.25">
      <c r="A7841">
        <v>2040</v>
      </c>
      <c r="B7841" t="s">
        <v>2253</v>
      </c>
      <c r="C7841" t="s">
        <v>2198</v>
      </c>
      <c r="D7841" t="s">
        <v>2238</v>
      </c>
      <c r="E7841">
        <v>4.0540558824750299</v>
      </c>
      <c r="F7841" t="s">
        <v>2200</v>
      </c>
    </row>
    <row r="7842" spans="1:6" hidden="1" x14ac:dyDescent="0.25">
      <c r="A7842">
        <v>2040</v>
      </c>
      <c r="B7842" t="s">
        <v>2253</v>
      </c>
      <c r="C7842" t="s">
        <v>2198</v>
      </c>
      <c r="D7842" t="s">
        <v>2250</v>
      </c>
      <c r="E7842">
        <v>10.2016199231094</v>
      </c>
      <c r="F7842" t="s">
        <v>2200</v>
      </c>
    </row>
    <row r="7843" spans="1:6" hidden="1" x14ac:dyDescent="0.25">
      <c r="A7843">
        <v>2040</v>
      </c>
      <c r="B7843" t="s">
        <v>2253</v>
      </c>
      <c r="C7843" t="s">
        <v>2198</v>
      </c>
      <c r="D7843" t="s">
        <v>2251</v>
      </c>
      <c r="E7843">
        <v>0</v>
      </c>
      <c r="F7843" t="s">
        <v>2200</v>
      </c>
    </row>
    <row r="7844" spans="1:6" hidden="1" x14ac:dyDescent="0.25">
      <c r="A7844">
        <v>2040</v>
      </c>
      <c r="B7844" t="s">
        <v>2253</v>
      </c>
      <c r="C7844" t="s">
        <v>2198</v>
      </c>
      <c r="D7844" t="s">
        <v>2239</v>
      </c>
      <c r="E7844">
        <v>4.6481322627037498</v>
      </c>
      <c r="F7844" t="s">
        <v>2200</v>
      </c>
    </row>
    <row r="7845" spans="1:6" hidden="1" x14ac:dyDescent="0.25">
      <c r="A7845">
        <v>2040</v>
      </c>
      <c r="B7845" t="s">
        <v>2253</v>
      </c>
      <c r="C7845" t="s">
        <v>2198</v>
      </c>
      <c r="D7845" t="s">
        <v>2240</v>
      </c>
      <c r="E7845">
        <v>2.7875235881629701</v>
      </c>
      <c r="F7845" t="s">
        <v>2200</v>
      </c>
    </row>
    <row r="7846" spans="1:6" hidden="1" x14ac:dyDescent="0.25">
      <c r="A7846">
        <v>2040</v>
      </c>
      <c r="B7846" t="s">
        <v>2253</v>
      </c>
      <c r="C7846" t="s">
        <v>2198</v>
      </c>
      <c r="D7846" t="s">
        <v>2241</v>
      </c>
      <c r="E7846">
        <v>6.0884989606762403</v>
      </c>
      <c r="F7846" t="s">
        <v>2200</v>
      </c>
    </row>
    <row r="7847" spans="1:6" hidden="1" x14ac:dyDescent="0.25">
      <c r="A7847">
        <v>2040</v>
      </c>
      <c r="B7847" t="s">
        <v>2253</v>
      </c>
      <c r="C7847" t="s">
        <v>2198</v>
      </c>
      <c r="D7847" t="s">
        <v>2242</v>
      </c>
      <c r="E7847">
        <v>0.139212463221565</v>
      </c>
      <c r="F7847" t="s">
        <v>2200</v>
      </c>
    </row>
    <row r="7848" spans="1:6" hidden="1" x14ac:dyDescent="0.25">
      <c r="A7848">
        <v>2040</v>
      </c>
      <c r="B7848" t="s">
        <v>2253</v>
      </c>
      <c r="C7848" t="s">
        <v>2198</v>
      </c>
      <c r="D7848" t="s">
        <v>2243</v>
      </c>
      <c r="E7848">
        <v>33.590663278293597</v>
      </c>
      <c r="F7848" t="s">
        <v>2200</v>
      </c>
    </row>
    <row r="7849" spans="1:6" hidden="1" x14ac:dyDescent="0.25">
      <c r="A7849">
        <v>2040</v>
      </c>
      <c r="B7849" t="s">
        <v>2253</v>
      </c>
      <c r="C7849" t="s">
        <v>2198</v>
      </c>
      <c r="D7849" t="s">
        <v>2244</v>
      </c>
      <c r="E7849">
        <v>6.0780374999999998</v>
      </c>
      <c r="F7849" t="s">
        <v>2200</v>
      </c>
    </row>
    <row r="7850" spans="1:6" hidden="1" x14ac:dyDescent="0.25">
      <c r="A7850">
        <v>2040</v>
      </c>
      <c r="B7850" t="s">
        <v>2253</v>
      </c>
      <c r="C7850" t="s">
        <v>2198</v>
      </c>
      <c r="D7850" t="s">
        <v>2245</v>
      </c>
      <c r="E7850">
        <v>3.80018289055301</v>
      </c>
      <c r="F7850" t="s">
        <v>2200</v>
      </c>
    </row>
    <row r="7851" spans="1:6" hidden="1" x14ac:dyDescent="0.25">
      <c r="A7851">
        <v>2040</v>
      </c>
      <c r="B7851" t="s">
        <v>2253</v>
      </c>
      <c r="C7851" t="s">
        <v>2198</v>
      </c>
      <c r="D7851" t="s">
        <v>2246</v>
      </c>
      <c r="E7851">
        <v>2.2162218475370898</v>
      </c>
      <c r="F7851" t="s">
        <v>2200</v>
      </c>
    </row>
    <row r="7852" spans="1:6" hidden="1" x14ac:dyDescent="0.25">
      <c r="A7852">
        <v>2040</v>
      </c>
      <c r="B7852" t="s">
        <v>2253</v>
      </c>
      <c r="C7852" t="s">
        <v>2198</v>
      </c>
      <c r="D7852" t="s">
        <v>2247</v>
      </c>
      <c r="E7852">
        <v>1.9891786198958401</v>
      </c>
      <c r="F7852" t="s">
        <v>2200</v>
      </c>
    </row>
    <row r="7853" spans="1:6" hidden="1" x14ac:dyDescent="0.25">
      <c r="A7853">
        <v>2040</v>
      </c>
      <c r="B7853" t="s">
        <v>2253</v>
      </c>
      <c r="C7853" t="s">
        <v>2198</v>
      </c>
      <c r="D7853" t="s">
        <v>2248</v>
      </c>
      <c r="E7853">
        <v>7.8752643469407602</v>
      </c>
      <c r="F7853" t="s">
        <v>2200</v>
      </c>
    </row>
    <row r="7854" spans="1:6" hidden="1" x14ac:dyDescent="0.25">
      <c r="A7854">
        <v>2040</v>
      </c>
      <c r="B7854" t="s">
        <v>2253</v>
      </c>
      <c r="C7854" t="s">
        <v>2202</v>
      </c>
      <c r="D7854" t="s">
        <v>2236</v>
      </c>
      <c r="E7854">
        <v>3.1819768172313401</v>
      </c>
      <c r="F7854" t="s">
        <v>2200</v>
      </c>
    </row>
    <row r="7855" spans="1:6" hidden="1" x14ac:dyDescent="0.25">
      <c r="A7855">
        <v>2040</v>
      </c>
      <c r="B7855" t="s">
        <v>2253</v>
      </c>
      <c r="C7855" t="s">
        <v>2202</v>
      </c>
      <c r="D7855" t="s">
        <v>2237</v>
      </c>
      <c r="E7855">
        <v>19.5984190180517</v>
      </c>
      <c r="F7855" t="s">
        <v>2200</v>
      </c>
    </row>
    <row r="7856" spans="1:6" hidden="1" x14ac:dyDescent="0.25">
      <c r="A7856">
        <v>2040</v>
      </c>
      <c r="B7856" t="s">
        <v>2253</v>
      </c>
      <c r="C7856" t="s">
        <v>2202</v>
      </c>
      <c r="D7856" t="s">
        <v>2238</v>
      </c>
      <c r="E7856">
        <v>5.3327967006748898</v>
      </c>
      <c r="F7856" t="s">
        <v>2200</v>
      </c>
    </row>
    <row r="7857" spans="1:6" hidden="1" x14ac:dyDescent="0.25">
      <c r="A7857">
        <v>2040</v>
      </c>
      <c r="B7857" t="s">
        <v>2253</v>
      </c>
      <c r="C7857" t="s">
        <v>2202</v>
      </c>
      <c r="D7857" t="s">
        <v>2250</v>
      </c>
      <c r="E7857">
        <v>7.5891187433844198</v>
      </c>
      <c r="F7857" t="s">
        <v>2200</v>
      </c>
    </row>
    <row r="7858" spans="1:6" hidden="1" x14ac:dyDescent="0.25">
      <c r="A7858">
        <v>2040</v>
      </c>
      <c r="B7858" t="s">
        <v>2253</v>
      </c>
      <c r="C7858" t="s">
        <v>2202</v>
      </c>
      <c r="D7858" t="s">
        <v>2251</v>
      </c>
      <c r="E7858">
        <v>8.6317674162023099</v>
      </c>
      <c r="F7858" t="s">
        <v>2200</v>
      </c>
    </row>
    <row r="7859" spans="1:6" hidden="1" x14ac:dyDescent="0.25">
      <c r="A7859">
        <v>2040</v>
      </c>
      <c r="B7859" t="s">
        <v>2253</v>
      </c>
      <c r="C7859" t="s">
        <v>2202</v>
      </c>
      <c r="D7859" t="s">
        <v>2239</v>
      </c>
      <c r="E7859">
        <v>1.90583535466556</v>
      </c>
      <c r="F7859" t="s">
        <v>2200</v>
      </c>
    </row>
    <row r="7860" spans="1:6" hidden="1" x14ac:dyDescent="0.25">
      <c r="A7860">
        <v>2040</v>
      </c>
      <c r="B7860" t="s">
        <v>2253</v>
      </c>
      <c r="C7860" t="s">
        <v>2202</v>
      </c>
      <c r="D7860" t="s">
        <v>2240</v>
      </c>
      <c r="E7860">
        <v>2.3424949214925901</v>
      </c>
      <c r="F7860" t="s">
        <v>2200</v>
      </c>
    </row>
    <row r="7861" spans="1:6" hidden="1" x14ac:dyDescent="0.25">
      <c r="A7861">
        <v>2040</v>
      </c>
      <c r="B7861" t="s">
        <v>2253</v>
      </c>
      <c r="C7861" t="s">
        <v>2202</v>
      </c>
      <c r="D7861" t="s">
        <v>2241</v>
      </c>
      <c r="E7861">
        <v>3.9434188883503798</v>
      </c>
      <c r="F7861" t="s">
        <v>2200</v>
      </c>
    </row>
    <row r="7862" spans="1:6" hidden="1" x14ac:dyDescent="0.25">
      <c r="A7862">
        <v>2040</v>
      </c>
      <c r="B7862" t="s">
        <v>2253</v>
      </c>
      <c r="C7862" t="s">
        <v>2202</v>
      </c>
      <c r="D7862" t="s">
        <v>2242</v>
      </c>
      <c r="E7862">
        <v>0</v>
      </c>
      <c r="F7862" t="s">
        <v>2200</v>
      </c>
    </row>
    <row r="7863" spans="1:6" hidden="1" x14ac:dyDescent="0.25">
      <c r="A7863">
        <v>2040</v>
      </c>
      <c r="B7863" t="s">
        <v>2253</v>
      </c>
      <c r="C7863" t="s">
        <v>2202</v>
      </c>
      <c r="D7863" t="s">
        <v>2243</v>
      </c>
      <c r="E7863">
        <v>0</v>
      </c>
      <c r="F7863" t="s">
        <v>2200</v>
      </c>
    </row>
    <row r="7864" spans="1:6" hidden="1" x14ac:dyDescent="0.25">
      <c r="A7864">
        <v>2040</v>
      </c>
      <c r="B7864" t="s">
        <v>2253</v>
      </c>
      <c r="C7864" t="s">
        <v>2202</v>
      </c>
      <c r="D7864" t="s">
        <v>2244</v>
      </c>
      <c r="E7864">
        <v>0</v>
      </c>
      <c r="F7864" t="s">
        <v>2200</v>
      </c>
    </row>
    <row r="7865" spans="1:6" hidden="1" x14ac:dyDescent="0.25">
      <c r="A7865">
        <v>2040</v>
      </c>
      <c r="B7865" t="s">
        <v>2253</v>
      </c>
      <c r="C7865" t="s">
        <v>2202</v>
      </c>
      <c r="D7865" t="s">
        <v>2245</v>
      </c>
      <c r="E7865">
        <v>1.4015319880974499</v>
      </c>
      <c r="F7865" t="s">
        <v>2200</v>
      </c>
    </row>
    <row r="7866" spans="1:6" hidden="1" x14ac:dyDescent="0.25">
      <c r="A7866">
        <v>2040</v>
      </c>
      <c r="B7866" t="s">
        <v>2253</v>
      </c>
      <c r="C7866" t="s">
        <v>2202</v>
      </c>
      <c r="D7866" t="s">
        <v>2246</v>
      </c>
      <c r="E7866">
        <v>1.51983788053292</v>
      </c>
      <c r="F7866" t="s">
        <v>2200</v>
      </c>
    </row>
    <row r="7867" spans="1:6" hidden="1" x14ac:dyDescent="0.25">
      <c r="A7867">
        <v>2040</v>
      </c>
      <c r="B7867" t="s">
        <v>2253</v>
      </c>
      <c r="C7867" t="s">
        <v>2202</v>
      </c>
      <c r="D7867" t="s">
        <v>2247</v>
      </c>
      <c r="E7867">
        <v>1.37586984185163</v>
      </c>
      <c r="F7867" t="s">
        <v>2200</v>
      </c>
    </row>
    <row r="7868" spans="1:6" hidden="1" x14ac:dyDescent="0.25">
      <c r="A7868">
        <v>2040</v>
      </c>
      <c r="B7868" t="s">
        <v>2253</v>
      </c>
      <c r="C7868" t="s">
        <v>2202</v>
      </c>
      <c r="D7868" t="s">
        <v>2248</v>
      </c>
      <c r="E7868">
        <v>2.7047703180211999</v>
      </c>
      <c r="F7868" t="s">
        <v>2200</v>
      </c>
    </row>
    <row r="7869" spans="1:6" hidden="1" x14ac:dyDescent="0.25">
      <c r="A7869">
        <v>2040</v>
      </c>
      <c r="B7869" t="s">
        <v>2253</v>
      </c>
      <c r="C7869" t="s">
        <v>2203</v>
      </c>
      <c r="D7869" t="s">
        <v>2236</v>
      </c>
      <c r="E7869">
        <v>3.7007446663608299</v>
      </c>
      <c r="F7869" t="s">
        <v>2200</v>
      </c>
    </row>
    <row r="7870" spans="1:6" hidden="1" x14ac:dyDescent="0.25">
      <c r="A7870">
        <v>2040</v>
      </c>
      <c r="B7870" t="s">
        <v>2253</v>
      </c>
      <c r="C7870" t="s">
        <v>2203</v>
      </c>
      <c r="D7870" t="s">
        <v>2237</v>
      </c>
      <c r="E7870">
        <v>17.964256540071801</v>
      </c>
      <c r="F7870" t="s">
        <v>2200</v>
      </c>
    </row>
    <row r="7871" spans="1:6" hidden="1" x14ac:dyDescent="0.25">
      <c r="A7871">
        <v>2040</v>
      </c>
      <c r="B7871" t="s">
        <v>2253</v>
      </c>
      <c r="C7871" t="s">
        <v>2203</v>
      </c>
      <c r="D7871" t="s">
        <v>2238</v>
      </c>
      <c r="E7871">
        <v>4.0710848935823902</v>
      </c>
      <c r="F7871" t="s">
        <v>2200</v>
      </c>
    </row>
    <row r="7872" spans="1:6" hidden="1" x14ac:dyDescent="0.25">
      <c r="A7872">
        <v>2040</v>
      </c>
      <c r="B7872" t="s">
        <v>2253</v>
      </c>
      <c r="C7872" t="s">
        <v>2203</v>
      </c>
      <c r="D7872" t="s">
        <v>2250</v>
      </c>
      <c r="E7872">
        <v>10.384059401669999</v>
      </c>
      <c r="F7872" t="s">
        <v>2200</v>
      </c>
    </row>
    <row r="7873" spans="1:6" hidden="1" x14ac:dyDescent="0.25">
      <c r="A7873">
        <v>2040</v>
      </c>
      <c r="B7873" t="s">
        <v>2253</v>
      </c>
      <c r="C7873" t="s">
        <v>2203</v>
      </c>
      <c r="D7873" t="s">
        <v>2251</v>
      </c>
      <c r="E7873">
        <v>0</v>
      </c>
      <c r="F7873" t="s">
        <v>2200</v>
      </c>
    </row>
    <row r="7874" spans="1:6" hidden="1" x14ac:dyDescent="0.25">
      <c r="A7874">
        <v>2040</v>
      </c>
      <c r="B7874" t="s">
        <v>2253</v>
      </c>
      <c r="C7874" t="s">
        <v>2203</v>
      </c>
      <c r="D7874" t="s">
        <v>2239</v>
      </c>
      <c r="E7874">
        <v>4.7504525147740901</v>
      </c>
      <c r="F7874" t="s">
        <v>2200</v>
      </c>
    </row>
    <row r="7875" spans="1:6" hidden="1" x14ac:dyDescent="0.25">
      <c r="A7875">
        <v>2040</v>
      </c>
      <c r="B7875" t="s">
        <v>2253</v>
      </c>
      <c r="C7875" t="s">
        <v>2203</v>
      </c>
      <c r="D7875" t="s">
        <v>2240</v>
      </c>
      <c r="E7875">
        <v>2.8537201505636798</v>
      </c>
      <c r="F7875" t="s">
        <v>2200</v>
      </c>
    </row>
    <row r="7876" spans="1:6" hidden="1" x14ac:dyDescent="0.25">
      <c r="A7876">
        <v>2040</v>
      </c>
      <c r="B7876" t="s">
        <v>2253</v>
      </c>
      <c r="C7876" t="s">
        <v>2203</v>
      </c>
      <c r="D7876" t="s">
        <v>2241</v>
      </c>
      <c r="E7876">
        <v>6.2033377404134802</v>
      </c>
      <c r="F7876" t="s">
        <v>2200</v>
      </c>
    </row>
    <row r="7877" spans="1:6" hidden="1" x14ac:dyDescent="0.25">
      <c r="A7877">
        <v>2040</v>
      </c>
      <c r="B7877" t="s">
        <v>2253</v>
      </c>
      <c r="C7877" t="s">
        <v>2203</v>
      </c>
      <c r="D7877" t="s">
        <v>2242</v>
      </c>
      <c r="E7877" s="184">
        <v>4.1326538609389299E-2</v>
      </c>
      <c r="F7877" t="s">
        <v>2200</v>
      </c>
    </row>
    <row r="7878" spans="1:6" hidden="1" x14ac:dyDescent="0.25">
      <c r="A7878">
        <v>2040</v>
      </c>
      <c r="B7878" t="s">
        <v>2253</v>
      </c>
      <c r="C7878" t="s">
        <v>2203</v>
      </c>
      <c r="D7878" t="s">
        <v>2243</v>
      </c>
      <c r="E7878">
        <v>33.668456145106703</v>
      </c>
      <c r="F7878" t="s">
        <v>2200</v>
      </c>
    </row>
    <row r="7879" spans="1:6" hidden="1" x14ac:dyDescent="0.25">
      <c r="A7879">
        <v>2040</v>
      </c>
      <c r="B7879" t="s">
        <v>2253</v>
      </c>
      <c r="C7879" t="s">
        <v>2203</v>
      </c>
      <c r="D7879" t="s">
        <v>2244</v>
      </c>
      <c r="E7879">
        <v>6.0780374999999998</v>
      </c>
      <c r="F7879" t="s">
        <v>2200</v>
      </c>
    </row>
    <row r="7880" spans="1:6" hidden="1" x14ac:dyDescent="0.25">
      <c r="A7880">
        <v>2040</v>
      </c>
      <c r="B7880" t="s">
        <v>2253</v>
      </c>
      <c r="C7880" t="s">
        <v>2203</v>
      </c>
      <c r="D7880" t="s">
        <v>2245</v>
      </c>
      <c r="E7880">
        <v>3.8800307931616498</v>
      </c>
      <c r="F7880" t="s">
        <v>2200</v>
      </c>
    </row>
    <row r="7881" spans="1:6" hidden="1" x14ac:dyDescent="0.25">
      <c r="A7881">
        <v>2040</v>
      </c>
      <c r="B7881" t="s">
        <v>2253</v>
      </c>
      <c r="C7881" t="s">
        <v>2203</v>
      </c>
      <c r="D7881" t="s">
        <v>2246</v>
      </c>
      <c r="E7881">
        <v>1.8133836722718799</v>
      </c>
      <c r="F7881" t="s">
        <v>2200</v>
      </c>
    </row>
    <row r="7882" spans="1:6" hidden="1" x14ac:dyDescent="0.25">
      <c r="A7882">
        <v>2040</v>
      </c>
      <c r="B7882" t="s">
        <v>2253</v>
      </c>
      <c r="C7882" t="s">
        <v>2203</v>
      </c>
      <c r="D7882" t="s">
        <v>2247</v>
      </c>
      <c r="E7882">
        <v>2.0109619731772002</v>
      </c>
      <c r="F7882" t="s">
        <v>2200</v>
      </c>
    </row>
    <row r="7883" spans="1:6" hidden="1" x14ac:dyDescent="0.25">
      <c r="A7883">
        <v>2040</v>
      </c>
      <c r="B7883" t="s">
        <v>2253</v>
      </c>
      <c r="C7883" t="s">
        <v>2203</v>
      </c>
      <c r="D7883" t="s">
        <v>2248</v>
      </c>
      <c r="E7883">
        <v>8.0356489735250296</v>
      </c>
      <c r="F7883" t="s">
        <v>2200</v>
      </c>
    </row>
    <row r="7884" spans="1:6" hidden="1" x14ac:dyDescent="0.25">
      <c r="A7884">
        <v>2040</v>
      </c>
      <c r="B7884" t="s">
        <v>2253</v>
      </c>
      <c r="C7884" t="s">
        <v>2204</v>
      </c>
      <c r="D7884" t="s">
        <v>2236</v>
      </c>
      <c r="E7884">
        <v>2.3162579190527199</v>
      </c>
      <c r="F7884" t="s">
        <v>2200</v>
      </c>
    </row>
    <row r="7885" spans="1:6" hidden="1" x14ac:dyDescent="0.25">
      <c r="A7885">
        <v>2040</v>
      </c>
      <c r="B7885" t="s">
        <v>2253</v>
      </c>
      <c r="C7885" t="s">
        <v>2204</v>
      </c>
      <c r="D7885" t="s">
        <v>2237</v>
      </c>
      <c r="E7885">
        <v>17.600602319211099</v>
      </c>
      <c r="F7885" t="s">
        <v>2200</v>
      </c>
    </row>
    <row r="7886" spans="1:6" hidden="1" x14ac:dyDescent="0.25">
      <c r="A7886">
        <v>2040</v>
      </c>
      <c r="B7886" t="s">
        <v>2253</v>
      </c>
      <c r="C7886" t="s">
        <v>2204</v>
      </c>
      <c r="D7886" t="s">
        <v>2238</v>
      </c>
      <c r="E7886">
        <v>3.94830996534803</v>
      </c>
      <c r="F7886" t="s">
        <v>2200</v>
      </c>
    </row>
    <row r="7887" spans="1:6" hidden="1" x14ac:dyDescent="0.25">
      <c r="A7887">
        <v>2040</v>
      </c>
      <c r="B7887" t="s">
        <v>2253</v>
      </c>
      <c r="C7887" t="s">
        <v>2204</v>
      </c>
      <c r="D7887" t="s">
        <v>2250</v>
      </c>
      <c r="E7887">
        <v>7.8921502649268103</v>
      </c>
      <c r="F7887" t="s">
        <v>2200</v>
      </c>
    </row>
    <row r="7888" spans="1:6" hidden="1" x14ac:dyDescent="0.25">
      <c r="A7888">
        <v>2040</v>
      </c>
      <c r="B7888" t="s">
        <v>2253</v>
      </c>
      <c r="C7888" t="s">
        <v>2204</v>
      </c>
      <c r="D7888" t="s">
        <v>2251</v>
      </c>
      <c r="E7888">
        <v>0</v>
      </c>
      <c r="F7888" t="s">
        <v>2200</v>
      </c>
    </row>
    <row r="7889" spans="1:6" hidden="1" x14ac:dyDescent="0.25">
      <c r="A7889">
        <v>2040</v>
      </c>
      <c r="B7889" t="s">
        <v>2253</v>
      </c>
      <c r="C7889" t="s">
        <v>2204</v>
      </c>
      <c r="D7889" t="s">
        <v>2239</v>
      </c>
      <c r="E7889">
        <v>2.4590771747636899</v>
      </c>
      <c r="F7889" t="s">
        <v>2200</v>
      </c>
    </row>
    <row r="7890" spans="1:6" hidden="1" x14ac:dyDescent="0.25">
      <c r="A7890">
        <v>2040</v>
      </c>
      <c r="B7890" t="s">
        <v>2253</v>
      </c>
      <c r="C7890" t="s">
        <v>2204</v>
      </c>
      <c r="D7890" t="s">
        <v>2240</v>
      </c>
      <c r="E7890">
        <v>2.41054724985701</v>
      </c>
      <c r="F7890" t="s">
        <v>2200</v>
      </c>
    </row>
    <row r="7891" spans="1:6" hidden="1" x14ac:dyDescent="0.25">
      <c r="A7891">
        <v>2040</v>
      </c>
      <c r="B7891" t="s">
        <v>2253</v>
      </c>
      <c r="C7891" t="s">
        <v>2204</v>
      </c>
      <c r="D7891" t="s">
        <v>2241</v>
      </c>
      <c r="E7891">
        <v>3.4873476227915399</v>
      </c>
      <c r="F7891" t="s">
        <v>2200</v>
      </c>
    </row>
    <row r="7892" spans="1:6" hidden="1" x14ac:dyDescent="0.25">
      <c r="A7892">
        <v>2040</v>
      </c>
      <c r="B7892" t="s">
        <v>2253</v>
      </c>
      <c r="C7892" t="s">
        <v>2204</v>
      </c>
      <c r="D7892" t="s">
        <v>2242</v>
      </c>
      <c r="E7892" s="184">
        <v>5.7759853499872503E-5</v>
      </c>
      <c r="F7892" t="s">
        <v>2200</v>
      </c>
    </row>
    <row r="7893" spans="1:6" hidden="1" x14ac:dyDescent="0.25">
      <c r="A7893">
        <v>2040</v>
      </c>
      <c r="B7893" t="s">
        <v>2253</v>
      </c>
      <c r="C7893" t="s">
        <v>2204</v>
      </c>
      <c r="D7893" t="s">
        <v>2243</v>
      </c>
      <c r="E7893">
        <v>26.314095376710601</v>
      </c>
      <c r="F7893" t="s">
        <v>2200</v>
      </c>
    </row>
    <row r="7894" spans="1:6" hidden="1" x14ac:dyDescent="0.25">
      <c r="A7894">
        <v>2040</v>
      </c>
      <c r="B7894" t="s">
        <v>2253</v>
      </c>
      <c r="C7894" t="s">
        <v>2204</v>
      </c>
      <c r="D7894" t="s">
        <v>2244</v>
      </c>
      <c r="E7894">
        <v>6.0780374999999998</v>
      </c>
      <c r="F7894" t="s">
        <v>2200</v>
      </c>
    </row>
    <row r="7895" spans="1:6" hidden="1" x14ac:dyDescent="0.25">
      <c r="A7895">
        <v>2040</v>
      </c>
      <c r="B7895" t="s">
        <v>2253</v>
      </c>
      <c r="C7895" t="s">
        <v>2204</v>
      </c>
      <c r="D7895" t="s">
        <v>2245</v>
      </c>
      <c r="E7895">
        <v>3.1938780789566699</v>
      </c>
      <c r="F7895" t="s">
        <v>2200</v>
      </c>
    </row>
    <row r="7896" spans="1:6" hidden="1" x14ac:dyDescent="0.25">
      <c r="A7896">
        <v>2040</v>
      </c>
      <c r="B7896" t="s">
        <v>2253</v>
      </c>
      <c r="C7896" t="s">
        <v>2204</v>
      </c>
      <c r="D7896" t="s">
        <v>2246</v>
      </c>
      <c r="E7896">
        <v>2.09000121671325</v>
      </c>
      <c r="F7896" t="s">
        <v>2200</v>
      </c>
    </row>
    <row r="7897" spans="1:6" hidden="1" x14ac:dyDescent="0.25">
      <c r="A7897">
        <v>2040</v>
      </c>
      <c r="B7897" t="s">
        <v>2253</v>
      </c>
      <c r="C7897" t="s">
        <v>2204</v>
      </c>
      <c r="D7897" t="s">
        <v>2247</v>
      </c>
      <c r="E7897">
        <v>1.43765017459231</v>
      </c>
      <c r="F7897" t="s">
        <v>2200</v>
      </c>
    </row>
    <row r="7898" spans="1:6" hidden="1" x14ac:dyDescent="0.25">
      <c r="A7898">
        <v>2040</v>
      </c>
      <c r="B7898" t="s">
        <v>2253</v>
      </c>
      <c r="C7898" t="s">
        <v>2204</v>
      </c>
      <c r="D7898" t="s">
        <v>2248</v>
      </c>
      <c r="E7898">
        <v>3.1448058350441999</v>
      </c>
      <c r="F7898" t="s">
        <v>2200</v>
      </c>
    </row>
    <row r="7899" spans="1:6" hidden="1" x14ac:dyDescent="0.25">
      <c r="A7899">
        <v>2040</v>
      </c>
      <c r="B7899" t="s">
        <v>2253</v>
      </c>
      <c r="C7899" t="s">
        <v>2205</v>
      </c>
      <c r="D7899" t="s">
        <v>2236</v>
      </c>
      <c r="E7899">
        <v>5.5739124569173102</v>
      </c>
      <c r="F7899" t="s">
        <v>2200</v>
      </c>
    </row>
    <row r="7900" spans="1:6" hidden="1" x14ac:dyDescent="0.25">
      <c r="A7900">
        <v>2040</v>
      </c>
      <c r="B7900" t="s">
        <v>2253</v>
      </c>
      <c r="C7900" t="s">
        <v>2205</v>
      </c>
      <c r="D7900" t="s">
        <v>2250</v>
      </c>
      <c r="E7900">
        <v>9.9281440457163992</v>
      </c>
      <c r="F7900" t="s">
        <v>2200</v>
      </c>
    </row>
    <row r="7901" spans="1:6" hidden="1" x14ac:dyDescent="0.25">
      <c r="A7901">
        <v>2040</v>
      </c>
      <c r="B7901" t="s">
        <v>2253</v>
      </c>
      <c r="C7901" t="s">
        <v>2205</v>
      </c>
      <c r="D7901" t="s">
        <v>2251</v>
      </c>
      <c r="E7901">
        <v>0</v>
      </c>
      <c r="F7901" t="s">
        <v>2200</v>
      </c>
    </row>
    <row r="7902" spans="1:6" hidden="1" x14ac:dyDescent="0.25">
      <c r="A7902">
        <v>2040</v>
      </c>
      <c r="B7902" t="s">
        <v>2253</v>
      </c>
      <c r="C7902" t="s">
        <v>2205</v>
      </c>
      <c r="D7902" t="s">
        <v>2239</v>
      </c>
      <c r="E7902">
        <v>4.6776469021198803</v>
      </c>
      <c r="F7902" t="s">
        <v>2200</v>
      </c>
    </row>
    <row r="7903" spans="1:6" hidden="1" x14ac:dyDescent="0.25">
      <c r="A7903">
        <v>2040</v>
      </c>
      <c r="B7903" t="s">
        <v>2253</v>
      </c>
      <c r="C7903" t="s">
        <v>2205</v>
      </c>
      <c r="D7903" t="s">
        <v>2240</v>
      </c>
      <c r="E7903">
        <v>2.7875235881629701</v>
      </c>
      <c r="F7903" t="s">
        <v>2200</v>
      </c>
    </row>
    <row r="7904" spans="1:6" hidden="1" x14ac:dyDescent="0.25">
      <c r="A7904">
        <v>2040</v>
      </c>
      <c r="B7904" t="s">
        <v>2253</v>
      </c>
      <c r="C7904" t="s">
        <v>2205</v>
      </c>
      <c r="D7904" t="s">
        <v>2241</v>
      </c>
      <c r="E7904">
        <v>6.0884989606762403</v>
      </c>
      <c r="F7904" t="s">
        <v>2200</v>
      </c>
    </row>
    <row r="7905" spans="1:6" hidden="1" x14ac:dyDescent="0.25">
      <c r="A7905">
        <v>2040</v>
      </c>
      <c r="B7905" t="s">
        <v>2253</v>
      </c>
      <c r="C7905" t="s">
        <v>2205</v>
      </c>
      <c r="D7905" t="s">
        <v>2242</v>
      </c>
      <c r="E7905">
        <v>0.139212463221565</v>
      </c>
      <c r="F7905" t="s">
        <v>2200</v>
      </c>
    </row>
    <row r="7906" spans="1:6" hidden="1" x14ac:dyDescent="0.25">
      <c r="A7906">
        <v>2040</v>
      </c>
      <c r="B7906" t="s">
        <v>2253</v>
      </c>
      <c r="C7906" t="s">
        <v>2205</v>
      </c>
      <c r="D7906" t="s">
        <v>2243</v>
      </c>
      <c r="E7906">
        <v>0</v>
      </c>
      <c r="F7906" t="s">
        <v>2200</v>
      </c>
    </row>
    <row r="7907" spans="1:6" hidden="1" x14ac:dyDescent="0.25">
      <c r="A7907">
        <v>2040</v>
      </c>
      <c r="B7907" t="s">
        <v>2253</v>
      </c>
      <c r="C7907" t="s">
        <v>2205</v>
      </c>
      <c r="D7907" t="s">
        <v>2244</v>
      </c>
      <c r="E7907">
        <v>6.0780374999999998</v>
      </c>
      <c r="F7907" t="s">
        <v>2200</v>
      </c>
    </row>
    <row r="7908" spans="1:6" hidden="1" x14ac:dyDescent="0.25">
      <c r="A7908">
        <v>2040</v>
      </c>
      <c r="B7908" t="s">
        <v>2253</v>
      </c>
      <c r="C7908" t="s">
        <v>2205</v>
      </c>
      <c r="D7908" t="s">
        <v>2245</v>
      </c>
      <c r="E7908">
        <v>3.80018289055301</v>
      </c>
      <c r="F7908" t="s">
        <v>2200</v>
      </c>
    </row>
    <row r="7909" spans="1:6" hidden="1" x14ac:dyDescent="0.25">
      <c r="A7909">
        <v>2040</v>
      </c>
      <c r="B7909" t="s">
        <v>2253</v>
      </c>
      <c r="C7909" t="s">
        <v>2205</v>
      </c>
      <c r="D7909" t="s">
        <v>2246</v>
      </c>
      <c r="E7909">
        <v>2.2162218475370898</v>
      </c>
      <c r="F7909" t="s">
        <v>2200</v>
      </c>
    </row>
    <row r="7910" spans="1:6" hidden="1" x14ac:dyDescent="0.25">
      <c r="A7910">
        <v>2040</v>
      </c>
      <c r="B7910" t="s">
        <v>2253</v>
      </c>
      <c r="C7910" t="s">
        <v>2205</v>
      </c>
      <c r="D7910" t="s">
        <v>2247</v>
      </c>
      <c r="E7910">
        <v>1.9891786198958401</v>
      </c>
      <c r="F7910" t="s">
        <v>2200</v>
      </c>
    </row>
    <row r="7911" spans="1:6" hidden="1" x14ac:dyDescent="0.25">
      <c r="A7911">
        <v>2040</v>
      </c>
      <c r="B7911" t="s">
        <v>2253</v>
      </c>
      <c r="C7911" t="s">
        <v>2205</v>
      </c>
      <c r="D7911" t="s">
        <v>2248</v>
      </c>
      <c r="E7911">
        <v>7.8752643469407602</v>
      </c>
      <c r="F7911" t="s">
        <v>2200</v>
      </c>
    </row>
    <row r="7912" spans="1:6" hidden="1" x14ac:dyDescent="0.25">
      <c r="A7912">
        <v>2040</v>
      </c>
      <c r="B7912" t="s">
        <v>2253</v>
      </c>
      <c r="C7912" t="s">
        <v>2206</v>
      </c>
      <c r="D7912" t="s">
        <v>2236</v>
      </c>
      <c r="E7912">
        <v>3.9967994933065101</v>
      </c>
      <c r="F7912" t="s">
        <v>2200</v>
      </c>
    </row>
    <row r="7913" spans="1:6" hidden="1" x14ac:dyDescent="0.25">
      <c r="A7913">
        <v>2040</v>
      </c>
      <c r="B7913" t="s">
        <v>2253</v>
      </c>
      <c r="C7913" t="s">
        <v>2206</v>
      </c>
      <c r="D7913" t="s">
        <v>2237</v>
      </c>
      <c r="E7913">
        <v>68.550911833399098</v>
      </c>
      <c r="F7913" t="s">
        <v>2200</v>
      </c>
    </row>
    <row r="7914" spans="1:6" hidden="1" x14ac:dyDescent="0.25">
      <c r="A7914">
        <v>2040</v>
      </c>
      <c r="B7914" t="s">
        <v>2253</v>
      </c>
      <c r="C7914" t="s">
        <v>2206</v>
      </c>
      <c r="D7914" t="s">
        <v>2238</v>
      </c>
      <c r="E7914">
        <v>8.3407475641750306</v>
      </c>
      <c r="F7914" t="s">
        <v>2200</v>
      </c>
    </row>
    <row r="7915" spans="1:6" hidden="1" x14ac:dyDescent="0.25">
      <c r="A7915">
        <v>2040</v>
      </c>
      <c r="B7915" t="s">
        <v>2253</v>
      </c>
      <c r="C7915" t="s">
        <v>2206</v>
      </c>
      <c r="D7915" t="s">
        <v>2250</v>
      </c>
      <c r="E7915">
        <v>0</v>
      </c>
      <c r="F7915" t="s">
        <v>2200</v>
      </c>
    </row>
    <row r="7916" spans="1:6" hidden="1" x14ac:dyDescent="0.25">
      <c r="A7916">
        <v>2040</v>
      </c>
      <c r="B7916" t="s">
        <v>2253</v>
      </c>
      <c r="C7916" t="s">
        <v>2206</v>
      </c>
      <c r="D7916" t="s">
        <v>2251</v>
      </c>
      <c r="E7916">
        <v>12.428040731174899</v>
      </c>
      <c r="F7916" t="s">
        <v>2200</v>
      </c>
    </row>
    <row r="7917" spans="1:6" hidden="1" x14ac:dyDescent="0.25">
      <c r="A7917">
        <v>2040</v>
      </c>
      <c r="B7917" t="s">
        <v>2253</v>
      </c>
      <c r="C7917" t="s">
        <v>2206</v>
      </c>
      <c r="D7917" t="s">
        <v>2239</v>
      </c>
      <c r="E7917">
        <v>0</v>
      </c>
      <c r="F7917" t="s">
        <v>2200</v>
      </c>
    </row>
    <row r="7918" spans="1:6" hidden="1" x14ac:dyDescent="0.25">
      <c r="A7918">
        <v>2040</v>
      </c>
      <c r="B7918" t="s">
        <v>2253</v>
      </c>
      <c r="C7918" t="s">
        <v>2206</v>
      </c>
      <c r="D7918" t="s">
        <v>2240</v>
      </c>
      <c r="E7918">
        <v>2.6227373641963401</v>
      </c>
      <c r="F7918" t="s">
        <v>2200</v>
      </c>
    </row>
    <row r="7919" spans="1:6" hidden="1" x14ac:dyDescent="0.25">
      <c r="A7919">
        <v>2040</v>
      </c>
      <c r="B7919" t="s">
        <v>2253</v>
      </c>
      <c r="C7919" t="s">
        <v>2206</v>
      </c>
      <c r="D7919" t="s">
        <v>2241</v>
      </c>
      <c r="E7919">
        <v>4.4006931475455202</v>
      </c>
      <c r="F7919" t="s">
        <v>2200</v>
      </c>
    </row>
    <row r="7920" spans="1:6" hidden="1" x14ac:dyDescent="0.25">
      <c r="A7920">
        <v>2040</v>
      </c>
      <c r="B7920" t="s">
        <v>2253</v>
      </c>
      <c r="C7920" t="s">
        <v>2206</v>
      </c>
      <c r="D7920" t="s">
        <v>2242</v>
      </c>
      <c r="E7920" s="184">
        <v>5.1182422189652499E-3</v>
      </c>
      <c r="F7920" t="s">
        <v>2200</v>
      </c>
    </row>
    <row r="7921" spans="1:6" hidden="1" x14ac:dyDescent="0.25">
      <c r="A7921">
        <v>2040</v>
      </c>
      <c r="B7921" t="s">
        <v>2253</v>
      </c>
      <c r="C7921" t="s">
        <v>2206</v>
      </c>
      <c r="D7921" t="s">
        <v>2243</v>
      </c>
      <c r="E7921">
        <v>0</v>
      </c>
      <c r="F7921" t="s">
        <v>2200</v>
      </c>
    </row>
    <row r="7922" spans="1:6" hidden="1" x14ac:dyDescent="0.25">
      <c r="A7922">
        <v>2040</v>
      </c>
      <c r="B7922" t="s">
        <v>2253</v>
      </c>
      <c r="C7922" t="s">
        <v>2206</v>
      </c>
      <c r="D7922" t="s">
        <v>2244</v>
      </c>
      <c r="E7922">
        <v>6.0780374999999998</v>
      </c>
      <c r="F7922" t="s">
        <v>2200</v>
      </c>
    </row>
    <row r="7923" spans="1:6" hidden="1" x14ac:dyDescent="0.25">
      <c r="A7923">
        <v>2040</v>
      </c>
      <c r="B7923" t="s">
        <v>2253</v>
      </c>
      <c r="C7923" t="s">
        <v>2206</v>
      </c>
      <c r="D7923" t="s">
        <v>2245</v>
      </c>
      <c r="E7923">
        <v>0</v>
      </c>
      <c r="F7923" t="s">
        <v>2200</v>
      </c>
    </row>
    <row r="7924" spans="1:6" hidden="1" x14ac:dyDescent="0.25">
      <c r="A7924">
        <v>2040</v>
      </c>
      <c r="B7924" t="s">
        <v>2253</v>
      </c>
      <c r="C7924" t="s">
        <v>2206</v>
      </c>
      <c r="D7924" t="s">
        <v>2246</v>
      </c>
      <c r="E7924">
        <v>0</v>
      </c>
      <c r="F7924" t="s">
        <v>2200</v>
      </c>
    </row>
    <row r="7925" spans="1:6" hidden="1" x14ac:dyDescent="0.25">
      <c r="A7925">
        <v>2040</v>
      </c>
      <c r="B7925" t="s">
        <v>2253</v>
      </c>
      <c r="C7925" t="s">
        <v>2206</v>
      </c>
      <c r="D7925" t="s">
        <v>2247</v>
      </c>
      <c r="E7925">
        <v>0</v>
      </c>
      <c r="F7925" t="s">
        <v>2200</v>
      </c>
    </row>
    <row r="7926" spans="1:6" hidden="1" x14ac:dyDescent="0.25">
      <c r="A7926">
        <v>2040</v>
      </c>
      <c r="B7926" t="s">
        <v>2253</v>
      </c>
      <c r="C7926" t="s">
        <v>2206</v>
      </c>
      <c r="D7926" t="s">
        <v>2248</v>
      </c>
      <c r="E7926">
        <v>0</v>
      </c>
      <c r="F7926" t="s">
        <v>2200</v>
      </c>
    </row>
    <row r="7927" spans="1:6" hidden="1" x14ac:dyDescent="0.25">
      <c r="A7927">
        <v>2040</v>
      </c>
      <c r="B7927" t="s">
        <v>2253</v>
      </c>
      <c r="C7927" t="s">
        <v>2207</v>
      </c>
      <c r="D7927" t="s">
        <v>2236</v>
      </c>
      <c r="E7927">
        <v>3.63141455911697</v>
      </c>
      <c r="F7927" t="s">
        <v>2200</v>
      </c>
    </row>
    <row r="7928" spans="1:6" hidden="1" x14ac:dyDescent="0.25">
      <c r="A7928">
        <v>2040</v>
      </c>
      <c r="B7928" t="s">
        <v>2253</v>
      </c>
      <c r="C7928" t="s">
        <v>2207</v>
      </c>
      <c r="D7928" t="s">
        <v>2237</v>
      </c>
      <c r="E7928">
        <v>17.252649783400798</v>
      </c>
      <c r="F7928" t="s">
        <v>2200</v>
      </c>
    </row>
    <row r="7929" spans="1:6" hidden="1" x14ac:dyDescent="0.25">
      <c r="A7929">
        <v>2040</v>
      </c>
      <c r="B7929" t="s">
        <v>2253</v>
      </c>
      <c r="C7929" t="s">
        <v>2207</v>
      </c>
      <c r="D7929" t="s">
        <v>2238</v>
      </c>
      <c r="E7929">
        <v>3.9820771894121298</v>
      </c>
      <c r="F7929" t="s">
        <v>2200</v>
      </c>
    </row>
    <row r="7930" spans="1:6" hidden="1" x14ac:dyDescent="0.25">
      <c r="A7930">
        <v>2040</v>
      </c>
      <c r="B7930" t="s">
        <v>2253</v>
      </c>
      <c r="C7930" t="s">
        <v>2207</v>
      </c>
      <c r="D7930" t="s">
        <v>2250</v>
      </c>
      <c r="E7930">
        <v>6.4984538042015503</v>
      </c>
      <c r="F7930" t="s">
        <v>2200</v>
      </c>
    </row>
    <row r="7931" spans="1:6" hidden="1" x14ac:dyDescent="0.25">
      <c r="A7931">
        <v>2040</v>
      </c>
      <c r="B7931" t="s">
        <v>2253</v>
      </c>
      <c r="C7931" t="s">
        <v>2207</v>
      </c>
      <c r="D7931" t="s">
        <v>2251</v>
      </c>
      <c r="E7931">
        <v>0</v>
      </c>
      <c r="F7931" t="s">
        <v>2200</v>
      </c>
    </row>
    <row r="7932" spans="1:6" hidden="1" x14ac:dyDescent="0.25">
      <c r="A7932">
        <v>2040</v>
      </c>
      <c r="B7932" t="s">
        <v>2253</v>
      </c>
      <c r="C7932" t="s">
        <v>2207</v>
      </c>
      <c r="D7932" t="s">
        <v>2239</v>
      </c>
      <c r="E7932">
        <v>4.4516170731136304</v>
      </c>
      <c r="F7932" t="s">
        <v>2200</v>
      </c>
    </row>
    <row r="7933" spans="1:6" hidden="1" x14ac:dyDescent="0.25">
      <c r="A7933">
        <v>2040</v>
      </c>
      <c r="B7933" t="s">
        <v>2253</v>
      </c>
      <c r="C7933" t="s">
        <v>2207</v>
      </c>
      <c r="D7933" t="s">
        <v>2240</v>
      </c>
      <c r="E7933">
        <v>2.66735674246083</v>
      </c>
      <c r="F7933" t="s">
        <v>2200</v>
      </c>
    </row>
    <row r="7934" spans="1:6" hidden="1" x14ac:dyDescent="0.25">
      <c r="A7934">
        <v>2040</v>
      </c>
      <c r="B7934" t="s">
        <v>2253</v>
      </c>
      <c r="C7934" t="s">
        <v>2207</v>
      </c>
      <c r="D7934" t="s">
        <v>2241</v>
      </c>
      <c r="E7934">
        <v>3.4934558249707002</v>
      </c>
      <c r="F7934" t="s">
        <v>2200</v>
      </c>
    </row>
    <row r="7935" spans="1:6" hidden="1" x14ac:dyDescent="0.25">
      <c r="A7935">
        <v>2040</v>
      </c>
      <c r="B7935" t="s">
        <v>2253</v>
      </c>
      <c r="C7935" t="s">
        <v>2207</v>
      </c>
      <c r="D7935" t="s">
        <v>2242</v>
      </c>
      <c r="E7935" s="184">
        <v>2.4261393372075201E-4</v>
      </c>
      <c r="F7935" t="s">
        <v>2200</v>
      </c>
    </row>
    <row r="7936" spans="1:6" hidden="1" x14ac:dyDescent="0.25">
      <c r="A7936">
        <v>2040</v>
      </c>
      <c r="B7936" t="s">
        <v>2253</v>
      </c>
      <c r="C7936" t="s">
        <v>2207</v>
      </c>
      <c r="D7936" t="s">
        <v>2243</v>
      </c>
      <c r="E7936">
        <v>31.0861824874105</v>
      </c>
      <c r="F7936" t="s">
        <v>2200</v>
      </c>
    </row>
    <row r="7937" spans="1:6" hidden="1" x14ac:dyDescent="0.25">
      <c r="A7937">
        <v>2040</v>
      </c>
      <c r="B7937" t="s">
        <v>2253</v>
      </c>
      <c r="C7937" t="s">
        <v>2207</v>
      </c>
      <c r="D7937" t="s">
        <v>2244</v>
      </c>
      <c r="E7937">
        <v>6.0780374999999998</v>
      </c>
      <c r="F7937" t="s">
        <v>2200</v>
      </c>
    </row>
    <row r="7938" spans="1:6" hidden="1" x14ac:dyDescent="0.25">
      <c r="A7938">
        <v>2040</v>
      </c>
      <c r="B7938" t="s">
        <v>2253</v>
      </c>
      <c r="C7938" t="s">
        <v>2207</v>
      </c>
      <c r="D7938" t="s">
        <v>2245</v>
      </c>
      <c r="E7938">
        <v>3.6180311409738599</v>
      </c>
      <c r="F7938" t="s">
        <v>2200</v>
      </c>
    </row>
    <row r="7939" spans="1:6" hidden="1" x14ac:dyDescent="0.25">
      <c r="A7939">
        <v>2040</v>
      </c>
      <c r="B7939" t="s">
        <v>2253</v>
      </c>
      <c r="C7939" t="s">
        <v>2207</v>
      </c>
      <c r="D7939" t="s">
        <v>2246</v>
      </c>
      <c r="E7939">
        <v>2.3248542807027901</v>
      </c>
      <c r="F7939" t="s">
        <v>2200</v>
      </c>
    </row>
    <row r="7940" spans="1:6" hidden="1" x14ac:dyDescent="0.25">
      <c r="A7940">
        <v>2040</v>
      </c>
      <c r="B7940" t="s">
        <v>2253</v>
      </c>
      <c r="C7940" t="s">
        <v>2207</v>
      </c>
      <c r="D7940" t="s">
        <v>2247</v>
      </c>
      <c r="E7940">
        <v>1.56163559968856</v>
      </c>
      <c r="F7940" t="s">
        <v>2200</v>
      </c>
    </row>
    <row r="7941" spans="1:6" hidden="1" x14ac:dyDescent="0.25">
      <c r="A7941">
        <v>2040</v>
      </c>
      <c r="B7941" t="s">
        <v>2253</v>
      </c>
      <c r="C7941" t="s">
        <v>2207</v>
      </c>
      <c r="D7941" t="s">
        <v>2248</v>
      </c>
      <c r="E7941">
        <v>7.5678301542539499</v>
      </c>
      <c r="F7941" t="s">
        <v>2200</v>
      </c>
    </row>
    <row r="7942" spans="1:6" hidden="1" x14ac:dyDescent="0.25">
      <c r="A7942">
        <v>2040</v>
      </c>
      <c r="B7942" t="s">
        <v>2253</v>
      </c>
      <c r="C7942" t="s">
        <v>2208</v>
      </c>
      <c r="D7942" t="s">
        <v>2236</v>
      </c>
      <c r="E7942">
        <v>4.1131396952808004</v>
      </c>
      <c r="F7942" t="s">
        <v>2200</v>
      </c>
    </row>
    <row r="7943" spans="1:6" hidden="1" x14ac:dyDescent="0.25">
      <c r="A7943">
        <v>2040</v>
      </c>
      <c r="B7943" t="s">
        <v>2253</v>
      </c>
      <c r="C7943" t="s">
        <v>2208</v>
      </c>
      <c r="D7943" t="s">
        <v>2237</v>
      </c>
      <c r="E7943">
        <v>19.736484140530202</v>
      </c>
      <c r="F7943" t="s">
        <v>2200</v>
      </c>
    </row>
    <row r="7944" spans="1:6" hidden="1" x14ac:dyDescent="0.25">
      <c r="A7944">
        <v>2040</v>
      </c>
      <c r="B7944" t="s">
        <v>2253</v>
      </c>
      <c r="C7944" t="s">
        <v>2208</v>
      </c>
      <c r="D7944" t="s">
        <v>2238</v>
      </c>
      <c r="E7944">
        <v>4.0531451088560901</v>
      </c>
      <c r="F7944" t="s">
        <v>2200</v>
      </c>
    </row>
    <row r="7945" spans="1:6" hidden="1" x14ac:dyDescent="0.25">
      <c r="A7945">
        <v>2040</v>
      </c>
      <c r="B7945" t="s">
        <v>2253</v>
      </c>
      <c r="C7945" t="s">
        <v>2208</v>
      </c>
      <c r="D7945" t="s">
        <v>2250</v>
      </c>
      <c r="E7945">
        <v>10.136957512496799</v>
      </c>
      <c r="F7945" t="s">
        <v>2200</v>
      </c>
    </row>
    <row r="7946" spans="1:6" hidden="1" x14ac:dyDescent="0.25">
      <c r="A7946">
        <v>2040</v>
      </c>
      <c r="B7946" t="s">
        <v>2253</v>
      </c>
      <c r="C7946" t="s">
        <v>2208</v>
      </c>
      <c r="D7946" t="s">
        <v>2251</v>
      </c>
      <c r="E7946">
        <v>0</v>
      </c>
      <c r="F7946" t="s">
        <v>2200</v>
      </c>
    </row>
    <row r="7947" spans="1:6" hidden="1" x14ac:dyDescent="0.25">
      <c r="A7947">
        <v>2040</v>
      </c>
      <c r="B7947" t="s">
        <v>2253</v>
      </c>
      <c r="C7947" t="s">
        <v>2208</v>
      </c>
      <c r="D7947" t="s">
        <v>2239</v>
      </c>
      <c r="E7947">
        <v>4.7507073264584596</v>
      </c>
      <c r="F7947" t="s">
        <v>2200</v>
      </c>
    </row>
    <row r="7948" spans="1:6" hidden="1" x14ac:dyDescent="0.25">
      <c r="A7948">
        <v>2040</v>
      </c>
      <c r="B7948" t="s">
        <v>2253</v>
      </c>
      <c r="C7948" t="s">
        <v>2208</v>
      </c>
      <c r="D7948" t="s">
        <v>2240</v>
      </c>
      <c r="E7948">
        <v>2.8330995915659098</v>
      </c>
      <c r="F7948" t="s">
        <v>2200</v>
      </c>
    </row>
    <row r="7949" spans="1:6" hidden="1" x14ac:dyDescent="0.25">
      <c r="A7949">
        <v>2040</v>
      </c>
      <c r="B7949" t="s">
        <v>2253</v>
      </c>
      <c r="C7949" t="s">
        <v>2208</v>
      </c>
      <c r="D7949" t="s">
        <v>2241</v>
      </c>
      <c r="E7949">
        <v>5.9817255999880601</v>
      </c>
      <c r="F7949" t="s">
        <v>2200</v>
      </c>
    </row>
    <row r="7950" spans="1:6" hidden="1" x14ac:dyDescent="0.25">
      <c r="A7950">
        <v>2040</v>
      </c>
      <c r="B7950" t="s">
        <v>2253</v>
      </c>
      <c r="C7950" t="s">
        <v>2208</v>
      </c>
      <c r="D7950" t="s">
        <v>2242</v>
      </c>
      <c r="E7950" s="184">
        <v>5.7780057469918301E-2</v>
      </c>
      <c r="F7950" t="s">
        <v>2200</v>
      </c>
    </row>
    <row r="7951" spans="1:6" hidden="1" x14ac:dyDescent="0.25">
      <c r="A7951">
        <v>2040</v>
      </c>
      <c r="B7951" t="s">
        <v>2253</v>
      </c>
      <c r="C7951" t="s">
        <v>2208</v>
      </c>
      <c r="D7951" t="s">
        <v>2243</v>
      </c>
      <c r="E7951">
        <v>33.574376273224303</v>
      </c>
      <c r="F7951" t="s">
        <v>2200</v>
      </c>
    </row>
    <row r="7952" spans="1:6" hidden="1" x14ac:dyDescent="0.25">
      <c r="A7952">
        <v>2040</v>
      </c>
      <c r="B7952" t="s">
        <v>2253</v>
      </c>
      <c r="C7952" t="s">
        <v>2208</v>
      </c>
      <c r="D7952" t="s">
        <v>2244</v>
      </c>
      <c r="E7952">
        <v>6.0780374999999998</v>
      </c>
      <c r="F7952" t="s">
        <v>2200</v>
      </c>
    </row>
    <row r="7953" spans="1:6" hidden="1" x14ac:dyDescent="0.25">
      <c r="A7953">
        <v>2040</v>
      </c>
      <c r="B7953" t="s">
        <v>2253</v>
      </c>
      <c r="C7953" t="s">
        <v>2208</v>
      </c>
      <c r="D7953" t="s">
        <v>2245</v>
      </c>
      <c r="E7953">
        <v>3.8543762435828302</v>
      </c>
      <c r="F7953" t="s">
        <v>2200</v>
      </c>
    </row>
    <row r="7954" spans="1:6" hidden="1" x14ac:dyDescent="0.25">
      <c r="A7954">
        <v>2040</v>
      </c>
      <c r="B7954" t="s">
        <v>2253</v>
      </c>
      <c r="C7954" t="s">
        <v>2208</v>
      </c>
      <c r="D7954" t="s">
        <v>2246</v>
      </c>
      <c r="E7954">
        <v>2.71197517105192</v>
      </c>
      <c r="F7954" t="s">
        <v>2200</v>
      </c>
    </row>
    <row r="7955" spans="1:6" hidden="1" x14ac:dyDescent="0.25">
      <c r="A7955">
        <v>2040</v>
      </c>
      <c r="B7955" t="s">
        <v>2253</v>
      </c>
      <c r="C7955" t="s">
        <v>2208</v>
      </c>
      <c r="D7955" t="s">
        <v>2247</v>
      </c>
      <c r="E7955">
        <v>1.9928719361662799</v>
      </c>
      <c r="F7955" t="s">
        <v>2200</v>
      </c>
    </row>
    <row r="7956" spans="1:6" hidden="1" x14ac:dyDescent="0.25">
      <c r="A7956">
        <v>2040</v>
      </c>
      <c r="B7956" t="s">
        <v>2253</v>
      </c>
      <c r="C7956" t="s">
        <v>2208</v>
      </c>
      <c r="D7956" t="s">
        <v>2248</v>
      </c>
      <c r="E7956">
        <v>7.5384070920573496</v>
      </c>
      <c r="F7956" t="s">
        <v>2200</v>
      </c>
    </row>
    <row r="7957" spans="1:6" hidden="1" x14ac:dyDescent="0.25">
      <c r="A7957">
        <v>2040</v>
      </c>
      <c r="B7957" t="s">
        <v>2253</v>
      </c>
      <c r="C7957" t="s">
        <v>2209</v>
      </c>
      <c r="D7957" t="s">
        <v>2236</v>
      </c>
      <c r="E7957">
        <v>4.0999285655252402</v>
      </c>
      <c r="F7957" t="s">
        <v>2200</v>
      </c>
    </row>
    <row r="7958" spans="1:6" hidden="1" x14ac:dyDescent="0.25">
      <c r="A7958">
        <v>2040</v>
      </c>
      <c r="B7958" t="s">
        <v>2253</v>
      </c>
      <c r="C7958" t="s">
        <v>2209</v>
      </c>
      <c r="D7958" t="s">
        <v>2237</v>
      </c>
      <c r="E7958">
        <v>20.3861486562182</v>
      </c>
      <c r="F7958" t="s">
        <v>2200</v>
      </c>
    </row>
    <row r="7959" spans="1:6" hidden="1" x14ac:dyDescent="0.25">
      <c r="A7959">
        <v>2040</v>
      </c>
      <c r="B7959" t="s">
        <v>2253</v>
      </c>
      <c r="C7959" t="s">
        <v>2209</v>
      </c>
      <c r="D7959" t="s">
        <v>2238</v>
      </c>
      <c r="E7959">
        <v>5.7615899283932199</v>
      </c>
      <c r="F7959" t="s">
        <v>2200</v>
      </c>
    </row>
    <row r="7960" spans="1:6" hidden="1" x14ac:dyDescent="0.25">
      <c r="A7960">
        <v>2040</v>
      </c>
      <c r="B7960" t="s">
        <v>2253</v>
      </c>
      <c r="C7960" t="s">
        <v>2209</v>
      </c>
      <c r="D7960" t="s">
        <v>2250</v>
      </c>
      <c r="E7960">
        <v>18.343656092382702</v>
      </c>
      <c r="F7960" t="s">
        <v>2200</v>
      </c>
    </row>
    <row r="7961" spans="1:6" hidden="1" x14ac:dyDescent="0.25">
      <c r="A7961">
        <v>2040</v>
      </c>
      <c r="B7961" t="s">
        <v>2253</v>
      </c>
      <c r="C7961" t="s">
        <v>2209</v>
      </c>
      <c r="D7961" t="s">
        <v>2251</v>
      </c>
      <c r="E7961">
        <v>0</v>
      </c>
      <c r="F7961" t="s">
        <v>2200</v>
      </c>
    </row>
    <row r="7962" spans="1:6" hidden="1" x14ac:dyDescent="0.25">
      <c r="A7962">
        <v>2040</v>
      </c>
      <c r="B7962" t="s">
        <v>2253</v>
      </c>
      <c r="C7962" t="s">
        <v>2209</v>
      </c>
      <c r="D7962" t="s">
        <v>2239</v>
      </c>
      <c r="E7962">
        <v>3.98924771870159</v>
      </c>
      <c r="F7962" t="s">
        <v>2200</v>
      </c>
    </row>
    <row r="7963" spans="1:6" hidden="1" x14ac:dyDescent="0.25">
      <c r="A7963">
        <v>2040</v>
      </c>
      <c r="B7963" t="s">
        <v>2253</v>
      </c>
      <c r="C7963" t="s">
        <v>2209</v>
      </c>
      <c r="D7963" t="s">
        <v>2240</v>
      </c>
      <c r="E7963">
        <v>2.5817963298628301</v>
      </c>
      <c r="F7963" t="s">
        <v>2200</v>
      </c>
    </row>
    <row r="7964" spans="1:6" hidden="1" x14ac:dyDescent="0.25">
      <c r="A7964">
        <v>2040</v>
      </c>
      <c r="B7964" t="s">
        <v>2253</v>
      </c>
      <c r="C7964" t="s">
        <v>2209</v>
      </c>
      <c r="D7964" t="s">
        <v>2241</v>
      </c>
      <c r="E7964">
        <v>7.0107172694426803</v>
      </c>
      <c r="F7964" t="s">
        <v>2200</v>
      </c>
    </row>
    <row r="7965" spans="1:6" hidden="1" x14ac:dyDescent="0.25">
      <c r="A7965">
        <v>2040</v>
      </c>
      <c r="B7965" t="s">
        <v>2253</v>
      </c>
      <c r="C7965" t="s">
        <v>2209</v>
      </c>
      <c r="D7965" t="s">
        <v>2242</v>
      </c>
      <c r="E7965">
        <v>3.6314514423470001E-3</v>
      </c>
      <c r="F7965" t="s">
        <v>2200</v>
      </c>
    </row>
    <row r="7966" spans="1:6" hidden="1" x14ac:dyDescent="0.25">
      <c r="A7966">
        <v>2040</v>
      </c>
      <c r="B7966" t="s">
        <v>2253</v>
      </c>
      <c r="C7966" t="s">
        <v>2209</v>
      </c>
      <c r="D7966" t="s">
        <v>2243</v>
      </c>
      <c r="E7966">
        <v>34.149666925925303</v>
      </c>
      <c r="F7966" t="s">
        <v>2200</v>
      </c>
    </row>
    <row r="7967" spans="1:6" hidden="1" x14ac:dyDescent="0.25">
      <c r="A7967">
        <v>2040</v>
      </c>
      <c r="B7967" t="s">
        <v>2253</v>
      </c>
      <c r="C7967" t="s">
        <v>2209</v>
      </c>
      <c r="D7967" t="s">
        <v>2244</v>
      </c>
      <c r="E7967">
        <v>6.0780374999999998</v>
      </c>
      <c r="F7967" t="s">
        <v>2200</v>
      </c>
    </row>
    <row r="7968" spans="1:6" hidden="1" x14ac:dyDescent="0.25">
      <c r="A7968">
        <v>2040</v>
      </c>
      <c r="B7968" t="s">
        <v>2253</v>
      </c>
      <c r="C7968" t="s">
        <v>2209</v>
      </c>
      <c r="D7968" t="s">
        <v>2245</v>
      </c>
      <c r="E7968">
        <v>3.34326898156842</v>
      </c>
      <c r="F7968" t="s">
        <v>2200</v>
      </c>
    </row>
    <row r="7969" spans="1:6" hidden="1" x14ac:dyDescent="0.25">
      <c r="A7969">
        <v>2040</v>
      </c>
      <c r="B7969" t="s">
        <v>2253</v>
      </c>
      <c r="C7969" t="s">
        <v>2209</v>
      </c>
      <c r="D7969" t="s">
        <v>2246</v>
      </c>
      <c r="E7969">
        <v>2.38685707771105</v>
      </c>
      <c r="F7969" t="s">
        <v>2200</v>
      </c>
    </row>
    <row r="7970" spans="1:6" hidden="1" x14ac:dyDescent="0.25">
      <c r="A7970">
        <v>2040</v>
      </c>
      <c r="B7970" t="s">
        <v>2253</v>
      </c>
      <c r="C7970" t="s">
        <v>2209</v>
      </c>
      <c r="D7970" t="s">
        <v>2247</v>
      </c>
      <c r="E7970">
        <v>2.0192675890454801</v>
      </c>
      <c r="F7970" t="s">
        <v>2200</v>
      </c>
    </row>
    <row r="7971" spans="1:6" hidden="1" x14ac:dyDescent="0.25">
      <c r="A7971">
        <v>2040</v>
      </c>
      <c r="B7971" t="s">
        <v>2253</v>
      </c>
      <c r="C7971" t="s">
        <v>2209</v>
      </c>
      <c r="D7971" t="s">
        <v>2248</v>
      </c>
      <c r="E7971">
        <v>6.3660846654923198</v>
      </c>
      <c r="F7971" t="s">
        <v>2200</v>
      </c>
    </row>
    <row r="7972" spans="1:6" hidden="1" x14ac:dyDescent="0.25">
      <c r="A7972">
        <v>2040</v>
      </c>
      <c r="B7972" t="s">
        <v>2253</v>
      </c>
      <c r="C7972" t="s">
        <v>2210</v>
      </c>
      <c r="D7972" t="s">
        <v>2236</v>
      </c>
      <c r="E7972">
        <v>2.5083568366539999</v>
      </c>
      <c r="F7972" t="s">
        <v>2200</v>
      </c>
    </row>
    <row r="7973" spans="1:6" hidden="1" x14ac:dyDescent="0.25">
      <c r="A7973">
        <v>2040</v>
      </c>
      <c r="B7973" t="s">
        <v>2253</v>
      </c>
      <c r="C7973" t="s">
        <v>2210</v>
      </c>
      <c r="D7973" t="s">
        <v>2237</v>
      </c>
      <c r="E7973">
        <v>16.600028823501599</v>
      </c>
      <c r="F7973" t="s">
        <v>2200</v>
      </c>
    </row>
    <row r="7974" spans="1:6" hidden="1" x14ac:dyDescent="0.25">
      <c r="A7974">
        <v>2040</v>
      </c>
      <c r="B7974" t="s">
        <v>2253</v>
      </c>
      <c r="C7974" t="s">
        <v>2210</v>
      </c>
      <c r="D7974" t="s">
        <v>2238</v>
      </c>
      <c r="E7974">
        <v>8.3012362314693906</v>
      </c>
      <c r="F7974" t="s">
        <v>2200</v>
      </c>
    </row>
    <row r="7975" spans="1:6" hidden="1" x14ac:dyDescent="0.25">
      <c r="A7975">
        <v>2040</v>
      </c>
      <c r="B7975" t="s">
        <v>2253</v>
      </c>
      <c r="C7975" t="s">
        <v>2210</v>
      </c>
      <c r="D7975" t="s">
        <v>2250</v>
      </c>
      <c r="E7975">
        <v>8.9188238325815608</v>
      </c>
      <c r="F7975" t="s">
        <v>2200</v>
      </c>
    </row>
    <row r="7976" spans="1:6" hidden="1" x14ac:dyDescent="0.25">
      <c r="A7976">
        <v>2040</v>
      </c>
      <c r="B7976" t="s">
        <v>2253</v>
      </c>
      <c r="C7976" t="s">
        <v>2210</v>
      </c>
      <c r="D7976" t="s">
        <v>2251</v>
      </c>
      <c r="E7976">
        <v>0</v>
      </c>
      <c r="F7976" t="s">
        <v>2200</v>
      </c>
    </row>
    <row r="7977" spans="1:6" hidden="1" x14ac:dyDescent="0.25">
      <c r="A7977">
        <v>2040</v>
      </c>
      <c r="B7977" t="s">
        <v>2253</v>
      </c>
      <c r="C7977" t="s">
        <v>2210</v>
      </c>
      <c r="D7977" t="s">
        <v>2239</v>
      </c>
      <c r="E7977">
        <v>2.5499905023985598</v>
      </c>
      <c r="F7977" t="s">
        <v>2200</v>
      </c>
    </row>
    <row r="7978" spans="1:6" hidden="1" x14ac:dyDescent="0.25">
      <c r="A7978">
        <v>2040</v>
      </c>
      <c r="B7978" t="s">
        <v>2253</v>
      </c>
      <c r="C7978" t="s">
        <v>2210</v>
      </c>
      <c r="D7978" t="s">
        <v>2240</v>
      </c>
      <c r="E7978">
        <v>2.47980806872323</v>
      </c>
      <c r="F7978" t="s">
        <v>2200</v>
      </c>
    </row>
    <row r="7979" spans="1:6" hidden="1" x14ac:dyDescent="0.25">
      <c r="A7979">
        <v>2040</v>
      </c>
      <c r="B7979" t="s">
        <v>2253</v>
      </c>
      <c r="C7979" t="s">
        <v>2210</v>
      </c>
      <c r="D7979" t="s">
        <v>2241</v>
      </c>
      <c r="E7979">
        <v>3.8196006699113298</v>
      </c>
      <c r="F7979" t="s">
        <v>2200</v>
      </c>
    </row>
    <row r="7980" spans="1:6" hidden="1" x14ac:dyDescent="0.25">
      <c r="A7980">
        <v>2040</v>
      </c>
      <c r="B7980" t="s">
        <v>2253</v>
      </c>
      <c r="C7980" t="s">
        <v>2210</v>
      </c>
      <c r="D7980" t="s">
        <v>2242</v>
      </c>
      <c r="E7980" s="184">
        <v>3.9461188777166704E-3</v>
      </c>
      <c r="F7980" t="s">
        <v>2200</v>
      </c>
    </row>
    <row r="7981" spans="1:6" hidden="1" x14ac:dyDescent="0.25">
      <c r="A7981">
        <v>2040</v>
      </c>
      <c r="B7981" t="s">
        <v>2253</v>
      </c>
      <c r="C7981" t="s">
        <v>2210</v>
      </c>
      <c r="D7981" t="s">
        <v>2243</v>
      </c>
      <c r="E7981">
        <v>0</v>
      </c>
      <c r="F7981" t="s">
        <v>2200</v>
      </c>
    </row>
    <row r="7982" spans="1:6" hidden="1" x14ac:dyDescent="0.25">
      <c r="A7982">
        <v>2040</v>
      </c>
      <c r="B7982" t="s">
        <v>2253</v>
      </c>
      <c r="C7982" t="s">
        <v>2210</v>
      </c>
      <c r="D7982" t="s">
        <v>2244</v>
      </c>
      <c r="E7982">
        <v>6.0780374999999998</v>
      </c>
      <c r="F7982" t="s">
        <v>2200</v>
      </c>
    </row>
    <row r="7983" spans="1:6" hidden="1" x14ac:dyDescent="0.25">
      <c r="A7983">
        <v>2040</v>
      </c>
      <c r="B7983" t="s">
        <v>2253</v>
      </c>
      <c r="C7983" t="s">
        <v>2210</v>
      </c>
      <c r="D7983" t="s">
        <v>2245</v>
      </c>
      <c r="E7983">
        <v>3.29866460318051</v>
      </c>
      <c r="F7983" t="s">
        <v>2200</v>
      </c>
    </row>
    <row r="7984" spans="1:6" hidden="1" x14ac:dyDescent="0.25">
      <c r="A7984">
        <v>2040</v>
      </c>
      <c r="B7984" t="s">
        <v>2253</v>
      </c>
      <c r="C7984" t="s">
        <v>2210</v>
      </c>
      <c r="D7984" t="s">
        <v>2246</v>
      </c>
      <c r="E7984">
        <v>1.6587944980874301</v>
      </c>
      <c r="F7984" t="s">
        <v>2200</v>
      </c>
    </row>
    <row r="7985" spans="1:6" hidden="1" x14ac:dyDescent="0.25">
      <c r="A7985">
        <v>2040</v>
      </c>
      <c r="B7985" t="s">
        <v>2253</v>
      </c>
      <c r="C7985" t="s">
        <v>2210</v>
      </c>
      <c r="D7985" t="s">
        <v>2247</v>
      </c>
      <c r="E7985">
        <v>1.5336026838860399</v>
      </c>
      <c r="F7985" t="s">
        <v>2200</v>
      </c>
    </row>
    <row r="7986" spans="1:6" hidden="1" x14ac:dyDescent="0.25">
      <c r="A7986">
        <v>2040</v>
      </c>
      <c r="B7986" t="s">
        <v>2253</v>
      </c>
      <c r="C7986" t="s">
        <v>2210</v>
      </c>
      <c r="D7986" t="s">
        <v>2248</v>
      </c>
      <c r="E7986">
        <v>3.2717890469059498</v>
      </c>
      <c r="F7986" t="s">
        <v>2200</v>
      </c>
    </row>
    <row r="7987" spans="1:6" hidden="1" x14ac:dyDescent="0.25">
      <c r="A7987">
        <v>2040</v>
      </c>
      <c r="B7987" t="s">
        <v>2253</v>
      </c>
      <c r="C7987" t="s">
        <v>2211</v>
      </c>
      <c r="D7987" t="s">
        <v>2236</v>
      </c>
      <c r="E7987">
        <v>4.2126892645723197</v>
      </c>
      <c r="F7987" t="s">
        <v>2200</v>
      </c>
    </row>
    <row r="7988" spans="1:6" hidden="1" x14ac:dyDescent="0.25">
      <c r="A7988">
        <v>2040</v>
      </c>
      <c r="B7988" t="s">
        <v>2253</v>
      </c>
      <c r="C7988" t="s">
        <v>2211</v>
      </c>
      <c r="D7988" t="s">
        <v>2237</v>
      </c>
      <c r="E7988">
        <v>29.8329631975799</v>
      </c>
      <c r="F7988" t="s">
        <v>2200</v>
      </c>
    </row>
    <row r="7989" spans="1:6" hidden="1" x14ac:dyDescent="0.25">
      <c r="A7989">
        <v>2040</v>
      </c>
      <c r="B7989" t="s">
        <v>2253</v>
      </c>
      <c r="C7989" t="s">
        <v>2211</v>
      </c>
      <c r="D7989" t="s">
        <v>2238</v>
      </c>
      <c r="E7989">
        <v>4.0187896168910404</v>
      </c>
      <c r="F7989" t="s">
        <v>2200</v>
      </c>
    </row>
    <row r="7990" spans="1:6" hidden="1" x14ac:dyDescent="0.25">
      <c r="A7990">
        <v>2040</v>
      </c>
      <c r="B7990" t="s">
        <v>2253</v>
      </c>
      <c r="C7990" t="s">
        <v>2211</v>
      </c>
      <c r="D7990" t="s">
        <v>2250</v>
      </c>
      <c r="E7990">
        <v>0</v>
      </c>
      <c r="F7990" t="s">
        <v>2200</v>
      </c>
    </row>
    <row r="7991" spans="1:6" hidden="1" x14ac:dyDescent="0.25">
      <c r="A7991">
        <v>2040</v>
      </c>
      <c r="B7991" t="s">
        <v>2253</v>
      </c>
      <c r="C7991" t="s">
        <v>2211</v>
      </c>
      <c r="D7991" t="s">
        <v>2251</v>
      </c>
      <c r="E7991">
        <v>15.956897601374999</v>
      </c>
      <c r="F7991" t="s">
        <v>2200</v>
      </c>
    </row>
    <row r="7992" spans="1:6" hidden="1" x14ac:dyDescent="0.25">
      <c r="A7992">
        <v>2040</v>
      </c>
      <c r="B7992" t="s">
        <v>2253</v>
      </c>
      <c r="C7992" t="s">
        <v>2211</v>
      </c>
      <c r="D7992" t="s">
        <v>2239</v>
      </c>
      <c r="E7992">
        <v>4.22914672227542</v>
      </c>
      <c r="F7992" t="s">
        <v>2200</v>
      </c>
    </row>
    <row r="7993" spans="1:6" hidden="1" x14ac:dyDescent="0.25">
      <c r="A7993">
        <v>2040</v>
      </c>
      <c r="B7993" t="s">
        <v>2253</v>
      </c>
      <c r="C7993" t="s">
        <v>2211</v>
      </c>
      <c r="D7993" t="s">
        <v>2240</v>
      </c>
      <c r="E7993">
        <v>2.6227373641963401</v>
      </c>
      <c r="F7993" t="s">
        <v>2200</v>
      </c>
    </row>
    <row r="7994" spans="1:6" hidden="1" x14ac:dyDescent="0.25">
      <c r="A7994">
        <v>2040</v>
      </c>
      <c r="B7994" t="s">
        <v>2253</v>
      </c>
      <c r="C7994" t="s">
        <v>2211</v>
      </c>
      <c r="D7994" t="s">
        <v>2241</v>
      </c>
      <c r="E7994">
        <v>4.4117744414067799</v>
      </c>
      <c r="F7994" t="s">
        <v>2200</v>
      </c>
    </row>
    <row r="7995" spans="1:6" hidden="1" x14ac:dyDescent="0.25">
      <c r="A7995">
        <v>2040</v>
      </c>
      <c r="B7995" t="s">
        <v>2253</v>
      </c>
      <c r="C7995" t="s">
        <v>2211</v>
      </c>
      <c r="D7995" t="s">
        <v>2242</v>
      </c>
      <c r="E7995" s="184">
        <v>7.1926887031967507E-2</v>
      </c>
      <c r="F7995" t="s">
        <v>2200</v>
      </c>
    </row>
    <row r="7996" spans="1:6" hidden="1" x14ac:dyDescent="0.25">
      <c r="A7996">
        <v>2040</v>
      </c>
      <c r="B7996" t="s">
        <v>2253</v>
      </c>
      <c r="C7996" t="s">
        <v>2211</v>
      </c>
      <c r="D7996" t="s">
        <v>2243</v>
      </c>
      <c r="E7996">
        <v>33.197065612452903</v>
      </c>
      <c r="F7996" t="s">
        <v>2200</v>
      </c>
    </row>
    <row r="7997" spans="1:6" hidden="1" x14ac:dyDescent="0.25">
      <c r="A7997">
        <v>2040</v>
      </c>
      <c r="B7997" t="s">
        <v>2253</v>
      </c>
      <c r="C7997" t="s">
        <v>2211</v>
      </c>
      <c r="D7997" t="s">
        <v>2244</v>
      </c>
      <c r="E7997">
        <v>0</v>
      </c>
      <c r="F7997" t="s">
        <v>2200</v>
      </c>
    </row>
    <row r="7998" spans="1:6" hidden="1" x14ac:dyDescent="0.25">
      <c r="A7998">
        <v>2040</v>
      </c>
      <c r="B7998" t="s">
        <v>2253</v>
      </c>
      <c r="C7998" t="s">
        <v>2211</v>
      </c>
      <c r="D7998" t="s">
        <v>2245</v>
      </c>
      <c r="E7998">
        <v>3.5238830353752202</v>
      </c>
      <c r="F7998" t="s">
        <v>2200</v>
      </c>
    </row>
    <row r="7999" spans="1:6" hidden="1" x14ac:dyDescent="0.25">
      <c r="A7999">
        <v>2040</v>
      </c>
      <c r="B7999" t="s">
        <v>2253</v>
      </c>
      <c r="C7999" t="s">
        <v>2211</v>
      </c>
      <c r="D7999" t="s">
        <v>2246</v>
      </c>
      <c r="E7999">
        <v>2.1726988836876</v>
      </c>
      <c r="F7999" t="s">
        <v>2200</v>
      </c>
    </row>
    <row r="8000" spans="1:6" hidden="1" x14ac:dyDescent="0.25">
      <c r="A8000">
        <v>2040</v>
      </c>
      <c r="B8000" t="s">
        <v>2253</v>
      </c>
      <c r="C8000" t="s">
        <v>2211</v>
      </c>
      <c r="D8000" t="s">
        <v>2247</v>
      </c>
      <c r="E8000">
        <v>1.7166526339289201</v>
      </c>
      <c r="F8000" t="s">
        <v>2200</v>
      </c>
    </row>
    <row r="8001" spans="1:6" hidden="1" x14ac:dyDescent="0.25">
      <c r="A8001">
        <v>2040</v>
      </c>
      <c r="B8001" t="s">
        <v>2253</v>
      </c>
      <c r="C8001" t="s">
        <v>2211</v>
      </c>
      <c r="D8001" t="s">
        <v>2248</v>
      </c>
      <c r="E8001">
        <v>7.3164014979765</v>
      </c>
      <c r="F8001" t="s">
        <v>2200</v>
      </c>
    </row>
    <row r="8002" spans="1:6" hidden="1" x14ac:dyDescent="0.25">
      <c r="A8002">
        <v>2040</v>
      </c>
      <c r="B8002" t="s">
        <v>2253</v>
      </c>
      <c r="C8002" t="s">
        <v>2212</v>
      </c>
      <c r="D8002" t="s">
        <v>2236</v>
      </c>
      <c r="E8002">
        <v>3.48155103690498</v>
      </c>
      <c r="F8002" t="s">
        <v>2200</v>
      </c>
    </row>
    <row r="8003" spans="1:6" hidden="1" x14ac:dyDescent="0.25">
      <c r="A8003">
        <v>2040</v>
      </c>
      <c r="B8003" t="s">
        <v>2253</v>
      </c>
      <c r="C8003" t="s">
        <v>2212</v>
      </c>
      <c r="D8003" t="s">
        <v>2237</v>
      </c>
      <c r="E8003">
        <v>22.104933499989599</v>
      </c>
      <c r="F8003" t="s">
        <v>2200</v>
      </c>
    </row>
    <row r="8004" spans="1:6" hidden="1" x14ac:dyDescent="0.25">
      <c r="A8004">
        <v>2040</v>
      </c>
      <c r="B8004" t="s">
        <v>2253</v>
      </c>
      <c r="C8004" t="s">
        <v>2212</v>
      </c>
      <c r="D8004" t="s">
        <v>2238</v>
      </c>
      <c r="E8004">
        <v>4.0331404416427699</v>
      </c>
      <c r="F8004" t="s">
        <v>2200</v>
      </c>
    </row>
    <row r="8005" spans="1:6" hidden="1" x14ac:dyDescent="0.25">
      <c r="A8005">
        <v>2040</v>
      </c>
      <c r="B8005" t="s">
        <v>2253</v>
      </c>
      <c r="C8005" t="s">
        <v>2212</v>
      </c>
      <c r="D8005" t="s">
        <v>2250</v>
      </c>
      <c r="E8005">
        <v>0</v>
      </c>
      <c r="F8005" t="s">
        <v>2200</v>
      </c>
    </row>
    <row r="8006" spans="1:6" hidden="1" x14ac:dyDescent="0.25">
      <c r="A8006">
        <v>2040</v>
      </c>
      <c r="B8006" t="s">
        <v>2253</v>
      </c>
      <c r="C8006" t="s">
        <v>2212</v>
      </c>
      <c r="D8006" t="s">
        <v>2251</v>
      </c>
      <c r="E8006">
        <v>14.991299451734401</v>
      </c>
      <c r="F8006" t="s">
        <v>2200</v>
      </c>
    </row>
    <row r="8007" spans="1:6" hidden="1" x14ac:dyDescent="0.25">
      <c r="A8007">
        <v>2040</v>
      </c>
      <c r="B8007" t="s">
        <v>2253</v>
      </c>
      <c r="C8007" t="s">
        <v>2212</v>
      </c>
      <c r="D8007" t="s">
        <v>2239</v>
      </c>
      <c r="E8007">
        <v>4.9234153171520596</v>
      </c>
      <c r="F8007" t="s">
        <v>2200</v>
      </c>
    </row>
    <row r="8008" spans="1:6" hidden="1" x14ac:dyDescent="0.25">
      <c r="A8008">
        <v>2040</v>
      </c>
      <c r="B8008" t="s">
        <v>2253</v>
      </c>
      <c r="C8008" t="s">
        <v>2212</v>
      </c>
      <c r="D8008" t="s">
        <v>2240</v>
      </c>
      <c r="E8008">
        <v>2.9313820414853899</v>
      </c>
      <c r="F8008" t="s">
        <v>2200</v>
      </c>
    </row>
    <row r="8009" spans="1:6" hidden="1" x14ac:dyDescent="0.25">
      <c r="A8009">
        <v>2040</v>
      </c>
      <c r="B8009" t="s">
        <v>2253</v>
      </c>
      <c r="C8009" t="s">
        <v>2212</v>
      </c>
      <c r="D8009" t="s">
        <v>2241</v>
      </c>
      <c r="E8009">
        <v>4.6565419244636903</v>
      </c>
      <c r="F8009" t="s">
        <v>2200</v>
      </c>
    </row>
    <row r="8010" spans="1:6" hidden="1" x14ac:dyDescent="0.25">
      <c r="A8010">
        <v>2040</v>
      </c>
      <c r="B8010" t="s">
        <v>2253</v>
      </c>
      <c r="C8010" t="s">
        <v>2212</v>
      </c>
      <c r="D8010" t="s">
        <v>2242</v>
      </c>
      <c r="E8010" s="184">
        <v>1.8033656397591899E-4</v>
      </c>
      <c r="F8010" t="s">
        <v>2200</v>
      </c>
    </row>
    <row r="8011" spans="1:6" hidden="1" x14ac:dyDescent="0.25">
      <c r="A8011">
        <v>2040</v>
      </c>
      <c r="B8011" t="s">
        <v>2253</v>
      </c>
      <c r="C8011" t="s">
        <v>2212</v>
      </c>
      <c r="D8011" t="s">
        <v>2243</v>
      </c>
      <c r="E8011">
        <v>33.489136586792299</v>
      </c>
      <c r="F8011" t="s">
        <v>2200</v>
      </c>
    </row>
    <row r="8012" spans="1:6" hidden="1" x14ac:dyDescent="0.25">
      <c r="A8012">
        <v>2040</v>
      </c>
      <c r="B8012" t="s">
        <v>2253</v>
      </c>
      <c r="C8012" t="s">
        <v>2212</v>
      </c>
      <c r="D8012" t="s">
        <v>2244</v>
      </c>
      <c r="E8012">
        <v>6.0780374999999998</v>
      </c>
      <c r="F8012" t="s">
        <v>2200</v>
      </c>
    </row>
    <row r="8013" spans="1:6" hidden="1" x14ac:dyDescent="0.25">
      <c r="A8013">
        <v>2040</v>
      </c>
      <c r="B8013" t="s">
        <v>2253</v>
      </c>
      <c r="C8013" t="s">
        <v>2212</v>
      </c>
      <c r="D8013" t="s">
        <v>2245</v>
      </c>
      <c r="E8013">
        <v>4.0367048290626002</v>
      </c>
      <c r="F8013" t="s">
        <v>2200</v>
      </c>
    </row>
    <row r="8014" spans="1:6" hidden="1" x14ac:dyDescent="0.25">
      <c r="A8014">
        <v>2040</v>
      </c>
      <c r="B8014" t="s">
        <v>2253</v>
      </c>
      <c r="C8014" t="s">
        <v>2212</v>
      </c>
      <c r="D8014" t="s">
        <v>2246</v>
      </c>
      <c r="E8014">
        <v>2.3621904091153798</v>
      </c>
      <c r="F8014" t="s">
        <v>2200</v>
      </c>
    </row>
    <row r="8015" spans="1:6" hidden="1" x14ac:dyDescent="0.25">
      <c r="A8015">
        <v>2040</v>
      </c>
      <c r="B8015" t="s">
        <v>2253</v>
      </c>
      <c r="C8015" t="s">
        <v>2212</v>
      </c>
      <c r="D8015" t="s">
        <v>2247</v>
      </c>
      <c r="E8015">
        <v>2.1109003635570098</v>
      </c>
      <c r="F8015" t="s">
        <v>2200</v>
      </c>
    </row>
    <row r="8016" spans="1:6" hidden="1" x14ac:dyDescent="0.25">
      <c r="A8016">
        <v>2040</v>
      </c>
      <c r="B8016" t="s">
        <v>2253</v>
      </c>
      <c r="C8016" t="s">
        <v>2212</v>
      </c>
      <c r="D8016" t="s">
        <v>2248</v>
      </c>
      <c r="E8016">
        <v>8.4055092640020899</v>
      </c>
      <c r="F8016" t="s">
        <v>2200</v>
      </c>
    </row>
    <row r="8017" spans="1:6" hidden="1" x14ac:dyDescent="0.25">
      <c r="A8017">
        <v>2040</v>
      </c>
      <c r="B8017" t="s">
        <v>2253</v>
      </c>
      <c r="C8017" t="s">
        <v>2213</v>
      </c>
      <c r="D8017" t="s">
        <v>2236</v>
      </c>
      <c r="E8017">
        <v>4.0041644467218003</v>
      </c>
      <c r="F8017" t="s">
        <v>2200</v>
      </c>
    </row>
    <row r="8018" spans="1:6" hidden="1" x14ac:dyDescent="0.25">
      <c r="A8018">
        <v>2040</v>
      </c>
      <c r="B8018" t="s">
        <v>2253</v>
      </c>
      <c r="C8018" t="s">
        <v>2213</v>
      </c>
      <c r="D8018" t="s">
        <v>2237</v>
      </c>
      <c r="E8018">
        <v>18.787291958071101</v>
      </c>
      <c r="F8018" t="s">
        <v>2200</v>
      </c>
    </row>
    <row r="8019" spans="1:6" hidden="1" x14ac:dyDescent="0.25">
      <c r="A8019">
        <v>2040</v>
      </c>
      <c r="B8019" t="s">
        <v>2253</v>
      </c>
      <c r="C8019" t="s">
        <v>2213</v>
      </c>
      <c r="D8019" t="s">
        <v>2238</v>
      </c>
      <c r="E8019">
        <v>4.08320564469118</v>
      </c>
      <c r="F8019" t="s">
        <v>2200</v>
      </c>
    </row>
    <row r="8020" spans="1:6" hidden="1" x14ac:dyDescent="0.25">
      <c r="A8020">
        <v>2040</v>
      </c>
      <c r="B8020" t="s">
        <v>2253</v>
      </c>
      <c r="C8020" t="s">
        <v>2213</v>
      </c>
      <c r="D8020" t="s">
        <v>2250</v>
      </c>
      <c r="E8020">
        <v>11.937257511274</v>
      </c>
      <c r="F8020" t="s">
        <v>2200</v>
      </c>
    </row>
    <row r="8021" spans="1:6" hidden="1" x14ac:dyDescent="0.25">
      <c r="A8021">
        <v>2040</v>
      </c>
      <c r="B8021" t="s">
        <v>2253</v>
      </c>
      <c r="C8021" t="s">
        <v>2213</v>
      </c>
      <c r="D8021" t="s">
        <v>2251</v>
      </c>
      <c r="E8021">
        <v>0</v>
      </c>
      <c r="F8021" t="s">
        <v>2200</v>
      </c>
    </row>
    <row r="8022" spans="1:6" hidden="1" x14ac:dyDescent="0.25">
      <c r="A8022">
        <v>2040</v>
      </c>
      <c r="B8022" t="s">
        <v>2253</v>
      </c>
      <c r="C8022" t="s">
        <v>2213</v>
      </c>
      <c r="D8022" t="s">
        <v>2239</v>
      </c>
      <c r="E8022">
        <v>5.42611980711514</v>
      </c>
      <c r="F8022" t="s">
        <v>2200</v>
      </c>
    </row>
    <row r="8023" spans="1:6" hidden="1" x14ac:dyDescent="0.25">
      <c r="A8023">
        <v>2040</v>
      </c>
      <c r="B8023" t="s">
        <v>2253</v>
      </c>
      <c r="C8023" t="s">
        <v>2213</v>
      </c>
      <c r="D8023" t="s">
        <v>2240</v>
      </c>
      <c r="E8023">
        <v>3.1594405740745999</v>
      </c>
      <c r="F8023" t="s">
        <v>2200</v>
      </c>
    </row>
    <row r="8024" spans="1:6" hidden="1" x14ac:dyDescent="0.25">
      <c r="A8024">
        <v>2040</v>
      </c>
      <c r="B8024" t="s">
        <v>2253</v>
      </c>
      <c r="C8024" t="s">
        <v>2213</v>
      </c>
      <c r="D8024" t="s">
        <v>2241</v>
      </c>
      <c r="E8024">
        <v>6.2948180797947302</v>
      </c>
      <c r="F8024" t="s">
        <v>2200</v>
      </c>
    </row>
    <row r="8025" spans="1:6" hidden="1" x14ac:dyDescent="0.25">
      <c r="A8025">
        <v>2040</v>
      </c>
      <c r="B8025" t="s">
        <v>2253</v>
      </c>
      <c r="C8025" t="s">
        <v>2213</v>
      </c>
      <c r="D8025" t="s">
        <v>2242</v>
      </c>
      <c r="E8025" s="184">
        <v>3.6858365026909597E-2</v>
      </c>
      <c r="F8025" t="s">
        <v>2200</v>
      </c>
    </row>
    <row r="8026" spans="1:6" hidden="1" x14ac:dyDescent="0.25">
      <c r="A8026">
        <v>2040</v>
      </c>
      <c r="B8026" t="s">
        <v>2253</v>
      </c>
      <c r="C8026" t="s">
        <v>2213</v>
      </c>
      <c r="D8026" t="s">
        <v>2243</v>
      </c>
      <c r="E8026">
        <v>0</v>
      </c>
      <c r="F8026" t="s">
        <v>2200</v>
      </c>
    </row>
    <row r="8027" spans="1:6" hidden="1" x14ac:dyDescent="0.25">
      <c r="A8027">
        <v>2040</v>
      </c>
      <c r="B8027" t="s">
        <v>2253</v>
      </c>
      <c r="C8027" t="s">
        <v>2213</v>
      </c>
      <c r="D8027" t="s">
        <v>2244</v>
      </c>
      <c r="E8027">
        <v>6.0780374999999998</v>
      </c>
      <c r="F8027" t="s">
        <v>2200</v>
      </c>
    </row>
    <row r="8028" spans="1:6" hidden="1" x14ac:dyDescent="0.25">
      <c r="A8028">
        <v>2040</v>
      </c>
      <c r="B8028" t="s">
        <v>2253</v>
      </c>
      <c r="C8028" t="s">
        <v>2213</v>
      </c>
      <c r="D8028" t="s">
        <v>2245</v>
      </c>
      <c r="E8028">
        <v>4.3966857149278802</v>
      </c>
      <c r="F8028" t="s">
        <v>2200</v>
      </c>
    </row>
    <row r="8029" spans="1:6" hidden="1" x14ac:dyDescent="0.25">
      <c r="A8029">
        <v>2040</v>
      </c>
      <c r="B8029" t="s">
        <v>2253</v>
      </c>
      <c r="C8029" t="s">
        <v>2213</v>
      </c>
      <c r="D8029" t="s">
        <v>2246</v>
      </c>
      <c r="E8029">
        <v>2.0441916829466402</v>
      </c>
      <c r="F8029" t="s">
        <v>2200</v>
      </c>
    </row>
    <row r="8030" spans="1:6" hidden="1" x14ac:dyDescent="0.25">
      <c r="A8030">
        <v>2040</v>
      </c>
      <c r="B8030" t="s">
        <v>2253</v>
      </c>
      <c r="C8030" t="s">
        <v>2213</v>
      </c>
      <c r="D8030" t="s">
        <v>2247</v>
      </c>
      <c r="E8030">
        <v>1.62348994302196</v>
      </c>
      <c r="F8030" t="s">
        <v>2200</v>
      </c>
    </row>
    <row r="8031" spans="1:6" hidden="1" x14ac:dyDescent="0.25">
      <c r="A8031">
        <v>2040</v>
      </c>
      <c r="B8031" t="s">
        <v>2253</v>
      </c>
      <c r="C8031" t="s">
        <v>2213</v>
      </c>
      <c r="D8031" t="s">
        <v>2248</v>
      </c>
      <c r="E8031">
        <v>9.1577541750798801</v>
      </c>
      <c r="F8031" t="s">
        <v>2200</v>
      </c>
    </row>
    <row r="8032" spans="1:6" hidden="1" x14ac:dyDescent="0.25">
      <c r="A8032">
        <v>2040</v>
      </c>
      <c r="B8032" t="s">
        <v>2253</v>
      </c>
      <c r="C8032" t="s">
        <v>2214</v>
      </c>
      <c r="D8032" t="s">
        <v>2236</v>
      </c>
      <c r="E8032">
        <v>2.4117573726363402</v>
      </c>
      <c r="F8032" t="s">
        <v>2200</v>
      </c>
    </row>
    <row r="8033" spans="1:6" hidden="1" x14ac:dyDescent="0.25">
      <c r="A8033">
        <v>2040</v>
      </c>
      <c r="B8033" t="s">
        <v>2253</v>
      </c>
      <c r="C8033" t="s">
        <v>2214</v>
      </c>
      <c r="D8033" t="s">
        <v>2237</v>
      </c>
      <c r="E8033">
        <v>20.482301314818901</v>
      </c>
      <c r="F8033" t="s">
        <v>2200</v>
      </c>
    </row>
    <row r="8034" spans="1:6" hidden="1" x14ac:dyDescent="0.25">
      <c r="A8034">
        <v>2040</v>
      </c>
      <c r="B8034" t="s">
        <v>2253</v>
      </c>
      <c r="C8034" t="s">
        <v>2214</v>
      </c>
      <c r="D8034" t="s">
        <v>2238</v>
      </c>
      <c r="E8034">
        <v>4.0631816251405599</v>
      </c>
      <c r="F8034" t="s">
        <v>2200</v>
      </c>
    </row>
    <row r="8035" spans="1:6" hidden="1" x14ac:dyDescent="0.25">
      <c r="A8035">
        <v>2040</v>
      </c>
      <c r="B8035" t="s">
        <v>2253</v>
      </c>
      <c r="C8035" t="s">
        <v>2214</v>
      </c>
      <c r="D8035" t="s">
        <v>2250</v>
      </c>
      <c r="E8035">
        <v>8.9607010487056602</v>
      </c>
      <c r="F8035" t="s">
        <v>2200</v>
      </c>
    </row>
    <row r="8036" spans="1:6" hidden="1" x14ac:dyDescent="0.25">
      <c r="A8036">
        <v>2040</v>
      </c>
      <c r="B8036" t="s">
        <v>2253</v>
      </c>
      <c r="C8036" t="s">
        <v>2214</v>
      </c>
      <c r="D8036" t="s">
        <v>2251</v>
      </c>
      <c r="E8036">
        <v>11.291707776746801</v>
      </c>
      <c r="F8036" t="s">
        <v>2200</v>
      </c>
    </row>
    <row r="8037" spans="1:6" hidden="1" x14ac:dyDescent="0.25">
      <c r="A8037">
        <v>2040</v>
      </c>
      <c r="B8037" t="s">
        <v>2253</v>
      </c>
      <c r="C8037" t="s">
        <v>2214</v>
      </c>
      <c r="D8037" t="s">
        <v>2239</v>
      </c>
      <c r="E8037">
        <v>4.2922919609212702</v>
      </c>
      <c r="F8037" t="s">
        <v>2200</v>
      </c>
    </row>
    <row r="8038" spans="1:6" hidden="1" x14ac:dyDescent="0.25">
      <c r="A8038">
        <v>2040</v>
      </c>
      <c r="B8038" t="s">
        <v>2253</v>
      </c>
      <c r="C8038" t="s">
        <v>2214</v>
      </c>
      <c r="D8038" t="s">
        <v>2240</v>
      </c>
      <c r="E8038">
        <v>2.7030800190193802</v>
      </c>
      <c r="F8038" t="s">
        <v>2200</v>
      </c>
    </row>
    <row r="8039" spans="1:6" hidden="1" x14ac:dyDescent="0.25">
      <c r="A8039">
        <v>2040</v>
      </c>
      <c r="B8039" t="s">
        <v>2253</v>
      </c>
      <c r="C8039" t="s">
        <v>2214</v>
      </c>
      <c r="D8039" t="s">
        <v>2241</v>
      </c>
      <c r="E8039">
        <v>6.2916784983848899</v>
      </c>
      <c r="F8039" t="s">
        <v>2200</v>
      </c>
    </row>
    <row r="8040" spans="1:6" hidden="1" x14ac:dyDescent="0.25">
      <c r="A8040">
        <v>2040</v>
      </c>
      <c r="B8040" t="s">
        <v>2253</v>
      </c>
      <c r="C8040" t="s">
        <v>2214</v>
      </c>
      <c r="D8040" t="s">
        <v>2242</v>
      </c>
      <c r="E8040" s="184">
        <v>6.4574091543109599E-2</v>
      </c>
      <c r="F8040" t="s">
        <v>2200</v>
      </c>
    </row>
    <row r="8041" spans="1:6" hidden="1" x14ac:dyDescent="0.25">
      <c r="A8041">
        <v>2040</v>
      </c>
      <c r="B8041" t="s">
        <v>2253</v>
      </c>
      <c r="C8041" t="s">
        <v>2214</v>
      </c>
      <c r="D8041" t="s">
        <v>2243</v>
      </c>
      <c r="E8041">
        <v>33.611186598573099</v>
      </c>
      <c r="F8041" t="s">
        <v>2200</v>
      </c>
    </row>
    <row r="8042" spans="1:6" hidden="1" x14ac:dyDescent="0.25">
      <c r="A8042">
        <v>2040</v>
      </c>
      <c r="B8042" t="s">
        <v>2253</v>
      </c>
      <c r="C8042" t="s">
        <v>2214</v>
      </c>
      <c r="D8042" t="s">
        <v>2244</v>
      </c>
      <c r="E8042">
        <v>6.0780374999999998</v>
      </c>
      <c r="F8042" t="s">
        <v>2200</v>
      </c>
    </row>
    <row r="8043" spans="1:6" hidden="1" x14ac:dyDescent="0.25">
      <c r="A8043">
        <v>2040</v>
      </c>
      <c r="B8043" t="s">
        <v>2253</v>
      </c>
      <c r="C8043" t="s">
        <v>2214</v>
      </c>
      <c r="D8043" t="s">
        <v>2245</v>
      </c>
      <c r="E8043">
        <v>3.6313526715042701</v>
      </c>
      <c r="F8043" t="s">
        <v>2200</v>
      </c>
    </row>
    <row r="8044" spans="1:6" hidden="1" x14ac:dyDescent="0.25">
      <c r="A8044">
        <v>2040</v>
      </c>
      <c r="B8044" t="s">
        <v>2253</v>
      </c>
      <c r="C8044" t="s">
        <v>2214</v>
      </c>
      <c r="D8044" t="s">
        <v>2246</v>
      </c>
      <c r="E8044">
        <v>2.4486401592868399</v>
      </c>
      <c r="F8044" t="s">
        <v>2200</v>
      </c>
    </row>
    <row r="8045" spans="1:6" hidden="1" x14ac:dyDescent="0.25">
      <c r="A8045">
        <v>2040</v>
      </c>
      <c r="B8045" t="s">
        <v>2253</v>
      </c>
      <c r="C8045" t="s">
        <v>2214</v>
      </c>
      <c r="D8045" t="s">
        <v>2247</v>
      </c>
      <c r="E8045">
        <v>1.87997233035329</v>
      </c>
      <c r="F8045" t="s">
        <v>2200</v>
      </c>
    </row>
    <row r="8046" spans="1:6" hidden="1" x14ac:dyDescent="0.25">
      <c r="A8046">
        <v>2040</v>
      </c>
      <c r="B8046" t="s">
        <v>2253</v>
      </c>
      <c r="C8046" t="s">
        <v>2214</v>
      </c>
      <c r="D8046" t="s">
        <v>2248</v>
      </c>
      <c r="E8046">
        <v>7.5096715995231698</v>
      </c>
      <c r="F8046" t="s">
        <v>2200</v>
      </c>
    </row>
    <row r="8047" spans="1:6" hidden="1" x14ac:dyDescent="0.25">
      <c r="A8047">
        <v>2040</v>
      </c>
      <c r="B8047" t="s">
        <v>2253</v>
      </c>
      <c r="C8047" t="s">
        <v>2215</v>
      </c>
      <c r="D8047" t="s">
        <v>2236</v>
      </c>
      <c r="E8047">
        <v>2.7987735923782102</v>
      </c>
      <c r="F8047" t="s">
        <v>2200</v>
      </c>
    </row>
    <row r="8048" spans="1:6" hidden="1" x14ac:dyDescent="0.25">
      <c r="A8048">
        <v>2040</v>
      </c>
      <c r="B8048" t="s">
        <v>2253</v>
      </c>
      <c r="C8048" t="s">
        <v>2215</v>
      </c>
      <c r="D8048" t="s">
        <v>2237</v>
      </c>
      <c r="E8048">
        <v>13.6866555710137</v>
      </c>
      <c r="F8048" t="s">
        <v>2200</v>
      </c>
    </row>
    <row r="8049" spans="1:6" hidden="1" x14ac:dyDescent="0.25">
      <c r="A8049">
        <v>2040</v>
      </c>
      <c r="B8049" t="s">
        <v>2253</v>
      </c>
      <c r="C8049" t="s">
        <v>2215</v>
      </c>
      <c r="D8049" t="s">
        <v>2238</v>
      </c>
      <c r="E8049">
        <v>4.3036723251721796</v>
      </c>
      <c r="F8049" t="s">
        <v>2200</v>
      </c>
    </row>
    <row r="8050" spans="1:6" hidden="1" x14ac:dyDescent="0.25">
      <c r="A8050">
        <v>2040</v>
      </c>
      <c r="B8050" t="s">
        <v>2253</v>
      </c>
      <c r="C8050" t="s">
        <v>2215</v>
      </c>
      <c r="D8050" t="s">
        <v>2250</v>
      </c>
      <c r="E8050">
        <v>8.8590201082403297</v>
      </c>
      <c r="F8050" t="s">
        <v>2200</v>
      </c>
    </row>
    <row r="8051" spans="1:6" hidden="1" x14ac:dyDescent="0.25">
      <c r="A8051">
        <v>2040</v>
      </c>
      <c r="B8051" t="s">
        <v>2253</v>
      </c>
      <c r="C8051" t="s">
        <v>2215</v>
      </c>
      <c r="D8051" t="s">
        <v>2251</v>
      </c>
      <c r="E8051">
        <v>9.1833609022332894</v>
      </c>
      <c r="F8051" t="s">
        <v>2200</v>
      </c>
    </row>
    <row r="8052" spans="1:6" hidden="1" x14ac:dyDescent="0.25">
      <c r="A8052">
        <v>2040</v>
      </c>
      <c r="B8052" t="s">
        <v>2253</v>
      </c>
      <c r="C8052" t="s">
        <v>2215</v>
      </c>
      <c r="D8052" t="s">
        <v>2239</v>
      </c>
      <c r="E8052">
        <v>2.3340284261304101</v>
      </c>
      <c r="F8052" t="s">
        <v>2200</v>
      </c>
    </row>
    <row r="8053" spans="1:6" hidden="1" x14ac:dyDescent="0.25">
      <c r="A8053">
        <v>2040</v>
      </c>
      <c r="B8053" t="s">
        <v>2253</v>
      </c>
      <c r="C8053" t="s">
        <v>2215</v>
      </c>
      <c r="D8053" t="s">
        <v>2240</v>
      </c>
      <c r="E8053">
        <v>2.4767792309534702</v>
      </c>
      <c r="F8053" t="s">
        <v>2200</v>
      </c>
    </row>
    <row r="8054" spans="1:6" hidden="1" x14ac:dyDescent="0.25">
      <c r="A8054">
        <v>2040</v>
      </c>
      <c r="B8054" t="s">
        <v>2253</v>
      </c>
      <c r="C8054" t="s">
        <v>2215</v>
      </c>
      <c r="D8054" t="s">
        <v>2241</v>
      </c>
      <c r="E8054">
        <v>3.9682157342097399</v>
      </c>
      <c r="F8054" t="s">
        <v>2200</v>
      </c>
    </row>
    <row r="8055" spans="1:6" hidden="1" x14ac:dyDescent="0.25">
      <c r="A8055">
        <v>2040</v>
      </c>
      <c r="B8055" t="s">
        <v>2253</v>
      </c>
      <c r="C8055" t="s">
        <v>2215</v>
      </c>
      <c r="D8055" t="s">
        <v>2242</v>
      </c>
      <c r="E8055" s="184">
        <v>2.77587701156609E-2</v>
      </c>
      <c r="F8055" t="s">
        <v>2200</v>
      </c>
    </row>
    <row r="8056" spans="1:6" hidden="1" x14ac:dyDescent="0.25">
      <c r="A8056">
        <v>2040</v>
      </c>
      <c r="B8056" t="s">
        <v>2253</v>
      </c>
      <c r="C8056" t="s">
        <v>2215</v>
      </c>
      <c r="D8056" t="s">
        <v>2243</v>
      </c>
      <c r="E8056">
        <v>0</v>
      </c>
      <c r="F8056" t="s">
        <v>2200</v>
      </c>
    </row>
    <row r="8057" spans="1:6" hidden="1" x14ac:dyDescent="0.25">
      <c r="A8057">
        <v>2040</v>
      </c>
      <c r="B8057" t="s">
        <v>2253</v>
      </c>
      <c r="C8057" t="s">
        <v>2215</v>
      </c>
      <c r="D8057" t="s">
        <v>2244</v>
      </c>
      <c r="E8057">
        <v>6.0780374999999998</v>
      </c>
      <c r="F8057" t="s">
        <v>2200</v>
      </c>
    </row>
    <row r="8058" spans="1:6" hidden="1" x14ac:dyDescent="0.25">
      <c r="A8058">
        <v>2040</v>
      </c>
      <c r="B8058" t="s">
        <v>2253</v>
      </c>
      <c r="C8058" t="s">
        <v>2215</v>
      </c>
      <c r="D8058" t="s">
        <v>2245</v>
      </c>
      <c r="E8058">
        <v>1.6826500962567501</v>
      </c>
      <c r="F8058" t="s">
        <v>2200</v>
      </c>
    </row>
    <row r="8059" spans="1:6" hidden="1" x14ac:dyDescent="0.25">
      <c r="A8059">
        <v>2040</v>
      </c>
      <c r="B8059" t="s">
        <v>2253</v>
      </c>
      <c r="C8059" t="s">
        <v>2215</v>
      </c>
      <c r="D8059" t="s">
        <v>2246</v>
      </c>
      <c r="E8059">
        <v>1.4911985984506899</v>
      </c>
      <c r="F8059" t="s">
        <v>2200</v>
      </c>
    </row>
    <row r="8060" spans="1:6" hidden="1" x14ac:dyDescent="0.25">
      <c r="A8060">
        <v>2040</v>
      </c>
      <c r="B8060" t="s">
        <v>2253</v>
      </c>
      <c r="C8060" t="s">
        <v>2215</v>
      </c>
      <c r="D8060" t="s">
        <v>2247</v>
      </c>
      <c r="E8060">
        <v>1.62542006746601</v>
      </c>
      <c r="F8060" t="s">
        <v>2200</v>
      </c>
    </row>
    <row r="8061" spans="1:6" hidden="1" x14ac:dyDescent="0.25">
      <c r="A8061">
        <v>2040</v>
      </c>
      <c r="B8061" t="s">
        <v>2253</v>
      </c>
      <c r="C8061" t="s">
        <v>2215</v>
      </c>
      <c r="D8061" t="s">
        <v>2248</v>
      </c>
      <c r="E8061">
        <v>3.0443508914369199</v>
      </c>
      <c r="F8061" t="s">
        <v>2200</v>
      </c>
    </row>
    <row r="8062" spans="1:6" hidden="1" x14ac:dyDescent="0.25">
      <c r="A8062">
        <v>2040</v>
      </c>
      <c r="B8062" t="s">
        <v>2253</v>
      </c>
      <c r="C8062" t="s">
        <v>2216</v>
      </c>
      <c r="D8062" t="s">
        <v>2236</v>
      </c>
      <c r="E8062">
        <v>2.98806618830154</v>
      </c>
      <c r="F8062" t="s">
        <v>2200</v>
      </c>
    </row>
    <row r="8063" spans="1:6" hidden="1" x14ac:dyDescent="0.25">
      <c r="A8063">
        <v>2040</v>
      </c>
      <c r="B8063" t="s">
        <v>2253</v>
      </c>
      <c r="C8063" t="s">
        <v>2216</v>
      </c>
      <c r="D8063" t="s">
        <v>2237</v>
      </c>
      <c r="E8063">
        <v>17.871698864558802</v>
      </c>
      <c r="F8063" t="s">
        <v>2200</v>
      </c>
    </row>
    <row r="8064" spans="1:6" hidden="1" x14ac:dyDescent="0.25">
      <c r="A8064">
        <v>2040</v>
      </c>
      <c r="B8064" t="s">
        <v>2253</v>
      </c>
      <c r="C8064" t="s">
        <v>2216</v>
      </c>
      <c r="D8064" t="s">
        <v>2238</v>
      </c>
      <c r="E8064">
        <v>3.9706207982426398</v>
      </c>
      <c r="F8064" t="s">
        <v>2200</v>
      </c>
    </row>
    <row r="8065" spans="1:6" hidden="1" x14ac:dyDescent="0.25">
      <c r="A8065">
        <v>2040</v>
      </c>
      <c r="B8065" t="s">
        <v>2253</v>
      </c>
      <c r="C8065" t="s">
        <v>2216</v>
      </c>
      <c r="D8065" t="s">
        <v>2250</v>
      </c>
      <c r="E8065">
        <v>6.9701960664502396</v>
      </c>
      <c r="F8065" t="s">
        <v>2200</v>
      </c>
    </row>
    <row r="8066" spans="1:6" hidden="1" x14ac:dyDescent="0.25">
      <c r="A8066">
        <v>2040</v>
      </c>
      <c r="B8066" t="s">
        <v>2253</v>
      </c>
      <c r="C8066" t="s">
        <v>2216</v>
      </c>
      <c r="D8066" t="s">
        <v>2251</v>
      </c>
      <c r="E8066">
        <v>0</v>
      </c>
      <c r="F8066" t="s">
        <v>2200</v>
      </c>
    </row>
    <row r="8067" spans="1:6" hidden="1" x14ac:dyDescent="0.25">
      <c r="A8067">
        <v>2040</v>
      </c>
      <c r="B8067" t="s">
        <v>2253</v>
      </c>
      <c r="C8067" t="s">
        <v>2216</v>
      </c>
      <c r="D8067" t="s">
        <v>2239</v>
      </c>
      <c r="E8067">
        <v>2.2015246808939799</v>
      </c>
      <c r="F8067" t="s">
        <v>2200</v>
      </c>
    </row>
    <row r="8068" spans="1:6" hidden="1" x14ac:dyDescent="0.25">
      <c r="A8068">
        <v>2040</v>
      </c>
      <c r="B8068" t="s">
        <v>2253</v>
      </c>
      <c r="C8068" t="s">
        <v>2216</v>
      </c>
      <c r="D8068" t="s">
        <v>2240</v>
      </c>
      <c r="E8068">
        <v>2.1637996838893598</v>
      </c>
      <c r="F8068" t="s">
        <v>2200</v>
      </c>
    </row>
    <row r="8069" spans="1:6" hidden="1" x14ac:dyDescent="0.25">
      <c r="A8069">
        <v>2040</v>
      </c>
      <c r="B8069" t="s">
        <v>2253</v>
      </c>
      <c r="C8069" t="s">
        <v>2216</v>
      </c>
      <c r="D8069" t="s">
        <v>2241</v>
      </c>
      <c r="E8069">
        <v>3.5592562248172999</v>
      </c>
      <c r="F8069" t="s">
        <v>2200</v>
      </c>
    </row>
    <row r="8070" spans="1:6" hidden="1" x14ac:dyDescent="0.25">
      <c r="A8070">
        <v>2040</v>
      </c>
      <c r="B8070" t="s">
        <v>2253</v>
      </c>
      <c r="C8070" t="s">
        <v>2216</v>
      </c>
      <c r="D8070" t="s">
        <v>2242</v>
      </c>
      <c r="E8070" s="184">
        <v>3.3765460465254001E-3</v>
      </c>
      <c r="F8070" t="s">
        <v>2200</v>
      </c>
    </row>
    <row r="8071" spans="1:6" hidden="1" x14ac:dyDescent="0.25">
      <c r="A8071">
        <v>2040</v>
      </c>
      <c r="B8071" t="s">
        <v>2253</v>
      </c>
      <c r="C8071" t="s">
        <v>2216</v>
      </c>
      <c r="D8071" t="s">
        <v>2243</v>
      </c>
      <c r="E8071">
        <v>31.5008175727836</v>
      </c>
      <c r="F8071" t="s">
        <v>2200</v>
      </c>
    </row>
    <row r="8072" spans="1:6" hidden="1" x14ac:dyDescent="0.25">
      <c r="A8072">
        <v>2040</v>
      </c>
      <c r="B8072" t="s">
        <v>2253</v>
      </c>
      <c r="C8072" t="s">
        <v>2216</v>
      </c>
      <c r="D8072" t="s">
        <v>2244</v>
      </c>
      <c r="E8072">
        <v>6.0780374999999998</v>
      </c>
      <c r="F8072" t="s">
        <v>2200</v>
      </c>
    </row>
    <row r="8073" spans="1:6" hidden="1" x14ac:dyDescent="0.25">
      <c r="A8073">
        <v>2040</v>
      </c>
      <c r="B8073" t="s">
        <v>2253</v>
      </c>
      <c r="C8073" t="s">
        <v>2216</v>
      </c>
      <c r="D8073" t="s">
        <v>2245</v>
      </c>
      <c r="E8073">
        <v>2.7595854887117501</v>
      </c>
      <c r="F8073" t="s">
        <v>2200</v>
      </c>
    </row>
    <row r="8074" spans="1:6" hidden="1" x14ac:dyDescent="0.25">
      <c r="A8074">
        <v>2040</v>
      </c>
      <c r="B8074" t="s">
        <v>2253</v>
      </c>
      <c r="C8074" t="s">
        <v>2216</v>
      </c>
      <c r="D8074" t="s">
        <v>2246</v>
      </c>
      <c r="E8074">
        <v>2.3573938877315701</v>
      </c>
      <c r="F8074" t="s">
        <v>2200</v>
      </c>
    </row>
    <row r="8075" spans="1:6" hidden="1" x14ac:dyDescent="0.25">
      <c r="A8075">
        <v>2040</v>
      </c>
      <c r="B8075" t="s">
        <v>2253</v>
      </c>
      <c r="C8075" t="s">
        <v>2216</v>
      </c>
      <c r="D8075" t="s">
        <v>2247</v>
      </c>
      <c r="E8075">
        <v>1.9124032678268399</v>
      </c>
      <c r="F8075" t="s">
        <v>2200</v>
      </c>
    </row>
    <row r="8076" spans="1:6" hidden="1" x14ac:dyDescent="0.25">
      <c r="A8076">
        <v>2040</v>
      </c>
      <c r="B8076" t="s">
        <v>2253</v>
      </c>
      <c r="C8076" t="s">
        <v>2216</v>
      </c>
      <c r="D8076" t="s">
        <v>2248</v>
      </c>
      <c r="E8076">
        <v>2.73613797378728</v>
      </c>
      <c r="F8076" t="s">
        <v>2200</v>
      </c>
    </row>
    <row r="8077" spans="1:6" hidden="1" x14ac:dyDescent="0.25">
      <c r="A8077">
        <v>2040</v>
      </c>
      <c r="B8077" t="s">
        <v>2253</v>
      </c>
      <c r="C8077" t="s">
        <v>2217</v>
      </c>
      <c r="D8077" t="s">
        <v>2236</v>
      </c>
      <c r="E8077">
        <v>2.37182364357695</v>
      </c>
      <c r="F8077" t="s">
        <v>2200</v>
      </c>
    </row>
    <row r="8078" spans="1:6" hidden="1" x14ac:dyDescent="0.25">
      <c r="A8078">
        <v>2040</v>
      </c>
      <c r="B8078" t="s">
        <v>2253</v>
      </c>
      <c r="C8078" t="s">
        <v>2217</v>
      </c>
      <c r="D8078" t="s">
        <v>2237</v>
      </c>
      <c r="E8078">
        <v>17.338437100265399</v>
      </c>
      <c r="F8078" t="s">
        <v>2200</v>
      </c>
    </row>
    <row r="8079" spans="1:6" hidden="1" x14ac:dyDescent="0.25">
      <c r="A8079">
        <v>2040</v>
      </c>
      <c r="B8079" t="s">
        <v>2253</v>
      </c>
      <c r="C8079" t="s">
        <v>2217</v>
      </c>
      <c r="D8079" t="s">
        <v>2238</v>
      </c>
      <c r="E8079">
        <v>8.3830220394046293</v>
      </c>
      <c r="F8079" t="s">
        <v>2200</v>
      </c>
    </row>
    <row r="8080" spans="1:6" hidden="1" x14ac:dyDescent="0.25">
      <c r="A8080">
        <v>2040</v>
      </c>
      <c r="B8080" t="s">
        <v>2253</v>
      </c>
      <c r="C8080" t="s">
        <v>2217</v>
      </c>
      <c r="D8080" t="s">
        <v>2250</v>
      </c>
      <c r="E8080">
        <v>10.902394822482799</v>
      </c>
      <c r="F8080" t="s">
        <v>2200</v>
      </c>
    </row>
    <row r="8081" spans="1:6" hidden="1" x14ac:dyDescent="0.25">
      <c r="A8081">
        <v>2040</v>
      </c>
      <c r="B8081" t="s">
        <v>2253</v>
      </c>
      <c r="C8081" t="s">
        <v>2217</v>
      </c>
      <c r="D8081" t="s">
        <v>2251</v>
      </c>
      <c r="E8081">
        <v>0</v>
      </c>
      <c r="F8081" t="s">
        <v>2200</v>
      </c>
    </row>
    <row r="8082" spans="1:6" hidden="1" x14ac:dyDescent="0.25">
      <c r="A8082">
        <v>2040</v>
      </c>
      <c r="B8082" t="s">
        <v>2253</v>
      </c>
      <c r="C8082" t="s">
        <v>2217</v>
      </c>
      <c r="D8082" t="s">
        <v>2239</v>
      </c>
      <c r="E8082">
        <v>4.3663090192304601</v>
      </c>
      <c r="F8082" t="s">
        <v>2200</v>
      </c>
    </row>
    <row r="8083" spans="1:6" hidden="1" x14ac:dyDescent="0.25">
      <c r="A8083">
        <v>2040</v>
      </c>
      <c r="B8083" t="s">
        <v>2253</v>
      </c>
      <c r="C8083" t="s">
        <v>2217</v>
      </c>
      <c r="D8083" t="s">
        <v>2240</v>
      </c>
      <c r="E8083">
        <v>2.6413391165976199</v>
      </c>
      <c r="F8083" t="s">
        <v>2200</v>
      </c>
    </row>
    <row r="8084" spans="1:6" hidden="1" x14ac:dyDescent="0.25">
      <c r="A8084">
        <v>2040</v>
      </c>
      <c r="B8084" t="s">
        <v>2253</v>
      </c>
      <c r="C8084" t="s">
        <v>2217</v>
      </c>
      <c r="D8084" t="s">
        <v>2241</v>
      </c>
      <c r="E8084">
        <v>6.00676382310479</v>
      </c>
      <c r="F8084" t="s">
        <v>2200</v>
      </c>
    </row>
    <row r="8085" spans="1:6" hidden="1" x14ac:dyDescent="0.25">
      <c r="A8085">
        <v>2040</v>
      </c>
      <c r="B8085" t="s">
        <v>2253</v>
      </c>
      <c r="C8085" t="s">
        <v>2217</v>
      </c>
      <c r="D8085" t="s">
        <v>2242</v>
      </c>
      <c r="E8085" s="184">
        <v>3.1462354524700802E-2</v>
      </c>
      <c r="F8085" t="s">
        <v>2200</v>
      </c>
    </row>
    <row r="8086" spans="1:6" hidden="1" x14ac:dyDescent="0.25">
      <c r="A8086">
        <v>2040</v>
      </c>
      <c r="B8086" t="s">
        <v>2253</v>
      </c>
      <c r="C8086" t="s">
        <v>2217</v>
      </c>
      <c r="D8086" t="s">
        <v>2243</v>
      </c>
      <c r="E8086">
        <v>0</v>
      </c>
      <c r="F8086" t="s">
        <v>2200</v>
      </c>
    </row>
    <row r="8087" spans="1:6" hidden="1" x14ac:dyDescent="0.25">
      <c r="A8087">
        <v>2040</v>
      </c>
      <c r="B8087" t="s">
        <v>2253</v>
      </c>
      <c r="C8087" t="s">
        <v>2217</v>
      </c>
      <c r="D8087" t="s">
        <v>2244</v>
      </c>
      <c r="E8087">
        <v>6.0780374999999998</v>
      </c>
      <c r="F8087" t="s">
        <v>2200</v>
      </c>
    </row>
    <row r="8088" spans="1:6" hidden="1" x14ac:dyDescent="0.25">
      <c r="A8088">
        <v>2040</v>
      </c>
      <c r="B8088" t="s">
        <v>2253</v>
      </c>
      <c r="C8088" t="s">
        <v>2217</v>
      </c>
      <c r="D8088" t="s">
        <v>2245</v>
      </c>
      <c r="E8088">
        <v>3.5237102418197499</v>
      </c>
      <c r="F8088" t="s">
        <v>2200</v>
      </c>
    </row>
    <row r="8089" spans="1:6" hidden="1" x14ac:dyDescent="0.25">
      <c r="A8089">
        <v>2040</v>
      </c>
      <c r="B8089" t="s">
        <v>2253</v>
      </c>
      <c r="C8089" t="s">
        <v>2217</v>
      </c>
      <c r="D8089" t="s">
        <v>2246</v>
      </c>
      <c r="E8089">
        <v>3.2220961494978599</v>
      </c>
      <c r="F8089" t="s">
        <v>2200</v>
      </c>
    </row>
    <row r="8090" spans="1:6" hidden="1" x14ac:dyDescent="0.25">
      <c r="A8090">
        <v>2040</v>
      </c>
      <c r="B8090" t="s">
        <v>2253</v>
      </c>
      <c r="C8090" t="s">
        <v>2217</v>
      </c>
      <c r="D8090" t="s">
        <v>2247</v>
      </c>
      <c r="E8090">
        <v>2.1016381235566399</v>
      </c>
      <c r="F8090" t="s">
        <v>2200</v>
      </c>
    </row>
    <row r="8091" spans="1:6" hidden="1" x14ac:dyDescent="0.25">
      <c r="A8091">
        <v>2040</v>
      </c>
      <c r="B8091" t="s">
        <v>2253</v>
      </c>
      <c r="C8091" t="s">
        <v>2217</v>
      </c>
      <c r="D8091" t="s">
        <v>2248</v>
      </c>
      <c r="E8091">
        <v>7.4973617878956098</v>
      </c>
      <c r="F8091" t="s">
        <v>2200</v>
      </c>
    </row>
    <row r="8092" spans="1:6" hidden="1" x14ac:dyDescent="0.25">
      <c r="A8092">
        <v>2040</v>
      </c>
      <c r="B8092" t="s">
        <v>2253</v>
      </c>
      <c r="C8092" t="s">
        <v>2218</v>
      </c>
      <c r="D8092" t="s">
        <v>2236</v>
      </c>
      <c r="E8092">
        <v>2.92864749733759</v>
      </c>
      <c r="F8092" t="s">
        <v>2200</v>
      </c>
    </row>
    <row r="8093" spans="1:6" hidden="1" x14ac:dyDescent="0.25">
      <c r="A8093">
        <v>2040</v>
      </c>
      <c r="B8093" t="s">
        <v>2253</v>
      </c>
      <c r="C8093" t="s">
        <v>2218</v>
      </c>
      <c r="D8093" t="s">
        <v>2250</v>
      </c>
      <c r="E8093">
        <v>0</v>
      </c>
      <c r="F8093" t="s">
        <v>2200</v>
      </c>
    </row>
    <row r="8094" spans="1:6" hidden="1" x14ac:dyDescent="0.25">
      <c r="A8094">
        <v>2040</v>
      </c>
      <c r="B8094" t="s">
        <v>2253</v>
      </c>
      <c r="C8094" t="s">
        <v>2218</v>
      </c>
      <c r="D8094" t="s">
        <v>2251</v>
      </c>
      <c r="E8094">
        <v>0</v>
      </c>
      <c r="F8094" t="s">
        <v>2200</v>
      </c>
    </row>
    <row r="8095" spans="1:6" hidden="1" x14ac:dyDescent="0.25">
      <c r="A8095">
        <v>2040</v>
      </c>
      <c r="B8095" t="s">
        <v>2253</v>
      </c>
      <c r="C8095" t="s">
        <v>2218</v>
      </c>
      <c r="D8095" t="s">
        <v>2239</v>
      </c>
      <c r="E8095">
        <v>0</v>
      </c>
      <c r="F8095" t="s">
        <v>2200</v>
      </c>
    </row>
    <row r="8096" spans="1:6" hidden="1" x14ac:dyDescent="0.25">
      <c r="A8096">
        <v>2040</v>
      </c>
      <c r="B8096" t="s">
        <v>2253</v>
      </c>
      <c r="C8096" t="s">
        <v>2218</v>
      </c>
      <c r="D8096" t="s">
        <v>2240</v>
      </c>
      <c r="E8096">
        <v>0</v>
      </c>
      <c r="F8096" t="s">
        <v>2200</v>
      </c>
    </row>
    <row r="8097" spans="1:6" hidden="1" x14ac:dyDescent="0.25">
      <c r="A8097">
        <v>2040</v>
      </c>
      <c r="B8097" t="s">
        <v>2253</v>
      </c>
      <c r="C8097" t="s">
        <v>2218</v>
      </c>
      <c r="D8097" t="s">
        <v>2241</v>
      </c>
      <c r="E8097">
        <v>6.5387017397051199</v>
      </c>
      <c r="F8097" t="s">
        <v>2200</v>
      </c>
    </row>
    <row r="8098" spans="1:6" hidden="1" x14ac:dyDescent="0.25">
      <c r="A8098">
        <v>2040</v>
      </c>
      <c r="B8098" t="s">
        <v>2253</v>
      </c>
      <c r="C8098" t="s">
        <v>2218</v>
      </c>
      <c r="D8098" t="s">
        <v>2242</v>
      </c>
      <c r="E8098" s="184">
        <v>3.42163726788027E-3</v>
      </c>
      <c r="F8098" t="s">
        <v>2200</v>
      </c>
    </row>
    <row r="8099" spans="1:6" hidden="1" x14ac:dyDescent="0.25">
      <c r="A8099">
        <v>2040</v>
      </c>
      <c r="B8099" t="s">
        <v>2253</v>
      </c>
      <c r="C8099" t="s">
        <v>2218</v>
      </c>
      <c r="D8099" t="s">
        <v>2243</v>
      </c>
      <c r="E8099">
        <v>0</v>
      </c>
      <c r="F8099" t="s">
        <v>2200</v>
      </c>
    </row>
    <row r="8100" spans="1:6" hidden="1" x14ac:dyDescent="0.25">
      <c r="A8100">
        <v>2040</v>
      </c>
      <c r="B8100" t="s">
        <v>2253</v>
      </c>
      <c r="C8100" t="s">
        <v>2218</v>
      </c>
      <c r="D8100" t="s">
        <v>2244</v>
      </c>
      <c r="E8100">
        <v>6.0780374999999998</v>
      </c>
      <c r="F8100" t="s">
        <v>2200</v>
      </c>
    </row>
    <row r="8101" spans="1:6" hidden="1" x14ac:dyDescent="0.25">
      <c r="A8101">
        <v>2040</v>
      </c>
      <c r="B8101" t="s">
        <v>2253</v>
      </c>
      <c r="C8101" t="s">
        <v>2218</v>
      </c>
      <c r="D8101" t="s">
        <v>2245</v>
      </c>
      <c r="E8101">
        <v>0</v>
      </c>
      <c r="F8101" t="s">
        <v>2200</v>
      </c>
    </row>
    <row r="8102" spans="1:6" hidden="1" x14ac:dyDescent="0.25">
      <c r="A8102">
        <v>2040</v>
      </c>
      <c r="B8102" t="s">
        <v>2253</v>
      </c>
      <c r="C8102" t="s">
        <v>2218</v>
      </c>
      <c r="D8102" t="s">
        <v>2246</v>
      </c>
      <c r="E8102">
        <v>0</v>
      </c>
      <c r="F8102" t="s">
        <v>2200</v>
      </c>
    </row>
    <row r="8103" spans="1:6" hidden="1" x14ac:dyDescent="0.25">
      <c r="A8103">
        <v>2040</v>
      </c>
      <c r="B8103" t="s">
        <v>2253</v>
      </c>
      <c r="C8103" t="s">
        <v>2218</v>
      </c>
      <c r="D8103" t="s">
        <v>2247</v>
      </c>
      <c r="E8103">
        <v>0</v>
      </c>
      <c r="F8103" t="s">
        <v>2200</v>
      </c>
    </row>
    <row r="8104" spans="1:6" hidden="1" x14ac:dyDescent="0.25">
      <c r="A8104">
        <v>2040</v>
      </c>
      <c r="B8104" t="s">
        <v>2253</v>
      </c>
      <c r="C8104" t="s">
        <v>2218</v>
      </c>
      <c r="D8104" t="s">
        <v>2248</v>
      </c>
      <c r="E8104">
        <v>0</v>
      </c>
      <c r="F8104" t="s">
        <v>2200</v>
      </c>
    </row>
    <row r="8105" spans="1:6" hidden="1" x14ac:dyDescent="0.25">
      <c r="A8105">
        <v>2040</v>
      </c>
      <c r="B8105" t="s">
        <v>2253</v>
      </c>
      <c r="C8105" t="s">
        <v>2219</v>
      </c>
      <c r="D8105" t="s">
        <v>2236</v>
      </c>
      <c r="E8105">
        <v>3.5481076732646302</v>
      </c>
      <c r="F8105" t="s">
        <v>2200</v>
      </c>
    </row>
    <row r="8106" spans="1:6" hidden="1" x14ac:dyDescent="0.25">
      <c r="A8106">
        <v>2040</v>
      </c>
      <c r="B8106" t="s">
        <v>2253</v>
      </c>
      <c r="C8106" t="s">
        <v>2219</v>
      </c>
      <c r="D8106" t="s">
        <v>2237</v>
      </c>
      <c r="E8106">
        <v>26.275921544944602</v>
      </c>
      <c r="F8106" t="s">
        <v>2200</v>
      </c>
    </row>
    <row r="8107" spans="1:6" hidden="1" x14ac:dyDescent="0.25">
      <c r="A8107">
        <v>2040</v>
      </c>
      <c r="B8107" t="s">
        <v>2253</v>
      </c>
      <c r="C8107" t="s">
        <v>2219</v>
      </c>
      <c r="D8107" t="s">
        <v>2238</v>
      </c>
      <c r="E8107">
        <v>4.0762394047750403</v>
      </c>
      <c r="F8107" t="s">
        <v>2200</v>
      </c>
    </row>
    <row r="8108" spans="1:6" hidden="1" x14ac:dyDescent="0.25">
      <c r="A8108">
        <v>2040</v>
      </c>
      <c r="B8108" t="s">
        <v>2253</v>
      </c>
      <c r="C8108" t="s">
        <v>2219</v>
      </c>
      <c r="D8108" t="s">
        <v>2250</v>
      </c>
      <c r="E8108">
        <v>0</v>
      </c>
      <c r="F8108" t="s">
        <v>2200</v>
      </c>
    </row>
    <row r="8109" spans="1:6" hidden="1" x14ac:dyDescent="0.25">
      <c r="A8109">
        <v>2040</v>
      </c>
      <c r="B8109" t="s">
        <v>2253</v>
      </c>
      <c r="C8109" t="s">
        <v>2219</v>
      </c>
      <c r="D8109" t="s">
        <v>2251</v>
      </c>
      <c r="E8109">
        <v>18.079944864270601</v>
      </c>
      <c r="F8109" t="s">
        <v>2200</v>
      </c>
    </row>
    <row r="8110" spans="1:6" hidden="1" x14ac:dyDescent="0.25">
      <c r="A8110">
        <v>2040</v>
      </c>
      <c r="B8110" t="s">
        <v>2253</v>
      </c>
      <c r="C8110" t="s">
        <v>2219</v>
      </c>
      <c r="D8110" t="s">
        <v>2239</v>
      </c>
      <c r="E8110">
        <v>4.39819454772387</v>
      </c>
      <c r="F8110" t="s">
        <v>2200</v>
      </c>
    </row>
    <row r="8111" spans="1:6" hidden="1" x14ac:dyDescent="0.25">
      <c r="A8111">
        <v>2040</v>
      </c>
      <c r="B8111" t="s">
        <v>2253</v>
      </c>
      <c r="C8111" t="s">
        <v>2219</v>
      </c>
      <c r="D8111" t="s">
        <v>2240</v>
      </c>
      <c r="E8111">
        <v>2.70920317407783</v>
      </c>
      <c r="F8111" t="s">
        <v>2200</v>
      </c>
    </row>
    <row r="8112" spans="1:6" hidden="1" x14ac:dyDescent="0.25">
      <c r="A8112">
        <v>2040</v>
      </c>
      <c r="B8112" t="s">
        <v>2253</v>
      </c>
      <c r="C8112" t="s">
        <v>2219</v>
      </c>
      <c r="D8112" t="s">
        <v>2241</v>
      </c>
      <c r="E8112">
        <v>4.9168528988800899</v>
      </c>
      <c r="F8112" t="s">
        <v>2200</v>
      </c>
    </row>
    <row r="8113" spans="1:6" hidden="1" x14ac:dyDescent="0.25">
      <c r="A8113">
        <v>2040</v>
      </c>
      <c r="B8113" t="s">
        <v>2253</v>
      </c>
      <c r="C8113" t="s">
        <v>2219</v>
      </c>
      <c r="D8113" t="s">
        <v>2242</v>
      </c>
      <c r="E8113" s="184">
        <v>7.1926887031967507E-2</v>
      </c>
      <c r="F8113" t="s">
        <v>2200</v>
      </c>
    </row>
    <row r="8114" spans="1:6" hidden="1" x14ac:dyDescent="0.25">
      <c r="A8114">
        <v>2040</v>
      </c>
      <c r="B8114" t="s">
        <v>2253</v>
      </c>
      <c r="C8114" t="s">
        <v>2219</v>
      </c>
      <c r="D8114" t="s">
        <v>2243</v>
      </c>
      <c r="E8114">
        <v>33.644078670196002</v>
      </c>
      <c r="F8114" t="s">
        <v>2200</v>
      </c>
    </row>
    <row r="8115" spans="1:6" hidden="1" x14ac:dyDescent="0.25">
      <c r="A8115">
        <v>2040</v>
      </c>
      <c r="B8115" t="s">
        <v>2253</v>
      </c>
      <c r="C8115" t="s">
        <v>2219</v>
      </c>
      <c r="D8115" t="s">
        <v>2244</v>
      </c>
      <c r="E8115">
        <v>6.0780374999999998</v>
      </c>
      <c r="F8115" t="s">
        <v>2200</v>
      </c>
    </row>
    <row r="8116" spans="1:6" hidden="1" x14ac:dyDescent="0.25">
      <c r="A8116">
        <v>2040</v>
      </c>
      <c r="B8116" t="s">
        <v>2253</v>
      </c>
      <c r="C8116" t="s">
        <v>2219</v>
      </c>
      <c r="D8116" t="s">
        <v>2245</v>
      </c>
      <c r="E8116">
        <v>3.6410758651747601</v>
      </c>
      <c r="F8116" t="s">
        <v>2200</v>
      </c>
    </row>
    <row r="8117" spans="1:6" hidden="1" x14ac:dyDescent="0.25">
      <c r="A8117">
        <v>2040</v>
      </c>
      <c r="B8117" t="s">
        <v>2253</v>
      </c>
      <c r="C8117" t="s">
        <v>2219</v>
      </c>
      <c r="D8117" t="s">
        <v>2246</v>
      </c>
      <c r="E8117">
        <v>2.5698911289338402</v>
      </c>
      <c r="F8117" t="s">
        <v>2200</v>
      </c>
    </row>
    <row r="8118" spans="1:6" hidden="1" x14ac:dyDescent="0.25">
      <c r="A8118">
        <v>2040</v>
      </c>
      <c r="B8118" t="s">
        <v>2253</v>
      </c>
      <c r="C8118" t="s">
        <v>2219</v>
      </c>
      <c r="D8118" t="s">
        <v>2247</v>
      </c>
      <c r="E8118">
        <v>2.2480053530494901</v>
      </c>
      <c r="F8118" t="s">
        <v>2200</v>
      </c>
    </row>
    <row r="8119" spans="1:6" hidden="1" x14ac:dyDescent="0.25">
      <c r="A8119">
        <v>2040</v>
      </c>
      <c r="B8119" t="s">
        <v>2253</v>
      </c>
      <c r="C8119" t="s">
        <v>2219</v>
      </c>
      <c r="D8119" t="s">
        <v>2248</v>
      </c>
      <c r="E8119">
        <v>7.4686818590346604</v>
      </c>
      <c r="F8119" t="s">
        <v>2200</v>
      </c>
    </row>
    <row r="8120" spans="1:6" hidden="1" x14ac:dyDescent="0.25">
      <c r="A8120">
        <v>2040</v>
      </c>
      <c r="B8120" t="s">
        <v>2253</v>
      </c>
      <c r="C8120" t="s">
        <v>2252</v>
      </c>
      <c r="D8120" t="s">
        <v>2245</v>
      </c>
      <c r="E8120">
        <v>1.4015319880999999</v>
      </c>
      <c r="F8120" t="s">
        <v>2200</v>
      </c>
    </row>
    <row r="8121" spans="1:6" hidden="1" x14ac:dyDescent="0.25">
      <c r="A8121">
        <v>2040</v>
      </c>
      <c r="B8121" t="s">
        <v>2253</v>
      </c>
      <c r="C8121" t="s">
        <v>2220</v>
      </c>
      <c r="D8121" t="s">
        <v>2236</v>
      </c>
      <c r="E8121">
        <v>2.3269158030087</v>
      </c>
      <c r="F8121" t="s">
        <v>2200</v>
      </c>
    </row>
    <row r="8122" spans="1:6" hidden="1" x14ac:dyDescent="0.25">
      <c r="A8122">
        <v>2040</v>
      </c>
      <c r="B8122" t="s">
        <v>2253</v>
      </c>
      <c r="C8122" t="s">
        <v>2220</v>
      </c>
      <c r="D8122" t="s">
        <v>2237</v>
      </c>
      <c r="E8122">
        <v>16.405236850079699</v>
      </c>
      <c r="F8122" t="s">
        <v>2200</v>
      </c>
    </row>
    <row r="8123" spans="1:6" hidden="1" x14ac:dyDescent="0.25">
      <c r="A8123">
        <v>2040</v>
      </c>
      <c r="B8123" t="s">
        <v>2253</v>
      </c>
      <c r="C8123" t="s">
        <v>2220</v>
      </c>
      <c r="D8123" t="s">
        <v>2238</v>
      </c>
      <c r="E8123">
        <v>3.9585374376244098</v>
      </c>
      <c r="F8123" t="s">
        <v>2200</v>
      </c>
    </row>
    <row r="8124" spans="1:6" hidden="1" x14ac:dyDescent="0.25">
      <c r="A8124">
        <v>2040</v>
      </c>
      <c r="B8124" t="s">
        <v>2253</v>
      </c>
      <c r="C8124" t="s">
        <v>2220</v>
      </c>
      <c r="D8124" t="s">
        <v>2250</v>
      </c>
      <c r="E8124">
        <v>7.9219591909410196</v>
      </c>
      <c r="F8124" t="s">
        <v>2200</v>
      </c>
    </row>
    <row r="8125" spans="1:6" hidden="1" x14ac:dyDescent="0.25">
      <c r="A8125">
        <v>2040</v>
      </c>
      <c r="B8125" t="s">
        <v>2253</v>
      </c>
      <c r="C8125" t="s">
        <v>2220</v>
      </c>
      <c r="D8125" t="s">
        <v>2251</v>
      </c>
      <c r="E8125">
        <v>0</v>
      </c>
      <c r="F8125" t="s">
        <v>2200</v>
      </c>
    </row>
    <row r="8126" spans="1:6" hidden="1" x14ac:dyDescent="0.25">
      <c r="A8126">
        <v>2040</v>
      </c>
      <c r="B8126" t="s">
        <v>2253</v>
      </c>
      <c r="C8126" t="s">
        <v>2220</v>
      </c>
      <c r="D8126" t="s">
        <v>2239</v>
      </c>
      <c r="E8126">
        <v>2.7033916721343001</v>
      </c>
      <c r="F8126" t="s">
        <v>2200</v>
      </c>
    </row>
    <row r="8127" spans="1:6" hidden="1" x14ac:dyDescent="0.25">
      <c r="A8127">
        <v>2040</v>
      </c>
      <c r="B8127" t="s">
        <v>2253</v>
      </c>
      <c r="C8127" t="s">
        <v>2220</v>
      </c>
      <c r="D8127" t="s">
        <v>2240</v>
      </c>
      <c r="E8127">
        <v>2.58798283922546</v>
      </c>
      <c r="F8127" t="s">
        <v>2200</v>
      </c>
    </row>
    <row r="8128" spans="1:6" hidden="1" x14ac:dyDescent="0.25">
      <c r="A8128">
        <v>2040</v>
      </c>
      <c r="B8128" t="s">
        <v>2253</v>
      </c>
      <c r="C8128" t="s">
        <v>2220</v>
      </c>
      <c r="D8128" t="s">
        <v>2241</v>
      </c>
      <c r="E8128">
        <v>3.9492603753873299</v>
      </c>
      <c r="F8128" t="s">
        <v>2200</v>
      </c>
    </row>
    <row r="8129" spans="1:6" hidden="1" x14ac:dyDescent="0.25">
      <c r="A8129">
        <v>2040</v>
      </c>
      <c r="B8129" t="s">
        <v>2253</v>
      </c>
      <c r="C8129" t="s">
        <v>2220</v>
      </c>
      <c r="D8129" t="s">
        <v>2242</v>
      </c>
      <c r="E8129" s="184">
        <v>3.5977664683271501E-2</v>
      </c>
      <c r="F8129" t="s">
        <v>2200</v>
      </c>
    </row>
    <row r="8130" spans="1:6" hidden="1" x14ac:dyDescent="0.25">
      <c r="A8130">
        <v>2040</v>
      </c>
      <c r="B8130" t="s">
        <v>2253</v>
      </c>
      <c r="C8130" t="s">
        <v>2220</v>
      </c>
      <c r="D8130" t="s">
        <v>2243</v>
      </c>
      <c r="E8130">
        <v>30.970521648942601</v>
      </c>
      <c r="F8130" t="s">
        <v>2200</v>
      </c>
    </row>
    <row r="8131" spans="1:6" hidden="1" x14ac:dyDescent="0.25">
      <c r="A8131">
        <v>2040</v>
      </c>
      <c r="B8131" t="s">
        <v>2253</v>
      </c>
      <c r="C8131" t="s">
        <v>2220</v>
      </c>
      <c r="D8131" t="s">
        <v>2244</v>
      </c>
      <c r="E8131">
        <v>6.0780374999999998</v>
      </c>
      <c r="F8131" t="s">
        <v>2200</v>
      </c>
    </row>
    <row r="8132" spans="1:6" hidden="1" x14ac:dyDescent="0.25">
      <c r="A8132">
        <v>2040</v>
      </c>
      <c r="B8132" t="s">
        <v>2253</v>
      </c>
      <c r="C8132" t="s">
        <v>2220</v>
      </c>
      <c r="D8132" t="s">
        <v>2245</v>
      </c>
      <c r="E8132">
        <v>3.4981102455853201</v>
      </c>
      <c r="F8132" t="s">
        <v>2200</v>
      </c>
    </row>
    <row r="8133" spans="1:6" hidden="1" x14ac:dyDescent="0.25">
      <c r="A8133">
        <v>2040</v>
      </c>
      <c r="B8133" t="s">
        <v>2253</v>
      </c>
      <c r="C8133" t="s">
        <v>2220</v>
      </c>
      <c r="D8133" t="s">
        <v>2246</v>
      </c>
      <c r="E8133">
        <v>1.5827215380092501</v>
      </c>
      <c r="F8133" t="s">
        <v>2200</v>
      </c>
    </row>
    <row r="8134" spans="1:6" hidden="1" x14ac:dyDescent="0.25">
      <c r="A8134">
        <v>2040</v>
      </c>
      <c r="B8134" t="s">
        <v>2253</v>
      </c>
      <c r="C8134" t="s">
        <v>2220</v>
      </c>
      <c r="D8134" t="s">
        <v>2247</v>
      </c>
      <c r="E8134">
        <v>1.49185424093852</v>
      </c>
      <c r="F8134" t="s">
        <v>2200</v>
      </c>
    </row>
    <row r="8135" spans="1:6" hidden="1" x14ac:dyDescent="0.25">
      <c r="A8135">
        <v>2040</v>
      </c>
      <c r="B8135" t="s">
        <v>2253</v>
      </c>
      <c r="C8135" t="s">
        <v>2220</v>
      </c>
      <c r="D8135" t="s">
        <v>2248</v>
      </c>
      <c r="E8135">
        <v>3.4546264651550498</v>
      </c>
      <c r="F8135" t="s">
        <v>2200</v>
      </c>
    </row>
    <row r="8136" spans="1:6" hidden="1" x14ac:dyDescent="0.25">
      <c r="A8136">
        <v>2040</v>
      </c>
      <c r="B8136" t="s">
        <v>2253</v>
      </c>
      <c r="C8136" t="s">
        <v>2221</v>
      </c>
      <c r="D8136" t="s">
        <v>2236</v>
      </c>
      <c r="E8136">
        <v>5.2533025689599402</v>
      </c>
      <c r="F8136" t="s">
        <v>2200</v>
      </c>
    </row>
    <row r="8137" spans="1:6" hidden="1" x14ac:dyDescent="0.25">
      <c r="A8137">
        <v>2040</v>
      </c>
      <c r="B8137" t="s">
        <v>2253</v>
      </c>
      <c r="C8137" t="s">
        <v>2221</v>
      </c>
      <c r="D8137" t="s">
        <v>2237</v>
      </c>
      <c r="E8137">
        <v>17.964256540071801</v>
      </c>
      <c r="F8137" t="s">
        <v>2200</v>
      </c>
    </row>
    <row r="8138" spans="1:6" hidden="1" x14ac:dyDescent="0.25">
      <c r="A8138">
        <v>2040</v>
      </c>
      <c r="B8138" t="s">
        <v>2253</v>
      </c>
      <c r="C8138" t="s">
        <v>2221</v>
      </c>
      <c r="D8138" t="s">
        <v>2238</v>
      </c>
      <c r="E8138">
        <v>4.0710848935823902</v>
      </c>
      <c r="F8138" t="s">
        <v>2200</v>
      </c>
    </row>
    <row r="8139" spans="1:6" hidden="1" x14ac:dyDescent="0.25">
      <c r="A8139">
        <v>2040</v>
      </c>
      <c r="B8139" t="s">
        <v>2253</v>
      </c>
      <c r="C8139" t="s">
        <v>2221</v>
      </c>
      <c r="D8139" t="s">
        <v>2250</v>
      </c>
      <c r="E8139">
        <v>10.6215393722599</v>
      </c>
      <c r="F8139" t="s">
        <v>2200</v>
      </c>
    </row>
    <row r="8140" spans="1:6" hidden="1" x14ac:dyDescent="0.25">
      <c r="A8140">
        <v>2040</v>
      </c>
      <c r="B8140" t="s">
        <v>2253</v>
      </c>
      <c r="C8140" t="s">
        <v>2221</v>
      </c>
      <c r="D8140" t="s">
        <v>2251</v>
      </c>
      <c r="E8140">
        <v>0</v>
      </c>
      <c r="F8140" t="s">
        <v>2200</v>
      </c>
    </row>
    <row r="8141" spans="1:6" hidden="1" x14ac:dyDescent="0.25">
      <c r="A8141">
        <v>2040</v>
      </c>
      <c r="B8141" t="s">
        <v>2253</v>
      </c>
      <c r="C8141" t="s">
        <v>2221</v>
      </c>
      <c r="D8141" t="s">
        <v>2239</v>
      </c>
      <c r="E8141">
        <v>4.8066265975514399</v>
      </c>
      <c r="F8141" t="s">
        <v>2200</v>
      </c>
    </row>
    <row r="8142" spans="1:6" hidden="1" x14ac:dyDescent="0.25">
      <c r="A8142">
        <v>2040</v>
      </c>
      <c r="B8142" t="s">
        <v>2253</v>
      </c>
      <c r="C8142" t="s">
        <v>2221</v>
      </c>
      <c r="D8142" t="s">
        <v>2240</v>
      </c>
      <c r="E8142">
        <v>2.8276180737787802</v>
      </c>
      <c r="F8142" t="s">
        <v>2200</v>
      </c>
    </row>
    <row r="8143" spans="1:6" hidden="1" x14ac:dyDescent="0.25">
      <c r="A8143">
        <v>2040</v>
      </c>
      <c r="B8143" t="s">
        <v>2253</v>
      </c>
      <c r="C8143" t="s">
        <v>2221</v>
      </c>
      <c r="D8143" t="s">
        <v>2241</v>
      </c>
      <c r="E8143">
        <v>6.0319113581885002</v>
      </c>
      <c r="F8143" t="s">
        <v>2200</v>
      </c>
    </row>
    <row r="8144" spans="1:6" hidden="1" x14ac:dyDescent="0.25">
      <c r="A8144">
        <v>2040</v>
      </c>
      <c r="B8144" t="s">
        <v>2253</v>
      </c>
      <c r="C8144" t="s">
        <v>2221</v>
      </c>
      <c r="D8144" t="s">
        <v>2242</v>
      </c>
      <c r="E8144" s="184">
        <v>6.2423077320596305E-4</v>
      </c>
      <c r="F8144" t="s">
        <v>2200</v>
      </c>
    </row>
    <row r="8145" spans="1:6" hidden="1" x14ac:dyDescent="0.25">
      <c r="A8145">
        <v>2040</v>
      </c>
      <c r="B8145" t="s">
        <v>2253</v>
      </c>
      <c r="C8145" t="s">
        <v>2221</v>
      </c>
      <c r="D8145" t="s">
        <v>2243</v>
      </c>
      <c r="E8145">
        <v>0</v>
      </c>
      <c r="F8145" t="s">
        <v>2200</v>
      </c>
    </row>
    <row r="8146" spans="1:6" hidden="1" x14ac:dyDescent="0.25">
      <c r="A8146">
        <v>2040</v>
      </c>
      <c r="B8146" t="s">
        <v>2253</v>
      </c>
      <c r="C8146" t="s">
        <v>2221</v>
      </c>
      <c r="D8146" t="s">
        <v>2244</v>
      </c>
      <c r="E8146">
        <v>6.0780374999999998</v>
      </c>
      <c r="F8146" t="s">
        <v>2200</v>
      </c>
    </row>
    <row r="8147" spans="1:6" hidden="1" x14ac:dyDescent="0.25">
      <c r="A8147">
        <v>2040</v>
      </c>
      <c r="B8147" t="s">
        <v>2253</v>
      </c>
      <c r="C8147" t="s">
        <v>2221</v>
      </c>
      <c r="D8147" t="s">
        <v>2245</v>
      </c>
      <c r="E8147">
        <v>3.8681934553578698</v>
      </c>
      <c r="F8147" t="s">
        <v>2200</v>
      </c>
    </row>
    <row r="8148" spans="1:6" hidden="1" x14ac:dyDescent="0.25">
      <c r="A8148">
        <v>2040</v>
      </c>
      <c r="B8148" t="s">
        <v>2253</v>
      </c>
      <c r="C8148" t="s">
        <v>2221</v>
      </c>
      <c r="D8148" t="s">
        <v>2246</v>
      </c>
      <c r="E8148">
        <v>2.2426736015246198</v>
      </c>
      <c r="F8148" t="s">
        <v>2200</v>
      </c>
    </row>
    <row r="8149" spans="1:6" hidden="1" x14ac:dyDescent="0.25">
      <c r="A8149">
        <v>2040</v>
      </c>
      <c r="B8149" t="s">
        <v>2253</v>
      </c>
      <c r="C8149" t="s">
        <v>2221</v>
      </c>
      <c r="D8149" t="s">
        <v>2247</v>
      </c>
      <c r="E8149">
        <v>1.9888858809356</v>
      </c>
      <c r="F8149" t="s">
        <v>2200</v>
      </c>
    </row>
    <row r="8150" spans="1:6" hidden="1" x14ac:dyDescent="0.25">
      <c r="A8150">
        <v>2040</v>
      </c>
      <c r="B8150" t="s">
        <v>2253</v>
      </c>
      <c r="C8150" t="s">
        <v>2221</v>
      </c>
      <c r="D8150" t="s">
        <v>2248</v>
      </c>
      <c r="E8150">
        <v>8.0126787745665506</v>
      </c>
      <c r="F8150" t="s">
        <v>2200</v>
      </c>
    </row>
    <row r="8151" spans="1:6" hidden="1" x14ac:dyDescent="0.25">
      <c r="A8151">
        <v>2040</v>
      </c>
      <c r="B8151" t="s">
        <v>2253</v>
      </c>
      <c r="C8151" t="s">
        <v>2222</v>
      </c>
      <c r="D8151" t="s">
        <v>2236</v>
      </c>
      <c r="E8151">
        <v>2.40435607141091</v>
      </c>
      <c r="F8151" t="s">
        <v>2200</v>
      </c>
    </row>
    <row r="8152" spans="1:6" hidden="1" x14ac:dyDescent="0.25">
      <c r="A8152">
        <v>2040</v>
      </c>
      <c r="B8152" t="s">
        <v>2253</v>
      </c>
      <c r="C8152" t="s">
        <v>2222</v>
      </c>
      <c r="D8152" t="s">
        <v>2237</v>
      </c>
      <c r="E8152">
        <v>17.005709059064898</v>
      </c>
      <c r="F8152" t="s">
        <v>2200</v>
      </c>
    </row>
    <row r="8153" spans="1:6" hidden="1" x14ac:dyDescent="0.25">
      <c r="A8153">
        <v>2040</v>
      </c>
      <c r="B8153" t="s">
        <v>2253</v>
      </c>
      <c r="C8153" t="s">
        <v>2222</v>
      </c>
      <c r="D8153" t="s">
        <v>2238</v>
      </c>
      <c r="E8153">
        <v>3.9700681127616502</v>
      </c>
      <c r="F8153" t="s">
        <v>2200</v>
      </c>
    </row>
    <row r="8154" spans="1:6" hidden="1" x14ac:dyDescent="0.25">
      <c r="A8154">
        <v>2040</v>
      </c>
      <c r="B8154" t="s">
        <v>2253</v>
      </c>
      <c r="C8154" t="s">
        <v>2222</v>
      </c>
      <c r="D8154" t="s">
        <v>2250</v>
      </c>
      <c r="E8154">
        <v>7.7986987910738303</v>
      </c>
      <c r="F8154" t="s">
        <v>2200</v>
      </c>
    </row>
    <row r="8155" spans="1:6" hidden="1" x14ac:dyDescent="0.25">
      <c r="A8155">
        <v>2040</v>
      </c>
      <c r="B8155" t="s">
        <v>2253</v>
      </c>
      <c r="C8155" t="s">
        <v>2222</v>
      </c>
      <c r="D8155" t="s">
        <v>2251</v>
      </c>
      <c r="E8155">
        <v>0</v>
      </c>
      <c r="F8155" t="s">
        <v>2200</v>
      </c>
    </row>
    <row r="8156" spans="1:6" hidden="1" x14ac:dyDescent="0.25">
      <c r="A8156">
        <v>2040</v>
      </c>
      <c r="B8156" t="s">
        <v>2253</v>
      </c>
      <c r="C8156" t="s">
        <v>2222</v>
      </c>
      <c r="D8156" t="s">
        <v>2239</v>
      </c>
      <c r="E8156">
        <v>2.5318916375929001</v>
      </c>
      <c r="F8156" t="s">
        <v>2200</v>
      </c>
    </row>
    <row r="8157" spans="1:6" hidden="1" x14ac:dyDescent="0.25">
      <c r="A8157">
        <v>2040</v>
      </c>
      <c r="B8157" t="s">
        <v>2253</v>
      </c>
      <c r="C8157" t="s">
        <v>2222</v>
      </c>
      <c r="D8157" t="s">
        <v>2240</v>
      </c>
      <c r="E8157">
        <v>2.4723846438159698</v>
      </c>
      <c r="F8157" t="s">
        <v>2200</v>
      </c>
    </row>
    <row r="8158" spans="1:6" hidden="1" x14ac:dyDescent="0.25">
      <c r="A8158">
        <v>2040</v>
      </c>
      <c r="B8158" t="s">
        <v>2253</v>
      </c>
      <c r="C8158" t="s">
        <v>2222</v>
      </c>
      <c r="D8158" t="s">
        <v>2241</v>
      </c>
      <c r="E8158">
        <v>3.7961370693444998</v>
      </c>
      <c r="F8158" t="s">
        <v>2200</v>
      </c>
    </row>
    <row r="8159" spans="1:6" hidden="1" x14ac:dyDescent="0.25">
      <c r="A8159">
        <v>2040</v>
      </c>
      <c r="B8159" t="s">
        <v>2253</v>
      </c>
      <c r="C8159" t="s">
        <v>2222</v>
      </c>
      <c r="D8159" t="s">
        <v>2242</v>
      </c>
      <c r="E8159" s="184">
        <v>1.5461378885557199E-4</v>
      </c>
      <c r="F8159" t="s">
        <v>2200</v>
      </c>
    </row>
    <row r="8160" spans="1:6" hidden="1" x14ac:dyDescent="0.25">
      <c r="A8160">
        <v>2040</v>
      </c>
      <c r="B8160" t="s">
        <v>2253</v>
      </c>
      <c r="C8160" t="s">
        <v>2222</v>
      </c>
      <c r="D8160" t="s">
        <v>2243</v>
      </c>
      <c r="E8160">
        <v>0</v>
      </c>
      <c r="F8160" t="s">
        <v>2200</v>
      </c>
    </row>
    <row r="8161" spans="1:6" hidden="1" x14ac:dyDescent="0.25">
      <c r="A8161">
        <v>2040</v>
      </c>
      <c r="B8161" t="s">
        <v>2253</v>
      </c>
      <c r="C8161" t="s">
        <v>2222</v>
      </c>
      <c r="D8161" t="s">
        <v>2244</v>
      </c>
      <c r="E8161">
        <v>6.0780374999999998</v>
      </c>
      <c r="F8161" t="s">
        <v>2200</v>
      </c>
    </row>
    <row r="8162" spans="1:6" hidden="1" x14ac:dyDescent="0.25">
      <c r="A8162">
        <v>2040</v>
      </c>
      <c r="B8162" t="s">
        <v>2253</v>
      </c>
      <c r="C8162" t="s">
        <v>2222</v>
      </c>
      <c r="D8162" t="s">
        <v>2245</v>
      </c>
      <c r="E8162">
        <v>3.2933745731281698</v>
      </c>
      <c r="F8162" t="s">
        <v>2200</v>
      </c>
    </row>
    <row r="8163" spans="1:6" hidden="1" x14ac:dyDescent="0.25">
      <c r="A8163">
        <v>2040</v>
      </c>
      <c r="B8163" t="s">
        <v>2253</v>
      </c>
      <c r="C8163" t="s">
        <v>2222</v>
      </c>
      <c r="D8163" t="s">
        <v>2246</v>
      </c>
      <c r="E8163">
        <v>1.42521589766312</v>
      </c>
      <c r="F8163" t="s">
        <v>2200</v>
      </c>
    </row>
    <row r="8164" spans="1:6" hidden="1" x14ac:dyDescent="0.25">
      <c r="A8164">
        <v>2040</v>
      </c>
      <c r="B8164" t="s">
        <v>2253</v>
      </c>
      <c r="C8164" t="s">
        <v>2222</v>
      </c>
      <c r="D8164" t="s">
        <v>2247</v>
      </c>
      <c r="E8164">
        <v>1.46281705604226</v>
      </c>
      <c r="F8164" t="s">
        <v>2200</v>
      </c>
    </row>
    <row r="8165" spans="1:6" hidden="1" x14ac:dyDescent="0.25">
      <c r="A8165">
        <v>2040</v>
      </c>
      <c r="B8165" t="s">
        <v>2253</v>
      </c>
      <c r="C8165" t="s">
        <v>2222</v>
      </c>
      <c r="D8165" t="s">
        <v>2248</v>
      </c>
      <c r="E8165">
        <v>3.2622083998606102</v>
      </c>
      <c r="F8165" t="s">
        <v>2200</v>
      </c>
    </row>
    <row r="8166" spans="1:6" hidden="1" x14ac:dyDescent="0.25">
      <c r="A8166">
        <v>2040</v>
      </c>
      <c r="B8166" t="s">
        <v>2253</v>
      </c>
      <c r="C8166" t="s">
        <v>2223</v>
      </c>
      <c r="D8166" t="s">
        <v>2236</v>
      </c>
      <c r="E8166">
        <v>4.0550041874440703</v>
      </c>
      <c r="F8166" t="s">
        <v>2200</v>
      </c>
    </row>
    <row r="8167" spans="1:6" hidden="1" x14ac:dyDescent="0.25">
      <c r="A8167">
        <v>2040</v>
      </c>
      <c r="B8167" t="s">
        <v>2253</v>
      </c>
      <c r="C8167" t="s">
        <v>2223</v>
      </c>
      <c r="D8167" t="s">
        <v>2238</v>
      </c>
      <c r="E8167">
        <v>0</v>
      </c>
      <c r="F8167" t="s">
        <v>2200</v>
      </c>
    </row>
    <row r="8168" spans="1:6" hidden="1" x14ac:dyDescent="0.25">
      <c r="A8168">
        <v>2040</v>
      </c>
      <c r="B8168" t="s">
        <v>2253</v>
      </c>
      <c r="C8168" t="s">
        <v>2223</v>
      </c>
      <c r="D8168" t="s">
        <v>2250</v>
      </c>
      <c r="E8168">
        <v>8.1080186520123707</v>
      </c>
      <c r="F8168" t="s">
        <v>2200</v>
      </c>
    </row>
    <row r="8169" spans="1:6" hidden="1" x14ac:dyDescent="0.25">
      <c r="A8169">
        <v>2040</v>
      </c>
      <c r="B8169" t="s">
        <v>2253</v>
      </c>
      <c r="C8169" t="s">
        <v>2223</v>
      </c>
      <c r="D8169" t="s">
        <v>2251</v>
      </c>
      <c r="E8169">
        <v>9.8457664400421798</v>
      </c>
      <c r="F8169" t="s">
        <v>2200</v>
      </c>
    </row>
    <row r="8170" spans="1:6" hidden="1" x14ac:dyDescent="0.25">
      <c r="A8170">
        <v>2040</v>
      </c>
      <c r="B8170" t="s">
        <v>2253</v>
      </c>
      <c r="C8170" t="s">
        <v>2223</v>
      </c>
      <c r="D8170" t="s">
        <v>2239</v>
      </c>
      <c r="E8170">
        <v>1.4015319880974499</v>
      </c>
      <c r="F8170" t="s">
        <v>2200</v>
      </c>
    </row>
    <row r="8171" spans="1:6" hidden="1" x14ac:dyDescent="0.25">
      <c r="A8171">
        <v>2040</v>
      </c>
      <c r="B8171" t="s">
        <v>2253</v>
      </c>
      <c r="C8171" t="s">
        <v>2223</v>
      </c>
      <c r="D8171" t="s">
        <v>2240</v>
      </c>
      <c r="E8171">
        <v>2.23109581003109</v>
      </c>
      <c r="F8171" t="s">
        <v>2200</v>
      </c>
    </row>
    <row r="8172" spans="1:6" hidden="1" x14ac:dyDescent="0.25">
      <c r="A8172">
        <v>2040</v>
      </c>
      <c r="B8172" t="s">
        <v>2253</v>
      </c>
      <c r="C8172" t="s">
        <v>2223</v>
      </c>
      <c r="D8172" t="s">
        <v>2241</v>
      </c>
      <c r="E8172">
        <v>3.8823944017846599</v>
      </c>
      <c r="F8172" t="s">
        <v>2200</v>
      </c>
    </row>
    <row r="8173" spans="1:6" hidden="1" x14ac:dyDescent="0.25">
      <c r="A8173">
        <v>2040</v>
      </c>
      <c r="B8173" t="s">
        <v>2253</v>
      </c>
      <c r="C8173" t="s">
        <v>2223</v>
      </c>
      <c r="D8173" t="s">
        <v>2242</v>
      </c>
      <c r="E8173">
        <v>0.106548548752813</v>
      </c>
      <c r="F8173" t="s">
        <v>2200</v>
      </c>
    </row>
    <row r="8174" spans="1:6" hidden="1" x14ac:dyDescent="0.25">
      <c r="A8174">
        <v>2040</v>
      </c>
      <c r="B8174" t="s">
        <v>2253</v>
      </c>
      <c r="C8174" t="s">
        <v>2223</v>
      </c>
      <c r="D8174" t="s">
        <v>2243</v>
      </c>
      <c r="E8174">
        <v>0</v>
      </c>
      <c r="F8174" t="s">
        <v>2200</v>
      </c>
    </row>
    <row r="8175" spans="1:6" hidden="1" x14ac:dyDescent="0.25">
      <c r="A8175">
        <v>2040</v>
      </c>
      <c r="B8175" t="s">
        <v>2253</v>
      </c>
      <c r="C8175" t="s">
        <v>2223</v>
      </c>
      <c r="D8175" t="s">
        <v>2244</v>
      </c>
      <c r="E8175">
        <v>6.0780374999999998</v>
      </c>
      <c r="F8175" t="s">
        <v>2200</v>
      </c>
    </row>
    <row r="8176" spans="1:6" hidden="1" x14ac:dyDescent="0.25">
      <c r="A8176">
        <v>2040</v>
      </c>
      <c r="B8176" t="s">
        <v>2253</v>
      </c>
      <c r="C8176" t="s">
        <v>2223</v>
      </c>
      <c r="D8176" t="s">
        <v>2245</v>
      </c>
      <c r="E8176">
        <v>1.4015319880974499</v>
      </c>
      <c r="F8176" t="s">
        <v>2200</v>
      </c>
    </row>
    <row r="8177" spans="1:6" hidden="1" x14ac:dyDescent="0.25">
      <c r="A8177">
        <v>2040</v>
      </c>
      <c r="B8177" t="s">
        <v>2253</v>
      </c>
      <c r="C8177" t="s">
        <v>2223</v>
      </c>
      <c r="D8177" t="s">
        <v>2246</v>
      </c>
      <c r="E8177">
        <v>1.51983788053292</v>
      </c>
      <c r="F8177" t="s">
        <v>2200</v>
      </c>
    </row>
    <row r="8178" spans="1:6" hidden="1" x14ac:dyDescent="0.25">
      <c r="A8178">
        <v>2040</v>
      </c>
      <c r="B8178" t="s">
        <v>2253</v>
      </c>
      <c r="C8178" t="s">
        <v>2223</v>
      </c>
      <c r="D8178" t="s">
        <v>2247</v>
      </c>
      <c r="E8178">
        <v>1.37586984185163</v>
      </c>
      <c r="F8178" t="s">
        <v>2200</v>
      </c>
    </row>
    <row r="8179" spans="1:6" hidden="1" x14ac:dyDescent="0.25">
      <c r="A8179">
        <v>2040</v>
      </c>
      <c r="B8179" t="s">
        <v>2253</v>
      </c>
      <c r="C8179" t="s">
        <v>2223</v>
      </c>
      <c r="D8179" t="s">
        <v>2248</v>
      </c>
      <c r="E8179">
        <v>2.7047703180211999</v>
      </c>
      <c r="F8179" t="s">
        <v>2200</v>
      </c>
    </row>
    <row r="8180" spans="1:6" hidden="1" x14ac:dyDescent="0.25">
      <c r="A8180">
        <v>2040</v>
      </c>
      <c r="B8180" t="s">
        <v>2253</v>
      </c>
      <c r="C8180" t="s">
        <v>2224</v>
      </c>
      <c r="D8180" t="s">
        <v>2236</v>
      </c>
      <c r="E8180">
        <v>3.1681767252760702</v>
      </c>
      <c r="F8180" t="s">
        <v>2200</v>
      </c>
    </row>
    <row r="8181" spans="1:6" hidden="1" x14ac:dyDescent="0.25">
      <c r="A8181">
        <v>2040</v>
      </c>
      <c r="B8181" t="s">
        <v>2253</v>
      </c>
      <c r="C8181" t="s">
        <v>2224</v>
      </c>
      <c r="D8181" t="s">
        <v>2237</v>
      </c>
      <c r="E8181">
        <v>18.961336059062599</v>
      </c>
      <c r="F8181" t="s">
        <v>2200</v>
      </c>
    </row>
    <row r="8182" spans="1:6" hidden="1" x14ac:dyDescent="0.25">
      <c r="A8182">
        <v>2040</v>
      </c>
      <c r="B8182" t="s">
        <v>2253</v>
      </c>
      <c r="C8182" t="s">
        <v>2224</v>
      </c>
      <c r="D8182" t="s">
        <v>2238</v>
      </c>
      <c r="E8182">
        <v>4.2480147679201004</v>
      </c>
      <c r="F8182" t="s">
        <v>2200</v>
      </c>
    </row>
    <row r="8183" spans="1:6" hidden="1" x14ac:dyDescent="0.25">
      <c r="A8183">
        <v>2040</v>
      </c>
      <c r="B8183" t="s">
        <v>2253</v>
      </c>
      <c r="C8183" t="s">
        <v>2224</v>
      </c>
      <c r="D8183" t="s">
        <v>2250</v>
      </c>
      <c r="E8183">
        <v>8.1080186520123707</v>
      </c>
      <c r="F8183" t="s">
        <v>2200</v>
      </c>
    </row>
    <row r="8184" spans="1:6" hidden="1" x14ac:dyDescent="0.25">
      <c r="A8184">
        <v>2040</v>
      </c>
      <c r="B8184" t="s">
        <v>2253</v>
      </c>
      <c r="C8184" t="s">
        <v>2224</v>
      </c>
      <c r="D8184" t="s">
        <v>2251</v>
      </c>
      <c r="E8184">
        <v>9.8457664400421798</v>
      </c>
      <c r="F8184" t="s">
        <v>2200</v>
      </c>
    </row>
    <row r="8185" spans="1:6" hidden="1" x14ac:dyDescent="0.25">
      <c r="A8185">
        <v>2040</v>
      </c>
      <c r="B8185" t="s">
        <v>2253</v>
      </c>
      <c r="C8185" t="s">
        <v>2224</v>
      </c>
      <c r="D8185" t="s">
        <v>2239</v>
      </c>
      <c r="E8185">
        <v>1.6795223900143601</v>
      </c>
      <c r="F8185" t="s">
        <v>2200</v>
      </c>
    </row>
    <row r="8186" spans="1:6" hidden="1" x14ac:dyDescent="0.25">
      <c r="A8186">
        <v>2040</v>
      </c>
      <c r="B8186" t="s">
        <v>2253</v>
      </c>
      <c r="C8186" t="s">
        <v>2224</v>
      </c>
      <c r="D8186" t="s">
        <v>2240</v>
      </c>
      <c r="E8186">
        <v>2.23109581003109</v>
      </c>
      <c r="F8186" t="s">
        <v>2200</v>
      </c>
    </row>
    <row r="8187" spans="1:6" hidden="1" x14ac:dyDescent="0.25">
      <c r="A8187">
        <v>2040</v>
      </c>
      <c r="B8187" t="s">
        <v>2253</v>
      </c>
      <c r="C8187" t="s">
        <v>2224</v>
      </c>
      <c r="D8187" t="s">
        <v>2241</v>
      </c>
      <c r="E8187">
        <v>3.8000748251004999</v>
      </c>
      <c r="F8187" t="s">
        <v>2200</v>
      </c>
    </row>
    <row r="8188" spans="1:6" hidden="1" x14ac:dyDescent="0.25">
      <c r="A8188">
        <v>2040</v>
      </c>
      <c r="B8188" t="s">
        <v>2253</v>
      </c>
      <c r="C8188" t="s">
        <v>2224</v>
      </c>
      <c r="D8188" t="s">
        <v>2242</v>
      </c>
      <c r="E8188" s="184">
        <v>4.6281482208659401E-2</v>
      </c>
      <c r="F8188" t="s">
        <v>2200</v>
      </c>
    </row>
    <row r="8189" spans="1:6" hidden="1" x14ac:dyDescent="0.25">
      <c r="A8189">
        <v>2040</v>
      </c>
      <c r="B8189" t="s">
        <v>2253</v>
      </c>
      <c r="C8189" t="s">
        <v>2224</v>
      </c>
      <c r="D8189" t="s">
        <v>2243</v>
      </c>
      <c r="E8189">
        <v>0</v>
      </c>
      <c r="F8189" t="s">
        <v>2200</v>
      </c>
    </row>
    <row r="8190" spans="1:6" hidden="1" x14ac:dyDescent="0.25">
      <c r="A8190">
        <v>2040</v>
      </c>
      <c r="B8190" t="s">
        <v>2253</v>
      </c>
      <c r="C8190" t="s">
        <v>2224</v>
      </c>
      <c r="D8190" t="s">
        <v>2244</v>
      </c>
      <c r="E8190">
        <v>6.0780374999999998</v>
      </c>
      <c r="F8190" t="s">
        <v>2200</v>
      </c>
    </row>
    <row r="8191" spans="1:6" hidden="1" x14ac:dyDescent="0.25">
      <c r="A8191">
        <v>2040</v>
      </c>
      <c r="B8191" t="s">
        <v>2253</v>
      </c>
      <c r="C8191" t="s">
        <v>2224</v>
      </c>
      <c r="D8191" t="s">
        <v>2245</v>
      </c>
      <c r="E8191">
        <v>1.4015319880974499</v>
      </c>
      <c r="F8191" t="s">
        <v>2200</v>
      </c>
    </row>
    <row r="8192" spans="1:6" hidden="1" x14ac:dyDescent="0.25">
      <c r="A8192">
        <v>2040</v>
      </c>
      <c r="B8192" t="s">
        <v>2253</v>
      </c>
      <c r="C8192" t="s">
        <v>2224</v>
      </c>
      <c r="D8192" t="s">
        <v>2246</v>
      </c>
      <c r="E8192">
        <v>1.51983788053292</v>
      </c>
      <c r="F8192" t="s">
        <v>2200</v>
      </c>
    </row>
    <row r="8193" spans="1:6" hidden="1" x14ac:dyDescent="0.25">
      <c r="A8193">
        <v>2040</v>
      </c>
      <c r="B8193" t="s">
        <v>2253</v>
      </c>
      <c r="C8193" t="s">
        <v>2224</v>
      </c>
      <c r="D8193" t="s">
        <v>2247</v>
      </c>
      <c r="E8193">
        <v>1.37586984185163</v>
      </c>
      <c r="F8193" t="s">
        <v>2200</v>
      </c>
    </row>
    <row r="8194" spans="1:6" hidden="1" x14ac:dyDescent="0.25">
      <c r="A8194">
        <v>2040</v>
      </c>
      <c r="B8194" t="s">
        <v>2253</v>
      </c>
      <c r="C8194" t="s">
        <v>2224</v>
      </c>
      <c r="D8194" t="s">
        <v>2248</v>
      </c>
      <c r="E8194">
        <v>2.7047703180211999</v>
      </c>
      <c r="F8194" t="s">
        <v>2200</v>
      </c>
    </row>
    <row r="8195" spans="1:6" hidden="1" x14ac:dyDescent="0.25">
      <c r="A8195">
        <v>2040</v>
      </c>
      <c r="B8195" t="s">
        <v>2253</v>
      </c>
      <c r="C8195" t="s">
        <v>2225</v>
      </c>
      <c r="D8195" t="s">
        <v>2236</v>
      </c>
      <c r="E8195">
        <v>3.3198536461597401</v>
      </c>
      <c r="F8195" t="s">
        <v>2200</v>
      </c>
    </row>
    <row r="8196" spans="1:6" hidden="1" x14ac:dyDescent="0.25">
      <c r="A8196">
        <v>2040</v>
      </c>
      <c r="B8196" t="s">
        <v>2253</v>
      </c>
      <c r="C8196" t="s">
        <v>2225</v>
      </c>
      <c r="D8196" t="s">
        <v>2237</v>
      </c>
      <c r="E8196">
        <v>21.628063427866898</v>
      </c>
      <c r="F8196" t="s">
        <v>2200</v>
      </c>
    </row>
    <row r="8197" spans="1:6" hidden="1" x14ac:dyDescent="0.25">
      <c r="A8197">
        <v>2040</v>
      </c>
      <c r="B8197" t="s">
        <v>2253</v>
      </c>
      <c r="C8197" t="s">
        <v>2225</v>
      </c>
      <c r="D8197" t="s">
        <v>2238</v>
      </c>
      <c r="E8197">
        <v>8.3136711294593209</v>
      </c>
      <c r="F8197" t="s">
        <v>2200</v>
      </c>
    </row>
    <row r="8198" spans="1:6" hidden="1" x14ac:dyDescent="0.25">
      <c r="A8198">
        <v>2040</v>
      </c>
      <c r="B8198" t="s">
        <v>2253</v>
      </c>
      <c r="C8198" t="s">
        <v>2225</v>
      </c>
      <c r="D8198" t="s">
        <v>2250</v>
      </c>
      <c r="E8198">
        <v>0</v>
      </c>
      <c r="F8198" t="s">
        <v>2200</v>
      </c>
    </row>
    <row r="8199" spans="1:6" hidden="1" x14ac:dyDescent="0.25">
      <c r="A8199">
        <v>2040</v>
      </c>
      <c r="B8199" t="s">
        <v>2253</v>
      </c>
      <c r="C8199" t="s">
        <v>2225</v>
      </c>
      <c r="D8199" t="s">
        <v>2251</v>
      </c>
      <c r="E8199">
        <v>0</v>
      </c>
      <c r="F8199" t="s">
        <v>2200</v>
      </c>
    </row>
    <row r="8200" spans="1:6" hidden="1" x14ac:dyDescent="0.25">
      <c r="A8200">
        <v>2040</v>
      </c>
      <c r="B8200" t="s">
        <v>2253</v>
      </c>
      <c r="C8200" t="s">
        <v>2225</v>
      </c>
      <c r="D8200" t="s">
        <v>2239</v>
      </c>
      <c r="E8200">
        <v>3.9876042402826899</v>
      </c>
      <c r="F8200" t="s">
        <v>2200</v>
      </c>
    </row>
    <row r="8201" spans="1:6" hidden="1" x14ac:dyDescent="0.25">
      <c r="A8201">
        <v>2040</v>
      </c>
      <c r="B8201" t="s">
        <v>2253</v>
      </c>
      <c r="C8201" t="s">
        <v>2225</v>
      </c>
      <c r="D8201" t="s">
        <v>2240</v>
      </c>
      <c r="E8201">
        <v>2.6060507912846198</v>
      </c>
      <c r="F8201" t="s">
        <v>2200</v>
      </c>
    </row>
    <row r="8202" spans="1:6" hidden="1" x14ac:dyDescent="0.25">
      <c r="A8202">
        <v>2040</v>
      </c>
      <c r="B8202" t="s">
        <v>2253</v>
      </c>
      <c r="C8202" t="s">
        <v>2225</v>
      </c>
      <c r="D8202" t="s">
        <v>2241</v>
      </c>
      <c r="E8202">
        <v>3.4239943424971102</v>
      </c>
      <c r="F8202" t="s">
        <v>2200</v>
      </c>
    </row>
    <row r="8203" spans="1:6" hidden="1" x14ac:dyDescent="0.25">
      <c r="A8203">
        <v>2040</v>
      </c>
      <c r="B8203" t="s">
        <v>2253</v>
      </c>
      <c r="C8203" t="s">
        <v>2225</v>
      </c>
      <c r="D8203" t="s">
        <v>2242</v>
      </c>
      <c r="E8203" s="184">
        <v>2.2563667048674699E-5</v>
      </c>
      <c r="F8203" t="s">
        <v>2200</v>
      </c>
    </row>
    <row r="8204" spans="1:6" hidden="1" x14ac:dyDescent="0.25">
      <c r="A8204">
        <v>2040</v>
      </c>
      <c r="B8204" t="s">
        <v>2253</v>
      </c>
      <c r="C8204" t="s">
        <v>2225</v>
      </c>
      <c r="D8204" t="s">
        <v>2243</v>
      </c>
      <c r="E8204">
        <v>0</v>
      </c>
      <c r="F8204" t="s">
        <v>2200</v>
      </c>
    </row>
    <row r="8205" spans="1:6" hidden="1" x14ac:dyDescent="0.25">
      <c r="A8205">
        <v>2040</v>
      </c>
      <c r="B8205" t="s">
        <v>2253</v>
      </c>
      <c r="C8205" t="s">
        <v>2225</v>
      </c>
      <c r="D8205" t="s">
        <v>2244</v>
      </c>
      <c r="E8205">
        <v>6.0780374999999998</v>
      </c>
      <c r="F8205" t="s">
        <v>2200</v>
      </c>
    </row>
    <row r="8206" spans="1:6" hidden="1" x14ac:dyDescent="0.25">
      <c r="A8206">
        <v>2040</v>
      </c>
      <c r="B8206" t="s">
        <v>2253</v>
      </c>
      <c r="C8206" t="s">
        <v>2225</v>
      </c>
      <c r="D8206" t="s">
        <v>2245</v>
      </c>
      <c r="E8206">
        <v>3.19133499378583</v>
      </c>
      <c r="F8206" t="s">
        <v>2200</v>
      </c>
    </row>
    <row r="8207" spans="1:6" hidden="1" x14ac:dyDescent="0.25">
      <c r="A8207">
        <v>2040</v>
      </c>
      <c r="B8207" t="s">
        <v>2253</v>
      </c>
      <c r="C8207" t="s">
        <v>2225</v>
      </c>
      <c r="D8207" t="s">
        <v>2246</v>
      </c>
      <c r="E8207">
        <v>0</v>
      </c>
      <c r="F8207" t="s">
        <v>2200</v>
      </c>
    </row>
    <row r="8208" spans="1:6" hidden="1" x14ac:dyDescent="0.25">
      <c r="A8208">
        <v>2040</v>
      </c>
      <c r="B8208" t="s">
        <v>2253</v>
      </c>
      <c r="C8208" t="s">
        <v>2225</v>
      </c>
      <c r="D8208" t="s">
        <v>2247</v>
      </c>
      <c r="E8208">
        <v>1.7281417817668401</v>
      </c>
      <c r="F8208" t="s">
        <v>2200</v>
      </c>
    </row>
    <row r="8209" spans="1:6" hidden="1" x14ac:dyDescent="0.25">
      <c r="A8209">
        <v>2040</v>
      </c>
      <c r="B8209" t="s">
        <v>2253</v>
      </c>
      <c r="C8209" t="s">
        <v>2225</v>
      </c>
      <c r="D8209" t="s">
        <v>2248</v>
      </c>
      <c r="E8209">
        <v>6.9283967258579597</v>
      </c>
      <c r="F8209" t="s">
        <v>2200</v>
      </c>
    </row>
    <row r="8210" spans="1:6" x14ac:dyDescent="0.25">
      <c r="A8210">
        <v>2040</v>
      </c>
      <c r="B8210" t="s">
        <v>2253</v>
      </c>
      <c r="C8210" t="s">
        <v>2226</v>
      </c>
      <c r="D8210" t="s">
        <v>2236</v>
      </c>
      <c r="E8210">
        <v>3.6121611510055902</v>
      </c>
      <c r="F8210" t="s">
        <v>2200</v>
      </c>
    </row>
    <row r="8211" spans="1:6" x14ac:dyDescent="0.25">
      <c r="A8211">
        <v>2040</v>
      </c>
      <c r="B8211" t="s">
        <v>2253</v>
      </c>
      <c r="C8211" t="s">
        <v>2226</v>
      </c>
      <c r="D8211" t="s">
        <v>2237</v>
      </c>
      <c r="E8211">
        <v>19.109504036524399</v>
      </c>
      <c r="F8211" t="s">
        <v>2200</v>
      </c>
    </row>
    <row r="8212" spans="1:6" x14ac:dyDescent="0.25">
      <c r="A8212">
        <v>2040</v>
      </c>
      <c r="B8212" t="s">
        <v>2253</v>
      </c>
      <c r="C8212" t="s">
        <v>2226</v>
      </c>
      <c r="D8212" t="s">
        <v>2238</v>
      </c>
      <c r="E8212">
        <v>4.0815106707275799</v>
      </c>
      <c r="F8212" t="s">
        <v>2200</v>
      </c>
    </row>
    <row r="8213" spans="1:6" x14ac:dyDescent="0.25">
      <c r="A8213">
        <v>2040</v>
      </c>
      <c r="B8213" t="s">
        <v>2253</v>
      </c>
      <c r="C8213" t="s">
        <v>2226</v>
      </c>
      <c r="D8213" t="s">
        <v>2250</v>
      </c>
      <c r="E8213">
        <v>13.1587273866388</v>
      </c>
      <c r="F8213" t="s">
        <v>2200</v>
      </c>
    </row>
    <row r="8214" spans="1:6" x14ac:dyDescent="0.25">
      <c r="A8214">
        <v>2040</v>
      </c>
      <c r="B8214" t="s">
        <v>2253</v>
      </c>
      <c r="C8214" t="s">
        <v>2226</v>
      </c>
      <c r="D8214" t="s">
        <v>2251</v>
      </c>
      <c r="E8214">
        <v>0</v>
      </c>
      <c r="F8214" t="s">
        <v>2200</v>
      </c>
    </row>
    <row r="8215" spans="1:6" x14ac:dyDescent="0.25">
      <c r="A8215">
        <v>2040</v>
      </c>
      <c r="B8215" t="s">
        <v>2253</v>
      </c>
      <c r="C8215" t="s">
        <v>2226</v>
      </c>
      <c r="D8215" t="s">
        <v>2239</v>
      </c>
      <c r="E8215">
        <v>3.2926377794324999</v>
      </c>
      <c r="F8215" t="s">
        <v>2200</v>
      </c>
    </row>
    <row r="8216" spans="1:6" x14ac:dyDescent="0.25">
      <c r="A8216">
        <v>2040</v>
      </c>
      <c r="B8216" t="s">
        <v>2253</v>
      </c>
      <c r="C8216" t="s">
        <v>2226</v>
      </c>
      <c r="D8216" t="s">
        <v>2240</v>
      </c>
      <c r="E8216">
        <v>3.15888968622783</v>
      </c>
      <c r="F8216" t="s">
        <v>2200</v>
      </c>
    </row>
    <row r="8217" spans="1:6" x14ac:dyDescent="0.25">
      <c r="A8217">
        <v>2040</v>
      </c>
      <c r="B8217" t="s">
        <v>2253</v>
      </c>
      <c r="C8217" t="s">
        <v>2226</v>
      </c>
      <c r="D8217" t="s">
        <v>2241</v>
      </c>
      <c r="E8217">
        <v>6.2048378210434496</v>
      </c>
      <c r="F8217" t="s">
        <v>2200</v>
      </c>
    </row>
    <row r="8218" spans="1:6" x14ac:dyDescent="0.25">
      <c r="A8218">
        <v>2040</v>
      </c>
      <c r="B8218" t="s">
        <v>2253</v>
      </c>
      <c r="C8218" t="s">
        <v>2226</v>
      </c>
      <c r="D8218" t="s">
        <v>2242</v>
      </c>
      <c r="E8218">
        <v>4.5515915242045998E-2</v>
      </c>
      <c r="F8218" t="s">
        <v>2200</v>
      </c>
    </row>
    <row r="8219" spans="1:6" x14ac:dyDescent="0.25">
      <c r="A8219">
        <v>2040</v>
      </c>
      <c r="B8219" t="s">
        <v>2253</v>
      </c>
      <c r="C8219" t="s">
        <v>2226</v>
      </c>
      <c r="D8219" t="s">
        <v>2243</v>
      </c>
      <c r="E8219">
        <v>33.725319510260597</v>
      </c>
      <c r="F8219" t="s">
        <v>2200</v>
      </c>
    </row>
    <row r="8220" spans="1:6" x14ac:dyDescent="0.25">
      <c r="A8220">
        <v>2040</v>
      </c>
      <c r="B8220" t="s">
        <v>2253</v>
      </c>
      <c r="C8220" t="s">
        <v>2226</v>
      </c>
      <c r="D8220" t="s">
        <v>2244</v>
      </c>
      <c r="E8220">
        <v>6.0780374999999998</v>
      </c>
      <c r="F8220" t="s">
        <v>2200</v>
      </c>
    </row>
    <row r="8221" spans="1:6" x14ac:dyDescent="0.25">
      <c r="A8221">
        <v>2040</v>
      </c>
      <c r="B8221" t="s">
        <v>2253</v>
      </c>
      <c r="C8221" t="s">
        <v>2226</v>
      </c>
      <c r="D8221" t="s">
        <v>2245</v>
      </c>
      <c r="E8221">
        <v>4.3898751617359801</v>
      </c>
      <c r="F8221" t="s">
        <v>2200</v>
      </c>
    </row>
    <row r="8222" spans="1:6" x14ac:dyDescent="0.25">
      <c r="A8222">
        <v>2040</v>
      </c>
      <c r="B8222" t="s">
        <v>2253</v>
      </c>
      <c r="C8222" t="s">
        <v>2226</v>
      </c>
      <c r="D8222" t="s">
        <v>2246</v>
      </c>
      <c r="E8222">
        <v>2.3472959470529</v>
      </c>
      <c r="F8222" t="s">
        <v>2200</v>
      </c>
    </row>
    <row r="8223" spans="1:6" x14ac:dyDescent="0.25">
      <c r="A8223">
        <v>2040</v>
      </c>
      <c r="B8223" t="s">
        <v>2253</v>
      </c>
      <c r="C8223" t="s">
        <v>2226</v>
      </c>
      <c r="D8223" t="s">
        <v>2247</v>
      </c>
      <c r="E8223">
        <v>1.99181345475406</v>
      </c>
      <c r="F8223" t="s">
        <v>2200</v>
      </c>
    </row>
    <row r="8224" spans="1:6" x14ac:dyDescent="0.25">
      <c r="A8224">
        <v>2040</v>
      </c>
      <c r="B8224" t="s">
        <v>2253</v>
      </c>
      <c r="C8224" t="s">
        <v>2226</v>
      </c>
      <c r="D8224" t="s">
        <v>2248</v>
      </c>
      <c r="E8224">
        <v>9.1242971341180894</v>
      </c>
      <c r="F8224" t="s">
        <v>2200</v>
      </c>
    </row>
    <row r="8225" spans="1:6" hidden="1" x14ac:dyDescent="0.25">
      <c r="A8225">
        <v>2040</v>
      </c>
      <c r="B8225" t="s">
        <v>2253</v>
      </c>
      <c r="C8225" t="s">
        <v>2227</v>
      </c>
      <c r="D8225" t="s">
        <v>2236</v>
      </c>
      <c r="E8225">
        <v>3.7833415239853201</v>
      </c>
      <c r="F8225" t="s">
        <v>2200</v>
      </c>
    </row>
    <row r="8226" spans="1:6" hidden="1" x14ac:dyDescent="0.25">
      <c r="A8226">
        <v>2040</v>
      </c>
      <c r="B8226" t="s">
        <v>2253</v>
      </c>
      <c r="C8226" t="s">
        <v>2227</v>
      </c>
      <c r="D8226" t="s">
        <v>2237</v>
      </c>
      <c r="E8226">
        <v>25.847231791750399</v>
      </c>
      <c r="F8226" t="s">
        <v>2200</v>
      </c>
    </row>
    <row r="8227" spans="1:6" hidden="1" x14ac:dyDescent="0.25">
      <c r="A8227">
        <v>2040</v>
      </c>
      <c r="B8227" t="s">
        <v>2253</v>
      </c>
      <c r="C8227" t="s">
        <v>2227</v>
      </c>
      <c r="D8227" t="s">
        <v>2238</v>
      </c>
      <c r="E8227">
        <v>4.1583011238751597</v>
      </c>
      <c r="F8227" t="s">
        <v>2200</v>
      </c>
    </row>
    <row r="8228" spans="1:6" hidden="1" x14ac:dyDescent="0.25">
      <c r="A8228">
        <v>2040</v>
      </c>
      <c r="B8228" t="s">
        <v>2253</v>
      </c>
      <c r="C8228" t="s">
        <v>2227</v>
      </c>
      <c r="D8228" t="s">
        <v>2250</v>
      </c>
      <c r="E8228">
        <v>12.7196481157274</v>
      </c>
      <c r="F8228" t="s">
        <v>2200</v>
      </c>
    </row>
    <row r="8229" spans="1:6" hidden="1" x14ac:dyDescent="0.25">
      <c r="A8229">
        <v>2040</v>
      </c>
      <c r="B8229" t="s">
        <v>2253</v>
      </c>
      <c r="C8229" t="s">
        <v>2227</v>
      </c>
      <c r="D8229" t="s">
        <v>2251</v>
      </c>
      <c r="E8229">
        <v>0</v>
      </c>
      <c r="F8229" t="s">
        <v>2200</v>
      </c>
    </row>
    <row r="8230" spans="1:6" hidden="1" x14ac:dyDescent="0.25">
      <c r="A8230">
        <v>2040</v>
      </c>
      <c r="B8230" t="s">
        <v>2253</v>
      </c>
      <c r="C8230" t="s">
        <v>2227</v>
      </c>
      <c r="D8230" t="s">
        <v>2239</v>
      </c>
      <c r="E8230">
        <v>4.3828916333797601</v>
      </c>
      <c r="F8230" t="s">
        <v>2200</v>
      </c>
    </row>
    <row r="8231" spans="1:6" hidden="1" x14ac:dyDescent="0.25">
      <c r="A8231">
        <v>2040</v>
      </c>
      <c r="B8231" t="s">
        <v>2253</v>
      </c>
      <c r="C8231" t="s">
        <v>2227</v>
      </c>
      <c r="D8231" t="s">
        <v>2240</v>
      </c>
      <c r="E8231">
        <v>3.2664635531196899</v>
      </c>
      <c r="F8231" t="s">
        <v>2200</v>
      </c>
    </row>
    <row r="8232" spans="1:6" hidden="1" x14ac:dyDescent="0.25">
      <c r="A8232">
        <v>2040</v>
      </c>
      <c r="B8232" t="s">
        <v>2253</v>
      </c>
      <c r="C8232" t="s">
        <v>2227</v>
      </c>
      <c r="D8232" t="s">
        <v>2241</v>
      </c>
      <c r="E8232">
        <v>6.5387017397051199</v>
      </c>
      <c r="F8232" t="s">
        <v>2200</v>
      </c>
    </row>
    <row r="8233" spans="1:6" hidden="1" x14ac:dyDescent="0.25">
      <c r="A8233">
        <v>2040</v>
      </c>
      <c r="B8233" t="s">
        <v>2253</v>
      </c>
      <c r="C8233" t="s">
        <v>2227</v>
      </c>
      <c r="D8233" t="s">
        <v>2242</v>
      </c>
      <c r="E8233" s="184">
        <v>3.4878529936976399E-3</v>
      </c>
      <c r="F8233" t="s">
        <v>2200</v>
      </c>
    </row>
    <row r="8234" spans="1:6" hidden="1" x14ac:dyDescent="0.25">
      <c r="A8234">
        <v>2040</v>
      </c>
      <c r="B8234" t="s">
        <v>2253</v>
      </c>
      <c r="C8234" t="s">
        <v>2227</v>
      </c>
      <c r="D8234" t="s">
        <v>2243</v>
      </c>
      <c r="E8234">
        <v>0</v>
      </c>
      <c r="F8234" t="s">
        <v>2200</v>
      </c>
    </row>
    <row r="8235" spans="1:6" hidden="1" x14ac:dyDescent="0.25">
      <c r="A8235">
        <v>2040</v>
      </c>
      <c r="B8235" t="s">
        <v>2253</v>
      </c>
      <c r="C8235" t="s">
        <v>2227</v>
      </c>
      <c r="D8235" t="s">
        <v>2244</v>
      </c>
      <c r="E8235">
        <v>6.0780374999999998</v>
      </c>
      <c r="F8235" t="s">
        <v>2200</v>
      </c>
    </row>
    <row r="8236" spans="1:6" hidden="1" x14ac:dyDescent="0.25">
      <c r="A8236">
        <v>2040</v>
      </c>
      <c r="B8236" t="s">
        <v>2253</v>
      </c>
      <c r="C8236" t="s">
        <v>2227</v>
      </c>
      <c r="D8236" t="s">
        <v>2245</v>
      </c>
      <c r="E8236">
        <v>3.5608543307899998</v>
      </c>
      <c r="F8236" t="s">
        <v>2200</v>
      </c>
    </row>
    <row r="8237" spans="1:6" hidden="1" x14ac:dyDescent="0.25">
      <c r="A8237">
        <v>2040</v>
      </c>
      <c r="B8237" t="s">
        <v>2253</v>
      </c>
      <c r="C8237" t="s">
        <v>2227</v>
      </c>
      <c r="D8237" t="s">
        <v>2246</v>
      </c>
      <c r="E8237">
        <v>2.4690032688865</v>
      </c>
      <c r="F8237" t="s">
        <v>2200</v>
      </c>
    </row>
    <row r="8238" spans="1:6" hidden="1" x14ac:dyDescent="0.25">
      <c r="A8238">
        <v>2040</v>
      </c>
      <c r="B8238" t="s">
        <v>2253</v>
      </c>
      <c r="C8238" t="s">
        <v>2227</v>
      </c>
      <c r="D8238" t="s">
        <v>2247</v>
      </c>
      <c r="E8238">
        <v>1.6925542705993699</v>
      </c>
      <c r="F8238" t="s">
        <v>2200</v>
      </c>
    </row>
    <row r="8239" spans="1:6" hidden="1" x14ac:dyDescent="0.25">
      <c r="A8239">
        <v>2040</v>
      </c>
      <c r="B8239" t="s">
        <v>2253</v>
      </c>
      <c r="C8239" t="s">
        <v>2227</v>
      </c>
      <c r="D8239" t="s">
        <v>2248</v>
      </c>
      <c r="E8239">
        <v>7.31346060188966</v>
      </c>
      <c r="F8239" t="s">
        <v>2200</v>
      </c>
    </row>
    <row r="8240" spans="1:6" hidden="1" x14ac:dyDescent="0.25">
      <c r="A8240">
        <v>2040</v>
      </c>
      <c r="B8240" t="s">
        <v>2253</v>
      </c>
      <c r="C8240" t="s">
        <v>2228</v>
      </c>
      <c r="D8240" t="s">
        <v>2236</v>
      </c>
      <c r="E8240">
        <v>2.4126568037615801</v>
      </c>
      <c r="F8240" t="s">
        <v>2200</v>
      </c>
    </row>
    <row r="8241" spans="1:6" hidden="1" x14ac:dyDescent="0.25">
      <c r="A8241">
        <v>2040</v>
      </c>
      <c r="B8241" t="s">
        <v>2253</v>
      </c>
      <c r="C8241" t="s">
        <v>2228</v>
      </c>
      <c r="D8241" t="s">
        <v>2237</v>
      </c>
      <c r="E8241">
        <v>16.231051634983999</v>
      </c>
      <c r="F8241" t="s">
        <v>2200</v>
      </c>
    </row>
    <row r="8242" spans="1:6" hidden="1" x14ac:dyDescent="0.25">
      <c r="A8242">
        <v>2040</v>
      </c>
      <c r="B8242" t="s">
        <v>2253</v>
      </c>
      <c r="C8242" t="s">
        <v>2228</v>
      </c>
      <c r="D8242" t="s">
        <v>2238</v>
      </c>
      <c r="E8242">
        <v>3.96833923497107</v>
      </c>
      <c r="F8242" t="s">
        <v>2200</v>
      </c>
    </row>
    <row r="8243" spans="1:6" hidden="1" x14ac:dyDescent="0.25">
      <c r="A8243">
        <v>2040</v>
      </c>
      <c r="B8243" t="s">
        <v>2253</v>
      </c>
      <c r="C8243" t="s">
        <v>2228</v>
      </c>
      <c r="D8243" t="s">
        <v>2250</v>
      </c>
      <c r="E8243">
        <v>7.7923926028796702</v>
      </c>
      <c r="F8243" t="s">
        <v>2200</v>
      </c>
    </row>
    <row r="8244" spans="1:6" hidden="1" x14ac:dyDescent="0.25">
      <c r="A8244">
        <v>2040</v>
      </c>
      <c r="B8244" t="s">
        <v>2253</v>
      </c>
      <c r="C8244" t="s">
        <v>2228</v>
      </c>
      <c r="D8244" t="s">
        <v>2251</v>
      </c>
      <c r="E8244">
        <v>0</v>
      </c>
      <c r="F8244" t="s">
        <v>2200</v>
      </c>
    </row>
    <row r="8245" spans="1:6" hidden="1" x14ac:dyDescent="0.25">
      <c r="A8245">
        <v>2040</v>
      </c>
      <c r="B8245" t="s">
        <v>2253</v>
      </c>
      <c r="C8245" t="s">
        <v>2228</v>
      </c>
      <c r="D8245" t="s">
        <v>2239</v>
      </c>
      <c r="E8245">
        <v>2.7100259238261701</v>
      </c>
      <c r="F8245" t="s">
        <v>2200</v>
      </c>
    </row>
    <row r="8246" spans="1:6" hidden="1" x14ac:dyDescent="0.25">
      <c r="A8246">
        <v>2040</v>
      </c>
      <c r="B8246" t="s">
        <v>2253</v>
      </c>
      <c r="C8246" t="s">
        <v>2228</v>
      </c>
      <c r="D8246" t="s">
        <v>2240</v>
      </c>
      <c r="E8246">
        <v>2.6626449040433</v>
      </c>
      <c r="F8246" t="s">
        <v>2200</v>
      </c>
    </row>
    <row r="8247" spans="1:6" hidden="1" x14ac:dyDescent="0.25">
      <c r="A8247">
        <v>2040</v>
      </c>
      <c r="B8247" t="s">
        <v>2253</v>
      </c>
      <c r="C8247" t="s">
        <v>2228</v>
      </c>
      <c r="D8247" t="s">
        <v>2241</v>
      </c>
      <c r="E8247">
        <v>3.8733456207655301</v>
      </c>
      <c r="F8247" t="s">
        <v>2200</v>
      </c>
    </row>
    <row r="8248" spans="1:6" hidden="1" x14ac:dyDescent="0.25">
      <c r="A8248">
        <v>2040</v>
      </c>
      <c r="B8248" t="s">
        <v>2253</v>
      </c>
      <c r="C8248" t="s">
        <v>2228</v>
      </c>
      <c r="D8248" t="s">
        <v>2242</v>
      </c>
      <c r="E8248" s="184">
        <v>2.6493791959126701E-3</v>
      </c>
      <c r="F8248" t="s">
        <v>2200</v>
      </c>
    </row>
    <row r="8249" spans="1:6" hidden="1" x14ac:dyDescent="0.25">
      <c r="A8249">
        <v>2040</v>
      </c>
      <c r="B8249" t="s">
        <v>2253</v>
      </c>
      <c r="C8249" t="s">
        <v>2228</v>
      </c>
      <c r="D8249" t="s">
        <v>2243</v>
      </c>
      <c r="E8249">
        <v>31.024303844067799</v>
      </c>
      <c r="F8249" t="s">
        <v>2200</v>
      </c>
    </row>
    <row r="8250" spans="1:6" hidden="1" x14ac:dyDescent="0.25">
      <c r="A8250">
        <v>2040</v>
      </c>
      <c r="B8250" t="s">
        <v>2253</v>
      </c>
      <c r="C8250" t="s">
        <v>2228</v>
      </c>
      <c r="D8250" t="s">
        <v>2244</v>
      </c>
      <c r="E8250">
        <v>6.0780374999999998</v>
      </c>
      <c r="F8250" t="s">
        <v>2200</v>
      </c>
    </row>
    <row r="8251" spans="1:6" hidden="1" x14ac:dyDescent="0.25">
      <c r="A8251">
        <v>2040</v>
      </c>
      <c r="B8251" t="s">
        <v>2253</v>
      </c>
      <c r="C8251" t="s">
        <v>2228</v>
      </c>
      <c r="D8251" t="s">
        <v>2245</v>
      </c>
      <c r="E8251">
        <v>3.6155678878791102</v>
      </c>
      <c r="F8251" t="s">
        <v>2200</v>
      </c>
    </row>
    <row r="8252" spans="1:6" hidden="1" x14ac:dyDescent="0.25">
      <c r="A8252">
        <v>2040</v>
      </c>
      <c r="B8252" t="s">
        <v>2253</v>
      </c>
      <c r="C8252" t="s">
        <v>2228</v>
      </c>
      <c r="D8252" t="s">
        <v>2246</v>
      </c>
      <c r="E8252">
        <v>2.3168007203663401</v>
      </c>
      <c r="F8252" t="s">
        <v>2200</v>
      </c>
    </row>
    <row r="8253" spans="1:6" hidden="1" x14ac:dyDescent="0.25">
      <c r="A8253">
        <v>2040</v>
      </c>
      <c r="B8253" t="s">
        <v>2253</v>
      </c>
      <c r="C8253" t="s">
        <v>2228</v>
      </c>
      <c r="D8253" t="s">
        <v>2247</v>
      </c>
      <c r="E8253">
        <v>1.3535832111631501</v>
      </c>
      <c r="F8253" t="s">
        <v>2200</v>
      </c>
    </row>
    <row r="8254" spans="1:6" hidden="1" x14ac:dyDescent="0.25">
      <c r="A8254">
        <v>2040</v>
      </c>
      <c r="B8254" t="s">
        <v>2253</v>
      </c>
      <c r="C8254" t="s">
        <v>2228</v>
      </c>
      <c r="D8254" t="s">
        <v>2248</v>
      </c>
      <c r="E8254">
        <v>3.56499139749004</v>
      </c>
      <c r="F8254" t="s">
        <v>2200</v>
      </c>
    </row>
    <row r="8255" spans="1:6" hidden="1" x14ac:dyDescent="0.25">
      <c r="A8255">
        <v>2040</v>
      </c>
      <c r="B8255" t="s">
        <v>2253</v>
      </c>
      <c r="C8255" t="s">
        <v>2229</v>
      </c>
      <c r="D8255" t="s">
        <v>2236</v>
      </c>
      <c r="E8255">
        <v>3.2982559875791502</v>
      </c>
      <c r="F8255" t="s">
        <v>2200</v>
      </c>
    </row>
    <row r="8256" spans="1:6" hidden="1" x14ac:dyDescent="0.25">
      <c r="A8256">
        <v>2040</v>
      </c>
      <c r="B8256" t="s">
        <v>2253</v>
      </c>
      <c r="C8256" t="s">
        <v>2229</v>
      </c>
      <c r="D8256" t="s">
        <v>2237</v>
      </c>
      <c r="E8256">
        <v>21.2828397750215</v>
      </c>
      <c r="F8256" t="s">
        <v>2200</v>
      </c>
    </row>
    <row r="8257" spans="1:6" hidden="1" x14ac:dyDescent="0.25">
      <c r="A8257">
        <v>2040</v>
      </c>
      <c r="B8257" t="s">
        <v>2253</v>
      </c>
      <c r="C8257" t="s">
        <v>2229</v>
      </c>
      <c r="D8257" t="s">
        <v>2238</v>
      </c>
      <c r="E8257">
        <v>3.9926066148032699</v>
      </c>
      <c r="F8257" t="s">
        <v>2200</v>
      </c>
    </row>
    <row r="8258" spans="1:6" hidden="1" x14ac:dyDescent="0.25">
      <c r="A8258">
        <v>2040</v>
      </c>
      <c r="B8258" t="s">
        <v>2253</v>
      </c>
      <c r="C8258" t="s">
        <v>2229</v>
      </c>
      <c r="D8258" t="s">
        <v>2250</v>
      </c>
      <c r="E8258">
        <v>0</v>
      </c>
      <c r="F8258" t="s">
        <v>2200</v>
      </c>
    </row>
    <row r="8259" spans="1:6" hidden="1" x14ac:dyDescent="0.25">
      <c r="A8259">
        <v>2040</v>
      </c>
      <c r="B8259" t="s">
        <v>2253</v>
      </c>
      <c r="C8259" t="s">
        <v>2229</v>
      </c>
      <c r="D8259" t="s">
        <v>2251</v>
      </c>
      <c r="E8259">
        <v>10.3866998340604</v>
      </c>
      <c r="F8259" t="s">
        <v>2200</v>
      </c>
    </row>
    <row r="8260" spans="1:6" hidden="1" x14ac:dyDescent="0.25">
      <c r="A8260">
        <v>2040</v>
      </c>
      <c r="B8260" t="s">
        <v>2253</v>
      </c>
      <c r="C8260" t="s">
        <v>2229</v>
      </c>
      <c r="D8260" t="s">
        <v>2239</v>
      </c>
      <c r="E8260">
        <v>4.9819713560881098</v>
      </c>
      <c r="F8260" t="s">
        <v>2200</v>
      </c>
    </row>
    <row r="8261" spans="1:6" hidden="1" x14ac:dyDescent="0.25">
      <c r="A8261">
        <v>2040</v>
      </c>
      <c r="B8261" t="s">
        <v>2253</v>
      </c>
      <c r="C8261" t="s">
        <v>2229</v>
      </c>
      <c r="D8261" t="s">
        <v>2240</v>
      </c>
      <c r="E8261">
        <v>2.9001089391178998</v>
      </c>
      <c r="F8261" t="s">
        <v>2200</v>
      </c>
    </row>
    <row r="8262" spans="1:6" hidden="1" x14ac:dyDescent="0.25">
      <c r="A8262">
        <v>2040</v>
      </c>
      <c r="B8262" t="s">
        <v>2253</v>
      </c>
      <c r="C8262" t="s">
        <v>2229</v>
      </c>
      <c r="D8262" t="s">
        <v>2241</v>
      </c>
      <c r="E8262">
        <v>4.03108911666701</v>
      </c>
      <c r="F8262" t="s">
        <v>2200</v>
      </c>
    </row>
    <row r="8263" spans="1:6" hidden="1" x14ac:dyDescent="0.25">
      <c r="A8263">
        <v>2040</v>
      </c>
      <c r="B8263" t="s">
        <v>2253</v>
      </c>
      <c r="C8263" t="s">
        <v>2229</v>
      </c>
      <c r="D8263" t="s">
        <v>2242</v>
      </c>
      <c r="E8263" s="184">
        <v>4.3283737383058903E-3</v>
      </c>
      <c r="F8263" t="s">
        <v>2200</v>
      </c>
    </row>
    <row r="8264" spans="1:6" hidden="1" x14ac:dyDescent="0.25">
      <c r="A8264">
        <v>2040</v>
      </c>
      <c r="B8264" t="s">
        <v>2253</v>
      </c>
      <c r="C8264" t="s">
        <v>2229</v>
      </c>
      <c r="D8264" t="s">
        <v>2243</v>
      </c>
      <c r="E8264">
        <v>33.768751373498503</v>
      </c>
      <c r="F8264" t="s">
        <v>2200</v>
      </c>
    </row>
    <row r="8265" spans="1:6" hidden="1" x14ac:dyDescent="0.25">
      <c r="A8265">
        <v>2040</v>
      </c>
      <c r="B8265" t="s">
        <v>2253</v>
      </c>
      <c r="C8265" t="s">
        <v>2229</v>
      </c>
      <c r="D8265" t="s">
        <v>2244</v>
      </c>
      <c r="E8265">
        <v>6.0780374999999998</v>
      </c>
      <c r="F8265" t="s">
        <v>2200</v>
      </c>
    </row>
    <row r="8266" spans="1:6" hidden="1" x14ac:dyDescent="0.25">
      <c r="A8266">
        <v>2040</v>
      </c>
      <c r="B8266" t="s">
        <v>2253</v>
      </c>
      <c r="C8266" t="s">
        <v>2229</v>
      </c>
      <c r="D8266" t="s">
        <v>2245</v>
      </c>
      <c r="E8266">
        <v>4.0108798672885397</v>
      </c>
      <c r="F8266" t="s">
        <v>2200</v>
      </c>
    </row>
    <row r="8267" spans="1:6" hidden="1" x14ac:dyDescent="0.25">
      <c r="A8267">
        <v>2040</v>
      </c>
      <c r="B8267" t="s">
        <v>2253</v>
      </c>
      <c r="C8267" t="s">
        <v>2229</v>
      </c>
      <c r="D8267" t="s">
        <v>2246</v>
      </c>
      <c r="E8267">
        <v>2.2151434411042401</v>
      </c>
      <c r="F8267" t="s">
        <v>2200</v>
      </c>
    </row>
    <row r="8268" spans="1:6" hidden="1" x14ac:dyDescent="0.25">
      <c r="A8268">
        <v>2040</v>
      </c>
      <c r="B8268" t="s">
        <v>2253</v>
      </c>
      <c r="C8268" t="s">
        <v>2229</v>
      </c>
      <c r="D8268" t="s">
        <v>2247</v>
      </c>
      <c r="E8268">
        <v>1.90003135724474</v>
      </c>
      <c r="F8268" t="s">
        <v>2200</v>
      </c>
    </row>
    <row r="8269" spans="1:6" hidden="1" x14ac:dyDescent="0.25">
      <c r="A8269">
        <v>2040</v>
      </c>
      <c r="B8269" t="s">
        <v>2253</v>
      </c>
      <c r="C8269" t="s">
        <v>2229</v>
      </c>
      <c r="D8269" t="s">
        <v>2248</v>
      </c>
      <c r="E8269">
        <v>8.4172277798430102</v>
      </c>
      <c r="F8269" t="s">
        <v>2200</v>
      </c>
    </row>
    <row r="8270" spans="1:6" hidden="1" x14ac:dyDescent="0.25">
      <c r="A8270">
        <v>2040</v>
      </c>
      <c r="B8270" t="s">
        <v>2253</v>
      </c>
      <c r="C8270" t="s">
        <v>2230</v>
      </c>
      <c r="D8270" t="s">
        <v>2236</v>
      </c>
      <c r="E8270">
        <v>2.5142920424940001</v>
      </c>
      <c r="F8270" t="s">
        <v>2200</v>
      </c>
    </row>
    <row r="8271" spans="1:6" hidden="1" x14ac:dyDescent="0.25">
      <c r="A8271">
        <v>2040</v>
      </c>
      <c r="B8271" t="s">
        <v>2253</v>
      </c>
      <c r="C8271" t="s">
        <v>2230</v>
      </c>
      <c r="D8271" t="s">
        <v>2237</v>
      </c>
      <c r="E8271">
        <v>26.3948208135055</v>
      </c>
      <c r="F8271" t="s">
        <v>2200</v>
      </c>
    </row>
    <row r="8272" spans="1:6" hidden="1" x14ac:dyDescent="0.25">
      <c r="A8272">
        <v>2040</v>
      </c>
      <c r="B8272" t="s">
        <v>2253</v>
      </c>
      <c r="C8272" t="s">
        <v>2230</v>
      </c>
      <c r="D8272" t="s">
        <v>2238</v>
      </c>
      <c r="E8272">
        <v>3.9405390621721499</v>
      </c>
      <c r="F8272" t="s">
        <v>2200</v>
      </c>
    </row>
    <row r="8273" spans="1:6" hidden="1" x14ac:dyDescent="0.25">
      <c r="A8273">
        <v>2040</v>
      </c>
      <c r="B8273" t="s">
        <v>2253</v>
      </c>
      <c r="C8273" t="s">
        <v>2230</v>
      </c>
      <c r="D8273" t="s">
        <v>2250</v>
      </c>
      <c r="E8273">
        <v>6.7399092591470504</v>
      </c>
      <c r="F8273" t="s">
        <v>2200</v>
      </c>
    </row>
    <row r="8274" spans="1:6" hidden="1" x14ac:dyDescent="0.25">
      <c r="A8274">
        <v>2040</v>
      </c>
      <c r="B8274" t="s">
        <v>2253</v>
      </c>
      <c r="C8274" t="s">
        <v>2230</v>
      </c>
      <c r="D8274" t="s">
        <v>2251</v>
      </c>
      <c r="E8274">
        <v>0</v>
      </c>
      <c r="F8274" t="s">
        <v>2200</v>
      </c>
    </row>
    <row r="8275" spans="1:6" hidden="1" x14ac:dyDescent="0.25">
      <c r="A8275">
        <v>2040</v>
      </c>
      <c r="B8275" t="s">
        <v>2253</v>
      </c>
      <c r="C8275" t="s">
        <v>2230</v>
      </c>
      <c r="D8275" t="s">
        <v>2239</v>
      </c>
      <c r="E8275">
        <v>2.1883113899498898</v>
      </c>
      <c r="F8275" t="s">
        <v>2200</v>
      </c>
    </row>
    <row r="8276" spans="1:6" hidden="1" x14ac:dyDescent="0.25">
      <c r="A8276">
        <v>2040</v>
      </c>
      <c r="B8276" t="s">
        <v>2253</v>
      </c>
      <c r="C8276" t="s">
        <v>2230</v>
      </c>
      <c r="D8276" t="s">
        <v>2240</v>
      </c>
      <c r="E8276">
        <v>2.23109581003109</v>
      </c>
      <c r="F8276" t="s">
        <v>2200</v>
      </c>
    </row>
    <row r="8277" spans="1:6" hidden="1" x14ac:dyDescent="0.25">
      <c r="A8277">
        <v>2040</v>
      </c>
      <c r="B8277" t="s">
        <v>2253</v>
      </c>
      <c r="C8277" t="s">
        <v>2230</v>
      </c>
      <c r="D8277" t="s">
        <v>2241</v>
      </c>
      <c r="E8277">
        <v>2.9480403534453901</v>
      </c>
      <c r="F8277" t="s">
        <v>2200</v>
      </c>
    </row>
    <row r="8278" spans="1:6" hidden="1" x14ac:dyDescent="0.25">
      <c r="A8278">
        <v>2040</v>
      </c>
      <c r="B8278" t="s">
        <v>2253</v>
      </c>
      <c r="C8278" t="s">
        <v>2230</v>
      </c>
      <c r="D8278" t="s">
        <v>2242</v>
      </c>
      <c r="E8278">
        <v>0.106548548752813</v>
      </c>
      <c r="F8278" t="s">
        <v>2200</v>
      </c>
    </row>
    <row r="8279" spans="1:6" hidden="1" x14ac:dyDescent="0.25">
      <c r="A8279">
        <v>2040</v>
      </c>
      <c r="B8279" t="s">
        <v>2253</v>
      </c>
      <c r="C8279" t="s">
        <v>2230</v>
      </c>
      <c r="D8279" t="s">
        <v>2243</v>
      </c>
      <c r="E8279">
        <v>27.4661962356613</v>
      </c>
      <c r="F8279" t="s">
        <v>2200</v>
      </c>
    </row>
    <row r="8280" spans="1:6" hidden="1" x14ac:dyDescent="0.25">
      <c r="A8280">
        <v>2040</v>
      </c>
      <c r="B8280" t="s">
        <v>2253</v>
      </c>
      <c r="C8280" t="s">
        <v>2230</v>
      </c>
      <c r="D8280" t="s">
        <v>2244</v>
      </c>
      <c r="E8280">
        <v>6.0780374999999998</v>
      </c>
      <c r="F8280" t="s">
        <v>2200</v>
      </c>
    </row>
    <row r="8281" spans="1:6" hidden="1" x14ac:dyDescent="0.25">
      <c r="A8281">
        <v>2040</v>
      </c>
      <c r="B8281" t="s">
        <v>2253</v>
      </c>
      <c r="C8281" t="s">
        <v>2230</v>
      </c>
      <c r="D8281" t="s">
        <v>2245</v>
      </c>
      <c r="E8281">
        <v>2.8939127949826702</v>
      </c>
      <c r="F8281" t="s">
        <v>2200</v>
      </c>
    </row>
    <row r="8282" spans="1:6" hidden="1" x14ac:dyDescent="0.25">
      <c r="A8282">
        <v>2040</v>
      </c>
      <c r="B8282" t="s">
        <v>2253</v>
      </c>
      <c r="C8282" t="s">
        <v>2230</v>
      </c>
      <c r="D8282" t="s">
        <v>2246</v>
      </c>
      <c r="E8282">
        <v>1.51983788053292</v>
      </c>
      <c r="F8282" t="s">
        <v>2200</v>
      </c>
    </row>
    <row r="8283" spans="1:6" hidden="1" x14ac:dyDescent="0.25">
      <c r="A8283">
        <v>2040</v>
      </c>
      <c r="B8283" t="s">
        <v>2253</v>
      </c>
      <c r="C8283" t="s">
        <v>2230</v>
      </c>
      <c r="D8283" t="s">
        <v>2247</v>
      </c>
      <c r="E8283">
        <v>1.37586984185163</v>
      </c>
      <c r="F8283" t="s">
        <v>2200</v>
      </c>
    </row>
    <row r="8284" spans="1:6" hidden="1" x14ac:dyDescent="0.25">
      <c r="A8284">
        <v>2040</v>
      </c>
      <c r="B8284" t="s">
        <v>2253</v>
      </c>
      <c r="C8284" t="s">
        <v>2230</v>
      </c>
      <c r="D8284" t="s">
        <v>2248</v>
      </c>
      <c r="E8284">
        <v>2.8572548426286799</v>
      </c>
      <c r="F8284" t="s">
        <v>2200</v>
      </c>
    </row>
    <row r="8285" spans="1:6" hidden="1" x14ac:dyDescent="0.25">
      <c r="A8285">
        <v>2040</v>
      </c>
      <c r="B8285" t="s">
        <v>2253</v>
      </c>
      <c r="C8285" t="s">
        <v>2231</v>
      </c>
      <c r="D8285" t="s">
        <v>2236</v>
      </c>
      <c r="E8285">
        <v>3.2572882010372899</v>
      </c>
      <c r="F8285" t="s">
        <v>2200</v>
      </c>
    </row>
    <row r="8286" spans="1:6" hidden="1" x14ac:dyDescent="0.25">
      <c r="A8286">
        <v>2040</v>
      </c>
      <c r="B8286" t="s">
        <v>2253</v>
      </c>
      <c r="C8286" t="s">
        <v>2231</v>
      </c>
      <c r="D8286" t="s">
        <v>2237</v>
      </c>
      <c r="E8286">
        <v>17.125005212662899</v>
      </c>
      <c r="F8286" t="s">
        <v>2200</v>
      </c>
    </row>
    <row r="8287" spans="1:6" hidden="1" x14ac:dyDescent="0.25">
      <c r="A8287">
        <v>2040</v>
      </c>
      <c r="B8287" t="s">
        <v>2253</v>
      </c>
      <c r="C8287" t="s">
        <v>2231</v>
      </c>
      <c r="D8287" t="s">
        <v>2238</v>
      </c>
      <c r="E8287">
        <v>4.3249491757329102</v>
      </c>
      <c r="F8287" t="s">
        <v>2200</v>
      </c>
    </row>
    <row r="8288" spans="1:6" hidden="1" x14ac:dyDescent="0.25">
      <c r="A8288">
        <v>2040</v>
      </c>
      <c r="B8288" t="s">
        <v>2253</v>
      </c>
      <c r="C8288" t="s">
        <v>2231</v>
      </c>
      <c r="D8288" t="s">
        <v>2250</v>
      </c>
      <c r="E8288">
        <v>7.5891187433844198</v>
      </c>
      <c r="F8288" t="s">
        <v>2200</v>
      </c>
    </row>
    <row r="8289" spans="1:6" hidden="1" x14ac:dyDescent="0.25">
      <c r="A8289">
        <v>2040</v>
      </c>
      <c r="B8289" t="s">
        <v>2253</v>
      </c>
      <c r="C8289" t="s">
        <v>2231</v>
      </c>
      <c r="D8289" t="s">
        <v>2251</v>
      </c>
      <c r="E8289">
        <v>8.6317674162023099</v>
      </c>
      <c r="F8289" t="s">
        <v>2200</v>
      </c>
    </row>
    <row r="8290" spans="1:6" hidden="1" x14ac:dyDescent="0.25">
      <c r="A8290">
        <v>2040</v>
      </c>
      <c r="B8290" t="s">
        <v>2253</v>
      </c>
      <c r="C8290" t="s">
        <v>2231</v>
      </c>
      <c r="D8290" t="s">
        <v>2239</v>
      </c>
      <c r="E8290">
        <v>1.4015319880974499</v>
      </c>
      <c r="F8290" t="s">
        <v>2200</v>
      </c>
    </row>
    <row r="8291" spans="1:6" hidden="1" x14ac:dyDescent="0.25">
      <c r="A8291">
        <v>2040</v>
      </c>
      <c r="B8291" t="s">
        <v>2253</v>
      </c>
      <c r="C8291" t="s">
        <v>2231</v>
      </c>
      <c r="D8291" t="s">
        <v>2240</v>
      </c>
      <c r="E8291">
        <v>2.23109581003109</v>
      </c>
      <c r="F8291" t="s">
        <v>2200</v>
      </c>
    </row>
    <row r="8292" spans="1:6" hidden="1" x14ac:dyDescent="0.25">
      <c r="A8292">
        <v>2040</v>
      </c>
      <c r="B8292" t="s">
        <v>2253</v>
      </c>
      <c r="C8292" t="s">
        <v>2231</v>
      </c>
      <c r="D8292" t="s">
        <v>2241</v>
      </c>
      <c r="E8292">
        <v>4.32807793520307</v>
      </c>
      <c r="F8292" t="s">
        <v>2200</v>
      </c>
    </row>
    <row r="8293" spans="1:6" hidden="1" x14ac:dyDescent="0.25">
      <c r="A8293">
        <v>2040</v>
      </c>
      <c r="B8293" t="s">
        <v>2253</v>
      </c>
      <c r="C8293" t="s">
        <v>2231</v>
      </c>
      <c r="D8293" t="s">
        <v>2242</v>
      </c>
      <c r="E8293">
        <v>0.106548548752813</v>
      </c>
      <c r="F8293" t="s">
        <v>2200</v>
      </c>
    </row>
    <row r="8294" spans="1:6" hidden="1" x14ac:dyDescent="0.25">
      <c r="A8294">
        <v>2040</v>
      </c>
      <c r="B8294" t="s">
        <v>2253</v>
      </c>
      <c r="C8294" t="s">
        <v>2231</v>
      </c>
      <c r="D8294" t="s">
        <v>2243</v>
      </c>
      <c r="E8294">
        <v>0</v>
      </c>
      <c r="F8294" t="s">
        <v>2200</v>
      </c>
    </row>
    <row r="8295" spans="1:6" hidden="1" x14ac:dyDescent="0.25">
      <c r="A8295">
        <v>2040</v>
      </c>
      <c r="B8295" t="s">
        <v>2253</v>
      </c>
      <c r="C8295" t="s">
        <v>2231</v>
      </c>
      <c r="D8295" t="s">
        <v>2244</v>
      </c>
      <c r="E8295">
        <v>6.0780374999999998</v>
      </c>
      <c r="F8295" t="s">
        <v>2200</v>
      </c>
    </row>
    <row r="8296" spans="1:6" hidden="1" x14ac:dyDescent="0.25">
      <c r="A8296">
        <v>2040</v>
      </c>
      <c r="B8296" t="s">
        <v>2253</v>
      </c>
      <c r="C8296" t="s">
        <v>2231</v>
      </c>
      <c r="D8296" t="s">
        <v>2245</v>
      </c>
      <c r="E8296">
        <v>1.4015319880974499</v>
      </c>
      <c r="F8296" t="s">
        <v>2200</v>
      </c>
    </row>
    <row r="8297" spans="1:6" hidden="1" x14ac:dyDescent="0.25">
      <c r="A8297">
        <v>2040</v>
      </c>
      <c r="B8297" t="s">
        <v>2253</v>
      </c>
      <c r="C8297" t="s">
        <v>2231</v>
      </c>
      <c r="D8297" t="s">
        <v>2246</v>
      </c>
      <c r="E8297">
        <v>1.51983788053292</v>
      </c>
      <c r="F8297" t="s">
        <v>2200</v>
      </c>
    </row>
    <row r="8298" spans="1:6" hidden="1" x14ac:dyDescent="0.25">
      <c r="A8298">
        <v>2040</v>
      </c>
      <c r="B8298" t="s">
        <v>2253</v>
      </c>
      <c r="C8298" t="s">
        <v>2231</v>
      </c>
      <c r="D8298" t="s">
        <v>2247</v>
      </c>
      <c r="E8298">
        <v>1.37586984185163</v>
      </c>
      <c r="F8298" t="s">
        <v>2200</v>
      </c>
    </row>
    <row r="8299" spans="1:6" hidden="1" x14ac:dyDescent="0.25">
      <c r="A8299">
        <v>2040</v>
      </c>
      <c r="B8299" t="s">
        <v>2253</v>
      </c>
      <c r="C8299" t="s">
        <v>2231</v>
      </c>
      <c r="D8299" t="s">
        <v>2248</v>
      </c>
      <c r="E8299">
        <v>2.7047703180211999</v>
      </c>
      <c r="F8299" t="s">
        <v>2200</v>
      </c>
    </row>
    <row r="8300" spans="1:6" hidden="1" x14ac:dyDescent="0.25">
      <c r="A8300">
        <v>2040</v>
      </c>
      <c r="B8300" t="s">
        <v>2253</v>
      </c>
      <c r="C8300" t="s">
        <v>2232</v>
      </c>
      <c r="D8300" t="s">
        <v>2236</v>
      </c>
      <c r="E8300">
        <v>3.7833415239853201</v>
      </c>
      <c r="F8300" t="s">
        <v>2200</v>
      </c>
    </row>
    <row r="8301" spans="1:6" hidden="1" x14ac:dyDescent="0.25">
      <c r="A8301">
        <v>2040</v>
      </c>
      <c r="B8301" t="s">
        <v>2253</v>
      </c>
      <c r="C8301" t="s">
        <v>2232</v>
      </c>
      <c r="D8301" t="s">
        <v>2237</v>
      </c>
      <c r="E8301">
        <v>19.034650852982999</v>
      </c>
      <c r="F8301" t="s">
        <v>2200</v>
      </c>
    </row>
    <row r="8302" spans="1:6" hidden="1" x14ac:dyDescent="0.25">
      <c r="A8302">
        <v>2040</v>
      </c>
      <c r="B8302" t="s">
        <v>2253</v>
      </c>
      <c r="C8302" t="s">
        <v>2232</v>
      </c>
      <c r="D8302" t="s">
        <v>2238</v>
      </c>
      <c r="E8302">
        <v>4.1077608625759003</v>
      </c>
      <c r="F8302" t="s">
        <v>2200</v>
      </c>
    </row>
    <row r="8303" spans="1:6" hidden="1" x14ac:dyDescent="0.25">
      <c r="A8303">
        <v>2040</v>
      </c>
      <c r="B8303" t="s">
        <v>2253</v>
      </c>
      <c r="C8303" t="s">
        <v>2232</v>
      </c>
      <c r="D8303" t="s">
        <v>2250</v>
      </c>
      <c r="E8303">
        <v>13.0423088300956</v>
      </c>
      <c r="F8303" t="s">
        <v>2200</v>
      </c>
    </row>
    <row r="8304" spans="1:6" hidden="1" x14ac:dyDescent="0.25">
      <c r="A8304">
        <v>2040</v>
      </c>
      <c r="B8304" t="s">
        <v>2253</v>
      </c>
      <c r="C8304" t="s">
        <v>2232</v>
      </c>
      <c r="D8304" t="s">
        <v>2251</v>
      </c>
      <c r="E8304">
        <v>0</v>
      </c>
      <c r="F8304" t="s">
        <v>2200</v>
      </c>
    </row>
    <row r="8305" spans="1:6" hidden="1" x14ac:dyDescent="0.25">
      <c r="A8305">
        <v>2040</v>
      </c>
      <c r="B8305" t="s">
        <v>2253</v>
      </c>
      <c r="C8305" t="s">
        <v>2232</v>
      </c>
      <c r="D8305" t="s">
        <v>2239</v>
      </c>
      <c r="E8305">
        <v>5.6519288833588996</v>
      </c>
      <c r="F8305" t="s">
        <v>2200</v>
      </c>
    </row>
    <row r="8306" spans="1:6" hidden="1" x14ac:dyDescent="0.25">
      <c r="A8306">
        <v>2040</v>
      </c>
      <c r="B8306" t="s">
        <v>2253</v>
      </c>
      <c r="C8306" t="s">
        <v>2232</v>
      </c>
      <c r="D8306" t="s">
        <v>2240</v>
      </c>
      <c r="E8306">
        <v>3.2664635531196899</v>
      </c>
      <c r="F8306" t="s">
        <v>2200</v>
      </c>
    </row>
    <row r="8307" spans="1:6" hidden="1" x14ac:dyDescent="0.25">
      <c r="A8307">
        <v>2040</v>
      </c>
      <c r="B8307" t="s">
        <v>2253</v>
      </c>
      <c r="C8307" t="s">
        <v>2232</v>
      </c>
      <c r="D8307" t="s">
        <v>2241</v>
      </c>
      <c r="E8307">
        <v>6.5387017397051199</v>
      </c>
      <c r="F8307" t="s">
        <v>2200</v>
      </c>
    </row>
    <row r="8308" spans="1:6" hidden="1" x14ac:dyDescent="0.25">
      <c r="A8308">
        <v>2040</v>
      </c>
      <c r="B8308" t="s">
        <v>2253</v>
      </c>
      <c r="C8308" t="s">
        <v>2232</v>
      </c>
      <c r="D8308" t="s">
        <v>2242</v>
      </c>
      <c r="E8308" s="184">
        <v>3.42163726788027E-3</v>
      </c>
      <c r="F8308" t="s">
        <v>2200</v>
      </c>
    </row>
    <row r="8309" spans="1:6" hidden="1" x14ac:dyDescent="0.25">
      <c r="A8309">
        <v>2040</v>
      </c>
      <c r="B8309" t="s">
        <v>2253</v>
      </c>
      <c r="C8309" t="s">
        <v>2232</v>
      </c>
      <c r="D8309" t="s">
        <v>2243</v>
      </c>
      <c r="E8309">
        <v>33.860792369688802</v>
      </c>
      <c r="F8309" t="s">
        <v>2200</v>
      </c>
    </row>
    <row r="8310" spans="1:6" hidden="1" x14ac:dyDescent="0.25">
      <c r="A8310">
        <v>2040</v>
      </c>
      <c r="B8310" t="s">
        <v>2253</v>
      </c>
      <c r="C8310" t="s">
        <v>2232</v>
      </c>
      <c r="D8310" t="s">
        <v>2244</v>
      </c>
      <c r="E8310">
        <v>6.0780374999999998</v>
      </c>
      <c r="F8310" t="s">
        <v>2200</v>
      </c>
    </row>
    <row r="8311" spans="1:6" hidden="1" x14ac:dyDescent="0.25">
      <c r="A8311">
        <v>2040</v>
      </c>
      <c r="B8311" t="s">
        <v>2253</v>
      </c>
      <c r="C8311" t="s">
        <v>2232</v>
      </c>
      <c r="D8311" t="s">
        <v>2245</v>
      </c>
      <c r="E8311">
        <v>4.5640518313612501</v>
      </c>
      <c r="F8311" t="s">
        <v>2200</v>
      </c>
    </row>
    <row r="8312" spans="1:6" hidden="1" x14ac:dyDescent="0.25">
      <c r="A8312">
        <v>2040</v>
      </c>
      <c r="B8312" t="s">
        <v>2253</v>
      </c>
      <c r="C8312" t="s">
        <v>2232</v>
      </c>
      <c r="D8312" t="s">
        <v>2246</v>
      </c>
      <c r="E8312">
        <v>2.2496269261992698</v>
      </c>
      <c r="F8312" t="s">
        <v>2200</v>
      </c>
    </row>
    <row r="8313" spans="1:6" hidden="1" x14ac:dyDescent="0.25">
      <c r="A8313">
        <v>2040</v>
      </c>
      <c r="B8313" t="s">
        <v>2253</v>
      </c>
      <c r="C8313" t="s">
        <v>2232</v>
      </c>
      <c r="D8313" t="s">
        <v>2247</v>
      </c>
      <c r="E8313">
        <v>1.64438350343118</v>
      </c>
      <c r="F8313" t="s">
        <v>2200</v>
      </c>
    </row>
    <row r="8314" spans="1:6" hidden="1" x14ac:dyDescent="0.25">
      <c r="A8314">
        <v>2040</v>
      </c>
      <c r="B8314" t="s">
        <v>2253</v>
      </c>
      <c r="C8314" t="s">
        <v>2232</v>
      </c>
      <c r="D8314" t="s">
        <v>2248</v>
      </c>
      <c r="E8314">
        <v>9.5007549413742804</v>
      </c>
      <c r="F8314" t="s">
        <v>2200</v>
      </c>
    </row>
    <row r="8315" spans="1:6" hidden="1" x14ac:dyDescent="0.25">
      <c r="A8315">
        <v>2040</v>
      </c>
      <c r="B8315" t="s">
        <v>2253</v>
      </c>
      <c r="C8315" t="s">
        <v>2233</v>
      </c>
      <c r="D8315" t="s">
        <v>2236</v>
      </c>
      <c r="E8315">
        <v>3.3457956501357402</v>
      </c>
      <c r="F8315" t="s">
        <v>2200</v>
      </c>
    </row>
    <row r="8316" spans="1:6" hidden="1" x14ac:dyDescent="0.25">
      <c r="A8316">
        <v>2040</v>
      </c>
      <c r="B8316" t="s">
        <v>2253</v>
      </c>
      <c r="C8316" t="s">
        <v>2233</v>
      </c>
      <c r="D8316" t="s">
        <v>2237</v>
      </c>
      <c r="E8316">
        <v>16.423213139361199</v>
      </c>
      <c r="F8316" t="s">
        <v>2200</v>
      </c>
    </row>
    <row r="8317" spans="1:6" hidden="1" x14ac:dyDescent="0.25">
      <c r="A8317">
        <v>2040</v>
      </c>
      <c r="B8317" t="s">
        <v>2253</v>
      </c>
      <c r="C8317" t="s">
        <v>2233</v>
      </c>
      <c r="D8317" t="s">
        <v>2238</v>
      </c>
      <c r="E8317">
        <v>8.3204537202678406</v>
      </c>
      <c r="F8317" t="s">
        <v>2200</v>
      </c>
    </row>
    <row r="8318" spans="1:6" hidden="1" x14ac:dyDescent="0.25">
      <c r="A8318">
        <v>2040</v>
      </c>
      <c r="B8318" t="s">
        <v>2253</v>
      </c>
      <c r="C8318" t="s">
        <v>2233</v>
      </c>
      <c r="D8318" t="s">
        <v>2250</v>
      </c>
      <c r="E8318">
        <v>0</v>
      </c>
      <c r="F8318" t="s">
        <v>2200</v>
      </c>
    </row>
    <row r="8319" spans="1:6" hidden="1" x14ac:dyDescent="0.25">
      <c r="A8319">
        <v>2040</v>
      </c>
      <c r="B8319" t="s">
        <v>2253</v>
      </c>
      <c r="C8319" t="s">
        <v>2233</v>
      </c>
      <c r="D8319" t="s">
        <v>2251</v>
      </c>
      <c r="E8319">
        <v>8.7824618110437598</v>
      </c>
      <c r="F8319" t="s">
        <v>2200</v>
      </c>
    </row>
    <row r="8320" spans="1:6" hidden="1" x14ac:dyDescent="0.25">
      <c r="A8320">
        <v>2040</v>
      </c>
      <c r="B8320" t="s">
        <v>2253</v>
      </c>
      <c r="C8320" t="s">
        <v>2233</v>
      </c>
      <c r="D8320" t="s">
        <v>2239</v>
      </c>
      <c r="E8320">
        <v>2.4832120860357998</v>
      </c>
      <c r="F8320" t="s">
        <v>2200</v>
      </c>
    </row>
    <row r="8321" spans="1:6" hidden="1" x14ac:dyDescent="0.25">
      <c r="A8321">
        <v>2040</v>
      </c>
      <c r="B8321" t="s">
        <v>2253</v>
      </c>
      <c r="C8321" t="s">
        <v>2233</v>
      </c>
      <c r="D8321" t="s">
        <v>2240</v>
      </c>
      <c r="E8321">
        <v>2.4351949062229199</v>
      </c>
      <c r="F8321" t="s">
        <v>2200</v>
      </c>
    </row>
    <row r="8322" spans="1:6" hidden="1" x14ac:dyDescent="0.25">
      <c r="A8322">
        <v>2040</v>
      </c>
      <c r="B8322" t="s">
        <v>2253</v>
      </c>
      <c r="C8322" t="s">
        <v>2233</v>
      </c>
      <c r="D8322" t="s">
        <v>2241</v>
      </c>
      <c r="E8322">
        <v>4.1405113140597498</v>
      </c>
      <c r="F8322" t="s">
        <v>2200</v>
      </c>
    </row>
    <row r="8323" spans="1:6" hidden="1" x14ac:dyDescent="0.25">
      <c r="A8323">
        <v>2040</v>
      </c>
      <c r="B8323" t="s">
        <v>2253</v>
      </c>
      <c r="C8323" t="s">
        <v>2233</v>
      </c>
      <c r="D8323" t="s">
        <v>2242</v>
      </c>
      <c r="E8323">
        <v>0.11680044181086199</v>
      </c>
      <c r="F8323" t="s">
        <v>2200</v>
      </c>
    </row>
    <row r="8324" spans="1:6" hidden="1" x14ac:dyDescent="0.25">
      <c r="A8324">
        <v>2040</v>
      </c>
      <c r="B8324" t="s">
        <v>2253</v>
      </c>
      <c r="C8324" t="s">
        <v>2233</v>
      </c>
      <c r="D8324" t="s">
        <v>2243</v>
      </c>
      <c r="E8324">
        <v>29.8016318432989</v>
      </c>
      <c r="F8324" t="s">
        <v>2200</v>
      </c>
    </row>
    <row r="8325" spans="1:6" hidden="1" x14ac:dyDescent="0.25">
      <c r="A8325">
        <v>2040</v>
      </c>
      <c r="B8325" t="s">
        <v>2253</v>
      </c>
      <c r="C8325" t="s">
        <v>2233</v>
      </c>
      <c r="D8325" t="s">
        <v>2244</v>
      </c>
      <c r="E8325">
        <v>6.0780374999999998</v>
      </c>
      <c r="F8325" t="s">
        <v>2200</v>
      </c>
    </row>
    <row r="8326" spans="1:6" hidden="1" x14ac:dyDescent="0.25">
      <c r="A8326">
        <v>2040</v>
      </c>
      <c r="B8326" t="s">
        <v>2253</v>
      </c>
      <c r="C8326" t="s">
        <v>2233</v>
      </c>
      <c r="D8326" t="s">
        <v>2245</v>
      </c>
      <c r="E8326">
        <v>3.2171061170775301</v>
      </c>
      <c r="F8326" t="s">
        <v>2200</v>
      </c>
    </row>
    <row r="8327" spans="1:6" hidden="1" x14ac:dyDescent="0.25">
      <c r="A8327">
        <v>2040</v>
      </c>
      <c r="B8327" t="s">
        <v>2253</v>
      </c>
      <c r="C8327" t="s">
        <v>2233</v>
      </c>
      <c r="D8327" t="s">
        <v>2246</v>
      </c>
      <c r="E8327">
        <v>1.94676507960201</v>
      </c>
      <c r="F8327" t="s">
        <v>2200</v>
      </c>
    </row>
    <row r="8328" spans="1:6" hidden="1" x14ac:dyDescent="0.25">
      <c r="A8328">
        <v>2040</v>
      </c>
      <c r="B8328" t="s">
        <v>2253</v>
      </c>
      <c r="C8328" t="s">
        <v>2233</v>
      </c>
      <c r="D8328" t="s">
        <v>2247</v>
      </c>
      <c r="E8328">
        <v>1.5225796280044901</v>
      </c>
      <c r="F8328" t="s">
        <v>2200</v>
      </c>
    </row>
    <row r="8329" spans="1:6" hidden="1" x14ac:dyDescent="0.25">
      <c r="A8329">
        <v>2040</v>
      </c>
      <c r="B8329" t="s">
        <v>2253</v>
      </c>
      <c r="C8329" t="s">
        <v>2233</v>
      </c>
      <c r="D8329" t="s">
        <v>2248</v>
      </c>
      <c r="E8329">
        <v>3.2029293509097299</v>
      </c>
      <c r="F8329" t="s">
        <v>2200</v>
      </c>
    </row>
    <row r="8330" spans="1:6" hidden="1" x14ac:dyDescent="0.25">
      <c r="A8330">
        <v>2040</v>
      </c>
      <c r="B8330" t="s">
        <v>2253</v>
      </c>
      <c r="C8330" t="s">
        <v>2234</v>
      </c>
      <c r="D8330" t="s">
        <v>2236</v>
      </c>
      <c r="E8330">
        <v>3.9378926857191598</v>
      </c>
      <c r="F8330" t="s">
        <v>2200</v>
      </c>
    </row>
    <row r="8331" spans="1:6" hidden="1" x14ac:dyDescent="0.25">
      <c r="A8331">
        <v>2040</v>
      </c>
      <c r="B8331" t="s">
        <v>2253</v>
      </c>
      <c r="C8331" t="s">
        <v>2234</v>
      </c>
      <c r="D8331" t="s">
        <v>2237</v>
      </c>
      <c r="E8331">
        <v>17.196926007453001</v>
      </c>
      <c r="F8331" t="s">
        <v>2200</v>
      </c>
    </row>
    <row r="8332" spans="1:6" hidden="1" x14ac:dyDescent="0.25">
      <c r="A8332">
        <v>2040</v>
      </c>
      <c r="B8332" t="s">
        <v>2253</v>
      </c>
      <c r="C8332" t="s">
        <v>2234</v>
      </c>
      <c r="D8332" t="s">
        <v>2238</v>
      </c>
      <c r="E8332">
        <v>3.98107895590188</v>
      </c>
      <c r="F8332" t="s">
        <v>2200</v>
      </c>
    </row>
    <row r="8333" spans="1:6" hidden="1" x14ac:dyDescent="0.25">
      <c r="A8333">
        <v>2040</v>
      </c>
      <c r="B8333" t="s">
        <v>2253</v>
      </c>
      <c r="C8333" t="s">
        <v>2234</v>
      </c>
      <c r="D8333" t="s">
        <v>2250</v>
      </c>
      <c r="E8333">
        <v>7.6774688781569402</v>
      </c>
      <c r="F8333" t="s">
        <v>2200</v>
      </c>
    </row>
    <row r="8334" spans="1:6" hidden="1" x14ac:dyDescent="0.25">
      <c r="A8334">
        <v>2040</v>
      </c>
      <c r="B8334" t="s">
        <v>2253</v>
      </c>
      <c r="C8334" t="s">
        <v>2234</v>
      </c>
      <c r="D8334" t="s">
        <v>2251</v>
      </c>
      <c r="E8334">
        <v>0</v>
      </c>
      <c r="F8334" t="s">
        <v>2200</v>
      </c>
    </row>
    <row r="8335" spans="1:6" hidden="1" x14ac:dyDescent="0.25">
      <c r="A8335">
        <v>2040</v>
      </c>
      <c r="B8335" t="s">
        <v>2253</v>
      </c>
      <c r="C8335" t="s">
        <v>2234</v>
      </c>
      <c r="D8335" t="s">
        <v>2239</v>
      </c>
      <c r="E8335">
        <v>2.3157041906760898</v>
      </c>
      <c r="F8335" t="s">
        <v>2200</v>
      </c>
    </row>
    <row r="8336" spans="1:6" hidden="1" x14ac:dyDescent="0.25">
      <c r="A8336">
        <v>2040</v>
      </c>
      <c r="B8336" t="s">
        <v>2253</v>
      </c>
      <c r="C8336" t="s">
        <v>2234</v>
      </c>
      <c r="D8336" t="s">
        <v>2240</v>
      </c>
      <c r="E8336">
        <v>2.3424949214925901</v>
      </c>
      <c r="F8336" t="s">
        <v>2200</v>
      </c>
    </row>
    <row r="8337" spans="1:6" hidden="1" x14ac:dyDescent="0.25">
      <c r="A8337">
        <v>2040</v>
      </c>
      <c r="B8337" t="s">
        <v>2253</v>
      </c>
      <c r="C8337" t="s">
        <v>2234</v>
      </c>
      <c r="D8337" t="s">
        <v>2241</v>
      </c>
      <c r="E8337">
        <v>3.6856555087554499</v>
      </c>
      <c r="F8337" t="s">
        <v>2200</v>
      </c>
    </row>
    <row r="8338" spans="1:6" hidden="1" x14ac:dyDescent="0.25">
      <c r="A8338">
        <v>2040</v>
      </c>
      <c r="B8338" t="s">
        <v>2253</v>
      </c>
      <c r="C8338" t="s">
        <v>2234</v>
      </c>
      <c r="D8338" t="s">
        <v>2242</v>
      </c>
      <c r="E8338" s="184">
        <v>1.6730839773446301E-2</v>
      </c>
      <c r="F8338" t="s">
        <v>2200</v>
      </c>
    </row>
    <row r="8339" spans="1:6" hidden="1" x14ac:dyDescent="0.25">
      <c r="A8339">
        <v>2040</v>
      </c>
      <c r="B8339" t="s">
        <v>2253</v>
      </c>
      <c r="C8339" t="s">
        <v>2234</v>
      </c>
      <c r="D8339" t="s">
        <v>2243</v>
      </c>
      <c r="E8339">
        <v>31.1039268873513</v>
      </c>
      <c r="F8339" t="s">
        <v>2200</v>
      </c>
    </row>
    <row r="8340" spans="1:6" hidden="1" x14ac:dyDescent="0.25">
      <c r="A8340">
        <v>2040</v>
      </c>
      <c r="B8340" t="s">
        <v>2253</v>
      </c>
      <c r="C8340" t="s">
        <v>2234</v>
      </c>
      <c r="D8340" t="s">
        <v>2244</v>
      </c>
      <c r="E8340">
        <v>6.0780374999999998</v>
      </c>
      <c r="F8340" t="s">
        <v>2200</v>
      </c>
    </row>
    <row r="8341" spans="1:6" hidden="1" x14ac:dyDescent="0.25">
      <c r="A8341">
        <v>2040</v>
      </c>
      <c r="B8341" t="s">
        <v>2253</v>
      </c>
      <c r="C8341" t="s">
        <v>2234</v>
      </c>
      <c r="D8341" t="s">
        <v>2245</v>
      </c>
      <c r="E8341">
        <v>3.0637749421467899</v>
      </c>
      <c r="F8341" t="s">
        <v>2200</v>
      </c>
    </row>
    <row r="8342" spans="1:6" hidden="1" x14ac:dyDescent="0.25">
      <c r="A8342">
        <v>2040</v>
      </c>
      <c r="B8342" t="s">
        <v>2253</v>
      </c>
      <c r="C8342" t="s">
        <v>2234</v>
      </c>
      <c r="D8342" t="s">
        <v>2246</v>
      </c>
      <c r="E8342">
        <v>1.912704658312</v>
      </c>
      <c r="F8342" t="s">
        <v>2200</v>
      </c>
    </row>
    <row r="8343" spans="1:6" hidden="1" x14ac:dyDescent="0.25">
      <c r="A8343">
        <v>2040</v>
      </c>
      <c r="B8343" t="s">
        <v>2253</v>
      </c>
      <c r="C8343" t="s">
        <v>2234</v>
      </c>
      <c r="D8343" t="s">
        <v>2247</v>
      </c>
      <c r="E8343">
        <v>1.8781865119944401</v>
      </c>
      <c r="F8343" t="s">
        <v>2200</v>
      </c>
    </row>
    <row r="8344" spans="1:6" hidden="1" x14ac:dyDescent="0.25">
      <c r="A8344">
        <v>2040</v>
      </c>
      <c r="B8344" t="s">
        <v>2253</v>
      </c>
      <c r="C8344" t="s">
        <v>2234</v>
      </c>
      <c r="D8344" t="s">
        <v>2248</v>
      </c>
      <c r="E8344">
        <v>3.04086898034807</v>
      </c>
      <c r="F8344" t="s">
        <v>2200</v>
      </c>
    </row>
    <row r="8345" spans="1:6" hidden="1" x14ac:dyDescent="0.25">
      <c r="A8345">
        <v>2040</v>
      </c>
      <c r="B8345" t="s">
        <v>2253</v>
      </c>
      <c r="C8345" t="s">
        <v>2235</v>
      </c>
      <c r="D8345" t="s">
        <v>2236</v>
      </c>
      <c r="E8345">
        <v>3.8813253284046501</v>
      </c>
      <c r="F8345" t="s">
        <v>2200</v>
      </c>
    </row>
    <row r="8346" spans="1:6" hidden="1" x14ac:dyDescent="0.25">
      <c r="A8346">
        <v>2040</v>
      </c>
      <c r="B8346" t="s">
        <v>2253</v>
      </c>
      <c r="C8346" t="s">
        <v>2235</v>
      </c>
      <c r="D8346" t="s">
        <v>2237</v>
      </c>
      <c r="E8346">
        <v>20.803207022275799</v>
      </c>
      <c r="F8346" t="s">
        <v>2200</v>
      </c>
    </row>
    <row r="8347" spans="1:6" hidden="1" x14ac:dyDescent="0.25">
      <c r="A8347">
        <v>2040</v>
      </c>
      <c r="B8347" t="s">
        <v>2253</v>
      </c>
      <c r="C8347" t="s">
        <v>2235</v>
      </c>
      <c r="D8347" t="s">
        <v>2238</v>
      </c>
      <c r="E8347">
        <v>4.0884194657543196</v>
      </c>
      <c r="F8347" t="s">
        <v>2200</v>
      </c>
    </row>
    <row r="8348" spans="1:6" hidden="1" x14ac:dyDescent="0.25">
      <c r="A8348">
        <v>2040</v>
      </c>
      <c r="B8348" t="s">
        <v>2253</v>
      </c>
      <c r="C8348" t="s">
        <v>2235</v>
      </c>
      <c r="D8348" t="s">
        <v>2250</v>
      </c>
      <c r="E8348">
        <v>9.0643523613423103</v>
      </c>
      <c r="F8348" t="s">
        <v>2200</v>
      </c>
    </row>
    <row r="8349" spans="1:6" hidden="1" x14ac:dyDescent="0.25">
      <c r="A8349">
        <v>2040</v>
      </c>
      <c r="B8349" t="s">
        <v>2253</v>
      </c>
      <c r="C8349" t="s">
        <v>2235</v>
      </c>
      <c r="D8349" t="s">
        <v>2251</v>
      </c>
      <c r="E8349">
        <v>0</v>
      </c>
      <c r="F8349" t="s">
        <v>2200</v>
      </c>
    </row>
    <row r="8350" spans="1:6" hidden="1" x14ac:dyDescent="0.25">
      <c r="A8350">
        <v>2040</v>
      </c>
      <c r="B8350" t="s">
        <v>2253</v>
      </c>
      <c r="C8350" t="s">
        <v>2235</v>
      </c>
      <c r="D8350" t="s">
        <v>2239</v>
      </c>
      <c r="E8350">
        <v>6.9070301841537596</v>
      </c>
      <c r="F8350" t="s">
        <v>2200</v>
      </c>
    </row>
    <row r="8351" spans="1:6" hidden="1" x14ac:dyDescent="0.25">
      <c r="A8351">
        <v>2040</v>
      </c>
      <c r="B8351" t="s">
        <v>2253</v>
      </c>
      <c r="C8351" t="s">
        <v>2235</v>
      </c>
      <c r="D8351" t="s">
        <v>2240</v>
      </c>
      <c r="E8351">
        <v>2.5759313620966302</v>
      </c>
      <c r="F8351" t="s">
        <v>2200</v>
      </c>
    </row>
    <row r="8352" spans="1:6" hidden="1" x14ac:dyDescent="0.25">
      <c r="A8352">
        <v>2040</v>
      </c>
      <c r="B8352" t="s">
        <v>2253</v>
      </c>
      <c r="C8352" t="s">
        <v>2235</v>
      </c>
      <c r="D8352" t="s">
        <v>2241</v>
      </c>
      <c r="E8352">
        <v>6.5532212336673901</v>
      </c>
      <c r="F8352" t="s">
        <v>2200</v>
      </c>
    </row>
    <row r="8353" spans="1:6" hidden="1" x14ac:dyDescent="0.25">
      <c r="A8353">
        <v>2040</v>
      </c>
      <c r="B8353" t="s">
        <v>2253</v>
      </c>
      <c r="C8353" t="s">
        <v>2235</v>
      </c>
      <c r="D8353" t="s">
        <v>2242</v>
      </c>
      <c r="E8353" s="184">
        <v>3.3617678305501199E-2</v>
      </c>
      <c r="F8353" t="s">
        <v>2200</v>
      </c>
    </row>
    <row r="8354" spans="1:6" hidden="1" x14ac:dyDescent="0.25">
      <c r="A8354">
        <v>2040</v>
      </c>
      <c r="B8354" t="s">
        <v>2253</v>
      </c>
      <c r="C8354" t="s">
        <v>2235</v>
      </c>
      <c r="D8354" t="s">
        <v>2243</v>
      </c>
      <c r="E8354">
        <v>33.759362159529502</v>
      </c>
      <c r="F8354" t="s">
        <v>2200</v>
      </c>
    </row>
    <row r="8355" spans="1:6" hidden="1" x14ac:dyDescent="0.25">
      <c r="A8355">
        <v>2040</v>
      </c>
      <c r="B8355" t="s">
        <v>2253</v>
      </c>
      <c r="C8355" t="s">
        <v>2235</v>
      </c>
      <c r="D8355" t="s">
        <v>2244</v>
      </c>
      <c r="E8355">
        <v>6.0780374999999998</v>
      </c>
      <c r="F8355" t="s">
        <v>2200</v>
      </c>
    </row>
    <row r="8356" spans="1:6" hidden="1" x14ac:dyDescent="0.25">
      <c r="A8356">
        <v>2040</v>
      </c>
      <c r="B8356" t="s">
        <v>2253</v>
      </c>
      <c r="C8356" t="s">
        <v>2235</v>
      </c>
      <c r="D8356" t="s">
        <v>2245</v>
      </c>
      <c r="E8356">
        <v>3.3890715930013799</v>
      </c>
      <c r="F8356" t="s">
        <v>2200</v>
      </c>
    </row>
    <row r="8357" spans="1:6" hidden="1" x14ac:dyDescent="0.25">
      <c r="A8357">
        <v>2040</v>
      </c>
      <c r="B8357" t="s">
        <v>2253</v>
      </c>
      <c r="C8357" t="s">
        <v>2235</v>
      </c>
      <c r="D8357" t="s">
        <v>2246</v>
      </c>
      <c r="E8357">
        <v>1.6717773019837501</v>
      </c>
      <c r="F8357" t="s">
        <v>2200</v>
      </c>
    </row>
    <row r="8358" spans="1:6" hidden="1" x14ac:dyDescent="0.25">
      <c r="A8358">
        <v>2040</v>
      </c>
      <c r="B8358" t="s">
        <v>2253</v>
      </c>
      <c r="C8358" t="s">
        <v>2235</v>
      </c>
      <c r="D8358" t="s">
        <v>2247</v>
      </c>
      <c r="E8358">
        <v>1.61152416409448</v>
      </c>
      <c r="F8358" t="s">
        <v>2200</v>
      </c>
    </row>
    <row r="8359" spans="1:6" hidden="1" x14ac:dyDescent="0.25">
      <c r="A8359">
        <v>2040</v>
      </c>
      <c r="B8359" t="s">
        <v>2253</v>
      </c>
      <c r="C8359" t="s">
        <v>2235</v>
      </c>
      <c r="D8359" t="s">
        <v>2248</v>
      </c>
      <c r="E8359">
        <v>6.9453291481892601</v>
      </c>
      <c r="F8359" t="s">
        <v>2200</v>
      </c>
    </row>
    <row r="8360" spans="1:6" hidden="1" x14ac:dyDescent="0.25">
      <c r="A8360">
        <v>2040</v>
      </c>
      <c r="B8360" t="s">
        <v>2253</v>
      </c>
      <c r="C8360" t="s">
        <v>2201</v>
      </c>
      <c r="D8360" t="s">
        <v>2199</v>
      </c>
      <c r="E8360">
        <v>3.2617525172516202</v>
      </c>
      <c r="F8360" t="s">
        <v>2200</v>
      </c>
    </row>
    <row r="8361" spans="1:6" hidden="1" x14ac:dyDescent="0.25">
      <c r="A8361">
        <v>2040</v>
      </c>
      <c r="B8361" t="s">
        <v>2253</v>
      </c>
      <c r="C8361" t="s">
        <v>2202</v>
      </c>
      <c r="D8361" t="s">
        <v>2199</v>
      </c>
      <c r="E8361">
        <v>3.2617525172516202</v>
      </c>
      <c r="F8361" t="s">
        <v>2200</v>
      </c>
    </row>
    <row r="8362" spans="1:6" hidden="1" x14ac:dyDescent="0.25">
      <c r="A8362">
        <v>2040</v>
      </c>
      <c r="B8362" t="s">
        <v>2253</v>
      </c>
      <c r="C8362" t="s">
        <v>2203</v>
      </c>
      <c r="D8362" t="s">
        <v>2199</v>
      </c>
      <c r="E8362">
        <v>5.70497222246353</v>
      </c>
      <c r="F8362" t="s">
        <v>2200</v>
      </c>
    </row>
    <row r="8363" spans="1:6" hidden="1" x14ac:dyDescent="0.25">
      <c r="A8363">
        <v>2040</v>
      </c>
      <c r="B8363" t="s">
        <v>2253</v>
      </c>
      <c r="C8363" t="s">
        <v>2204</v>
      </c>
      <c r="D8363" t="s">
        <v>2199</v>
      </c>
      <c r="E8363">
        <v>2.9786437911175199</v>
      </c>
      <c r="F8363" t="s">
        <v>2200</v>
      </c>
    </row>
    <row r="8364" spans="1:6" hidden="1" x14ac:dyDescent="0.25">
      <c r="A8364">
        <v>2040</v>
      </c>
      <c r="B8364" t="s">
        <v>2253</v>
      </c>
      <c r="C8364" t="s">
        <v>2206</v>
      </c>
      <c r="D8364" t="s">
        <v>2199</v>
      </c>
      <c r="E8364">
        <v>5.2243273131081898</v>
      </c>
      <c r="F8364" t="s">
        <v>2200</v>
      </c>
    </row>
    <row r="8365" spans="1:6" hidden="1" x14ac:dyDescent="0.25">
      <c r="A8365">
        <v>2040</v>
      </c>
      <c r="B8365" t="s">
        <v>2253</v>
      </c>
      <c r="C8365" t="s">
        <v>2207</v>
      </c>
      <c r="D8365" t="s">
        <v>2199</v>
      </c>
      <c r="E8365">
        <v>2.8742533876245302</v>
      </c>
      <c r="F8365" t="s">
        <v>2200</v>
      </c>
    </row>
    <row r="8366" spans="1:6" hidden="1" x14ac:dyDescent="0.25">
      <c r="A8366">
        <v>2040</v>
      </c>
      <c r="B8366" t="s">
        <v>2253</v>
      </c>
      <c r="C8366" t="s">
        <v>2208</v>
      </c>
      <c r="D8366" t="s">
        <v>2199</v>
      </c>
      <c r="E8366">
        <v>5.2305327620882602</v>
      </c>
      <c r="F8366" t="s">
        <v>2200</v>
      </c>
    </row>
    <row r="8367" spans="1:6" hidden="1" x14ac:dyDescent="0.25">
      <c r="A8367">
        <v>2040</v>
      </c>
      <c r="B8367" t="s">
        <v>2253</v>
      </c>
      <c r="C8367" t="s">
        <v>2209</v>
      </c>
      <c r="D8367" t="s">
        <v>2199</v>
      </c>
      <c r="E8367">
        <v>9.7651024304281293</v>
      </c>
      <c r="F8367" t="s">
        <v>2200</v>
      </c>
    </row>
    <row r="8368" spans="1:6" hidden="1" x14ac:dyDescent="0.25">
      <c r="A8368">
        <v>2040</v>
      </c>
      <c r="B8368" t="s">
        <v>2253</v>
      </c>
      <c r="C8368" t="s">
        <v>2210</v>
      </c>
      <c r="D8368" t="s">
        <v>2199</v>
      </c>
      <c r="E8368">
        <v>3.2624923571004101</v>
      </c>
      <c r="F8368" t="s">
        <v>2200</v>
      </c>
    </row>
    <row r="8369" spans="1:6" hidden="1" x14ac:dyDescent="0.25">
      <c r="A8369">
        <v>2040</v>
      </c>
      <c r="B8369" t="s">
        <v>2253</v>
      </c>
      <c r="C8369" t="s">
        <v>2211</v>
      </c>
      <c r="D8369" t="s">
        <v>2199</v>
      </c>
      <c r="E8369">
        <v>7.9658939596721998</v>
      </c>
      <c r="F8369" t="s">
        <v>2200</v>
      </c>
    </row>
    <row r="8370" spans="1:6" hidden="1" x14ac:dyDescent="0.25">
      <c r="A8370">
        <v>2040</v>
      </c>
      <c r="B8370" t="s">
        <v>2253</v>
      </c>
      <c r="C8370" t="s">
        <v>2212</v>
      </c>
      <c r="D8370" t="s">
        <v>2199</v>
      </c>
      <c r="E8370">
        <v>6.6044437150191504</v>
      </c>
      <c r="F8370" t="s">
        <v>2200</v>
      </c>
    </row>
    <row r="8371" spans="1:6" hidden="1" x14ac:dyDescent="0.25">
      <c r="A8371">
        <v>2040</v>
      </c>
      <c r="B8371" t="s">
        <v>2253</v>
      </c>
      <c r="C8371" t="s">
        <v>2213</v>
      </c>
      <c r="D8371" t="s">
        <v>2199</v>
      </c>
      <c r="E8371">
        <v>4.72963388990288</v>
      </c>
      <c r="F8371" t="s">
        <v>2200</v>
      </c>
    </row>
    <row r="8372" spans="1:6" hidden="1" x14ac:dyDescent="0.25">
      <c r="A8372">
        <v>2040</v>
      </c>
      <c r="B8372" t="s">
        <v>2253</v>
      </c>
      <c r="C8372" t="s">
        <v>2214</v>
      </c>
      <c r="D8372" t="s">
        <v>2199</v>
      </c>
      <c r="E8372">
        <v>4.8654655443027597</v>
      </c>
      <c r="F8372" t="s">
        <v>2200</v>
      </c>
    </row>
    <row r="8373" spans="1:6" hidden="1" x14ac:dyDescent="0.25">
      <c r="A8373">
        <v>2040</v>
      </c>
      <c r="B8373" t="s">
        <v>2253</v>
      </c>
      <c r="C8373" t="s">
        <v>2215</v>
      </c>
      <c r="D8373" t="s">
        <v>2199</v>
      </c>
      <c r="E8373">
        <v>4.0110899175013497</v>
      </c>
      <c r="F8373" t="s">
        <v>2200</v>
      </c>
    </row>
    <row r="8374" spans="1:6" hidden="1" x14ac:dyDescent="0.25">
      <c r="A8374">
        <v>2040</v>
      </c>
      <c r="B8374" t="s">
        <v>2253</v>
      </c>
      <c r="C8374" t="s">
        <v>2216</v>
      </c>
      <c r="D8374" t="s">
        <v>2199</v>
      </c>
      <c r="E8374">
        <v>2.7644907860766699</v>
      </c>
      <c r="F8374" t="s">
        <v>2200</v>
      </c>
    </row>
    <row r="8375" spans="1:6" hidden="1" x14ac:dyDescent="0.25">
      <c r="A8375">
        <v>2040</v>
      </c>
      <c r="B8375" t="s">
        <v>2253</v>
      </c>
      <c r="C8375" t="s">
        <v>2217</v>
      </c>
      <c r="D8375" t="s">
        <v>2199</v>
      </c>
      <c r="E8375">
        <v>5.1677142137923804</v>
      </c>
      <c r="F8375" t="s">
        <v>2200</v>
      </c>
    </row>
    <row r="8376" spans="1:6" hidden="1" x14ac:dyDescent="0.25">
      <c r="A8376">
        <v>2040</v>
      </c>
      <c r="B8376" t="s">
        <v>2253</v>
      </c>
      <c r="C8376" t="s">
        <v>2219</v>
      </c>
      <c r="D8376" t="s">
        <v>2199</v>
      </c>
      <c r="E8376">
        <v>7.4619482912068396</v>
      </c>
      <c r="F8376" t="s">
        <v>2200</v>
      </c>
    </row>
    <row r="8377" spans="1:6" hidden="1" x14ac:dyDescent="0.25">
      <c r="A8377">
        <v>2040</v>
      </c>
      <c r="B8377" t="s">
        <v>2253</v>
      </c>
      <c r="C8377" t="s">
        <v>2220</v>
      </c>
      <c r="D8377" t="s">
        <v>2199</v>
      </c>
      <c r="E8377">
        <v>2.6542011098139202</v>
      </c>
      <c r="F8377" t="s">
        <v>2200</v>
      </c>
    </row>
    <row r="8378" spans="1:6" hidden="1" x14ac:dyDescent="0.25">
      <c r="A8378">
        <v>2040</v>
      </c>
      <c r="B8378" t="s">
        <v>2253</v>
      </c>
      <c r="C8378" t="s">
        <v>2221</v>
      </c>
      <c r="D8378" t="s">
        <v>2199</v>
      </c>
      <c r="E8378">
        <v>6.76912984579912</v>
      </c>
      <c r="F8378" t="s">
        <v>2200</v>
      </c>
    </row>
    <row r="8379" spans="1:6" hidden="1" x14ac:dyDescent="0.25">
      <c r="A8379">
        <v>2040</v>
      </c>
      <c r="B8379" t="s">
        <v>2253</v>
      </c>
      <c r="C8379" t="s">
        <v>2222</v>
      </c>
      <c r="D8379" t="s">
        <v>2199</v>
      </c>
      <c r="E8379">
        <v>2.7047178287636799</v>
      </c>
      <c r="F8379" t="s">
        <v>2200</v>
      </c>
    </row>
    <row r="8380" spans="1:6" hidden="1" x14ac:dyDescent="0.25">
      <c r="A8380">
        <v>2040</v>
      </c>
      <c r="B8380" t="s">
        <v>2253</v>
      </c>
      <c r="C8380" t="s">
        <v>2223</v>
      </c>
      <c r="D8380" t="s">
        <v>2199</v>
      </c>
      <c r="E8380">
        <v>3.8172189233328799</v>
      </c>
      <c r="F8380" t="s">
        <v>2200</v>
      </c>
    </row>
    <row r="8381" spans="1:6" hidden="1" x14ac:dyDescent="0.25">
      <c r="A8381">
        <v>2040</v>
      </c>
      <c r="B8381" t="s">
        <v>2253</v>
      </c>
      <c r="C8381" t="s">
        <v>2224</v>
      </c>
      <c r="D8381" t="s">
        <v>2199</v>
      </c>
      <c r="E8381">
        <v>3.8172189233328901</v>
      </c>
      <c r="F8381" t="s">
        <v>2200</v>
      </c>
    </row>
    <row r="8382" spans="1:6" hidden="1" x14ac:dyDescent="0.25">
      <c r="A8382">
        <v>2040</v>
      </c>
      <c r="B8382" t="s">
        <v>2253</v>
      </c>
      <c r="C8382" t="s">
        <v>2225</v>
      </c>
      <c r="D8382" t="s">
        <v>2199</v>
      </c>
      <c r="E8382">
        <v>0</v>
      </c>
      <c r="F8382" t="s">
        <v>2200</v>
      </c>
    </row>
    <row r="8383" spans="1:6" x14ac:dyDescent="0.25">
      <c r="A8383">
        <v>2040</v>
      </c>
      <c r="B8383" t="s">
        <v>2253</v>
      </c>
      <c r="C8383" t="s">
        <v>2226</v>
      </c>
      <c r="D8383" t="s">
        <v>2199</v>
      </c>
      <c r="E8383">
        <v>7.4549710650816703</v>
      </c>
      <c r="F8383" t="s">
        <v>2200</v>
      </c>
    </row>
    <row r="8384" spans="1:6" hidden="1" x14ac:dyDescent="0.25">
      <c r="A8384">
        <v>2040</v>
      </c>
      <c r="B8384" t="s">
        <v>2253</v>
      </c>
      <c r="C8384" t="s">
        <v>2227</v>
      </c>
      <c r="D8384" t="s">
        <v>2199</v>
      </c>
      <c r="E8384">
        <v>7.3275907592416498</v>
      </c>
      <c r="F8384" t="s">
        <v>2200</v>
      </c>
    </row>
    <row r="8385" spans="1:6" hidden="1" x14ac:dyDescent="0.25">
      <c r="A8385">
        <v>2040</v>
      </c>
      <c r="B8385" t="s">
        <v>2253</v>
      </c>
      <c r="C8385" t="s">
        <v>2228</v>
      </c>
      <c r="D8385" t="s">
        <v>2199</v>
      </c>
      <c r="E8385">
        <v>3.6826255101366598</v>
      </c>
      <c r="F8385" t="s">
        <v>2200</v>
      </c>
    </row>
    <row r="8386" spans="1:6" hidden="1" x14ac:dyDescent="0.25">
      <c r="A8386">
        <v>2040</v>
      </c>
      <c r="B8386" t="s">
        <v>2253</v>
      </c>
      <c r="C8386" t="s">
        <v>2229</v>
      </c>
      <c r="D8386" t="s">
        <v>2199</v>
      </c>
      <c r="E8386">
        <v>4.2793997105238102</v>
      </c>
      <c r="F8386" t="s">
        <v>2200</v>
      </c>
    </row>
    <row r="8387" spans="1:6" hidden="1" x14ac:dyDescent="0.25">
      <c r="A8387">
        <v>2040</v>
      </c>
      <c r="B8387" t="s">
        <v>2253</v>
      </c>
      <c r="C8387" t="s">
        <v>2230</v>
      </c>
      <c r="D8387" t="s">
        <v>2199</v>
      </c>
      <c r="E8387">
        <v>2.57832114106025</v>
      </c>
      <c r="F8387" t="s">
        <v>2200</v>
      </c>
    </row>
    <row r="8388" spans="1:6" hidden="1" x14ac:dyDescent="0.25">
      <c r="A8388">
        <v>2040</v>
      </c>
      <c r="B8388" t="s">
        <v>2253</v>
      </c>
      <c r="C8388" t="s">
        <v>2231</v>
      </c>
      <c r="D8388" t="s">
        <v>2199</v>
      </c>
      <c r="E8388">
        <v>3.2617525172516202</v>
      </c>
      <c r="F8388" t="s">
        <v>2200</v>
      </c>
    </row>
    <row r="8389" spans="1:6" hidden="1" x14ac:dyDescent="0.25">
      <c r="A8389">
        <v>2040</v>
      </c>
      <c r="B8389" t="s">
        <v>2253</v>
      </c>
      <c r="C8389" t="s">
        <v>2232</v>
      </c>
      <c r="D8389" t="s">
        <v>2199</v>
      </c>
      <c r="E8389">
        <v>7.2946930366496199</v>
      </c>
      <c r="F8389" t="s">
        <v>2200</v>
      </c>
    </row>
    <row r="8390" spans="1:6" hidden="1" x14ac:dyDescent="0.25">
      <c r="A8390">
        <v>2040</v>
      </c>
      <c r="B8390" t="s">
        <v>2253</v>
      </c>
      <c r="C8390" t="s">
        <v>2233</v>
      </c>
      <c r="D8390" t="s">
        <v>2199</v>
      </c>
      <c r="E8390">
        <v>3.0142875099036002</v>
      </c>
      <c r="F8390" t="s">
        <v>2200</v>
      </c>
    </row>
    <row r="8391" spans="1:6" hidden="1" x14ac:dyDescent="0.25">
      <c r="A8391">
        <v>2040</v>
      </c>
      <c r="B8391" t="s">
        <v>2253</v>
      </c>
      <c r="C8391" t="s">
        <v>2234</v>
      </c>
      <c r="D8391" t="s">
        <v>2199</v>
      </c>
      <c r="E8391">
        <v>3.23996713254623</v>
      </c>
      <c r="F8391" t="s">
        <v>2200</v>
      </c>
    </row>
    <row r="8392" spans="1:6" hidden="1" x14ac:dyDescent="0.25">
      <c r="A8392">
        <v>2040</v>
      </c>
      <c r="B8392" t="s">
        <v>2253</v>
      </c>
      <c r="C8392" t="s">
        <v>2235</v>
      </c>
      <c r="D8392" t="s">
        <v>2199</v>
      </c>
      <c r="E8392">
        <v>6.6126225606968303</v>
      </c>
      <c r="F8392" t="s">
        <v>2200</v>
      </c>
    </row>
    <row r="8393" spans="1:6" hidden="1" x14ac:dyDescent="0.25">
      <c r="A8393">
        <v>2040</v>
      </c>
      <c r="B8393" t="s">
        <v>2253</v>
      </c>
      <c r="C8393" t="s">
        <v>2198</v>
      </c>
      <c r="D8393" t="s">
        <v>2199</v>
      </c>
      <c r="E8393">
        <v>4.9112344878467402</v>
      </c>
      <c r="F8393" t="s">
        <v>2200</v>
      </c>
    </row>
    <row r="8394" spans="1:6" hidden="1" x14ac:dyDescent="0.25">
      <c r="A8394">
        <v>2040</v>
      </c>
      <c r="B8394" t="s">
        <v>2254</v>
      </c>
      <c r="C8394" t="s">
        <v>2198</v>
      </c>
      <c r="D8394" t="s">
        <v>2199</v>
      </c>
      <c r="E8394">
        <v>4.6017565458906704</v>
      </c>
      <c r="F8394" t="s">
        <v>2200</v>
      </c>
    </row>
    <row r="8395" spans="1:6" hidden="1" x14ac:dyDescent="0.25">
      <c r="A8395">
        <v>2040</v>
      </c>
      <c r="B8395" t="s">
        <v>2254</v>
      </c>
      <c r="C8395" t="s">
        <v>2201</v>
      </c>
      <c r="D8395" t="s">
        <v>2236</v>
      </c>
      <c r="E8395">
        <v>3.3801161858569699</v>
      </c>
      <c r="F8395" t="s">
        <v>2200</v>
      </c>
    </row>
    <row r="8396" spans="1:6" hidden="1" x14ac:dyDescent="0.25">
      <c r="A8396">
        <v>2040</v>
      </c>
      <c r="B8396" t="s">
        <v>2254</v>
      </c>
      <c r="C8396" t="s">
        <v>2201</v>
      </c>
      <c r="D8396" t="s">
        <v>2237</v>
      </c>
      <c r="E8396">
        <v>19.916062325556499</v>
      </c>
      <c r="F8396" t="s">
        <v>2200</v>
      </c>
    </row>
    <row r="8397" spans="1:6" hidden="1" x14ac:dyDescent="0.25">
      <c r="A8397">
        <v>2040</v>
      </c>
      <c r="B8397" t="s">
        <v>2254</v>
      </c>
      <c r="C8397" t="s">
        <v>2201</v>
      </c>
      <c r="D8397" t="s">
        <v>2238</v>
      </c>
      <c r="E8397">
        <v>4.3249491757329102</v>
      </c>
      <c r="F8397" t="s">
        <v>2200</v>
      </c>
    </row>
    <row r="8398" spans="1:6" hidden="1" x14ac:dyDescent="0.25">
      <c r="A8398">
        <v>2040</v>
      </c>
      <c r="B8398" t="s">
        <v>2254</v>
      </c>
      <c r="C8398" t="s">
        <v>2201</v>
      </c>
      <c r="D8398" t="s">
        <v>2250</v>
      </c>
      <c r="E8398">
        <v>7.4164695330734398</v>
      </c>
      <c r="F8398" t="s">
        <v>2200</v>
      </c>
    </row>
    <row r="8399" spans="1:6" hidden="1" x14ac:dyDescent="0.25">
      <c r="A8399">
        <v>2040</v>
      </c>
      <c r="B8399" t="s">
        <v>2254</v>
      </c>
      <c r="C8399" t="s">
        <v>2201</v>
      </c>
      <c r="D8399" t="s">
        <v>2251</v>
      </c>
      <c r="E8399">
        <v>7.9830799384400297</v>
      </c>
      <c r="F8399" t="s">
        <v>2200</v>
      </c>
    </row>
    <row r="8400" spans="1:6" hidden="1" x14ac:dyDescent="0.25">
      <c r="A8400">
        <v>2040</v>
      </c>
      <c r="B8400" t="s">
        <v>2254</v>
      </c>
      <c r="C8400" t="s">
        <v>2201</v>
      </c>
      <c r="D8400" t="s">
        <v>2239</v>
      </c>
      <c r="E8400">
        <v>1.66510280748259</v>
      </c>
      <c r="F8400" t="s">
        <v>2200</v>
      </c>
    </row>
    <row r="8401" spans="1:6" hidden="1" x14ac:dyDescent="0.25">
      <c r="A8401">
        <v>2040</v>
      </c>
      <c r="B8401" t="s">
        <v>2254</v>
      </c>
      <c r="C8401" t="s">
        <v>2201</v>
      </c>
      <c r="D8401" t="s">
        <v>2240</v>
      </c>
      <c r="E8401">
        <v>2.0002706196517401</v>
      </c>
      <c r="F8401" t="s">
        <v>2200</v>
      </c>
    </row>
    <row r="8402" spans="1:6" hidden="1" x14ac:dyDescent="0.25">
      <c r="A8402">
        <v>2040</v>
      </c>
      <c r="B8402" t="s">
        <v>2254</v>
      </c>
      <c r="C8402" t="s">
        <v>2201</v>
      </c>
      <c r="D8402" t="s">
        <v>2241</v>
      </c>
      <c r="E8402">
        <v>3.85617605870139</v>
      </c>
      <c r="F8402" t="s">
        <v>2200</v>
      </c>
    </row>
    <row r="8403" spans="1:6" hidden="1" x14ac:dyDescent="0.25">
      <c r="A8403">
        <v>2040</v>
      </c>
      <c r="B8403" t="s">
        <v>2254</v>
      </c>
      <c r="C8403" t="s">
        <v>2201</v>
      </c>
      <c r="D8403" t="s">
        <v>2242</v>
      </c>
      <c r="E8403">
        <v>0.101994475506665</v>
      </c>
      <c r="F8403" t="s">
        <v>2200</v>
      </c>
    </row>
    <row r="8404" spans="1:6" hidden="1" x14ac:dyDescent="0.25">
      <c r="A8404">
        <v>2040</v>
      </c>
      <c r="B8404" t="s">
        <v>2254</v>
      </c>
      <c r="C8404" t="s">
        <v>2201</v>
      </c>
      <c r="D8404" t="s">
        <v>2243</v>
      </c>
      <c r="E8404">
        <v>20.8918136307698</v>
      </c>
      <c r="F8404" t="s">
        <v>2200</v>
      </c>
    </row>
    <row r="8405" spans="1:6" hidden="1" x14ac:dyDescent="0.25">
      <c r="A8405">
        <v>2040</v>
      </c>
      <c r="B8405" t="s">
        <v>2254</v>
      </c>
      <c r="C8405" t="s">
        <v>2201</v>
      </c>
      <c r="D8405" t="s">
        <v>2244</v>
      </c>
      <c r="E8405">
        <v>5.2852499999999996</v>
      </c>
      <c r="F8405" t="s">
        <v>2200</v>
      </c>
    </row>
    <row r="8406" spans="1:6" hidden="1" x14ac:dyDescent="0.25">
      <c r="A8406">
        <v>2040</v>
      </c>
      <c r="B8406" t="s">
        <v>2254</v>
      </c>
      <c r="C8406" t="s">
        <v>2201</v>
      </c>
      <c r="D8406" t="s">
        <v>2245</v>
      </c>
      <c r="E8406">
        <v>1.19130218988283</v>
      </c>
      <c r="F8406" t="s">
        <v>2200</v>
      </c>
    </row>
    <row r="8407" spans="1:6" hidden="1" x14ac:dyDescent="0.25">
      <c r="A8407">
        <v>2040</v>
      </c>
      <c r="B8407" t="s">
        <v>2254</v>
      </c>
      <c r="C8407" t="s">
        <v>2201</v>
      </c>
      <c r="D8407" t="s">
        <v>2246</v>
      </c>
      <c r="E8407">
        <v>1.3317750401183099</v>
      </c>
      <c r="F8407" t="s">
        <v>2200</v>
      </c>
    </row>
    <row r="8408" spans="1:6" hidden="1" x14ac:dyDescent="0.25">
      <c r="A8408">
        <v>2040</v>
      </c>
      <c r="B8408" t="s">
        <v>2254</v>
      </c>
      <c r="C8408" t="s">
        <v>2201</v>
      </c>
      <c r="D8408" t="s">
        <v>2247</v>
      </c>
      <c r="E8408">
        <v>1.2130257124159101</v>
      </c>
      <c r="F8408" t="s">
        <v>2200</v>
      </c>
    </row>
    <row r="8409" spans="1:6" hidden="1" x14ac:dyDescent="0.25">
      <c r="A8409">
        <v>2040</v>
      </c>
      <c r="B8409" t="s">
        <v>2254</v>
      </c>
      <c r="C8409" t="s">
        <v>2201</v>
      </c>
      <c r="D8409" t="s">
        <v>2248</v>
      </c>
      <c r="E8409">
        <v>2.29905477031802</v>
      </c>
      <c r="F8409" t="s">
        <v>2200</v>
      </c>
    </row>
    <row r="8410" spans="1:6" hidden="1" x14ac:dyDescent="0.25">
      <c r="A8410">
        <v>2040</v>
      </c>
      <c r="B8410" t="s">
        <v>2254</v>
      </c>
      <c r="C8410" t="s">
        <v>2198</v>
      </c>
      <c r="D8410" t="s">
        <v>2236</v>
      </c>
      <c r="E8410">
        <v>5.5026386911222298</v>
      </c>
      <c r="F8410" t="s">
        <v>2200</v>
      </c>
    </row>
    <row r="8411" spans="1:6" hidden="1" x14ac:dyDescent="0.25">
      <c r="A8411">
        <v>2040</v>
      </c>
      <c r="B8411" t="s">
        <v>2254</v>
      </c>
      <c r="C8411" t="s">
        <v>2198</v>
      </c>
      <c r="D8411" t="s">
        <v>2237</v>
      </c>
      <c r="E8411">
        <v>18.6816661178147</v>
      </c>
      <c r="F8411" t="s">
        <v>2200</v>
      </c>
    </row>
    <row r="8412" spans="1:6" hidden="1" x14ac:dyDescent="0.25">
      <c r="A8412">
        <v>2040</v>
      </c>
      <c r="B8412" t="s">
        <v>2254</v>
      </c>
      <c r="C8412" t="s">
        <v>2198</v>
      </c>
      <c r="D8412" t="s">
        <v>2238</v>
      </c>
      <c r="E8412">
        <v>4.0540558824750299</v>
      </c>
      <c r="F8412" t="s">
        <v>2200</v>
      </c>
    </row>
    <row r="8413" spans="1:6" hidden="1" x14ac:dyDescent="0.25">
      <c r="A8413">
        <v>2040</v>
      </c>
      <c r="B8413" t="s">
        <v>2254</v>
      </c>
      <c r="C8413" t="s">
        <v>2198</v>
      </c>
      <c r="D8413" t="s">
        <v>2250</v>
      </c>
      <c r="E8413">
        <v>9.4638140887652007</v>
      </c>
      <c r="F8413" t="s">
        <v>2200</v>
      </c>
    </row>
    <row r="8414" spans="1:6" hidden="1" x14ac:dyDescent="0.25">
      <c r="A8414">
        <v>2040</v>
      </c>
      <c r="B8414" t="s">
        <v>2254</v>
      </c>
      <c r="C8414" t="s">
        <v>2198</v>
      </c>
      <c r="D8414" t="s">
        <v>2251</v>
      </c>
      <c r="E8414">
        <v>0</v>
      </c>
      <c r="F8414" t="s">
        <v>2200</v>
      </c>
    </row>
    <row r="8415" spans="1:6" hidden="1" x14ac:dyDescent="0.25">
      <c r="A8415">
        <v>2040</v>
      </c>
      <c r="B8415" t="s">
        <v>2254</v>
      </c>
      <c r="C8415" t="s">
        <v>2198</v>
      </c>
      <c r="D8415" t="s">
        <v>2239</v>
      </c>
      <c r="E8415">
        <v>4.0253654836031503</v>
      </c>
      <c r="F8415" t="s">
        <v>2200</v>
      </c>
    </row>
    <row r="8416" spans="1:6" hidden="1" x14ac:dyDescent="0.25">
      <c r="A8416">
        <v>2040</v>
      </c>
      <c r="B8416" t="s">
        <v>2254</v>
      </c>
      <c r="C8416" t="s">
        <v>2198</v>
      </c>
      <c r="D8416" t="s">
        <v>2240</v>
      </c>
      <c r="E8416">
        <v>2.4902675978220601</v>
      </c>
      <c r="F8416" t="s">
        <v>2200</v>
      </c>
    </row>
    <row r="8417" spans="1:6" hidden="1" x14ac:dyDescent="0.25">
      <c r="A8417">
        <v>2040</v>
      </c>
      <c r="B8417" t="s">
        <v>2254</v>
      </c>
      <c r="C8417" t="s">
        <v>2198</v>
      </c>
      <c r="D8417" t="s">
        <v>2241</v>
      </c>
      <c r="E8417">
        <v>6.0827847535131498</v>
      </c>
      <c r="F8417" t="s">
        <v>2200</v>
      </c>
    </row>
    <row r="8418" spans="1:6" hidden="1" x14ac:dyDescent="0.25">
      <c r="A8418">
        <v>2040</v>
      </c>
      <c r="B8418" t="s">
        <v>2254</v>
      </c>
      <c r="C8418" t="s">
        <v>2198</v>
      </c>
      <c r="D8418" t="s">
        <v>2242</v>
      </c>
      <c r="E8418">
        <v>0.12515701782122901</v>
      </c>
      <c r="F8418" t="s">
        <v>2200</v>
      </c>
    </row>
    <row r="8419" spans="1:6" hidden="1" x14ac:dyDescent="0.25">
      <c r="A8419">
        <v>2040</v>
      </c>
      <c r="B8419" t="s">
        <v>2254</v>
      </c>
      <c r="C8419" t="s">
        <v>2198</v>
      </c>
      <c r="D8419" t="s">
        <v>2243</v>
      </c>
      <c r="E8419">
        <v>33.590663278293597</v>
      </c>
      <c r="F8419" t="s">
        <v>2200</v>
      </c>
    </row>
    <row r="8420" spans="1:6" hidden="1" x14ac:dyDescent="0.25">
      <c r="A8420">
        <v>2040</v>
      </c>
      <c r="B8420" t="s">
        <v>2254</v>
      </c>
      <c r="C8420" t="s">
        <v>2198</v>
      </c>
      <c r="D8420" t="s">
        <v>2244</v>
      </c>
      <c r="E8420">
        <v>5.2852499999999996</v>
      </c>
      <c r="F8420" t="s">
        <v>2200</v>
      </c>
    </row>
    <row r="8421" spans="1:6" hidden="1" x14ac:dyDescent="0.25">
      <c r="A8421">
        <v>2040</v>
      </c>
      <c r="B8421" t="s">
        <v>2254</v>
      </c>
      <c r="C8421" t="s">
        <v>2198</v>
      </c>
      <c r="D8421" t="s">
        <v>2245</v>
      </c>
      <c r="E8421">
        <v>3.2911591575693602</v>
      </c>
      <c r="F8421" t="s">
        <v>2200</v>
      </c>
    </row>
    <row r="8422" spans="1:6" hidden="1" x14ac:dyDescent="0.25">
      <c r="A8422">
        <v>2040</v>
      </c>
      <c r="B8422" t="s">
        <v>2254</v>
      </c>
      <c r="C8422" t="s">
        <v>2198</v>
      </c>
      <c r="D8422" t="s">
        <v>2246</v>
      </c>
      <c r="E8422">
        <v>1.95098362676062</v>
      </c>
      <c r="F8422" t="s">
        <v>2200</v>
      </c>
    </row>
    <row r="8423" spans="1:6" hidden="1" x14ac:dyDescent="0.25">
      <c r="A8423">
        <v>2040</v>
      </c>
      <c r="B8423" t="s">
        <v>2254</v>
      </c>
      <c r="C8423" t="s">
        <v>2198</v>
      </c>
      <c r="D8423" t="s">
        <v>2247</v>
      </c>
      <c r="E8423">
        <v>1.76409721650138</v>
      </c>
      <c r="F8423" t="s">
        <v>2200</v>
      </c>
    </row>
    <row r="8424" spans="1:6" hidden="1" x14ac:dyDescent="0.25">
      <c r="A8424">
        <v>2040</v>
      </c>
      <c r="B8424" t="s">
        <v>2254</v>
      </c>
      <c r="C8424" t="s">
        <v>2198</v>
      </c>
      <c r="D8424" t="s">
        <v>2248</v>
      </c>
      <c r="E8424">
        <v>6.7701724741492404</v>
      </c>
      <c r="F8424" t="s">
        <v>2200</v>
      </c>
    </row>
    <row r="8425" spans="1:6" hidden="1" x14ac:dyDescent="0.25">
      <c r="A8425">
        <v>2040</v>
      </c>
      <c r="B8425" t="s">
        <v>2254</v>
      </c>
      <c r="C8425" t="s">
        <v>2202</v>
      </c>
      <c r="D8425" t="s">
        <v>2236</v>
      </c>
      <c r="E8425">
        <v>3.0079442974230801</v>
      </c>
      <c r="F8425" t="s">
        <v>2200</v>
      </c>
    </row>
    <row r="8426" spans="1:6" hidden="1" x14ac:dyDescent="0.25">
      <c r="A8426">
        <v>2040</v>
      </c>
      <c r="B8426" t="s">
        <v>2254</v>
      </c>
      <c r="C8426" t="s">
        <v>2202</v>
      </c>
      <c r="D8426" t="s">
        <v>2237</v>
      </c>
      <c r="E8426">
        <v>19.5984190180517</v>
      </c>
      <c r="F8426" t="s">
        <v>2200</v>
      </c>
    </row>
    <row r="8427" spans="1:6" hidden="1" x14ac:dyDescent="0.25">
      <c r="A8427">
        <v>2040</v>
      </c>
      <c r="B8427" t="s">
        <v>2254</v>
      </c>
      <c r="C8427" t="s">
        <v>2202</v>
      </c>
      <c r="D8427" t="s">
        <v>2238</v>
      </c>
      <c r="E8427">
        <v>5.3327967006748898</v>
      </c>
      <c r="F8427" t="s">
        <v>2200</v>
      </c>
    </row>
    <row r="8428" spans="1:6" hidden="1" x14ac:dyDescent="0.25">
      <c r="A8428">
        <v>2040</v>
      </c>
      <c r="B8428" t="s">
        <v>2254</v>
      </c>
      <c r="C8428" t="s">
        <v>2202</v>
      </c>
      <c r="D8428" t="s">
        <v>2250</v>
      </c>
      <c r="E8428">
        <v>7.4164695330734398</v>
      </c>
      <c r="F8428" t="s">
        <v>2200</v>
      </c>
    </row>
    <row r="8429" spans="1:6" hidden="1" x14ac:dyDescent="0.25">
      <c r="A8429">
        <v>2040</v>
      </c>
      <c r="B8429" t="s">
        <v>2254</v>
      </c>
      <c r="C8429" t="s">
        <v>2202</v>
      </c>
      <c r="D8429" t="s">
        <v>2251</v>
      </c>
      <c r="E8429">
        <v>7.9830799384400297</v>
      </c>
      <c r="F8429" t="s">
        <v>2200</v>
      </c>
    </row>
    <row r="8430" spans="1:6" hidden="1" x14ac:dyDescent="0.25">
      <c r="A8430">
        <v>2040</v>
      </c>
      <c r="B8430" t="s">
        <v>2254</v>
      </c>
      <c r="C8430" t="s">
        <v>2202</v>
      </c>
      <c r="D8430" t="s">
        <v>2239</v>
      </c>
      <c r="E8430">
        <v>1.61996005146572</v>
      </c>
      <c r="F8430" t="s">
        <v>2200</v>
      </c>
    </row>
    <row r="8431" spans="1:6" hidden="1" x14ac:dyDescent="0.25">
      <c r="A8431">
        <v>2040</v>
      </c>
      <c r="B8431" t="s">
        <v>2254</v>
      </c>
      <c r="C8431" t="s">
        <v>2202</v>
      </c>
      <c r="D8431" t="s">
        <v>2240</v>
      </c>
      <c r="E8431">
        <v>2.10042627664208</v>
      </c>
      <c r="F8431" t="s">
        <v>2200</v>
      </c>
    </row>
    <row r="8432" spans="1:6" hidden="1" x14ac:dyDescent="0.25">
      <c r="A8432">
        <v>2040</v>
      </c>
      <c r="B8432" t="s">
        <v>2254</v>
      </c>
      <c r="C8432" t="s">
        <v>2202</v>
      </c>
      <c r="D8432" t="s">
        <v>2241</v>
      </c>
      <c r="E8432">
        <v>3.9414242136309801</v>
      </c>
      <c r="F8432" t="s">
        <v>2200</v>
      </c>
    </row>
    <row r="8433" spans="1:6" hidden="1" x14ac:dyDescent="0.25">
      <c r="A8433">
        <v>2040</v>
      </c>
      <c r="B8433" t="s">
        <v>2254</v>
      </c>
      <c r="C8433" t="s">
        <v>2202</v>
      </c>
      <c r="D8433" t="s">
        <v>2242</v>
      </c>
      <c r="E8433">
        <v>0</v>
      </c>
      <c r="F8433" t="s">
        <v>2200</v>
      </c>
    </row>
    <row r="8434" spans="1:6" hidden="1" x14ac:dyDescent="0.25">
      <c r="A8434">
        <v>2040</v>
      </c>
      <c r="B8434" t="s">
        <v>2254</v>
      </c>
      <c r="C8434" t="s">
        <v>2202</v>
      </c>
      <c r="D8434" t="s">
        <v>2243</v>
      </c>
      <c r="E8434">
        <v>20.8918136307698</v>
      </c>
      <c r="F8434" t="s">
        <v>2200</v>
      </c>
    </row>
    <row r="8435" spans="1:6" hidden="1" x14ac:dyDescent="0.25">
      <c r="A8435">
        <v>2040</v>
      </c>
      <c r="B8435" t="s">
        <v>2254</v>
      </c>
      <c r="C8435" t="s">
        <v>2202</v>
      </c>
      <c r="D8435" t="s">
        <v>2244</v>
      </c>
      <c r="E8435">
        <v>0</v>
      </c>
      <c r="F8435" t="s">
        <v>2200</v>
      </c>
    </row>
    <row r="8436" spans="1:6" hidden="1" x14ac:dyDescent="0.25">
      <c r="A8436">
        <v>2040</v>
      </c>
      <c r="B8436" t="s">
        <v>2254</v>
      </c>
      <c r="C8436" t="s">
        <v>2202</v>
      </c>
      <c r="D8436" t="s">
        <v>2245</v>
      </c>
      <c r="E8436">
        <v>1.19130218988283</v>
      </c>
      <c r="F8436" t="s">
        <v>2200</v>
      </c>
    </row>
    <row r="8437" spans="1:6" hidden="1" x14ac:dyDescent="0.25">
      <c r="A8437">
        <v>2040</v>
      </c>
      <c r="B8437" t="s">
        <v>2254</v>
      </c>
      <c r="C8437" t="s">
        <v>2202</v>
      </c>
      <c r="D8437" t="s">
        <v>2246</v>
      </c>
      <c r="E8437">
        <v>1.3317750401183099</v>
      </c>
      <c r="F8437" t="s">
        <v>2200</v>
      </c>
    </row>
    <row r="8438" spans="1:6" hidden="1" x14ac:dyDescent="0.25">
      <c r="A8438">
        <v>2040</v>
      </c>
      <c r="B8438" t="s">
        <v>2254</v>
      </c>
      <c r="C8438" t="s">
        <v>2202</v>
      </c>
      <c r="D8438" t="s">
        <v>2247</v>
      </c>
      <c r="E8438">
        <v>1.2130257124159101</v>
      </c>
      <c r="F8438" t="s">
        <v>2200</v>
      </c>
    </row>
    <row r="8439" spans="1:6" hidden="1" x14ac:dyDescent="0.25">
      <c r="A8439">
        <v>2040</v>
      </c>
      <c r="B8439" t="s">
        <v>2254</v>
      </c>
      <c r="C8439" t="s">
        <v>2202</v>
      </c>
      <c r="D8439" t="s">
        <v>2248</v>
      </c>
      <c r="E8439">
        <v>2.29905477031802</v>
      </c>
      <c r="F8439" t="s">
        <v>2200</v>
      </c>
    </row>
    <row r="8440" spans="1:6" hidden="1" x14ac:dyDescent="0.25">
      <c r="A8440">
        <v>2040</v>
      </c>
      <c r="B8440" t="s">
        <v>2254</v>
      </c>
      <c r="C8440" t="s">
        <v>2203</v>
      </c>
      <c r="D8440" t="s">
        <v>2236</v>
      </c>
      <c r="E8440">
        <v>3.4828785984459198</v>
      </c>
      <c r="F8440" t="s">
        <v>2200</v>
      </c>
    </row>
    <row r="8441" spans="1:6" hidden="1" x14ac:dyDescent="0.25">
      <c r="A8441">
        <v>2040</v>
      </c>
      <c r="B8441" t="s">
        <v>2254</v>
      </c>
      <c r="C8441" t="s">
        <v>2203</v>
      </c>
      <c r="D8441" t="s">
        <v>2237</v>
      </c>
      <c r="E8441">
        <v>17.964256540071801</v>
      </c>
      <c r="F8441" t="s">
        <v>2200</v>
      </c>
    </row>
    <row r="8442" spans="1:6" hidden="1" x14ac:dyDescent="0.25">
      <c r="A8442">
        <v>2040</v>
      </c>
      <c r="B8442" t="s">
        <v>2254</v>
      </c>
      <c r="C8442" t="s">
        <v>2203</v>
      </c>
      <c r="D8442" t="s">
        <v>2238</v>
      </c>
      <c r="E8442">
        <v>4.0710848935823902</v>
      </c>
      <c r="F8442" t="s">
        <v>2200</v>
      </c>
    </row>
    <row r="8443" spans="1:6" hidden="1" x14ac:dyDescent="0.25">
      <c r="A8443">
        <v>2040</v>
      </c>
      <c r="B8443" t="s">
        <v>2254</v>
      </c>
      <c r="C8443" t="s">
        <v>2203</v>
      </c>
      <c r="D8443" t="s">
        <v>2250</v>
      </c>
      <c r="E8443">
        <v>9.6360365086842794</v>
      </c>
      <c r="F8443" t="s">
        <v>2200</v>
      </c>
    </row>
    <row r="8444" spans="1:6" hidden="1" x14ac:dyDescent="0.25">
      <c r="A8444">
        <v>2040</v>
      </c>
      <c r="B8444" t="s">
        <v>2254</v>
      </c>
      <c r="C8444" t="s">
        <v>2203</v>
      </c>
      <c r="D8444" t="s">
        <v>2251</v>
      </c>
      <c r="E8444">
        <v>0</v>
      </c>
      <c r="F8444" t="s">
        <v>2200</v>
      </c>
    </row>
    <row r="8445" spans="1:6" hidden="1" x14ac:dyDescent="0.25">
      <c r="A8445">
        <v>2040</v>
      </c>
      <c r="B8445" t="s">
        <v>2254</v>
      </c>
      <c r="C8445" t="s">
        <v>2203</v>
      </c>
      <c r="D8445" t="s">
        <v>2239</v>
      </c>
      <c r="E8445">
        <v>4.1132160615931497</v>
      </c>
      <c r="F8445" t="s">
        <v>2200</v>
      </c>
    </row>
    <row r="8446" spans="1:6" hidden="1" x14ac:dyDescent="0.25">
      <c r="A8446">
        <v>2040</v>
      </c>
      <c r="B8446" t="s">
        <v>2254</v>
      </c>
      <c r="C8446" t="s">
        <v>2203</v>
      </c>
      <c r="D8446" t="s">
        <v>2240</v>
      </c>
      <c r="E8446">
        <v>2.5501215665050001</v>
      </c>
      <c r="F8446" t="s">
        <v>2200</v>
      </c>
    </row>
    <row r="8447" spans="1:6" hidden="1" x14ac:dyDescent="0.25">
      <c r="A8447">
        <v>2040</v>
      </c>
      <c r="B8447" t="s">
        <v>2254</v>
      </c>
      <c r="C8447" t="s">
        <v>2203</v>
      </c>
      <c r="D8447" t="s">
        <v>2241</v>
      </c>
      <c r="E8447">
        <v>6.2066194000944499</v>
      </c>
      <c r="F8447" t="s">
        <v>2200</v>
      </c>
    </row>
    <row r="8448" spans="1:6" hidden="1" x14ac:dyDescent="0.25">
      <c r="A8448">
        <v>2040</v>
      </c>
      <c r="B8448" t="s">
        <v>2254</v>
      </c>
      <c r="C8448" t="s">
        <v>2203</v>
      </c>
      <c r="D8448" t="s">
        <v>2242</v>
      </c>
      <c r="E8448" s="184">
        <v>3.61830468919404E-2</v>
      </c>
      <c r="F8448" t="s">
        <v>2200</v>
      </c>
    </row>
    <row r="8449" spans="1:6" hidden="1" x14ac:dyDescent="0.25">
      <c r="A8449">
        <v>2040</v>
      </c>
      <c r="B8449" t="s">
        <v>2254</v>
      </c>
      <c r="C8449" t="s">
        <v>2203</v>
      </c>
      <c r="D8449" t="s">
        <v>2243</v>
      </c>
      <c r="E8449">
        <v>33.668456145106703</v>
      </c>
      <c r="F8449" t="s">
        <v>2200</v>
      </c>
    </row>
    <row r="8450" spans="1:6" hidden="1" x14ac:dyDescent="0.25">
      <c r="A8450">
        <v>2040</v>
      </c>
      <c r="B8450" t="s">
        <v>2254</v>
      </c>
      <c r="C8450" t="s">
        <v>2203</v>
      </c>
      <c r="D8450" t="s">
        <v>2244</v>
      </c>
      <c r="E8450">
        <v>5.2852499999999996</v>
      </c>
      <c r="F8450" t="s">
        <v>2200</v>
      </c>
    </row>
    <row r="8451" spans="1:6" hidden="1" x14ac:dyDescent="0.25">
      <c r="A8451">
        <v>2040</v>
      </c>
      <c r="B8451" t="s">
        <v>2254</v>
      </c>
      <c r="C8451" t="s">
        <v>2203</v>
      </c>
      <c r="D8451" t="s">
        <v>2245</v>
      </c>
      <c r="E8451">
        <v>3.3601459477499001</v>
      </c>
      <c r="F8451" t="s">
        <v>2200</v>
      </c>
    </row>
    <row r="8452" spans="1:6" hidden="1" x14ac:dyDescent="0.25">
      <c r="A8452">
        <v>2040</v>
      </c>
      <c r="B8452" t="s">
        <v>2254</v>
      </c>
      <c r="C8452" t="s">
        <v>2203</v>
      </c>
      <c r="D8452" t="s">
        <v>2246</v>
      </c>
      <c r="E8452">
        <v>1.60906879689045</v>
      </c>
      <c r="F8452" t="s">
        <v>2200</v>
      </c>
    </row>
    <row r="8453" spans="1:6" hidden="1" x14ac:dyDescent="0.25">
      <c r="A8453">
        <v>2040</v>
      </c>
      <c r="B8453" t="s">
        <v>2254</v>
      </c>
      <c r="C8453" t="s">
        <v>2203</v>
      </c>
      <c r="D8453" t="s">
        <v>2247</v>
      </c>
      <c r="E8453">
        <v>1.78316146558066</v>
      </c>
      <c r="F8453" t="s">
        <v>2200</v>
      </c>
    </row>
    <row r="8454" spans="1:6" hidden="1" x14ac:dyDescent="0.25">
      <c r="A8454">
        <v>2040</v>
      </c>
      <c r="B8454" t="s">
        <v>2254</v>
      </c>
      <c r="C8454" t="s">
        <v>2203</v>
      </c>
      <c r="D8454" t="s">
        <v>2248</v>
      </c>
      <c r="E8454">
        <v>6.9069775968792904</v>
      </c>
      <c r="F8454" t="s">
        <v>2200</v>
      </c>
    </row>
    <row r="8455" spans="1:6" hidden="1" x14ac:dyDescent="0.25">
      <c r="A8455">
        <v>2040</v>
      </c>
      <c r="B8455" t="s">
        <v>2254</v>
      </c>
      <c r="C8455" t="s">
        <v>2204</v>
      </c>
      <c r="D8455" t="s">
        <v>2236</v>
      </c>
      <c r="E8455">
        <v>2.0248695845167299</v>
      </c>
      <c r="F8455" t="s">
        <v>2200</v>
      </c>
    </row>
    <row r="8456" spans="1:6" hidden="1" x14ac:dyDescent="0.25">
      <c r="A8456">
        <v>2040</v>
      </c>
      <c r="B8456" t="s">
        <v>2254</v>
      </c>
      <c r="C8456" t="s">
        <v>2204</v>
      </c>
      <c r="D8456" t="s">
        <v>2237</v>
      </c>
      <c r="E8456">
        <v>17.600602319211099</v>
      </c>
      <c r="F8456" t="s">
        <v>2200</v>
      </c>
    </row>
    <row r="8457" spans="1:6" hidden="1" x14ac:dyDescent="0.25">
      <c r="A8457">
        <v>2040</v>
      </c>
      <c r="B8457" t="s">
        <v>2254</v>
      </c>
      <c r="C8457" t="s">
        <v>2204</v>
      </c>
      <c r="D8457" t="s">
        <v>2238</v>
      </c>
      <c r="E8457">
        <v>3.94830996534803</v>
      </c>
      <c r="F8457" t="s">
        <v>2200</v>
      </c>
    </row>
    <row r="8458" spans="1:6" hidden="1" x14ac:dyDescent="0.25">
      <c r="A8458">
        <v>2040</v>
      </c>
      <c r="B8458" t="s">
        <v>2254</v>
      </c>
      <c r="C8458" t="s">
        <v>2204</v>
      </c>
      <c r="D8458" t="s">
        <v>2250</v>
      </c>
      <c r="E8458">
        <v>7.2903715126105597</v>
      </c>
      <c r="F8458" t="s">
        <v>2200</v>
      </c>
    </row>
    <row r="8459" spans="1:6" hidden="1" x14ac:dyDescent="0.25">
      <c r="A8459">
        <v>2040</v>
      </c>
      <c r="B8459" t="s">
        <v>2254</v>
      </c>
      <c r="C8459" t="s">
        <v>2204</v>
      </c>
      <c r="D8459" t="s">
        <v>2251</v>
      </c>
      <c r="E8459">
        <v>0</v>
      </c>
      <c r="F8459" t="s">
        <v>2200</v>
      </c>
    </row>
    <row r="8460" spans="1:6" hidden="1" x14ac:dyDescent="0.25">
      <c r="A8460">
        <v>2040</v>
      </c>
      <c r="B8460" t="s">
        <v>2254</v>
      </c>
      <c r="C8460" t="s">
        <v>2204</v>
      </c>
      <c r="D8460" t="s">
        <v>2239</v>
      </c>
      <c r="E8460">
        <v>2.1368193143744199</v>
      </c>
      <c r="F8460" t="s">
        <v>2200</v>
      </c>
    </row>
    <row r="8461" spans="1:6" hidden="1" x14ac:dyDescent="0.25">
      <c r="A8461">
        <v>2040</v>
      </c>
      <c r="B8461" t="s">
        <v>2254</v>
      </c>
      <c r="C8461" t="s">
        <v>2204</v>
      </c>
      <c r="D8461" t="s">
        <v>2240</v>
      </c>
      <c r="E8461">
        <v>2.1549863912751102</v>
      </c>
      <c r="F8461" t="s">
        <v>2200</v>
      </c>
    </row>
    <row r="8462" spans="1:6" hidden="1" x14ac:dyDescent="0.25">
      <c r="A8462">
        <v>2040</v>
      </c>
      <c r="B8462" t="s">
        <v>2254</v>
      </c>
      <c r="C8462" t="s">
        <v>2204</v>
      </c>
      <c r="D8462" t="s">
        <v>2241</v>
      </c>
      <c r="E8462">
        <v>3.4552451198274801</v>
      </c>
      <c r="F8462" t="s">
        <v>2200</v>
      </c>
    </row>
    <row r="8463" spans="1:6" hidden="1" x14ac:dyDescent="0.25">
      <c r="A8463">
        <v>2040</v>
      </c>
      <c r="B8463" t="s">
        <v>2254</v>
      </c>
      <c r="C8463" t="s">
        <v>2204</v>
      </c>
      <c r="D8463" t="s">
        <v>2242</v>
      </c>
      <c r="E8463" s="184">
        <v>5.6926451402417998E-5</v>
      </c>
      <c r="F8463" t="s">
        <v>2200</v>
      </c>
    </row>
    <row r="8464" spans="1:6" hidden="1" x14ac:dyDescent="0.25">
      <c r="A8464">
        <v>2040</v>
      </c>
      <c r="B8464" t="s">
        <v>2254</v>
      </c>
      <c r="C8464" t="s">
        <v>2204</v>
      </c>
      <c r="D8464" t="s">
        <v>2243</v>
      </c>
      <c r="E8464">
        <v>26.314095376710601</v>
      </c>
      <c r="F8464" t="s">
        <v>2200</v>
      </c>
    </row>
    <row r="8465" spans="1:6" hidden="1" x14ac:dyDescent="0.25">
      <c r="A8465">
        <v>2040</v>
      </c>
      <c r="B8465" t="s">
        <v>2254</v>
      </c>
      <c r="C8465" t="s">
        <v>2204</v>
      </c>
      <c r="D8465" t="s">
        <v>2244</v>
      </c>
      <c r="E8465">
        <v>5.2852499999999996</v>
      </c>
      <c r="F8465" t="s">
        <v>2200</v>
      </c>
    </row>
    <row r="8466" spans="1:6" hidden="1" x14ac:dyDescent="0.25">
      <c r="A8466">
        <v>2040</v>
      </c>
      <c r="B8466" t="s">
        <v>2254</v>
      </c>
      <c r="C8466" t="s">
        <v>2204</v>
      </c>
      <c r="D8466" t="s">
        <v>2245</v>
      </c>
      <c r="E8466">
        <v>2.7562534508013998</v>
      </c>
      <c r="F8466" t="s">
        <v>2200</v>
      </c>
    </row>
    <row r="8467" spans="1:6" hidden="1" x14ac:dyDescent="0.25">
      <c r="A8467">
        <v>2040</v>
      </c>
      <c r="B8467" t="s">
        <v>2254</v>
      </c>
      <c r="C8467" t="s">
        <v>2204</v>
      </c>
      <c r="D8467" t="s">
        <v>2246</v>
      </c>
      <c r="E8467">
        <v>1.81826218195006</v>
      </c>
      <c r="F8467" t="s">
        <v>2200</v>
      </c>
    </row>
    <row r="8468" spans="1:6" hidden="1" x14ac:dyDescent="0.25">
      <c r="A8468">
        <v>2040</v>
      </c>
      <c r="B8468" t="s">
        <v>2254</v>
      </c>
      <c r="C8468" t="s">
        <v>2204</v>
      </c>
      <c r="D8468" t="s">
        <v>2247</v>
      </c>
      <c r="E8468">
        <v>1.2675551006177099</v>
      </c>
      <c r="F8468" t="s">
        <v>2200</v>
      </c>
    </row>
    <row r="8469" spans="1:6" hidden="1" x14ac:dyDescent="0.25">
      <c r="A8469">
        <v>2040</v>
      </c>
      <c r="B8469" t="s">
        <v>2254</v>
      </c>
      <c r="C8469" t="s">
        <v>2204</v>
      </c>
      <c r="D8469" t="s">
        <v>2248</v>
      </c>
      <c r="E8469">
        <v>2.7204255891623399</v>
      </c>
      <c r="F8469" t="s">
        <v>2200</v>
      </c>
    </row>
    <row r="8470" spans="1:6" hidden="1" x14ac:dyDescent="0.25">
      <c r="A8470">
        <v>2040</v>
      </c>
      <c r="B8470" t="s">
        <v>2254</v>
      </c>
      <c r="C8470" t="s">
        <v>2205</v>
      </c>
      <c r="D8470" t="s">
        <v>2236</v>
      </c>
      <c r="E8470">
        <v>5.5026386911222298</v>
      </c>
      <c r="F8470" t="s">
        <v>2200</v>
      </c>
    </row>
    <row r="8471" spans="1:6" hidden="1" x14ac:dyDescent="0.25">
      <c r="A8471">
        <v>2040</v>
      </c>
      <c r="B8471" t="s">
        <v>2254</v>
      </c>
      <c r="C8471" t="s">
        <v>2205</v>
      </c>
      <c r="D8471" t="s">
        <v>2239</v>
      </c>
      <c r="E8471">
        <v>4.0509238069604203</v>
      </c>
      <c r="F8471" t="s">
        <v>2200</v>
      </c>
    </row>
    <row r="8472" spans="1:6" hidden="1" x14ac:dyDescent="0.25">
      <c r="A8472">
        <v>2040</v>
      </c>
      <c r="B8472" t="s">
        <v>2254</v>
      </c>
      <c r="C8472" t="s">
        <v>2205</v>
      </c>
      <c r="D8472" t="s">
        <v>2240</v>
      </c>
      <c r="E8472">
        <v>2.4902675978220601</v>
      </c>
      <c r="F8472" t="s">
        <v>2200</v>
      </c>
    </row>
    <row r="8473" spans="1:6" hidden="1" x14ac:dyDescent="0.25">
      <c r="A8473">
        <v>2040</v>
      </c>
      <c r="B8473" t="s">
        <v>2254</v>
      </c>
      <c r="C8473" t="s">
        <v>2205</v>
      </c>
      <c r="D8473" t="s">
        <v>2241</v>
      </c>
      <c r="E8473">
        <v>5.7537096528307101</v>
      </c>
      <c r="F8473" t="s">
        <v>2200</v>
      </c>
    </row>
    <row r="8474" spans="1:6" hidden="1" x14ac:dyDescent="0.25">
      <c r="A8474">
        <v>2040</v>
      </c>
      <c r="B8474" t="s">
        <v>2254</v>
      </c>
      <c r="C8474" t="s">
        <v>2205</v>
      </c>
      <c r="D8474" t="s">
        <v>2242</v>
      </c>
      <c r="E8474">
        <v>0.12515701782122901</v>
      </c>
      <c r="F8474" t="s">
        <v>2200</v>
      </c>
    </row>
    <row r="8475" spans="1:6" hidden="1" x14ac:dyDescent="0.25">
      <c r="A8475">
        <v>2040</v>
      </c>
      <c r="B8475" t="s">
        <v>2254</v>
      </c>
      <c r="C8475" t="s">
        <v>2205</v>
      </c>
      <c r="D8475" t="s">
        <v>2243</v>
      </c>
      <c r="E8475">
        <v>0</v>
      </c>
      <c r="F8475" t="s">
        <v>2200</v>
      </c>
    </row>
    <row r="8476" spans="1:6" hidden="1" x14ac:dyDescent="0.25">
      <c r="A8476">
        <v>2040</v>
      </c>
      <c r="B8476" t="s">
        <v>2254</v>
      </c>
      <c r="C8476" t="s">
        <v>2205</v>
      </c>
      <c r="D8476" t="s">
        <v>2244</v>
      </c>
      <c r="E8476">
        <v>5.2852499999999996</v>
      </c>
      <c r="F8476" t="s">
        <v>2200</v>
      </c>
    </row>
    <row r="8477" spans="1:6" hidden="1" x14ac:dyDescent="0.25">
      <c r="A8477">
        <v>2040</v>
      </c>
      <c r="B8477" t="s">
        <v>2254</v>
      </c>
      <c r="C8477" t="s">
        <v>2205</v>
      </c>
      <c r="D8477" t="s">
        <v>2245</v>
      </c>
      <c r="E8477">
        <v>3.2911591575693602</v>
      </c>
      <c r="F8477" t="s">
        <v>2200</v>
      </c>
    </row>
    <row r="8478" spans="1:6" hidden="1" x14ac:dyDescent="0.25">
      <c r="A8478">
        <v>2040</v>
      </c>
      <c r="B8478" t="s">
        <v>2254</v>
      </c>
      <c r="C8478" t="s">
        <v>2205</v>
      </c>
      <c r="D8478" t="s">
        <v>2246</v>
      </c>
      <c r="E8478">
        <v>1.95098362676062</v>
      </c>
      <c r="F8478" t="s">
        <v>2200</v>
      </c>
    </row>
    <row r="8479" spans="1:6" hidden="1" x14ac:dyDescent="0.25">
      <c r="A8479">
        <v>2040</v>
      </c>
      <c r="B8479" t="s">
        <v>2254</v>
      </c>
      <c r="C8479" t="s">
        <v>2205</v>
      </c>
      <c r="D8479" t="s">
        <v>2247</v>
      </c>
      <c r="E8479">
        <v>1.76409721650138</v>
      </c>
      <c r="F8479" t="s">
        <v>2200</v>
      </c>
    </row>
    <row r="8480" spans="1:6" hidden="1" x14ac:dyDescent="0.25">
      <c r="A8480">
        <v>2040</v>
      </c>
      <c r="B8480" t="s">
        <v>2254</v>
      </c>
      <c r="C8480" t="s">
        <v>2205</v>
      </c>
      <c r="D8480" t="s">
        <v>2248</v>
      </c>
      <c r="E8480">
        <v>6.7701724741492404</v>
      </c>
      <c r="F8480" t="s">
        <v>2200</v>
      </c>
    </row>
    <row r="8481" spans="1:6" hidden="1" x14ac:dyDescent="0.25">
      <c r="A8481">
        <v>2040</v>
      </c>
      <c r="B8481" t="s">
        <v>2254</v>
      </c>
      <c r="C8481" t="s">
        <v>2206</v>
      </c>
      <c r="D8481" t="s">
        <v>2236</v>
      </c>
      <c r="E8481">
        <v>2.01875880701414</v>
      </c>
      <c r="F8481" t="s">
        <v>2200</v>
      </c>
    </row>
    <row r="8482" spans="1:6" hidden="1" x14ac:dyDescent="0.25">
      <c r="A8482">
        <v>2040</v>
      </c>
      <c r="B8482" t="s">
        <v>2254</v>
      </c>
      <c r="C8482" t="s">
        <v>2206</v>
      </c>
      <c r="D8482" t="s">
        <v>2237</v>
      </c>
      <c r="E8482">
        <v>68.550911833399098</v>
      </c>
      <c r="F8482" t="s">
        <v>2200</v>
      </c>
    </row>
    <row r="8483" spans="1:6" hidden="1" x14ac:dyDescent="0.25">
      <c r="A8483">
        <v>2040</v>
      </c>
      <c r="B8483" t="s">
        <v>2254</v>
      </c>
      <c r="C8483" t="s">
        <v>2206</v>
      </c>
      <c r="D8483" t="s">
        <v>2238</v>
      </c>
      <c r="E8483">
        <v>8.3407475641750306</v>
      </c>
      <c r="F8483" t="s">
        <v>2200</v>
      </c>
    </row>
    <row r="8484" spans="1:6" hidden="1" x14ac:dyDescent="0.25">
      <c r="A8484">
        <v>2040</v>
      </c>
      <c r="B8484" t="s">
        <v>2254</v>
      </c>
      <c r="C8484" t="s">
        <v>2206</v>
      </c>
      <c r="D8484" t="s">
        <v>2250</v>
      </c>
      <c r="E8484">
        <v>0</v>
      </c>
      <c r="F8484" t="s">
        <v>2200</v>
      </c>
    </row>
    <row r="8485" spans="1:6" hidden="1" x14ac:dyDescent="0.25">
      <c r="A8485">
        <v>2040</v>
      </c>
      <c r="B8485" t="s">
        <v>2254</v>
      </c>
      <c r="C8485" t="s">
        <v>2206</v>
      </c>
      <c r="D8485" t="s">
        <v>2251</v>
      </c>
      <c r="E8485">
        <v>13.0502911929168</v>
      </c>
      <c r="F8485" t="s">
        <v>2200</v>
      </c>
    </row>
    <row r="8486" spans="1:6" hidden="1" x14ac:dyDescent="0.25">
      <c r="A8486">
        <v>2040</v>
      </c>
      <c r="B8486" t="s">
        <v>2254</v>
      </c>
      <c r="C8486" t="s">
        <v>2206</v>
      </c>
      <c r="D8486" t="s">
        <v>2239</v>
      </c>
      <c r="E8486">
        <v>0</v>
      </c>
      <c r="F8486" t="s">
        <v>2200</v>
      </c>
    </row>
    <row r="8487" spans="1:6" hidden="1" x14ac:dyDescent="0.25">
      <c r="A8487">
        <v>2040</v>
      </c>
      <c r="B8487" t="s">
        <v>2254</v>
      </c>
      <c r="C8487" t="s">
        <v>2206</v>
      </c>
      <c r="D8487" t="s">
        <v>2240</v>
      </c>
      <c r="E8487">
        <v>2.3450403920125802</v>
      </c>
      <c r="F8487" t="s">
        <v>2200</v>
      </c>
    </row>
    <row r="8488" spans="1:6" hidden="1" x14ac:dyDescent="0.25">
      <c r="A8488">
        <v>2040</v>
      </c>
      <c r="B8488" t="s">
        <v>2254</v>
      </c>
      <c r="C8488" t="s">
        <v>2206</v>
      </c>
      <c r="D8488" t="s">
        <v>2241</v>
      </c>
      <c r="E8488">
        <v>4.3525162217053497</v>
      </c>
      <c r="F8488" t="s">
        <v>2200</v>
      </c>
    </row>
    <row r="8489" spans="1:6" hidden="1" x14ac:dyDescent="0.25">
      <c r="A8489">
        <v>2040</v>
      </c>
      <c r="B8489" t="s">
        <v>2254</v>
      </c>
      <c r="C8489" t="s">
        <v>2206</v>
      </c>
      <c r="D8489" t="s">
        <v>2242</v>
      </c>
      <c r="E8489" s="184">
        <v>5.1125517807423804E-3</v>
      </c>
      <c r="F8489" t="s">
        <v>2200</v>
      </c>
    </row>
    <row r="8490" spans="1:6" hidden="1" x14ac:dyDescent="0.25">
      <c r="A8490">
        <v>2040</v>
      </c>
      <c r="B8490" t="s">
        <v>2254</v>
      </c>
      <c r="C8490" t="s">
        <v>2206</v>
      </c>
      <c r="D8490" t="s">
        <v>2243</v>
      </c>
      <c r="E8490">
        <v>33.329488284969401</v>
      </c>
      <c r="F8490" t="s">
        <v>2200</v>
      </c>
    </row>
    <row r="8491" spans="1:6" hidden="1" x14ac:dyDescent="0.25">
      <c r="A8491">
        <v>2040</v>
      </c>
      <c r="B8491" t="s">
        <v>2254</v>
      </c>
      <c r="C8491" t="s">
        <v>2206</v>
      </c>
      <c r="D8491" t="s">
        <v>2244</v>
      </c>
      <c r="E8491">
        <v>5.2852499999999996</v>
      </c>
      <c r="F8491" t="s">
        <v>2200</v>
      </c>
    </row>
    <row r="8492" spans="1:6" hidden="1" x14ac:dyDescent="0.25">
      <c r="A8492">
        <v>2040</v>
      </c>
      <c r="B8492" t="s">
        <v>2254</v>
      </c>
      <c r="C8492" t="s">
        <v>2206</v>
      </c>
      <c r="D8492" t="s">
        <v>2245</v>
      </c>
      <c r="E8492">
        <v>0</v>
      </c>
      <c r="F8492" t="s">
        <v>2200</v>
      </c>
    </row>
    <row r="8493" spans="1:6" hidden="1" x14ac:dyDescent="0.25">
      <c r="A8493">
        <v>2040</v>
      </c>
      <c r="B8493" t="s">
        <v>2254</v>
      </c>
      <c r="C8493" t="s">
        <v>2206</v>
      </c>
      <c r="D8493" t="s">
        <v>2246</v>
      </c>
      <c r="E8493">
        <v>0</v>
      </c>
      <c r="F8493" t="s">
        <v>2200</v>
      </c>
    </row>
    <row r="8494" spans="1:6" hidden="1" x14ac:dyDescent="0.25">
      <c r="A8494">
        <v>2040</v>
      </c>
      <c r="B8494" t="s">
        <v>2254</v>
      </c>
      <c r="C8494" t="s">
        <v>2206</v>
      </c>
      <c r="D8494" t="s">
        <v>2247</v>
      </c>
      <c r="E8494">
        <v>0</v>
      </c>
      <c r="F8494" t="s">
        <v>2200</v>
      </c>
    </row>
    <row r="8495" spans="1:6" hidden="1" x14ac:dyDescent="0.25">
      <c r="A8495">
        <v>2040</v>
      </c>
      <c r="B8495" t="s">
        <v>2254</v>
      </c>
      <c r="C8495" t="s">
        <v>2206</v>
      </c>
      <c r="D8495" t="s">
        <v>2248</v>
      </c>
      <c r="E8495">
        <v>0</v>
      </c>
      <c r="F8495" t="s">
        <v>2200</v>
      </c>
    </row>
    <row r="8496" spans="1:6" hidden="1" x14ac:dyDescent="0.25">
      <c r="A8496">
        <v>2040</v>
      </c>
      <c r="B8496" t="s">
        <v>2254</v>
      </c>
      <c r="C8496" t="s">
        <v>2207</v>
      </c>
      <c r="D8496" t="s">
        <v>2236</v>
      </c>
      <c r="E8496">
        <v>3.2088445742321601</v>
      </c>
      <c r="F8496" t="s">
        <v>2200</v>
      </c>
    </row>
    <row r="8497" spans="1:6" hidden="1" x14ac:dyDescent="0.25">
      <c r="A8497">
        <v>2040</v>
      </c>
      <c r="B8497" t="s">
        <v>2254</v>
      </c>
      <c r="C8497" t="s">
        <v>2207</v>
      </c>
      <c r="D8497" t="s">
        <v>2237</v>
      </c>
      <c r="E8497">
        <v>17.252649783400798</v>
      </c>
      <c r="F8497" t="s">
        <v>2200</v>
      </c>
    </row>
    <row r="8498" spans="1:6" hidden="1" x14ac:dyDescent="0.25">
      <c r="A8498">
        <v>2040</v>
      </c>
      <c r="B8498" t="s">
        <v>2254</v>
      </c>
      <c r="C8498" t="s">
        <v>2207</v>
      </c>
      <c r="D8498" t="s">
        <v>2238</v>
      </c>
      <c r="E8498">
        <v>3.9820771894121298</v>
      </c>
      <c r="F8498" t="s">
        <v>2200</v>
      </c>
    </row>
    <row r="8499" spans="1:6" hidden="1" x14ac:dyDescent="0.25">
      <c r="A8499">
        <v>2040</v>
      </c>
      <c r="B8499" t="s">
        <v>2254</v>
      </c>
      <c r="C8499" t="s">
        <v>2207</v>
      </c>
      <c r="D8499" t="s">
        <v>2250</v>
      </c>
      <c r="E8499">
        <v>6.3592911927564097</v>
      </c>
      <c r="F8499" t="s">
        <v>2200</v>
      </c>
    </row>
    <row r="8500" spans="1:6" hidden="1" x14ac:dyDescent="0.25">
      <c r="A8500">
        <v>2040</v>
      </c>
      <c r="B8500" t="s">
        <v>2254</v>
      </c>
      <c r="C8500" t="s">
        <v>2207</v>
      </c>
      <c r="D8500" t="s">
        <v>2251</v>
      </c>
      <c r="E8500">
        <v>0</v>
      </c>
      <c r="F8500" t="s">
        <v>2200</v>
      </c>
    </row>
    <row r="8501" spans="1:6" hidden="1" x14ac:dyDescent="0.25">
      <c r="A8501">
        <v>2040</v>
      </c>
      <c r="B8501" t="s">
        <v>2254</v>
      </c>
      <c r="C8501" t="s">
        <v>2207</v>
      </c>
      <c r="D8501" t="s">
        <v>2239</v>
      </c>
      <c r="E8501">
        <v>3.8372958324070399</v>
      </c>
      <c r="F8501" t="s">
        <v>2200</v>
      </c>
    </row>
    <row r="8502" spans="1:6" hidden="1" x14ac:dyDescent="0.25">
      <c r="A8502">
        <v>2040</v>
      </c>
      <c r="B8502" t="s">
        <v>2254</v>
      </c>
      <c r="C8502" t="s">
        <v>2207</v>
      </c>
      <c r="D8502" t="s">
        <v>2240</v>
      </c>
      <c r="E8502">
        <v>2.3765489939008999</v>
      </c>
      <c r="F8502" t="s">
        <v>2200</v>
      </c>
    </row>
    <row r="8503" spans="1:6" hidden="1" x14ac:dyDescent="0.25">
      <c r="A8503">
        <v>2040</v>
      </c>
      <c r="B8503" t="s">
        <v>2254</v>
      </c>
      <c r="C8503" t="s">
        <v>2207</v>
      </c>
      <c r="D8503" t="s">
        <v>2241</v>
      </c>
      <c r="E8503">
        <v>3.5178660803468298</v>
      </c>
      <c r="F8503" t="s">
        <v>2200</v>
      </c>
    </row>
    <row r="8504" spans="1:6" hidden="1" x14ac:dyDescent="0.25">
      <c r="A8504">
        <v>2040</v>
      </c>
      <c r="B8504" t="s">
        <v>2254</v>
      </c>
      <c r="C8504" t="s">
        <v>2207</v>
      </c>
      <c r="D8504" t="s">
        <v>2242</v>
      </c>
      <c r="E8504" s="184">
        <v>2.3823639336628999E-4</v>
      </c>
      <c r="F8504" t="s">
        <v>2200</v>
      </c>
    </row>
    <row r="8505" spans="1:6" hidden="1" x14ac:dyDescent="0.25">
      <c r="A8505">
        <v>2040</v>
      </c>
      <c r="B8505" t="s">
        <v>2254</v>
      </c>
      <c r="C8505" t="s">
        <v>2207</v>
      </c>
      <c r="D8505" t="s">
        <v>2243</v>
      </c>
      <c r="E8505">
        <v>31.0861824874105</v>
      </c>
      <c r="F8505" t="s">
        <v>2200</v>
      </c>
    </row>
    <row r="8506" spans="1:6" hidden="1" x14ac:dyDescent="0.25">
      <c r="A8506">
        <v>2040</v>
      </c>
      <c r="B8506" t="s">
        <v>2254</v>
      </c>
      <c r="C8506" t="s">
        <v>2207</v>
      </c>
      <c r="D8506" t="s">
        <v>2244</v>
      </c>
      <c r="E8506">
        <v>5.2852499999999996</v>
      </c>
      <c r="F8506" t="s">
        <v>2200</v>
      </c>
    </row>
    <row r="8507" spans="1:6" hidden="1" x14ac:dyDescent="0.25">
      <c r="A8507">
        <v>2040</v>
      </c>
      <c r="B8507" t="s">
        <v>2254</v>
      </c>
      <c r="C8507" t="s">
        <v>2207</v>
      </c>
      <c r="D8507" t="s">
        <v>2245</v>
      </c>
      <c r="E8507">
        <v>3.1200494330769701</v>
      </c>
      <c r="F8507" t="s">
        <v>2200</v>
      </c>
    </row>
    <row r="8508" spans="1:6" hidden="1" x14ac:dyDescent="0.25">
      <c r="A8508">
        <v>2040</v>
      </c>
      <c r="B8508" t="s">
        <v>2254</v>
      </c>
      <c r="C8508" t="s">
        <v>2207</v>
      </c>
      <c r="D8508" t="s">
        <v>2246</v>
      </c>
      <c r="E8508">
        <v>2.02302719552041</v>
      </c>
      <c r="F8508" t="s">
        <v>2200</v>
      </c>
    </row>
    <row r="8509" spans="1:6" hidden="1" x14ac:dyDescent="0.25">
      <c r="A8509">
        <v>2040</v>
      </c>
      <c r="B8509" t="s">
        <v>2254</v>
      </c>
      <c r="C8509" t="s">
        <v>2207</v>
      </c>
      <c r="D8509" t="s">
        <v>2247</v>
      </c>
      <c r="E8509">
        <v>1.37854925008179</v>
      </c>
      <c r="F8509" t="s">
        <v>2200</v>
      </c>
    </row>
    <row r="8510" spans="1:6" hidden="1" x14ac:dyDescent="0.25">
      <c r="A8510">
        <v>2040</v>
      </c>
      <c r="B8510" t="s">
        <v>2254</v>
      </c>
      <c r="C8510" t="s">
        <v>2207</v>
      </c>
      <c r="D8510" t="s">
        <v>2248</v>
      </c>
      <c r="E8510">
        <v>6.4867105471778403</v>
      </c>
      <c r="F8510" t="s">
        <v>2200</v>
      </c>
    </row>
    <row r="8511" spans="1:6" hidden="1" x14ac:dyDescent="0.25">
      <c r="A8511">
        <v>2040</v>
      </c>
      <c r="B8511" t="s">
        <v>2254</v>
      </c>
      <c r="C8511" t="s">
        <v>2208</v>
      </c>
      <c r="D8511" t="s">
        <v>2236</v>
      </c>
      <c r="E8511">
        <v>4.0504984764064602</v>
      </c>
      <c r="F8511" t="s">
        <v>2200</v>
      </c>
    </row>
    <row r="8512" spans="1:6" hidden="1" x14ac:dyDescent="0.25">
      <c r="A8512">
        <v>2040</v>
      </c>
      <c r="B8512" t="s">
        <v>2254</v>
      </c>
      <c r="C8512" t="s">
        <v>2208</v>
      </c>
      <c r="D8512" t="s">
        <v>2237</v>
      </c>
      <c r="E8512">
        <v>19.736484140530202</v>
      </c>
      <c r="F8512" t="s">
        <v>2200</v>
      </c>
    </row>
    <row r="8513" spans="1:6" hidden="1" x14ac:dyDescent="0.25">
      <c r="A8513">
        <v>2040</v>
      </c>
      <c r="B8513" t="s">
        <v>2254</v>
      </c>
      <c r="C8513" t="s">
        <v>2208</v>
      </c>
      <c r="D8513" t="s">
        <v>2238</v>
      </c>
      <c r="E8513">
        <v>4.0531451088560901</v>
      </c>
      <c r="F8513" t="s">
        <v>2200</v>
      </c>
    </row>
    <row r="8514" spans="1:6" hidden="1" x14ac:dyDescent="0.25">
      <c r="A8514">
        <v>2040</v>
      </c>
      <c r="B8514" t="s">
        <v>2254</v>
      </c>
      <c r="C8514" t="s">
        <v>2208</v>
      </c>
      <c r="D8514" t="s">
        <v>2250</v>
      </c>
      <c r="E8514">
        <v>9.5648618067537807</v>
      </c>
      <c r="F8514" t="s">
        <v>2200</v>
      </c>
    </row>
    <row r="8515" spans="1:6" hidden="1" x14ac:dyDescent="0.25">
      <c r="A8515">
        <v>2040</v>
      </c>
      <c r="B8515" t="s">
        <v>2254</v>
      </c>
      <c r="C8515" t="s">
        <v>2208</v>
      </c>
      <c r="D8515" t="s">
        <v>2251</v>
      </c>
      <c r="E8515">
        <v>0</v>
      </c>
      <c r="F8515" t="s">
        <v>2200</v>
      </c>
    </row>
    <row r="8516" spans="1:6" hidden="1" x14ac:dyDescent="0.25">
      <c r="A8516">
        <v>2040</v>
      </c>
      <c r="B8516" t="s">
        <v>2254</v>
      </c>
      <c r="C8516" t="s">
        <v>2208</v>
      </c>
      <c r="D8516" t="s">
        <v>2239</v>
      </c>
      <c r="E8516">
        <v>4.1092682247924701</v>
      </c>
      <c r="F8516" t="s">
        <v>2200</v>
      </c>
    </row>
    <row r="8517" spans="1:6" hidden="1" x14ac:dyDescent="0.25">
      <c r="A8517">
        <v>2040</v>
      </c>
      <c r="B8517" t="s">
        <v>2254</v>
      </c>
      <c r="C8517" t="s">
        <v>2208</v>
      </c>
      <c r="D8517" t="s">
        <v>2240</v>
      </c>
      <c r="E8517">
        <v>2.5297233717138901</v>
      </c>
      <c r="F8517" t="s">
        <v>2200</v>
      </c>
    </row>
    <row r="8518" spans="1:6" hidden="1" x14ac:dyDescent="0.25">
      <c r="A8518">
        <v>2040</v>
      </c>
      <c r="B8518" t="s">
        <v>2254</v>
      </c>
      <c r="C8518" t="s">
        <v>2208</v>
      </c>
      <c r="D8518" t="s">
        <v>2241</v>
      </c>
      <c r="E8518">
        <v>5.9404037656640902</v>
      </c>
      <c r="F8518" t="s">
        <v>2200</v>
      </c>
    </row>
    <row r="8519" spans="1:6" hidden="1" x14ac:dyDescent="0.25">
      <c r="A8519">
        <v>2040</v>
      </c>
      <c r="B8519" t="s">
        <v>2254</v>
      </c>
      <c r="C8519" t="s">
        <v>2208</v>
      </c>
      <c r="D8519" t="s">
        <v>2242</v>
      </c>
      <c r="E8519" s="184">
        <v>5.1288232471701903E-2</v>
      </c>
      <c r="F8519" t="s">
        <v>2200</v>
      </c>
    </row>
    <row r="8520" spans="1:6" hidden="1" x14ac:dyDescent="0.25">
      <c r="A8520">
        <v>2040</v>
      </c>
      <c r="B8520" t="s">
        <v>2254</v>
      </c>
      <c r="C8520" t="s">
        <v>2208</v>
      </c>
      <c r="D8520" t="s">
        <v>2243</v>
      </c>
      <c r="E8520">
        <v>33.574376273224303</v>
      </c>
      <c r="F8520" t="s">
        <v>2200</v>
      </c>
    </row>
    <row r="8521" spans="1:6" hidden="1" x14ac:dyDescent="0.25">
      <c r="A8521">
        <v>2040</v>
      </c>
      <c r="B8521" t="s">
        <v>2254</v>
      </c>
      <c r="C8521" t="s">
        <v>2208</v>
      </c>
      <c r="D8521" t="s">
        <v>2244</v>
      </c>
      <c r="E8521">
        <v>5.2852499999999996</v>
      </c>
      <c r="F8521" t="s">
        <v>2200</v>
      </c>
    </row>
    <row r="8522" spans="1:6" hidden="1" x14ac:dyDescent="0.25">
      <c r="A8522">
        <v>2040</v>
      </c>
      <c r="B8522" t="s">
        <v>2254</v>
      </c>
      <c r="C8522" t="s">
        <v>2208</v>
      </c>
      <c r="D8522" t="s">
        <v>2245</v>
      </c>
      <c r="E8522">
        <v>3.3348721765648999</v>
      </c>
      <c r="F8522" t="s">
        <v>2200</v>
      </c>
    </row>
    <row r="8523" spans="1:6" hidden="1" x14ac:dyDescent="0.25">
      <c r="A8523">
        <v>2040</v>
      </c>
      <c r="B8523" t="s">
        <v>2254</v>
      </c>
      <c r="C8523" t="s">
        <v>2208</v>
      </c>
      <c r="D8523" t="s">
        <v>2246</v>
      </c>
      <c r="E8523">
        <v>2.3687271824346898</v>
      </c>
      <c r="F8523" t="s">
        <v>2200</v>
      </c>
    </row>
    <row r="8524" spans="1:6" hidden="1" x14ac:dyDescent="0.25">
      <c r="A8524">
        <v>2040</v>
      </c>
      <c r="B8524" t="s">
        <v>2254</v>
      </c>
      <c r="C8524" t="s">
        <v>2208</v>
      </c>
      <c r="D8524" t="s">
        <v>2247</v>
      </c>
      <c r="E8524">
        <v>1.76325869243502</v>
      </c>
      <c r="F8524" t="s">
        <v>2200</v>
      </c>
    </row>
    <row r="8525" spans="1:6" hidden="1" x14ac:dyDescent="0.25">
      <c r="A8525">
        <v>2040</v>
      </c>
      <c r="B8525" t="s">
        <v>2254</v>
      </c>
      <c r="C8525" t="s">
        <v>2208</v>
      </c>
      <c r="D8525" t="s">
        <v>2248</v>
      </c>
      <c r="E8525">
        <v>6.4796827104319101</v>
      </c>
      <c r="F8525" t="s">
        <v>2200</v>
      </c>
    </row>
    <row r="8526" spans="1:6" hidden="1" x14ac:dyDescent="0.25">
      <c r="A8526">
        <v>2040</v>
      </c>
      <c r="B8526" t="s">
        <v>2254</v>
      </c>
      <c r="C8526" t="s">
        <v>2209</v>
      </c>
      <c r="D8526" t="s">
        <v>2236</v>
      </c>
      <c r="E8526">
        <v>3.6857625730728101</v>
      </c>
      <c r="F8526" t="s">
        <v>2200</v>
      </c>
    </row>
    <row r="8527" spans="1:6" hidden="1" x14ac:dyDescent="0.25">
      <c r="A8527">
        <v>2040</v>
      </c>
      <c r="B8527" t="s">
        <v>2254</v>
      </c>
      <c r="C8527" t="s">
        <v>2209</v>
      </c>
      <c r="D8527" t="s">
        <v>2237</v>
      </c>
      <c r="E8527">
        <v>20.3861486562182</v>
      </c>
      <c r="F8527" t="s">
        <v>2200</v>
      </c>
    </row>
    <row r="8528" spans="1:6" hidden="1" x14ac:dyDescent="0.25">
      <c r="A8528">
        <v>2040</v>
      </c>
      <c r="B8528" t="s">
        <v>2254</v>
      </c>
      <c r="C8528" t="s">
        <v>2209</v>
      </c>
      <c r="D8528" t="s">
        <v>2238</v>
      </c>
      <c r="E8528">
        <v>5.7615899283932199</v>
      </c>
      <c r="F8528" t="s">
        <v>2200</v>
      </c>
    </row>
    <row r="8529" spans="1:6" hidden="1" x14ac:dyDescent="0.25">
      <c r="A8529">
        <v>2040</v>
      </c>
      <c r="B8529" t="s">
        <v>2254</v>
      </c>
      <c r="C8529" t="s">
        <v>2209</v>
      </c>
      <c r="D8529" t="s">
        <v>2250</v>
      </c>
      <c r="E8529">
        <v>14.1199898873191</v>
      </c>
      <c r="F8529" t="s">
        <v>2200</v>
      </c>
    </row>
    <row r="8530" spans="1:6" hidden="1" x14ac:dyDescent="0.25">
      <c r="A8530">
        <v>2040</v>
      </c>
      <c r="B8530" t="s">
        <v>2254</v>
      </c>
      <c r="C8530" t="s">
        <v>2209</v>
      </c>
      <c r="D8530" t="s">
        <v>2251</v>
      </c>
      <c r="E8530">
        <v>0</v>
      </c>
      <c r="F8530" t="s">
        <v>2200</v>
      </c>
    </row>
    <row r="8531" spans="1:6" hidden="1" x14ac:dyDescent="0.25">
      <c r="A8531">
        <v>2040</v>
      </c>
      <c r="B8531" t="s">
        <v>2254</v>
      </c>
      <c r="C8531" t="s">
        <v>2209</v>
      </c>
      <c r="D8531" t="s">
        <v>2239</v>
      </c>
      <c r="E8531">
        <v>3.48519517903086</v>
      </c>
      <c r="F8531" t="s">
        <v>2200</v>
      </c>
    </row>
    <row r="8532" spans="1:6" hidden="1" x14ac:dyDescent="0.25">
      <c r="A8532">
        <v>2040</v>
      </c>
      <c r="B8532" t="s">
        <v>2254</v>
      </c>
      <c r="C8532" t="s">
        <v>2209</v>
      </c>
      <c r="D8532" t="s">
        <v>2240</v>
      </c>
      <c r="E8532">
        <v>2.3361960080147401</v>
      </c>
      <c r="F8532" t="s">
        <v>2200</v>
      </c>
    </row>
    <row r="8533" spans="1:6" hidden="1" x14ac:dyDescent="0.25">
      <c r="A8533">
        <v>2040</v>
      </c>
      <c r="B8533" t="s">
        <v>2254</v>
      </c>
      <c r="C8533" t="s">
        <v>2209</v>
      </c>
      <c r="D8533" t="s">
        <v>2241</v>
      </c>
      <c r="E8533">
        <v>7.00717285996451</v>
      </c>
      <c r="F8533" t="s">
        <v>2200</v>
      </c>
    </row>
    <row r="8534" spans="1:6" hidden="1" x14ac:dyDescent="0.25">
      <c r="A8534">
        <v>2040</v>
      </c>
      <c r="B8534" t="s">
        <v>2254</v>
      </c>
      <c r="C8534" t="s">
        <v>2209</v>
      </c>
      <c r="D8534" t="s">
        <v>2242</v>
      </c>
      <c r="E8534" s="184">
        <v>3.4549165591388699E-3</v>
      </c>
      <c r="F8534" t="s">
        <v>2200</v>
      </c>
    </row>
    <row r="8535" spans="1:6" hidden="1" x14ac:dyDescent="0.25">
      <c r="A8535">
        <v>2040</v>
      </c>
      <c r="B8535" t="s">
        <v>2254</v>
      </c>
      <c r="C8535" t="s">
        <v>2209</v>
      </c>
      <c r="D8535" t="s">
        <v>2243</v>
      </c>
      <c r="E8535">
        <v>34.149666925925303</v>
      </c>
      <c r="F8535" t="s">
        <v>2200</v>
      </c>
    </row>
    <row r="8536" spans="1:6" hidden="1" x14ac:dyDescent="0.25">
      <c r="A8536">
        <v>2040</v>
      </c>
      <c r="B8536" t="s">
        <v>2254</v>
      </c>
      <c r="C8536" t="s">
        <v>2209</v>
      </c>
      <c r="D8536" t="s">
        <v>2244</v>
      </c>
      <c r="E8536">
        <v>5.2852499999999996</v>
      </c>
      <c r="F8536" t="s">
        <v>2200</v>
      </c>
    </row>
    <row r="8537" spans="1:6" hidden="1" x14ac:dyDescent="0.25">
      <c r="A8537">
        <v>2040</v>
      </c>
      <c r="B8537" t="s">
        <v>2254</v>
      </c>
      <c r="C8537" t="s">
        <v>2209</v>
      </c>
      <c r="D8537" t="s">
        <v>2245</v>
      </c>
      <c r="E8537">
        <v>2.9227008628041</v>
      </c>
      <c r="F8537" t="s">
        <v>2200</v>
      </c>
    </row>
    <row r="8538" spans="1:6" hidden="1" x14ac:dyDescent="0.25">
      <c r="A8538">
        <v>2040</v>
      </c>
      <c r="B8538" t="s">
        <v>2254</v>
      </c>
      <c r="C8538" t="s">
        <v>2209</v>
      </c>
      <c r="D8538" t="s">
        <v>2246</v>
      </c>
      <c r="E8538">
        <v>2.1151180429478602</v>
      </c>
      <c r="F8538" t="s">
        <v>2200</v>
      </c>
    </row>
    <row r="8539" spans="1:6" hidden="1" x14ac:dyDescent="0.25">
      <c r="A8539">
        <v>2040</v>
      </c>
      <c r="B8539" t="s">
        <v>2254</v>
      </c>
      <c r="C8539" t="s">
        <v>2209</v>
      </c>
      <c r="D8539" t="s">
        <v>2247</v>
      </c>
      <c r="E8539">
        <v>1.8105008108635099</v>
      </c>
      <c r="F8539" t="s">
        <v>2200</v>
      </c>
    </row>
    <row r="8540" spans="1:6" hidden="1" x14ac:dyDescent="0.25">
      <c r="A8540">
        <v>2040</v>
      </c>
      <c r="B8540" t="s">
        <v>2254</v>
      </c>
      <c r="C8540" t="s">
        <v>2209</v>
      </c>
      <c r="D8540" t="s">
        <v>2248</v>
      </c>
      <c r="E8540">
        <v>5.5089870030504198</v>
      </c>
      <c r="F8540" t="s">
        <v>2200</v>
      </c>
    </row>
    <row r="8541" spans="1:6" hidden="1" x14ac:dyDescent="0.25">
      <c r="A8541">
        <v>2040</v>
      </c>
      <c r="B8541" t="s">
        <v>2254</v>
      </c>
      <c r="C8541" t="s">
        <v>2210</v>
      </c>
      <c r="D8541" t="s">
        <v>2236</v>
      </c>
      <c r="E8541">
        <v>2.2110454279981799</v>
      </c>
      <c r="F8541" t="s">
        <v>2200</v>
      </c>
    </row>
    <row r="8542" spans="1:6" hidden="1" x14ac:dyDescent="0.25">
      <c r="A8542">
        <v>2040</v>
      </c>
      <c r="B8542" t="s">
        <v>2254</v>
      </c>
      <c r="C8542" t="s">
        <v>2210</v>
      </c>
      <c r="D8542" t="s">
        <v>2237</v>
      </c>
      <c r="E8542">
        <v>16.600028823501599</v>
      </c>
      <c r="F8542" t="s">
        <v>2200</v>
      </c>
    </row>
    <row r="8543" spans="1:6" hidden="1" x14ac:dyDescent="0.25">
      <c r="A8543">
        <v>2040</v>
      </c>
      <c r="B8543" t="s">
        <v>2254</v>
      </c>
      <c r="C8543" t="s">
        <v>2210</v>
      </c>
      <c r="D8543" t="s">
        <v>2238</v>
      </c>
      <c r="E8543">
        <v>8.3012362314693906</v>
      </c>
      <c r="F8543" t="s">
        <v>2200</v>
      </c>
    </row>
    <row r="8544" spans="1:6" hidden="1" x14ac:dyDescent="0.25">
      <c r="A8544">
        <v>2040</v>
      </c>
      <c r="B8544" t="s">
        <v>2254</v>
      </c>
      <c r="C8544" t="s">
        <v>2210</v>
      </c>
      <c r="D8544" t="s">
        <v>2250</v>
      </c>
      <c r="E8544">
        <v>8.7546455365221298</v>
      </c>
      <c r="F8544" t="s">
        <v>2200</v>
      </c>
    </row>
    <row r="8545" spans="1:6" hidden="1" x14ac:dyDescent="0.25">
      <c r="A8545">
        <v>2040</v>
      </c>
      <c r="B8545" t="s">
        <v>2254</v>
      </c>
      <c r="C8545" t="s">
        <v>2210</v>
      </c>
      <c r="D8545" t="s">
        <v>2251</v>
      </c>
      <c r="E8545">
        <v>0</v>
      </c>
      <c r="F8545" t="s">
        <v>2200</v>
      </c>
    </row>
    <row r="8546" spans="1:6" hidden="1" x14ac:dyDescent="0.25">
      <c r="A8546">
        <v>2040</v>
      </c>
      <c r="B8546" t="s">
        <v>2254</v>
      </c>
      <c r="C8546" t="s">
        <v>2210</v>
      </c>
      <c r="D8546" t="s">
        <v>2239</v>
      </c>
      <c r="E8546">
        <v>2.22059931324433</v>
      </c>
      <c r="F8546" t="s">
        <v>2200</v>
      </c>
    </row>
    <row r="8547" spans="1:6" hidden="1" x14ac:dyDescent="0.25">
      <c r="A8547">
        <v>2040</v>
      </c>
      <c r="B8547" t="s">
        <v>2254</v>
      </c>
      <c r="C8547" t="s">
        <v>2210</v>
      </c>
      <c r="D8547" t="s">
        <v>2240</v>
      </c>
      <c r="E8547">
        <v>2.2168675195049801</v>
      </c>
      <c r="F8547" t="s">
        <v>2200</v>
      </c>
    </row>
    <row r="8548" spans="1:6" hidden="1" x14ac:dyDescent="0.25">
      <c r="A8548">
        <v>2040</v>
      </c>
      <c r="B8548" t="s">
        <v>2254</v>
      </c>
      <c r="C8548" t="s">
        <v>2210</v>
      </c>
      <c r="D8548" t="s">
        <v>2241</v>
      </c>
      <c r="E8548">
        <v>3.7991482897173698</v>
      </c>
      <c r="F8548" t="s">
        <v>2200</v>
      </c>
    </row>
    <row r="8549" spans="1:6" hidden="1" x14ac:dyDescent="0.25">
      <c r="A8549">
        <v>2040</v>
      </c>
      <c r="B8549" t="s">
        <v>2254</v>
      </c>
      <c r="C8549" t="s">
        <v>2210</v>
      </c>
      <c r="D8549" t="s">
        <v>2242</v>
      </c>
      <c r="E8549" s="184">
        <v>3.5013257301335799E-3</v>
      </c>
      <c r="F8549" t="s">
        <v>2200</v>
      </c>
    </row>
    <row r="8550" spans="1:6" hidden="1" x14ac:dyDescent="0.25">
      <c r="A8550">
        <v>2040</v>
      </c>
      <c r="B8550" t="s">
        <v>2254</v>
      </c>
      <c r="C8550" t="s">
        <v>2210</v>
      </c>
      <c r="D8550" t="s">
        <v>2243</v>
      </c>
      <c r="E8550">
        <v>33.120146699027799</v>
      </c>
      <c r="F8550" t="s">
        <v>2200</v>
      </c>
    </row>
    <row r="8551" spans="1:6" hidden="1" x14ac:dyDescent="0.25">
      <c r="A8551">
        <v>2040</v>
      </c>
      <c r="B8551" t="s">
        <v>2254</v>
      </c>
      <c r="C8551" t="s">
        <v>2210</v>
      </c>
      <c r="D8551" t="s">
        <v>2244</v>
      </c>
      <c r="E8551">
        <v>5.2852499999999996</v>
      </c>
      <c r="F8551" t="s">
        <v>2200</v>
      </c>
    </row>
    <row r="8552" spans="1:6" hidden="1" x14ac:dyDescent="0.25">
      <c r="A8552">
        <v>2040</v>
      </c>
      <c r="B8552" t="s">
        <v>2254</v>
      </c>
      <c r="C8552" t="s">
        <v>2210</v>
      </c>
      <c r="D8552" t="s">
        <v>2245</v>
      </c>
      <c r="E8552">
        <v>2.8484029288494201</v>
      </c>
      <c r="F8552" t="s">
        <v>2200</v>
      </c>
    </row>
    <row r="8553" spans="1:6" hidden="1" x14ac:dyDescent="0.25">
      <c r="A8553">
        <v>2040</v>
      </c>
      <c r="B8553" t="s">
        <v>2254</v>
      </c>
      <c r="C8553" t="s">
        <v>2210</v>
      </c>
      <c r="D8553" t="s">
        <v>2246</v>
      </c>
      <c r="E8553">
        <v>1.45773002969937</v>
      </c>
      <c r="F8553" t="s">
        <v>2200</v>
      </c>
    </row>
    <row r="8554" spans="1:6" hidden="1" x14ac:dyDescent="0.25">
      <c r="A8554">
        <v>2040</v>
      </c>
      <c r="B8554" t="s">
        <v>2254</v>
      </c>
      <c r="C8554" t="s">
        <v>2210</v>
      </c>
      <c r="D8554" t="s">
        <v>2247</v>
      </c>
      <c r="E8554">
        <v>1.3556524199943201</v>
      </c>
      <c r="F8554" t="s">
        <v>2200</v>
      </c>
    </row>
    <row r="8555" spans="1:6" hidden="1" x14ac:dyDescent="0.25">
      <c r="A8555">
        <v>2040</v>
      </c>
      <c r="B8555" t="s">
        <v>2254</v>
      </c>
      <c r="C8555" t="s">
        <v>2210</v>
      </c>
      <c r="D8555" t="s">
        <v>2248</v>
      </c>
      <c r="E8555">
        <v>2.83515420560536</v>
      </c>
      <c r="F8555" t="s">
        <v>2200</v>
      </c>
    </row>
    <row r="8556" spans="1:6" hidden="1" x14ac:dyDescent="0.25">
      <c r="A8556">
        <v>2040</v>
      </c>
      <c r="B8556" t="s">
        <v>2254</v>
      </c>
      <c r="C8556" t="s">
        <v>2211</v>
      </c>
      <c r="D8556" t="s">
        <v>2236</v>
      </c>
      <c r="E8556">
        <v>3.4511844443966102</v>
      </c>
      <c r="F8556" t="s">
        <v>2200</v>
      </c>
    </row>
    <row r="8557" spans="1:6" hidden="1" x14ac:dyDescent="0.25">
      <c r="A8557">
        <v>2040</v>
      </c>
      <c r="B8557" t="s">
        <v>2254</v>
      </c>
      <c r="C8557" t="s">
        <v>2211</v>
      </c>
      <c r="D8557" t="s">
        <v>2237</v>
      </c>
      <c r="E8557">
        <v>29.8329631975799</v>
      </c>
      <c r="F8557" t="s">
        <v>2200</v>
      </c>
    </row>
    <row r="8558" spans="1:6" hidden="1" x14ac:dyDescent="0.25">
      <c r="A8558">
        <v>2040</v>
      </c>
      <c r="B8558" t="s">
        <v>2254</v>
      </c>
      <c r="C8558" t="s">
        <v>2211</v>
      </c>
      <c r="D8558" t="s">
        <v>2238</v>
      </c>
      <c r="E8558">
        <v>4.0187896168910404</v>
      </c>
      <c r="F8558" t="s">
        <v>2200</v>
      </c>
    </row>
    <row r="8559" spans="1:6" hidden="1" x14ac:dyDescent="0.25">
      <c r="A8559">
        <v>2040</v>
      </c>
      <c r="B8559" t="s">
        <v>2254</v>
      </c>
      <c r="C8559" t="s">
        <v>2211</v>
      </c>
      <c r="D8559" t="s">
        <v>2250</v>
      </c>
      <c r="E8559">
        <v>0</v>
      </c>
      <c r="F8559" t="s">
        <v>2200</v>
      </c>
    </row>
    <row r="8560" spans="1:6" hidden="1" x14ac:dyDescent="0.25">
      <c r="A8560">
        <v>2040</v>
      </c>
      <c r="B8560" t="s">
        <v>2254</v>
      </c>
      <c r="C8560" t="s">
        <v>2211</v>
      </c>
      <c r="D8560" t="s">
        <v>2251</v>
      </c>
      <c r="E8560">
        <v>15.1567916724849</v>
      </c>
      <c r="F8560" t="s">
        <v>2200</v>
      </c>
    </row>
    <row r="8561" spans="1:6" hidden="1" x14ac:dyDescent="0.25">
      <c r="A8561">
        <v>2040</v>
      </c>
      <c r="B8561" t="s">
        <v>2254</v>
      </c>
      <c r="C8561" t="s">
        <v>2211</v>
      </c>
      <c r="D8561" t="s">
        <v>2239</v>
      </c>
      <c r="E8561">
        <v>3.6575590471577502</v>
      </c>
      <c r="F8561" t="s">
        <v>2200</v>
      </c>
    </row>
    <row r="8562" spans="1:6" hidden="1" x14ac:dyDescent="0.25">
      <c r="A8562">
        <v>2040</v>
      </c>
      <c r="B8562" t="s">
        <v>2254</v>
      </c>
      <c r="C8562" t="s">
        <v>2211</v>
      </c>
      <c r="D8562" t="s">
        <v>2240</v>
      </c>
      <c r="E8562">
        <v>2.3450403920125802</v>
      </c>
      <c r="F8562" t="s">
        <v>2200</v>
      </c>
    </row>
    <row r="8563" spans="1:6" hidden="1" x14ac:dyDescent="0.25">
      <c r="A8563">
        <v>2040</v>
      </c>
      <c r="B8563" t="s">
        <v>2254</v>
      </c>
      <c r="C8563" t="s">
        <v>2211</v>
      </c>
      <c r="D8563" t="s">
        <v>2241</v>
      </c>
      <c r="E8563">
        <v>4.3373013250053898</v>
      </c>
      <c r="F8563" t="s">
        <v>2200</v>
      </c>
    </row>
    <row r="8564" spans="1:6" hidden="1" x14ac:dyDescent="0.25">
      <c r="A8564">
        <v>2040</v>
      </c>
      <c r="B8564" t="s">
        <v>2254</v>
      </c>
      <c r="C8564" t="s">
        <v>2211</v>
      </c>
      <c r="D8564" t="s">
        <v>2242</v>
      </c>
      <c r="E8564" s="184">
        <v>6.6005550080502406E-2</v>
      </c>
      <c r="F8564" t="s">
        <v>2200</v>
      </c>
    </row>
    <row r="8565" spans="1:6" hidden="1" x14ac:dyDescent="0.25">
      <c r="A8565">
        <v>2040</v>
      </c>
      <c r="B8565" t="s">
        <v>2254</v>
      </c>
      <c r="C8565" t="s">
        <v>2211</v>
      </c>
      <c r="D8565" t="s">
        <v>2243</v>
      </c>
      <c r="E8565">
        <v>33.197065612452903</v>
      </c>
      <c r="F8565" t="s">
        <v>2200</v>
      </c>
    </row>
    <row r="8566" spans="1:6" hidden="1" x14ac:dyDescent="0.25">
      <c r="A8566">
        <v>2040</v>
      </c>
      <c r="B8566" t="s">
        <v>2254</v>
      </c>
      <c r="C8566" t="s">
        <v>2211</v>
      </c>
      <c r="D8566" t="s">
        <v>2244</v>
      </c>
      <c r="E8566">
        <v>0</v>
      </c>
      <c r="F8566" t="s">
        <v>2200</v>
      </c>
    </row>
    <row r="8567" spans="1:6" hidden="1" x14ac:dyDescent="0.25">
      <c r="A8567">
        <v>2040</v>
      </c>
      <c r="B8567" t="s">
        <v>2254</v>
      </c>
      <c r="C8567" t="s">
        <v>2211</v>
      </c>
      <c r="D8567" t="s">
        <v>2245</v>
      </c>
      <c r="E8567">
        <v>3.0483523345233401</v>
      </c>
      <c r="F8567" t="s">
        <v>2200</v>
      </c>
    </row>
    <row r="8568" spans="1:6" hidden="1" x14ac:dyDescent="0.25">
      <c r="A8568">
        <v>2040</v>
      </c>
      <c r="B8568" t="s">
        <v>2254</v>
      </c>
      <c r="C8568" t="s">
        <v>2211</v>
      </c>
      <c r="D8568" t="s">
        <v>2246</v>
      </c>
      <c r="E8568">
        <v>1.90421025591777</v>
      </c>
      <c r="F8568" t="s">
        <v>2200</v>
      </c>
    </row>
    <row r="8569" spans="1:6" hidden="1" x14ac:dyDescent="0.25">
      <c r="A8569">
        <v>2040</v>
      </c>
      <c r="B8569" t="s">
        <v>2254</v>
      </c>
      <c r="C8569" t="s">
        <v>2211</v>
      </c>
      <c r="D8569" t="s">
        <v>2247</v>
      </c>
      <c r="E8569">
        <v>1.5217834994464701</v>
      </c>
      <c r="F8569" t="s">
        <v>2200</v>
      </c>
    </row>
    <row r="8570" spans="1:6" hidden="1" x14ac:dyDescent="0.25">
      <c r="A8570">
        <v>2040</v>
      </c>
      <c r="B8570" t="s">
        <v>2254</v>
      </c>
      <c r="C8570" t="s">
        <v>2211</v>
      </c>
      <c r="D8570" t="s">
        <v>2248</v>
      </c>
      <c r="E8570">
        <v>6.28402308667137</v>
      </c>
      <c r="F8570" t="s">
        <v>2200</v>
      </c>
    </row>
    <row r="8571" spans="1:6" hidden="1" x14ac:dyDescent="0.25">
      <c r="A8571">
        <v>2040</v>
      </c>
      <c r="B8571" t="s">
        <v>2254</v>
      </c>
      <c r="C8571" t="s">
        <v>2212</v>
      </c>
      <c r="D8571" t="s">
        <v>2236</v>
      </c>
      <c r="E8571">
        <v>2.8028706721740999</v>
      </c>
      <c r="F8571" t="s">
        <v>2200</v>
      </c>
    </row>
    <row r="8572" spans="1:6" hidden="1" x14ac:dyDescent="0.25">
      <c r="A8572">
        <v>2040</v>
      </c>
      <c r="B8572" t="s">
        <v>2254</v>
      </c>
      <c r="C8572" t="s">
        <v>2212</v>
      </c>
      <c r="D8572" t="s">
        <v>2237</v>
      </c>
      <c r="E8572">
        <v>22.104933499989599</v>
      </c>
      <c r="F8572" t="s">
        <v>2200</v>
      </c>
    </row>
    <row r="8573" spans="1:6" hidden="1" x14ac:dyDescent="0.25">
      <c r="A8573">
        <v>2040</v>
      </c>
      <c r="B8573" t="s">
        <v>2254</v>
      </c>
      <c r="C8573" t="s">
        <v>2212</v>
      </c>
      <c r="D8573" t="s">
        <v>2238</v>
      </c>
      <c r="E8573">
        <v>4.0331404416427699</v>
      </c>
      <c r="F8573" t="s">
        <v>2200</v>
      </c>
    </row>
    <row r="8574" spans="1:6" hidden="1" x14ac:dyDescent="0.25">
      <c r="A8574">
        <v>2040</v>
      </c>
      <c r="B8574" t="s">
        <v>2254</v>
      </c>
      <c r="C8574" t="s">
        <v>2212</v>
      </c>
      <c r="D8574" t="s">
        <v>2250</v>
      </c>
      <c r="E8574">
        <v>0</v>
      </c>
      <c r="F8574" t="s">
        <v>2200</v>
      </c>
    </row>
    <row r="8575" spans="1:6" hidden="1" x14ac:dyDescent="0.25">
      <c r="A8575">
        <v>2040</v>
      </c>
      <c r="B8575" t="s">
        <v>2254</v>
      </c>
      <c r="C8575" t="s">
        <v>2212</v>
      </c>
      <c r="D8575" t="s">
        <v>2251</v>
      </c>
      <c r="E8575">
        <v>13.6926186404252</v>
      </c>
      <c r="F8575" t="s">
        <v>2200</v>
      </c>
    </row>
    <row r="8576" spans="1:6" hidden="1" x14ac:dyDescent="0.25">
      <c r="A8576">
        <v>2040</v>
      </c>
      <c r="B8576" t="s">
        <v>2254</v>
      </c>
      <c r="C8576" t="s">
        <v>2212</v>
      </c>
      <c r="D8576" t="s">
        <v>2239</v>
      </c>
      <c r="E8576">
        <v>4.2514551106696103</v>
      </c>
      <c r="F8576" t="s">
        <v>2200</v>
      </c>
    </row>
    <row r="8577" spans="1:6" hidden="1" x14ac:dyDescent="0.25">
      <c r="A8577">
        <v>2040</v>
      </c>
      <c r="B8577" t="s">
        <v>2254</v>
      </c>
      <c r="C8577" t="s">
        <v>2212</v>
      </c>
      <c r="D8577" t="s">
        <v>2240</v>
      </c>
      <c r="E8577">
        <v>2.6104808053091202</v>
      </c>
      <c r="F8577" t="s">
        <v>2200</v>
      </c>
    </row>
    <row r="8578" spans="1:6" hidden="1" x14ac:dyDescent="0.25">
      <c r="A8578">
        <v>2040</v>
      </c>
      <c r="B8578" t="s">
        <v>2254</v>
      </c>
      <c r="C8578" t="s">
        <v>2212</v>
      </c>
      <c r="D8578" t="s">
        <v>2241</v>
      </c>
      <c r="E8578">
        <v>4.6039545822475603</v>
      </c>
      <c r="F8578" t="s">
        <v>2200</v>
      </c>
    </row>
    <row r="8579" spans="1:6" hidden="1" x14ac:dyDescent="0.25">
      <c r="A8579">
        <v>2040</v>
      </c>
      <c r="B8579" t="s">
        <v>2254</v>
      </c>
      <c r="C8579" t="s">
        <v>2212</v>
      </c>
      <c r="D8579" t="s">
        <v>2242</v>
      </c>
      <c r="E8579" s="184">
        <v>1.6496216127054799E-4</v>
      </c>
      <c r="F8579" t="s">
        <v>2200</v>
      </c>
    </row>
    <row r="8580" spans="1:6" hidden="1" x14ac:dyDescent="0.25">
      <c r="A8580">
        <v>2040</v>
      </c>
      <c r="B8580" t="s">
        <v>2254</v>
      </c>
      <c r="C8580" t="s">
        <v>2212</v>
      </c>
      <c r="D8580" t="s">
        <v>2243</v>
      </c>
      <c r="E8580">
        <v>33.489136586792299</v>
      </c>
      <c r="F8580" t="s">
        <v>2200</v>
      </c>
    </row>
    <row r="8581" spans="1:6" hidden="1" x14ac:dyDescent="0.25">
      <c r="A8581">
        <v>2040</v>
      </c>
      <c r="B8581" t="s">
        <v>2254</v>
      </c>
      <c r="C8581" t="s">
        <v>2212</v>
      </c>
      <c r="D8581" t="s">
        <v>2244</v>
      </c>
      <c r="E8581">
        <v>5.2852499999999996</v>
      </c>
      <c r="F8581" t="s">
        <v>2200</v>
      </c>
    </row>
    <row r="8582" spans="1:6" hidden="1" x14ac:dyDescent="0.25">
      <c r="A8582">
        <v>2040</v>
      </c>
      <c r="B8582" t="s">
        <v>2254</v>
      </c>
      <c r="C8582" t="s">
        <v>2212</v>
      </c>
      <c r="D8582" t="s">
        <v>2245</v>
      </c>
      <c r="E8582">
        <v>3.4871907722721001</v>
      </c>
      <c r="F8582" t="s">
        <v>2200</v>
      </c>
    </row>
    <row r="8583" spans="1:6" hidden="1" x14ac:dyDescent="0.25">
      <c r="A8583">
        <v>2040</v>
      </c>
      <c r="B8583" t="s">
        <v>2254</v>
      </c>
      <c r="C8583" t="s">
        <v>2212</v>
      </c>
      <c r="D8583" t="s">
        <v>2246</v>
      </c>
      <c r="E8583">
        <v>2.06769852539863</v>
      </c>
      <c r="F8583" t="s">
        <v>2200</v>
      </c>
    </row>
    <row r="8584" spans="1:6" hidden="1" x14ac:dyDescent="0.25">
      <c r="A8584">
        <v>2040</v>
      </c>
      <c r="B8584" t="s">
        <v>2254</v>
      </c>
      <c r="C8584" t="s">
        <v>2212</v>
      </c>
      <c r="D8584" t="s">
        <v>2247</v>
      </c>
      <c r="E8584">
        <v>1.8595342862091</v>
      </c>
      <c r="F8584" t="s">
        <v>2200</v>
      </c>
    </row>
    <row r="8585" spans="1:6" hidden="1" x14ac:dyDescent="0.25">
      <c r="A8585">
        <v>2040</v>
      </c>
      <c r="B8585" t="s">
        <v>2254</v>
      </c>
      <c r="C8585" t="s">
        <v>2212</v>
      </c>
      <c r="D8585" t="s">
        <v>2248</v>
      </c>
      <c r="E8585">
        <v>7.2125127909606404</v>
      </c>
      <c r="F8585" t="s">
        <v>2200</v>
      </c>
    </row>
    <row r="8586" spans="1:6" hidden="1" x14ac:dyDescent="0.25">
      <c r="A8586">
        <v>2040</v>
      </c>
      <c r="B8586" t="s">
        <v>2254</v>
      </c>
      <c r="C8586" t="s">
        <v>2213</v>
      </c>
      <c r="D8586" t="s">
        <v>2236</v>
      </c>
      <c r="E8586">
        <v>3.5328091661412402</v>
      </c>
      <c r="F8586" t="s">
        <v>2200</v>
      </c>
    </row>
    <row r="8587" spans="1:6" hidden="1" x14ac:dyDescent="0.25">
      <c r="A8587">
        <v>2040</v>
      </c>
      <c r="B8587" t="s">
        <v>2254</v>
      </c>
      <c r="C8587" t="s">
        <v>2213</v>
      </c>
      <c r="D8587" t="s">
        <v>2237</v>
      </c>
      <c r="E8587">
        <v>18.787291958071201</v>
      </c>
      <c r="F8587" t="s">
        <v>2200</v>
      </c>
    </row>
    <row r="8588" spans="1:6" hidden="1" x14ac:dyDescent="0.25">
      <c r="A8588">
        <v>2040</v>
      </c>
      <c r="B8588" t="s">
        <v>2254</v>
      </c>
      <c r="C8588" t="s">
        <v>2213</v>
      </c>
      <c r="D8588" t="s">
        <v>2238</v>
      </c>
      <c r="E8588">
        <v>4.08320564469118</v>
      </c>
      <c r="F8588" t="s">
        <v>2200</v>
      </c>
    </row>
    <row r="8589" spans="1:6" hidden="1" x14ac:dyDescent="0.25">
      <c r="A8589">
        <v>2040</v>
      </c>
      <c r="B8589" t="s">
        <v>2254</v>
      </c>
      <c r="C8589" t="s">
        <v>2213</v>
      </c>
      <c r="D8589" t="s">
        <v>2250</v>
      </c>
      <c r="E8589">
        <v>11.273773543416601</v>
      </c>
      <c r="F8589" t="s">
        <v>2200</v>
      </c>
    </row>
    <row r="8590" spans="1:6" hidden="1" x14ac:dyDescent="0.25">
      <c r="A8590">
        <v>2040</v>
      </c>
      <c r="B8590" t="s">
        <v>2254</v>
      </c>
      <c r="C8590" t="s">
        <v>2213</v>
      </c>
      <c r="D8590" t="s">
        <v>2251</v>
      </c>
      <c r="E8590">
        <v>0</v>
      </c>
      <c r="F8590" t="s">
        <v>2200</v>
      </c>
    </row>
    <row r="8591" spans="1:6" hidden="1" x14ac:dyDescent="0.25">
      <c r="A8591">
        <v>2040</v>
      </c>
      <c r="B8591" t="s">
        <v>2254</v>
      </c>
      <c r="C8591" t="s">
        <v>2213</v>
      </c>
      <c r="D8591" t="s">
        <v>2239</v>
      </c>
      <c r="E8591">
        <v>4.6903365075280803</v>
      </c>
      <c r="F8591" t="s">
        <v>2200</v>
      </c>
    </row>
    <row r="8592" spans="1:6" hidden="1" x14ac:dyDescent="0.25">
      <c r="A8592">
        <v>2040</v>
      </c>
      <c r="B8592" t="s">
        <v>2254</v>
      </c>
      <c r="C8592" t="s">
        <v>2213</v>
      </c>
      <c r="D8592" t="s">
        <v>2240</v>
      </c>
      <c r="E8592">
        <v>2.8112282311805399</v>
      </c>
      <c r="F8592" t="s">
        <v>2200</v>
      </c>
    </row>
    <row r="8593" spans="1:6" hidden="1" x14ac:dyDescent="0.25">
      <c r="A8593">
        <v>2040</v>
      </c>
      <c r="B8593" t="s">
        <v>2254</v>
      </c>
      <c r="C8593" t="s">
        <v>2213</v>
      </c>
      <c r="D8593" t="s">
        <v>2241</v>
      </c>
      <c r="E8593">
        <v>6.2351922707515799</v>
      </c>
      <c r="F8593" t="s">
        <v>2200</v>
      </c>
    </row>
    <row r="8594" spans="1:6" hidden="1" x14ac:dyDescent="0.25">
      <c r="A8594">
        <v>2040</v>
      </c>
      <c r="B8594" t="s">
        <v>2254</v>
      </c>
      <c r="C8594" t="s">
        <v>2213</v>
      </c>
      <c r="D8594" t="s">
        <v>2242</v>
      </c>
      <c r="E8594" s="184">
        <v>3.2352427870178599E-2</v>
      </c>
      <c r="F8594" t="s">
        <v>2200</v>
      </c>
    </row>
    <row r="8595" spans="1:6" hidden="1" x14ac:dyDescent="0.25">
      <c r="A8595">
        <v>2040</v>
      </c>
      <c r="B8595" t="s">
        <v>2254</v>
      </c>
      <c r="C8595" t="s">
        <v>2213</v>
      </c>
      <c r="D8595" t="s">
        <v>2243</v>
      </c>
      <c r="E8595">
        <v>34.4423553509708</v>
      </c>
      <c r="F8595" t="s">
        <v>2200</v>
      </c>
    </row>
    <row r="8596" spans="1:6" hidden="1" x14ac:dyDescent="0.25">
      <c r="A8596">
        <v>2040</v>
      </c>
      <c r="B8596" t="s">
        <v>2254</v>
      </c>
      <c r="C8596" t="s">
        <v>2213</v>
      </c>
      <c r="D8596" t="s">
        <v>2244</v>
      </c>
      <c r="E8596">
        <v>5.2852499999999996</v>
      </c>
      <c r="F8596" t="s">
        <v>2200</v>
      </c>
    </row>
    <row r="8597" spans="1:6" hidden="1" x14ac:dyDescent="0.25">
      <c r="A8597">
        <v>2040</v>
      </c>
      <c r="B8597" t="s">
        <v>2254</v>
      </c>
      <c r="C8597" t="s">
        <v>2213</v>
      </c>
      <c r="D8597" t="s">
        <v>2245</v>
      </c>
      <c r="E8597">
        <v>3.8004038823981499</v>
      </c>
      <c r="F8597" t="s">
        <v>2200</v>
      </c>
    </row>
    <row r="8598" spans="1:6" hidden="1" x14ac:dyDescent="0.25">
      <c r="A8598">
        <v>2040</v>
      </c>
      <c r="B8598" t="s">
        <v>2254</v>
      </c>
      <c r="C8598" t="s">
        <v>2213</v>
      </c>
      <c r="D8598" t="s">
        <v>2246</v>
      </c>
      <c r="E8598">
        <v>1.80737273763156</v>
      </c>
      <c r="F8598" t="s">
        <v>2200</v>
      </c>
    </row>
    <row r="8599" spans="1:6" hidden="1" x14ac:dyDescent="0.25">
      <c r="A8599">
        <v>2040</v>
      </c>
      <c r="B8599" t="s">
        <v>2254</v>
      </c>
      <c r="C8599" t="s">
        <v>2213</v>
      </c>
      <c r="D8599" t="s">
        <v>2247</v>
      </c>
      <c r="E8599">
        <v>1.4561139732494399</v>
      </c>
      <c r="F8599" t="s">
        <v>2200</v>
      </c>
    </row>
    <row r="8600" spans="1:6" hidden="1" x14ac:dyDescent="0.25">
      <c r="A8600">
        <v>2040</v>
      </c>
      <c r="B8600" t="s">
        <v>2254</v>
      </c>
      <c r="C8600" t="s">
        <v>2213</v>
      </c>
      <c r="D8600" t="s">
        <v>2248</v>
      </c>
      <c r="E8600">
        <v>7.8632247370133799</v>
      </c>
      <c r="F8600" t="s">
        <v>2200</v>
      </c>
    </row>
    <row r="8601" spans="1:6" hidden="1" x14ac:dyDescent="0.25">
      <c r="A8601">
        <v>2040</v>
      </c>
      <c r="B8601" t="s">
        <v>2254</v>
      </c>
      <c r="C8601" t="s">
        <v>2214</v>
      </c>
      <c r="D8601" t="s">
        <v>2236</v>
      </c>
      <c r="E8601">
        <v>2.1779483119146099</v>
      </c>
      <c r="F8601" t="s">
        <v>2200</v>
      </c>
    </row>
    <row r="8602" spans="1:6" hidden="1" x14ac:dyDescent="0.25">
      <c r="A8602">
        <v>2040</v>
      </c>
      <c r="B8602" t="s">
        <v>2254</v>
      </c>
      <c r="C8602" t="s">
        <v>2214</v>
      </c>
      <c r="D8602" t="s">
        <v>2237</v>
      </c>
      <c r="E8602">
        <v>20.482301314818901</v>
      </c>
      <c r="F8602" t="s">
        <v>2200</v>
      </c>
    </row>
    <row r="8603" spans="1:6" hidden="1" x14ac:dyDescent="0.25">
      <c r="A8603">
        <v>2040</v>
      </c>
      <c r="B8603" t="s">
        <v>2254</v>
      </c>
      <c r="C8603" t="s">
        <v>2214</v>
      </c>
      <c r="D8603" t="s">
        <v>2238</v>
      </c>
      <c r="E8603">
        <v>4.0631816251405599</v>
      </c>
      <c r="F8603" t="s">
        <v>2200</v>
      </c>
    </row>
    <row r="8604" spans="1:6" hidden="1" x14ac:dyDescent="0.25">
      <c r="A8604">
        <v>2040</v>
      </c>
      <c r="B8604" t="s">
        <v>2254</v>
      </c>
      <c r="C8604" t="s">
        <v>2214</v>
      </c>
      <c r="D8604" t="s">
        <v>2250</v>
      </c>
      <c r="E8604">
        <v>8.5848682049805305</v>
      </c>
      <c r="F8604" t="s">
        <v>2200</v>
      </c>
    </row>
    <row r="8605" spans="1:6" hidden="1" x14ac:dyDescent="0.25">
      <c r="A8605">
        <v>2040</v>
      </c>
      <c r="B8605" t="s">
        <v>2254</v>
      </c>
      <c r="C8605" t="s">
        <v>2214</v>
      </c>
      <c r="D8605" t="s">
        <v>2251</v>
      </c>
      <c r="E8605">
        <v>10.8404276620108</v>
      </c>
      <c r="F8605" t="s">
        <v>2200</v>
      </c>
    </row>
    <row r="8606" spans="1:6" hidden="1" x14ac:dyDescent="0.25">
      <c r="A8606">
        <v>2040</v>
      </c>
      <c r="B8606" t="s">
        <v>2254</v>
      </c>
      <c r="C8606" t="s">
        <v>2214</v>
      </c>
      <c r="D8606" t="s">
        <v>2239</v>
      </c>
      <c r="E8606">
        <v>3.7195294075387602</v>
      </c>
      <c r="F8606" t="s">
        <v>2200</v>
      </c>
    </row>
    <row r="8607" spans="1:6" hidden="1" x14ac:dyDescent="0.25">
      <c r="A8607">
        <v>2040</v>
      </c>
      <c r="B8607" t="s">
        <v>2254</v>
      </c>
      <c r="C8607" t="s">
        <v>2214</v>
      </c>
      <c r="D8607" t="s">
        <v>2240</v>
      </c>
      <c r="E8607">
        <v>2.4202957551336102</v>
      </c>
      <c r="F8607" t="s">
        <v>2200</v>
      </c>
    </row>
    <row r="8608" spans="1:6" hidden="1" x14ac:dyDescent="0.25">
      <c r="A8608">
        <v>2040</v>
      </c>
      <c r="B8608" t="s">
        <v>2254</v>
      </c>
      <c r="C8608" t="s">
        <v>2214</v>
      </c>
      <c r="D8608" t="s">
        <v>2241</v>
      </c>
      <c r="E8608">
        <v>6.3019609056151102</v>
      </c>
      <c r="F8608" t="s">
        <v>2200</v>
      </c>
    </row>
    <row r="8609" spans="1:6" hidden="1" x14ac:dyDescent="0.25">
      <c r="A8609">
        <v>2040</v>
      </c>
      <c r="B8609" t="s">
        <v>2254</v>
      </c>
      <c r="C8609" t="s">
        <v>2214</v>
      </c>
      <c r="D8609" t="s">
        <v>2242</v>
      </c>
      <c r="E8609" s="184">
        <v>5.7521926285161298E-2</v>
      </c>
      <c r="F8609" t="s">
        <v>2200</v>
      </c>
    </row>
    <row r="8610" spans="1:6" hidden="1" x14ac:dyDescent="0.25">
      <c r="A8610">
        <v>2040</v>
      </c>
      <c r="B8610" t="s">
        <v>2254</v>
      </c>
      <c r="C8610" t="s">
        <v>2214</v>
      </c>
      <c r="D8610" t="s">
        <v>2243</v>
      </c>
      <c r="E8610">
        <v>33.611186598573099</v>
      </c>
      <c r="F8610" t="s">
        <v>2200</v>
      </c>
    </row>
    <row r="8611" spans="1:6" hidden="1" x14ac:dyDescent="0.25">
      <c r="A8611">
        <v>2040</v>
      </c>
      <c r="B8611" t="s">
        <v>2254</v>
      </c>
      <c r="C8611" t="s">
        <v>2214</v>
      </c>
      <c r="D8611" t="s">
        <v>2244</v>
      </c>
      <c r="E8611">
        <v>5.2852499999999996</v>
      </c>
      <c r="F8611" t="s">
        <v>2200</v>
      </c>
    </row>
    <row r="8612" spans="1:6" hidden="1" x14ac:dyDescent="0.25">
      <c r="A8612">
        <v>2040</v>
      </c>
      <c r="B8612" t="s">
        <v>2254</v>
      </c>
      <c r="C8612" t="s">
        <v>2214</v>
      </c>
      <c r="D8612" t="s">
        <v>2245</v>
      </c>
      <c r="E8612">
        <v>3.1471104482707299</v>
      </c>
      <c r="F8612" t="s">
        <v>2200</v>
      </c>
    </row>
    <row r="8613" spans="1:6" hidden="1" x14ac:dyDescent="0.25">
      <c r="A8613">
        <v>2040</v>
      </c>
      <c r="B8613" t="s">
        <v>2254</v>
      </c>
      <c r="C8613" t="s">
        <v>2214</v>
      </c>
      <c r="D8613" t="s">
        <v>2246</v>
      </c>
      <c r="E8613">
        <v>2.1476474615833601</v>
      </c>
      <c r="F8613" t="s">
        <v>2200</v>
      </c>
    </row>
    <row r="8614" spans="1:6" hidden="1" x14ac:dyDescent="0.25">
      <c r="A8614">
        <v>2040</v>
      </c>
      <c r="B8614" t="s">
        <v>2254</v>
      </c>
      <c r="C8614" t="s">
        <v>2214</v>
      </c>
      <c r="D8614" t="s">
        <v>2247</v>
      </c>
      <c r="E8614">
        <v>1.6702991841039501</v>
      </c>
      <c r="F8614" t="s">
        <v>2200</v>
      </c>
    </row>
    <row r="8615" spans="1:6" hidden="1" x14ac:dyDescent="0.25">
      <c r="A8615">
        <v>2040</v>
      </c>
      <c r="B8615" t="s">
        <v>2254</v>
      </c>
      <c r="C8615" t="s">
        <v>2214</v>
      </c>
      <c r="D8615" t="s">
        <v>2248</v>
      </c>
      <c r="E8615">
        <v>6.4583804500492601</v>
      </c>
      <c r="F8615" t="s">
        <v>2200</v>
      </c>
    </row>
    <row r="8616" spans="1:6" hidden="1" x14ac:dyDescent="0.25">
      <c r="A8616">
        <v>2040</v>
      </c>
      <c r="B8616" t="s">
        <v>2254</v>
      </c>
      <c r="C8616" t="s">
        <v>2215</v>
      </c>
      <c r="D8616" t="s">
        <v>2236</v>
      </c>
      <c r="E8616">
        <v>2.3829425101320898</v>
      </c>
      <c r="F8616" t="s">
        <v>2200</v>
      </c>
    </row>
    <row r="8617" spans="1:6" hidden="1" x14ac:dyDescent="0.25">
      <c r="A8617">
        <v>2040</v>
      </c>
      <c r="B8617" t="s">
        <v>2254</v>
      </c>
      <c r="C8617" t="s">
        <v>2215</v>
      </c>
      <c r="D8617" t="s">
        <v>2237</v>
      </c>
      <c r="E8617">
        <v>13.6866555710138</v>
      </c>
      <c r="F8617" t="s">
        <v>2200</v>
      </c>
    </row>
    <row r="8618" spans="1:6" hidden="1" x14ac:dyDescent="0.25">
      <c r="A8618">
        <v>2040</v>
      </c>
      <c r="B8618" t="s">
        <v>2254</v>
      </c>
      <c r="C8618" t="s">
        <v>2215</v>
      </c>
      <c r="D8618" t="s">
        <v>2238</v>
      </c>
      <c r="E8618">
        <v>4.3036723251721796</v>
      </c>
      <c r="F8618" t="s">
        <v>2200</v>
      </c>
    </row>
    <row r="8619" spans="1:6" hidden="1" x14ac:dyDescent="0.25">
      <c r="A8619">
        <v>2040</v>
      </c>
      <c r="B8619" t="s">
        <v>2254</v>
      </c>
      <c r="C8619" t="s">
        <v>2215</v>
      </c>
      <c r="D8619" t="s">
        <v>2250</v>
      </c>
      <c r="E8619">
        <v>8.5704807855539507</v>
      </c>
      <c r="F8619" t="s">
        <v>2200</v>
      </c>
    </row>
    <row r="8620" spans="1:6" hidden="1" x14ac:dyDescent="0.25">
      <c r="A8620">
        <v>2040</v>
      </c>
      <c r="B8620" t="s">
        <v>2254</v>
      </c>
      <c r="C8620" t="s">
        <v>2215</v>
      </c>
      <c r="D8620" t="s">
        <v>2251</v>
      </c>
      <c r="E8620">
        <v>8.9108570395831208</v>
      </c>
      <c r="F8620" t="s">
        <v>2200</v>
      </c>
    </row>
    <row r="8621" spans="1:6" hidden="1" x14ac:dyDescent="0.25">
      <c r="A8621">
        <v>2040</v>
      </c>
      <c r="B8621" t="s">
        <v>2254</v>
      </c>
      <c r="C8621" t="s">
        <v>2215</v>
      </c>
      <c r="D8621" t="s">
        <v>2239</v>
      </c>
      <c r="E8621">
        <v>2.0335173428509701</v>
      </c>
      <c r="F8621" t="s">
        <v>2200</v>
      </c>
    </row>
    <row r="8622" spans="1:6" hidden="1" x14ac:dyDescent="0.25">
      <c r="A8622">
        <v>2040</v>
      </c>
      <c r="B8622" t="s">
        <v>2254</v>
      </c>
      <c r="C8622" t="s">
        <v>2215</v>
      </c>
      <c r="D8622" t="s">
        <v>2240</v>
      </c>
      <c r="E8622">
        <v>2.2122535032560999</v>
      </c>
      <c r="F8622" t="s">
        <v>2200</v>
      </c>
    </row>
    <row r="8623" spans="1:6" hidden="1" x14ac:dyDescent="0.25">
      <c r="A8623">
        <v>2040</v>
      </c>
      <c r="B8623" t="s">
        <v>2254</v>
      </c>
      <c r="C8623" t="s">
        <v>2215</v>
      </c>
      <c r="D8623" t="s">
        <v>2241</v>
      </c>
      <c r="E8623">
        <v>3.9207301937225099</v>
      </c>
      <c r="F8623" t="s">
        <v>2200</v>
      </c>
    </row>
    <row r="8624" spans="1:6" hidden="1" x14ac:dyDescent="0.25">
      <c r="A8624">
        <v>2040</v>
      </c>
      <c r="B8624" t="s">
        <v>2254</v>
      </c>
      <c r="C8624" t="s">
        <v>2215</v>
      </c>
      <c r="D8624" t="s">
        <v>2242</v>
      </c>
      <c r="E8624" s="184">
        <v>2.4138060970139898E-2</v>
      </c>
      <c r="F8624" t="s">
        <v>2200</v>
      </c>
    </row>
    <row r="8625" spans="1:6" hidden="1" x14ac:dyDescent="0.25">
      <c r="A8625">
        <v>2040</v>
      </c>
      <c r="B8625" t="s">
        <v>2254</v>
      </c>
      <c r="C8625" t="s">
        <v>2215</v>
      </c>
      <c r="D8625" t="s">
        <v>2243</v>
      </c>
      <c r="E8625">
        <v>20.780233508413101</v>
      </c>
      <c r="F8625" t="s">
        <v>2200</v>
      </c>
    </row>
    <row r="8626" spans="1:6" hidden="1" x14ac:dyDescent="0.25">
      <c r="A8626">
        <v>2040</v>
      </c>
      <c r="B8626" t="s">
        <v>2254</v>
      </c>
      <c r="C8626" t="s">
        <v>2215</v>
      </c>
      <c r="D8626" t="s">
        <v>2244</v>
      </c>
      <c r="E8626">
        <v>5.2852499999999996</v>
      </c>
      <c r="F8626" t="s">
        <v>2200</v>
      </c>
    </row>
    <row r="8627" spans="1:6" hidden="1" x14ac:dyDescent="0.25">
      <c r="A8627">
        <v>2040</v>
      </c>
      <c r="B8627" t="s">
        <v>2254</v>
      </c>
      <c r="C8627" t="s">
        <v>2215</v>
      </c>
      <c r="D8627" t="s">
        <v>2245</v>
      </c>
      <c r="E8627">
        <v>1.4724202980421299</v>
      </c>
      <c r="F8627" t="s">
        <v>2200</v>
      </c>
    </row>
    <row r="8628" spans="1:6" hidden="1" x14ac:dyDescent="0.25">
      <c r="A8628">
        <v>2040</v>
      </c>
      <c r="B8628" t="s">
        <v>2254</v>
      </c>
      <c r="C8628" t="s">
        <v>2215</v>
      </c>
      <c r="D8628" t="s">
        <v>2246</v>
      </c>
      <c r="E8628">
        <v>1.26751880868309</v>
      </c>
      <c r="F8628" t="s">
        <v>2200</v>
      </c>
    </row>
    <row r="8629" spans="1:6" hidden="1" x14ac:dyDescent="0.25">
      <c r="A8629">
        <v>2040</v>
      </c>
      <c r="B8629" t="s">
        <v>2254</v>
      </c>
      <c r="C8629" t="s">
        <v>2215</v>
      </c>
      <c r="D8629" t="s">
        <v>2247</v>
      </c>
      <c r="E8629">
        <v>1.3816070573461099</v>
      </c>
      <c r="F8629" t="s">
        <v>2200</v>
      </c>
    </row>
    <row r="8630" spans="1:6" hidden="1" x14ac:dyDescent="0.25">
      <c r="A8630">
        <v>2040</v>
      </c>
      <c r="B8630" t="s">
        <v>2254</v>
      </c>
      <c r="C8630" t="s">
        <v>2215</v>
      </c>
      <c r="D8630" t="s">
        <v>2248</v>
      </c>
      <c r="E8630">
        <v>2.63863534373374</v>
      </c>
      <c r="F8630" t="s">
        <v>2200</v>
      </c>
    </row>
    <row r="8631" spans="1:6" hidden="1" x14ac:dyDescent="0.25">
      <c r="A8631">
        <v>2040</v>
      </c>
      <c r="B8631" t="s">
        <v>2254</v>
      </c>
      <c r="C8631" t="s">
        <v>2216</v>
      </c>
      <c r="D8631" t="s">
        <v>2236</v>
      </c>
      <c r="E8631">
        <v>2.6912767214462501</v>
      </c>
      <c r="F8631" t="s">
        <v>2200</v>
      </c>
    </row>
    <row r="8632" spans="1:6" hidden="1" x14ac:dyDescent="0.25">
      <c r="A8632">
        <v>2040</v>
      </c>
      <c r="B8632" t="s">
        <v>2254</v>
      </c>
      <c r="C8632" t="s">
        <v>2216</v>
      </c>
      <c r="D8632" t="s">
        <v>2237</v>
      </c>
      <c r="E8632">
        <v>17.871698864558802</v>
      </c>
      <c r="F8632" t="s">
        <v>2200</v>
      </c>
    </row>
    <row r="8633" spans="1:6" hidden="1" x14ac:dyDescent="0.25">
      <c r="A8633">
        <v>2040</v>
      </c>
      <c r="B8633" t="s">
        <v>2254</v>
      </c>
      <c r="C8633" t="s">
        <v>2216</v>
      </c>
      <c r="D8633" t="s">
        <v>2238</v>
      </c>
      <c r="E8633">
        <v>3.9706207982426398</v>
      </c>
      <c r="F8633" t="s">
        <v>2200</v>
      </c>
    </row>
    <row r="8634" spans="1:6" hidden="1" x14ac:dyDescent="0.25">
      <c r="A8634">
        <v>2040</v>
      </c>
      <c r="B8634" t="s">
        <v>2254</v>
      </c>
      <c r="C8634" t="s">
        <v>2216</v>
      </c>
      <c r="D8634" t="s">
        <v>2250</v>
      </c>
      <c r="E8634">
        <v>6.6062209349951599</v>
      </c>
      <c r="F8634" t="s">
        <v>2200</v>
      </c>
    </row>
    <row r="8635" spans="1:6" hidden="1" x14ac:dyDescent="0.25">
      <c r="A8635">
        <v>2040</v>
      </c>
      <c r="B8635" t="s">
        <v>2254</v>
      </c>
      <c r="C8635" t="s">
        <v>2216</v>
      </c>
      <c r="D8635" t="s">
        <v>2251</v>
      </c>
      <c r="E8635">
        <v>0</v>
      </c>
      <c r="F8635" t="s">
        <v>2200</v>
      </c>
    </row>
    <row r="8636" spans="1:6" hidden="1" x14ac:dyDescent="0.25">
      <c r="A8636">
        <v>2040</v>
      </c>
      <c r="B8636" t="s">
        <v>2254</v>
      </c>
      <c r="C8636" t="s">
        <v>2216</v>
      </c>
      <c r="D8636" t="s">
        <v>2239</v>
      </c>
      <c r="E8636">
        <v>1.9211574065841599</v>
      </c>
      <c r="F8636" t="s">
        <v>2200</v>
      </c>
    </row>
    <row r="8637" spans="1:6" hidden="1" x14ac:dyDescent="0.25">
      <c r="A8637">
        <v>2040</v>
      </c>
      <c r="B8637" t="s">
        <v>2254</v>
      </c>
      <c r="C8637" t="s">
        <v>2216</v>
      </c>
      <c r="D8637" t="s">
        <v>2240</v>
      </c>
      <c r="E8637">
        <v>1.9475551784415801</v>
      </c>
      <c r="F8637" t="s">
        <v>2200</v>
      </c>
    </row>
    <row r="8638" spans="1:6" hidden="1" x14ac:dyDescent="0.25">
      <c r="A8638">
        <v>2040</v>
      </c>
      <c r="B8638" t="s">
        <v>2254</v>
      </c>
      <c r="C8638" t="s">
        <v>2216</v>
      </c>
      <c r="D8638" t="s">
        <v>2241</v>
      </c>
      <c r="E8638">
        <v>3.5550101433836399</v>
      </c>
      <c r="F8638" t="s">
        <v>2200</v>
      </c>
    </row>
    <row r="8639" spans="1:6" hidden="1" x14ac:dyDescent="0.25">
      <c r="A8639">
        <v>2040</v>
      </c>
      <c r="B8639" t="s">
        <v>2254</v>
      </c>
      <c r="C8639" t="s">
        <v>2216</v>
      </c>
      <c r="D8639" t="s">
        <v>2242</v>
      </c>
      <c r="E8639" s="184">
        <v>3.0356803804650599E-3</v>
      </c>
      <c r="F8639" t="s">
        <v>2200</v>
      </c>
    </row>
    <row r="8640" spans="1:6" hidden="1" x14ac:dyDescent="0.25">
      <c r="A8640">
        <v>2040</v>
      </c>
      <c r="B8640" t="s">
        <v>2254</v>
      </c>
      <c r="C8640" t="s">
        <v>2216</v>
      </c>
      <c r="D8640" t="s">
        <v>2243</v>
      </c>
      <c r="E8640">
        <v>31.5008175727836</v>
      </c>
      <c r="F8640" t="s">
        <v>2200</v>
      </c>
    </row>
    <row r="8641" spans="1:6" hidden="1" x14ac:dyDescent="0.25">
      <c r="A8641">
        <v>2040</v>
      </c>
      <c r="B8641" t="s">
        <v>2254</v>
      </c>
      <c r="C8641" t="s">
        <v>2216</v>
      </c>
      <c r="D8641" t="s">
        <v>2244</v>
      </c>
      <c r="E8641">
        <v>5.2852499999999996</v>
      </c>
      <c r="F8641" t="s">
        <v>2200</v>
      </c>
    </row>
    <row r="8642" spans="1:6" hidden="1" x14ac:dyDescent="0.25">
      <c r="A8642">
        <v>2040</v>
      </c>
      <c r="B8642" t="s">
        <v>2254</v>
      </c>
      <c r="C8642" t="s">
        <v>2216</v>
      </c>
      <c r="D8642" t="s">
        <v>2245</v>
      </c>
      <c r="E8642">
        <v>2.3892865242602901</v>
      </c>
      <c r="F8642" t="s">
        <v>2200</v>
      </c>
    </row>
    <row r="8643" spans="1:6" hidden="1" x14ac:dyDescent="0.25">
      <c r="A8643">
        <v>2040</v>
      </c>
      <c r="B8643" t="s">
        <v>2254</v>
      </c>
      <c r="C8643" t="s">
        <v>2216</v>
      </c>
      <c r="D8643" t="s">
        <v>2246</v>
      </c>
      <c r="E8643">
        <v>2.04906598856246</v>
      </c>
      <c r="F8643" t="s">
        <v>2200</v>
      </c>
    </row>
    <row r="8644" spans="1:6" hidden="1" x14ac:dyDescent="0.25">
      <c r="A8644">
        <v>2040</v>
      </c>
      <c r="B8644" t="s">
        <v>2254</v>
      </c>
      <c r="C8644" t="s">
        <v>2216</v>
      </c>
      <c r="D8644" t="s">
        <v>2247</v>
      </c>
      <c r="E8644">
        <v>1.67493483417846</v>
      </c>
      <c r="F8644" t="s">
        <v>2200</v>
      </c>
    </row>
    <row r="8645" spans="1:6" hidden="1" x14ac:dyDescent="0.25">
      <c r="A8645">
        <v>2040</v>
      </c>
      <c r="B8645" t="s">
        <v>2254</v>
      </c>
      <c r="C8645" t="s">
        <v>2216</v>
      </c>
      <c r="D8645" t="s">
        <v>2248</v>
      </c>
      <c r="E8645">
        <v>2.3770458307190601</v>
      </c>
      <c r="F8645" t="s">
        <v>2200</v>
      </c>
    </row>
    <row r="8646" spans="1:6" hidden="1" x14ac:dyDescent="0.25">
      <c r="A8646">
        <v>2040</v>
      </c>
      <c r="B8646" t="s">
        <v>2254</v>
      </c>
      <c r="C8646" t="s">
        <v>2217</v>
      </c>
      <c r="D8646" t="s">
        <v>2236</v>
      </c>
      <c r="E8646">
        <v>1.8310170284429099</v>
      </c>
      <c r="F8646" t="s">
        <v>2200</v>
      </c>
    </row>
    <row r="8647" spans="1:6" hidden="1" x14ac:dyDescent="0.25">
      <c r="A8647">
        <v>2040</v>
      </c>
      <c r="B8647" t="s">
        <v>2254</v>
      </c>
      <c r="C8647" t="s">
        <v>2217</v>
      </c>
      <c r="D8647" t="s">
        <v>2237</v>
      </c>
      <c r="E8647">
        <v>17.338437100265399</v>
      </c>
      <c r="F8647" t="s">
        <v>2200</v>
      </c>
    </row>
    <row r="8648" spans="1:6" hidden="1" x14ac:dyDescent="0.25">
      <c r="A8648">
        <v>2040</v>
      </c>
      <c r="B8648" t="s">
        <v>2254</v>
      </c>
      <c r="C8648" t="s">
        <v>2217</v>
      </c>
      <c r="D8648" t="s">
        <v>2238</v>
      </c>
      <c r="E8648">
        <v>8.3830220394046293</v>
      </c>
      <c r="F8648" t="s">
        <v>2200</v>
      </c>
    </row>
    <row r="8649" spans="1:6" hidden="1" x14ac:dyDescent="0.25">
      <c r="A8649">
        <v>2040</v>
      </c>
      <c r="B8649" t="s">
        <v>2254</v>
      </c>
      <c r="C8649" t="s">
        <v>2217</v>
      </c>
      <c r="D8649" t="s">
        <v>2250</v>
      </c>
      <c r="E8649">
        <v>10.5684250007349</v>
      </c>
      <c r="F8649" t="s">
        <v>2200</v>
      </c>
    </row>
    <row r="8650" spans="1:6" hidden="1" x14ac:dyDescent="0.25">
      <c r="A8650">
        <v>2040</v>
      </c>
      <c r="B8650" t="s">
        <v>2254</v>
      </c>
      <c r="C8650" t="s">
        <v>2217</v>
      </c>
      <c r="D8650" t="s">
        <v>2251</v>
      </c>
      <c r="E8650">
        <v>0</v>
      </c>
      <c r="F8650" t="s">
        <v>2200</v>
      </c>
    </row>
    <row r="8651" spans="1:6" hidden="1" x14ac:dyDescent="0.25">
      <c r="A8651">
        <v>2040</v>
      </c>
      <c r="B8651" t="s">
        <v>2254</v>
      </c>
      <c r="C8651" t="s">
        <v>2217</v>
      </c>
      <c r="D8651" t="s">
        <v>2239</v>
      </c>
      <c r="E8651">
        <v>3.7844164251360901</v>
      </c>
      <c r="F8651" t="s">
        <v>2200</v>
      </c>
    </row>
    <row r="8652" spans="1:6" hidden="1" x14ac:dyDescent="0.25">
      <c r="A8652">
        <v>2040</v>
      </c>
      <c r="B8652" t="s">
        <v>2254</v>
      </c>
      <c r="C8652" t="s">
        <v>2217</v>
      </c>
      <c r="D8652" t="s">
        <v>2240</v>
      </c>
      <c r="E8652">
        <v>2.36727371089653</v>
      </c>
      <c r="F8652" t="s">
        <v>2200</v>
      </c>
    </row>
    <row r="8653" spans="1:6" hidden="1" x14ac:dyDescent="0.25">
      <c r="A8653">
        <v>2040</v>
      </c>
      <c r="B8653" t="s">
        <v>2254</v>
      </c>
      <c r="C8653" t="s">
        <v>2217</v>
      </c>
      <c r="D8653" t="s">
        <v>2241</v>
      </c>
      <c r="E8653">
        <v>6.0055360165520604</v>
      </c>
      <c r="F8653" t="s">
        <v>2200</v>
      </c>
    </row>
    <row r="8654" spans="1:6" hidden="1" x14ac:dyDescent="0.25">
      <c r="A8654">
        <v>2040</v>
      </c>
      <c r="B8654" t="s">
        <v>2254</v>
      </c>
      <c r="C8654" t="s">
        <v>2217</v>
      </c>
      <c r="D8654" t="s">
        <v>2242</v>
      </c>
      <c r="E8654" s="184">
        <v>3.0026211271663699E-2</v>
      </c>
      <c r="F8654" t="s">
        <v>2200</v>
      </c>
    </row>
    <row r="8655" spans="1:6" hidden="1" x14ac:dyDescent="0.25">
      <c r="A8655">
        <v>2040</v>
      </c>
      <c r="B8655" t="s">
        <v>2254</v>
      </c>
      <c r="C8655" t="s">
        <v>2217</v>
      </c>
      <c r="D8655" t="s">
        <v>2243</v>
      </c>
      <c r="E8655">
        <v>34.318293394545002</v>
      </c>
      <c r="F8655" t="s">
        <v>2200</v>
      </c>
    </row>
    <row r="8656" spans="1:6" hidden="1" x14ac:dyDescent="0.25">
      <c r="A8656">
        <v>2040</v>
      </c>
      <c r="B8656" t="s">
        <v>2254</v>
      </c>
      <c r="C8656" t="s">
        <v>2217</v>
      </c>
      <c r="D8656" t="s">
        <v>2244</v>
      </c>
      <c r="E8656">
        <v>5.2852499999999996</v>
      </c>
      <c r="F8656" t="s">
        <v>2200</v>
      </c>
    </row>
    <row r="8657" spans="1:6" hidden="1" x14ac:dyDescent="0.25">
      <c r="A8657">
        <v>2040</v>
      </c>
      <c r="B8657" t="s">
        <v>2254</v>
      </c>
      <c r="C8657" t="s">
        <v>2217</v>
      </c>
      <c r="D8657" t="s">
        <v>2245</v>
      </c>
      <c r="E8657">
        <v>3.0543982668730001</v>
      </c>
      <c r="F8657" t="s">
        <v>2200</v>
      </c>
    </row>
    <row r="8658" spans="1:6" hidden="1" x14ac:dyDescent="0.25">
      <c r="A8658">
        <v>2040</v>
      </c>
      <c r="B8658" t="s">
        <v>2254</v>
      </c>
      <c r="C8658" t="s">
        <v>2217</v>
      </c>
      <c r="D8658" t="s">
        <v>2246</v>
      </c>
      <c r="E8658">
        <v>2.8037151777549099</v>
      </c>
      <c r="F8658" t="s">
        <v>2200</v>
      </c>
    </row>
    <row r="8659" spans="1:6" hidden="1" x14ac:dyDescent="0.25">
      <c r="A8659">
        <v>2040</v>
      </c>
      <c r="B8659" t="s">
        <v>2254</v>
      </c>
      <c r="C8659" t="s">
        <v>2217</v>
      </c>
      <c r="D8659" t="s">
        <v>2247</v>
      </c>
      <c r="E8659">
        <v>1.8572208680585001</v>
      </c>
      <c r="F8659" t="s">
        <v>2200</v>
      </c>
    </row>
    <row r="8660" spans="1:6" hidden="1" x14ac:dyDescent="0.25">
      <c r="A8660">
        <v>2040</v>
      </c>
      <c r="B8660" t="s">
        <v>2254</v>
      </c>
      <c r="C8660" t="s">
        <v>2217</v>
      </c>
      <c r="D8660" t="s">
        <v>2248</v>
      </c>
      <c r="E8660">
        <v>6.4463653214645102</v>
      </c>
      <c r="F8660" t="s">
        <v>2200</v>
      </c>
    </row>
    <row r="8661" spans="1:6" hidden="1" x14ac:dyDescent="0.25">
      <c r="A8661">
        <v>2040</v>
      </c>
      <c r="B8661" t="s">
        <v>2254</v>
      </c>
      <c r="C8661" t="s">
        <v>2218</v>
      </c>
      <c r="D8661" t="s">
        <v>2236</v>
      </c>
      <c r="E8661">
        <v>3.3736606371966702</v>
      </c>
      <c r="F8661" t="s">
        <v>2200</v>
      </c>
    </row>
    <row r="8662" spans="1:6" hidden="1" x14ac:dyDescent="0.25">
      <c r="A8662">
        <v>2040</v>
      </c>
      <c r="B8662" t="s">
        <v>2254</v>
      </c>
      <c r="C8662" t="s">
        <v>2218</v>
      </c>
      <c r="D8662" t="s">
        <v>2239</v>
      </c>
      <c r="E8662">
        <v>0</v>
      </c>
      <c r="F8662" t="s">
        <v>2200</v>
      </c>
    </row>
    <row r="8663" spans="1:6" hidden="1" x14ac:dyDescent="0.25">
      <c r="A8663">
        <v>2040</v>
      </c>
      <c r="B8663" t="s">
        <v>2254</v>
      </c>
      <c r="C8663" t="s">
        <v>2218</v>
      </c>
      <c r="D8663" t="s">
        <v>2240</v>
      </c>
      <c r="E8663">
        <v>0.29059187244978502</v>
      </c>
      <c r="F8663" t="s">
        <v>2200</v>
      </c>
    </row>
    <row r="8664" spans="1:6" hidden="1" x14ac:dyDescent="0.25">
      <c r="A8664">
        <v>2040</v>
      </c>
      <c r="B8664" t="s">
        <v>2254</v>
      </c>
      <c r="C8664" t="s">
        <v>2218</v>
      </c>
      <c r="D8664" t="s">
        <v>2241</v>
      </c>
      <c r="E8664">
        <v>4.5803012811473298</v>
      </c>
      <c r="F8664" t="s">
        <v>2200</v>
      </c>
    </row>
    <row r="8665" spans="1:6" hidden="1" x14ac:dyDescent="0.25">
      <c r="A8665">
        <v>2040</v>
      </c>
      <c r="B8665" t="s">
        <v>2254</v>
      </c>
      <c r="C8665" t="s">
        <v>2218</v>
      </c>
      <c r="D8665" t="s">
        <v>2242</v>
      </c>
      <c r="E8665" s="184">
        <v>3.1600474745692299E-3</v>
      </c>
      <c r="F8665" t="s">
        <v>2200</v>
      </c>
    </row>
    <row r="8666" spans="1:6" hidden="1" x14ac:dyDescent="0.25">
      <c r="A8666">
        <v>2040</v>
      </c>
      <c r="B8666" t="s">
        <v>2254</v>
      </c>
      <c r="C8666" t="s">
        <v>2218</v>
      </c>
      <c r="D8666" t="s">
        <v>2243</v>
      </c>
      <c r="E8666">
        <v>0</v>
      </c>
      <c r="F8666" t="s">
        <v>2200</v>
      </c>
    </row>
    <row r="8667" spans="1:6" hidden="1" x14ac:dyDescent="0.25">
      <c r="A8667">
        <v>2040</v>
      </c>
      <c r="B8667" t="s">
        <v>2254</v>
      </c>
      <c r="C8667" t="s">
        <v>2218</v>
      </c>
      <c r="D8667" t="s">
        <v>2244</v>
      </c>
      <c r="E8667">
        <v>5.2852499999999996</v>
      </c>
      <c r="F8667" t="s">
        <v>2200</v>
      </c>
    </row>
    <row r="8668" spans="1:6" hidden="1" x14ac:dyDescent="0.25">
      <c r="A8668">
        <v>2040</v>
      </c>
      <c r="B8668" t="s">
        <v>2254</v>
      </c>
      <c r="C8668" t="s">
        <v>2218</v>
      </c>
      <c r="D8668" t="s">
        <v>2245</v>
      </c>
      <c r="E8668">
        <v>0</v>
      </c>
      <c r="F8668" t="s">
        <v>2200</v>
      </c>
    </row>
    <row r="8669" spans="1:6" hidden="1" x14ac:dyDescent="0.25">
      <c r="A8669">
        <v>2040</v>
      </c>
      <c r="B8669" t="s">
        <v>2254</v>
      </c>
      <c r="C8669" t="s">
        <v>2218</v>
      </c>
      <c r="D8669" t="s">
        <v>2246</v>
      </c>
      <c r="E8669">
        <v>0</v>
      </c>
      <c r="F8669" t="s">
        <v>2200</v>
      </c>
    </row>
    <row r="8670" spans="1:6" hidden="1" x14ac:dyDescent="0.25">
      <c r="A8670">
        <v>2040</v>
      </c>
      <c r="B8670" t="s">
        <v>2254</v>
      </c>
      <c r="C8670" t="s">
        <v>2218</v>
      </c>
      <c r="D8670" t="s">
        <v>2247</v>
      </c>
      <c r="E8670">
        <v>0</v>
      </c>
      <c r="F8670" t="s">
        <v>2200</v>
      </c>
    </row>
    <row r="8671" spans="1:6" hidden="1" x14ac:dyDescent="0.25">
      <c r="A8671">
        <v>2040</v>
      </c>
      <c r="B8671" t="s">
        <v>2254</v>
      </c>
      <c r="C8671" t="s">
        <v>2218</v>
      </c>
      <c r="D8671" t="s">
        <v>2248</v>
      </c>
      <c r="E8671">
        <v>0</v>
      </c>
      <c r="F8671" t="s">
        <v>2200</v>
      </c>
    </row>
    <row r="8672" spans="1:6" hidden="1" x14ac:dyDescent="0.25">
      <c r="A8672">
        <v>2040</v>
      </c>
      <c r="B8672" t="s">
        <v>2254</v>
      </c>
      <c r="C8672" t="s">
        <v>2219</v>
      </c>
      <c r="D8672" t="s">
        <v>2236</v>
      </c>
      <c r="E8672">
        <v>2.9389242878626098</v>
      </c>
      <c r="F8672" t="s">
        <v>2200</v>
      </c>
    </row>
    <row r="8673" spans="1:6" hidden="1" x14ac:dyDescent="0.25">
      <c r="A8673">
        <v>2040</v>
      </c>
      <c r="B8673" t="s">
        <v>2254</v>
      </c>
      <c r="C8673" t="s">
        <v>2219</v>
      </c>
      <c r="D8673" t="s">
        <v>2237</v>
      </c>
      <c r="E8673">
        <v>26.275921544944602</v>
      </c>
      <c r="F8673" t="s">
        <v>2200</v>
      </c>
    </row>
    <row r="8674" spans="1:6" hidden="1" x14ac:dyDescent="0.25">
      <c r="A8674">
        <v>2040</v>
      </c>
      <c r="B8674" t="s">
        <v>2254</v>
      </c>
      <c r="C8674" t="s">
        <v>2219</v>
      </c>
      <c r="D8674" t="s">
        <v>2238</v>
      </c>
      <c r="E8674">
        <v>4.0762394047750403</v>
      </c>
      <c r="F8674" t="s">
        <v>2200</v>
      </c>
    </row>
    <row r="8675" spans="1:6" hidden="1" x14ac:dyDescent="0.25">
      <c r="A8675">
        <v>2040</v>
      </c>
      <c r="B8675" t="s">
        <v>2254</v>
      </c>
      <c r="C8675" t="s">
        <v>2219</v>
      </c>
      <c r="D8675" t="s">
        <v>2250</v>
      </c>
      <c r="E8675">
        <v>0</v>
      </c>
      <c r="F8675" t="s">
        <v>2200</v>
      </c>
    </row>
    <row r="8676" spans="1:6" hidden="1" x14ac:dyDescent="0.25">
      <c r="A8676">
        <v>2040</v>
      </c>
      <c r="B8676" t="s">
        <v>2254</v>
      </c>
      <c r="C8676" t="s">
        <v>2219</v>
      </c>
      <c r="D8676" t="s">
        <v>2251</v>
      </c>
      <c r="E8676">
        <v>16.897804817055</v>
      </c>
      <c r="F8676" t="s">
        <v>2200</v>
      </c>
    </row>
    <row r="8677" spans="1:6" hidden="1" x14ac:dyDescent="0.25">
      <c r="A8677">
        <v>2040</v>
      </c>
      <c r="B8677" t="s">
        <v>2254</v>
      </c>
      <c r="C8677" t="s">
        <v>2219</v>
      </c>
      <c r="D8677" t="s">
        <v>2239</v>
      </c>
      <c r="E8677">
        <v>3.8170494108762201</v>
      </c>
      <c r="F8677" t="s">
        <v>2200</v>
      </c>
    </row>
    <row r="8678" spans="1:6" hidden="1" x14ac:dyDescent="0.25">
      <c r="A8678">
        <v>2040</v>
      </c>
      <c r="B8678" t="s">
        <v>2254</v>
      </c>
      <c r="C8678" t="s">
        <v>2219</v>
      </c>
      <c r="D8678" t="s">
        <v>2240</v>
      </c>
      <c r="E8678">
        <v>2.4296552720987998</v>
      </c>
      <c r="F8678" t="s">
        <v>2200</v>
      </c>
    </row>
    <row r="8679" spans="1:6" hidden="1" x14ac:dyDescent="0.25">
      <c r="A8679">
        <v>2040</v>
      </c>
      <c r="B8679" t="s">
        <v>2254</v>
      </c>
      <c r="C8679" t="s">
        <v>2219</v>
      </c>
      <c r="D8679" t="s">
        <v>2241</v>
      </c>
      <c r="E8679">
        <v>4.9233006863601503</v>
      </c>
      <c r="F8679" t="s">
        <v>2200</v>
      </c>
    </row>
    <row r="8680" spans="1:6" hidden="1" x14ac:dyDescent="0.25">
      <c r="A8680">
        <v>2040</v>
      </c>
      <c r="B8680" t="s">
        <v>2254</v>
      </c>
      <c r="C8680" t="s">
        <v>2219</v>
      </c>
      <c r="D8680" t="s">
        <v>2242</v>
      </c>
      <c r="E8680" s="184">
        <v>6.6005550080502406E-2</v>
      </c>
      <c r="F8680" t="s">
        <v>2200</v>
      </c>
    </row>
    <row r="8681" spans="1:6" hidden="1" x14ac:dyDescent="0.25">
      <c r="A8681">
        <v>2040</v>
      </c>
      <c r="B8681" t="s">
        <v>2254</v>
      </c>
      <c r="C8681" t="s">
        <v>2219</v>
      </c>
      <c r="D8681" t="s">
        <v>2243</v>
      </c>
      <c r="E8681">
        <v>33.644078670196002</v>
      </c>
      <c r="F8681" t="s">
        <v>2200</v>
      </c>
    </row>
    <row r="8682" spans="1:6" hidden="1" x14ac:dyDescent="0.25">
      <c r="A8682">
        <v>2040</v>
      </c>
      <c r="B8682" t="s">
        <v>2254</v>
      </c>
      <c r="C8682" t="s">
        <v>2219</v>
      </c>
      <c r="D8682" t="s">
        <v>2244</v>
      </c>
      <c r="E8682">
        <v>5.2852499999999996</v>
      </c>
      <c r="F8682" t="s">
        <v>2200</v>
      </c>
    </row>
    <row r="8683" spans="1:6" hidden="1" x14ac:dyDescent="0.25">
      <c r="A8683">
        <v>2040</v>
      </c>
      <c r="B8683" t="s">
        <v>2254</v>
      </c>
      <c r="C8683" t="s">
        <v>2219</v>
      </c>
      <c r="D8683" t="s">
        <v>2245</v>
      </c>
      <c r="E8683">
        <v>3.1623756161068899</v>
      </c>
      <c r="F8683" t="s">
        <v>2200</v>
      </c>
    </row>
    <row r="8684" spans="1:6" hidden="1" x14ac:dyDescent="0.25">
      <c r="A8684">
        <v>2040</v>
      </c>
      <c r="B8684" t="s">
        <v>2254</v>
      </c>
      <c r="C8684" t="s">
        <v>2219</v>
      </c>
      <c r="D8684" t="s">
        <v>2246</v>
      </c>
      <c r="E8684">
        <v>2.2558968032569</v>
      </c>
      <c r="F8684" t="s">
        <v>2200</v>
      </c>
    </row>
    <row r="8685" spans="1:6" hidden="1" x14ac:dyDescent="0.25">
      <c r="A8685">
        <v>2040</v>
      </c>
      <c r="B8685" t="s">
        <v>2254</v>
      </c>
      <c r="C8685" t="s">
        <v>2219</v>
      </c>
      <c r="D8685" t="s">
        <v>2247</v>
      </c>
      <c r="E8685">
        <v>1.9887840857844601</v>
      </c>
      <c r="F8685" t="s">
        <v>2200</v>
      </c>
    </row>
    <row r="8686" spans="1:6" hidden="1" x14ac:dyDescent="0.25">
      <c r="A8686">
        <v>2040</v>
      </c>
      <c r="B8686" t="s">
        <v>2254</v>
      </c>
      <c r="C8686" t="s">
        <v>2219</v>
      </c>
      <c r="D8686" t="s">
        <v>2248</v>
      </c>
      <c r="E8686">
        <v>6.42942235015596</v>
      </c>
      <c r="F8686" t="s">
        <v>2200</v>
      </c>
    </row>
    <row r="8687" spans="1:6" hidden="1" x14ac:dyDescent="0.25">
      <c r="A8687">
        <v>2040</v>
      </c>
      <c r="B8687" t="s">
        <v>2254</v>
      </c>
      <c r="C8687" t="s">
        <v>2252</v>
      </c>
      <c r="D8687" t="s">
        <v>2245</v>
      </c>
      <c r="E8687">
        <v>1.1913021899</v>
      </c>
      <c r="F8687" t="s">
        <v>2200</v>
      </c>
    </row>
    <row r="8688" spans="1:6" hidden="1" x14ac:dyDescent="0.25">
      <c r="A8688">
        <v>2040</v>
      </c>
      <c r="B8688" t="s">
        <v>2254</v>
      </c>
      <c r="C8688" t="s">
        <v>2220</v>
      </c>
      <c r="D8688" t="s">
        <v>2236</v>
      </c>
      <c r="E8688">
        <v>2.0564036937882699</v>
      </c>
      <c r="F8688" t="s">
        <v>2200</v>
      </c>
    </row>
    <row r="8689" spans="1:6" hidden="1" x14ac:dyDescent="0.25">
      <c r="A8689">
        <v>2040</v>
      </c>
      <c r="B8689" t="s">
        <v>2254</v>
      </c>
      <c r="C8689" t="s">
        <v>2220</v>
      </c>
      <c r="D8689" t="s">
        <v>2237</v>
      </c>
      <c r="E8689">
        <v>16.405236850079799</v>
      </c>
      <c r="F8689" t="s">
        <v>2200</v>
      </c>
    </row>
    <row r="8690" spans="1:6" hidden="1" x14ac:dyDescent="0.25">
      <c r="A8690">
        <v>2040</v>
      </c>
      <c r="B8690" t="s">
        <v>2254</v>
      </c>
      <c r="C8690" t="s">
        <v>2220</v>
      </c>
      <c r="D8690" t="s">
        <v>2238</v>
      </c>
      <c r="E8690">
        <v>3.9585374376244098</v>
      </c>
      <c r="F8690" t="s">
        <v>2200</v>
      </c>
    </row>
    <row r="8691" spans="1:6" hidden="1" x14ac:dyDescent="0.25">
      <c r="A8691">
        <v>2040</v>
      </c>
      <c r="B8691" t="s">
        <v>2254</v>
      </c>
      <c r="C8691" t="s">
        <v>2220</v>
      </c>
      <c r="D8691" t="s">
        <v>2250</v>
      </c>
      <c r="E8691">
        <v>7.4905082236109104</v>
      </c>
      <c r="F8691" t="s">
        <v>2200</v>
      </c>
    </row>
    <row r="8692" spans="1:6" hidden="1" x14ac:dyDescent="0.25">
      <c r="A8692">
        <v>2040</v>
      </c>
      <c r="B8692" t="s">
        <v>2254</v>
      </c>
      <c r="C8692" t="s">
        <v>2220</v>
      </c>
      <c r="D8692" t="s">
        <v>2251</v>
      </c>
      <c r="E8692">
        <v>0</v>
      </c>
      <c r="F8692" t="s">
        <v>2200</v>
      </c>
    </row>
    <row r="8693" spans="1:6" hidden="1" x14ac:dyDescent="0.25">
      <c r="A8693">
        <v>2040</v>
      </c>
      <c r="B8693" t="s">
        <v>2254</v>
      </c>
      <c r="C8693" t="s">
        <v>2220</v>
      </c>
      <c r="D8693" t="s">
        <v>2239</v>
      </c>
      <c r="E8693">
        <v>2.34537108381627</v>
      </c>
      <c r="F8693" t="s">
        <v>2200</v>
      </c>
    </row>
    <row r="8694" spans="1:6" hidden="1" x14ac:dyDescent="0.25">
      <c r="A8694">
        <v>2040</v>
      </c>
      <c r="B8694" t="s">
        <v>2254</v>
      </c>
      <c r="C8694" t="s">
        <v>2220</v>
      </c>
      <c r="D8694" t="s">
        <v>2240</v>
      </c>
      <c r="E8694">
        <v>2.3051738643169899</v>
      </c>
      <c r="F8694" t="s">
        <v>2200</v>
      </c>
    </row>
    <row r="8695" spans="1:6" hidden="1" x14ac:dyDescent="0.25">
      <c r="A8695">
        <v>2040</v>
      </c>
      <c r="B8695" t="s">
        <v>2254</v>
      </c>
      <c r="C8695" t="s">
        <v>2220</v>
      </c>
      <c r="D8695" t="s">
        <v>2241</v>
      </c>
      <c r="E8695">
        <v>3.9515802882543198</v>
      </c>
      <c r="F8695" t="s">
        <v>2200</v>
      </c>
    </row>
    <row r="8696" spans="1:6" hidden="1" x14ac:dyDescent="0.25">
      <c r="A8696">
        <v>2040</v>
      </c>
      <c r="B8696" t="s">
        <v>2254</v>
      </c>
      <c r="C8696" t="s">
        <v>2220</v>
      </c>
      <c r="D8696" t="s">
        <v>2242</v>
      </c>
      <c r="E8696" s="184">
        <v>3.4703962653051902E-2</v>
      </c>
      <c r="F8696" t="s">
        <v>2200</v>
      </c>
    </row>
    <row r="8697" spans="1:6" hidden="1" x14ac:dyDescent="0.25">
      <c r="A8697">
        <v>2040</v>
      </c>
      <c r="B8697" t="s">
        <v>2254</v>
      </c>
      <c r="C8697" t="s">
        <v>2220</v>
      </c>
      <c r="D8697" t="s">
        <v>2243</v>
      </c>
      <c r="E8697">
        <v>30.970521648942601</v>
      </c>
      <c r="F8697" t="s">
        <v>2200</v>
      </c>
    </row>
    <row r="8698" spans="1:6" hidden="1" x14ac:dyDescent="0.25">
      <c r="A8698">
        <v>2040</v>
      </c>
      <c r="B8698" t="s">
        <v>2254</v>
      </c>
      <c r="C8698" t="s">
        <v>2220</v>
      </c>
      <c r="D8698" t="s">
        <v>2244</v>
      </c>
      <c r="E8698">
        <v>5.2852499999999996</v>
      </c>
      <c r="F8698" t="s">
        <v>2200</v>
      </c>
    </row>
    <row r="8699" spans="1:6" hidden="1" x14ac:dyDescent="0.25">
      <c r="A8699">
        <v>2040</v>
      </c>
      <c r="B8699" t="s">
        <v>2254</v>
      </c>
      <c r="C8699" t="s">
        <v>2220</v>
      </c>
      <c r="D8699" t="s">
        <v>2245</v>
      </c>
      <c r="E8699">
        <v>3.0138257069824501</v>
      </c>
      <c r="F8699" t="s">
        <v>2200</v>
      </c>
    </row>
    <row r="8700" spans="1:6" hidden="1" x14ac:dyDescent="0.25">
      <c r="A8700">
        <v>2040</v>
      </c>
      <c r="B8700" t="s">
        <v>2254</v>
      </c>
      <c r="C8700" t="s">
        <v>2220</v>
      </c>
      <c r="D8700" t="s">
        <v>2246</v>
      </c>
      <c r="E8700">
        <v>1.38815788360792</v>
      </c>
      <c r="F8700" t="s">
        <v>2200</v>
      </c>
    </row>
    <row r="8701" spans="1:6" hidden="1" x14ac:dyDescent="0.25">
      <c r="A8701">
        <v>2040</v>
      </c>
      <c r="B8701" t="s">
        <v>2254</v>
      </c>
      <c r="C8701" t="s">
        <v>2220</v>
      </c>
      <c r="D8701" t="s">
        <v>2247</v>
      </c>
      <c r="E8701">
        <v>1.31481034511416</v>
      </c>
      <c r="F8701" t="s">
        <v>2200</v>
      </c>
    </row>
    <row r="8702" spans="1:6" hidden="1" x14ac:dyDescent="0.25">
      <c r="A8702">
        <v>2040</v>
      </c>
      <c r="B8702" t="s">
        <v>2254</v>
      </c>
      <c r="C8702" t="s">
        <v>2220</v>
      </c>
      <c r="D8702" t="s">
        <v>2248</v>
      </c>
      <c r="E8702">
        <v>2.9849984361398501</v>
      </c>
      <c r="F8702" t="s">
        <v>2200</v>
      </c>
    </row>
    <row r="8703" spans="1:6" hidden="1" x14ac:dyDescent="0.25">
      <c r="A8703">
        <v>2040</v>
      </c>
      <c r="B8703" t="s">
        <v>2254</v>
      </c>
      <c r="C8703" t="s">
        <v>2221</v>
      </c>
      <c r="D8703" t="s">
        <v>2236</v>
      </c>
      <c r="E8703">
        <v>4.7835462016907702</v>
      </c>
      <c r="F8703" t="s">
        <v>2200</v>
      </c>
    </row>
    <row r="8704" spans="1:6" hidden="1" x14ac:dyDescent="0.25">
      <c r="A8704">
        <v>2040</v>
      </c>
      <c r="B8704" t="s">
        <v>2254</v>
      </c>
      <c r="C8704" t="s">
        <v>2221</v>
      </c>
      <c r="D8704" t="s">
        <v>2237</v>
      </c>
      <c r="E8704">
        <v>17.964256540071801</v>
      </c>
      <c r="F8704" t="s">
        <v>2200</v>
      </c>
    </row>
    <row r="8705" spans="1:6" hidden="1" x14ac:dyDescent="0.25">
      <c r="A8705">
        <v>2040</v>
      </c>
      <c r="B8705" t="s">
        <v>2254</v>
      </c>
      <c r="C8705" t="s">
        <v>2221</v>
      </c>
      <c r="D8705" t="s">
        <v>2238</v>
      </c>
      <c r="E8705">
        <v>4.0710848935823902</v>
      </c>
      <c r="F8705" t="s">
        <v>2200</v>
      </c>
    </row>
    <row r="8706" spans="1:6" hidden="1" x14ac:dyDescent="0.25">
      <c r="A8706">
        <v>2040</v>
      </c>
      <c r="B8706" t="s">
        <v>2254</v>
      </c>
      <c r="C8706" t="s">
        <v>2221</v>
      </c>
      <c r="D8706" t="s">
        <v>2250</v>
      </c>
      <c r="E8706">
        <v>10.2770259744026</v>
      </c>
      <c r="F8706" t="s">
        <v>2200</v>
      </c>
    </row>
    <row r="8707" spans="1:6" hidden="1" x14ac:dyDescent="0.25">
      <c r="A8707">
        <v>2040</v>
      </c>
      <c r="B8707" t="s">
        <v>2254</v>
      </c>
      <c r="C8707" t="s">
        <v>2221</v>
      </c>
      <c r="D8707" t="s">
        <v>2251</v>
      </c>
      <c r="E8707">
        <v>0</v>
      </c>
      <c r="F8707" t="s">
        <v>2200</v>
      </c>
    </row>
    <row r="8708" spans="1:6" hidden="1" x14ac:dyDescent="0.25">
      <c r="A8708">
        <v>2040</v>
      </c>
      <c r="B8708" t="s">
        <v>2254</v>
      </c>
      <c r="C8708" t="s">
        <v>2221</v>
      </c>
      <c r="D8708" t="s">
        <v>2239</v>
      </c>
      <c r="E8708">
        <v>4.15883414077331</v>
      </c>
      <c r="F8708" t="s">
        <v>2200</v>
      </c>
    </row>
    <row r="8709" spans="1:6" hidden="1" x14ac:dyDescent="0.25">
      <c r="A8709">
        <v>2040</v>
      </c>
      <c r="B8709" t="s">
        <v>2254</v>
      </c>
      <c r="C8709" t="s">
        <v>2221</v>
      </c>
      <c r="D8709" t="s">
        <v>2240</v>
      </c>
      <c r="E8709">
        <v>2.5240194897200898</v>
      </c>
      <c r="F8709" t="s">
        <v>2200</v>
      </c>
    </row>
    <row r="8710" spans="1:6" hidden="1" x14ac:dyDescent="0.25">
      <c r="A8710">
        <v>2040</v>
      </c>
      <c r="B8710" t="s">
        <v>2254</v>
      </c>
      <c r="C8710" t="s">
        <v>2221</v>
      </c>
      <c r="D8710" t="s">
        <v>2241</v>
      </c>
      <c r="E8710">
        <v>6.0309527879452496</v>
      </c>
      <c r="F8710" t="s">
        <v>2200</v>
      </c>
    </row>
    <row r="8711" spans="1:6" hidden="1" x14ac:dyDescent="0.25">
      <c r="A8711">
        <v>2040</v>
      </c>
      <c r="B8711" t="s">
        <v>2254</v>
      </c>
      <c r="C8711" t="s">
        <v>2221</v>
      </c>
      <c r="D8711" t="s">
        <v>2242</v>
      </c>
      <c r="E8711" s="184">
        <v>6.2186571053430705E-4</v>
      </c>
      <c r="F8711" t="s">
        <v>2200</v>
      </c>
    </row>
    <row r="8712" spans="1:6" hidden="1" x14ac:dyDescent="0.25">
      <c r="A8712">
        <v>2040</v>
      </c>
      <c r="B8712" t="s">
        <v>2254</v>
      </c>
      <c r="C8712" t="s">
        <v>2221</v>
      </c>
      <c r="D8712" t="s">
        <v>2243</v>
      </c>
      <c r="E8712">
        <v>34.378136376662297</v>
      </c>
      <c r="F8712" t="s">
        <v>2200</v>
      </c>
    </row>
    <row r="8713" spans="1:6" hidden="1" x14ac:dyDescent="0.25">
      <c r="A8713">
        <v>2040</v>
      </c>
      <c r="B8713" t="s">
        <v>2254</v>
      </c>
      <c r="C8713" t="s">
        <v>2221</v>
      </c>
      <c r="D8713" t="s">
        <v>2244</v>
      </c>
      <c r="E8713">
        <v>5.2852499999999996</v>
      </c>
      <c r="F8713" t="s">
        <v>2200</v>
      </c>
    </row>
    <row r="8714" spans="1:6" hidden="1" x14ac:dyDescent="0.25">
      <c r="A8714">
        <v>2040</v>
      </c>
      <c r="B8714" t="s">
        <v>2254</v>
      </c>
      <c r="C8714" t="s">
        <v>2221</v>
      </c>
      <c r="D8714" t="s">
        <v>2245</v>
      </c>
      <c r="E8714">
        <v>3.3483086099461099</v>
      </c>
      <c r="F8714" t="s">
        <v>2200</v>
      </c>
    </row>
    <row r="8715" spans="1:6" hidden="1" x14ac:dyDescent="0.25">
      <c r="A8715">
        <v>2040</v>
      </c>
      <c r="B8715" t="s">
        <v>2254</v>
      </c>
      <c r="C8715" t="s">
        <v>2221</v>
      </c>
      <c r="D8715" t="s">
        <v>2246</v>
      </c>
      <c r="E8715">
        <v>1.97093456676143</v>
      </c>
      <c r="F8715" t="s">
        <v>2200</v>
      </c>
    </row>
    <row r="8716" spans="1:6" hidden="1" x14ac:dyDescent="0.25">
      <c r="A8716">
        <v>2040</v>
      </c>
      <c r="B8716" t="s">
        <v>2254</v>
      </c>
      <c r="C8716" t="s">
        <v>2221</v>
      </c>
      <c r="D8716" t="s">
        <v>2247</v>
      </c>
      <c r="E8716">
        <v>1.7610853733390599</v>
      </c>
      <c r="F8716" t="s">
        <v>2200</v>
      </c>
    </row>
    <row r="8717" spans="1:6" hidden="1" x14ac:dyDescent="0.25">
      <c r="A8717">
        <v>2040</v>
      </c>
      <c r="B8717" t="s">
        <v>2254</v>
      </c>
      <c r="C8717" t="s">
        <v>2221</v>
      </c>
      <c r="D8717" t="s">
        <v>2248</v>
      </c>
      <c r="E8717">
        <v>6.8840073979207999</v>
      </c>
      <c r="F8717" t="s">
        <v>2200</v>
      </c>
    </row>
    <row r="8718" spans="1:6" hidden="1" x14ac:dyDescent="0.25">
      <c r="A8718">
        <v>2040</v>
      </c>
      <c r="B8718" t="s">
        <v>2254</v>
      </c>
      <c r="C8718" t="s">
        <v>2222</v>
      </c>
      <c r="D8718" t="s">
        <v>2236</v>
      </c>
      <c r="E8718">
        <v>2.1258905082272599</v>
      </c>
      <c r="F8718" t="s">
        <v>2200</v>
      </c>
    </row>
    <row r="8719" spans="1:6" hidden="1" x14ac:dyDescent="0.25">
      <c r="A8719">
        <v>2040</v>
      </c>
      <c r="B8719" t="s">
        <v>2254</v>
      </c>
      <c r="C8719" t="s">
        <v>2222</v>
      </c>
      <c r="D8719" t="s">
        <v>2237</v>
      </c>
      <c r="E8719">
        <v>17.005709059064898</v>
      </c>
      <c r="F8719" t="s">
        <v>2200</v>
      </c>
    </row>
    <row r="8720" spans="1:6" hidden="1" x14ac:dyDescent="0.25">
      <c r="A8720">
        <v>2040</v>
      </c>
      <c r="B8720" t="s">
        <v>2254</v>
      </c>
      <c r="C8720" t="s">
        <v>2222</v>
      </c>
      <c r="D8720" t="s">
        <v>2238</v>
      </c>
      <c r="E8720">
        <v>3.9700681127616502</v>
      </c>
      <c r="F8720" t="s">
        <v>2200</v>
      </c>
    </row>
    <row r="8721" spans="1:6" hidden="1" x14ac:dyDescent="0.25">
      <c r="A8721">
        <v>2040</v>
      </c>
      <c r="B8721" t="s">
        <v>2254</v>
      </c>
      <c r="C8721" t="s">
        <v>2222</v>
      </c>
      <c r="D8721" t="s">
        <v>2250</v>
      </c>
      <c r="E8721">
        <v>7.2898246643393101</v>
      </c>
      <c r="F8721" t="s">
        <v>2200</v>
      </c>
    </row>
    <row r="8722" spans="1:6" hidden="1" x14ac:dyDescent="0.25">
      <c r="A8722">
        <v>2040</v>
      </c>
      <c r="B8722" t="s">
        <v>2254</v>
      </c>
      <c r="C8722" t="s">
        <v>2222</v>
      </c>
      <c r="D8722" t="s">
        <v>2251</v>
      </c>
      <c r="E8722">
        <v>0</v>
      </c>
      <c r="F8722" t="s">
        <v>2200</v>
      </c>
    </row>
    <row r="8723" spans="1:6" hidden="1" x14ac:dyDescent="0.25">
      <c r="A8723">
        <v>2040</v>
      </c>
      <c r="B8723" t="s">
        <v>2254</v>
      </c>
      <c r="C8723" t="s">
        <v>2222</v>
      </c>
      <c r="D8723" t="s">
        <v>2239</v>
      </c>
      <c r="E8723">
        <v>2.2024809599961599</v>
      </c>
      <c r="F8723" t="s">
        <v>2200</v>
      </c>
    </row>
    <row r="8724" spans="1:6" hidden="1" x14ac:dyDescent="0.25">
      <c r="A8724">
        <v>2040</v>
      </c>
      <c r="B8724" t="s">
        <v>2254</v>
      </c>
      <c r="C8724" t="s">
        <v>2222</v>
      </c>
      <c r="D8724" t="s">
        <v>2240</v>
      </c>
      <c r="E8724">
        <v>2.20858066266472</v>
      </c>
      <c r="F8724" t="s">
        <v>2200</v>
      </c>
    </row>
    <row r="8725" spans="1:6" hidden="1" x14ac:dyDescent="0.25">
      <c r="A8725">
        <v>2040</v>
      </c>
      <c r="B8725" t="s">
        <v>2254</v>
      </c>
      <c r="C8725" t="s">
        <v>2222</v>
      </c>
      <c r="D8725" t="s">
        <v>2241</v>
      </c>
      <c r="E8725">
        <v>3.7395277980394801</v>
      </c>
      <c r="F8725" t="s">
        <v>2200</v>
      </c>
    </row>
    <row r="8726" spans="1:6" hidden="1" x14ac:dyDescent="0.25">
      <c r="A8726">
        <v>2040</v>
      </c>
      <c r="B8726" t="s">
        <v>2254</v>
      </c>
      <c r="C8726" t="s">
        <v>2222</v>
      </c>
      <c r="D8726" t="s">
        <v>2242</v>
      </c>
      <c r="E8726" s="184">
        <v>1.5450894777915001E-4</v>
      </c>
      <c r="F8726" t="s">
        <v>2200</v>
      </c>
    </row>
    <row r="8727" spans="1:6" hidden="1" x14ac:dyDescent="0.25">
      <c r="A8727">
        <v>2040</v>
      </c>
      <c r="B8727" t="s">
        <v>2254</v>
      </c>
      <c r="C8727" t="s">
        <v>2222</v>
      </c>
      <c r="D8727" t="s">
        <v>2243</v>
      </c>
      <c r="E8727">
        <v>33.057702095318099</v>
      </c>
      <c r="F8727" t="s">
        <v>2200</v>
      </c>
    </row>
    <row r="8728" spans="1:6" hidden="1" x14ac:dyDescent="0.25">
      <c r="A8728">
        <v>2040</v>
      </c>
      <c r="B8728" t="s">
        <v>2254</v>
      </c>
      <c r="C8728" t="s">
        <v>2222</v>
      </c>
      <c r="D8728" t="s">
        <v>2244</v>
      </c>
      <c r="E8728">
        <v>5.2852499999999996</v>
      </c>
      <c r="F8728" t="s">
        <v>2200</v>
      </c>
    </row>
    <row r="8729" spans="1:6" hidden="1" x14ac:dyDescent="0.25">
      <c r="A8729">
        <v>2040</v>
      </c>
      <c r="B8729" t="s">
        <v>2254</v>
      </c>
      <c r="C8729" t="s">
        <v>2222</v>
      </c>
      <c r="D8729" t="s">
        <v>2245</v>
      </c>
      <c r="E8729">
        <v>2.84163435047512</v>
      </c>
      <c r="F8729" t="s">
        <v>2200</v>
      </c>
    </row>
    <row r="8730" spans="1:6" hidden="1" x14ac:dyDescent="0.25">
      <c r="A8730">
        <v>2040</v>
      </c>
      <c r="B8730" t="s">
        <v>2254</v>
      </c>
      <c r="C8730" t="s">
        <v>2222</v>
      </c>
      <c r="D8730" t="s">
        <v>2246</v>
      </c>
      <c r="E8730">
        <v>1.25665549920871</v>
      </c>
      <c r="F8730" t="s">
        <v>2200</v>
      </c>
    </row>
    <row r="8731" spans="1:6" hidden="1" x14ac:dyDescent="0.25">
      <c r="A8731">
        <v>2040</v>
      </c>
      <c r="B8731" t="s">
        <v>2254</v>
      </c>
      <c r="C8731" t="s">
        <v>2222</v>
      </c>
      <c r="D8731" t="s">
        <v>2247</v>
      </c>
      <c r="E8731">
        <v>1.2927219820676601</v>
      </c>
      <c r="F8731" t="s">
        <v>2200</v>
      </c>
    </row>
    <row r="8732" spans="1:6" hidden="1" x14ac:dyDescent="0.25">
      <c r="A8732">
        <v>2040</v>
      </c>
      <c r="B8732" t="s">
        <v>2254</v>
      </c>
      <c r="C8732" t="s">
        <v>2222</v>
      </c>
      <c r="D8732" t="s">
        <v>2248</v>
      </c>
      <c r="E8732">
        <v>2.8241397573979001</v>
      </c>
      <c r="F8732" t="s">
        <v>2200</v>
      </c>
    </row>
    <row r="8733" spans="1:6" hidden="1" x14ac:dyDescent="0.25">
      <c r="A8733">
        <v>2040</v>
      </c>
      <c r="B8733" t="s">
        <v>2254</v>
      </c>
      <c r="C8733" t="s">
        <v>2223</v>
      </c>
      <c r="D8733" t="s">
        <v>2236</v>
      </c>
      <c r="E8733">
        <v>1.9787525075912</v>
      </c>
      <c r="F8733" t="s">
        <v>2200</v>
      </c>
    </row>
    <row r="8734" spans="1:6" hidden="1" x14ac:dyDescent="0.25">
      <c r="A8734">
        <v>2040</v>
      </c>
      <c r="B8734" t="s">
        <v>2254</v>
      </c>
      <c r="C8734" t="s">
        <v>2223</v>
      </c>
      <c r="D8734" t="s">
        <v>2237</v>
      </c>
      <c r="E8734">
        <v>0</v>
      </c>
      <c r="F8734" t="s">
        <v>2200</v>
      </c>
    </row>
    <row r="8735" spans="1:6" hidden="1" x14ac:dyDescent="0.25">
      <c r="A8735">
        <v>2040</v>
      </c>
      <c r="B8735" t="s">
        <v>2254</v>
      </c>
      <c r="C8735" t="s">
        <v>2223</v>
      </c>
      <c r="D8735" t="s">
        <v>2238</v>
      </c>
      <c r="E8735">
        <v>0</v>
      </c>
      <c r="F8735" t="s">
        <v>2200</v>
      </c>
    </row>
    <row r="8736" spans="1:6" hidden="1" x14ac:dyDescent="0.25">
      <c r="A8736">
        <v>2040</v>
      </c>
      <c r="B8736" t="s">
        <v>2254</v>
      </c>
      <c r="C8736" t="s">
        <v>2223</v>
      </c>
      <c r="D8736" t="s">
        <v>2250</v>
      </c>
      <c r="E8736">
        <v>8.0801400925635107</v>
      </c>
      <c r="F8736" t="s">
        <v>2200</v>
      </c>
    </row>
    <row r="8737" spans="1:6" hidden="1" x14ac:dyDescent="0.25">
      <c r="A8737">
        <v>2040</v>
      </c>
      <c r="B8737" t="s">
        <v>2254</v>
      </c>
      <c r="C8737" t="s">
        <v>2223</v>
      </c>
      <c r="D8737" t="s">
        <v>2251</v>
      </c>
      <c r="E8737">
        <v>9.0244907681744895</v>
      </c>
      <c r="F8737" t="s">
        <v>2200</v>
      </c>
    </row>
    <row r="8738" spans="1:6" hidden="1" x14ac:dyDescent="0.25">
      <c r="A8738">
        <v>2040</v>
      </c>
      <c r="B8738" t="s">
        <v>2254</v>
      </c>
      <c r="C8738" t="s">
        <v>2223</v>
      </c>
      <c r="D8738" t="s">
        <v>2239</v>
      </c>
      <c r="E8738">
        <v>1.19130218988283</v>
      </c>
      <c r="F8738" t="s">
        <v>2200</v>
      </c>
    </row>
    <row r="8739" spans="1:6" hidden="1" x14ac:dyDescent="0.25">
      <c r="A8739">
        <v>2040</v>
      </c>
      <c r="B8739" t="s">
        <v>2254</v>
      </c>
      <c r="C8739" t="s">
        <v>2223</v>
      </c>
      <c r="D8739" t="s">
        <v>2240</v>
      </c>
      <c r="E8739">
        <v>2.0002706196517401</v>
      </c>
      <c r="F8739" t="s">
        <v>2200</v>
      </c>
    </row>
    <row r="8740" spans="1:6" hidden="1" x14ac:dyDescent="0.25">
      <c r="A8740">
        <v>2040</v>
      </c>
      <c r="B8740" t="s">
        <v>2254</v>
      </c>
      <c r="C8740" t="s">
        <v>2223</v>
      </c>
      <c r="D8740" t="s">
        <v>2241</v>
      </c>
      <c r="E8740">
        <v>3.8600073906966701</v>
      </c>
      <c r="F8740" t="s">
        <v>2200</v>
      </c>
    </row>
    <row r="8741" spans="1:6" hidden="1" x14ac:dyDescent="0.25">
      <c r="A8741">
        <v>2040</v>
      </c>
      <c r="B8741" t="s">
        <v>2254</v>
      </c>
      <c r="C8741" t="s">
        <v>2223</v>
      </c>
      <c r="D8741" t="s">
        <v>2242</v>
      </c>
      <c r="E8741">
        <v>0.101994475506665</v>
      </c>
      <c r="F8741" t="s">
        <v>2200</v>
      </c>
    </row>
    <row r="8742" spans="1:6" hidden="1" x14ac:dyDescent="0.25">
      <c r="A8742">
        <v>2040</v>
      </c>
      <c r="B8742" t="s">
        <v>2254</v>
      </c>
      <c r="C8742" t="s">
        <v>2223</v>
      </c>
      <c r="D8742" t="s">
        <v>2243</v>
      </c>
      <c r="E8742">
        <v>0</v>
      </c>
      <c r="F8742" t="s">
        <v>2200</v>
      </c>
    </row>
    <row r="8743" spans="1:6" hidden="1" x14ac:dyDescent="0.25">
      <c r="A8743">
        <v>2040</v>
      </c>
      <c r="B8743" t="s">
        <v>2254</v>
      </c>
      <c r="C8743" t="s">
        <v>2223</v>
      </c>
      <c r="D8743" t="s">
        <v>2244</v>
      </c>
      <c r="E8743">
        <v>5.2852499999999996</v>
      </c>
      <c r="F8743" t="s">
        <v>2200</v>
      </c>
    </row>
    <row r="8744" spans="1:6" hidden="1" x14ac:dyDescent="0.25">
      <c r="A8744">
        <v>2040</v>
      </c>
      <c r="B8744" t="s">
        <v>2254</v>
      </c>
      <c r="C8744" t="s">
        <v>2223</v>
      </c>
      <c r="D8744" t="s">
        <v>2245</v>
      </c>
      <c r="E8744">
        <v>1.19130218988283</v>
      </c>
      <c r="F8744" t="s">
        <v>2200</v>
      </c>
    </row>
    <row r="8745" spans="1:6" hidden="1" x14ac:dyDescent="0.25">
      <c r="A8745">
        <v>2040</v>
      </c>
      <c r="B8745" t="s">
        <v>2254</v>
      </c>
      <c r="C8745" t="s">
        <v>2223</v>
      </c>
      <c r="D8745" t="s">
        <v>2246</v>
      </c>
      <c r="E8745">
        <v>1.3317750401183099</v>
      </c>
      <c r="F8745" t="s">
        <v>2200</v>
      </c>
    </row>
    <row r="8746" spans="1:6" hidden="1" x14ac:dyDescent="0.25">
      <c r="A8746">
        <v>2040</v>
      </c>
      <c r="B8746" t="s">
        <v>2254</v>
      </c>
      <c r="C8746" t="s">
        <v>2223</v>
      </c>
      <c r="D8746" t="s">
        <v>2247</v>
      </c>
      <c r="E8746">
        <v>1.2130257124159101</v>
      </c>
      <c r="F8746" t="s">
        <v>2200</v>
      </c>
    </row>
    <row r="8747" spans="1:6" hidden="1" x14ac:dyDescent="0.25">
      <c r="A8747">
        <v>2040</v>
      </c>
      <c r="B8747" t="s">
        <v>2254</v>
      </c>
      <c r="C8747" t="s">
        <v>2223</v>
      </c>
      <c r="D8747" t="s">
        <v>2248</v>
      </c>
      <c r="E8747">
        <v>2.29905477031802</v>
      </c>
      <c r="F8747" t="s">
        <v>2200</v>
      </c>
    </row>
    <row r="8748" spans="1:6" hidden="1" x14ac:dyDescent="0.25">
      <c r="A8748">
        <v>2040</v>
      </c>
      <c r="B8748" t="s">
        <v>2254</v>
      </c>
      <c r="C8748" t="s">
        <v>2224</v>
      </c>
      <c r="D8748" t="s">
        <v>2236</v>
      </c>
      <c r="E8748">
        <v>2.6885018125274698</v>
      </c>
      <c r="F8748" t="s">
        <v>2200</v>
      </c>
    </row>
    <row r="8749" spans="1:6" hidden="1" x14ac:dyDescent="0.25">
      <c r="A8749">
        <v>2040</v>
      </c>
      <c r="B8749" t="s">
        <v>2254</v>
      </c>
      <c r="C8749" t="s">
        <v>2224</v>
      </c>
      <c r="D8749" t="s">
        <v>2237</v>
      </c>
      <c r="E8749">
        <v>18.961336059062599</v>
      </c>
      <c r="F8749" t="s">
        <v>2200</v>
      </c>
    </row>
    <row r="8750" spans="1:6" hidden="1" x14ac:dyDescent="0.25">
      <c r="A8750">
        <v>2040</v>
      </c>
      <c r="B8750" t="s">
        <v>2254</v>
      </c>
      <c r="C8750" t="s">
        <v>2224</v>
      </c>
      <c r="D8750" t="s">
        <v>2238</v>
      </c>
      <c r="E8750">
        <v>4.2480147679201004</v>
      </c>
      <c r="F8750" t="s">
        <v>2200</v>
      </c>
    </row>
    <row r="8751" spans="1:6" hidden="1" x14ac:dyDescent="0.25">
      <c r="A8751">
        <v>2040</v>
      </c>
      <c r="B8751" t="s">
        <v>2254</v>
      </c>
      <c r="C8751" t="s">
        <v>2224</v>
      </c>
      <c r="D8751" t="s">
        <v>2250</v>
      </c>
      <c r="E8751">
        <v>8.0801400925635107</v>
      </c>
      <c r="F8751" t="s">
        <v>2200</v>
      </c>
    </row>
    <row r="8752" spans="1:6" hidden="1" x14ac:dyDescent="0.25">
      <c r="A8752">
        <v>2040</v>
      </c>
      <c r="B8752" t="s">
        <v>2254</v>
      </c>
      <c r="C8752" t="s">
        <v>2224</v>
      </c>
      <c r="D8752" t="s">
        <v>2251</v>
      </c>
      <c r="E8752">
        <v>9.0244907681744895</v>
      </c>
      <c r="F8752" t="s">
        <v>2200</v>
      </c>
    </row>
    <row r="8753" spans="1:6" hidden="1" x14ac:dyDescent="0.25">
      <c r="A8753">
        <v>2040</v>
      </c>
      <c r="B8753" t="s">
        <v>2254</v>
      </c>
      <c r="C8753" t="s">
        <v>2224</v>
      </c>
      <c r="D8753" t="s">
        <v>2239</v>
      </c>
      <c r="E8753">
        <v>1.42759403151221</v>
      </c>
      <c r="F8753" t="s">
        <v>2200</v>
      </c>
    </row>
    <row r="8754" spans="1:6" hidden="1" x14ac:dyDescent="0.25">
      <c r="A8754">
        <v>2040</v>
      </c>
      <c r="B8754" t="s">
        <v>2254</v>
      </c>
      <c r="C8754" t="s">
        <v>2224</v>
      </c>
      <c r="D8754" t="s">
        <v>2240</v>
      </c>
      <c r="E8754">
        <v>2.0002706196517401</v>
      </c>
      <c r="F8754" t="s">
        <v>2200</v>
      </c>
    </row>
    <row r="8755" spans="1:6" hidden="1" x14ac:dyDescent="0.25">
      <c r="A8755">
        <v>2040</v>
      </c>
      <c r="B8755" t="s">
        <v>2254</v>
      </c>
      <c r="C8755" t="s">
        <v>2224</v>
      </c>
      <c r="D8755" t="s">
        <v>2241</v>
      </c>
      <c r="E8755">
        <v>3.7588850555359499</v>
      </c>
      <c r="F8755" t="s">
        <v>2200</v>
      </c>
    </row>
    <row r="8756" spans="1:6" hidden="1" x14ac:dyDescent="0.25">
      <c r="A8756">
        <v>2040</v>
      </c>
      <c r="B8756" t="s">
        <v>2254</v>
      </c>
      <c r="C8756" t="s">
        <v>2224</v>
      </c>
      <c r="D8756" t="s">
        <v>2242</v>
      </c>
      <c r="E8756" s="184">
        <v>4.3983451517383601E-2</v>
      </c>
      <c r="F8756" t="s">
        <v>2200</v>
      </c>
    </row>
    <row r="8757" spans="1:6" hidden="1" x14ac:dyDescent="0.25">
      <c r="A8757">
        <v>2040</v>
      </c>
      <c r="B8757" t="s">
        <v>2254</v>
      </c>
      <c r="C8757" t="s">
        <v>2224</v>
      </c>
      <c r="D8757" t="s">
        <v>2243</v>
      </c>
      <c r="E8757">
        <v>20.4883539827972</v>
      </c>
      <c r="F8757" t="s">
        <v>2200</v>
      </c>
    </row>
    <row r="8758" spans="1:6" hidden="1" x14ac:dyDescent="0.25">
      <c r="A8758">
        <v>2040</v>
      </c>
      <c r="B8758" t="s">
        <v>2254</v>
      </c>
      <c r="C8758" t="s">
        <v>2224</v>
      </c>
      <c r="D8758" t="s">
        <v>2244</v>
      </c>
      <c r="E8758">
        <v>5.2852499999999996</v>
      </c>
      <c r="F8758" t="s">
        <v>2200</v>
      </c>
    </row>
    <row r="8759" spans="1:6" hidden="1" x14ac:dyDescent="0.25">
      <c r="A8759">
        <v>2040</v>
      </c>
      <c r="B8759" t="s">
        <v>2254</v>
      </c>
      <c r="C8759" t="s">
        <v>2224</v>
      </c>
      <c r="D8759" t="s">
        <v>2245</v>
      </c>
      <c r="E8759">
        <v>1.19130218988283</v>
      </c>
      <c r="F8759" t="s">
        <v>2200</v>
      </c>
    </row>
    <row r="8760" spans="1:6" hidden="1" x14ac:dyDescent="0.25">
      <c r="A8760">
        <v>2040</v>
      </c>
      <c r="B8760" t="s">
        <v>2254</v>
      </c>
      <c r="C8760" t="s">
        <v>2224</v>
      </c>
      <c r="D8760" t="s">
        <v>2246</v>
      </c>
      <c r="E8760">
        <v>1.3317750401183099</v>
      </c>
      <c r="F8760" t="s">
        <v>2200</v>
      </c>
    </row>
    <row r="8761" spans="1:6" hidden="1" x14ac:dyDescent="0.25">
      <c r="A8761">
        <v>2040</v>
      </c>
      <c r="B8761" t="s">
        <v>2254</v>
      </c>
      <c r="C8761" t="s">
        <v>2224</v>
      </c>
      <c r="D8761" t="s">
        <v>2247</v>
      </c>
      <c r="E8761">
        <v>1.2130257124159101</v>
      </c>
      <c r="F8761" t="s">
        <v>2200</v>
      </c>
    </row>
    <row r="8762" spans="1:6" hidden="1" x14ac:dyDescent="0.25">
      <c r="A8762">
        <v>2040</v>
      </c>
      <c r="B8762" t="s">
        <v>2254</v>
      </c>
      <c r="C8762" t="s">
        <v>2224</v>
      </c>
      <c r="D8762" t="s">
        <v>2248</v>
      </c>
      <c r="E8762">
        <v>2.29905477031802</v>
      </c>
      <c r="F8762" t="s">
        <v>2200</v>
      </c>
    </row>
    <row r="8763" spans="1:6" hidden="1" x14ac:dyDescent="0.25">
      <c r="A8763">
        <v>2040</v>
      </c>
      <c r="B8763" t="s">
        <v>2254</v>
      </c>
      <c r="C8763" t="s">
        <v>2225</v>
      </c>
      <c r="D8763" t="s">
        <v>2236</v>
      </c>
      <c r="E8763">
        <v>2.3986926347567499</v>
      </c>
      <c r="F8763" t="s">
        <v>2200</v>
      </c>
    </row>
    <row r="8764" spans="1:6" hidden="1" x14ac:dyDescent="0.25">
      <c r="A8764">
        <v>2040</v>
      </c>
      <c r="B8764" t="s">
        <v>2254</v>
      </c>
      <c r="C8764" t="s">
        <v>2225</v>
      </c>
      <c r="D8764" t="s">
        <v>2237</v>
      </c>
      <c r="E8764">
        <v>21.628063427866898</v>
      </c>
      <c r="F8764" t="s">
        <v>2200</v>
      </c>
    </row>
    <row r="8765" spans="1:6" hidden="1" x14ac:dyDescent="0.25">
      <c r="A8765">
        <v>2040</v>
      </c>
      <c r="B8765" t="s">
        <v>2254</v>
      </c>
      <c r="C8765" t="s">
        <v>2225</v>
      </c>
      <c r="D8765" t="s">
        <v>2238</v>
      </c>
      <c r="E8765">
        <v>8.3136711294593209</v>
      </c>
      <c r="F8765" t="s">
        <v>2200</v>
      </c>
    </row>
    <row r="8766" spans="1:6" hidden="1" x14ac:dyDescent="0.25">
      <c r="A8766">
        <v>2040</v>
      </c>
      <c r="B8766" t="s">
        <v>2254</v>
      </c>
      <c r="C8766" t="s">
        <v>2225</v>
      </c>
      <c r="D8766" t="s">
        <v>2250</v>
      </c>
      <c r="E8766">
        <v>0</v>
      </c>
      <c r="F8766" t="s">
        <v>2200</v>
      </c>
    </row>
    <row r="8767" spans="1:6" hidden="1" x14ac:dyDescent="0.25">
      <c r="A8767">
        <v>2040</v>
      </c>
      <c r="B8767" t="s">
        <v>2254</v>
      </c>
      <c r="C8767" t="s">
        <v>2225</v>
      </c>
      <c r="D8767" t="s">
        <v>2251</v>
      </c>
      <c r="E8767">
        <v>0</v>
      </c>
      <c r="F8767" t="s">
        <v>2200</v>
      </c>
    </row>
    <row r="8768" spans="1:6" hidden="1" x14ac:dyDescent="0.25">
      <c r="A8768">
        <v>2040</v>
      </c>
      <c r="B8768" t="s">
        <v>2254</v>
      </c>
      <c r="C8768" t="s">
        <v>2225</v>
      </c>
      <c r="D8768" t="s">
        <v>2239</v>
      </c>
      <c r="E8768">
        <v>3.3894636042402801</v>
      </c>
      <c r="F8768" t="s">
        <v>2200</v>
      </c>
    </row>
    <row r="8769" spans="1:6" hidden="1" x14ac:dyDescent="0.25">
      <c r="A8769">
        <v>2040</v>
      </c>
      <c r="B8769" t="s">
        <v>2254</v>
      </c>
      <c r="C8769" t="s">
        <v>2225</v>
      </c>
      <c r="D8769" t="s">
        <v>2240</v>
      </c>
      <c r="E8769">
        <v>2.3265028893055901</v>
      </c>
      <c r="F8769" t="s">
        <v>2200</v>
      </c>
    </row>
    <row r="8770" spans="1:6" hidden="1" x14ac:dyDescent="0.25">
      <c r="A8770">
        <v>2040</v>
      </c>
      <c r="B8770" t="s">
        <v>2254</v>
      </c>
      <c r="C8770" t="s">
        <v>2225</v>
      </c>
      <c r="D8770" t="s">
        <v>2241</v>
      </c>
      <c r="E8770">
        <v>3.4239943424971102</v>
      </c>
      <c r="F8770" t="s">
        <v>2200</v>
      </c>
    </row>
    <row r="8771" spans="1:6" hidden="1" x14ac:dyDescent="0.25">
      <c r="A8771">
        <v>2040</v>
      </c>
      <c r="B8771" t="s">
        <v>2254</v>
      </c>
      <c r="C8771" t="s">
        <v>2225</v>
      </c>
      <c r="D8771" t="s">
        <v>2242</v>
      </c>
      <c r="E8771" s="184">
        <v>2.25632812956196E-5</v>
      </c>
      <c r="F8771" t="s">
        <v>2200</v>
      </c>
    </row>
    <row r="8772" spans="1:6" hidden="1" x14ac:dyDescent="0.25">
      <c r="A8772">
        <v>2040</v>
      </c>
      <c r="B8772" t="s">
        <v>2254</v>
      </c>
      <c r="C8772" t="s">
        <v>2225</v>
      </c>
      <c r="D8772" t="s">
        <v>2243</v>
      </c>
      <c r="E8772">
        <v>33.186030107355897</v>
      </c>
      <c r="F8772" t="s">
        <v>2200</v>
      </c>
    </row>
    <row r="8773" spans="1:6" hidden="1" x14ac:dyDescent="0.25">
      <c r="A8773">
        <v>2040</v>
      </c>
      <c r="B8773" t="s">
        <v>2254</v>
      </c>
      <c r="C8773" t="s">
        <v>2225</v>
      </c>
      <c r="D8773" t="s">
        <v>2244</v>
      </c>
      <c r="E8773">
        <v>5.2852499999999996</v>
      </c>
      <c r="F8773" t="s">
        <v>2200</v>
      </c>
    </row>
    <row r="8774" spans="1:6" hidden="1" x14ac:dyDescent="0.25">
      <c r="A8774">
        <v>2040</v>
      </c>
      <c r="B8774" t="s">
        <v>2254</v>
      </c>
      <c r="C8774" t="s">
        <v>2225</v>
      </c>
      <c r="D8774" t="s">
        <v>2245</v>
      </c>
      <c r="E8774">
        <v>2.71263474471795</v>
      </c>
      <c r="F8774" t="s">
        <v>2200</v>
      </c>
    </row>
    <row r="8775" spans="1:6" hidden="1" x14ac:dyDescent="0.25">
      <c r="A8775">
        <v>2040</v>
      </c>
      <c r="B8775" t="s">
        <v>2254</v>
      </c>
      <c r="C8775" t="s">
        <v>2225</v>
      </c>
      <c r="D8775" t="s">
        <v>2246</v>
      </c>
      <c r="E8775">
        <v>0</v>
      </c>
      <c r="F8775" t="s">
        <v>2200</v>
      </c>
    </row>
    <row r="8776" spans="1:6" hidden="1" x14ac:dyDescent="0.25">
      <c r="A8776">
        <v>2040</v>
      </c>
      <c r="B8776" t="s">
        <v>2254</v>
      </c>
      <c r="C8776" t="s">
        <v>2225</v>
      </c>
      <c r="D8776" t="s">
        <v>2247</v>
      </c>
      <c r="E8776">
        <v>1.46892051450181</v>
      </c>
      <c r="F8776" t="s">
        <v>2200</v>
      </c>
    </row>
    <row r="8777" spans="1:6" hidden="1" x14ac:dyDescent="0.25">
      <c r="A8777">
        <v>2040</v>
      </c>
      <c r="B8777" t="s">
        <v>2254</v>
      </c>
      <c r="C8777" t="s">
        <v>2225</v>
      </c>
      <c r="D8777" t="s">
        <v>2248</v>
      </c>
      <c r="E8777">
        <v>5.88913721697927</v>
      </c>
      <c r="F8777" t="s">
        <v>2200</v>
      </c>
    </row>
    <row r="8778" spans="1:6" hidden="1" x14ac:dyDescent="0.25">
      <c r="A8778">
        <v>2040</v>
      </c>
      <c r="B8778" t="s">
        <v>2254</v>
      </c>
      <c r="C8778" t="s">
        <v>2226</v>
      </c>
      <c r="D8778" t="s">
        <v>2236</v>
      </c>
      <c r="E8778">
        <v>4.2646159805590598</v>
      </c>
      <c r="F8778" t="s">
        <v>2200</v>
      </c>
    </row>
    <row r="8779" spans="1:6" hidden="1" x14ac:dyDescent="0.25">
      <c r="A8779">
        <v>2040</v>
      </c>
      <c r="B8779" t="s">
        <v>2254</v>
      </c>
      <c r="C8779" t="s">
        <v>2226</v>
      </c>
      <c r="D8779" t="s">
        <v>2237</v>
      </c>
      <c r="E8779">
        <v>19.109504036524399</v>
      </c>
      <c r="F8779" t="s">
        <v>2200</v>
      </c>
    </row>
    <row r="8780" spans="1:6" hidden="1" x14ac:dyDescent="0.25">
      <c r="A8780">
        <v>2040</v>
      </c>
      <c r="B8780" t="s">
        <v>2254</v>
      </c>
      <c r="C8780" t="s">
        <v>2226</v>
      </c>
      <c r="D8780" t="s">
        <v>2238</v>
      </c>
      <c r="E8780">
        <v>4.0815106707275799</v>
      </c>
      <c r="F8780" t="s">
        <v>2200</v>
      </c>
    </row>
    <row r="8781" spans="1:6" hidden="1" x14ac:dyDescent="0.25">
      <c r="A8781">
        <v>2040</v>
      </c>
      <c r="B8781" t="s">
        <v>2254</v>
      </c>
      <c r="C8781" t="s">
        <v>2226</v>
      </c>
      <c r="D8781" t="s">
        <v>2250</v>
      </c>
      <c r="E8781">
        <v>12.311058640988801</v>
      </c>
      <c r="F8781" t="s">
        <v>2200</v>
      </c>
    </row>
    <row r="8782" spans="1:6" hidden="1" x14ac:dyDescent="0.25">
      <c r="A8782">
        <v>2040</v>
      </c>
      <c r="B8782" t="s">
        <v>2254</v>
      </c>
      <c r="C8782" t="s">
        <v>2226</v>
      </c>
      <c r="D8782" t="s">
        <v>2251</v>
      </c>
      <c r="E8782">
        <v>0</v>
      </c>
      <c r="F8782" t="s">
        <v>2200</v>
      </c>
    </row>
    <row r="8783" spans="1:6" hidden="1" x14ac:dyDescent="0.25">
      <c r="A8783">
        <v>2040</v>
      </c>
      <c r="B8783" t="s">
        <v>2254</v>
      </c>
      <c r="C8783" t="s">
        <v>2226</v>
      </c>
      <c r="D8783" t="s">
        <v>2239</v>
      </c>
      <c r="E8783">
        <v>2.8760485903067501</v>
      </c>
      <c r="F8783" t="s">
        <v>2200</v>
      </c>
    </row>
    <row r="8784" spans="1:6" hidden="1" x14ac:dyDescent="0.25">
      <c r="A8784">
        <v>2040</v>
      </c>
      <c r="B8784" t="s">
        <v>2254</v>
      </c>
      <c r="C8784" t="s">
        <v>2226</v>
      </c>
      <c r="D8784" t="s">
        <v>2240</v>
      </c>
      <c r="E8784">
        <v>2.8120526818225402</v>
      </c>
      <c r="F8784" t="s">
        <v>2200</v>
      </c>
    </row>
    <row r="8785" spans="1:6" hidden="1" x14ac:dyDescent="0.25">
      <c r="A8785">
        <v>2040</v>
      </c>
      <c r="B8785" t="s">
        <v>2254</v>
      </c>
      <c r="C8785" t="s">
        <v>2226</v>
      </c>
      <c r="D8785" t="s">
        <v>2241</v>
      </c>
      <c r="E8785">
        <v>6.1502532817201496</v>
      </c>
      <c r="F8785" t="s">
        <v>2200</v>
      </c>
    </row>
    <row r="8786" spans="1:6" hidden="1" x14ac:dyDescent="0.25">
      <c r="A8786">
        <v>2040</v>
      </c>
      <c r="B8786" t="s">
        <v>2254</v>
      </c>
      <c r="C8786" t="s">
        <v>2226</v>
      </c>
      <c r="D8786" t="s">
        <v>2242</v>
      </c>
      <c r="E8786" s="184">
        <v>3.9686140869457098E-2</v>
      </c>
      <c r="F8786" t="s">
        <v>2200</v>
      </c>
    </row>
    <row r="8787" spans="1:6" hidden="1" x14ac:dyDescent="0.25">
      <c r="A8787">
        <v>2040</v>
      </c>
      <c r="B8787" t="s">
        <v>2254</v>
      </c>
      <c r="C8787" t="s">
        <v>2226</v>
      </c>
      <c r="D8787" t="s">
        <v>2243</v>
      </c>
      <c r="E8787">
        <v>33.725319510260597</v>
      </c>
      <c r="F8787" t="s">
        <v>2200</v>
      </c>
    </row>
    <row r="8788" spans="1:6" hidden="1" x14ac:dyDescent="0.25">
      <c r="A8788">
        <v>2040</v>
      </c>
      <c r="B8788" t="s">
        <v>2254</v>
      </c>
      <c r="C8788" t="s">
        <v>2226</v>
      </c>
      <c r="D8788" t="s">
        <v>2244</v>
      </c>
      <c r="E8788">
        <v>5.2852499999999996</v>
      </c>
      <c r="F8788" t="s">
        <v>2200</v>
      </c>
    </row>
    <row r="8789" spans="1:6" hidden="1" x14ac:dyDescent="0.25">
      <c r="A8789">
        <v>2040</v>
      </c>
      <c r="B8789" t="s">
        <v>2254</v>
      </c>
      <c r="C8789" t="s">
        <v>2226</v>
      </c>
      <c r="D8789" t="s">
        <v>2245</v>
      </c>
      <c r="E8789">
        <v>3.7959484707489599</v>
      </c>
      <c r="F8789" t="s">
        <v>2200</v>
      </c>
    </row>
    <row r="8790" spans="1:6" hidden="1" x14ac:dyDescent="0.25">
      <c r="A8790">
        <v>2040</v>
      </c>
      <c r="B8790" t="s">
        <v>2254</v>
      </c>
      <c r="C8790" t="s">
        <v>2226</v>
      </c>
      <c r="D8790" t="s">
        <v>2246</v>
      </c>
      <c r="E8790">
        <v>2.0658056913095999</v>
      </c>
      <c r="F8790" t="s">
        <v>2200</v>
      </c>
    </row>
    <row r="8791" spans="1:6" hidden="1" x14ac:dyDescent="0.25">
      <c r="A8791">
        <v>2040</v>
      </c>
      <c r="B8791" t="s">
        <v>2254</v>
      </c>
      <c r="C8791" t="s">
        <v>2226</v>
      </c>
      <c r="D8791" t="s">
        <v>2247</v>
      </c>
      <c r="E8791">
        <v>1.7700554009399301</v>
      </c>
      <c r="F8791" t="s">
        <v>2200</v>
      </c>
    </row>
    <row r="8792" spans="1:6" hidden="1" x14ac:dyDescent="0.25">
      <c r="A8792">
        <v>2040</v>
      </c>
      <c r="B8792" t="s">
        <v>2254</v>
      </c>
      <c r="C8792" t="s">
        <v>2226</v>
      </c>
      <c r="D8792" t="s">
        <v>2248</v>
      </c>
      <c r="E8792">
        <v>7.8348807145799499</v>
      </c>
      <c r="F8792" t="s">
        <v>2200</v>
      </c>
    </row>
    <row r="8793" spans="1:6" hidden="1" x14ac:dyDescent="0.25">
      <c r="A8793">
        <v>2040</v>
      </c>
      <c r="B8793" t="s">
        <v>2254</v>
      </c>
      <c r="C8793" t="s">
        <v>2227</v>
      </c>
      <c r="D8793" t="s">
        <v>2236</v>
      </c>
      <c r="E8793">
        <v>0</v>
      </c>
      <c r="F8793" t="s">
        <v>2200</v>
      </c>
    </row>
    <row r="8794" spans="1:6" hidden="1" x14ac:dyDescent="0.25">
      <c r="A8794">
        <v>2040</v>
      </c>
      <c r="B8794" t="s">
        <v>2254</v>
      </c>
      <c r="C8794" t="s">
        <v>2227</v>
      </c>
      <c r="D8794" t="s">
        <v>2237</v>
      </c>
      <c r="E8794">
        <v>25.847231791750399</v>
      </c>
      <c r="F8794" t="s">
        <v>2200</v>
      </c>
    </row>
    <row r="8795" spans="1:6" hidden="1" x14ac:dyDescent="0.25">
      <c r="A8795">
        <v>2040</v>
      </c>
      <c r="B8795" t="s">
        <v>2254</v>
      </c>
      <c r="C8795" t="s">
        <v>2227</v>
      </c>
      <c r="D8795" t="s">
        <v>2238</v>
      </c>
      <c r="E8795">
        <v>4.1583011238751597</v>
      </c>
      <c r="F8795" t="s">
        <v>2200</v>
      </c>
    </row>
    <row r="8796" spans="1:6" hidden="1" x14ac:dyDescent="0.25">
      <c r="A8796">
        <v>2040</v>
      </c>
      <c r="B8796" t="s">
        <v>2254</v>
      </c>
      <c r="C8796" t="s">
        <v>2227</v>
      </c>
      <c r="D8796" t="s">
        <v>2250</v>
      </c>
      <c r="E8796">
        <v>8.5778220014865596</v>
      </c>
      <c r="F8796" t="s">
        <v>2200</v>
      </c>
    </row>
    <row r="8797" spans="1:6" hidden="1" x14ac:dyDescent="0.25">
      <c r="A8797">
        <v>2040</v>
      </c>
      <c r="B8797" t="s">
        <v>2254</v>
      </c>
      <c r="C8797" t="s">
        <v>2227</v>
      </c>
      <c r="D8797" t="s">
        <v>2251</v>
      </c>
      <c r="E8797">
        <v>7.9830799384400297</v>
      </c>
      <c r="F8797" t="s">
        <v>2200</v>
      </c>
    </row>
    <row r="8798" spans="1:6" hidden="1" x14ac:dyDescent="0.25">
      <c r="A8798">
        <v>2040</v>
      </c>
      <c r="B8798" t="s">
        <v>2254</v>
      </c>
      <c r="C8798" t="s">
        <v>2227</v>
      </c>
      <c r="D8798" t="s">
        <v>2239</v>
      </c>
      <c r="E8798">
        <v>3.8111066817902599</v>
      </c>
      <c r="F8798" t="s">
        <v>2200</v>
      </c>
    </row>
    <row r="8799" spans="1:6" hidden="1" x14ac:dyDescent="0.25">
      <c r="A8799">
        <v>2040</v>
      </c>
      <c r="B8799" t="s">
        <v>2254</v>
      </c>
      <c r="C8799" t="s">
        <v>2227</v>
      </c>
      <c r="D8799" t="s">
        <v>2240</v>
      </c>
      <c r="E8799">
        <v>2.9059187244978499</v>
      </c>
      <c r="F8799" t="s">
        <v>2200</v>
      </c>
    </row>
    <row r="8800" spans="1:6" hidden="1" x14ac:dyDescent="0.25">
      <c r="A8800">
        <v>2040</v>
      </c>
      <c r="B8800" t="s">
        <v>2254</v>
      </c>
      <c r="C8800" t="s">
        <v>2227</v>
      </c>
      <c r="D8800" t="s">
        <v>2241</v>
      </c>
      <c r="E8800">
        <v>6.1082221406999704</v>
      </c>
      <c r="F8800" t="s">
        <v>2200</v>
      </c>
    </row>
    <row r="8801" spans="1:6" hidden="1" x14ac:dyDescent="0.25">
      <c r="A8801">
        <v>2040</v>
      </c>
      <c r="B8801" t="s">
        <v>2254</v>
      </c>
      <c r="C8801" t="s">
        <v>2227</v>
      </c>
      <c r="D8801" t="s">
        <v>2242</v>
      </c>
      <c r="E8801" s="184">
        <v>3.1528272995436399E-3</v>
      </c>
      <c r="F8801" t="s">
        <v>2200</v>
      </c>
    </row>
    <row r="8802" spans="1:6" hidden="1" x14ac:dyDescent="0.25">
      <c r="A8802">
        <v>2040</v>
      </c>
      <c r="B8802" t="s">
        <v>2254</v>
      </c>
      <c r="C8802" t="s">
        <v>2227</v>
      </c>
      <c r="D8802" t="s">
        <v>2243</v>
      </c>
      <c r="E8802">
        <v>32.854076792527898</v>
      </c>
      <c r="F8802" t="s">
        <v>2200</v>
      </c>
    </row>
    <row r="8803" spans="1:6" hidden="1" x14ac:dyDescent="0.25">
      <c r="A8803">
        <v>2040</v>
      </c>
      <c r="B8803" t="s">
        <v>2254</v>
      </c>
      <c r="C8803" t="s">
        <v>2227</v>
      </c>
      <c r="D8803" t="s">
        <v>2244</v>
      </c>
      <c r="E8803">
        <v>5.2852499999999996</v>
      </c>
      <c r="F8803" t="s">
        <v>2200</v>
      </c>
    </row>
    <row r="8804" spans="1:6" hidden="1" x14ac:dyDescent="0.25">
      <c r="A8804">
        <v>2040</v>
      </c>
      <c r="B8804" t="s">
        <v>2254</v>
      </c>
      <c r="C8804" t="s">
        <v>2227</v>
      </c>
      <c r="D8804" t="s">
        <v>2245</v>
      </c>
      <c r="E8804">
        <v>3.0954656281487298</v>
      </c>
      <c r="F8804" t="s">
        <v>2200</v>
      </c>
    </row>
    <row r="8805" spans="1:6" hidden="1" x14ac:dyDescent="0.25">
      <c r="A8805">
        <v>2040</v>
      </c>
      <c r="B8805" t="s">
        <v>2254</v>
      </c>
      <c r="C8805" t="s">
        <v>2227</v>
      </c>
      <c r="D8805" t="s">
        <v>2246</v>
      </c>
      <c r="E8805">
        <v>2.4690032688865</v>
      </c>
      <c r="F8805" t="s">
        <v>2200</v>
      </c>
    </row>
    <row r="8806" spans="1:6" hidden="1" x14ac:dyDescent="0.25">
      <c r="A8806">
        <v>2040</v>
      </c>
      <c r="B8806" t="s">
        <v>2254</v>
      </c>
      <c r="C8806" t="s">
        <v>2227</v>
      </c>
      <c r="D8806" t="s">
        <v>2247</v>
      </c>
      <c r="E8806">
        <v>1.52729315965069</v>
      </c>
      <c r="F8806" t="s">
        <v>2200</v>
      </c>
    </row>
    <row r="8807" spans="1:6" hidden="1" x14ac:dyDescent="0.25">
      <c r="A8807">
        <v>2040</v>
      </c>
      <c r="B8807" t="s">
        <v>2254</v>
      </c>
      <c r="C8807" t="s">
        <v>2227</v>
      </c>
      <c r="D8807" t="s">
        <v>2248</v>
      </c>
      <c r="E8807">
        <v>6.3031004955675103</v>
      </c>
      <c r="F8807" t="s">
        <v>2200</v>
      </c>
    </row>
    <row r="8808" spans="1:6" hidden="1" x14ac:dyDescent="0.25">
      <c r="A8808">
        <v>2040</v>
      </c>
      <c r="B8808" t="s">
        <v>2254</v>
      </c>
      <c r="C8808" t="s">
        <v>2228</v>
      </c>
      <c r="D8808" t="s">
        <v>2236</v>
      </c>
      <c r="E8808">
        <v>2.1843203167173599</v>
      </c>
      <c r="F8808" t="s">
        <v>2200</v>
      </c>
    </row>
    <row r="8809" spans="1:6" hidden="1" x14ac:dyDescent="0.25">
      <c r="A8809">
        <v>2040</v>
      </c>
      <c r="B8809" t="s">
        <v>2254</v>
      </c>
      <c r="C8809" t="s">
        <v>2228</v>
      </c>
      <c r="D8809" t="s">
        <v>2237</v>
      </c>
      <c r="E8809">
        <v>16.231051634983999</v>
      </c>
      <c r="F8809" t="s">
        <v>2200</v>
      </c>
    </row>
    <row r="8810" spans="1:6" hidden="1" x14ac:dyDescent="0.25">
      <c r="A8810">
        <v>2040</v>
      </c>
      <c r="B8810" t="s">
        <v>2254</v>
      </c>
      <c r="C8810" t="s">
        <v>2228</v>
      </c>
      <c r="D8810" t="s">
        <v>2238</v>
      </c>
      <c r="E8810">
        <v>3.96833923497107</v>
      </c>
      <c r="F8810" t="s">
        <v>2200</v>
      </c>
    </row>
    <row r="8811" spans="1:6" hidden="1" x14ac:dyDescent="0.25">
      <c r="A8811">
        <v>2040</v>
      </c>
      <c r="B8811" t="s">
        <v>2254</v>
      </c>
      <c r="C8811" t="s">
        <v>2228</v>
      </c>
      <c r="D8811" t="s">
        <v>2250</v>
      </c>
      <c r="E8811">
        <v>7.3608274191793601</v>
      </c>
      <c r="F8811" t="s">
        <v>2200</v>
      </c>
    </row>
    <row r="8812" spans="1:6" hidden="1" x14ac:dyDescent="0.25">
      <c r="A8812">
        <v>2040</v>
      </c>
      <c r="B8812" t="s">
        <v>2254</v>
      </c>
      <c r="C8812" t="s">
        <v>2228</v>
      </c>
      <c r="D8812" t="s">
        <v>2251</v>
      </c>
      <c r="E8812">
        <v>0</v>
      </c>
      <c r="F8812" t="s">
        <v>2200</v>
      </c>
    </row>
    <row r="8813" spans="1:6" hidden="1" x14ac:dyDescent="0.25">
      <c r="A8813">
        <v>2040</v>
      </c>
      <c r="B8813" t="s">
        <v>2254</v>
      </c>
      <c r="C8813" t="s">
        <v>2228</v>
      </c>
      <c r="D8813" t="s">
        <v>2239</v>
      </c>
      <c r="E8813">
        <v>2.3540462275160201</v>
      </c>
      <c r="F8813" t="s">
        <v>2200</v>
      </c>
    </row>
    <row r="8814" spans="1:6" hidden="1" x14ac:dyDescent="0.25">
      <c r="A8814">
        <v>2040</v>
      </c>
      <c r="B8814" t="s">
        <v>2254</v>
      </c>
      <c r="C8814" t="s">
        <v>2228</v>
      </c>
      <c r="D8814" t="s">
        <v>2240</v>
      </c>
      <c r="E8814">
        <v>2.3712576971005901</v>
      </c>
      <c r="F8814" t="s">
        <v>2200</v>
      </c>
    </row>
    <row r="8815" spans="1:6" hidden="1" x14ac:dyDescent="0.25">
      <c r="A8815">
        <v>2040</v>
      </c>
      <c r="B8815" t="s">
        <v>2254</v>
      </c>
      <c r="C8815" t="s">
        <v>2228</v>
      </c>
      <c r="D8815" t="s">
        <v>2241</v>
      </c>
      <c r="E8815">
        <v>3.8591981147530698</v>
      </c>
      <c r="F8815" t="s">
        <v>2200</v>
      </c>
    </row>
    <row r="8816" spans="1:6" hidden="1" x14ac:dyDescent="0.25">
      <c r="A8816">
        <v>2040</v>
      </c>
      <c r="B8816" t="s">
        <v>2254</v>
      </c>
      <c r="C8816" t="s">
        <v>2228</v>
      </c>
      <c r="D8816" t="s">
        <v>2242</v>
      </c>
      <c r="E8816" s="184">
        <v>2.44267229733563E-3</v>
      </c>
      <c r="F8816" t="s">
        <v>2200</v>
      </c>
    </row>
    <row r="8817" spans="1:6" hidden="1" x14ac:dyDescent="0.25">
      <c r="A8817">
        <v>2040</v>
      </c>
      <c r="B8817" t="s">
        <v>2254</v>
      </c>
      <c r="C8817" t="s">
        <v>2228</v>
      </c>
      <c r="D8817" t="s">
        <v>2243</v>
      </c>
      <c r="E8817">
        <v>31.024303844067799</v>
      </c>
      <c r="F8817" t="s">
        <v>2200</v>
      </c>
    </row>
    <row r="8818" spans="1:6" hidden="1" x14ac:dyDescent="0.25">
      <c r="A8818">
        <v>2040</v>
      </c>
      <c r="B8818" t="s">
        <v>2254</v>
      </c>
      <c r="C8818" t="s">
        <v>2228</v>
      </c>
      <c r="D8818" t="s">
        <v>2244</v>
      </c>
      <c r="E8818">
        <v>5.2852499999999996</v>
      </c>
      <c r="F8818" t="s">
        <v>2200</v>
      </c>
    </row>
    <row r="8819" spans="1:6" hidden="1" x14ac:dyDescent="0.25">
      <c r="A8819">
        <v>2040</v>
      </c>
      <c r="B8819" t="s">
        <v>2254</v>
      </c>
      <c r="C8819" t="s">
        <v>2228</v>
      </c>
      <c r="D8819" t="s">
        <v>2245</v>
      </c>
      <c r="E8819">
        <v>3.11659391042773</v>
      </c>
      <c r="F8819" t="s">
        <v>2200</v>
      </c>
    </row>
    <row r="8820" spans="1:6" hidden="1" x14ac:dyDescent="0.25">
      <c r="A8820">
        <v>2040</v>
      </c>
      <c r="B8820" t="s">
        <v>2254</v>
      </c>
      <c r="C8820" t="s">
        <v>2228</v>
      </c>
      <c r="D8820" t="s">
        <v>2246</v>
      </c>
      <c r="E8820">
        <v>2.0141610334356201</v>
      </c>
      <c r="F8820" t="s">
        <v>2200</v>
      </c>
    </row>
    <row r="8821" spans="1:6" hidden="1" x14ac:dyDescent="0.25">
      <c r="A8821">
        <v>2040</v>
      </c>
      <c r="B8821" t="s">
        <v>2254</v>
      </c>
      <c r="C8821" t="s">
        <v>2228</v>
      </c>
      <c r="D8821" t="s">
        <v>2247</v>
      </c>
      <c r="E8821">
        <v>1.1995006397119099</v>
      </c>
      <c r="F8821" t="s">
        <v>2200</v>
      </c>
    </row>
    <row r="8822" spans="1:6" hidden="1" x14ac:dyDescent="0.25">
      <c r="A8822">
        <v>2040</v>
      </c>
      <c r="B8822" t="s">
        <v>2254</v>
      </c>
      <c r="C8822" t="s">
        <v>2228</v>
      </c>
      <c r="D8822" t="s">
        <v>2248</v>
      </c>
      <c r="E8822">
        <v>3.0811184945136199</v>
      </c>
      <c r="F8822" t="s">
        <v>2200</v>
      </c>
    </row>
    <row r="8823" spans="1:6" hidden="1" x14ac:dyDescent="0.25">
      <c r="A8823">
        <v>2040</v>
      </c>
      <c r="B8823" t="s">
        <v>2254</v>
      </c>
      <c r="C8823" t="s">
        <v>2229</v>
      </c>
      <c r="D8823" t="s">
        <v>2236</v>
      </c>
      <c r="E8823">
        <v>3.1911782377183</v>
      </c>
      <c r="F8823" t="s">
        <v>2200</v>
      </c>
    </row>
    <row r="8824" spans="1:6" hidden="1" x14ac:dyDescent="0.25">
      <c r="A8824">
        <v>2040</v>
      </c>
      <c r="B8824" t="s">
        <v>2254</v>
      </c>
      <c r="C8824" t="s">
        <v>2229</v>
      </c>
      <c r="D8824" t="s">
        <v>2237</v>
      </c>
      <c r="E8824">
        <v>21.2828397750215</v>
      </c>
      <c r="F8824" t="s">
        <v>2200</v>
      </c>
    </row>
    <row r="8825" spans="1:6" hidden="1" x14ac:dyDescent="0.25">
      <c r="A8825">
        <v>2040</v>
      </c>
      <c r="B8825" t="s">
        <v>2254</v>
      </c>
      <c r="C8825" t="s">
        <v>2229</v>
      </c>
      <c r="D8825" t="s">
        <v>2238</v>
      </c>
      <c r="E8825">
        <v>3.9926066148032699</v>
      </c>
      <c r="F8825" t="s">
        <v>2200</v>
      </c>
    </row>
    <row r="8826" spans="1:6" hidden="1" x14ac:dyDescent="0.25">
      <c r="A8826">
        <v>2040</v>
      </c>
      <c r="B8826" t="s">
        <v>2254</v>
      </c>
      <c r="C8826" t="s">
        <v>2229</v>
      </c>
      <c r="D8826" t="s">
        <v>2250</v>
      </c>
      <c r="E8826">
        <v>0</v>
      </c>
      <c r="F8826" t="s">
        <v>2200</v>
      </c>
    </row>
    <row r="8827" spans="1:6" hidden="1" x14ac:dyDescent="0.25">
      <c r="A8827">
        <v>2040</v>
      </c>
      <c r="B8827" t="s">
        <v>2254</v>
      </c>
      <c r="C8827" t="s">
        <v>2229</v>
      </c>
      <c r="D8827" t="s">
        <v>2251</v>
      </c>
      <c r="E8827">
        <v>9.84160086888153</v>
      </c>
      <c r="F8827" t="s">
        <v>2200</v>
      </c>
    </row>
    <row r="8828" spans="1:6" hidden="1" x14ac:dyDescent="0.25">
      <c r="A8828">
        <v>2040</v>
      </c>
      <c r="B8828" t="s">
        <v>2254</v>
      </c>
      <c r="C8828" t="s">
        <v>2229</v>
      </c>
      <c r="D8828" t="s">
        <v>2239</v>
      </c>
      <c r="E8828">
        <v>4.2919620464059403</v>
      </c>
      <c r="F8828" t="s">
        <v>2200</v>
      </c>
    </row>
    <row r="8829" spans="1:6" hidden="1" x14ac:dyDescent="0.25">
      <c r="A8829">
        <v>2040</v>
      </c>
      <c r="B8829" t="s">
        <v>2254</v>
      </c>
      <c r="C8829" t="s">
        <v>2229</v>
      </c>
      <c r="D8829" t="s">
        <v>2240</v>
      </c>
      <c r="E8829">
        <v>2.5759734393812499</v>
      </c>
      <c r="F8829" t="s">
        <v>2200</v>
      </c>
    </row>
    <row r="8830" spans="1:6" hidden="1" x14ac:dyDescent="0.25">
      <c r="A8830">
        <v>2040</v>
      </c>
      <c r="B8830" t="s">
        <v>2254</v>
      </c>
      <c r="C8830" t="s">
        <v>2229</v>
      </c>
      <c r="D8830" t="s">
        <v>2241</v>
      </c>
      <c r="E8830">
        <v>3.9694187501379798</v>
      </c>
      <c r="F8830" t="s">
        <v>2200</v>
      </c>
    </row>
    <row r="8831" spans="1:6" hidden="1" x14ac:dyDescent="0.25">
      <c r="A8831">
        <v>2040</v>
      </c>
      <c r="B8831" t="s">
        <v>2254</v>
      </c>
      <c r="C8831" t="s">
        <v>2229</v>
      </c>
      <c r="D8831" t="s">
        <v>2242</v>
      </c>
      <c r="E8831" s="184">
        <v>3.8519932300095801E-3</v>
      </c>
      <c r="F8831" t="s">
        <v>2200</v>
      </c>
    </row>
    <row r="8832" spans="1:6" hidden="1" x14ac:dyDescent="0.25">
      <c r="A8832">
        <v>2040</v>
      </c>
      <c r="B8832" t="s">
        <v>2254</v>
      </c>
      <c r="C8832" t="s">
        <v>2229</v>
      </c>
      <c r="D8832" t="s">
        <v>2243</v>
      </c>
      <c r="E8832">
        <v>33.768751373498503</v>
      </c>
      <c r="F8832" t="s">
        <v>2200</v>
      </c>
    </row>
    <row r="8833" spans="1:6" hidden="1" x14ac:dyDescent="0.25">
      <c r="A8833">
        <v>2040</v>
      </c>
      <c r="B8833" t="s">
        <v>2254</v>
      </c>
      <c r="C8833" t="s">
        <v>2229</v>
      </c>
      <c r="D8833" t="s">
        <v>2244</v>
      </c>
      <c r="E8833">
        <v>5.2852499999999996</v>
      </c>
      <c r="F8833" t="s">
        <v>2200</v>
      </c>
    </row>
    <row r="8834" spans="1:6" hidden="1" x14ac:dyDescent="0.25">
      <c r="A8834">
        <v>2040</v>
      </c>
      <c r="B8834" t="s">
        <v>2254</v>
      </c>
      <c r="C8834" t="s">
        <v>2229</v>
      </c>
      <c r="D8834" t="s">
        <v>2245</v>
      </c>
      <c r="E8834">
        <v>3.45582742955887</v>
      </c>
      <c r="F8834" t="s">
        <v>2200</v>
      </c>
    </row>
    <row r="8835" spans="1:6" hidden="1" x14ac:dyDescent="0.25">
      <c r="A8835">
        <v>2040</v>
      </c>
      <c r="B8835" t="s">
        <v>2254</v>
      </c>
      <c r="C8835" t="s">
        <v>2229</v>
      </c>
      <c r="D8835" t="s">
        <v>2246</v>
      </c>
      <c r="E8835">
        <v>1.93365318536095</v>
      </c>
      <c r="F8835" t="s">
        <v>2200</v>
      </c>
    </row>
    <row r="8836" spans="1:6" hidden="1" x14ac:dyDescent="0.25">
      <c r="A8836">
        <v>2040</v>
      </c>
      <c r="B8836" t="s">
        <v>2254</v>
      </c>
      <c r="C8836" t="s">
        <v>2229</v>
      </c>
      <c r="D8836" t="s">
        <v>2247</v>
      </c>
      <c r="E8836">
        <v>1.6704181135134799</v>
      </c>
      <c r="F8836" t="s">
        <v>2200</v>
      </c>
    </row>
    <row r="8837" spans="1:6" hidden="1" x14ac:dyDescent="0.25">
      <c r="A8837">
        <v>2040</v>
      </c>
      <c r="B8837" t="s">
        <v>2254</v>
      </c>
      <c r="C8837" t="s">
        <v>2229</v>
      </c>
      <c r="D8837" t="s">
        <v>2248</v>
      </c>
      <c r="E8837">
        <v>7.2122074671105798</v>
      </c>
      <c r="F8837" t="s">
        <v>2200</v>
      </c>
    </row>
    <row r="8838" spans="1:6" hidden="1" x14ac:dyDescent="0.25">
      <c r="A8838">
        <v>2040</v>
      </c>
      <c r="B8838" t="s">
        <v>2254</v>
      </c>
      <c r="C8838" t="s">
        <v>2230</v>
      </c>
      <c r="D8838" t="s">
        <v>2236</v>
      </c>
      <c r="E8838">
        <v>2.1951936505520901</v>
      </c>
      <c r="F8838" t="s">
        <v>2200</v>
      </c>
    </row>
    <row r="8839" spans="1:6" hidden="1" x14ac:dyDescent="0.25">
      <c r="A8839">
        <v>2040</v>
      </c>
      <c r="B8839" t="s">
        <v>2254</v>
      </c>
      <c r="C8839" t="s">
        <v>2230</v>
      </c>
      <c r="D8839" t="s">
        <v>2237</v>
      </c>
      <c r="E8839">
        <v>26.3948208135055</v>
      </c>
      <c r="F8839" t="s">
        <v>2200</v>
      </c>
    </row>
    <row r="8840" spans="1:6" hidden="1" x14ac:dyDescent="0.25">
      <c r="A8840">
        <v>2040</v>
      </c>
      <c r="B8840" t="s">
        <v>2254</v>
      </c>
      <c r="C8840" t="s">
        <v>2230</v>
      </c>
      <c r="D8840" t="s">
        <v>2238</v>
      </c>
      <c r="E8840">
        <v>3.9405390621721499</v>
      </c>
      <c r="F8840" t="s">
        <v>2200</v>
      </c>
    </row>
    <row r="8841" spans="1:6" hidden="1" x14ac:dyDescent="0.25">
      <c r="A8841">
        <v>2040</v>
      </c>
      <c r="B8841" t="s">
        <v>2254</v>
      </c>
      <c r="C8841" t="s">
        <v>2230</v>
      </c>
      <c r="D8841" t="s">
        <v>2250</v>
      </c>
      <c r="E8841">
        <v>6.3101718370519704</v>
      </c>
      <c r="F8841" t="s">
        <v>2200</v>
      </c>
    </row>
    <row r="8842" spans="1:6" hidden="1" x14ac:dyDescent="0.25">
      <c r="A8842">
        <v>2040</v>
      </c>
      <c r="B8842" t="s">
        <v>2254</v>
      </c>
      <c r="C8842" t="s">
        <v>2230</v>
      </c>
      <c r="D8842" t="s">
        <v>2251</v>
      </c>
      <c r="E8842">
        <v>0</v>
      </c>
      <c r="F8842" t="s">
        <v>2200</v>
      </c>
    </row>
    <row r="8843" spans="1:6" hidden="1" x14ac:dyDescent="0.25">
      <c r="A8843">
        <v>2040</v>
      </c>
      <c r="B8843" t="s">
        <v>2254</v>
      </c>
      <c r="C8843" t="s">
        <v>2230</v>
      </c>
      <c r="D8843" t="s">
        <v>2239</v>
      </c>
      <c r="E8843">
        <v>1.90497789433364</v>
      </c>
      <c r="F8843" t="s">
        <v>2200</v>
      </c>
    </row>
    <row r="8844" spans="1:6" hidden="1" x14ac:dyDescent="0.25">
      <c r="A8844">
        <v>2040</v>
      </c>
      <c r="B8844" t="s">
        <v>2254</v>
      </c>
      <c r="C8844" t="s">
        <v>2230</v>
      </c>
      <c r="D8844" t="s">
        <v>2240</v>
      </c>
      <c r="E8844">
        <v>2.0002706196517401</v>
      </c>
      <c r="F8844" t="s">
        <v>2200</v>
      </c>
    </row>
    <row r="8845" spans="1:6" hidden="1" x14ac:dyDescent="0.25">
      <c r="A8845">
        <v>2040</v>
      </c>
      <c r="B8845" t="s">
        <v>2254</v>
      </c>
      <c r="C8845" t="s">
        <v>2230</v>
      </c>
      <c r="D8845" t="s">
        <v>2241</v>
      </c>
      <c r="E8845">
        <v>3.5003590417689501</v>
      </c>
      <c r="F8845" t="s">
        <v>2200</v>
      </c>
    </row>
    <row r="8846" spans="1:6" hidden="1" x14ac:dyDescent="0.25">
      <c r="A8846">
        <v>2040</v>
      </c>
      <c r="B8846" t="s">
        <v>2254</v>
      </c>
      <c r="C8846" t="s">
        <v>2230</v>
      </c>
      <c r="D8846" t="s">
        <v>2242</v>
      </c>
      <c r="E8846">
        <v>0.101994475506665</v>
      </c>
      <c r="F8846" t="s">
        <v>2200</v>
      </c>
    </row>
    <row r="8847" spans="1:6" hidden="1" x14ac:dyDescent="0.25">
      <c r="A8847">
        <v>2040</v>
      </c>
      <c r="B8847" t="s">
        <v>2254</v>
      </c>
      <c r="C8847" t="s">
        <v>2230</v>
      </c>
      <c r="D8847" t="s">
        <v>2243</v>
      </c>
      <c r="E8847">
        <v>27.4661962356613</v>
      </c>
      <c r="F8847" t="s">
        <v>2200</v>
      </c>
    </row>
    <row r="8848" spans="1:6" hidden="1" x14ac:dyDescent="0.25">
      <c r="A8848">
        <v>2040</v>
      </c>
      <c r="B8848" t="s">
        <v>2254</v>
      </c>
      <c r="C8848" t="s">
        <v>2230</v>
      </c>
      <c r="D8848" t="s">
        <v>2244</v>
      </c>
      <c r="E8848">
        <v>5.2852499999999996</v>
      </c>
      <c r="F8848" t="s">
        <v>2200</v>
      </c>
    </row>
    <row r="8849" spans="1:6" hidden="1" x14ac:dyDescent="0.25">
      <c r="A8849">
        <v>2040</v>
      </c>
      <c r="B8849" t="s">
        <v>2254</v>
      </c>
      <c r="C8849" t="s">
        <v>2230</v>
      </c>
      <c r="D8849" t="s">
        <v>2245</v>
      </c>
      <c r="E8849">
        <v>2.49864573934215</v>
      </c>
      <c r="F8849" t="s">
        <v>2200</v>
      </c>
    </row>
    <row r="8850" spans="1:6" hidden="1" x14ac:dyDescent="0.25">
      <c r="A8850">
        <v>2040</v>
      </c>
      <c r="B8850" t="s">
        <v>2254</v>
      </c>
      <c r="C8850" t="s">
        <v>2230</v>
      </c>
      <c r="D8850" t="s">
        <v>2246</v>
      </c>
      <c r="E8850">
        <v>1.3317750401183099</v>
      </c>
      <c r="F8850" t="s">
        <v>2200</v>
      </c>
    </row>
    <row r="8851" spans="1:6" hidden="1" x14ac:dyDescent="0.25">
      <c r="A8851">
        <v>2040</v>
      </c>
      <c r="B8851" t="s">
        <v>2254</v>
      </c>
      <c r="C8851" t="s">
        <v>2230</v>
      </c>
      <c r="D8851" t="s">
        <v>2247</v>
      </c>
      <c r="E8851">
        <v>1.2130257124159101</v>
      </c>
      <c r="F8851" t="s">
        <v>2200</v>
      </c>
    </row>
    <row r="8852" spans="1:6" hidden="1" x14ac:dyDescent="0.25">
      <c r="A8852">
        <v>2040</v>
      </c>
      <c r="B8852" t="s">
        <v>2254</v>
      </c>
      <c r="C8852" t="s">
        <v>2230</v>
      </c>
      <c r="D8852" t="s">
        <v>2248</v>
      </c>
      <c r="E8852">
        <v>2.4739502489890999</v>
      </c>
      <c r="F8852" t="s">
        <v>2200</v>
      </c>
    </row>
    <row r="8853" spans="1:6" hidden="1" x14ac:dyDescent="0.25">
      <c r="A8853">
        <v>2040</v>
      </c>
      <c r="B8853" t="s">
        <v>2254</v>
      </c>
      <c r="C8853" t="s">
        <v>2231</v>
      </c>
      <c r="D8853" t="s">
        <v>2236</v>
      </c>
      <c r="E8853">
        <v>2.9485070688824302</v>
      </c>
      <c r="F8853" t="s">
        <v>2200</v>
      </c>
    </row>
    <row r="8854" spans="1:6" hidden="1" x14ac:dyDescent="0.25">
      <c r="A8854">
        <v>2040</v>
      </c>
      <c r="B8854" t="s">
        <v>2254</v>
      </c>
      <c r="C8854" t="s">
        <v>2231</v>
      </c>
      <c r="D8854" t="s">
        <v>2237</v>
      </c>
      <c r="E8854">
        <v>17.125005212662899</v>
      </c>
      <c r="F8854" t="s">
        <v>2200</v>
      </c>
    </row>
    <row r="8855" spans="1:6" hidden="1" x14ac:dyDescent="0.25">
      <c r="A8855">
        <v>2040</v>
      </c>
      <c r="B8855" t="s">
        <v>2254</v>
      </c>
      <c r="C8855" t="s">
        <v>2231</v>
      </c>
      <c r="D8855" t="s">
        <v>2238</v>
      </c>
      <c r="E8855">
        <v>4.3249491757329102</v>
      </c>
      <c r="F8855" t="s">
        <v>2200</v>
      </c>
    </row>
    <row r="8856" spans="1:6" hidden="1" x14ac:dyDescent="0.25">
      <c r="A8856">
        <v>2040</v>
      </c>
      <c r="B8856" t="s">
        <v>2254</v>
      </c>
      <c r="C8856" t="s">
        <v>2231</v>
      </c>
      <c r="D8856" t="s">
        <v>2250</v>
      </c>
      <c r="E8856">
        <v>7.4164695330734398</v>
      </c>
      <c r="F8856" t="s">
        <v>2200</v>
      </c>
    </row>
    <row r="8857" spans="1:6" hidden="1" x14ac:dyDescent="0.25">
      <c r="A8857">
        <v>2040</v>
      </c>
      <c r="B8857" t="s">
        <v>2254</v>
      </c>
      <c r="C8857" t="s">
        <v>2231</v>
      </c>
      <c r="D8857" t="s">
        <v>2251</v>
      </c>
      <c r="E8857">
        <v>7.9830799384400297</v>
      </c>
      <c r="F8857" t="s">
        <v>2200</v>
      </c>
    </row>
    <row r="8858" spans="1:6" hidden="1" x14ac:dyDescent="0.25">
      <c r="A8858">
        <v>2040</v>
      </c>
      <c r="B8858" t="s">
        <v>2254</v>
      </c>
      <c r="C8858" t="s">
        <v>2231</v>
      </c>
      <c r="D8858" t="s">
        <v>2239</v>
      </c>
      <c r="E8858">
        <v>1.19130218988283</v>
      </c>
      <c r="F8858" t="s">
        <v>2200</v>
      </c>
    </row>
    <row r="8859" spans="1:6" hidden="1" x14ac:dyDescent="0.25">
      <c r="A8859">
        <v>2040</v>
      </c>
      <c r="B8859" t="s">
        <v>2254</v>
      </c>
      <c r="C8859" t="s">
        <v>2231</v>
      </c>
      <c r="D8859" t="s">
        <v>2240</v>
      </c>
      <c r="E8859">
        <v>2.0002706196517401</v>
      </c>
      <c r="F8859" t="s">
        <v>2200</v>
      </c>
    </row>
    <row r="8860" spans="1:6" hidden="1" x14ac:dyDescent="0.25">
      <c r="A8860">
        <v>2040</v>
      </c>
      <c r="B8860" t="s">
        <v>2254</v>
      </c>
      <c r="C8860" t="s">
        <v>2231</v>
      </c>
      <c r="D8860" t="s">
        <v>2241</v>
      </c>
      <c r="E8860">
        <v>4.2794853379758298</v>
      </c>
      <c r="F8860" t="s">
        <v>2200</v>
      </c>
    </row>
    <row r="8861" spans="1:6" hidden="1" x14ac:dyDescent="0.25">
      <c r="A8861">
        <v>2040</v>
      </c>
      <c r="B8861" t="s">
        <v>2254</v>
      </c>
      <c r="C8861" t="s">
        <v>2231</v>
      </c>
      <c r="D8861" t="s">
        <v>2242</v>
      </c>
      <c r="E8861">
        <v>0.101994475506665</v>
      </c>
      <c r="F8861" t="s">
        <v>2200</v>
      </c>
    </row>
    <row r="8862" spans="1:6" hidden="1" x14ac:dyDescent="0.25">
      <c r="A8862">
        <v>2040</v>
      </c>
      <c r="B8862" t="s">
        <v>2254</v>
      </c>
      <c r="C8862" t="s">
        <v>2231</v>
      </c>
      <c r="D8862" t="s">
        <v>2243</v>
      </c>
      <c r="E8862">
        <v>20.8918136307698</v>
      </c>
      <c r="F8862" t="s">
        <v>2200</v>
      </c>
    </row>
    <row r="8863" spans="1:6" hidden="1" x14ac:dyDescent="0.25">
      <c r="A8863">
        <v>2040</v>
      </c>
      <c r="B8863" t="s">
        <v>2254</v>
      </c>
      <c r="C8863" t="s">
        <v>2231</v>
      </c>
      <c r="D8863" t="s">
        <v>2244</v>
      </c>
      <c r="E8863">
        <v>5.2852499999999996</v>
      </c>
      <c r="F8863" t="s">
        <v>2200</v>
      </c>
    </row>
    <row r="8864" spans="1:6" hidden="1" x14ac:dyDescent="0.25">
      <c r="A8864">
        <v>2040</v>
      </c>
      <c r="B8864" t="s">
        <v>2254</v>
      </c>
      <c r="C8864" t="s">
        <v>2231</v>
      </c>
      <c r="D8864" t="s">
        <v>2245</v>
      </c>
      <c r="E8864">
        <v>1.19130218988283</v>
      </c>
      <c r="F8864" t="s">
        <v>2200</v>
      </c>
    </row>
    <row r="8865" spans="1:6" hidden="1" x14ac:dyDescent="0.25">
      <c r="A8865">
        <v>2040</v>
      </c>
      <c r="B8865" t="s">
        <v>2254</v>
      </c>
      <c r="C8865" t="s">
        <v>2231</v>
      </c>
      <c r="D8865" t="s">
        <v>2246</v>
      </c>
      <c r="E8865">
        <v>1.3317750401183099</v>
      </c>
      <c r="F8865" t="s">
        <v>2200</v>
      </c>
    </row>
    <row r="8866" spans="1:6" hidden="1" x14ac:dyDescent="0.25">
      <c r="A8866">
        <v>2040</v>
      </c>
      <c r="B8866" t="s">
        <v>2254</v>
      </c>
      <c r="C8866" t="s">
        <v>2231</v>
      </c>
      <c r="D8866" t="s">
        <v>2247</v>
      </c>
      <c r="E8866">
        <v>1.2130257124159101</v>
      </c>
      <c r="F8866" t="s">
        <v>2200</v>
      </c>
    </row>
    <row r="8867" spans="1:6" hidden="1" x14ac:dyDescent="0.25">
      <c r="A8867">
        <v>2040</v>
      </c>
      <c r="B8867" t="s">
        <v>2254</v>
      </c>
      <c r="C8867" t="s">
        <v>2231</v>
      </c>
      <c r="D8867" t="s">
        <v>2248</v>
      </c>
      <c r="E8867">
        <v>2.29905477031802</v>
      </c>
      <c r="F8867" t="s">
        <v>2200</v>
      </c>
    </row>
    <row r="8868" spans="1:6" hidden="1" x14ac:dyDescent="0.25">
      <c r="A8868">
        <v>2040</v>
      </c>
      <c r="B8868" t="s">
        <v>2254</v>
      </c>
      <c r="C8868" t="s">
        <v>2232</v>
      </c>
      <c r="D8868" t="s">
        <v>2236</v>
      </c>
      <c r="E8868">
        <v>3.3736606371966702</v>
      </c>
      <c r="F8868" t="s">
        <v>2200</v>
      </c>
    </row>
    <row r="8869" spans="1:6" hidden="1" x14ac:dyDescent="0.25">
      <c r="A8869">
        <v>2040</v>
      </c>
      <c r="B8869" t="s">
        <v>2254</v>
      </c>
      <c r="C8869" t="s">
        <v>2232</v>
      </c>
      <c r="D8869" t="s">
        <v>2237</v>
      </c>
      <c r="E8869">
        <v>19.034650852982999</v>
      </c>
      <c r="F8869" t="s">
        <v>2200</v>
      </c>
    </row>
    <row r="8870" spans="1:6" hidden="1" x14ac:dyDescent="0.25">
      <c r="A8870">
        <v>2040</v>
      </c>
      <c r="B8870" t="s">
        <v>2254</v>
      </c>
      <c r="C8870" t="s">
        <v>2232</v>
      </c>
      <c r="D8870" t="s">
        <v>2238</v>
      </c>
      <c r="E8870">
        <v>4.1077608625759003</v>
      </c>
      <c r="F8870" t="s">
        <v>2200</v>
      </c>
    </row>
    <row r="8871" spans="1:6" hidden="1" x14ac:dyDescent="0.25">
      <c r="A8871">
        <v>2040</v>
      </c>
      <c r="B8871" t="s">
        <v>2254</v>
      </c>
      <c r="C8871" t="s">
        <v>2232</v>
      </c>
      <c r="D8871" t="s">
        <v>2250</v>
      </c>
      <c r="E8871">
        <v>11.6819771818717</v>
      </c>
      <c r="F8871" t="s">
        <v>2200</v>
      </c>
    </row>
    <row r="8872" spans="1:6" hidden="1" x14ac:dyDescent="0.25">
      <c r="A8872">
        <v>2040</v>
      </c>
      <c r="B8872" t="s">
        <v>2254</v>
      </c>
      <c r="C8872" t="s">
        <v>2232</v>
      </c>
      <c r="D8872" t="s">
        <v>2251</v>
      </c>
      <c r="E8872">
        <v>0</v>
      </c>
      <c r="F8872" t="s">
        <v>2200</v>
      </c>
    </row>
    <row r="8873" spans="1:6" hidden="1" x14ac:dyDescent="0.25">
      <c r="A8873">
        <v>2040</v>
      </c>
      <c r="B8873" t="s">
        <v>2254</v>
      </c>
      <c r="C8873" t="s">
        <v>2232</v>
      </c>
      <c r="D8873" t="s">
        <v>2239</v>
      </c>
      <c r="E8873">
        <v>4.8879687508111198</v>
      </c>
      <c r="F8873" t="s">
        <v>2200</v>
      </c>
    </row>
    <row r="8874" spans="1:6" hidden="1" x14ac:dyDescent="0.25">
      <c r="A8874">
        <v>2040</v>
      </c>
      <c r="B8874" t="s">
        <v>2254</v>
      </c>
      <c r="C8874" t="s">
        <v>2232</v>
      </c>
      <c r="D8874" t="s">
        <v>2240</v>
      </c>
      <c r="E8874">
        <v>2.9059187244978499</v>
      </c>
      <c r="F8874" t="s">
        <v>2200</v>
      </c>
    </row>
    <row r="8875" spans="1:6" hidden="1" x14ac:dyDescent="0.25">
      <c r="A8875">
        <v>2040</v>
      </c>
      <c r="B8875" t="s">
        <v>2254</v>
      </c>
      <c r="C8875" t="s">
        <v>2232</v>
      </c>
      <c r="D8875" t="s">
        <v>2241</v>
      </c>
      <c r="E8875">
        <v>6.5383240251044104</v>
      </c>
      <c r="F8875" t="s">
        <v>2200</v>
      </c>
    </row>
    <row r="8876" spans="1:6" hidden="1" x14ac:dyDescent="0.25">
      <c r="A8876">
        <v>2040</v>
      </c>
      <c r="B8876" t="s">
        <v>2254</v>
      </c>
      <c r="C8876" t="s">
        <v>2232</v>
      </c>
      <c r="D8876" t="s">
        <v>2242</v>
      </c>
      <c r="E8876" s="184">
        <v>3.1600474745692299E-3</v>
      </c>
      <c r="F8876" t="s">
        <v>2200</v>
      </c>
    </row>
    <row r="8877" spans="1:6" hidden="1" x14ac:dyDescent="0.25">
      <c r="A8877">
        <v>2040</v>
      </c>
      <c r="B8877" t="s">
        <v>2254</v>
      </c>
      <c r="C8877" t="s">
        <v>2232</v>
      </c>
      <c r="D8877" t="s">
        <v>2243</v>
      </c>
      <c r="E8877">
        <v>33.860792369688802</v>
      </c>
      <c r="F8877" t="s">
        <v>2200</v>
      </c>
    </row>
    <row r="8878" spans="1:6" hidden="1" x14ac:dyDescent="0.25">
      <c r="A8878">
        <v>2040</v>
      </c>
      <c r="B8878" t="s">
        <v>2254</v>
      </c>
      <c r="C8878" t="s">
        <v>2232</v>
      </c>
      <c r="D8878" t="s">
        <v>2244</v>
      </c>
      <c r="E8878">
        <v>5.2852499999999996</v>
      </c>
      <c r="F8878" t="s">
        <v>2200</v>
      </c>
    </row>
    <row r="8879" spans="1:6" hidden="1" x14ac:dyDescent="0.25">
      <c r="A8879">
        <v>2040</v>
      </c>
      <c r="B8879" t="s">
        <v>2254</v>
      </c>
      <c r="C8879" t="s">
        <v>2232</v>
      </c>
      <c r="D8879" t="s">
        <v>2245</v>
      </c>
      <c r="E8879">
        <v>3.9466517434351398</v>
      </c>
      <c r="F8879" t="s">
        <v>2200</v>
      </c>
    </row>
    <row r="8880" spans="1:6" hidden="1" x14ac:dyDescent="0.25">
      <c r="A8880">
        <v>2040</v>
      </c>
      <c r="B8880" t="s">
        <v>2254</v>
      </c>
      <c r="C8880" t="s">
        <v>2232</v>
      </c>
      <c r="D8880" t="s">
        <v>2246</v>
      </c>
      <c r="E8880">
        <v>1.98680472493727</v>
      </c>
      <c r="F8880" t="s">
        <v>2200</v>
      </c>
    </row>
    <row r="8881" spans="1:6" hidden="1" x14ac:dyDescent="0.25">
      <c r="A8881">
        <v>2040</v>
      </c>
      <c r="B8881" t="s">
        <v>2254</v>
      </c>
      <c r="C8881" t="s">
        <v>2232</v>
      </c>
      <c r="D8881" t="s">
        <v>2247</v>
      </c>
      <c r="E8881">
        <v>1.4791223924825001</v>
      </c>
      <c r="F8881" t="s">
        <v>2200</v>
      </c>
    </row>
    <row r="8882" spans="1:6" hidden="1" x14ac:dyDescent="0.25">
      <c r="A8882">
        <v>2040</v>
      </c>
      <c r="B8882" t="s">
        <v>2254</v>
      </c>
      <c r="C8882" t="s">
        <v>2232</v>
      </c>
      <c r="D8882" t="s">
        <v>2248</v>
      </c>
      <c r="E8882">
        <v>8.1603777148966508</v>
      </c>
      <c r="F8882" t="s">
        <v>2200</v>
      </c>
    </row>
    <row r="8883" spans="1:6" hidden="1" x14ac:dyDescent="0.25">
      <c r="A8883">
        <v>2040</v>
      </c>
      <c r="B8883" t="s">
        <v>2254</v>
      </c>
      <c r="C8883" t="s">
        <v>2233</v>
      </c>
      <c r="D8883" t="s">
        <v>2236</v>
      </c>
      <c r="E8883">
        <v>2.9321229561605699</v>
      </c>
      <c r="F8883" t="s">
        <v>2200</v>
      </c>
    </row>
    <row r="8884" spans="1:6" hidden="1" x14ac:dyDescent="0.25">
      <c r="A8884">
        <v>2040</v>
      </c>
      <c r="B8884" t="s">
        <v>2254</v>
      </c>
      <c r="C8884" t="s">
        <v>2233</v>
      </c>
      <c r="D8884" t="s">
        <v>2237</v>
      </c>
      <c r="E8884">
        <v>16.423213139361199</v>
      </c>
      <c r="F8884" t="s">
        <v>2200</v>
      </c>
    </row>
    <row r="8885" spans="1:6" hidden="1" x14ac:dyDescent="0.25">
      <c r="A8885">
        <v>2040</v>
      </c>
      <c r="B8885" t="s">
        <v>2254</v>
      </c>
      <c r="C8885" t="s">
        <v>2233</v>
      </c>
      <c r="D8885" t="s">
        <v>2238</v>
      </c>
      <c r="E8885">
        <v>8.3204537202678406</v>
      </c>
      <c r="F8885" t="s">
        <v>2200</v>
      </c>
    </row>
    <row r="8886" spans="1:6" hidden="1" x14ac:dyDescent="0.25">
      <c r="A8886">
        <v>2040</v>
      </c>
      <c r="B8886" t="s">
        <v>2254</v>
      </c>
      <c r="C8886" t="s">
        <v>2233</v>
      </c>
      <c r="D8886" t="s">
        <v>2250</v>
      </c>
      <c r="E8886">
        <v>0</v>
      </c>
      <c r="F8886" t="s">
        <v>2200</v>
      </c>
    </row>
    <row r="8887" spans="1:6" hidden="1" x14ac:dyDescent="0.25">
      <c r="A8887">
        <v>2040</v>
      </c>
      <c r="B8887" t="s">
        <v>2254</v>
      </c>
      <c r="C8887" t="s">
        <v>2233</v>
      </c>
      <c r="D8887" t="s">
        <v>2251</v>
      </c>
      <c r="E8887">
        <v>8.4426119476515105</v>
      </c>
      <c r="F8887" t="s">
        <v>2200</v>
      </c>
    </row>
    <row r="8888" spans="1:6" hidden="1" x14ac:dyDescent="0.25">
      <c r="A8888">
        <v>2040</v>
      </c>
      <c r="B8888" t="s">
        <v>2254</v>
      </c>
      <c r="C8888" t="s">
        <v>2233</v>
      </c>
      <c r="D8888" t="s">
        <v>2239</v>
      </c>
      <c r="E8888">
        <v>2.16982629724997</v>
      </c>
      <c r="F8888" t="s">
        <v>2200</v>
      </c>
    </row>
    <row r="8889" spans="1:6" hidden="1" x14ac:dyDescent="0.25">
      <c r="A8889">
        <v>2040</v>
      </c>
      <c r="B8889" t="s">
        <v>2254</v>
      </c>
      <c r="C8889" t="s">
        <v>2233</v>
      </c>
      <c r="D8889" t="s">
        <v>2240</v>
      </c>
      <c r="E8889">
        <v>2.1819772005724198</v>
      </c>
      <c r="F8889" t="s">
        <v>2200</v>
      </c>
    </row>
    <row r="8890" spans="1:6" hidden="1" x14ac:dyDescent="0.25">
      <c r="A8890">
        <v>2040</v>
      </c>
      <c r="B8890" t="s">
        <v>2254</v>
      </c>
      <c r="C8890" t="s">
        <v>2233</v>
      </c>
      <c r="D8890" t="s">
        <v>2241</v>
      </c>
      <c r="E8890">
        <v>4.1339281377916803</v>
      </c>
      <c r="F8890" t="s">
        <v>2200</v>
      </c>
    </row>
    <row r="8891" spans="1:6" hidden="1" x14ac:dyDescent="0.25">
      <c r="A8891">
        <v>2040</v>
      </c>
      <c r="B8891" t="s">
        <v>2254</v>
      </c>
      <c r="C8891" t="s">
        <v>2233</v>
      </c>
      <c r="D8891" t="s">
        <v>2242</v>
      </c>
      <c r="E8891">
        <v>0.10893351607096199</v>
      </c>
      <c r="F8891" t="s">
        <v>2200</v>
      </c>
    </row>
    <row r="8892" spans="1:6" hidden="1" x14ac:dyDescent="0.25">
      <c r="A8892">
        <v>2040</v>
      </c>
      <c r="B8892" t="s">
        <v>2254</v>
      </c>
      <c r="C8892" t="s">
        <v>2233</v>
      </c>
      <c r="D8892" t="s">
        <v>2243</v>
      </c>
      <c r="E8892">
        <v>29.8016318432989</v>
      </c>
      <c r="F8892" t="s">
        <v>2200</v>
      </c>
    </row>
    <row r="8893" spans="1:6" hidden="1" x14ac:dyDescent="0.25">
      <c r="A8893">
        <v>2040</v>
      </c>
      <c r="B8893" t="s">
        <v>2254</v>
      </c>
      <c r="C8893" t="s">
        <v>2233</v>
      </c>
      <c r="D8893" t="s">
        <v>2244</v>
      </c>
      <c r="E8893">
        <v>5.2852499999999996</v>
      </c>
      <c r="F8893" t="s">
        <v>2200</v>
      </c>
    </row>
    <row r="8894" spans="1:6" hidden="1" x14ac:dyDescent="0.25">
      <c r="A8894">
        <v>2040</v>
      </c>
      <c r="B8894" t="s">
        <v>2254</v>
      </c>
      <c r="C8894" t="s">
        <v>2233</v>
      </c>
      <c r="D8894" t="s">
        <v>2245</v>
      </c>
      <c r="E8894">
        <v>2.7834939243006902</v>
      </c>
      <c r="F8894" t="s">
        <v>2200</v>
      </c>
    </row>
    <row r="8895" spans="1:6" hidden="1" x14ac:dyDescent="0.25">
      <c r="A8895">
        <v>2040</v>
      </c>
      <c r="B8895" t="s">
        <v>2254</v>
      </c>
      <c r="C8895" t="s">
        <v>2233</v>
      </c>
      <c r="D8895" t="s">
        <v>2246</v>
      </c>
      <c r="E8895">
        <v>1.70763663458112</v>
      </c>
      <c r="F8895" t="s">
        <v>2200</v>
      </c>
    </row>
    <row r="8896" spans="1:6" hidden="1" x14ac:dyDescent="0.25">
      <c r="A8896">
        <v>2040</v>
      </c>
      <c r="B8896" t="s">
        <v>2254</v>
      </c>
      <c r="C8896" t="s">
        <v>2233</v>
      </c>
      <c r="D8896" t="s">
        <v>2247</v>
      </c>
      <c r="E8896">
        <v>1.35188030865164</v>
      </c>
      <c r="F8896" t="s">
        <v>2200</v>
      </c>
    </row>
    <row r="8897" spans="1:6" hidden="1" x14ac:dyDescent="0.25">
      <c r="A8897">
        <v>2040</v>
      </c>
      <c r="B8897" t="s">
        <v>2254</v>
      </c>
      <c r="C8897" t="s">
        <v>2233</v>
      </c>
      <c r="D8897" t="s">
        <v>2248</v>
      </c>
      <c r="E8897">
        <v>2.7824401070486098</v>
      </c>
      <c r="F8897" t="s">
        <v>2200</v>
      </c>
    </row>
    <row r="8898" spans="1:6" hidden="1" x14ac:dyDescent="0.25">
      <c r="A8898">
        <v>2040</v>
      </c>
      <c r="B8898" t="s">
        <v>2254</v>
      </c>
      <c r="C8898" t="s">
        <v>2234</v>
      </c>
      <c r="D8898" t="s">
        <v>2236</v>
      </c>
      <c r="E8898">
        <v>3.4353126788238701</v>
      </c>
      <c r="F8898" t="s">
        <v>2200</v>
      </c>
    </row>
    <row r="8899" spans="1:6" hidden="1" x14ac:dyDescent="0.25">
      <c r="A8899">
        <v>2040</v>
      </c>
      <c r="B8899" t="s">
        <v>2254</v>
      </c>
      <c r="C8899" t="s">
        <v>2234</v>
      </c>
      <c r="D8899" t="s">
        <v>2237</v>
      </c>
      <c r="E8899">
        <v>17.196926007453001</v>
      </c>
      <c r="F8899" t="s">
        <v>2200</v>
      </c>
    </row>
    <row r="8900" spans="1:6" hidden="1" x14ac:dyDescent="0.25">
      <c r="A8900">
        <v>2040</v>
      </c>
      <c r="B8900" t="s">
        <v>2254</v>
      </c>
      <c r="C8900" t="s">
        <v>2234</v>
      </c>
      <c r="D8900" t="s">
        <v>2238</v>
      </c>
      <c r="E8900">
        <v>3.98107895590188</v>
      </c>
      <c r="F8900" t="s">
        <v>2200</v>
      </c>
    </row>
    <row r="8901" spans="1:6" hidden="1" x14ac:dyDescent="0.25">
      <c r="A8901">
        <v>2040</v>
      </c>
      <c r="B8901" t="s">
        <v>2254</v>
      </c>
      <c r="C8901" t="s">
        <v>2234</v>
      </c>
      <c r="D8901" t="s">
        <v>2250</v>
      </c>
      <c r="E8901">
        <v>7.4425327894168003</v>
      </c>
      <c r="F8901" t="s">
        <v>2200</v>
      </c>
    </row>
    <row r="8902" spans="1:6" hidden="1" x14ac:dyDescent="0.25">
      <c r="A8902">
        <v>2040</v>
      </c>
      <c r="B8902" t="s">
        <v>2254</v>
      </c>
      <c r="C8902" t="s">
        <v>2234</v>
      </c>
      <c r="D8902" t="s">
        <v>2251</v>
      </c>
      <c r="E8902">
        <v>0</v>
      </c>
      <c r="F8902" t="s">
        <v>2200</v>
      </c>
    </row>
    <row r="8903" spans="1:6" hidden="1" x14ac:dyDescent="0.25">
      <c r="A8903">
        <v>2040</v>
      </c>
      <c r="B8903" t="s">
        <v>2254</v>
      </c>
      <c r="C8903" t="s">
        <v>2234</v>
      </c>
      <c r="D8903" t="s">
        <v>2239</v>
      </c>
      <c r="E8903">
        <v>2.0222279090024302</v>
      </c>
      <c r="F8903" t="s">
        <v>2200</v>
      </c>
    </row>
    <row r="8904" spans="1:6" hidden="1" x14ac:dyDescent="0.25">
      <c r="A8904">
        <v>2040</v>
      </c>
      <c r="B8904" t="s">
        <v>2254</v>
      </c>
      <c r="C8904" t="s">
        <v>2234</v>
      </c>
      <c r="D8904" t="s">
        <v>2240</v>
      </c>
      <c r="E8904">
        <v>2.10042627664208</v>
      </c>
      <c r="F8904" t="s">
        <v>2200</v>
      </c>
    </row>
    <row r="8905" spans="1:6" hidden="1" x14ac:dyDescent="0.25">
      <c r="A8905">
        <v>2040</v>
      </c>
      <c r="B8905" t="s">
        <v>2254</v>
      </c>
      <c r="C8905" t="s">
        <v>2234</v>
      </c>
      <c r="D8905" t="s">
        <v>2241</v>
      </c>
      <c r="E8905">
        <v>3.7098423792686601</v>
      </c>
      <c r="F8905" t="s">
        <v>2200</v>
      </c>
    </row>
    <row r="8906" spans="1:6" hidden="1" x14ac:dyDescent="0.25">
      <c r="A8906">
        <v>2040</v>
      </c>
      <c r="B8906" t="s">
        <v>2254</v>
      </c>
      <c r="C8906" t="s">
        <v>2234</v>
      </c>
      <c r="D8906" t="s">
        <v>2242</v>
      </c>
      <c r="E8906">
        <v>1.5313471149675999E-2</v>
      </c>
      <c r="F8906" t="s">
        <v>2200</v>
      </c>
    </row>
    <row r="8907" spans="1:6" hidden="1" x14ac:dyDescent="0.25">
      <c r="A8907">
        <v>2040</v>
      </c>
      <c r="B8907" t="s">
        <v>2254</v>
      </c>
      <c r="C8907" t="s">
        <v>2234</v>
      </c>
      <c r="D8907" t="s">
        <v>2243</v>
      </c>
      <c r="E8907">
        <v>31.1039268873513</v>
      </c>
      <c r="F8907" t="s">
        <v>2200</v>
      </c>
    </row>
    <row r="8908" spans="1:6" hidden="1" x14ac:dyDescent="0.25">
      <c r="A8908">
        <v>2040</v>
      </c>
      <c r="B8908" t="s">
        <v>2254</v>
      </c>
      <c r="C8908" t="s">
        <v>2234</v>
      </c>
      <c r="D8908" t="s">
        <v>2244</v>
      </c>
      <c r="E8908">
        <v>5.2852499999999996</v>
      </c>
      <c r="F8908" t="s">
        <v>2200</v>
      </c>
    </row>
    <row r="8909" spans="1:6" hidden="1" x14ac:dyDescent="0.25">
      <c r="A8909">
        <v>2040</v>
      </c>
      <c r="B8909" t="s">
        <v>2254</v>
      </c>
      <c r="C8909" t="s">
        <v>2234</v>
      </c>
      <c r="D8909" t="s">
        <v>2245</v>
      </c>
      <c r="E8909">
        <v>2.6492544976679899</v>
      </c>
      <c r="F8909" t="s">
        <v>2200</v>
      </c>
    </row>
    <row r="8910" spans="1:6" hidden="1" x14ac:dyDescent="0.25">
      <c r="A8910">
        <v>2040</v>
      </c>
      <c r="B8910" t="s">
        <v>2254</v>
      </c>
      <c r="C8910" t="s">
        <v>2234</v>
      </c>
      <c r="D8910" t="s">
        <v>2246</v>
      </c>
      <c r="E8910">
        <v>1.6735762132911101</v>
      </c>
      <c r="F8910" t="s">
        <v>2200</v>
      </c>
    </row>
    <row r="8911" spans="1:6" hidden="1" x14ac:dyDescent="0.25">
      <c r="A8911">
        <v>2040</v>
      </c>
      <c r="B8911" t="s">
        <v>2254</v>
      </c>
      <c r="C8911" t="s">
        <v>2234</v>
      </c>
      <c r="D8911" t="s">
        <v>2247</v>
      </c>
      <c r="E8911">
        <v>1.64857326826318</v>
      </c>
      <c r="F8911" t="s">
        <v>2200</v>
      </c>
    </row>
    <row r="8912" spans="1:6" hidden="1" x14ac:dyDescent="0.25">
      <c r="A8912">
        <v>2040</v>
      </c>
      <c r="B8912" t="s">
        <v>2254</v>
      </c>
      <c r="C8912" t="s">
        <v>2234</v>
      </c>
      <c r="D8912" t="s">
        <v>2248</v>
      </c>
      <c r="E8912">
        <v>2.6388936872926698</v>
      </c>
      <c r="F8912" t="s">
        <v>2200</v>
      </c>
    </row>
    <row r="8913" spans="1:6" hidden="1" x14ac:dyDescent="0.25">
      <c r="A8913">
        <v>2040</v>
      </c>
      <c r="B8913" t="s">
        <v>2254</v>
      </c>
      <c r="C8913" t="s">
        <v>2235</v>
      </c>
      <c r="D8913" t="s">
        <v>2236</v>
      </c>
      <c r="E8913">
        <v>3.44267725439662</v>
      </c>
      <c r="F8913" t="s">
        <v>2200</v>
      </c>
    </row>
    <row r="8914" spans="1:6" hidden="1" x14ac:dyDescent="0.25">
      <c r="A8914">
        <v>2040</v>
      </c>
      <c r="B8914" t="s">
        <v>2254</v>
      </c>
      <c r="C8914" t="s">
        <v>2235</v>
      </c>
      <c r="D8914" t="s">
        <v>2237</v>
      </c>
      <c r="E8914">
        <v>20.803207022275799</v>
      </c>
      <c r="F8914" t="s">
        <v>2200</v>
      </c>
    </row>
    <row r="8915" spans="1:6" hidden="1" x14ac:dyDescent="0.25">
      <c r="A8915">
        <v>2040</v>
      </c>
      <c r="B8915" t="s">
        <v>2254</v>
      </c>
      <c r="C8915" t="s">
        <v>2235</v>
      </c>
      <c r="D8915" t="s">
        <v>2238</v>
      </c>
      <c r="E8915">
        <v>4.0884194657543196</v>
      </c>
      <c r="F8915" t="s">
        <v>2200</v>
      </c>
    </row>
    <row r="8916" spans="1:6" hidden="1" x14ac:dyDescent="0.25">
      <c r="A8916">
        <v>2040</v>
      </c>
      <c r="B8916" t="s">
        <v>2254</v>
      </c>
      <c r="C8916" t="s">
        <v>2235</v>
      </c>
      <c r="D8916" t="s">
        <v>2250</v>
      </c>
      <c r="E8916">
        <v>8.4665210771480606</v>
      </c>
      <c r="F8916" t="s">
        <v>2200</v>
      </c>
    </row>
    <row r="8917" spans="1:6" hidden="1" x14ac:dyDescent="0.25">
      <c r="A8917">
        <v>2040</v>
      </c>
      <c r="B8917" t="s">
        <v>2254</v>
      </c>
      <c r="C8917" t="s">
        <v>2235</v>
      </c>
      <c r="D8917" t="s">
        <v>2251</v>
      </c>
      <c r="E8917">
        <v>0</v>
      </c>
      <c r="F8917" t="s">
        <v>2200</v>
      </c>
    </row>
    <row r="8918" spans="1:6" hidden="1" x14ac:dyDescent="0.25">
      <c r="A8918">
        <v>2040</v>
      </c>
      <c r="B8918" t="s">
        <v>2254</v>
      </c>
      <c r="C8918" t="s">
        <v>2235</v>
      </c>
      <c r="D8918" t="s">
        <v>2239</v>
      </c>
      <c r="E8918">
        <v>5.78893736889568</v>
      </c>
      <c r="F8918" t="s">
        <v>2200</v>
      </c>
    </row>
    <row r="8919" spans="1:6" hidden="1" x14ac:dyDescent="0.25">
      <c r="A8919">
        <v>2040</v>
      </c>
      <c r="B8919" t="s">
        <v>2254</v>
      </c>
      <c r="C8919" t="s">
        <v>2235</v>
      </c>
      <c r="D8919" t="s">
        <v>2240</v>
      </c>
      <c r="E8919">
        <v>2.3173022589444501</v>
      </c>
      <c r="F8919" t="s">
        <v>2200</v>
      </c>
    </row>
    <row r="8920" spans="1:6" hidden="1" x14ac:dyDescent="0.25">
      <c r="A8920">
        <v>2040</v>
      </c>
      <c r="B8920" t="s">
        <v>2254</v>
      </c>
      <c r="C8920" t="s">
        <v>2235</v>
      </c>
      <c r="D8920" t="s">
        <v>2241</v>
      </c>
      <c r="E8920">
        <v>6.5155728126856003</v>
      </c>
      <c r="F8920" t="s">
        <v>2200</v>
      </c>
    </row>
    <row r="8921" spans="1:6" hidden="1" x14ac:dyDescent="0.25">
      <c r="A8921">
        <v>2040</v>
      </c>
      <c r="B8921" t="s">
        <v>2254</v>
      </c>
      <c r="C8921" t="s">
        <v>2235</v>
      </c>
      <c r="D8921" t="s">
        <v>2242</v>
      </c>
      <c r="E8921" s="184">
        <v>3.3274328886836402E-2</v>
      </c>
      <c r="F8921" t="s">
        <v>2200</v>
      </c>
    </row>
    <row r="8922" spans="1:6" hidden="1" x14ac:dyDescent="0.25">
      <c r="A8922">
        <v>2040</v>
      </c>
      <c r="B8922" t="s">
        <v>2254</v>
      </c>
      <c r="C8922" t="s">
        <v>2235</v>
      </c>
      <c r="D8922" t="s">
        <v>2243</v>
      </c>
      <c r="E8922">
        <v>33.759362159529502</v>
      </c>
      <c r="F8922" t="s">
        <v>2200</v>
      </c>
    </row>
    <row r="8923" spans="1:6" hidden="1" x14ac:dyDescent="0.25">
      <c r="A8923">
        <v>2040</v>
      </c>
      <c r="B8923" t="s">
        <v>2254</v>
      </c>
      <c r="C8923" t="s">
        <v>2235</v>
      </c>
      <c r="D8923" t="s">
        <v>2244</v>
      </c>
      <c r="E8923">
        <v>5.2852499999999996</v>
      </c>
      <c r="F8923" t="s">
        <v>2200</v>
      </c>
    </row>
    <row r="8924" spans="1:6" hidden="1" x14ac:dyDescent="0.25">
      <c r="A8924">
        <v>2040</v>
      </c>
      <c r="B8924" t="s">
        <v>2254</v>
      </c>
      <c r="C8924" t="s">
        <v>2235</v>
      </c>
      <c r="D8924" t="s">
        <v>2245</v>
      </c>
      <c r="E8924">
        <v>2.9461928762638201</v>
      </c>
      <c r="F8924" t="s">
        <v>2200</v>
      </c>
    </row>
    <row r="8925" spans="1:6" hidden="1" x14ac:dyDescent="0.25">
      <c r="A8925">
        <v>2040</v>
      </c>
      <c r="B8925" t="s">
        <v>2254</v>
      </c>
      <c r="C8925" t="s">
        <v>2235</v>
      </c>
      <c r="D8925" t="s">
        <v>2246</v>
      </c>
      <c r="E8925">
        <v>1.4719268535608701</v>
      </c>
      <c r="F8925" t="s">
        <v>2200</v>
      </c>
    </row>
    <row r="8926" spans="1:6" hidden="1" x14ac:dyDescent="0.25">
      <c r="A8926">
        <v>2040</v>
      </c>
      <c r="B8926" t="s">
        <v>2254</v>
      </c>
      <c r="C8926" t="s">
        <v>2235</v>
      </c>
      <c r="D8926" t="s">
        <v>2247</v>
      </c>
      <c r="E8926">
        <v>1.4253341315149799</v>
      </c>
      <c r="F8926" t="s">
        <v>2200</v>
      </c>
    </row>
    <row r="8927" spans="1:6" hidden="1" x14ac:dyDescent="0.25">
      <c r="A8927">
        <v>2040</v>
      </c>
      <c r="B8927" t="s">
        <v>2254</v>
      </c>
      <c r="C8927" t="s">
        <v>2235</v>
      </c>
      <c r="D8927" t="s">
        <v>2248</v>
      </c>
      <c r="E8927">
        <v>5.9838382808965704</v>
      </c>
      <c r="F8927" t="s">
        <v>2200</v>
      </c>
    </row>
    <row r="8928" spans="1:6" hidden="1" x14ac:dyDescent="0.25">
      <c r="A8928">
        <v>2040</v>
      </c>
      <c r="B8928" t="s">
        <v>2254</v>
      </c>
      <c r="C8928" t="s">
        <v>2201</v>
      </c>
      <c r="D8928" t="s">
        <v>2199</v>
      </c>
      <c r="E8928">
        <v>3.19934458886669</v>
      </c>
      <c r="F8928" t="s">
        <v>2200</v>
      </c>
    </row>
    <row r="8929" spans="1:6" hidden="1" x14ac:dyDescent="0.25">
      <c r="A8929">
        <v>2040</v>
      </c>
      <c r="B8929" t="s">
        <v>2254</v>
      </c>
      <c r="C8929" t="s">
        <v>2202</v>
      </c>
      <c r="D8929" t="s">
        <v>2199</v>
      </c>
      <c r="E8929">
        <v>3.19934458886669</v>
      </c>
      <c r="F8929" t="s">
        <v>2200</v>
      </c>
    </row>
    <row r="8930" spans="1:6" hidden="1" x14ac:dyDescent="0.25">
      <c r="A8930">
        <v>2040</v>
      </c>
      <c r="B8930" t="s">
        <v>2254</v>
      </c>
      <c r="C8930" t="s">
        <v>2203</v>
      </c>
      <c r="D8930" t="s">
        <v>2199</v>
      </c>
      <c r="E8930">
        <v>5.2354456462671601</v>
      </c>
      <c r="F8930" t="s">
        <v>2200</v>
      </c>
    </row>
    <row r="8931" spans="1:6" hidden="1" x14ac:dyDescent="0.25">
      <c r="A8931">
        <v>2040</v>
      </c>
      <c r="B8931" t="s">
        <v>2254</v>
      </c>
      <c r="C8931" t="s">
        <v>2204</v>
      </c>
      <c r="D8931" t="s">
        <v>2199</v>
      </c>
      <c r="E8931">
        <v>2.7872218590467899</v>
      </c>
      <c r="F8931" t="s">
        <v>2200</v>
      </c>
    </row>
    <row r="8932" spans="1:6" hidden="1" x14ac:dyDescent="0.25">
      <c r="A8932">
        <v>2040</v>
      </c>
      <c r="B8932" t="s">
        <v>2254</v>
      </c>
      <c r="C8932" t="s">
        <v>2206</v>
      </c>
      <c r="D8932" t="s">
        <v>2199</v>
      </c>
      <c r="E8932">
        <v>5.3130149539747</v>
      </c>
      <c r="F8932" t="s">
        <v>2200</v>
      </c>
    </row>
    <row r="8933" spans="1:6" hidden="1" x14ac:dyDescent="0.25">
      <c r="A8933">
        <v>2040</v>
      </c>
      <c r="B8933" t="s">
        <v>2254</v>
      </c>
      <c r="C8933" t="s">
        <v>2207</v>
      </c>
      <c r="D8933" t="s">
        <v>2199</v>
      </c>
      <c r="E8933">
        <v>2.7587966815632101</v>
      </c>
      <c r="F8933" t="s">
        <v>2200</v>
      </c>
    </row>
    <row r="8934" spans="1:6" hidden="1" x14ac:dyDescent="0.25">
      <c r="A8934">
        <v>2040</v>
      </c>
      <c r="B8934" t="s">
        <v>2254</v>
      </c>
      <c r="C8934" t="s">
        <v>2208</v>
      </c>
      <c r="D8934" t="s">
        <v>2199</v>
      </c>
      <c r="E8934">
        <v>4.8688006259596204</v>
      </c>
      <c r="F8934" t="s">
        <v>2200</v>
      </c>
    </row>
    <row r="8935" spans="1:6" hidden="1" x14ac:dyDescent="0.25">
      <c r="A8935">
        <v>2040</v>
      </c>
      <c r="B8935" t="s">
        <v>2254</v>
      </c>
      <c r="C8935" t="s">
        <v>2209</v>
      </c>
      <c r="D8935" t="s">
        <v>2199</v>
      </c>
      <c r="E8935">
        <v>7.2604603109857297</v>
      </c>
      <c r="F8935" t="s">
        <v>2200</v>
      </c>
    </row>
    <row r="8936" spans="1:6" hidden="1" x14ac:dyDescent="0.25">
      <c r="A8936">
        <v>2040</v>
      </c>
      <c r="B8936" t="s">
        <v>2254</v>
      </c>
      <c r="C8936" t="s">
        <v>2210</v>
      </c>
      <c r="D8936" t="s">
        <v>2199</v>
      </c>
      <c r="E8936">
        <v>3.1576538163235601</v>
      </c>
      <c r="F8936" t="s">
        <v>2200</v>
      </c>
    </row>
    <row r="8937" spans="1:6" hidden="1" x14ac:dyDescent="0.25">
      <c r="A8937">
        <v>2040</v>
      </c>
      <c r="B8937" t="s">
        <v>2254</v>
      </c>
      <c r="C8937" t="s">
        <v>2211</v>
      </c>
      <c r="D8937" t="s">
        <v>2199</v>
      </c>
      <c r="E8937">
        <v>7.3575648805348797</v>
      </c>
      <c r="F8937" t="s">
        <v>2200</v>
      </c>
    </row>
    <row r="8938" spans="1:6" hidden="1" x14ac:dyDescent="0.25">
      <c r="A8938">
        <v>2040</v>
      </c>
      <c r="B8938" t="s">
        <v>2254</v>
      </c>
      <c r="C8938" t="s">
        <v>2212</v>
      </c>
      <c r="D8938" t="s">
        <v>2199</v>
      </c>
      <c r="E8938">
        <v>5.9589467271923402</v>
      </c>
      <c r="F8938" t="s">
        <v>2200</v>
      </c>
    </row>
    <row r="8939" spans="1:6" hidden="1" x14ac:dyDescent="0.25">
      <c r="A8939">
        <v>2040</v>
      </c>
      <c r="B8939" t="s">
        <v>2254</v>
      </c>
      <c r="C8939" t="s">
        <v>2213</v>
      </c>
      <c r="D8939" t="s">
        <v>2199</v>
      </c>
      <c r="E8939">
        <v>4.4645691642956002</v>
      </c>
      <c r="F8939" t="s">
        <v>2200</v>
      </c>
    </row>
    <row r="8940" spans="1:6" hidden="1" x14ac:dyDescent="0.25">
      <c r="A8940">
        <v>2040</v>
      </c>
      <c r="B8940" t="s">
        <v>2254</v>
      </c>
      <c r="C8940" t="s">
        <v>2214</v>
      </c>
      <c r="D8940" t="s">
        <v>2199</v>
      </c>
      <c r="E8940">
        <v>4.5690720822217799</v>
      </c>
      <c r="F8940" t="s">
        <v>2200</v>
      </c>
    </row>
    <row r="8941" spans="1:6" hidden="1" x14ac:dyDescent="0.25">
      <c r="A8941">
        <v>2040</v>
      </c>
      <c r="B8941" t="s">
        <v>2254</v>
      </c>
      <c r="C8941" t="s">
        <v>2215</v>
      </c>
      <c r="D8941" t="s">
        <v>2199</v>
      </c>
      <c r="E8941">
        <v>3.93311017360171</v>
      </c>
      <c r="F8941" t="s">
        <v>2200</v>
      </c>
    </row>
    <row r="8942" spans="1:6" hidden="1" x14ac:dyDescent="0.25">
      <c r="A8942">
        <v>2040</v>
      </c>
      <c r="B8942" t="s">
        <v>2254</v>
      </c>
      <c r="C8942" t="s">
        <v>2216</v>
      </c>
      <c r="D8942" t="s">
        <v>2199</v>
      </c>
      <c r="E8942">
        <v>2.5930318501211298</v>
      </c>
      <c r="F8942" t="s">
        <v>2200</v>
      </c>
    </row>
    <row r="8943" spans="1:6" hidden="1" x14ac:dyDescent="0.25">
      <c r="A8943">
        <v>2040</v>
      </c>
      <c r="B8943" t="s">
        <v>2254</v>
      </c>
      <c r="C8943" t="s">
        <v>2217</v>
      </c>
      <c r="D8943" t="s">
        <v>2199</v>
      </c>
      <c r="E8943">
        <v>4.9150161756105497</v>
      </c>
      <c r="F8943" t="s">
        <v>2200</v>
      </c>
    </row>
    <row r="8944" spans="1:6" hidden="1" x14ac:dyDescent="0.25">
      <c r="A8944">
        <v>2040</v>
      </c>
      <c r="B8944" t="s">
        <v>2254</v>
      </c>
      <c r="C8944" t="s">
        <v>2219</v>
      </c>
      <c r="D8944" t="s">
        <v>2199</v>
      </c>
      <c r="E8944">
        <v>7.00036183916726</v>
      </c>
      <c r="F8944" t="s">
        <v>2200</v>
      </c>
    </row>
    <row r="8945" spans="1:6" hidden="1" x14ac:dyDescent="0.25">
      <c r="A8945">
        <v>2040</v>
      </c>
      <c r="B8945" t="s">
        <v>2254</v>
      </c>
      <c r="C8945" t="s">
        <v>2220</v>
      </c>
      <c r="D8945" t="s">
        <v>2199</v>
      </c>
      <c r="E8945">
        <v>2.4949934982772399</v>
      </c>
      <c r="F8945" t="s">
        <v>2200</v>
      </c>
    </row>
    <row r="8946" spans="1:6" hidden="1" x14ac:dyDescent="0.25">
      <c r="A8946">
        <v>2040</v>
      </c>
      <c r="B8946" t="s">
        <v>2254</v>
      </c>
      <c r="C8946" t="s">
        <v>2221</v>
      </c>
      <c r="D8946" t="s">
        <v>2199</v>
      </c>
      <c r="E8946">
        <v>6.4037224794932301</v>
      </c>
      <c r="F8946" t="s">
        <v>2200</v>
      </c>
    </row>
    <row r="8947" spans="1:6" hidden="1" x14ac:dyDescent="0.25">
      <c r="A8947">
        <v>2040</v>
      </c>
      <c r="B8947" t="s">
        <v>2254</v>
      </c>
      <c r="C8947" t="s">
        <v>2222</v>
      </c>
      <c r="D8947" t="s">
        <v>2199</v>
      </c>
      <c r="E8947">
        <v>2.5322563934939799</v>
      </c>
      <c r="F8947" t="s">
        <v>2200</v>
      </c>
    </row>
    <row r="8948" spans="1:6" hidden="1" x14ac:dyDescent="0.25">
      <c r="A8948">
        <v>2040</v>
      </c>
      <c r="B8948" t="s">
        <v>2254</v>
      </c>
      <c r="C8948" t="s">
        <v>2223</v>
      </c>
      <c r="D8948" t="s">
        <v>2199</v>
      </c>
      <c r="E8948">
        <v>3.8041069103734602</v>
      </c>
      <c r="F8948" t="s">
        <v>2200</v>
      </c>
    </row>
    <row r="8949" spans="1:6" hidden="1" x14ac:dyDescent="0.25">
      <c r="A8949">
        <v>2040</v>
      </c>
      <c r="B8949" t="s">
        <v>2254</v>
      </c>
      <c r="C8949" t="s">
        <v>2224</v>
      </c>
      <c r="D8949" t="s">
        <v>2199</v>
      </c>
      <c r="E8949">
        <v>3.8041069103734602</v>
      </c>
      <c r="F8949" t="s">
        <v>2200</v>
      </c>
    </row>
    <row r="8950" spans="1:6" hidden="1" x14ac:dyDescent="0.25">
      <c r="A8950">
        <v>2040</v>
      </c>
      <c r="B8950" t="s">
        <v>2254</v>
      </c>
      <c r="C8950" t="s">
        <v>2225</v>
      </c>
      <c r="D8950" t="s">
        <v>2199</v>
      </c>
      <c r="E8950">
        <v>0</v>
      </c>
      <c r="F8950" t="s">
        <v>2200</v>
      </c>
    </row>
    <row r="8951" spans="1:6" hidden="1" x14ac:dyDescent="0.25">
      <c r="A8951">
        <v>2040</v>
      </c>
      <c r="B8951" t="s">
        <v>2254</v>
      </c>
      <c r="C8951" t="s">
        <v>2226</v>
      </c>
      <c r="D8951" t="s">
        <v>2199</v>
      </c>
      <c r="E8951">
        <v>6.87600243082505</v>
      </c>
      <c r="F8951" t="s">
        <v>2200</v>
      </c>
    </row>
    <row r="8952" spans="1:6" hidden="1" x14ac:dyDescent="0.25">
      <c r="A8952">
        <v>2040</v>
      </c>
      <c r="B8952" t="s">
        <v>2254</v>
      </c>
      <c r="C8952" t="s">
        <v>2227</v>
      </c>
      <c r="D8952" t="s">
        <v>2199</v>
      </c>
      <c r="E8952">
        <v>7.39900982519059</v>
      </c>
      <c r="F8952" t="s">
        <v>2200</v>
      </c>
    </row>
    <row r="8953" spans="1:6" hidden="1" x14ac:dyDescent="0.25">
      <c r="A8953">
        <v>2040</v>
      </c>
      <c r="B8953" t="s">
        <v>2254</v>
      </c>
      <c r="C8953" t="s">
        <v>2228</v>
      </c>
      <c r="D8953" t="s">
        <v>2199</v>
      </c>
      <c r="E8953">
        <v>3.3884432943794698</v>
      </c>
      <c r="F8953" t="s">
        <v>2200</v>
      </c>
    </row>
    <row r="8954" spans="1:6" hidden="1" x14ac:dyDescent="0.25">
      <c r="A8954">
        <v>2040</v>
      </c>
      <c r="B8954" t="s">
        <v>2254</v>
      </c>
      <c r="C8954" t="s">
        <v>2229</v>
      </c>
      <c r="D8954" t="s">
        <v>2199</v>
      </c>
      <c r="E8954">
        <v>3.9987521944425701</v>
      </c>
      <c r="F8954" t="s">
        <v>2200</v>
      </c>
    </row>
    <row r="8955" spans="1:6" hidden="1" x14ac:dyDescent="0.25">
      <c r="A8955">
        <v>2040</v>
      </c>
      <c r="B8955" t="s">
        <v>2254</v>
      </c>
      <c r="C8955" t="s">
        <v>2230</v>
      </c>
      <c r="D8955" t="s">
        <v>2199</v>
      </c>
      <c r="E8955">
        <v>2.3936396936123701</v>
      </c>
      <c r="F8955" t="s">
        <v>2200</v>
      </c>
    </row>
    <row r="8956" spans="1:6" hidden="1" x14ac:dyDescent="0.25">
      <c r="A8956">
        <v>2040</v>
      </c>
      <c r="B8956" t="s">
        <v>2254</v>
      </c>
      <c r="C8956" t="s">
        <v>2231</v>
      </c>
      <c r="D8956" t="s">
        <v>2199</v>
      </c>
      <c r="E8956">
        <v>3.19934458886669</v>
      </c>
      <c r="F8956" t="s">
        <v>2200</v>
      </c>
    </row>
    <row r="8957" spans="1:6" hidden="1" x14ac:dyDescent="0.25">
      <c r="A8957">
        <v>2040</v>
      </c>
      <c r="B8957" t="s">
        <v>2254</v>
      </c>
      <c r="C8957" t="s">
        <v>2232</v>
      </c>
      <c r="D8957" t="s">
        <v>2199</v>
      </c>
      <c r="E8957">
        <v>6.5707959788930097</v>
      </c>
      <c r="F8957" t="s">
        <v>2200</v>
      </c>
    </row>
    <row r="8958" spans="1:6" hidden="1" x14ac:dyDescent="0.25">
      <c r="A8958">
        <v>2040</v>
      </c>
      <c r="B8958" t="s">
        <v>2254</v>
      </c>
      <c r="C8958" t="s">
        <v>2233</v>
      </c>
      <c r="D8958" t="s">
        <v>2199</v>
      </c>
      <c r="E8958">
        <v>2.8841356679820498</v>
      </c>
      <c r="F8958" t="s">
        <v>2200</v>
      </c>
    </row>
    <row r="8959" spans="1:6" hidden="1" x14ac:dyDescent="0.25">
      <c r="A8959">
        <v>2040</v>
      </c>
      <c r="B8959" t="s">
        <v>2254</v>
      </c>
      <c r="C8959" t="s">
        <v>2234</v>
      </c>
      <c r="D8959" t="s">
        <v>2199</v>
      </c>
      <c r="E8959">
        <v>3.11093028711131</v>
      </c>
      <c r="F8959" t="s">
        <v>2200</v>
      </c>
    </row>
    <row r="8960" spans="1:6" hidden="1" x14ac:dyDescent="0.25">
      <c r="A8960">
        <v>2040</v>
      </c>
      <c r="B8960" t="s">
        <v>2254</v>
      </c>
      <c r="C8960" t="s">
        <v>2235</v>
      </c>
      <c r="D8960" t="s">
        <v>2199</v>
      </c>
      <c r="E8960">
        <v>6.0045332309741797</v>
      </c>
      <c r="F8960" t="s">
        <v>2200</v>
      </c>
    </row>
    <row r="8961" spans="1:6" hidden="1" x14ac:dyDescent="0.25">
      <c r="A8961">
        <v>2050</v>
      </c>
      <c r="B8961" t="s">
        <v>2197</v>
      </c>
      <c r="C8961" t="s">
        <v>2198</v>
      </c>
      <c r="D8961" t="s">
        <v>2199</v>
      </c>
      <c r="E8961">
        <v>5.0480631368737603</v>
      </c>
      <c r="F8961" t="s">
        <v>2200</v>
      </c>
    </row>
    <row r="8962" spans="1:6" hidden="1" x14ac:dyDescent="0.25">
      <c r="A8962">
        <v>2050</v>
      </c>
      <c r="B8962" t="s">
        <v>2197</v>
      </c>
      <c r="C8962" t="s">
        <v>2201</v>
      </c>
      <c r="D8962" t="s">
        <v>2236</v>
      </c>
      <c r="E8962">
        <v>3.5266340501719999</v>
      </c>
      <c r="F8962" t="s">
        <v>2200</v>
      </c>
    </row>
    <row r="8963" spans="1:6" hidden="1" x14ac:dyDescent="0.25">
      <c r="A8963">
        <v>2050</v>
      </c>
      <c r="B8963" t="s">
        <v>2197</v>
      </c>
      <c r="C8963" t="s">
        <v>2201</v>
      </c>
      <c r="D8963" t="s">
        <v>2237</v>
      </c>
      <c r="E8963">
        <v>22.934438806485598</v>
      </c>
      <c r="F8963" t="s">
        <v>2200</v>
      </c>
    </row>
    <row r="8964" spans="1:6" hidden="1" x14ac:dyDescent="0.25">
      <c r="A8964">
        <v>2050</v>
      </c>
      <c r="B8964" t="s">
        <v>2197</v>
      </c>
      <c r="C8964" t="s">
        <v>2201</v>
      </c>
      <c r="D8964" t="s">
        <v>2238</v>
      </c>
      <c r="E8964">
        <v>4.3245590528917397</v>
      </c>
      <c r="F8964" t="s">
        <v>2200</v>
      </c>
    </row>
    <row r="8965" spans="1:6" hidden="1" x14ac:dyDescent="0.25">
      <c r="A8965">
        <v>2050</v>
      </c>
      <c r="B8965" t="s">
        <v>2197</v>
      </c>
      <c r="C8965" t="s">
        <v>2201</v>
      </c>
      <c r="D8965" t="s">
        <v>2250</v>
      </c>
      <c r="E8965">
        <v>7.8165953409711797</v>
      </c>
      <c r="F8965" t="s">
        <v>2200</v>
      </c>
    </row>
    <row r="8966" spans="1:6" hidden="1" x14ac:dyDescent="0.25">
      <c r="A8966">
        <v>2050</v>
      </c>
      <c r="B8966" t="s">
        <v>2197</v>
      </c>
      <c r="C8966" t="s">
        <v>2201</v>
      </c>
      <c r="D8966" t="s">
        <v>2251</v>
      </c>
      <c r="E8966">
        <v>8.8792708159676508</v>
      </c>
      <c r="F8966" t="s">
        <v>2200</v>
      </c>
    </row>
    <row r="8967" spans="1:6" hidden="1" x14ac:dyDescent="0.25">
      <c r="A8967">
        <v>2050</v>
      </c>
      <c r="B8967" t="s">
        <v>2197</v>
      </c>
      <c r="C8967" t="s">
        <v>2201</v>
      </c>
      <c r="D8967" t="s">
        <v>2239</v>
      </c>
      <c r="E8967">
        <v>1.76305003145215</v>
      </c>
      <c r="F8967" t="s">
        <v>2200</v>
      </c>
    </row>
    <row r="8968" spans="1:6" hidden="1" x14ac:dyDescent="0.25">
      <c r="A8968">
        <v>2050</v>
      </c>
      <c r="B8968" t="s">
        <v>2197</v>
      </c>
      <c r="C8968" t="s">
        <v>2201</v>
      </c>
      <c r="D8968" t="s">
        <v>2240</v>
      </c>
      <c r="E8968">
        <v>2.0772123497781898</v>
      </c>
      <c r="F8968" t="s">
        <v>2200</v>
      </c>
    </row>
    <row r="8969" spans="1:6" hidden="1" x14ac:dyDescent="0.25">
      <c r="A8969">
        <v>2050</v>
      </c>
      <c r="B8969" t="s">
        <v>2197</v>
      </c>
      <c r="C8969" t="s">
        <v>2201</v>
      </c>
      <c r="D8969" t="s">
        <v>2241</v>
      </c>
      <c r="E8969">
        <v>3.8799748647009</v>
      </c>
      <c r="F8969" t="s">
        <v>2200</v>
      </c>
    </row>
    <row r="8970" spans="1:6" hidden="1" x14ac:dyDescent="0.25">
      <c r="A8970">
        <v>2050</v>
      </c>
      <c r="B8970" t="s">
        <v>2197</v>
      </c>
      <c r="C8970" t="s">
        <v>2201</v>
      </c>
      <c r="D8970" t="s">
        <v>2242</v>
      </c>
      <c r="E8970" s="184">
        <v>8.9872161086532704E-2</v>
      </c>
      <c r="F8970" t="s">
        <v>2200</v>
      </c>
    </row>
    <row r="8971" spans="1:6" hidden="1" x14ac:dyDescent="0.25">
      <c r="A8971">
        <v>2050</v>
      </c>
      <c r="B8971" t="s">
        <v>2197</v>
      </c>
      <c r="C8971" t="s">
        <v>2201</v>
      </c>
      <c r="D8971" t="s">
        <v>2243</v>
      </c>
      <c r="E8971">
        <v>0</v>
      </c>
      <c r="F8971" t="s">
        <v>2200</v>
      </c>
    </row>
    <row r="8972" spans="1:6" hidden="1" x14ac:dyDescent="0.25">
      <c r="A8972">
        <v>2050</v>
      </c>
      <c r="B8972" t="s">
        <v>2197</v>
      </c>
      <c r="C8972" t="s">
        <v>2201</v>
      </c>
      <c r="D8972" t="s">
        <v>2244</v>
      </c>
      <c r="E8972">
        <v>5.4702337500000002</v>
      </c>
      <c r="F8972" t="s">
        <v>2200</v>
      </c>
    </row>
    <row r="8973" spans="1:6" hidden="1" x14ac:dyDescent="0.25">
      <c r="A8973">
        <v>2050</v>
      </c>
      <c r="B8973" t="s">
        <v>2197</v>
      </c>
      <c r="C8973" t="s">
        <v>2201</v>
      </c>
      <c r="D8973" t="s">
        <v>2245</v>
      </c>
      <c r="E8973">
        <v>1.26137878928771</v>
      </c>
      <c r="F8973" t="s">
        <v>2200</v>
      </c>
    </row>
    <row r="8974" spans="1:6" hidden="1" x14ac:dyDescent="0.25">
      <c r="A8974">
        <v>2050</v>
      </c>
      <c r="B8974" t="s">
        <v>2197</v>
      </c>
      <c r="C8974" t="s">
        <v>2201</v>
      </c>
      <c r="D8974" t="s">
        <v>2246</v>
      </c>
      <c r="E8974">
        <v>1.3944614561766699</v>
      </c>
      <c r="F8974" t="s">
        <v>2200</v>
      </c>
    </row>
    <row r="8975" spans="1:6" hidden="1" x14ac:dyDescent="0.25">
      <c r="A8975">
        <v>2050</v>
      </c>
      <c r="B8975" t="s">
        <v>2197</v>
      </c>
      <c r="C8975" t="s">
        <v>2201</v>
      </c>
      <c r="D8975" t="s">
        <v>2247</v>
      </c>
      <c r="E8975">
        <v>1.26730578277362</v>
      </c>
      <c r="F8975" t="s">
        <v>2200</v>
      </c>
    </row>
    <row r="8976" spans="1:6" hidden="1" x14ac:dyDescent="0.25">
      <c r="A8976">
        <v>2050</v>
      </c>
      <c r="B8976" t="s">
        <v>2197</v>
      </c>
      <c r="C8976" t="s">
        <v>2201</v>
      </c>
      <c r="D8976" t="s">
        <v>2248</v>
      </c>
      <c r="E8976">
        <v>2.4342932862190798</v>
      </c>
      <c r="F8976" t="s">
        <v>2200</v>
      </c>
    </row>
    <row r="8977" spans="1:6" hidden="1" x14ac:dyDescent="0.25">
      <c r="A8977">
        <v>2050</v>
      </c>
      <c r="B8977" t="s">
        <v>2197</v>
      </c>
      <c r="C8977" t="s">
        <v>2198</v>
      </c>
      <c r="D8977" t="s">
        <v>2236</v>
      </c>
      <c r="E8977">
        <v>5.1275994882507296</v>
      </c>
      <c r="F8977" t="s">
        <v>2200</v>
      </c>
    </row>
    <row r="8978" spans="1:6" hidden="1" x14ac:dyDescent="0.25">
      <c r="A8978">
        <v>2050</v>
      </c>
      <c r="B8978" t="s">
        <v>2197</v>
      </c>
      <c r="C8978" t="s">
        <v>2198</v>
      </c>
      <c r="D8978" t="s">
        <v>2237</v>
      </c>
      <c r="E8978">
        <v>18.996743914268599</v>
      </c>
      <c r="F8978" t="s">
        <v>2200</v>
      </c>
    </row>
    <row r="8979" spans="1:6" hidden="1" x14ac:dyDescent="0.25">
      <c r="A8979">
        <v>2050</v>
      </c>
      <c r="B8979" t="s">
        <v>2197</v>
      </c>
      <c r="C8979" t="s">
        <v>2198</v>
      </c>
      <c r="D8979" t="s">
        <v>2238</v>
      </c>
      <c r="E8979">
        <v>4.0792112967110103</v>
      </c>
      <c r="F8979" t="s">
        <v>2200</v>
      </c>
    </row>
    <row r="8980" spans="1:6" hidden="1" x14ac:dyDescent="0.25">
      <c r="A8980">
        <v>2050</v>
      </c>
      <c r="B8980" t="s">
        <v>2197</v>
      </c>
      <c r="C8980" t="s">
        <v>2198</v>
      </c>
      <c r="D8980" t="s">
        <v>2250</v>
      </c>
      <c r="E8980">
        <v>10.6784570621552</v>
      </c>
      <c r="F8980" t="s">
        <v>2200</v>
      </c>
    </row>
    <row r="8981" spans="1:6" hidden="1" x14ac:dyDescent="0.25">
      <c r="A8981">
        <v>2050</v>
      </c>
      <c r="B8981" t="s">
        <v>2197</v>
      </c>
      <c r="C8981" t="s">
        <v>2198</v>
      </c>
      <c r="D8981" t="s">
        <v>2251</v>
      </c>
      <c r="E8981">
        <v>0</v>
      </c>
      <c r="F8981" t="s">
        <v>2200</v>
      </c>
    </row>
    <row r="8982" spans="1:6" hidden="1" x14ac:dyDescent="0.25">
      <c r="A8982">
        <v>2050</v>
      </c>
      <c r="B8982" t="s">
        <v>2197</v>
      </c>
      <c r="C8982" t="s">
        <v>2198</v>
      </c>
      <c r="D8982" t="s">
        <v>2239</v>
      </c>
      <c r="E8982">
        <v>4.2330346915421604</v>
      </c>
      <c r="F8982" t="s">
        <v>2200</v>
      </c>
    </row>
    <row r="8983" spans="1:6" hidden="1" x14ac:dyDescent="0.25">
      <c r="A8983">
        <v>2050</v>
      </c>
      <c r="B8983" t="s">
        <v>2197</v>
      </c>
      <c r="C8983" t="s">
        <v>2198</v>
      </c>
      <c r="D8983" t="s">
        <v>2240</v>
      </c>
      <c r="E8983">
        <v>2.5893529279357002</v>
      </c>
      <c r="F8983" t="s">
        <v>2200</v>
      </c>
    </row>
    <row r="8984" spans="1:6" hidden="1" x14ac:dyDescent="0.25">
      <c r="A8984">
        <v>2050</v>
      </c>
      <c r="B8984" t="s">
        <v>2197</v>
      </c>
      <c r="C8984" t="s">
        <v>2198</v>
      </c>
      <c r="D8984" t="s">
        <v>2241</v>
      </c>
      <c r="E8984">
        <v>6.0955372063237698</v>
      </c>
      <c r="F8984" t="s">
        <v>2200</v>
      </c>
    </row>
    <row r="8985" spans="1:6" hidden="1" x14ac:dyDescent="0.25">
      <c r="A8985">
        <v>2050</v>
      </c>
      <c r="B8985" t="s">
        <v>2197</v>
      </c>
      <c r="C8985" t="s">
        <v>2198</v>
      </c>
      <c r="D8985" t="s">
        <v>2242</v>
      </c>
      <c r="E8985">
        <v>0.117870100719024</v>
      </c>
      <c r="F8985" t="s">
        <v>2200</v>
      </c>
    </row>
    <row r="8986" spans="1:6" hidden="1" x14ac:dyDescent="0.25">
      <c r="A8986">
        <v>2050</v>
      </c>
      <c r="B8986" t="s">
        <v>2197</v>
      </c>
      <c r="C8986" t="s">
        <v>2198</v>
      </c>
      <c r="D8986" t="s">
        <v>2243</v>
      </c>
      <c r="E8986">
        <v>33.6073357821816</v>
      </c>
      <c r="F8986" t="s">
        <v>2200</v>
      </c>
    </row>
    <row r="8987" spans="1:6" hidden="1" x14ac:dyDescent="0.25">
      <c r="A8987">
        <v>2050</v>
      </c>
      <c r="B8987" t="s">
        <v>2197</v>
      </c>
      <c r="C8987" t="s">
        <v>2198</v>
      </c>
      <c r="D8987" t="s">
        <v>2244</v>
      </c>
      <c r="E8987">
        <v>5.4702337500000002</v>
      </c>
      <c r="F8987" t="s">
        <v>2200</v>
      </c>
    </row>
    <row r="8988" spans="1:6" hidden="1" x14ac:dyDescent="0.25">
      <c r="A8988">
        <v>2050</v>
      </c>
      <c r="B8988" t="s">
        <v>2197</v>
      </c>
      <c r="C8988" t="s">
        <v>2198</v>
      </c>
      <c r="D8988" t="s">
        <v>2245</v>
      </c>
      <c r="E8988">
        <v>3.46093085551392</v>
      </c>
      <c r="F8988" t="s">
        <v>2200</v>
      </c>
    </row>
    <row r="8989" spans="1:6" hidden="1" x14ac:dyDescent="0.25">
      <c r="A8989">
        <v>2050</v>
      </c>
      <c r="B8989" t="s">
        <v>2197</v>
      </c>
      <c r="C8989" t="s">
        <v>2198</v>
      </c>
      <c r="D8989" t="s">
        <v>2246</v>
      </c>
      <c r="E8989">
        <v>2.03948397784524</v>
      </c>
      <c r="F8989" t="s">
        <v>2200</v>
      </c>
    </row>
    <row r="8990" spans="1:6" hidden="1" x14ac:dyDescent="0.25">
      <c r="A8990">
        <v>2050</v>
      </c>
      <c r="B8990" t="s">
        <v>2197</v>
      </c>
      <c r="C8990" t="s">
        <v>2198</v>
      </c>
      <c r="D8990" t="s">
        <v>2247</v>
      </c>
      <c r="E8990">
        <v>1.83921991557998</v>
      </c>
      <c r="F8990" t="s">
        <v>2200</v>
      </c>
    </row>
    <row r="8991" spans="1:6" hidden="1" x14ac:dyDescent="0.25">
      <c r="A8991">
        <v>2050</v>
      </c>
      <c r="B8991" t="s">
        <v>2197</v>
      </c>
      <c r="C8991" t="s">
        <v>2198</v>
      </c>
      <c r="D8991" t="s">
        <v>2248</v>
      </c>
      <c r="E8991">
        <v>7.1386447850935104</v>
      </c>
      <c r="F8991" t="s">
        <v>2200</v>
      </c>
    </row>
    <row r="8992" spans="1:6" hidden="1" x14ac:dyDescent="0.25">
      <c r="A8992">
        <v>2050</v>
      </c>
      <c r="B8992" t="s">
        <v>2197</v>
      </c>
      <c r="C8992" t="s">
        <v>2202</v>
      </c>
      <c r="D8992" t="s">
        <v>2236</v>
      </c>
      <c r="E8992">
        <v>3.0913840023938199</v>
      </c>
      <c r="F8992" t="s">
        <v>2200</v>
      </c>
    </row>
    <row r="8993" spans="1:6" hidden="1" x14ac:dyDescent="0.25">
      <c r="A8993">
        <v>2050</v>
      </c>
      <c r="B8993" t="s">
        <v>2197</v>
      </c>
      <c r="C8993" t="s">
        <v>2202</v>
      </c>
      <c r="D8993" t="s">
        <v>2237</v>
      </c>
      <c r="E8993">
        <v>22.558747979961101</v>
      </c>
      <c r="F8993" t="s">
        <v>2200</v>
      </c>
    </row>
    <row r="8994" spans="1:6" hidden="1" x14ac:dyDescent="0.25">
      <c r="A8994">
        <v>2050</v>
      </c>
      <c r="B8994" t="s">
        <v>2197</v>
      </c>
      <c r="C8994" t="s">
        <v>2202</v>
      </c>
      <c r="D8994" t="s">
        <v>2238</v>
      </c>
      <c r="E8994">
        <v>6.0067665007173998</v>
      </c>
      <c r="F8994" t="s">
        <v>2200</v>
      </c>
    </row>
    <row r="8995" spans="1:6" hidden="1" x14ac:dyDescent="0.25">
      <c r="A8995">
        <v>2050</v>
      </c>
      <c r="B8995" t="s">
        <v>2197</v>
      </c>
      <c r="C8995" t="s">
        <v>2202</v>
      </c>
      <c r="D8995" t="s">
        <v>2250</v>
      </c>
      <c r="E8995">
        <v>8.3454620831946595</v>
      </c>
      <c r="F8995" t="s">
        <v>2200</v>
      </c>
    </row>
    <row r="8996" spans="1:6" hidden="1" x14ac:dyDescent="0.25">
      <c r="A8996">
        <v>2050</v>
      </c>
      <c r="B8996" t="s">
        <v>2197</v>
      </c>
      <c r="C8996" t="s">
        <v>2202</v>
      </c>
      <c r="D8996" t="s">
        <v>2251</v>
      </c>
      <c r="E8996">
        <v>10.1165878748554</v>
      </c>
      <c r="F8996" t="s">
        <v>2200</v>
      </c>
    </row>
    <row r="8997" spans="1:6" hidden="1" x14ac:dyDescent="0.25">
      <c r="A8997">
        <v>2050</v>
      </c>
      <c r="B8997" t="s">
        <v>2197</v>
      </c>
      <c r="C8997" t="s">
        <v>2202</v>
      </c>
      <c r="D8997" t="s">
        <v>2239</v>
      </c>
      <c r="E8997">
        <v>1.715251819199</v>
      </c>
      <c r="F8997" t="s">
        <v>2200</v>
      </c>
    </row>
    <row r="8998" spans="1:6" hidden="1" x14ac:dyDescent="0.25">
      <c r="A8998">
        <v>2050</v>
      </c>
      <c r="B8998" t="s">
        <v>2197</v>
      </c>
      <c r="C8998" t="s">
        <v>2202</v>
      </c>
      <c r="D8998" t="s">
        <v>2240</v>
      </c>
      <c r="E8998">
        <v>2.18111582492558</v>
      </c>
      <c r="F8998" t="s">
        <v>2200</v>
      </c>
    </row>
    <row r="8999" spans="1:6" hidden="1" x14ac:dyDescent="0.25">
      <c r="A8999">
        <v>2050</v>
      </c>
      <c r="B8999" t="s">
        <v>2197</v>
      </c>
      <c r="C8999" t="s">
        <v>2202</v>
      </c>
      <c r="D8999" t="s">
        <v>2241</v>
      </c>
      <c r="E8999">
        <v>3.9434188883503798</v>
      </c>
      <c r="F8999" t="s">
        <v>2200</v>
      </c>
    </row>
    <row r="9000" spans="1:6" hidden="1" x14ac:dyDescent="0.25">
      <c r="A9000">
        <v>2050</v>
      </c>
      <c r="B9000" t="s">
        <v>2197</v>
      </c>
      <c r="C9000" t="s">
        <v>2202</v>
      </c>
      <c r="D9000" t="s">
        <v>2242</v>
      </c>
      <c r="E9000">
        <v>0</v>
      </c>
      <c r="F9000" t="s">
        <v>2200</v>
      </c>
    </row>
    <row r="9001" spans="1:6" hidden="1" x14ac:dyDescent="0.25">
      <c r="A9001">
        <v>2050</v>
      </c>
      <c r="B9001" t="s">
        <v>2197</v>
      </c>
      <c r="C9001" t="s">
        <v>2202</v>
      </c>
      <c r="D9001" t="s">
        <v>2243</v>
      </c>
      <c r="E9001">
        <v>0</v>
      </c>
      <c r="F9001" t="s">
        <v>2200</v>
      </c>
    </row>
    <row r="9002" spans="1:6" hidden="1" x14ac:dyDescent="0.25">
      <c r="A9002">
        <v>2050</v>
      </c>
      <c r="B9002" t="s">
        <v>2197</v>
      </c>
      <c r="C9002" t="s">
        <v>2202</v>
      </c>
      <c r="D9002" t="s">
        <v>2244</v>
      </c>
      <c r="E9002">
        <v>0</v>
      </c>
      <c r="F9002" t="s">
        <v>2200</v>
      </c>
    </row>
    <row r="9003" spans="1:6" hidden="1" x14ac:dyDescent="0.25">
      <c r="A9003">
        <v>2050</v>
      </c>
      <c r="B9003" t="s">
        <v>2197</v>
      </c>
      <c r="C9003" t="s">
        <v>2202</v>
      </c>
      <c r="D9003" t="s">
        <v>2245</v>
      </c>
      <c r="E9003">
        <v>1.26137878928771</v>
      </c>
      <c r="F9003" t="s">
        <v>2200</v>
      </c>
    </row>
    <row r="9004" spans="1:6" hidden="1" x14ac:dyDescent="0.25">
      <c r="A9004">
        <v>2050</v>
      </c>
      <c r="B9004" t="s">
        <v>2197</v>
      </c>
      <c r="C9004" t="s">
        <v>2202</v>
      </c>
      <c r="D9004" t="s">
        <v>2246</v>
      </c>
      <c r="E9004">
        <v>1.3944614561766699</v>
      </c>
      <c r="F9004" t="s">
        <v>2200</v>
      </c>
    </row>
    <row r="9005" spans="1:6" hidden="1" x14ac:dyDescent="0.25">
      <c r="A9005">
        <v>2050</v>
      </c>
      <c r="B9005" t="s">
        <v>2197</v>
      </c>
      <c r="C9005" t="s">
        <v>2202</v>
      </c>
      <c r="D9005" t="s">
        <v>2247</v>
      </c>
      <c r="E9005">
        <v>1.26730578277362</v>
      </c>
      <c r="F9005" t="s">
        <v>2200</v>
      </c>
    </row>
    <row r="9006" spans="1:6" hidden="1" x14ac:dyDescent="0.25">
      <c r="A9006">
        <v>2050</v>
      </c>
      <c r="B9006" t="s">
        <v>2197</v>
      </c>
      <c r="C9006" t="s">
        <v>2202</v>
      </c>
      <c r="D9006" t="s">
        <v>2248</v>
      </c>
      <c r="E9006">
        <v>2.4342932862190798</v>
      </c>
      <c r="F9006" t="s">
        <v>2200</v>
      </c>
    </row>
    <row r="9007" spans="1:6" hidden="1" x14ac:dyDescent="0.25">
      <c r="A9007">
        <v>2050</v>
      </c>
      <c r="B9007" t="s">
        <v>2197</v>
      </c>
      <c r="C9007" t="s">
        <v>2203</v>
      </c>
      <c r="D9007" t="s">
        <v>2236</v>
      </c>
      <c r="E9007">
        <v>3.5107465532699602</v>
      </c>
      <c r="F9007" t="s">
        <v>2200</v>
      </c>
    </row>
    <row r="9008" spans="1:6" hidden="1" x14ac:dyDescent="0.25">
      <c r="A9008">
        <v>2050</v>
      </c>
      <c r="B9008" t="s">
        <v>2197</v>
      </c>
      <c r="C9008" t="s">
        <v>2203</v>
      </c>
      <c r="D9008" t="s">
        <v>2237</v>
      </c>
      <c r="E9008">
        <v>18.3758063042422</v>
      </c>
      <c r="F9008" t="s">
        <v>2200</v>
      </c>
    </row>
    <row r="9009" spans="1:6" hidden="1" x14ac:dyDescent="0.25">
      <c r="A9009">
        <v>2050</v>
      </c>
      <c r="B9009" t="s">
        <v>2197</v>
      </c>
      <c r="C9009" t="s">
        <v>2203</v>
      </c>
      <c r="D9009" t="s">
        <v>2238</v>
      </c>
      <c r="E9009">
        <v>4.0962403078183804</v>
      </c>
      <c r="F9009" t="s">
        <v>2200</v>
      </c>
    </row>
    <row r="9010" spans="1:6" hidden="1" x14ac:dyDescent="0.25">
      <c r="A9010">
        <v>2050</v>
      </c>
      <c r="B9010" t="s">
        <v>2197</v>
      </c>
      <c r="C9010" t="s">
        <v>2203</v>
      </c>
      <c r="D9010" t="s">
        <v>2250</v>
      </c>
      <c r="E9010">
        <v>10.5907598843994</v>
      </c>
      <c r="F9010" t="s">
        <v>2200</v>
      </c>
    </row>
    <row r="9011" spans="1:6" hidden="1" x14ac:dyDescent="0.25">
      <c r="A9011">
        <v>2050</v>
      </c>
      <c r="B9011" t="s">
        <v>2197</v>
      </c>
      <c r="C9011" t="s">
        <v>2203</v>
      </c>
      <c r="D9011" t="s">
        <v>2251</v>
      </c>
      <c r="E9011">
        <v>0</v>
      </c>
      <c r="F9011" t="s">
        <v>2200</v>
      </c>
    </row>
    <row r="9012" spans="1:6" hidden="1" x14ac:dyDescent="0.25">
      <c r="A9012">
        <v>2050</v>
      </c>
      <c r="B9012" t="s">
        <v>2197</v>
      </c>
      <c r="C9012" t="s">
        <v>2203</v>
      </c>
      <c r="D9012" t="s">
        <v>2239</v>
      </c>
      <c r="E9012">
        <v>4.3254778722783298</v>
      </c>
      <c r="F9012" t="s">
        <v>2200</v>
      </c>
    </row>
    <row r="9013" spans="1:6" hidden="1" x14ac:dyDescent="0.25">
      <c r="A9013">
        <v>2050</v>
      </c>
      <c r="B9013" t="s">
        <v>2197</v>
      </c>
      <c r="C9013" t="s">
        <v>2203</v>
      </c>
      <c r="D9013" t="s">
        <v>2240</v>
      </c>
      <c r="E9013">
        <v>2.65132109452456</v>
      </c>
      <c r="F9013" t="s">
        <v>2200</v>
      </c>
    </row>
    <row r="9014" spans="1:6" hidden="1" x14ac:dyDescent="0.25">
      <c r="A9014">
        <v>2050</v>
      </c>
      <c r="B9014" t="s">
        <v>2197</v>
      </c>
      <c r="C9014" t="s">
        <v>2203</v>
      </c>
      <c r="D9014" t="s">
        <v>2241</v>
      </c>
      <c r="E9014">
        <v>6.2128583657694403</v>
      </c>
      <c r="F9014" t="s">
        <v>2200</v>
      </c>
    </row>
    <row r="9015" spans="1:6" hidden="1" x14ac:dyDescent="0.25">
      <c r="A9015">
        <v>2050</v>
      </c>
      <c r="B9015" t="s">
        <v>2197</v>
      </c>
      <c r="C9015" t="s">
        <v>2203</v>
      </c>
      <c r="D9015" t="s">
        <v>2242</v>
      </c>
      <c r="E9015" s="184">
        <v>3.38695378252689E-2</v>
      </c>
      <c r="F9015" t="s">
        <v>2200</v>
      </c>
    </row>
    <row r="9016" spans="1:6" hidden="1" x14ac:dyDescent="0.25">
      <c r="A9016">
        <v>2050</v>
      </c>
      <c r="B9016" t="s">
        <v>2197</v>
      </c>
      <c r="C9016" t="s">
        <v>2203</v>
      </c>
      <c r="D9016" t="s">
        <v>2243</v>
      </c>
      <c r="E9016">
        <v>33.625768175181904</v>
      </c>
      <c r="F9016" t="s">
        <v>2200</v>
      </c>
    </row>
    <row r="9017" spans="1:6" hidden="1" x14ac:dyDescent="0.25">
      <c r="A9017">
        <v>2050</v>
      </c>
      <c r="B9017" t="s">
        <v>2197</v>
      </c>
      <c r="C9017" t="s">
        <v>2203</v>
      </c>
      <c r="D9017" t="s">
        <v>2244</v>
      </c>
      <c r="E9017">
        <v>5.4702337500000002</v>
      </c>
      <c r="F9017" t="s">
        <v>2200</v>
      </c>
    </row>
    <row r="9018" spans="1:6" hidden="1" x14ac:dyDescent="0.25">
      <c r="A9018">
        <v>2050</v>
      </c>
      <c r="B9018" t="s">
        <v>2197</v>
      </c>
      <c r="C9018" t="s">
        <v>2203</v>
      </c>
      <c r="D9018" t="s">
        <v>2245</v>
      </c>
      <c r="E9018">
        <v>3.5334790755524899</v>
      </c>
      <c r="F9018" t="s">
        <v>2200</v>
      </c>
    </row>
    <row r="9019" spans="1:6" hidden="1" x14ac:dyDescent="0.25">
      <c r="A9019">
        <v>2050</v>
      </c>
      <c r="B9019" t="s">
        <v>2197</v>
      </c>
      <c r="C9019" t="s">
        <v>2203</v>
      </c>
      <c r="D9019" t="s">
        <v>2246</v>
      </c>
      <c r="E9019">
        <v>1.6771708503713101</v>
      </c>
      <c r="F9019" t="s">
        <v>2200</v>
      </c>
    </row>
    <row r="9020" spans="1:6" hidden="1" x14ac:dyDescent="0.25">
      <c r="A9020">
        <v>2050</v>
      </c>
      <c r="B9020" t="s">
        <v>2197</v>
      </c>
      <c r="C9020" t="s">
        <v>2203</v>
      </c>
      <c r="D9020" t="s">
        <v>2247</v>
      </c>
      <c r="E9020">
        <v>1.85909363203505</v>
      </c>
      <c r="F9020" t="s">
        <v>2200</v>
      </c>
    </row>
    <row r="9021" spans="1:6" hidden="1" x14ac:dyDescent="0.25">
      <c r="A9021">
        <v>2050</v>
      </c>
      <c r="B9021" t="s">
        <v>2197</v>
      </c>
      <c r="C9021" t="s">
        <v>2203</v>
      </c>
      <c r="D9021" t="s">
        <v>2248</v>
      </c>
      <c r="E9021">
        <v>7.2832218670306696</v>
      </c>
      <c r="F9021" t="s">
        <v>2200</v>
      </c>
    </row>
    <row r="9022" spans="1:6" hidden="1" x14ac:dyDescent="0.25">
      <c r="A9022">
        <v>2050</v>
      </c>
      <c r="B9022" t="s">
        <v>2197</v>
      </c>
      <c r="C9022" t="s">
        <v>2204</v>
      </c>
      <c r="D9022" t="s">
        <v>2236</v>
      </c>
      <c r="E9022">
        <v>2.1053020181080799</v>
      </c>
      <c r="F9022" t="s">
        <v>2200</v>
      </c>
    </row>
    <row r="9023" spans="1:6" hidden="1" x14ac:dyDescent="0.25">
      <c r="A9023">
        <v>2050</v>
      </c>
      <c r="B9023" t="s">
        <v>2197</v>
      </c>
      <c r="C9023" t="s">
        <v>2204</v>
      </c>
      <c r="D9023" t="s">
        <v>2237</v>
      </c>
      <c r="E9023">
        <v>17.912778148906799</v>
      </c>
      <c r="F9023" t="s">
        <v>2200</v>
      </c>
    </row>
    <row r="9024" spans="1:6" hidden="1" x14ac:dyDescent="0.25">
      <c r="A9024">
        <v>2050</v>
      </c>
      <c r="B9024" t="s">
        <v>2197</v>
      </c>
      <c r="C9024" t="s">
        <v>2204</v>
      </c>
      <c r="D9024" t="s">
        <v>2238</v>
      </c>
      <c r="E9024">
        <v>3.9732334651663201</v>
      </c>
      <c r="F9024" t="s">
        <v>2200</v>
      </c>
    </row>
    <row r="9025" spans="1:6" hidden="1" x14ac:dyDescent="0.25">
      <c r="A9025">
        <v>2050</v>
      </c>
      <c r="B9025" t="s">
        <v>2197</v>
      </c>
      <c r="C9025" t="s">
        <v>2204</v>
      </c>
      <c r="D9025" t="s">
        <v>2250</v>
      </c>
      <c r="E9025">
        <v>7.5246052418426297</v>
      </c>
      <c r="F9025" t="s">
        <v>2200</v>
      </c>
    </row>
    <row r="9026" spans="1:6" hidden="1" x14ac:dyDescent="0.25">
      <c r="A9026">
        <v>2050</v>
      </c>
      <c r="B9026" t="s">
        <v>2197</v>
      </c>
      <c r="C9026" t="s">
        <v>2204</v>
      </c>
      <c r="D9026" t="s">
        <v>2251</v>
      </c>
      <c r="E9026">
        <v>0</v>
      </c>
      <c r="F9026" t="s">
        <v>2200</v>
      </c>
    </row>
    <row r="9027" spans="1:6" hidden="1" x14ac:dyDescent="0.25">
      <c r="A9027">
        <v>2050</v>
      </c>
      <c r="B9027" t="s">
        <v>2197</v>
      </c>
      <c r="C9027" t="s">
        <v>2204</v>
      </c>
      <c r="D9027" t="s">
        <v>2239</v>
      </c>
      <c r="E9027">
        <v>2.2442229588876299</v>
      </c>
      <c r="F9027" t="s">
        <v>2200</v>
      </c>
    </row>
    <row r="9028" spans="1:6" hidden="1" x14ac:dyDescent="0.25">
      <c r="A9028">
        <v>2050</v>
      </c>
      <c r="B9028" t="s">
        <v>2197</v>
      </c>
      <c r="C9028" t="s">
        <v>2204</v>
      </c>
      <c r="D9028" t="s">
        <v>2240</v>
      </c>
      <c r="E9028">
        <v>2.2401733441357399</v>
      </c>
      <c r="F9028" t="s">
        <v>2200</v>
      </c>
    </row>
    <row r="9029" spans="1:6" hidden="1" x14ac:dyDescent="0.25">
      <c r="A9029">
        <v>2050</v>
      </c>
      <c r="B9029" t="s">
        <v>2197</v>
      </c>
      <c r="C9029" t="s">
        <v>2204</v>
      </c>
      <c r="D9029" t="s">
        <v>2241</v>
      </c>
      <c r="E9029">
        <v>3.43430538099819</v>
      </c>
      <c r="F9029" t="s">
        <v>2200</v>
      </c>
    </row>
    <row r="9030" spans="1:6" hidden="1" x14ac:dyDescent="0.25">
      <c r="A9030">
        <v>2050</v>
      </c>
      <c r="B9030" t="s">
        <v>2197</v>
      </c>
      <c r="C9030" t="s">
        <v>2204</v>
      </c>
      <c r="D9030" t="s">
        <v>2242</v>
      </c>
      <c r="E9030" s="184">
        <v>5.5565822569739401E-5</v>
      </c>
      <c r="F9030" t="s">
        <v>2200</v>
      </c>
    </row>
    <row r="9031" spans="1:6" hidden="1" x14ac:dyDescent="0.25">
      <c r="A9031">
        <v>2050</v>
      </c>
      <c r="B9031" t="s">
        <v>2197</v>
      </c>
      <c r="C9031" t="s">
        <v>2204</v>
      </c>
      <c r="D9031" t="s">
        <v>2243</v>
      </c>
      <c r="E9031">
        <v>26.144815564279401</v>
      </c>
      <c r="F9031" t="s">
        <v>2200</v>
      </c>
    </row>
    <row r="9032" spans="1:6" hidden="1" x14ac:dyDescent="0.25">
      <c r="A9032">
        <v>2050</v>
      </c>
      <c r="B9032" t="s">
        <v>2197</v>
      </c>
      <c r="C9032" t="s">
        <v>2204</v>
      </c>
      <c r="D9032" t="s">
        <v>2244</v>
      </c>
      <c r="E9032">
        <v>5.4702337500000002</v>
      </c>
      <c r="F9032" t="s">
        <v>2200</v>
      </c>
    </row>
    <row r="9033" spans="1:6" hidden="1" x14ac:dyDescent="0.25">
      <c r="A9033">
        <v>2050</v>
      </c>
      <c r="B9033" t="s">
        <v>2197</v>
      </c>
      <c r="C9033" t="s">
        <v>2204</v>
      </c>
      <c r="D9033" t="s">
        <v>2245</v>
      </c>
      <c r="E9033">
        <v>2.90211682167772</v>
      </c>
      <c r="F9033" t="s">
        <v>2200</v>
      </c>
    </row>
    <row r="9034" spans="1:6" hidden="1" x14ac:dyDescent="0.25">
      <c r="A9034">
        <v>2050</v>
      </c>
      <c r="B9034" t="s">
        <v>2197</v>
      </c>
      <c r="C9034" t="s">
        <v>2204</v>
      </c>
      <c r="D9034" t="s">
        <v>2246</v>
      </c>
      <c r="E9034">
        <v>1.9088303361801</v>
      </c>
      <c r="F9034" t="s">
        <v>2200</v>
      </c>
    </row>
    <row r="9035" spans="1:6" hidden="1" x14ac:dyDescent="0.25">
      <c r="A9035">
        <v>2050</v>
      </c>
      <c r="B9035" t="s">
        <v>2197</v>
      </c>
      <c r="C9035" t="s">
        <v>2204</v>
      </c>
      <c r="D9035" t="s">
        <v>2247</v>
      </c>
      <c r="E9035">
        <v>1.32424088837118</v>
      </c>
      <c r="F9035" t="s">
        <v>2200</v>
      </c>
    </row>
    <row r="9036" spans="1:6" hidden="1" x14ac:dyDescent="0.25">
      <c r="A9036">
        <v>2050</v>
      </c>
      <c r="B9036" t="s">
        <v>2197</v>
      </c>
      <c r="C9036" t="s">
        <v>2204</v>
      </c>
      <c r="D9036" t="s">
        <v>2248</v>
      </c>
      <c r="E9036">
        <v>2.8618726288313998</v>
      </c>
      <c r="F9036" t="s">
        <v>2200</v>
      </c>
    </row>
    <row r="9037" spans="1:6" hidden="1" x14ac:dyDescent="0.25">
      <c r="A9037">
        <v>2050</v>
      </c>
      <c r="B9037" t="s">
        <v>2197</v>
      </c>
      <c r="C9037" t="s">
        <v>2205</v>
      </c>
      <c r="D9037" t="s">
        <v>2236</v>
      </c>
      <c r="E9037">
        <v>5.1275994882507296</v>
      </c>
      <c r="F9037" t="s">
        <v>2200</v>
      </c>
    </row>
    <row r="9038" spans="1:6" hidden="1" x14ac:dyDescent="0.25">
      <c r="A9038">
        <v>2050</v>
      </c>
      <c r="B9038" t="s">
        <v>2197</v>
      </c>
      <c r="C9038" t="s">
        <v>2205</v>
      </c>
      <c r="D9038" t="s">
        <v>2250</v>
      </c>
      <c r="E9038">
        <v>10.0323550795862</v>
      </c>
      <c r="F9038" t="s">
        <v>2200</v>
      </c>
    </row>
    <row r="9039" spans="1:6" hidden="1" x14ac:dyDescent="0.25">
      <c r="A9039">
        <v>2050</v>
      </c>
      <c r="B9039" t="s">
        <v>2197</v>
      </c>
      <c r="C9039" t="s">
        <v>2205</v>
      </c>
      <c r="D9039" t="s">
        <v>2251</v>
      </c>
      <c r="E9039">
        <v>0</v>
      </c>
      <c r="F9039" t="s">
        <v>2200</v>
      </c>
    </row>
    <row r="9040" spans="1:6" hidden="1" x14ac:dyDescent="0.25">
      <c r="A9040">
        <v>2050</v>
      </c>
      <c r="B9040" t="s">
        <v>2197</v>
      </c>
      <c r="C9040" t="s">
        <v>2205</v>
      </c>
      <c r="D9040" t="s">
        <v>2239</v>
      </c>
      <c r="E9040">
        <v>4.2599122553228899</v>
      </c>
      <c r="F9040" t="s">
        <v>2200</v>
      </c>
    </row>
    <row r="9041" spans="1:6" hidden="1" x14ac:dyDescent="0.25">
      <c r="A9041">
        <v>2050</v>
      </c>
      <c r="B9041" t="s">
        <v>2197</v>
      </c>
      <c r="C9041" t="s">
        <v>2205</v>
      </c>
      <c r="D9041" t="s">
        <v>2240</v>
      </c>
      <c r="E9041">
        <v>2.5893529279357002</v>
      </c>
      <c r="F9041" t="s">
        <v>2200</v>
      </c>
    </row>
    <row r="9042" spans="1:6" hidden="1" x14ac:dyDescent="0.25">
      <c r="A9042">
        <v>2050</v>
      </c>
      <c r="B9042" t="s">
        <v>2197</v>
      </c>
      <c r="C9042" t="s">
        <v>2205</v>
      </c>
      <c r="D9042" t="s">
        <v>2241</v>
      </c>
      <c r="E9042">
        <v>6.0955372063237698</v>
      </c>
      <c r="F9042" t="s">
        <v>2200</v>
      </c>
    </row>
    <row r="9043" spans="1:6" hidden="1" x14ac:dyDescent="0.25">
      <c r="A9043">
        <v>2050</v>
      </c>
      <c r="B9043" t="s">
        <v>2197</v>
      </c>
      <c r="C9043" t="s">
        <v>2205</v>
      </c>
      <c r="D9043" t="s">
        <v>2242</v>
      </c>
      <c r="E9043">
        <v>0.117870100719024</v>
      </c>
      <c r="F9043" t="s">
        <v>2200</v>
      </c>
    </row>
    <row r="9044" spans="1:6" hidden="1" x14ac:dyDescent="0.25">
      <c r="A9044">
        <v>2050</v>
      </c>
      <c r="B9044" t="s">
        <v>2197</v>
      </c>
      <c r="C9044" t="s">
        <v>2205</v>
      </c>
      <c r="D9044" t="s">
        <v>2243</v>
      </c>
      <c r="E9044">
        <v>0</v>
      </c>
      <c r="F9044" t="s">
        <v>2200</v>
      </c>
    </row>
    <row r="9045" spans="1:6" hidden="1" x14ac:dyDescent="0.25">
      <c r="A9045">
        <v>2050</v>
      </c>
      <c r="B9045" t="s">
        <v>2197</v>
      </c>
      <c r="C9045" t="s">
        <v>2205</v>
      </c>
      <c r="D9045" t="s">
        <v>2244</v>
      </c>
      <c r="E9045">
        <v>5.4702337500000002</v>
      </c>
      <c r="F9045" t="s">
        <v>2200</v>
      </c>
    </row>
    <row r="9046" spans="1:6" hidden="1" x14ac:dyDescent="0.25">
      <c r="A9046">
        <v>2050</v>
      </c>
      <c r="B9046" t="s">
        <v>2197</v>
      </c>
      <c r="C9046" t="s">
        <v>2205</v>
      </c>
      <c r="D9046" t="s">
        <v>2245</v>
      </c>
      <c r="E9046">
        <v>3.46093085551392</v>
      </c>
      <c r="F9046" t="s">
        <v>2200</v>
      </c>
    </row>
    <row r="9047" spans="1:6" hidden="1" x14ac:dyDescent="0.25">
      <c r="A9047">
        <v>2050</v>
      </c>
      <c r="B9047" t="s">
        <v>2197</v>
      </c>
      <c r="C9047" t="s">
        <v>2205</v>
      </c>
      <c r="D9047" t="s">
        <v>2246</v>
      </c>
      <c r="E9047">
        <v>2.03948397784524</v>
      </c>
      <c r="F9047" t="s">
        <v>2200</v>
      </c>
    </row>
    <row r="9048" spans="1:6" hidden="1" x14ac:dyDescent="0.25">
      <c r="A9048">
        <v>2050</v>
      </c>
      <c r="B9048" t="s">
        <v>2197</v>
      </c>
      <c r="C9048" t="s">
        <v>2205</v>
      </c>
      <c r="D9048" t="s">
        <v>2247</v>
      </c>
      <c r="E9048">
        <v>1.83921991557998</v>
      </c>
      <c r="F9048" t="s">
        <v>2200</v>
      </c>
    </row>
    <row r="9049" spans="1:6" hidden="1" x14ac:dyDescent="0.25">
      <c r="A9049">
        <v>2050</v>
      </c>
      <c r="B9049" t="s">
        <v>2197</v>
      </c>
      <c r="C9049" t="s">
        <v>2205</v>
      </c>
      <c r="D9049" t="s">
        <v>2248</v>
      </c>
      <c r="E9049">
        <v>7.1386447850935104</v>
      </c>
      <c r="F9049" t="s">
        <v>2200</v>
      </c>
    </row>
    <row r="9050" spans="1:6" hidden="1" x14ac:dyDescent="0.25">
      <c r="A9050">
        <v>2050</v>
      </c>
      <c r="B9050" t="s">
        <v>2197</v>
      </c>
      <c r="C9050" t="s">
        <v>2206</v>
      </c>
      <c r="D9050" t="s">
        <v>2236</v>
      </c>
      <c r="E9050">
        <v>4.0119860475136502</v>
      </c>
      <c r="F9050" t="s">
        <v>2200</v>
      </c>
    </row>
    <row r="9051" spans="1:6" hidden="1" x14ac:dyDescent="0.25">
      <c r="A9051">
        <v>2050</v>
      </c>
      <c r="B9051" t="s">
        <v>2197</v>
      </c>
      <c r="C9051" t="s">
        <v>2206</v>
      </c>
      <c r="D9051" t="s">
        <v>2237</v>
      </c>
      <c r="E9051">
        <v>71.864725037503106</v>
      </c>
      <c r="F9051" t="s">
        <v>2200</v>
      </c>
    </row>
    <row r="9052" spans="1:6" hidden="1" x14ac:dyDescent="0.25">
      <c r="A9052">
        <v>2050</v>
      </c>
      <c r="B9052" t="s">
        <v>2197</v>
      </c>
      <c r="C9052" t="s">
        <v>2206</v>
      </c>
      <c r="D9052" t="s">
        <v>2238</v>
      </c>
      <c r="E9052">
        <v>9.2606661972156097</v>
      </c>
      <c r="F9052" t="s">
        <v>2200</v>
      </c>
    </row>
    <row r="9053" spans="1:6" hidden="1" x14ac:dyDescent="0.25">
      <c r="A9053">
        <v>2050</v>
      </c>
      <c r="B9053" t="s">
        <v>2197</v>
      </c>
      <c r="C9053" t="s">
        <v>2206</v>
      </c>
      <c r="D9053" t="s">
        <v>2250</v>
      </c>
      <c r="E9053">
        <v>0</v>
      </c>
      <c r="F9053" t="s">
        <v>2200</v>
      </c>
    </row>
    <row r="9054" spans="1:6" hidden="1" x14ac:dyDescent="0.25">
      <c r="A9054">
        <v>2050</v>
      </c>
      <c r="B9054" t="s">
        <v>2197</v>
      </c>
      <c r="C9054" t="s">
        <v>2206</v>
      </c>
      <c r="D9054" t="s">
        <v>2251</v>
      </c>
      <c r="E9054">
        <v>12.6754147730488</v>
      </c>
      <c r="F9054" t="s">
        <v>2200</v>
      </c>
    </row>
    <row r="9055" spans="1:6" hidden="1" x14ac:dyDescent="0.25">
      <c r="A9055">
        <v>2050</v>
      </c>
      <c r="B9055" t="s">
        <v>2197</v>
      </c>
      <c r="C9055" t="s">
        <v>2206</v>
      </c>
      <c r="D9055" t="s">
        <v>2239</v>
      </c>
      <c r="E9055">
        <v>0</v>
      </c>
      <c r="F9055" t="s">
        <v>2200</v>
      </c>
    </row>
    <row r="9056" spans="1:6" hidden="1" x14ac:dyDescent="0.25">
      <c r="A9056">
        <v>2050</v>
      </c>
      <c r="B9056" t="s">
        <v>2197</v>
      </c>
      <c r="C9056" t="s">
        <v>2206</v>
      </c>
      <c r="D9056" t="s">
        <v>2240</v>
      </c>
      <c r="E9056">
        <v>2.4376060494071701</v>
      </c>
      <c r="F9056" t="s">
        <v>2200</v>
      </c>
    </row>
    <row r="9057" spans="1:6" hidden="1" x14ac:dyDescent="0.25">
      <c r="A9057">
        <v>2050</v>
      </c>
      <c r="B9057" t="s">
        <v>2197</v>
      </c>
      <c r="C9057" t="s">
        <v>2206</v>
      </c>
      <c r="D9057" t="s">
        <v>2241</v>
      </c>
      <c r="E9057">
        <v>4.4876052360271999</v>
      </c>
      <c r="F9057" t="s">
        <v>2200</v>
      </c>
    </row>
    <row r="9058" spans="1:6" hidden="1" x14ac:dyDescent="0.25">
      <c r="A9058">
        <v>2050</v>
      </c>
      <c r="B9058" t="s">
        <v>2197</v>
      </c>
      <c r="C9058" t="s">
        <v>2206</v>
      </c>
      <c r="D9058" t="s">
        <v>2242</v>
      </c>
      <c r="E9058" s="184">
        <v>4.3221731549732299E-3</v>
      </c>
      <c r="F9058" t="s">
        <v>2200</v>
      </c>
    </row>
    <row r="9059" spans="1:6" hidden="1" x14ac:dyDescent="0.25">
      <c r="A9059">
        <v>2050</v>
      </c>
      <c r="B9059" t="s">
        <v>2197</v>
      </c>
      <c r="C9059" t="s">
        <v>2206</v>
      </c>
      <c r="D9059" t="s">
        <v>2243</v>
      </c>
      <c r="E9059">
        <v>0</v>
      </c>
      <c r="F9059" t="s">
        <v>2200</v>
      </c>
    </row>
    <row r="9060" spans="1:6" hidden="1" x14ac:dyDescent="0.25">
      <c r="A9060">
        <v>2050</v>
      </c>
      <c r="B9060" t="s">
        <v>2197</v>
      </c>
      <c r="C9060" t="s">
        <v>2206</v>
      </c>
      <c r="D9060" t="s">
        <v>2244</v>
      </c>
      <c r="E9060">
        <v>5.4702337500000002</v>
      </c>
      <c r="F9060" t="s">
        <v>2200</v>
      </c>
    </row>
    <row r="9061" spans="1:6" hidden="1" x14ac:dyDescent="0.25">
      <c r="A9061">
        <v>2050</v>
      </c>
      <c r="B9061" t="s">
        <v>2197</v>
      </c>
      <c r="C9061" t="s">
        <v>2206</v>
      </c>
      <c r="D9061" t="s">
        <v>2245</v>
      </c>
      <c r="E9061">
        <v>0</v>
      </c>
      <c r="F9061" t="s">
        <v>2200</v>
      </c>
    </row>
    <row r="9062" spans="1:6" hidden="1" x14ac:dyDescent="0.25">
      <c r="A9062">
        <v>2050</v>
      </c>
      <c r="B9062" t="s">
        <v>2197</v>
      </c>
      <c r="C9062" t="s">
        <v>2206</v>
      </c>
      <c r="D9062" t="s">
        <v>2246</v>
      </c>
      <c r="E9062">
        <v>0</v>
      </c>
      <c r="F9062" t="s">
        <v>2200</v>
      </c>
    </row>
    <row r="9063" spans="1:6" hidden="1" x14ac:dyDescent="0.25">
      <c r="A9063">
        <v>2050</v>
      </c>
      <c r="B9063" t="s">
        <v>2197</v>
      </c>
      <c r="C9063" t="s">
        <v>2206</v>
      </c>
      <c r="D9063" t="s">
        <v>2247</v>
      </c>
      <c r="E9063">
        <v>0</v>
      </c>
      <c r="F9063" t="s">
        <v>2200</v>
      </c>
    </row>
    <row r="9064" spans="1:6" hidden="1" x14ac:dyDescent="0.25">
      <c r="A9064">
        <v>2050</v>
      </c>
      <c r="B9064" t="s">
        <v>2197</v>
      </c>
      <c r="C9064" t="s">
        <v>2206</v>
      </c>
      <c r="D9064" t="s">
        <v>2248</v>
      </c>
      <c r="E9064">
        <v>0</v>
      </c>
      <c r="F9064" t="s">
        <v>2200</v>
      </c>
    </row>
    <row r="9065" spans="1:6" hidden="1" x14ac:dyDescent="0.25">
      <c r="A9065">
        <v>2050</v>
      </c>
      <c r="B9065" t="s">
        <v>2197</v>
      </c>
      <c r="C9065" t="s">
        <v>2207</v>
      </c>
      <c r="D9065" t="s">
        <v>2236</v>
      </c>
      <c r="E9065">
        <v>3.2982653716145598</v>
      </c>
      <c r="F9065" t="s">
        <v>2200</v>
      </c>
    </row>
    <row r="9066" spans="1:6" hidden="1" x14ac:dyDescent="0.25">
      <c r="A9066">
        <v>2050</v>
      </c>
      <c r="B9066" t="s">
        <v>2197</v>
      </c>
      <c r="C9066" t="s">
        <v>2207</v>
      </c>
      <c r="D9066" t="s">
        <v>2237</v>
      </c>
      <c r="E9066">
        <v>17.584123829537901</v>
      </c>
      <c r="F9066" t="s">
        <v>2200</v>
      </c>
    </row>
    <row r="9067" spans="1:6" hidden="1" x14ac:dyDescent="0.25">
      <c r="A9067">
        <v>2050</v>
      </c>
      <c r="B9067" t="s">
        <v>2197</v>
      </c>
      <c r="C9067" t="s">
        <v>2207</v>
      </c>
      <c r="D9067" t="s">
        <v>2238</v>
      </c>
      <c r="E9067">
        <v>4.0066119314460602</v>
      </c>
      <c r="F9067" t="s">
        <v>2200</v>
      </c>
    </row>
    <row r="9068" spans="1:6" hidden="1" x14ac:dyDescent="0.25">
      <c r="A9068">
        <v>2050</v>
      </c>
      <c r="B9068" t="s">
        <v>2197</v>
      </c>
      <c r="C9068" t="s">
        <v>2207</v>
      </c>
      <c r="D9068" t="s">
        <v>2250</v>
      </c>
      <c r="E9068">
        <v>6.38568473875947</v>
      </c>
      <c r="F9068" t="s">
        <v>2200</v>
      </c>
    </row>
    <row r="9069" spans="1:6" hidden="1" x14ac:dyDescent="0.25">
      <c r="A9069">
        <v>2050</v>
      </c>
      <c r="B9069" t="s">
        <v>2197</v>
      </c>
      <c r="C9069" t="s">
        <v>2207</v>
      </c>
      <c r="D9069" t="s">
        <v>2251</v>
      </c>
      <c r="E9069">
        <v>0</v>
      </c>
      <c r="F9069" t="s">
        <v>2200</v>
      </c>
    </row>
    <row r="9070" spans="1:6" hidden="1" x14ac:dyDescent="0.25">
      <c r="A9070">
        <v>2050</v>
      </c>
      <c r="B9070" t="s">
        <v>2197</v>
      </c>
      <c r="C9070" t="s">
        <v>2207</v>
      </c>
      <c r="D9070" t="s">
        <v>2239</v>
      </c>
      <c r="E9070">
        <v>4.0421009529945398</v>
      </c>
      <c r="F9070" t="s">
        <v>2200</v>
      </c>
    </row>
    <row r="9071" spans="1:6" hidden="1" x14ac:dyDescent="0.25">
      <c r="A9071">
        <v>2050</v>
      </c>
      <c r="B9071" t="s">
        <v>2197</v>
      </c>
      <c r="C9071" t="s">
        <v>2207</v>
      </c>
      <c r="D9071" t="s">
        <v>2240</v>
      </c>
      <c r="E9071">
        <v>2.47348491008754</v>
      </c>
      <c r="F9071" t="s">
        <v>2200</v>
      </c>
    </row>
    <row r="9072" spans="1:6" hidden="1" x14ac:dyDescent="0.25">
      <c r="A9072">
        <v>2050</v>
      </c>
      <c r="B9072" t="s">
        <v>2197</v>
      </c>
      <c r="C9072" t="s">
        <v>2207</v>
      </c>
      <c r="D9072" t="s">
        <v>2241</v>
      </c>
      <c r="E9072">
        <v>3.6545962618716601</v>
      </c>
      <c r="F9072" t="s">
        <v>2200</v>
      </c>
    </row>
    <row r="9073" spans="1:6" hidden="1" x14ac:dyDescent="0.25">
      <c r="A9073">
        <v>2050</v>
      </c>
      <c r="B9073" t="s">
        <v>2197</v>
      </c>
      <c r="C9073" t="s">
        <v>2207</v>
      </c>
      <c r="D9073" t="s">
        <v>2242</v>
      </c>
      <c r="E9073" s="184">
        <v>2.0484447085495201E-4</v>
      </c>
      <c r="F9073" t="s">
        <v>2200</v>
      </c>
    </row>
    <row r="9074" spans="1:6" hidden="1" x14ac:dyDescent="0.25">
      <c r="A9074">
        <v>2050</v>
      </c>
      <c r="B9074" t="s">
        <v>2197</v>
      </c>
      <c r="C9074" t="s">
        <v>2207</v>
      </c>
      <c r="D9074" t="s">
        <v>2243</v>
      </c>
      <c r="E9074">
        <v>30.763825916437</v>
      </c>
      <c r="F9074" t="s">
        <v>2200</v>
      </c>
    </row>
    <row r="9075" spans="1:6" hidden="1" x14ac:dyDescent="0.25">
      <c r="A9075">
        <v>2050</v>
      </c>
      <c r="B9075" t="s">
        <v>2197</v>
      </c>
      <c r="C9075" t="s">
        <v>2207</v>
      </c>
      <c r="D9075" t="s">
        <v>2244</v>
      </c>
      <c r="E9075">
        <v>5.4702337500000002</v>
      </c>
      <c r="F9075" t="s">
        <v>2200</v>
      </c>
    </row>
    <row r="9076" spans="1:6" hidden="1" x14ac:dyDescent="0.25">
      <c r="A9076">
        <v>2050</v>
      </c>
      <c r="B9076" t="s">
        <v>2197</v>
      </c>
      <c r="C9076" t="s">
        <v>2207</v>
      </c>
      <c r="D9076" t="s">
        <v>2245</v>
      </c>
      <c r="E9076">
        <v>3.2860562975166601</v>
      </c>
      <c r="F9076" t="s">
        <v>2200</v>
      </c>
    </row>
    <row r="9077" spans="1:6" hidden="1" x14ac:dyDescent="0.25">
      <c r="A9077">
        <v>2050</v>
      </c>
      <c r="B9077" t="s">
        <v>2197</v>
      </c>
      <c r="C9077" t="s">
        <v>2207</v>
      </c>
      <c r="D9077" t="s">
        <v>2246</v>
      </c>
      <c r="E9077">
        <v>2.1236962970511502</v>
      </c>
      <c r="F9077" t="s">
        <v>2200</v>
      </c>
    </row>
    <row r="9078" spans="1:6" hidden="1" x14ac:dyDescent="0.25">
      <c r="A9078">
        <v>2050</v>
      </c>
      <c r="B9078" t="s">
        <v>2197</v>
      </c>
      <c r="C9078" t="s">
        <v>2207</v>
      </c>
      <c r="D9078" t="s">
        <v>2247</v>
      </c>
      <c r="E9078">
        <v>1.43964356018722</v>
      </c>
      <c r="F9078" t="s">
        <v>2200</v>
      </c>
    </row>
    <row r="9079" spans="1:6" hidden="1" x14ac:dyDescent="0.25">
      <c r="A9079">
        <v>2050</v>
      </c>
      <c r="B9079" t="s">
        <v>2197</v>
      </c>
      <c r="C9079" t="s">
        <v>2207</v>
      </c>
      <c r="D9079" t="s">
        <v>2248</v>
      </c>
      <c r="E9079">
        <v>6.8470997689931101</v>
      </c>
      <c r="F9079" t="s">
        <v>2200</v>
      </c>
    </row>
    <row r="9080" spans="1:6" hidden="1" x14ac:dyDescent="0.25">
      <c r="A9080">
        <v>2050</v>
      </c>
      <c r="B9080" t="s">
        <v>2197</v>
      </c>
      <c r="C9080" t="s">
        <v>2208</v>
      </c>
      <c r="D9080" t="s">
        <v>2236</v>
      </c>
      <c r="E9080">
        <v>4.1034199655870296</v>
      </c>
      <c r="F9080" t="s">
        <v>2200</v>
      </c>
    </row>
    <row r="9081" spans="1:6" hidden="1" x14ac:dyDescent="0.25">
      <c r="A9081">
        <v>2050</v>
      </c>
      <c r="B9081" t="s">
        <v>2197</v>
      </c>
      <c r="C9081" t="s">
        <v>2208</v>
      </c>
      <c r="D9081" t="s">
        <v>2237</v>
      </c>
      <c r="E9081">
        <v>19.9263729109834</v>
      </c>
      <c r="F9081" t="s">
        <v>2200</v>
      </c>
    </row>
    <row r="9082" spans="1:6" hidden="1" x14ac:dyDescent="0.25">
      <c r="A9082">
        <v>2050</v>
      </c>
      <c r="B9082" t="s">
        <v>2197</v>
      </c>
      <c r="C9082" t="s">
        <v>2208</v>
      </c>
      <c r="D9082" t="s">
        <v>2238</v>
      </c>
      <c r="E9082">
        <v>4.0783005230920804</v>
      </c>
      <c r="F9082" t="s">
        <v>2200</v>
      </c>
    </row>
    <row r="9083" spans="1:6" hidden="1" x14ac:dyDescent="0.25">
      <c r="A9083">
        <v>2050</v>
      </c>
      <c r="B9083" t="s">
        <v>2197</v>
      </c>
      <c r="C9083" t="s">
        <v>2208</v>
      </c>
      <c r="D9083" t="s">
        <v>2250</v>
      </c>
      <c r="E9083">
        <v>9.9515699307768006</v>
      </c>
      <c r="F9083" t="s">
        <v>2200</v>
      </c>
    </row>
    <row r="9084" spans="1:6" hidden="1" x14ac:dyDescent="0.25">
      <c r="A9084">
        <v>2050</v>
      </c>
      <c r="B9084" t="s">
        <v>2197</v>
      </c>
      <c r="C9084" t="s">
        <v>2208</v>
      </c>
      <c r="D9084" t="s">
        <v>2251</v>
      </c>
      <c r="E9084">
        <v>0</v>
      </c>
      <c r="F9084" t="s">
        <v>2200</v>
      </c>
    </row>
    <row r="9085" spans="1:6" hidden="1" x14ac:dyDescent="0.25">
      <c r="A9085">
        <v>2050</v>
      </c>
      <c r="B9085" t="s">
        <v>2197</v>
      </c>
      <c r="C9085" t="s">
        <v>2208</v>
      </c>
      <c r="D9085" t="s">
        <v>2239</v>
      </c>
      <c r="E9085">
        <v>4.3231124999512103</v>
      </c>
      <c r="F9085" t="s">
        <v>2200</v>
      </c>
    </row>
    <row r="9086" spans="1:6" hidden="1" x14ac:dyDescent="0.25">
      <c r="A9086">
        <v>2050</v>
      </c>
      <c r="B9086" t="s">
        <v>2197</v>
      </c>
      <c r="C9086" t="s">
        <v>2208</v>
      </c>
      <c r="D9086" t="s">
        <v>2240</v>
      </c>
      <c r="E9086">
        <v>2.63084877833123</v>
      </c>
      <c r="F9086" t="s">
        <v>2200</v>
      </c>
    </row>
    <row r="9087" spans="1:6" hidden="1" x14ac:dyDescent="0.25">
      <c r="A9087">
        <v>2050</v>
      </c>
      <c r="B9087" t="s">
        <v>2197</v>
      </c>
      <c r="C9087" t="s">
        <v>2208</v>
      </c>
      <c r="D9087" t="s">
        <v>2241</v>
      </c>
      <c r="E9087">
        <v>6.0263468589248701</v>
      </c>
      <c r="F9087" t="s">
        <v>2200</v>
      </c>
    </row>
    <row r="9088" spans="1:6" hidden="1" x14ac:dyDescent="0.25">
      <c r="A9088">
        <v>2050</v>
      </c>
      <c r="B9088" t="s">
        <v>2197</v>
      </c>
      <c r="C9088" t="s">
        <v>2208</v>
      </c>
      <c r="D9088" t="s">
        <v>2242</v>
      </c>
      <c r="E9088" s="184">
        <v>5.0245743560679297E-2</v>
      </c>
      <c r="F9088" t="s">
        <v>2200</v>
      </c>
    </row>
    <row r="9089" spans="1:6" hidden="1" x14ac:dyDescent="0.25">
      <c r="A9089">
        <v>2050</v>
      </c>
      <c r="B9089" t="s">
        <v>2197</v>
      </c>
      <c r="C9089" t="s">
        <v>2208</v>
      </c>
      <c r="D9089" t="s">
        <v>2243</v>
      </c>
      <c r="E9089">
        <v>33.531688303299497</v>
      </c>
      <c r="F9089" t="s">
        <v>2200</v>
      </c>
    </row>
    <row r="9090" spans="1:6" hidden="1" x14ac:dyDescent="0.25">
      <c r="A9090">
        <v>2050</v>
      </c>
      <c r="B9090" t="s">
        <v>2197</v>
      </c>
      <c r="C9090" t="s">
        <v>2208</v>
      </c>
      <c r="D9090" t="s">
        <v>2244</v>
      </c>
      <c r="E9090">
        <v>5.4702337500000002</v>
      </c>
      <c r="F9090" t="s">
        <v>2200</v>
      </c>
    </row>
    <row r="9091" spans="1:6" hidden="1" x14ac:dyDescent="0.25">
      <c r="A9091">
        <v>2050</v>
      </c>
      <c r="B9091" t="s">
        <v>2197</v>
      </c>
      <c r="C9091" t="s">
        <v>2208</v>
      </c>
      <c r="D9091" t="s">
        <v>2245</v>
      </c>
      <c r="E9091">
        <v>3.50804041888569</v>
      </c>
      <c r="F9091" t="s">
        <v>2200</v>
      </c>
    </row>
    <row r="9092" spans="1:6" hidden="1" x14ac:dyDescent="0.25">
      <c r="A9092">
        <v>2050</v>
      </c>
      <c r="B9092" t="s">
        <v>2197</v>
      </c>
      <c r="C9092" t="s">
        <v>2208</v>
      </c>
      <c r="D9092" t="s">
        <v>2246</v>
      </c>
      <c r="E9092">
        <v>2.4831432860769298</v>
      </c>
      <c r="F9092" t="s">
        <v>2200</v>
      </c>
    </row>
    <row r="9093" spans="1:6" hidden="1" x14ac:dyDescent="0.25">
      <c r="A9093">
        <v>2050</v>
      </c>
      <c r="B9093" t="s">
        <v>2197</v>
      </c>
      <c r="C9093" t="s">
        <v>2208</v>
      </c>
      <c r="D9093" t="s">
        <v>2247</v>
      </c>
      <c r="E9093">
        <v>1.8397965575355999</v>
      </c>
      <c r="F9093" t="s">
        <v>2200</v>
      </c>
    </row>
    <row r="9094" spans="1:6" hidden="1" x14ac:dyDescent="0.25">
      <c r="A9094">
        <v>2050</v>
      </c>
      <c r="B9094" t="s">
        <v>2197</v>
      </c>
      <c r="C9094" t="s">
        <v>2208</v>
      </c>
      <c r="D9094" t="s">
        <v>2248</v>
      </c>
      <c r="E9094">
        <v>6.8325909642747398</v>
      </c>
      <c r="F9094" t="s">
        <v>2200</v>
      </c>
    </row>
    <row r="9095" spans="1:6" hidden="1" x14ac:dyDescent="0.25">
      <c r="A9095">
        <v>2050</v>
      </c>
      <c r="B9095" t="s">
        <v>2197</v>
      </c>
      <c r="C9095" t="s">
        <v>2209</v>
      </c>
      <c r="D9095" t="s">
        <v>2236</v>
      </c>
      <c r="E9095">
        <v>3.8803935367564302</v>
      </c>
      <c r="F9095" t="s">
        <v>2200</v>
      </c>
    </row>
    <row r="9096" spans="1:6" hidden="1" x14ac:dyDescent="0.25">
      <c r="A9096">
        <v>2050</v>
      </c>
      <c r="B9096" t="s">
        <v>2197</v>
      </c>
      <c r="C9096" t="s">
        <v>2209</v>
      </c>
      <c r="D9096" t="s">
        <v>2237</v>
      </c>
      <c r="E9096">
        <v>20.910054269981401</v>
      </c>
      <c r="F9096" t="s">
        <v>2200</v>
      </c>
    </row>
    <row r="9097" spans="1:6" hidden="1" x14ac:dyDescent="0.25">
      <c r="A9097">
        <v>2050</v>
      </c>
      <c r="B9097" t="s">
        <v>2197</v>
      </c>
      <c r="C9097" t="s">
        <v>2209</v>
      </c>
      <c r="D9097" t="s">
        <v>2238</v>
      </c>
      <c r="E9097">
        <v>5.79840776375252</v>
      </c>
      <c r="F9097" t="s">
        <v>2200</v>
      </c>
    </row>
    <row r="9098" spans="1:6" hidden="1" x14ac:dyDescent="0.25">
      <c r="A9098">
        <v>2050</v>
      </c>
      <c r="B9098" t="s">
        <v>2197</v>
      </c>
      <c r="C9098" t="s">
        <v>2209</v>
      </c>
      <c r="D9098" t="s">
        <v>2250</v>
      </c>
      <c r="E9098">
        <v>0</v>
      </c>
      <c r="F9098" t="s">
        <v>2200</v>
      </c>
    </row>
    <row r="9099" spans="1:6" hidden="1" x14ac:dyDescent="0.25">
      <c r="A9099">
        <v>2050</v>
      </c>
      <c r="B9099" t="s">
        <v>2197</v>
      </c>
      <c r="C9099" t="s">
        <v>2209</v>
      </c>
      <c r="D9099" t="s">
        <v>2251</v>
      </c>
      <c r="E9099">
        <v>0</v>
      </c>
      <c r="F9099" t="s">
        <v>2200</v>
      </c>
    </row>
    <row r="9100" spans="1:6" hidden="1" x14ac:dyDescent="0.25">
      <c r="A9100">
        <v>2050</v>
      </c>
      <c r="B9100" t="s">
        <v>2197</v>
      </c>
      <c r="C9100" t="s">
        <v>2209</v>
      </c>
      <c r="D9100" t="s">
        <v>2239</v>
      </c>
      <c r="E9100">
        <v>3.6533464725878999</v>
      </c>
      <c r="F9100" t="s">
        <v>2200</v>
      </c>
    </row>
    <row r="9101" spans="1:6" hidden="1" x14ac:dyDescent="0.25">
      <c r="A9101">
        <v>2050</v>
      </c>
      <c r="B9101" t="s">
        <v>2197</v>
      </c>
      <c r="C9101" t="s">
        <v>2209</v>
      </c>
      <c r="D9101" t="s">
        <v>2240</v>
      </c>
      <c r="E9101">
        <v>2.4180627819641001</v>
      </c>
      <c r="F9101" t="s">
        <v>2200</v>
      </c>
    </row>
    <row r="9102" spans="1:6" hidden="1" x14ac:dyDescent="0.25">
      <c r="A9102">
        <v>2050</v>
      </c>
      <c r="B9102" t="s">
        <v>2197</v>
      </c>
      <c r="C9102" t="s">
        <v>2209</v>
      </c>
      <c r="D9102" t="s">
        <v>2241</v>
      </c>
      <c r="E9102">
        <v>6.9957253207200898</v>
      </c>
      <c r="F9102" t="s">
        <v>2200</v>
      </c>
    </row>
    <row r="9103" spans="1:6" hidden="1" x14ac:dyDescent="0.25">
      <c r="A9103">
        <v>2050</v>
      </c>
      <c r="B9103" t="s">
        <v>2197</v>
      </c>
      <c r="C9103" t="s">
        <v>2209</v>
      </c>
      <c r="D9103" t="s">
        <v>2242</v>
      </c>
      <c r="E9103" s="184">
        <v>3.2674197939299701E-3</v>
      </c>
      <c r="F9103" t="s">
        <v>2200</v>
      </c>
    </row>
    <row r="9104" spans="1:6" hidden="1" x14ac:dyDescent="0.25">
      <c r="A9104">
        <v>2050</v>
      </c>
      <c r="B9104" t="s">
        <v>2197</v>
      </c>
      <c r="C9104" t="s">
        <v>2209</v>
      </c>
      <c r="D9104" t="s">
        <v>2243</v>
      </c>
      <c r="E9104">
        <v>34.106978956000503</v>
      </c>
      <c r="F9104" t="s">
        <v>2200</v>
      </c>
    </row>
    <row r="9105" spans="1:6" hidden="1" x14ac:dyDescent="0.25">
      <c r="A9105">
        <v>2050</v>
      </c>
      <c r="B9105" t="s">
        <v>2197</v>
      </c>
      <c r="C9105" t="s">
        <v>2209</v>
      </c>
      <c r="D9105" t="s">
        <v>2244</v>
      </c>
      <c r="E9105">
        <v>5.4702337500000002</v>
      </c>
      <c r="F9105" t="s">
        <v>2200</v>
      </c>
    </row>
    <row r="9106" spans="1:6" hidden="1" x14ac:dyDescent="0.25">
      <c r="A9106">
        <v>2050</v>
      </c>
      <c r="B9106" t="s">
        <v>2197</v>
      </c>
      <c r="C9106" t="s">
        <v>2209</v>
      </c>
      <c r="D9106" t="s">
        <v>2245</v>
      </c>
      <c r="E9106">
        <v>3.0629922150657598</v>
      </c>
      <c r="F9106" t="s">
        <v>2200</v>
      </c>
    </row>
    <row r="9107" spans="1:6" hidden="1" x14ac:dyDescent="0.25">
      <c r="A9107">
        <v>2050</v>
      </c>
      <c r="B9107" t="s">
        <v>2197</v>
      </c>
      <c r="C9107" t="s">
        <v>2209</v>
      </c>
      <c r="D9107" t="s">
        <v>2246</v>
      </c>
      <c r="E9107">
        <v>2.2058063733988602</v>
      </c>
      <c r="F9107" t="s">
        <v>2200</v>
      </c>
    </row>
    <row r="9108" spans="1:6" hidden="1" x14ac:dyDescent="0.25">
      <c r="A9108">
        <v>2050</v>
      </c>
      <c r="B9108" t="s">
        <v>2197</v>
      </c>
      <c r="C9108" t="s">
        <v>2209</v>
      </c>
      <c r="D9108" t="s">
        <v>2247</v>
      </c>
      <c r="E9108">
        <v>1.8802082531590101</v>
      </c>
      <c r="F9108" t="s">
        <v>2200</v>
      </c>
    </row>
    <row r="9109" spans="1:6" hidden="1" x14ac:dyDescent="0.25">
      <c r="A9109">
        <v>2050</v>
      </c>
      <c r="B9109" t="s">
        <v>2197</v>
      </c>
      <c r="C9109" t="s">
        <v>2209</v>
      </c>
      <c r="D9109" t="s">
        <v>2248</v>
      </c>
      <c r="E9109">
        <v>5.7948096419302999</v>
      </c>
      <c r="F9109" t="s">
        <v>2200</v>
      </c>
    </row>
    <row r="9110" spans="1:6" hidden="1" x14ac:dyDescent="0.25">
      <c r="A9110">
        <v>2050</v>
      </c>
      <c r="B9110" t="s">
        <v>2197</v>
      </c>
      <c r="C9110" t="s">
        <v>2210</v>
      </c>
      <c r="D9110" t="s">
        <v>2236</v>
      </c>
      <c r="E9110">
        <v>2.40745010821052</v>
      </c>
      <c r="F9110" t="s">
        <v>2200</v>
      </c>
    </row>
    <row r="9111" spans="1:6" hidden="1" x14ac:dyDescent="0.25">
      <c r="A9111">
        <v>2050</v>
      </c>
      <c r="B9111" t="s">
        <v>2197</v>
      </c>
      <c r="C9111" t="s">
        <v>2210</v>
      </c>
      <c r="D9111" t="s">
        <v>2237</v>
      </c>
      <c r="E9111">
        <v>16.8646687106996</v>
      </c>
      <c r="F9111" t="s">
        <v>2200</v>
      </c>
    </row>
    <row r="9112" spans="1:6" hidden="1" x14ac:dyDescent="0.25">
      <c r="A9112">
        <v>2050</v>
      </c>
      <c r="B9112" t="s">
        <v>2197</v>
      </c>
      <c r="C9112" t="s">
        <v>2210</v>
      </c>
      <c r="D9112" t="s">
        <v>2238</v>
      </c>
      <c r="E9112">
        <v>9.2211548645099608</v>
      </c>
      <c r="F9112" t="s">
        <v>2200</v>
      </c>
    </row>
    <row r="9113" spans="1:6" hidden="1" x14ac:dyDescent="0.25">
      <c r="A9113">
        <v>2050</v>
      </c>
      <c r="B9113" t="s">
        <v>2197</v>
      </c>
      <c r="C9113" t="s">
        <v>2210</v>
      </c>
      <c r="D9113" t="s">
        <v>2250</v>
      </c>
      <c r="E9113">
        <v>8.9305406715675701</v>
      </c>
      <c r="F9113" t="s">
        <v>2200</v>
      </c>
    </row>
    <row r="9114" spans="1:6" hidden="1" x14ac:dyDescent="0.25">
      <c r="A9114">
        <v>2050</v>
      </c>
      <c r="B9114" t="s">
        <v>2197</v>
      </c>
      <c r="C9114" t="s">
        <v>2210</v>
      </c>
      <c r="D9114" t="s">
        <v>2251</v>
      </c>
      <c r="E9114">
        <v>0</v>
      </c>
      <c r="F9114" t="s">
        <v>2200</v>
      </c>
    </row>
    <row r="9115" spans="1:6" hidden="1" x14ac:dyDescent="0.25">
      <c r="A9115">
        <v>2050</v>
      </c>
      <c r="B9115" t="s">
        <v>2197</v>
      </c>
      <c r="C9115" t="s">
        <v>2210</v>
      </c>
      <c r="D9115" t="s">
        <v>2239</v>
      </c>
      <c r="E9115">
        <v>2.3303963762957398</v>
      </c>
      <c r="F9115" t="s">
        <v>2200</v>
      </c>
    </row>
    <row r="9116" spans="1:6" hidden="1" x14ac:dyDescent="0.25">
      <c r="A9116">
        <v>2050</v>
      </c>
      <c r="B9116" t="s">
        <v>2197</v>
      </c>
      <c r="C9116" t="s">
        <v>2210</v>
      </c>
      <c r="D9116" t="s">
        <v>2240</v>
      </c>
      <c r="E9116">
        <v>2.3045143692444001</v>
      </c>
      <c r="F9116" t="s">
        <v>2200</v>
      </c>
    </row>
    <row r="9117" spans="1:6" hidden="1" x14ac:dyDescent="0.25">
      <c r="A9117">
        <v>2050</v>
      </c>
      <c r="B9117" t="s">
        <v>2197</v>
      </c>
      <c r="C9117" t="s">
        <v>2210</v>
      </c>
      <c r="D9117" t="s">
        <v>2241</v>
      </c>
      <c r="E9117">
        <v>3.83700352223781</v>
      </c>
      <c r="F9117" t="s">
        <v>2200</v>
      </c>
    </row>
    <row r="9118" spans="1:6" hidden="1" x14ac:dyDescent="0.25">
      <c r="A9118">
        <v>2050</v>
      </c>
      <c r="B9118" t="s">
        <v>2197</v>
      </c>
      <c r="C9118" t="s">
        <v>2210</v>
      </c>
      <c r="D9118" t="s">
        <v>2242</v>
      </c>
      <c r="E9118" s="184">
        <v>3.2330836283730301E-3</v>
      </c>
      <c r="F9118" t="s">
        <v>2200</v>
      </c>
    </row>
    <row r="9119" spans="1:6" hidden="1" x14ac:dyDescent="0.25">
      <c r="A9119">
        <v>2050</v>
      </c>
      <c r="B9119" t="s">
        <v>2197</v>
      </c>
      <c r="C9119" t="s">
        <v>2210</v>
      </c>
      <c r="D9119" t="s">
        <v>2243</v>
      </c>
      <c r="E9119">
        <v>0</v>
      </c>
      <c r="F9119" t="s">
        <v>2200</v>
      </c>
    </row>
    <row r="9120" spans="1:6" hidden="1" x14ac:dyDescent="0.25">
      <c r="A9120">
        <v>2050</v>
      </c>
      <c r="B9120" t="s">
        <v>2197</v>
      </c>
      <c r="C9120" t="s">
        <v>2210</v>
      </c>
      <c r="D9120" t="s">
        <v>2244</v>
      </c>
      <c r="E9120">
        <v>5.4702337500000002</v>
      </c>
      <c r="F9120" t="s">
        <v>2200</v>
      </c>
    </row>
    <row r="9121" spans="1:6" hidden="1" x14ac:dyDescent="0.25">
      <c r="A9121">
        <v>2050</v>
      </c>
      <c r="B9121" t="s">
        <v>2197</v>
      </c>
      <c r="C9121" t="s">
        <v>2210</v>
      </c>
      <c r="D9121" t="s">
        <v>2245</v>
      </c>
      <c r="E9121">
        <v>2.9984901536264501</v>
      </c>
      <c r="F9121" t="s">
        <v>2200</v>
      </c>
    </row>
    <row r="9122" spans="1:6" hidden="1" x14ac:dyDescent="0.25">
      <c r="A9122">
        <v>2050</v>
      </c>
      <c r="B9122" t="s">
        <v>2197</v>
      </c>
      <c r="C9122" t="s">
        <v>2210</v>
      </c>
      <c r="D9122" t="s">
        <v>2246</v>
      </c>
      <c r="E9122">
        <v>1.52475151916206</v>
      </c>
      <c r="F9122" t="s">
        <v>2200</v>
      </c>
    </row>
    <row r="9123" spans="1:6" hidden="1" x14ac:dyDescent="0.25">
      <c r="A9123">
        <v>2050</v>
      </c>
      <c r="B9123" t="s">
        <v>2197</v>
      </c>
      <c r="C9123" t="s">
        <v>2210</v>
      </c>
      <c r="D9123" t="s">
        <v>2247</v>
      </c>
      <c r="E9123">
        <v>1.41496917462489</v>
      </c>
      <c r="F9123" t="s">
        <v>2200</v>
      </c>
    </row>
    <row r="9124" spans="1:6" hidden="1" x14ac:dyDescent="0.25">
      <c r="A9124">
        <v>2050</v>
      </c>
      <c r="B9124" t="s">
        <v>2197</v>
      </c>
      <c r="C9124" t="s">
        <v>2210</v>
      </c>
      <c r="D9124" t="s">
        <v>2248</v>
      </c>
      <c r="E9124">
        <v>2.9806991527055602</v>
      </c>
      <c r="F9124" t="s">
        <v>2200</v>
      </c>
    </row>
    <row r="9125" spans="1:6" hidden="1" x14ac:dyDescent="0.25">
      <c r="A9125">
        <v>2050</v>
      </c>
      <c r="B9125" t="s">
        <v>2197</v>
      </c>
      <c r="C9125" t="s">
        <v>2211</v>
      </c>
      <c r="D9125" t="s">
        <v>2236</v>
      </c>
      <c r="E9125">
        <v>3.9758205586794602</v>
      </c>
      <c r="F9125" t="s">
        <v>2200</v>
      </c>
    </row>
    <row r="9126" spans="1:6" hidden="1" x14ac:dyDescent="0.25">
      <c r="A9126">
        <v>2050</v>
      </c>
      <c r="B9126" t="s">
        <v>2197</v>
      </c>
      <c r="C9126" t="s">
        <v>2211</v>
      </c>
      <c r="D9126" t="s">
        <v>2237</v>
      </c>
      <c r="E9126">
        <v>31.005623059349201</v>
      </c>
      <c r="F9126" t="s">
        <v>2200</v>
      </c>
    </row>
    <row r="9127" spans="1:6" hidden="1" x14ac:dyDescent="0.25">
      <c r="A9127">
        <v>2050</v>
      </c>
      <c r="B9127" t="s">
        <v>2197</v>
      </c>
      <c r="C9127" t="s">
        <v>2211</v>
      </c>
      <c r="D9127" t="s">
        <v>2238</v>
      </c>
      <c r="E9127">
        <v>4.04394503112702</v>
      </c>
      <c r="F9127" t="s">
        <v>2200</v>
      </c>
    </row>
    <row r="9128" spans="1:6" hidden="1" x14ac:dyDescent="0.25">
      <c r="A9128">
        <v>2050</v>
      </c>
      <c r="B9128" t="s">
        <v>2197</v>
      </c>
      <c r="C9128" t="s">
        <v>2211</v>
      </c>
      <c r="D9128" t="s">
        <v>2250</v>
      </c>
      <c r="E9128">
        <v>0</v>
      </c>
      <c r="F9128" t="s">
        <v>2200</v>
      </c>
    </row>
    <row r="9129" spans="1:6" hidden="1" x14ac:dyDescent="0.25">
      <c r="A9129">
        <v>2050</v>
      </c>
      <c r="B9129" t="s">
        <v>2197</v>
      </c>
      <c r="C9129" t="s">
        <v>2211</v>
      </c>
      <c r="D9129" t="s">
        <v>2251</v>
      </c>
      <c r="E9129">
        <v>15.5369341194641</v>
      </c>
      <c r="F9129" t="s">
        <v>2200</v>
      </c>
    </row>
    <row r="9130" spans="1:6" hidden="1" x14ac:dyDescent="0.25">
      <c r="A9130">
        <v>2050</v>
      </c>
      <c r="B9130" t="s">
        <v>2197</v>
      </c>
      <c r="C9130" t="s">
        <v>2211</v>
      </c>
      <c r="D9130" t="s">
        <v>2239</v>
      </c>
      <c r="E9130">
        <v>3.8480537953064098</v>
      </c>
      <c r="F9130" t="s">
        <v>2200</v>
      </c>
    </row>
    <row r="9131" spans="1:6" hidden="1" x14ac:dyDescent="0.25">
      <c r="A9131">
        <v>2050</v>
      </c>
      <c r="B9131" t="s">
        <v>2197</v>
      </c>
      <c r="C9131" t="s">
        <v>2211</v>
      </c>
      <c r="D9131" t="s">
        <v>2240</v>
      </c>
      <c r="E9131">
        <v>2.4376060494071701</v>
      </c>
      <c r="F9131" t="s">
        <v>2200</v>
      </c>
    </row>
    <row r="9132" spans="1:6" hidden="1" x14ac:dyDescent="0.25">
      <c r="A9132">
        <v>2050</v>
      </c>
      <c r="B9132" t="s">
        <v>2197</v>
      </c>
      <c r="C9132" t="s">
        <v>2211</v>
      </c>
      <c r="D9132" t="s">
        <v>2241</v>
      </c>
      <c r="E9132">
        <v>4.5166377649859504</v>
      </c>
      <c r="F9132" t="s">
        <v>2200</v>
      </c>
    </row>
    <row r="9133" spans="1:6" hidden="1" x14ac:dyDescent="0.25">
      <c r="A9133">
        <v>2050</v>
      </c>
      <c r="B9133" t="s">
        <v>2197</v>
      </c>
      <c r="C9133" t="s">
        <v>2211</v>
      </c>
      <c r="D9133" t="s">
        <v>2242</v>
      </c>
      <c r="E9133" s="184">
        <v>6.1258684567996803E-2</v>
      </c>
      <c r="F9133" t="s">
        <v>2200</v>
      </c>
    </row>
    <row r="9134" spans="1:6" hidden="1" x14ac:dyDescent="0.25">
      <c r="A9134">
        <v>2050</v>
      </c>
      <c r="B9134" t="s">
        <v>2197</v>
      </c>
      <c r="C9134" t="s">
        <v>2211</v>
      </c>
      <c r="D9134" t="s">
        <v>2243</v>
      </c>
      <c r="E9134">
        <v>33.177167386099697</v>
      </c>
      <c r="F9134" t="s">
        <v>2200</v>
      </c>
    </row>
    <row r="9135" spans="1:6" hidden="1" x14ac:dyDescent="0.25">
      <c r="A9135">
        <v>2050</v>
      </c>
      <c r="B9135" t="s">
        <v>2197</v>
      </c>
      <c r="C9135" t="s">
        <v>2211</v>
      </c>
      <c r="D9135" t="s">
        <v>2244</v>
      </c>
      <c r="E9135">
        <v>0</v>
      </c>
      <c r="F9135" t="s">
        <v>2200</v>
      </c>
    </row>
    <row r="9136" spans="1:6" hidden="1" x14ac:dyDescent="0.25">
      <c r="A9136">
        <v>2050</v>
      </c>
      <c r="B9136" t="s">
        <v>2197</v>
      </c>
      <c r="C9136" t="s">
        <v>2211</v>
      </c>
      <c r="D9136" t="s">
        <v>2245</v>
      </c>
      <c r="E9136">
        <v>3.2068622885115099</v>
      </c>
      <c r="F9136" t="s">
        <v>2200</v>
      </c>
    </row>
    <row r="9137" spans="1:6" hidden="1" x14ac:dyDescent="0.25">
      <c r="A9137">
        <v>2050</v>
      </c>
      <c r="B9137" t="s">
        <v>2197</v>
      </c>
      <c r="C9137" t="s">
        <v>2211</v>
      </c>
      <c r="D9137" t="s">
        <v>2246</v>
      </c>
      <c r="E9137">
        <v>1.99370616370801</v>
      </c>
      <c r="F9137" t="s">
        <v>2200</v>
      </c>
    </row>
    <row r="9138" spans="1:6" hidden="1" x14ac:dyDescent="0.25">
      <c r="A9138">
        <v>2050</v>
      </c>
      <c r="B9138" t="s">
        <v>2197</v>
      </c>
      <c r="C9138" t="s">
        <v>2211</v>
      </c>
      <c r="D9138" t="s">
        <v>2247</v>
      </c>
      <c r="E9138">
        <v>1.5867395487721601</v>
      </c>
      <c r="F9138" t="s">
        <v>2200</v>
      </c>
    </row>
    <row r="9139" spans="1:6" hidden="1" x14ac:dyDescent="0.25">
      <c r="A9139">
        <v>2050</v>
      </c>
      <c r="B9139" t="s">
        <v>2197</v>
      </c>
      <c r="C9139" t="s">
        <v>2211</v>
      </c>
      <c r="D9139" t="s">
        <v>2248</v>
      </c>
      <c r="E9139">
        <v>6.6281488820724004</v>
      </c>
      <c r="F9139" t="s">
        <v>2200</v>
      </c>
    </row>
    <row r="9140" spans="1:6" hidden="1" x14ac:dyDescent="0.25">
      <c r="A9140">
        <v>2050</v>
      </c>
      <c r="B9140" t="s">
        <v>2197</v>
      </c>
      <c r="C9140" t="s">
        <v>2212</v>
      </c>
      <c r="D9140" t="s">
        <v>2236</v>
      </c>
      <c r="E9140">
        <v>3.32758946038193</v>
      </c>
      <c r="F9140" t="s">
        <v>2200</v>
      </c>
    </row>
    <row r="9141" spans="1:6" hidden="1" x14ac:dyDescent="0.25">
      <c r="A9141">
        <v>2050</v>
      </c>
      <c r="B9141" t="s">
        <v>2197</v>
      </c>
      <c r="C9141" t="s">
        <v>2212</v>
      </c>
      <c r="D9141" t="s">
        <v>2237</v>
      </c>
      <c r="E9141">
        <v>22.813226491311401</v>
      </c>
      <c r="F9141" t="s">
        <v>2200</v>
      </c>
    </row>
    <row r="9142" spans="1:6" hidden="1" x14ac:dyDescent="0.25">
      <c r="A9142">
        <v>2050</v>
      </c>
      <c r="B9142" t="s">
        <v>2197</v>
      </c>
      <c r="C9142" t="s">
        <v>2212</v>
      </c>
      <c r="D9142" t="s">
        <v>2238</v>
      </c>
      <c r="E9142">
        <v>4.0582958558787503</v>
      </c>
      <c r="F9142" t="s">
        <v>2200</v>
      </c>
    </row>
    <row r="9143" spans="1:6" hidden="1" x14ac:dyDescent="0.25">
      <c r="A9143">
        <v>2050</v>
      </c>
      <c r="B9143" t="s">
        <v>2197</v>
      </c>
      <c r="C9143" t="s">
        <v>2212</v>
      </c>
      <c r="D9143" t="s">
        <v>2250</v>
      </c>
      <c r="E9143">
        <v>0</v>
      </c>
      <c r="F9143" t="s">
        <v>2200</v>
      </c>
    </row>
    <row r="9144" spans="1:6" hidden="1" x14ac:dyDescent="0.25">
      <c r="A9144">
        <v>2050</v>
      </c>
      <c r="B9144" t="s">
        <v>2197</v>
      </c>
      <c r="C9144" t="s">
        <v>2212</v>
      </c>
      <c r="D9144" t="s">
        <v>2251</v>
      </c>
      <c r="E9144">
        <v>14.779530930973401</v>
      </c>
      <c r="F9144" t="s">
        <v>2200</v>
      </c>
    </row>
    <row r="9145" spans="1:6" hidden="1" x14ac:dyDescent="0.25">
      <c r="A9145">
        <v>2050</v>
      </c>
      <c r="B9145" t="s">
        <v>2197</v>
      </c>
      <c r="C9145" t="s">
        <v>2212</v>
      </c>
      <c r="D9145" t="s">
        <v>2239</v>
      </c>
      <c r="E9145">
        <v>4.4753463133065097</v>
      </c>
      <c r="F9145" t="s">
        <v>2200</v>
      </c>
    </row>
    <row r="9146" spans="1:6" hidden="1" x14ac:dyDescent="0.25">
      <c r="A9146">
        <v>2050</v>
      </c>
      <c r="B9146" t="s">
        <v>2197</v>
      </c>
      <c r="C9146" t="s">
        <v>2212</v>
      </c>
      <c r="D9146" t="s">
        <v>2240</v>
      </c>
      <c r="E9146">
        <v>2.7174478840345402</v>
      </c>
      <c r="F9146" t="s">
        <v>2200</v>
      </c>
    </row>
    <row r="9147" spans="1:6" hidden="1" x14ac:dyDescent="0.25">
      <c r="A9147">
        <v>2050</v>
      </c>
      <c r="B9147" t="s">
        <v>2197</v>
      </c>
      <c r="C9147" t="s">
        <v>2212</v>
      </c>
      <c r="D9147" t="s">
        <v>2241</v>
      </c>
      <c r="E9147">
        <v>4.67915623097824</v>
      </c>
      <c r="F9147" t="s">
        <v>2200</v>
      </c>
    </row>
    <row r="9148" spans="1:6" hidden="1" x14ac:dyDescent="0.25">
      <c r="A9148">
        <v>2050</v>
      </c>
      <c r="B9148" t="s">
        <v>2197</v>
      </c>
      <c r="C9148" t="s">
        <v>2212</v>
      </c>
      <c r="D9148" t="s">
        <v>2242</v>
      </c>
      <c r="E9148" s="184">
        <v>1.5912702026195001E-4</v>
      </c>
      <c r="F9148" t="s">
        <v>2200</v>
      </c>
    </row>
    <row r="9149" spans="1:6" hidden="1" x14ac:dyDescent="0.25">
      <c r="A9149">
        <v>2050</v>
      </c>
      <c r="B9149" t="s">
        <v>2197</v>
      </c>
      <c r="C9149" t="s">
        <v>2212</v>
      </c>
      <c r="D9149" t="s">
        <v>2243</v>
      </c>
      <c r="E9149">
        <v>33.439682577800198</v>
      </c>
      <c r="F9149" t="s">
        <v>2200</v>
      </c>
    </row>
    <row r="9150" spans="1:6" hidden="1" x14ac:dyDescent="0.25">
      <c r="A9150">
        <v>2050</v>
      </c>
      <c r="B9150" t="s">
        <v>2197</v>
      </c>
      <c r="C9150" t="s">
        <v>2212</v>
      </c>
      <c r="D9150" t="s">
        <v>2244</v>
      </c>
      <c r="E9150">
        <v>5.4702337500000002</v>
      </c>
      <c r="F9150" t="s">
        <v>2200</v>
      </c>
    </row>
    <row r="9151" spans="1:6" hidden="1" x14ac:dyDescent="0.25">
      <c r="A9151">
        <v>2050</v>
      </c>
      <c r="B9151" t="s">
        <v>2197</v>
      </c>
      <c r="C9151" t="s">
        <v>2212</v>
      </c>
      <c r="D9151" t="s">
        <v>2245</v>
      </c>
      <c r="E9151">
        <v>3.6702963556702799</v>
      </c>
      <c r="F9151" t="s">
        <v>2200</v>
      </c>
    </row>
    <row r="9152" spans="1:6" hidden="1" x14ac:dyDescent="0.25">
      <c r="A9152">
        <v>2050</v>
      </c>
      <c r="B9152" t="s">
        <v>2197</v>
      </c>
      <c r="C9152" t="s">
        <v>2212</v>
      </c>
      <c r="D9152" t="s">
        <v>2246</v>
      </c>
      <c r="E9152">
        <v>2.1657912199651301</v>
      </c>
      <c r="F9152" t="s">
        <v>2200</v>
      </c>
    </row>
    <row r="9153" spans="1:6" hidden="1" x14ac:dyDescent="0.25">
      <c r="A9153">
        <v>2050</v>
      </c>
      <c r="B9153" t="s">
        <v>2197</v>
      </c>
      <c r="C9153" t="s">
        <v>2212</v>
      </c>
      <c r="D9153" t="s">
        <v>2247</v>
      </c>
      <c r="E9153">
        <v>1.9432452420092701</v>
      </c>
      <c r="F9153" t="s">
        <v>2200</v>
      </c>
    </row>
    <row r="9154" spans="1:6" hidden="1" x14ac:dyDescent="0.25">
      <c r="A9154">
        <v>2050</v>
      </c>
      <c r="B9154" t="s">
        <v>2197</v>
      </c>
      <c r="C9154" t="s">
        <v>2212</v>
      </c>
      <c r="D9154" t="s">
        <v>2248</v>
      </c>
      <c r="E9154">
        <v>7.6100972352947096</v>
      </c>
      <c r="F9154" t="s">
        <v>2200</v>
      </c>
    </row>
    <row r="9155" spans="1:6" hidden="1" x14ac:dyDescent="0.25">
      <c r="A9155">
        <v>2050</v>
      </c>
      <c r="B9155" t="s">
        <v>2197</v>
      </c>
      <c r="C9155" t="s">
        <v>2213</v>
      </c>
      <c r="D9155" t="s">
        <v>2236</v>
      </c>
      <c r="E9155">
        <v>3.6485815734454801</v>
      </c>
      <c r="F9155" t="s">
        <v>2200</v>
      </c>
    </row>
    <row r="9156" spans="1:6" hidden="1" x14ac:dyDescent="0.25">
      <c r="A9156">
        <v>2050</v>
      </c>
      <c r="B9156" t="s">
        <v>2197</v>
      </c>
      <c r="C9156" t="s">
        <v>2213</v>
      </c>
      <c r="D9156" t="s">
        <v>2237</v>
      </c>
      <c r="E9156">
        <v>19.187513737219501</v>
      </c>
      <c r="F9156" t="s">
        <v>2200</v>
      </c>
    </row>
    <row r="9157" spans="1:6" hidden="1" x14ac:dyDescent="0.25">
      <c r="A9157">
        <v>2050</v>
      </c>
      <c r="B9157" t="s">
        <v>2197</v>
      </c>
      <c r="C9157" t="s">
        <v>2213</v>
      </c>
      <c r="D9157" t="s">
        <v>2238</v>
      </c>
      <c r="E9157">
        <v>4.1083610589271702</v>
      </c>
      <c r="F9157" t="s">
        <v>2200</v>
      </c>
    </row>
    <row r="9158" spans="1:6" hidden="1" x14ac:dyDescent="0.25">
      <c r="A9158">
        <v>2050</v>
      </c>
      <c r="B9158" t="s">
        <v>2197</v>
      </c>
      <c r="C9158" t="s">
        <v>2213</v>
      </c>
      <c r="D9158" t="s">
        <v>2250</v>
      </c>
      <c r="E9158">
        <v>11.7780894016533</v>
      </c>
      <c r="F9158" t="s">
        <v>2200</v>
      </c>
    </row>
    <row r="9159" spans="1:6" hidden="1" x14ac:dyDescent="0.25">
      <c r="A9159">
        <v>2050</v>
      </c>
      <c r="B9159" t="s">
        <v>2197</v>
      </c>
      <c r="C9159" t="s">
        <v>2213</v>
      </c>
      <c r="D9159" t="s">
        <v>2251</v>
      </c>
      <c r="E9159">
        <v>0</v>
      </c>
      <c r="F9159" t="s">
        <v>2200</v>
      </c>
    </row>
    <row r="9160" spans="1:6" hidden="1" x14ac:dyDescent="0.25">
      <c r="A9160">
        <v>2050</v>
      </c>
      <c r="B9160" t="s">
        <v>2197</v>
      </c>
      <c r="C9160" t="s">
        <v>2213</v>
      </c>
      <c r="D9160" t="s">
        <v>2239</v>
      </c>
      <c r="E9160">
        <v>4.9355986935138398</v>
      </c>
      <c r="F9160" t="s">
        <v>2200</v>
      </c>
    </row>
    <row r="9161" spans="1:6" hidden="1" x14ac:dyDescent="0.25">
      <c r="A9161">
        <v>2050</v>
      </c>
      <c r="B9161" t="s">
        <v>2197</v>
      </c>
      <c r="C9161" t="s">
        <v>2213</v>
      </c>
      <c r="D9161" t="s">
        <v>2240</v>
      </c>
      <c r="E9161">
        <v>2.9272990121452298</v>
      </c>
      <c r="F9161" t="s">
        <v>2200</v>
      </c>
    </row>
    <row r="9162" spans="1:6" hidden="1" x14ac:dyDescent="0.25">
      <c r="A9162">
        <v>2050</v>
      </c>
      <c r="B9162" t="s">
        <v>2197</v>
      </c>
      <c r="C9162" t="s">
        <v>2213</v>
      </c>
      <c r="D9162" t="s">
        <v>2241</v>
      </c>
      <c r="E9162">
        <v>6.4345283465494703</v>
      </c>
      <c r="F9162" t="s">
        <v>2200</v>
      </c>
    </row>
    <row r="9163" spans="1:6" hidden="1" x14ac:dyDescent="0.25">
      <c r="A9163">
        <v>2050</v>
      </c>
      <c r="B9163" t="s">
        <v>2197</v>
      </c>
      <c r="C9163" t="s">
        <v>2213</v>
      </c>
      <c r="D9163" t="s">
        <v>2242</v>
      </c>
      <c r="E9163" s="184">
        <v>3.1137670875011601E-2</v>
      </c>
      <c r="F9163" t="s">
        <v>2200</v>
      </c>
    </row>
    <row r="9164" spans="1:6" hidden="1" x14ac:dyDescent="0.25">
      <c r="A9164">
        <v>2050</v>
      </c>
      <c r="B9164" t="s">
        <v>2197</v>
      </c>
      <c r="C9164" t="s">
        <v>2213</v>
      </c>
      <c r="D9164" t="s">
        <v>2243</v>
      </c>
      <c r="E9164">
        <v>0</v>
      </c>
      <c r="F9164" t="s">
        <v>2200</v>
      </c>
    </row>
    <row r="9165" spans="1:6" hidden="1" x14ac:dyDescent="0.25">
      <c r="A9165">
        <v>2050</v>
      </c>
      <c r="B9165" t="s">
        <v>2197</v>
      </c>
      <c r="C9165" t="s">
        <v>2213</v>
      </c>
      <c r="D9165" t="s">
        <v>2244</v>
      </c>
      <c r="E9165">
        <v>5.4702337500000002</v>
      </c>
      <c r="F9165" t="s">
        <v>2200</v>
      </c>
    </row>
    <row r="9166" spans="1:6" hidden="1" x14ac:dyDescent="0.25">
      <c r="A9166">
        <v>2050</v>
      </c>
      <c r="B9166" t="s">
        <v>2197</v>
      </c>
      <c r="C9166" t="s">
        <v>2213</v>
      </c>
      <c r="D9166" t="s">
        <v>2245</v>
      </c>
      <c r="E9166">
        <v>3.9991643995301098</v>
      </c>
      <c r="F9166" t="s">
        <v>2200</v>
      </c>
    </row>
    <row r="9167" spans="1:6" hidden="1" x14ac:dyDescent="0.25">
      <c r="A9167">
        <v>2050</v>
      </c>
      <c r="B9167" t="s">
        <v>2197</v>
      </c>
      <c r="C9167" t="s">
        <v>2213</v>
      </c>
      <c r="D9167" t="s">
        <v>2246</v>
      </c>
      <c r="E9167">
        <v>1.8863122933663501</v>
      </c>
      <c r="F9167" t="s">
        <v>2200</v>
      </c>
    </row>
    <row r="9168" spans="1:6" hidden="1" x14ac:dyDescent="0.25">
      <c r="A9168">
        <v>2050</v>
      </c>
      <c r="B9168" t="s">
        <v>2197</v>
      </c>
      <c r="C9168" t="s">
        <v>2213</v>
      </c>
      <c r="D9168" t="s">
        <v>2247</v>
      </c>
      <c r="E9168">
        <v>1.5119058620539001</v>
      </c>
      <c r="F9168" t="s">
        <v>2200</v>
      </c>
    </row>
    <row r="9169" spans="1:6" hidden="1" x14ac:dyDescent="0.25">
      <c r="A9169">
        <v>2050</v>
      </c>
      <c r="B9169" t="s">
        <v>2197</v>
      </c>
      <c r="C9169" t="s">
        <v>2213</v>
      </c>
      <c r="D9169" t="s">
        <v>2248</v>
      </c>
      <c r="E9169">
        <v>8.2947345277568907</v>
      </c>
      <c r="F9169" t="s">
        <v>2200</v>
      </c>
    </row>
    <row r="9170" spans="1:6" hidden="1" x14ac:dyDescent="0.25">
      <c r="A9170">
        <v>2050</v>
      </c>
      <c r="B9170" t="s">
        <v>2197</v>
      </c>
      <c r="C9170" t="s">
        <v>2214</v>
      </c>
      <c r="D9170" t="s">
        <v>2236</v>
      </c>
      <c r="E9170">
        <v>2.26710899742528</v>
      </c>
      <c r="F9170" t="s">
        <v>2200</v>
      </c>
    </row>
    <row r="9171" spans="1:6" hidden="1" x14ac:dyDescent="0.25">
      <c r="A9171">
        <v>2050</v>
      </c>
      <c r="B9171" t="s">
        <v>2197</v>
      </c>
      <c r="C9171" t="s">
        <v>2214</v>
      </c>
      <c r="D9171" t="s">
        <v>2237</v>
      </c>
      <c r="E9171">
        <v>20.8071654327353</v>
      </c>
      <c r="F9171" t="s">
        <v>2200</v>
      </c>
    </row>
    <row r="9172" spans="1:6" hidden="1" x14ac:dyDescent="0.25">
      <c r="A9172">
        <v>2050</v>
      </c>
      <c r="B9172" t="s">
        <v>2197</v>
      </c>
      <c r="C9172" t="s">
        <v>2214</v>
      </c>
      <c r="D9172" t="s">
        <v>2238</v>
      </c>
      <c r="E9172">
        <v>4.0883370393765404</v>
      </c>
      <c r="F9172" t="s">
        <v>2200</v>
      </c>
    </row>
    <row r="9173" spans="1:6" hidden="1" x14ac:dyDescent="0.25">
      <c r="A9173">
        <v>2050</v>
      </c>
      <c r="B9173" t="s">
        <v>2197</v>
      </c>
      <c r="C9173" t="s">
        <v>2214</v>
      </c>
      <c r="D9173" t="s">
        <v>2250</v>
      </c>
      <c r="E9173">
        <v>8.8321011731405505</v>
      </c>
      <c r="F9173" t="s">
        <v>2200</v>
      </c>
    </row>
    <row r="9174" spans="1:6" hidden="1" x14ac:dyDescent="0.25">
      <c r="A9174">
        <v>2050</v>
      </c>
      <c r="B9174" t="s">
        <v>2197</v>
      </c>
      <c r="C9174" t="s">
        <v>2214</v>
      </c>
      <c r="D9174" t="s">
        <v>2251</v>
      </c>
      <c r="E9174">
        <v>11.1226235554188</v>
      </c>
      <c r="F9174" t="s">
        <v>2200</v>
      </c>
    </row>
    <row r="9175" spans="1:6" hidden="1" x14ac:dyDescent="0.25">
      <c r="A9175">
        <v>2050</v>
      </c>
      <c r="B9175" t="s">
        <v>2197</v>
      </c>
      <c r="C9175" t="s">
        <v>2214</v>
      </c>
      <c r="D9175" t="s">
        <v>2239</v>
      </c>
      <c r="E9175">
        <v>3.9109580219343698</v>
      </c>
      <c r="F9175" t="s">
        <v>2200</v>
      </c>
    </row>
    <row r="9176" spans="1:6" hidden="1" x14ac:dyDescent="0.25">
      <c r="A9176">
        <v>2050</v>
      </c>
      <c r="B9176" t="s">
        <v>2197</v>
      </c>
      <c r="C9176" t="s">
        <v>2214</v>
      </c>
      <c r="D9176" t="s">
        <v>2240</v>
      </c>
      <c r="E9176">
        <v>2.5145571764288701</v>
      </c>
      <c r="F9176" t="s">
        <v>2200</v>
      </c>
    </row>
    <row r="9177" spans="1:6" hidden="1" x14ac:dyDescent="0.25">
      <c r="A9177">
        <v>2050</v>
      </c>
      <c r="B9177" t="s">
        <v>2197</v>
      </c>
      <c r="C9177" t="s">
        <v>2214</v>
      </c>
      <c r="D9177" t="s">
        <v>2241</v>
      </c>
      <c r="E9177">
        <v>6.2888829977645804</v>
      </c>
      <c r="F9177" t="s">
        <v>2200</v>
      </c>
    </row>
    <row r="9178" spans="1:6" hidden="1" x14ac:dyDescent="0.25">
      <c r="A9178">
        <v>2050</v>
      </c>
      <c r="B9178" t="s">
        <v>2197</v>
      </c>
      <c r="C9178" t="s">
        <v>2214</v>
      </c>
      <c r="D9178" t="s">
        <v>2242</v>
      </c>
      <c r="E9178" s="184">
        <v>5.5433655427400502E-2</v>
      </c>
      <c r="F9178" t="s">
        <v>2200</v>
      </c>
    </row>
    <row r="9179" spans="1:6" hidden="1" x14ac:dyDescent="0.25">
      <c r="A9179">
        <v>2050</v>
      </c>
      <c r="B9179" t="s">
        <v>2197</v>
      </c>
      <c r="C9179" t="s">
        <v>2214</v>
      </c>
      <c r="D9179" t="s">
        <v>2243</v>
      </c>
      <c r="E9179">
        <v>33.604162465476698</v>
      </c>
      <c r="F9179" t="s">
        <v>2200</v>
      </c>
    </row>
    <row r="9180" spans="1:6" hidden="1" x14ac:dyDescent="0.25">
      <c r="A9180">
        <v>2050</v>
      </c>
      <c r="B9180" t="s">
        <v>2197</v>
      </c>
      <c r="C9180" t="s">
        <v>2214</v>
      </c>
      <c r="D9180" t="s">
        <v>2244</v>
      </c>
      <c r="E9180">
        <v>5.4702337500000002</v>
      </c>
      <c r="F9180" t="s">
        <v>2200</v>
      </c>
    </row>
    <row r="9181" spans="1:6" hidden="1" x14ac:dyDescent="0.25">
      <c r="A9181">
        <v>2050</v>
      </c>
      <c r="B9181" t="s">
        <v>2197</v>
      </c>
      <c r="C9181" t="s">
        <v>2214</v>
      </c>
      <c r="D9181" t="s">
        <v>2245</v>
      </c>
      <c r="E9181">
        <v>3.3087994132260898</v>
      </c>
      <c r="F9181" t="s">
        <v>2200</v>
      </c>
    </row>
    <row r="9182" spans="1:6" hidden="1" x14ac:dyDescent="0.25">
      <c r="A9182">
        <v>2050</v>
      </c>
      <c r="B9182" t="s">
        <v>2197</v>
      </c>
      <c r="C9182" t="s">
        <v>2214</v>
      </c>
      <c r="D9182" t="s">
        <v>2246</v>
      </c>
      <c r="E9182">
        <v>2.2482801602028499</v>
      </c>
      <c r="F9182" t="s">
        <v>2200</v>
      </c>
    </row>
    <row r="9183" spans="1:6" hidden="1" x14ac:dyDescent="0.25">
      <c r="A9183">
        <v>2050</v>
      </c>
      <c r="B9183" t="s">
        <v>2197</v>
      </c>
      <c r="C9183" t="s">
        <v>2214</v>
      </c>
      <c r="D9183" t="s">
        <v>2247</v>
      </c>
      <c r="E9183">
        <v>1.7405194312308401</v>
      </c>
      <c r="F9183" t="s">
        <v>2200</v>
      </c>
    </row>
    <row r="9184" spans="1:6" hidden="1" x14ac:dyDescent="0.25">
      <c r="A9184">
        <v>2050</v>
      </c>
      <c r="B9184" t="s">
        <v>2197</v>
      </c>
      <c r="C9184" t="s">
        <v>2214</v>
      </c>
      <c r="D9184" t="s">
        <v>2248</v>
      </c>
      <c r="E9184">
        <v>6.8091524595275699</v>
      </c>
      <c r="F9184" t="s">
        <v>2200</v>
      </c>
    </row>
    <row r="9185" spans="1:6" hidden="1" x14ac:dyDescent="0.25">
      <c r="A9185">
        <v>2050</v>
      </c>
      <c r="B9185" t="s">
        <v>2197</v>
      </c>
      <c r="C9185" t="s">
        <v>2215</v>
      </c>
      <c r="D9185" t="s">
        <v>2236</v>
      </c>
      <c r="E9185">
        <v>2.7294871680709401</v>
      </c>
      <c r="F9185" t="s">
        <v>2200</v>
      </c>
    </row>
    <row r="9186" spans="1:6" hidden="1" x14ac:dyDescent="0.25">
      <c r="A9186">
        <v>2050</v>
      </c>
      <c r="B9186" t="s">
        <v>2197</v>
      </c>
      <c r="C9186" t="s">
        <v>2215</v>
      </c>
      <c r="D9186" t="s">
        <v>2237</v>
      </c>
      <c r="E9186">
        <v>13.999443093983199</v>
      </c>
      <c r="F9186" t="s">
        <v>2200</v>
      </c>
    </row>
    <row r="9187" spans="1:6" hidden="1" x14ac:dyDescent="0.25">
      <c r="A9187">
        <v>2050</v>
      </c>
      <c r="B9187" t="s">
        <v>2197</v>
      </c>
      <c r="C9187" t="s">
        <v>2215</v>
      </c>
      <c r="D9187" t="s">
        <v>2238</v>
      </c>
      <c r="E9187">
        <v>4.30328220233101</v>
      </c>
      <c r="F9187" t="s">
        <v>2200</v>
      </c>
    </row>
    <row r="9188" spans="1:6" hidden="1" x14ac:dyDescent="0.25">
      <c r="A9188">
        <v>2050</v>
      </c>
      <c r="B9188" t="s">
        <v>2197</v>
      </c>
      <c r="C9188" t="s">
        <v>2215</v>
      </c>
      <c r="D9188" t="s">
        <v>2250</v>
      </c>
      <c r="E9188">
        <v>9.1053017434063896</v>
      </c>
      <c r="F9188" t="s">
        <v>2200</v>
      </c>
    </row>
    <row r="9189" spans="1:6" hidden="1" x14ac:dyDescent="0.25">
      <c r="A9189">
        <v>2050</v>
      </c>
      <c r="B9189" t="s">
        <v>2197</v>
      </c>
      <c r="C9189" t="s">
        <v>2215</v>
      </c>
      <c r="D9189" t="s">
        <v>2251</v>
      </c>
      <c r="E9189">
        <v>9.4349876907447499</v>
      </c>
      <c r="F9189" t="s">
        <v>2200</v>
      </c>
    </row>
    <row r="9190" spans="1:6" hidden="1" x14ac:dyDescent="0.25">
      <c r="A9190">
        <v>2050</v>
      </c>
      <c r="B9190" t="s">
        <v>2197</v>
      </c>
      <c r="C9190" t="s">
        <v>2215</v>
      </c>
      <c r="D9190" t="s">
        <v>2239</v>
      </c>
      <c r="E9190">
        <v>2.1336881526109601</v>
      </c>
      <c r="F9190" t="s">
        <v>2200</v>
      </c>
    </row>
    <row r="9191" spans="1:6" hidden="1" x14ac:dyDescent="0.25">
      <c r="A9191">
        <v>2050</v>
      </c>
      <c r="B9191" t="s">
        <v>2197</v>
      </c>
      <c r="C9191" t="s">
        <v>2215</v>
      </c>
      <c r="D9191" t="s">
        <v>2240</v>
      </c>
      <c r="E9191">
        <v>2.3004287458218902</v>
      </c>
      <c r="F9191" t="s">
        <v>2200</v>
      </c>
    </row>
    <row r="9192" spans="1:6" hidden="1" x14ac:dyDescent="0.25">
      <c r="A9192">
        <v>2050</v>
      </c>
      <c r="B9192" t="s">
        <v>2197</v>
      </c>
      <c r="C9192" t="s">
        <v>2215</v>
      </c>
      <c r="D9192" t="s">
        <v>2241</v>
      </c>
      <c r="E9192">
        <v>3.9682157342097399</v>
      </c>
      <c r="F9192" t="s">
        <v>2200</v>
      </c>
    </row>
    <row r="9193" spans="1:6" hidden="1" x14ac:dyDescent="0.25">
      <c r="A9193">
        <v>2050</v>
      </c>
      <c r="B9193" t="s">
        <v>2197</v>
      </c>
      <c r="C9193" t="s">
        <v>2215</v>
      </c>
      <c r="D9193" t="s">
        <v>2242</v>
      </c>
      <c r="E9193" s="184">
        <v>2.4586252410931798E-2</v>
      </c>
      <c r="F9193" t="s">
        <v>2200</v>
      </c>
    </row>
    <row r="9194" spans="1:6" hidden="1" x14ac:dyDescent="0.25">
      <c r="A9194">
        <v>2050</v>
      </c>
      <c r="B9194" t="s">
        <v>2197</v>
      </c>
      <c r="C9194" t="s">
        <v>2215</v>
      </c>
      <c r="D9194" t="s">
        <v>2243</v>
      </c>
      <c r="E9194">
        <v>0</v>
      </c>
      <c r="F9194" t="s">
        <v>2200</v>
      </c>
    </row>
    <row r="9195" spans="1:6" hidden="1" x14ac:dyDescent="0.25">
      <c r="A9195">
        <v>2050</v>
      </c>
      <c r="B9195" t="s">
        <v>2197</v>
      </c>
      <c r="C9195" t="s">
        <v>2215</v>
      </c>
      <c r="D9195" t="s">
        <v>2244</v>
      </c>
      <c r="E9195">
        <v>5.4702337500000002</v>
      </c>
      <c r="F9195" t="s">
        <v>2200</v>
      </c>
    </row>
    <row r="9196" spans="1:6" hidden="1" x14ac:dyDescent="0.25">
      <c r="A9196">
        <v>2050</v>
      </c>
      <c r="B9196" t="s">
        <v>2197</v>
      </c>
      <c r="C9196" t="s">
        <v>2215</v>
      </c>
      <c r="D9196" t="s">
        <v>2245</v>
      </c>
      <c r="E9196">
        <v>1.5424968448492999</v>
      </c>
      <c r="F9196" t="s">
        <v>2200</v>
      </c>
    </row>
    <row r="9197" spans="1:6" hidden="1" x14ac:dyDescent="0.25">
      <c r="A9197">
        <v>2050</v>
      </c>
      <c r="B9197" t="s">
        <v>2197</v>
      </c>
      <c r="C9197" t="s">
        <v>2215</v>
      </c>
      <c r="D9197" t="s">
        <v>2246</v>
      </c>
      <c r="E9197">
        <v>1.3420787386056201</v>
      </c>
      <c r="F9197" t="s">
        <v>2200</v>
      </c>
    </row>
    <row r="9198" spans="1:6" hidden="1" x14ac:dyDescent="0.25">
      <c r="A9198">
        <v>2050</v>
      </c>
      <c r="B9198" t="s">
        <v>2197</v>
      </c>
      <c r="C9198" t="s">
        <v>2215</v>
      </c>
      <c r="D9198" t="s">
        <v>2247</v>
      </c>
      <c r="E9198">
        <v>1.4628780607194101</v>
      </c>
      <c r="F9198" t="s">
        <v>2200</v>
      </c>
    </row>
    <row r="9199" spans="1:6" hidden="1" x14ac:dyDescent="0.25">
      <c r="A9199">
        <v>2050</v>
      </c>
      <c r="B9199" t="s">
        <v>2197</v>
      </c>
      <c r="C9199" t="s">
        <v>2215</v>
      </c>
      <c r="D9199" t="s">
        <v>2248</v>
      </c>
      <c r="E9199">
        <v>2.7738738031302699</v>
      </c>
      <c r="F9199" t="s">
        <v>2200</v>
      </c>
    </row>
    <row r="9200" spans="1:6" hidden="1" x14ac:dyDescent="0.25">
      <c r="A9200">
        <v>2050</v>
      </c>
      <c r="B9200" t="s">
        <v>2197</v>
      </c>
      <c r="C9200" t="s">
        <v>2216</v>
      </c>
      <c r="D9200" t="s">
        <v>2236</v>
      </c>
      <c r="E9200">
        <v>2.7306856335962002</v>
      </c>
      <c r="F9200" t="s">
        <v>2200</v>
      </c>
    </row>
    <row r="9201" spans="1:6" hidden="1" x14ac:dyDescent="0.25">
      <c r="A9201">
        <v>2050</v>
      </c>
      <c r="B9201" t="s">
        <v>2197</v>
      </c>
      <c r="C9201" t="s">
        <v>2216</v>
      </c>
      <c r="D9201" t="s">
        <v>2237</v>
      </c>
      <c r="E9201">
        <v>18.300398595496802</v>
      </c>
      <c r="F9201" t="s">
        <v>2200</v>
      </c>
    </row>
    <row r="9202" spans="1:6" hidden="1" x14ac:dyDescent="0.25">
      <c r="A9202">
        <v>2050</v>
      </c>
      <c r="B9202" t="s">
        <v>2197</v>
      </c>
      <c r="C9202" t="s">
        <v>2216</v>
      </c>
      <c r="D9202" t="s">
        <v>2238</v>
      </c>
      <c r="E9202">
        <v>3.9951555402765702</v>
      </c>
      <c r="F9202" t="s">
        <v>2200</v>
      </c>
    </row>
    <row r="9203" spans="1:6" hidden="1" x14ac:dyDescent="0.25">
      <c r="A9203">
        <v>2050</v>
      </c>
      <c r="B9203" t="s">
        <v>2197</v>
      </c>
      <c r="C9203" t="s">
        <v>2216</v>
      </c>
      <c r="D9203" t="s">
        <v>2250</v>
      </c>
      <c r="E9203">
        <v>6.9538999283115803</v>
      </c>
      <c r="F9203" t="s">
        <v>2200</v>
      </c>
    </row>
    <row r="9204" spans="1:6" hidden="1" x14ac:dyDescent="0.25">
      <c r="A9204">
        <v>2050</v>
      </c>
      <c r="B9204" t="s">
        <v>2197</v>
      </c>
      <c r="C9204" t="s">
        <v>2216</v>
      </c>
      <c r="D9204" t="s">
        <v>2251</v>
      </c>
      <c r="E9204">
        <v>0</v>
      </c>
      <c r="F9204" t="s">
        <v>2200</v>
      </c>
    </row>
    <row r="9205" spans="1:6" hidden="1" x14ac:dyDescent="0.25">
      <c r="A9205">
        <v>2050</v>
      </c>
      <c r="B9205" t="s">
        <v>2197</v>
      </c>
      <c r="C9205" t="s">
        <v>2216</v>
      </c>
      <c r="D9205" t="s">
        <v>2239</v>
      </c>
      <c r="E9205">
        <v>2.0146030501835601</v>
      </c>
      <c r="F9205" t="s">
        <v>2200</v>
      </c>
    </row>
    <row r="9206" spans="1:6" hidden="1" x14ac:dyDescent="0.25">
      <c r="A9206">
        <v>2050</v>
      </c>
      <c r="B9206" t="s">
        <v>2197</v>
      </c>
      <c r="C9206" t="s">
        <v>2216</v>
      </c>
      <c r="D9206" t="s">
        <v>2240</v>
      </c>
      <c r="E9206">
        <v>2.0196366802575101</v>
      </c>
      <c r="F9206" t="s">
        <v>2200</v>
      </c>
    </row>
    <row r="9207" spans="1:6" hidden="1" x14ac:dyDescent="0.25">
      <c r="A9207">
        <v>2050</v>
      </c>
      <c r="B9207" t="s">
        <v>2197</v>
      </c>
      <c r="C9207" t="s">
        <v>2216</v>
      </c>
      <c r="D9207" t="s">
        <v>2241</v>
      </c>
      <c r="E9207">
        <v>3.6003152113511199</v>
      </c>
      <c r="F9207" t="s">
        <v>2200</v>
      </c>
    </row>
    <row r="9208" spans="1:6" hidden="1" x14ac:dyDescent="0.25">
      <c r="A9208">
        <v>2050</v>
      </c>
      <c r="B9208" t="s">
        <v>2197</v>
      </c>
      <c r="C9208" t="s">
        <v>2216</v>
      </c>
      <c r="D9208" t="s">
        <v>2242</v>
      </c>
      <c r="E9208" s="184">
        <v>2.9665819599817402E-3</v>
      </c>
      <c r="F9208" t="s">
        <v>2200</v>
      </c>
    </row>
    <row r="9209" spans="1:6" hidden="1" x14ac:dyDescent="0.25">
      <c r="A9209">
        <v>2050</v>
      </c>
      <c r="B9209" t="s">
        <v>2197</v>
      </c>
      <c r="C9209" t="s">
        <v>2216</v>
      </c>
      <c r="D9209" t="s">
        <v>2243</v>
      </c>
      <c r="E9209">
        <v>31.292520323112601</v>
      </c>
      <c r="F9209" t="s">
        <v>2200</v>
      </c>
    </row>
    <row r="9210" spans="1:6" hidden="1" x14ac:dyDescent="0.25">
      <c r="A9210">
        <v>2050</v>
      </c>
      <c r="B9210" t="s">
        <v>2197</v>
      </c>
      <c r="C9210" t="s">
        <v>2216</v>
      </c>
      <c r="D9210" t="s">
        <v>2244</v>
      </c>
      <c r="E9210">
        <v>5.4702337500000002</v>
      </c>
      <c r="F9210" t="s">
        <v>2200</v>
      </c>
    </row>
    <row r="9211" spans="1:6" hidden="1" x14ac:dyDescent="0.25">
      <c r="A9211">
        <v>2050</v>
      </c>
      <c r="B9211" t="s">
        <v>2197</v>
      </c>
      <c r="C9211" t="s">
        <v>2216</v>
      </c>
      <c r="D9211" t="s">
        <v>2245</v>
      </c>
      <c r="E9211">
        <v>2.5127235480364001</v>
      </c>
      <c r="F9211" t="s">
        <v>2200</v>
      </c>
    </row>
    <row r="9212" spans="1:6" hidden="1" x14ac:dyDescent="0.25">
      <c r="A9212">
        <v>2050</v>
      </c>
      <c r="B9212" t="s">
        <v>2197</v>
      </c>
      <c r="C9212" t="s">
        <v>2216</v>
      </c>
      <c r="D9212" t="s">
        <v>2246</v>
      </c>
      <c r="E9212">
        <v>2.15184620876685</v>
      </c>
      <c r="F9212" t="s">
        <v>2200</v>
      </c>
    </row>
    <row r="9213" spans="1:6" hidden="1" x14ac:dyDescent="0.25">
      <c r="A9213">
        <v>2050</v>
      </c>
      <c r="B9213" t="s">
        <v>2197</v>
      </c>
      <c r="C9213" t="s">
        <v>2216</v>
      </c>
      <c r="D9213" t="s">
        <v>2247</v>
      </c>
      <c r="E9213">
        <v>1.75409561872708</v>
      </c>
      <c r="F9213" t="s">
        <v>2200</v>
      </c>
    </row>
    <row r="9214" spans="1:6" hidden="1" x14ac:dyDescent="0.25">
      <c r="A9214">
        <v>2050</v>
      </c>
      <c r="B9214" t="s">
        <v>2197</v>
      </c>
      <c r="C9214" t="s">
        <v>2216</v>
      </c>
      <c r="D9214" t="s">
        <v>2248</v>
      </c>
      <c r="E9214">
        <v>2.4967481957006501</v>
      </c>
      <c r="F9214" t="s">
        <v>2200</v>
      </c>
    </row>
    <row r="9215" spans="1:6" hidden="1" x14ac:dyDescent="0.25">
      <c r="A9215">
        <v>2050</v>
      </c>
      <c r="B9215" t="s">
        <v>2197</v>
      </c>
      <c r="C9215" t="s">
        <v>2217</v>
      </c>
      <c r="D9215" t="s">
        <v>2236</v>
      </c>
      <c r="E9215">
        <v>2.5921625195107598</v>
      </c>
      <c r="F9215" t="s">
        <v>2200</v>
      </c>
    </row>
    <row r="9216" spans="1:6" hidden="1" x14ac:dyDescent="0.25">
      <c r="A9216">
        <v>2050</v>
      </c>
      <c r="B9216" t="s">
        <v>2197</v>
      </c>
      <c r="C9216" t="s">
        <v>2217</v>
      </c>
      <c r="D9216" t="s">
        <v>2237</v>
      </c>
      <c r="E9216">
        <v>17.990175575301901</v>
      </c>
      <c r="F9216" t="s">
        <v>2200</v>
      </c>
    </row>
    <row r="9217" spans="1:6" hidden="1" x14ac:dyDescent="0.25">
      <c r="A9217">
        <v>2050</v>
      </c>
      <c r="B9217" t="s">
        <v>2197</v>
      </c>
      <c r="C9217" t="s">
        <v>2217</v>
      </c>
      <c r="D9217" t="s">
        <v>2238</v>
      </c>
      <c r="E9217">
        <v>9.3029406724452102</v>
      </c>
      <c r="F9217" t="s">
        <v>2200</v>
      </c>
    </row>
    <row r="9218" spans="1:6" hidden="1" x14ac:dyDescent="0.25">
      <c r="A9218">
        <v>2050</v>
      </c>
      <c r="B9218" t="s">
        <v>2197</v>
      </c>
      <c r="C9218" t="s">
        <v>2217</v>
      </c>
      <c r="D9218" t="s">
        <v>2250</v>
      </c>
      <c r="E9218">
        <v>10.7878080301235</v>
      </c>
      <c r="F9218" t="s">
        <v>2200</v>
      </c>
    </row>
    <row r="9219" spans="1:6" hidden="1" x14ac:dyDescent="0.25">
      <c r="A9219">
        <v>2050</v>
      </c>
      <c r="B9219" t="s">
        <v>2197</v>
      </c>
      <c r="C9219" t="s">
        <v>2217</v>
      </c>
      <c r="D9219" t="s">
        <v>2251</v>
      </c>
      <c r="E9219">
        <v>0</v>
      </c>
      <c r="F9219" t="s">
        <v>2200</v>
      </c>
    </row>
    <row r="9220" spans="1:6" hidden="1" x14ac:dyDescent="0.25">
      <c r="A9220">
        <v>2050</v>
      </c>
      <c r="B9220" t="s">
        <v>2197</v>
      </c>
      <c r="C9220" t="s">
        <v>2217</v>
      </c>
      <c r="D9220" t="s">
        <v>2239</v>
      </c>
      <c r="E9220">
        <v>3.97838057428589</v>
      </c>
      <c r="F9220" t="s">
        <v>2200</v>
      </c>
    </row>
    <row r="9221" spans="1:6" hidden="1" x14ac:dyDescent="0.25">
      <c r="A9221">
        <v>2050</v>
      </c>
      <c r="B9221" t="s">
        <v>2197</v>
      </c>
      <c r="C9221" t="s">
        <v>2217</v>
      </c>
      <c r="D9221" t="s">
        <v>2240</v>
      </c>
      <c r="E9221">
        <v>2.4586288461302299</v>
      </c>
      <c r="F9221" t="s">
        <v>2200</v>
      </c>
    </row>
    <row r="9222" spans="1:6" hidden="1" x14ac:dyDescent="0.25">
      <c r="A9222">
        <v>2050</v>
      </c>
      <c r="B9222" t="s">
        <v>2197</v>
      </c>
      <c r="C9222" t="s">
        <v>2217</v>
      </c>
      <c r="D9222" t="s">
        <v>2241</v>
      </c>
      <c r="E9222">
        <v>6.0117445039124302</v>
      </c>
      <c r="F9222" t="s">
        <v>2200</v>
      </c>
    </row>
    <row r="9223" spans="1:6" hidden="1" x14ac:dyDescent="0.25">
      <c r="A9223">
        <v>2050</v>
      </c>
      <c r="B9223" t="s">
        <v>2197</v>
      </c>
      <c r="C9223" t="s">
        <v>2217</v>
      </c>
      <c r="D9223" t="s">
        <v>2242</v>
      </c>
      <c r="E9223" s="184">
        <v>2.6801967037624299E-2</v>
      </c>
      <c r="F9223" t="s">
        <v>2200</v>
      </c>
    </row>
    <row r="9224" spans="1:6" hidden="1" x14ac:dyDescent="0.25">
      <c r="A9224">
        <v>2050</v>
      </c>
      <c r="B9224" t="s">
        <v>2197</v>
      </c>
      <c r="C9224" t="s">
        <v>2217</v>
      </c>
      <c r="D9224" t="s">
        <v>2243</v>
      </c>
      <c r="E9224">
        <v>0</v>
      </c>
      <c r="F9224" t="s">
        <v>2200</v>
      </c>
    </row>
    <row r="9225" spans="1:6" hidden="1" x14ac:dyDescent="0.25">
      <c r="A9225">
        <v>2050</v>
      </c>
      <c r="B9225" t="s">
        <v>2197</v>
      </c>
      <c r="C9225" t="s">
        <v>2217</v>
      </c>
      <c r="D9225" t="s">
        <v>2244</v>
      </c>
      <c r="E9225">
        <v>5.4702337500000002</v>
      </c>
      <c r="F9225" t="s">
        <v>2200</v>
      </c>
    </row>
    <row r="9226" spans="1:6" hidden="1" x14ac:dyDescent="0.25">
      <c r="A9226">
        <v>2050</v>
      </c>
      <c r="B9226" t="s">
        <v>2197</v>
      </c>
      <c r="C9226" t="s">
        <v>2217</v>
      </c>
      <c r="D9226" t="s">
        <v>2245</v>
      </c>
      <c r="E9226">
        <v>3.2108345904839299</v>
      </c>
      <c r="F9226" t="s">
        <v>2200</v>
      </c>
    </row>
    <row r="9227" spans="1:6" hidden="1" x14ac:dyDescent="0.25">
      <c r="A9227">
        <v>2050</v>
      </c>
      <c r="B9227" t="s">
        <v>2197</v>
      </c>
      <c r="C9227" t="s">
        <v>2217</v>
      </c>
      <c r="D9227" t="s">
        <v>2246</v>
      </c>
      <c r="E9227">
        <v>2.9431748879003399</v>
      </c>
      <c r="F9227" t="s">
        <v>2200</v>
      </c>
    </row>
    <row r="9228" spans="1:6" hidden="1" x14ac:dyDescent="0.25">
      <c r="A9228">
        <v>2050</v>
      </c>
      <c r="B9228" t="s">
        <v>2197</v>
      </c>
      <c r="C9228" t="s">
        <v>2217</v>
      </c>
      <c r="D9228" t="s">
        <v>2247</v>
      </c>
      <c r="E9228">
        <v>1.9386926170677099</v>
      </c>
      <c r="F9228" t="s">
        <v>2200</v>
      </c>
    </row>
    <row r="9229" spans="1:6" hidden="1" x14ac:dyDescent="0.25">
      <c r="A9229">
        <v>2050</v>
      </c>
      <c r="B9229" t="s">
        <v>2197</v>
      </c>
      <c r="C9229" t="s">
        <v>2217</v>
      </c>
      <c r="D9229" t="s">
        <v>2248</v>
      </c>
      <c r="E9229">
        <v>6.7966967284743003</v>
      </c>
      <c r="F9229" t="s">
        <v>2200</v>
      </c>
    </row>
    <row r="9230" spans="1:6" hidden="1" x14ac:dyDescent="0.25">
      <c r="A9230">
        <v>2050</v>
      </c>
      <c r="B9230" t="s">
        <v>2197</v>
      </c>
      <c r="C9230" t="s">
        <v>2218</v>
      </c>
      <c r="D9230" t="s">
        <v>2236</v>
      </c>
      <c r="E9230">
        <v>2.92864749733759</v>
      </c>
      <c r="F9230" t="s">
        <v>2200</v>
      </c>
    </row>
    <row r="9231" spans="1:6" hidden="1" x14ac:dyDescent="0.25">
      <c r="A9231">
        <v>2050</v>
      </c>
      <c r="B9231" t="s">
        <v>2197</v>
      </c>
      <c r="C9231" t="s">
        <v>2218</v>
      </c>
      <c r="D9231" t="s">
        <v>2250</v>
      </c>
      <c r="E9231">
        <v>0</v>
      </c>
      <c r="F9231" t="s">
        <v>2200</v>
      </c>
    </row>
    <row r="9232" spans="1:6" hidden="1" x14ac:dyDescent="0.25">
      <c r="A9232">
        <v>2050</v>
      </c>
      <c r="B9232" t="s">
        <v>2197</v>
      </c>
      <c r="C9232" t="s">
        <v>2218</v>
      </c>
      <c r="D9232" t="s">
        <v>2251</v>
      </c>
      <c r="E9232">
        <v>0</v>
      </c>
      <c r="F9232" t="s">
        <v>2200</v>
      </c>
    </row>
    <row r="9233" spans="1:6" hidden="1" x14ac:dyDescent="0.25">
      <c r="A9233">
        <v>2050</v>
      </c>
      <c r="B9233" t="s">
        <v>2197</v>
      </c>
      <c r="C9233" t="s">
        <v>2218</v>
      </c>
      <c r="D9233" t="s">
        <v>2239</v>
      </c>
      <c r="E9233">
        <v>0</v>
      </c>
      <c r="F9233" t="s">
        <v>2200</v>
      </c>
    </row>
    <row r="9234" spans="1:6" hidden="1" x14ac:dyDescent="0.25">
      <c r="A9234">
        <v>2050</v>
      </c>
      <c r="B9234" t="s">
        <v>2197</v>
      </c>
      <c r="C9234" t="s">
        <v>2218</v>
      </c>
      <c r="D9234" t="s">
        <v>2240</v>
      </c>
      <c r="E9234">
        <v>0</v>
      </c>
      <c r="F9234" t="s">
        <v>2200</v>
      </c>
    </row>
    <row r="9235" spans="1:6" hidden="1" x14ac:dyDescent="0.25">
      <c r="A9235">
        <v>2050</v>
      </c>
      <c r="B9235" t="s">
        <v>2197</v>
      </c>
      <c r="C9235" t="s">
        <v>2218</v>
      </c>
      <c r="D9235" t="s">
        <v>2241</v>
      </c>
      <c r="E9235">
        <v>6.5725716447850804</v>
      </c>
      <c r="F9235" t="s">
        <v>2200</v>
      </c>
    </row>
    <row r="9236" spans="1:6" hidden="1" x14ac:dyDescent="0.25">
      <c r="A9236">
        <v>2050</v>
      </c>
      <c r="B9236" t="s">
        <v>2197</v>
      </c>
      <c r="C9236" t="s">
        <v>2218</v>
      </c>
      <c r="D9236" t="s">
        <v>2242</v>
      </c>
      <c r="E9236" s="184">
        <v>3.4017708500826598E-3</v>
      </c>
      <c r="F9236" t="s">
        <v>2200</v>
      </c>
    </row>
    <row r="9237" spans="1:6" hidden="1" x14ac:dyDescent="0.25">
      <c r="A9237">
        <v>2050</v>
      </c>
      <c r="B9237" t="s">
        <v>2197</v>
      </c>
      <c r="C9237" t="s">
        <v>2218</v>
      </c>
      <c r="D9237" t="s">
        <v>2243</v>
      </c>
      <c r="E9237">
        <v>0</v>
      </c>
      <c r="F9237" t="s">
        <v>2200</v>
      </c>
    </row>
    <row r="9238" spans="1:6" hidden="1" x14ac:dyDescent="0.25">
      <c r="A9238">
        <v>2050</v>
      </c>
      <c r="B9238" t="s">
        <v>2197</v>
      </c>
      <c r="C9238" t="s">
        <v>2218</v>
      </c>
      <c r="D9238" t="s">
        <v>2244</v>
      </c>
      <c r="E9238">
        <v>5.4702337500000002</v>
      </c>
      <c r="F9238" t="s">
        <v>2200</v>
      </c>
    </row>
    <row r="9239" spans="1:6" hidden="1" x14ac:dyDescent="0.25">
      <c r="A9239">
        <v>2050</v>
      </c>
      <c r="B9239" t="s">
        <v>2197</v>
      </c>
      <c r="C9239" t="s">
        <v>2218</v>
      </c>
      <c r="D9239" t="s">
        <v>2245</v>
      </c>
      <c r="E9239">
        <v>0</v>
      </c>
      <c r="F9239" t="s">
        <v>2200</v>
      </c>
    </row>
    <row r="9240" spans="1:6" hidden="1" x14ac:dyDescent="0.25">
      <c r="A9240">
        <v>2050</v>
      </c>
      <c r="B9240" t="s">
        <v>2197</v>
      </c>
      <c r="C9240" t="s">
        <v>2218</v>
      </c>
      <c r="D9240" t="s">
        <v>2246</v>
      </c>
      <c r="E9240">
        <v>0</v>
      </c>
      <c r="F9240" t="s">
        <v>2200</v>
      </c>
    </row>
    <row r="9241" spans="1:6" hidden="1" x14ac:dyDescent="0.25">
      <c r="A9241">
        <v>2050</v>
      </c>
      <c r="B9241" t="s">
        <v>2197</v>
      </c>
      <c r="C9241" t="s">
        <v>2218</v>
      </c>
      <c r="D9241" t="s">
        <v>2247</v>
      </c>
      <c r="E9241">
        <v>0</v>
      </c>
      <c r="F9241" t="s">
        <v>2200</v>
      </c>
    </row>
    <row r="9242" spans="1:6" hidden="1" x14ac:dyDescent="0.25">
      <c r="A9242">
        <v>2050</v>
      </c>
      <c r="B9242" t="s">
        <v>2197</v>
      </c>
      <c r="C9242" t="s">
        <v>2218</v>
      </c>
      <c r="D9242" t="s">
        <v>2248</v>
      </c>
      <c r="E9242">
        <v>0</v>
      </c>
      <c r="F9242" t="s">
        <v>2200</v>
      </c>
    </row>
    <row r="9243" spans="1:6" hidden="1" x14ac:dyDescent="0.25">
      <c r="A9243">
        <v>2050</v>
      </c>
      <c r="B9243" t="s">
        <v>2197</v>
      </c>
      <c r="C9243" t="s">
        <v>2219</v>
      </c>
      <c r="D9243" t="s">
        <v>2236</v>
      </c>
      <c r="E9243">
        <v>3.3490615809699502</v>
      </c>
      <c r="F9243" t="s">
        <v>2200</v>
      </c>
    </row>
    <row r="9244" spans="1:6" hidden="1" x14ac:dyDescent="0.25">
      <c r="A9244">
        <v>2050</v>
      </c>
      <c r="B9244" t="s">
        <v>2197</v>
      </c>
      <c r="C9244" t="s">
        <v>2219</v>
      </c>
      <c r="D9244" t="s">
        <v>2237</v>
      </c>
      <c r="E9244">
        <v>27.5765002323174</v>
      </c>
      <c r="F9244" t="s">
        <v>2200</v>
      </c>
    </row>
    <row r="9245" spans="1:6" hidden="1" x14ac:dyDescent="0.25">
      <c r="A9245">
        <v>2050</v>
      </c>
      <c r="B9245" t="s">
        <v>2197</v>
      </c>
      <c r="C9245" t="s">
        <v>2219</v>
      </c>
      <c r="D9245" t="s">
        <v>2238</v>
      </c>
      <c r="E9245">
        <v>4.1013948190110199</v>
      </c>
      <c r="F9245" t="s">
        <v>2200</v>
      </c>
    </row>
    <row r="9246" spans="1:6" hidden="1" x14ac:dyDescent="0.25">
      <c r="A9246">
        <v>2050</v>
      </c>
      <c r="B9246" t="s">
        <v>2197</v>
      </c>
      <c r="C9246" t="s">
        <v>2219</v>
      </c>
      <c r="D9246" t="s">
        <v>2250</v>
      </c>
      <c r="E9246">
        <v>0</v>
      </c>
      <c r="F9246" t="s">
        <v>2200</v>
      </c>
    </row>
    <row r="9247" spans="1:6" hidden="1" x14ac:dyDescent="0.25">
      <c r="A9247">
        <v>2050</v>
      </c>
      <c r="B9247" t="s">
        <v>2197</v>
      </c>
      <c r="C9247" t="s">
        <v>2219</v>
      </c>
      <c r="D9247" t="s">
        <v>2251</v>
      </c>
      <c r="E9247">
        <v>17.6956729904668</v>
      </c>
      <c r="F9247" t="s">
        <v>2200</v>
      </c>
    </row>
    <row r="9248" spans="1:6" hidden="1" x14ac:dyDescent="0.25">
      <c r="A9248">
        <v>2050</v>
      </c>
      <c r="B9248" t="s">
        <v>2197</v>
      </c>
      <c r="C9248" t="s">
        <v>2219</v>
      </c>
      <c r="D9248" t="s">
        <v>2239</v>
      </c>
      <c r="E9248">
        <v>4.0095384326766501</v>
      </c>
      <c r="F9248" t="s">
        <v>2200</v>
      </c>
    </row>
    <row r="9249" spans="1:6" hidden="1" x14ac:dyDescent="0.25">
      <c r="A9249">
        <v>2050</v>
      </c>
      <c r="B9249" t="s">
        <v>2197</v>
      </c>
      <c r="C9249" t="s">
        <v>2219</v>
      </c>
      <c r="D9249" t="s">
        <v>2240</v>
      </c>
      <c r="E9249">
        <v>2.52283790609181</v>
      </c>
      <c r="F9249" t="s">
        <v>2200</v>
      </c>
    </row>
    <row r="9250" spans="1:6" hidden="1" x14ac:dyDescent="0.25">
      <c r="A9250">
        <v>2050</v>
      </c>
      <c r="B9250" t="s">
        <v>2197</v>
      </c>
      <c r="C9250" t="s">
        <v>2219</v>
      </c>
      <c r="D9250" t="s">
        <v>2241</v>
      </c>
      <c r="E9250">
        <v>4.87296402387563</v>
      </c>
      <c r="F9250" t="s">
        <v>2200</v>
      </c>
    </row>
    <row r="9251" spans="1:6" hidden="1" x14ac:dyDescent="0.25">
      <c r="A9251">
        <v>2050</v>
      </c>
      <c r="B9251" t="s">
        <v>2197</v>
      </c>
      <c r="C9251" t="s">
        <v>2219</v>
      </c>
      <c r="D9251" t="s">
        <v>2242</v>
      </c>
      <c r="E9251" s="184">
        <v>6.1258684567996803E-2</v>
      </c>
      <c r="F9251" t="s">
        <v>2200</v>
      </c>
    </row>
    <row r="9252" spans="1:6" hidden="1" x14ac:dyDescent="0.25">
      <c r="A9252">
        <v>2050</v>
      </c>
      <c r="B9252" t="s">
        <v>2197</v>
      </c>
      <c r="C9252" t="s">
        <v>2219</v>
      </c>
      <c r="D9252" t="s">
        <v>2243</v>
      </c>
      <c r="E9252">
        <v>33.6383494102611</v>
      </c>
      <c r="F9252" t="s">
        <v>2200</v>
      </c>
    </row>
    <row r="9253" spans="1:6" hidden="1" x14ac:dyDescent="0.25">
      <c r="A9253">
        <v>2050</v>
      </c>
      <c r="B9253" t="s">
        <v>2197</v>
      </c>
      <c r="C9253" t="s">
        <v>2219</v>
      </c>
      <c r="D9253" t="s">
        <v>2244</v>
      </c>
      <c r="E9253">
        <v>5.4702337500000002</v>
      </c>
      <c r="F9253" t="s">
        <v>2200</v>
      </c>
    </row>
    <row r="9254" spans="1:6" hidden="1" x14ac:dyDescent="0.25">
      <c r="A9254">
        <v>2050</v>
      </c>
      <c r="B9254" t="s">
        <v>2197</v>
      </c>
      <c r="C9254" t="s">
        <v>2219</v>
      </c>
      <c r="D9254" t="s">
        <v>2245</v>
      </c>
      <c r="E9254">
        <v>3.32124972684925</v>
      </c>
      <c r="F9254" t="s">
        <v>2200</v>
      </c>
    </row>
    <row r="9255" spans="1:6" hidden="1" x14ac:dyDescent="0.25">
      <c r="A9255">
        <v>2050</v>
      </c>
      <c r="B9255" t="s">
        <v>2197</v>
      </c>
      <c r="C9255" t="s">
        <v>2219</v>
      </c>
      <c r="D9255" t="s">
        <v>2246</v>
      </c>
      <c r="E9255">
        <v>2.35982628352515</v>
      </c>
      <c r="F9255" t="s">
        <v>2200</v>
      </c>
    </row>
    <row r="9256" spans="1:6" hidden="1" x14ac:dyDescent="0.25">
      <c r="A9256">
        <v>2050</v>
      </c>
      <c r="B9256" t="s">
        <v>2197</v>
      </c>
      <c r="C9256" t="s">
        <v>2219</v>
      </c>
      <c r="D9256" t="s">
        <v>2247</v>
      </c>
      <c r="E9256">
        <v>2.07438912583393</v>
      </c>
      <c r="F9256" t="s">
        <v>2200</v>
      </c>
    </row>
    <row r="9257" spans="1:6" hidden="1" x14ac:dyDescent="0.25">
      <c r="A9257">
        <v>2050</v>
      </c>
      <c r="B9257" t="s">
        <v>2197</v>
      </c>
      <c r="C9257" t="s">
        <v>2219</v>
      </c>
      <c r="D9257" t="s">
        <v>2248</v>
      </c>
      <c r="E9257">
        <v>6.7750109401088396</v>
      </c>
      <c r="F9257" t="s">
        <v>2200</v>
      </c>
    </row>
    <row r="9258" spans="1:6" hidden="1" x14ac:dyDescent="0.25">
      <c r="A9258">
        <v>2050</v>
      </c>
      <c r="B9258" t="s">
        <v>2197</v>
      </c>
      <c r="C9258" t="s">
        <v>2220</v>
      </c>
      <c r="D9258" t="s">
        <v>2236</v>
      </c>
      <c r="E9258">
        <v>2.1289897431545199</v>
      </c>
      <c r="F9258" t="s">
        <v>2200</v>
      </c>
    </row>
    <row r="9259" spans="1:6" hidden="1" x14ac:dyDescent="0.25">
      <c r="A9259">
        <v>2050</v>
      </c>
      <c r="B9259" t="s">
        <v>2197</v>
      </c>
      <c r="C9259" t="s">
        <v>2220</v>
      </c>
      <c r="D9259" t="s">
        <v>2237</v>
      </c>
      <c r="E9259">
        <v>16.657964014759099</v>
      </c>
      <c r="F9259" t="s">
        <v>2200</v>
      </c>
    </row>
    <row r="9260" spans="1:6" hidden="1" x14ac:dyDescent="0.25">
      <c r="A9260">
        <v>2050</v>
      </c>
      <c r="B9260" t="s">
        <v>2197</v>
      </c>
      <c r="C9260" t="s">
        <v>2220</v>
      </c>
      <c r="D9260" t="s">
        <v>2238</v>
      </c>
      <c r="E9260">
        <v>3.9830721796583402</v>
      </c>
      <c r="F9260" t="s">
        <v>2200</v>
      </c>
    </row>
    <row r="9261" spans="1:6" hidden="1" x14ac:dyDescent="0.25">
      <c r="A9261">
        <v>2050</v>
      </c>
      <c r="B9261" t="s">
        <v>2197</v>
      </c>
      <c r="C9261" t="s">
        <v>2220</v>
      </c>
      <c r="D9261" t="s">
        <v>2250</v>
      </c>
      <c r="E9261">
        <v>7.9702637644569601</v>
      </c>
      <c r="F9261" t="s">
        <v>2200</v>
      </c>
    </row>
    <row r="9262" spans="1:6" hidden="1" x14ac:dyDescent="0.25">
      <c r="A9262">
        <v>2050</v>
      </c>
      <c r="B9262" t="s">
        <v>2197</v>
      </c>
      <c r="C9262" t="s">
        <v>2220</v>
      </c>
      <c r="D9262" t="s">
        <v>2251</v>
      </c>
      <c r="E9262">
        <v>0</v>
      </c>
      <c r="F9262" t="s">
        <v>2200</v>
      </c>
    </row>
    <row r="9263" spans="1:6" hidden="1" x14ac:dyDescent="0.25">
      <c r="A9263">
        <v>2050</v>
      </c>
      <c r="B9263" t="s">
        <v>2197</v>
      </c>
      <c r="C9263" t="s">
        <v>2220</v>
      </c>
      <c r="D9263" t="s">
        <v>2239</v>
      </c>
      <c r="E9263">
        <v>2.4647112799222799</v>
      </c>
      <c r="F9263" t="s">
        <v>2200</v>
      </c>
    </row>
    <row r="9264" spans="1:6" hidden="1" x14ac:dyDescent="0.25">
      <c r="A9264">
        <v>2050</v>
      </c>
      <c r="B9264" t="s">
        <v>2197</v>
      </c>
      <c r="C9264" t="s">
        <v>2220</v>
      </c>
      <c r="D9264" t="s">
        <v>2240</v>
      </c>
      <c r="E9264">
        <v>2.3994435226198099</v>
      </c>
      <c r="F9264" t="s">
        <v>2200</v>
      </c>
    </row>
    <row r="9265" spans="1:6" hidden="1" x14ac:dyDescent="0.25">
      <c r="A9265">
        <v>2050</v>
      </c>
      <c r="B9265" t="s">
        <v>2197</v>
      </c>
      <c r="C9265" t="s">
        <v>2220</v>
      </c>
      <c r="D9265" t="s">
        <v>2241</v>
      </c>
      <c r="E9265">
        <v>3.9446586408812898</v>
      </c>
      <c r="F9265" t="s">
        <v>2200</v>
      </c>
    </row>
    <row r="9266" spans="1:6" hidden="1" x14ac:dyDescent="0.25">
      <c r="A9266">
        <v>2050</v>
      </c>
      <c r="B9266" t="s">
        <v>2197</v>
      </c>
      <c r="C9266" t="s">
        <v>2220</v>
      </c>
      <c r="D9266" t="s">
        <v>2242</v>
      </c>
      <c r="E9266" s="184">
        <v>2.88821975943825E-2</v>
      </c>
      <c r="F9266" t="s">
        <v>2200</v>
      </c>
    </row>
    <row r="9267" spans="1:6" hidden="1" x14ac:dyDescent="0.25">
      <c r="A9267">
        <v>2050</v>
      </c>
      <c r="B9267" t="s">
        <v>2197</v>
      </c>
      <c r="C9267" t="s">
        <v>2220</v>
      </c>
      <c r="D9267" t="s">
        <v>2243</v>
      </c>
      <c r="E9267">
        <v>30.6271086521649</v>
      </c>
      <c r="F9267" t="s">
        <v>2200</v>
      </c>
    </row>
    <row r="9268" spans="1:6" hidden="1" x14ac:dyDescent="0.25">
      <c r="A9268">
        <v>2050</v>
      </c>
      <c r="B9268" t="s">
        <v>2197</v>
      </c>
      <c r="C9268" t="s">
        <v>2220</v>
      </c>
      <c r="D9268" t="s">
        <v>2244</v>
      </c>
      <c r="E9268">
        <v>5.4702337500000002</v>
      </c>
      <c r="F9268" t="s">
        <v>2200</v>
      </c>
    </row>
    <row r="9269" spans="1:6" hidden="1" x14ac:dyDescent="0.25">
      <c r="A9269">
        <v>2050</v>
      </c>
      <c r="B9269" t="s">
        <v>2197</v>
      </c>
      <c r="C9269" t="s">
        <v>2220</v>
      </c>
      <c r="D9269" t="s">
        <v>2245</v>
      </c>
      <c r="E9269">
        <v>3.1752538865167401</v>
      </c>
      <c r="F9269" t="s">
        <v>2200</v>
      </c>
    </row>
    <row r="9270" spans="1:6" hidden="1" x14ac:dyDescent="0.25">
      <c r="A9270">
        <v>2050</v>
      </c>
      <c r="B9270" t="s">
        <v>2197</v>
      </c>
      <c r="C9270" t="s">
        <v>2220</v>
      </c>
      <c r="D9270" t="s">
        <v>2246</v>
      </c>
      <c r="E9270">
        <v>1.45301243507503</v>
      </c>
      <c r="F9270" t="s">
        <v>2200</v>
      </c>
    </row>
    <row r="9271" spans="1:6" hidden="1" x14ac:dyDescent="0.25">
      <c r="A9271">
        <v>2050</v>
      </c>
      <c r="B9271" t="s">
        <v>2197</v>
      </c>
      <c r="C9271" t="s">
        <v>2220</v>
      </c>
      <c r="D9271" t="s">
        <v>2247</v>
      </c>
      <c r="E9271">
        <v>1.3738249770556099</v>
      </c>
      <c r="F9271" t="s">
        <v>2200</v>
      </c>
    </row>
    <row r="9272" spans="1:6" hidden="1" x14ac:dyDescent="0.25">
      <c r="A9272">
        <v>2050</v>
      </c>
      <c r="B9272" t="s">
        <v>2197</v>
      </c>
      <c r="C9272" t="s">
        <v>2220</v>
      </c>
      <c r="D9272" t="s">
        <v>2248</v>
      </c>
      <c r="E9272">
        <v>3.14154111247825</v>
      </c>
      <c r="F9272" t="s">
        <v>2200</v>
      </c>
    </row>
    <row r="9273" spans="1:6" hidden="1" x14ac:dyDescent="0.25">
      <c r="A9273">
        <v>2050</v>
      </c>
      <c r="B9273" t="s">
        <v>2197</v>
      </c>
      <c r="C9273" t="s">
        <v>2221</v>
      </c>
      <c r="D9273" t="s">
        <v>2236</v>
      </c>
      <c r="E9273">
        <v>4.9264336408169296</v>
      </c>
      <c r="F9273" t="s">
        <v>2200</v>
      </c>
    </row>
    <row r="9274" spans="1:6" hidden="1" x14ac:dyDescent="0.25">
      <c r="A9274">
        <v>2050</v>
      </c>
      <c r="B9274" t="s">
        <v>2197</v>
      </c>
      <c r="C9274" t="s">
        <v>2221</v>
      </c>
      <c r="D9274" t="s">
        <v>2237</v>
      </c>
      <c r="E9274">
        <v>18.3758063042422</v>
      </c>
      <c r="F9274" t="s">
        <v>2200</v>
      </c>
    </row>
    <row r="9275" spans="1:6" hidden="1" x14ac:dyDescent="0.25">
      <c r="A9275">
        <v>2050</v>
      </c>
      <c r="B9275" t="s">
        <v>2197</v>
      </c>
      <c r="C9275" t="s">
        <v>2221</v>
      </c>
      <c r="D9275" t="s">
        <v>2238</v>
      </c>
      <c r="E9275">
        <v>4.0962403078183804</v>
      </c>
      <c r="F9275" t="s">
        <v>2200</v>
      </c>
    </row>
    <row r="9276" spans="1:6" hidden="1" x14ac:dyDescent="0.25">
      <c r="A9276">
        <v>2050</v>
      </c>
      <c r="B9276" t="s">
        <v>2197</v>
      </c>
      <c r="C9276" t="s">
        <v>2221</v>
      </c>
      <c r="D9276" t="s">
        <v>2250</v>
      </c>
      <c r="E9276">
        <v>10.488479616821101</v>
      </c>
      <c r="F9276" t="s">
        <v>2200</v>
      </c>
    </row>
    <row r="9277" spans="1:6" hidden="1" x14ac:dyDescent="0.25">
      <c r="A9277">
        <v>2050</v>
      </c>
      <c r="B9277" t="s">
        <v>2197</v>
      </c>
      <c r="C9277" t="s">
        <v>2221</v>
      </c>
      <c r="D9277" t="s">
        <v>2251</v>
      </c>
      <c r="E9277">
        <v>0</v>
      </c>
      <c r="F9277" t="s">
        <v>2200</v>
      </c>
    </row>
    <row r="9278" spans="1:6" hidden="1" x14ac:dyDescent="0.25">
      <c r="A9278">
        <v>2050</v>
      </c>
      <c r="B9278" t="s">
        <v>2197</v>
      </c>
      <c r="C9278" t="s">
        <v>2221</v>
      </c>
      <c r="D9278" t="s">
        <v>2239</v>
      </c>
      <c r="E9278">
        <v>4.3747649596993501</v>
      </c>
      <c r="F9278" t="s">
        <v>2200</v>
      </c>
    </row>
    <row r="9279" spans="1:6" hidden="1" x14ac:dyDescent="0.25">
      <c r="A9279">
        <v>2050</v>
      </c>
      <c r="B9279" t="s">
        <v>2197</v>
      </c>
      <c r="C9279" t="s">
        <v>2221</v>
      </c>
      <c r="D9279" t="s">
        <v>2240</v>
      </c>
      <c r="E9279">
        <v>2.6252190177396502</v>
      </c>
      <c r="F9279" t="s">
        <v>2200</v>
      </c>
    </row>
    <row r="9280" spans="1:6" hidden="1" x14ac:dyDescent="0.25">
      <c r="A9280">
        <v>2050</v>
      </c>
      <c r="B9280" t="s">
        <v>2197</v>
      </c>
      <c r="C9280" t="s">
        <v>2221</v>
      </c>
      <c r="D9280" t="s">
        <v>2241</v>
      </c>
      <c r="E9280">
        <v>6.0319113581885002</v>
      </c>
      <c r="F9280" t="s">
        <v>2200</v>
      </c>
    </row>
    <row r="9281" spans="1:6" hidden="1" x14ac:dyDescent="0.25">
      <c r="A9281">
        <v>2050</v>
      </c>
      <c r="B9281" t="s">
        <v>2197</v>
      </c>
      <c r="C9281" t="s">
        <v>2221</v>
      </c>
      <c r="D9281" t="s">
        <v>2242</v>
      </c>
      <c r="E9281" s="184">
        <v>5.43947486787992E-4</v>
      </c>
      <c r="F9281" t="s">
        <v>2200</v>
      </c>
    </row>
    <row r="9282" spans="1:6" hidden="1" x14ac:dyDescent="0.25">
      <c r="A9282">
        <v>2050</v>
      </c>
      <c r="B9282" t="s">
        <v>2197</v>
      </c>
      <c r="C9282" t="s">
        <v>2221</v>
      </c>
      <c r="D9282" t="s">
        <v>2243</v>
      </c>
      <c r="E9282">
        <v>0</v>
      </c>
      <c r="F9282" t="s">
        <v>2200</v>
      </c>
    </row>
    <row r="9283" spans="1:6" hidden="1" x14ac:dyDescent="0.25">
      <c r="A9283">
        <v>2050</v>
      </c>
      <c r="B9283" t="s">
        <v>2197</v>
      </c>
      <c r="C9283" t="s">
        <v>2221</v>
      </c>
      <c r="D9283" t="s">
        <v>2244</v>
      </c>
      <c r="E9283">
        <v>5.4702337500000002</v>
      </c>
      <c r="F9283" t="s">
        <v>2200</v>
      </c>
    </row>
    <row r="9284" spans="1:6" hidden="1" x14ac:dyDescent="0.25">
      <c r="A9284">
        <v>2050</v>
      </c>
      <c r="B9284" t="s">
        <v>2197</v>
      </c>
      <c r="C9284" t="s">
        <v>2221</v>
      </c>
      <c r="D9284" t="s">
        <v>2245</v>
      </c>
      <c r="E9284">
        <v>3.5216035584166998</v>
      </c>
      <c r="F9284" t="s">
        <v>2200</v>
      </c>
    </row>
    <row r="9285" spans="1:6" hidden="1" x14ac:dyDescent="0.25">
      <c r="A9285">
        <v>2050</v>
      </c>
      <c r="B9285" t="s">
        <v>2197</v>
      </c>
      <c r="C9285" t="s">
        <v>2221</v>
      </c>
      <c r="D9285" t="s">
        <v>2246</v>
      </c>
      <c r="E9285">
        <v>2.0615142450158301</v>
      </c>
      <c r="F9285" t="s">
        <v>2200</v>
      </c>
    </row>
    <row r="9286" spans="1:6" hidden="1" x14ac:dyDescent="0.25">
      <c r="A9286">
        <v>2050</v>
      </c>
      <c r="B9286" t="s">
        <v>2197</v>
      </c>
      <c r="C9286" t="s">
        <v>2221</v>
      </c>
      <c r="D9286" t="s">
        <v>2247</v>
      </c>
      <c r="E9286">
        <v>1.83701887587124</v>
      </c>
      <c r="F9286" t="s">
        <v>2200</v>
      </c>
    </row>
    <row r="9287" spans="1:6" hidden="1" x14ac:dyDescent="0.25">
      <c r="A9287">
        <v>2050</v>
      </c>
      <c r="B9287" t="s">
        <v>2197</v>
      </c>
      <c r="C9287" t="s">
        <v>2221</v>
      </c>
      <c r="D9287" t="s">
        <v>2248</v>
      </c>
      <c r="E9287">
        <v>7.2602311901360501</v>
      </c>
      <c r="F9287" t="s">
        <v>2200</v>
      </c>
    </row>
    <row r="9288" spans="1:6" hidden="1" x14ac:dyDescent="0.25">
      <c r="A9288">
        <v>2050</v>
      </c>
      <c r="B9288" t="s">
        <v>2197</v>
      </c>
      <c r="C9288" t="s">
        <v>2222</v>
      </c>
      <c r="D9288" t="s">
        <v>2236</v>
      </c>
      <c r="E9288">
        <v>2.2212393175221399</v>
      </c>
      <c r="F9288" t="s">
        <v>2200</v>
      </c>
    </row>
    <row r="9289" spans="1:6" hidden="1" x14ac:dyDescent="0.25">
      <c r="A9289">
        <v>2050</v>
      </c>
      <c r="B9289" t="s">
        <v>2197</v>
      </c>
      <c r="C9289" t="s">
        <v>2222</v>
      </c>
      <c r="D9289" t="s">
        <v>2237</v>
      </c>
      <c r="E9289">
        <v>17.160313543636502</v>
      </c>
      <c r="F9289" t="s">
        <v>2200</v>
      </c>
    </row>
    <row r="9290" spans="1:6" hidden="1" x14ac:dyDescent="0.25">
      <c r="A9290">
        <v>2050</v>
      </c>
      <c r="B9290" t="s">
        <v>2197</v>
      </c>
      <c r="C9290" t="s">
        <v>2222</v>
      </c>
      <c r="D9290" t="s">
        <v>2238</v>
      </c>
      <c r="E9290">
        <v>3.9946028547955699</v>
      </c>
      <c r="F9290" t="s">
        <v>2200</v>
      </c>
    </row>
    <row r="9291" spans="1:6" hidden="1" x14ac:dyDescent="0.25">
      <c r="A9291">
        <v>2050</v>
      </c>
      <c r="B9291" t="s">
        <v>2197</v>
      </c>
      <c r="C9291" t="s">
        <v>2222</v>
      </c>
      <c r="D9291" t="s">
        <v>2250</v>
      </c>
      <c r="E9291">
        <v>8.6205357831547893</v>
      </c>
      <c r="F9291" t="s">
        <v>2200</v>
      </c>
    </row>
    <row r="9292" spans="1:6" hidden="1" x14ac:dyDescent="0.25">
      <c r="A9292">
        <v>2050</v>
      </c>
      <c r="B9292" t="s">
        <v>2197</v>
      </c>
      <c r="C9292" t="s">
        <v>2222</v>
      </c>
      <c r="D9292" t="s">
        <v>2251</v>
      </c>
      <c r="E9292">
        <v>8.9356878640750299</v>
      </c>
      <c r="F9292" t="s">
        <v>2200</v>
      </c>
    </row>
    <row r="9293" spans="1:6" hidden="1" x14ac:dyDescent="0.25">
      <c r="A9293">
        <v>2050</v>
      </c>
      <c r="B9293" t="s">
        <v>2197</v>
      </c>
      <c r="C9293" t="s">
        <v>2222</v>
      </c>
      <c r="D9293" t="s">
        <v>2239</v>
      </c>
      <c r="E9293">
        <v>2.3122845191950798</v>
      </c>
      <c r="F9293" t="s">
        <v>2200</v>
      </c>
    </row>
    <row r="9294" spans="1:6" hidden="1" x14ac:dyDescent="0.25">
      <c r="A9294">
        <v>2050</v>
      </c>
      <c r="B9294" t="s">
        <v>2197</v>
      </c>
      <c r="C9294" t="s">
        <v>2222</v>
      </c>
      <c r="D9294" t="s">
        <v>2240</v>
      </c>
      <c r="E9294">
        <v>2.2965153230484701</v>
      </c>
      <c r="F9294" t="s">
        <v>2200</v>
      </c>
    </row>
    <row r="9295" spans="1:6" hidden="1" x14ac:dyDescent="0.25">
      <c r="A9295">
        <v>2050</v>
      </c>
      <c r="B9295" t="s">
        <v>2197</v>
      </c>
      <c r="C9295" t="s">
        <v>2222</v>
      </c>
      <c r="D9295" t="s">
        <v>2241</v>
      </c>
      <c r="E9295">
        <v>3.87626321831819</v>
      </c>
      <c r="F9295" t="s">
        <v>2200</v>
      </c>
    </row>
    <row r="9296" spans="1:6" hidden="1" x14ac:dyDescent="0.25">
      <c r="A9296">
        <v>2050</v>
      </c>
      <c r="B9296" t="s">
        <v>2197</v>
      </c>
      <c r="C9296" t="s">
        <v>2222</v>
      </c>
      <c r="D9296" t="s">
        <v>2242</v>
      </c>
      <c r="E9296" s="184">
        <v>1.3161399407409701E-4</v>
      </c>
      <c r="F9296" t="s">
        <v>2200</v>
      </c>
    </row>
    <row r="9297" spans="1:6" hidden="1" x14ac:dyDescent="0.25">
      <c r="A9297">
        <v>2050</v>
      </c>
      <c r="B9297" t="s">
        <v>2197</v>
      </c>
      <c r="C9297" t="s">
        <v>2222</v>
      </c>
      <c r="D9297" t="s">
        <v>2243</v>
      </c>
      <c r="E9297">
        <v>0</v>
      </c>
      <c r="F9297" t="s">
        <v>2200</v>
      </c>
    </row>
    <row r="9298" spans="1:6" hidden="1" x14ac:dyDescent="0.25">
      <c r="A9298">
        <v>2050</v>
      </c>
      <c r="B9298" t="s">
        <v>2197</v>
      </c>
      <c r="C9298" t="s">
        <v>2222</v>
      </c>
      <c r="D9298" t="s">
        <v>2244</v>
      </c>
      <c r="E9298">
        <v>5.4702337500000002</v>
      </c>
      <c r="F9298" t="s">
        <v>2200</v>
      </c>
    </row>
    <row r="9299" spans="1:6" hidden="1" x14ac:dyDescent="0.25">
      <c r="A9299">
        <v>2050</v>
      </c>
      <c r="B9299" t="s">
        <v>2197</v>
      </c>
      <c r="C9299" t="s">
        <v>2222</v>
      </c>
      <c r="D9299" t="s">
        <v>2245</v>
      </c>
      <c r="E9299">
        <v>2.99221442469281</v>
      </c>
      <c r="F9299" t="s">
        <v>2200</v>
      </c>
    </row>
    <row r="9300" spans="1:6" hidden="1" x14ac:dyDescent="0.25">
      <c r="A9300">
        <v>2050</v>
      </c>
      <c r="B9300" t="s">
        <v>2197</v>
      </c>
      <c r="C9300" t="s">
        <v>2222</v>
      </c>
      <c r="D9300" t="s">
        <v>2246</v>
      </c>
      <c r="E9300">
        <v>1.31284229869351</v>
      </c>
      <c r="F9300" t="s">
        <v>2200</v>
      </c>
    </row>
    <row r="9301" spans="1:6" hidden="1" x14ac:dyDescent="0.25">
      <c r="A9301">
        <v>2050</v>
      </c>
      <c r="B9301" t="s">
        <v>2197</v>
      </c>
      <c r="C9301" t="s">
        <v>2222</v>
      </c>
      <c r="D9301" t="s">
        <v>2247</v>
      </c>
      <c r="E9301">
        <v>1.34942034005919</v>
      </c>
      <c r="F9301" t="s">
        <v>2200</v>
      </c>
    </row>
    <row r="9302" spans="1:6" hidden="1" x14ac:dyDescent="0.25">
      <c r="A9302">
        <v>2050</v>
      </c>
      <c r="B9302" t="s">
        <v>2197</v>
      </c>
      <c r="C9302" t="s">
        <v>2222</v>
      </c>
      <c r="D9302" t="s">
        <v>2248</v>
      </c>
      <c r="E9302">
        <v>2.9701626382188002</v>
      </c>
      <c r="F9302" t="s">
        <v>2200</v>
      </c>
    </row>
    <row r="9303" spans="1:6" hidden="1" x14ac:dyDescent="0.25">
      <c r="A9303">
        <v>2050</v>
      </c>
      <c r="B9303" t="s">
        <v>2197</v>
      </c>
      <c r="C9303" t="s">
        <v>2223</v>
      </c>
      <c r="D9303" t="s">
        <v>2236</v>
      </c>
      <c r="E9303">
        <v>3.9491325305511902</v>
      </c>
      <c r="F9303" t="s">
        <v>2200</v>
      </c>
    </row>
    <row r="9304" spans="1:6" hidden="1" x14ac:dyDescent="0.25">
      <c r="A9304">
        <v>2050</v>
      </c>
      <c r="B9304" t="s">
        <v>2197</v>
      </c>
      <c r="C9304" t="s">
        <v>2223</v>
      </c>
      <c r="D9304" t="s">
        <v>2238</v>
      </c>
      <c r="E9304">
        <v>0</v>
      </c>
      <c r="F9304" t="s">
        <v>2200</v>
      </c>
    </row>
    <row r="9305" spans="1:6" hidden="1" x14ac:dyDescent="0.25">
      <c r="A9305">
        <v>2050</v>
      </c>
      <c r="B9305" t="s">
        <v>2197</v>
      </c>
      <c r="C9305" t="s">
        <v>2223</v>
      </c>
      <c r="D9305" t="s">
        <v>2250</v>
      </c>
      <c r="E9305">
        <v>8.3454620831946595</v>
      </c>
      <c r="F9305" t="s">
        <v>2200</v>
      </c>
    </row>
    <row r="9306" spans="1:6" hidden="1" x14ac:dyDescent="0.25">
      <c r="A9306">
        <v>2050</v>
      </c>
      <c r="B9306" t="s">
        <v>2197</v>
      </c>
      <c r="C9306" t="s">
        <v>2223</v>
      </c>
      <c r="D9306" t="s">
        <v>2251</v>
      </c>
      <c r="E9306">
        <v>10.1165878748554</v>
      </c>
      <c r="F9306" t="s">
        <v>2200</v>
      </c>
    </row>
    <row r="9307" spans="1:6" hidden="1" x14ac:dyDescent="0.25">
      <c r="A9307">
        <v>2050</v>
      </c>
      <c r="B9307" t="s">
        <v>2197</v>
      </c>
      <c r="C9307" t="s">
        <v>2223</v>
      </c>
      <c r="D9307" t="s">
        <v>2239</v>
      </c>
      <c r="E9307">
        <v>1.26137878928771</v>
      </c>
      <c r="F9307" t="s">
        <v>2200</v>
      </c>
    </row>
    <row r="9308" spans="1:6" hidden="1" x14ac:dyDescent="0.25">
      <c r="A9308">
        <v>2050</v>
      </c>
      <c r="B9308" t="s">
        <v>2197</v>
      </c>
      <c r="C9308" t="s">
        <v>2223</v>
      </c>
      <c r="D9308" t="s">
        <v>2240</v>
      </c>
      <c r="E9308">
        <v>2.0772123497781898</v>
      </c>
      <c r="F9308" t="s">
        <v>2200</v>
      </c>
    </row>
    <row r="9309" spans="1:6" hidden="1" x14ac:dyDescent="0.25">
      <c r="A9309">
        <v>2050</v>
      </c>
      <c r="B9309" t="s">
        <v>2197</v>
      </c>
      <c r="C9309" t="s">
        <v>2223</v>
      </c>
      <c r="D9309" t="s">
        <v>2241</v>
      </c>
      <c r="E9309">
        <v>3.8823944017846599</v>
      </c>
      <c r="F9309" t="s">
        <v>2200</v>
      </c>
    </row>
    <row r="9310" spans="1:6" hidden="1" x14ac:dyDescent="0.25">
      <c r="A9310">
        <v>2050</v>
      </c>
      <c r="B9310" t="s">
        <v>2197</v>
      </c>
      <c r="C9310" t="s">
        <v>2223</v>
      </c>
      <c r="D9310" t="s">
        <v>2242</v>
      </c>
      <c r="E9310" s="184">
        <v>8.9872161086532704E-2</v>
      </c>
      <c r="F9310" t="s">
        <v>2200</v>
      </c>
    </row>
    <row r="9311" spans="1:6" hidden="1" x14ac:dyDescent="0.25">
      <c r="A9311">
        <v>2050</v>
      </c>
      <c r="B9311" t="s">
        <v>2197</v>
      </c>
      <c r="C9311" t="s">
        <v>2223</v>
      </c>
      <c r="D9311" t="s">
        <v>2243</v>
      </c>
      <c r="E9311">
        <v>0</v>
      </c>
      <c r="F9311" t="s">
        <v>2200</v>
      </c>
    </row>
    <row r="9312" spans="1:6" hidden="1" x14ac:dyDescent="0.25">
      <c r="A9312">
        <v>2050</v>
      </c>
      <c r="B9312" t="s">
        <v>2197</v>
      </c>
      <c r="C9312" t="s">
        <v>2223</v>
      </c>
      <c r="D9312" t="s">
        <v>2244</v>
      </c>
      <c r="E9312">
        <v>5.4702337500000002</v>
      </c>
      <c r="F9312" t="s">
        <v>2200</v>
      </c>
    </row>
    <row r="9313" spans="1:6" hidden="1" x14ac:dyDescent="0.25">
      <c r="A9313">
        <v>2050</v>
      </c>
      <c r="B9313" t="s">
        <v>2197</v>
      </c>
      <c r="C9313" t="s">
        <v>2223</v>
      </c>
      <c r="D9313" t="s">
        <v>2245</v>
      </c>
      <c r="E9313">
        <v>1.26137878928771</v>
      </c>
      <c r="F9313" t="s">
        <v>2200</v>
      </c>
    </row>
    <row r="9314" spans="1:6" hidden="1" x14ac:dyDescent="0.25">
      <c r="A9314">
        <v>2050</v>
      </c>
      <c r="B9314" t="s">
        <v>2197</v>
      </c>
      <c r="C9314" t="s">
        <v>2223</v>
      </c>
      <c r="D9314" t="s">
        <v>2246</v>
      </c>
      <c r="E9314">
        <v>1.3944614561766699</v>
      </c>
      <c r="F9314" t="s">
        <v>2200</v>
      </c>
    </row>
    <row r="9315" spans="1:6" hidden="1" x14ac:dyDescent="0.25">
      <c r="A9315">
        <v>2050</v>
      </c>
      <c r="B9315" t="s">
        <v>2197</v>
      </c>
      <c r="C9315" t="s">
        <v>2223</v>
      </c>
      <c r="D9315" t="s">
        <v>2247</v>
      </c>
      <c r="E9315">
        <v>1.26730578277362</v>
      </c>
      <c r="F9315" t="s">
        <v>2200</v>
      </c>
    </row>
    <row r="9316" spans="1:6" hidden="1" x14ac:dyDescent="0.25">
      <c r="A9316">
        <v>2050</v>
      </c>
      <c r="B9316" t="s">
        <v>2197</v>
      </c>
      <c r="C9316" t="s">
        <v>2223</v>
      </c>
      <c r="D9316" t="s">
        <v>2248</v>
      </c>
      <c r="E9316">
        <v>2.4342932862190798</v>
      </c>
      <c r="F9316" t="s">
        <v>2200</v>
      </c>
    </row>
    <row r="9317" spans="1:6" hidden="1" x14ac:dyDescent="0.25">
      <c r="A9317">
        <v>2050</v>
      </c>
      <c r="B9317" t="s">
        <v>2197</v>
      </c>
      <c r="C9317" t="s">
        <v>2224</v>
      </c>
      <c r="D9317" t="s">
        <v>2236</v>
      </c>
      <c r="E9317">
        <v>3.0685896197079701</v>
      </c>
      <c r="F9317" t="s">
        <v>2200</v>
      </c>
    </row>
    <row r="9318" spans="1:6" hidden="1" x14ac:dyDescent="0.25">
      <c r="A9318">
        <v>2050</v>
      </c>
      <c r="B9318" t="s">
        <v>2197</v>
      </c>
      <c r="C9318" t="s">
        <v>2224</v>
      </c>
      <c r="D9318" t="s">
        <v>2237</v>
      </c>
      <c r="E9318">
        <v>21.795800831230501</v>
      </c>
      <c r="F9318" t="s">
        <v>2200</v>
      </c>
    </row>
    <row r="9319" spans="1:6" hidden="1" x14ac:dyDescent="0.25">
      <c r="A9319">
        <v>2050</v>
      </c>
      <c r="B9319" t="s">
        <v>2197</v>
      </c>
      <c r="C9319" t="s">
        <v>2224</v>
      </c>
      <c r="D9319" t="s">
        <v>2238</v>
      </c>
      <c r="E9319">
        <v>4.2476246450789299</v>
      </c>
      <c r="F9319" t="s">
        <v>2200</v>
      </c>
    </row>
    <row r="9320" spans="1:6" hidden="1" x14ac:dyDescent="0.25">
      <c r="A9320">
        <v>2050</v>
      </c>
      <c r="B9320" t="s">
        <v>2197</v>
      </c>
      <c r="C9320" t="s">
        <v>2224</v>
      </c>
      <c r="D9320" t="s">
        <v>2250</v>
      </c>
      <c r="E9320">
        <v>8.3454620831946595</v>
      </c>
      <c r="F9320" t="s">
        <v>2200</v>
      </c>
    </row>
    <row r="9321" spans="1:6" hidden="1" x14ac:dyDescent="0.25">
      <c r="A9321">
        <v>2050</v>
      </c>
      <c r="B9321" t="s">
        <v>2197</v>
      </c>
      <c r="C9321" t="s">
        <v>2224</v>
      </c>
      <c r="D9321" t="s">
        <v>2251</v>
      </c>
      <c r="E9321">
        <v>10.1165878748554</v>
      </c>
      <c r="F9321" t="s">
        <v>2200</v>
      </c>
    </row>
    <row r="9322" spans="1:6" hidden="1" x14ac:dyDescent="0.25">
      <c r="A9322">
        <v>2050</v>
      </c>
      <c r="B9322" t="s">
        <v>2197</v>
      </c>
      <c r="C9322" t="s">
        <v>2224</v>
      </c>
      <c r="D9322" t="s">
        <v>2239</v>
      </c>
      <c r="E9322">
        <v>1.51157015101292</v>
      </c>
      <c r="F9322" t="s">
        <v>2200</v>
      </c>
    </row>
    <row r="9323" spans="1:6" hidden="1" x14ac:dyDescent="0.25">
      <c r="A9323">
        <v>2050</v>
      </c>
      <c r="B9323" t="s">
        <v>2197</v>
      </c>
      <c r="C9323" t="s">
        <v>2224</v>
      </c>
      <c r="D9323" t="s">
        <v>2240</v>
      </c>
      <c r="E9323">
        <v>2.0772123497781898</v>
      </c>
      <c r="F9323" t="s">
        <v>2200</v>
      </c>
    </row>
    <row r="9324" spans="1:6" hidden="1" x14ac:dyDescent="0.25">
      <c r="A9324">
        <v>2050</v>
      </c>
      <c r="B9324" t="s">
        <v>2197</v>
      </c>
      <c r="C9324" t="s">
        <v>2224</v>
      </c>
      <c r="D9324" t="s">
        <v>2241</v>
      </c>
      <c r="E9324">
        <v>3.8000748251004999</v>
      </c>
      <c r="F9324" t="s">
        <v>2200</v>
      </c>
    </row>
    <row r="9325" spans="1:6" hidden="1" x14ac:dyDescent="0.25">
      <c r="A9325">
        <v>2050</v>
      </c>
      <c r="B9325" t="s">
        <v>2197</v>
      </c>
      <c r="C9325" t="s">
        <v>2224</v>
      </c>
      <c r="D9325" t="s">
        <v>2242</v>
      </c>
      <c r="E9325" s="184">
        <v>3.1549936199090398E-2</v>
      </c>
      <c r="F9325" t="s">
        <v>2200</v>
      </c>
    </row>
    <row r="9326" spans="1:6" hidden="1" x14ac:dyDescent="0.25">
      <c r="A9326">
        <v>2050</v>
      </c>
      <c r="B9326" t="s">
        <v>2197</v>
      </c>
      <c r="C9326" t="s">
        <v>2224</v>
      </c>
      <c r="D9326" t="s">
        <v>2243</v>
      </c>
      <c r="E9326">
        <v>0</v>
      </c>
      <c r="F9326" t="s">
        <v>2200</v>
      </c>
    </row>
    <row r="9327" spans="1:6" hidden="1" x14ac:dyDescent="0.25">
      <c r="A9327">
        <v>2050</v>
      </c>
      <c r="B9327" t="s">
        <v>2197</v>
      </c>
      <c r="C9327" t="s">
        <v>2224</v>
      </c>
      <c r="D9327" t="s">
        <v>2244</v>
      </c>
      <c r="E9327">
        <v>5.4702337500000002</v>
      </c>
      <c r="F9327" t="s">
        <v>2200</v>
      </c>
    </row>
    <row r="9328" spans="1:6" hidden="1" x14ac:dyDescent="0.25">
      <c r="A9328">
        <v>2050</v>
      </c>
      <c r="B9328" t="s">
        <v>2197</v>
      </c>
      <c r="C9328" t="s">
        <v>2224</v>
      </c>
      <c r="D9328" t="s">
        <v>2245</v>
      </c>
      <c r="E9328">
        <v>1.26137878928771</v>
      </c>
      <c r="F9328" t="s">
        <v>2200</v>
      </c>
    </row>
    <row r="9329" spans="1:6" hidden="1" x14ac:dyDescent="0.25">
      <c r="A9329">
        <v>2050</v>
      </c>
      <c r="B9329" t="s">
        <v>2197</v>
      </c>
      <c r="C9329" t="s">
        <v>2224</v>
      </c>
      <c r="D9329" t="s">
        <v>2246</v>
      </c>
      <c r="E9329">
        <v>1.3944614561766699</v>
      </c>
      <c r="F9329" t="s">
        <v>2200</v>
      </c>
    </row>
    <row r="9330" spans="1:6" hidden="1" x14ac:dyDescent="0.25">
      <c r="A9330">
        <v>2050</v>
      </c>
      <c r="B9330" t="s">
        <v>2197</v>
      </c>
      <c r="C9330" t="s">
        <v>2224</v>
      </c>
      <c r="D9330" t="s">
        <v>2247</v>
      </c>
      <c r="E9330">
        <v>1.26730578277362</v>
      </c>
      <c r="F9330" t="s">
        <v>2200</v>
      </c>
    </row>
    <row r="9331" spans="1:6" hidden="1" x14ac:dyDescent="0.25">
      <c r="A9331">
        <v>2050</v>
      </c>
      <c r="B9331" t="s">
        <v>2197</v>
      </c>
      <c r="C9331" t="s">
        <v>2224</v>
      </c>
      <c r="D9331" t="s">
        <v>2248</v>
      </c>
      <c r="E9331">
        <v>2.4342932862190798</v>
      </c>
      <c r="F9331" t="s">
        <v>2200</v>
      </c>
    </row>
    <row r="9332" spans="1:6" hidden="1" x14ac:dyDescent="0.25">
      <c r="A9332">
        <v>2050</v>
      </c>
      <c r="B9332" t="s">
        <v>2197</v>
      </c>
      <c r="C9332" t="s">
        <v>2225</v>
      </c>
      <c r="D9332" t="s">
        <v>2236</v>
      </c>
      <c r="E9332">
        <v>3.23948884543164</v>
      </c>
      <c r="F9332" t="s">
        <v>2200</v>
      </c>
    </row>
    <row r="9333" spans="1:6" hidden="1" x14ac:dyDescent="0.25">
      <c r="A9333">
        <v>2050</v>
      </c>
      <c r="B9333" t="s">
        <v>2197</v>
      </c>
      <c r="C9333" t="s">
        <v>2225</v>
      </c>
      <c r="D9333" t="s">
        <v>2237</v>
      </c>
      <c r="E9333">
        <v>21.7829502531538</v>
      </c>
      <c r="F9333" t="s">
        <v>2200</v>
      </c>
    </row>
    <row r="9334" spans="1:6" hidden="1" x14ac:dyDescent="0.25">
      <c r="A9334">
        <v>2050</v>
      </c>
      <c r="B9334" t="s">
        <v>2197</v>
      </c>
      <c r="C9334" t="s">
        <v>2225</v>
      </c>
      <c r="D9334" t="s">
        <v>2238</v>
      </c>
      <c r="E9334">
        <v>9.2335897624998999</v>
      </c>
      <c r="F9334" t="s">
        <v>2200</v>
      </c>
    </row>
    <row r="9335" spans="1:6" hidden="1" x14ac:dyDescent="0.25">
      <c r="A9335">
        <v>2050</v>
      </c>
      <c r="B9335" t="s">
        <v>2197</v>
      </c>
      <c r="C9335" t="s">
        <v>2225</v>
      </c>
      <c r="D9335" t="s">
        <v>2250</v>
      </c>
      <c r="E9335">
        <v>0</v>
      </c>
      <c r="F9335" t="s">
        <v>2200</v>
      </c>
    </row>
    <row r="9336" spans="1:6" hidden="1" x14ac:dyDescent="0.25">
      <c r="A9336">
        <v>2050</v>
      </c>
      <c r="B9336" t="s">
        <v>2197</v>
      </c>
      <c r="C9336" t="s">
        <v>2225</v>
      </c>
      <c r="D9336" t="s">
        <v>2251</v>
      </c>
      <c r="E9336">
        <v>0</v>
      </c>
      <c r="F9336" t="s">
        <v>2200</v>
      </c>
    </row>
    <row r="9337" spans="1:6" hidden="1" x14ac:dyDescent="0.25">
      <c r="A9337">
        <v>2050</v>
      </c>
      <c r="B9337" t="s">
        <v>2197</v>
      </c>
      <c r="C9337" t="s">
        <v>2225</v>
      </c>
      <c r="D9337" t="s">
        <v>2239</v>
      </c>
      <c r="E9337">
        <v>3.5888438162544198</v>
      </c>
      <c r="F9337" t="s">
        <v>2200</v>
      </c>
    </row>
    <row r="9338" spans="1:6" hidden="1" x14ac:dyDescent="0.25">
      <c r="A9338">
        <v>2050</v>
      </c>
      <c r="B9338" t="s">
        <v>2197</v>
      </c>
      <c r="C9338" t="s">
        <v>2225</v>
      </c>
      <c r="D9338" t="s">
        <v>2240</v>
      </c>
      <c r="E9338">
        <v>2.4196855232985999</v>
      </c>
      <c r="F9338" t="s">
        <v>2200</v>
      </c>
    </row>
    <row r="9339" spans="1:6" hidden="1" x14ac:dyDescent="0.25">
      <c r="A9339">
        <v>2050</v>
      </c>
      <c r="B9339" t="s">
        <v>2197</v>
      </c>
      <c r="C9339" t="s">
        <v>2225</v>
      </c>
      <c r="D9339" t="s">
        <v>2241</v>
      </c>
      <c r="E9339">
        <v>3.4239943424971102</v>
      </c>
      <c r="F9339" t="s">
        <v>2200</v>
      </c>
    </row>
    <row r="9340" spans="1:6" hidden="1" x14ac:dyDescent="0.25">
      <c r="A9340">
        <v>2050</v>
      </c>
      <c r="B9340" t="s">
        <v>2197</v>
      </c>
      <c r="C9340" t="s">
        <v>2225</v>
      </c>
      <c r="D9340" t="s">
        <v>2242</v>
      </c>
      <c r="E9340" s="184">
        <v>1.8670592803009201E-5</v>
      </c>
      <c r="F9340" t="s">
        <v>2200</v>
      </c>
    </row>
    <row r="9341" spans="1:6" hidden="1" x14ac:dyDescent="0.25">
      <c r="A9341">
        <v>2050</v>
      </c>
      <c r="B9341" t="s">
        <v>2197</v>
      </c>
      <c r="C9341" t="s">
        <v>2225</v>
      </c>
      <c r="D9341" t="s">
        <v>2243</v>
      </c>
      <c r="E9341">
        <v>0</v>
      </c>
      <c r="F9341" t="s">
        <v>2200</v>
      </c>
    </row>
    <row r="9342" spans="1:6" hidden="1" x14ac:dyDescent="0.25">
      <c r="A9342">
        <v>2050</v>
      </c>
      <c r="B9342" t="s">
        <v>2197</v>
      </c>
      <c r="C9342" t="s">
        <v>2225</v>
      </c>
      <c r="D9342" t="s">
        <v>2244</v>
      </c>
      <c r="E9342">
        <v>5.4702337500000002</v>
      </c>
      <c r="F9342" t="s">
        <v>2200</v>
      </c>
    </row>
    <row r="9343" spans="1:6" hidden="1" x14ac:dyDescent="0.25">
      <c r="A9343">
        <v>2050</v>
      </c>
      <c r="B9343" t="s">
        <v>2197</v>
      </c>
      <c r="C9343" t="s">
        <v>2225</v>
      </c>
      <c r="D9343" t="s">
        <v>2245</v>
      </c>
      <c r="E9343">
        <v>2.87220149440724</v>
      </c>
      <c r="F9343" t="s">
        <v>2200</v>
      </c>
    </row>
    <row r="9344" spans="1:6" hidden="1" x14ac:dyDescent="0.25">
      <c r="A9344">
        <v>2050</v>
      </c>
      <c r="B9344" t="s">
        <v>2197</v>
      </c>
      <c r="C9344" t="s">
        <v>2225</v>
      </c>
      <c r="D9344" t="s">
        <v>2246</v>
      </c>
      <c r="E9344">
        <v>0</v>
      </c>
      <c r="F9344" t="s">
        <v>2200</v>
      </c>
    </row>
    <row r="9345" spans="1:6" hidden="1" x14ac:dyDescent="0.25">
      <c r="A9345">
        <v>2050</v>
      </c>
      <c r="B9345" t="s">
        <v>2197</v>
      </c>
      <c r="C9345" t="s">
        <v>2225</v>
      </c>
      <c r="D9345" t="s">
        <v>2247</v>
      </c>
      <c r="E9345">
        <v>1.55532760359016</v>
      </c>
      <c r="F9345" t="s">
        <v>2200</v>
      </c>
    </row>
    <row r="9346" spans="1:6" hidden="1" x14ac:dyDescent="0.25">
      <c r="A9346">
        <v>2050</v>
      </c>
      <c r="B9346" t="s">
        <v>2197</v>
      </c>
      <c r="C9346" t="s">
        <v>2225</v>
      </c>
      <c r="D9346" t="s">
        <v>2248</v>
      </c>
      <c r="E9346">
        <v>6.23555705327216</v>
      </c>
      <c r="F9346" t="s">
        <v>2200</v>
      </c>
    </row>
    <row r="9347" spans="1:6" hidden="1" x14ac:dyDescent="0.25">
      <c r="A9347">
        <v>2050</v>
      </c>
      <c r="B9347" t="s">
        <v>2197</v>
      </c>
      <c r="C9347" t="s">
        <v>2226</v>
      </c>
      <c r="D9347" t="s">
        <v>2236</v>
      </c>
      <c r="E9347">
        <v>3.5267287245971799</v>
      </c>
      <c r="F9347" t="s">
        <v>2200</v>
      </c>
    </row>
    <row r="9348" spans="1:6" hidden="1" x14ac:dyDescent="0.25">
      <c r="A9348">
        <v>2050</v>
      </c>
      <c r="B9348" t="s">
        <v>2197</v>
      </c>
      <c r="C9348" t="s">
        <v>2226</v>
      </c>
      <c r="D9348" t="s">
        <v>2237</v>
      </c>
      <c r="E9348">
        <v>19.388689127168799</v>
      </c>
      <c r="F9348" t="s">
        <v>2200</v>
      </c>
    </row>
    <row r="9349" spans="1:6" hidden="1" x14ac:dyDescent="0.25">
      <c r="A9349">
        <v>2050</v>
      </c>
      <c r="B9349" t="s">
        <v>2197</v>
      </c>
      <c r="C9349" t="s">
        <v>2226</v>
      </c>
      <c r="D9349" t="s">
        <v>2238</v>
      </c>
      <c r="E9349">
        <v>4.1066660849635603</v>
      </c>
      <c r="F9349" t="s">
        <v>2200</v>
      </c>
    </row>
    <row r="9350" spans="1:6" hidden="1" x14ac:dyDescent="0.25">
      <c r="A9350">
        <v>2050</v>
      </c>
      <c r="B9350" t="s">
        <v>2197</v>
      </c>
      <c r="C9350" t="s">
        <v>2226</v>
      </c>
      <c r="D9350" t="s">
        <v>2250</v>
      </c>
      <c r="E9350">
        <v>12.8706855890662</v>
      </c>
      <c r="F9350" t="s">
        <v>2200</v>
      </c>
    </row>
    <row r="9351" spans="1:6" hidden="1" x14ac:dyDescent="0.25">
      <c r="A9351">
        <v>2050</v>
      </c>
      <c r="B9351" t="s">
        <v>2197</v>
      </c>
      <c r="C9351" t="s">
        <v>2226</v>
      </c>
      <c r="D9351" t="s">
        <v>2251</v>
      </c>
      <c r="E9351">
        <v>0</v>
      </c>
      <c r="F9351" t="s">
        <v>2200</v>
      </c>
    </row>
    <row r="9352" spans="1:6" hidden="1" x14ac:dyDescent="0.25">
      <c r="A9352">
        <v>2050</v>
      </c>
      <c r="B9352" t="s">
        <v>2197</v>
      </c>
      <c r="C9352" t="s">
        <v>2226</v>
      </c>
      <c r="D9352" t="s">
        <v>2239</v>
      </c>
      <c r="E9352">
        <v>3.01518159321569</v>
      </c>
      <c r="F9352" t="s">
        <v>2200</v>
      </c>
    </row>
    <row r="9353" spans="1:6" hidden="1" x14ac:dyDescent="0.25">
      <c r="A9353">
        <v>2050</v>
      </c>
      <c r="B9353" t="s">
        <v>2197</v>
      </c>
      <c r="C9353" t="s">
        <v>2226</v>
      </c>
      <c r="D9353" t="s">
        <v>2240</v>
      </c>
      <c r="E9353">
        <v>2.9276650166242999</v>
      </c>
      <c r="F9353" t="s">
        <v>2200</v>
      </c>
    </row>
    <row r="9354" spans="1:6" hidden="1" x14ac:dyDescent="0.25">
      <c r="A9354">
        <v>2050</v>
      </c>
      <c r="B9354" t="s">
        <v>2197</v>
      </c>
      <c r="C9354" t="s">
        <v>2226</v>
      </c>
      <c r="D9354" t="s">
        <v>2241</v>
      </c>
      <c r="E9354">
        <v>6.2207946856162097</v>
      </c>
      <c r="F9354" t="s">
        <v>2200</v>
      </c>
    </row>
    <row r="9355" spans="1:6" hidden="1" x14ac:dyDescent="0.25">
      <c r="A9355">
        <v>2050</v>
      </c>
      <c r="B9355" t="s">
        <v>2197</v>
      </c>
      <c r="C9355" t="s">
        <v>2226</v>
      </c>
      <c r="D9355" t="s">
        <v>2242</v>
      </c>
      <c r="E9355" s="184">
        <v>3.8047724682732202E-2</v>
      </c>
      <c r="F9355" t="s">
        <v>2200</v>
      </c>
    </row>
    <row r="9356" spans="1:6" hidden="1" x14ac:dyDescent="0.25">
      <c r="A9356">
        <v>2050</v>
      </c>
      <c r="B9356" t="s">
        <v>2197</v>
      </c>
      <c r="C9356" t="s">
        <v>2226</v>
      </c>
      <c r="D9356" t="s">
        <v>2243</v>
      </c>
      <c r="E9356">
        <v>33.680600375637297</v>
      </c>
      <c r="F9356" t="s">
        <v>2200</v>
      </c>
    </row>
    <row r="9357" spans="1:6" hidden="1" x14ac:dyDescent="0.25">
      <c r="A9357">
        <v>2050</v>
      </c>
      <c r="B9357" t="s">
        <v>2197</v>
      </c>
      <c r="C9357" t="s">
        <v>2226</v>
      </c>
      <c r="D9357" t="s">
        <v>2244</v>
      </c>
      <c r="E9357">
        <v>5.4702337500000002</v>
      </c>
      <c r="F9357" t="s">
        <v>2200</v>
      </c>
    </row>
    <row r="9358" spans="1:6" hidden="1" x14ac:dyDescent="0.25">
      <c r="A9358">
        <v>2050</v>
      </c>
      <c r="B9358" t="s">
        <v>2197</v>
      </c>
      <c r="C9358" t="s">
        <v>2226</v>
      </c>
      <c r="D9358" t="s">
        <v>2245</v>
      </c>
      <c r="E9358">
        <v>3.9940011377388198</v>
      </c>
      <c r="F9358" t="s">
        <v>2200</v>
      </c>
    </row>
    <row r="9359" spans="1:6" hidden="1" x14ac:dyDescent="0.25">
      <c r="A9359">
        <v>2050</v>
      </c>
      <c r="B9359" t="s">
        <v>2197</v>
      </c>
      <c r="C9359" t="s">
        <v>2226</v>
      </c>
      <c r="D9359" t="s">
        <v>2246</v>
      </c>
      <c r="E9359">
        <v>2.1597282906460999</v>
      </c>
      <c r="F9359" t="s">
        <v>2200</v>
      </c>
    </row>
    <row r="9360" spans="1:6" hidden="1" x14ac:dyDescent="0.25">
      <c r="A9360">
        <v>2050</v>
      </c>
      <c r="B9360" t="s">
        <v>2197</v>
      </c>
      <c r="C9360" t="s">
        <v>2226</v>
      </c>
      <c r="D9360" t="s">
        <v>2247</v>
      </c>
      <c r="E9360">
        <v>1.84407566523295</v>
      </c>
      <c r="F9360" t="s">
        <v>2200</v>
      </c>
    </row>
    <row r="9361" spans="1:6" hidden="1" x14ac:dyDescent="0.25">
      <c r="A9361">
        <v>2050</v>
      </c>
      <c r="B9361" t="s">
        <v>2197</v>
      </c>
      <c r="C9361" t="s">
        <v>2226</v>
      </c>
      <c r="D9361" t="s">
        <v>2248</v>
      </c>
      <c r="E9361">
        <v>8.2647577683215996</v>
      </c>
      <c r="F9361" t="s">
        <v>2200</v>
      </c>
    </row>
    <row r="9362" spans="1:6" hidden="1" x14ac:dyDescent="0.25">
      <c r="A9362">
        <v>2050</v>
      </c>
      <c r="B9362" t="s">
        <v>2197</v>
      </c>
      <c r="C9362" t="s">
        <v>2227</v>
      </c>
      <c r="D9362" t="s">
        <v>2236</v>
      </c>
      <c r="E9362">
        <v>3.4546383868107098</v>
      </c>
      <c r="F9362" t="s">
        <v>2200</v>
      </c>
    </row>
    <row r="9363" spans="1:6" hidden="1" x14ac:dyDescent="0.25">
      <c r="A9363">
        <v>2050</v>
      </c>
      <c r="B9363" t="s">
        <v>2197</v>
      </c>
      <c r="C9363" t="s">
        <v>2227</v>
      </c>
      <c r="D9363" t="s">
        <v>2237</v>
      </c>
      <c r="E9363">
        <v>29.022763803630799</v>
      </c>
      <c r="F9363" t="s">
        <v>2200</v>
      </c>
    </row>
    <row r="9364" spans="1:6" hidden="1" x14ac:dyDescent="0.25">
      <c r="A9364">
        <v>2050</v>
      </c>
      <c r="B9364" t="s">
        <v>2197</v>
      </c>
      <c r="C9364" t="s">
        <v>2227</v>
      </c>
      <c r="D9364" t="s">
        <v>2238</v>
      </c>
      <c r="E9364">
        <v>4.5724840720161604</v>
      </c>
      <c r="F9364" t="s">
        <v>2200</v>
      </c>
    </row>
    <row r="9365" spans="1:6" hidden="1" x14ac:dyDescent="0.25">
      <c r="A9365">
        <v>2050</v>
      </c>
      <c r="B9365" t="s">
        <v>2197</v>
      </c>
      <c r="C9365" t="s">
        <v>2227</v>
      </c>
      <c r="D9365" t="s">
        <v>2250</v>
      </c>
      <c r="E9365">
        <v>12.969747139080599</v>
      </c>
      <c r="F9365" t="s">
        <v>2200</v>
      </c>
    </row>
    <row r="9366" spans="1:6" hidden="1" x14ac:dyDescent="0.25">
      <c r="A9366">
        <v>2050</v>
      </c>
      <c r="B9366" t="s">
        <v>2197</v>
      </c>
      <c r="C9366" t="s">
        <v>2227</v>
      </c>
      <c r="D9366" t="s">
        <v>2251</v>
      </c>
      <c r="E9366">
        <v>0</v>
      </c>
      <c r="F9366" t="s">
        <v>2200</v>
      </c>
    </row>
    <row r="9367" spans="1:6" hidden="1" x14ac:dyDescent="0.25">
      <c r="A9367">
        <v>2050</v>
      </c>
      <c r="B9367" t="s">
        <v>2197</v>
      </c>
      <c r="C9367" t="s">
        <v>2227</v>
      </c>
      <c r="D9367" t="s">
        <v>2239</v>
      </c>
      <c r="E9367">
        <v>4.0015990781036903</v>
      </c>
      <c r="F9367" t="s">
        <v>2200</v>
      </c>
    </row>
    <row r="9368" spans="1:6" hidden="1" x14ac:dyDescent="0.25">
      <c r="A9368">
        <v>2050</v>
      </c>
      <c r="B9368" t="s">
        <v>2197</v>
      </c>
      <c r="C9368" t="s">
        <v>2227</v>
      </c>
      <c r="D9368" t="s">
        <v>2240</v>
      </c>
      <c r="E9368">
        <v>3.02610033403846</v>
      </c>
      <c r="F9368" t="s">
        <v>2200</v>
      </c>
    </row>
    <row r="9369" spans="1:6" hidden="1" x14ac:dyDescent="0.25">
      <c r="A9369">
        <v>2050</v>
      </c>
      <c r="B9369" t="s">
        <v>2197</v>
      </c>
      <c r="C9369" t="s">
        <v>2227</v>
      </c>
      <c r="D9369" t="s">
        <v>2241</v>
      </c>
      <c r="E9369">
        <v>6.5725716447850804</v>
      </c>
      <c r="F9369" t="s">
        <v>2200</v>
      </c>
    </row>
    <row r="9370" spans="1:6" hidden="1" x14ac:dyDescent="0.25">
      <c r="A9370">
        <v>2050</v>
      </c>
      <c r="B9370" t="s">
        <v>2197</v>
      </c>
      <c r="C9370" t="s">
        <v>2227</v>
      </c>
      <c r="D9370" t="s">
        <v>2242</v>
      </c>
      <c r="E9370" s="184">
        <v>2.9414693426879001E-3</v>
      </c>
      <c r="F9370" t="s">
        <v>2200</v>
      </c>
    </row>
    <row r="9371" spans="1:6" hidden="1" x14ac:dyDescent="0.25">
      <c r="A9371">
        <v>2050</v>
      </c>
      <c r="B9371" t="s">
        <v>2197</v>
      </c>
      <c r="C9371" t="s">
        <v>2227</v>
      </c>
      <c r="D9371" t="s">
        <v>2243</v>
      </c>
      <c r="E9371">
        <v>0</v>
      </c>
      <c r="F9371" t="s">
        <v>2200</v>
      </c>
    </row>
    <row r="9372" spans="1:6" hidden="1" x14ac:dyDescent="0.25">
      <c r="A9372">
        <v>2050</v>
      </c>
      <c r="B9372" t="s">
        <v>2197</v>
      </c>
      <c r="C9372" t="s">
        <v>2227</v>
      </c>
      <c r="D9372" t="s">
        <v>2244</v>
      </c>
      <c r="E9372">
        <v>5.4702337500000002</v>
      </c>
      <c r="F9372" t="s">
        <v>2200</v>
      </c>
    </row>
    <row r="9373" spans="1:6" hidden="1" x14ac:dyDescent="0.25">
      <c r="A9373">
        <v>2050</v>
      </c>
      <c r="B9373" t="s">
        <v>2197</v>
      </c>
      <c r="C9373" t="s">
        <v>2227</v>
      </c>
      <c r="D9373" t="s">
        <v>2245</v>
      </c>
      <c r="E9373">
        <v>3.2508218445363499</v>
      </c>
      <c r="F9373" t="s">
        <v>2200</v>
      </c>
    </row>
    <row r="9374" spans="1:6" hidden="1" x14ac:dyDescent="0.25">
      <c r="A9374">
        <v>2050</v>
      </c>
      <c r="B9374" t="s">
        <v>2197</v>
      </c>
      <c r="C9374" t="s">
        <v>2227</v>
      </c>
      <c r="D9374" t="s">
        <v>2246</v>
      </c>
      <c r="E9374">
        <v>2.2762669879610402</v>
      </c>
      <c r="F9374" t="s">
        <v>2200</v>
      </c>
    </row>
    <row r="9375" spans="1:6" hidden="1" x14ac:dyDescent="0.25">
      <c r="A9375">
        <v>2050</v>
      </c>
      <c r="B9375" t="s">
        <v>2197</v>
      </c>
      <c r="C9375" t="s">
        <v>2227</v>
      </c>
      <c r="D9375" t="s">
        <v>2247</v>
      </c>
      <c r="E9375">
        <v>1.58238019663358</v>
      </c>
      <c r="F9375" t="s">
        <v>2200</v>
      </c>
    </row>
    <row r="9376" spans="1:6" hidden="1" x14ac:dyDescent="0.25">
      <c r="A9376">
        <v>2050</v>
      </c>
      <c r="B9376" t="s">
        <v>2197</v>
      </c>
      <c r="C9376" t="s">
        <v>2227</v>
      </c>
      <c r="D9376" t="s">
        <v>2248</v>
      </c>
      <c r="E9376">
        <v>6.64017248015793</v>
      </c>
      <c r="F9376" t="s">
        <v>2200</v>
      </c>
    </row>
    <row r="9377" spans="1:6" hidden="1" x14ac:dyDescent="0.25">
      <c r="A9377">
        <v>2050</v>
      </c>
      <c r="B9377" t="s">
        <v>2197</v>
      </c>
      <c r="C9377" t="s">
        <v>2228</v>
      </c>
      <c r="D9377" t="s">
        <v>2236</v>
      </c>
      <c r="E9377">
        <v>2.2382740404263402</v>
      </c>
      <c r="F9377" t="s">
        <v>2200</v>
      </c>
    </row>
    <row r="9378" spans="1:6" hidden="1" x14ac:dyDescent="0.25">
      <c r="A9378">
        <v>2050</v>
      </c>
      <c r="B9378" t="s">
        <v>2197</v>
      </c>
      <c r="C9378" t="s">
        <v>2228</v>
      </c>
      <c r="D9378" t="s">
        <v>2237</v>
      </c>
      <c r="E9378">
        <v>16.2730956985415</v>
      </c>
      <c r="F9378" t="s">
        <v>2200</v>
      </c>
    </row>
    <row r="9379" spans="1:6" hidden="1" x14ac:dyDescent="0.25">
      <c r="A9379">
        <v>2050</v>
      </c>
      <c r="B9379" t="s">
        <v>2197</v>
      </c>
      <c r="C9379" t="s">
        <v>2228</v>
      </c>
      <c r="D9379" t="s">
        <v>2238</v>
      </c>
      <c r="E9379">
        <v>3.9928739770049999</v>
      </c>
      <c r="F9379" t="s">
        <v>2200</v>
      </c>
    </row>
    <row r="9380" spans="1:6" hidden="1" x14ac:dyDescent="0.25">
      <c r="A9380">
        <v>2050</v>
      </c>
      <c r="B9380" t="s">
        <v>2197</v>
      </c>
      <c r="C9380" t="s">
        <v>2228</v>
      </c>
      <c r="D9380" t="s">
        <v>2250</v>
      </c>
      <c r="E9380">
        <v>7.9101391396849703</v>
      </c>
      <c r="F9380" t="s">
        <v>2200</v>
      </c>
    </row>
    <row r="9381" spans="1:6" hidden="1" x14ac:dyDescent="0.25">
      <c r="A9381">
        <v>2050</v>
      </c>
      <c r="B9381" t="s">
        <v>2197</v>
      </c>
      <c r="C9381" t="s">
        <v>2228</v>
      </c>
      <c r="D9381" t="s">
        <v>2251</v>
      </c>
      <c r="E9381">
        <v>0</v>
      </c>
      <c r="F9381" t="s">
        <v>2200</v>
      </c>
    </row>
    <row r="9382" spans="1:6" hidden="1" x14ac:dyDescent="0.25">
      <c r="A9382">
        <v>2050</v>
      </c>
      <c r="B9382" t="s">
        <v>2197</v>
      </c>
      <c r="C9382" t="s">
        <v>2228</v>
      </c>
      <c r="D9382" t="s">
        <v>2239</v>
      </c>
      <c r="E9382">
        <v>2.4727039252864902</v>
      </c>
      <c r="F9382" t="s">
        <v>2200</v>
      </c>
    </row>
    <row r="9383" spans="1:6" hidden="1" x14ac:dyDescent="0.25">
      <c r="A9383">
        <v>2050</v>
      </c>
      <c r="B9383" t="s">
        <v>2197</v>
      </c>
      <c r="C9383" t="s">
        <v>2228</v>
      </c>
      <c r="D9383" t="s">
        <v>2240</v>
      </c>
      <c r="E9383">
        <v>2.46838676608149</v>
      </c>
      <c r="F9383" t="s">
        <v>2200</v>
      </c>
    </row>
    <row r="9384" spans="1:6" hidden="1" x14ac:dyDescent="0.25">
      <c r="A9384">
        <v>2050</v>
      </c>
      <c r="B9384" t="s">
        <v>2197</v>
      </c>
      <c r="C9384" t="s">
        <v>2228</v>
      </c>
      <c r="D9384" t="s">
        <v>2241</v>
      </c>
      <c r="E9384">
        <v>3.8814246876036602</v>
      </c>
      <c r="F9384" t="s">
        <v>2200</v>
      </c>
    </row>
    <row r="9385" spans="1:6" hidden="1" x14ac:dyDescent="0.25">
      <c r="A9385">
        <v>2050</v>
      </c>
      <c r="B9385" t="s">
        <v>2197</v>
      </c>
      <c r="C9385" t="s">
        <v>2228</v>
      </c>
      <c r="D9385" t="s">
        <v>2242</v>
      </c>
      <c r="E9385" s="184">
        <v>2.4408531059586401E-3</v>
      </c>
      <c r="F9385" t="s">
        <v>2200</v>
      </c>
    </row>
    <row r="9386" spans="1:6" hidden="1" x14ac:dyDescent="0.25">
      <c r="A9386">
        <v>2050</v>
      </c>
      <c r="B9386" t="s">
        <v>2197</v>
      </c>
      <c r="C9386" t="s">
        <v>2228</v>
      </c>
      <c r="D9386" t="s">
        <v>2243</v>
      </c>
      <c r="E9386">
        <v>30.681057955767599</v>
      </c>
      <c r="F9386" t="s">
        <v>2200</v>
      </c>
    </row>
    <row r="9387" spans="1:6" hidden="1" x14ac:dyDescent="0.25">
      <c r="A9387">
        <v>2050</v>
      </c>
      <c r="B9387" t="s">
        <v>2197</v>
      </c>
      <c r="C9387" t="s">
        <v>2228</v>
      </c>
      <c r="D9387" t="s">
        <v>2244</v>
      </c>
      <c r="E9387">
        <v>5.4702337500000002</v>
      </c>
      <c r="F9387" t="s">
        <v>2200</v>
      </c>
    </row>
    <row r="9388" spans="1:6" hidden="1" x14ac:dyDescent="0.25">
      <c r="A9388">
        <v>2050</v>
      </c>
      <c r="B9388" t="s">
        <v>2197</v>
      </c>
      <c r="C9388" t="s">
        <v>2228</v>
      </c>
      <c r="D9388" t="s">
        <v>2245</v>
      </c>
      <c r="E9388">
        <v>3.2829166214165899</v>
      </c>
      <c r="F9388" t="s">
        <v>2200</v>
      </c>
    </row>
    <row r="9389" spans="1:6" hidden="1" x14ac:dyDescent="0.25">
      <c r="A9389">
        <v>2050</v>
      </c>
      <c r="B9389" t="s">
        <v>2197</v>
      </c>
      <c r="C9389" t="s">
        <v>2228</v>
      </c>
      <c r="D9389" t="s">
        <v>2246</v>
      </c>
      <c r="E9389">
        <v>2.11503871404854</v>
      </c>
      <c r="F9389" t="s">
        <v>2200</v>
      </c>
    </row>
    <row r="9390" spans="1:6" hidden="1" x14ac:dyDescent="0.25">
      <c r="A9390">
        <v>2050</v>
      </c>
      <c r="B9390" t="s">
        <v>2197</v>
      </c>
      <c r="C9390" t="s">
        <v>2228</v>
      </c>
      <c r="D9390" t="s">
        <v>2247</v>
      </c>
      <c r="E9390">
        <v>1.25085908073912</v>
      </c>
      <c r="F9390" t="s">
        <v>2200</v>
      </c>
    </row>
    <row r="9391" spans="1:6" hidden="1" x14ac:dyDescent="0.25">
      <c r="A9391">
        <v>2050</v>
      </c>
      <c r="B9391" t="s">
        <v>2197</v>
      </c>
      <c r="C9391" t="s">
        <v>2228</v>
      </c>
      <c r="D9391" t="s">
        <v>2248</v>
      </c>
      <c r="E9391">
        <v>3.24240701939374</v>
      </c>
      <c r="F9391" t="s">
        <v>2200</v>
      </c>
    </row>
    <row r="9392" spans="1:6" hidden="1" x14ac:dyDescent="0.25">
      <c r="A9392">
        <v>2050</v>
      </c>
      <c r="B9392" t="s">
        <v>2197</v>
      </c>
      <c r="C9392" t="s">
        <v>2229</v>
      </c>
      <c r="D9392" t="s">
        <v>2236</v>
      </c>
      <c r="E9392">
        <v>3.32479438159706</v>
      </c>
      <c r="F9392" t="s">
        <v>2200</v>
      </c>
    </row>
    <row r="9393" spans="1:6" hidden="1" x14ac:dyDescent="0.25">
      <c r="A9393">
        <v>2050</v>
      </c>
      <c r="B9393" t="s">
        <v>2197</v>
      </c>
      <c r="C9393" t="s">
        <v>2229</v>
      </c>
      <c r="D9393" t="s">
        <v>2237</v>
      </c>
      <c r="E9393">
        <v>21.943734127253698</v>
      </c>
      <c r="F9393" t="s">
        <v>2200</v>
      </c>
    </row>
    <row r="9394" spans="1:6" hidden="1" x14ac:dyDescent="0.25">
      <c r="A9394">
        <v>2050</v>
      </c>
      <c r="B9394" t="s">
        <v>2197</v>
      </c>
      <c r="C9394" t="s">
        <v>2229</v>
      </c>
      <c r="D9394" t="s">
        <v>2238</v>
      </c>
      <c r="E9394">
        <v>4.0177620290392602</v>
      </c>
      <c r="F9394" t="s">
        <v>2200</v>
      </c>
    </row>
    <row r="9395" spans="1:6" hidden="1" x14ac:dyDescent="0.25">
      <c r="A9395">
        <v>2050</v>
      </c>
      <c r="B9395" t="s">
        <v>2197</v>
      </c>
      <c r="C9395" t="s">
        <v>2229</v>
      </c>
      <c r="D9395" t="s">
        <v>2250</v>
      </c>
      <c r="E9395">
        <v>0</v>
      </c>
      <c r="F9395" t="s">
        <v>2200</v>
      </c>
    </row>
    <row r="9396" spans="1:6" hidden="1" x14ac:dyDescent="0.25">
      <c r="A9396">
        <v>2050</v>
      </c>
      <c r="B9396" t="s">
        <v>2197</v>
      </c>
      <c r="C9396" t="s">
        <v>2229</v>
      </c>
      <c r="D9396" t="s">
        <v>2251</v>
      </c>
      <c r="E9396">
        <v>10.2207441274267</v>
      </c>
      <c r="F9396" t="s">
        <v>2200</v>
      </c>
    </row>
    <row r="9397" spans="1:6" hidden="1" x14ac:dyDescent="0.25">
      <c r="A9397">
        <v>2050</v>
      </c>
      <c r="B9397" t="s">
        <v>2197</v>
      </c>
      <c r="C9397" t="s">
        <v>2229</v>
      </c>
      <c r="D9397" t="s">
        <v>2239</v>
      </c>
      <c r="E9397">
        <v>4.5219599575165201</v>
      </c>
      <c r="F9397" t="s">
        <v>2200</v>
      </c>
    </row>
    <row r="9398" spans="1:6" hidden="1" x14ac:dyDescent="0.25">
      <c r="A9398">
        <v>2050</v>
      </c>
      <c r="B9398" t="s">
        <v>2197</v>
      </c>
      <c r="C9398" t="s">
        <v>2229</v>
      </c>
      <c r="D9398" t="s">
        <v>2240</v>
      </c>
      <c r="E9398">
        <v>2.6840186059601399</v>
      </c>
      <c r="F9398" t="s">
        <v>2200</v>
      </c>
    </row>
    <row r="9399" spans="1:6" hidden="1" x14ac:dyDescent="0.25">
      <c r="A9399">
        <v>2050</v>
      </c>
      <c r="B9399" t="s">
        <v>2197</v>
      </c>
      <c r="C9399" t="s">
        <v>2229</v>
      </c>
      <c r="D9399" t="s">
        <v>2241</v>
      </c>
      <c r="E9399">
        <v>4.0935264478143401</v>
      </c>
      <c r="F9399" t="s">
        <v>2200</v>
      </c>
    </row>
    <row r="9400" spans="1:6" hidden="1" x14ac:dyDescent="0.25">
      <c r="A9400">
        <v>2050</v>
      </c>
      <c r="B9400" t="s">
        <v>2197</v>
      </c>
      <c r="C9400" t="s">
        <v>2229</v>
      </c>
      <c r="D9400" t="s">
        <v>2242</v>
      </c>
      <c r="E9400" s="184">
        <v>3.9712214076558002E-3</v>
      </c>
      <c r="F9400" t="s">
        <v>2200</v>
      </c>
    </row>
    <row r="9401" spans="1:6" hidden="1" x14ac:dyDescent="0.25">
      <c r="A9401">
        <v>2050</v>
      </c>
      <c r="B9401" t="s">
        <v>2197</v>
      </c>
      <c r="C9401" t="s">
        <v>2229</v>
      </c>
      <c r="D9401" t="s">
        <v>2243</v>
      </c>
      <c r="E9401">
        <v>33.583198829833201</v>
      </c>
      <c r="F9401" t="s">
        <v>2200</v>
      </c>
    </row>
    <row r="9402" spans="1:6" hidden="1" x14ac:dyDescent="0.25">
      <c r="A9402">
        <v>2050</v>
      </c>
      <c r="B9402" t="s">
        <v>2197</v>
      </c>
      <c r="C9402" t="s">
        <v>2229</v>
      </c>
      <c r="D9402" t="s">
        <v>2244</v>
      </c>
      <c r="E9402">
        <v>5.4702337500000002</v>
      </c>
      <c r="F9402" t="s">
        <v>2200</v>
      </c>
    </row>
    <row r="9403" spans="1:6" hidden="1" x14ac:dyDescent="0.25">
      <c r="A9403">
        <v>2050</v>
      </c>
      <c r="B9403" t="s">
        <v>2197</v>
      </c>
      <c r="C9403" t="s">
        <v>2229</v>
      </c>
      <c r="D9403" t="s">
        <v>2245</v>
      </c>
      <c r="E9403">
        <v>3.6408488283997902</v>
      </c>
      <c r="F9403" t="s">
        <v>2200</v>
      </c>
    </row>
    <row r="9404" spans="1:6" hidden="1" x14ac:dyDescent="0.25">
      <c r="A9404">
        <v>2050</v>
      </c>
      <c r="B9404" t="s">
        <v>2197</v>
      </c>
      <c r="C9404" t="s">
        <v>2229</v>
      </c>
      <c r="D9404" t="s">
        <v>2246</v>
      </c>
      <c r="E9404">
        <v>2.0274845214489199</v>
      </c>
      <c r="F9404" t="s">
        <v>2200</v>
      </c>
    </row>
    <row r="9405" spans="1:6" hidden="1" x14ac:dyDescent="0.25">
      <c r="A9405">
        <v>2050</v>
      </c>
      <c r="B9405" t="s">
        <v>2197</v>
      </c>
      <c r="C9405" t="s">
        <v>2229</v>
      </c>
      <c r="D9405" t="s">
        <v>2247</v>
      </c>
      <c r="E9405">
        <v>1.7469572258221999</v>
      </c>
      <c r="F9405" t="s">
        <v>2200</v>
      </c>
    </row>
    <row r="9406" spans="1:6" hidden="1" x14ac:dyDescent="0.25">
      <c r="A9406">
        <v>2050</v>
      </c>
      <c r="B9406" t="s">
        <v>2197</v>
      </c>
      <c r="C9406" t="s">
        <v>2229</v>
      </c>
      <c r="D9406" t="s">
        <v>2248</v>
      </c>
      <c r="E9406">
        <v>7.6138824291738603</v>
      </c>
      <c r="F9406" t="s">
        <v>2200</v>
      </c>
    </row>
    <row r="9407" spans="1:6" hidden="1" x14ac:dyDescent="0.25">
      <c r="A9407">
        <v>2050</v>
      </c>
      <c r="B9407" t="s">
        <v>2197</v>
      </c>
      <c r="C9407" t="s">
        <v>2230</v>
      </c>
      <c r="D9407" t="s">
        <v>2236</v>
      </c>
      <c r="E9407">
        <v>2.3476746560827002</v>
      </c>
      <c r="F9407" t="s">
        <v>2200</v>
      </c>
    </row>
    <row r="9408" spans="1:6" hidden="1" x14ac:dyDescent="0.25">
      <c r="A9408">
        <v>2050</v>
      </c>
      <c r="B9408" t="s">
        <v>2197</v>
      </c>
      <c r="C9408" t="s">
        <v>2230</v>
      </c>
      <c r="D9408" t="s">
        <v>2237</v>
      </c>
      <c r="E9408">
        <v>27.141874233242401</v>
      </c>
      <c r="F9408" t="s">
        <v>2200</v>
      </c>
    </row>
    <row r="9409" spans="1:6" hidden="1" x14ac:dyDescent="0.25">
      <c r="A9409">
        <v>2050</v>
      </c>
      <c r="B9409" t="s">
        <v>2197</v>
      </c>
      <c r="C9409" t="s">
        <v>2230</v>
      </c>
      <c r="D9409" t="s">
        <v>2238</v>
      </c>
      <c r="E9409">
        <v>3.96546256199044</v>
      </c>
      <c r="F9409" t="s">
        <v>2200</v>
      </c>
    </row>
    <row r="9410" spans="1:6" hidden="1" x14ac:dyDescent="0.25">
      <c r="A9410">
        <v>2050</v>
      </c>
      <c r="B9410" t="s">
        <v>2197</v>
      </c>
      <c r="C9410" t="s">
        <v>2230</v>
      </c>
      <c r="D9410" t="s">
        <v>2250</v>
      </c>
      <c r="E9410">
        <v>6.9618456747409603</v>
      </c>
      <c r="F9410" t="s">
        <v>2200</v>
      </c>
    </row>
    <row r="9411" spans="1:6" hidden="1" x14ac:dyDescent="0.25">
      <c r="A9411">
        <v>2050</v>
      </c>
      <c r="B9411" t="s">
        <v>2197</v>
      </c>
      <c r="C9411" t="s">
        <v>2230</v>
      </c>
      <c r="D9411" t="s">
        <v>2251</v>
      </c>
      <c r="E9411">
        <v>0</v>
      </c>
      <c r="F9411" t="s">
        <v>2200</v>
      </c>
    </row>
    <row r="9412" spans="1:6" hidden="1" x14ac:dyDescent="0.25">
      <c r="A9412">
        <v>2050</v>
      </c>
      <c r="B9412" t="s">
        <v>2197</v>
      </c>
      <c r="C9412" t="s">
        <v>2230</v>
      </c>
      <c r="D9412" t="s">
        <v>2239</v>
      </c>
      <c r="E9412">
        <v>1.9994192246892399</v>
      </c>
      <c r="F9412" t="s">
        <v>2200</v>
      </c>
    </row>
    <row r="9413" spans="1:6" hidden="1" x14ac:dyDescent="0.25">
      <c r="A9413">
        <v>2050</v>
      </c>
      <c r="B9413" t="s">
        <v>2197</v>
      </c>
      <c r="C9413" t="s">
        <v>2230</v>
      </c>
      <c r="D9413" t="s">
        <v>2240</v>
      </c>
      <c r="E9413">
        <v>2.0772123497781898</v>
      </c>
      <c r="F9413" t="s">
        <v>2200</v>
      </c>
    </row>
    <row r="9414" spans="1:6" hidden="1" x14ac:dyDescent="0.25">
      <c r="A9414">
        <v>2050</v>
      </c>
      <c r="B9414" t="s">
        <v>2197</v>
      </c>
      <c r="C9414" t="s">
        <v>2230</v>
      </c>
      <c r="D9414" t="s">
        <v>2241</v>
      </c>
      <c r="E9414">
        <v>2.8666251222316799</v>
      </c>
      <c r="F9414" t="s">
        <v>2200</v>
      </c>
    </row>
    <row r="9415" spans="1:6" hidden="1" x14ac:dyDescent="0.25">
      <c r="A9415">
        <v>2050</v>
      </c>
      <c r="B9415" t="s">
        <v>2197</v>
      </c>
      <c r="C9415" t="s">
        <v>2230</v>
      </c>
      <c r="D9415" t="s">
        <v>2242</v>
      </c>
      <c r="E9415" s="184">
        <v>8.9872161086532704E-2</v>
      </c>
      <c r="F9415" t="s">
        <v>2200</v>
      </c>
    </row>
    <row r="9416" spans="1:6" hidden="1" x14ac:dyDescent="0.25">
      <c r="A9416">
        <v>2050</v>
      </c>
      <c r="B9416" t="s">
        <v>2197</v>
      </c>
      <c r="C9416" t="s">
        <v>2230</v>
      </c>
      <c r="D9416" t="s">
        <v>2243</v>
      </c>
      <c r="E9416">
        <v>27.928763321482101</v>
      </c>
      <c r="F9416" t="s">
        <v>2200</v>
      </c>
    </row>
    <row r="9417" spans="1:6" hidden="1" x14ac:dyDescent="0.25">
      <c r="A9417">
        <v>2050</v>
      </c>
      <c r="B9417" t="s">
        <v>2197</v>
      </c>
      <c r="C9417" t="s">
        <v>2230</v>
      </c>
      <c r="D9417" t="s">
        <v>2244</v>
      </c>
      <c r="E9417">
        <v>5.4702337500000002</v>
      </c>
      <c r="F9417" t="s">
        <v>2200</v>
      </c>
    </row>
    <row r="9418" spans="1:6" hidden="1" x14ac:dyDescent="0.25">
      <c r="A9418">
        <v>2050</v>
      </c>
      <c r="B9418" t="s">
        <v>2197</v>
      </c>
      <c r="C9418" t="s">
        <v>2230</v>
      </c>
      <c r="D9418" t="s">
        <v>2245</v>
      </c>
      <c r="E9418">
        <v>2.6304002339837198</v>
      </c>
      <c r="F9418" t="s">
        <v>2200</v>
      </c>
    </row>
    <row r="9419" spans="1:6" hidden="1" x14ac:dyDescent="0.25">
      <c r="A9419">
        <v>2050</v>
      </c>
      <c r="B9419" t="s">
        <v>2197</v>
      </c>
      <c r="C9419" t="s">
        <v>2230</v>
      </c>
      <c r="D9419" t="s">
        <v>2246</v>
      </c>
      <c r="E9419">
        <v>1.3944614561766699</v>
      </c>
      <c r="F9419" t="s">
        <v>2200</v>
      </c>
    </row>
    <row r="9420" spans="1:6" hidden="1" x14ac:dyDescent="0.25">
      <c r="A9420">
        <v>2050</v>
      </c>
      <c r="B9420" t="s">
        <v>2197</v>
      </c>
      <c r="C9420" t="s">
        <v>2230</v>
      </c>
      <c r="D9420" t="s">
        <v>2247</v>
      </c>
      <c r="E9420">
        <v>1.26730578277362</v>
      </c>
      <c r="F9420" t="s">
        <v>2200</v>
      </c>
    </row>
    <row r="9421" spans="1:6" hidden="1" x14ac:dyDescent="0.25">
      <c r="A9421">
        <v>2050</v>
      </c>
      <c r="B9421" t="s">
        <v>2197</v>
      </c>
      <c r="C9421" t="s">
        <v>2230</v>
      </c>
      <c r="D9421" t="s">
        <v>2248</v>
      </c>
      <c r="E9421">
        <v>2.60171711425685</v>
      </c>
      <c r="F9421" t="s">
        <v>2200</v>
      </c>
    </row>
    <row r="9422" spans="1:6" hidden="1" x14ac:dyDescent="0.25">
      <c r="A9422">
        <v>2050</v>
      </c>
      <c r="B9422" t="s">
        <v>2197</v>
      </c>
      <c r="C9422" t="s">
        <v>2231</v>
      </c>
      <c r="D9422" t="s">
        <v>2236</v>
      </c>
      <c r="E9422">
        <v>3.01889535176399</v>
      </c>
      <c r="F9422" t="s">
        <v>2200</v>
      </c>
    </row>
    <row r="9423" spans="1:6" hidden="1" x14ac:dyDescent="0.25">
      <c r="A9423">
        <v>2050</v>
      </c>
      <c r="B9423" t="s">
        <v>2197</v>
      </c>
      <c r="C9423" t="s">
        <v>2231</v>
      </c>
      <c r="D9423" t="s">
        <v>2237</v>
      </c>
      <c r="E9423">
        <v>19.633331782204099</v>
      </c>
      <c r="F9423" t="s">
        <v>2200</v>
      </c>
    </row>
    <row r="9424" spans="1:6" hidden="1" x14ac:dyDescent="0.25">
      <c r="A9424">
        <v>2050</v>
      </c>
      <c r="B9424" t="s">
        <v>2197</v>
      </c>
      <c r="C9424" t="s">
        <v>2231</v>
      </c>
      <c r="D9424" t="s">
        <v>2238</v>
      </c>
      <c r="E9424">
        <v>4.3245590528917397</v>
      </c>
      <c r="F9424" t="s">
        <v>2200</v>
      </c>
    </row>
    <row r="9425" spans="1:6" hidden="1" x14ac:dyDescent="0.25">
      <c r="A9425">
        <v>2050</v>
      </c>
      <c r="B9425" t="s">
        <v>2197</v>
      </c>
      <c r="C9425" t="s">
        <v>2231</v>
      </c>
      <c r="D9425" t="s">
        <v>2250</v>
      </c>
      <c r="E9425">
        <v>8.3260548575428004</v>
      </c>
      <c r="F9425" t="s">
        <v>2200</v>
      </c>
    </row>
    <row r="9426" spans="1:6" hidden="1" x14ac:dyDescent="0.25">
      <c r="A9426">
        <v>2050</v>
      </c>
      <c r="B9426" t="s">
        <v>2197</v>
      </c>
      <c r="C9426" t="s">
        <v>2231</v>
      </c>
      <c r="D9426" t="s">
        <v>2251</v>
      </c>
      <c r="E9426">
        <v>10.097180649203599</v>
      </c>
      <c r="F9426" t="s">
        <v>2200</v>
      </c>
    </row>
    <row r="9427" spans="1:6" hidden="1" x14ac:dyDescent="0.25">
      <c r="A9427">
        <v>2050</v>
      </c>
      <c r="B9427" t="s">
        <v>2197</v>
      </c>
      <c r="C9427" t="s">
        <v>2231</v>
      </c>
      <c r="D9427" t="s">
        <v>2239</v>
      </c>
      <c r="E9427">
        <v>1.26137878928771</v>
      </c>
      <c r="F9427" t="s">
        <v>2200</v>
      </c>
    </row>
    <row r="9428" spans="1:6" hidden="1" x14ac:dyDescent="0.25">
      <c r="A9428">
        <v>2050</v>
      </c>
      <c r="B9428" t="s">
        <v>2197</v>
      </c>
      <c r="C9428" t="s">
        <v>2231</v>
      </c>
      <c r="D9428" t="s">
        <v>2240</v>
      </c>
      <c r="E9428">
        <v>2.0772123497781898</v>
      </c>
      <c r="F9428" t="s">
        <v>2200</v>
      </c>
    </row>
    <row r="9429" spans="1:6" hidden="1" x14ac:dyDescent="0.25">
      <c r="A9429">
        <v>2050</v>
      </c>
      <c r="B9429" t="s">
        <v>2197</v>
      </c>
      <c r="C9429" t="s">
        <v>2231</v>
      </c>
      <c r="D9429" t="s">
        <v>2241</v>
      </c>
      <c r="E9429">
        <v>4.32807793520307</v>
      </c>
      <c r="F9429" t="s">
        <v>2200</v>
      </c>
    </row>
    <row r="9430" spans="1:6" hidden="1" x14ac:dyDescent="0.25">
      <c r="A9430">
        <v>2050</v>
      </c>
      <c r="B9430" t="s">
        <v>2197</v>
      </c>
      <c r="C9430" t="s">
        <v>2231</v>
      </c>
      <c r="D9430" t="s">
        <v>2242</v>
      </c>
      <c r="E9430" s="184">
        <v>8.9872161086532704E-2</v>
      </c>
      <c r="F9430" t="s">
        <v>2200</v>
      </c>
    </row>
    <row r="9431" spans="1:6" hidden="1" x14ac:dyDescent="0.25">
      <c r="A9431">
        <v>2050</v>
      </c>
      <c r="B9431" t="s">
        <v>2197</v>
      </c>
      <c r="C9431" t="s">
        <v>2231</v>
      </c>
      <c r="D9431" t="s">
        <v>2243</v>
      </c>
      <c r="E9431">
        <v>0</v>
      </c>
      <c r="F9431" t="s">
        <v>2200</v>
      </c>
    </row>
    <row r="9432" spans="1:6" hidden="1" x14ac:dyDescent="0.25">
      <c r="A9432">
        <v>2050</v>
      </c>
      <c r="B9432" t="s">
        <v>2197</v>
      </c>
      <c r="C9432" t="s">
        <v>2231</v>
      </c>
      <c r="D9432" t="s">
        <v>2244</v>
      </c>
      <c r="E9432">
        <v>5.4702337500000002</v>
      </c>
      <c r="F9432" t="s">
        <v>2200</v>
      </c>
    </row>
    <row r="9433" spans="1:6" hidden="1" x14ac:dyDescent="0.25">
      <c r="A9433">
        <v>2050</v>
      </c>
      <c r="B9433" t="s">
        <v>2197</v>
      </c>
      <c r="C9433" t="s">
        <v>2231</v>
      </c>
      <c r="D9433" t="s">
        <v>2245</v>
      </c>
      <c r="E9433">
        <v>1.26137878928771</v>
      </c>
      <c r="F9433" t="s">
        <v>2200</v>
      </c>
    </row>
    <row r="9434" spans="1:6" hidden="1" x14ac:dyDescent="0.25">
      <c r="A9434">
        <v>2050</v>
      </c>
      <c r="B9434" t="s">
        <v>2197</v>
      </c>
      <c r="C9434" t="s">
        <v>2231</v>
      </c>
      <c r="D9434" t="s">
        <v>2246</v>
      </c>
      <c r="E9434">
        <v>1.3944614561766699</v>
      </c>
      <c r="F9434" t="s">
        <v>2200</v>
      </c>
    </row>
    <row r="9435" spans="1:6" hidden="1" x14ac:dyDescent="0.25">
      <c r="A9435">
        <v>2050</v>
      </c>
      <c r="B9435" t="s">
        <v>2197</v>
      </c>
      <c r="C9435" t="s">
        <v>2231</v>
      </c>
      <c r="D9435" t="s">
        <v>2247</v>
      </c>
      <c r="E9435">
        <v>1.26730578277362</v>
      </c>
      <c r="F9435" t="s">
        <v>2200</v>
      </c>
    </row>
    <row r="9436" spans="1:6" hidden="1" x14ac:dyDescent="0.25">
      <c r="A9436">
        <v>2050</v>
      </c>
      <c r="B9436" t="s">
        <v>2197</v>
      </c>
      <c r="C9436" t="s">
        <v>2231</v>
      </c>
      <c r="D9436" t="s">
        <v>2248</v>
      </c>
      <c r="E9436">
        <v>2.4342932862190798</v>
      </c>
      <c r="F9436" t="s">
        <v>2200</v>
      </c>
    </row>
    <row r="9437" spans="1:6" hidden="1" x14ac:dyDescent="0.25">
      <c r="A9437">
        <v>2050</v>
      </c>
      <c r="B9437" t="s">
        <v>2197</v>
      </c>
      <c r="C9437" t="s">
        <v>2232</v>
      </c>
      <c r="D9437" t="s">
        <v>2236</v>
      </c>
      <c r="E9437">
        <v>3.4546383868107098</v>
      </c>
      <c r="F9437" t="s">
        <v>2200</v>
      </c>
    </row>
    <row r="9438" spans="1:6" hidden="1" x14ac:dyDescent="0.25">
      <c r="A9438">
        <v>2050</v>
      </c>
      <c r="B9438" t="s">
        <v>2197</v>
      </c>
      <c r="C9438" t="s">
        <v>2232</v>
      </c>
      <c r="D9438" t="s">
        <v>2237</v>
      </c>
      <c r="E9438">
        <v>19.671586631759901</v>
      </c>
      <c r="F9438" t="s">
        <v>2200</v>
      </c>
    </row>
    <row r="9439" spans="1:6" hidden="1" x14ac:dyDescent="0.25">
      <c r="A9439">
        <v>2050</v>
      </c>
      <c r="B9439" t="s">
        <v>2197</v>
      </c>
      <c r="C9439" t="s">
        <v>2232</v>
      </c>
      <c r="D9439" t="s">
        <v>2238</v>
      </c>
      <c r="E9439">
        <v>4.1329162768118897</v>
      </c>
      <c r="F9439" t="s">
        <v>2200</v>
      </c>
    </row>
    <row r="9440" spans="1:6" hidden="1" x14ac:dyDescent="0.25">
      <c r="A9440">
        <v>2050</v>
      </c>
      <c r="B9440" t="s">
        <v>2197</v>
      </c>
      <c r="C9440" t="s">
        <v>2232</v>
      </c>
      <c r="D9440" t="s">
        <v>2250</v>
      </c>
      <c r="E9440">
        <v>13.205062021753101</v>
      </c>
      <c r="F9440" t="s">
        <v>2200</v>
      </c>
    </row>
    <row r="9441" spans="1:6" hidden="1" x14ac:dyDescent="0.25">
      <c r="A9441">
        <v>2050</v>
      </c>
      <c r="B9441" t="s">
        <v>2197</v>
      </c>
      <c r="C9441" t="s">
        <v>2232</v>
      </c>
      <c r="D9441" t="s">
        <v>2251</v>
      </c>
      <c r="E9441">
        <v>0</v>
      </c>
      <c r="F9441" t="s">
        <v>2200</v>
      </c>
    </row>
    <row r="9442" spans="1:6" hidden="1" x14ac:dyDescent="0.25">
      <c r="A9442">
        <v>2050</v>
      </c>
      <c r="B9442" t="s">
        <v>2197</v>
      </c>
      <c r="C9442" t="s">
        <v>2232</v>
      </c>
      <c r="D9442" t="s">
        <v>2239</v>
      </c>
      <c r="E9442">
        <v>5.1426614581553904</v>
      </c>
      <c r="F9442" t="s">
        <v>2200</v>
      </c>
    </row>
    <row r="9443" spans="1:6" hidden="1" x14ac:dyDescent="0.25">
      <c r="A9443">
        <v>2050</v>
      </c>
      <c r="B9443" t="s">
        <v>2197</v>
      </c>
      <c r="C9443" t="s">
        <v>2232</v>
      </c>
      <c r="D9443" t="s">
        <v>2240</v>
      </c>
      <c r="E9443">
        <v>3.02610033403846</v>
      </c>
      <c r="F9443" t="s">
        <v>2200</v>
      </c>
    </row>
    <row r="9444" spans="1:6" hidden="1" x14ac:dyDescent="0.25">
      <c r="A9444">
        <v>2050</v>
      </c>
      <c r="B9444" t="s">
        <v>2197</v>
      </c>
      <c r="C9444" t="s">
        <v>2232</v>
      </c>
      <c r="D9444" t="s">
        <v>2241</v>
      </c>
      <c r="E9444">
        <v>6.5725716447850804</v>
      </c>
      <c r="F9444" t="s">
        <v>2200</v>
      </c>
    </row>
    <row r="9445" spans="1:6" hidden="1" x14ac:dyDescent="0.25">
      <c r="A9445">
        <v>2050</v>
      </c>
      <c r="B9445" t="s">
        <v>2197</v>
      </c>
      <c r="C9445" t="s">
        <v>2232</v>
      </c>
      <c r="D9445" t="s">
        <v>2242</v>
      </c>
      <c r="E9445" s="184">
        <v>3.4017708500826598E-3</v>
      </c>
      <c r="F9445" t="s">
        <v>2200</v>
      </c>
    </row>
    <row r="9446" spans="1:6" hidden="1" x14ac:dyDescent="0.25">
      <c r="A9446">
        <v>2050</v>
      </c>
      <c r="B9446" t="s">
        <v>2197</v>
      </c>
      <c r="C9446" t="s">
        <v>2232</v>
      </c>
      <c r="D9446" t="s">
        <v>2243</v>
      </c>
      <c r="E9446">
        <v>33.818104399764003</v>
      </c>
      <c r="F9446" t="s">
        <v>2200</v>
      </c>
    </row>
    <row r="9447" spans="1:6" hidden="1" x14ac:dyDescent="0.25">
      <c r="A9447">
        <v>2050</v>
      </c>
      <c r="B9447" t="s">
        <v>2197</v>
      </c>
      <c r="C9447" t="s">
        <v>2232</v>
      </c>
      <c r="D9447" t="s">
        <v>2244</v>
      </c>
      <c r="E9447">
        <v>5.4702337500000002</v>
      </c>
      <c r="F9447" t="s">
        <v>2200</v>
      </c>
    </row>
    <row r="9448" spans="1:6" hidden="1" x14ac:dyDescent="0.25">
      <c r="A9448">
        <v>2050</v>
      </c>
      <c r="B9448" t="s">
        <v>2197</v>
      </c>
      <c r="C9448" t="s">
        <v>2232</v>
      </c>
      <c r="D9448" t="s">
        <v>2245</v>
      </c>
      <c r="E9448">
        <v>4.1525172640796901</v>
      </c>
      <c r="F9448" t="s">
        <v>2200</v>
      </c>
    </row>
    <row r="9449" spans="1:6" hidden="1" x14ac:dyDescent="0.25">
      <c r="A9449">
        <v>2050</v>
      </c>
      <c r="B9449" t="s">
        <v>2197</v>
      </c>
      <c r="C9449" t="s">
        <v>2232</v>
      </c>
      <c r="D9449" t="s">
        <v>2246</v>
      </c>
      <c r="E9449">
        <v>2.07430669001999</v>
      </c>
      <c r="F9449" t="s">
        <v>2200</v>
      </c>
    </row>
    <row r="9450" spans="1:6" hidden="1" x14ac:dyDescent="0.25">
      <c r="A9450">
        <v>2050</v>
      </c>
      <c r="B9450" t="s">
        <v>2197</v>
      </c>
      <c r="C9450" t="s">
        <v>2232</v>
      </c>
      <c r="D9450" t="s">
        <v>2247</v>
      </c>
      <c r="E9450">
        <v>1.5340944221331501</v>
      </c>
      <c r="F9450" t="s">
        <v>2200</v>
      </c>
    </row>
    <row r="9451" spans="1:6" hidden="1" x14ac:dyDescent="0.25">
      <c r="A9451">
        <v>2050</v>
      </c>
      <c r="B9451" t="s">
        <v>2197</v>
      </c>
      <c r="C9451" t="s">
        <v>2232</v>
      </c>
      <c r="D9451" t="s">
        <v>2248</v>
      </c>
      <c r="E9451">
        <v>8.60725302394283</v>
      </c>
      <c r="F9451" t="s">
        <v>2200</v>
      </c>
    </row>
    <row r="9452" spans="1:6" hidden="1" x14ac:dyDescent="0.25">
      <c r="A9452">
        <v>2050</v>
      </c>
      <c r="B9452" t="s">
        <v>2197</v>
      </c>
      <c r="C9452" t="s">
        <v>2233</v>
      </c>
      <c r="D9452" t="s">
        <v>2236</v>
      </c>
      <c r="E9452">
        <v>3.25469019897628</v>
      </c>
      <c r="F9452" t="s">
        <v>2200</v>
      </c>
    </row>
    <row r="9453" spans="1:6" hidden="1" x14ac:dyDescent="0.25">
      <c r="A9453">
        <v>2050</v>
      </c>
      <c r="B9453" t="s">
        <v>2197</v>
      </c>
      <c r="C9453" t="s">
        <v>2233</v>
      </c>
      <c r="D9453" t="s">
        <v>2237</v>
      </c>
      <c r="E9453">
        <v>16.854752728896301</v>
      </c>
      <c r="F9453" t="s">
        <v>2200</v>
      </c>
    </row>
    <row r="9454" spans="1:6" hidden="1" x14ac:dyDescent="0.25">
      <c r="A9454">
        <v>2050</v>
      </c>
      <c r="B9454" t="s">
        <v>2197</v>
      </c>
      <c r="C9454" t="s">
        <v>2233</v>
      </c>
      <c r="D9454" t="s">
        <v>2238</v>
      </c>
      <c r="E9454">
        <v>9.2403723533084197</v>
      </c>
      <c r="F9454" t="s">
        <v>2200</v>
      </c>
    </row>
    <row r="9455" spans="1:6" hidden="1" x14ac:dyDescent="0.25">
      <c r="A9455">
        <v>2050</v>
      </c>
      <c r="B9455" t="s">
        <v>2197</v>
      </c>
      <c r="C9455" t="s">
        <v>2233</v>
      </c>
      <c r="D9455" t="s">
        <v>2250</v>
      </c>
      <c r="E9455">
        <v>0</v>
      </c>
      <c r="F9455" t="s">
        <v>2200</v>
      </c>
    </row>
    <row r="9456" spans="1:6" hidden="1" x14ac:dyDescent="0.25">
      <c r="A9456">
        <v>2050</v>
      </c>
      <c r="B9456" t="s">
        <v>2197</v>
      </c>
      <c r="C9456" t="s">
        <v>2233</v>
      </c>
      <c r="D9456" t="s">
        <v>2251</v>
      </c>
      <c r="E9456">
        <v>8.6593462725950694</v>
      </c>
      <c r="F9456" t="s">
        <v>2200</v>
      </c>
    </row>
    <row r="9457" spans="1:6" hidden="1" x14ac:dyDescent="0.25">
      <c r="A9457">
        <v>2050</v>
      </c>
      <c r="B9457" t="s">
        <v>2197</v>
      </c>
      <c r="C9457" t="s">
        <v>2233</v>
      </c>
      <c r="D9457" t="s">
        <v>2239</v>
      </c>
      <c r="E9457">
        <v>2.2743073926013002</v>
      </c>
      <c r="F9457" t="s">
        <v>2200</v>
      </c>
    </row>
    <row r="9458" spans="1:6" hidden="1" x14ac:dyDescent="0.25">
      <c r="A9458">
        <v>2050</v>
      </c>
      <c r="B9458" t="s">
        <v>2197</v>
      </c>
      <c r="C9458" t="s">
        <v>2233</v>
      </c>
      <c r="D9458" t="s">
        <v>2240</v>
      </c>
      <c r="E9458">
        <v>2.26638310245592</v>
      </c>
      <c r="F9458" t="s">
        <v>2200</v>
      </c>
    </row>
    <row r="9459" spans="1:6" hidden="1" x14ac:dyDescent="0.25">
      <c r="A9459">
        <v>2050</v>
      </c>
      <c r="B9459" t="s">
        <v>2197</v>
      </c>
      <c r="C9459" t="s">
        <v>2233</v>
      </c>
      <c r="D9459" t="s">
        <v>2241</v>
      </c>
      <c r="E9459">
        <v>4.1086978271694603</v>
      </c>
      <c r="F9459" t="s">
        <v>2200</v>
      </c>
    </row>
    <row r="9460" spans="1:6" hidden="1" x14ac:dyDescent="0.25">
      <c r="A9460">
        <v>2050</v>
      </c>
      <c r="B9460" t="s">
        <v>2197</v>
      </c>
      <c r="C9460" t="s">
        <v>2233</v>
      </c>
      <c r="D9460" t="s">
        <v>2242</v>
      </c>
      <c r="E9460">
        <v>0.100770655995726</v>
      </c>
      <c r="F9460" t="s">
        <v>2200</v>
      </c>
    </row>
    <row r="9461" spans="1:6" hidden="1" x14ac:dyDescent="0.25">
      <c r="A9461">
        <v>2050</v>
      </c>
      <c r="B9461" t="s">
        <v>2197</v>
      </c>
      <c r="C9461" t="s">
        <v>2233</v>
      </c>
      <c r="D9461" t="s">
        <v>2243</v>
      </c>
      <c r="E9461">
        <v>0</v>
      </c>
      <c r="F9461" t="s">
        <v>2200</v>
      </c>
    </row>
    <row r="9462" spans="1:6" hidden="1" x14ac:dyDescent="0.25">
      <c r="A9462">
        <v>2050</v>
      </c>
      <c r="B9462" t="s">
        <v>2197</v>
      </c>
      <c r="C9462" t="s">
        <v>2233</v>
      </c>
      <c r="D9462" t="s">
        <v>2244</v>
      </c>
      <c r="E9462">
        <v>5.4702337500000002</v>
      </c>
      <c r="F9462" t="s">
        <v>2200</v>
      </c>
    </row>
    <row r="9463" spans="1:6" hidden="1" x14ac:dyDescent="0.25">
      <c r="A9463">
        <v>2050</v>
      </c>
      <c r="B9463" t="s">
        <v>2197</v>
      </c>
      <c r="C9463" t="s">
        <v>2233</v>
      </c>
      <c r="D9463" t="s">
        <v>2245</v>
      </c>
      <c r="E9463">
        <v>2.9280381114894301</v>
      </c>
      <c r="F9463" t="s">
        <v>2200</v>
      </c>
    </row>
    <row r="9464" spans="1:6" hidden="1" x14ac:dyDescent="0.25">
      <c r="A9464">
        <v>2050</v>
      </c>
      <c r="B9464" t="s">
        <v>2197</v>
      </c>
      <c r="C9464" t="s">
        <v>2233</v>
      </c>
      <c r="D9464" t="s">
        <v>2246</v>
      </c>
      <c r="E9464">
        <v>1.78735344749683</v>
      </c>
      <c r="F9464" t="s">
        <v>2200</v>
      </c>
    </row>
    <row r="9465" spans="1:6" hidden="1" x14ac:dyDescent="0.25">
      <c r="A9465">
        <v>2050</v>
      </c>
      <c r="B9465" t="s">
        <v>2197</v>
      </c>
      <c r="C9465" t="s">
        <v>2233</v>
      </c>
      <c r="D9465" t="s">
        <v>2247</v>
      </c>
      <c r="E9465">
        <v>1.40878807858143</v>
      </c>
      <c r="F9465" t="s">
        <v>2200</v>
      </c>
    </row>
    <row r="9466" spans="1:6" hidden="1" x14ac:dyDescent="0.25">
      <c r="A9466">
        <v>2050</v>
      </c>
      <c r="B9466" t="s">
        <v>2197</v>
      </c>
      <c r="C9466" t="s">
        <v>2233</v>
      </c>
      <c r="D9466" t="s">
        <v>2248</v>
      </c>
      <c r="E9466">
        <v>2.92261150244381</v>
      </c>
      <c r="F9466" t="s">
        <v>2200</v>
      </c>
    </row>
    <row r="9467" spans="1:6" hidden="1" x14ac:dyDescent="0.25">
      <c r="A9467">
        <v>2050</v>
      </c>
      <c r="B9467" t="s">
        <v>2197</v>
      </c>
      <c r="C9467" t="s">
        <v>2234</v>
      </c>
      <c r="D9467" t="s">
        <v>2236</v>
      </c>
      <c r="E9467">
        <v>3.5759816224988699</v>
      </c>
      <c r="F9467" t="s">
        <v>2200</v>
      </c>
    </row>
    <row r="9468" spans="1:6" hidden="1" x14ac:dyDescent="0.25">
      <c r="A9468">
        <v>2050</v>
      </c>
      <c r="B9468" t="s">
        <v>2197</v>
      </c>
      <c r="C9468" t="s">
        <v>2234</v>
      </c>
      <c r="D9468" t="s">
        <v>2237</v>
      </c>
      <c r="E9468">
        <v>17.502106568509301</v>
      </c>
      <c r="F9468" t="s">
        <v>2200</v>
      </c>
    </row>
    <row r="9469" spans="1:6" hidden="1" x14ac:dyDescent="0.25">
      <c r="A9469">
        <v>2050</v>
      </c>
      <c r="B9469" t="s">
        <v>2197</v>
      </c>
      <c r="C9469" t="s">
        <v>2234</v>
      </c>
      <c r="D9469" t="s">
        <v>2238</v>
      </c>
      <c r="E9469">
        <v>4.0056136979358099</v>
      </c>
      <c r="F9469" t="s">
        <v>2200</v>
      </c>
    </row>
    <row r="9470" spans="1:6" hidden="1" x14ac:dyDescent="0.25">
      <c r="A9470">
        <v>2050</v>
      </c>
      <c r="B9470" t="s">
        <v>2197</v>
      </c>
      <c r="C9470" t="s">
        <v>2234</v>
      </c>
      <c r="D9470" t="s">
        <v>2250</v>
      </c>
      <c r="E9470">
        <v>8.1311063633613401</v>
      </c>
      <c r="F9470" t="s">
        <v>2200</v>
      </c>
    </row>
    <row r="9471" spans="1:6" hidden="1" x14ac:dyDescent="0.25">
      <c r="A9471">
        <v>2050</v>
      </c>
      <c r="B9471" t="s">
        <v>2197</v>
      </c>
      <c r="C9471" t="s">
        <v>2234</v>
      </c>
      <c r="D9471" t="s">
        <v>2251</v>
      </c>
      <c r="E9471">
        <v>0</v>
      </c>
      <c r="F9471" t="s">
        <v>2200</v>
      </c>
    </row>
    <row r="9472" spans="1:6" hidden="1" x14ac:dyDescent="0.25">
      <c r="A9472">
        <v>2050</v>
      </c>
      <c r="B9472" t="s">
        <v>2197</v>
      </c>
      <c r="C9472" t="s">
        <v>2234</v>
      </c>
      <c r="D9472" t="s">
        <v>2239</v>
      </c>
      <c r="E9472">
        <v>2.1200529709031102</v>
      </c>
      <c r="F9472" t="s">
        <v>2200</v>
      </c>
    </row>
    <row r="9473" spans="1:6" hidden="1" x14ac:dyDescent="0.25">
      <c r="A9473">
        <v>2050</v>
      </c>
      <c r="B9473" t="s">
        <v>2197</v>
      </c>
      <c r="C9473" t="s">
        <v>2234</v>
      </c>
      <c r="D9473" t="s">
        <v>2240</v>
      </c>
      <c r="E9473">
        <v>2.18111582492558</v>
      </c>
      <c r="F9473" t="s">
        <v>2200</v>
      </c>
    </row>
    <row r="9474" spans="1:6" hidden="1" x14ac:dyDescent="0.25">
      <c r="A9474">
        <v>2050</v>
      </c>
      <c r="B9474" t="s">
        <v>2197</v>
      </c>
      <c r="C9474" t="s">
        <v>2234</v>
      </c>
      <c r="D9474" t="s">
        <v>2241</v>
      </c>
      <c r="E9474">
        <v>3.6155517638840799</v>
      </c>
      <c r="F9474" t="s">
        <v>2200</v>
      </c>
    </row>
    <row r="9475" spans="1:6" hidden="1" x14ac:dyDescent="0.25">
      <c r="A9475">
        <v>2050</v>
      </c>
      <c r="B9475" t="s">
        <v>2197</v>
      </c>
      <c r="C9475" t="s">
        <v>2234</v>
      </c>
      <c r="D9475" t="s">
        <v>2242</v>
      </c>
      <c r="E9475" s="184">
        <v>1.5225544497392701E-2</v>
      </c>
      <c r="F9475" t="s">
        <v>2200</v>
      </c>
    </row>
    <row r="9476" spans="1:6" hidden="1" x14ac:dyDescent="0.25">
      <c r="A9476">
        <v>2050</v>
      </c>
      <c r="B9476" t="s">
        <v>2197</v>
      </c>
      <c r="C9476" t="s">
        <v>2234</v>
      </c>
      <c r="D9476" t="s">
        <v>2243</v>
      </c>
      <c r="E9476">
        <v>30.754556164747299</v>
      </c>
      <c r="F9476" t="s">
        <v>2200</v>
      </c>
    </row>
    <row r="9477" spans="1:6" hidden="1" x14ac:dyDescent="0.25">
      <c r="A9477">
        <v>2050</v>
      </c>
      <c r="B9477" t="s">
        <v>2197</v>
      </c>
      <c r="C9477" t="s">
        <v>2234</v>
      </c>
      <c r="D9477" t="s">
        <v>2244</v>
      </c>
      <c r="E9477">
        <v>5.4702337500000002</v>
      </c>
      <c r="F9477" t="s">
        <v>2200</v>
      </c>
    </row>
    <row r="9478" spans="1:6" hidden="1" x14ac:dyDescent="0.25">
      <c r="A9478">
        <v>2050</v>
      </c>
      <c r="B9478" t="s">
        <v>2197</v>
      </c>
      <c r="C9478" t="s">
        <v>2234</v>
      </c>
      <c r="D9478" t="s">
        <v>2245</v>
      </c>
      <c r="E9478">
        <v>2.78742724703927</v>
      </c>
      <c r="F9478" t="s">
        <v>2200</v>
      </c>
    </row>
    <row r="9479" spans="1:6" hidden="1" x14ac:dyDescent="0.25">
      <c r="A9479">
        <v>2050</v>
      </c>
      <c r="B9479" t="s">
        <v>2197</v>
      </c>
      <c r="C9479" t="s">
        <v>2234</v>
      </c>
      <c r="D9479" t="s">
        <v>2246</v>
      </c>
      <c r="E9479">
        <v>1.7532815234061401</v>
      </c>
      <c r="F9479" t="s">
        <v>2200</v>
      </c>
    </row>
    <row r="9480" spans="1:6" hidden="1" x14ac:dyDescent="0.25">
      <c r="A9480">
        <v>2050</v>
      </c>
      <c r="B9480" t="s">
        <v>2197</v>
      </c>
      <c r="C9480" t="s">
        <v>2234</v>
      </c>
      <c r="D9480" t="s">
        <v>2247</v>
      </c>
      <c r="E9480">
        <v>1.7251064658981901</v>
      </c>
      <c r="F9480" t="s">
        <v>2200</v>
      </c>
    </row>
    <row r="9481" spans="1:6" hidden="1" x14ac:dyDescent="0.25">
      <c r="A9481">
        <v>2050</v>
      </c>
      <c r="B9481" t="s">
        <v>2197</v>
      </c>
      <c r="C9481" t="s">
        <v>2234</v>
      </c>
      <c r="D9481" t="s">
        <v>2248</v>
      </c>
      <c r="E9481">
        <v>2.7728801823187998</v>
      </c>
      <c r="F9481" t="s">
        <v>2200</v>
      </c>
    </row>
    <row r="9482" spans="1:6" hidden="1" x14ac:dyDescent="0.25">
      <c r="A9482">
        <v>2050</v>
      </c>
      <c r="B9482" t="s">
        <v>2197</v>
      </c>
      <c r="C9482" t="s">
        <v>2235</v>
      </c>
      <c r="D9482" t="s">
        <v>2236</v>
      </c>
      <c r="E9482">
        <v>3.5484559697920601</v>
      </c>
      <c r="F9482" t="s">
        <v>2200</v>
      </c>
    </row>
    <row r="9483" spans="1:6" hidden="1" x14ac:dyDescent="0.25">
      <c r="A9483">
        <v>2050</v>
      </c>
      <c r="B9483" t="s">
        <v>2197</v>
      </c>
      <c r="C9483" t="s">
        <v>2235</v>
      </c>
      <c r="D9483" t="s">
        <v>2237</v>
      </c>
      <c r="E9483">
        <v>21.312520759284201</v>
      </c>
      <c r="F9483" t="s">
        <v>2200</v>
      </c>
    </row>
    <row r="9484" spans="1:6" hidden="1" x14ac:dyDescent="0.25">
      <c r="A9484">
        <v>2050</v>
      </c>
      <c r="B9484" t="s">
        <v>2197</v>
      </c>
      <c r="C9484" t="s">
        <v>2235</v>
      </c>
      <c r="D9484" t="s">
        <v>2238</v>
      </c>
      <c r="E9484">
        <v>4.1135748799903</v>
      </c>
      <c r="F9484" t="s">
        <v>2200</v>
      </c>
    </row>
    <row r="9485" spans="1:6" hidden="1" x14ac:dyDescent="0.25">
      <c r="A9485">
        <v>2050</v>
      </c>
      <c r="B9485" t="s">
        <v>2197</v>
      </c>
      <c r="C9485" t="s">
        <v>2235</v>
      </c>
      <c r="D9485" t="s">
        <v>2250</v>
      </c>
      <c r="E9485">
        <v>9.8996366012277601</v>
      </c>
      <c r="F9485" t="s">
        <v>2200</v>
      </c>
    </row>
    <row r="9486" spans="1:6" hidden="1" x14ac:dyDescent="0.25">
      <c r="A9486">
        <v>2050</v>
      </c>
      <c r="B9486" t="s">
        <v>2197</v>
      </c>
      <c r="C9486" t="s">
        <v>2235</v>
      </c>
      <c r="D9486" t="s">
        <v>2251</v>
      </c>
      <c r="E9486">
        <v>0</v>
      </c>
      <c r="F9486" t="s">
        <v>2200</v>
      </c>
    </row>
    <row r="9487" spans="1:6" hidden="1" x14ac:dyDescent="0.25">
      <c r="A9487">
        <v>2050</v>
      </c>
      <c r="B9487" t="s">
        <v>2197</v>
      </c>
      <c r="C9487" t="s">
        <v>2235</v>
      </c>
      <c r="D9487" t="s">
        <v>2239</v>
      </c>
      <c r="E9487">
        <v>5.9774531193753804</v>
      </c>
      <c r="F9487" t="s">
        <v>2200</v>
      </c>
    </row>
    <row r="9488" spans="1:6" hidden="1" x14ac:dyDescent="0.25">
      <c r="A9488">
        <v>2050</v>
      </c>
      <c r="B9488" t="s">
        <v>2197</v>
      </c>
      <c r="C9488" t="s">
        <v>2235</v>
      </c>
      <c r="D9488" t="s">
        <v>2240</v>
      </c>
      <c r="E9488">
        <v>2.4035119599951802</v>
      </c>
      <c r="F9488" t="s">
        <v>2200</v>
      </c>
    </row>
    <row r="9489" spans="1:6" hidden="1" x14ac:dyDescent="0.25">
      <c r="A9489">
        <v>2050</v>
      </c>
      <c r="B9489" t="s">
        <v>2197</v>
      </c>
      <c r="C9489" t="s">
        <v>2235</v>
      </c>
      <c r="D9489" t="s">
        <v>2241</v>
      </c>
      <c r="E9489">
        <v>6.5773136967282504</v>
      </c>
      <c r="F9489" t="s">
        <v>2200</v>
      </c>
    </row>
    <row r="9490" spans="1:6" hidden="1" x14ac:dyDescent="0.25">
      <c r="A9490">
        <v>2050</v>
      </c>
      <c r="B9490" t="s">
        <v>2197</v>
      </c>
      <c r="C9490" t="s">
        <v>2235</v>
      </c>
      <c r="D9490" t="s">
        <v>2242</v>
      </c>
      <c r="E9490">
        <v>2.8167468324634001E-2</v>
      </c>
      <c r="F9490" t="s">
        <v>2200</v>
      </c>
    </row>
    <row r="9491" spans="1:6" hidden="1" x14ac:dyDescent="0.25">
      <c r="A9491">
        <v>2050</v>
      </c>
      <c r="B9491" t="s">
        <v>2197</v>
      </c>
      <c r="C9491" t="s">
        <v>2235</v>
      </c>
      <c r="D9491" t="s">
        <v>2243</v>
      </c>
      <c r="E9491">
        <v>33.716674189604703</v>
      </c>
      <c r="F9491" t="s">
        <v>2200</v>
      </c>
    </row>
    <row r="9492" spans="1:6" hidden="1" x14ac:dyDescent="0.25">
      <c r="A9492">
        <v>2050</v>
      </c>
      <c r="B9492" t="s">
        <v>2197</v>
      </c>
      <c r="C9492" t="s">
        <v>2235</v>
      </c>
      <c r="D9492" t="s">
        <v>2244</v>
      </c>
      <c r="E9492">
        <v>5.4702337500000002</v>
      </c>
      <c r="F9492" t="s">
        <v>2200</v>
      </c>
    </row>
    <row r="9493" spans="1:6" hidden="1" x14ac:dyDescent="0.25">
      <c r="A9493">
        <v>2050</v>
      </c>
      <c r="B9493" t="s">
        <v>2197</v>
      </c>
      <c r="C9493" t="s">
        <v>2235</v>
      </c>
      <c r="D9493" t="s">
        <v>2245</v>
      </c>
      <c r="E9493">
        <v>3.0938225437148899</v>
      </c>
      <c r="F9493" t="s">
        <v>2200</v>
      </c>
    </row>
    <row r="9494" spans="1:6" hidden="1" x14ac:dyDescent="0.25">
      <c r="A9494">
        <v>2050</v>
      </c>
      <c r="B9494" t="s">
        <v>2197</v>
      </c>
      <c r="C9494" t="s">
        <v>2235</v>
      </c>
      <c r="D9494" t="s">
        <v>2246</v>
      </c>
      <c r="E9494">
        <v>1.5820604962714799</v>
      </c>
      <c r="F9494" t="s">
        <v>2200</v>
      </c>
    </row>
    <row r="9495" spans="1:6" hidden="1" x14ac:dyDescent="0.25">
      <c r="A9495">
        <v>2050</v>
      </c>
      <c r="B9495" t="s">
        <v>2197</v>
      </c>
      <c r="C9495" t="s">
        <v>2235</v>
      </c>
      <c r="D9495" t="s">
        <v>2247</v>
      </c>
      <c r="E9495">
        <v>1.5294604122223401</v>
      </c>
      <c r="F9495" t="s">
        <v>2200</v>
      </c>
    </row>
    <row r="9496" spans="1:6" hidden="1" x14ac:dyDescent="0.25">
      <c r="A9496">
        <v>2050</v>
      </c>
      <c r="B9496" t="s">
        <v>2197</v>
      </c>
      <c r="C9496" t="s">
        <v>2235</v>
      </c>
      <c r="D9496" t="s">
        <v>2248</v>
      </c>
      <c r="E9496">
        <v>6.30433931598116</v>
      </c>
      <c r="F9496" t="s">
        <v>2200</v>
      </c>
    </row>
    <row r="9497" spans="1:6" hidden="1" x14ac:dyDescent="0.25">
      <c r="A9497">
        <v>2050</v>
      </c>
      <c r="B9497" t="s">
        <v>2197</v>
      </c>
      <c r="C9497" t="s">
        <v>2201</v>
      </c>
      <c r="D9497" t="s">
        <v>2199</v>
      </c>
      <c r="E9497">
        <v>3.3583445554086002</v>
      </c>
      <c r="F9497" t="s">
        <v>2200</v>
      </c>
    </row>
    <row r="9498" spans="1:6" hidden="1" x14ac:dyDescent="0.25">
      <c r="A9498">
        <v>2050</v>
      </c>
      <c r="B9498" t="s">
        <v>2197</v>
      </c>
      <c r="C9498" t="s">
        <v>2202</v>
      </c>
      <c r="D9498" t="s">
        <v>2199</v>
      </c>
      <c r="E9498">
        <v>3.9224338880210099</v>
      </c>
      <c r="F9498" t="s">
        <v>2200</v>
      </c>
    </row>
    <row r="9499" spans="1:6" hidden="1" x14ac:dyDescent="0.25">
      <c r="A9499">
        <v>2050</v>
      </c>
      <c r="B9499" t="s">
        <v>2197</v>
      </c>
      <c r="C9499" t="s">
        <v>2203</v>
      </c>
      <c r="D9499" t="s">
        <v>2199</v>
      </c>
      <c r="E9499">
        <v>5.7306627305349798</v>
      </c>
      <c r="F9499" t="s">
        <v>2200</v>
      </c>
    </row>
    <row r="9500" spans="1:6" hidden="1" x14ac:dyDescent="0.25">
      <c r="A9500">
        <v>2050</v>
      </c>
      <c r="B9500" t="s">
        <v>2197</v>
      </c>
      <c r="C9500" t="s">
        <v>2204</v>
      </c>
      <c r="D9500" t="s">
        <v>2199</v>
      </c>
      <c r="E9500">
        <v>2.81547846254777</v>
      </c>
      <c r="F9500" t="s">
        <v>2200</v>
      </c>
    </row>
    <row r="9501" spans="1:6" hidden="1" x14ac:dyDescent="0.25">
      <c r="A9501">
        <v>2050</v>
      </c>
      <c r="B9501" t="s">
        <v>2197</v>
      </c>
      <c r="C9501" t="s">
        <v>2206</v>
      </c>
      <c r="D9501" t="s">
        <v>2199</v>
      </c>
      <c r="E9501">
        <v>5.2710050120853698</v>
      </c>
      <c r="F9501" t="s">
        <v>2200</v>
      </c>
    </row>
    <row r="9502" spans="1:6" hidden="1" x14ac:dyDescent="0.25">
      <c r="A9502">
        <v>2050</v>
      </c>
      <c r="B9502" t="s">
        <v>2197</v>
      </c>
      <c r="C9502" t="s">
        <v>2207</v>
      </c>
      <c r="D9502" t="s">
        <v>2199</v>
      </c>
      <c r="E9502">
        <v>2.8708608855412798</v>
      </c>
      <c r="F9502" t="s">
        <v>2200</v>
      </c>
    </row>
    <row r="9503" spans="1:6" hidden="1" x14ac:dyDescent="0.25">
      <c r="A9503">
        <v>2050</v>
      </c>
      <c r="B9503" t="s">
        <v>2197</v>
      </c>
      <c r="C9503" t="s">
        <v>2208</v>
      </c>
      <c r="D9503" t="s">
        <v>2199</v>
      </c>
      <c r="E9503">
        <v>5.1044761875109499</v>
      </c>
      <c r="F9503" t="s">
        <v>2200</v>
      </c>
    </row>
    <row r="9504" spans="1:6" hidden="1" x14ac:dyDescent="0.25">
      <c r="A9504">
        <v>2050</v>
      </c>
      <c r="B9504" t="s">
        <v>2197</v>
      </c>
      <c r="C9504" t="s">
        <v>2209</v>
      </c>
      <c r="D9504" t="s">
        <v>2199</v>
      </c>
      <c r="E9504">
        <v>0</v>
      </c>
      <c r="F9504" t="s">
        <v>2200</v>
      </c>
    </row>
    <row r="9505" spans="1:6" hidden="1" x14ac:dyDescent="0.25">
      <c r="A9505">
        <v>2050</v>
      </c>
      <c r="B9505" t="s">
        <v>2197</v>
      </c>
      <c r="C9505" t="s">
        <v>2210</v>
      </c>
      <c r="D9505" t="s">
        <v>2199</v>
      </c>
      <c r="E9505">
        <v>3.26301999156893</v>
      </c>
      <c r="F9505" t="s">
        <v>2200</v>
      </c>
    </row>
    <row r="9506" spans="1:6" hidden="1" x14ac:dyDescent="0.25">
      <c r="A9506">
        <v>2050</v>
      </c>
      <c r="B9506" t="s">
        <v>2197</v>
      </c>
      <c r="C9506" t="s">
        <v>2211</v>
      </c>
      <c r="D9506" t="s">
        <v>2199</v>
      </c>
      <c r="E9506">
        <v>7.8250505969835302</v>
      </c>
      <c r="F9506" t="s">
        <v>2200</v>
      </c>
    </row>
    <row r="9507" spans="1:6" hidden="1" x14ac:dyDescent="0.25">
      <c r="A9507">
        <v>2050</v>
      </c>
      <c r="B9507" t="s">
        <v>2197</v>
      </c>
      <c r="C9507" t="s">
        <v>2212</v>
      </c>
      <c r="D9507" t="s">
        <v>2199</v>
      </c>
      <c r="E9507">
        <v>6.5324149142639296</v>
      </c>
      <c r="F9507" t="s">
        <v>2200</v>
      </c>
    </row>
    <row r="9508" spans="1:6" hidden="1" x14ac:dyDescent="0.25">
      <c r="A9508">
        <v>2050</v>
      </c>
      <c r="B9508" t="s">
        <v>2197</v>
      </c>
      <c r="C9508" t="s">
        <v>2213</v>
      </c>
      <c r="D9508" t="s">
        <v>2199</v>
      </c>
      <c r="E9508">
        <v>4.6417188450755198</v>
      </c>
      <c r="F9508" t="s">
        <v>2200</v>
      </c>
    </row>
    <row r="9509" spans="1:6" hidden="1" x14ac:dyDescent="0.25">
      <c r="A9509">
        <v>2050</v>
      </c>
      <c r="B9509" t="s">
        <v>2197</v>
      </c>
      <c r="C9509" t="s">
        <v>2214</v>
      </c>
      <c r="D9509" t="s">
        <v>2199</v>
      </c>
      <c r="E9509">
        <v>4.7523188386650403</v>
      </c>
      <c r="F9509" t="s">
        <v>2200</v>
      </c>
    </row>
    <row r="9510" spans="1:6" hidden="1" x14ac:dyDescent="0.25">
      <c r="A9510">
        <v>2050</v>
      </c>
      <c r="B9510" t="s">
        <v>2197</v>
      </c>
      <c r="C9510" t="s">
        <v>2215</v>
      </c>
      <c r="D9510" t="s">
        <v>2199</v>
      </c>
      <c r="E9510">
        <v>4.1142049184027902</v>
      </c>
      <c r="F9510" t="s">
        <v>2200</v>
      </c>
    </row>
    <row r="9511" spans="1:6" hidden="1" x14ac:dyDescent="0.25">
      <c r="A9511">
        <v>2050</v>
      </c>
      <c r="B9511" t="s">
        <v>2197</v>
      </c>
      <c r="C9511" t="s">
        <v>2216</v>
      </c>
      <c r="D9511" t="s">
        <v>2199</v>
      </c>
      <c r="E9511">
        <v>2.7577701646097199</v>
      </c>
      <c r="F9511" t="s">
        <v>2200</v>
      </c>
    </row>
    <row r="9512" spans="1:6" hidden="1" x14ac:dyDescent="0.25">
      <c r="A9512">
        <v>2050</v>
      </c>
      <c r="B9512" t="s">
        <v>2197</v>
      </c>
      <c r="C9512" t="s">
        <v>2217</v>
      </c>
      <c r="D9512" t="s">
        <v>2199</v>
      </c>
      <c r="E9512">
        <v>5.0784871227585802</v>
      </c>
      <c r="F9512" t="s">
        <v>2200</v>
      </c>
    </row>
    <row r="9513" spans="1:6" hidden="1" x14ac:dyDescent="0.25">
      <c r="A9513">
        <v>2050</v>
      </c>
      <c r="B9513" t="s">
        <v>2197</v>
      </c>
      <c r="C9513" t="s">
        <v>2219</v>
      </c>
      <c r="D9513" t="s">
        <v>2199</v>
      </c>
      <c r="E9513">
        <v>7.3858571477042396</v>
      </c>
      <c r="F9513" t="s">
        <v>2200</v>
      </c>
    </row>
    <row r="9514" spans="1:6" hidden="1" x14ac:dyDescent="0.25">
      <c r="A9514">
        <v>2050</v>
      </c>
      <c r="B9514" t="s">
        <v>2197</v>
      </c>
      <c r="C9514" t="s">
        <v>2220</v>
      </c>
      <c r="D9514" t="s">
        <v>2199</v>
      </c>
      <c r="E9514">
        <v>2.6698513028845201</v>
      </c>
      <c r="F9514" t="s">
        <v>2200</v>
      </c>
    </row>
    <row r="9515" spans="1:6" hidden="1" x14ac:dyDescent="0.25">
      <c r="A9515">
        <v>2050</v>
      </c>
      <c r="B9515" t="s">
        <v>2197</v>
      </c>
      <c r="C9515" t="s">
        <v>2221</v>
      </c>
      <c r="D9515" t="s">
        <v>2199</v>
      </c>
      <c r="E9515">
        <v>6.6284650602132702</v>
      </c>
      <c r="F9515" t="s">
        <v>2200</v>
      </c>
    </row>
    <row r="9516" spans="1:6" hidden="1" x14ac:dyDescent="0.25">
      <c r="A9516">
        <v>2050</v>
      </c>
      <c r="B9516" t="s">
        <v>2197</v>
      </c>
      <c r="C9516" t="s">
        <v>2222</v>
      </c>
      <c r="D9516" t="s">
        <v>2199</v>
      </c>
      <c r="E9516">
        <v>3.09574355230535</v>
      </c>
      <c r="F9516" t="s">
        <v>2200</v>
      </c>
    </row>
    <row r="9517" spans="1:6" hidden="1" x14ac:dyDescent="0.25">
      <c r="A9517">
        <v>2050</v>
      </c>
      <c r="B9517" t="s">
        <v>2197</v>
      </c>
      <c r="C9517" t="s">
        <v>2223</v>
      </c>
      <c r="D9517" t="s">
        <v>2199</v>
      </c>
      <c r="E9517">
        <v>3.9224338880210099</v>
      </c>
      <c r="F9517" t="s">
        <v>2200</v>
      </c>
    </row>
    <row r="9518" spans="1:6" hidden="1" x14ac:dyDescent="0.25">
      <c r="A9518">
        <v>2050</v>
      </c>
      <c r="B9518" t="s">
        <v>2197</v>
      </c>
      <c r="C9518" t="s">
        <v>2224</v>
      </c>
      <c r="D9518" t="s">
        <v>2199</v>
      </c>
      <c r="E9518">
        <v>3.9224338880210099</v>
      </c>
      <c r="F9518" t="s">
        <v>2200</v>
      </c>
    </row>
    <row r="9519" spans="1:6" hidden="1" x14ac:dyDescent="0.25">
      <c r="A9519">
        <v>2050</v>
      </c>
      <c r="B9519" t="s">
        <v>2197</v>
      </c>
      <c r="C9519" t="s">
        <v>2225</v>
      </c>
      <c r="D9519" t="s">
        <v>2199</v>
      </c>
      <c r="E9519">
        <v>0</v>
      </c>
      <c r="F9519" t="s">
        <v>2200</v>
      </c>
    </row>
    <row r="9520" spans="1:6" hidden="1" x14ac:dyDescent="0.25">
      <c r="A9520">
        <v>2050</v>
      </c>
      <c r="B9520" t="s">
        <v>2197</v>
      </c>
      <c r="C9520" t="s">
        <v>2226</v>
      </c>
      <c r="D9520" t="s">
        <v>2199</v>
      </c>
      <c r="E9520">
        <v>7.2434478856557201</v>
      </c>
      <c r="F9520" t="s">
        <v>2200</v>
      </c>
    </row>
    <row r="9521" spans="1:6" hidden="1" x14ac:dyDescent="0.25">
      <c r="A9521">
        <v>2050</v>
      </c>
      <c r="B9521" t="s">
        <v>2197</v>
      </c>
      <c r="C9521" t="s">
        <v>2227</v>
      </c>
      <c r="D9521" t="s">
        <v>2199</v>
      </c>
      <c r="E9521">
        <v>7.4288209815500599</v>
      </c>
      <c r="F9521" t="s">
        <v>2200</v>
      </c>
    </row>
    <row r="9522" spans="1:6" hidden="1" x14ac:dyDescent="0.25">
      <c r="A9522">
        <v>2050</v>
      </c>
      <c r="B9522" t="s">
        <v>2197</v>
      </c>
      <c r="C9522" t="s">
        <v>2228</v>
      </c>
      <c r="D9522" t="s">
        <v>2199</v>
      </c>
      <c r="E9522">
        <v>3.6593412266101</v>
      </c>
      <c r="F9522" t="s">
        <v>2200</v>
      </c>
    </row>
    <row r="9523" spans="1:6" hidden="1" x14ac:dyDescent="0.25">
      <c r="A9523">
        <v>2050</v>
      </c>
      <c r="B9523" t="s">
        <v>2197</v>
      </c>
      <c r="C9523" t="s">
        <v>2229</v>
      </c>
      <c r="D9523" t="s">
        <v>2199</v>
      </c>
      <c r="E9523">
        <v>4.3373090337856199</v>
      </c>
      <c r="F9523" t="s">
        <v>2200</v>
      </c>
    </row>
    <row r="9524" spans="1:6" hidden="1" x14ac:dyDescent="0.25">
      <c r="A9524">
        <v>2050</v>
      </c>
      <c r="B9524" t="s">
        <v>2197</v>
      </c>
      <c r="C9524" t="s">
        <v>2230</v>
      </c>
      <c r="D9524" t="s">
        <v>2199</v>
      </c>
      <c r="E9524">
        <v>2.6372951847513701</v>
      </c>
      <c r="F9524" t="s">
        <v>2200</v>
      </c>
    </row>
    <row r="9525" spans="1:6" hidden="1" x14ac:dyDescent="0.25">
      <c r="A9525">
        <v>2050</v>
      </c>
      <c r="B9525" t="s">
        <v>2197</v>
      </c>
      <c r="C9525" t="s">
        <v>2231</v>
      </c>
      <c r="D9525" t="s">
        <v>2199</v>
      </c>
      <c r="E9525">
        <v>3.91770717056799</v>
      </c>
      <c r="F9525" t="s">
        <v>2200</v>
      </c>
    </row>
    <row r="9526" spans="1:6" hidden="1" x14ac:dyDescent="0.25">
      <c r="A9526">
        <v>2050</v>
      </c>
      <c r="B9526" t="s">
        <v>2197</v>
      </c>
      <c r="C9526" t="s">
        <v>2232</v>
      </c>
      <c r="D9526" t="s">
        <v>2199</v>
      </c>
      <c r="E9526">
        <v>7.2860751798100303</v>
      </c>
      <c r="F9526" t="s">
        <v>2200</v>
      </c>
    </row>
    <row r="9527" spans="1:6" hidden="1" x14ac:dyDescent="0.25">
      <c r="A9527">
        <v>2050</v>
      </c>
      <c r="B9527" t="s">
        <v>2197</v>
      </c>
      <c r="C9527" t="s">
        <v>2233</v>
      </c>
      <c r="D9527" t="s">
        <v>2199</v>
      </c>
      <c r="E9527">
        <v>2.97058600635832</v>
      </c>
      <c r="F9527" t="s">
        <v>2200</v>
      </c>
    </row>
    <row r="9528" spans="1:6" hidden="1" x14ac:dyDescent="0.25">
      <c r="A9528">
        <v>2050</v>
      </c>
      <c r="B9528" t="s">
        <v>2197</v>
      </c>
      <c r="C9528" t="s">
        <v>2234</v>
      </c>
      <c r="D9528" t="s">
        <v>2199</v>
      </c>
      <c r="E9528">
        <v>3.4789048563107898</v>
      </c>
      <c r="F9528" t="s">
        <v>2200</v>
      </c>
    </row>
    <row r="9529" spans="1:6" hidden="1" x14ac:dyDescent="0.25">
      <c r="A9529">
        <v>2050</v>
      </c>
      <c r="B9529" t="s">
        <v>2197</v>
      </c>
      <c r="C9529" t="s">
        <v>2235</v>
      </c>
      <c r="D9529" t="s">
        <v>2199</v>
      </c>
      <c r="E9529">
        <v>6.7863625908016498</v>
      </c>
      <c r="F9529" t="s">
        <v>2200</v>
      </c>
    </row>
    <row r="9530" spans="1:6" hidden="1" x14ac:dyDescent="0.25">
      <c r="A9530">
        <v>2050</v>
      </c>
      <c r="B9530" t="s">
        <v>2249</v>
      </c>
      <c r="C9530" t="s">
        <v>2201</v>
      </c>
      <c r="D9530" t="s">
        <v>2236</v>
      </c>
      <c r="E9530">
        <v>4.1139733174690596</v>
      </c>
      <c r="F9530" t="s">
        <v>2200</v>
      </c>
    </row>
    <row r="9531" spans="1:6" hidden="1" x14ac:dyDescent="0.25">
      <c r="A9531">
        <v>2050</v>
      </c>
      <c r="B9531" t="s">
        <v>2249</v>
      </c>
      <c r="C9531" t="s">
        <v>2201</v>
      </c>
      <c r="D9531" t="s">
        <v>2237</v>
      </c>
      <c r="E9531">
        <v>22.934438806485598</v>
      </c>
      <c r="F9531" t="s">
        <v>2200</v>
      </c>
    </row>
    <row r="9532" spans="1:6" hidden="1" x14ac:dyDescent="0.25">
      <c r="A9532">
        <v>2050</v>
      </c>
      <c r="B9532" t="s">
        <v>2249</v>
      </c>
      <c r="C9532" t="s">
        <v>2201</v>
      </c>
      <c r="D9532" t="s">
        <v>2238</v>
      </c>
      <c r="E9532">
        <v>4.3245590528917397</v>
      </c>
      <c r="F9532" t="s">
        <v>2200</v>
      </c>
    </row>
    <row r="9533" spans="1:6" hidden="1" x14ac:dyDescent="0.25">
      <c r="A9533">
        <v>2050</v>
      </c>
      <c r="B9533" t="s">
        <v>2249</v>
      </c>
      <c r="C9533" t="s">
        <v>2201</v>
      </c>
      <c r="D9533" t="s">
        <v>2250</v>
      </c>
      <c r="E9533">
        <v>7.7625965474876697</v>
      </c>
      <c r="F9533" t="s">
        <v>2200</v>
      </c>
    </row>
    <row r="9534" spans="1:6" hidden="1" x14ac:dyDescent="0.25">
      <c r="A9534">
        <v>2050</v>
      </c>
      <c r="B9534" t="s">
        <v>2249</v>
      </c>
      <c r="C9534" t="s">
        <v>2201</v>
      </c>
      <c r="D9534" t="s">
        <v>2251</v>
      </c>
      <c r="E9534">
        <v>8.8052452203055598</v>
      </c>
      <c r="F9534" t="s">
        <v>2200</v>
      </c>
    </row>
    <row r="9535" spans="1:6" hidden="1" x14ac:dyDescent="0.25">
      <c r="A9535">
        <v>2050</v>
      </c>
      <c r="B9535" t="s">
        <v>2249</v>
      </c>
      <c r="C9535" t="s">
        <v>2201</v>
      </c>
      <c r="D9535" t="s">
        <v>2239</v>
      </c>
      <c r="E9535">
        <v>1.93935503459737</v>
      </c>
      <c r="F9535" t="s">
        <v>2200</v>
      </c>
    </row>
    <row r="9536" spans="1:6" hidden="1" x14ac:dyDescent="0.25">
      <c r="A9536">
        <v>2050</v>
      </c>
      <c r="B9536" t="s">
        <v>2249</v>
      </c>
      <c r="C9536" t="s">
        <v>2201</v>
      </c>
      <c r="D9536" t="s">
        <v>2240</v>
      </c>
      <c r="E9536">
        <v>2.2157074640058001</v>
      </c>
      <c r="F9536" t="s">
        <v>2200</v>
      </c>
    </row>
    <row r="9537" spans="1:6" hidden="1" x14ac:dyDescent="0.25">
      <c r="A9537">
        <v>2050</v>
      </c>
      <c r="B9537" t="s">
        <v>2249</v>
      </c>
      <c r="C9537" t="s">
        <v>2201</v>
      </c>
      <c r="D9537" t="s">
        <v>2241</v>
      </c>
      <c r="E9537">
        <v>3.9620037580777101</v>
      </c>
      <c r="F9537" t="s">
        <v>2200</v>
      </c>
    </row>
    <row r="9538" spans="1:6" hidden="1" x14ac:dyDescent="0.25">
      <c r="A9538">
        <v>2050</v>
      </c>
      <c r="B9538" t="s">
        <v>2249</v>
      </c>
      <c r="C9538" t="s">
        <v>2201</v>
      </c>
      <c r="D9538" t="s">
        <v>2242</v>
      </c>
      <c r="E9538" s="184">
        <v>8.4863973360258194E-2</v>
      </c>
      <c r="F9538" t="s">
        <v>2200</v>
      </c>
    </row>
    <row r="9539" spans="1:6" hidden="1" x14ac:dyDescent="0.25">
      <c r="A9539">
        <v>2050</v>
      </c>
      <c r="B9539" t="s">
        <v>2249</v>
      </c>
      <c r="C9539" t="s">
        <v>2201</v>
      </c>
      <c r="D9539" t="s">
        <v>2243</v>
      </c>
      <c r="E9539">
        <v>22.721617604991099</v>
      </c>
      <c r="F9539" t="s">
        <v>2200</v>
      </c>
    </row>
    <row r="9540" spans="1:6" hidden="1" x14ac:dyDescent="0.25">
      <c r="A9540">
        <v>2050</v>
      </c>
      <c r="B9540" t="s">
        <v>2249</v>
      </c>
      <c r="C9540" t="s">
        <v>2201</v>
      </c>
      <c r="D9540" t="s">
        <v>2244</v>
      </c>
      <c r="E9540">
        <v>6.1837425000000001</v>
      </c>
      <c r="F9540" t="s">
        <v>2200</v>
      </c>
    </row>
    <row r="9541" spans="1:6" hidden="1" x14ac:dyDescent="0.25">
      <c r="A9541">
        <v>2050</v>
      </c>
      <c r="B9541" t="s">
        <v>2249</v>
      </c>
      <c r="C9541" t="s">
        <v>2201</v>
      </c>
      <c r="D9541" t="s">
        <v>2245</v>
      </c>
      <c r="E9541">
        <v>1.3875166682164799</v>
      </c>
      <c r="F9541" t="s">
        <v>2200</v>
      </c>
    </row>
    <row r="9542" spans="1:6" hidden="1" x14ac:dyDescent="0.25">
      <c r="A9542">
        <v>2050</v>
      </c>
      <c r="B9542" t="s">
        <v>2249</v>
      </c>
      <c r="C9542" t="s">
        <v>2201</v>
      </c>
      <c r="D9542" t="s">
        <v>2246</v>
      </c>
      <c r="E9542">
        <v>1.50729916042543</v>
      </c>
      <c r="F9542" t="s">
        <v>2200</v>
      </c>
    </row>
    <row r="9543" spans="1:6" hidden="1" x14ac:dyDescent="0.25">
      <c r="A9543">
        <v>2050</v>
      </c>
      <c r="B9543" t="s">
        <v>2249</v>
      </c>
      <c r="C9543" t="s">
        <v>2201</v>
      </c>
      <c r="D9543" t="s">
        <v>2247</v>
      </c>
      <c r="E9543">
        <v>1.3650122604350501</v>
      </c>
      <c r="F9543" t="s">
        <v>2200</v>
      </c>
    </row>
    <row r="9544" spans="1:6" hidden="1" x14ac:dyDescent="0.25">
      <c r="A9544">
        <v>2050</v>
      </c>
      <c r="B9544" t="s">
        <v>2249</v>
      </c>
      <c r="C9544" t="s">
        <v>2201</v>
      </c>
      <c r="D9544" t="s">
        <v>2248</v>
      </c>
      <c r="E9544">
        <v>2.6777226148409898</v>
      </c>
      <c r="F9544" t="s">
        <v>2200</v>
      </c>
    </row>
    <row r="9545" spans="1:6" hidden="1" x14ac:dyDescent="0.25">
      <c r="A9545">
        <v>2050</v>
      </c>
      <c r="B9545" t="s">
        <v>2249</v>
      </c>
      <c r="C9545" t="s">
        <v>2198</v>
      </c>
      <c r="D9545" t="s">
        <v>2236</v>
      </c>
      <c r="E9545">
        <v>4.9002566547075102</v>
      </c>
      <c r="F9545" t="s">
        <v>2200</v>
      </c>
    </row>
    <row r="9546" spans="1:6" hidden="1" x14ac:dyDescent="0.25">
      <c r="A9546">
        <v>2050</v>
      </c>
      <c r="B9546" t="s">
        <v>2249</v>
      </c>
      <c r="C9546" t="s">
        <v>2198</v>
      </c>
      <c r="D9546" t="s">
        <v>2237</v>
      </c>
      <c r="E9546">
        <v>18.996743914268599</v>
      </c>
      <c r="F9546" t="s">
        <v>2200</v>
      </c>
    </row>
    <row r="9547" spans="1:6" hidden="1" x14ac:dyDescent="0.25">
      <c r="A9547">
        <v>2050</v>
      </c>
      <c r="B9547" t="s">
        <v>2249</v>
      </c>
      <c r="C9547" t="s">
        <v>2198</v>
      </c>
      <c r="D9547" t="s">
        <v>2238</v>
      </c>
      <c r="E9547">
        <v>4.0792112967110103</v>
      </c>
      <c r="F9547" t="s">
        <v>2200</v>
      </c>
    </row>
    <row r="9548" spans="1:6" hidden="1" x14ac:dyDescent="0.25">
      <c r="A9548">
        <v>2050</v>
      </c>
      <c r="B9548" t="s">
        <v>2249</v>
      </c>
      <c r="C9548" t="s">
        <v>2198</v>
      </c>
      <c r="D9548" t="s">
        <v>2250</v>
      </c>
      <c r="E9548">
        <v>10.4222476656791</v>
      </c>
      <c r="F9548" t="s">
        <v>2200</v>
      </c>
    </row>
    <row r="9549" spans="1:6" hidden="1" x14ac:dyDescent="0.25">
      <c r="A9549">
        <v>2050</v>
      </c>
      <c r="B9549" t="s">
        <v>2249</v>
      </c>
      <c r="C9549" t="s">
        <v>2198</v>
      </c>
      <c r="D9549" t="s">
        <v>2251</v>
      </c>
      <c r="E9549">
        <v>0</v>
      </c>
      <c r="F9549" t="s">
        <v>2200</v>
      </c>
    </row>
    <row r="9550" spans="1:6" hidden="1" x14ac:dyDescent="0.25">
      <c r="A9550">
        <v>2050</v>
      </c>
      <c r="B9550" t="s">
        <v>2249</v>
      </c>
      <c r="C9550" t="s">
        <v>2198</v>
      </c>
      <c r="D9550" t="s">
        <v>2239</v>
      </c>
      <c r="E9550">
        <v>4.6065634745837896</v>
      </c>
      <c r="F9550" t="s">
        <v>2200</v>
      </c>
    </row>
    <row r="9551" spans="1:6" hidden="1" x14ac:dyDescent="0.25">
      <c r="A9551">
        <v>2050</v>
      </c>
      <c r="B9551" t="s">
        <v>2249</v>
      </c>
      <c r="C9551" t="s">
        <v>2198</v>
      </c>
      <c r="D9551" t="s">
        <v>2240</v>
      </c>
      <c r="E9551">
        <v>2.7677065221402399</v>
      </c>
      <c r="F9551" t="s">
        <v>2200</v>
      </c>
    </row>
    <row r="9552" spans="1:6" hidden="1" x14ac:dyDescent="0.25">
      <c r="A9552">
        <v>2050</v>
      </c>
      <c r="B9552" t="s">
        <v>2249</v>
      </c>
      <c r="C9552" t="s">
        <v>2198</v>
      </c>
      <c r="D9552" t="s">
        <v>2241</v>
      </c>
      <c r="E9552">
        <v>6.31359610117096</v>
      </c>
      <c r="F9552" t="s">
        <v>2200</v>
      </c>
    </row>
    <row r="9553" spans="1:6" hidden="1" x14ac:dyDescent="0.25">
      <c r="A9553">
        <v>2050</v>
      </c>
      <c r="B9553" t="s">
        <v>2249</v>
      </c>
      <c r="C9553" t="s">
        <v>2198</v>
      </c>
      <c r="D9553" t="s">
        <v>2242</v>
      </c>
      <c r="E9553">
        <v>0.121204460168129</v>
      </c>
      <c r="F9553" t="s">
        <v>2200</v>
      </c>
    </row>
    <row r="9554" spans="1:6" hidden="1" x14ac:dyDescent="0.25">
      <c r="A9554">
        <v>2050</v>
      </c>
      <c r="B9554" t="s">
        <v>2249</v>
      </c>
      <c r="C9554" t="s">
        <v>2198</v>
      </c>
      <c r="D9554" t="s">
        <v>2243</v>
      </c>
      <c r="E9554">
        <v>33.6073357821816</v>
      </c>
      <c r="F9554" t="s">
        <v>2200</v>
      </c>
    </row>
    <row r="9555" spans="1:6" hidden="1" x14ac:dyDescent="0.25">
      <c r="A9555">
        <v>2050</v>
      </c>
      <c r="B9555" t="s">
        <v>2249</v>
      </c>
      <c r="C9555" t="s">
        <v>2198</v>
      </c>
      <c r="D9555" t="s">
        <v>2244</v>
      </c>
      <c r="E9555">
        <v>6.1837425000000001</v>
      </c>
      <c r="F9555" t="s">
        <v>2200</v>
      </c>
    </row>
    <row r="9556" spans="1:6" hidden="1" x14ac:dyDescent="0.25">
      <c r="A9556">
        <v>2050</v>
      </c>
      <c r="B9556" t="s">
        <v>2249</v>
      </c>
      <c r="C9556" t="s">
        <v>2198</v>
      </c>
      <c r="D9556" t="s">
        <v>2245</v>
      </c>
      <c r="E9556">
        <v>3.7663450953041</v>
      </c>
      <c r="F9556" t="s">
        <v>2200</v>
      </c>
    </row>
    <row r="9557" spans="1:6" hidden="1" x14ac:dyDescent="0.25">
      <c r="A9557">
        <v>2050</v>
      </c>
      <c r="B9557" t="s">
        <v>2249</v>
      </c>
      <c r="C9557" t="s">
        <v>2198</v>
      </c>
      <c r="D9557" t="s">
        <v>2246</v>
      </c>
      <c r="E9557">
        <v>2.1986269103111198</v>
      </c>
      <c r="F9557" t="s">
        <v>2200</v>
      </c>
    </row>
    <row r="9558" spans="1:6" hidden="1" x14ac:dyDescent="0.25">
      <c r="A9558">
        <v>2050</v>
      </c>
      <c r="B9558" t="s">
        <v>2249</v>
      </c>
      <c r="C9558" t="s">
        <v>2198</v>
      </c>
      <c r="D9558" t="s">
        <v>2247</v>
      </c>
      <c r="E9558">
        <v>1.97426875761666</v>
      </c>
      <c r="F9558" t="s">
        <v>2200</v>
      </c>
    </row>
    <row r="9559" spans="1:6" hidden="1" x14ac:dyDescent="0.25">
      <c r="A9559">
        <v>2050</v>
      </c>
      <c r="B9559" t="s">
        <v>2249</v>
      </c>
      <c r="C9559" t="s">
        <v>2198</v>
      </c>
      <c r="D9559" t="s">
        <v>2248</v>
      </c>
      <c r="E9559">
        <v>7.8016999087684198</v>
      </c>
      <c r="F9559" t="s">
        <v>2200</v>
      </c>
    </row>
    <row r="9560" spans="1:6" hidden="1" x14ac:dyDescent="0.25">
      <c r="A9560">
        <v>2050</v>
      </c>
      <c r="B9560" t="s">
        <v>2249</v>
      </c>
      <c r="C9560" t="s">
        <v>2202</v>
      </c>
      <c r="D9560" t="s">
        <v>2236</v>
      </c>
      <c r="E9560">
        <v>3.81763859329262</v>
      </c>
      <c r="F9560" t="s">
        <v>2200</v>
      </c>
    </row>
    <row r="9561" spans="1:6" hidden="1" x14ac:dyDescent="0.25">
      <c r="A9561">
        <v>2050</v>
      </c>
      <c r="B9561" t="s">
        <v>2249</v>
      </c>
      <c r="C9561" t="s">
        <v>2202</v>
      </c>
      <c r="D9561" t="s">
        <v>2237</v>
      </c>
      <c r="E9561">
        <v>22.558747979961101</v>
      </c>
      <c r="F9561" t="s">
        <v>2200</v>
      </c>
    </row>
    <row r="9562" spans="1:6" hidden="1" x14ac:dyDescent="0.25">
      <c r="A9562">
        <v>2050</v>
      </c>
      <c r="B9562" t="s">
        <v>2249</v>
      </c>
      <c r="C9562" t="s">
        <v>2202</v>
      </c>
      <c r="D9562" t="s">
        <v>2238</v>
      </c>
      <c r="E9562">
        <v>6.0067665007173998</v>
      </c>
      <c r="F9562" t="s">
        <v>2200</v>
      </c>
    </row>
    <row r="9563" spans="1:6" hidden="1" x14ac:dyDescent="0.25">
      <c r="A9563">
        <v>2050</v>
      </c>
      <c r="B9563" t="s">
        <v>2249</v>
      </c>
      <c r="C9563" t="s">
        <v>2202</v>
      </c>
      <c r="D9563" t="s">
        <v>2250</v>
      </c>
      <c r="E9563">
        <v>8.2814964561156206</v>
      </c>
      <c r="F9563" t="s">
        <v>2200</v>
      </c>
    </row>
    <row r="9564" spans="1:6" hidden="1" x14ac:dyDescent="0.25">
      <c r="A9564">
        <v>2050</v>
      </c>
      <c r="B9564" t="s">
        <v>2249</v>
      </c>
      <c r="C9564" t="s">
        <v>2202</v>
      </c>
      <c r="D9564" t="s">
        <v>2251</v>
      </c>
      <c r="E9564">
        <v>10.019244244145399</v>
      </c>
      <c r="F9564" t="s">
        <v>2200</v>
      </c>
    </row>
    <row r="9565" spans="1:6" hidden="1" x14ac:dyDescent="0.25">
      <c r="A9565">
        <v>2050</v>
      </c>
      <c r="B9565" t="s">
        <v>2249</v>
      </c>
      <c r="C9565" t="s">
        <v>2202</v>
      </c>
      <c r="D9565" t="s">
        <v>2239</v>
      </c>
      <c r="E9565">
        <v>1.8867770011189</v>
      </c>
      <c r="F9565" t="s">
        <v>2200</v>
      </c>
    </row>
    <row r="9566" spans="1:6" hidden="1" x14ac:dyDescent="0.25">
      <c r="A9566">
        <v>2050</v>
      </c>
      <c r="B9566" t="s">
        <v>2249</v>
      </c>
      <c r="C9566" t="s">
        <v>2202</v>
      </c>
      <c r="D9566" t="s">
        <v>2240</v>
      </c>
      <c r="E9566">
        <v>2.3263570118358898</v>
      </c>
      <c r="F9566" t="s">
        <v>2200</v>
      </c>
    </row>
    <row r="9567" spans="1:6" hidden="1" x14ac:dyDescent="0.25">
      <c r="A9567">
        <v>2050</v>
      </c>
      <c r="B9567" t="s">
        <v>2249</v>
      </c>
      <c r="C9567" t="s">
        <v>2202</v>
      </c>
      <c r="D9567" t="s">
        <v>2241</v>
      </c>
      <c r="E9567">
        <v>3.95464134764521</v>
      </c>
      <c r="F9567" t="s">
        <v>2200</v>
      </c>
    </row>
    <row r="9568" spans="1:6" hidden="1" x14ac:dyDescent="0.25">
      <c r="A9568">
        <v>2050</v>
      </c>
      <c r="B9568" t="s">
        <v>2249</v>
      </c>
      <c r="C9568" t="s">
        <v>2202</v>
      </c>
      <c r="D9568" t="s">
        <v>2242</v>
      </c>
      <c r="E9568" s="184">
        <v>1.60046712556123E-2</v>
      </c>
      <c r="F9568" t="s">
        <v>2200</v>
      </c>
    </row>
    <row r="9569" spans="1:6" hidden="1" x14ac:dyDescent="0.25">
      <c r="A9569">
        <v>2050</v>
      </c>
      <c r="B9569" t="s">
        <v>2249</v>
      </c>
      <c r="C9569" t="s">
        <v>2202</v>
      </c>
      <c r="D9569" t="s">
        <v>2243</v>
      </c>
      <c r="E9569">
        <v>22.721617604991099</v>
      </c>
      <c r="F9569" t="s">
        <v>2200</v>
      </c>
    </row>
    <row r="9570" spans="1:6" hidden="1" x14ac:dyDescent="0.25">
      <c r="A9570">
        <v>2050</v>
      </c>
      <c r="B9570" t="s">
        <v>2249</v>
      </c>
      <c r="C9570" t="s">
        <v>2202</v>
      </c>
      <c r="D9570" t="s">
        <v>2244</v>
      </c>
      <c r="E9570">
        <v>6.1837425000000001</v>
      </c>
      <c r="F9570" t="s">
        <v>2200</v>
      </c>
    </row>
    <row r="9571" spans="1:6" hidden="1" x14ac:dyDescent="0.25">
      <c r="A9571">
        <v>2050</v>
      </c>
      <c r="B9571" t="s">
        <v>2249</v>
      </c>
      <c r="C9571" t="s">
        <v>2202</v>
      </c>
      <c r="D9571" t="s">
        <v>2245</v>
      </c>
      <c r="E9571">
        <v>1.3875166682164799</v>
      </c>
      <c r="F9571" t="s">
        <v>2200</v>
      </c>
    </row>
    <row r="9572" spans="1:6" hidden="1" x14ac:dyDescent="0.25">
      <c r="A9572">
        <v>2050</v>
      </c>
      <c r="B9572" t="s">
        <v>2249</v>
      </c>
      <c r="C9572" t="s">
        <v>2202</v>
      </c>
      <c r="D9572" t="s">
        <v>2246</v>
      </c>
      <c r="E9572">
        <v>1.50729916042543</v>
      </c>
      <c r="F9572" t="s">
        <v>2200</v>
      </c>
    </row>
    <row r="9573" spans="1:6" hidden="1" x14ac:dyDescent="0.25">
      <c r="A9573">
        <v>2050</v>
      </c>
      <c r="B9573" t="s">
        <v>2249</v>
      </c>
      <c r="C9573" t="s">
        <v>2202</v>
      </c>
      <c r="D9573" t="s">
        <v>2247</v>
      </c>
      <c r="E9573">
        <v>1.3650122604350501</v>
      </c>
      <c r="F9573" t="s">
        <v>2200</v>
      </c>
    </row>
    <row r="9574" spans="1:6" hidden="1" x14ac:dyDescent="0.25">
      <c r="A9574">
        <v>2050</v>
      </c>
      <c r="B9574" t="s">
        <v>2249</v>
      </c>
      <c r="C9574" t="s">
        <v>2202</v>
      </c>
      <c r="D9574" t="s">
        <v>2248</v>
      </c>
      <c r="E9574">
        <v>2.6777226148409898</v>
      </c>
      <c r="F9574" t="s">
        <v>2200</v>
      </c>
    </row>
    <row r="9575" spans="1:6" hidden="1" x14ac:dyDescent="0.25">
      <c r="A9575">
        <v>2050</v>
      </c>
      <c r="B9575" t="s">
        <v>2249</v>
      </c>
      <c r="C9575" t="s">
        <v>2203</v>
      </c>
      <c r="D9575" t="s">
        <v>2236</v>
      </c>
      <c r="E9575">
        <v>3.5495856839323898</v>
      </c>
      <c r="F9575" t="s">
        <v>2200</v>
      </c>
    </row>
    <row r="9576" spans="1:6" hidden="1" x14ac:dyDescent="0.25">
      <c r="A9576">
        <v>2050</v>
      </c>
      <c r="B9576" t="s">
        <v>2249</v>
      </c>
      <c r="C9576" t="s">
        <v>2203</v>
      </c>
      <c r="D9576" t="s">
        <v>2237</v>
      </c>
      <c r="E9576">
        <v>18.3758063042422</v>
      </c>
      <c r="F9576" t="s">
        <v>2200</v>
      </c>
    </row>
    <row r="9577" spans="1:6" hidden="1" x14ac:dyDescent="0.25">
      <c r="A9577">
        <v>2050</v>
      </c>
      <c r="B9577" t="s">
        <v>2249</v>
      </c>
      <c r="C9577" t="s">
        <v>2203</v>
      </c>
      <c r="D9577" t="s">
        <v>2238</v>
      </c>
      <c r="E9577">
        <v>4.0962403078183804</v>
      </c>
      <c r="F9577" t="s">
        <v>2200</v>
      </c>
    </row>
    <row r="9578" spans="1:6" hidden="1" x14ac:dyDescent="0.25">
      <c r="A9578">
        <v>2050</v>
      </c>
      <c r="B9578" t="s">
        <v>2249</v>
      </c>
      <c r="C9578" t="s">
        <v>2203</v>
      </c>
      <c r="D9578" t="s">
        <v>2250</v>
      </c>
      <c r="E9578">
        <v>10.663214098297001</v>
      </c>
      <c r="F9578" t="s">
        <v>2200</v>
      </c>
    </row>
    <row r="9579" spans="1:6" hidden="1" x14ac:dyDescent="0.25">
      <c r="A9579">
        <v>2050</v>
      </c>
      <c r="B9579" t="s">
        <v>2249</v>
      </c>
      <c r="C9579" t="s">
        <v>2203</v>
      </c>
      <c r="D9579" t="s">
        <v>2251</v>
      </c>
      <c r="E9579">
        <v>0</v>
      </c>
      <c r="F9579" t="s">
        <v>2200</v>
      </c>
    </row>
    <row r="9580" spans="1:6" hidden="1" x14ac:dyDescent="0.25">
      <c r="A9580">
        <v>2050</v>
      </c>
      <c r="B9580" t="s">
        <v>2249</v>
      </c>
      <c r="C9580" t="s">
        <v>2203</v>
      </c>
      <c r="D9580" t="s">
        <v>2239</v>
      </c>
      <c r="E9580">
        <v>4.7078891745824301</v>
      </c>
      <c r="F9580" t="s">
        <v>2200</v>
      </c>
    </row>
    <row r="9581" spans="1:6" hidden="1" x14ac:dyDescent="0.25">
      <c r="A9581">
        <v>2050</v>
      </c>
      <c r="B9581" t="s">
        <v>2249</v>
      </c>
      <c r="C9581" t="s">
        <v>2203</v>
      </c>
      <c r="D9581" t="s">
        <v>2240</v>
      </c>
      <c r="E9581">
        <v>2.83348024495977</v>
      </c>
      <c r="F9581" t="s">
        <v>2200</v>
      </c>
    </row>
    <row r="9582" spans="1:6" hidden="1" x14ac:dyDescent="0.25">
      <c r="A9582">
        <v>2050</v>
      </c>
      <c r="B9582" t="s">
        <v>2249</v>
      </c>
      <c r="C9582" t="s">
        <v>2203</v>
      </c>
      <c r="D9582" t="s">
        <v>2241</v>
      </c>
      <c r="E9582">
        <v>6.21395669385375</v>
      </c>
      <c r="F9582" t="s">
        <v>2200</v>
      </c>
    </row>
    <row r="9583" spans="1:6" hidden="1" x14ac:dyDescent="0.25">
      <c r="A9583">
        <v>2050</v>
      </c>
      <c r="B9583" t="s">
        <v>2249</v>
      </c>
      <c r="C9583" t="s">
        <v>2203</v>
      </c>
      <c r="D9583" t="s">
        <v>2242</v>
      </c>
      <c r="E9583" s="184">
        <v>3.8988243619640303E-2</v>
      </c>
      <c r="F9583" t="s">
        <v>2200</v>
      </c>
    </row>
    <row r="9584" spans="1:6" hidden="1" x14ac:dyDescent="0.25">
      <c r="A9584">
        <v>2050</v>
      </c>
      <c r="B9584" t="s">
        <v>2249</v>
      </c>
      <c r="C9584" t="s">
        <v>2203</v>
      </c>
      <c r="D9584" t="s">
        <v>2243</v>
      </c>
      <c r="E9584">
        <v>33.625768175181904</v>
      </c>
      <c r="F9584" t="s">
        <v>2200</v>
      </c>
    </row>
    <row r="9585" spans="1:6" hidden="1" x14ac:dyDescent="0.25">
      <c r="A9585">
        <v>2050</v>
      </c>
      <c r="B9585" t="s">
        <v>2249</v>
      </c>
      <c r="C9585" t="s">
        <v>2203</v>
      </c>
      <c r="D9585" t="s">
        <v>2244</v>
      </c>
      <c r="E9585">
        <v>6.1837425000000001</v>
      </c>
      <c r="F9585" t="s">
        <v>2200</v>
      </c>
    </row>
    <row r="9586" spans="1:6" hidden="1" x14ac:dyDescent="0.25">
      <c r="A9586">
        <v>2050</v>
      </c>
      <c r="B9586" t="s">
        <v>2249</v>
      </c>
      <c r="C9586" t="s">
        <v>2203</v>
      </c>
      <c r="D9586" t="s">
        <v>2245</v>
      </c>
      <c r="E9586">
        <v>3.84540998279954</v>
      </c>
      <c r="F9586" t="s">
        <v>2200</v>
      </c>
    </row>
    <row r="9587" spans="1:6" hidden="1" x14ac:dyDescent="0.25">
      <c r="A9587">
        <v>2050</v>
      </c>
      <c r="B9587" t="s">
        <v>2249</v>
      </c>
      <c r="C9587" t="s">
        <v>2203</v>
      </c>
      <c r="D9587" t="s">
        <v>2246</v>
      </c>
      <c r="E9587">
        <v>1.79975977560017</v>
      </c>
      <c r="F9587" t="s">
        <v>2200</v>
      </c>
    </row>
    <row r="9588" spans="1:6" hidden="1" x14ac:dyDescent="0.25">
      <c r="A9588">
        <v>2050</v>
      </c>
      <c r="B9588" t="s">
        <v>2249</v>
      </c>
      <c r="C9588" t="s">
        <v>2203</v>
      </c>
      <c r="D9588" t="s">
        <v>2247</v>
      </c>
      <c r="E9588">
        <v>1.9957739365929701</v>
      </c>
      <c r="F9588" t="s">
        <v>2200</v>
      </c>
    </row>
    <row r="9589" spans="1:6" hidden="1" x14ac:dyDescent="0.25">
      <c r="A9589">
        <v>2050</v>
      </c>
      <c r="B9589" t="s">
        <v>2249</v>
      </c>
      <c r="C9589" t="s">
        <v>2203</v>
      </c>
      <c r="D9589" t="s">
        <v>2248</v>
      </c>
      <c r="E9589">
        <v>7.9604246930181102</v>
      </c>
      <c r="F9589" t="s">
        <v>2200</v>
      </c>
    </row>
    <row r="9590" spans="1:6" hidden="1" x14ac:dyDescent="0.25">
      <c r="A9590">
        <v>2050</v>
      </c>
      <c r="B9590" t="s">
        <v>2249</v>
      </c>
      <c r="C9590" t="s">
        <v>2204</v>
      </c>
      <c r="D9590" t="s">
        <v>2236</v>
      </c>
      <c r="E9590">
        <v>2.4504149366375501</v>
      </c>
      <c r="F9590" t="s">
        <v>2200</v>
      </c>
    </row>
    <row r="9591" spans="1:6" hidden="1" x14ac:dyDescent="0.25">
      <c r="A9591">
        <v>2050</v>
      </c>
      <c r="B9591" t="s">
        <v>2249</v>
      </c>
      <c r="C9591" t="s">
        <v>2204</v>
      </c>
      <c r="D9591" t="s">
        <v>2237</v>
      </c>
      <c r="E9591">
        <v>17.912778148906799</v>
      </c>
      <c r="F9591" t="s">
        <v>2200</v>
      </c>
    </row>
    <row r="9592" spans="1:6" hidden="1" x14ac:dyDescent="0.25">
      <c r="A9592">
        <v>2050</v>
      </c>
      <c r="B9592" t="s">
        <v>2249</v>
      </c>
      <c r="C9592" t="s">
        <v>2204</v>
      </c>
      <c r="D9592" t="s">
        <v>2238</v>
      </c>
      <c r="E9592">
        <v>3.9732334651663201</v>
      </c>
      <c r="F9592" t="s">
        <v>2200</v>
      </c>
    </row>
    <row r="9593" spans="1:6" hidden="1" x14ac:dyDescent="0.25">
      <c r="A9593">
        <v>2050</v>
      </c>
      <c r="B9593" t="s">
        <v>2249</v>
      </c>
      <c r="C9593" t="s">
        <v>2204</v>
      </c>
      <c r="D9593" t="s">
        <v>2250</v>
      </c>
      <c r="E9593">
        <v>7.0372490265520797</v>
      </c>
      <c r="F9593" t="s">
        <v>2200</v>
      </c>
    </row>
    <row r="9594" spans="1:6" hidden="1" x14ac:dyDescent="0.25">
      <c r="A9594">
        <v>2050</v>
      </c>
      <c r="B9594" t="s">
        <v>2249</v>
      </c>
      <c r="C9594" t="s">
        <v>2204</v>
      </c>
      <c r="D9594" t="s">
        <v>2251</v>
      </c>
      <c r="E9594">
        <v>0</v>
      </c>
      <c r="F9594" t="s">
        <v>2200</v>
      </c>
    </row>
    <row r="9595" spans="1:6" hidden="1" x14ac:dyDescent="0.25">
      <c r="A9595">
        <v>2050</v>
      </c>
      <c r="B9595" t="s">
        <v>2249</v>
      </c>
      <c r="C9595" t="s">
        <v>2204</v>
      </c>
      <c r="D9595" t="s">
        <v>2239</v>
      </c>
      <c r="E9595">
        <v>2.4375670958115898</v>
      </c>
      <c r="F9595" t="s">
        <v>2200</v>
      </c>
    </row>
    <row r="9596" spans="1:6" hidden="1" x14ac:dyDescent="0.25">
      <c r="A9596">
        <v>2050</v>
      </c>
      <c r="B9596" t="s">
        <v>2249</v>
      </c>
      <c r="C9596" t="s">
        <v>2204</v>
      </c>
      <c r="D9596" t="s">
        <v>2240</v>
      </c>
      <c r="E9596">
        <v>2.39350985928488</v>
      </c>
      <c r="F9596" t="s">
        <v>2200</v>
      </c>
    </row>
    <row r="9597" spans="1:6" hidden="1" x14ac:dyDescent="0.25">
      <c r="A9597">
        <v>2050</v>
      </c>
      <c r="B9597" t="s">
        <v>2249</v>
      </c>
      <c r="C9597" t="s">
        <v>2204</v>
      </c>
      <c r="D9597" t="s">
        <v>2241</v>
      </c>
      <c r="E9597">
        <v>3.4773297828448699</v>
      </c>
      <c r="F9597" t="s">
        <v>2200</v>
      </c>
    </row>
    <row r="9598" spans="1:6" hidden="1" x14ac:dyDescent="0.25">
      <c r="A9598">
        <v>2050</v>
      </c>
      <c r="B9598" t="s">
        <v>2249</v>
      </c>
      <c r="C9598" t="s">
        <v>2204</v>
      </c>
      <c r="D9598" t="s">
        <v>2242</v>
      </c>
      <c r="E9598" s="184">
        <v>4.6244869946206997E-5</v>
      </c>
      <c r="F9598" t="s">
        <v>2200</v>
      </c>
    </row>
    <row r="9599" spans="1:6" hidden="1" x14ac:dyDescent="0.25">
      <c r="A9599">
        <v>2050</v>
      </c>
      <c r="B9599" t="s">
        <v>2249</v>
      </c>
      <c r="C9599" t="s">
        <v>2204</v>
      </c>
      <c r="D9599" t="s">
        <v>2243</v>
      </c>
      <c r="E9599">
        <v>26.144815564279401</v>
      </c>
      <c r="F9599" t="s">
        <v>2200</v>
      </c>
    </row>
    <row r="9600" spans="1:6" hidden="1" x14ac:dyDescent="0.25">
      <c r="A9600">
        <v>2050</v>
      </c>
      <c r="B9600" t="s">
        <v>2249</v>
      </c>
      <c r="C9600" t="s">
        <v>2204</v>
      </c>
      <c r="D9600" t="s">
        <v>2244</v>
      </c>
      <c r="E9600">
        <v>6.1837425000000001</v>
      </c>
      <c r="F9600" t="s">
        <v>2200</v>
      </c>
    </row>
    <row r="9601" spans="1:6" hidden="1" x14ac:dyDescent="0.25">
      <c r="A9601">
        <v>2050</v>
      </c>
      <c r="B9601" t="s">
        <v>2249</v>
      </c>
      <c r="C9601" t="s">
        <v>2204</v>
      </c>
      <c r="D9601" t="s">
        <v>2245</v>
      </c>
      <c r="E9601">
        <v>3.1646915985708799</v>
      </c>
      <c r="F9601" t="s">
        <v>2200</v>
      </c>
    </row>
    <row r="9602" spans="1:6" hidden="1" x14ac:dyDescent="0.25">
      <c r="A9602">
        <v>2050</v>
      </c>
      <c r="B9602" t="s">
        <v>2249</v>
      </c>
      <c r="C9602" t="s">
        <v>2204</v>
      </c>
      <c r="D9602" t="s">
        <v>2246</v>
      </c>
      <c r="E9602">
        <v>2.0718737570380199</v>
      </c>
      <c r="F9602" t="s">
        <v>2200</v>
      </c>
    </row>
    <row r="9603" spans="1:6" hidden="1" x14ac:dyDescent="0.25">
      <c r="A9603">
        <v>2050</v>
      </c>
      <c r="B9603" t="s">
        <v>2249</v>
      </c>
      <c r="C9603" t="s">
        <v>2204</v>
      </c>
      <c r="D9603" t="s">
        <v>2247</v>
      </c>
      <c r="E9603">
        <v>1.42629793275594</v>
      </c>
      <c r="F9603" t="s">
        <v>2200</v>
      </c>
    </row>
    <row r="9604" spans="1:6" hidden="1" x14ac:dyDescent="0.25">
      <c r="A9604">
        <v>2050</v>
      </c>
      <c r="B9604" t="s">
        <v>2249</v>
      </c>
      <c r="C9604" t="s">
        <v>2204</v>
      </c>
      <c r="D9604" t="s">
        <v>2248</v>
      </c>
      <c r="E9604">
        <v>3.1165007763605201</v>
      </c>
      <c r="F9604" t="s">
        <v>2200</v>
      </c>
    </row>
    <row r="9605" spans="1:6" hidden="1" x14ac:dyDescent="0.25">
      <c r="A9605">
        <v>2050</v>
      </c>
      <c r="B9605" t="s">
        <v>2249</v>
      </c>
      <c r="C9605" t="s">
        <v>2205</v>
      </c>
      <c r="D9605" t="s">
        <v>2236</v>
      </c>
      <c r="E9605">
        <v>4.9002566547075102</v>
      </c>
      <c r="F9605" t="s">
        <v>2200</v>
      </c>
    </row>
    <row r="9606" spans="1:6" hidden="1" x14ac:dyDescent="0.25">
      <c r="A9606">
        <v>2050</v>
      </c>
      <c r="B9606" t="s">
        <v>2249</v>
      </c>
      <c r="C9606" t="s">
        <v>2205</v>
      </c>
      <c r="D9606" t="s">
        <v>2239</v>
      </c>
      <c r="E9606">
        <v>4.6358132884719803</v>
      </c>
      <c r="F9606" t="s">
        <v>2200</v>
      </c>
    </row>
    <row r="9607" spans="1:6" hidden="1" x14ac:dyDescent="0.25">
      <c r="A9607">
        <v>2050</v>
      </c>
      <c r="B9607" t="s">
        <v>2249</v>
      </c>
      <c r="C9607" t="s">
        <v>2205</v>
      </c>
      <c r="D9607" t="s">
        <v>2240</v>
      </c>
      <c r="E9607">
        <v>2.7677065221402399</v>
      </c>
      <c r="F9607" t="s">
        <v>2200</v>
      </c>
    </row>
    <row r="9608" spans="1:6" hidden="1" x14ac:dyDescent="0.25">
      <c r="A9608">
        <v>2050</v>
      </c>
      <c r="B9608" t="s">
        <v>2249</v>
      </c>
      <c r="C9608" t="s">
        <v>2205</v>
      </c>
      <c r="D9608" t="s">
        <v>2241</v>
      </c>
      <c r="E9608">
        <v>6.31359610117096</v>
      </c>
      <c r="F9608" t="s">
        <v>2200</v>
      </c>
    </row>
    <row r="9609" spans="1:6" hidden="1" x14ac:dyDescent="0.25">
      <c r="A9609">
        <v>2050</v>
      </c>
      <c r="B9609" t="s">
        <v>2249</v>
      </c>
      <c r="C9609" t="s">
        <v>2205</v>
      </c>
      <c r="D9609" t="s">
        <v>2242</v>
      </c>
      <c r="E9609">
        <v>0.121204460168129</v>
      </c>
      <c r="F9609" t="s">
        <v>2200</v>
      </c>
    </row>
    <row r="9610" spans="1:6" hidden="1" x14ac:dyDescent="0.25">
      <c r="A9610">
        <v>2050</v>
      </c>
      <c r="B9610" t="s">
        <v>2249</v>
      </c>
      <c r="C9610" t="s">
        <v>2205</v>
      </c>
      <c r="D9610" t="s">
        <v>2243</v>
      </c>
      <c r="E9610">
        <v>0</v>
      </c>
      <c r="F9610" t="s">
        <v>2200</v>
      </c>
    </row>
    <row r="9611" spans="1:6" hidden="1" x14ac:dyDescent="0.25">
      <c r="A9611">
        <v>2050</v>
      </c>
      <c r="B9611" t="s">
        <v>2249</v>
      </c>
      <c r="C9611" t="s">
        <v>2205</v>
      </c>
      <c r="D9611" t="s">
        <v>2244</v>
      </c>
      <c r="E9611">
        <v>6.1837425000000001</v>
      </c>
      <c r="F9611" t="s">
        <v>2200</v>
      </c>
    </row>
    <row r="9612" spans="1:6" hidden="1" x14ac:dyDescent="0.25">
      <c r="A9612">
        <v>2050</v>
      </c>
      <c r="B9612" t="s">
        <v>2249</v>
      </c>
      <c r="C9612" t="s">
        <v>2205</v>
      </c>
      <c r="D9612" t="s">
        <v>2245</v>
      </c>
      <c r="E9612">
        <v>3.7663450953041</v>
      </c>
      <c r="F9612" t="s">
        <v>2200</v>
      </c>
    </row>
    <row r="9613" spans="1:6" hidden="1" x14ac:dyDescent="0.25">
      <c r="A9613">
        <v>2050</v>
      </c>
      <c r="B9613" t="s">
        <v>2249</v>
      </c>
      <c r="C9613" t="s">
        <v>2205</v>
      </c>
      <c r="D9613" t="s">
        <v>2246</v>
      </c>
      <c r="E9613">
        <v>2.1986269103111198</v>
      </c>
      <c r="F9613" t="s">
        <v>2200</v>
      </c>
    </row>
    <row r="9614" spans="1:6" hidden="1" x14ac:dyDescent="0.25">
      <c r="A9614">
        <v>2050</v>
      </c>
      <c r="B9614" t="s">
        <v>2249</v>
      </c>
      <c r="C9614" t="s">
        <v>2205</v>
      </c>
      <c r="D9614" t="s">
        <v>2247</v>
      </c>
      <c r="E9614">
        <v>1.97426875761666</v>
      </c>
      <c r="F9614" t="s">
        <v>2200</v>
      </c>
    </row>
    <row r="9615" spans="1:6" hidden="1" x14ac:dyDescent="0.25">
      <c r="A9615">
        <v>2050</v>
      </c>
      <c r="B9615" t="s">
        <v>2249</v>
      </c>
      <c r="C9615" t="s">
        <v>2205</v>
      </c>
      <c r="D9615" t="s">
        <v>2248</v>
      </c>
      <c r="E9615">
        <v>7.8016999087684198</v>
      </c>
      <c r="F9615" t="s">
        <v>2200</v>
      </c>
    </row>
    <row r="9616" spans="1:6" hidden="1" x14ac:dyDescent="0.25">
      <c r="A9616">
        <v>2050</v>
      </c>
      <c r="B9616" t="s">
        <v>2249</v>
      </c>
      <c r="C9616" t="s">
        <v>2206</v>
      </c>
      <c r="D9616" t="s">
        <v>2236</v>
      </c>
      <c r="E9616">
        <v>4.3505359917809603</v>
      </c>
      <c r="F9616" t="s">
        <v>2200</v>
      </c>
    </row>
    <row r="9617" spans="1:6" hidden="1" x14ac:dyDescent="0.25">
      <c r="A9617">
        <v>2050</v>
      </c>
      <c r="B9617" t="s">
        <v>2249</v>
      </c>
      <c r="C9617" t="s">
        <v>2206</v>
      </c>
      <c r="D9617" t="s">
        <v>2237</v>
      </c>
      <c r="E9617">
        <v>71.864725037503106</v>
      </c>
      <c r="F9617" t="s">
        <v>2200</v>
      </c>
    </row>
    <row r="9618" spans="1:6" hidden="1" x14ac:dyDescent="0.25">
      <c r="A9618">
        <v>2050</v>
      </c>
      <c r="B9618" t="s">
        <v>2249</v>
      </c>
      <c r="C9618" t="s">
        <v>2206</v>
      </c>
      <c r="D9618" t="s">
        <v>2238</v>
      </c>
      <c r="E9618">
        <v>9.2606661972156097</v>
      </c>
      <c r="F9618" t="s">
        <v>2200</v>
      </c>
    </row>
    <row r="9619" spans="1:6" hidden="1" x14ac:dyDescent="0.25">
      <c r="A9619">
        <v>2050</v>
      </c>
      <c r="B9619" t="s">
        <v>2249</v>
      </c>
      <c r="C9619" t="s">
        <v>2206</v>
      </c>
      <c r="D9619" t="s">
        <v>2250</v>
      </c>
      <c r="E9619">
        <v>0</v>
      </c>
      <c r="F9619" t="s">
        <v>2200</v>
      </c>
    </row>
    <row r="9620" spans="1:6" hidden="1" x14ac:dyDescent="0.25">
      <c r="A9620">
        <v>2050</v>
      </c>
      <c r="B9620" t="s">
        <v>2249</v>
      </c>
      <c r="C9620" t="s">
        <v>2206</v>
      </c>
      <c r="D9620" t="s">
        <v>2251</v>
      </c>
      <c r="E9620">
        <v>13.7232863331791</v>
      </c>
      <c r="F9620" t="s">
        <v>2200</v>
      </c>
    </row>
    <row r="9621" spans="1:6" hidden="1" x14ac:dyDescent="0.25">
      <c r="A9621">
        <v>2050</v>
      </c>
      <c r="B9621" t="s">
        <v>2249</v>
      </c>
      <c r="C9621" t="s">
        <v>2206</v>
      </c>
      <c r="D9621" t="s">
        <v>2239</v>
      </c>
      <c r="E9621">
        <v>0</v>
      </c>
      <c r="F9621" t="s">
        <v>2200</v>
      </c>
    </row>
    <row r="9622" spans="1:6" hidden="1" x14ac:dyDescent="0.25">
      <c r="A9622">
        <v>2050</v>
      </c>
      <c r="B9622" t="s">
        <v>2249</v>
      </c>
      <c r="C9622" t="s">
        <v>2206</v>
      </c>
      <c r="D9622" t="s">
        <v>2240</v>
      </c>
      <c r="E9622">
        <v>2.6042242327174199</v>
      </c>
      <c r="F9622" t="s">
        <v>2200</v>
      </c>
    </row>
    <row r="9623" spans="1:6" hidden="1" x14ac:dyDescent="0.25">
      <c r="A9623">
        <v>2050</v>
      </c>
      <c r="B9623" t="s">
        <v>2249</v>
      </c>
      <c r="C9623" t="s">
        <v>2206</v>
      </c>
      <c r="D9623" t="s">
        <v>2241</v>
      </c>
      <c r="E9623">
        <v>4.6024810205948103</v>
      </c>
      <c r="F9623" t="s">
        <v>2200</v>
      </c>
    </row>
    <row r="9624" spans="1:6" hidden="1" x14ac:dyDescent="0.25">
      <c r="A9624">
        <v>2050</v>
      </c>
      <c r="B9624" t="s">
        <v>2249</v>
      </c>
      <c r="C9624" t="s">
        <v>2206</v>
      </c>
      <c r="D9624" t="s">
        <v>2242</v>
      </c>
      <c r="E9624" s="184">
        <v>3.49699074910945E-3</v>
      </c>
      <c r="F9624" t="s">
        <v>2200</v>
      </c>
    </row>
    <row r="9625" spans="1:6" hidden="1" x14ac:dyDescent="0.25">
      <c r="A9625">
        <v>2050</v>
      </c>
      <c r="B9625" t="s">
        <v>2249</v>
      </c>
      <c r="C9625" t="s">
        <v>2206</v>
      </c>
      <c r="D9625" t="s">
        <v>2243</v>
      </c>
      <c r="E9625">
        <v>33.2755517684203</v>
      </c>
      <c r="F9625" t="s">
        <v>2200</v>
      </c>
    </row>
    <row r="9626" spans="1:6" hidden="1" x14ac:dyDescent="0.25">
      <c r="A9626">
        <v>2050</v>
      </c>
      <c r="B9626" t="s">
        <v>2249</v>
      </c>
      <c r="C9626" t="s">
        <v>2206</v>
      </c>
      <c r="D9626" t="s">
        <v>2244</v>
      </c>
      <c r="E9626">
        <v>6.1837425000000001</v>
      </c>
      <c r="F9626" t="s">
        <v>2200</v>
      </c>
    </row>
    <row r="9627" spans="1:6" hidden="1" x14ac:dyDescent="0.25">
      <c r="A9627">
        <v>2050</v>
      </c>
      <c r="B9627" t="s">
        <v>2249</v>
      </c>
      <c r="C9627" t="s">
        <v>2206</v>
      </c>
      <c r="D9627" t="s">
        <v>2245</v>
      </c>
      <c r="E9627">
        <v>0</v>
      </c>
      <c r="F9627" t="s">
        <v>2200</v>
      </c>
    </row>
    <row r="9628" spans="1:6" hidden="1" x14ac:dyDescent="0.25">
      <c r="A9628">
        <v>2050</v>
      </c>
      <c r="B9628" t="s">
        <v>2249</v>
      </c>
      <c r="C9628" t="s">
        <v>2206</v>
      </c>
      <c r="D9628" t="s">
        <v>2246</v>
      </c>
      <c r="E9628">
        <v>2.1547993403699102</v>
      </c>
      <c r="F9628" t="s">
        <v>2200</v>
      </c>
    </row>
    <row r="9629" spans="1:6" hidden="1" x14ac:dyDescent="0.25">
      <c r="A9629">
        <v>2050</v>
      </c>
      <c r="B9629" t="s">
        <v>2249</v>
      </c>
      <c r="C9629" t="s">
        <v>2206</v>
      </c>
      <c r="D9629" t="s">
        <v>2247</v>
      </c>
      <c r="E9629">
        <v>1.7036610294616299</v>
      </c>
      <c r="F9629" t="s">
        <v>2200</v>
      </c>
    </row>
    <row r="9630" spans="1:6" hidden="1" x14ac:dyDescent="0.25">
      <c r="A9630">
        <v>2050</v>
      </c>
      <c r="B9630" t="s">
        <v>2249</v>
      </c>
      <c r="C9630" t="s">
        <v>2206</v>
      </c>
      <c r="D9630" t="s">
        <v>2248</v>
      </c>
      <c r="E9630">
        <v>0</v>
      </c>
      <c r="F9630" t="s">
        <v>2200</v>
      </c>
    </row>
    <row r="9631" spans="1:6" hidden="1" x14ac:dyDescent="0.25">
      <c r="A9631">
        <v>2050</v>
      </c>
      <c r="B9631" t="s">
        <v>2249</v>
      </c>
      <c r="C9631" t="s">
        <v>2207</v>
      </c>
      <c r="D9631" t="s">
        <v>2236</v>
      </c>
      <c r="E9631">
        <v>3.7459603751944202</v>
      </c>
      <c r="F9631" t="s">
        <v>2200</v>
      </c>
    </row>
    <row r="9632" spans="1:6" hidden="1" x14ac:dyDescent="0.25">
      <c r="A9632">
        <v>2050</v>
      </c>
      <c r="B9632" t="s">
        <v>2249</v>
      </c>
      <c r="C9632" t="s">
        <v>2207</v>
      </c>
      <c r="D9632" t="s">
        <v>2237</v>
      </c>
      <c r="E9632">
        <v>17.584123829537901</v>
      </c>
      <c r="F9632" t="s">
        <v>2200</v>
      </c>
    </row>
    <row r="9633" spans="1:6" hidden="1" x14ac:dyDescent="0.25">
      <c r="A9633">
        <v>2050</v>
      </c>
      <c r="B9633" t="s">
        <v>2249</v>
      </c>
      <c r="C9633" t="s">
        <v>2207</v>
      </c>
      <c r="D9633" t="s">
        <v>2238</v>
      </c>
      <c r="E9633">
        <v>4.0066119314460602</v>
      </c>
      <c r="F9633" t="s">
        <v>2200</v>
      </c>
    </row>
    <row r="9634" spans="1:6" hidden="1" x14ac:dyDescent="0.25">
      <c r="A9634">
        <v>2050</v>
      </c>
      <c r="B9634" t="s">
        <v>2249</v>
      </c>
      <c r="C9634" t="s">
        <v>2207</v>
      </c>
      <c r="D9634" t="s">
        <v>2250</v>
      </c>
      <c r="E9634">
        <v>7.1427186709576302</v>
      </c>
      <c r="F9634" t="s">
        <v>2200</v>
      </c>
    </row>
    <row r="9635" spans="1:6" hidden="1" x14ac:dyDescent="0.25">
      <c r="A9635">
        <v>2050</v>
      </c>
      <c r="B9635" t="s">
        <v>2249</v>
      </c>
      <c r="C9635" t="s">
        <v>2207</v>
      </c>
      <c r="D9635" t="s">
        <v>2251</v>
      </c>
      <c r="E9635">
        <v>0</v>
      </c>
      <c r="F9635" t="s">
        <v>2200</v>
      </c>
    </row>
    <row r="9636" spans="1:6" hidden="1" x14ac:dyDescent="0.25">
      <c r="A9636">
        <v>2050</v>
      </c>
      <c r="B9636" t="s">
        <v>2249</v>
      </c>
      <c r="C9636" t="s">
        <v>2207</v>
      </c>
      <c r="D9636" t="s">
        <v>2239</v>
      </c>
      <c r="E9636">
        <v>4.4106693687898799</v>
      </c>
      <c r="F9636" t="s">
        <v>2200</v>
      </c>
    </row>
    <row r="9637" spans="1:6" hidden="1" x14ac:dyDescent="0.25">
      <c r="A9637">
        <v>2050</v>
      </c>
      <c r="B9637" t="s">
        <v>2249</v>
      </c>
      <c r="C9637" t="s">
        <v>2207</v>
      </c>
      <c r="D9637" t="s">
        <v>2240</v>
      </c>
      <c r="E9637">
        <v>2.6479695592235002</v>
      </c>
      <c r="F9637" t="s">
        <v>2200</v>
      </c>
    </row>
    <row r="9638" spans="1:6" hidden="1" x14ac:dyDescent="0.25">
      <c r="A9638">
        <v>2050</v>
      </c>
      <c r="B9638" t="s">
        <v>2249</v>
      </c>
      <c r="C9638" t="s">
        <v>2207</v>
      </c>
      <c r="D9638" t="s">
        <v>2241</v>
      </c>
      <c r="E9638">
        <v>3.79529006199673</v>
      </c>
      <c r="F9638" t="s">
        <v>2200</v>
      </c>
    </row>
    <row r="9639" spans="1:6" hidden="1" x14ac:dyDescent="0.25">
      <c r="A9639">
        <v>2050</v>
      </c>
      <c r="B9639" t="s">
        <v>2249</v>
      </c>
      <c r="C9639" t="s">
        <v>2207</v>
      </c>
      <c r="D9639" t="s">
        <v>2242</v>
      </c>
      <c r="E9639" s="184">
        <v>1.6564974598615601E-4</v>
      </c>
      <c r="F9639" t="s">
        <v>2200</v>
      </c>
    </row>
    <row r="9640" spans="1:6" hidden="1" x14ac:dyDescent="0.25">
      <c r="A9640">
        <v>2050</v>
      </c>
      <c r="B9640" t="s">
        <v>2249</v>
      </c>
      <c r="C9640" t="s">
        <v>2207</v>
      </c>
      <c r="D9640" t="s">
        <v>2243</v>
      </c>
      <c r="E9640">
        <v>30.763825916437</v>
      </c>
      <c r="F9640" t="s">
        <v>2200</v>
      </c>
    </row>
    <row r="9641" spans="1:6" hidden="1" x14ac:dyDescent="0.25">
      <c r="A9641">
        <v>2050</v>
      </c>
      <c r="B9641" t="s">
        <v>2249</v>
      </c>
      <c r="C9641" t="s">
        <v>2207</v>
      </c>
      <c r="D9641" t="s">
        <v>2244</v>
      </c>
      <c r="E9641">
        <v>6.1837425000000001</v>
      </c>
      <c r="F9641" t="s">
        <v>2200</v>
      </c>
    </row>
    <row r="9642" spans="1:6" hidden="1" x14ac:dyDescent="0.25">
      <c r="A9642">
        <v>2050</v>
      </c>
      <c r="B9642" t="s">
        <v>2249</v>
      </c>
      <c r="C9642" t="s">
        <v>2207</v>
      </c>
      <c r="D9642" t="s">
        <v>2245</v>
      </c>
      <c r="E9642">
        <v>3.58484532225479</v>
      </c>
      <c r="F9642" t="s">
        <v>2200</v>
      </c>
    </row>
    <row r="9643" spans="1:6" hidden="1" x14ac:dyDescent="0.25">
      <c r="A9643">
        <v>2050</v>
      </c>
      <c r="B9643" t="s">
        <v>2249</v>
      </c>
      <c r="C9643" t="s">
        <v>2207</v>
      </c>
      <c r="D9643" t="s">
        <v>2246</v>
      </c>
      <c r="E9643">
        <v>2.3047925481605702</v>
      </c>
      <c r="F9643" t="s">
        <v>2200</v>
      </c>
    </row>
    <row r="9644" spans="1:6" hidden="1" x14ac:dyDescent="0.25">
      <c r="A9644">
        <v>2050</v>
      </c>
      <c r="B9644" t="s">
        <v>2249</v>
      </c>
      <c r="C9644" t="s">
        <v>2207</v>
      </c>
      <c r="D9644" t="s">
        <v>2247</v>
      </c>
      <c r="E9644">
        <v>1.5494953699512799</v>
      </c>
      <c r="F9644" t="s">
        <v>2200</v>
      </c>
    </row>
    <row r="9645" spans="1:6" hidden="1" x14ac:dyDescent="0.25">
      <c r="A9645">
        <v>2050</v>
      </c>
      <c r="B9645" t="s">
        <v>2249</v>
      </c>
      <c r="C9645" t="s">
        <v>2207</v>
      </c>
      <c r="D9645" t="s">
        <v>2248</v>
      </c>
      <c r="E9645">
        <v>7.49577153323877</v>
      </c>
      <c r="F9645" t="s">
        <v>2200</v>
      </c>
    </row>
    <row r="9646" spans="1:6" hidden="1" x14ac:dyDescent="0.25">
      <c r="A9646">
        <v>2050</v>
      </c>
      <c r="B9646" t="s">
        <v>2249</v>
      </c>
      <c r="C9646" t="s">
        <v>2208</v>
      </c>
      <c r="D9646" t="s">
        <v>2236</v>
      </c>
      <c r="E9646">
        <v>4.2897798430972003</v>
      </c>
      <c r="F9646" t="s">
        <v>2200</v>
      </c>
    </row>
    <row r="9647" spans="1:6" hidden="1" x14ac:dyDescent="0.25">
      <c r="A9647">
        <v>2050</v>
      </c>
      <c r="B9647" t="s">
        <v>2249</v>
      </c>
      <c r="C9647" t="s">
        <v>2208</v>
      </c>
      <c r="D9647" t="s">
        <v>2237</v>
      </c>
      <c r="E9647">
        <v>19.9263729109834</v>
      </c>
      <c r="F9647" t="s">
        <v>2200</v>
      </c>
    </row>
    <row r="9648" spans="1:6" hidden="1" x14ac:dyDescent="0.25">
      <c r="A9648">
        <v>2050</v>
      </c>
      <c r="B9648" t="s">
        <v>2249</v>
      </c>
      <c r="C9648" t="s">
        <v>2208</v>
      </c>
      <c r="D9648" t="s">
        <v>2238</v>
      </c>
      <c r="E9648">
        <v>4.0783005230920804</v>
      </c>
      <c r="F9648" t="s">
        <v>2200</v>
      </c>
    </row>
    <row r="9649" spans="1:6" hidden="1" x14ac:dyDescent="0.25">
      <c r="A9649">
        <v>2050</v>
      </c>
      <c r="B9649" t="s">
        <v>2249</v>
      </c>
      <c r="C9649" t="s">
        <v>2208</v>
      </c>
      <c r="D9649" t="s">
        <v>2250</v>
      </c>
      <c r="E9649">
        <v>9.3281767860150602</v>
      </c>
      <c r="F9649" t="s">
        <v>2200</v>
      </c>
    </row>
    <row r="9650" spans="1:6" hidden="1" x14ac:dyDescent="0.25">
      <c r="A9650">
        <v>2050</v>
      </c>
      <c r="B9650" t="s">
        <v>2249</v>
      </c>
      <c r="C9650" t="s">
        <v>2208</v>
      </c>
      <c r="D9650" t="s">
        <v>2251</v>
      </c>
      <c r="E9650">
        <v>0</v>
      </c>
      <c r="F9650" t="s">
        <v>2200</v>
      </c>
    </row>
    <row r="9651" spans="1:6" hidden="1" x14ac:dyDescent="0.25">
      <c r="A9651">
        <v>2050</v>
      </c>
      <c r="B9651" t="s">
        <v>2249</v>
      </c>
      <c r="C9651" t="s">
        <v>2208</v>
      </c>
      <c r="D9651" t="s">
        <v>2239</v>
      </c>
      <c r="E9651">
        <v>4.7079484252934796</v>
      </c>
      <c r="F9651" t="s">
        <v>2200</v>
      </c>
    </row>
    <row r="9652" spans="1:6" hidden="1" x14ac:dyDescent="0.25">
      <c r="A9652">
        <v>2050</v>
      </c>
      <c r="B9652" t="s">
        <v>2249</v>
      </c>
      <c r="C9652" t="s">
        <v>2208</v>
      </c>
      <c r="D9652" t="s">
        <v>2240</v>
      </c>
      <c r="E9652">
        <v>2.8128745102424402</v>
      </c>
      <c r="F9652" t="s">
        <v>2200</v>
      </c>
    </row>
    <row r="9653" spans="1:6" hidden="1" x14ac:dyDescent="0.25">
      <c r="A9653">
        <v>2050</v>
      </c>
      <c r="B9653" t="s">
        <v>2249</v>
      </c>
      <c r="C9653" t="s">
        <v>2208</v>
      </c>
      <c r="D9653" t="s">
        <v>2241</v>
      </c>
      <c r="E9653">
        <v>6.1486880652124398</v>
      </c>
      <c r="F9653" t="s">
        <v>2200</v>
      </c>
    </row>
    <row r="9654" spans="1:6" hidden="1" x14ac:dyDescent="0.25">
      <c r="A9654">
        <v>2050</v>
      </c>
      <c r="B9654" t="s">
        <v>2249</v>
      </c>
      <c r="C9654" t="s">
        <v>2208</v>
      </c>
      <c r="D9654" t="s">
        <v>2242</v>
      </c>
      <c r="E9654" s="184">
        <v>5.3936652779759599E-2</v>
      </c>
      <c r="F9654" t="s">
        <v>2200</v>
      </c>
    </row>
    <row r="9655" spans="1:6" hidden="1" x14ac:dyDescent="0.25">
      <c r="A9655">
        <v>2050</v>
      </c>
      <c r="B9655" t="s">
        <v>2249</v>
      </c>
      <c r="C9655" t="s">
        <v>2208</v>
      </c>
      <c r="D9655" t="s">
        <v>2243</v>
      </c>
      <c r="E9655">
        <v>33.531688303299497</v>
      </c>
      <c r="F9655" t="s">
        <v>2200</v>
      </c>
    </row>
    <row r="9656" spans="1:6" hidden="1" x14ac:dyDescent="0.25">
      <c r="A9656">
        <v>2050</v>
      </c>
      <c r="B9656" t="s">
        <v>2249</v>
      </c>
      <c r="C9656" t="s">
        <v>2208</v>
      </c>
      <c r="D9656" t="s">
        <v>2244</v>
      </c>
      <c r="E9656">
        <v>6.1837425000000001</v>
      </c>
      <c r="F9656" t="s">
        <v>2200</v>
      </c>
    </row>
    <row r="9657" spans="1:6" hidden="1" x14ac:dyDescent="0.25">
      <c r="A9657">
        <v>2050</v>
      </c>
      <c r="B9657" t="s">
        <v>2249</v>
      </c>
      <c r="C9657" t="s">
        <v>2208</v>
      </c>
      <c r="D9657" t="s">
        <v>2245</v>
      </c>
      <c r="E9657">
        <v>3.8197428590964502</v>
      </c>
      <c r="F9657" t="s">
        <v>2200</v>
      </c>
    </row>
    <row r="9658" spans="1:6" hidden="1" x14ac:dyDescent="0.25">
      <c r="A9658">
        <v>2050</v>
      </c>
      <c r="B9658" t="s">
        <v>2249</v>
      </c>
      <c r="C9658" t="s">
        <v>2208</v>
      </c>
      <c r="D9658" t="s">
        <v>2246</v>
      </c>
      <c r="E9658">
        <v>2.6890920792472599</v>
      </c>
      <c r="F9658" t="s">
        <v>2200</v>
      </c>
    </row>
    <row r="9659" spans="1:6" hidden="1" x14ac:dyDescent="0.25">
      <c r="A9659">
        <v>2050</v>
      </c>
      <c r="B9659" t="s">
        <v>2249</v>
      </c>
      <c r="C9659" t="s">
        <v>2208</v>
      </c>
      <c r="D9659" t="s">
        <v>2247</v>
      </c>
      <c r="E9659">
        <v>1.9775645037743601</v>
      </c>
      <c r="F9659" t="s">
        <v>2200</v>
      </c>
    </row>
    <row r="9660" spans="1:6" hidden="1" x14ac:dyDescent="0.25">
      <c r="A9660">
        <v>2050</v>
      </c>
      <c r="B9660" t="s">
        <v>2249</v>
      </c>
      <c r="C9660" t="s">
        <v>2208</v>
      </c>
      <c r="D9660" t="s">
        <v>2248</v>
      </c>
      <c r="E9660">
        <v>7.4678255932499997</v>
      </c>
      <c r="F9660" t="s">
        <v>2200</v>
      </c>
    </row>
    <row r="9661" spans="1:6" hidden="1" x14ac:dyDescent="0.25">
      <c r="A9661">
        <v>2050</v>
      </c>
      <c r="B9661" t="s">
        <v>2249</v>
      </c>
      <c r="C9661" t="s">
        <v>2209</v>
      </c>
      <c r="D9661" t="s">
        <v>2236</v>
      </c>
      <c r="E9661">
        <v>4.2296840711924997</v>
      </c>
      <c r="F9661" t="s">
        <v>2200</v>
      </c>
    </row>
    <row r="9662" spans="1:6" hidden="1" x14ac:dyDescent="0.25">
      <c r="A9662">
        <v>2050</v>
      </c>
      <c r="B9662" t="s">
        <v>2249</v>
      </c>
      <c r="C9662" t="s">
        <v>2209</v>
      </c>
      <c r="D9662" t="s">
        <v>2237</v>
      </c>
      <c r="E9662">
        <v>20.910054269981401</v>
      </c>
      <c r="F9662" t="s">
        <v>2200</v>
      </c>
    </row>
    <row r="9663" spans="1:6" hidden="1" x14ac:dyDescent="0.25">
      <c r="A9663">
        <v>2050</v>
      </c>
      <c r="B9663" t="s">
        <v>2249</v>
      </c>
      <c r="C9663" t="s">
        <v>2209</v>
      </c>
      <c r="D9663" t="s">
        <v>2238</v>
      </c>
      <c r="E9663">
        <v>5.79840776375252</v>
      </c>
      <c r="F9663" t="s">
        <v>2200</v>
      </c>
    </row>
    <row r="9664" spans="1:6" hidden="1" x14ac:dyDescent="0.25">
      <c r="A9664">
        <v>2050</v>
      </c>
      <c r="B9664" t="s">
        <v>2249</v>
      </c>
      <c r="C9664" t="s">
        <v>2209</v>
      </c>
      <c r="D9664" t="s">
        <v>2250</v>
      </c>
      <c r="E9664">
        <v>0</v>
      </c>
      <c r="F9664" t="s">
        <v>2200</v>
      </c>
    </row>
    <row r="9665" spans="1:6" hidden="1" x14ac:dyDescent="0.25">
      <c r="A9665">
        <v>2050</v>
      </c>
      <c r="B9665" t="s">
        <v>2249</v>
      </c>
      <c r="C9665" t="s">
        <v>2209</v>
      </c>
      <c r="D9665" t="s">
        <v>2251</v>
      </c>
      <c r="E9665">
        <v>0</v>
      </c>
      <c r="F9665" t="s">
        <v>2200</v>
      </c>
    </row>
    <row r="9666" spans="1:6" hidden="1" x14ac:dyDescent="0.25">
      <c r="A9666">
        <v>2050</v>
      </c>
      <c r="B9666" t="s">
        <v>2249</v>
      </c>
      <c r="C9666" t="s">
        <v>2209</v>
      </c>
      <c r="D9666" t="s">
        <v>2239</v>
      </c>
      <c r="E9666">
        <v>3.9557712370961702</v>
      </c>
      <c r="F9666" t="s">
        <v>2200</v>
      </c>
    </row>
    <row r="9667" spans="1:6" hidden="1" x14ac:dyDescent="0.25">
      <c r="A9667">
        <v>2050</v>
      </c>
      <c r="B9667" t="s">
        <v>2249</v>
      </c>
      <c r="C9667" t="s">
        <v>2209</v>
      </c>
      <c r="D9667" t="s">
        <v>2240</v>
      </c>
      <c r="E9667">
        <v>2.5654229750729498</v>
      </c>
      <c r="F9667" t="s">
        <v>2200</v>
      </c>
    </row>
    <row r="9668" spans="1:6" hidden="1" x14ac:dyDescent="0.25">
      <c r="A9668">
        <v>2050</v>
      </c>
      <c r="B9668" t="s">
        <v>2249</v>
      </c>
      <c r="C9668" t="s">
        <v>2209</v>
      </c>
      <c r="D9668" t="s">
        <v>2241</v>
      </c>
      <c r="E9668">
        <v>6.9962375111756199</v>
      </c>
      <c r="F9668" t="s">
        <v>2200</v>
      </c>
    </row>
    <row r="9669" spans="1:6" hidden="1" x14ac:dyDescent="0.25">
      <c r="A9669">
        <v>2050</v>
      </c>
      <c r="B9669" t="s">
        <v>2249</v>
      </c>
      <c r="C9669" t="s">
        <v>2209</v>
      </c>
      <c r="D9669" t="s">
        <v>2242</v>
      </c>
      <c r="E9669" s="184">
        <v>2.7633642890676998E-3</v>
      </c>
      <c r="F9669" t="s">
        <v>2200</v>
      </c>
    </row>
    <row r="9670" spans="1:6" hidden="1" x14ac:dyDescent="0.25">
      <c r="A9670">
        <v>2050</v>
      </c>
      <c r="B9670" t="s">
        <v>2249</v>
      </c>
      <c r="C9670" t="s">
        <v>2209</v>
      </c>
      <c r="D9670" t="s">
        <v>2243</v>
      </c>
      <c r="E9670">
        <v>34.106978956000503</v>
      </c>
      <c r="F9670" t="s">
        <v>2200</v>
      </c>
    </row>
    <row r="9671" spans="1:6" hidden="1" x14ac:dyDescent="0.25">
      <c r="A9671">
        <v>2050</v>
      </c>
      <c r="B9671" t="s">
        <v>2249</v>
      </c>
      <c r="C9671" t="s">
        <v>2209</v>
      </c>
      <c r="D9671" t="s">
        <v>2244</v>
      </c>
      <c r="E9671">
        <v>6.1837425000000001</v>
      </c>
      <c r="F9671" t="s">
        <v>2200</v>
      </c>
    </row>
    <row r="9672" spans="1:6" hidden="1" x14ac:dyDescent="0.25">
      <c r="A9672">
        <v>2050</v>
      </c>
      <c r="B9672" t="s">
        <v>2249</v>
      </c>
      <c r="C9672" t="s">
        <v>2209</v>
      </c>
      <c r="D9672" t="s">
        <v>2245</v>
      </c>
      <c r="E9672">
        <v>3.3153330863243502</v>
      </c>
      <c r="F9672" t="s">
        <v>2200</v>
      </c>
    </row>
    <row r="9673" spans="1:6" hidden="1" x14ac:dyDescent="0.25">
      <c r="A9673">
        <v>2050</v>
      </c>
      <c r="B9673" t="s">
        <v>2249</v>
      </c>
      <c r="C9673" t="s">
        <v>2209</v>
      </c>
      <c r="D9673" t="s">
        <v>2246</v>
      </c>
      <c r="E9673">
        <v>2.3688497942567701</v>
      </c>
      <c r="F9673" t="s">
        <v>2200</v>
      </c>
    </row>
    <row r="9674" spans="1:6" hidden="1" x14ac:dyDescent="0.25">
      <c r="A9674">
        <v>2050</v>
      </c>
      <c r="B9674" t="s">
        <v>2249</v>
      </c>
      <c r="C9674" t="s">
        <v>2209</v>
      </c>
      <c r="D9674" t="s">
        <v>2247</v>
      </c>
      <c r="E9674">
        <v>2.0054683200682</v>
      </c>
      <c r="F9674" t="s">
        <v>2200</v>
      </c>
    </row>
    <row r="9675" spans="1:6" hidden="1" x14ac:dyDescent="0.25">
      <c r="A9675">
        <v>2050</v>
      </c>
      <c r="B9675" t="s">
        <v>2249</v>
      </c>
      <c r="C9675" t="s">
        <v>2209</v>
      </c>
      <c r="D9675" t="s">
        <v>2248</v>
      </c>
      <c r="E9675">
        <v>6.3090682393954403</v>
      </c>
      <c r="F9675" t="s">
        <v>2200</v>
      </c>
    </row>
    <row r="9676" spans="1:6" hidden="1" x14ac:dyDescent="0.25">
      <c r="A9676">
        <v>2050</v>
      </c>
      <c r="B9676" t="s">
        <v>2249</v>
      </c>
      <c r="C9676" t="s">
        <v>2210</v>
      </c>
      <c r="D9676" t="s">
        <v>2236</v>
      </c>
      <c r="E9676">
        <v>2.66503286307975</v>
      </c>
      <c r="F9676" t="s">
        <v>2200</v>
      </c>
    </row>
    <row r="9677" spans="1:6" hidden="1" x14ac:dyDescent="0.25">
      <c r="A9677">
        <v>2050</v>
      </c>
      <c r="B9677" t="s">
        <v>2249</v>
      </c>
      <c r="C9677" t="s">
        <v>2210</v>
      </c>
      <c r="D9677" t="s">
        <v>2237</v>
      </c>
      <c r="E9677">
        <v>16.8646687106996</v>
      </c>
      <c r="F9677" t="s">
        <v>2200</v>
      </c>
    </row>
    <row r="9678" spans="1:6" hidden="1" x14ac:dyDescent="0.25">
      <c r="A9678">
        <v>2050</v>
      </c>
      <c r="B9678" t="s">
        <v>2249</v>
      </c>
      <c r="C9678" t="s">
        <v>2210</v>
      </c>
      <c r="D9678" t="s">
        <v>2238</v>
      </c>
      <c r="E9678">
        <v>9.2211548645099608</v>
      </c>
      <c r="F9678" t="s">
        <v>2200</v>
      </c>
    </row>
    <row r="9679" spans="1:6" hidden="1" x14ac:dyDescent="0.25">
      <c r="A9679">
        <v>2050</v>
      </c>
      <c r="B9679" t="s">
        <v>2249</v>
      </c>
      <c r="C9679" t="s">
        <v>2210</v>
      </c>
      <c r="D9679" t="s">
        <v>2250</v>
      </c>
      <c r="E9679">
        <v>8.9320343065309604</v>
      </c>
      <c r="F9679" t="s">
        <v>2200</v>
      </c>
    </row>
    <row r="9680" spans="1:6" hidden="1" x14ac:dyDescent="0.25">
      <c r="A9680">
        <v>2050</v>
      </c>
      <c r="B9680" t="s">
        <v>2249</v>
      </c>
      <c r="C9680" t="s">
        <v>2210</v>
      </c>
      <c r="D9680" t="s">
        <v>2251</v>
      </c>
      <c r="E9680">
        <v>0</v>
      </c>
      <c r="F9680" t="s">
        <v>2200</v>
      </c>
    </row>
    <row r="9681" spans="1:6" hidden="1" x14ac:dyDescent="0.25">
      <c r="A9681">
        <v>2050</v>
      </c>
      <c r="B9681" t="s">
        <v>2249</v>
      </c>
      <c r="C9681" t="s">
        <v>2210</v>
      </c>
      <c r="D9681" t="s">
        <v>2239</v>
      </c>
      <c r="E9681">
        <v>2.5280310897882798</v>
      </c>
      <c r="F9681" t="s">
        <v>2200</v>
      </c>
    </row>
    <row r="9682" spans="1:6" hidden="1" x14ac:dyDescent="0.25">
      <c r="A9682">
        <v>2050</v>
      </c>
      <c r="B9682" t="s">
        <v>2249</v>
      </c>
      <c r="C9682" t="s">
        <v>2210</v>
      </c>
      <c r="D9682" t="s">
        <v>2240</v>
      </c>
      <c r="E9682">
        <v>2.46227869877535</v>
      </c>
      <c r="F9682" t="s">
        <v>2200</v>
      </c>
    </row>
    <row r="9683" spans="1:6" hidden="1" x14ac:dyDescent="0.25">
      <c r="A9683">
        <v>2050</v>
      </c>
      <c r="B9683" t="s">
        <v>2249</v>
      </c>
      <c r="C9683" t="s">
        <v>2210</v>
      </c>
      <c r="D9683" t="s">
        <v>2241</v>
      </c>
      <c r="E9683">
        <v>3.8736176902232802</v>
      </c>
      <c r="F9683" t="s">
        <v>2200</v>
      </c>
    </row>
    <row r="9684" spans="1:6" hidden="1" x14ac:dyDescent="0.25">
      <c r="A9684">
        <v>2050</v>
      </c>
      <c r="B9684" t="s">
        <v>2249</v>
      </c>
      <c r="C9684" t="s">
        <v>2210</v>
      </c>
      <c r="D9684" t="s">
        <v>2242</v>
      </c>
      <c r="E9684" s="184">
        <v>2.6144037233426201E-3</v>
      </c>
      <c r="F9684" t="s">
        <v>2200</v>
      </c>
    </row>
    <row r="9685" spans="1:6" hidden="1" x14ac:dyDescent="0.25">
      <c r="A9685">
        <v>2050</v>
      </c>
      <c r="B9685" t="s">
        <v>2249</v>
      </c>
      <c r="C9685" t="s">
        <v>2210</v>
      </c>
      <c r="D9685" t="s">
        <v>2243</v>
      </c>
      <c r="E9685">
        <v>33.066210182478699</v>
      </c>
      <c r="F9685" t="s">
        <v>2200</v>
      </c>
    </row>
    <row r="9686" spans="1:6" hidden="1" x14ac:dyDescent="0.25">
      <c r="A9686">
        <v>2050</v>
      </c>
      <c r="B9686" t="s">
        <v>2249</v>
      </c>
      <c r="C9686" t="s">
        <v>2210</v>
      </c>
      <c r="D9686" t="s">
        <v>2244</v>
      </c>
      <c r="E9686">
        <v>6.1837425000000001</v>
      </c>
      <c r="F9686" t="s">
        <v>2200</v>
      </c>
    </row>
    <row r="9687" spans="1:6" hidden="1" x14ac:dyDescent="0.25">
      <c r="A9687">
        <v>2050</v>
      </c>
      <c r="B9687" t="s">
        <v>2249</v>
      </c>
      <c r="C9687" t="s">
        <v>2210</v>
      </c>
      <c r="D9687" t="s">
        <v>2245</v>
      </c>
      <c r="E9687">
        <v>3.2686471582251002</v>
      </c>
      <c r="F9687" t="s">
        <v>2200</v>
      </c>
    </row>
    <row r="9688" spans="1:6" hidden="1" x14ac:dyDescent="0.25">
      <c r="A9688">
        <v>2050</v>
      </c>
      <c r="B9688" t="s">
        <v>2249</v>
      </c>
      <c r="C9688" t="s">
        <v>2210</v>
      </c>
      <c r="D9688" t="s">
        <v>2246</v>
      </c>
      <c r="E9688">
        <v>1.6453902001948999</v>
      </c>
      <c r="F9688" t="s">
        <v>2200</v>
      </c>
    </row>
    <row r="9689" spans="1:6" hidden="1" x14ac:dyDescent="0.25">
      <c r="A9689">
        <v>2050</v>
      </c>
      <c r="B9689" t="s">
        <v>2249</v>
      </c>
      <c r="C9689" t="s">
        <v>2210</v>
      </c>
      <c r="D9689" t="s">
        <v>2247</v>
      </c>
      <c r="E9689">
        <v>1.52173933295993</v>
      </c>
      <c r="F9689" t="s">
        <v>2200</v>
      </c>
    </row>
    <row r="9690" spans="1:6" hidden="1" x14ac:dyDescent="0.25">
      <c r="A9690">
        <v>2050</v>
      </c>
      <c r="B9690" t="s">
        <v>2249</v>
      </c>
      <c r="C9690" t="s">
        <v>2210</v>
      </c>
      <c r="D9690" t="s">
        <v>2248</v>
      </c>
      <c r="E9690">
        <v>3.24268005748592</v>
      </c>
      <c r="F9690" t="s">
        <v>2200</v>
      </c>
    </row>
    <row r="9691" spans="1:6" hidden="1" x14ac:dyDescent="0.25">
      <c r="A9691">
        <v>2050</v>
      </c>
      <c r="B9691" t="s">
        <v>2249</v>
      </c>
      <c r="C9691" t="s">
        <v>2211</v>
      </c>
      <c r="D9691" t="s">
        <v>2236</v>
      </c>
      <c r="E9691">
        <v>5.08330458437133</v>
      </c>
      <c r="F9691" t="s">
        <v>2200</v>
      </c>
    </row>
    <row r="9692" spans="1:6" hidden="1" x14ac:dyDescent="0.25">
      <c r="A9692">
        <v>2050</v>
      </c>
      <c r="B9692" t="s">
        <v>2249</v>
      </c>
      <c r="C9692" t="s">
        <v>2211</v>
      </c>
      <c r="D9692" t="s">
        <v>2237</v>
      </c>
      <c r="E9692">
        <v>31.005623059349201</v>
      </c>
      <c r="F9692" t="s">
        <v>2200</v>
      </c>
    </row>
    <row r="9693" spans="1:6" hidden="1" x14ac:dyDescent="0.25">
      <c r="A9693">
        <v>2050</v>
      </c>
      <c r="B9693" t="s">
        <v>2249</v>
      </c>
      <c r="C9693" t="s">
        <v>2211</v>
      </c>
      <c r="D9693" t="s">
        <v>2238</v>
      </c>
      <c r="E9693">
        <v>4.04394503112702</v>
      </c>
      <c r="F9693" t="s">
        <v>2200</v>
      </c>
    </row>
    <row r="9694" spans="1:6" hidden="1" x14ac:dyDescent="0.25">
      <c r="A9694">
        <v>2050</v>
      </c>
      <c r="B9694" t="s">
        <v>2249</v>
      </c>
      <c r="C9694" t="s">
        <v>2211</v>
      </c>
      <c r="D9694" t="s">
        <v>2250</v>
      </c>
      <c r="E9694">
        <v>0</v>
      </c>
      <c r="F9694" t="s">
        <v>2200</v>
      </c>
    </row>
    <row r="9695" spans="1:6" hidden="1" x14ac:dyDescent="0.25">
      <c r="A9695">
        <v>2050</v>
      </c>
      <c r="B9695" t="s">
        <v>2249</v>
      </c>
      <c r="C9695" t="s">
        <v>2211</v>
      </c>
      <c r="D9695" t="s">
        <v>2251</v>
      </c>
      <c r="E9695">
        <v>15.801022066516101</v>
      </c>
      <c r="F9695" t="s">
        <v>2200</v>
      </c>
    </row>
    <row r="9696" spans="1:6" hidden="1" x14ac:dyDescent="0.25">
      <c r="A9696">
        <v>2050</v>
      </c>
      <c r="B9696" t="s">
        <v>2249</v>
      </c>
      <c r="C9696" t="s">
        <v>2211</v>
      </c>
      <c r="D9696" t="s">
        <v>2239</v>
      </c>
      <c r="E9696">
        <v>4.1910392182736702</v>
      </c>
      <c r="F9696" t="s">
        <v>2200</v>
      </c>
    </row>
    <row r="9697" spans="1:6" hidden="1" x14ac:dyDescent="0.25">
      <c r="A9697">
        <v>2050</v>
      </c>
      <c r="B9697" t="s">
        <v>2249</v>
      </c>
      <c r="C9697" t="s">
        <v>2211</v>
      </c>
      <c r="D9697" t="s">
        <v>2240</v>
      </c>
      <c r="E9697">
        <v>2.6042242327174199</v>
      </c>
      <c r="F9697" t="s">
        <v>2200</v>
      </c>
    </row>
    <row r="9698" spans="1:6" hidden="1" x14ac:dyDescent="0.25">
      <c r="A9698">
        <v>2050</v>
      </c>
      <c r="B9698" t="s">
        <v>2249</v>
      </c>
      <c r="C9698" t="s">
        <v>2211</v>
      </c>
      <c r="D9698" t="s">
        <v>2241</v>
      </c>
      <c r="E9698">
        <v>4.7705610655008801</v>
      </c>
      <c r="F9698" t="s">
        <v>2200</v>
      </c>
    </row>
    <row r="9699" spans="1:6" hidden="1" x14ac:dyDescent="0.25">
      <c r="A9699">
        <v>2050</v>
      </c>
      <c r="B9699" t="s">
        <v>2249</v>
      </c>
      <c r="C9699" t="s">
        <v>2211</v>
      </c>
      <c r="D9699" t="s">
        <v>2242</v>
      </c>
      <c r="E9699" s="184">
        <v>5.9742422014761098E-2</v>
      </c>
      <c r="F9699" t="s">
        <v>2200</v>
      </c>
    </row>
    <row r="9700" spans="1:6" hidden="1" x14ac:dyDescent="0.25">
      <c r="A9700">
        <v>2050</v>
      </c>
      <c r="B9700" t="s">
        <v>2249</v>
      </c>
      <c r="C9700" t="s">
        <v>2211</v>
      </c>
      <c r="D9700" t="s">
        <v>2243</v>
      </c>
      <c r="E9700">
        <v>33.177167386099697</v>
      </c>
      <c r="F9700" t="s">
        <v>2200</v>
      </c>
    </row>
    <row r="9701" spans="1:6" hidden="1" x14ac:dyDescent="0.25">
      <c r="A9701">
        <v>2050</v>
      </c>
      <c r="B9701" t="s">
        <v>2249</v>
      </c>
      <c r="C9701" t="s">
        <v>2211</v>
      </c>
      <c r="D9701" t="s">
        <v>2244</v>
      </c>
      <c r="E9701">
        <v>0</v>
      </c>
      <c r="F9701" t="s">
        <v>2200</v>
      </c>
    </row>
    <row r="9702" spans="1:6" hidden="1" x14ac:dyDescent="0.25">
      <c r="A9702">
        <v>2050</v>
      </c>
      <c r="B9702" t="s">
        <v>2249</v>
      </c>
      <c r="C9702" t="s">
        <v>2211</v>
      </c>
      <c r="D9702" t="s">
        <v>2245</v>
      </c>
      <c r="E9702">
        <v>3.4921807090226298</v>
      </c>
      <c r="F9702" t="s">
        <v>2200</v>
      </c>
    </row>
    <row r="9703" spans="1:6" hidden="1" x14ac:dyDescent="0.25">
      <c r="A9703">
        <v>2050</v>
      </c>
      <c r="B9703" t="s">
        <v>2249</v>
      </c>
      <c r="C9703" t="s">
        <v>2211</v>
      </c>
      <c r="D9703" t="s">
        <v>2246</v>
      </c>
      <c r="E9703">
        <v>2.1547993403699102</v>
      </c>
      <c r="F9703" t="s">
        <v>2200</v>
      </c>
    </row>
    <row r="9704" spans="1:6" hidden="1" x14ac:dyDescent="0.25">
      <c r="A9704">
        <v>2050</v>
      </c>
      <c r="B9704" t="s">
        <v>2249</v>
      </c>
      <c r="C9704" t="s">
        <v>2211</v>
      </c>
      <c r="D9704" t="s">
        <v>2247</v>
      </c>
      <c r="E9704">
        <v>1.7036610294616299</v>
      </c>
      <c r="F9704" t="s">
        <v>2200</v>
      </c>
    </row>
    <row r="9705" spans="1:6" hidden="1" x14ac:dyDescent="0.25">
      <c r="A9705">
        <v>2050</v>
      </c>
      <c r="B9705" t="s">
        <v>2249</v>
      </c>
      <c r="C9705" t="s">
        <v>2211</v>
      </c>
      <c r="D9705" t="s">
        <v>2248</v>
      </c>
      <c r="E9705">
        <v>7.24757592885548</v>
      </c>
      <c r="F9705" t="s">
        <v>2200</v>
      </c>
    </row>
    <row r="9706" spans="1:6" hidden="1" x14ac:dyDescent="0.25">
      <c r="A9706">
        <v>2050</v>
      </c>
      <c r="B9706" t="s">
        <v>2249</v>
      </c>
      <c r="C9706" t="s">
        <v>2212</v>
      </c>
      <c r="D9706" t="s">
        <v>2236</v>
      </c>
      <c r="E9706">
        <v>4.2442156714156303</v>
      </c>
      <c r="F9706" t="s">
        <v>2200</v>
      </c>
    </row>
    <row r="9707" spans="1:6" hidden="1" x14ac:dyDescent="0.25">
      <c r="A9707">
        <v>2050</v>
      </c>
      <c r="B9707" t="s">
        <v>2249</v>
      </c>
      <c r="C9707" t="s">
        <v>2212</v>
      </c>
      <c r="D9707" t="s">
        <v>2237</v>
      </c>
      <c r="E9707">
        <v>22.813226491311401</v>
      </c>
      <c r="F9707" t="s">
        <v>2200</v>
      </c>
    </row>
    <row r="9708" spans="1:6" hidden="1" x14ac:dyDescent="0.25">
      <c r="A9708">
        <v>2050</v>
      </c>
      <c r="B9708" t="s">
        <v>2249</v>
      </c>
      <c r="C9708" t="s">
        <v>2212</v>
      </c>
      <c r="D9708" t="s">
        <v>2238</v>
      </c>
      <c r="E9708">
        <v>4.0582958558787503</v>
      </c>
      <c r="F9708" t="s">
        <v>2200</v>
      </c>
    </row>
    <row r="9709" spans="1:6" hidden="1" x14ac:dyDescent="0.25">
      <c r="A9709">
        <v>2050</v>
      </c>
      <c r="B9709" t="s">
        <v>2249</v>
      </c>
      <c r="C9709" t="s">
        <v>2212</v>
      </c>
      <c r="D9709" t="s">
        <v>2250</v>
      </c>
      <c r="E9709">
        <v>0</v>
      </c>
      <c r="F9709" t="s">
        <v>2200</v>
      </c>
    </row>
    <row r="9710" spans="1:6" hidden="1" x14ac:dyDescent="0.25">
      <c r="A9710">
        <v>2050</v>
      </c>
      <c r="B9710" t="s">
        <v>2249</v>
      </c>
      <c r="C9710" t="s">
        <v>2212</v>
      </c>
      <c r="D9710" t="s">
        <v>2251</v>
      </c>
      <c r="E9710">
        <v>15.2311557318057</v>
      </c>
      <c r="F9710" t="s">
        <v>2200</v>
      </c>
    </row>
    <row r="9711" spans="1:6" hidden="1" x14ac:dyDescent="0.25">
      <c r="A9711">
        <v>2050</v>
      </c>
      <c r="B9711" t="s">
        <v>2249</v>
      </c>
      <c r="C9711" t="s">
        <v>2212</v>
      </c>
      <c r="D9711" t="s">
        <v>2239</v>
      </c>
      <c r="E9711">
        <v>4.8785154008708203</v>
      </c>
      <c r="F9711" t="s">
        <v>2200</v>
      </c>
    </row>
    <row r="9712" spans="1:6" hidden="1" x14ac:dyDescent="0.25">
      <c r="A9712">
        <v>2050</v>
      </c>
      <c r="B9712" t="s">
        <v>2249</v>
      </c>
      <c r="C9712" t="s">
        <v>2212</v>
      </c>
      <c r="D9712" t="s">
        <v>2240</v>
      </c>
      <c r="E9712">
        <v>2.9099886257402998</v>
      </c>
      <c r="F9712" t="s">
        <v>2200</v>
      </c>
    </row>
    <row r="9713" spans="1:6" hidden="1" x14ac:dyDescent="0.25">
      <c r="A9713">
        <v>2050</v>
      </c>
      <c r="B9713" t="s">
        <v>2249</v>
      </c>
      <c r="C9713" t="s">
        <v>2212</v>
      </c>
      <c r="D9713" t="s">
        <v>2241</v>
      </c>
      <c r="E9713">
        <v>4.7904269936844797</v>
      </c>
      <c r="F9713" t="s">
        <v>2200</v>
      </c>
    </row>
    <row r="9714" spans="1:6" hidden="1" x14ac:dyDescent="0.25">
      <c r="A9714">
        <v>2050</v>
      </c>
      <c r="B9714" t="s">
        <v>2249</v>
      </c>
      <c r="C9714" t="s">
        <v>2212</v>
      </c>
      <c r="D9714" t="s">
        <v>2242</v>
      </c>
      <c r="E9714" s="184">
        <v>1.56138028203651E-4</v>
      </c>
      <c r="F9714" t="s">
        <v>2200</v>
      </c>
    </row>
    <row r="9715" spans="1:6" hidden="1" x14ac:dyDescent="0.25">
      <c r="A9715">
        <v>2050</v>
      </c>
      <c r="B9715" t="s">
        <v>2249</v>
      </c>
      <c r="C9715" t="s">
        <v>2212</v>
      </c>
      <c r="D9715" t="s">
        <v>2243</v>
      </c>
      <c r="E9715">
        <v>33.439682577800198</v>
      </c>
      <c r="F9715" t="s">
        <v>2200</v>
      </c>
    </row>
    <row r="9716" spans="1:6" hidden="1" x14ac:dyDescent="0.25">
      <c r="A9716">
        <v>2050</v>
      </c>
      <c r="B9716" t="s">
        <v>2249</v>
      </c>
      <c r="C9716" t="s">
        <v>2212</v>
      </c>
      <c r="D9716" t="s">
        <v>2244</v>
      </c>
      <c r="E9716">
        <v>6.1837425000000001</v>
      </c>
      <c r="F9716" t="s">
        <v>2200</v>
      </c>
    </row>
    <row r="9717" spans="1:6" hidden="1" x14ac:dyDescent="0.25">
      <c r="A9717">
        <v>2050</v>
      </c>
      <c r="B9717" t="s">
        <v>2249</v>
      </c>
      <c r="C9717" t="s">
        <v>2212</v>
      </c>
      <c r="D9717" t="s">
        <v>2245</v>
      </c>
      <c r="E9717">
        <v>4.0000047897445796</v>
      </c>
      <c r="F9717" t="s">
        <v>2200</v>
      </c>
    </row>
    <row r="9718" spans="1:6" hidden="1" x14ac:dyDescent="0.25">
      <c r="A9718">
        <v>2050</v>
      </c>
      <c r="B9718" t="s">
        <v>2249</v>
      </c>
      <c r="C9718" t="s">
        <v>2212</v>
      </c>
      <c r="D9718" t="s">
        <v>2246</v>
      </c>
      <c r="E9718">
        <v>2.34248635019518</v>
      </c>
      <c r="F9718" t="s">
        <v>2200</v>
      </c>
    </row>
    <row r="9719" spans="1:6" hidden="1" x14ac:dyDescent="0.25">
      <c r="A9719">
        <v>2050</v>
      </c>
      <c r="B9719" t="s">
        <v>2249</v>
      </c>
      <c r="C9719" t="s">
        <v>2212</v>
      </c>
      <c r="D9719" t="s">
        <v>2247</v>
      </c>
      <c r="E9719">
        <v>2.0942759339818098</v>
      </c>
      <c r="F9719" t="s">
        <v>2200</v>
      </c>
    </row>
    <row r="9720" spans="1:6" hidden="1" x14ac:dyDescent="0.25">
      <c r="A9720">
        <v>2050</v>
      </c>
      <c r="B9720" t="s">
        <v>2249</v>
      </c>
      <c r="C9720" t="s">
        <v>2212</v>
      </c>
      <c r="D9720" t="s">
        <v>2248</v>
      </c>
      <c r="E9720">
        <v>8.3258951191195791</v>
      </c>
      <c r="F9720" t="s">
        <v>2200</v>
      </c>
    </row>
    <row r="9721" spans="1:6" hidden="1" x14ac:dyDescent="0.25">
      <c r="A9721">
        <v>2050</v>
      </c>
      <c r="B9721" t="s">
        <v>2249</v>
      </c>
      <c r="C9721" t="s">
        <v>2213</v>
      </c>
      <c r="D9721" t="s">
        <v>2236</v>
      </c>
      <c r="E9721">
        <v>4.0801374741971799</v>
      </c>
      <c r="F9721" t="s">
        <v>2200</v>
      </c>
    </row>
    <row r="9722" spans="1:6" hidden="1" x14ac:dyDescent="0.25">
      <c r="A9722">
        <v>2050</v>
      </c>
      <c r="B9722" t="s">
        <v>2249</v>
      </c>
      <c r="C9722" t="s">
        <v>2213</v>
      </c>
      <c r="D9722" t="s">
        <v>2237</v>
      </c>
      <c r="E9722">
        <v>19.187513737219501</v>
      </c>
      <c r="F9722" t="s">
        <v>2200</v>
      </c>
    </row>
    <row r="9723" spans="1:6" hidden="1" x14ac:dyDescent="0.25">
      <c r="A9723">
        <v>2050</v>
      </c>
      <c r="B9723" t="s">
        <v>2249</v>
      </c>
      <c r="C9723" t="s">
        <v>2213</v>
      </c>
      <c r="D9723" t="s">
        <v>2238</v>
      </c>
      <c r="E9723">
        <v>4.1083610589271702</v>
      </c>
      <c r="F9723" t="s">
        <v>2200</v>
      </c>
    </row>
    <row r="9724" spans="1:6" hidden="1" x14ac:dyDescent="0.25">
      <c r="A9724">
        <v>2050</v>
      </c>
      <c r="B9724" t="s">
        <v>2249</v>
      </c>
      <c r="C9724" t="s">
        <v>2213</v>
      </c>
      <c r="D9724" t="s">
        <v>2250</v>
      </c>
      <c r="E9724">
        <v>11.9960607694166</v>
      </c>
      <c r="F9724" t="s">
        <v>2200</v>
      </c>
    </row>
    <row r="9725" spans="1:6" hidden="1" x14ac:dyDescent="0.25">
      <c r="A9725">
        <v>2050</v>
      </c>
      <c r="B9725" t="s">
        <v>2249</v>
      </c>
      <c r="C9725" t="s">
        <v>2213</v>
      </c>
      <c r="D9725" t="s">
        <v>2251</v>
      </c>
      <c r="E9725">
        <v>0</v>
      </c>
      <c r="F9725" t="s">
        <v>2200</v>
      </c>
    </row>
    <row r="9726" spans="1:6" hidden="1" x14ac:dyDescent="0.25">
      <c r="A9726">
        <v>2050</v>
      </c>
      <c r="B9726" t="s">
        <v>2249</v>
      </c>
      <c r="C9726" t="s">
        <v>2213</v>
      </c>
      <c r="D9726" t="s">
        <v>2239</v>
      </c>
      <c r="E9726">
        <v>5.3770636119328099</v>
      </c>
      <c r="F9726" t="s">
        <v>2200</v>
      </c>
    </row>
    <row r="9727" spans="1:6" hidden="1" x14ac:dyDescent="0.25">
      <c r="A9727">
        <v>2050</v>
      </c>
      <c r="B9727" t="s">
        <v>2249</v>
      </c>
      <c r="C9727" t="s">
        <v>2213</v>
      </c>
      <c r="D9727" t="s">
        <v>2240</v>
      </c>
      <c r="E9727">
        <v>3.1362264178816601</v>
      </c>
      <c r="F9727" t="s">
        <v>2200</v>
      </c>
    </row>
    <row r="9728" spans="1:6" hidden="1" x14ac:dyDescent="0.25">
      <c r="A9728">
        <v>2050</v>
      </c>
      <c r="B9728" t="s">
        <v>2249</v>
      </c>
      <c r="C9728" t="s">
        <v>2213</v>
      </c>
      <c r="D9728" t="s">
        <v>2241</v>
      </c>
      <c r="E9728">
        <v>6.6292318591011101</v>
      </c>
      <c r="F9728" t="s">
        <v>2200</v>
      </c>
    </row>
    <row r="9729" spans="1:6" hidden="1" x14ac:dyDescent="0.25">
      <c r="A9729">
        <v>2050</v>
      </c>
      <c r="B9729" t="s">
        <v>2249</v>
      </c>
      <c r="C9729" t="s">
        <v>2213</v>
      </c>
      <c r="D9729" t="s">
        <v>2242</v>
      </c>
      <c r="E9729" s="184">
        <v>3.8021542785252598E-2</v>
      </c>
      <c r="F9729" t="s">
        <v>2200</v>
      </c>
    </row>
    <row r="9730" spans="1:6" hidden="1" x14ac:dyDescent="0.25">
      <c r="A9730">
        <v>2050</v>
      </c>
      <c r="B9730" t="s">
        <v>2249</v>
      </c>
      <c r="C9730" t="s">
        <v>2213</v>
      </c>
      <c r="D9730" t="s">
        <v>2243</v>
      </c>
      <c r="E9730">
        <v>34.543687418252397</v>
      </c>
      <c r="F9730" t="s">
        <v>2200</v>
      </c>
    </row>
    <row r="9731" spans="1:6" hidden="1" x14ac:dyDescent="0.25">
      <c r="A9731">
        <v>2050</v>
      </c>
      <c r="B9731" t="s">
        <v>2249</v>
      </c>
      <c r="C9731" t="s">
        <v>2213</v>
      </c>
      <c r="D9731" t="s">
        <v>2244</v>
      </c>
      <c r="E9731">
        <v>6.1837425000000001</v>
      </c>
      <c r="F9731" t="s">
        <v>2200</v>
      </c>
    </row>
    <row r="9732" spans="1:6" hidden="1" x14ac:dyDescent="0.25">
      <c r="A9732">
        <v>2050</v>
      </c>
      <c r="B9732" t="s">
        <v>2249</v>
      </c>
      <c r="C9732" t="s">
        <v>2213</v>
      </c>
      <c r="D9732" t="s">
        <v>2245</v>
      </c>
      <c r="E9732">
        <v>4.3569334990479502</v>
      </c>
      <c r="F9732" t="s">
        <v>2200</v>
      </c>
    </row>
    <row r="9733" spans="1:6" hidden="1" x14ac:dyDescent="0.25">
      <c r="A9733">
        <v>2050</v>
      </c>
      <c r="B9733" t="s">
        <v>2249</v>
      </c>
      <c r="C9733" t="s">
        <v>2213</v>
      </c>
      <c r="D9733" t="s">
        <v>2246</v>
      </c>
      <c r="E9733">
        <v>2.0284036605554001</v>
      </c>
      <c r="F9733" t="s">
        <v>2200</v>
      </c>
    </row>
    <row r="9734" spans="1:6" hidden="1" x14ac:dyDescent="0.25">
      <c r="A9734">
        <v>2050</v>
      </c>
      <c r="B9734" t="s">
        <v>2249</v>
      </c>
      <c r="C9734" t="s">
        <v>2213</v>
      </c>
      <c r="D9734" t="s">
        <v>2247</v>
      </c>
      <c r="E9734">
        <v>1.6123314439174199</v>
      </c>
      <c r="F9734" t="s">
        <v>2200</v>
      </c>
    </row>
    <row r="9735" spans="1:6" hidden="1" x14ac:dyDescent="0.25">
      <c r="A9735">
        <v>2050</v>
      </c>
      <c r="B9735" t="s">
        <v>2249</v>
      </c>
      <c r="C9735" t="s">
        <v>2213</v>
      </c>
      <c r="D9735" t="s">
        <v>2248</v>
      </c>
      <c r="E9735">
        <v>9.0714521905967906</v>
      </c>
      <c r="F9735" t="s">
        <v>2200</v>
      </c>
    </row>
    <row r="9736" spans="1:6" hidden="1" x14ac:dyDescent="0.25">
      <c r="A9736">
        <v>2050</v>
      </c>
      <c r="B9736" t="s">
        <v>2249</v>
      </c>
      <c r="C9736" t="s">
        <v>2214</v>
      </c>
      <c r="D9736" t="s">
        <v>2236</v>
      </c>
      <c r="E9736">
        <v>2.560374751021</v>
      </c>
      <c r="F9736" t="s">
        <v>2200</v>
      </c>
    </row>
    <row r="9737" spans="1:6" hidden="1" x14ac:dyDescent="0.25">
      <c r="A9737">
        <v>2050</v>
      </c>
      <c r="B9737" t="s">
        <v>2249</v>
      </c>
      <c r="C9737" t="s">
        <v>2214</v>
      </c>
      <c r="D9737" t="s">
        <v>2237</v>
      </c>
      <c r="E9737">
        <v>20.8071654327353</v>
      </c>
      <c r="F9737" t="s">
        <v>2200</v>
      </c>
    </row>
    <row r="9738" spans="1:6" hidden="1" x14ac:dyDescent="0.25">
      <c r="A9738">
        <v>2050</v>
      </c>
      <c r="B9738" t="s">
        <v>2249</v>
      </c>
      <c r="C9738" t="s">
        <v>2214</v>
      </c>
      <c r="D9738" t="s">
        <v>2238</v>
      </c>
      <c r="E9738">
        <v>4.0883370393765404</v>
      </c>
      <c r="F9738" t="s">
        <v>2200</v>
      </c>
    </row>
    <row r="9739" spans="1:6" hidden="1" x14ac:dyDescent="0.25">
      <c r="A9739">
        <v>2050</v>
      </c>
      <c r="B9739" t="s">
        <v>2249</v>
      </c>
      <c r="C9739" t="s">
        <v>2214</v>
      </c>
      <c r="D9739" t="s">
        <v>2250</v>
      </c>
      <c r="E9739">
        <v>8.2970927660554192</v>
      </c>
      <c r="F9739" t="s">
        <v>2200</v>
      </c>
    </row>
    <row r="9740" spans="1:6" hidden="1" x14ac:dyDescent="0.25">
      <c r="A9740">
        <v>2050</v>
      </c>
      <c r="B9740" t="s">
        <v>2249</v>
      </c>
      <c r="C9740" t="s">
        <v>2214</v>
      </c>
      <c r="D9740" t="s">
        <v>2251</v>
      </c>
      <c r="E9740">
        <v>10.0615529653788</v>
      </c>
      <c r="F9740" t="s">
        <v>2200</v>
      </c>
    </row>
    <row r="9741" spans="1:6" hidden="1" x14ac:dyDescent="0.25">
      <c r="A9741">
        <v>2050</v>
      </c>
      <c r="B9741" t="s">
        <v>2249</v>
      </c>
      <c r="C9741" t="s">
        <v>2214</v>
      </c>
      <c r="D9741" t="s">
        <v>2239</v>
      </c>
      <c r="E9741">
        <v>4.2545298270604697</v>
      </c>
      <c r="F9741" t="s">
        <v>2200</v>
      </c>
    </row>
    <row r="9742" spans="1:6" hidden="1" x14ac:dyDescent="0.25">
      <c r="A9742">
        <v>2050</v>
      </c>
      <c r="B9742" t="s">
        <v>2249</v>
      </c>
      <c r="C9742" t="s">
        <v>2214</v>
      </c>
      <c r="D9742" t="s">
        <v>2240</v>
      </c>
      <c r="E9742">
        <v>2.6842277347603298</v>
      </c>
      <c r="F9742" t="s">
        <v>2200</v>
      </c>
    </row>
    <row r="9743" spans="1:6" hidden="1" x14ac:dyDescent="0.25">
      <c r="A9743">
        <v>2050</v>
      </c>
      <c r="B9743" t="s">
        <v>2249</v>
      </c>
      <c r="C9743" t="s">
        <v>2214</v>
      </c>
      <c r="D9743" t="s">
        <v>2241</v>
      </c>
      <c r="E9743">
        <v>6.2034792306887896</v>
      </c>
      <c r="F9743" t="s">
        <v>2200</v>
      </c>
    </row>
    <row r="9744" spans="1:6" hidden="1" x14ac:dyDescent="0.25">
      <c r="A9744">
        <v>2050</v>
      </c>
      <c r="B9744" t="s">
        <v>2249</v>
      </c>
      <c r="C9744" t="s">
        <v>2214</v>
      </c>
      <c r="D9744" t="s">
        <v>2242</v>
      </c>
      <c r="E9744" s="184">
        <v>6.3058716180166494E-2</v>
      </c>
      <c r="F9744" t="s">
        <v>2200</v>
      </c>
    </row>
    <row r="9745" spans="1:6" hidden="1" x14ac:dyDescent="0.25">
      <c r="A9745">
        <v>2050</v>
      </c>
      <c r="B9745" t="s">
        <v>2249</v>
      </c>
      <c r="C9745" t="s">
        <v>2214</v>
      </c>
      <c r="D9745" t="s">
        <v>2243</v>
      </c>
      <c r="E9745">
        <v>33.604162465476698</v>
      </c>
      <c r="F9745" t="s">
        <v>2200</v>
      </c>
    </row>
    <row r="9746" spans="1:6" hidden="1" x14ac:dyDescent="0.25">
      <c r="A9746">
        <v>2050</v>
      </c>
      <c r="B9746" t="s">
        <v>2249</v>
      </c>
      <c r="C9746" t="s">
        <v>2214</v>
      </c>
      <c r="D9746" t="s">
        <v>2244</v>
      </c>
      <c r="E9746">
        <v>6.1837425000000001</v>
      </c>
      <c r="F9746" t="s">
        <v>2200</v>
      </c>
    </row>
    <row r="9747" spans="1:6" hidden="1" x14ac:dyDescent="0.25">
      <c r="A9747">
        <v>2050</v>
      </c>
      <c r="B9747" t="s">
        <v>2249</v>
      </c>
      <c r="C9747" t="s">
        <v>2214</v>
      </c>
      <c r="D9747" t="s">
        <v>2245</v>
      </c>
      <c r="E9747">
        <v>3.5993447471662101</v>
      </c>
      <c r="F9747" t="s">
        <v>2200</v>
      </c>
    </row>
    <row r="9748" spans="1:6" hidden="1" x14ac:dyDescent="0.25">
      <c r="A9748">
        <v>2050</v>
      </c>
      <c r="B9748" t="s">
        <v>2249</v>
      </c>
      <c r="C9748" t="s">
        <v>2214</v>
      </c>
      <c r="D9748" t="s">
        <v>2246</v>
      </c>
      <c r="E9748">
        <v>2.4288757788249402</v>
      </c>
      <c r="F9748" t="s">
        <v>2200</v>
      </c>
    </row>
    <row r="9749" spans="1:6" hidden="1" x14ac:dyDescent="0.25">
      <c r="A9749">
        <v>2050</v>
      </c>
      <c r="B9749" t="s">
        <v>2249</v>
      </c>
      <c r="C9749" t="s">
        <v>2214</v>
      </c>
      <c r="D9749" t="s">
        <v>2247</v>
      </c>
      <c r="E9749">
        <v>1.86632331898044</v>
      </c>
      <c r="F9749" t="s">
        <v>2200</v>
      </c>
    </row>
    <row r="9750" spans="1:6" hidden="1" x14ac:dyDescent="0.25">
      <c r="A9750">
        <v>2050</v>
      </c>
      <c r="B9750" t="s">
        <v>2249</v>
      </c>
      <c r="C9750" t="s">
        <v>2214</v>
      </c>
      <c r="D9750" t="s">
        <v>2248</v>
      </c>
      <c r="E9750">
        <v>7.4399271492119103</v>
      </c>
      <c r="F9750" t="s">
        <v>2200</v>
      </c>
    </row>
    <row r="9751" spans="1:6" hidden="1" x14ac:dyDescent="0.25">
      <c r="A9751">
        <v>2050</v>
      </c>
      <c r="B9751" t="s">
        <v>2249</v>
      </c>
      <c r="C9751" t="s">
        <v>2215</v>
      </c>
      <c r="D9751" t="s">
        <v>2236</v>
      </c>
      <c r="E9751">
        <v>3.2869090029141201</v>
      </c>
      <c r="F9751" t="s">
        <v>2200</v>
      </c>
    </row>
    <row r="9752" spans="1:6" hidden="1" x14ac:dyDescent="0.25">
      <c r="A9752">
        <v>2050</v>
      </c>
      <c r="B9752" t="s">
        <v>2249</v>
      </c>
      <c r="C9752" t="s">
        <v>2215</v>
      </c>
      <c r="D9752" t="s">
        <v>2237</v>
      </c>
      <c r="E9752">
        <v>13.999443093983199</v>
      </c>
      <c r="F9752" t="s">
        <v>2200</v>
      </c>
    </row>
    <row r="9753" spans="1:6" hidden="1" x14ac:dyDescent="0.25">
      <c r="A9753">
        <v>2050</v>
      </c>
      <c r="B9753" t="s">
        <v>2249</v>
      </c>
      <c r="C9753" t="s">
        <v>2215</v>
      </c>
      <c r="D9753" t="s">
        <v>2238</v>
      </c>
      <c r="E9753">
        <v>4.30328220233101</v>
      </c>
      <c r="F9753" t="s">
        <v>2200</v>
      </c>
    </row>
    <row r="9754" spans="1:6" hidden="1" x14ac:dyDescent="0.25">
      <c r="A9754">
        <v>2050</v>
      </c>
      <c r="B9754" t="s">
        <v>2249</v>
      </c>
      <c r="C9754" t="s">
        <v>2215</v>
      </c>
      <c r="D9754" t="s">
        <v>2250</v>
      </c>
      <c r="E9754">
        <v>9.0324979123435902</v>
      </c>
      <c r="F9754" t="s">
        <v>2200</v>
      </c>
    </row>
    <row r="9755" spans="1:6" hidden="1" x14ac:dyDescent="0.25">
      <c r="A9755">
        <v>2050</v>
      </c>
      <c r="B9755" t="s">
        <v>2249</v>
      </c>
      <c r="C9755" t="s">
        <v>2215</v>
      </c>
      <c r="D9755" t="s">
        <v>2251</v>
      </c>
      <c r="E9755">
        <v>9.3568387063365392</v>
      </c>
      <c r="F9755" t="s">
        <v>2200</v>
      </c>
    </row>
    <row r="9756" spans="1:6" hidden="1" x14ac:dyDescent="0.25">
      <c r="A9756">
        <v>2050</v>
      </c>
      <c r="B9756" t="s">
        <v>2249</v>
      </c>
      <c r="C9756" t="s">
        <v>2215</v>
      </c>
      <c r="D9756" t="s">
        <v>2239</v>
      </c>
      <c r="E9756">
        <v>2.31399437558896</v>
      </c>
      <c r="F9756" t="s">
        <v>2200</v>
      </c>
    </row>
    <row r="9757" spans="1:6" hidden="1" x14ac:dyDescent="0.25">
      <c r="A9757">
        <v>2050</v>
      </c>
      <c r="B9757" t="s">
        <v>2249</v>
      </c>
      <c r="C9757" t="s">
        <v>2215</v>
      </c>
      <c r="D9757" t="s">
        <v>2240</v>
      </c>
      <c r="E9757">
        <v>2.4591441824403102</v>
      </c>
      <c r="F9757" t="s">
        <v>2200</v>
      </c>
    </row>
    <row r="9758" spans="1:6" hidden="1" x14ac:dyDescent="0.25">
      <c r="A9758">
        <v>2050</v>
      </c>
      <c r="B9758" t="s">
        <v>2249</v>
      </c>
      <c r="C9758" t="s">
        <v>2215</v>
      </c>
      <c r="D9758" t="s">
        <v>2241</v>
      </c>
      <c r="E9758">
        <v>4.0609475190642002</v>
      </c>
      <c r="F9758" t="s">
        <v>2200</v>
      </c>
    </row>
    <row r="9759" spans="1:6" hidden="1" x14ac:dyDescent="0.25">
      <c r="A9759">
        <v>2050</v>
      </c>
      <c r="B9759" t="s">
        <v>2249</v>
      </c>
      <c r="C9759" t="s">
        <v>2215</v>
      </c>
      <c r="D9759" t="s">
        <v>2242</v>
      </c>
      <c r="E9759" s="184">
        <v>2.77931548993142E-2</v>
      </c>
      <c r="F9759" t="s">
        <v>2200</v>
      </c>
    </row>
    <row r="9760" spans="1:6" hidden="1" x14ac:dyDescent="0.25">
      <c r="A9760">
        <v>2050</v>
      </c>
      <c r="B9760" t="s">
        <v>2249</v>
      </c>
      <c r="C9760" t="s">
        <v>2215</v>
      </c>
      <c r="D9760" t="s">
        <v>2243</v>
      </c>
      <c r="E9760">
        <v>22.610037482634301</v>
      </c>
      <c r="F9760" t="s">
        <v>2200</v>
      </c>
    </row>
    <row r="9761" spans="1:6" hidden="1" x14ac:dyDescent="0.25">
      <c r="A9761">
        <v>2050</v>
      </c>
      <c r="B9761" t="s">
        <v>2249</v>
      </c>
      <c r="C9761" t="s">
        <v>2215</v>
      </c>
      <c r="D9761" t="s">
        <v>2244</v>
      </c>
      <c r="E9761">
        <v>6.1837425000000001</v>
      </c>
      <c r="F9761" t="s">
        <v>2200</v>
      </c>
    </row>
    <row r="9762" spans="1:6" hidden="1" x14ac:dyDescent="0.25">
      <c r="A9762">
        <v>2050</v>
      </c>
      <c r="B9762" t="s">
        <v>2249</v>
      </c>
      <c r="C9762" t="s">
        <v>2215</v>
      </c>
      <c r="D9762" t="s">
        <v>2245</v>
      </c>
      <c r="E9762">
        <v>1.6686347237780701</v>
      </c>
      <c r="F9762" t="s">
        <v>2200</v>
      </c>
    </row>
    <row r="9763" spans="1:6" hidden="1" x14ac:dyDescent="0.25">
      <c r="A9763">
        <v>2050</v>
      </c>
      <c r="B9763" t="s">
        <v>2249</v>
      </c>
      <c r="C9763" t="s">
        <v>2215</v>
      </c>
      <c r="D9763" t="s">
        <v>2246</v>
      </c>
      <c r="E9763">
        <v>1.47628661246618</v>
      </c>
      <c r="F9763" t="s">
        <v>2200</v>
      </c>
    </row>
    <row r="9764" spans="1:6" hidden="1" x14ac:dyDescent="0.25">
      <c r="A9764">
        <v>2050</v>
      </c>
      <c r="B9764" t="s">
        <v>2249</v>
      </c>
      <c r="C9764" t="s">
        <v>2215</v>
      </c>
      <c r="D9764" t="s">
        <v>2247</v>
      </c>
      <c r="E9764">
        <v>1.60916586679135</v>
      </c>
      <c r="F9764" t="s">
        <v>2200</v>
      </c>
    </row>
    <row r="9765" spans="1:6" hidden="1" x14ac:dyDescent="0.25">
      <c r="A9765">
        <v>2050</v>
      </c>
      <c r="B9765" t="s">
        <v>2249</v>
      </c>
      <c r="C9765" t="s">
        <v>2215</v>
      </c>
      <c r="D9765" t="s">
        <v>2248</v>
      </c>
      <c r="E9765">
        <v>3.0173031317521799</v>
      </c>
      <c r="F9765" t="s">
        <v>2200</v>
      </c>
    </row>
    <row r="9766" spans="1:6" hidden="1" x14ac:dyDescent="0.25">
      <c r="A9766">
        <v>2050</v>
      </c>
      <c r="B9766" t="s">
        <v>2249</v>
      </c>
      <c r="C9766" t="s">
        <v>2216</v>
      </c>
      <c r="D9766" t="s">
        <v>2236</v>
      </c>
      <c r="E9766">
        <v>3.0746246283840102</v>
      </c>
      <c r="F9766" t="s">
        <v>2200</v>
      </c>
    </row>
    <row r="9767" spans="1:6" hidden="1" x14ac:dyDescent="0.25">
      <c r="A9767">
        <v>2050</v>
      </c>
      <c r="B9767" t="s">
        <v>2249</v>
      </c>
      <c r="C9767" t="s">
        <v>2216</v>
      </c>
      <c r="D9767" t="s">
        <v>2237</v>
      </c>
      <c r="E9767">
        <v>18.300398595496802</v>
      </c>
      <c r="F9767" t="s">
        <v>2200</v>
      </c>
    </row>
    <row r="9768" spans="1:6" hidden="1" x14ac:dyDescent="0.25">
      <c r="A9768">
        <v>2050</v>
      </c>
      <c r="B9768" t="s">
        <v>2249</v>
      </c>
      <c r="C9768" t="s">
        <v>2216</v>
      </c>
      <c r="D9768" t="s">
        <v>2238</v>
      </c>
      <c r="E9768">
        <v>3.9951555402765702</v>
      </c>
      <c r="F9768" t="s">
        <v>2200</v>
      </c>
    </row>
    <row r="9769" spans="1:6" hidden="1" x14ac:dyDescent="0.25">
      <c r="A9769">
        <v>2050</v>
      </c>
      <c r="B9769" t="s">
        <v>2249</v>
      </c>
      <c r="C9769" t="s">
        <v>2216</v>
      </c>
      <c r="D9769" t="s">
        <v>2250</v>
      </c>
      <c r="E9769">
        <v>7.09234149614801</v>
      </c>
      <c r="F9769" t="s">
        <v>2200</v>
      </c>
    </row>
    <row r="9770" spans="1:6" hidden="1" x14ac:dyDescent="0.25">
      <c r="A9770">
        <v>2050</v>
      </c>
      <c r="B9770" t="s">
        <v>2249</v>
      </c>
      <c r="C9770" t="s">
        <v>2216</v>
      </c>
      <c r="D9770" t="s">
        <v>2251</v>
      </c>
      <c r="E9770">
        <v>0</v>
      </c>
      <c r="F9770" t="s">
        <v>2200</v>
      </c>
    </row>
    <row r="9771" spans="1:6" hidden="1" x14ac:dyDescent="0.25">
      <c r="A9771">
        <v>2050</v>
      </c>
      <c r="B9771" t="s">
        <v>2249</v>
      </c>
      <c r="C9771" t="s">
        <v>2216</v>
      </c>
      <c r="D9771" t="s">
        <v>2239</v>
      </c>
      <c r="E9771">
        <v>2.1828294483941701</v>
      </c>
      <c r="F9771" t="s">
        <v>2200</v>
      </c>
    </row>
    <row r="9772" spans="1:6" hidden="1" x14ac:dyDescent="0.25">
      <c r="A9772">
        <v>2050</v>
      </c>
      <c r="B9772" t="s">
        <v>2249</v>
      </c>
      <c r="C9772" t="s">
        <v>2216</v>
      </c>
      <c r="D9772" t="s">
        <v>2240</v>
      </c>
      <c r="E9772">
        <v>2.14938338352618</v>
      </c>
      <c r="F9772" t="s">
        <v>2200</v>
      </c>
    </row>
    <row r="9773" spans="1:6" hidden="1" x14ac:dyDescent="0.25">
      <c r="A9773">
        <v>2050</v>
      </c>
      <c r="B9773" t="s">
        <v>2249</v>
      </c>
      <c r="C9773" t="s">
        <v>2216</v>
      </c>
      <c r="D9773" t="s">
        <v>2241</v>
      </c>
      <c r="E9773">
        <v>3.3539651626373601</v>
      </c>
      <c r="F9773" t="s">
        <v>2200</v>
      </c>
    </row>
    <row r="9774" spans="1:6" hidden="1" x14ac:dyDescent="0.25">
      <c r="A9774">
        <v>2050</v>
      </c>
      <c r="B9774" t="s">
        <v>2249</v>
      </c>
      <c r="C9774" t="s">
        <v>2216</v>
      </c>
      <c r="D9774" t="s">
        <v>2242</v>
      </c>
      <c r="E9774" s="184">
        <v>2.9695355202759301E-3</v>
      </c>
      <c r="F9774" t="s">
        <v>2200</v>
      </c>
    </row>
    <row r="9775" spans="1:6" hidden="1" x14ac:dyDescent="0.25">
      <c r="A9775">
        <v>2050</v>
      </c>
      <c r="B9775" t="s">
        <v>2249</v>
      </c>
      <c r="C9775" t="s">
        <v>2216</v>
      </c>
      <c r="D9775" t="s">
        <v>2243</v>
      </c>
      <c r="E9775">
        <v>31.292520323112601</v>
      </c>
      <c r="F9775" t="s">
        <v>2200</v>
      </c>
    </row>
    <row r="9776" spans="1:6" hidden="1" x14ac:dyDescent="0.25">
      <c r="A9776">
        <v>2050</v>
      </c>
      <c r="B9776" t="s">
        <v>2249</v>
      </c>
      <c r="C9776" t="s">
        <v>2216</v>
      </c>
      <c r="D9776" t="s">
        <v>2244</v>
      </c>
      <c r="E9776">
        <v>6.1837425000000001</v>
      </c>
      <c r="F9776" t="s">
        <v>2200</v>
      </c>
    </row>
    <row r="9777" spans="1:6" hidden="1" x14ac:dyDescent="0.25">
      <c r="A9777">
        <v>2050</v>
      </c>
      <c r="B9777" t="s">
        <v>2249</v>
      </c>
      <c r="C9777" t="s">
        <v>2216</v>
      </c>
      <c r="D9777" t="s">
        <v>2245</v>
      </c>
      <c r="E9777">
        <v>2.7349029267072802</v>
      </c>
      <c r="F9777" t="s">
        <v>2200</v>
      </c>
    </row>
    <row r="9778" spans="1:6" hidden="1" x14ac:dyDescent="0.25">
      <c r="A9778">
        <v>2050</v>
      </c>
      <c r="B9778" t="s">
        <v>2249</v>
      </c>
      <c r="C9778" t="s">
        <v>2216</v>
      </c>
      <c r="D9778" t="s">
        <v>2246</v>
      </c>
      <c r="E9778">
        <v>2.3368429482683202</v>
      </c>
      <c r="F9778" t="s">
        <v>2200</v>
      </c>
    </row>
    <row r="9779" spans="1:6" hidden="1" x14ac:dyDescent="0.25">
      <c r="A9779">
        <v>2050</v>
      </c>
      <c r="B9779" t="s">
        <v>2249</v>
      </c>
      <c r="C9779" t="s">
        <v>2216</v>
      </c>
      <c r="D9779" t="s">
        <v>2247</v>
      </c>
      <c r="E9779">
        <v>1.8965766789161</v>
      </c>
      <c r="F9779" t="s">
        <v>2200</v>
      </c>
    </row>
    <row r="9780" spans="1:6" hidden="1" x14ac:dyDescent="0.25">
      <c r="A9780">
        <v>2050</v>
      </c>
      <c r="B9780" t="s">
        <v>2249</v>
      </c>
      <c r="C9780" t="s">
        <v>2216</v>
      </c>
      <c r="D9780" t="s">
        <v>2248</v>
      </c>
      <c r="E9780">
        <v>2.7122034815415801</v>
      </c>
      <c r="F9780" t="s">
        <v>2200</v>
      </c>
    </row>
    <row r="9781" spans="1:6" hidden="1" x14ac:dyDescent="0.25">
      <c r="A9781">
        <v>2050</v>
      </c>
      <c r="B9781" t="s">
        <v>2249</v>
      </c>
      <c r="C9781" t="s">
        <v>2217</v>
      </c>
      <c r="D9781" t="s">
        <v>2236</v>
      </c>
      <c r="E9781">
        <v>3.0170450036154999</v>
      </c>
      <c r="F9781" t="s">
        <v>2200</v>
      </c>
    </row>
    <row r="9782" spans="1:6" hidden="1" x14ac:dyDescent="0.25">
      <c r="A9782">
        <v>2050</v>
      </c>
      <c r="B9782" t="s">
        <v>2249</v>
      </c>
      <c r="C9782" t="s">
        <v>2217</v>
      </c>
      <c r="D9782" t="s">
        <v>2237</v>
      </c>
      <c r="E9782">
        <v>17.990175575301901</v>
      </c>
      <c r="F9782" t="s">
        <v>2200</v>
      </c>
    </row>
    <row r="9783" spans="1:6" hidden="1" x14ac:dyDescent="0.25">
      <c r="A9783">
        <v>2050</v>
      </c>
      <c r="B9783" t="s">
        <v>2249</v>
      </c>
      <c r="C9783" t="s">
        <v>2217</v>
      </c>
      <c r="D9783" t="s">
        <v>2238</v>
      </c>
      <c r="E9783">
        <v>9.3029406724452102</v>
      </c>
      <c r="F9783" t="s">
        <v>2200</v>
      </c>
    </row>
    <row r="9784" spans="1:6" hidden="1" x14ac:dyDescent="0.25">
      <c r="A9784">
        <v>2050</v>
      </c>
      <c r="B9784" t="s">
        <v>2249</v>
      </c>
      <c r="C9784" t="s">
        <v>2217</v>
      </c>
      <c r="D9784" t="s">
        <v>2250</v>
      </c>
      <c r="E9784">
        <v>10.9000533290801</v>
      </c>
      <c r="F9784" t="s">
        <v>2200</v>
      </c>
    </row>
    <row r="9785" spans="1:6" hidden="1" x14ac:dyDescent="0.25">
      <c r="A9785">
        <v>2050</v>
      </c>
      <c r="B9785" t="s">
        <v>2249</v>
      </c>
      <c r="C9785" t="s">
        <v>2217</v>
      </c>
      <c r="D9785" t="s">
        <v>2251</v>
      </c>
      <c r="E9785">
        <v>0</v>
      </c>
      <c r="F9785" t="s">
        <v>2200</v>
      </c>
    </row>
    <row r="9786" spans="1:6" hidden="1" x14ac:dyDescent="0.25">
      <c r="A9786">
        <v>2050</v>
      </c>
      <c r="B9786" t="s">
        <v>2249</v>
      </c>
      <c r="C9786" t="s">
        <v>2217</v>
      </c>
      <c r="D9786" t="s">
        <v>2239</v>
      </c>
      <c r="E9786">
        <v>4.3275154897177304</v>
      </c>
      <c r="F9786" t="s">
        <v>2200</v>
      </c>
    </row>
    <row r="9787" spans="1:6" hidden="1" x14ac:dyDescent="0.25">
      <c r="A9787">
        <v>2050</v>
      </c>
      <c r="B9787" t="s">
        <v>2249</v>
      </c>
      <c r="C9787" t="s">
        <v>2217</v>
      </c>
      <c r="D9787" t="s">
        <v>2240</v>
      </c>
      <c r="E9787">
        <v>2.62306808955088</v>
      </c>
      <c r="F9787" t="s">
        <v>2200</v>
      </c>
    </row>
    <row r="9788" spans="1:6" hidden="1" x14ac:dyDescent="0.25">
      <c r="A9788">
        <v>2050</v>
      </c>
      <c r="B9788" t="s">
        <v>2249</v>
      </c>
      <c r="C9788" t="s">
        <v>2217</v>
      </c>
      <c r="D9788" t="s">
        <v>2241</v>
      </c>
      <c r="E9788">
        <v>6.0471870164969799</v>
      </c>
      <c r="F9788" t="s">
        <v>2200</v>
      </c>
    </row>
    <row r="9789" spans="1:6" hidden="1" x14ac:dyDescent="0.25">
      <c r="A9789">
        <v>2050</v>
      </c>
      <c r="B9789" t="s">
        <v>2249</v>
      </c>
      <c r="C9789" t="s">
        <v>2217</v>
      </c>
      <c r="D9789" t="s">
        <v>2242</v>
      </c>
      <c r="E9789" s="184">
        <v>2.3907900563967199E-2</v>
      </c>
      <c r="F9789" t="s">
        <v>2200</v>
      </c>
    </row>
    <row r="9790" spans="1:6" hidden="1" x14ac:dyDescent="0.25">
      <c r="A9790">
        <v>2050</v>
      </c>
      <c r="B9790" t="s">
        <v>2249</v>
      </c>
      <c r="C9790" t="s">
        <v>2217</v>
      </c>
      <c r="D9790" t="s">
        <v>2243</v>
      </c>
      <c r="E9790">
        <v>34.419625461826598</v>
      </c>
      <c r="F9790" t="s">
        <v>2200</v>
      </c>
    </row>
    <row r="9791" spans="1:6" hidden="1" x14ac:dyDescent="0.25">
      <c r="A9791">
        <v>2050</v>
      </c>
      <c r="B9791" t="s">
        <v>2249</v>
      </c>
      <c r="C9791" t="s">
        <v>2217</v>
      </c>
      <c r="D9791" t="s">
        <v>2244</v>
      </c>
      <c r="E9791">
        <v>6.1837425000000001</v>
      </c>
      <c r="F9791" t="s">
        <v>2200</v>
      </c>
    </row>
    <row r="9792" spans="1:6" hidden="1" x14ac:dyDescent="0.25">
      <c r="A9792">
        <v>2050</v>
      </c>
      <c r="B9792" t="s">
        <v>2249</v>
      </c>
      <c r="C9792" t="s">
        <v>2217</v>
      </c>
      <c r="D9792" t="s">
        <v>2245</v>
      </c>
      <c r="E9792">
        <v>3.4924217754519802</v>
      </c>
      <c r="F9792" t="s">
        <v>2200</v>
      </c>
    </row>
    <row r="9793" spans="1:6" hidden="1" x14ac:dyDescent="0.25">
      <c r="A9793">
        <v>2050</v>
      </c>
      <c r="B9793" t="s">
        <v>2249</v>
      </c>
      <c r="C9793" t="s">
        <v>2217</v>
      </c>
      <c r="D9793" t="s">
        <v>2246</v>
      </c>
      <c r="E9793">
        <v>3.19420347094611</v>
      </c>
      <c r="F9793" t="s">
        <v>2200</v>
      </c>
    </row>
    <row r="9794" spans="1:6" hidden="1" x14ac:dyDescent="0.25">
      <c r="A9794">
        <v>2050</v>
      </c>
      <c r="B9794" t="s">
        <v>2249</v>
      </c>
      <c r="C9794" t="s">
        <v>2217</v>
      </c>
      <c r="D9794" t="s">
        <v>2247</v>
      </c>
      <c r="E9794">
        <v>2.0853429703666002</v>
      </c>
      <c r="F9794" t="s">
        <v>2200</v>
      </c>
    </row>
    <row r="9795" spans="1:6" hidden="1" x14ac:dyDescent="0.25">
      <c r="A9795">
        <v>2050</v>
      </c>
      <c r="B9795" t="s">
        <v>2249</v>
      </c>
      <c r="C9795" t="s">
        <v>2217</v>
      </c>
      <c r="D9795" t="s">
        <v>2248</v>
      </c>
      <c r="E9795">
        <v>7.4272946083329598</v>
      </c>
      <c r="F9795" t="s">
        <v>2200</v>
      </c>
    </row>
    <row r="9796" spans="1:6" hidden="1" x14ac:dyDescent="0.25">
      <c r="A9796">
        <v>2050</v>
      </c>
      <c r="B9796" t="s">
        <v>2249</v>
      </c>
      <c r="C9796" t="s">
        <v>2218</v>
      </c>
      <c r="D9796" t="s">
        <v>2236</v>
      </c>
      <c r="E9796">
        <v>2.92864749733759</v>
      </c>
      <c r="F9796" t="s">
        <v>2200</v>
      </c>
    </row>
    <row r="9797" spans="1:6" hidden="1" x14ac:dyDescent="0.25">
      <c r="A9797">
        <v>2050</v>
      </c>
      <c r="B9797" t="s">
        <v>2249</v>
      </c>
      <c r="C9797" t="s">
        <v>2218</v>
      </c>
      <c r="D9797" t="s">
        <v>2239</v>
      </c>
      <c r="E9797">
        <v>0</v>
      </c>
      <c r="F9797" t="s">
        <v>2200</v>
      </c>
    </row>
    <row r="9798" spans="1:6" hidden="1" x14ac:dyDescent="0.25">
      <c r="A9798">
        <v>2050</v>
      </c>
      <c r="B9798" t="s">
        <v>2249</v>
      </c>
      <c r="C9798" t="s">
        <v>2218</v>
      </c>
      <c r="D9798" t="s">
        <v>2241</v>
      </c>
      <c r="E9798">
        <v>6.6459041353206301</v>
      </c>
      <c r="F9798" t="s">
        <v>2200</v>
      </c>
    </row>
    <row r="9799" spans="1:6" hidden="1" x14ac:dyDescent="0.25">
      <c r="A9799">
        <v>2050</v>
      </c>
      <c r="B9799" t="s">
        <v>2249</v>
      </c>
      <c r="C9799" t="s">
        <v>2218</v>
      </c>
      <c r="D9799" t="s">
        <v>2242</v>
      </c>
      <c r="E9799" s="184">
        <v>2.9714065881842398E-3</v>
      </c>
      <c r="F9799" t="s">
        <v>2200</v>
      </c>
    </row>
    <row r="9800" spans="1:6" hidden="1" x14ac:dyDescent="0.25">
      <c r="A9800">
        <v>2050</v>
      </c>
      <c r="B9800" t="s">
        <v>2249</v>
      </c>
      <c r="C9800" t="s">
        <v>2218</v>
      </c>
      <c r="D9800" t="s">
        <v>2243</v>
      </c>
      <c r="E9800">
        <v>0</v>
      </c>
      <c r="F9800" t="s">
        <v>2200</v>
      </c>
    </row>
    <row r="9801" spans="1:6" hidden="1" x14ac:dyDescent="0.25">
      <c r="A9801">
        <v>2050</v>
      </c>
      <c r="B9801" t="s">
        <v>2249</v>
      </c>
      <c r="C9801" t="s">
        <v>2218</v>
      </c>
      <c r="D9801" t="s">
        <v>2244</v>
      </c>
      <c r="E9801">
        <v>6.1837425000000001</v>
      </c>
      <c r="F9801" t="s">
        <v>2200</v>
      </c>
    </row>
    <row r="9802" spans="1:6" hidden="1" x14ac:dyDescent="0.25">
      <c r="A9802">
        <v>2050</v>
      </c>
      <c r="B9802" t="s">
        <v>2249</v>
      </c>
      <c r="C9802" t="s">
        <v>2218</v>
      </c>
      <c r="D9802" t="s">
        <v>2245</v>
      </c>
      <c r="E9802">
        <v>0</v>
      </c>
      <c r="F9802" t="s">
        <v>2200</v>
      </c>
    </row>
    <row r="9803" spans="1:6" hidden="1" x14ac:dyDescent="0.25">
      <c r="A9803">
        <v>2050</v>
      </c>
      <c r="B9803" t="s">
        <v>2249</v>
      </c>
      <c r="C9803" t="s">
        <v>2218</v>
      </c>
      <c r="D9803" t="s">
        <v>2246</v>
      </c>
      <c r="E9803">
        <v>0</v>
      </c>
      <c r="F9803" t="s">
        <v>2200</v>
      </c>
    </row>
    <row r="9804" spans="1:6" hidden="1" x14ac:dyDescent="0.25">
      <c r="A9804">
        <v>2050</v>
      </c>
      <c r="B9804" t="s">
        <v>2249</v>
      </c>
      <c r="C9804" t="s">
        <v>2218</v>
      </c>
      <c r="D9804" t="s">
        <v>2247</v>
      </c>
      <c r="E9804">
        <v>0</v>
      </c>
      <c r="F9804" t="s">
        <v>2200</v>
      </c>
    </row>
    <row r="9805" spans="1:6" hidden="1" x14ac:dyDescent="0.25">
      <c r="A9805">
        <v>2050</v>
      </c>
      <c r="B9805" t="s">
        <v>2249</v>
      </c>
      <c r="C9805" t="s">
        <v>2218</v>
      </c>
      <c r="D9805" t="s">
        <v>2248</v>
      </c>
      <c r="E9805">
        <v>0</v>
      </c>
      <c r="F9805" t="s">
        <v>2200</v>
      </c>
    </row>
    <row r="9806" spans="1:6" hidden="1" x14ac:dyDescent="0.25">
      <c r="A9806">
        <v>2050</v>
      </c>
      <c r="B9806" t="s">
        <v>2249</v>
      </c>
      <c r="C9806" t="s">
        <v>2219</v>
      </c>
      <c r="D9806" t="s">
        <v>2236</v>
      </c>
      <c r="E9806">
        <v>4.2606995722230199</v>
      </c>
      <c r="F9806" t="s">
        <v>2200</v>
      </c>
    </row>
    <row r="9807" spans="1:6" hidden="1" x14ac:dyDescent="0.25">
      <c r="A9807">
        <v>2050</v>
      </c>
      <c r="B9807" t="s">
        <v>2249</v>
      </c>
      <c r="C9807" t="s">
        <v>2219</v>
      </c>
      <c r="D9807" t="s">
        <v>2237</v>
      </c>
      <c r="E9807">
        <v>27.5765002323174</v>
      </c>
      <c r="F9807" t="s">
        <v>2200</v>
      </c>
    </row>
    <row r="9808" spans="1:6" hidden="1" x14ac:dyDescent="0.25">
      <c r="A9808">
        <v>2050</v>
      </c>
      <c r="B9808" t="s">
        <v>2249</v>
      </c>
      <c r="C9808" t="s">
        <v>2219</v>
      </c>
      <c r="D9808" t="s">
        <v>2238</v>
      </c>
      <c r="E9808">
        <v>4.1013948190110199</v>
      </c>
      <c r="F9808" t="s">
        <v>2200</v>
      </c>
    </row>
    <row r="9809" spans="1:6" hidden="1" x14ac:dyDescent="0.25">
      <c r="A9809">
        <v>2050</v>
      </c>
      <c r="B9809" t="s">
        <v>2249</v>
      </c>
      <c r="C9809" t="s">
        <v>2219</v>
      </c>
      <c r="D9809" t="s">
        <v>2250</v>
      </c>
      <c r="E9809">
        <v>0</v>
      </c>
      <c r="F9809" t="s">
        <v>2200</v>
      </c>
    </row>
    <row r="9810" spans="1:6" hidden="1" x14ac:dyDescent="0.25">
      <c r="A9810">
        <v>2050</v>
      </c>
      <c r="B9810" t="s">
        <v>2249</v>
      </c>
      <c r="C9810" t="s">
        <v>2219</v>
      </c>
      <c r="D9810" t="s">
        <v>2251</v>
      </c>
      <c r="E9810">
        <v>15.870637696870499</v>
      </c>
      <c r="F9810" t="s">
        <v>2200</v>
      </c>
    </row>
    <row r="9811" spans="1:6" hidden="1" x14ac:dyDescent="0.25">
      <c r="A9811">
        <v>2050</v>
      </c>
      <c r="B9811" t="s">
        <v>2249</v>
      </c>
      <c r="C9811" t="s">
        <v>2219</v>
      </c>
      <c r="D9811" t="s">
        <v>2239</v>
      </c>
      <c r="E9811">
        <v>4.3580100622884599</v>
      </c>
      <c r="F9811" t="s">
        <v>2200</v>
      </c>
    </row>
    <row r="9812" spans="1:6" hidden="1" x14ac:dyDescent="0.25">
      <c r="A9812">
        <v>2050</v>
      </c>
      <c r="B9812" t="s">
        <v>2249</v>
      </c>
      <c r="C9812" t="s">
        <v>2219</v>
      </c>
      <c r="D9812" t="s">
        <v>2240</v>
      </c>
      <c r="E9812">
        <v>2.69056664727922</v>
      </c>
      <c r="F9812" t="s">
        <v>2200</v>
      </c>
    </row>
    <row r="9813" spans="1:6" hidden="1" x14ac:dyDescent="0.25">
      <c r="A9813">
        <v>2050</v>
      </c>
      <c r="B9813" t="s">
        <v>2249</v>
      </c>
      <c r="C9813" t="s">
        <v>2219</v>
      </c>
      <c r="D9813" t="s">
        <v>2241</v>
      </c>
      <c r="E9813">
        <v>5.0369404795940804</v>
      </c>
      <c r="F9813" t="s">
        <v>2200</v>
      </c>
    </row>
    <row r="9814" spans="1:6" hidden="1" x14ac:dyDescent="0.25">
      <c r="A9814">
        <v>2050</v>
      </c>
      <c r="B9814" t="s">
        <v>2249</v>
      </c>
      <c r="C9814" t="s">
        <v>2219</v>
      </c>
      <c r="D9814" t="s">
        <v>2242</v>
      </c>
      <c r="E9814" s="184">
        <v>5.9742422014761098E-2</v>
      </c>
      <c r="F9814" t="s">
        <v>2200</v>
      </c>
    </row>
    <row r="9815" spans="1:6" hidden="1" x14ac:dyDescent="0.25">
      <c r="A9815">
        <v>2050</v>
      </c>
      <c r="B9815" t="s">
        <v>2249</v>
      </c>
      <c r="C9815" t="s">
        <v>2219</v>
      </c>
      <c r="D9815" t="s">
        <v>2243</v>
      </c>
      <c r="E9815">
        <v>33.6383494102611</v>
      </c>
      <c r="F9815" t="s">
        <v>2200</v>
      </c>
    </row>
    <row r="9816" spans="1:6" hidden="1" x14ac:dyDescent="0.25">
      <c r="A9816">
        <v>2050</v>
      </c>
      <c r="B9816" t="s">
        <v>2249</v>
      </c>
      <c r="C9816" t="s">
        <v>2219</v>
      </c>
      <c r="D9816" t="s">
        <v>2244</v>
      </c>
      <c r="E9816">
        <v>6.1837425000000001</v>
      </c>
      <c r="F9816" t="s">
        <v>2200</v>
      </c>
    </row>
    <row r="9817" spans="1:6" hidden="1" x14ac:dyDescent="0.25">
      <c r="A9817">
        <v>2050</v>
      </c>
      <c r="B9817" t="s">
        <v>2249</v>
      </c>
      <c r="C9817" t="s">
        <v>2219</v>
      </c>
      <c r="D9817" t="s">
        <v>2245</v>
      </c>
      <c r="E9817">
        <v>3.6084698762899801</v>
      </c>
      <c r="F9817" t="s">
        <v>2200</v>
      </c>
    </row>
    <row r="9818" spans="1:6" hidden="1" x14ac:dyDescent="0.25">
      <c r="A9818">
        <v>2050</v>
      </c>
      <c r="B9818" t="s">
        <v>2249</v>
      </c>
      <c r="C9818" t="s">
        <v>2219</v>
      </c>
      <c r="D9818" t="s">
        <v>2246</v>
      </c>
      <c r="E9818">
        <v>2.5482228789313099</v>
      </c>
      <c r="F9818" t="s">
        <v>2200</v>
      </c>
    </row>
    <row r="9819" spans="1:6" hidden="1" x14ac:dyDescent="0.25">
      <c r="A9819">
        <v>2050</v>
      </c>
      <c r="B9819" t="s">
        <v>2249</v>
      </c>
      <c r="C9819" t="s">
        <v>2219</v>
      </c>
      <c r="D9819" t="s">
        <v>2247</v>
      </c>
      <c r="E9819">
        <v>2.22992188619294</v>
      </c>
      <c r="F9819" t="s">
        <v>2200</v>
      </c>
    </row>
    <row r="9820" spans="1:6" hidden="1" x14ac:dyDescent="0.25">
      <c r="A9820">
        <v>2050</v>
      </c>
      <c r="B9820" t="s">
        <v>2249</v>
      </c>
      <c r="C9820" t="s">
        <v>2219</v>
      </c>
      <c r="D9820" t="s">
        <v>2248</v>
      </c>
      <c r="E9820">
        <v>7.3985666454360599</v>
      </c>
      <c r="F9820" t="s">
        <v>2200</v>
      </c>
    </row>
    <row r="9821" spans="1:6" hidden="1" x14ac:dyDescent="0.25">
      <c r="A9821">
        <v>2050</v>
      </c>
      <c r="B9821" t="s">
        <v>2249</v>
      </c>
      <c r="C9821" t="s">
        <v>2252</v>
      </c>
      <c r="D9821" t="s">
        <v>2245</v>
      </c>
      <c r="E9821">
        <v>1.3875166682164799</v>
      </c>
      <c r="F9821" t="s">
        <v>2200</v>
      </c>
    </row>
    <row r="9822" spans="1:6" hidden="1" x14ac:dyDescent="0.25">
      <c r="A9822">
        <v>2050</v>
      </c>
      <c r="B9822" t="s">
        <v>2249</v>
      </c>
      <c r="C9822" t="s">
        <v>2220</v>
      </c>
      <c r="D9822" t="s">
        <v>2236</v>
      </c>
      <c r="E9822">
        <v>2.3854812418245799</v>
      </c>
      <c r="F9822" t="s">
        <v>2200</v>
      </c>
    </row>
    <row r="9823" spans="1:6" hidden="1" x14ac:dyDescent="0.25">
      <c r="A9823">
        <v>2050</v>
      </c>
      <c r="B9823" t="s">
        <v>2249</v>
      </c>
      <c r="C9823" t="s">
        <v>2220</v>
      </c>
      <c r="D9823" t="s">
        <v>2237</v>
      </c>
      <c r="E9823">
        <v>16.657964014759099</v>
      </c>
      <c r="F9823" t="s">
        <v>2200</v>
      </c>
    </row>
    <row r="9824" spans="1:6" hidden="1" x14ac:dyDescent="0.25">
      <c r="A9824">
        <v>2050</v>
      </c>
      <c r="B9824" t="s">
        <v>2249</v>
      </c>
      <c r="C9824" t="s">
        <v>2220</v>
      </c>
      <c r="D9824" t="s">
        <v>2238</v>
      </c>
      <c r="E9824">
        <v>3.9830721796583402</v>
      </c>
      <c r="F9824" t="s">
        <v>2200</v>
      </c>
    </row>
    <row r="9825" spans="1:6" hidden="1" x14ac:dyDescent="0.25">
      <c r="A9825">
        <v>2050</v>
      </c>
      <c r="B9825" t="s">
        <v>2249</v>
      </c>
      <c r="C9825" t="s">
        <v>2220</v>
      </c>
      <c r="D9825" t="s">
        <v>2250</v>
      </c>
      <c r="E9825">
        <v>7.96177998303079</v>
      </c>
      <c r="F9825" t="s">
        <v>2200</v>
      </c>
    </row>
    <row r="9826" spans="1:6" hidden="1" x14ac:dyDescent="0.25">
      <c r="A9826">
        <v>2050</v>
      </c>
      <c r="B9826" t="s">
        <v>2249</v>
      </c>
      <c r="C9826" t="s">
        <v>2220</v>
      </c>
      <c r="D9826" t="s">
        <v>2251</v>
      </c>
      <c r="E9826">
        <v>0</v>
      </c>
      <c r="F9826" t="s">
        <v>2200</v>
      </c>
    </row>
    <row r="9827" spans="1:6" hidden="1" x14ac:dyDescent="0.25">
      <c r="A9827">
        <v>2050</v>
      </c>
      <c r="B9827" t="s">
        <v>2249</v>
      </c>
      <c r="C9827" t="s">
        <v>2220</v>
      </c>
      <c r="D9827" t="s">
        <v>2239</v>
      </c>
      <c r="E9827">
        <v>2.6795236329130998</v>
      </c>
      <c r="F9827" t="s">
        <v>2200</v>
      </c>
    </row>
    <row r="9828" spans="1:6" hidden="1" x14ac:dyDescent="0.25">
      <c r="A9828">
        <v>2050</v>
      </c>
      <c r="B9828" t="s">
        <v>2249</v>
      </c>
      <c r="C9828" t="s">
        <v>2220</v>
      </c>
      <c r="D9828" t="s">
        <v>2240</v>
      </c>
      <c r="E9828">
        <v>2.56912890756489</v>
      </c>
      <c r="F9828" t="s">
        <v>2200</v>
      </c>
    </row>
    <row r="9829" spans="1:6" hidden="1" x14ac:dyDescent="0.25">
      <c r="A9829">
        <v>2050</v>
      </c>
      <c r="B9829" t="s">
        <v>2249</v>
      </c>
      <c r="C9829" t="s">
        <v>2220</v>
      </c>
      <c r="D9829" t="s">
        <v>2241</v>
      </c>
      <c r="E9829">
        <v>3.9413746371206</v>
      </c>
      <c r="F9829" t="s">
        <v>2200</v>
      </c>
    </row>
    <row r="9830" spans="1:6" hidden="1" x14ac:dyDescent="0.25">
      <c r="A9830">
        <v>2050</v>
      </c>
      <c r="B9830" t="s">
        <v>2249</v>
      </c>
      <c r="C9830" t="s">
        <v>2220</v>
      </c>
      <c r="D9830" t="s">
        <v>2242</v>
      </c>
      <c r="E9830" s="184">
        <v>2.5138977754292899E-2</v>
      </c>
      <c r="F9830" t="s">
        <v>2200</v>
      </c>
    </row>
    <row r="9831" spans="1:6" hidden="1" x14ac:dyDescent="0.25">
      <c r="A9831">
        <v>2050</v>
      </c>
      <c r="B9831" t="s">
        <v>2249</v>
      </c>
      <c r="C9831" t="s">
        <v>2220</v>
      </c>
      <c r="D9831" t="s">
        <v>2243</v>
      </c>
      <c r="E9831">
        <v>30.6271086521649</v>
      </c>
      <c r="F9831" t="s">
        <v>2200</v>
      </c>
    </row>
    <row r="9832" spans="1:6" hidden="1" x14ac:dyDescent="0.25">
      <c r="A9832">
        <v>2050</v>
      </c>
      <c r="B9832" t="s">
        <v>2249</v>
      </c>
      <c r="C9832" t="s">
        <v>2220</v>
      </c>
      <c r="D9832" t="s">
        <v>2244</v>
      </c>
      <c r="E9832">
        <v>6.1837425000000001</v>
      </c>
      <c r="F9832" t="s">
        <v>2200</v>
      </c>
    </row>
    <row r="9833" spans="1:6" hidden="1" x14ac:dyDescent="0.25">
      <c r="A9833">
        <v>2050</v>
      </c>
      <c r="B9833" t="s">
        <v>2249</v>
      </c>
      <c r="C9833" t="s">
        <v>2220</v>
      </c>
      <c r="D9833" t="s">
        <v>2245</v>
      </c>
      <c r="E9833">
        <v>3.4658246096784602</v>
      </c>
      <c r="F9833" t="s">
        <v>2200</v>
      </c>
    </row>
    <row r="9834" spans="1:6" hidden="1" x14ac:dyDescent="0.25">
      <c r="A9834">
        <v>2050</v>
      </c>
      <c r="B9834" t="s">
        <v>2249</v>
      </c>
      <c r="C9834" t="s">
        <v>2220</v>
      </c>
      <c r="D9834" t="s">
        <v>2246</v>
      </c>
      <c r="E9834">
        <v>1.56975062771583</v>
      </c>
      <c r="F9834" t="s">
        <v>2200</v>
      </c>
    </row>
    <row r="9835" spans="1:6" hidden="1" x14ac:dyDescent="0.25">
      <c r="A9835">
        <v>2050</v>
      </c>
      <c r="B9835" t="s">
        <v>2249</v>
      </c>
      <c r="C9835" t="s">
        <v>2220</v>
      </c>
      <c r="D9835" t="s">
        <v>2247</v>
      </c>
      <c r="E9835">
        <v>1.4800513145502301</v>
      </c>
      <c r="F9835" t="s">
        <v>2200</v>
      </c>
    </row>
    <row r="9836" spans="1:6" hidden="1" x14ac:dyDescent="0.25">
      <c r="A9836">
        <v>2050</v>
      </c>
      <c r="B9836" t="s">
        <v>2249</v>
      </c>
      <c r="C9836" t="s">
        <v>2220</v>
      </c>
      <c r="D9836" t="s">
        <v>2248</v>
      </c>
      <c r="E9836">
        <v>3.4233179298873702</v>
      </c>
      <c r="F9836" t="s">
        <v>2200</v>
      </c>
    </row>
    <row r="9837" spans="1:6" hidden="1" x14ac:dyDescent="0.25">
      <c r="A9837">
        <v>2050</v>
      </c>
      <c r="B9837" t="s">
        <v>2249</v>
      </c>
      <c r="C9837" t="s">
        <v>2221</v>
      </c>
      <c r="D9837" t="s">
        <v>2236</v>
      </c>
      <c r="E9837">
        <v>5.0708310937416501</v>
      </c>
      <c r="F9837" t="s">
        <v>2200</v>
      </c>
    </row>
    <row r="9838" spans="1:6" hidden="1" x14ac:dyDescent="0.25">
      <c r="A9838">
        <v>2050</v>
      </c>
      <c r="B9838" t="s">
        <v>2249</v>
      </c>
      <c r="C9838" t="s">
        <v>2221</v>
      </c>
      <c r="D9838" t="s">
        <v>2237</v>
      </c>
      <c r="E9838">
        <v>18.3758063042422</v>
      </c>
      <c r="F9838" t="s">
        <v>2200</v>
      </c>
    </row>
    <row r="9839" spans="1:6" hidden="1" x14ac:dyDescent="0.25">
      <c r="A9839">
        <v>2050</v>
      </c>
      <c r="B9839" t="s">
        <v>2249</v>
      </c>
      <c r="C9839" t="s">
        <v>2221</v>
      </c>
      <c r="D9839" t="s">
        <v>2238</v>
      </c>
      <c r="E9839">
        <v>4.0962403078183804</v>
      </c>
      <c r="F9839" t="s">
        <v>2200</v>
      </c>
    </row>
    <row r="9840" spans="1:6" hidden="1" x14ac:dyDescent="0.25">
      <c r="A9840">
        <v>2050</v>
      </c>
      <c r="B9840" t="s">
        <v>2249</v>
      </c>
      <c r="C9840" t="s">
        <v>2221</v>
      </c>
      <c r="D9840" t="s">
        <v>2250</v>
      </c>
      <c r="E9840">
        <v>10.233126342263599</v>
      </c>
      <c r="F9840" t="s">
        <v>2200</v>
      </c>
    </row>
    <row r="9841" spans="1:6" hidden="1" x14ac:dyDescent="0.25">
      <c r="A9841">
        <v>2050</v>
      </c>
      <c r="B9841" t="s">
        <v>2249</v>
      </c>
      <c r="C9841" t="s">
        <v>2221</v>
      </c>
      <c r="D9841" t="s">
        <v>2251</v>
      </c>
      <c r="E9841">
        <v>0</v>
      </c>
      <c r="F9841" t="s">
        <v>2200</v>
      </c>
    </row>
    <row r="9842" spans="1:6" hidden="1" x14ac:dyDescent="0.25">
      <c r="A9842">
        <v>2050</v>
      </c>
      <c r="B9842" t="s">
        <v>2249</v>
      </c>
      <c r="C9842" t="s">
        <v>2221</v>
      </c>
      <c r="D9842" t="s">
        <v>2239</v>
      </c>
      <c r="E9842">
        <v>4.7634404337662302</v>
      </c>
      <c r="F9842" t="s">
        <v>2200</v>
      </c>
    </row>
    <row r="9843" spans="1:6" hidden="1" x14ac:dyDescent="0.25">
      <c r="A9843">
        <v>2050</v>
      </c>
      <c r="B9843" t="s">
        <v>2249</v>
      </c>
      <c r="C9843" t="s">
        <v>2221</v>
      </c>
      <c r="D9843" t="s">
        <v>2240</v>
      </c>
      <c r="E9843">
        <v>2.8073781681748602</v>
      </c>
      <c r="F9843" t="s">
        <v>2200</v>
      </c>
    </row>
    <row r="9844" spans="1:6" hidden="1" x14ac:dyDescent="0.25">
      <c r="A9844">
        <v>2050</v>
      </c>
      <c r="B9844" t="s">
        <v>2249</v>
      </c>
      <c r="C9844" t="s">
        <v>2221</v>
      </c>
      <c r="D9844" t="s">
        <v>2241</v>
      </c>
      <c r="E9844">
        <v>0</v>
      </c>
      <c r="F9844" t="s">
        <v>2200</v>
      </c>
    </row>
    <row r="9845" spans="1:6" hidden="1" x14ac:dyDescent="0.25">
      <c r="A9845">
        <v>2050</v>
      </c>
      <c r="B9845" t="s">
        <v>2249</v>
      </c>
      <c r="C9845" t="s">
        <v>2221</v>
      </c>
      <c r="D9845" t="s">
        <v>2242</v>
      </c>
      <c r="E9845" s="184">
        <v>4.4241813749466499E-4</v>
      </c>
      <c r="F9845" t="s">
        <v>2200</v>
      </c>
    </row>
    <row r="9846" spans="1:6" hidden="1" x14ac:dyDescent="0.25">
      <c r="A9846">
        <v>2050</v>
      </c>
      <c r="B9846" t="s">
        <v>2249</v>
      </c>
      <c r="C9846" t="s">
        <v>2221</v>
      </c>
      <c r="D9846" t="s">
        <v>2243</v>
      </c>
      <c r="E9846">
        <v>34.479468443943901</v>
      </c>
      <c r="F9846" t="s">
        <v>2200</v>
      </c>
    </row>
    <row r="9847" spans="1:6" hidden="1" x14ac:dyDescent="0.25">
      <c r="A9847">
        <v>2050</v>
      </c>
      <c r="B9847" t="s">
        <v>2249</v>
      </c>
      <c r="C9847" t="s">
        <v>2221</v>
      </c>
      <c r="D9847" t="s">
        <v>2244</v>
      </c>
      <c r="E9847">
        <v>6.1837425000000001</v>
      </c>
      <c r="F9847" t="s">
        <v>2200</v>
      </c>
    </row>
    <row r="9848" spans="1:6" hidden="1" x14ac:dyDescent="0.25">
      <c r="A9848">
        <v>2050</v>
      </c>
      <c r="B9848" t="s">
        <v>2249</v>
      </c>
      <c r="C9848" t="s">
        <v>2221</v>
      </c>
      <c r="D9848" t="s">
        <v>2245</v>
      </c>
      <c r="E9848">
        <v>3.83353446566375</v>
      </c>
      <c r="F9848" t="s">
        <v>2200</v>
      </c>
    </row>
    <row r="9849" spans="1:6" hidden="1" x14ac:dyDescent="0.25">
      <c r="A9849">
        <v>2050</v>
      </c>
      <c r="B9849" t="s">
        <v>2249</v>
      </c>
      <c r="C9849" t="s">
        <v>2221</v>
      </c>
      <c r="D9849" t="s">
        <v>2246</v>
      </c>
      <c r="E9849">
        <v>2.22455766587374</v>
      </c>
      <c r="F9849" t="s">
        <v>2200</v>
      </c>
    </row>
    <row r="9850" spans="1:6" hidden="1" x14ac:dyDescent="0.25">
      <c r="A9850">
        <v>2050</v>
      </c>
      <c r="B9850" t="s">
        <v>2249</v>
      </c>
      <c r="C9850" t="s">
        <v>2221</v>
      </c>
      <c r="D9850" t="s">
        <v>2247</v>
      </c>
      <c r="E9850">
        <v>1.9736991804291599</v>
      </c>
      <c r="F9850" t="s">
        <v>2200</v>
      </c>
    </row>
    <row r="9851" spans="1:6" hidden="1" x14ac:dyDescent="0.25">
      <c r="A9851">
        <v>2050</v>
      </c>
      <c r="B9851" t="s">
        <v>2249</v>
      </c>
      <c r="C9851" t="s">
        <v>2221</v>
      </c>
      <c r="D9851" t="s">
        <v>2248</v>
      </c>
      <c r="E9851">
        <v>7.9374340161235004</v>
      </c>
      <c r="F9851" t="s">
        <v>2200</v>
      </c>
    </row>
    <row r="9852" spans="1:6" hidden="1" x14ac:dyDescent="0.25">
      <c r="A9852">
        <v>2050</v>
      </c>
      <c r="B9852" t="s">
        <v>2249</v>
      </c>
      <c r="C9852" t="s">
        <v>2222</v>
      </c>
      <c r="D9852" t="s">
        <v>2236</v>
      </c>
      <c r="E9852">
        <v>2.4836720831596102</v>
      </c>
      <c r="F9852" t="s">
        <v>2200</v>
      </c>
    </row>
    <row r="9853" spans="1:6" hidden="1" x14ac:dyDescent="0.25">
      <c r="A9853">
        <v>2050</v>
      </c>
      <c r="B9853" t="s">
        <v>2249</v>
      </c>
      <c r="C9853" t="s">
        <v>2222</v>
      </c>
      <c r="D9853" t="s">
        <v>2237</v>
      </c>
      <c r="E9853">
        <v>17.160313543636502</v>
      </c>
      <c r="F9853" t="s">
        <v>2200</v>
      </c>
    </row>
    <row r="9854" spans="1:6" hidden="1" x14ac:dyDescent="0.25">
      <c r="A9854">
        <v>2050</v>
      </c>
      <c r="B9854" t="s">
        <v>2249</v>
      </c>
      <c r="C9854" t="s">
        <v>2222</v>
      </c>
      <c r="D9854" t="s">
        <v>2238</v>
      </c>
      <c r="E9854">
        <v>3.9946028547955699</v>
      </c>
      <c r="F9854" t="s">
        <v>2200</v>
      </c>
    </row>
    <row r="9855" spans="1:6" hidden="1" x14ac:dyDescent="0.25">
      <c r="A9855">
        <v>2050</v>
      </c>
      <c r="B9855" t="s">
        <v>2249</v>
      </c>
      <c r="C9855" t="s">
        <v>2222</v>
      </c>
      <c r="D9855" t="s">
        <v>2250</v>
      </c>
      <c r="E9855">
        <v>8.5823564716087102</v>
      </c>
      <c r="F9855" t="s">
        <v>2200</v>
      </c>
    </row>
    <row r="9856" spans="1:6" hidden="1" x14ac:dyDescent="0.25">
      <c r="A9856">
        <v>2050</v>
      </c>
      <c r="B9856" t="s">
        <v>2249</v>
      </c>
      <c r="C9856" t="s">
        <v>2222</v>
      </c>
      <c r="D9856" t="s">
        <v>2251</v>
      </c>
      <c r="E9856">
        <v>8.8912377927817197</v>
      </c>
      <c r="F9856" t="s">
        <v>2200</v>
      </c>
    </row>
    <row r="9857" spans="1:6" hidden="1" x14ac:dyDescent="0.25">
      <c r="A9857">
        <v>2050</v>
      </c>
      <c r="B9857" t="s">
        <v>2249</v>
      </c>
      <c r="C9857" t="s">
        <v>2222</v>
      </c>
      <c r="D9857" t="s">
        <v>2239</v>
      </c>
      <c r="E9857">
        <v>2.5099309257531202</v>
      </c>
      <c r="F9857" t="s">
        <v>2200</v>
      </c>
    </row>
    <row r="9858" spans="1:6" hidden="1" x14ac:dyDescent="0.25">
      <c r="A9858">
        <v>2050</v>
      </c>
      <c r="B9858" t="s">
        <v>2249</v>
      </c>
      <c r="C9858" t="s">
        <v>2222</v>
      </c>
      <c r="D9858" t="s">
        <v>2240</v>
      </c>
      <c r="E9858">
        <v>2.4547977117392201</v>
      </c>
      <c r="F9858" t="s">
        <v>2200</v>
      </c>
    </row>
    <row r="9859" spans="1:6" hidden="1" x14ac:dyDescent="0.25">
      <c r="A9859">
        <v>2050</v>
      </c>
      <c r="B9859" t="s">
        <v>2249</v>
      </c>
      <c r="C9859" t="s">
        <v>2222</v>
      </c>
      <c r="D9859" t="s">
        <v>2241</v>
      </c>
      <c r="E9859">
        <v>3.9901007496154901</v>
      </c>
      <c r="F9859" t="s">
        <v>2200</v>
      </c>
    </row>
    <row r="9860" spans="1:6" hidden="1" x14ac:dyDescent="0.25">
      <c r="A9860">
        <v>2050</v>
      </c>
      <c r="B9860" t="s">
        <v>2249</v>
      </c>
      <c r="C9860" t="s">
        <v>2222</v>
      </c>
      <c r="D9860" t="s">
        <v>2242</v>
      </c>
      <c r="E9860" s="184">
        <v>1.0641600670672399E-4</v>
      </c>
      <c r="F9860" t="s">
        <v>2200</v>
      </c>
    </row>
    <row r="9861" spans="1:6" hidden="1" x14ac:dyDescent="0.25">
      <c r="A9861">
        <v>2050</v>
      </c>
      <c r="B9861" t="s">
        <v>2249</v>
      </c>
      <c r="C9861" t="s">
        <v>2222</v>
      </c>
      <c r="D9861" t="s">
        <v>2243</v>
      </c>
      <c r="E9861">
        <v>33.003765578768999</v>
      </c>
      <c r="F9861" t="s">
        <v>2200</v>
      </c>
    </row>
    <row r="9862" spans="1:6" hidden="1" x14ac:dyDescent="0.25">
      <c r="A9862">
        <v>2050</v>
      </c>
      <c r="B9862" t="s">
        <v>2249</v>
      </c>
      <c r="C9862" t="s">
        <v>2222</v>
      </c>
      <c r="D9862" t="s">
        <v>2244</v>
      </c>
      <c r="E9862">
        <v>6.1837425000000001</v>
      </c>
      <c r="F9862" t="s">
        <v>2200</v>
      </c>
    </row>
    <row r="9863" spans="1:6" hidden="1" x14ac:dyDescent="0.25">
      <c r="A9863">
        <v>2050</v>
      </c>
      <c r="B9863" t="s">
        <v>2249</v>
      </c>
      <c r="C9863" t="s">
        <v>2222</v>
      </c>
      <c r="D9863" t="s">
        <v>2245</v>
      </c>
      <c r="E9863">
        <v>3.2632585582846398</v>
      </c>
      <c r="F9863" t="s">
        <v>2200</v>
      </c>
    </row>
    <row r="9864" spans="1:6" hidden="1" x14ac:dyDescent="0.25">
      <c r="A9864">
        <v>2050</v>
      </c>
      <c r="B9864" t="s">
        <v>2249</v>
      </c>
      <c r="C9864" t="s">
        <v>2222</v>
      </c>
      <c r="D9864" t="s">
        <v>2246</v>
      </c>
      <c r="E9864">
        <v>1.41397853776616</v>
      </c>
      <c r="F9864" t="s">
        <v>2200</v>
      </c>
    </row>
    <row r="9865" spans="1:6" hidden="1" x14ac:dyDescent="0.25">
      <c r="A9865">
        <v>2050</v>
      </c>
      <c r="B9865" t="s">
        <v>2249</v>
      </c>
      <c r="C9865" t="s">
        <v>2222</v>
      </c>
      <c r="D9865" t="s">
        <v>2247</v>
      </c>
      <c r="E9865">
        <v>1.4514773844439599</v>
      </c>
      <c r="F9865" t="s">
        <v>2200</v>
      </c>
    </row>
    <row r="9866" spans="1:6" hidden="1" x14ac:dyDescent="0.25">
      <c r="A9866">
        <v>2050</v>
      </c>
      <c r="B9866" t="s">
        <v>2249</v>
      </c>
      <c r="C9866" t="s">
        <v>2222</v>
      </c>
      <c r="D9866" t="s">
        <v>2248</v>
      </c>
      <c r="E9866">
        <v>3.23300382369642</v>
      </c>
      <c r="F9866" t="s">
        <v>2200</v>
      </c>
    </row>
    <row r="9867" spans="1:6" hidden="1" x14ac:dyDescent="0.25">
      <c r="A9867">
        <v>2050</v>
      </c>
      <c r="B9867" t="s">
        <v>2249</v>
      </c>
      <c r="C9867" t="s">
        <v>2223</v>
      </c>
      <c r="D9867" t="s">
        <v>2236</v>
      </c>
      <c r="E9867">
        <v>4.2335027157628096</v>
      </c>
      <c r="F9867" t="s">
        <v>2200</v>
      </c>
    </row>
    <row r="9868" spans="1:6" hidden="1" x14ac:dyDescent="0.25">
      <c r="A9868">
        <v>2050</v>
      </c>
      <c r="B9868" t="s">
        <v>2249</v>
      </c>
      <c r="C9868" t="s">
        <v>2223</v>
      </c>
      <c r="D9868" t="s">
        <v>2237</v>
      </c>
      <c r="E9868">
        <v>0</v>
      </c>
      <c r="F9868" t="s">
        <v>2200</v>
      </c>
    </row>
    <row r="9869" spans="1:6" hidden="1" x14ac:dyDescent="0.25">
      <c r="A9869">
        <v>2050</v>
      </c>
      <c r="B9869" t="s">
        <v>2249</v>
      </c>
      <c r="C9869" t="s">
        <v>2223</v>
      </c>
      <c r="D9869" t="s">
        <v>2238</v>
      </c>
      <c r="E9869">
        <v>0</v>
      </c>
      <c r="F9869" t="s">
        <v>2200</v>
      </c>
    </row>
    <row r="9870" spans="1:6" hidden="1" x14ac:dyDescent="0.25">
      <c r="A9870">
        <v>2050</v>
      </c>
      <c r="B9870" t="s">
        <v>2249</v>
      </c>
      <c r="C9870" t="s">
        <v>2223</v>
      </c>
      <c r="D9870" t="s">
        <v>2250</v>
      </c>
      <c r="E9870">
        <v>8.2814964561156206</v>
      </c>
      <c r="F9870" t="s">
        <v>2200</v>
      </c>
    </row>
    <row r="9871" spans="1:6" hidden="1" x14ac:dyDescent="0.25">
      <c r="A9871">
        <v>2050</v>
      </c>
      <c r="B9871" t="s">
        <v>2249</v>
      </c>
      <c r="C9871" t="s">
        <v>2223</v>
      </c>
      <c r="D9871" t="s">
        <v>2251</v>
      </c>
      <c r="E9871">
        <v>10.019244244145399</v>
      </c>
      <c r="F9871" t="s">
        <v>2200</v>
      </c>
    </row>
    <row r="9872" spans="1:6" hidden="1" x14ac:dyDescent="0.25">
      <c r="A9872">
        <v>2050</v>
      </c>
      <c r="B9872" t="s">
        <v>2249</v>
      </c>
      <c r="C9872" t="s">
        <v>2223</v>
      </c>
      <c r="D9872" t="s">
        <v>2239</v>
      </c>
      <c r="E9872">
        <v>1.3875166682164799</v>
      </c>
      <c r="F9872" t="s">
        <v>2200</v>
      </c>
    </row>
    <row r="9873" spans="1:6" hidden="1" x14ac:dyDescent="0.25">
      <c r="A9873">
        <v>2050</v>
      </c>
      <c r="B9873" t="s">
        <v>2249</v>
      </c>
      <c r="C9873" t="s">
        <v>2223</v>
      </c>
      <c r="D9873" t="s">
        <v>2240</v>
      </c>
      <c r="E9873">
        <v>2.2157074640058001</v>
      </c>
      <c r="F9873" t="s">
        <v>2200</v>
      </c>
    </row>
    <row r="9874" spans="1:6" hidden="1" x14ac:dyDescent="0.25">
      <c r="A9874">
        <v>2050</v>
      </c>
      <c r="B9874" t="s">
        <v>2249</v>
      </c>
      <c r="C9874" t="s">
        <v>2223</v>
      </c>
      <c r="D9874" t="s">
        <v>2241</v>
      </c>
      <c r="E9874">
        <v>3.9299825725951099</v>
      </c>
      <c r="F9874" t="s">
        <v>2200</v>
      </c>
    </row>
    <row r="9875" spans="1:6" hidden="1" x14ac:dyDescent="0.25">
      <c r="A9875">
        <v>2050</v>
      </c>
      <c r="B9875" t="s">
        <v>2249</v>
      </c>
      <c r="C9875" t="s">
        <v>2223</v>
      </c>
      <c r="D9875" t="s">
        <v>2242</v>
      </c>
      <c r="E9875" s="184">
        <v>8.4863973360258194E-2</v>
      </c>
      <c r="F9875" t="s">
        <v>2200</v>
      </c>
    </row>
    <row r="9876" spans="1:6" hidden="1" x14ac:dyDescent="0.25">
      <c r="A9876">
        <v>2050</v>
      </c>
      <c r="B9876" t="s">
        <v>2249</v>
      </c>
      <c r="C9876" t="s">
        <v>2223</v>
      </c>
      <c r="D9876" t="s">
        <v>2243</v>
      </c>
      <c r="E9876">
        <v>0</v>
      </c>
      <c r="F9876" t="s">
        <v>2200</v>
      </c>
    </row>
    <row r="9877" spans="1:6" hidden="1" x14ac:dyDescent="0.25">
      <c r="A9877">
        <v>2050</v>
      </c>
      <c r="B9877" t="s">
        <v>2249</v>
      </c>
      <c r="C9877" t="s">
        <v>2223</v>
      </c>
      <c r="D9877" t="s">
        <v>2244</v>
      </c>
      <c r="E9877">
        <v>6.1837425000000001</v>
      </c>
      <c r="F9877" t="s">
        <v>2200</v>
      </c>
    </row>
    <row r="9878" spans="1:6" hidden="1" x14ac:dyDescent="0.25">
      <c r="A9878">
        <v>2050</v>
      </c>
      <c r="B9878" t="s">
        <v>2249</v>
      </c>
      <c r="C9878" t="s">
        <v>2223</v>
      </c>
      <c r="D9878" t="s">
        <v>2245</v>
      </c>
      <c r="E9878">
        <v>1.3875166682164799</v>
      </c>
      <c r="F9878" t="s">
        <v>2200</v>
      </c>
    </row>
    <row r="9879" spans="1:6" hidden="1" x14ac:dyDescent="0.25">
      <c r="A9879">
        <v>2050</v>
      </c>
      <c r="B9879" t="s">
        <v>2249</v>
      </c>
      <c r="C9879" t="s">
        <v>2223</v>
      </c>
      <c r="D9879" t="s">
        <v>2246</v>
      </c>
      <c r="E9879">
        <v>1.50729916042543</v>
      </c>
      <c r="F9879" t="s">
        <v>2200</v>
      </c>
    </row>
    <row r="9880" spans="1:6" hidden="1" x14ac:dyDescent="0.25">
      <c r="A9880">
        <v>2050</v>
      </c>
      <c r="B9880" t="s">
        <v>2249</v>
      </c>
      <c r="C9880" t="s">
        <v>2223</v>
      </c>
      <c r="D9880" t="s">
        <v>2247</v>
      </c>
      <c r="E9880">
        <v>1.3650122604350501</v>
      </c>
      <c r="F9880" t="s">
        <v>2200</v>
      </c>
    </row>
    <row r="9881" spans="1:6" hidden="1" x14ac:dyDescent="0.25">
      <c r="A9881">
        <v>2050</v>
      </c>
      <c r="B9881" t="s">
        <v>2249</v>
      </c>
      <c r="C9881" t="s">
        <v>2223</v>
      </c>
      <c r="D9881" t="s">
        <v>2248</v>
      </c>
      <c r="E9881">
        <v>2.6777226148409898</v>
      </c>
      <c r="F9881" t="s">
        <v>2200</v>
      </c>
    </row>
    <row r="9882" spans="1:6" hidden="1" x14ac:dyDescent="0.25">
      <c r="A9882">
        <v>2050</v>
      </c>
      <c r="B9882" t="s">
        <v>2249</v>
      </c>
      <c r="C9882" t="s">
        <v>2224</v>
      </c>
      <c r="D9882" t="s">
        <v>2236</v>
      </c>
      <c r="E9882">
        <v>4.1007386852474603</v>
      </c>
      <c r="F9882" t="s">
        <v>2200</v>
      </c>
    </row>
    <row r="9883" spans="1:6" hidden="1" x14ac:dyDescent="0.25">
      <c r="A9883">
        <v>2050</v>
      </c>
      <c r="B9883" t="s">
        <v>2249</v>
      </c>
      <c r="C9883" t="s">
        <v>2224</v>
      </c>
      <c r="D9883" t="s">
        <v>2237</v>
      </c>
      <c r="E9883">
        <v>21.795800831230501</v>
      </c>
      <c r="F9883" t="s">
        <v>2200</v>
      </c>
    </row>
    <row r="9884" spans="1:6" hidden="1" x14ac:dyDescent="0.25">
      <c r="A9884">
        <v>2050</v>
      </c>
      <c r="B9884" t="s">
        <v>2249</v>
      </c>
      <c r="C9884" t="s">
        <v>2224</v>
      </c>
      <c r="D9884" t="s">
        <v>2238</v>
      </c>
      <c r="E9884">
        <v>4.2476246450789299</v>
      </c>
      <c r="F9884" t="s">
        <v>2200</v>
      </c>
    </row>
    <row r="9885" spans="1:6" hidden="1" x14ac:dyDescent="0.25">
      <c r="A9885">
        <v>2050</v>
      </c>
      <c r="B9885" t="s">
        <v>2249</v>
      </c>
      <c r="C9885" t="s">
        <v>2224</v>
      </c>
      <c r="D9885" t="s">
        <v>2250</v>
      </c>
      <c r="E9885">
        <v>8.2814964561156206</v>
      </c>
      <c r="F9885" t="s">
        <v>2200</v>
      </c>
    </row>
    <row r="9886" spans="1:6" hidden="1" x14ac:dyDescent="0.25">
      <c r="A9886">
        <v>2050</v>
      </c>
      <c r="B9886" t="s">
        <v>2249</v>
      </c>
      <c r="C9886" t="s">
        <v>2224</v>
      </c>
      <c r="D9886" t="s">
        <v>2251</v>
      </c>
      <c r="E9886">
        <v>10.019244244145399</v>
      </c>
      <c r="F9886" t="s">
        <v>2200</v>
      </c>
    </row>
    <row r="9887" spans="1:6" hidden="1" x14ac:dyDescent="0.25">
      <c r="A9887">
        <v>2050</v>
      </c>
      <c r="B9887" t="s">
        <v>2249</v>
      </c>
      <c r="C9887" t="s">
        <v>2224</v>
      </c>
      <c r="D9887" t="s">
        <v>2239</v>
      </c>
      <c r="E9887">
        <v>1.66272716611422</v>
      </c>
      <c r="F9887" t="s">
        <v>2200</v>
      </c>
    </row>
    <row r="9888" spans="1:6" hidden="1" x14ac:dyDescent="0.25">
      <c r="A9888">
        <v>2050</v>
      </c>
      <c r="B9888" t="s">
        <v>2249</v>
      </c>
      <c r="C9888" t="s">
        <v>2224</v>
      </c>
      <c r="D9888" t="s">
        <v>2240</v>
      </c>
      <c r="E9888">
        <v>2.2157074640058001</v>
      </c>
      <c r="F9888" t="s">
        <v>2200</v>
      </c>
    </row>
    <row r="9889" spans="1:6" hidden="1" x14ac:dyDescent="0.25">
      <c r="A9889">
        <v>2050</v>
      </c>
      <c r="B9889" t="s">
        <v>2249</v>
      </c>
      <c r="C9889" t="s">
        <v>2224</v>
      </c>
      <c r="D9889" t="s">
        <v>2241</v>
      </c>
      <c r="E9889">
        <v>4.7548422934174104</v>
      </c>
      <c r="F9889" t="s">
        <v>2200</v>
      </c>
    </row>
    <row r="9890" spans="1:6" hidden="1" x14ac:dyDescent="0.25">
      <c r="A9890">
        <v>2050</v>
      </c>
      <c r="B9890" t="s">
        <v>2249</v>
      </c>
      <c r="C9890" t="s">
        <v>2224</v>
      </c>
      <c r="D9890" t="s">
        <v>2242</v>
      </c>
      <c r="E9890" s="184">
        <v>2.8035351025555801E-2</v>
      </c>
      <c r="F9890" t="s">
        <v>2200</v>
      </c>
    </row>
    <row r="9891" spans="1:6" hidden="1" x14ac:dyDescent="0.25">
      <c r="A9891">
        <v>2050</v>
      </c>
      <c r="B9891" t="s">
        <v>2249</v>
      </c>
      <c r="C9891" t="s">
        <v>2224</v>
      </c>
      <c r="D9891" t="s">
        <v>2243</v>
      </c>
      <c r="E9891">
        <v>22.318157957018499</v>
      </c>
      <c r="F9891" t="s">
        <v>2200</v>
      </c>
    </row>
    <row r="9892" spans="1:6" hidden="1" x14ac:dyDescent="0.25">
      <c r="A9892">
        <v>2050</v>
      </c>
      <c r="B9892" t="s">
        <v>2249</v>
      </c>
      <c r="C9892" t="s">
        <v>2224</v>
      </c>
      <c r="D9892" t="s">
        <v>2244</v>
      </c>
      <c r="E9892">
        <v>6.1837425000000001</v>
      </c>
      <c r="F9892" t="s">
        <v>2200</v>
      </c>
    </row>
    <row r="9893" spans="1:6" hidden="1" x14ac:dyDescent="0.25">
      <c r="A9893">
        <v>2050</v>
      </c>
      <c r="B9893" t="s">
        <v>2249</v>
      </c>
      <c r="C9893" t="s">
        <v>2224</v>
      </c>
      <c r="D9893" t="s">
        <v>2245</v>
      </c>
      <c r="E9893">
        <v>1.3875166682164799</v>
      </c>
      <c r="F9893" t="s">
        <v>2200</v>
      </c>
    </row>
    <row r="9894" spans="1:6" hidden="1" x14ac:dyDescent="0.25">
      <c r="A9894">
        <v>2050</v>
      </c>
      <c r="B9894" t="s">
        <v>2249</v>
      </c>
      <c r="C9894" t="s">
        <v>2224</v>
      </c>
      <c r="D9894" t="s">
        <v>2246</v>
      </c>
      <c r="E9894">
        <v>1.50729916042543</v>
      </c>
      <c r="F9894" t="s">
        <v>2200</v>
      </c>
    </row>
    <row r="9895" spans="1:6" hidden="1" x14ac:dyDescent="0.25">
      <c r="A9895">
        <v>2050</v>
      </c>
      <c r="B9895" t="s">
        <v>2249</v>
      </c>
      <c r="C9895" t="s">
        <v>2224</v>
      </c>
      <c r="D9895" t="s">
        <v>2247</v>
      </c>
      <c r="E9895">
        <v>1.3650122604350501</v>
      </c>
      <c r="F9895" t="s">
        <v>2200</v>
      </c>
    </row>
    <row r="9896" spans="1:6" hidden="1" x14ac:dyDescent="0.25">
      <c r="A9896">
        <v>2050</v>
      </c>
      <c r="B9896" t="s">
        <v>2249</v>
      </c>
      <c r="C9896" t="s">
        <v>2224</v>
      </c>
      <c r="D9896" t="s">
        <v>2248</v>
      </c>
      <c r="E9896">
        <v>2.6777226148409898</v>
      </c>
      <c r="F9896" t="s">
        <v>2200</v>
      </c>
    </row>
    <row r="9897" spans="1:6" hidden="1" x14ac:dyDescent="0.25">
      <c r="A9897">
        <v>2050</v>
      </c>
      <c r="B9897" t="s">
        <v>2249</v>
      </c>
      <c r="C9897" t="s">
        <v>2225</v>
      </c>
      <c r="D9897" t="s">
        <v>2236</v>
      </c>
      <c r="E9897">
        <v>3.3571125970101301</v>
      </c>
      <c r="F9897" t="s">
        <v>2200</v>
      </c>
    </row>
    <row r="9898" spans="1:6" hidden="1" x14ac:dyDescent="0.25">
      <c r="A9898">
        <v>2050</v>
      </c>
      <c r="B9898" t="s">
        <v>2249</v>
      </c>
      <c r="C9898" t="s">
        <v>2225</v>
      </c>
      <c r="D9898" t="s">
        <v>2237</v>
      </c>
      <c r="E9898">
        <v>21.7829502531538</v>
      </c>
      <c r="F9898" t="s">
        <v>2200</v>
      </c>
    </row>
    <row r="9899" spans="1:6" hidden="1" x14ac:dyDescent="0.25">
      <c r="A9899">
        <v>2050</v>
      </c>
      <c r="B9899" t="s">
        <v>2249</v>
      </c>
      <c r="C9899" t="s">
        <v>2225</v>
      </c>
      <c r="D9899" t="s">
        <v>2238</v>
      </c>
      <c r="E9899">
        <v>9.2335897624998999</v>
      </c>
      <c r="F9899" t="s">
        <v>2200</v>
      </c>
    </row>
    <row r="9900" spans="1:6" hidden="1" x14ac:dyDescent="0.25">
      <c r="A9900">
        <v>2050</v>
      </c>
      <c r="B9900" t="s">
        <v>2249</v>
      </c>
      <c r="C9900" t="s">
        <v>2225</v>
      </c>
      <c r="D9900" t="s">
        <v>2250</v>
      </c>
      <c r="E9900">
        <v>0</v>
      </c>
      <c r="F9900" t="s">
        <v>2200</v>
      </c>
    </row>
    <row r="9901" spans="1:6" hidden="1" x14ac:dyDescent="0.25">
      <c r="A9901">
        <v>2050</v>
      </c>
      <c r="B9901" t="s">
        <v>2249</v>
      </c>
      <c r="C9901" t="s">
        <v>2225</v>
      </c>
      <c r="D9901" t="s">
        <v>2251</v>
      </c>
      <c r="E9901">
        <v>0</v>
      </c>
      <c r="F9901" t="s">
        <v>2200</v>
      </c>
    </row>
    <row r="9902" spans="1:6" hidden="1" x14ac:dyDescent="0.25">
      <c r="A9902">
        <v>2050</v>
      </c>
      <c r="B9902" t="s">
        <v>2249</v>
      </c>
      <c r="C9902" t="s">
        <v>2225</v>
      </c>
      <c r="D9902" t="s">
        <v>2239</v>
      </c>
      <c r="E9902">
        <v>3.9477281978798602</v>
      </c>
      <c r="F9902" t="s">
        <v>2200</v>
      </c>
    </row>
    <row r="9903" spans="1:6" hidden="1" x14ac:dyDescent="0.25">
      <c r="A9903">
        <v>2050</v>
      </c>
      <c r="B9903" t="s">
        <v>2249</v>
      </c>
      <c r="C9903" t="s">
        <v>2225</v>
      </c>
      <c r="D9903" t="s">
        <v>2240</v>
      </c>
      <c r="E9903">
        <v>2.5874142644860201</v>
      </c>
      <c r="F9903" t="s">
        <v>2200</v>
      </c>
    </row>
    <row r="9904" spans="1:6" hidden="1" x14ac:dyDescent="0.25">
      <c r="A9904">
        <v>2050</v>
      </c>
      <c r="B9904" t="s">
        <v>2249</v>
      </c>
      <c r="C9904" t="s">
        <v>2225</v>
      </c>
      <c r="D9904" t="s">
        <v>2241</v>
      </c>
      <c r="E9904">
        <v>0</v>
      </c>
      <c r="F9904" t="s">
        <v>2200</v>
      </c>
    </row>
    <row r="9905" spans="1:6" hidden="1" x14ac:dyDescent="0.25">
      <c r="A9905">
        <v>2050</v>
      </c>
      <c r="B9905" t="s">
        <v>2249</v>
      </c>
      <c r="C9905" t="s">
        <v>2225</v>
      </c>
      <c r="D9905" t="s">
        <v>2242</v>
      </c>
      <c r="E9905" s="184">
        <v>1.50761275353164E-5</v>
      </c>
      <c r="F9905" t="s">
        <v>2200</v>
      </c>
    </row>
    <row r="9906" spans="1:6" hidden="1" x14ac:dyDescent="0.25">
      <c r="A9906">
        <v>2050</v>
      </c>
      <c r="B9906" t="s">
        <v>2249</v>
      </c>
      <c r="C9906" t="s">
        <v>2225</v>
      </c>
      <c r="D9906" t="s">
        <v>2243</v>
      </c>
      <c r="E9906">
        <v>33.132093590806797</v>
      </c>
      <c r="F9906" t="s">
        <v>2200</v>
      </c>
    </row>
    <row r="9907" spans="1:6" hidden="1" x14ac:dyDescent="0.25">
      <c r="A9907">
        <v>2050</v>
      </c>
      <c r="B9907" t="s">
        <v>2249</v>
      </c>
      <c r="C9907" t="s">
        <v>2225</v>
      </c>
      <c r="D9907" t="s">
        <v>2244</v>
      </c>
      <c r="E9907">
        <v>6.1837425000000001</v>
      </c>
      <c r="F9907" t="s">
        <v>2200</v>
      </c>
    </row>
    <row r="9908" spans="1:6" hidden="1" x14ac:dyDescent="0.25">
      <c r="A9908">
        <v>2050</v>
      </c>
      <c r="B9908" t="s">
        <v>2249</v>
      </c>
      <c r="C9908" t="s">
        <v>2225</v>
      </c>
      <c r="D9908" t="s">
        <v>2245</v>
      </c>
      <c r="E9908">
        <v>3.1594216438479701</v>
      </c>
      <c r="F9908" t="s">
        <v>2200</v>
      </c>
    </row>
    <row r="9909" spans="1:6" hidden="1" x14ac:dyDescent="0.25">
      <c r="A9909">
        <v>2050</v>
      </c>
      <c r="B9909" t="s">
        <v>2249</v>
      </c>
      <c r="C9909" t="s">
        <v>2225</v>
      </c>
      <c r="D9909" t="s">
        <v>2246</v>
      </c>
      <c r="E9909">
        <v>0</v>
      </c>
      <c r="F9909" t="s">
        <v>2200</v>
      </c>
    </row>
    <row r="9910" spans="1:6" hidden="1" x14ac:dyDescent="0.25">
      <c r="A9910">
        <v>2050</v>
      </c>
      <c r="B9910" t="s">
        <v>2249</v>
      </c>
      <c r="C9910" t="s">
        <v>2225</v>
      </c>
      <c r="D9910" t="s">
        <v>2247</v>
      </c>
      <c r="E9910">
        <v>1.71086036394917</v>
      </c>
      <c r="F9910" t="s">
        <v>2200</v>
      </c>
    </row>
    <row r="9911" spans="1:6" hidden="1" x14ac:dyDescent="0.25">
      <c r="A9911">
        <v>2050</v>
      </c>
      <c r="B9911" t="s">
        <v>2249</v>
      </c>
      <c r="C9911" t="s">
        <v>2225</v>
      </c>
      <c r="D9911" t="s">
        <v>2248</v>
      </c>
      <c r="E9911">
        <v>6.8591127585993803</v>
      </c>
      <c r="F9911" t="s">
        <v>2200</v>
      </c>
    </row>
    <row r="9912" spans="1:6" hidden="1" x14ac:dyDescent="0.25">
      <c r="A9912">
        <v>2050</v>
      </c>
      <c r="B9912" t="s">
        <v>2249</v>
      </c>
      <c r="C9912" t="s">
        <v>2226</v>
      </c>
      <c r="D9912" t="s">
        <v>2236</v>
      </c>
      <c r="E9912">
        <v>3.1604714114492101</v>
      </c>
      <c r="F9912" t="s">
        <v>2200</v>
      </c>
    </row>
    <row r="9913" spans="1:6" hidden="1" x14ac:dyDescent="0.25">
      <c r="A9913">
        <v>2050</v>
      </c>
      <c r="B9913" t="s">
        <v>2249</v>
      </c>
      <c r="C9913" t="s">
        <v>2226</v>
      </c>
      <c r="D9913" t="s">
        <v>2237</v>
      </c>
      <c r="E9913">
        <v>19.388689127168799</v>
      </c>
      <c r="F9913" t="s">
        <v>2200</v>
      </c>
    </row>
    <row r="9914" spans="1:6" hidden="1" x14ac:dyDescent="0.25">
      <c r="A9914">
        <v>2050</v>
      </c>
      <c r="B9914" t="s">
        <v>2249</v>
      </c>
      <c r="C9914" t="s">
        <v>2226</v>
      </c>
      <c r="D9914" t="s">
        <v>2238</v>
      </c>
      <c r="E9914">
        <v>4.1066660849635603</v>
      </c>
      <c r="F9914" t="s">
        <v>2200</v>
      </c>
    </row>
    <row r="9915" spans="1:6" hidden="1" x14ac:dyDescent="0.25">
      <c r="A9915">
        <v>2050</v>
      </c>
      <c r="B9915" t="s">
        <v>2249</v>
      </c>
      <c r="C9915" t="s">
        <v>2226</v>
      </c>
      <c r="D9915" t="s">
        <v>2250</v>
      </c>
      <c r="E9915">
        <v>11.9690720578665</v>
      </c>
      <c r="F9915" t="s">
        <v>2200</v>
      </c>
    </row>
    <row r="9916" spans="1:6" hidden="1" x14ac:dyDescent="0.25">
      <c r="A9916">
        <v>2050</v>
      </c>
      <c r="B9916" t="s">
        <v>2249</v>
      </c>
      <c r="C9916" t="s">
        <v>2226</v>
      </c>
      <c r="D9916" t="s">
        <v>2251</v>
      </c>
      <c r="E9916">
        <v>0</v>
      </c>
      <c r="F9916" t="s">
        <v>2200</v>
      </c>
    </row>
    <row r="9917" spans="1:6" hidden="1" x14ac:dyDescent="0.25">
      <c r="A9917">
        <v>2050</v>
      </c>
      <c r="B9917" t="s">
        <v>2249</v>
      </c>
      <c r="C9917" t="s">
        <v>2226</v>
      </c>
      <c r="D9917" t="s">
        <v>2239</v>
      </c>
      <c r="E9917">
        <v>3.2651409121816202</v>
      </c>
      <c r="F9917" t="s">
        <v>2200</v>
      </c>
    </row>
    <row r="9918" spans="1:6" hidden="1" x14ac:dyDescent="0.25">
      <c r="A9918">
        <v>2050</v>
      </c>
      <c r="B9918" t="s">
        <v>2249</v>
      </c>
      <c r="C9918" t="s">
        <v>2226</v>
      </c>
      <c r="D9918" t="s">
        <v>2240</v>
      </c>
      <c r="E9918">
        <v>3.1357672192674699</v>
      </c>
      <c r="F9918" t="s">
        <v>2200</v>
      </c>
    </row>
    <row r="9919" spans="1:6" hidden="1" x14ac:dyDescent="0.25">
      <c r="A9919">
        <v>2050</v>
      </c>
      <c r="B9919" t="s">
        <v>2249</v>
      </c>
      <c r="C9919" t="s">
        <v>2226</v>
      </c>
      <c r="D9919" t="s">
        <v>2241</v>
      </c>
      <c r="E9919">
        <v>6.3703872263404104</v>
      </c>
      <c r="F9919" t="s">
        <v>2200</v>
      </c>
    </row>
    <row r="9920" spans="1:6" hidden="1" x14ac:dyDescent="0.25">
      <c r="A9920">
        <v>2050</v>
      </c>
      <c r="B9920" t="s">
        <v>2249</v>
      </c>
      <c r="C9920" t="s">
        <v>2226</v>
      </c>
      <c r="D9920" t="s">
        <v>2242</v>
      </c>
      <c r="E9920" s="184">
        <v>4.3403137822462398E-2</v>
      </c>
      <c r="F9920" t="s">
        <v>2200</v>
      </c>
    </row>
    <row r="9921" spans="1:6" hidden="1" x14ac:dyDescent="0.25">
      <c r="A9921">
        <v>2050</v>
      </c>
      <c r="B9921" t="s">
        <v>2249</v>
      </c>
      <c r="C9921" t="s">
        <v>2226</v>
      </c>
      <c r="D9921" t="s">
        <v>2243</v>
      </c>
      <c r="E9921">
        <v>33.680600375637297</v>
      </c>
      <c r="F9921" t="s">
        <v>2200</v>
      </c>
    </row>
    <row r="9922" spans="1:6" hidden="1" x14ac:dyDescent="0.25">
      <c r="A9922">
        <v>2050</v>
      </c>
      <c r="B9922" t="s">
        <v>2249</v>
      </c>
      <c r="C9922" t="s">
        <v>2226</v>
      </c>
      <c r="D9922" t="s">
        <v>2244</v>
      </c>
      <c r="E9922">
        <v>6.1837425000000001</v>
      </c>
      <c r="F9922" t="s">
        <v>2200</v>
      </c>
    </row>
    <row r="9923" spans="1:6" hidden="1" x14ac:dyDescent="0.25">
      <c r="A9923">
        <v>2050</v>
      </c>
      <c r="B9923" t="s">
        <v>2249</v>
      </c>
      <c r="C9923" t="s">
        <v>2226</v>
      </c>
      <c r="D9923" t="s">
        <v>2245</v>
      </c>
      <c r="E9923">
        <v>4.3503571523310303</v>
      </c>
      <c r="F9923" t="s">
        <v>2200</v>
      </c>
    </row>
    <row r="9924" spans="1:6" hidden="1" x14ac:dyDescent="0.25">
      <c r="A9924">
        <v>2050</v>
      </c>
      <c r="B9924" t="s">
        <v>2249</v>
      </c>
      <c r="C9924" t="s">
        <v>2226</v>
      </c>
      <c r="D9924" t="s">
        <v>2246</v>
      </c>
      <c r="E9924">
        <v>2.3286224440920802</v>
      </c>
      <c r="F9924" t="s">
        <v>2200</v>
      </c>
    </row>
    <row r="9925" spans="1:6" hidden="1" x14ac:dyDescent="0.25">
      <c r="A9925">
        <v>2050</v>
      </c>
      <c r="B9925" t="s">
        <v>2249</v>
      </c>
      <c r="C9925" t="s">
        <v>2226</v>
      </c>
      <c r="D9925" t="s">
        <v>2247</v>
      </c>
      <c r="E9925">
        <v>1.9771304975214301</v>
      </c>
      <c r="F9925" t="s">
        <v>2200</v>
      </c>
    </row>
    <row r="9926" spans="1:6" hidden="1" x14ac:dyDescent="0.25">
      <c r="A9926">
        <v>2050</v>
      </c>
      <c r="B9926" t="s">
        <v>2249</v>
      </c>
      <c r="C9926" t="s">
        <v>2226</v>
      </c>
      <c r="D9926" t="s">
        <v>2248</v>
      </c>
      <c r="E9926">
        <v>9.0384076200444898</v>
      </c>
      <c r="F9926" t="s">
        <v>2200</v>
      </c>
    </row>
    <row r="9927" spans="1:6" hidden="1" x14ac:dyDescent="0.25">
      <c r="A9927">
        <v>2050</v>
      </c>
      <c r="B9927" t="s">
        <v>2249</v>
      </c>
      <c r="C9927" t="s">
        <v>2227</v>
      </c>
      <c r="D9927" t="s">
        <v>2236</v>
      </c>
      <c r="E9927">
        <v>3.8312815715627799</v>
      </c>
      <c r="F9927" t="s">
        <v>2200</v>
      </c>
    </row>
    <row r="9928" spans="1:6" hidden="1" x14ac:dyDescent="0.25">
      <c r="A9928">
        <v>2050</v>
      </c>
      <c r="B9928" t="s">
        <v>2249</v>
      </c>
      <c r="C9928" t="s">
        <v>2227</v>
      </c>
      <c r="D9928" t="s">
        <v>2237</v>
      </c>
      <c r="E9928">
        <v>29.022763803630799</v>
      </c>
      <c r="F9928" t="s">
        <v>2200</v>
      </c>
    </row>
    <row r="9929" spans="1:6" hidden="1" x14ac:dyDescent="0.25">
      <c r="A9929">
        <v>2050</v>
      </c>
      <c r="B9929" t="s">
        <v>2249</v>
      </c>
      <c r="C9929" t="s">
        <v>2227</v>
      </c>
      <c r="D9929" t="s">
        <v>2238</v>
      </c>
      <c r="E9929">
        <v>4.5724840720161604</v>
      </c>
      <c r="F9929" t="s">
        <v>2200</v>
      </c>
    </row>
    <row r="9930" spans="1:6" hidden="1" x14ac:dyDescent="0.25">
      <c r="A9930">
        <v>2050</v>
      </c>
      <c r="B9930" t="s">
        <v>2249</v>
      </c>
      <c r="C9930" t="s">
        <v>2227</v>
      </c>
      <c r="D9930" t="s">
        <v>2250</v>
      </c>
      <c r="E9930">
        <v>12.8931259198307</v>
      </c>
      <c r="F9930" t="s">
        <v>2200</v>
      </c>
    </row>
    <row r="9931" spans="1:6" hidden="1" x14ac:dyDescent="0.25">
      <c r="A9931">
        <v>2050</v>
      </c>
      <c r="B9931" t="s">
        <v>2249</v>
      </c>
      <c r="C9931" t="s">
        <v>2227</v>
      </c>
      <c r="D9931" t="s">
        <v>2251</v>
      </c>
      <c r="E9931">
        <v>0</v>
      </c>
      <c r="F9931" t="s">
        <v>2200</v>
      </c>
    </row>
    <row r="9932" spans="1:6" hidden="1" x14ac:dyDescent="0.25">
      <c r="A9932">
        <v>2050</v>
      </c>
      <c r="B9932" t="s">
        <v>2249</v>
      </c>
      <c r="C9932" t="s">
        <v>2227</v>
      </c>
      <c r="D9932" t="s">
        <v>2239</v>
      </c>
      <c r="E9932">
        <v>4.3449517198577201</v>
      </c>
      <c r="F9932" t="s">
        <v>2200</v>
      </c>
    </row>
    <row r="9933" spans="1:6" hidden="1" x14ac:dyDescent="0.25">
      <c r="A9933">
        <v>2050</v>
      </c>
      <c r="B9933" t="s">
        <v>2249</v>
      </c>
      <c r="C9933" t="s">
        <v>2227</v>
      </c>
      <c r="D9933" t="s">
        <v>2240</v>
      </c>
      <c r="E9933">
        <v>3.2424272312115598</v>
      </c>
      <c r="F9933" t="s">
        <v>2200</v>
      </c>
    </row>
    <row r="9934" spans="1:6" hidden="1" x14ac:dyDescent="0.25">
      <c r="A9934">
        <v>2050</v>
      </c>
      <c r="B9934" t="s">
        <v>2249</v>
      </c>
      <c r="C9934" t="s">
        <v>2227</v>
      </c>
      <c r="D9934" t="s">
        <v>2241</v>
      </c>
      <c r="E9934">
        <v>6.6459041353206301</v>
      </c>
      <c r="F9934" t="s">
        <v>2200</v>
      </c>
    </row>
    <row r="9935" spans="1:6" hidden="1" x14ac:dyDescent="0.25">
      <c r="A9935">
        <v>2050</v>
      </c>
      <c r="B9935" t="s">
        <v>2249</v>
      </c>
      <c r="C9935" t="s">
        <v>2227</v>
      </c>
      <c r="D9935" t="s">
        <v>2242</v>
      </c>
      <c r="E9935" s="184">
        <v>2.8543911837744899E-3</v>
      </c>
      <c r="F9935" t="s">
        <v>2200</v>
      </c>
    </row>
    <row r="9936" spans="1:6" hidden="1" x14ac:dyDescent="0.25">
      <c r="A9936">
        <v>2050</v>
      </c>
      <c r="B9936" t="s">
        <v>2249</v>
      </c>
      <c r="C9936" t="s">
        <v>2227</v>
      </c>
      <c r="D9936" t="s">
        <v>2243</v>
      </c>
      <c r="E9936">
        <v>29.5185088768147</v>
      </c>
      <c r="F9936" t="s">
        <v>2200</v>
      </c>
    </row>
    <row r="9937" spans="1:6" hidden="1" x14ac:dyDescent="0.25">
      <c r="A9937">
        <v>2050</v>
      </c>
      <c r="B9937" t="s">
        <v>2249</v>
      </c>
      <c r="C9937" t="s">
        <v>2227</v>
      </c>
      <c r="D9937" t="s">
        <v>2244</v>
      </c>
      <c r="E9937">
        <v>6.1837425000000001</v>
      </c>
      <c r="F9937" t="s">
        <v>2200</v>
      </c>
    </row>
    <row r="9938" spans="1:6" hidden="1" x14ac:dyDescent="0.25">
      <c r="A9938">
        <v>2050</v>
      </c>
      <c r="B9938" t="s">
        <v>2249</v>
      </c>
      <c r="C9938" t="s">
        <v>2227</v>
      </c>
      <c r="D9938" t="s">
        <v>2245</v>
      </c>
      <c r="E9938">
        <v>3.5300550661211099</v>
      </c>
      <c r="F9938" t="s">
        <v>2200</v>
      </c>
    </row>
    <row r="9939" spans="1:6" hidden="1" x14ac:dyDescent="0.25">
      <c r="A9939">
        <v>2050</v>
      </c>
      <c r="B9939" t="s">
        <v>2249</v>
      </c>
      <c r="C9939" t="s">
        <v>2227</v>
      </c>
      <c r="D9939" t="s">
        <v>2246</v>
      </c>
      <c r="E9939">
        <v>2.23200001077719</v>
      </c>
      <c r="F9939" t="s">
        <v>2200</v>
      </c>
    </row>
    <row r="9940" spans="1:6" hidden="1" x14ac:dyDescent="0.25">
      <c r="A9940">
        <v>2050</v>
      </c>
      <c r="B9940" t="s">
        <v>2249</v>
      </c>
      <c r="C9940" t="s">
        <v>2227</v>
      </c>
      <c r="D9940" t="s">
        <v>2247</v>
      </c>
      <c r="E9940">
        <v>1.6332510887023599</v>
      </c>
      <c r="F9940" t="s">
        <v>2200</v>
      </c>
    </row>
    <row r="9941" spans="1:6" hidden="1" x14ac:dyDescent="0.25">
      <c r="A9941">
        <v>2050</v>
      </c>
      <c r="B9941" t="s">
        <v>2249</v>
      </c>
      <c r="C9941" t="s">
        <v>2227</v>
      </c>
      <c r="D9941" t="s">
        <v>2248</v>
      </c>
      <c r="E9941">
        <v>7.2463885439512197</v>
      </c>
      <c r="F9941" t="s">
        <v>2200</v>
      </c>
    </row>
    <row r="9942" spans="1:6" hidden="1" x14ac:dyDescent="0.25">
      <c r="A9942">
        <v>2050</v>
      </c>
      <c r="B9942" t="s">
        <v>2249</v>
      </c>
      <c r="C9942" t="s">
        <v>2228</v>
      </c>
      <c r="D9942" t="s">
        <v>2236</v>
      </c>
      <c r="E9942">
        <v>2.50537449390694</v>
      </c>
      <c r="F9942" t="s">
        <v>2200</v>
      </c>
    </row>
    <row r="9943" spans="1:6" hidden="1" x14ac:dyDescent="0.25">
      <c r="A9943">
        <v>2050</v>
      </c>
      <c r="B9943" t="s">
        <v>2249</v>
      </c>
      <c r="C9943" t="s">
        <v>2228</v>
      </c>
      <c r="D9943" t="s">
        <v>2237</v>
      </c>
      <c r="E9943">
        <v>16.2730956985415</v>
      </c>
      <c r="F9943" t="s">
        <v>2200</v>
      </c>
    </row>
    <row r="9944" spans="1:6" hidden="1" x14ac:dyDescent="0.25">
      <c r="A9944">
        <v>2050</v>
      </c>
      <c r="B9944" t="s">
        <v>2249</v>
      </c>
      <c r="C9944" t="s">
        <v>2228</v>
      </c>
      <c r="D9944" t="s">
        <v>2238</v>
      </c>
      <c r="E9944">
        <v>3.9928739770049999</v>
      </c>
      <c r="F9944" t="s">
        <v>2200</v>
      </c>
    </row>
    <row r="9945" spans="1:6" hidden="1" x14ac:dyDescent="0.25">
      <c r="A9945">
        <v>2050</v>
      </c>
      <c r="B9945" t="s">
        <v>2249</v>
      </c>
      <c r="C9945" t="s">
        <v>2228</v>
      </c>
      <c r="D9945" t="s">
        <v>2250</v>
      </c>
      <c r="E9945">
        <v>7.9988754704816802</v>
      </c>
      <c r="F9945" t="s">
        <v>2200</v>
      </c>
    </row>
    <row r="9946" spans="1:6" hidden="1" x14ac:dyDescent="0.25">
      <c r="A9946">
        <v>2050</v>
      </c>
      <c r="B9946" t="s">
        <v>2249</v>
      </c>
      <c r="C9946" t="s">
        <v>2228</v>
      </c>
      <c r="D9946" t="s">
        <v>2251</v>
      </c>
      <c r="E9946">
        <v>0</v>
      </c>
      <c r="F9946" t="s">
        <v>2200</v>
      </c>
    </row>
    <row r="9947" spans="1:6" hidden="1" x14ac:dyDescent="0.25">
      <c r="A9947">
        <v>2050</v>
      </c>
      <c r="B9947" t="s">
        <v>2249</v>
      </c>
      <c r="C9947" t="s">
        <v>2228</v>
      </c>
      <c r="D9947" t="s">
        <v>2239</v>
      </c>
      <c r="E9947">
        <v>2.6862912362150002</v>
      </c>
      <c r="F9947" t="s">
        <v>2200</v>
      </c>
    </row>
    <row r="9948" spans="1:6" hidden="1" x14ac:dyDescent="0.25">
      <c r="A9948">
        <v>2050</v>
      </c>
      <c r="B9948" t="s">
        <v>2249</v>
      </c>
      <c r="C9948" t="s">
        <v>2228</v>
      </c>
      <c r="D9948" t="s">
        <v>2240</v>
      </c>
      <c r="E9948">
        <v>2.6432190902471202</v>
      </c>
      <c r="F9948" t="s">
        <v>2200</v>
      </c>
    </row>
    <row r="9949" spans="1:6" hidden="1" x14ac:dyDescent="0.25">
      <c r="A9949">
        <v>2050</v>
      </c>
      <c r="B9949" t="s">
        <v>2249</v>
      </c>
      <c r="C9949" t="s">
        <v>2228</v>
      </c>
      <c r="D9949" t="s">
        <v>2241</v>
      </c>
      <c r="E9949">
        <v>3.8245890842505799</v>
      </c>
      <c r="F9949" t="s">
        <v>2200</v>
      </c>
    </row>
    <row r="9950" spans="1:6" hidden="1" x14ac:dyDescent="0.25">
      <c r="A9950">
        <v>2050</v>
      </c>
      <c r="B9950" t="s">
        <v>2249</v>
      </c>
      <c r="C9950" t="s">
        <v>2228</v>
      </c>
      <c r="D9950" t="s">
        <v>2242</v>
      </c>
      <c r="E9950" s="184">
        <v>2.3012324613981001E-3</v>
      </c>
      <c r="F9950" t="s">
        <v>2200</v>
      </c>
    </row>
    <row r="9951" spans="1:6" hidden="1" x14ac:dyDescent="0.25">
      <c r="A9951">
        <v>2050</v>
      </c>
      <c r="B9951" t="s">
        <v>2249</v>
      </c>
      <c r="C9951" t="s">
        <v>2228</v>
      </c>
      <c r="D9951" t="s">
        <v>2243</v>
      </c>
      <c r="E9951">
        <v>30.681057955767599</v>
      </c>
      <c r="F9951" t="s">
        <v>2200</v>
      </c>
    </row>
    <row r="9952" spans="1:6" hidden="1" x14ac:dyDescent="0.25">
      <c r="A9952">
        <v>2050</v>
      </c>
      <c r="B9952" t="s">
        <v>2249</v>
      </c>
      <c r="C9952" t="s">
        <v>2228</v>
      </c>
      <c r="D9952" t="s">
        <v>2244</v>
      </c>
      <c r="E9952">
        <v>6.1837425000000001</v>
      </c>
      <c r="F9952" t="s">
        <v>2200</v>
      </c>
    </row>
    <row r="9953" spans="1:6" hidden="1" x14ac:dyDescent="0.25">
      <c r="A9953">
        <v>2050</v>
      </c>
      <c r="B9953" t="s">
        <v>2249</v>
      </c>
      <c r="C9953" t="s">
        <v>2228</v>
      </c>
      <c r="D9953" t="s">
        <v>2245</v>
      </c>
      <c r="E9953">
        <v>3.5823010078874198</v>
      </c>
      <c r="F9953" t="s">
        <v>2200</v>
      </c>
    </row>
    <row r="9954" spans="1:6" hidden="1" x14ac:dyDescent="0.25">
      <c r="A9954">
        <v>2050</v>
      </c>
      <c r="B9954" t="s">
        <v>2249</v>
      </c>
      <c r="C9954" t="s">
        <v>2228</v>
      </c>
      <c r="D9954" t="s">
        <v>2246</v>
      </c>
      <c r="E9954">
        <v>2.2966225262069702</v>
      </c>
      <c r="F9954" t="s">
        <v>2200</v>
      </c>
    </row>
    <row r="9955" spans="1:6" hidden="1" x14ac:dyDescent="0.25">
      <c r="A9955">
        <v>2050</v>
      </c>
      <c r="B9955" t="s">
        <v>2249</v>
      </c>
      <c r="C9955" t="s">
        <v>2228</v>
      </c>
      <c r="D9955" t="s">
        <v>2247</v>
      </c>
      <c r="E9955">
        <v>1.3433086236098599</v>
      </c>
      <c r="F9955" t="s">
        <v>2200</v>
      </c>
    </row>
    <row r="9956" spans="1:6" hidden="1" x14ac:dyDescent="0.25">
      <c r="A9956">
        <v>2050</v>
      </c>
      <c r="B9956" t="s">
        <v>2249</v>
      </c>
      <c r="C9956" t="s">
        <v>2228</v>
      </c>
      <c r="D9956" t="s">
        <v>2248</v>
      </c>
      <c r="E9956">
        <v>3.53273076117959</v>
      </c>
      <c r="F9956" t="s">
        <v>2200</v>
      </c>
    </row>
    <row r="9957" spans="1:6" hidden="1" x14ac:dyDescent="0.25">
      <c r="A9957">
        <v>2050</v>
      </c>
      <c r="B9957" t="s">
        <v>2249</v>
      </c>
      <c r="C9957" t="s">
        <v>2229</v>
      </c>
      <c r="D9957" t="s">
        <v>2236</v>
      </c>
      <c r="E9957">
        <v>3.7470093335941699</v>
      </c>
      <c r="F9957" t="s">
        <v>2200</v>
      </c>
    </row>
    <row r="9958" spans="1:6" hidden="1" x14ac:dyDescent="0.25">
      <c r="A9958">
        <v>2050</v>
      </c>
      <c r="B9958" t="s">
        <v>2249</v>
      </c>
      <c r="C9958" t="s">
        <v>2229</v>
      </c>
      <c r="D9958" t="s">
        <v>2237</v>
      </c>
      <c r="E9958">
        <v>21.943734127253698</v>
      </c>
      <c r="F9958" t="s">
        <v>2200</v>
      </c>
    </row>
    <row r="9959" spans="1:6" hidden="1" x14ac:dyDescent="0.25">
      <c r="A9959">
        <v>2050</v>
      </c>
      <c r="B9959" t="s">
        <v>2249</v>
      </c>
      <c r="C9959" t="s">
        <v>2229</v>
      </c>
      <c r="D9959" t="s">
        <v>2238</v>
      </c>
      <c r="E9959">
        <v>4.0177620290392602</v>
      </c>
      <c r="F9959" t="s">
        <v>2200</v>
      </c>
    </row>
    <row r="9960" spans="1:6" hidden="1" x14ac:dyDescent="0.25">
      <c r="A9960">
        <v>2050</v>
      </c>
      <c r="B9960" t="s">
        <v>2249</v>
      </c>
      <c r="C9960" t="s">
        <v>2229</v>
      </c>
      <c r="D9960" t="s">
        <v>2250</v>
      </c>
      <c r="E9960">
        <v>0</v>
      </c>
      <c r="F9960" t="s">
        <v>2200</v>
      </c>
    </row>
    <row r="9961" spans="1:6" hidden="1" x14ac:dyDescent="0.25">
      <c r="A9961">
        <v>2050</v>
      </c>
      <c r="B9961" t="s">
        <v>2249</v>
      </c>
      <c r="C9961" t="s">
        <v>2229</v>
      </c>
      <c r="D9961" t="s">
        <v>2251</v>
      </c>
      <c r="E9961">
        <v>10.1867354615036</v>
      </c>
      <c r="F9961" t="s">
        <v>2200</v>
      </c>
    </row>
    <row r="9962" spans="1:6" hidden="1" x14ac:dyDescent="0.25">
      <c r="A9962">
        <v>2050</v>
      </c>
      <c r="B9962" t="s">
        <v>2249</v>
      </c>
      <c r="C9962" t="s">
        <v>2229</v>
      </c>
      <c r="D9962" t="s">
        <v>2239</v>
      </c>
      <c r="E9962">
        <v>4.9359723877552799</v>
      </c>
      <c r="F9962" t="s">
        <v>2200</v>
      </c>
    </row>
    <row r="9963" spans="1:6" hidden="1" x14ac:dyDescent="0.25">
      <c r="A9963">
        <v>2050</v>
      </c>
      <c r="B9963" t="s">
        <v>2249</v>
      </c>
      <c r="C9963" t="s">
        <v>2229</v>
      </c>
      <c r="D9963" t="s">
        <v>2240</v>
      </c>
      <c r="E9963">
        <v>2.8784999058021299</v>
      </c>
      <c r="F9963" t="s">
        <v>2200</v>
      </c>
    </row>
    <row r="9964" spans="1:6" hidden="1" x14ac:dyDescent="0.25">
      <c r="A9964">
        <v>2050</v>
      </c>
      <c r="B9964" t="s">
        <v>2249</v>
      </c>
      <c r="C9964" t="s">
        <v>2229</v>
      </c>
      <c r="D9964" t="s">
        <v>2241</v>
      </c>
      <c r="E9964">
        <v>4.2586744828870904</v>
      </c>
      <c r="F9964" t="s">
        <v>2200</v>
      </c>
    </row>
    <row r="9965" spans="1:6" hidden="1" x14ac:dyDescent="0.25">
      <c r="A9965">
        <v>2050</v>
      </c>
      <c r="B9965" t="s">
        <v>2249</v>
      </c>
      <c r="C9965" t="s">
        <v>2229</v>
      </c>
      <c r="D9965" t="s">
        <v>2242</v>
      </c>
      <c r="E9965" s="184">
        <v>4.2638226997786296E-3</v>
      </c>
      <c r="F9965" t="s">
        <v>2200</v>
      </c>
    </row>
    <row r="9966" spans="1:6" hidden="1" x14ac:dyDescent="0.25">
      <c r="A9966">
        <v>2050</v>
      </c>
      <c r="B9966" t="s">
        <v>2249</v>
      </c>
      <c r="C9966" t="s">
        <v>2229</v>
      </c>
      <c r="D9966" t="s">
        <v>2243</v>
      </c>
      <c r="E9966">
        <v>33.583198829833201</v>
      </c>
      <c r="F9966" t="s">
        <v>2200</v>
      </c>
    </row>
    <row r="9967" spans="1:6" hidden="1" x14ac:dyDescent="0.25">
      <c r="A9967">
        <v>2050</v>
      </c>
      <c r="B9967" t="s">
        <v>2249</v>
      </c>
      <c r="C9967" t="s">
        <v>2229</v>
      </c>
      <c r="D9967" t="s">
        <v>2244</v>
      </c>
      <c r="E9967">
        <v>6.1837425000000001</v>
      </c>
      <c r="F9967" t="s">
        <v>2200</v>
      </c>
    </row>
    <row r="9968" spans="1:6" hidden="1" x14ac:dyDescent="0.25">
      <c r="A9968">
        <v>2050</v>
      </c>
      <c r="B9968" t="s">
        <v>2249</v>
      </c>
      <c r="C9968" t="s">
        <v>2229</v>
      </c>
      <c r="D9968" t="s">
        <v>2245</v>
      </c>
      <c r="E9968">
        <v>3.9738802910375899</v>
      </c>
      <c r="F9968" t="s">
        <v>2200</v>
      </c>
    </row>
    <row r="9969" spans="1:6" hidden="1" x14ac:dyDescent="0.25">
      <c r="A9969">
        <v>2050</v>
      </c>
      <c r="B9969" t="s">
        <v>2249</v>
      </c>
      <c r="C9969" t="s">
        <v>2229</v>
      </c>
      <c r="D9969" t="s">
        <v>2246</v>
      </c>
      <c r="E9969">
        <v>2.1963786748949001</v>
      </c>
      <c r="F9969" t="s">
        <v>2200</v>
      </c>
    </row>
    <row r="9970" spans="1:6" hidden="1" x14ac:dyDescent="0.25">
      <c r="A9970">
        <v>2050</v>
      </c>
      <c r="B9970" t="s">
        <v>2249</v>
      </c>
      <c r="C9970" t="s">
        <v>2229</v>
      </c>
      <c r="D9970" t="s">
        <v>2247</v>
      </c>
      <c r="E9970">
        <v>1.8847251720609499</v>
      </c>
      <c r="F9970" t="s">
        <v>2200</v>
      </c>
    </row>
    <row r="9971" spans="1:6" hidden="1" x14ac:dyDescent="0.25">
      <c r="A9971">
        <v>2050</v>
      </c>
      <c r="B9971" t="s">
        <v>2249</v>
      </c>
      <c r="C9971" t="s">
        <v>2229</v>
      </c>
      <c r="D9971" t="s">
        <v>2248</v>
      </c>
      <c r="E9971">
        <v>8.3368946168133196</v>
      </c>
      <c r="F9971" t="s">
        <v>2200</v>
      </c>
    </row>
    <row r="9972" spans="1:6" hidden="1" x14ac:dyDescent="0.25">
      <c r="A9972">
        <v>2050</v>
      </c>
      <c r="B9972" t="s">
        <v>2249</v>
      </c>
      <c r="C9972" t="s">
        <v>2230</v>
      </c>
      <c r="D9972" t="s">
        <v>2236</v>
      </c>
      <c r="E9972">
        <v>2.7540722856881898</v>
      </c>
      <c r="F9972" t="s">
        <v>2200</v>
      </c>
    </row>
    <row r="9973" spans="1:6" hidden="1" x14ac:dyDescent="0.25">
      <c r="A9973">
        <v>2050</v>
      </c>
      <c r="B9973" t="s">
        <v>2249</v>
      </c>
      <c r="C9973" t="s">
        <v>2230</v>
      </c>
      <c r="D9973" t="s">
        <v>2237</v>
      </c>
      <c r="E9973">
        <v>27.141874233242401</v>
      </c>
      <c r="F9973" t="s">
        <v>2200</v>
      </c>
    </row>
    <row r="9974" spans="1:6" hidden="1" x14ac:dyDescent="0.25">
      <c r="A9974">
        <v>2050</v>
      </c>
      <c r="B9974" t="s">
        <v>2249</v>
      </c>
      <c r="C9974" t="s">
        <v>2230</v>
      </c>
      <c r="D9974" t="s">
        <v>2238</v>
      </c>
      <c r="E9974">
        <v>3.96546256199044</v>
      </c>
      <c r="F9974" t="s">
        <v>2200</v>
      </c>
    </row>
    <row r="9975" spans="1:6" hidden="1" x14ac:dyDescent="0.25">
      <c r="A9975">
        <v>2050</v>
      </c>
      <c r="B9975" t="s">
        <v>2249</v>
      </c>
      <c r="C9975" t="s">
        <v>2230</v>
      </c>
      <c r="D9975" t="s">
        <v>2250</v>
      </c>
      <c r="E9975">
        <v>7.2120786367955203</v>
      </c>
      <c r="F9975" t="s">
        <v>2200</v>
      </c>
    </row>
    <row r="9976" spans="1:6" hidden="1" x14ac:dyDescent="0.25">
      <c r="A9976">
        <v>2050</v>
      </c>
      <c r="B9976" t="s">
        <v>2249</v>
      </c>
      <c r="C9976" t="s">
        <v>2230</v>
      </c>
      <c r="D9976" t="s">
        <v>2251</v>
      </c>
      <c r="E9976">
        <v>0</v>
      </c>
      <c r="F9976" t="s">
        <v>2200</v>
      </c>
    </row>
    <row r="9977" spans="1:6" hidden="1" x14ac:dyDescent="0.25">
      <c r="A9977">
        <v>2050</v>
      </c>
      <c r="B9977" t="s">
        <v>2249</v>
      </c>
      <c r="C9977" t="s">
        <v>2230</v>
      </c>
      <c r="D9977" t="s">
        <v>2239</v>
      </c>
      <c r="E9977">
        <v>2.1694209517498102</v>
      </c>
      <c r="F9977" t="s">
        <v>2200</v>
      </c>
    </row>
    <row r="9978" spans="1:6" hidden="1" x14ac:dyDescent="0.25">
      <c r="A9978">
        <v>2050</v>
      </c>
      <c r="B9978" t="s">
        <v>2249</v>
      </c>
      <c r="C9978" t="s">
        <v>2230</v>
      </c>
      <c r="D9978" t="s">
        <v>2240</v>
      </c>
      <c r="E9978">
        <v>2.2157074640058001</v>
      </c>
      <c r="F9978" t="s">
        <v>2200</v>
      </c>
    </row>
    <row r="9979" spans="1:6" hidden="1" x14ac:dyDescent="0.25">
      <c r="A9979">
        <v>2050</v>
      </c>
      <c r="B9979" t="s">
        <v>2249</v>
      </c>
      <c r="C9979" t="s">
        <v>2230</v>
      </c>
      <c r="D9979" t="s">
        <v>2241</v>
      </c>
      <c r="E9979">
        <v>2.99992106323857</v>
      </c>
      <c r="F9979" t="s">
        <v>2200</v>
      </c>
    </row>
    <row r="9980" spans="1:6" hidden="1" x14ac:dyDescent="0.25">
      <c r="A9980">
        <v>2050</v>
      </c>
      <c r="B9980" t="s">
        <v>2249</v>
      </c>
      <c r="C9980" t="s">
        <v>2230</v>
      </c>
      <c r="D9980" t="s">
        <v>2242</v>
      </c>
      <c r="E9980" s="184">
        <v>8.4863973360258194E-2</v>
      </c>
      <c r="F9980" t="s">
        <v>2200</v>
      </c>
    </row>
    <row r="9981" spans="1:6" hidden="1" x14ac:dyDescent="0.25">
      <c r="A9981">
        <v>2050</v>
      </c>
      <c r="B9981" t="s">
        <v>2249</v>
      </c>
      <c r="C9981" t="s">
        <v>2230</v>
      </c>
      <c r="D9981" t="s">
        <v>2243</v>
      </c>
      <c r="E9981">
        <v>27.928763321482101</v>
      </c>
      <c r="F9981" t="s">
        <v>2200</v>
      </c>
    </row>
    <row r="9982" spans="1:6" hidden="1" x14ac:dyDescent="0.25">
      <c r="A9982">
        <v>2050</v>
      </c>
      <c r="B9982" t="s">
        <v>2249</v>
      </c>
      <c r="C9982" t="s">
        <v>2230</v>
      </c>
      <c r="D9982" t="s">
        <v>2244</v>
      </c>
      <c r="E9982">
        <v>6.1837425000000001</v>
      </c>
      <c r="F9982" t="s">
        <v>2200</v>
      </c>
    </row>
    <row r="9983" spans="1:6" hidden="1" x14ac:dyDescent="0.25">
      <c r="A9983">
        <v>2050</v>
      </c>
      <c r="B9983" t="s">
        <v>2249</v>
      </c>
      <c r="C9983" t="s">
        <v>2230</v>
      </c>
      <c r="D9983" t="s">
        <v>2245</v>
      </c>
      <c r="E9983">
        <v>2.8675604673680399</v>
      </c>
      <c r="F9983" t="s">
        <v>2200</v>
      </c>
    </row>
    <row r="9984" spans="1:6" hidden="1" x14ac:dyDescent="0.25">
      <c r="A9984">
        <v>2050</v>
      </c>
      <c r="B9984" t="s">
        <v>2249</v>
      </c>
      <c r="C9984" t="s">
        <v>2230</v>
      </c>
      <c r="D9984" t="s">
        <v>2246</v>
      </c>
      <c r="E9984">
        <v>1.50729916042543</v>
      </c>
      <c r="F9984" t="s">
        <v>2200</v>
      </c>
    </row>
    <row r="9985" spans="1:6" hidden="1" x14ac:dyDescent="0.25">
      <c r="A9985">
        <v>2050</v>
      </c>
      <c r="B9985" t="s">
        <v>2249</v>
      </c>
      <c r="C9985" t="s">
        <v>2230</v>
      </c>
      <c r="D9985" t="s">
        <v>2247</v>
      </c>
      <c r="E9985">
        <v>1.3650122604350501</v>
      </c>
      <c r="F9985" t="s">
        <v>2200</v>
      </c>
    </row>
    <row r="9986" spans="1:6" hidden="1" x14ac:dyDescent="0.25">
      <c r="A9986">
        <v>2050</v>
      </c>
      <c r="B9986" t="s">
        <v>2249</v>
      </c>
      <c r="C9986" t="s">
        <v>2230</v>
      </c>
      <c r="D9986" t="s">
        <v>2248</v>
      </c>
      <c r="E9986">
        <v>2.8316998704406</v>
      </c>
      <c r="F9986" t="s">
        <v>2200</v>
      </c>
    </row>
    <row r="9987" spans="1:6" hidden="1" x14ac:dyDescent="0.25">
      <c r="A9987">
        <v>2050</v>
      </c>
      <c r="B9987" t="s">
        <v>2249</v>
      </c>
      <c r="C9987" t="s">
        <v>2231</v>
      </c>
      <c r="D9987" t="s">
        <v>2236</v>
      </c>
      <c r="E9987">
        <v>3.4232038945460799</v>
      </c>
      <c r="F9987" t="s">
        <v>2200</v>
      </c>
    </row>
    <row r="9988" spans="1:6" hidden="1" x14ac:dyDescent="0.25">
      <c r="A9988">
        <v>2050</v>
      </c>
      <c r="B9988" t="s">
        <v>2249</v>
      </c>
      <c r="C9988" t="s">
        <v>2231</v>
      </c>
      <c r="D9988" t="s">
        <v>2237</v>
      </c>
      <c r="E9988">
        <v>19.633331782204099</v>
      </c>
      <c r="F9988" t="s">
        <v>2200</v>
      </c>
    </row>
    <row r="9989" spans="1:6" hidden="1" x14ac:dyDescent="0.25">
      <c r="A9989">
        <v>2050</v>
      </c>
      <c r="B9989" t="s">
        <v>2249</v>
      </c>
      <c r="C9989" t="s">
        <v>2231</v>
      </c>
      <c r="D9989" t="s">
        <v>2238</v>
      </c>
      <c r="E9989">
        <v>4.3245590528917397</v>
      </c>
      <c r="F9989" t="s">
        <v>2200</v>
      </c>
    </row>
    <row r="9990" spans="1:6" hidden="1" x14ac:dyDescent="0.25">
      <c r="A9990">
        <v>2050</v>
      </c>
      <c r="B9990" t="s">
        <v>2249</v>
      </c>
      <c r="C9990" t="s">
        <v>2231</v>
      </c>
      <c r="D9990" t="s">
        <v>2250</v>
      </c>
      <c r="E9990">
        <v>8.2654145187670398</v>
      </c>
      <c r="F9990" t="s">
        <v>2200</v>
      </c>
    </row>
    <row r="9991" spans="1:6" hidden="1" x14ac:dyDescent="0.25">
      <c r="A9991">
        <v>2050</v>
      </c>
      <c r="B9991" t="s">
        <v>2249</v>
      </c>
      <c r="C9991" t="s">
        <v>2231</v>
      </c>
      <c r="D9991" t="s">
        <v>2251</v>
      </c>
      <c r="E9991">
        <v>10.0031623067969</v>
      </c>
      <c r="F9991" t="s">
        <v>2200</v>
      </c>
    </row>
    <row r="9992" spans="1:6" hidden="1" x14ac:dyDescent="0.25">
      <c r="A9992">
        <v>2050</v>
      </c>
      <c r="B9992" t="s">
        <v>2249</v>
      </c>
      <c r="C9992" t="s">
        <v>2231</v>
      </c>
      <c r="D9992" t="s">
        <v>2239</v>
      </c>
      <c r="E9992">
        <v>1.3875166682164799</v>
      </c>
      <c r="F9992" t="s">
        <v>2200</v>
      </c>
    </row>
    <row r="9993" spans="1:6" hidden="1" x14ac:dyDescent="0.25">
      <c r="A9993">
        <v>2050</v>
      </c>
      <c r="B9993" t="s">
        <v>2249</v>
      </c>
      <c r="C9993" t="s">
        <v>2231</v>
      </c>
      <c r="D9993" t="s">
        <v>2240</v>
      </c>
      <c r="E9993">
        <v>2.2157074640058001</v>
      </c>
      <c r="F9993" t="s">
        <v>2200</v>
      </c>
    </row>
    <row r="9994" spans="1:6" hidden="1" x14ac:dyDescent="0.25">
      <c r="A9994">
        <v>2050</v>
      </c>
      <c r="B9994" t="s">
        <v>2249</v>
      </c>
      <c r="C9994" t="s">
        <v>2231</v>
      </c>
      <c r="D9994" t="s">
        <v>2241</v>
      </c>
      <c r="E9994">
        <v>4.3954824323438997</v>
      </c>
      <c r="F9994" t="s">
        <v>2200</v>
      </c>
    </row>
    <row r="9995" spans="1:6" hidden="1" x14ac:dyDescent="0.25">
      <c r="A9995">
        <v>2050</v>
      </c>
      <c r="B9995" t="s">
        <v>2249</v>
      </c>
      <c r="C9995" t="s">
        <v>2231</v>
      </c>
      <c r="D9995" t="s">
        <v>2242</v>
      </c>
      <c r="E9995" s="184">
        <v>8.4863973360258194E-2</v>
      </c>
      <c r="F9995" t="s">
        <v>2200</v>
      </c>
    </row>
    <row r="9996" spans="1:6" hidden="1" x14ac:dyDescent="0.25">
      <c r="A9996">
        <v>2050</v>
      </c>
      <c r="B9996" t="s">
        <v>2249</v>
      </c>
      <c r="C9996" t="s">
        <v>2231</v>
      </c>
      <c r="D9996" t="s">
        <v>2243</v>
      </c>
      <c r="E9996">
        <v>22.721617604991099</v>
      </c>
      <c r="F9996" t="s">
        <v>2200</v>
      </c>
    </row>
    <row r="9997" spans="1:6" hidden="1" x14ac:dyDescent="0.25">
      <c r="A9997">
        <v>2050</v>
      </c>
      <c r="B9997" t="s">
        <v>2249</v>
      </c>
      <c r="C9997" t="s">
        <v>2231</v>
      </c>
      <c r="D9997" t="s">
        <v>2244</v>
      </c>
      <c r="E9997">
        <v>6.1837425000000001</v>
      </c>
      <c r="F9997" t="s">
        <v>2200</v>
      </c>
    </row>
    <row r="9998" spans="1:6" hidden="1" x14ac:dyDescent="0.25">
      <c r="A9998">
        <v>2050</v>
      </c>
      <c r="B9998" t="s">
        <v>2249</v>
      </c>
      <c r="C9998" t="s">
        <v>2231</v>
      </c>
      <c r="D9998" t="s">
        <v>2245</v>
      </c>
      <c r="E9998">
        <v>1.3875166682164799</v>
      </c>
      <c r="F9998" t="s">
        <v>2200</v>
      </c>
    </row>
    <row r="9999" spans="1:6" hidden="1" x14ac:dyDescent="0.25">
      <c r="A9999">
        <v>2050</v>
      </c>
      <c r="B9999" t="s">
        <v>2249</v>
      </c>
      <c r="C9999" t="s">
        <v>2231</v>
      </c>
      <c r="D9999" t="s">
        <v>2246</v>
      </c>
      <c r="E9999">
        <v>1.50729916042543</v>
      </c>
      <c r="F9999" t="s">
        <v>2200</v>
      </c>
    </row>
    <row r="10000" spans="1:6" hidden="1" x14ac:dyDescent="0.25">
      <c r="A10000">
        <v>2050</v>
      </c>
      <c r="B10000" t="s">
        <v>2249</v>
      </c>
      <c r="C10000" t="s">
        <v>2231</v>
      </c>
      <c r="D10000" t="s">
        <v>2247</v>
      </c>
      <c r="E10000">
        <v>1.3650122604350501</v>
      </c>
      <c r="F10000" t="s">
        <v>2200</v>
      </c>
    </row>
    <row r="10001" spans="1:6" hidden="1" x14ac:dyDescent="0.25">
      <c r="A10001">
        <v>2050</v>
      </c>
      <c r="B10001" t="s">
        <v>2249</v>
      </c>
      <c r="C10001" t="s">
        <v>2231</v>
      </c>
      <c r="D10001" t="s">
        <v>2248</v>
      </c>
      <c r="E10001">
        <v>2.6777226148409898</v>
      </c>
      <c r="F10001" t="s">
        <v>2200</v>
      </c>
    </row>
    <row r="10002" spans="1:6" hidden="1" x14ac:dyDescent="0.25">
      <c r="A10002">
        <v>2050</v>
      </c>
      <c r="B10002" t="s">
        <v>2249</v>
      </c>
      <c r="C10002" t="s">
        <v>2232</v>
      </c>
      <c r="D10002" t="s">
        <v>2236</v>
      </c>
      <c r="E10002">
        <v>3.8312815715627799</v>
      </c>
      <c r="F10002" t="s">
        <v>2200</v>
      </c>
    </row>
    <row r="10003" spans="1:6" hidden="1" x14ac:dyDescent="0.25">
      <c r="A10003">
        <v>2050</v>
      </c>
      <c r="B10003" t="s">
        <v>2249</v>
      </c>
      <c r="C10003" t="s">
        <v>2232</v>
      </c>
      <c r="D10003" t="s">
        <v>2237</v>
      </c>
      <c r="E10003">
        <v>19.671586631759901</v>
      </c>
      <c r="F10003" t="s">
        <v>2200</v>
      </c>
    </row>
    <row r="10004" spans="1:6" hidden="1" x14ac:dyDescent="0.25">
      <c r="A10004">
        <v>2050</v>
      </c>
      <c r="B10004" t="s">
        <v>2249</v>
      </c>
      <c r="C10004" t="s">
        <v>2232</v>
      </c>
      <c r="D10004" t="s">
        <v>2238</v>
      </c>
      <c r="E10004">
        <v>4.1329162768118897</v>
      </c>
      <c r="F10004" t="s">
        <v>2200</v>
      </c>
    </row>
    <row r="10005" spans="1:6" hidden="1" x14ac:dyDescent="0.25">
      <c r="A10005">
        <v>2050</v>
      </c>
      <c r="B10005" t="s">
        <v>2249</v>
      </c>
      <c r="C10005" t="s">
        <v>2232</v>
      </c>
      <c r="D10005" t="s">
        <v>2250</v>
      </c>
      <c r="E10005">
        <v>13.5610386401356</v>
      </c>
      <c r="F10005" t="s">
        <v>2200</v>
      </c>
    </row>
    <row r="10006" spans="1:6" hidden="1" x14ac:dyDescent="0.25">
      <c r="A10006">
        <v>2050</v>
      </c>
      <c r="B10006" t="s">
        <v>2249</v>
      </c>
      <c r="C10006" t="s">
        <v>2232</v>
      </c>
      <c r="D10006" t="s">
        <v>2251</v>
      </c>
      <c r="E10006">
        <v>0</v>
      </c>
      <c r="F10006" t="s">
        <v>2200</v>
      </c>
    </row>
    <row r="10007" spans="1:6" hidden="1" x14ac:dyDescent="0.25">
      <c r="A10007">
        <v>2050</v>
      </c>
      <c r="B10007" t="s">
        <v>2249</v>
      </c>
      <c r="C10007" t="s">
        <v>2232</v>
      </c>
      <c r="D10007" t="s">
        <v>2239</v>
      </c>
      <c r="E10007">
        <v>5.6010055138230896</v>
      </c>
      <c r="F10007" t="s">
        <v>2200</v>
      </c>
    </row>
    <row r="10008" spans="1:6" hidden="1" x14ac:dyDescent="0.25">
      <c r="A10008">
        <v>2050</v>
      </c>
      <c r="B10008" t="s">
        <v>2249</v>
      </c>
      <c r="C10008" t="s">
        <v>2232</v>
      </c>
      <c r="D10008" t="s">
        <v>2240</v>
      </c>
      <c r="E10008">
        <v>3.2424272312115598</v>
      </c>
      <c r="F10008" t="s">
        <v>2200</v>
      </c>
    </row>
    <row r="10009" spans="1:6" hidden="1" x14ac:dyDescent="0.25">
      <c r="A10009">
        <v>2050</v>
      </c>
      <c r="B10009" t="s">
        <v>2249</v>
      </c>
      <c r="C10009" t="s">
        <v>2232</v>
      </c>
      <c r="D10009" t="s">
        <v>2241</v>
      </c>
      <c r="E10009">
        <v>6.6459041353206301</v>
      </c>
      <c r="F10009" t="s">
        <v>2200</v>
      </c>
    </row>
    <row r="10010" spans="1:6" hidden="1" x14ac:dyDescent="0.25">
      <c r="A10010">
        <v>2050</v>
      </c>
      <c r="B10010" t="s">
        <v>2249</v>
      </c>
      <c r="C10010" t="s">
        <v>2232</v>
      </c>
      <c r="D10010" t="s">
        <v>2242</v>
      </c>
      <c r="E10010" s="184">
        <v>2.9714065881842398E-3</v>
      </c>
      <c r="F10010" t="s">
        <v>2200</v>
      </c>
    </row>
    <row r="10011" spans="1:6" hidden="1" x14ac:dyDescent="0.25">
      <c r="A10011">
        <v>2050</v>
      </c>
      <c r="B10011" t="s">
        <v>2249</v>
      </c>
      <c r="C10011" t="s">
        <v>2232</v>
      </c>
      <c r="D10011" t="s">
        <v>2243</v>
      </c>
      <c r="E10011">
        <v>33.818104399764003</v>
      </c>
      <c r="F10011" t="s">
        <v>2200</v>
      </c>
    </row>
    <row r="10012" spans="1:6" hidden="1" x14ac:dyDescent="0.25">
      <c r="A10012">
        <v>2050</v>
      </c>
      <c r="B10012" t="s">
        <v>2249</v>
      </c>
      <c r="C10012" t="s">
        <v>2232</v>
      </c>
      <c r="D10012" t="s">
        <v>2244</v>
      </c>
      <c r="E10012">
        <v>6.1837425000000001</v>
      </c>
      <c r="F10012" t="s">
        <v>2200</v>
      </c>
    </row>
    <row r="10013" spans="1:6" hidden="1" x14ac:dyDescent="0.25">
      <c r="A10013">
        <v>2050</v>
      </c>
      <c r="B10013" t="s">
        <v>2249</v>
      </c>
      <c r="C10013" t="s">
        <v>2232</v>
      </c>
      <c r="D10013" t="s">
        <v>2245</v>
      </c>
      <c r="E10013">
        <v>4.5229573168353499</v>
      </c>
      <c r="F10013" t="s">
        <v>2200</v>
      </c>
    </row>
    <row r="10014" spans="1:6" hidden="1" x14ac:dyDescent="0.25">
      <c r="A10014">
        <v>2050</v>
      </c>
      <c r="B10014" t="s">
        <v>2249</v>
      </c>
      <c r="C10014" t="s">
        <v>2232</v>
      </c>
      <c r="D10014" t="s">
        <v>2246</v>
      </c>
      <c r="E10014">
        <v>2.23200001077719</v>
      </c>
      <c r="F10014" t="s">
        <v>2200</v>
      </c>
    </row>
    <row r="10015" spans="1:6" hidden="1" x14ac:dyDescent="0.25">
      <c r="A10015">
        <v>2050</v>
      </c>
      <c r="B10015" t="s">
        <v>2249</v>
      </c>
      <c r="C10015" t="s">
        <v>2232</v>
      </c>
      <c r="D10015" t="s">
        <v>2247</v>
      </c>
      <c r="E10015">
        <v>1.6332510887023599</v>
      </c>
      <c r="F10015" t="s">
        <v>2200</v>
      </c>
    </row>
    <row r="10016" spans="1:6" hidden="1" x14ac:dyDescent="0.25">
      <c r="A10016">
        <v>2050</v>
      </c>
      <c r="B10016" t="s">
        <v>2249</v>
      </c>
      <c r="C10016" t="s">
        <v>2232</v>
      </c>
      <c r="D10016" t="s">
        <v>2248</v>
      </c>
      <c r="E10016">
        <v>9.4114793598294106</v>
      </c>
      <c r="F10016" t="s">
        <v>2200</v>
      </c>
    </row>
    <row r="10017" spans="1:6" hidden="1" x14ac:dyDescent="0.25">
      <c r="A10017">
        <v>2050</v>
      </c>
      <c r="B10017" t="s">
        <v>2249</v>
      </c>
      <c r="C10017" t="s">
        <v>2233</v>
      </c>
      <c r="D10017" t="s">
        <v>2236</v>
      </c>
      <c r="E10017">
        <v>4.0074057379734196</v>
      </c>
      <c r="F10017" t="s">
        <v>2200</v>
      </c>
    </row>
    <row r="10018" spans="1:6" hidden="1" x14ac:dyDescent="0.25">
      <c r="A10018">
        <v>2050</v>
      </c>
      <c r="B10018" t="s">
        <v>2249</v>
      </c>
      <c r="C10018" t="s">
        <v>2233</v>
      </c>
      <c r="D10018" t="s">
        <v>2237</v>
      </c>
      <c r="E10018">
        <v>16.854752728896301</v>
      </c>
      <c r="F10018" t="s">
        <v>2200</v>
      </c>
    </row>
    <row r="10019" spans="1:6" hidden="1" x14ac:dyDescent="0.25">
      <c r="A10019">
        <v>2050</v>
      </c>
      <c r="B10019" t="s">
        <v>2249</v>
      </c>
      <c r="C10019" t="s">
        <v>2233</v>
      </c>
      <c r="D10019" t="s">
        <v>2238</v>
      </c>
      <c r="E10019">
        <v>9.2403723533084197</v>
      </c>
      <c r="F10019" t="s">
        <v>2200</v>
      </c>
    </row>
    <row r="10020" spans="1:6" hidden="1" x14ac:dyDescent="0.25">
      <c r="A10020">
        <v>2050</v>
      </c>
      <c r="B10020" t="s">
        <v>2249</v>
      </c>
      <c r="C10020" t="s">
        <v>2233</v>
      </c>
      <c r="D10020" t="s">
        <v>2250</v>
      </c>
      <c r="E10020">
        <v>0</v>
      </c>
      <c r="F10020" t="s">
        <v>2200</v>
      </c>
    </row>
    <row r="10021" spans="1:6" hidden="1" x14ac:dyDescent="0.25">
      <c r="A10021">
        <v>2050</v>
      </c>
      <c r="B10021" t="s">
        <v>2249</v>
      </c>
      <c r="C10021" t="s">
        <v>2233</v>
      </c>
      <c r="D10021" t="s">
        <v>2251</v>
      </c>
      <c r="E10021">
        <v>8.0316977386391599</v>
      </c>
      <c r="F10021" t="s">
        <v>2200</v>
      </c>
    </row>
    <row r="10022" spans="1:6" hidden="1" x14ac:dyDescent="0.25">
      <c r="A10022">
        <v>2050</v>
      </c>
      <c r="B10022" t="s">
        <v>2249</v>
      </c>
      <c r="C10022" t="s">
        <v>2233</v>
      </c>
      <c r="D10022" t="s">
        <v>2239</v>
      </c>
      <c r="E10022">
        <v>2.46232023986266</v>
      </c>
      <c r="F10022" t="s">
        <v>2200</v>
      </c>
    </row>
    <row r="10023" spans="1:6" hidden="1" x14ac:dyDescent="0.25">
      <c r="A10023">
        <v>2050</v>
      </c>
      <c r="B10023" t="s">
        <v>2249</v>
      </c>
      <c r="C10023" t="s">
        <v>2233</v>
      </c>
      <c r="D10023" t="s">
        <v>2240</v>
      </c>
      <c r="E10023">
        <v>2.41831372584622</v>
      </c>
      <c r="F10023" t="s">
        <v>2200</v>
      </c>
    </row>
    <row r="10024" spans="1:6" hidden="1" x14ac:dyDescent="0.25">
      <c r="A10024">
        <v>2050</v>
      </c>
      <c r="B10024" t="s">
        <v>2249</v>
      </c>
      <c r="C10024" t="s">
        <v>2233</v>
      </c>
      <c r="D10024" t="s">
        <v>2241</v>
      </c>
      <c r="E10024">
        <v>4.10327892081256</v>
      </c>
      <c r="F10024" t="s">
        <v>2200</v>
      </c>
    </row>
    <row r="10025" spans="1:6" hidden="1" x14ac:dyDescent="0.25">
      <c r="A10025">
        <v>2050</v>
      </c>
      <c r="B10025" t="s">
        <v>2249</v>
      </c>
      <c r="C10025" t="s">
        <v>2233</v>
      </c>
      <c r="D10025" t="s">
        <v>2242</v>
      </c>
      <c r="E10025" s="184">
        <v>9.8616790521531106E-2</v>
      </c>
      <c r="F10025" t="s">
        <v>2200</v>
      </c>
    </row>
    <row r="10026" spans="1:6" hidden="1" x14ac:dyDescent="0.25">
      <c r="A10026">
        <v>2050</v>
      </c>
      <c r="B10026" t="s">
        <v>2249</v>
      </c>
      <c r="C10026" t="s">
        <v>2233</v>
      </c>
      <c r="D10026" t="s">
        <v>2243</v>
      </c>
      <c r="E10026">
        <v>33.1680295671311</v>
      </c>
      <c r="F10026" t="s">
        <v>2200</v>
      </c>
    </row>
    <row r="10027" spans="1:6" hidden="1" x14ac:dyDescent="0.25">
      <c r="A10027">
        <v>2050</v>
      </c>
      <c r="B10027" t="s">
        <v>2249</v>
      </c>
      <c r="C10027" t="s">
        <v>2233</v>
      </c>
      <c r="D10027" t="s">
        <v>2244</v>
      </c>
      <c r="E10027">
        <v>6.1837425000000001</v>
      </c>
      <c r="F10027" t="s">
        <v>2200</v>
      </c>
    </row>
    <row r="10028" spans="1:6" hidden="1" x14ac:dyDescent="0.25">
      <c r="A10028">
        <v>2050</v>
      </c>
      <c r="B10028" t="s">
        <v>2249</v>
      </c>
      <c r="C10028" t="s">
        <v>2233</v>
      </c>
      <c r="D10028" t="s">
        <v>2245</v>
      </c>
      <c r="E10028">
        <v>3.1882054271555398</v>
      </c>
      <c r="F10028" t="s">
        <v>2200</v>
      </c>
    </row>
    <row r="10029" spans="1:6" hidden="1" x14ac:dyDescent="0.25">
      <c r="A10029">
        <v>2050</v>
      </c>
      <c r="B10029" t="s">
        <v>2249</v>
      </c>
      <c r="C10029" t="s">
        <v>2233</v>
      </c>
      <c r="D10029" t="s">
        <v>2246</v>
      </c>
      <c r="E10029">
        <v>1.9308305145093601</v>
      </c>
      <c r="F10029" t="s">
        <v>2200</v>
      </c>
    </row>
    <row r="10030" spans="1:6" hidden="1" x14ac:dyDescent="0.25">
      <c r="A10030">
        <v>2050</v>
      </c>
      <c r="B10030" t="s">
        <v>2249</v>
      </c>
      <c r="C10030" t="s">
        <v>2233</v>
      </c>
      <c r="D10030" t="s">
        <v>2247</v>
      </c>
      <c r="E10030">
        <v>1.5112076701931301</v>
      </c>
      <c r="F10030" t="s">
        <v>2200</v>
      </c>
    </row>
    <row r="10031" spans="1:6" hidden="1" x14ac:dyDescent="0.25">
      <c r="A10031">
        <v>2050</v>
      </c>
      <c r="B10031" t="s">
        <v>2249</v>
      </c>
      <c r="C10031" t="s">
        <v>2233</v>
      </c>
      <c r="D10031" t="s">
        <v>2248</v>
      </c>
      <c r="E10031">
        <v>3.17490504876048</v>
      </c>
      <c r="F10031" t="s">
        <v>2200</v>
      </c>
    </row>
    <row r="10032" spans="1:6" hidden="1" x14ac:dyDescent="0.25">
      <c r="A10032">
        <v>2050</v>
      </c>
      <c r="B10032" t="s">
        <v>2249</v>
      </c>
      <c r="C10032" t="s">
        <v>2234</v>
      </c>
      <c r="D10032" t="s">
        <v>2236</v>
      </c>
      <c r="E10032">
        <v>4.0565867675982599</v>
      </c>
      <c r="F10032" t="s">
        <v>2200</v>
      </c>
    </row>
    <row r="10033" spans="1:6" hidden="1" x14ac:dyDescent="0.25">
      <c r="A10033">
        <v>2050</v>
      </c>
      <c r="B10033" t="s">
        <v>2249</v>
      </c>
      <c r="C10033" t="s">
        <v>2234</v>
      </c>
      <c r="D10033" t="s">
        <v>2237</v>
      </c>
      <c r="E10033">
        <v>17.502106568509301</v>
      </c>
      <c r="F10033" t="s">
        <v>2200</v>
      </c>
    </row>
    <row r="10034" spans="1:6" hidden="1" x14ac:dyDescent="0.25">
      <c r="A10034">
        <v>2050</v>
      </c>
      <c r="B10034" t="s">
        <v>2249</v>
      </c>
      <c r="C10034" t="s">
        <v>2234</v>
      </c>
      <c r="D10034" t="s">
        <v>2238</v>
      </c>
      <c r="E10034">
        <v>4.0056136979358099</v>
      </c>
      <c r="F10034" t="s">
        <v>2200</v>
      </c>
    </row>
    <row r="10035" spans="1:6" hidden="1" x14ac:dyDescent="0.25">
      <c r="A10035">
        <v>2050</v>
      </c>
      <c r="B10035" t="s">
        <v>2249</v>
      </c>
      <c r="C10035" t="s">
        <v>2234</v>
      </c>
      <c r="D10035" t="s">
        <v>2250</v>
      </c>
      <c r="E10035">
        <v>8.1649926095139094</v>
      </c>
      <c r="F10035" t="s">
        <v>2200</v>
      </c>
    </row>
    <row r="10036" spans="1:6" hidden="1" x14ac:dyDescent="0.25">
      <c r="A10036">
        <v>2050</v>
      </c>
      <c r="B10036" t="s">
        <v>2249</v>
      </c>
      <c r="C10036" t="s">
        <v>2234</v>
      </c>
      <c r="D10036" t="s">
        <v>2251</v>
      </c>
      <c r="E10036">
        <v>0</v>
      </c>
      <c r="F10036" t="s">
        <v>2200</v>
      </c>
    </row>
    <row r="10037" spans="1:6" hidden="1" x14ac:dyDescent="0.25">
      <c r="A10037">
        <v>2050</v>
      </c>
      <c r="B10037" t="s">
        <v>2249</v>
      </c>
      <c r="C10037" t="s">
        <v>2234</v>
      </c>
      <c r="D10037" t="s">
        <v>2239</v>
      </c>
      <c r="E10037">
        <v>2.2961286900810598</v>
      </c>
      <c r="F10037" t="s">
        <v>2200</v>
      </c>
    </row>
    <row r="10038" spans="1:6" hidden="1" x14ac:dyDescent="0.25">
      <c r="A10038">
        <v>2050</v>
      </c>
      <c r="B10038" t="s">
        <v>2249</v>
      </c>
      <c r="C10038" t="s">
        <v>2234</v>
      </c>
      <c r="D10038" t="s">
        <v>2240</v>
      </c>
      <c r="E10038">
        <v>2.3263570118358898</v>
      </c>
      <c r="F10038" t="s">
        <v>2200</v>
      </c>
    </row>
    <row r="10039" spans="1:6" hidden="1" x14ac:dyDescent="0.25">
      <c r="A10039">
        <v>2050</v>
      </c>
      <c r="B10039" t="s">
        <v>2249</v>
      </c>
      <c r="C10039" t="s">
        <v>2234</v>
      </c>
      <c r="D10039" t="s">
        <v>2241</v>
      </c>
      <c r="E10039">
        <v>3.5575970112785198</v>
      </c>
      <c r="F10039" t="s">
        <v>2200</v>
      </c>
    </row>
    <row r="10040" spans="1:6" hidden="1" x14ac:dyDescent="0.25">
      <c r="A10040">
        <v>2050</v>
      </c>
      <c r="B10040" t="s">
        <v>2249</v>
      </c>
      <c r="C10040" t="s">
        <v>2234</v>
      </c>
      <c r="D10040" t="s">
        <v>2242</v>
      </c>
      <c r="E10040" s="184">
        <v>1.60046712556123E-2</v>
      </c>
      <c r="F10040" t="s">
        <v>2200</v>
      </c>
    </row>
    <row r="10041" spans="1:6" hidden="1" x14ac:dyDescent="0.25">
      <c r="A10041">
        <v>2050</v>
      </c>
      <c r="B10041" t="s">
        <v>2249</v>
      </c>
      <c r="C10041" t="s">
        <v>2234</v>
      </c>
      <c r="D10041" t="s">
        <v>2243</v>
      </c>
      <c r="E10041">
        <v>30.754556164747299</v>
      </c>
      <c r="F10041" t="s">
        <v>2200</v>
      </c>
    </row>
    <row r="10042" spans="1:6" hidden="1" x14ac:dyDescent="0.25">
      <c r="A10042">
        <v>2050</v>
      </c>
      <c r="B10042" t="s">
        <v>2249</v>
      </c>
      <c r="C10042" t="s">
        <v>2234</v>
      </c>
      <c r="D10042" t="s">
        <v>2244</v>
      </c>
      <c r="E10042">
        <v>6.1837425000000001</v>
      </c>
      <c r="F10042" t="s">
        <v>2200</v>
      </c>
    </row>
    <row r="10043" spans="1:6" hidden="1" x14ac:dyDescent="0.25">
      <c r="A10043">
        <v>2050</v>
      </c>
      <c r="B10043" t="s">
        <v>2249</v>
      </c>
      <c r="C10043" t="s">
        <v>2234</v>
      </c>
      <c r="D10043" t="s">
        <v>2245</v>
      </c>
      <c r="E10043">
        <v>3.0361395137265501</v>
      </c>
      <c r="F10043" t="s">
        <v>2200</v>
      </c>
    </row>
    <row r="10044" spans="1:6" hidden="1" x14ac:dyDescent="0.25">
      <c r="A10044">
        <v>2050</v>
      </c>
      <c r="B10044" t="s">
        <v>2249</v>
      </c>
      <c r="C10044" t="s">
        <v>2234</v>
      </c>
      <c r="D10044" t="s">
        <v>2246</v>
      </c>
      <c r="E10044">
        <v>1.8967585904186799</v>
      </c>
      <c r="F10044" t="s">
        <v>2200</v>
      </c>
    </row>
    <row r="10045" spans="1:6" hidden="1" x14ac:dyDescent="0.25">
      <c r="A10045">
        <v>2050</v>
      </c>
      <c r="B10045" t="s">
        <v>2249</v>
      </c>
      <c r="C10045" t="s">
        <v>2234</v>
      </c>
      <c r="D10045" t="s">
        <v>2247</v>
      </c>
      <c r="E10045">
        <v>1.86287441213694</v>
      </c>
      <c r="F10045" t="s">
        <v>2200</v>
      </c>
    </row>
    <row r="10046" spans="1:6" hidden="1" x14ac:dyDescent="0.25">
      <c r="A10046">
        <v>2050</v>
      </c>
      <c r="B10046" t="s">
        <v>2249</v>
      </c>
      <c r="C10046" t="s">
        <v>2234</v>
      </c>
      <c r="D10046" t="s">
        <v>2248</v>
      </c>
      <c r="E10046">
        <v>3.01406535815204</v>
      </c>
      <c r="F10046" t="s">
        <v>2200</v>
      </c>
    </row>
    <row r="10047" spans="1:6" hidden="1" x14ac:dyDescent="0.25">
      <c r="A10047">
        <v>2050</v>
      </c>
      <c r="B10047" t="s">
        <v>2249</v>
      </c>
      <c r="C10047" t="s">
        <v>2235</v>
      </c>
      <c r="D10047" t="s">
        <v>2236</v>
      </c>
      <c r="E10047">
        <v>3.95037832086392</v>
      </c>
      <c r="F10047" t="s">
        <v>2200</v>
      </c>
    </row>
    <row r="10048" spans="1:6" hidden="1" x14ac:dyDescent="0.25">
      <c r="A10048">
        <v>2050</v>
      </c>
      <c r="B10048" t="s">
        <v>2249</v>
      </c>
      <c r="C10048" t="s">
        <v>2235</v>
      </c>
      <c r="D10048" t="s">
        <v>2237</v>
      </c>
      <c r="E10048">
        <v>21.312520759284201</v>
      </c>
      <c r="F10048" t="s">
        <v>2200</v>
      </c>
    </row>
    <row r="10049" spans="1:6" hidden="1" x14ac:dyDescent="0.25">
      <c r="A10049">
        <v>2050</v>
      </c>
      <c r="B10049" t="s">
        <v>2249</v>
      </c>
      <c r="C10049" t="s">
        <v>2235</v>
      </c>
      <c r="D10049" t="s">
        <v>2238</v>
      </c>
      <c r="E10049">
        <v>4.1135748799903</v>
      </c>
      <c r="F10049" t="s">
        <v>2200</v>
      </c>
    </row>
    <row r="10050" spans="1:6" hidden="1" x14ac:dyDescent="0.25">
      <c r="A10050">
        <v>2050</v>
      </c>
      <c r="B10050" t="s">
        <v>2249</v>
      </c>
      <c r="C10050" t="s">
        <v>2235</v>
      </c>
      <c r="D10050" t="s">
        <v>2250</v>
      </c>
      <c r="E10050">
        <v>10.235490279240199</v>
      </c>
      <c r="F10050" t="s">
        <v>2200</v>
      </c>
    </row>
    <row r="10051" spans="1:6" hidden="1" x14ac:dyDescent="0.25">
      <c r="A10051">
        <v>2050</v>
      </c>
      <c r="B10051" t="s">
        <v>2249</v>
      </c>
      <c r="C10051" t="s">
        <v>2235</v>
      </c>
      <c r="D10051" t="s">
        <v>2251</v>
      </c>
      <c r="E10051">
        <v>0</v>
      </c>
      <c r="F10051" t="s">
        <v>2200</v>
      </c>
    </row>
    <row r="10052" spans="1:6" hidden="1" x14ac:dyDescent="0.25">
      <c r="A10052">
        <v>2050</v>
      </c>
      <c r="B10052" t="s">
        <v>2249</v>
      </c>
      <c r="C10052" t="s">
        <v>2235</v>
      </c>
      <c r="D10052" t="s">
        <v>2239</v>
      </c>
      <c r="E10052">
        <v>6.4952891851845997</v>
      </c>
      <c r="F10052" t="s">
        <v>2200</v>
      </c>
    </row>
    <row r="10053" spans="1:6" hidden="1" x14ac:dyDescent="0.25">
      <c r="A10053">
        <v>2050</v>
      </c>
      <c r="B10053" t="s">
        <v>2249</v>
      </c>
      <c r="C10053" t="s">
        <v>2235</v>
      </c>
      <c r="D10053" t="s">
        <v>2240</v>
      </c>
      <c r="E10053">
        <v>2.5586894218864802</v>
      </c>
      <c r="F10053" t="s">
        <v>2200</v>
      </c>
    </row>
    <row r="10054" spans="1:6" hidden="1" x14ac:dyDescent="0.25">
      <c r="A10054">
        <v>2050</v>
      </c>
      <c r="B10054" t="s">
        <v>2249</v>
      </c>
      <c r="C10054" t="s">
        <v>2235</v>
      </c>
      <c r="D10054" t="s">
        <v>2241</v>
      </c>
      <c r="E10054">
        <v>6.8351617108263696</v>
      </c>
      <c r="F10054" t="s">
        <v>2200</v>
      </c>
    </row>
    <row r="10055" spans="1:6" hidden="1" x14ac:dyDescent="0.25">
      <c r="A10055">
        <v>2050</v>
      </c>
      <c r="B10055" t="s">
        <v>2249</v>
      </c>
      <c r="C10055" t="s">
        <v>2235</v>
      </c>
      <c r="D10055" t="s">
        <v>2242</v>
      </c>
      <c r="E10055" s="184">
        <v>2.31830560663406E-2</v>
      </c>
      <c r="F10055" t="s">
        <v>2200</v>
      </c>
    </row>
    <row r="10056" spans="1:6" hidden="1" x14ac:dyDescent="0.25">
      <c r="A10056">
        <v>2050</v>
      </c>
      <c r="B10056" t="s">
        <v>2249</v>
      </c>
      <c r="C10056" t="s">
        <v>2235</v>
      </c>
      <c r="D10056" t="s">
        <v>2243</v>
      </c>
      <c r="E10056">
        <v>33.716674189604703</v>
      </c>
      <c r="F10056" t="s">
        <v>2200</v>
      </c>
    </row>
    <row r="10057" spans="1:6" hidden="1" x14ac:dyDescent="0.25">
      <c r="A10057">
        <v>2050</v>
      </c>
      <c r="B10057" t="s">
        <v>2249</v>
      </c>
      <c r="C10057" t="s">
        <v>2235</v>
      </c>
      <c r="D10057" t="s">
        <v>2244</v>
      </c>
      <c r="E10057">
        <v>6.1837425000000001</v>
      </c>
      <c r="F10057" t="s">
        <v>2200</v>
      </c>
    </row>
    <row r="10058" spans="1:6" hidden="1" x14ac:dyDescent="0.25">
      <c r="A10058">
        <v>2050</v>
      </c>
      <c r="B10058" t="s">
        <v>2249</v>
      </c>
      <c r="C10058" t="s">
        <v>2235</v>
      </c>
      <c r="D10058" t="s">
        <v>2245</v>
      </c>
      <c r="E10058">
        <v>3.3595497737574198</v>
      </c>
      <c r="F10058" t="s">
        <v>2200</v>
      </c>
    </row>
    <row r="10059" spans="1:6" hidden="1" x14ac:dyDescent="0.25">
      <c r="A10059">
        <v>2050</v>
      </c>
      <c r="B10059" t="s">
        <v>2249</v>
      </c>
      <c r="C10059" t="s">
        <v>2235</v>
      </c>
      <c r="D10059" t="s">
        <v>2246</v>
      </c>
      <c r="E10059">
        <v>1.7053669139172201</v>
      </c>
      <c r="F10059" t="s">
        <v>2200</v>
      </c>
    </row>
    <row r="10060" spans="1:6" hidden="1" x14ac:dyDescent="0.25">
      <c r="A10060">
        <v>2050</v>
      </c>
      <c r="B10060" t="s">
        <v>2249</v>
      </c>
      <c r="C10060" t="s">
        <v>2235</v>
      </c>
      <c r="D10060" t="s">
        <v>2247</v>
      </c>
      <c r="E10060">
        <v>1.6443384427691601</v>
      </c>
      <c r="F10060" t="s">
        <v>2200</v>
      </c>
    </row>
    <row r="10061" spans="1:6" hidden="1" x14ac:dyDescent="0.25">
      <c r="A10061">
        <v>2050</v>
      </c>
      <c r="B10061" t="s">
        <v>2249</v>
      </c>
      <c r="C10061" t="s">
        <v>2235</v>
      </c>
      <c r="D10061" t="s">
        <v>2248</v>
      </c>
      <c r="E10061">
        <v>6.8812338363567802</v>
      </c>
      <c r="F10061" t="s">
        <v>2200</v>
      </c>
    </row>
    <row r="10062" spans="1:6" hidden="1" x14ac:dyDescent="0.25">
      <c r="A10062">
        <v>2050</v>
      </c>
      <c r="B10062" t="s">
        <v>2249</v>
      </c>
      <c r="C10062" t="s">
        <v>2198</v>
      </c>
      <c r="D10062" t="s">
        <v>2199</v>
      </c>
      <c r="E10062">
        <v>5.2531338447593603</v>
      </c>
      <c r="F10062" t="s">
        <v>2200</v>
      </c>
    </row>
    <row r="10063" spans="1:6" hidden="1" x14ac:dyDescent="0.25">
      <c r="A10063">
        <v>2050</v>
      </c>
      <c r="B10063" t="s">
        <v>2249</v>
      </c>
      <c r="C10063" t="s">
        <v>2201</v>
      </c>
      <c r="D10063" t="s">
        <v>2199</v>
      </c>
      <c r="E10063">
        <v>3.3331715832005702</v>
      </c>
      <c r="F10063" t="s">
        <v>2200</v>
      </c>
    </row>
    <row r="10064" spans="1:6" hidden="1" x14ac:dyDescent="0.25">
      <c r="A10064">
        <v>2050</v>
      </c>
      <c r="B10064" t="s">
        <v>2249</v>
      </c>
      <c r="C10064" t="s">
        <v>2202</v>
      </c>
      <c r="D10064" t="s">
        <v>2199</v>
      </c>
      <c r="E10064">
        <v>3.8886379892818299</v>
      </c>
      <c r="F10064" t="s">
        <v>2200</v>
      </c>
    </row>
    <row r="10065" spans="1:6" hidden="1" x14ac:dyDescent="0.25">
      <c r="A10065">
        <v>2050</v>
      </c>
      <c r="B10065" t="s">
        <v>2249</v>
      </c>
      <c r="C10065" t="s">
        <v>2203</v>
      </c>
      <c r="D10065" t="s">
        <v>2199</v>
      </c>
      <c r="E10065">
        <v>5.8080061660568001</v>
      </c>
      <c r="F10065" t="s">
        <v>2200</v>
      </c>
    </row>
    <row r="10066" spans="1:6" hidden="1" x14ac:dyDescent="0.25">
      <c r="A10066">
        <v>2050</v>
      </c>
      <c r="B10066" t="s">
        <v>2249</v>
      </c>
      <c r="C10066" t="s">
        <v>2204</v>
      </c>
      <c r="D10066" t="s">
        <v>2199</v>
      </c>
      <c r="E10066">
        <v>2.8736295601269499</v>
      </c>
      <c r="F10066" t="s">
        <v>2200</v>
      </c>
    </row>
    <row r="10067" spans="1:6" hidden="1" x14ac:dyDescent="0.25">
      <c r="A10067">
        <v>2050</v>
      </c>
      <c r="B10067" t="s">
        <v>2249</v>
      </c>
      <c r="C10067" t="s">
        <v>2206</v>
      </c>
      <c r="D10067" t="s">
        <v>2199</v>
      </c>
      <c r="E10067">
        <v>5.6665992258326803</v>
      </c>
      <c r="F10067" t="s">
        <v>2200</v>
      </c>
    </row>
    <row r="10068" spans="1:6" hidden="1" x14ac:dyDescent="0.25">
      <c r="A10068">
        <v>2050</v>
      </c>
      <c r="B10068" t="s">
        <v>2249</v>
      </c>
      <c r="C10068" t="s">
        <v>2207</v>
      </c>
      <c r="D10068" t="s">
        <v>2199</v>
      </c>
      <c r="E10068">
        <v>3.1663549501665198</v>
      </c>
      <c r="F10068" t="s">
        <v>2200</v>
      </c>
    </row>
    <row r="10069" spans="1:6" hidden="1" x14ac:dyDescent="0.25">
      <c r="A10069">
        <v>2050</v>
      </c>
      <c r="B10069" t="s">
        <v>2249</v>
      </c>
      <c r="C10069" t="s">
        <v>2208</v>
      </c>
      <c r="D10069" t="s">
        <v>2199</v>
      </c>
      <c r="E10069">
        <v>5.3231709588397402</v>
      </c>
      <c r="F10069" t="s">
        <v>2200</v>
      </c>
    </row>
    <row r="10070" spans="1:6" hidden="1" x14ac:dyDescent="0.25">
      <c r="A10070">
        <v>2050</v>
      </c>
      <c r="B10070" t="s">
        <v>2249</v>
      </c>
      <c r="C10070" t="s">
        <v>2209</v>
      </c>
      <c r="D10070" t="s">
        <v>2199</v>
      </c>
      <c r="E10070">
        <v>0</v>
      </c>
      <c r="F10070" t="s">
        <v>2200</v>
      </c>
    </row>
    <row r="10071" spans="1:6" hidden="1" x14ac:dyDescent="0.25">
      <c r="A10071">
        <v>2050</v>
      </c>
      <c r="B10071" t="s">
        <v>2249</v>
      </c>
      <c r="C10071" t="s">
        <v>2210</v>
      </c>
      <c r="D10071" t="s">
        <v>2199</v>
      </c>
      <c r="E10071">
        <v>3.2831566590337</v>
      </c>
      <c r="F10071" t="s">
        <v>2200</v>
      </c>
    </row>
    <row r="10072" spans="1:6" hidden="1" x14ac:dyDescent="0.25">
      <c r="A10072">
        <v>2050</v>
      </c>
      <c r="B10072" t="s">
        <v>2249</v>
      </c>
      <c r="C10072" t="s">
        <v>2211</v>
      </c>
      <c r="D10072" t="s">
        <v>2199</v>
      </c>
      <c r="E10072">
        <v>8.1274623870039804</v>
      </c>
      <c r="F10072" t="s">
        <v>2200</v>
      </c>
    </row>
    <row r="10073" spans="1:6" hidden="1" x14ac:dyDescent="0.25">
      <c r="A10073">
        <v>2050</v>
      </c>
      <c r="B10073" t="s">
        <v>2249</v>
      </c>
      <c r="C10073" t="s">
        <v>2212</v>
      </c>
      <c r="D10073" t="s">
        <v>2199</v>
      </c>
      <c r="E10073">
        <v>7.2500206516917203</v>
      </c>
      <c r="F10073" t="s">
        <v>2200</v>
      </c>
    </row>
    <row r="10074" spans="1:6" hidden="1" x14ac:dyDescent="0.25">
      <c r="A10074">
        <v>2050</v>
      </c>
      <c r="B10074" t="s">
        <v>2249</v>
      </c>
      <c r="C10074" t="s">
        <v>2213</v>
      </c>
      <c r="D10074" t="s">
        <v>2199</v>
      </c>
      <c r="E10074">
        <v>4.7264291998987602</v>
      </c>
      <c r="F10074" t="s">
        <v>2200</v>
      </c>
    </row>
    <row r="10075" spans="1:6" hidden="1" x14ac:dyDescent="0.25">
      <c r="A10075">
        <v>2050</v>
      </c>
      <c r="B10075" t="s">
        <v>2249</v>
      </c>
      <c r="C10075" t="s">
        <v>2214</v>
      </c>
      <c r="D10075" t="s">
        <v>2199</v>
      </c>
      <c r="E10075">
        <v>4.9484339776931998</v>
      </c>
      <c r="F10075" t="s">
        <v>2200</v>
      </c>
    </row>
    <row r="10076" spans="1:6" hidden="1" x14ac:dyDescent="0.25">
      <c r="A10076">
        <v>2050</v>
      </c>
      <c r="B10076" t="s">
        <v>2249</v>
      </c>
      <c r="C10076" t="s">
        <v>2215</v>
      </c>
      <c r="D10076" t="s">
        <v>2199</v>
      </c>
      <c r="E10076">
        <v>4.0825089834502997</v>
      </c>
      <c r="F10076" t="s">
        <v>2200</v>
      </c>
    </row>
    <row r="10077" spans="1:6" hidden="1" x14ac:dyDescent="0.25">
      <c r="A10077">
        <v>2050</v>
      </c>
      <c r="B10077" t="s">
        <v>2249</v>
      </c>
      <c r="C10077" t="s">
        <v>2216</v>
      </c>
      <c r="D10077" t="s">
        <v>2199</v>
      </c>
      <c r="E10077">
        <v>2.8841255105009198</v>
      </c>
      <c r="F10077" t="s">
        <v>2200</v>
      </c>
    </row>
    <row r="10078" spans="1:6" hidden="1" x14ac:dyDescent="0.25">
      <c r="A10078">
        <v>2050</v>
      </c>
      <c r="B10078" t="s">
        <v>2249</v>
      </c>
      <c r="C10078" t="s">
        <v>2217</v>
      </c>
      <c r="D10078" t="s">
        <v>2199</v>
      </c>
      <c r="E10078">
        <v>5.31093548988735</v>
      </c>
      <c r="F10078" t="s">
        <v>2200</v>
      </c>
    </row>
    <row r="10079" spans="1:6" hidden="1" x14ac:dyDescent="0.25">
      <c r="A10079">
        <v>2050</v>
      </c>
      <c r="B10079" t="s">
        <v>2249</v>
      </c>
      <c r="C10079" t="s">
        <v>2219</v>
      </c>
      <c r="D10079" t="s">
        <v>2199</v>
      </c>
      <c r="E10079">
        <v>7.5892047748540401</v>
      </c>
      <c r="F10079" t="s">
        <v>2200</v>
      </c>
    </row>
    <row r="10080" spans="1:6" hidden="1" x14ac:dyDescent="0.25">
      <c r="A10080">
        <v>2050</v>
      </c>
      <c r="B10080" t="s">
        <v>2249</v>
      </c>
      <c r="C10080" t="s">
        <v>2220</v>
      </c>
      <c r="D10080" t="s">
        <v>2199</v>
      </c>
      <c r="E10080">
        <v>2.6865745595569699</v>
      </c>
      <c r="F10080" t="s">
        <v>2200</v>
      </c>
    </row>
    <row r="10081" spans="1:6" hidden="1" x14ac:dyDescent="0.25">
      <c r="A10081">
        <v>2050</v>
      </c>
      <c r="B10081" t="s">
        <v>2249</v>
      </c>
      <c r="C10081" t="s">
        <v>2221</v>
      </c>
      <c r="D10081" t="s">
        <v>2199</v>
      </c>
      <c r="E10081">
        <v>6.5248911685518998</v>
      </c>
      <c r="F10081" t="s">
        <v>2200</v>
      </c>
    </row>
    <row r="10082" spans="1:6" hidden="1" x14ac:dyDescent="0.25">
      <c r="A10082">
        <v>2050</v>
      </c>
      <c r="B10082" t="s">
        <v>2249</v>
      </c>
      <c r="C10082" t="s">
        <v>2222</v>
      </c>
      <c r="D10082" t="s">
        <v>2199</v>
      </c>
      <c r="E10082">
        <v>3.0803094108135398</v>
      </c>
      <c r="F10082" t="s">
        <v>2200</v>
      </c>
    </row>
    <row r="10083" spans="1:6" hidden="1" x14ac:dyDescent="0.25">
      <c r="A10083">
        <v>2050</v>
      </c>
      <c r="B10083" t="s">
        <v>2249</v>
      </c>
      <c r="C10083" t="s">
        <v>2223</v>
      </c>
      <c r="D10083" t="s">
        <v>2199</v>
      </c>
      <c r="E10083">
        <v>3.8886379892818299</v>
      </c>
      <c r="F10083" t="s">
        <v>2200</v>
      </c>
    </row>
    <row r="10084" spans="1:6" hidden="1" x14ac:dyDescent="0.25">
      <c r="A10084">
        <v>2050</v>
      </c>
      <c r="B10084" t="s">
        <v>2249</v>
      </c>
      <c r="C10084" t="s">
        <v>2224</v>
      </c>
      <c r="D10084" t="s">
        <v>2199</v>
      </c>
      <c r="E10084">
        <v>3.8886379892818299</v>
      </c>
      <c r="F10084" t="s">
        <v>2200</v>
      </c>
    </row>
    <row r="10085" spans="1:6" hidden="1" x14ac:dyDescent="0.25">
      <c r="A10085">
        <v>2050</v>
      </c>
      <c r="B10085" t="s">
        <v>2249</v>
      </c>
      <c r="C10085" t="s">
        <v>2225</v>
      </c>
      <c r="D10085" t="s">
        <v>2199</v>
      </c>
      <c r="E10085">
        <v>0</v>
      </c>
      <c r="F10085" t="s">
        <v>2200</v>
      </c>
    </row>
    <row r="10086" spans="1:6" hidden="1" x14ac:dyDescent="0.25">
      <c r="A10086">
        <v>2050</v>
      </c>
      <c r="B10086" t="s">
        <v>2249</v>
      </c>
      <c r="C10086" t="s">
        <v>2226</v>
      </c>
      <c r="D10086" t="s">
        <v>2199</v>
      </c>
      <c r="E10086">
        <v>7.40428894161131</v>
      </c>
      <c r="F10086" t="s">
        <v>2200</v>
      </c>
    </row>
    <row r="10087" spans="1:6" hidden="1" x14ac:dyDescent="0.25">
      <c r="A10087">
        <v>2050</v>
      </c>
      <c r="B10087" t="s">
        <v>2249</v>
      </c>
      <c r="C10087" t="s">
        <v>2227</v>
      </c>
      <c r="D10087" t="s">
        <v>2199</v>
      </c>
      <c r="E10087">
        <v>6.7664282723288398</v>
      </c>
      <c r="F10087" t="s">
        <v>2200</v>
      </c>
    </row>
    <row r="10088" spans="1:6" hidden="1" x14ac:dyDescent="0.25">
      <c r="A10088">
        <v>2050</v>
      </c>
      <c r="B10088" t="s">
        <v>2249</v>
      </c>
      <c r="C10088" t="s">
        <v>2228</v>
      </c>
      <c r="D10088" t="s">
        <v>2199</v>
      </c>
      <c r="E10088">
        <v>3.3948406816330898</v>
      </c>
      <c r="F10088" t="s">
        <v>2200</v>
      </c>
    </row>
    <row r="10089" spans="1:6" hidden="1" x14ac:dyDescent="0.25">
      <c r="A10089">
        <v>2050</v>
      </c>
      <c r="B10089" t="s">
        <v>2249</v>
      </c>
      <c r="C10089" t="s">
        <v>2229</v>
      </c>
      <c r="D10089" t="s">
        <v>2199</v>
      </c>
      <c r="E10089">
        <v>4.3701244749621404</v>
      </c>
      <c r="F10089" t="s">
        <v>2200</v>
      </c>
    </row>
    <row r="10090" spans="1:6" hidden="1" x14ac:dyDescent="0.25">
      <c r="A10090">
        <v>2050</v>
      </c>
      <c r="B10090" t="s">
        <v>2249</v>
      </c>
      <c r="C10090" t="s">
        <v>2230</v>
      </c>
      <c r="D10090" t="s">
        <v>2199</v>
      </c>
      <c r="E10090">
        <v>2.7293525804327001</v>
      </c>
      <c r="F10090" t="s">
        <v>2200</v>
      </c>
    </row>
    <row r="10091" spans="1:6" hidden="1" x14ac:dyDescent="0.25">
      <c r="A10091">
        <v>2050</v>
      </c>
      <c r="B10091" t="s">
        <v>2249</v>
      </c>
      <c r="C10091" t="s">
        <v>2231</v>
      </c>
      <c r="D10091" t="s">
        <v>2199</v>
      </c>
      <c r="E10091">
        <v>3.88370437495883</v>
      </c>
      <c r="F10091" t="s">
        <v>2200</v>
      </c>
    </row>
    <row r="10092" spans="1:6" hidden="1" x14ac:dyDescent="0.25">
      <c r="A10092">
        <v>2050</v>
      </c>
      <c r="B10092" t="s">
        <v>2249</v>
      </c>
      <c r="C10092" t="s">
        <v>2232</v>
      </c>
      <c r="D10092" t="s">
        <v>2199</v>
      </c>
      <c r="E10092">
        <v>6.7664282723288398</v>
      </c>
      <c r="F10092" t="s">
        <v>2200</v>
      </c>
    </row>
    <row r="10093" spans="1:6" hidden="1" x14ac:dyDescent="0.25">
      <c r="A10093">
        <v>2050</v>
      </c>
      <c r="B10093" t="s">
        <v>2249</v>
      </c>
      <c r="C10093" t="s">
        <v>2233</v>
      </c>
      <c r="D10093" t="s">
        <v>2199</v>
      </c>
      <c r="E10093">
        <v>3.0560005399980299</v>
      </c>
      <c r="F10093" t="s">
        <v>2200</v>
      </c>
    </row>
    <row r="10094" spans="1:6" hidden="1" x14ac:dyDescent="0.25">
      <c r="A10094">
        <v>2050</v>
      </c>
      <c r="B10094" t="s">
        <v>2249</v>
      </c>
      <c r="C10094" t="s">
        <v>2234</v>
      </c>
      <c r="D10094" t="s">
        <v>2199</v>
      </c>
      <c r="E10094">
        <v>3.5131302900758099</v>
      </c>
      <c r="F10094" t="s">
        <v>2200</v>
      </c>
    </row>
    <row r="10095" spans="1:6" hidden="1" x14ac:dyDescent="0.25">
      <c r="A10095">
        <v>2050</v>
      </c>
      <c r="B10095" t="s">
        <v>2249</v>
      </c>
      <c r="C10095" t="s">
        <v>2235</v>
      </c>
      <c r="D10095" t="s">
        <v>2199</v>
      </c>
      <c r="E10095">
        <v>7.1710001383216104</v>
      </c>
      <c r="F10095" t="s">
        <v>2200</v>
      </c>
    </row>
    <row r="10096" spans="1:6" hidden="1" x14ac:dyDescent="0.25">
      <c r="A10096">
        <v>2050</v>
      </c>
      <c r="B10096" t="s">
        <v>2253</v>
      </c>
      <c r="C10096" t="s">
        <v>2201</v>
      </c>
      <c r="D10096" t="s">
        <v>2236</v>
      </c>
      <c r="E10096">
        <v>3.5266340501719999</v>
      </c>
      <c r="F10096" t="s">
        <v>2200</v>
      </c>
    </row>
    <row r="10097" spans="1:6" hidden="1" x14ac:dyDescent="0.25">
      <c r="A10097">
        <v>2050</v>
      </c>
      <c r="B10097" t="s">
        <v>2253</v>
      </c>
      <c r="C10097" t="s">
        <v>2201</v>
      </c>
      <c r="D10097" t="s">
        <v>2237</v>
      </c>
      <c r="E10097">
        <v>22.934438806485598</v>
      </c>
      <c r="F10097" t="s">
        <v>2200</v>
      </c>
    </row>
    <row r="10098" spans="1:6" hidden="1" x14ac:dyDescent="0.25">
      <c r="A10098">
        <v>2050</v>
      </c>
      <c r="B10098" t="s">
        <v>2253</v>
      </c>
      <c r="C10098" t="s">
        <v>2201</v>
      </c>
      <c r="D10098" t="s">
        <v>2238</v>
      </c>
      <c r="E10098">
        <v>4.3245590528917397</v>
      </c>
      <c r="F10098" t="s">
        <v>2200</v>
      </c>
    </row>
    <row r="10099" spans="1:6" hidden="1" x14ac:dyDescent="0.25">
      <c r="A10099">
        <v>2050</v>
      </c>
      <c r="B10099" t="s">
        <v>2253</v>
      </c>
      <c r="C10099" t="s">
        <v>2201</v>
      </c>
      <c r="D10099" t="s">
        <v>2250</v>
      </c>
      <c r="E10099">
        <v>7.8165953409711797</v>
      </c>
      <c r="F10099" t="s">
        <v>2200</v>
      </c>
    </row>
    <row r="10100" spans="1:6" hidden="1" x14ac:dyDescent="0.25">
      <c r="A10100">
        <v>2050</v>
      </c>
      <c r="B10100" t="s">
        <v>2253</v>
      </c>
      <c r="C10100" t="s">
        <v>2201</v>
      </c>
      <c r="D10100" t="s">
        <v>2251</v>
      </c>
      <c r="E10100">
        <v>8.8792708159676508</v>
      </c>
      <c r="F10100" t="s">
        <v>2200</v>
      </c>
    </row>
    <row r="10101" spans="1:6" hidden="1" x14ac:dyDescent="0.25">
      <c r="A10101">
        <v>2050</v>
      </c>
      <c r="B10101" t="s">
        <v>2253</v>
      </c>
      <c r="C10101" t="s">
        <v>2201</v>
      </c>
      <c r="D10101" t="s">
        <v>2239</v>
      </c>
      <c r="E10101">
        <v>1.76305003145215</v>
      </c>
      <c r="F10101" t="s">
        <v>2200</v>
      </c>
    </row>
    <row r="10102" spans="1:6" hidden="1" x14ac:dyDescent="0.25">
      <c r="A10102">
        <v>2050</v>
      </c>
      <c r="B10102" t="s">
        <v>2253</v>
      </c>
      <c r="C10102" t="s">
        <v>2201</v>
      </c>
      <c r="D10102" t="s">
        <v>2240</v>
      </c>
      <c r="E10102">
        <v>2.0772123497781898</v>
      </c>
      <c r="F10102" t="s">
        <v>2200</v>
      </c>
    </row>
    <row r="10103" spans="1:6" hidden="1" x14ac:dyDescent="0.25">
      <c r="A10103">
        <v>2050</v>
      </c>
      <c r="B10103" t="s">
        <v>2253</v>
      </c>
      <c r="C10103" t="s">
        <v>2201</v>
      </c>
      <c r="D10103" t="s">
        <v>2241</v>
      </c>
      <c r="E10103">
        <v>3.8799748647009</v>
      </c>
      <c r="F10103" t="s">
        <v>2200</v>
      </c>
    </row>
    <row r="10104" spans="1:6" hidden="1" x14ac:dyDescent="0.25">
      <c r="A10104">
        <v>2050</v>
      </c>
      <c r="B10104" t="s">
        <v>2253</v>
      </c>
      <c r="C10104" t="s">
        <v>2201</v>
      </c>
      <c r="D10104" t="s">
        <v>2242</v>
      </c>
      <c r="E10104" s="184">
        <v>8.9872161086532704E-2</v>
      </c>
      <c r="F10104" t="s">
        <v>2200</v>
      </c>
    </row>
    <row r="10105" spans="1:6" hidden="1" x14ac:dyDescent="0.25">
      <c r="A10105">
        <v>2050</v>
      </c>
      <c r="B10105" t="s">
        <v>2253</v>
      </c>
      <c r="C10105" t="s">
        <v>2201</v>
      </c>
      <c r="D10105" t="s">
        <v>2243</v>
      </c>
      <c r="E10105">
        <v>0</v>
      </c>
      <c r="F10105" t="s">
        <v>2200</v>
      </c>
    </row>
    <row r="10106" spans="1:6" hidden="1" x14ac:dyDescent="0.25">
      <c r="A10106">
        <v>2050</v>
      </c>
      <c r="B10106" t="s">
        <v>2253</v>
      </c>
      <c r="C10106" t="s">
        <v>2201</v>
      </c>
      <c r="D10106" t="s">
        <v>2244</v>
      </c>
      <c r="E10106">
        <v>5.4702337500000002</v>
      </c>
      <c r="F10106" t="s">
        <v>2200</v>
      </c>
    </row>
    <row r="10107" spans="1:6" hidden="1" x14ac:dyDescent="0.25">
      <c r="A10107">
        <v>2050</v>
      </c>
      <c r="B10107" t="s">
        <v>2253</v>
      </c>
      <c r="C10107" t="s">
        <v>2201</v>
      </c>
      <c r="D10107" t="s">
        <v>2245</v>
      </c>
      <c r="E10107">
        <v>1.26137878928771</v>
      </c>
      <c r="F10107" t="s">
        <v>2200</v>
      </c>
    </row>
    <row r="10108" spans="1:6" hidden="1" x14ac:dyDescent="0.25">
      <c r="A10108">
        <v>2050</v>
      </c>
      <c r="B10108" t="s">
        <v>2253</v>
      </c>
      <c r="C10108" t="s">
        <v>2201</v>
      </c>
      <c r="D10108" t="s">
        <v>2246</v>
      </c>
      <c r="E10108">
        <v>1.3944614561766699</v>
      </c>
      <c r="F10108" t="s">
        <v>2200</v>
      </c>
    </row>
    <row r="10109" spans="1:6" hidden="1" x14ac:dyDescent="0.25">
      <c r="A10109">
        <v>2050</v>
      </c>
      <c r="B10109" t="s">
        <v>2253</v>
      </c>
      <c r="C10109" t="s">
        <v>2201</v>
      </c>
      <c r="D10109" t="s">
        <v>2247</v>
      </c>
      <c r="E10109">
        <v>1.26730578277362</v>
      </c>
      <c r="F10109" t="s">
        <v>2200</v>
      </c>
    </row>
    <row r="10110" spans="1:6" hidden="1" x14ac:dyDescent="0.25">
      <c r="A10110">
        <v>2050</v>
      </c>
      <c r="B10110" t="s">
        <v>2253</v>
      </c>
      <c r="C10110" t="s">
        <v>2201</v>
      </c>
      <c r="D10110" t="s">
        <v>2248</v>
      </c>
      <c r="E10110">
        <v>2.4342932862190798</v>
      </c>
      <c r="F10110" t="s">
        <v>2200</v>
      </c>
    </row>
    <row r="10111" spans="1:6" hidden="1" x14ac:dyDescent="0.25">
      <c r="A10111">
        <v>2050</v>
      </c>
      <c r="B10111" t="s">
        <v>2253</v>
      </c>
      <c r="C10111" t="s">
        <v>2198</v>
      </c>
      <c r="D10111" t="s">
        <v>2236</v>
      </c>
      <c r="E10111">
        <v>5.1275994882507296</v>
      </c>
      <c r="F10111" t="s">
        <v>2200</v>
      </c>
    </row>
    <row r="10112" spans="1:6" hidden="1" x14ac:dyDescent="0.25">
      <c r="A10112">
        <v>2050</v>
      </c>
      <c r="B10112" t="s">
        <v>2253</v>
      </c>
      <c r="C10112" t="s">
        <v>2198</v>
      </c>
      <c r="D10112" t="s">
        <v>2237</v>
      </c>
      <c r="E10112">
        <v>18.996743914268599</v>
      </c>
      <c r="F10112" t="s">
        <v>2200</v>
      </c>
    </row>
    <row r="10113" spans="1:6" hidden="1" x14ac:dyDescent="0.25">
      <c r="A10113">
        <v>2050</v>
      </c>
      <c r="B10113" t="s">
        <v>2253</v>
      </c>
      <c r="C10113" t="s">
        <v>2198</v>
      </c>
      <c r="D10113" t="s">
        <v>2238</v>
      </c>
      <c r="E10113">
        <v>4.0792112967110103</v>
      </c>
      <c r="F10113" t="s">
        <v>2200</v>
      </c>
    </row>
    <row r="10114" spans="1:6" hidden="1" x14ac:dyDescent="0.25">
      <c r="A10114">
        <v>2050</v>
      </c>
      <c r="B10114" t="s">
        <v>2253</v>
      </c>
      <c r="C10114" t="s">
        <v>2198</v>
      </c>
      <c r="D10114" t="s">
        <v>2250</v>
      </c>
      <c r="E10114">
        <v>10.6784570621552</v>
      </c>
      <c r="F10114" t="s">
        <v>2200</v>
      </c>
    </row>
    <row r="10115" spans="1:6" hidden="1" x14ac:dyDescent="0.25">
      <c r="A10115">
        <v>2050</v>
      </c>
      <c r="B10115" t="s">
        <v>2253</v>
      </c>
      <c r="C10115" t="s">
        <v>2198</v>
      </c>
      <c r="D10115" t="s">
        <v>2251</v>
      </c>
      <c r="E10115">
        <v>0</v>
      </c>
      <c r="F10115" t="s">
        <v>2200</v>
      </c>
    </row>
    <row r="10116" spans="1:6" hidden="1" x14ac:dyDescent="0.25">
      <c r="A10116">
        <v>2050</v>
      </c>
      <c r="B10116" t="s">
        <v>2253</v>
      </c>
      <c r="C10116" t="s">
        <v>2198</v>
      </c>
      <c r="D10116" t="s">
        <v>2239</v>
      </c>
      <c r="E10116">
        <v>4.2330346915421604</v>
      </c>
      <c r="F10116" t="s">
        <v>2200</v>
      </c>
    </row>
    <row r="10117" spans="1:6" hidden="1" x14ac:dyDescent="0.25">
      <c r="A10117">
        <v>2050</v>
      </c>
      <c r="B10117" t="s">
        <v>2253</v>
      </c>
      <c r="C10117" t="s">
        <v>2198</v>
      </c>
      <c r="D10117" t="s">
        <v>2240</v>
      </c>
      <c r="E10117">
        <v>2.5893529279357002</v>
      </c>
      <c r="F10117" t="s">
        <v>2200</v>
      </c>
    </row>
    <row r="10118" spans="1:6" hidden="1" x14ac:dyDescent="0.25">
      <c r="A10118">
        <v>2050</v>
      </c>
      <c r="B10118" t="s">
        <v>2253</v>
      </c>
      <c r="C10118" t="s">
        <v>2198</v>
      </c>
      <c r="D10118" t="s">
        <v>2241</v>
      </c>
      <c r="E10118">
        <v>6.0955372063237698</v>
      </c>
      <c r="F10118" t="s">
        <v>2200</v>
      </c>
    </row>
    <row r="10119" spans="1:6" hidden="1" x14ac:dyDescent="0.25">
      <c r="A10119">
        <v>2050</v>
      </c>
      <c r="B10119" t="s">
        <v>2253</v>
      </c>
      <c r="C10119" t="s">
        <v>2198</v>
      </c>
      <c r="D10119" t="s">
        <v>2242</v>
      </c>
      <c r="E10119">
        <v>0.117870100719024</v>
      </c>
      <c r="F10119" t="s">
        <v>2200</v>
      </c>
    </row>
    <row r="10120" spans="1:6" hidden="1" x14ac:dyDescent="0.25">
      <c r="A10120">
        <v>2050</v>
      </c>
      <c r="B10120" t="s">
        <v>2253</v>
      </c>
      <c r="C10120" t="s">
        <v>2198</v>
      </c>
      <c r="D10120" t="s">
        <v>2243</v>
      </c>
      <c r="E10120">
        <v>33.6073357821816</v>
      </c>
      <c r="F10120" t="s">
        <v>2200</v>
      </c>
    </row>
    <row r="10121" spans="1:6" hidden="1" x14ac:dyDescent="0.25">
      <c r="A10121">
        <v>2050</v>
      </c>
      <c r="B10121" t="s">
        <v>2253</v>
      </c>
      <c r="C10121" t="s">
        <v>2198</v>
      </c>
      <c r="D10121" t="s">
        <v>2244</v>
      </c>
      <c r="E10121">
        <v>5.4702337500000002</v>
      </c>
      <c r="F10121" t="s">
        <v>2200</v>
      </c>
    </row>
    <row r="10122" spans="1:6" hidden="1" x14ac:dyDescent="0.25">
      <c r="A10122">
        <v>2050</v>
      </c>
      <c r="B10122" t="s">
        <v>2253</v>
      </c>
      <c r="C10122" t="s">
        <v>2198</v>
      </c>
      <c r="D10122" t="s">
        <v>2245</v>
      </c>
      <c r="E10122">
        <v>3.46093085551392</v>
      </c>
      <c r="F10122" t="s">
        <v>2200</v>
      </c>
    </row>
    <row r="10123" spans="1:6" hidden="1" x14ac:dyDescent="0.25">
      <c r="A10123">
        <v>2050</v>
      </c>
      <c r="B10123" t="s">
        <v>2253</v>
      </c>
      <c r="C10123" t="s">
        <v>2198</v>
      </c>
      <c r="D10123" t="s">
        <v>2246</v>
      </c>
      <c r="E10123">
        <v>2.03948397784524</v>
      </c>
      <c r="F10123" t="s">
        <v>2200</v>
      </c>
    </row>
    <row r="10124" spans="1:6" hidden="1" x14ac:dyDescent="0.25">
      <c r="A10124">
        <v>2050</v>
      </c>
      <c r="B10124" t="s">
        <v>2253</v>
      </c>
      <c r="C10124" t="s">
        <v>2198</v>
      </c>
      <c r="D10124" t="s">
        <v>2247</v>
      </c>
      <c r="E10124">
        <v>1.83921991557998</v>
      </c>
      <c r="F10124" t="s">
        <v>2200</v>
      </c>
    </row>
    <row r="10125" spans="1:6" hidden="1" x14ac:dyDescent="0.25">
      <c r="A10125">
        <v>2050</v>
      </c>
      <c r="B10125" t="s">
        <v>2253</v>
      </c>
      <c r="C10125" t="s">
        <v>2198</v>
      </c>
      <c r="D10125" t="s">
        <v>2248</v>
      </c>
      <c r="E10125">
        <v>7.1386447850935104</v>
      </c>
      <c r="F10125" t="s">
        <v>2200</v>
      </c>
    </row>
    <row r="10126" spans="1:6" hidden="1" x14ac:dyDescent="0.25">
      <c r="A10126">
        <v>2050</v>
      </c>
      <c r="B10126" t="s">
        <v>2253</v>
      </c>
      <c r="C10126" t="s">
        <v>2202</v>
      </c>
      <c r="D10126" t="s">
        <v>2236</v>
      </c>
      <c r="E10126">
        <v>3.0913840023938199</v>
      </c>
      <c r="F10126" t="s">
        <v>2200</v>
      </c>
    </row>
    <row r="10127" spans="1:6" hidden="1" x14ac:dyDescent="0.25">
      <c r="A10127">
        <v>2050</v>
      </c>
      <c r="B10127" t="s">
        <v>2253</v>
      </c>
      <c r="C10127" t="s">
        <v>2202</v>
      </c>
      <c r="D10127" t="s">
        <v>2237</v>
      </c>
      <c r="E10127">
        <v>22.558747979961101</v>
      </c>
      <c r="F10127" t="s">
        <v>2200</v>
      </c>
    </row>
    <row r="10128" spans="1:6" hidden="1" x14ac:dyDescent="0.25">
      <c r="A10128">
        <v>2050</v>
      </c>
      <c r="B10128" t="s">
        <v>2253</v>
      </c>
      <c r="C10128" t="s">
        <v>2202</v>
      </c>
      <c r="D10128" t="s">
        <v>2238</v>
      </c>
      <c r="E10128">
        <v>6.0067665007173998</v>
      </c>
      <c r="F10128" t="s">
        <v>2200</v>
      </c>
    </row>
    <row r="10129" spans="1:6" hidden="1" x14ac:dyDescent="0.25">
      <c r="A10129">
        <v>2050</v>
      </c>
      <c r="B10129" t="s">
        <v>2253</v>
      </c>
      <c r="C10129" t="s">
        <v>2202</v>
      </c>
      <c r="D10129" t="s">
        <v>2250</v>
      </c>
      <c r="E10129">
        <v>8.3454620831946595</v>
      </c>
      <c r="F10129" t="s">
        <v>2200</v>
      </c>
    </row>
    <row r="10130" spans="1:6" hidden="1" x14ac:dyDescent="0.25">
      <c r="A10130">
        <v>2050</v>
      </c>
      <c r="B10130" t="s">
        <v>2253</v>
      </c>
      <c r="C10130" t="s">
        <v>2202</v>
      </c>
      <c r="D10130" t="s">
        <v>2251</v>
      </c>
      <c r="E10130">
        <v>10.1165878748554</v>
      </c>
      <c r="F10130" t="s">
        <v>2200</v>
      </c>
    </row>
    <row r="10131" spans="1:6" hidden="1" x14ac:dyDescent="0.25">
      <c r="A10131">
        <v>2050</v>
      </c>
      <c r="B10131" t="s">
        <v>2253</v>
      </c>
      <c r="C10131" t="s">
        <v>2202</v>
      </c>
      <c r="D10131" t="s">
        <v>2239</v>
      </c>
      <c r="E10131">
        <v>1.715251819199</v>
      </c>
      <c r="F10131" t="s">
        <v>2200</v>
      </c>
    </row>
    <row r="10132" spans="1:6" hidden="1" x14ac:dyDescent="0.25">
      <c r="A10132">
        <v>2050</v>
      </c>
      <c r="B10132" t="s">
        <v>2253</v>
      </c>
      <c r="C10132" t="s">
        <v>2202</v>
      </c>
      <c r="D10132" t="s">
        <v>2240</v>
      </c>
      <c r="E10132">
        <v>2.18111582492558</v>
      </c>
      <c r="F10132" t="s">
        <v>2200</v>
      </c>
    </row>
    <row r="10133" spans="1:6" hidden="1" x14ac:dyDescent="0.25">
      <c r="A10133">
        <v>2050</v>
      </c>
      <c r="B10133" t="s">
        <v>2253</v>
      </c>
      <c r="C10133" t="s">
        <v>2202</v>
      </c>
      <c r="D10133" t="s">
        <v>2241</v>
      </c>
      <c r="E10133">
        <v>3.9434188883503798</v>
      </c>
      <c r="F10133" t="s">
        <v>2200</v>
      </c>
    </row>
    <row r="10134" spans="1:6" hidden="1" x14ac:dyDescent="0.25">
      <c r="A10134">
        <v>2050</v>
      </c>
      <c r="B10134" t="s">
        <v>2253</v>
      </c>
      <c r="C10134" t="s">
        <v>2202</v>
      </c>
      <c r="D10134" t="s">
        <v>2242</v>
      </c>
      <c r="E10134">
        <v>0</v>
      </c>
      <c r="F10134" t="s">
        <v>2200</v>
      </c>
    </row>
    <row r="10135" spans="1:6" hidden="1" x14ac:dyDescent="0.25">
      <c r="A10135">
        <v>2050</v>
      </c>
      <c r="B10135" t="s">
        <v>2253</v>
      </c>
      <c r="C10135" t="s">
        <v>2202</v>
      </c>
      <c r="D10135" t="s">
        <v>2243</v>
      </c>
      <c r="E10135">
        <v>0</v>
      </c>
      <c r="F10135" t="s">
        <v>2200</v>
      </c>
    </row>
    <row r="10136" spans="1:6" hidden="1" x14ac:dyDescent="0.25">
      <c r="A10136">
        <v>2050</v>
      </c>
      <c r="B10136" t="s">
        <v>2253</v>
      </c>
      <c r="C10136" t="s">
        <v>2202</v>
      </c>
      <c r="D10136" t="s">
        <v>2244</v>
      </c>
      <c r="E10136">
        <v>0</v>
      </c>
      <c r="F10136" t="s">
        <v>2200</v>
      </c>
    </row>
    <row r="10137" spans="1:6" hidden="1" x14ac:dyDescent="0.25">
      <c r="A10137">
        <v>2050</v>
      </c>
      <c r="B10137" t="s">
        <v>2253</v>
      </c>
      <c r="C10137" t="s">
        <v>2202</v>
      </c>
      <c r="D10137" t="s">
        <v>2245</v>
      </c>
      <c r="E10137">
        <v>1.26137878928771</v>
      </c>
      <c r="F10137" t="s">
        <v>2200</v>
      </c>
    </row>
    <row r="10138" spans="1:6" hidden="1" x14ac:dyDescent="0.25">
      <c r="A10138">
        <v>2050</v>
      </c>
      <c r="B10138" t="s">
        <v>2253</v>
      </c>
      <c r="C10138" t="s">
        <v>2202</v>
      </c>
      <c r="D10138" t="s">
        <v>2246</v>
      </c>
      <c r="E10138">
        <v>1.3944614561766699</v>
      </c>
      <c r="F10138" t="s">
        <v>2200</v>
      </c>
    </row>
    <row r="10139" spans="1:6" hidden="1" x14ac:dyDescent="0.25">
      <c r="A10139">
        <v>2050</v>
      </c>
      <c r="B10139" t="s">
        <v>2253</v>
      </c>
      <c r="C10139" t="s">
        <v>2202</v>
      </c>
      <c r="D10139" t="s">
        <v>2247</v>
      </c>
      <c r="E10139">
        <v>1.26730578277362</v>
      </c>
      <c r="F10139" t="s">
        <v>2200</v>
      </c>
    </row>
    <row r="10140" spans="1:6" hidden="1" x14ac:dyDescent="0.25">
      <c r="A10140">
        <v>2050</v>
      </c>
      <c r="B10140" t="s">
        <v>2253</v>
      </c>
      <c r="C10140" t="s">
        <v>2202</v>
      </c>
      <c r="D10140" t="s">
        <v>2248</v>
      </c>
      <c r="E10140">
        <v>2.4342932862190798</v>
      </c>
      <c r="F10140" t="s">
        <v>2200</v>
      </c>
    </row>
    <row r="10141" spans="1:6" hidden="1" x14ac:dyDescent="0.25">
      <c r="A10141">
        <v>2050</v>
      </c>
      <c r="B10141" t="s">
        <v>2253</v>
      </c>
      <c r="C10141" t="s">
        <v>2203</v>
      </c>
      <c r="D10141" t="s">
        <v>2236</v>
      </c>
      <c r="E10141">
        <v>3.5107465532699602</v>
      </c>
      <c r="F10141" t="s">
        <v>2200</v>
      </c>
    </row>
    <row r="10142" spans="1:6" hidden="1" x14ac:dyDescent="0.25">
      <c r="A10142">
        <v>2050</v>
      </c>
      <c r="B10142" t="s">
        <v>2253</v>
      </c>
      <c r="C10142" t="s">
        <v>2203</v>
      </c>
      <c r="D10142" t="s">
        <v>2237</v>
      </c>
      <c r="E10142">
        <v>18.3758063042422</v>
      </c>
      <c r="F10142" t="s">
        <v>2200</v>
      </c>
    </row>
    <row r="10143" spans="1:6" hidden="1" x14ac:dyDescent="0.25">
      <c r="A10143">
        <v>2050</v>
      </c>
      <c r="B10143" t="s">
        <v>2253</v>
      </c>
      <c r="C10143" t="s">
        <v>2203</v>
      </c>
      <c r="D10143" t="s">
        <v>2238</v>
      </c>
      <c r="E10143">
        <v>4.0962403078183804</v>
      </c>
      <c r="F10143" t="s">
        <v>2200</v>
      </c>
    </row>
    <row r="10144" spans="1:6" hidden="1" x14ac:dyDescent="0.25">
      <c r="A10144">
        <v>2050</v>
      </c>
      <c r="B10144" t="s">
        <v>2253</v>
      </c>
      <c r="C10144" t="s">
        <v>2203</v>
      </c>
      <c r="D10144" t="s">
        <v>2250</v>
      </c>
      <c r="E10144">
        <v>10.5907598843994</v>
      </c>
      <c r="F10144" t="s">
        <v>2200</v>
      </c>
    </row>
    <row r="10145" spans="1:6" hidden="1" x14ac:dyDescent="0.25">
      <c r="A10145">
        <v>2050</v>
      </c>
      <c r="B10145" t="s">
        <v>2253</v>
      </c>
      <c r="C10145" t="s">
        <v>2203</v>
      </c>
      <c r="D10145" t="s">
        <v>2251</v>
      </c>
      <c r="E10145">
        <v>0</v>
      </c>
      <c r="F10145" t="s">
        <v>2200</v>
      </c>
    </row>
    <row r="10146" spans="1:6" hidden="1" x14ac:dyDescent="0.25">
      <c r="A10146">
        <v>2050</v>
      </c>
      <c r="B10146" t="s">
        <v>2253</v>
      </c>
      <c r="C10146" t="s">
        <v>2203</v>
      </c>
      <c r="D10146" t="s">
        <v>2239</v>
      </c>
      <c r="E10146">
        <v>4.3254778722783298</v>
      </c>
      <c r="F10146" t="s">
        <v>2200</v>
      </c>
    </row>
    <row r="10147" spans="1:6" hidden="1" x14ac:dyDescent="0.25">
      <c r="A10147">
        <v>2050</v>
      </c>
      <c r="B10147" t="s">
        <v>2253</v>
      </c>
      <c r="C10147" t="s">
        <v>2203</v>
      </c>
      <c r="D10147" t="s">
        <v>2240</v>
      </c>
      <c r="E10147">
        <v>2.65132109452456</v>
      </c>
      <c r="F10147" t="s">
        <v>2200</v>
      </c>
    </row>
    <row r="10148" spans="1:6" hidden="1" x14ac:dyDescent="0.25">
      <c r="A10148">
        <v>2050</v>
      </c>
      <c r="B10148" t="s">
        <v>2253</v>
      </c>
      <c r="C10148" t="s">
        <v>2203</v>
      </c>
      <c r="D10148" t="s">
        <v>2241</v>
      </c>
      <c r="E10148">
        <v>6.2128583657694403</v>
      </c>
      <c r="F10148" t="s">
        <v>2200</v>
      </c>
    </row>
    <row r="10149" spans="1:6" hidden="1" x14ac:dyDescent="0.25">
      <c r="A10149">
        <v>2050</v>
      </c>
      <c r="B10149" t="s">
        <v>2253</v>
      </c>
      <c r="C10149" t="s">
        <v>2203</v>
      </c>
      <c r="D10149" t="s">
        <v>2242</v>
      </c>
      <c r="E10149" s="184">
        <v>3.38695378252689E-2</v>
      </c>
      <c r="F10149" t="s">
        <v>2200</v>
      </c>
    </row>
    <row r="10150" spans="1:6" hidden="1" x14ac:dyDescent="0.25">
      <c r="A10150">
        <v>2050</v>
      </c>
      <c r="B10150" t="s">
        <v>2253</v>
      </c>
      <c r="C10150" t="s">
        <v>2203</v>
      </c>
      <c r="D10150" t="s">
        <v>2243</v>
      </c>
      <c r="E10150">
        <v>33.625768175181904</v>
      </c>
      <c r="F10150" t="s">
        <v>2200</v>
      </c>
    </row>
    <row r="10151" spans="1:6" hidden="1" x14ac:dyDescent="0.25">
      <c r="A10151">
        <v>2050</v>
      </c>
      <c r="B10151" t="s">
        <v>2253</v>
      </c>
      <c r="C10151" t="s">
        <v>2203</v>
      </c>
      <c r="D10151" t="s">
        <v>2244</v>
      </c>
      <c r="E10151">
        <v>5.4702337500000002</v>
      </c>
      <c r="F10151" t="s">
        <v>2200</v>
      </c>
    </row>
    <row r="10152" spans="1:6" hidden="1" x14ac:dyDescent="0.25">
      <c r="A10152">
        <v>2050</v>
      </c>
      <c r="B10152" t="s">
        <v>2253</v>
      </c>
      <c r="C10152" t="s">
        <v>2203</v>
      </c>
      <c r="D10152" t="s">
        <v>2245</v>
      </c>
      <c r="E10152">
        <v>3.5334790755524899</v>
      </c>
      <c r="F10152" t="s">
        <v>2200</v>
      </c>
    </row>
    <row r="10153" spans="1:6" hidden="1" x14ac:dyDescent="0.25">
      <c r="A10153">
        <v>2050</v>
      </c>
      <c r="B10153" t="s">
        <v>2253</v>
      </c>
      <c r="C10153" t="s">
        <v>2203</v>
      </c>
      <c r="D10153" t="s">
        <v>2246</v>
      </c>
      <c r="E10153">
        <v>1.6771708503713101</v>
      </c>
      <c r="F10153" t="s">
        <v>2200</v>
      </c>
    </row>
    <row r="10154" spans="1:6" hidden="1" x14ac:dyDescent="0.25">
      <c r="A10154">
        <v>2050</v>
      </c>
      <c r="B10154" t="s">
        <v>2253</v>
      </c>
      <c r="C10154" t="s">
        <v>2203</v>
      </c>
      <c r="D10154" t="s">
        <v>2247</v>
      </c>
      <c r="E10154">
        <v>1.85909363203505</v>
      </c>
      <c r="F10154" t="s">
        <v>2200</v>
      </c>
    </row>
    <row r="10155" spans="1:6" hidden="1" x14ac:dyDescent="0.25">
      <c r="A10155">
        <v>2050</v>
      </c>
      <c r="B10155" t="s">
        <v>2253</v>
      </c>
      <c r="C10155" t="s">
        <v>2203</v>
      </c>
      <c r="D10155" t="s">
        <v>2248</v>
      </c>
      <c r="E10155">
        <v>7.2832218670306696</v>
      </c>
      <c r="F10155" t="s">
        <v>2200</v>
      </c>
    </row>
    <row r="10156" spans="1:6" hidden="1" x14ac:dyDescent="0.25">
      <c r="A10156">
        <v>2050</v>
      </c>
      <c r="B10156" t="s">
        <v>2253</v>
      </c>
      <c r="C10156" t="s">
        <v>2204</v>
      </c>
      <c r="D10156" t="s">
        <v>2236</v>
      </c>
      <c r="E10156">
        <v>2.1053020181080799</v>
      </c>
      <c r="F10156" t="s">
        <v>2200</v>
      </c>
    </row>
    <row r="10157" spans="1:6" hidden="1" x14ac:dyDescent="0.25">
      <c r="A10157">
        <v>2050</v>
      </c>
      <c r="B10157" t="s">
        <v>2253</v>
      </c>
      <c r="C10157" t="s">
        <v>2204</v>
      </c>
      <c r="D10157" t="s">
        <v>2237</v>
      </c>
      <c r="E10157">
        <v>17.912778148906799</v>
      </c>
      <c r="F10157" t="s">
        <v>2200</v>
      </c>
    </row>
    <row r="10158" spans="1:6" hidden="1" x14ac:dyDescent="0.25">
      <c r="A10158">
        <v>2050</v>
      </c>
      <c r="B10158" t="s">
        <v>2253</v>
      </c>
      <c r="C10158" t="s">
        <v>2204</v>
      </c>
      <c r="D10158" t="s">
        <v>2238</v>
      </c>
      <c r="E10158">
        <v>3.9732334651663201</v>
      </c>
      <c r="F10158" t="s">
        <v>2200</v>
      </c>
    </row>
    <row r="10159" spans="1:6" hidden="1" x14ac:dyDescent="0.25">
      <c r="A10159">
        <v>2050</v>
      </c>
      <c r="B10159" t="s">
        <v>2253</v>
      </c>
      <c r="C10159" t="s">
        <v>2204</v>
      </c>
      <c r="D10159" t="s">
        <v>2250</v>
      </c>
      <c r="E10159">
        <v>7.5246052418426297</v>
      </c>
      <c r="F10159" t="s">
        <v>2200</v>
      </c>
    </row>
    <row r="10160" spans="1:6" hidden="1" x14ac:dyDescent="0.25">
      <c r="A10160">
        <v>2050</v>
      </c>
      <c r="B10160" t="s">
        <v>2253</v>
      </c>
      <c r="C10160" t="s">
        <v>2204</v>
      </c>
      <c r="D10160" t="s">
        <v>2251</v>
      </c>
      <c r="E10160">
        <v>0</v>
      </c>
      <c r="F10160" t="s">
        <v>2200</v>
      </c>
    </row>
    <row r="10161" spans="1:6" hidden="1" x14ac:dyDescent="0.25">
      <c r="A10161">
        <v>2050</v>
      </c>
      <c r="B10161" t="s">
        <v>2253</v>
      </c>
      <c r="C10161" t="s">
        <v>2204</v>
      </c>
      <c r="D10161" t="s">
        <v>2239</v>
      </c>
      <c r="E10161">
        <v>2.2442229588876299</v>
      </c>
      <c r="F10161" t="s">
        <v>2200</v>
      </c>
    </row>
    <row r="10162" spans="1:6" hidden="1" x14ac:dyDescent="0.25">
      <c r="A10162">
        <v>2050</v>
      </c>
      <c r="B10162" t="s">
        <v>2253</v>
      </c>
      <c r="C10162" t="s">
        <v>2204</v>
      </c>
      <c r="D10162" t="s">
        <v>2240</v>
      </c>
      <c r="E10162">
        <v>2.2401733441357399</v>
      </c>
      <c r="F10162" t="s">
        <v>2200</v>
      </c>
    </row>
    <row r="10163" spans="1:6" hidden="1" x14ac:dyDescent="0.25">
      <c r="A10163">
        <v>2050</v>
      </c>
      <c r="B10163" t="s">
        <v>2253</v>
      </c>
      <c r="C10163" t="s">
        <v>2204</v>
      </c>
      <c r="D10163" t="s">
        <v>2241</v>
      </c>
      <c r="E10163">
        <v>3.43430538099819</v>
      </c>
      <c r="F10163" t="s">
        <v>2200</v>
      </c>
    </row>
    <row r="10164" spans="1:6" hidden="1" x14ac:dyDescent="0.25">
      <c r="A10164">
        <v>2050</v>
      </c>
      <c r="B10164" t="s">
        <v>2253</v>
      </c>
      <c r="C10164" t="s">
        <v>2204</v>
      </c>
      <c r="D10164" t="s">
        <v>2242</v>
      </c>
      <c r="E10164" s="184">
        <v>5.5565822569739401E-5</v>
      </c>
      <c r="F10164" t="s">
        <v>2200</v>
      </c>
    </row>
    <row r="10165" spans="1:6" hidden="1" x14ac:dyDescent="0.25">
      <c r="A10165">
        <v>2050</v>
      </c>
      <c r="B10165" t="s">
        <v>2253</v>
      </c>
      <c r="C10165" t="s">
        <v>2204</v>
      </c>
      <c r="D10165" t="s">
        <v>2243</v>
      </c>
      <c r="E10165">
        <v>26.144815564279401</v>
      </c>
      <c r="F10165" t="s">
        <v>2200</v>
      </c>
    </row>
    <row r="10166" spans="1:6" hidden="1" x14ac:dyDescent="0.25">
      <c r="A10166">
        <v>2050</v>
      </c>
      <c r="B10166" t="s">
        <v>2253</v>
      </c>
      <c r="C10166" t="s">
        <v>2204</v>
      </c>
      <c r="D10166" t="s">
        <v>2244</v>
      </c>
      <c r="E10166">
        <v>5.4702337500000002</v>
      </c>
      <c r="F10166" t="s">
        <v>2200</v>
      </c>
    </row>
    <row r="10167" spans="1:6" hidden="1" x14ac:dyDescent="0.25">
      <c r="A10167">
        <v>2050</v>
      </c>
      <c r="B10167" t="s">
        <v>2253</v>
      </c>
      <c r="C10167" t="s">
        <v>2204</v>
      </c>
      <c r="D10167" t="s">
        <v>2245</v>
      </c>
      <c r="E10167">
        <v>2.90211682167772</v>
      </c>
      <c r="F10167" t="s">
        <v>2200</v>
      </c>
    </row>
    <row r="10168" spans="1:6" hidden="1" x14ac:dyDescent="0.25">
      <c r="A10168">
        <v>2050</v>
      </c>
      <c r="B10168" t="s">
        <v>2253</v>
      </c>
      <c r="C10168" t="s">
        <v>2204</v>
      </c>
      <c r="D10168" t="s">
        <v>2246</v>
      </c>
      <c r="E10168">
        <v>1.9088303361801</v>
      </c>
      <c r="F10168" t="s">
        <v>2200</v>
      </c>
    </row>
    <row r="10169" spans="1:6" hidden="1" x14ac:dyDescent="0.25">
      <c r="A10169">
        <v>2050</v>
      </c>
      <c r="B10169" t="s">
        <v>2253</v>
      </c>
      <c r="C10169" t="s">
        <v>2204</v>
      </c>
      <c r="D10169" t="s">
        <v>2247</v>
      </c>
      <c r="E10169">
        <v>1.32424088837118</v>
      </c>
      <c r="F10169" t="s">
        <v>2200</v>
      </c>
    </row>
    <row r="10170" spans="1:6" hidden="1" x14ac:dyDescent="0.25">
      <c r="A10170">
        <v>2050</v>
      </c>
      <c r="B10170" t="s">
        <v>2253</v>
      </c>
      <c r="C10170" t="s">
        <v>2204</v>
      </c>
      <c r="D10170" t="s">
        <v>2248</v>
      </c>
      <c r="E10170">
        <v>2.8618726288313998</v>
      </c>
      <c r="F10170" t="s">
        <v>2200</v>
      </c>
    </row>
    <row r="10171" spans="1:6" hidden="1" x14ac:dyDescent="0.25">
      <c r="A10171">
        <v>2050</v>
      </c>
      <c r="B10171" t="s">
        <v>2253</v>
      </c>
      <c r="C10171" t="s">
        <v>2205</v>
      </c>
      <c r="D10171" t="s">
        <v>2236</v>
      </c>
      <c r="E10171">
        <v>5.1275994882507296</v>
      </c>
      <c r="F10171" t="s">
        <v>2200</v>
      </c>
    </row>
    <row r="10172" spans="1:6" hidden="1" x14ac:dyDescent="0.25">
      <c r="A10172">
        <v>2050</v>
      </c>
      <c r="B10172" t="s">
        <v>2253</v>
      </c>
      <c r="C10172" t="s">
        <v>2205</v>
      </c>
      <c r="D10172" t="s">
        <v>2250</v>
      </c>
      <c r="E10172">
        <v>10.0323550795862</v>
      </c>
      <c r="F10172" t="s">
        <v>2200</v>
      </c>
    </row>
    <row r="10173" spans="1:6" hidden="1" x14ac:dyDescent="0.25">
      <c r="A10173">
        <v>2050</v>
      </c>
      <c r="B10173" t="s">
        <v>2253</v>
      </c>
      <c r="C10173" t="s">
        <v>2205</v>
      </c>
      <c r="D10173" t="s">
        <v>2251</v>
      </c>
      <c r="E10173">
        <v>0</v>
      </c>
      <c r="F10173" t="s">
        <v>2200</v>
      </c>
    </row>
    <row r="10174" spans="1:6" hidden="1" x14ac:dyDescent="0.25">
      <c r="A10174">
        <v>2050</v>
      </c>
      <c r="B10174" t="s">
        <v>2253</v>
      </c>
      <c r="C10174" t="s">
        <v>2205</v>
      </c>
      <c r="D10174" t="s">
        <v>2239</v>
      </c>
      <c r="E10174">
        <v>4.2599122553228899</v>
      </c>
      <c r="F10174" t="s">
        <v>2200</v>
      </c>
    </row>
    <row r="10175" spans="1:6" hidden="1" x14ac:dyDescent="0.25">
      <c r="A10175">
        <v>2050</v>
      </c>
      <c r="B10175" t="s">
        <v>2253</v>
      </c>
      <c r="C10175" t="s">
        <v>2205</v>
      </c>
      <c r="D10175" t="s">
        <v>2240</v>
      </c>
      <c r="E10175">
        <v>2.5893529279357002</v>
      </c>
      <c r="F10175" t="s">
        <v>2200</v>
      </c>
    </row>
    <row r="10176" spans="1:6" hidden="1" x14ac:dyDescent="0.25">
      <c r="A10176">
        <v>2050</v>
      </c>
      <c r="B10176" t="s">
        <v>2253</v>
      </c>
      <c r="C10176" t="s">
        <v>2205</v>
      </c>
      <c r="D10176" t="s">
        <v>2241</v>
      </c>
      <c r="E10176">
        <v>6.0955372063237698</v>
      </c>
      <c r="F10176" t="s">
        <v>2200</v>
      </c>
    </row>
    <row r="10177" spans="1:6" hidden="1" x14ac:dyDescent="0.25">
      <c r="A10177">
        <v>2050</v>
      </c>
      <c r="B10177" t="s">
        <v>2253</v>
      </c>
      <c r="C10177" t="s">
        <v>2205</v>
      </c>
      <c r="D10177" t="s">
        <v>2242</v>
      </c>
      <c r="E10177">
        <v>0.117870100719024</v>
      </c>
      <c r="F10177" t="s">
        <v>2200</v>
      </c>
    </row>
    <row r="10178" spans="1:6" hidden="1" x14ac:dyDescent="0.25">
      <c r="A10178">
        <v>2050</v>
      </c>
      <c r="B10178" t="s">
        <v>2253</v>
      </c>
      <c r="C10178" t="s">
        <v>2205</v>
      </c>
      <c r="D10178" t="s">
        <v>2243</v>
      </c>
      <c r="E10178">
        <v>0</v>
      </c>
      <c r="F10178" t="s">
        <v>2200</v>
      </c>
    </row>
    <row r="10179" spans="1:6" hidden="1" x14ac:dyDescent="0.25">
      <c r="A10179">
        <v>2050</v>
      </c>
      <c r="B10179" t="s">
        <v>2253</v>
      </c>
      <c r="C10179" t="s">
        <v>2205</v>
      </c>
      <c r="D10179" t="s">
        <v>2244</v>
      </c>
      <c r="E10179">
        <v>5.4702337500000002</v>
      </c>
      <c r="F10179" t="s">
        <v>2200</v>
      </c>
    </row>
    <row r="10180" spans="1:6" hidden="1" x14ac:dyDescent="0.25">
      <c r="A10180">
        <v>2050</v>
      </c>
      <c r="B10180" t="s">
        <v>2253</v>
      </c>
      <c r="C10180" t="s">
        <v>2205</v>
      </c>
      <c r="D10180" t="s">
        <v>2245</v>
      </c>
      <c r="E10180">
        <v>3.46093085551392</v>
      </c>
      <c r="F10180" t="s">
        <v>2200</v>
      </c>
    </row>
    <row r="10181" spans="1:6" hidden="1" x14ac:dyDescent="0.25">
      <c r="A10181">
        <v>2050</v>
      </c>
      <c r="B10181" t="s">
        <v>2253</v>
      </c>
      <c r="C10181" t="s">
        <v>2205</v>
      </c>
      <c r="D10181" t="s">
        <v>2246</v>
      </c>
      <c r="E10181">
        <v>2.03948397784524</v>
      </c>
      <c r="F10181" t="s">
        <v>2200</v>
      </c>
    </row>
    <row r="10182" spans="1:6" hidden="1" x14ac:dyDescent="0.25">
      <c r="A10182">
        <v>2050</v>
      </c>
      <c r="B10182" t="s">
        <v>2253</v>
      </c>
      <c r="C10182" t="s">
        <v>2205</v>
      </c>
      <c r="D10182" t="s">
        <v>2247</v>
      </c>
      <c r="E10182">
        <v>1.83921991557998</v>
      </c>
      <c r="F10182" t="s">
        <v>2200</v>
      </c>
    </row>
    <row r="10183" spans="1:6" hidden="1" x14ac:dyDescent="0.25">
      <c r="A10183">
        <v>2050</v>
      </c>
      <c r="B10183" t="s">
        <v>2253</v>
      </c>
      <c r="C10183" t="s">
        <v>2205</v>
      </c>
      <c r="D10183" t="s">
        <v>2248</v>
      </c>
      <c r="E10183">
        <v>7.1386447850935104</v>
      </c>
      <c r="F10183" t="s">
        <v>2200</v>
      </c>
    </row>
    <row r="10184" spans="1:6" hidden="1" x14ac:dyDescent="0.25">
      <c r="A10184">
        <v>2050</v>
      </c>
      <c r="B10184" t="s">
        <v>2253</v>
      </c>
      <c r="C10184" t="s">
        <v>2206</v>
      </c>
      <c r="D10184" t="s">
        <v>2236</v>
      </c>
      <c r="E10184">
        <v>4.0119860475136502</v>
      </c>
      <c r="F10184" t="s">
        <v>2200</v>
      </c>
    </row>
    <row r="10185" spans="1:6" hidden="1" x14ac:dyDescent="0.25">
      <c r="A10185">
        <v>2050</v>
      </c>
      <c r="B10185" t="s">
        <v>2253</v>
      </c>
      <c r="C10185" t="s">
        <v>2206</v>
      </c>
      <c r="D10185" t="s">
        <v>2237</v>
      </c>
      <c r="E10185">
        <v>71.864725037503106</v>
      </c>
      <c r="F10185" t="s">
        <v>2200</v>
      </c>
    </row>
    <row r="10186" spans="1:6" hidden="1" x14ac:dyDescent="0.25">
      <c r="A10186">
        <v>2050</v>
      </c>
      <c r="B10186" t="s">
        <v>2253</v>
      </c>
      <c r="C10186" t="s">
        <v>2206</v>
      </c>
      <c r="D10186" t="s">
        <v>2238</v>
      </c>
      <c r="E10186">
        <v>9.2606661972156097</v>
      </c>
      <c r="F10186" t="s">
        <v>2200</v>
      </c>
    </row>
    <row r="10187" spans="1:6" hidden="1" x14ac:dyDescent="0.25">
      <c r="A10187">
        <v>2050</v>
      </c>
      <c r="B10187" t="s">
        <v>2253</v>
      </c>
      <c r="C10187" t="s">
        <v>2206</v>
      </c>
      <c r="D10187" t="s">
        <v>2250</v>
      </c>
      <c r="E10187">
        <v>0</v>
      </c>
      <c r="F10187" t="s">
        <v>2200</v>
      </c>
    </row>
    <row r="10188" spans="1:6" hidden="1" x14ac:dyDescent="0.25">
      <c r="A10188">
        <v>2050</v>
      </c>
      <c r="B10188" t="s">
        <v>2253</v>
      </c>
      <c r="C10188" t="s">
        <v>2206</v>
      </c>
      <c r="D10188" t="s">
        <v>2251</v>
      </c>
      <c r="E10188">
        <v>12.6754147730488</v>
      </c>
      <c r="F10188" t="s">
        <v>2200</v>
      </c>
    </row>
    <row r="10189" spans="1:6" hidden="1" x14ac:dyDescent="0.25">
      <c r="A10189">
        <v>2050</v>
      </c>
      <c r="B10189" t="s">
        <v>2253</v>
      </c>
      <c r="C10189" t="s">
        <v>2206</v>
      </c>
      <c r="D10189" t="s">
        <v>2239</v>
      </c>
      <c r="E10189">
        <v>0</v>
      </c>
      <c r="F10189" t="s">
        <v>2200</v>
      </c>
    </row>
    <row r="10190" spans="1:6" hidden="1" x14ac:dyDescent="0.25">
      <c r="A10190">
        <v>2050</v>
      </c>
      <c r="B10190" t="s">
        <v>2253</v>
      </c>
      <c r="C10190" t="s">
        <v>2206</v>
      </c>
      <c r="D10190" t="s">
        <v>2240</v>
      </c>
      <c r="E10190">
        <v>2.4376060494071701</v>
      </c>
      <c r="F10190" t="s">
        <v>2200</v>
      </c>
    </row>
    <row r="10191" spans="1:6" hidden="1" x14ac:dyDescent="0.25">
      <c r="A10191">
        <v>2050</v>
      </c>
      <c r="B10191" t="s">
        <v>2253</v>
      </c>
      <c r="C10191" t="s">
        <v>2206</v>
      </c>
      <c r="D10191" t="s">
        <v>2241</v>
      </c>
      <c r="E10191">
        <v>4.4876052360271999</v>
      </c>
      <c r="F10191" t="s">
        <v>2200</v>
      </c>
    </row>
    <row r="10192" spans="1:6" hidden="1" x14ac:dyDescent="0.25">
      <c r="A10192">
        <v>2050</v>
      </c>
      <c r="B10192" t="s">
        <v>2253</v>
      </c>
      <c r="C10192" t="s">
        <v>2206</v>
      </c>
      <c r="D10192" t="s">
        <v>2242</v>
      </c>
      <c r="E10192" s="184">
        <v>4.3221731549732299E-3</v>
      </c>
      <c r="F10192" t="s">
        <v>2200</v>
      </c>
    </row>
    <row r="10193" spans="1:6" hidden="1" x14ac:dyDescent="0.25">
      <c r="A10193">
        <v>2050</v>
      </c>
      <c r="B10193" t="s">
        <v>2253</v>
      </c>
      <c r="C10193" t="s">
        <v>2206</v>
      </c>
      <c r="D10193" t="s">
        <v>2243</v>
      </c>
      <c r="E10193">
        <v>0</v>
      </c>
      <c r="F10193" t="s">
        <v>2200</v>
      </c>
    </row>
    <row r="10194" spans="1:6" hidden="1" x14ac:dyDescent="0.25">
      <c r="A10194">
        <v>2050</v>
      </c>
      <c r="B10194" t="s">
        <v>2253</v>
      </c>
      <c r="C10194" t="s">
        <v>2206</v>
      </c>
      <c r="D10194" t="s">
        <v>2244</v>
      </c>
      <c r="E10194">
        <v>5.4702337500000002</v>
      </c>
      <c r="F10194" t="s">
        <v>2200</v>
      </c>
    </row>
    <row r="10195" spans="1:6" hidden="1" x14ac:dyDescent="0.25">
      <c r="A10195">
        <v>2050</v>
      </c>
      <c r="B10195" t="s">
        <v>2253</v>
      </c>
      <c r="C10195" t="s">
        <v>2206</v>
      </c>
      <c r="D10195" t="s">
        <v>2245</v>
      </c>
      <c r="E10195">
        <v>0</v>
      </c>
      <c r="F10195" t="s">
        <v>2200</v>
      </c>
    </row>
    <row r="10196" spans="1:6" hidden="1" x14ac:dyDescent="0.25">
      <c r="A10196">
        <v>2050</v>
      </c>
      <c r="B10196" t="s">
        <v>2253</v>
      </c>
      <c r="C10196" t="s">
        <v>2206</v>
      </c>
      <c r="D10196" t="s">
        <v>2246</v>
      </c>
      <c r="E10196">
        <v>0</v>
      </c>
      <c r="F10196" t="s">
        <v>2200</v>
      </c>
    </row>
    <row r="10197" spans="1:6" hidden="1" x14ac:dyDescent="0.25">
      <c r="A10197">
        <v>2050</v>
      </c>
      <c r="B10197" t="s">
        <v>2253</v>
      </c>
      <c r="C10197" t="s">
        <v>2206</v>
      </c>
      <c r="D10197" t="s">
        <v>2247</v>
      </c>
      <c r="E10197">
        <v>0</v>
      </c>
      <c r="F10197" t="s">
        <v>2200</v>
      </c>
    </row>
    <row r="10198" spans="1:6" hidden="1" x14ac:dyDescent="0.25">
      <c r="A10198">
        <v>2050</v>
      </c>
      <c r="B10198" t="s">
        <v>2253</v>
      </c>
      <c r="C10198" t="s">
        <v>2206</v>
      </c>
      <c r="D10198" t="s">
        <v>2248</v>
      </c>
      <c r="E10198">
        <v>0</v>
      </c>
      <c r="F10198" t="s">
        <v>2200</v>
      </c>
    </row>
    <row r="10199" spans="1:6" hidden="1" x14ac:dyDescent="0.25">
      <c r="A10199">
        <v>2050</v>
      </c>
      <c r="B10199" t="s">
        <v>2253</v>
      </c>
      <c r="C10199" t="s">
        <v>2207</v>
      </c>
      <c r="D10199" t="s">
        <v>2236</v>
      </c>
      <c r="E10199">
        <v>3.2982653716145598</v>
      </c>
      <c r="F10199" t="s">
        <v>2200</v>
      </c>
    </row>
    <row r="10200" spans="1:6" hidden="1" x14ac:dyDescent="0.25">
      <c r="A10200">
        <v>2050</v>
      </c>
      <c r="B10200" t="s">
        <v>2253</v>
      </c>
      <c r="C10200" t="s">
        <v>2207</v>
      </c>
      <c r="D10200" t="s">
        <v>2237</v>
      </c>
      <c r="E10200">
        <v>17.584123829537901</v>
      </c>
      <c r="F10200" t="s">
        <v>2200</v>
      </c>
    </row>
    <row r="10201" spans="1:6" hidden="1" x14ac:dyDescent="0.25">
      <c r="A10201">
        <v>2050</v>
      </c>
      <c r="B10201" t="s">
        <v>2253</v>
      </c>
      <c r="C10201" t="s">
        <v>2207</v>
      </c>
      <c r="D10201" t="s">
        <v>2238</v>
      </c>
      <c r="E10201">
        <v>4.0066119314460602</v>
      </c>
      <c r="F10201" t="s">
        <v>2200</v>
      </c>
    </row>
    <row r="10202" spans="1:6" hidden="1" x14ac:dyDescent="0.25">
      <c r="A10202">
        <v>2050</v>
      </c>
      <c r="B10202" t="s">
        <v>2253</v>
      </c>
      <c r="C10202" t="s">
        <v>2207</v>
      </c>
      <c r="D10202" t="s">
        <v>2250</v>
      </c>
      <c r="E10202">
        <v>6.38568473875947</v>
      </c>
      <c r="F10202" t="s">
        <v>2200</v>
      </c>
    </row>
    <row r="10203" spans="1:6" hidden="1" x14ac:dyDescent="0.25">
      <c r="A10203">
        <v>2050</v>
      </c>
      <c r="B10203" t="s">
        <v>2253</v>
      </c>
      <c r="C10203" t="s">
        <v>2207</v>
      </c>
      <c r="D10203" t="s">
        <v>2251</v>
      </c>
      <c r="E10203">
        <v>0</v>
      </c>
      <c r="F10203" t="s">
        <v>2200</v>
      </c>
    </row>
    <row r="10204" spans="1:6" hidden="1" x14ac:dyDescent="0.25">
      <c r="A10204">
        <v>2050</v>
      </c>
      <c r="B10204" t="s">
        <v>2253</v>
      </c>
      <c r="C10204" t="s">
        <v>2207</v>
      </c>
      <c r="D10204" t="s">
        <v>2239</v>
      </c>
      <c r="E10204">
        <v>4.0421009529945398</v>
      </c>
      <c r="F10204" t="s">
        <v>2200</v>
      </c>
    </row>
    <row r="10205" spans="1:6" hidden="1" x14ac:dyDescent="0.25">
      <c r="A10205">
        <v>2050</v>
      </c>
      <c r="B10205" t="s">
        <v>2253</v>
      </c>
      <c r="C10205" t="s">
        <v>2207</v>
      </c>
      <c r="D10205" t="s">
        <v>2240</v>
      </c>
      <c r="E10205">
        <v>2.47348491008754</v>
      </c>
      <c r="F10205" t="s">
        <v>2200</v>
      </c>
    </row>
    <row r="10206" spans="1:6" hidden="1" x14ac:dyDescent="0.25">
      <c r="A10206">
        <v>2050</v>
      </c>
      <c r="B10206" t="s">
        <v>2253</v>
      </c>
      <c r="C10206" t="s">
        <v>2207</v>
      </c>
      <c r="D10206" t="s">
        <v>2241</v>
      </c>
      <c r="E10206">
        <v>3.6545962618716601</v>
      </c>
      <c r="F10206" t="s">
        <v>2200</v>
      </c>
    </row>
    <row r="10207" spans="1:6" hidden="1" x14ac:dyDescent="0.25">
      <c r="A10207">
        <v>2050</v>
      </c>
      <c r="B10207" t="s">
        <v>2253</v>
      </c>
      <c r="C10207" t="s">
        <v>2207</v>
      </c>
      <c r="D10207" t="s">
        <v>2242</v>
      </c>
      <c r="E10207" s="184">
        <v>2.0484447085495201E-4</v>
      </c>
      <c r="F10207" t="s">
        <v>2200</v>
      </c>
    </row>
    <row r="10208" spans="1:6" hidden="1" x14ac:dyDescent="0.25">
      <c r="A10208">
        <v>2050</v>
      </c>
      <c r="B10208" t="s">
        <v>2253</v>
      </c>
      <c r="C10208" t="s">
        <v>2207</v>
      </c>
      <c r="D10208" t="s">
        <v>2243</v>
      </c>
      <c r="E10208">
        <v>30.763825916437</v>
      </c>
      <c r="F10208" t="s">
        <v>2200</v>
      </c>
    </row>
    <row r="10209" spans="1:6" hidden="1" x14ac:dyDescent="0.25">
      <c r="A10209">
        <v>2050</v>
      </c>
      <c r="B10209" t="s">
        <v>2253</v>
      </c>
      <c r="C10209" t="s">
        <v>2207</v>
      </c>
      <c r="D10209" t="s">
        <v>2244</v>
      </c>
      <c r="E10209">
        <v>5.4702337500000002</v>
      </c>
      <c r="F10209" t="s">
        <v>2200</v>
      </c>
    </row>
    <row r="10210" spans="1:6" hidden="1" x14ac:dyDescent="0.25">
      <c r="A10210">
        <v>2050</v>
      </c>
      <c r="B10210" t="s">
        <v>2253</v>
      </c>
      <c r="C10210" t="s">
        <v>2207</v>
      </c>
      <c r="D10210" t="s">
        <v>2245</v>
      </c>
      <c r="E10210">
        <v>3.2860562975166601</v>
      </c>
      <c r="F10210" t="s">
        <v>2200</v>
      </c>
    </row>
    <row r="10211" spans="1:6" hidden="1" x14ac:dyDescent="0.25">
      <c r="A10211">
        <v>2050</v>
      </c>
      <c r="B10211" t="s">
        <v>2253</v>
      </c>
      <c r="C10211" t="s">
        <v>2207</v>
      </c>
      <c r="D10211" t="s">
        <v>2246</v>
      </c>
      <c r="E10211">
        <v>2.1236962970511502</v>
      </c>
      <c r="F10211" t="s">
        <v>2200</v>
      </c>
    </row>
    <row r="10212" spans="1:6" hidden="1" x14ac:dyDescent="0.25">
      <c r="A10212">
        <v>2050</v>
      </c>
      <c r="B10212" t="s">
        <v>2253</v>
      </c>
      <c r="C10212" t="s">
        <v>2207</v>
      </c>
      <c r="D10212" t="s">
        <v>2247</v>
      </c>
      <c r="E10212">
        <v>1.43964356018722</v>
      </c>
      <c r="F10212" t="s">
        <v>2200</v>
      </c>
    </row>
    <row r="10213" spans="1:6" hidden="1" x14ac:dyDescent="0.25">
      <c r="A10213">
        <v>2050</v>
      </c>
      <c r="B10213" t="s">
        <v>2253</v>
      </c>
      <c r="C10213" t="s">
        <v>2207</v>
      </c>
      <c r="D10213" t="s">
        <v>2248</v>
      </c>
      <c r="E10213">
        <v>6.8470997689931101</v>
      </c>
      <c r="F10213" t="s">
        <v>2200</v>
      </c>
    </row>
    <row r="10214" spans="1:6" hidden="1" x14ac:dyDescent="0.25">
      <c r="A10214">
        <v>2050</v>
      </c>
      <c r="B10214" t="s">
        <v>2253</v>
      </c>
      <c r="C10214" t="s">
        <v>2208</v>
      </c>
      <c r="D10214" t="s">
        <v>2236</v>
      </c>
      <c r="E10214">
        <v>4.1034199655870296</v>
      </c>
      <c r="F10214" t="s">
        <v>2200</v>
      </c>
    </row>
    <row r="10215" spans="1:6" hidden="1" x14ac:dyDescent="0.25">
      <c r="A10215">
        <v>2050</v>
      </c>
      <c r="B10215" t="s">
        <v>2253</v>
      </c>
      <c r="C10215" t="s">
        <v>2208</v>
      </c>
      <c r="D10215" t="s">
        <v>2237</v>
      </c>
      <c r="E10215">
        <v>19.9263729109834</v>
      </c>
      <c r="F10215" t="s">
        <v>2200</v>
      </c>
    </row>
    <row r="10216" spans="1:6" hidden="1" x14ac:dyDescent="0.25">
      <c r="A10216">
        <v>2050</v>
      </c>
      <c r="B10216" t="s">
        <v>2253</v>
      </c>
      <c r="C10216" t="s">
        <v>2208</v>
      </c>
      <c r="D10216" t="s">
        <v>2238</v>
      </c>
      <c r="E10216">
        <v>4.0783005230920804</v>
      </c>
      <c r="F10216" t="s">
        <v>2200</v>
      </c>
    </row>
    <row r="10217" spans="1:6" hidden="1" x14ac:dyDescent="0.25">
      <c r="A10217">
        <v>2050</v>
      </c>
      <c r="B10217" t="s">
        <v>2253</v>
      </c>
      <c r="C10217" t="s">
        <v>2208</v>
      </c>
      <c r="D10217" t="s">
        <v>2250</v>
      </c>
      <c r="E10217">
        <v>9.9515699307768006</v>
      </c>
      <c r="F10217" t="s">
        <v>2200</v>
      </c>
    </row>
    <row r="10218" spans="1:6" hidden="1" x14ac:dyDescent="0.25">
      <c r="A10218">
        <v>2050</v>
      </c>
      <c r="B10218" t="s">
        <v>2253</v>
      </c>
      <c r="C10218" t="s">
        <v>2208</v>
      </c>
      <c r="D10218" t="s">
        <v>2251</v>
      </c>
      <c r="E10218">
        <v>0</v>
      </c>
      <c r="F10218" t="s">
        <v>2200</v>
      </c>
    </row>
    <row r="10219" spans="1:6" hidden="1" x14ac:dyDescent="0.25">
      <c r="A10219">
        <v>2050</v>
      </c>
      <c r="B10219" t="s">
        <v>2253</v>
      </c>
      <c r="C10219" t="s">
        <v>2208</v>
      </c>
      <c r="D10219" t="s">
        <v>2239</v>
      </c>
      <c r="E10219">
        <v>4.3231124999512103</v>
      </c>
      <c r="F10219" t="s">
        <v>2200</v>
      </c>
    </row>
    <row r="10220" spans="1:6" hidden="1" x14ac:dyDescent="0.25">
      <c r="A10220">
        <v>2050</v>
      </c>
      <c r="B10220" t="s">
        <v>2253</v>
      </c>
      <c r="C10220" t="s">
        <v>2208</v>
      </c>
      <c r="D10220" t="s">
        <v>2240</v>
      </c>
      <c r="E10220">
        <v>2.63084877833123</v>
      </c>
      <c r="F10220" t="s">
        <v>2200</v>
      </c>
    </row>
    <row r="10221" spans="1:6" hidden="1" x14ac:dyDescent="0.25">
      <c r="A10221">
        <v>2050</v>
      </c>
      <c r="B10221" t="s">
        <v>2253</v>
      </c>
      <c r="C10221" t="s">
        <v>2208</v>
      </c>
      <c r="D10221" t="s">
        <v>2241</v>
      </c>
      <c r="E10221">
        <v>6.0263468589248701</v>
      </c>
      <c r="F10221" t="s">
        <v>2200</v>
      </c>
    </row>
    <row r="10222" spans="1:6" hidden="1" x14ac:dyDescent="0.25">
      <c r="A10222">
        <v>2050</v>
      </c>
      <c r="B10222" t="s">
        <v>2253</v>
      </c>
      <c r="C10222" t="s">
        <v>2208</v>
      </c>
      <c r="D10222" t="s">
        <v>2242</v>
      </c>
      <c r="E10222" s="184">
        <v>5.0245743560679297E-2</v>
      </c>
      <c r="F10222" t="s">
        <v>2200</v>
      </c>
    </row>
    <row r="10223" spans="1:6" hidden="1" x14ac:dyDescent="0.25">
      <c r="A10223">
        <v>2050</v>
      </c>
      <c r="B10223" t="s">
        <v>2253</v>
      </c>
      <c r="C10223" t="s">
        <v>2208</v>
      </c>
      <c r="D10223" t="s">
        <v>2243</v>
      </c>
      <c r="E10223">
        <v>33.531688303299497</v>
      </c>
      <c r="F10223" t="s">
        <v>2200</v>
      </c>
    </row>
    <row r="10224" spans="1:6" hidden="1" x14ac:dyDescent="0.25">
      <c r="A10224">
        <v>2050</v>
      </c>
      <c r="B10224" t="s">
        <v>2253</v>
      </c>
      <c r="C10224" t="s">
        <v>2208</v>
      </c>
      <c r="D10224" t="s">
        <v>2244</v>
      </c>
      <c r="E10224">
        <v>5.4702337500000002</v>
      </c>
      <c r="F10224" t="s">
        <v>2200</v>
      </c>
    </row>
    <row r="10225" spans="1:6" hidden="1" x14ac:dyDescent="0.25">
      <c r="A10225">
        <v>2050</v>
      </c>
      <c r="B10225" t="s">
        <v>2253</v>
      </c>
      <c r="C10225" t="s">
        <v>2208</v>
      </c>
      <c r="D10225" t="s">
        <v>2245</v>
      </c>
      <c r="E10225">
        <v>3.50804041888569</v>
      </c>
      <c r="F10225" t="s">
        <v>2200</v>
      </c>
    </row>
    <row r="10226" spans="1:6" hidden="1" x14ac:dyDescent="0.25">
      <c r="A10226">
        <v>2050</v>
      </c>
      <c r="B10226" t="s">
        <v>2253</v>
      </c>
      <c r="C10226" t="s">
        <v>2208</v>
      </c>
      <c r="D10226" t="s">
        <v>2246</v>
      </c>
      <c r="E10226">
        <v>2.4831432860769298</v>
      </c>
      <c r="F10226" t="s">
        <v>2200</v>
      </c>
    </row>
    <row r="10227" spans="1:6" hidden="1" x14ac:dyDescent="0.25">
      <c r="A10227">
        <v>2050</v>
      </c>
      <c r="B10227" t="s">
        <v>2253</v>
      </c>
      <c r="C10227" t="s">
        <v>2208</v>
      </c>
      <c r="D10227" t="s">
        <v>2247</v>
      </c>
      <c r="E10227">
        <v>1.8397965575355999</v>
      </c>
      <c r="F10227" t="s">
        <v>2200</v>
      </c>
    </row>
    <row r="10228" spans="1:6" hidden="1" x14ac:dyDescent="0.25">
      <c r="A10228">
        <v>2050</v>
      </c>
      <c r="B10228" t="s">
        <v>2253</v>
      </c>
      <c r="C10228" t="s">
        <v>2208</v>
      </c>
      <c r="D10228" t="s">
        <v>2248</v>
      </c>
      <c r="E10228">
        <v>6.8325909642747398</v>
      </c>
      <c r="F10228" t="s">
        <v>2200</v>
      </c>
    </row>
    <row r="10229" spans="1:6" hidden="1" x14ac:dyDescent="0.25">
      <c r="A10229">
        <v>2050</v>
      </c>
      <c r="B10229" t="s">
        <v>2253</v>
      </c>
      <c r="C10229" t="s">
        <v>2209</v>
      </c>
      <c r="D10229" t="s">
        <v>2236</v>
      </c>
      <c r="E10229">
        <v>3.8803935367564302</v>
      </c>
      <c r="F10229" t="s">
        <v>2200</v>
      </c>
    </row>
    <row r="10230" spans="1:6" hidden="1" x14ac:dyDescent="0.25">
      <c r="A10230">
        <v>2050</v>
      </c>
      <c r="B10230" t="s">
        <v>2253</v>
      </c>
      <c r="C10230" t="s">
        <v>2209</v>
      </c>
      <c r="D10230" t="s">
        <v>2237</v>
      </c>
      <c r="E10230">
        <v>20.910054269981401</v>
      </c>
      <c r="F10230" t="s">
        <v>2200</v>
      </c>
    </row>
    <row r="10231" spans="1:6" hidden="1" x14ac:dyDescent="0.25">
      <c r="A10231">
        <v>2050</v>
      </c>
      <c r="B10231" t="s">
        <v>2253</v>
      </c>
      <c r="C10231" t="s">
        <v>2209</v>
      </c>
      <c r="D10231" t="s">
        <v>2238</v>
      </c>
      <c r="E10231">
        <v>5.79840776375252</v>
      </c>
      <c r="F10231" t="s">
        <v>2200</v>
      </c>
    </row>
    <row r="10232" spans="1:6" hidden="1" x14ac:dyDescent="0.25">
      <c r="A10232">
        <v>2050</v>
      </c>
      <c r="B10232" t="s">
        <v>2253</v>
      </c>
      <c r="C10232" t="s">
        <v>2209</v>
      </c>
      <c r="D10232" t="s">
        <v>2250</v>
      </c>
      <c r="E10232">
        <v>0</v>
      </c>
      <c r="F10232" t="s">
        <v>2200</v>
      </c>
    </row>
    <row r="10233" spans="1:6" hidden="1" x14ac:dyDescent="0.25">
      <c r="A10233">
        <v>2050</v>
      </c>
      <c r="B10233" t="s">
        <v>2253</v>
      </c>
      <c r="C10233" t="s">
        <v>2209</v>
      </c>
      <c r="D10233" t="s">
        <v>2251</v>
      </c>
      <c r="E10233">
        <v>0</v>
      </c>
      <c r="F10233" t="s">
        <v>2200</v>
      </c>
    </row>
    <row r="10234" spans="1:6" hidden="1" x14ac:dyDescent="0.25">
      <c r="A10234">
        <v>2050</v>
      </c>
      <c r="B10234" t="s">
        <v>2253</v>
      </c>
      <c r="C10234" t="s">
        <v>2209</v>
      </c>
      <c r="D10234" t="s">
        <v>2239</v>
      </c>
      <c r="E10234">
        <v>3.6533464725878999</v>
      </c>
      <c r="F10234" t="s">
        <v>2200</v>
      </c>
    </row>
    <row r="10235" spans="1:6" hidden="1" x14ac:dyDescent="0.25">
      <c r="A10235">
        <v>2050</v>
      </c>
      <c r="B10235" t="s">
        <v>2253</v>
      </c>
      <c r="C10235" t="s">
        <v>2209</v>
      </c>
      <c r="D10235" t="s">
        <v>2240</v>
      </c>
      <c r="E10235">
        <v>2.4180627819641001</v>
      </c>
      <c r="F10235" t="s">
        <v>2200</v>
      </c>
    </row>
    <row r="10236" spans="1:6" hidden="1" x14ac:dyDescent="0.25">
      <c r="A10236">
        <v>2050</v>
      </c>
      <c r="B10236" t="s">
        <v>2253</v>
      </c>
      <c r="C10236" t="s">
        <v>2209</v>
      </c>
      <c r="D10236" t="s">
        <v>2241</v>
      </c>
      <c r="E10236">
        <v>6.9957253207200898</v>
      </c>
      <c r="F10236" t="s">
        <v>2200</v>
      </c>
    </row>
    <row r="10237" spans="1:6" hidden="1" x14ac:dyDescent="0.25">
      <c r="A10237">
        <v>2050</v>
      </c>
      <c r="B10237" t="s">
        <v>2253</v>
      </c>
      <c r="C10237" t="s">
        <v>2209</v>
      </c>
      <c r="D10237" t="s">
        <v>2242</v>
      </c>
      <c r="E10237" s="184">
        <v>3.2674197939299701E-3</v>
      </c>
      <c r="F10237" t="s">
        <v>2200</v>
      </c>
    </row>
    <row r="10238" spans="1:6" hidden="1" x14ac:dyDescent="0.25">
      <c r="A10238">
        <v>2050</v>
      </c>
      <c r="B10238" t="s">
        <v>2253</v>
      </c>
      <c r="C10238" t="s">
        <v>2209</v>
      </c>
      <c r="D10238" t="s">
        <v>2243</v>
      </c>
      <c r="E10238">
        <v>34.106978956000503</v>
      </c>
      <c r="F10238" t="s">
        <v>2200</v>
      </c>
    </row>
    <row r="10239" spans="1:6" hidden="1" x14ac:dyDescent="0.25">
      <c r="A10239">
        <v>2050</v>
      </c>
      <c r="B10239" t="s">
        <v>2253</v>
      </c>
      <c r="C10239" t="s">
        <v>2209</v>
      </c>
      <c r="D10239" t="s">
        <v>2244</v>
      </c>
      <c r="E10239">
        <v>5.4702337500000002</v>
      </c>
      <c r="F10239" t="s">
        <v>2200</v>
      </c>
    </row>
    <row r="10240" spans="1:6" hidden="1" x14ac:dyDescent="0.25">
      <c r="A10240">
        <v>2050</v>
      </c>
      <c r="B10240" t="s">
        <v>2253</v>
      </c>
      <c r="C10240" t="s">
        <v>2209</v>
      </c>
      <c r="D10240" t="s">
        <v>2245</v>
      </c>
      <c r="E10240">
        <v>3.0629922150657598</v>
      </c>
      <c r="F10240" t="s">
        <v>2200</v>
      </c>
    </row>
    <row r="10241" spans="1:6" hidden="1" x14ac:dyDescent="0.25">
      <c r="A10241">
        <v>2050</v>
      </c>
      <c r="B10241" t="s">
        <v>2253</v>
      </c>
      <c r="C10241" t="s">
        <v>2209</v>
      </c>
      <c r="D10241" t="s">
        <v>2246</v>
      </c>
      <c r="E10241">
        <v>2.2058063733988602</v>
      </c>
      <c r="F10241" t="s">
        <v>2200</v>
      </c>
    </row>
    <row r="10242" spans="1:6" hidden="1" x14ac:dyDescent="0.25">
      <c r="A10242">
        <v>2050</v>
      </c>
      <c r="B10242" t="s">
        <v>2253</v>
      </c>
      <c r="C10242" t="s">
        <v>2209</v>
      </c>
      <c r="D10242" t="s">
        <v>2247</v>
      </c>
      <c r="E10242">
        <v>1.8802082531590101</v>
      </c>
      <c r="F10242" t="s">
        <v>2200</v>
      </c>
    </row>
    <row r="10243" spans="1:6" hidden="1" x14ac:dyDescent="0.25">
      <c r="A10243">
        <v>2050</v>
      </c>
      <c r="B10243" t="s">
        <v>2253</v>
      </c>
      <c r="C10243" t="s">
        <v>2209</v>
      </c>
      <c r="D10243" t="s">
        <v>2248</v>
      </c>
      <c r="E10243">
        <v>5.7948096419302999</v>
      </c>
      <c r="F10243" t="s">
        <v>2200</v>
      </c>
    </row>
    <row r="10244" spans="1:6" hidden="1" x14ac:dyDescent="0.25">
      <c r="A10244">
        <v>2050</v>
      </c>
      <c r="B10244" t="s">
        <v>2253</v>
      </c>
      <c r="C10244" t="s">
        <v>2210</v>
      </c>
      <c r="D10244" t="s">
        <v>2236</v>
      </c>
      <c r="E10244">
        <v>2.40745010821052</v>
      </c>
      <c r="F10244" t="s">
        <v>2200</v>
      </c>
    </row>
    <row r="10245" spans="1:6" hidden="1" x14ac:dyDescent="0.25">
      <c r="A10245">
        <v>2050</v>
      </c>
      <c r="B10245" t="s">
        <v>2253</v>
      </c>
      <c r="C10245" t="s">
        <v>2210</v>
      </c>
      <c r="D10245" t="s">
        <v>2237</v>
      </c>
      <c r="E10245">
        <v>16.8646687106996</v>
      </c>
      <c r="F10245" t="s">
        <v>2200</v>
      </c>
    </row>
    <row r="10246" spans="1:6" hidden="1" x14ac:dyDescent="0.25">
      <c r="A10246">
        <v>2050</v>
      </c>
      <c r="B10246" t="s">
        <v>2253</v>
      </c>
      <c r="C10246" t="s">
        <v>2210</v>
      </c>
      <c r="D10246" t="s">
        <v>2238</v>
      </c>
      <c r="E10246">
        <v>9.2211548645099608</v>
      </c>
      <c r="F10246" t="s">
        <v>2200</v>
      </c>
    </row>
    <row r="10247" spans="1:6" hidden="1" x14ac:dyDescent="0.25">
      <c r="A10247">
        <v>2050</v>
      </c>
      <c r="B10247" t="s">
        <v>2253</v>
      </c>
      <c r="C10247" t="s">
        <v>2210</v>
      </c>
      <c r="D10247" t="s">
        <v>2250</v>
      </c>
      <c r="E10247">
        <v>8.9305406715675701</v>
      </c>
      <c r="F10247" t="s">
        <v>2200</v>
      </c>
    </row>
    <row r="10248" spans="1:6" hidden="1" x14ac:dyDescent="0.25">
      <c r="A10248">
        <v>2050</v>
      </c>
      <c r="B10248" t="s">
        <v>2253</v>
      </c>
      <c r="C10248" t="s">
        <v>2210</v>
      </c>
      <c r="D10248" t="s">
        <v>2251</v>
      </c>
      <c r="E10248">
        <v>0</v>
      </c>
      <c r="F10248" t="s">
        <v>2200</v>
      </c>
    </row>
    <row r="10249" spans="1:6" hidden="1" x14ac:dyDescent="0.25">
      <c r="A10249">
        <v>2050</v>
      </c>
      <c r="B10249" t="s">
        <v>2253</v>
      </c>
      <c r="C10249" t="s">
        <v>2210</v>
      </c>
      <c r="D10249" t="s">
        <v>2239</v>
      </c>
      <c r="E10249">
        <v>2.3303963762957398</v>
      </c>
      <c r="F10249" t="s">
        <v>2200</v>
      </c>
    </row>
    <row r="10250" spans="1:6" hidden="1" x14ac:dyDescent="0.25">
      <c r="A10250">
        <v>2050</v>
      </c>
      <c r="B10250" t="s">
        <v>2253</v>
      </c>
      <c r="C10250" t="s">
        <v>2210</v>
      </c>
      <c r="D10250" t="s">
        <v>2240</v>
      </c>
      <c r="E10250">
        <v>2.3045143692444001</v>
      </c>
      <c r="F10250" t="s">
        <v>2200</v>
      </c>
    </row>
    <row r="10251" spans="1:6" hidden="1" x14ac:dyDescent="0.25">
      <c r="A10251">
        <v>2050</v>
      </c>
      <c r="B10251" t="s">
        <v>2253</v>
      </c>
      <c r="C10251" t="s">
        <v>2210</v>
      </c>
      <c r="D10251" t="s">
        <v>2241</v>
      </c>
      <c r="E10251">
        <v>3.83700352223781</v>
      </c>
      <c r="F10251" t="s">
        <v>2200</v>
      </c>
    </row>
    <row r="10252" spans="1:6" hidden="1" x14ac:dyDescent="0.25">
      <c r="A10252">
        <v>2050</v>
      </c>
      <c r="B10252" t="s">
        <v>2253</v>
      </c>
      <c r="C10252" t="s">
        <v>2210</v>
      </c>
      <c r="D10252" t="s">
        <v>2242</v>
      </c>
      <c r="E10252" s="184">
        <v>3.2330836283730301E-3</v>
      </c>
      <c r="F10252" t="s">
        <v>2200</v>
      </c>
    </row>
    <row r="10253" spans="1:6" hidden="1" x14ac:dyDescent="0.25">
      <c r="A10253">
        <v>2050</v>
      </c>
      <c r="B10253" t="s">
        <v>2253</v>
      </c>
      <c r="C10253" t="s">
        <v>2210</v>
      </c>
      <c r="D10253" t="s">
        <v>2243</v>
      </c>
      <c r="E10253">
        <v>0</v>
      </c>
      <c r="F10253" t="s">
        <v>2200</v>
      </c>
    </row>
    <row r="10254" spans="1:6" hidden="1" x14ac:dyDescent="0.25">
      <c r="A10254">
        <v>2050</v>
      </c>
      <c r="B10254" t="s">
        <v>2253</v>
      </c>
      <c r="C10254" t="s">
        <v>2210</v>
      </c>
      <c r="D10254" t="s">
        <v>2244</v>
      </c>
      <c r="E10254">
        <v>5.4702337500000002</v>
      </c>
      <c r="F10254" t="s">
        <v>2200</v>
      </c>
    </row>
    <row r="10255" spans="1:6" hidden="1" x14ac:dyDescent="0.25">
      <c r="A10255">
        <v>2050</v>
      </c>
      <c r="B10255" t="s">
        <v>2253</v>
      </c>
      <c r="C10255" t="s">
        <v>2210</v>
      </c>
      <c r="D10255" t="s">
        <v>2245</v>
      </c>
      <c r="E10255">
        <v>2.9984901536264501</v>
      </c>
      <c r="F10255" t="s">
        <v>2200</v>
      </c>
    </row>
    <row r="10256" spans="1:6" hidden="1" x14ac:dyDescent="0.25">
      <c r="A10256">
        <v>2050</v>
      </c>
      <c r="B10256" t="s">
        <v>2253</v>
      </c>
      <c r="C10256" t="s">
        <v>2210</v>
      </c>
      <c r="D10256" t="s">
        <v>2246</v>
      </c>
      <c r="E10256">
        <v>1.52475151916206</v>
      </c>
      <c r="F10256" t="s">
        <v>2200</v>
      </c>
    </row>
    <row r="10257" spans="1:6" hidden="1" x14ac:dyDescent="0.25">
      <c r="A10257">
        <v>2050</v>
      </c>
      <c r="B10257" t="s">
        <v>2253</v>
      </c>
      <c r="C10257" t="s">
        <v>2210</v>
      </c>
      <c r="D10257" t="s">
        <v>2247</v>
      </c>
      <c r="E10257">
        <v>1.41496917462489</v>
      </c>
      <c r="F10257" t="s">
        <v>2200</v>
      </c>
    </row>
    <row r="10258" spans="1:6" hidden="1" x14ac:dyDescent="0.25">
      <c r="A10258">
        <v>2050</v>
      </c>
      <c r="B10258" t="s">
        <v>2253</v>
      </c>
      <c r="C10258" t="s">
        <v>2210</v>
      </c>
      <c r="D10258" t="s">
        <v>2248</v>
      </c>
      <c r="E10258">
        <v>2.9806991527055602</v>
      </c>
      <c r="F10258" t="s">
        <v>2200</v>
      </c>
    </row>
    <row r="10259" spans="1:6" hidden="1" x14ac:dyDescent="0.25">
      <c r="A10259">
        <v>2050</v>
      </c>
      <c r="B10259" t="s">
        <v>2253</v>
      </c>
      <c r="C10259" t="s">
        <v>2211</v>
      </c>
      <c r="D10259" t="s">
        <v>2236</v>
      </c>
      <c r="E10259">
        <v>3.9758205586794602</v>
      </c>
      <c r="F10259" t="s">
        <v>2200</v>
      </c>
    </row>
    <row r="10260" spans="1:6" hidden="1" x14ac:dyDescent="0.25">
      <c r="A10260">
        <v>2050</v>
      </c>
      <c r="B10260" t="s">
        <v>2253</v>
      </c>
      <c r="C10260" t="s">
        <v>2211</v>
      </c>
      <c r="D10260" t="s">
        <v>2237</v>
      </c>
      <c r="E10260">
        <v>31.005623059349201</v>
      </c>
      <c r="F10260" t="s">
        <v>2200</v>
      </c>
    </row>
    <row r="10261" spans="1:6" hidden="1" x14ac:dyDescent="0.25">
      <c r="A10261">
        <v>2050</v>
      </c>
      <c r="B10261" t="s">
        <v>2253</v>
      </c>
      <c r="C10261" t="s">
        <v>2211</v>
      </c>
      <c r="D10261" t="s">
        <v>2238</v>
      </c>
      <c r="E10261">
        <v>4.04394503112702</v>
      </c>
      <c r="F10261" t="s">
        <v>2200</v>
      </c>
    </row>
    <row r="10262" spans="1:6" hidden="1" x14ac:dyDescent="0.25">
      <c r="A10262">
        <v>2050</v>
      </c>
      <c r="B10262" t="s">
        <v>2253</v>
      </c>
      <c r="C10262" t="s">
        <v>2211</v>
      </c>
      <c r="D10262" t="s">
        <v>2250</v>
      </c>
      <c r="E10262">
        <v>0</v>
      </c>
      <c r="F10262" t="s">
        <v>2200</v>
      </c>
    </row>
    <row r="10263" spans="1:6" hidden="1" x14ac:dyDescent="0.25">
      <c r="A10263">
        <v>2050</v>
      </c>
      <c r="B10263" t="s">
        <v>2253</v>
      </c>
      <c r="C10263" t="s">
        <v>2211</v>
      </c>
      <c r="D10263" t="s">
        <v>2251</v>
      </c>
      <c r="E10263">
        <v>15.5369341194641</v>
      </c>
      <c r="F10263" t="s">
        <v>2200</v>
      </c>
    </row>
    <row r="10264" spans="1:6" hidden="1" x14ac:dyDescent="0.25">
      <c r="A10264">
        <v>2050</v>
      </c>
      <c r="B10264" t="s">
        <v>2253</v>
      </c>
      <c r="C10264" t="s">
        <v>2211</v>
      </c>
      <c r="D10264" t="s">
        <v>2239</v>
      </c>
      <c r="E10264">
        <v>3.8480537953064098</v>
      </c>
      <c r="F10264" t="s">
        <v>2200</v>
      </c>
    </row>
    <row r="10265" spans="1:6" hidden="1" x14ac:dyDescent="0.25">
      <c r="A10265">
        <v>2050</v>
      </c>
      <c r="B10265" t="s">
        <v>2253</v>
      </c>
      <c r="C10265" t="s">
        <v>2211</v>
      </c>
      <c r="D10265" t="s">
        <v>2240</v>
      </c>
      <c r="E10265">
        <v>2.4376060494071701</v>
      </c>
      <c r="F10265" t="s">
        <v>2200</v>
      </c>
    </row>
    <row r="10266" spans="1:6" hidden="1" x14ac:dyDescent="0.25">
      <c r="A10266">
        <v>2050</v>
      </c>
      <c r="B10266" t="s">
        <v>2253</v>
      </c>
      <c r="C10266" t="s">
        <v>2211</v>
      </c>
      <c r="D10266" t="s">
        <v>2241</v>
      </c>
      <c r="E10266">
        <v>4.5166377649859504</v>
      </c>
      <c r="F10266" t="s">
        <v>2200</v>
      </c>
    </row>
    <row r="10267" spans="1:6" hidden="1" x14ac:dyDescent="0.25">
      <c r="A10267">
        <v>2050</v>
      </c>
      <c r="B10267" t="s">
        <v>2253</v>
      </c>
      <c r="C10267" t="s">
        <v>2211</v>
      </c>
      <c r="D10267" t="s">
        <v>2242</v>
      </c>
      <c r="E10267" s="184">
        <v>6.1258684567996803E-2</v>
      </c>
      <c r="F10267" t="s">
        <v>2200</v>
      </c>
    </row>
    <row r="10268" spans="1:6" hidden="1" x14ac:dyDescent="0.25">
      <c r="A10268">
        <v>2050</v>
      </c>
      <c r="B10268" t="s">
        <v>2253</v>
      </c>
      <c r="C10268" t="s">
        <v>2211</v>
      </c>
      <c r="D10268" t="s">
        <v>2243</v>
      </c>
      <c r="E10268">
        <v>33.177167386099697</v>
      </c>
      <c r="F10268" t="s">
        <v>2200</v>
      </c>
    </row>
    <row r="10269" spans="1:6" hidden="1" x14ac:dyDescent="0.25">
      <c r="A10269">
        <v>2050</v>
      </c>
      <c r="B10269" t="s">
        <v>2253</v>
      </c>
      <c r="C10269" t="s">
        <v>2211</v>
      </c>
      <c r="D10269" t="s">
        <v>2244</v>
      </c>
      <c r="E10269">
        <v>0</v>
      </c>
      <c r="F10269" t="s">
        <v>2200</v>
      </c>
    </row>
    <row r="10270" spans="1:6" hidden="1" x14ac:dyDescent="0.25">
      <c r="A10270">
        <v>2050</v>
      </c>
      <c r="B10270" t="s">
        <v>2253</v>
      </c>
      <c r="C10270" t="s">
        <v>2211</v>
      </c>
      <c r="D10270" t="s">
        <v>2245</v>
      </c>
      <c r="E10270">
        <v>3.2068622885115099</v>
      </c>
      <c r="F10270" t="s">
        <v>2200</v>
      </c>
    </row>
    <row r="10271" spans="1:6" hidden="1" x14ac:dyDescent="0.25">
      <c r="A10271">
        <v>2050</v>
      </c>
      <c r="B10271" t="s">
        <v>2253</v>
      </c>
      <c r="C10271" t="s">
        <v>2211</v>
      </c>
      <c r="D10271" t="s">
        <v>2246</v>
      </c>
      <c r="E10271">
        <v>1.99370616370801</v>
      </c>
      <c r="F10271" t="s">
        <v>2200</v>
      </c>
    </row>
    <row r="10272" spans="1:6" hidden="1" x14ac:dyDescent="0.25">
      <c r="A10272">
        <v>2050</v>
      </c>
      <c r="B10272" t="s">
        <v>2253</v>
      </c>
      <c r="C10272" t="s">
        <v>2211</v>
      </c>
      <c r="D10272" t="s">
        <v>2247</v>
      </c>
      <c r="E10272">
        <v>1.5867395487721601</v>
      </c>
      <c r="F10272" t="s">
        <v>2200</v>
      </c>
    </row>
    <row r="10273" spans="1:6" hidden="1" x14ac:dyDescent="0.25">
      <c r="A10273">
        <v>2050</v>
      </c>
      <c r="B10273" t="s">
        <v>2253</v>
      </c>
      <c r="C10273" t="s">
        <v>2211</v>
      </c>
      <c r="D10273" t="s">
        <v>2248</v>
      </c>
      <c r="E10273">
        <v>6.6281488820724004</v>
      </c>
      <c r="F10273" t="s">
        <v>2200</v>
      </c>
    </row>
    <row r="10274" spans="1:6" hidden="1" x14ac:dyDescent="0.25">
      <c r="A10274">
        <v>2050</v>
      </c>
      <c r="B10274" t="s">
        <v>2253</v>
      </c>
      <c r="C10274" t="s">
        <v>2212</v>
      </c>
      <c r="D10274" t="s">
        <v>2236</v>
      </c>
      <c r="E10274">
        <v>3.32758946038193</v>
      </c>
      <c r="F10274" t="s">
        <v>2200</v>
      </c>
    </row>
    <row r="10275" spans="1:6" hidden="1" x14ac:dyDescent="0.25">
      <c r="A10275">
        <v>2050</v>
      </c>
      <c r="B10275" t="s">
        <v>2253</v>
      </c>
      <c r="C10275" t="s">
        <v>2212</v>
      </c>
      <c r="D10275" t="s">
        <v>2237</v>
      </c>
      <c r="E10275">
        <v>22.813226491311401</v>
      </c>
      <c r="F10275" t="s">
        <v>2200</v>
      </c>
    </row>
    <row r="10276" spans="1:6" hidden="1" x14ac:dyDescent="0.25">
      <c r="A10276">
        <v>2050</v>
      </c>
      <c r="B10276" t="s">
        <v>2253</v>
      </c>
      <c r="C10276" t="s">
        <v>2212</v>
      </c>
      <c r="D10276" t="s">
        <v>2238</v>
      </c>
      <c r="E10276">
        <v>4.0582958558787503</v>
      </c>
      <c r="F10276" t="s">
        <v>2200</v>
      </c>
    </row>
    <row r="10277" spans="1:6" hidden="1" x14ac:dyDescent="0.25">
      <c r="A10277">
        <v>2050</v>
      </c>
      <c r="B10277" t="s">
        <v>2253</v>
      </c>
      <c r="C10277" t="s">
        <v>2212</v>
      </c>
      <c r="D10277" t="s">
        <v>2250</v>
      </c>
      <c r="E10277">
        <v>0</v>
      </c>
      <c r="F10277" t="s">
        <v>2200</v>
      </c>
    </row>
    <row r="10278" spans="1:6" hidden="1" x14ac:dyDescent="0.25">
      <c r="A10278">
        <v>2050</v>
      </c>
      <c r="B10278" t="s">
        <v>2253</v>
      </c>
      <c r="C10278" t="s">
        <v>2212</v>
      </c>
      <c r="D10278" t="s">
        <v>2251</v>
      </c>
      <c r="E10278">
        <v>14.779530930973401</v>
      </c>
      <c r="F10278" t="s">
        <v>2200</v>
      </c>
    </row>
    <row r="10279" spans="1:6" hidden="1" x14ac:dyDescent="0.25">
      <c r="A10279">
        <v>2050</v>
      </c>
      <c r="B10279" t="s">
        <v>2253</v>
      </c>
      <c r="C10279" t="s">
        <v>2212</v>
      </c>
      <c r="D10279" t="s">
        <v>2239</v>
      </c>
      <c r="E10279">
        <v>4.4753463133065097</v>
      </c>
      <c r="F10279" t="s">
        <v>2200</v>
      </c>
    </row>
    <row r="10280" spans="1:6" hidden="1" x14ac:dyDescent="0.25">
      <c r="A10280">
        <v>2050</v>
      </c>
      <c r="B10280" t="s">
        <v>2253</v>
      </c>
      <c r="C10280" t="s">
        <v>2212</v>
      </c>
      <c r="D10280" t="s">
        <v>2240</v>
      </c>
      <c r="E10280">
        <v>2.7174478840345402</v>
      </c>
      <c r="F10280" t="s">
        <v>2200</v>
      </c>
    </row>
    <row r="10281" spans="1:6" hidden="1" x14ac:dyDescent="0.25">
      <c r="A10281">
        <v>2050</v>
      </c>
      <c r="B10281" t="s">
        <v>2253</v>
      </c>
      <c r="C10281" t="s">
        <v>2212</v>
      </c>
      <c r="D10281" t="s">
        <v>2241</v>
      </c>
      <c r="E10281">
        <v>4.67915623097824</v>
      </c>
      <c r="F10281" t="s">
        <v>2200</v>
      </c>
    </row>
    <row r="10282" spans="1:6" hidden="1" x14ac:dyDescent="0.25">
      <c r="A10282">
        <v>2050</v>
      </c>
      <c r="B10282" t="s">
        <v>2253</v>
      </c>
      <c r="C10282" t="s">
        <v>2212</v>
      </c>
      <c r="D10282" t="s">
        <v>2242</v>
      </c>
      <c r="E10282" s="184">
        <v>1.5912702026195001E-4</v>
      </c>
      <c r="F10282" t="s">
        <v>2200</v>
      </c>
    </row>
    <row r="10283" spans="1:6" hidden="1" x14ac:dyDescent="0.25">
      <c r="A10283">
        <v>2050</v>
      </c>
      <c r="B10283" t="s">
        <v>2253</v>
      </c>
      <c r="C10283" t="s">
        <v>2212</v>
      </c>
      <c r="D10283" t="s">
        <v>2243</v>
      </c>
      <c r="E10283">
        <v>33.439682577800198</v>
      </c>
      <c r="F10283" t="s">
        <v>2200</v>
      </c>
    </row>
    <row r="10284" spans="1:6" hidden="1" x14ac:dyDescent="0.25">
      <c r="A10284">
        <v>2050</v>
      </c>
      <c r="B10284" t="s">
        <v>2253</v>
      </c>
      <c r="C10284" t="s">
        <v>2212</v>
      </c>
      <c r="D10284" t="s">
        <v>2244</v>
      </c>
      <c r="E10284">
        <v>5.4702337500000002</v>
      </c>
      <c r="F10284" t="s">
        <v>2200</v>
      </c>
    </row>
    <row r="10285" spans="1:6" hidden="1" x14ac:dyDescent="0.25">
      <c r="A10285">
        <v>2050</v>
      </c>
      <c r="B10285" t="s">
        <v>2253</v>
      </c>
      <c r="C10285" t="s">
        <v>2212</v>
      </c>
      <c r="D10285" t="s">
        <v>2245</v>
      </c>
      <c r="E10285">
        <v>3.6702963556702799</v>
      </c>
      <c r="F10285" t="s">
        <v>2200</v>
      </c>
    </row>
    <row r="10286" spans="1:6" hidden="1" x14ac:dyDescent="0.25">
      <c r="A10286">
        <v>2050</v>
      </c>
      <c r="B10286" t="s">
        <v>2253</v>
      </c>
      <c r="C10286" t="s">
        <v>2212</v>
      </c>
      <c r="D10286" t="s">
        <v>2246</v>
      </c>
      <c r="E10286">
        <v>2.1657912199651301</v>
      </c>
      <c r="F10286" t="s">
        <v>2200</v>
      </c>
    </row>
    <row r="10287" spans="1:6" hidden="1" x14ac:dyDescent="0.25">
      <c r="A10287">
        <v>2050</v>
      </c>
      <c r="B10287" t="s">
        <v>2253</v>
      </c>
      <c r="C10287" t="s">
        <v>2212</v>
      </c>
      <c r="D10287" t="s">
        <v>2247</v>
      </c>
      <c r="E10287">
        <v>1.9432452420092701</v>
      </c>
      <c r="F10287" t="s">
        <v>2200</v>
      </c>
    </row>
    <row r="10288" spans="1:6" hidden="1" x14ac:dyDescent="0.25">
      <c r="A10288">
        <v>2050</v>
      </c>
      <c r="B10288" t="s">
        <v>2253</v>
      </c>
      <c r="C10288" t="s">
        <v>2212</v>
      </c>
      <c r="D10288" t="s">
        <v>2248</v>
      </c>
      <c r="E10288">
        <v>7.6100972352947096</v>
      </c>
      <c r="F10288" t="s">
        <v>2200</v>
      </c>
    </row>
    <row r="10289" spans="1:6" hidden="1" x14ac:dyDescent="0.25">
      <c r="A10289">
        <v>2050</v>
      </c>
      <c r="B10289" t="s">
        <v>2253</v>
      </c>
      <c r="C10289" t="s">
        <v>2213</v>
      </c>
      <c r="D10289" t="s">
        <v>2236</v>
      </c>
      <c r="E10289">
        <v>3.6485815734454801</v>
      </c>
      <c r="F10289" t="s">
        <v>2200</v>
      </c>
    </row>
    <row r="10290" spans="1:6" hidden="1" x14ac:dyDescent="0.25">
      <c r="A10290">
        <v>2050</v>
      </c>
      <c r="B10290" t="s">
        <v>2253</v>
      </c>
      <c r="C10290" t="s">
        <v>2213</v>
      </c>
      <c r="D10290" t="s">
        <v>2237</v>
      </c>
      <c r="E10290">
        <v>19.187513737219501</v>
      </c>
      <c r="F10290" t="s">
        <v>2200</v>
      </c>
    </row>
    <row r="10291" spans="1:6" hidden="1" x14ac:dyDescent="0.25">
      <c r="A10291">
        <v>2050</v>
      </c>
      <c r="B10291" t="s">
        <v>2253</v>
      </c>
      <c r="C10291" t="s">
        <v>2213</v>
      </c>
      <c r="D10291" t="s">
        <v>2238</v>
      </c>
      <c r="E10291">
        <v>4.1083610589271702</v>
      </c>
      <c r="F10291" t="s">
        <v>2200</v>
      </c>
    </row>
    <row r="10292" spans="1:6" hidden="1" x14ac:dyDescent="0.25">
      <c r="A10292">
        <v>2050</v>
      </c>
      <c r="B10292" t="s">
        <v>2253</v>
      </c>
      <c r="C10292" t="s">
        <v>2213</v>
      </c>
      <c r="D10292" t="s">
        <v>2250</v>
      </c>
      <c r="E10292">
        <v>11.7780894016533</v>
      </c>
      <c r="F10292" t="s">
        <v>2200</v>
      </c>
    </row>
    <row r="10293" spans="1:6" hidden="1" x14ac:dyDescent="0.25">
      <c r="A10293">
        <v>2050</v>
      </c>
      <c r="B10293" t="s">
        <v>2253</v>
      </c>
      <c r="C10293" t="s">
        <v>2213</v>
      </c>
      <c r="D10293" t="s">
        <v>2251</v>
      </c>
      <c r="E10293">
        <v>0</v>
      </c>
      <c r="F10293" t="s">
        <v>2200</v>
      </c>
    </row>
    <row r="10294" spans="1:6" hidden="1" x14ac:dyDescent="0.25">
      <c r="A10294">
        <v>2050</v>
      </c>
      <c r="B10294" t="s">
        <v>2253</v>
      </c>
      <c r="C10294" t="s">
        <v>2213</v>
      </c>
      <c r="D10294" t="s">
        <v>2239</v>
      </c>
      <c r="E10294">
        <v>4.9355986935138398</v>
      </c>
      <c r="F10294" t="s">
        <v>2200</v>
      </c>
    </row>
    <row r="10295" spans="1:6" hidden="1" x14ac:dyDescent="0.25">
      <c r="A10295">
        <v>2050</v>
      </c>
      <c r="B10295" t="s">
        <v>2253</v>
      </c>
      <c r="C10295" t="s">
        <v>2213</v>
      </c>
      <c r="D10295" t="s">
        <v>2240</v>
      </c>
      <c r="E10295">
        <v>2.9272990121452298</v>
      </c>
      <c r="F10295" t="s">
        <v>2200</v>
      </c>
    </row>
    <row r="10296" spans="1:6" hidden="1" x14ac:dyDescent="0.25">
      <c r="A10296">
        <v>2050</v>
      </c>
      <c r="B10296" t="s">
        <v>2253</v>
      </c>
      <c r="C10296" t="s">
        <v>2213</v>
      </c>
      <c r="D10296" t="s">
        <v>2241</v>
      </c>
      <c r="E10296">
        <v>6.4345283465494703</v>
      </c>
      <c r="F10296" t="s">
        <v>2200</v>
      </c>
    </row>
    <row r="10297" spans="1:6" hidden="1" x14ac:dyDescent="0.25">
      <c r="A10297">
        <v>2050</v>
      </c>
      <c r="B10297" t="s">
        <v>2253</v>
      </c>
      <c r="C10297" t="s">
        <v>2213</v>
      </c>
      <c r="D10297" t="s">
        <v>2242</v>
      </c>
      <c r="E10297" s="184">
        <v>3.1137670875011601E-2</v>
      </c>
      <c r="F10297" t="s">
        <v>2200</v>
      </c>
    </row>
    <row r="10298" spans="1:6" hidden="1" x14ac:dyDescent="0.25">
      <c r="A10298">
        <v>2050</v>
      </c>
      <c r="B10298" t="s">
        <v>2253</v>
      </c>
      <c r="C10298" t="s">
        <v>2213</v>
      </c>
      <c r="D10298" t="s">
        <v>2243</v>
      </c>
      <c r="E10298">
        <v>0</v>
      </c>
      <c r="F10298" t="s">
        <v>2200</v>
      </c>
    </row>
    <row r="10299" spans="1:6" hidden="1" x14ac:dyDescent="0.25">
      <c r="A10299">
        <v>2050</v>
      </c>
      <c r="B10299" t="s">
        <v>2253</v>
      </c>
      <c r="C10299" t="s">
        <v>2213</v>
      </c>
      <c r="D10299" t="s">
        <v>2244</v>
      </c>
      <c r="E10299">
        <v>5.4702337500000002</v>
      </c>
      <c r="F10299" t="s">
        <v>2200</v>
      </c>
    </row>
    <row r="10300" spans="1:6" hidden="1" x14ac:dyDescent="0.25">
      <c r="A10300">
        <v>2050</v>
      </c>
      <c r="B10300" t="s">
        <v>2253</v>
      </c>
      <c r="C10300" t="s">
        <v>2213</v>
      </c>
      <c r="D10300" t="s">
        <v>2245</v>
      </c>
      <c r="E10300">
        <v>3.9991643995301098</v>
      </c>
      <c r="F10300" t="s">
        <v>2200</v>
      </c>
    </row>
    <row r="10301" spans="1:6" hidden="1" x14ac:dyDescent="0.25">
      <c r="A10301">
        <v>2050</v>
      </c>
      <c r="B10301" t="s">
        <v>2253</v>
      </c>
      <c r="C10301" t="s">
        <v>2213</v>
      </c>
      <c r="D10301" t="s">
        <v>2246</v>
      </c>
      <c r="E10301">
        <v>1.8863122933663501</v>
      </c>
      <c r="F10301" t="s">
        <v>2200</v>
      </c>
    </row>
    <row r="10302" spans="1:6" hidden="1" x14ac:dyDescent="0.25">
      <c r="A10302">
        <v>2050</v>
      </c>
      <c r="B10302" t="s">
        <v>2253</v>
      </c>
      <c r="C10302" t="s">
        <v>2213</v>
      </c>
      <c r="D10302" t="s">
        <v>2247</v>
      </c>
      <c r="E10302">
        <v>1.5119058620539001</v>
      </c>
      <c r="F10302" t="s">
        <v>2200</v>
      </c>
    </row>
    <row r="10303" spans="1:6" hidden="1" x14ac:dyDescent="0.25">
      <c r="A10303">
        <v>2050</v>
      </c>
      <c r="B10303" t="s">
        <v>2253</v>
      </c>
      <c r="C10303" t="s">
        <v>2213</v>
      </c>
      <c r="D10303" t="s">
        <v>2248</v>
      </c>
      <c r="E10303">
        <v>8.2947345277568907</v>
      </c>
      <c r="F10303" t="s">
        <v>2200</v>
      </c>
    </row>
    <row r="10304" spans="1:6" hidden="1" x14ac:dyDescent="0.25">
      <c r="A10304">
        <v>2050</v>
      </c>
      <c r="B10304" t="s">
        <v>2253</v>
      </c>
      <c r="C10304" t="s">
        <v>2214</v>
      </c>
      <c r="D10304" t="s">
        <v>2236</v>
      </c>
      <c r="E10304">
        <v>2.26710899742528</v>
      </c>
      <c r="F10304" t="s">
        <v>2200</v>
      </c>
    </row>
    <row r="10305" spans="1:6" hidden="1" x14ac:dyDescent="0.25">
      <c r="A10305">
        <v>2050</v>
      </c>
      <c r="B10305" t="s">
        <v>2253</v>
      </c>
      <c r="C10305" t="s">
        <v>2214</v>
      </c>
      <c r="D10305" t="s">
        <v>2237</v>
      </c>
      <c r="E10305">
        <v>20.8071654327353</v>
      </c>
      <c r="F10305" t="s">
        <v>2200</v>
      </c>
    </row>
    <row r="10306" spans="1:6" hidden="1" x14ac:dyDescent="0.25">
      <c r="A10306">
        <v>2050</v>
      </c>
      <c r="B10306" t="s">
        <v>2253</v>
      </c>
      <c r="C10306" t="s">
        <v>2214</v>
      </c>
      <c r="D10306" t="s">
        <v>2238</v>
      </c>
      <c r="E10306">
        <v>4.0883370393765404</v>
      </c>
      <c r="F10306" t="s">
        <v>2200</v>
      </c>
    </row>
    <row r="10307" spans="1:6" hidden="1" x14ac:dyDescent="0.25">
      <c r="A10307">
        <v>2050</v>
      </c>
      <c r="B10307" t="s">
        <v>2253</v>
      </c>
      <c r="C10307" t="s">
        <v>2214</v>
      </c>
      <c r="D10307" t="s">
        <v>2250</v>
      </c>
      <c r="E10307">
        <v>8.8321011731405505</v>
      </c>
      <c r="F10307" t="s">
        <v>2200</v>
      </c>
    </row>
    <row r="10308" spans="1:6" hidden="1" x14ac:dyDescent="0.25">
      <c r="A10308">
        <v>2050</v>
      </c>
      <c r="B10308" t="s">
        <v>2253</v>
      </c>
      <c r="C10308" t="s">
        <v>2214</v>
      </c>
      <c r="D10308" t="s">
        <v>2251</v>
      </c>
      <c r="E10308">
        <v>11.1226235554188</v>
      </c>
      <c r="F10308" t="s">
        <v>2200</v>
      </c>
    </row>
    <row r="10309" spans="1:6" hidden="1" x14ac:dyDescent="0.25">
      <c r="A10309">
        <v>2050</v>
      </c>
      <c r="B10309" t="s">
        <v>2253</v>
      </c>
      <c r="C10309" t="s">
        <v>2214</v>
      </c>
      <c r="D10309" t="s">
        <v>2239</v>
      </c>
      <c r="E10309">
        <v>3.9109580219343698</v>
      </c>
      <c r="F10309" t="s">
        <v>2200</v>
      </c>
    </row>
    <row r="10310" spans="1:6" hidden="1" x14ac:dyDescent="0.25">
      <c r="A10310">
        <v>2050</v>
      </c>
      <c r="B10310" t="s">
        <v>2253</v>
      </c>
      <c r="C10310" t="s">
        <v>2214</v>
      </c>
      <c r="D10310" t="s">
        <v>2240</v>
      </c>
      <c r="E10310">
        <v>2.5145571764288701</v>
      </c>
      <c r="F10310" t="s">
        <v>2200</v>
      </c>
    </row>
    <row r="10311" spans="1:6" hidden="1" x14ac:dyDescent="0.25">
      <c r="A10311">
        <v>2050</v>
      </c>
      <c r="B10311" t="s">
        <v>2253</v>
      </c>
      <c r="C10311" t="s">
        <v>2214</v>
      </c>
      <c r="D10311" t="s">
        <v>2241</v>
      </c>
      <c r="E10311">
        <v>6.2888829977645804</v>
      </c>
      <c r="F10311" t="s">
        <v>2200</v>
      </c>
    </row>
    <row r="10312" spans="1:6" hidden="1" x14ac:dyDescent="0.25">
      <c r="A10312">
        <v>2050</v>
      </c>
      <c r="B10312" t="s">
        <v>2253</v>
      </c>
      <c r="C10312" t="s">
        <v>2214</v>
      </c>
      <c r="D10312" t="s">
        <v>2242</v>
      </c>
      <c r="E10312" s="184">
        <v>5.5433655427400502E-2</v>
      </c>
      <c r="F10312" t="s">
        <v>2200</v>
      </c>
    </row>
    <row r="10313" spans="1:6" hidden="1" x14ac:dyDescent="0.25">
      <c r="A10313">
        <v>2050</v>
      </c>
      <c r="B10313" t="s">
        <v>2253</v>
      </c>
      <c r="C10313" t="s">
        <v>2214</v>
      </c>
      <c r="D10313" t="s">
        <v>2243</v>
      </c>
      <c r="E10313">
        <v>33.604162465476698</v>
      </c>
      <c r="F10313" t="s">
        <v>2200</v>
      </c>
    </row>
    <row r="10314" spans="1:6" hidden="1" x14ac:dyDescent="0.25">
      <c r="A10314">
        <v>2050</v>
      </c>
      <c r="B10314" t="s">
        <v>2253</v>
      </c>
      <c r="C10314" t="s">
        <v>2214</v>
      </c>
      <c r="D10314" t="s">
        <v>2244</v>
      </c>
      <c r="E10314">
        <v>5.4702337500000002</v>
      </c>
      <c r="F10314" t="s">
        <v>2200</v>
      </c>
    </row>
    <row r="10315" spans="1:6" hidden="1" x14ac:dyDescent="0.25">
      <c r="A10315">
        <v>2050</v>
      </c>
      <c r="B10315" t="s">
        <v>2253</v>
      </c>
      <c r="C10315" t="s">
        <v>2214</v>
      </c>
      <c r="D10315" t="s">
        <v>2245</v>
      </c>
      <c r="E10315">
        <v>3.3087994132260898</v>
      </c>
      <c r="F10315" t="s">
        <v>2200</v>
      </c>
    </row>
    <row r="10316" spans="1:6" hidden="1" x14ac:dyDescent="0.25">
      <c r="A10316">
        <v>2050</v>
      </c>
      <c r="B10316" t="s">
        <v>2253</v>
      </c>
      <c r="C10316" t="s">
        <v>2214</v>
      </c>
      <c r="D10316" t="s">
        <v>2246</v>
      </c>
      <c r="E10316">
        <v>2.2482801602028499</v>
      </c>
      <c r="F10316" t="s">
        <v>2200</v>
      </c>
    </row>
    <row r="10317" spans="1:6" hidden="1" x14ac:dyDescent="0.25">
      <c r="A10317">
        <v>2050</v>
      </c>
      <c r="B10317" t="s">
        <v>2253</v>
      </c>
      <c r="C10317" t="s">
        <v>2214</v>
      </c>
      <c r="D10317" t="s">
        <v>2247</v>
      </c>
      <c r="E10317">
        <v>1.7405194312308401</v>
      </c>
      <c r="F10317" t="s">
        <v>2200</v>
      </c>
    </row>
    <row r="10318" spans="1:6" hidden="1" x14ac:dyDescent="0.25">
      <c r="A10318">
        <v>2050</v>
      </c>
      <c r="B10318" t="s">
        <v>2253</v>
      </c>
      <c r="C10318" t="s">
        <v>2214</v>
      </c>
      <c r="D10318" t="s">
        <v>2248</v>
      </c>
      <c r="E10318">
        <v>6.8091524595275699</v>
      </c>
      <c r="F10318" t="s">
        <v>2200</v>
      </c>
    </row>
    <row r="10319" spans="1:6" hidden="1" x14ac:dyDescent="0.25">
      <c r="A10319">
        <v>2050</v>
      </c>
      <c r="B10319" t="s">
        <v>2253</v>
      </c>
      <c r="C10319" t="s">
        <v>2215</v>
      </c>
      <c r="D10319" t="s">
        <v>2236</v>
      </c>
      <c r="E10319">
        <v>2.7294871680709401</v>
      </c>
      <c r="F10319" t="s">
        <v>2200</v>
      </c>
    </row>
    <row r="10320" spans="1:6" hidden="1" x14ac:dyDescent="0.25">
      <c r="A10320">
        <v>2050</v>
      </c>
      <c r="B10320" t="s">
        <v>2253</v>
      </c>
      <c r="C10320" t="s">
        <v>2215</v>
      </c>
      <c r="D10320" t="s">
        <v>2237</v>
      </c>
      <c r="E10320">
        <v>13.999443093983199</v>
      </c>
      <c r="F10320" t="s">
        <v>2200</v>
      </c>
    </row>
    <row r="10321" spans="1:6" hidden="1" x14ac:dyDescent="0.25">
      <c r="A10321">
        <v>2050</v>
      </c>
      <c r="B10321" t="s">
        <v>2253</v>
      </c>
      <c r="C10321" t="s">
        <v>2215</v>
      </c>
      <c r="D10321" t="s">
        <v>2238</v>
      </c>
      <c r="E10321">
        <v>4.30328220233101</v>
      </c>
      <c r="F10321" t="s">
        <v>2200</v>
      </c>
    </row>
    <row r="10322" spans="1:6" hidden="1" x14ac:dyDescent="0.25">
      <c r="A10322">
        <v>2050</v>
      </c>
      <c r="B10322" t="s">
        <v>2253</v>
      </c>
      <c r="C10322" t="s">
        <v>2215</v>
      </c>
      <c r="D10322" t="s">
        <v>2250</v>
      </c>
      <c r="E10322">
        <v>9.1053017434063896</v>
      </c>
      <c r="F10322" t="s">
        <v>2200</v>
      </c>
    </row>
    <row r="10323" spans="1:6" hidden="1" x14ac:dyDescent="0.25">
      <c r="A10323">
        <v>2050</v>
      </c>
      <c r="B10323" t="s">
        <v>2253</v>
      </c>
      <c r="C10323" t="s">
        <v>2215</v>
      </c>
      <c r="D10323" t="s">
        <v>2251</v>
      </c>
      <c r="E10323">
        <v>9.4349876907447499</v>
      </c>
      <c r="F10323" t="s">
        <v>2200</v>
      </c>
    </row>
    <row r="10324" spans="1:6" hidden="1" x14ac:dyDescent="0.25">
      <c r="A10324">
        <v>2050</v>
      </c>
      <c r="B10324" t="s">
        <v>2253</v>
      </c>
      <c r="C10324" t="s">
        <v>2215</v>
      </c>
      <c r="D10324" t="s">
        <v>2239</v>
      </c>
      <c r="E10324">
        <v>2.1336881526109601</v>
      </c>
      <c r="F10324" t="s">
        <v>2200</v>
      </c>
    </row>
    <row r="10325" spans="1:6" hidden="1" x14ac:dyDescent="0.25">
      <c r="A10325">
        <v>2050</v>
      </c>
      <c r="B10325" t="s">
        <v>2253</v>
      </c>
      <c r="C10325" t="s">
        <v>2215</v>
      </c>
      <c r="D10325" t="s">
        <v>2240</v>
      </c>
      <c r="E10325">
        <v>2.3004287458218902</v>
      </c>
      <c r="F10325" t="s">
        <v>2200</v>
      </c>
    </row>
    <row r="10326" spans="1:6" hidden="1" x14ac:dyDescent="0.25">
      <c r="A10326">
        <v>2050</v>
      </c>
      <c r="B10326" t="s">
        <v>2253</v>
      </c>
      <c r="C10326" t="s">
        <v>2215</v>
      </c>
      <c r="D10326" t="s">
        <v>2241</v>
      </c>
      <c r="E10326">
        <v>3.9682157342097399</v>
      </c>
      <c r="F10326" t="s">
        <v>2200</v>
      </c>
    </row>
    <row r="10327" spans="1:6" hidden="1" x14ac:dyDescent="0.25">
      <c r="A10327">
        <v>2050</v>
      </c>
      <c r="B10327" t="s">
        <v>2253</v>
      </c>
      <c r="C10327" t="s">
        <v>2215</v>
      </c>
      <c r="D10327" t="s">
        <v>2242</v>
      </c>
      <c r="E10327" s="184">
        <v>2.4586252410931798E-2</v>
      </c>
      <c r="F10327" t="s">
        <v>2200</v>
      </c>
    </row>
    <row r="10328" spans="1:6" hidden="1" x14ac:dyDescent="0.25">
      <c r="A10328">
        <v>2050</v>
      </c>
      <c r="B10328" t="s">
        <v>2253</v>
      </c>
      <c r="C10328" t="s">
        <v>2215</v>
      </c>
      <c r="D10328" t="s">
        <v>2243</v>
      </c>
      <c r="E10328">
        <v>0</v>
      </c>
      <c r="F10328" t="s">
        <v>2200</v>
      </c>
    </row>
    <row r="10329" spans="1:6" hidden="1" x14ac:dyDescent="0.25">
      <c r="A10329">
        <v>2050</v>
      </c>
      <c r="B10329" t="s">
        <v>2253</v>
      </c>
      <c r="C10329" t="s">
        <v>2215</v>
      </c>
      <c r="D10329" t="s">
        <v>2244</v>
      </c>
      <c r="E10329">
        <v>5.4702337500000002</v>
      </c>
      <c r="F10329" t="s">
        <v>2200</v>
      </c>
    </row>
    <row r="10330" spans="1:6" hidden="1" x14ac:dyDescent="0.25">
      <c r="A10330">
        <v>2050</v>
      </c>
      <c r="B10330" t="s">
        <v>2253</v>
      </c>
      <c r="C10330" t="s">
        <v>2215</v>
      </c>
      <c r="D10330" t="s">
        <v>2245</v>
      </c>
      <c r="E10330">
        <v>1.5424968448492999</v>
      </c>
      <c r="F10330" t="s">
        <v>2200</v>
      </c>
    </row>
    <row r="10331" spans="1:6" hidden="1" x14ac:dyDescent="0.25">
      <c r="A10331">
        <v>2050</v>
      </c>
      <c r="B10331" t="s">
        <v>2253</v>
      </c>
      <c r="C10331" t="s">
        <v>2215</v>
      </c>
      <c r="D10331" t="s">
        <v>2246</v>
      </c>
      <c r="E10331">
        <v>1.3420787386056201</v>
      </c>
      <c r="F10331" t="s">
        <v>2200</v>
      </c>
    </row>
    <row r="10332" spans="1:6" hidden="1" x14ac:dyDescent="0.25">
      <c r="A10332">
        <v>2050</v>
      </c>
      <c r="B10332" t="s">
        <v>2253</v>
      </c>
      <c r="C10332" t="s">
        <v>2215</v>
      </c>
      <c r="D10332" t="s">
        <v>2247</v>
      </c>
      <c r="E10332">
        <v>1.4628780607194101</v>
      </c>
      <c r="F10332" t="s">
        <v>2200</v>
      </c>
    </row>
    <row r="10333" spans="1:6" hidden="1" x14ac:dyDescent="0.25">
      <c r="A10333">
        <v>2050</v>
      </c>
      <c r="B10333" t="s">
        <v>2253</v>
      </c>
      <c r="C10333" t="s">
        <v>2215</v>
      </c>
      <c r="D10333" t="s">
        <v>2248</v>
      </c>
      <c r="E10333">
        <v>2.7738738031302699</v>
      </c>
      <c r="F10333" t="s">
        <v>2200</v>
      </c>
    </row>
    <row r="10334" spans="1:6" hidden="1" x14ac:dyDescent="0.25">
      <c r="A10334">
        <v>2050</v>
      </c>
      <c r="B10334" t="s">
        <v>2253</v>
      </c>
      <c r="C10334" t="s">
        <v>2216</v>
      </c>
      <c r="D10334" t="s">
        <v>2236</v>
      </c>
      <c r="E10334">
        <v>2.7306856335962002</v>
      </c>
      <c r="F10334" t="s">
        <v>2200</v>
      </c>
    </row>
    <row r="10335" spans="1:6" hidden="1" x14ac:dyDescent="0.25">
      <c r="A10335">
        <v>2050</v>
      </c>
      <c r="B10335" t="s">
        <v>2253</v>
      </c>
      <c r="C10335" t="s">
        <v>2216</v>
      </c>
      <c r="D10335" t="s">
        <v>2237</v>
      </c>
      <c r="E10335">
        <v>18.300398595496802</v>
      </c>
      <c r="F10335" t="s">
        <v>2200</v>
      </c>
    </row>
    <row r="10336" spans="1:6" hidden="1" x14ac:dyDescent="0.25">
      <c r="A10336">
        <v>2050</v>
      </c>
      <c r="B10336" t="s">
        <v>2253</v>
      </c>
      <c r="C10336" t="s">
        <v>2216</v>
      </c>
      <c r="D10336" t="s">
        <v>2238</v>
      </c>
      <c r="E10336">
        <v>3.9951555402765702</v>
      </c>
      <c r="F10336" t="s">
        <v>2200</v>
      </c>
    </row>
    <row r="10337" spans="1:6" hidden="1" x14ac:dyDescent="0.25">
      <c r="A10337">
        <v>2050</v>
      </c>
      <c r="B10337" t="s">
        <v>2253</v>
      </c>
      <c r="C10337" t="s">
        <v>2216</v>
      </c>
      <c r="D10337" t="s">
        <v>2250</v>
      </c>
      <c r="E10337">
        <v>6.9538999283115803</v>
      </c>
      <c r="F10337" t="s">
        <v>2200</v>
      </c>
    </row>
    <row r="10338" spans="1:6" hidden="1" x14ac:dyDescent="0.25">
      <c r="A10338">
        <v>2050</v>
      </c>
      <c r="B10338" t="s">
        <v>2253</v>
      </c>
      <c r="C10338" t="s">
        <v>2216</v>
      </c>
      <c r="D10338" t="s">
        <v>2251</v>
      </c>
      <c r="E10338">
        <v>0</v>
      </c>
      <c r="F10338" t="s">
        <v>2200</v>
      </c>
    </row>
    <row r="10339" spans="1:6" hidden="1" x14ac:dyDescent="0.25">
      <c r="A10339">
        <v>2050</v>
      </c>
      <c r="B10339" t="s">
        <v>2253</v>
      </c>
      <c r="C10339" t="s">
        <v>2216</v>
      </c>
      <c r="D10339" t="s">
        <v>2239</v>
      </c>
      <c r="E10339">
        <v>2.0146030501835601</v>
      </c>
      <c r="F10339" t="s">
        <v>2200</v>
      </c>
    </row>
    <row r="10340" spans="1:6" hidden="1" x14ac:dyDescent="0.25">
      <c r="A10340">
        <v>2050</v>
      </c>
      <c r="B10340" t="s">
        <v>2253</v>
      </c>
      <c r="C10340" t="s">
        <v>2216</v>
      </c>
      <c r="D10340" t="s">
        <v>2240</v>
      </c>
      <c r="E10340">
        <v>2.0196366802575101</v>
      </c>
      <c r="F10340" t="s">
        <v>2200</v>
      </c>
    </row>
    <row r="10341" spans="1:6" hidden="1" x14ac:dyDescent="0.25">
      <c r="A10341">
        <v>2050</v>
      </c>
      <c r="B10341" t="s">
        <v>2253</v>
      </c>
      <c r="C10341" t="s">
        <v>2216</v>
      </c>
      <c r="D10341" t="s">
        <v>2241</v>
      </c>
      <c r="E10341">
        <v>3.6003152113511199</v>
      </c>
      <c r="F10341" t="s">
        <v>2200</v>
      </c>
    </row>
    <row r="10342" spans="1:6" hidden="1" x14ac:dyDescent="0.25">
      <c r="A10342">
        <v>2050</v>
      </c>
      <c r="B10342" t="s">
        <v>2253</v>
      </c>
      <c r="C10342" t="s">
        <v>2216</v>
      </c>
      <c r="D10342" t="s">
        <v>2242</v>
      </c>
      <c r="E10342" s="184">
        <v>2.9665819599817402E-3</v>
      </c>
      <c r="F10342" t="s">
        <v>2200</v>
      </c>
    </row>
    <row r="10343" spans="1:6" hidden="1" x14ac:dyDescent="0.25">
      <c r="A10343">
        <v>2050</v>
      </c>
      <c r="B10343" t="s">
        <v>2253</v>
      </c>
      <c r="C10343" t="s">
        <v>2216</v>
      </c>
      <c r="D10343" t="s">
        <v>2243</v>
      </c>
      <c r="E10343">
        <v>31.292520323112601</v>
      </c>
      <c r="F10343" t="s">
        <v>2200</v>
      </c>
    </row>
    <row r="10344" spans="1:6" hidden="1" x14ac:dyDescent="0.25">
      <c r="A10344">
        <v>2050</v>
      </c>
      <c r="B10344" t="s">
        <v>2253</v>
      </c>
      <c r="C10344" t="s">
        <v>2216</v>
      </c>
      <c r="D10344" t="s">
        <v>2244</v>
      </c>
      <c r="E10344">
        <v>5.4702337500000002</v>
      </c>
      <c r="F10344" t="s">
        <v>2200</v>
      </c>
    </row>
    <row r="10345" spans="1:6" hidden="1" x14ac:dyDescent="0.25">
      <c r="A10345">
        <v>2050</v>
      </c>
      <c r="B10345" t="s">
        <v>2253</v>
      </c>
      <c r="C10345" t="s">
        <v>2216</v>
      </c>
      <c r="D10345" t="s">
        <v>2245</v>
      </c>
      <c r="E10345">
        <v>2.5127235480364001</v>
      </c>
      <c r="F10345" t="s">
        <v>2200</v>
      </c>
    </row>
    <row r="10346" spans="1:6" hidden="1" x14ac:dyDescent="0.25">
      <c r="A10346">
        <v>2050</v>
      </c>
      <c r="B10346" t="s">
        <v>2253</v>
      </c>
      <c r="C10346" t="s">
        <v>2216</v>
      </c>
      <c r="D10346" t="s">
        <v>2246</v>
      </c>
      <c r="E10346">
        <v>2.15184620876685</v>
      </c>
      <c r="F10346" t="s">
        <v>2200</v>
      </c>
    </row>
    <row r="10347" spans="1:6" hidden="1" x14ac:dyDescent="0.25">
      <c r="A10347">
        <v>2050</v>
      </c>
      <c r="B10347" t="s">
        <v>2253</v>
      </c>
      <c r="C10347" t="s">
        <v>2216</v>
      </c>
      <c r="D10347" t="s">
        <v>2247</v>
      </c>
      <c r="E10347">
        <v>1.75409561872708</v>
      </c>
      <c r="F10347" t="s">
        <v>2200</v>
      </c>
    </row>
    <row r="10348" spans="1:6" hidden="1" x14ac:dyDescent="0.25">
      <c r="A10348">
        <v>2050</v>
      </c>
      <c r="B10348" t="s">
        <v>2253</v>
      </c>
      <c r="C10348" t="s">
        <v>2216</v>
      </c>
      <c r="D10348" t="s">
        <v>2248</v>
      </c>
      <c r="E10348">
        <v>2.4967481957006501</v>
      </c>
      <c r="F10348" t="s">
        <v>2200</v>
      </c>
    </row>
    <row r="10349" spans="1:6" hidden="1" x14ac:dyDescent="0.25">
      <c r="A10349">
        <v>2050</v>
      </c>
      <c r="B10349" t="s">
        <v>2253</v>
      </c>
      <c r="C10349" t="s">
        <v>2217</v>
      </c>
      <c r="D10349" t="s">
        <v>2236</v>
      </c>
      <c r="E10349">
        <v>2.5921625195107598</v>
      </c>
      <c r="F10349" t="s">
        <v>2200</v>
      </c>
    </row>
    <row r="10350" spans="1:6" hidden="1" x14ac:dyDescent="0.25">
      <c r="A10350">
        <v>2050</v>
      </c>
      <c r="B10350" t="s">
        <v>2253</v>
      </c>
      <c r="C10350" t="s">
        <v>2217</v>
      </c>
      <c r="D10350" t="s">
        <v>2237</v>
      </c>
      <c r="E10350">
        <v>17.990175575301901</v>
      </c>
      <c r="F10350" t="s">
        <v>2200</v>
      </c>
    </row>
    <row r="10351" spans="1:6" hidden="1" x14ac:dyDescent="0.25">
      <c r="A10351">
        <v>2050</v>
      </c>
      <c r="B10351" t="s">
        <v>2253</v>
      </c>
      <c r="C10351" t="s">
        <v>2217</v>
      </c>
      <c r="D10351" t="s">
        <v>2238</v>
      </c>
      <c r="E10351">
        <v>9.3029406724452102</v>
      </c>
      <c r="F10351" t="s">
        <v>2200</v>
      </c>
    </row>
    <row r="10352" spans="1:6" hidden="1" x14ac:dyDescent="0.25">
      <c r="A10352">
        <v>2050</v>
      </c>
      <c r="B10352" t="s">
        <v>2253</v>
      </c>
      <c r="C10352" t="s">
        <v>2217</v>
      </c>
      <c r="D10352" t="s">
        <v>2250</v>
      </c>
      <c r="E10352">
        <v>10.7878080301235</v>
      </c>
      <c r="F10352" t="s">
        <v>2200</v>
      </c>
    </row>
    <row r="10353" spans="1:6" hidden="1" x14ac:dyDescent="0.25">
      <c r="A10353">
        <v>2050</v>
      </c>
      <c r="B10353" t="s">
        <v>2253</v>
      </c>
      <c r="C10353" t="s">
        <v>2217</v>
      </c>
      <c r="D10353" t="s">
        <v>2251</v>
      </c>
      <c r="E10353">
        <v>0</v>
      </c>
      <c r="F10353" t="s">
        <v>2200</v>
      </c>
    </row>
    <row r="10354" spans="1:6" hidden="1" x14ac:dyDescent="0.25">
      <c r="A10354">
        <v>2050</v>
      </c>
      <c r="B10354" t="s">
        <v>2253</v>
      </c>
      <c r="C10354" t="s">
        <v>2217</v>
      </c>
      <c r="D10354" t="s">
        <v>2239</v>
      </c>
      <c r="E10354">
        <v>3.97838057428589</v>
      </c>
      <c r="F10354" t="s">
        <v>2200</v>
      </c>
    </row>
    <row r="10355" spans="1:6" hidden="1" x14ac:dyDescent="0.25">
      <c r="A10355">
        <v>2050</v>
      </c>
      <c r="B10355" t="s">
        <v>2253</v>
      </c>
      <c r="C10355" t="s">
        <v>2217</v>
      </c>
      <c r="D10355" t="s">
        <v>2240</v>
      </c>
      <c r="E10355">
        <v>2.4586288461302299</v>
      </c>
      <c r="F10355" t="s">
        <v>2200</v>
      </c>
    </row>
    <row r="10356" spans="1:6" hidden="1" x14ac:dyDescent="0.25">
      <c r="A10356">
        <v>2050</v>
      </c>
      <c r="B10356" t="s">
        <v>2253</v>
      </c>
      <c r="C10356" t="s">
        <v>2217</v>
      </c>
      <c r="D10356" t="s">
        <v>2241</v>
      </c>
      <c r="E10356">
        <v>6.0117445039124302</v>
      </c>
      <c r="F10356" t="s">
        <v>2200</v>
      </c>
    </row>
    <row r="10357" spans="1:6" hidden="1" x14ac:dyDescent="0.25">
      <c r="A10357">
        <v>2050</v>
      </c>
      <c r="B10357" t="s">
        <v>2253</v>
      </c>
      <c r="C10357" t="s">
        <v>2217</v>
      </c>
      <c r="D10357" t="s">
        <v>2242</v>
      </c>
      <c r="E10357" s="184">
        <v>2.6801967037624299E-2</v>
      </c>
      <c r="F10357" t="s">
        <v>2200</v>
      </c>
    </row>
    <row r="10358" spans="1:6" hidden="1" x14ac:dyDescent="0.25">
      <c r="A10358">
        <v>2050</v>
      </c>
      <c r="B10358" t="s">
        <v>2253</v>
      </c>
      <c r="C10358" t="s">
        <v>2217</v>
      </c>
      <c r="D10358" t="s">
        <v>2243</v>
      </c>
      <c r="E10358">
        <v>0</v>
      </c>
      <c r="F10358" t="s">
        <v>2200</v>
      </c>
    </row>
    <row r="10359" spans="1:6" hidden="1" x14ac:dyDescent="0.25">
      <c r="A10359">
        <v>2050</v>
      </c>
      <c r="B10359" t="s">
        <v>2253</v>
      </c>
      <c r="C10359" t="s">
        <v>2217</v>
      </c>
      <c r="D10359" t="s">
        <v>2244</v>
      </c>
      <c r="E10359">
        <v>5.4702337500000002</v>
      </c>
      <c r="F10359" t="s">
        <v>2200</v>
      </c>
    </row>
    <row r="10360" spans="1:6" hidden="1" x14ac:dyDescent="0.25">
      <c r="A10360">
        <v>2050</v>
      </c>
      <c r="B10360" t="s">
        <v>2253</v>
      </c>
      <c r="C10360" t="s">
        <v>2217</v>
      </c>
      <c r="D10360" t="s">
        <v>2245</v>
      </c>
      <c r="E10360">
        <v>3.2108345904839299</v>
      </c>
      <c r="F10360" t="s">
        <v>2200</v>
      </c>
    </row>
    <row r="10361" spans="1:6" hidden="1" x14ac:dyDescent="0.25">
      <c r="A10361">
        <v>2050</v>
      </c>
      <c r="B10361" t="s">
        <v>2253</v>
      </c>
      <c r="C10361" t="s">
        <v>2217</v>
      </c>
      <c r="D10361" t="s">
        <v>2246</v>
      </c>
      <c r="E10361">
        <v>2.9431748879003399</v>
      </c>
      <c r="F10361" t="s">
        <v>2200</v>
      </c>
    </row>
    <row r="10362" spans="1:6" hidden="1" x14ac:dyDescent="0.25">
      <c r="A10362">
        <v>2050</v>
      </c>
      <c r="B10362" t="s">
        <v>2253</v>
      </c>
      <c r="C10362" t="s">
        <v>2217</v>
      </c>
      <c r="D10362" t="s">
        <v>2247</v>
      </c>
      <c r="E10362">
        <v>1.9386926170677099</v>
      </c>
      <c r="F10362" t="s">
        <v>2200</v>
      </c>
    </row>
    <row r="10363" spans="1:6" hidden="1" x14ac:dyDescent="0.25">
      <c r="A10363">
        <v>2050</v>
      </c>
      <c r="B10363" t="s">
        <v>2253</v>
      </c>
      <c r="C10363" t="s">
        <v>2217</v>
      </c>
      <c r="D10363" t="s">
        <v>2248</v>
      </c>
      <c r="E10363">
        <v>6.7966967284743003</v>
      </c>
      <c r="F10363" t="s">
        <v>2200</v>
      </c>
    </row>
    <row r="10364" spans="1:6" hidden="1" x14ac:dyDescent="0.25">
      <c r="A10364">
        <v>2050</v>
      </c>
      <c r="B10364" t="s">
        <v>2253</v>
      </c>
      <c r="C10364" t="s">
        <v>2218</v>
      </c>
      <c r="D10364" t="s">
        <v>2236</v>
      </c>
      <c r="E10364">
        <v>2.92864749733759</v>
      </c>
      <c r="F10364" t="s">
        <v>2200</v>
      </c>
    </row>
    <row r="10365" spans="1:6" hidden="1" x14ac:dyDescent="0.25">
      <c r="A10365">
        <v>2050</v>
      </c>
      <c r="B10365" t="s">
        <v>2253</v>
      </c>
      <c r="C10365" t="s">
        <v>2218</v>
      </c>
      <c r="D10365" t="s">
        <v>2250</v>
      </c>
      <c r="E10365">
        <v>0</v>
      </c>
      <c r="F10365" t="s">
        <v>2200</v>
      </c>
    </row>
    <row r="10366" spans="1:6" hidden="1" x14ac:dyDescent="0.25">
      <c r="A10366">
        <v>2050</v>
      </c>
      <c r="B10366" t="s">
        <v>2253</v>
      </c>
      <c r="C10366" t="s">
        <v>2218</v>
      </c>
      <c r="D10366" t="s">
        <v>2251</v>
      </c>
      <c r="E10366">
        <v>0</v>
      </c>
      <c r="F10366" t="s">
        <v>2200</v>
      </c>
    </row>
    <row r="10367" spans="1:6" hidden="1" x14ac:dyDescent="0.25">
      <c r="A10367">
        <v>2050</v>
      </c>
      <c r="B10367" t="s">
        <v>2253</v>
      </c>
      <c r="C10367" t="s">
        <v>2218</v>
      </c>
      <c r="D10367" t="s">
        <v>2239</v>
      </c>
      <c r="E10367">
        <v>0</v>
      </c>
      <c r="F10367" t="s">
        <v>2200</v>
      </c>
    </row>
    <row r="10368" spans="1:6" hidden="1" x14ac:dyDescent="0.25">
      <c r="A10368">
        <v>2050</v>
      </c>
      <c r="B10368" t="s">
        <v>2253</v>
      </c>
      <c r="C10368" t="s">
        <v>2218</v>
      </c>
      <c r="D10368" t="s">
        <v>2240</v>
      </c>
      <c r="E10368">
        <v>0</v>
      </c>
      <c r="F10368" t="s">
        <v>2200</v>
      </c>
    </row>
    <row r="10369" spans="1:6" hidden="1" x14ac:dyDescent="0.25">
      <c r="A10369">
        <v>2050</v>
      </c>
      <c r="B10369" t="s">
        <v>2253</v>
      </c>
      <c r="C10369" t="s">
        <v>2218</v>
      </c>
      <c r="D10369" t="s">
        <v>2241</v>
      </c>
      <c r="E10369">
        <v>6.5725716447850804</v>
      </c>
      <c r="F10369" t="s">
        <v>2200</v>
      </c>
    </row>
    <row r="10370" spans="1:6" hidden="1" x14ac:dyDescent="0.25">
      <c r="A10370">
        <v>2050</v>
      </c>
      <c r="B10370" t="s">
        <v>2253</v>
      </c>
      <c r="C10370" t="s">
        <v>2218</v>
      </c>
      <c r="D10370" t="s">
        <v>2242</v>
      </c>
      <c r="E10370" s="184">
        <v>3.4017708500826598E-3</v>
      </c>
      <c r="F10370" t="s">
        <v>2200</v>
      </c>
    </row>
    <row r="10371" spans="1:6" hidden="1" x14ac:dyDescent="0.25">
      <c r="A10371">
        <v>2050</v>
      </c>
      <c r="B10371" t="s">
        <v>2253</v>
      </c>
      <c r="C10371" t="s">
        <v>2218</v>
      </c>
      <c r="D10371" t="s">
        <v>2243</v>
      </c>
      <c r="E10371">
        <v>0</v>
      </c>
      <c r="F10371" t="s">
        <v>2200</v>
      </c>
    </row>
    <row r="10372" spans="1:6" hidden="1" x14ac:dyDescent="0.25">
      <c r="A10372">
        <v>2050</v>
      </c>
      <c r="B10372" t="s">
        <v>2253</v>
      </c>
      <c r="C10372" t="s">
        <v>2218</v>
      </c>
      <c r="D10372" t="s">
        <v>2244</v>
      </c>
      <c r="E10372">
        <v>5.4702337500000002</v>
      </c>
      <c r="F10372" t="s">
        <v>2200</v>
      </c>
    </row>
    <row r="10373" spans="1:6" hidden="1" x14ac:dyDescent="0.25">
      <c r="A10373">
        <v>2050</v>
      </c>
      <c r="B10373" t="s">
        <v>2253</v>
      </c>
      <c r="C10373" t="s">
        <v>2218</v>
      </c>
      <c r="D10373" t="s">
        <v>2245</v>
      </c>
      <c r="E10373">
        <v>0</v>
      </c>
      <c r="F10373" t="s">
        <v>2200</v>
      </c>
    </row>
    <row r="10374" spans="1:6" hidden="1" x14ac:dyDescent="0.25">
      <c r="A10374">
        <v>2050</v>
      </c>
      <c r="B10374" t="s">
        <v>2253</v>
      </c>
      <c r="C10374" t="s">
        <v>2218</v>
      </c>
      <c r="D10374" t="s">
        <v>2246</v>
      </c>
      <c r="E10374">
        <v>0</v>
      </c>
      <c r="F10374" t="s">
        <v>2200</v>
      </c>
    </row>
    <row r="10375" spans="1:6" hidden="1" x14ac:dyDescent="0.25">
      <c r="A10375">
        <v>2050</v>
      </c>
      <c r="B10375" t="s">
        <v>2253</v>
      </c>
      <c r="C10375" t="s">
        <v>2218</v>
      </c>
      <c r="D10375" t="s">
        <v>2247</v>
      </c>
      <c r="E10375">
        <v>0</v>
      </c>
      <c r="F10375" t="s">
        <v>2200</v>
      </c>
    </row>
    <row r="10376" spans="1:6" hidden="1" x14ac:dyDescent="0.25">
      <c r="A10376">
        <v>2050</v>
      </c>
      <c r="B10376" t="s">
        <v>2253</v>
      </c>
      <c r="C10376" t="s">
        <v>2218</v>
      </c>
      <c r="D10376" t="s">
        <v>2248</v>
      </c>
      <c r="E10376">
        <v>0</v>
      </c>
      <c r="F10376" t="s">
        <v>2200</v>
      </c>
    </row>
    <row r="10377" spans="1:6" hidden="1" x14ac:dyDescent="0.25">
      <c r="A10377">
        <v>2050</v>
      </c>
      <c r="B10377" t="s">
        <v>2253</v>
      </c>
      <c r="C10377" t="s">
        <v>2219</v>
      </c>
      <c r="D10377" t="s">
        <v>2236</v>
      </c>
      <c r="E10377">
        <v>3.3490615809699502</v>
      </c>
      <c r="F10377" t="s">
        <v>2200</v>
      </c>
    </row>
    <row r="10378" spans="1:6" hidden="1" x14ac:dyDescent="0.25">
      <c r="A10378">
        <v>2050</v>
      </c>
      <c r="B10378" t="s">
        <v>2253</v>
      </c>
      <c r="C10378" t="s">
        <v>2219</v>
      </c>
      <c r="D10378" t="s">
        <v>2237</v>
      </c>
      <c r="E10378">
        <v>27.5765002323174</v>
      </c>
      <c r="F10378" t="s">
        <v>2200</v>
      </c>
    </row>
    <row r="10379" spans="1:6" hidden="1" x14ac:dyDescent="0.25">
      <c r="A10379">
        <v>2050</v>
      </c>
      <c r="B10379" t="s">
        <v>2253</v>
      </c>
      <c r="C10379" t="s">
        <v>2219</v>
      </c>
      <c r="D10379" t="s">
        <v>2238</v>
      </c>
      <c r="E10379">
        <v>4.1013948190110199</v>
      </c>
      <c r="F10379" t="s">
        <v>2200</v>
      </c>
    </row>
    <row r="10380" spans="1:6" hidden="1" x14ac:dyDescent="0.25">
      <c r="A10380">
        <v>2050</v>
      </c>
      <c r="B10380" t="s">
        <v>2253</v>
      </c>
      <c r="C10380" t="s">
        <v>2219</v>
      </c>
      <c r="D10380" t="s">
        <v>2250</v>
      </c>
      <c r="E10380">
        <v>0</v>
      </c>
      <c r="F10380" t="s">
        <v>2200</v>
      </c>
    </row>
    <row r="10381" spans="1:6" hidden="1" x14ac:dyDescent="0.25">
      <c r="A10381">
        <v>2050</v>
      </c>
      <c r="B10381" t="s">
        <v>2253</v>
      </c>
      <c r="C10381" t="s">
        <v>2219</v>
      </c>
      <c r="D10381" t="s">
        <v>2251</v>
      </c>
      <c r="E10381">
        <v>17.6956729904668</v>
      </c>
      <c r="F10381" t="s">
        <v>2200</v>
      </c>
    </row>
    <row r="10382" spans="1:6" hidden="1" x14ac:dyDescent="0.25">
      <c r="A10382">
        <v>2050</v>
      </c>
      <c r="B10382" t="s">
        <v>2253</v>
      </c>
      <c r="C10382" t="s">
        <v>2219</v>
      </c>
      <c r="D10382" t="s">
        <v>2239</v>
      </c>
      <c r="E10382">
        <v>4.0095384326766501</v>
      </c>
      <c r="F10382" t="s">
        <v>2200</v>
      </c>
    </row>
    <row r="10383" spans="1:6" hidden="1" x14ac:dyDescent="0.25">
      <c r="A10383">
        <v>2050</v>
      </c>
      <c r="B10383" t="s">
        <v>2253</v>
      </c>
      <c r="C10383" t="s">
        <v>2219</v>
      </c>
      <c r="D10383" t="s">
        <v>2240</v>
      </c>
      <c r="E10383">
        <v>2.52283790609181</v>
      </c>
      <c r="F10383" t="s">
        <v>2200</v>
      </c>
    </row>
    <row r="10384" spans="1:6" hidden="1" x14ac:dyDescent="0.25">
      <c r="A10384">
        <v>2050</v>
      </c>
      <c r="B10384" t="s">
        <v>2253</v>
      </c>
      <c r="C10384" t="s">
        <v>2219</v>
      </c>
      <c r="D10384" t="s">
        <v>2241</v>
      </c>
      <c r="E10384">
        <v>4.87296402387563</v>
      </c>
      <c r="F10384" t="s">
        <v>2200</v>
      </c>
    </row>
    <row r="10385" spans="1:6" hidden="1" x14ac:dyDescent="0.25">
      <c r="A10385">
        <v>2050</v>
      </c>
      <c r="B10385" t="s">
        <v>2253</v>
      </c>
      <c r="C10385" t="s">
        <v>2219</v>
      </c>
      <c r="D10385" t="s">
        <v>2242</v>
      </c>
      <c r="E10385" s="184">
        <v>6.1258684567996803E-2</v>
      </c>
      <c r="F10385" t="s">
        <v>2200</v>
      </c>
    </row>
    <row r="10386" spans="1:6" hidden="1" x14ac:dyDescent="0.25">
      <c r="A10386">
        <v>2050</v>
      </c>
      <c r="B10386" t="s">
        <v>2253</v>
      </c>
      <c r="C10386" t="s">
        <v>2219</v>
      </c>
      <c r="D10386" t="s">
        <v>2243</v>
      </c>
      <c r="E10386">
        <v>33.6383494102611</v>
      </c>
      <c r="F10386" t="s">
        <v>2200</v>
      </c>
    </row>
    <row r="10387" spans="1:6" hidden="1" x14ac:dyDescent="0.25">
      <c r="A10387">
        <v>2050</v>
      </c>
      <c r="B10387" t="s">
        <v>2253</v>
      </c>
      <c r="C10387" t="s">
        <v>2219</v>
      </c>
      <c r="D10387" t="s">
        <v>2244</v>
      </c>
      <c r="E10387">
        <v>5.4702337500000002</v>
      </c>
      <c r="F10387" t="s">
        <v>2200</v>
      </c>
    </row>
    <row r="10388" spans="1:6" hidden="1" x14ac:dyDescent="0.25">
      <c r="A10388">
        <v>2050</v>
      </c>
      <c r="B10388" t="s">
        <v>2253</v>
      </c>
      <c r="C10388" t="s">
        <v>2219</v>
      </c>
      <c r="D10388" t="s">
        <v>2245</v>
      </c>
      <c r="E10388">
        <v>3.32124972684925</v>
      </c>
      <c r="F10388" t="s">
        <v>2200</v>
      </c>
    </row>
    <row r="10389" spans="1:6" hidden="1" x14ac:dyDescent="0.25">
      <c r="A10389">
        <v>2050</v>
      </c>
      <c r="B10389" t="s">
        <v>2253</v>
      </c>
      <c r="C10389" t="s">
        <v>2219</v>
      </c>
      <c r="D10389" t="s">
        <v>2246</v>
      </c>
      <c r="E10389">
        <v>2.35982628352515</v>
      </c>
      <c r="F10389" t="s">
        <v>2200</v>
      </c>
    </row>
    <row r="10390" spans="1:6" hidden="1" x14ac:dyDescent="0.25">
      <c r="A10390">
        <v>2050</v>
      </c>
      <c r="B10390" t="s">
        <v>2253</v>
      </c>
      <c r="C10390" t="s">
        <v>2219</v>
      </c>
      <c r="D10390" t="s">
        <v>2247</v>
      </c>
      <c r="E10390">
        <v>2.07438912583393</v>
      </c>
      <c r="F10390" t="s">
        <v>2200</v>
      </c>
    </row>
    <row r="10391" spans="1:6" hidden="1" x14ac:dyDescent="0.25">
      <c r="A10391">
        <v>2050</v>
      </c>
      <c r="B10391" t="s">
        <v>2253</v>
      </c>
      <c r="C10391" t="s">
        <v>2219</v>
      </c>
      <c r="D10391" t="s">
        <v>2248</v>
      </c>
      <c r="E10391">
        <v>6.7750109401088396</v>
      </c>
      <c r="F10391" t="s">
        <v>2200</v>
      </c>
    </row>
    <row r="10392" spans="1:6" hidden="1" x14ac:dyDescent="0.25">
      <c r="A10392">
        <v>2050</v>
      </c>
      <c r="B10392" t="s">
        <v>2253</v>
      </c>
      <c r="C10392" t="s">
        <v>2252</v>
      </c>
      <c r="D10392" t="s">
        <v>2245</v>
      </c>
      <c r="E10392">
        <v>1.2613787892999999</v>
      </c>
      <c r="F10392" t="s">
        <v>2200</v>
      </c>
    </row>
    <row r="10393" spans="1:6" hidden="1" x14ac:dyDescent="0.25">
      <c r="A10393">
        <v>2050</v>
      </c>
      <c r="B10393" t="s">
        <v>2253</v>
      </c>
      <c r="C10393" t="s">
        <v>2220</v>
      </c>
      <c r="D10393" t="s">
        <v>2236</v>
      </c>
      <c r="E10393">
        <v>2.1289897431545199</v>
      </c>
      <c r="F10393" t="s">
        <v>2200</v>
      </c>
    </row>
    <row r="10394" spans="1:6" hidden="1" x14ac:dyDescent="0.25">
      <c r="A10394">
        <v>2050</v>
      </c>
      <c r="B10394" t="s">
        <v>2253</v>
      </c>
      <c r="C10394" t="s">
        <v>2220</v>
      </c>
      <c r="D10394" t="s">
        <v>2237</v>
      </c>
      <c r="E10394">
        <v>16.657964014759099</v>
      </c>
      <c r="F10394" t="s">
        <v>2200</v>
      </c>
    </row>
    <row r="10395" spans="1:6" hidden="1" x14ac:dyDescent="0.25">
      <c r="A10395">
        <v>2050</v>
      </c>
      <c r="B10395" t="s">
        <v>2253</v>
      </c>
      <c r="C10395" t="s">
        <v>2220</v>
      </c>
      <c r="D10395" t="s">
        <v>2238</v>
      </c>
      <c r="E10395">
        <v>3.9830721796583402</v>
      </c>
      <c r="F10395" t="s">
        <v>2200</v>
      </c>
    </row>
    <row r="10396" spans="1:6" hidden="1" x14ac:dyDescent="0.25">
      <c r="A10396">
        <v>2050</v>
      </c>
      <c r="B10396" t="s">
        <v>2253</v>
      </c>
      <c r="C10396" t="s">
        <v>2220</v>
      </c>
      <c r="D10396" t="s">
        <v>2250</v>
      </c>
      <c r="E10396">
        <v>7.9702637644569601</v>
      </c>
      <c r="F10396" t="s">
        <v>2200</v>
      </c>
    </row>
    <row r="10397" spans="1:6" hidden="1" x14ac:dyDescent="0.25">
      <c r="A10397">
        <v>2050</v>
      </c>
      <c r="B10397" t="s">
        <v>2253</v>
      </c>
      <c r="C10397" t="s">
        <v>2220</v>
      </c>
      <c r="D10397" t="s">
        <v>2251</v>
      </c>
      <c r="E10397">
        <v>0</v>
      </c>
      <c r="F10397" t="s">
        <v>2200</v>
      </c>
    </row>
    <row r="10398" spans="1:6" hidden="1" x14ac:dyDescent="0.25">
      <c r="A10398">
        <v>2050</v>
      </c>
      <c r="B10398" t="s">
        <v>2253</v>
      </c>
      <c r="C10398" t="s">
        <v>2220</v>
      </c>
      <c r="D10398" t="s">
        <v>2239</v>
      </c>
      <c r="E10398">
        <v>2.4647112799222799</v>
      </c>
      <c r="F10398" t="s">
        <v>2200</v>
      </c>
    </row>
    <row r="10399" spans="1:6" hidden="1" x14ac:dyDescent="0.25">
      <c r="A10399">
        <v>2050</v>
      </c>
      <c r="B10399" t="s">
        <v>2253</v>
      </c>
      <c r="C10399" t="s">
        <v>2220</v>
      </c>
      <c r="D10399" t="s">
        <v>2240</v>
      </c>
      <c r="E10399">
        <v>2.3994435226198099</v>
      </c>
      <c r="F10399" t="s">
        <v>2200</v>
      </c>
    </row>
    <row r="10400" spans="1:6" hidden="1" x14ac:dyDescent="0.25">
      <c r="A10400">
        <v>2050</v>
      </c>
      <c r="B10400" t="s">
        <v>2253</v>
      </c>
      <c r="C10400" t="s">
        <v>2220</v>
      </c>
      <c r="D10400" t="s">
        <v>2241</v>
      </c>
      <c r="E10400">
        <v>3.9446586408812898</v>
      </c>
      <c r="F10400" t="s">
        <v>2200</v>
      </c>
    </row>
    <row r="10401" spans="1:6" hidden="1" x14ac:dyDescent="0.25">
      <c r="A10401">
        <v>2050</v>
      </c>
      <c r="B10401" t="s">
        <v>2253</v>
      </c>
      <c r="C10401" t="s">
        <v>2220</v>
      </c>
      <c r="D10401" t="s">
        <v>2242</v>
      </c>
      <c r="E10401" s="184">
        <v>2.88821975943825E-2</v>
      </c>
      <c r="F10401" t="s">
        <v>2200</v>
      </c>
    </row>
    <row r="10402" spans="1:6" hidden="1" x14ac:dyDescent="0.25">
      <c r="A10402">
        <v>2050</v>
      </c>
      <c r="B10402" t="s">
        <v>2253</v>
      </c>
      <c r="C10402" t="s">
        <v>2220</v>
      </c>
      <c r="D10402" t="s">
        <v>2243</v>
      </c>
      <c r="E10402">
        <v>30.6271086521649</v>
      </c>
      <c r="F10402" t="s">
        <v>2200</v>
      </c>
    </row>
    <row r="10403" spans="1:6" hidden="1" x14ac:dyDescent="0.25">
      <c r="A10403">
        <v>2050</v>
      </c>
      <c r="B10403" t="s">
        <v>2253</v>
      </c>
      <c r="C10403" t="s">
        <v>2220</v>
      </c>
      <c r="D10403" t="s">
        <v>2244</v>
      </c>
      <c r="E10403">
        <v>5.4702337500000002</v>
      </c>
      <c r="F10403" t="s">
        <v>2200</v>
      </c>
    </row>
    <row r="10404" spans="1:6" hidden="1" x14ac:dyDescent="0.25">
      <c r="A10404">
        <v>2050</v>
      </c>
      <c r="B10404" t="s">
        <v>2253</v>
      </c>
      <c r="C10404" t="s">
        <v>2220</v>
      </c>
      <c r="D10404" t="s">
        <v>2245</v>
      </c>
      <c r="E10404">
        <v>3.1752538865167401</v>
      </c>
      <c r="F10404" t="s">
        <v>2200</v>
      </c>
    </row>
    <row r="10405" spans="1:6" hidden="1" x14ac:dyDescent="0.25">
      <c r="A10405">
        <v>2050</v>
      </c>
      <c r="B10405" t="s">
        <v>2253</v>
      </c>
      <c r="C10405" t="s">
        <v>2220</v>
      </c>
      <c r="D10405" t="s">
        <v>2246</v>
      </c>
      <c r="E10405">
        <v>1.45301243507503</v>
      </c>
      <c r="F10405" t="s">
        <v>2200</v>
      </c>
    </row>
    <row r="10406" spans="1:6" hidden="1" x14ac:dyDescent="0.25">
      <c r="A10406">
        <v>2050</v>
      </c>
      <c r="B10406" t="s">
        <v>2253</v>
      </c>
      <c r="C10406" t="s">
        <v>2220</v>
      </c>
      <c r="D10406" t="s">
        <v>2247</v>
      </c>
      <c r="E10406">
        <v>1.3738249770556099</v>
      </c>
      <c r="F10406" t="s">
        <v>2200</v>
      </c>
    </row>
    <row r="10407" spans="1:6" hidden="1" x14ac:dyDescent="0.25">
      <c r="A10407">
        <v>2050</v>
      </c>
      <c r="B10407" t="s">
        <v>2253</v>
      </c>
      <c r="C10407" t="s">
        <v>2220</v>
      </c>
      <c r="D10407" t="s">
        <v>2248</v>
      </c>
      <c r="E10407">
        <v>3.14154111247825</v>
      </c>
      <c r="F10407" t="s">
        <v>2200</v>
      </c>
    </row>
    <row r="10408" spans="1:6" hidden="1" x14ac:dyDescent="0.25">
      <c r="A10408">
        <v>2050</v>
      </c>
      <c r="B10408" t="s">
        <v>2253</v>
      </c>
      <c r="C10408" t="s">
        <v>2221</v>
      </c>
      <c r="D10408" t="s">
        <v>2236</v>
      </c>
      <c r="E10408">
        <v>4.9264336408169296</v>
      </c>
      <c r="F10408" t="s">
        <v>2200</v>
      </c>
    </row>
    <row r="10409" spans="1:6" hidden="1" x14ac:dyDescent="0.25">
      <c r="A10409">
        <v>2050</v>
      </c>
      <c r="B10409" t="s">
        <v>2253</v>
      </c>
      <c r="C10409" t="s">
        <v>2221</v>
      </c>
      <c r="D10409" t="s">
        <v>2237</v>
      </c>
      <c r="E10409">
        <v>18.3758063042422</v>
      </c>
      <c r="F10409" t="s">
        <v>2200</v>
      </c>
    </row>
    <row r="10410" spans="1:6" hidden="1" x14ac:dyDescent="0.25">
      <c r="A10410">
        <v>2050</v>
      </c>
      <c r="B10410" t="s">
        <v>2253</v>
      </c>
      <c r="C10410" t="s">
        <v>2221</v>
      </c>
      <c r="D10410" t="s">
        <v>2238</v>
      </c>
      <c r="E10410">
        <v>4.0962403078183804</v>
      </c>
      <c r="F10410" t="s">
        <v>2200</v>
      </c>
    </row>
    <row r="10411" spans="1:6" hidden="1" x14ac:dyDescent="0.25">
      <c r="A10411">
        <v>2050</v>
      </c>
      <c r="B10411" t="s">
        <v>2253</v>
      </c>
      <c r="C10411" t="s">
        <v>2221</v>
      </c>
      <c r="D10411" t="s">
        <v>2250</v>
      </c>
      <c r="E10411">
        <v>10.488479616821101</v>
      </c>
      <c r="F10411" t="s">
        <v>2200</v>
      </c>
    </row>
    <row r="10412" spans="1:6" hidden="1" x14ac:dyDescent="0.25">
      <c r="A10412">
        <v>2050</v>
      </c>
      <c r="B10412" t="s">
        <v>2253</v>
      </c>
      <c r="C10412" t="s">
        <v>2221</v>
      </c>
      <c r="D10412" t="s">
        <v>2251</v>
      </c>
      <c r="E10412">
        <v>0</v>
      </c>
      <c r="F10412" t="s">
        <v>2200</v>
      </c>
    </row>
    <row r="10413" spans="1:6" hidden="1" x14ac:dyDescent="0.25">
      <c r="A10413">
        <v>2050</v>
      </c>
      <c r="B10413" t="s">
        <v>2253</v>
      </c>
      <c r="C10413" t="s">
        <v>2221</v>
      </c>
      <c r="D10413" t="s">
        <v>2239</v>
      </c>
      <c r="E10413">
        <v>4.3747649596993501</v>
      </c>
      <c r="F10413" t="s">
        <v>2200</v>
      </c>
    </row>
    <row r="10414" spans="1:6" hidden="1" x14ac:dyDescent="0.25">
      <c r="A10414">
        <v>2050</v>
      </c>
      <c r="B10414" t="s">
        <v>2253</v>
      </c>
      <c r="C10414" t="s">
        <v>2221</v>
      </c>
      <c r="D10414" t="s">
        <v>2240</v>
      </c>
      <c r="E10414">
        <v>2.6252190177396502</v>
      </c>
      <c r="F10414" t="s">
        <v>2200</v>
      </c>
    </row>
    <row r="10415" spans="1:6" hidden="1" x14ac:dyDescent="0.25">
      <c r="A10415">
        <v>2050</v>
      </c>
      <c r="B10415" t="s">
        <v>2253</v>
      </c>
      <c r="C10415" t="s">
        <v>2221</v>
      </c>
      <c r="D10415" t="s">
        <v>2241</v>
      </c>
      <c r="E10415">
        <v>6.0319113581885002</v>
      </c>
      <c r="F10415" t="s">
        <v>2200</v>
      </c>
    </row>
    <row r="10416" spans="1:6" hidden="1" x14ac:dyDescent="0.25">
      <c r="A10416">
        <v>2050</v>
      </c>
      <c r="B10416" t="s">
        <v>2253</v>
      </c>
      <c r="C10416" t="s">
        <v>2221</v>
      </c>
      <c r="D10416" t="s">
        <v>2242</v>
      </c>
      <c r="E10416" s="184">
        <v>5.43947486787992E-4</v>
      </c>
      <c r="F10416" t="s">
        <v>2200</v>
      </c>
    </row>
    <row r="10417" spans="1:6" hidden="1" x14ac:dyDescent="0.25">
      <c r="A10417">
        <v>2050</v>
      </c>
      <c r="B10417" t="s">
        <v>2253</v>
      </c>
      <c r="C10417" t="s">
        <v>2221</v>
      </c>
      <c r="D10417" t="s">
        <v>2243</v>
      </c>
      <c r="E10417">
        <v>0</v>
      </c>
      <c r="F10417" t="s">
        <v>2200</v>
      </c>
    </row>
    <row r="10418" spans="1:6" hidden="1" x14ac:dyDescent="0.25">
      <c r="A10418">
        <v>2050</v>
      </c>
      <c r="B10418" t="s">
        <v>2253</v>
      </c>
      <c r="C10418" t="s">
        <v>2221</v>
      </c>
      <c r="D10418" t="s">
        <v>2244</v>
      </c>
      <c r="E10418">
        <v>5.4702337500000002</v>
      </c>
      <c r="F10418" t="s">
        <v>2200</v>
      </c>
    </row>
    <row r="10419" spans="1:6" hidden="1" x14ac:dyDescent="0.25">
      <c r="A10419">
        <v>2050</v>
      </c>
      <c r="B10419" t="s">
        <v>2253</v>
      </c>
      <c r="C10419" t="s">
        <v>2221</v>
      </c>
      <c r="D10419" t="s">
        <v>2245</v>
      </c>
      <c r="E10419">
        <v>3.5216035584166998</v>
      </c>
      <c r="F10419" t="s">
        <v>2200</v>
      </c>
    </row>
    <row r="10420" spans="1:6" hidden="1" x14ac:dyDescent="0.25">
      <c r="A10420">
        <v>2050</v>
      </c>
      <c r="B10420" t="s">
        <v>2253</v>
      </c>
      <c r="C10420" t="s">
        <v>2221</v>
      </c>
      <c r="D10420" t="s">
        <v>2246</v>
      </c>
      <c r="E10420">
        <v>2.0615142450158301</v>
      </c>
      <c r="F10420" t="s">
        <v>2200</v>
      </c>
    </row>
    <row r="10421" spans="1:6" hidden="1" x14ac:dyDescent="0.25">
      <c r="A10421">
        <v>2050</v>
      </c>
      <c r="B10421" t="s">
        <v>2253</v>
      </c>
      <c r="C10421" t="s">
        <v>2221</v>
      </c>
      <c r="D10421" t="s">
        <v>2247</v>
      </c>
      <c r="E10421">
        <v>1.83701887587124</v>
      </c>
      <c r="F10421" t="s">
        <v>2200</v>
      </c>
    </row>
    <row r="10422" spans="1:6" hidden="1" x14ac:dyDescent="0.25">
      <c r="A10422">
        <v>2050</v>
      </c>
      <c r="B10422" t="s">
        <v>2253</v>
      </c>
      <c r="C10422" t="s">
        <v>2221</v>
      </c>
      <c r="D10422" t="s">
        <v>2248</v>
      </c>
      <c r="E10422">
        <v>7.2602311901360501</v>
      </c>
      <c r="F10422" t="s">
        <v>2200</v>
      </c>
    </row>
    <row r="10423" spans="1:6" hidden="1" x14ac:dyDescent="0.25">
      <c r="A10423">
        <v>2050</v>
      </c>
      <c r="B10423" t="s">
        <v>2253</v>
      </c>
      <c r="C10423" t="s">
        <v>2222</v>
      </c>
      <c r="D10423" t="s">
        <v>2236</v>
      </c>
      <c r="E10423">
        <v>2.2212393175221399</v>
      </c>
      <c r="F10423" t="s">
        <v>2200</v>
      </c>
    </row>
    <row r="10424" spans="1:6" hidden="1" x14ac:dyDescent="0.25">
      <c r="A10424">
        <v>2050</v>
      </c>
      <c r="B10424" t="s">
        <v>2253</v>
      </c>
      <c r="C10424" t="s">
        <v>2222</v>
      </c>
      <c r="D10424" t="s">
        <v>2237</v>
      </c>
      <c r="E10424">
        <v>17.160313543636502</v>
      </c>
      <c r="F10424" t="s">
        <v>2200</v>
      </c>
    </row>
    <row r="10425" spans="1:6" hidden="1" x14ac:dyDescent="0.25">
      <c r="A10425">
        <v>2050</v>
      </c>
      <c r="B10425" t="s">
        <v>2253</v>
      </c>
      <c r="C10425" t="s">
        <v>2222</v>
      </c>
      <c r="D10425" t="s">
        <v>2238</v>
      </c>
      <c r="E10425">
        <v>3.9946028547955699</v>
      </c>
      <c r="F10425" t="s">
        <v>2200</v>
      </c>
    </row>
    <row r="10426" spans="1:6" hidden="1" x14ac:dyDescent="0.25">
      <c r="A10426">
        <v>2050</v>
      </c>
      <c r="B10426" t="s">
        <v>2253</v>
      </c>
      <c r="C10426" t="s">
        <v>2222</v>
      </c>
      <c r="D10426" t="s">
        <v>2250</v>
      </c>
      <c r="E10426">
        <v>8.6205357831547893</v>
      </c>
      <c r="F10426" t="s">
        <v>2200</v>
      </c>
    </row>
    <row r="10427" spans="1:6" hidden="1" x14ac:dyDescent="0.25">
      <c r="A10427">
        <v>2050</v>
      </c>
      <c r="B10427" t="s">
        <v>2253</v>
      </c>
      <c r="C10427" t="s">
        <v>2222</v>
      </c>
      <c r="D10427" t="s">
        <v>2251</v>
      </c>
      <c r="E10427">
        <v>8.9356878640750299</v>
      </c>
      <c r="F10427" t="s">
        <v>2200</v>
      </c>
    </row>
    <row r="10428" spans="1:6" hidden="1" x14ac:dyDescent="0.25">
      <c r="A10428">
        <v>2050</v>
      </c>
      <c r="B10428" t="s">
        <v>2253</v>
      </c>
      <c r="C10428" t="s">
        <v>2222</v>
      </c>
      <c r="D10428" t="s">
        <v>2239</v>
      </c>
      <c r="E10428">
        <v>2.3122845191950798</v>
      </c>
      <c r="F10428" t="s">
        <v>2200</v>
      </c>
    </row>
    <row r="10429" spans="1:6" hidden="1" x14ac:dyDescent="0.25">
      <c r="A10429">
        <v>2050</v>
      </c>
      <c r="B10429" t="s">
        <v>2253</v>
      </c>
      <c r="C10429" t="s">
        <v>2222</v>
      </c>
      <c r="D10429" t="s">
        <v>2240</v>
      </c>
      <c r="E10429">
        <v>2.2965153230484701</v>
      </c>
      <c r="F10429" t="s">
        <v>2200</v>
      </c>
    </row>
    <row r="10430" spans="1:6" hidden="1" x14ac:dyDescent="0.25">
      <c r="A10430">
        <v>2050</v>
      </c>
      <c r="B10430" t="s">
        <v>2253</v>
      </c>
      <c r="C10430" t="s">
        <v>2222</v>
      </c>
      <c r="D10430" t="s">
        <v>2241</v>
      </c>
      <c r="E10430">
        <v>3.87626321831819</v>
      </c>
      <c r="F10430" t="s">
        <v>2200</v>
      </c>
    </row>
    <row r="10431" spans="1:6" hidden="1" x14ac:dyDescent="0.25">
      <c r="A10431">
        <v>2050</v>
      </c>
      <c r="B10431" t="s">
        <v>2253</v>
      </c>
      <c r="C10431" t="s">
        <v>2222</v>
      </c>
      <c r="D10431" t="s">
        <v>2242</v>
      </c>
      <c r="E10431" s="184">
        <v>1.3161399407409701E-4</v>
      </c>
      <c r="F10431" t="s">
        <v>2200</v>
      </c>
    </row>
    <row r="10432" spans="1:6" hidden="1" x14ac:dyDescent="0.25">
      <c r="A10432">
        <v>2050</v>
      </c>
      <c r="B10432" t="s">
        <v>2253</v>
      </c>
      <c r="C10432" t="s">
        <v>2222</v>
      </c>
      <c r="D10432" t="s">
        <v>2243</v>
      </c>
      <c r="E10432">
        <v>0</v>
      </c>
      <c r="F10432" t="s">
        <v>2200</v>
      </c>
    </row>
    <row r="10433" spans="1:6" hidden="1" x14ac:dyDescent="0.25">
      <c r="A10433">
        <v>2050</v>
      </c>
      <c r="B10433" t="s">
        <v>2253</v>
      </c>
      <c r="C10433" t="s">
        <v>2222</v>
      </c>
      <c r="D10433" t="s">
        <v>2244</v>
      </c>
      <c r="E10433">
        <v>5.4702337500000002</v>
      </c>
      <c r="F10433" t="s">
        <v>2200</v>
      </c>
    </row>
    <row r="10434" spans="1:6" hidden="1" x14ac:dyDescent="0.25">
      <c r="A10434">
        <v>2050</v>
      </c>
      <c r="B10434" t="s">
        <v>2253</v>
      </c>
      <c r="C10434" t="s">
        <v>2222</v>
      </c>
      <c r="D10434" t="s">
        <v>2245</v>
      </c>
      <c r="E10434">
        <v>2.99221442469281</v>
      </c>
      <c r="F10434" t="s">
        <v>2200</v>
      </c>
    </row>
    <row r="10435" spans="1:6" hidden="1" x14ac:dyDescent="0.25">
      <c r="A10435">
        <v>2050</v>
      </c>
      <c r="B10435" t="s">
        <v>2253</v>
      </c>
      <c r="C10435" t="s">
        <v>2222</v>
      </c>
      <c r="D10435" t="s">
        <v>2246</v>
      </c>
      <c r="E10435">
        <v>1.31284229869351</v>
      </c>
      <c r="F10435" t="s">
        <v>2200</v>
      </c>
    </row>
    <row r="10436" spans="1:6" hidden="1" x14ac:dyDescent="0.25">
      <c r="A10436">
        <v>2050</v>
      </c>
      <c r="B10436" t="s">
        <v>2253</v>
      </c>
      <c r="C10436" t="s">
        <v>2222</v>
      </c>
      <c r="D10436" t="s">
        <v>2247</v>
      </c>
      <c r="E10436">
        <v>1.34942034005919</v>
      </c>
      <c r="F10436" t="s">
        <v>2200</v>
      </c>
    </row>
    <row r="10437" spans="1:6" hidden="1" x14ac:dyDescent="0.25">
      <c r="A10437">
        <v>2050</v>
      </c>
      <c r="B10437" t="s">
        <v>2253</v>
      </c>
      <c r="C10437" t="s">
        <v>2222</v>
      </c>
      <c r="D10437" t="s">
        <v>2248</v>
      </c>
      <c r="E10437">
        <v>2.9701626382188002</v>
      </c>
      <c r="F10437" t="s">
        <v>2200</v>
      </c>
    </row>
    <row r="10438" spans="1:6" hidden="1" x14ac:dyDescent="0.25">
      <c r="A10438">
        <v>2050</v>
      </c>
      <c r="B10438" t="s">
        <v>2253</v>
      </c>
      <c r="C10438" t="s">
        <v>2223</v>
      </c>
      <c r="D10438" t="s">
        <v>2236</v>
      </c>
      <c r="E10438">
        <v>3.9491325305511902</v>
      </c>
      <c r="F10438" t="s">
        <v>2200</v>
      </c>
    </row>
    <row r="10439" spans="1:6" hidden="1" x14ac:dyDescent="0.25">
      <c r="A10439">
        <v>2050</v>
      </c>
      <c r="B10439" t="s">
        <v>2253</v>
      </c>
      <c r="C10439" t="s">
        <v>2223</v>
      </c>
      <c r="D10439" t="s">
        <v>2238</v>
      </c>
      <c r="E10439">
        <v>0</v>
      </c>
      <c r="F10439" t="s">
        <v>2200</v>
      </c>
    </row>
    <row r="10440" spans="1:6" hidden="1" x14ac:dyDescent="0.25">
      <c r="A10440">
        <v>2050</v>
      </c>
      <c r="B10440" t="s">
        <v>2253</v>
      </c>
      <c r="C10440" t="s">
        <v>2223</v>
      </c>
      <c r="D10440" t="s">
        <v>2250</v>
      </c>
      <c r="E10440">
        <v>8.3454620831946595</v>
      </c>
      <c r="F10440" t="s">
        <v>2200</v>
      </c>
    </row>
    <row r="10441" spans="1:6" hidden="1" x14ac:dyDescent="0.25">
      <c r="A10441">
        <v>2050</v>
      </c>
      <c r="B10441" t="s">
        <v>2253</v>
      </c>
      <c r="C10441" t="s">
        <v>2223</v>
      </c>
      <c r="D10441" t="s">
        <v>2251</v>
      </c>
      <c r="E10441">
        <v>10.1165878748554</v>
      </c>
      <c r="F10441" t="s">
        <v>2200</v>
      </c>
    </row>
    <row r="10442" spans="1:6" hidden="1" x14ac:dyDescent="0.25">
      <c r="A10442">
        <v>2050</v>
      </c>
      <c r="B10442" t="s">
        <v>2253</v>
      </c>
      <c r="C10442" t="s">
        <v>2223</v>
      </c>
      <c r="D10442" t="s">
        <v>2239</v>
      </c>
      <c r="E10442">
        <v>1.26137878928771</v>
      </c>
      <c r="F10442" t="s">
        <v>2200</v>
      </c>
    </row>
    <row r="10443" spans="1:6" hidden="1" x14ac:dyDescent="0.25">
      <c r="A10443">
        <v>2050</v>
      </c>
      <c r="B10443" t="s">
        <v>2253</v>
      </c>
      <c r="C10443" t="s">
        <v>2223</v>
      </c>
      <c r="D10443" t="s">
        <v>2240</v>
      </c>
      <c r="E10443">
        <v>2.0772123497781898</v>
      </c>
      <c r="F10443" t="s">
        <v>2200</v>
      </c>
    </row>
    <row r="10444" spans="1:6" hidden="1" x14ac:dyDescent="0.25">
      <c r="A10444">
        <v>2050</v>
      </c>
      <c r="B10444" t="s">
        <v>2253</v>
      </c>
      <c r="C10444" t="s">
        <v>2223</v>
      </c>
      <c r="D10444" t="s">
        <v>2241</v>
      </c>
      <c r="E10444">
        <v>3.8823944017846599</v>
      </c>
      <c r="F10444" t="s">
        <v>2200</v>
      </c>
    </row>
    <row r="10445" spans="1:6" hidden="1" x14ac:dyDescent="0.25">
      <c r="A10445">
        <v>2050</v>
      </c>
      <c r="B10445" t="s">
        <v>2253</v>
      </c>
      <c r="C10445" t="s">
        <v>2223</v>
      </c>
      <c r="D10445" t="s">
        <v>2242</v>
      </c>
      <c r="E10445" s="184">
        <v>8.9872161086532704E-2</v>
      </c>
      <c r="F10445" t="s">
        <v>2200</v>
      </c>
    </row>
    <row r="10446" spans="1:6" hidden="1" x14ac:dyDescent="0.25">
      <c r="A10446">
        <v>2050</v>
      </c>
      <c r="B10446" t="s">
        <v>2253</v>
      </c>
      <c r="C10446" t="s">
        <v>2223</v>
      </c>
      <c r="D10446" t="s">
        <v>2243</v>
      </c>
      <c r="E10446">
        <v>0</v>
      </c>
      <c r="F10446" t="s">
        <v>2200</v>
      </c>
    </row>
    <row r="10447" spans="1:6" hidden="1" x14ac:dyDescent="0.25">
      <c r="A10447">
        <v>2050</v>
      </c>
      <c r="B10447" t="s">
        <v>2253</v>
      </c>
      <c r="C10447" t="s">
        <v>2223</v>
      </c>
      <c r="D10447" t="s">
        <v>2244</v>
      </c>
      <c r="E10447">
        <v>5.4702337500000002</v>
      </c>
      <c r="F10447" t="s">
        <v>2200</v>
      </c>
    </row>
    <row r="10448" spans="1:6" hidden="1" x14ac:dyDescent="0.25">
      <c r="A10448">
        <v>2050</v>
      </c>
      <c r="B10448" t="s">
        <v>2253</v>
      </c>
      <c r="C10448" t="s">
        <v>2223</v>
      </c>
      <c r="D10448" t="s">
        <v>2245</v>
      </c>
      <c r="E10448">
        <v>1.26137878928771</v>
      </c>
      <c r="F10448" t="s">
        <v>2200</v>
      </c>
    </row>
    <row r="10449" spans="1:6" hidden="1" x14ac:dyDescent="0.25">
      <c r="A10449">
        <v>2050</v>
      </c>
      <c r="B10449" t="s">
        <v>2253</v>
      </c>
      <c r="C10449" t="s">
        <v>2223</v>
      </c>
      <c r="D10449" t="s">
        <v>2246</v>
      </c>
      <c r="E10449">
        <v>1.3944614561766699</v>
      </c>
      <c r="F10449" t="s">
        <v>2200</v>
      </c>
    </row>
    <row r="10450" spans="1:6" hidden="1" x14ac:dyDescent="0.25">
      <c r="A10450">
        <v>2050</v>
      </c>
      <c r="B10450" t="s">
        <v>2253</v>
      </c>
      <c r="C10450" t="s">
        <v>2223</v>
      </c>
      <c r="D10450" t="s">
        <v>2247</v>
      </c>
      <c r="E10450">
        <v>1.26730578277362</v>
      </c>
      <c r="F10450" t="s">
        <v>2200</v>
      </c>
    </row>
    <row r="10451" spans="1:6" hidden="1" x14ac:dyDescent="0.25">
      <c r="A10451">
        <v>2050</v>
      </c>
      <c r="B10451" t="s">
        <v>2253</v>
      </c>
      <c r="C10451" t="s">
        <v>2223</v>
      </c>
      <c r="D10451" t="s">
        <v>2248</v>
      </c>
      <c r="E10451">
        <v>2.4342932862190798</v>
      </c>
      <c r="F10451" t="s">
        <v>2200</v>
      </c>
    </row>
    <row r="10452" spans="1:6" hidden="1" x14ac:dyDescent="0.25">
      <c r="A10452">
        <v>2050</v>
      </c>
      <c r="B10452" t="s">
        <v>2253</v>
      </c>
      <c r="C10452" t="s">
        <v>2224</v>
      </c>
      <c r="D10452" t="s">
        <v>2236</v>
      </c>
      <c r="E10452">
        <v>3.0685896197079701</v>
      </c>
      <c r="F10452" t="s">
        <v>2200</v>
      </c>
    </row>
    <row r="10453" spans="1:6" hidden="1" x14ac:dyDescent="0.25">
      <c r="A10453">
        <v>2050</v>
      </c>
      <c r="B10453" t="s">
        <v>2253</v>
      </c>
      <c r="C10453" t="s">
        <v>2224</v>
      </c>
      <c r="D10453" t="s">
        <v>2237</v>
      </c>
      <c r="E10453">
        <v>21.795800831230501</v>
      </c>
      <c r="F10453" t="s">
        <v>2200</v>
      </c>
    </row>
    <row r="10454" spans="1:6" hidden="1" x14ac:dyDescent="0.25">
      <c r="A10454">
        <v>2050</v>
      </c>
      <c r="B10454" t="s">
        <v>2253</v>
      </c>
      <c r="C10454" t="s">
        <v>2224</v>
      </c>
      <c r="D10454" t="s">
        <v>2238</v>
      </c>
      <c r="E10454">
        <v>4.2476246450789299</v>
      </c>
      <c r="F10454" t="s">
        <v>2200</v>
      </c>
    </row>
    <row r="10455" spans="1:6" hidden="1" x14ac:dyDescent="0.25">
      <c r="A10455">
        <v>2050</v>
      </c>
      <c r="B10455" t="s">
        <v>2253</v>
      </c>
      <c r="C10455" t="s">
        <v>2224</v>
      </c>
      <c r="D10455" t="s">
        <v>2250</v>
      </c>
      <c r="E10455">
        <v>8.3454620831946595</v>
      </c>
      <c r="F10455" t="s">
        <v>2200</v>
      </c>
    </row>
    <row r="10456" spans="1:6" hidden="1" x14ac:dyDescent="0.25">
      <c r="A10456">
        <v>2050</v>
      </c>
      <c r="B10456" t="s">
        <v>2253</v>
      </c>
      <c r="C10456" t="s">
        <v>2224</v>
      </c>
      <c r="D10456" t="s">
        <v>2251</v>
      </c>
      <c r="E10456">
        <v>10.1165878748554</v>
      </c>
      <c r="F10456" t="s">
        <v>2200</v>
      </c>
    </row>
    <row r="10457" spans="1:6" hidden="1" x14ac:dyDescent="0.25">
      <c r="A10457">
        <v>2050</v>
      </c>
      <c r="B10457" t="s">
        <v>2253</v>
      </c>
      <c r="C10457" t="s">
        <v>2224</v>
      </c>
      <c r="D10457" t="s">
        <v>2239</v>
      </c>
      <c r="E10457">
        <v>1.51157015101292</v>
      </c>
      <c r="F10457" t="s">
        <v>2200</v>
      </c>
    </row>
    <row r="10458" spans="1:6" hidden="1" x14ac:dyDescent="0.25">
      <c r="A10458">
        <v>2050</v>
      </c>
      <c r="B10458" t="s">
        <v>2253</v>
      </c>
      <c r="C10458" t="s">
        <v>2224</v>
      </c>
      <c r="D10458" t="s">
        <v>2240</v>
      </c>
      <c r="E10458">
        <v>2.0772123497781898</v>
      </c>
      <c r="F10458" t="s">
        <v>2200</v>
      </c>
    </row>
    <row r="10459" spans="1:6" hidden="1" x14ac:dyDescent="0.25">
      <c r="A10459">
        <v>2050</v>
      </c>
      <c r="B10459" t="s">
        <v>2253</v>
      </c>
      <c r="C10459" t="s">
        <v>2224</v>
      </c>
      <c r="D10459" t="s">
        <v>2241</v>
      </c>
      <c r="E10459">
        <v>3.8000748251004999</v>
      </c>
      <c r="F10459" t="s">
        <v>2200</v>
      </c>
    </row>
    <row r="10460" spans="1:6" hidden="1" x14ac:dyDescent="0.25">
      <c r="A10460">
        <v>2050</v>
      </c>
      <c r="B10460" t="s">
        <v>2253</v>
      </c>
      <c r="C10460" t="s">
        <v>2224</v>
      </c>
      <c r="D10460" t="s">
        <v>2242</v>
      </c>
      <c r="E10460" s="184">
        <v>3.1549936199090398E-2</v>
      </c>
      <c r="F10460" t="s">
        <v>2200</v>
      </c>
    </row>
    <row r="10461" spans="1:6" hidden="1" x14ac:dyDescent="0.25">
      <c r="A10461">
        <v>2050</v>
      </c>
      <c r="B10461" t="s">
        <v>2253</v>
      </c>
      <c r="C10461" t="s">
        <v>2224</v>
      </c>
      <c r="D10461" t="s">
        <v>2243</v>
      </c>
      <c r="E10461">
        <v>0</v>
      </c>
      <c r="F10461" t="s">
        <v>2200</v>
      </c>
    </row>
    <row r="10462" spans="1:6" hidden="1" x14ac:dyDescent="0.25">
      <c r="A10462">
        <v>2050</v>
      </c>
      <c r="B10462" t="s">
        <v>2253</v>
      </c>
      <c r="C10462" t="s">
        <v>2224</v>
      </c>
      <c r="D10462" t="s">
        <v>2244</v>
      </c>
      <c r="E10462">
        <v>5.4702337500000002</v>
      </c>
      <c r="F10462" t="s">
        <v>2200</v>
      </c>
    </row>
    <row r="10463" spans="1:6" hidden="1" x14ac:dyDescent="0.25">
      <c r="A10463">
        <v>2050</v>
      </c>
      <c r="B10463" t="s">
        <v>2253</v>
      </c>
      <c r="C10463" t="s">
        <v>2224</v>
      </c>
      <c r="D10463" t="s">
        <v>2245</v>
      </c>
      <c r="E10463">
        <v>1.26137878928771</v>
      </c>
      <c r="F10463" t="s">
        <v>2200</v>
      </c>
    </row>
    <row r="10464" spans="1:6" hidden="1" x14ac:dyDescent="0.25">
      <c r="A10464">
        <v>2050</v>
      </c>
      <c r="B10464" t="s">
        <v>2253</v>
      </c>
      <c r="C10464" t="s">
        <v>2224</v>
      </c>
      <c r="D10464" t="s">
        <v>2246</v>
      </c>
      <c r="E10464">
        <v>1.3944614561766699</v>
      </c>
      <c r="F10464" t="s">
        <v>2200</v>
      </c>
    </row>
    <row r="10465" spans="1:6" hidden="1" x14ac:dyDescent="0.25">
      <c r="A10465">
        <v>2050</v>
      </c>
      <c r="B10465" t="s">
        <v>2253</v>
      </c>
      <c r="C10465" t="s">
        <v>2224</v>
      </c>
      <c r="D10465" t="s">
        <v>2247</v>
      </c>
      <c r="E10465">
        <v>1.26730578277362</v>
      </c>
      <c r="F10465" t="s">
        <v>2200</v>
      </c>
    </row>
    <row r="10466" spans="1:6" hidden="1" x14ac:dyDescent="0.25">
      <c r="A10466">
        <v>2050</v>
      </c>
      <c r="B10466" t="s">
        <v>2253</v>
      </c>
      <c r="C10466" t="s">
        <v>2224</v>
      </c>
      <c r="D10466" t="s">
        <v>2248</v>
      </c>
      <c r="E10466">
        <v>2.4342932862190798</v>
      </c>
      <c r="F10466" t="s">
        <v>2200</v>
      </c>
    </row>
    <row r="10467" spans="1:6" hidden="1" x14ac:dyDescent="0.25">
      <c r="A10467">
        <v>2050</v>
      </c>
      <c r="B10467" t="s">
        <v>2253</v>
      </c>
      <c r="C10467" t="s">
        <v>2225</v>
      </c>
      <c r="D10467" t="s">
        <v>2236</v>
      </c>
      <c r="E10467">
        <v>3.23948884543164</v>
      </c>
      <c r="F10467" t="s">
        <v>2200</v>
      </c>
    </row>
    <row r="10468" spans="1:6" hidden="1" x14ac:dyDescent="0.25">
      <c r="A10468">
        <v>2050</v>
      </c>
      <c r="B10468" t="s">
        <v>2253</v>
      </c>
      <c r="C10468" t="s">
        <v>2225</v>
      </c>
      <c r="D10468" t="s">
        <v>2237</v>
      </c>
      <c r="E10468">
        <v>21.7829502531538</v>
      </c>
      <c r="F10468" t="s">
        <v>2200</v>
      </c>
    </row>
    <row r="10469" spans="1:6" hidden="1" x14ac:dyDescent="0.25">
      <c r="A10469">
        <v>2050</v>
      </c>
      <c r="B10469" t="s">
        <v>2253</v>
      </c>
      <c r="C10469" t="s">
        <v>2225</v>
      </c>
      <c r="D10469" t="s">
        <v>2238</v>
      </c>
      <c r="E10469">
        <v>9.2335897624998999</v>
      </c>
      <c r="F10469" t="s">
        <v>2200</v>
      </c>
    </row>
    <row r="10470" spans="1:6" hidden="1" x14ac:dyDescent="0.25">
      <c r="A10470">
        <v>2050</v>
      </c>
      <c r="B10470" t="s">
        <v>2253</v>
      </c>
      <c r="C10470" t="s">
        <v>2225</v>
      </c>
      <c r="D10470" t="s">
        <v>2250</v>
      </c>
      <c r="E10470">
        <v>0</v>
      </c>
      <c r="F10470" t="s">
        <v>2200</v>
      </c>
    </row>
    <row r="10471" spans="1:6" hidden="1" x14ac:dyDescent="0.25">
      <c r="A10471">
        <v>2050</v>
      </c>
      <c r="B10471" t="s">
        <v>2253</v>
      </c>
      <c r="C10471" t="s">
        <v>2225</v>
      </c>
      <c r="D10471" t="s">
        <v>2251</v>
      </c>
      <c r="E10471">
        <v>0</v>
      </c>
      <c r="F10471" t="s">
        <v>2200</v>
      </c>
    </row>
    <row r="10472" spans="1:6" hidden="1" x14ac:dyDescent="0.25">
      <c r="A10472">
        <v>2050</v>
      </c>
      <c r="B10472" t="s">
        <v>2253</v>
      </c>
      <c r="C10472" t="s">
        <v>2225</v>
      </c>
      <c r="D10472" t="s">
        <v>2239</v>
      </c>
      <c r="E10472">
        <v>3.5888438162544198</v>
      </c>
      <c r="F10472" t="s">
        <v>2200</v>
      </c>
    </row>
    <row r="10473" spans="1:6" hidden="1" x14ac:dyDescent="0.25">
      <c r="A10473">
        <v>2050</v>
      </c>
      <c r="B10473" t="s">
        <v>2253</v>
      </c>
      <c r="C10473" t="s">
        <v>2225</v>
      </c>
      <c r="D10473" t="s">
        <v>2240</v>
      </c>
      <c r="E10473">
        <v>2.4196855232985999</v>
      </c>
      <c r="F10473" t="s">
        <v>2200</v>
      </c>
    </row>
    <row r="10474" spans="1:6" hidden="1" x14ac:dyDescent="0.25">
      <c r="A10474">
        <v>2050</v>
      </c>
      <c r="B10474" t="s">
        <v>2253</v>
      </c>
      <c r="C10474" t="s">
        <v>2225</v>
      </c>
      <c r="D10474" t="s">
        <v>2241</v>
      </c>
      <c r="E10474">
        <v>3.4239943424971102</v>
      </c>
      <c r="F10474" t="s">
        <v>2200</v>
      </c>
    </row>
    <row r="10475" spans="1:6" hidden="1" x14ac:dyDescent="0.25">
      <c r="A10475">
        <v>2050</v>
      </c>
      <c r="B10475" t="s">
        <v>2253</v>
      </c>
      <c r="C10475" t="s">
        <v>2225</v>
      </c>
      <c r="D10475" t="s">
        <v>2242</v>
      </c>
      <c r="E10475" s="184">
        <v>1.8670592803009201E-5</v>
      </c>
      <c r="F10475" t="s">
        <v>2200</v>
      </c>
    </row>
    <row r="10476" spans="1:6" hidden="1" x14ac:dyDescent="0.25">
      <c r="A10476">
        <v>2050</v>
      </c>
      <c r="B10476" t="s">
        <v>2253</v>
      </c>
      <c r="C10476" t="s">
        <v>2225</v>
      </c>
      <c r="D10476" t="s">
        <v>2243</v>
      </c>
      <c r="E10476">
        <v>0</v>
      </c>
      <c r="F10476" t="s">
        <v>2200</v>
      </c>
    </row>
    <row r="10477" spans="1:6" hidden="1" x14ac:dyDescent="0.25">
      <c r="A10477">
        <v>2050</v>
      </c>
      <c r="B10477" t="s">
        <v>2253</v>
      </c>
      <c r="C10477" t="s">
        <v>2225</v>
      </c>
      <c r="D10477" t="s">
        <v>2244</v>
      </c>
      <c r="E10477">
        <v>5.4702337500000002</v>
      </c>
      <c r="F10477" t="s">
        <v>2200</v>
      </c>
    </row>
    <row r="10478" spans="1:6" hidden="1" x14ac:dyDescent="0.25">
      <c r="A10478">
        <v>2050</v>
      </c>
      <c r="B10478" t="s">
        <v>2253</v>
      </c>
      <c r="C10478" t="s">
        <v>2225</v>
      </c>
      <c r="D10478" t="s">
        <v>2245</v>
      </c>
      <c r="E10478">
        <v>2.87220149440724</v>
      </c>
      <c r="F10478" t="s">
        <v>2200</v>
      </c>
    </row>
    <row r="10479" spans="1:6" hidden="1" x14ac:dyDescent="0.25">
      <c r="A10479">
        <v>2050</v>
      </c>
      <c r="B10479" t="s">
        <v>2253</v>
      </c>
      <c r="C10479" t="s">
        <v>2225</v>
      </c>
      <c r="D10479" t="s">
        <v>2246</v>
      </c>
      <c r="E10479">
        <v>0</v>
      </c>
      <c r="F10479" t="s">
        <v>2200</v>
      </c>
    </row>
    <row r="10480" spans="1:6" hidden="1" x14ac:dyDescent="0.25">
      <c r="A10480">
        <v>2050</v>
      </c>
      <c r="B10480" t="s">
        <v>2253</v>
      </c>
      <c r="C10480" t="s">
        <v>2225</v>
      </c>
      <c r="D10480" t="s">
        <v>2247</v>
      </c>
      <c r="E10480">
        <v>1.55532760359016</v>
      </c>
      <c r="F10480" t="s">
        <v>2200</v>
      </c>
    </row>
    <row r="10481" spans="1:6" hidden="1" x14ac:dyDescent="0.25">
      <c r="A10481">
        <v>2050</v>
      </c>
      <c r="B10481" t="s">
        <v>2253</v>
      </c>
      <c r="C10481" t="s">
        <v>2225</v>
      </c>
      <c r="D10481" t="s">
        <v>2248</v>
      </c>
      <c r="E10481">
        <v>6.23555705327216</v>
      </c>
      <c r="F10481" t="s">
        <v>2200</v>
      </c>
    </row>
    <row r="10482" spans="1:6" x14ac:dyDescent="0.25">
      <c r="A10482">
        <v>2050</v>
      </c>
      <c r="B10482" t="s">
        <v>2253</v>
      </c>
      <c r="C10482" t="s">
        <v>2226</v>
      </c>
      <c r="D10482" t="s">
        <v>2236</v>
      </c>
      <c r="E10482">
        <v>3.5267287245971799</v>
      </c>
      <c r="F10482" t="s">
        <v>2200</v>
      </c>
    </row>
    <row r="10483" spans="1:6" x14ac:dyDescent="0.25">
      <c r="A10483">
        <v>2050</v>
      </c>
      <c r="B10483" t="s">
        <v>2253</v>
      </c>
      <c r="C10483" t="s">
        <v>2226</v>
      </c>
      <c r="D10483" t="s">
        <v>2237</v>
      </c>
      <c r="E10483">
        <v>19.388689127168799</v>
      </c>
      <c r="F10483" t="s">
        <v>2200</v>
      </c>
    </row>
    <row r="10484" spans="1:6" x14ac:dyDescent="0.25">
      <c r="A10484">
        <v>2050</v>
      </c>
      <c r="B10484" t="s">
        <v>2253</v>
      </c>
      <c r="C10484" t="s">
        <v>2226</v>
      </c>
      <c r="D10484" t="s">
        <v>2238</v>
      </c>
      <c r="E10484">
        <v>4.1066660849635603</v>
      </c>
      <c r="F10484" t="s">
        <v>2200</v>
      </c>
    </row>
    <row r="10485" spans="1:6" x14ac:dyDescent="0.25">
      <c r="A10485">
        <v>2050</v>
      </c>
      <c r="B10485" t="s">
        <v>2253</v>
      </c>
      <c r="C10485" t="s">
        <v>2226</v>
      </c>
      <c r="D10485" t="s">
        <v>2250</v>
      </c>
      <c r="E10485">
        <v>12.8706855890662</v>
      </c>
      <c r="F10485" t="s">
        <v>2200</v>
      </c>
    </row>
    <row r="10486" spans="1:6" x14ac:dyDescent="0.25">
      <c r="A10486">
        <v>2050</v>
      </c>
      <c r="B10486" t="s">
        <v>2253</v>
      </c>
      <c r="C10486" t="s">
        <v>2226</v>
      </c>
      <c r="D10486" t="s">
        <v>2251</v>
      </c>
      <c r="E10486">
        <v>0</v>
      </c>
      <c r="F10486" t="s">
        <v>2200</v>
      </c>
    </row>
    <row r="10487" spans="1:6" x14ac:dyDescent="0.25">
      <c r="A10487">
        <v>2050</v>
      </c>
      <c r="B10487" t="s">
        <v>2253</v>
      </c>
      <c r="C10487" t="s">
        <v>2226</v>
      </c>
      <c r="D10487" t="s">
        <v>2239</v>
      </c>
      <c r="E10487">
        <v>3.01518159321569</v>
      </c>
      <c r="F10487" t="s">
        <v>2200</v>
      </c>
    </row>
    <row r="10488" spans="1:6" x14ac:dyDescent="0.25">
      <c r="A10488">
        <v>2050</v>
      </c>
      <c r="B10488" t="s">
        <v>2253</v>
      </c>
      <c r="C10488" t="s">
        <v>2226</v>
      </c>
      <c r="D10488" t="s">
        <v>2240</v>
      </c>
      <c r="E10488">
        <v>2.9276650166242999</v>
      </c>
      <c r="F10488" t="s">
        <v>2200</v>
      </c>
    </row>
    <row r="10489" spans="1:6" x14ac:dyDescent="0.25">
      <c r="A10489">
        <v>2050</v>
      </c>
      <c r="B10489" t="s">
        <v>2253</v>
      </c>
      <c r="C10489" t="s">
        <v>2226</v>
      </c>
      <c r="D10489" t="s">
        <v>2241</v>
      </c>
      <c r="E10489">
        <v>6.2207946856162097</v>
      </c>
      <c r="F10489" t="s">
        <v>2200</v>
      </c>
    </row>
    <row r="10490" spans="1:6" x14ac:dyDescent="0.25">
      <c r="A10490">
        <v>2050</v>
      </c>
      <c r="B10490" t="s">
        <v>2253</v>
      </c>
      <c r="C10490" t="s">
        <v>2226</v>
      </c>
      <c r="D10490" t="s">
        <v>2242</v>
      </c>
      <c r="E10490" s="184">
        <v>3.8047724682732202E-2</v>
      </c>
      <c r="F10490" t="s">
        <v>2200</v>
      </c>
    </row>
    <row r="10491" spans="1:6" x14ac:dyDescent="0.25">
      <c r="A10491">
        <v>2050</v>
      </c>
      <c r="B10491" t="s">
        <v>2253</v>
      </c>
      <c r="C10491" t="s">
        <v>2226</v>
      </c>
      <c r="D10491" t="s">
        <v>2243</v>
      </c>
      <c r="E10491">
        <v>33.680600375637297</v>
      </c>
      <c r="F10491" t="s">
        <v>2200</v>
      </c>
    </row>
    <row r="10492" spans="1:6" x14ac:dyDescent="0.25">
      <c r="A10492">
        <v>2050</v>
      </c>
      <c r="B10492" t="s">
        <v>2253</v>
      </c>
      <c r="C10492" t="s">
        <v>2226</v>
      </c>
      <c r="D10492" t="s">
        <v>2244</v>
      </c>
      <c r="E10492">
        <v>5.4702337500000002</v>
      </c>
      <c r="F10492" t="s">
        <v>2200</v>
      </c>
    </row>
    <row r="10493" spans="1:6" x14ac:dyDescent="0.25">
      <c r="A10493">
        <v>2050</v>
      </c>
      <c r="B10493" t="s">
        <v>2253</v>
      </c>
      <c r="C10493" t="s">
        <v>2226</v>
      </c>
      <c r="D10493" t="s">
        <v>2245</v>
      </c>
      <c r="E10493">
        <v>3.9940011377388198</v>
      </c>
      <c r="F10493" t="s">
        <v>2200</v>
      </c>
    </row>
    <row r="10494" spans="1:6" x14ac:dyDescent="0.25">
      <c r="A10494">
        <v>2050</v>
      </c>
      <c r="B10494" t="s">
        <v>2253</v>
      </c>
      <c r="C10494" t="s">
        <v>2226</v>
      </c>
      <c r="D10494" t="s">
        <v>2246</v>
      </c>
      <c r="E10494">
        <v>2.1597282906460999</v>
      </c>
      <c r="F10494" t="s">
        <v>2200</v>
      </c>
    </row>
    <row r="10495" spans="1:6" x14ac:dyDescent="0.25">
      <c r="A10495">
        <v>2050</v>
      </c>
      <c r="B10495" t="s">
        <v>2253</v>
      </c>
      <c r="C10495" t="s">
        <v>2226</v>
      </c>
      <c r="D10495" t="s">
        <v>2247</v>
      </c>
      <c r="E10495">
        <v>1.84407566523295</v>
      </c>
      <c r="F10495" t="s">
        <v>2200</v>
      </c>
    </row>
    <row r="10496" spans="1:6" x14ac:dyDescent="0.25">
      <c r="A10496">
        <v>2050</v>
      </c>
      <c r="B10496" t="s">
        <v>2253</v>
      </c>
      <c r="C10496" t="s">
        <v>2226</v>
      </c>
      <c r="D10496" t="s">
        <v>2248</v>
      </c>
      <c r="E10496">
        <v>8.2647577683215996</v>
      </c>
      <c r="F10496" t="s">
        <v>2200</v>
      </c>
    </row>
    <row r="10497" spans="1:6" hidden="1" x14ac:dyDescent="0.25">
      <c r="A10497">
        <v>2050</v>
      </c>
      <c r="B10497" t="s">
        <v>2253</v>
      </c>
      <c r="C10497" t="s">
        <v>2227</v>
      </c>
      <c r="D10497" t="s">
        <v>2236</v>
      </c>
      <c r="E10497">
        <v>3.4546383868107098</v>
      </c>
      <c r="F10497" t="s">
        <v>2200</v>
      </c>
    </row>
    <row r="10498" spans="1:6" hidden="1" x14ac:dyDescent="0.25">
      <c r="A10498">
        <v>2050</v>
      </c>
      <c r="B10498" t="s">
        <v>2253</v>
      </c>
      <c r="C10498" t="s">
        <v>2227</v>
      </c>
      <c r="D10498" t="s">
        <v>2237</v>
      </c>
      <c r="E10498">
        <v>29.022763803630799</v>
      </c>
      <c r="F10498" t="s">
        <v>2200</v>
      </c>
    </row>
    <row r="10499" spans="1:6" hidden="1" x14ac:dyDescent="0.25">
      <c r="A10499">
        <v>2050</v>
      </c>
      <c r="B10499" t="s">
        <v>2253</v>
      </c>
      <c r="C10499" t="s">
        <v>2227</v>
      </c>
      <c r="D10499" t="s">
        <v>2238</v>
      </c>
      <c r="E10499">
        <v>4.5724840720161604</v>
      </c>
      <c r="F10499" t="s">
        <v>2200</v>
      </c>
    </row>
    <row r="10500" spans="1:6" hidden="1" x14ac:dyDescent="0.25">
      <c r="A10500">
        <v>2050</v>
      </c>
      <c r="B10500" t="s">
        <v>2253</v>
      </c>
      <c r="C10500" t="s">
        <v>2227</v>
      </c>
      <c r="D10500" t="s">
        <v>2250</v>
      </c>
      <c r="E10500">
        <v>12.969747139080599</v>
      </c>
      <c r="F10500" t="s">
        <v>2200</v>
      </c>
    </row>
    <row r="10501" spans="1:6" hidden="1" x14ac:dyDescent="0.25">
      <c r="A10501">
        <v>2050</v>
      </c>
      <c r="B10501" t="s">
        <v>2253</v>
      </c>
      <c r="C10501" t="s">
        <v>2227</v>
      </c>
      <c r="D10501" t="s">
        <v>2251</v>
      </c>
      <c r="E10501">
        <v>0</v>
      </c>
      <c r="F10501" t="s">
        <v>2200</v>
      </c>
    </row>
    <row r="10502" spans="1:6" hidden="1" x14ac:dyDescent="0.25">
      <c r="A10502">
        <v>2050</v>
      </c>
      <c r="B10502" t="s">
        <v>2253</v>
      </c>
      <c r="C10502" t="s">
        <v>2227</v>
      </c>
      <c r="D10502" t="s">
        <v>2239</v>
      </c>
      <c r="E10502">
        <v>4.0015990781036903</v>
      </c>
      <c r="F10502" t="s">
        <v>2200</v>
      </c>
    </row>
    <row r="10503" spans="1:6" hidden="1" x14ac:dyDescent="0.25">
      <c r="A10503">
        <v>2050</v>
      </c>
      <c r="B10503" t="s">
        <v>2253</v>
      </c>
      <c r="C10503" t="s">
        <v>2227</v>
      </c>
      <c r="D10503" t="s">
        <v>2240</v>
      </c>
      <c r="E10503">
        <v>3.02610033403846</v>
      </c>
      <c r="F10503" t="s">
        <v>2200</v>
      </c>
    </row>
    <row r="10504" spans="1:6" hidden="1" x14ac:dyDescent="0.25">
      <c r="A10504">
        <v>2050</v>
      </c>
      <c r="B10504" t="s">
        <v>2253</v>
      </c>
      <c r="C10504" t="s">
        <v>2227</v>
      </c>
      <c r="D10504" t="s">
        <v>2241</v>
      </c>
      <c r="E10504">
        <v>6.5725716447850804</v>
      </c>
      <c r="F10504" t="s">
        <v>2200</v>
      </c>
    </row>
    <row r="10505" spans="1:6" hidden="1" x14ac:dyDescent="0.25">
      <c r="A10505">
        <v>2050</v>
      </c>
      <c r="B10505" t="s">
        <v>2253</v>
      </c>
      <c r="C10505" t="s">
        <v>2227</v>
      </c>
      <c r="D10505" t="s">
        <v>2242</v>
      </c>
      <c r="E10505" s="184">
        <v>2.9414693426879001E-3</v>
      </c>
      <c r="F10505" t="s">
        <v>2200</v>
      </c>
    </row>
    <row r="10506" spans="1:6" hidden="1" x14ac:dyDescent="0.25">
      <c r="A10506">
        <v>2050</v>
      </c>
      <c r="B10506" t="s">
        <v>2253</v>
      </c>
      <c r="C10506" t="s">
        <v>2227</v>
      </c>
      <c r="D10506" t="s">
        <v>2243</v>
      </c>
      <c r="E10506">
        <v>0</v>
      </c>
      <c r="F10506" t="s">
        <v>2200</v>
      </c>
    </row>
    <row r="10507" spans="1:6" hidden="1" x14ac:dyDescent="0.25">
      <c r="A10507">
        <v>2050</v>
      </c>
      <c r="B10507" t="s">
        <v>2253</v>
      </c>
      <c r="C10507" t="s">
        <v>2227</v>
      </c>
      <c r="D10507" t="s">
        <v>2244</v>
      </c>
      <c r="E10507">
        <v>5.4702337500000002</v>
      </c>
      <c r="F10507" t="s">
        <v>2200</v>
      </c>
    </row>
    <row r="10508" spans="1:6" hidden="1" x14ac:dyDescent="0.25">
      <c r="A10508">
        <v>2050</v>
      </c>
      <c r="B10508" t="s">
        <v>2253</v>
      </c>
      <c r="C10508" t="s">
        <v>2227</v>
      </c>
      <c r="D10508" t="s">
        <v>2245</v>
      </c>
      <c r="E10508">
        <v>3.2508218445363499</v>
      </c>
      <c r="F10508" t="s">
        <v>2200</v>
      </c>
    </row>
    <row r="10509" spans="1:6" hidden="1" x14ac:dyDescent="0.25">
      <c r="A10509">
        <v>2050</v>
      </c>
      <c r="B10509" t="s">
        <v>2253</v>
      </c>
      <c r="C10509" t="s">
        <v>2227</v>
      </c>
      <c r="D10509" t="s">
        <v>2246</v>
      </c>
      <c r="E10509">
        <v>2.2762669879610402</v>
      </c>
      <c r="F10509" t="s">
        <v>2200</v>
      </c>
    </row>
    <row r="10510" spans="1:6" hidden="1" x14ac:dyDescent="0.25">
      <c r="A10510">
        <v>2050</v>
      </c>
      <c r="B10510" t="s">
        <v>2253</v>
      </c>
      <c r="C10510" t="s">
        <v>2227</v>
      </c>
      <c r="D10510" t="s">
        <v>2247</v>
      </c>
      <c r="E10510">
        <v>1.58238019663358</v>
      </c>
      <c r="F10510" t="s">
        <v>2200</v>
      </c>
    </row>
    <row r="10511" spans="1:6" hidden="1" x14ac:dyDescent="0.25">
      <c r="A10511">
        <v>2050</v>
      </c>
      <c r="B10511" t="s">
        <v>2253</v>
      </c>
      <c r="C10511" t="s">
        <v>2227</v>
      </c>
      <c r="D10511" t="s">
        <v>2248</v>
      </c>
      <c r="E10511">
        <v>6.64017248015793</v>
      </c>
      <c r="F10511" t="s">
        <v>2200</v>
      </c>
    </row>
    <row r="10512" spans="1:6" hidden="1" x14ac:dyDescent="0.25">
      <c r="A10512">
        <v>2050</v>
      </c>
      <c r="B10512" t="s">
        <v>2253</v>
      </c>
      <c r="C10512" t="s">
        <v>2228</v>
      </c>
      <c r="D10512" t="s">
        <v>2236</v>
      </c>
      <c r="E10512">
        <v>2.2382740404263402</v>
      </c>
      <c r="F10512" t="s">
        <v>2200</v>
      </c>
    </row>
    <row r="10513" spans="1:6" hidden="1" x14ac:dyDescent="0.25">
      <c r="A10513">
        <v>2050</v>
      </c>
      <c r="B10513" t="s">
        <v>2253</v>
      </c>
      <c r="C10513" t="s">
        <v>2228</v>
      </c>
      <c r="D10513" t="s">
        <v>2237</v>
      </c>
      <c r="E10513">
        <v>16.2730956985415</v>
      </c>
      <c r="F10513" t="s">
        <v>2200</v>
      </c>
    </row>
    <row r="10514" spans="1:6" hidden="1" x14ac:dyDescent="0.25">
      <c r="A10514">
        <v>2050</v>
      </c>
      <c r="B10514" t="s">
        <v>2253</v>
      </c>
      <c r="C10514" t="s">
        <v>2228</v>
      </c>
      <c r="D10514" t="s">
        <v>2238</v>
      </c>
      <c r="E10514">
        <v>3.9928739770049999</v>
      </c>
      <c r="F10514" t="s">
        <v>2200</v>
      </c>
    </row>
    <row r="10515" spans="1:6" hidden="1" x14ac:dyDescent="0.25">
      <c r="A10515">
        <v>2050</v>
      </c>
      <c r="B10515" t="s">
        <v>2253</v>
      </c>
      <c r="C10515" t="s">
        <v>2228</v>
      </c>
      <c r="D10515" t="s">
        <v>2250</v>
      </c>
      <c r="E10515">
        <v>7.9101391396849703</v>
      </c>
      <c r="F10515" t="s">
        <v>2200</v>
      </c>
    </row>
    <row r="10516" spans="1:6" hidden="1" x14ac:dyDescent="0.25">
      <c r="A10516">
        <v>2050</v>
      </c>
      <c r="B10516" t="s">
        <v>2253</v>
      </c>
      <c r="C10516" t="s">
        <v>2228</v>
      </c>
      <c r="D10516" t="s">
        <v>2251</v>
      </c>
      <c r="E10516">
        <v>0</v>
      </c>
      <c r="F10516" t="s">
        <v>2200</v>
      </c>
    </row>
    <row r="10517" spans="1:6" hidden="1" x14ac:dyDescent="0.25">
      <c r="A10517">
        <v>2050</v>
      </c>
      <c r="B10517" t="s">
        <v>2253</v>
      </c>
      <c r="C10517" t="s">
        <v>2228</v>
      </c>
      <c r="D10517" t="s">
        <v>2239</v>
      </c>
      <c r="E10517">
        <v>2.4727039252864902</v>
      </c>
      <c r="F10517" t="s">
        <v>2200</v>
      </c>
    </row>
    <row r="10518" spans="1:6" hidden="1" x14ac:dyDescent="0.25">
      <c r="A10518">
        <v>2050</v>
      </c>
      <c r="B10518" t="s">
        <v>2253</v>
      </c>
      <c r="C10518" t="s">
        <v>2228</v>
      </c>
      <c r="D10518" t="s">
        <v>2240</v>
      </c>
      <c r="E10518">
        <v>2.46838676608149</v>
      </c>
      <c r="F10518" t="s">
        <v>2200</v>
      </c>
    </row>
    <row r="10519" spans="1:6" hidden="1" x14ac:dyDescent="0.25">
      <c r="A10519">
        <v>2050</v>
      </c>
      <c r="B10519" t="s">
        <v>2253</v>
      </c>
      <c r="C10519" t="s">
        <v>2228</v>
      </c>
      <c r="D10519" t="s">
        <v>2241</v>
      </c>
      <c r="E10519">
        <v>3.8814246876036602</v>
      </c>
      <c r="F10519" t="s">
        <v>2200</v>
      </c>
    </row>
    <row r="10520" spans="1:6" hidden="1" x14ac:dyDescent="0.25">
      <c r="A10520">
        <v>2050</v>
      </c>
      <c r="B10520" t="s">
        <v>2253</v>
      </c>
      <c r="C10520" t="s">
        <v>2228</v>
      </c>
      <c r="D10520" t="s">
        <v>2242</v>
      </c>
      <c r="E10520" s="184">
        <v>2.4408531059586401E-3</v>
      </c>
      <c r="F10520" t="s">
        <v>2200</v>
      </c>
    </row>
    <row r="10521" spans="1:6" hidden="1" x14ac:dyDescent="0.25">
      <c r="A10521">
        <v>2050</v>
      </c>
      <c r="B10521" t="s">
        <v>2253</v>
      </c>
      <c r="C10521" t="s">
        <v>2228</v>
      </c>
      <c r="D10521" t="s">
        <v>2243</v>
      </c>
      <c r="E10521">
        <v>30.681057955767599</v>
      </c>
      <c r="F10521" t="s">
        <v>2200</v>
      </c>
    </row>
    <row r="10522" spans="1:6" hidden="1" x14ac:dyDescent="0.25">
      <c r="A10522">
        <v>2050</v>
      </c>
      <c r="B10522" t="s">
        <v>2253</v>
      </c>
      <c r="C10522" t="s">
        <v>2228</v>
      </c>
      <c r="D10522" t="s">
        <v>2244</v>
      </c>
      <c r="E10522">
        <v>5.4702337500000002</v>
      </c>
      <c r="F10522" t="s">
        <v>2200</v>
      </c>
    </row>
    <row r="10523" spans="1:6" hidden="1" x14ac:dyDescent="0.25">
      <c r="A10523">
        <v>2050</v>
      </c>
      <c r="B10523" t="s">
        <v>2253</v>
      </c>
      <c r="C10523" t="s">
        <v>2228</v>
      </c>
      <c r="D10523" t="s">
        <v>2245</v>
      </c>
      <c r="E10523">
        <v>3.2829166214165899</v>
      </c>
      <c r="F10523" t="s">
        <v>2200</v>
      </c>
    </row>
    <row r="10524" spans="1:6" hidden="1" x14ac:dyDescent="0.25">
      <c r="A10524">
        <v>2050</v>
      </c>
      <c r="B10524" t="s">
        <v>2253</v>
      </c>
      <c r="C10524" t="s">
        <v>2228</v>
      </c>
      <c r="D10524" t="s">
        <v>2246</v>
      </c>
      <c r="E10524">
        <v>2.11503871404854</v>
      </c>
      <c r="F10524" t="s">
        <v>2200</v>
      </c>
    </row>
    <row r="10525" spans="1:6" hidden="1" x14ac:dyDescent="0.25">
      <c r="A10525">
        <v>2050</v>
      </c>
      <c r="B10525" t="s">
        <v>2253</v>
      </c>
      <c r="C10525" t="s">
        <v>2228</v>
      </c>
      <c r="D10525" t="s">
        <v>2247</v>
      </c>
      <c r="E10525">
        <v>1.25085908073912</v>
      </c>
      <c r="F10525" t="s">
        <v>2200</v>
      </c>
    </row>
    <row r="10526" spans="1:6" hidden="1" x14ac:dyDescent="0.25">
      <c r="A10526">
        <v>2050</v>
      </c>
      <c r="B10526" t="s">
        <v>2253</v>
      </c>
      <c r="C10526" t="s">
        <v>2228</v>
      </c>
      <c r="D10526" t="s">
        <v>2248</v>
      </c>
      <c r="E10526">
        <v>3.24240701939374</v>
      </c>
      <c r="F10526" t="s">
        <v>2200</v>
      </c>
    </row>
    <row r="10527" spans="1:6" hidden="1" x14ac:dyDescent="0.25">
      <c r="A10527">
        <v>2050</v>
      </c>
      <c r="B10527" t="s">
        <v>2253</v>
      </c>
      <c r="C10527" t="s">
        <v>2229</v>
      </c>
      <c r="D10527" t="s">
        <v>2236</v>
      </c>
      <c r="E10527">
        <v>3.32479438159706</v>
      </c>
      <c r="F10527" t="s">
        <v>2200</v>
      </c>
    </row>
    <row r="10528" spans="1:6" hidden="1" x14ac:dyDescent="0.25">
      <c r="A10528">
        <v>2050</v>
      </c>
      <c r="B10528" t="s">
        <v>2253</v>
      </c>
      <c r="C10528" t="s">
        <v>2229</v>
      </c>
      <c r="D10528" t="s">
        <v>2237</v>
      </c>
      <c r="E10528">
        <v>21.943734127253698</v>
      </c>
      <c r="F10528" t="s">
        <v>2200</v>
      </c>
    </row>
    <row r="10529" spans="1:6" hidden="1" x14ac:dyDescent="0.25">
      <c r="A10529">
        <v>2050</v>
      </c>
      <c r="B10529" t="s">
        <v>2253</v>
      </c>
      <c r="C10529" t="s">
        <v>2229</v>
      </c>
      <c r="D10529" t="s">
        <v>2238</v>
      </c>
      <c r="E10529">
        <v>4.0177620290392602</v>
      </c>
      <c r="F10529" t="s">
        <v>2200</v>
      </c>
    </row>
    <row r="10530" spans="1:6" hidden="1" x14ac:dyDescent="0.25">
      <c r="A10530">
        <v>2050</v>
      </c>
      <c r="B10530" t="s">
        <v>2253</v>
      </c>
      <c r="C10530" t="s">
        <v>2229</v>
      </c>
      <c r="D10530" t="s">
        <v>2250</v>
      </c>
      <c r="E10530">
        <v>0</v>
      </c>
      <c r="F10530" t="s">
        <v>2200</v>
      </c>
    </row>
    <row r="10531" spans="1:6" hidden="1" x14ac:dyDescent="0.25">
      <c r="A10531">
        <v>2050</v>
      </c>
      <c r="B10531" t="s">
        <v>2253</v>
      </c>
      <c r="C10531" t="s">
        <v>2229</v>
      </c>
      <c r="D10531" t="s">
        <v>2251</v>
      </c>
      <c r="E10531">
        <v>10.2207441274267</v>
      </c>
      <c r="F10531" t="s">
        <v>2200</v>
      </c>
    </row>
    <row r="10532" spans="1:6" hidden="1" x14ac:dyDescent="0.25">
      <c r="A10532">
        <v>2050</v>
      </c>
      <c r="B10532" t="s">
        <v>2253</v>
      </c>
      <c r="C10532" t="s">
        <v>2229</v>
      </c>
      <c r="D10532" t="s">
        <v>2239</v>
      </c>
      <c r="E10532">
        <v>4.5219599575165201</v>
      </c>
      <c r="F10532" t="s">
        <v>2200</v>
      </c>
    </row>
    <row r="10533" spans="1:6" hidden="1" x14ac:dyDescent="0.25">
      <c r="A10533">
        <v>2050</v>
      </c>
      <c r="B10533" t="s">
        <v>2253</v>
      </c>
      <c r="C10533" t="s">
        <v>2229</v>
      </c>
      <c r="D10533" t="s">
        <v>2240</v>
      </c>
      <c r="E10533">
        <v>2.6840186059601399</v>
      </c>
      <c r="F10533" t="s">
        <v>2200</v>
      </c>
    </row>
    <row r="10534" spans="1:6" hidden="1" x14ac:dyDescent="0.25">
      <c r="A10534">
        <v>2050</v>
      </c>
      <c r="B10534" t="s">
        <v>2253</v>
      </c>
      <c r="C10534" t="s">
        <v>2229</v>
      </c>
      <c r="D10534" t="s">
        <v>2241</v>
      </c>
      <c r="E10534">
        <v>4.0935264478143401</v>
      </c>
      <c r="F10534" t="s">
        <v>2200</v>
      </c>
    </row>
    <row r="10535" spans="1:6" hidden="1" x14ac:dyDescent="0.25">
      <c r="A10535">
        <v>2050</v>
      </c>
      <c r="B10535" t="s">
        <v>2253</v>
      </c>
      <c r="C10535" t="s">
        <v>2229</v>
      </c>
      <c r="D10535" t="s">
        <v>2242</v>
      </c>
      <c r="E10535" s="184">
        <v>3.9712214076558002E-3</v>
      </c>
      <c r="F10535" t="s">
        <v>2200</v>
      </c>
    </row>
    <row r="10536" spans="1:6" hidden="1" x14ac:dyDescent="0.25">
      <c r="A10536">
        <v>2050</v>
      </c>
      <c r="B10536" t="s">
        <v>2253</v>
      </c>
      <c r="C10536" t="s">
        <v>2229</v>
      </c>
      <c r="D10536" t="s">
        <v>2243</v>
      </c>
      <c r="E10536">
        <v>33.583198829833201</v>
      </c>
      <c r="F10536" t="s">
        <v>2200</v>
      </c>
    </row>
    <row r="10537" spans="1:6" hidden="1" x14ac:dyDescent="0.25">
      <c r="A10537">
        <v>2050</v>
      </c>
      <c r="B10537" t="s">
        <v>2253</v>
      </c>
      <c r="C10537" t="s">
        <v>2229</v>
      </c>
      <c r="D10537" t="s">
        <v>2244</v>
      </c>
      <c r="E10537">
        <v>5.4702337500000002</v>
      </c>
      <c r="F10537" t="s">
        <v>2200</v>
      </c>
    </row>
    <row r="10538" spans="1:6" hidden="1" x14ac:dyDescent="0.25">
      <c r="A10538">
        <v>2050</v>
      </c>
      <c r="B10538" t="s">
        <v>2253</v>
      </c>
      <c r="C10538" t="s">
        <v>2229</v>
      </c>
      <c r="D10538" t="s">
        <v>2245</v>
      </c>
      <c r="E10538">
        <v>3.6408488283997902</v>
      </c>
      <c r="F10538" t="s">
        <v>2200</v>
      </c>
    </row>
    <row r="10539" spans="1:6" hidden="1" x14ac:dyDescent="0.25">
      <c r="A10539">
        <v>2050</v>
      </c>
      <c r="B10539" t="s">
        <v>2253</v>
      </c>
      <c r="C10539" t="s">
        <v>2229</v>
      </c>
      <c r="D10539" t="s">
        <v>2246</v>
      </c>
      <c r="E10539">
        <v>2.0274845214489199</v>
      </c>
      <c r="F10539" t="s">
        <v>2200</v>
      </c>
    </row>
    <row r="10540" spans="1:6" hidden="1" x14ac:dyDescent="0.25">
      <c r="A10540">
        <v>2050</v>
      </c>
      <c r="B10540" t="s">
        <v>2253</v>
      </c>
      <c r="C10540" t="s">
        <v>2229</v>
      </c>
      <c r="D10540" t="s">
        <v>2247</v>
      </c>
      <c r="E10540">
        <v>1.7469572258221999</v>
      </c>
      <c r="F10540" t="s">
        <v>2200</v>
      </c>
    </row>
    <row r="10541" spans="1:6" hidden="1" x14ac:dyDescent="0.25">
      <c r="A10541">
        <v>2050</v>
      </c>
      <c r="B10541" t="s">
        <v>2253</v>
      </c>
      <c r="C10541" t="s">
        <v>2229</v>
      </c>
      <c r="D10541" t="s">
        <v>2248</v>
      </c>
      <c r="E10541">
        <v>7.6138824291738603</v>
      </c>
      <c r="F10541" t="s">
        <v>2200</v>
      </c>
    </row>
    <row r="10542" spans="1:6" hidden="1" x14ac:dyDescent="0.25">
      <c r="A10542">
        <v>2050</v>
      </c>
      <c r="B10542" t="s">
        <v>2253</v>
      </c>
      <c r="C10542" t="s">
        <v>2230</v>
      </c>
      <c r="D10542" t="s">
        <v>2236</v>
      </c>
      <c r="E10542">
        <v>2.3476746560827002</v>
      </c>
      <c r="F10542" t="s">
        <v>2200</v>
      </c>
    </row>
    <row r="10543" spans="1:6" hidden="1" x14ac:dyDescent="0.25">
      <c r="A10543">
        <v>2050</v>
      </c>
      <c r="B10543" t="s">
        <v>2253</v>
      </c>
      <c r="C10543" t="s">
        <v>2230</v>
      </c>
      <c r="D10543" t="s">
        <v>2237</v>
      </c>
      <c r="E10543">
        <v>27.141874233242401</v>
      </c>
      <c r="F10543" t="s">
        <v>2200</v>
      </c>
    </row>
    <row r="10544" spans="1:6" hidden="1" x14ac:dyDescent="0.25">
      <c r="A10544">
        <v>2050</v>
      </c>
      <c r="B10544" t="s">
        <v>2253</v>
      </c>
      <c r="C10544" t="s">
        <v>2230</v>
      </c>
      <c r="D10544" t="s">
        <v>2238</v>
      </c>
      <c r="E10544">
        <v>3.96546256199044</v>
      </c>
      <c r="F10544" t="s">
        <v>2200</v>
      </c>
    </row>
    <row r="10545" spans="1:6" hidden="1" x14ac:dyDescent="0.25">
      <c r="A10545">
        <v>2050</v>
      </c>
      <c r="B10545" t="s">
        <v>2253</v>
      </c>
      <c r="C10545" t="s">
        <v>2230</v>
      </c>
      <c r="D10545" t="s">
        <v>2250</v>
      </c>
      <c r="E10545">
        <v>6.9618456747409603</v>
      </c>
      <c r="F10545" t="s">
        <v>2200</v>
      </c>
    </row>
    <row r="10546" spans="1:6" hidden="1" x14ac:dyDescent="0.25">
      <c r="A10546">
        <v>2050</v>
      </c>
      <c r="B10546" t="s">
        <v>2253</v>
      </c>
      <c r="C10546" t="s">
        <v>2230</v>
      </c>
      <c r="D10546" t="s">
        <v>2251</v>
      </c>
      <c r="E10546">
        <v>0</v>
      </c>
      <c r="F10546" t="s">
        <v>2200</v>
      </c>
    </row>
    <row r="10547" spans="1:6" hidden="1" x14ac:dyDescent="0.25">
      <c r="A10547">
        <v>2050</v>
      </c>
      <c r="B10547" t="s">
        <v>2253</v>
      </c>
      <c r="C10547" t="s">
        <v>2230</v>
      </c>
      <c r="D10547" t="s">
        <v>2239</v>
      </c>
      <c r="E10547">
        <v>1.9994192246892399</v>
      </c>
      <c r="F10547" t="s">
        <v>2200</v>
      </c>
    </row>
    <row r="10548" spans="1:6" hidden="1" x14ac:dyDescent="0.25">
      <c r="A10548">
        <v>2050</v>
      </c>
      <c r="B10548" t="s">
        <v>2253</v>
      </c>
      <c r="C10548" t="s">
        <v>2230</v>
      </c>
      <c r="D10548" t="s">
        <v>2240</v>
      </c>
      <c r="E10548">
        <v>2.0772123497781898</v>
      </c>
      <c r="F10548" t="s">
        <v>2200</v>
      </c>
    </row>
    <row r="10549" spans="1:6" hidden="1" x14ac:dyDescent="0.25">
      <c r="A10549">
        <v>2050</v>
      </c>
      <c r="B10549" t="s">
        <v>2253</v>
      </c>
      <c r="C10549" t="s">
        <v>2230</v>
      </c>
      <c r="D10549" t="s">
        <v>2241</v>
      </c>
      <c r="E10549">
        <v>2.8666251222316799</v>
      </c>
      <c r="F10549" t="s">
        <v>2200</v>
      </c>
    </row>
    <row r="10550" spans="1:6" hidden="1" x14ac:dyDescent="0.25">
      <c r="A10550">
        <v>2050</v>
      </c>
      <c r="B10550" t="s">
        <v>2253</v>
      </c>
      <c r="C10550" t="s">
        <v>2230</v>
      </c>
      <c r="D10550" t="s">
        <v>2242</v>
      </c>
      <c r="E10550" s="184">
        <v>8.9872161086532704E-2</v>
      </c>
      <c r="F10550" t="s">
        <v>2200</v>
      </c>
    </row>
    <row r="10551" spans="1:6" hidden="1" x14ac:dyDescent="0.25">
      <c r="A10551">
        <v>2050</v>
      </c>
      <c r="B10551" t="s">
        <v>2253</v>
      </c>
      <c r="C10551" t="s">
        <v>2230</v>
      </c>
      <c r="D10551" t="s">
        <v>2243</v>
      </c>
      <c r="E10551">
        <v>27.928763321482101</v>
      </c>
      <c r="F10551" t="s">
        <v>2200</v>
      </c>
    </row>
    <row r="10552" spans="1:6" hidden="1" x14ac:dyDescent="0.25">
      <c r="A10552">
        <v>2050</v>
      </c>
      <c r="B10552" t="s">
        <v>2253</v>
      </c>
      <c r="C10552" t="s">
        <v>2230</v>
      </c>
      <c r="D10552" t="s">
        <v>2244</v>
      </c>
      <c r="E10552">
        <v>5.4702337500000002</v>
      </c>
      <c r="F10552" t="s">
        <v>2200</v>
      </c>
    </row>
    <row r="10553" spans="1:6" hidden="1" x14ac:dyDescent="0.25">
      <c r="A10553">
        <v>2050</v>
      </c>
      <c r="B10553" t="s">
        <v>2253</v>
      </c>
      <c r="C10553" t="s">
        <v>2230</v>
      </c>
      <c r="D10553" t="s">
        <v>2245</v>
      </c>
      <c r="E10553">
        <v>2.6304002339837198</v>
      </c>
      <c r="F10553" t="s">
        <v>2200</v>
      </c>
    </row>
    <row r="10554" spans="1:6" hidden="1" x14ac:dyDescent="0.25">
      <c r="A10554">
        <v>2050</v>
      </c>
      <c r="B10554" t="s">
        <v>2253</v>
      </c>
      <c r="C10554" t="s">
        <v>2230</v>
      </c>
      <c r="D10554" t="s">
        <v>2246</v>
      </c>
      <c r="E10554">
        <v>1.3944614561766699</v>
      </c>
      <c r="F10554" t="s">
        <v>2200</v>
      </c>
    </row>
    <row r="10555" spans="1:6" hidden="1" x14ac:dyDescent="0.25">
      <c r="A10555">
        <v>2050</v>
      </c>
      <c r="B10555" t="s">
        <v>2253</v>
      </c>
      <c r="C10555" t="s">
        <v>2230</v>
      </c>
      <c r="D10555" t="s">
        <v>2247</v>
      </c>
      <c r="E10555">
        <v>1.26730578277362</v>
      </c>
      <c r="F10555" t="s">
        <v>2200</v>
      </c>
    </row>
    <row r="10556" spans="1:6" hidden="1" x14ac:dyDescent="0.25">
      <c r="A10556">
        <v>2050</v>
      </c>
      <c r="B10556" t="s">
        <v>2253</v>
      </c>
      <c r="C10556" t="s">
        <v>2230</v>
      </c>
      <c r="D10556" t="s">
        <v>2248</v>
      </c>
      <c r="E10556">
        <v>2.60171711425685</v>
      </c>
      <c r="F10556" t="s">
        <v>2200</v>
      </c>
    </row>
    <row r="10557" spans="1:6" hidden="1" x14ac:dyDescent="0.25">
      <c r="A10557">
        <v>2050</v>
      </c>
      <c r="B10557" t="s">
        <v>2253</v>
      </c>
      <c r="C10557" t="s">
        <v>2231</v>
      </c>
      <c r="D10557" t="s">
        <v>2236</v>
      </c>
      <c r="E10557">
        <v>3.01889535176399</v>
      </c>
      <c r="F10557" t="s">
        <v>2200</v>
      </c>
    </row>
    <row r="10558" spans="1:6" hidden="1" x14ac:dyDescent="0.25">
      <c r="A10558">
        <v>2050</v>
      </c>
      <c r="B10558" t="s">
        <v>2253</v>
      </c>
      <c r="C10558" t="s">
        <v>2231</v>
      </c>
      <c r="D10558" t="s">
        <v>2237</v>
      </c>
      <c r="E10558">
        <v>19.633331782204099</v>
      </c>
      <c r="F10558" t="s">
        <v>2200</v>
      </c>
    </row>
    <row r="10559" spans="1:6" hidden="1" x14ac:dyDescent="0.25">
      <c r="A10559">
        <v>2050</v>
      </c>
      <c r="B10559" t="s">
        <v>2253</v>
      </c>
      <c r="C10559" t="s">
        <v>2231</v>
      </c>
      <c r="D10559" t="s">
        <v>2238</v>
      </c>
      <c r="E10559">
        <v>4.3245590528917397</v>
      </c>
      <c r="F10559" t="s">
        <v>2200</v>
      </c>
    </row>
    <row r="10560" spans="1:6" hidden="1" x14ac:dyDescent="0.25">
      <c r="A10560">
        <v>2050</v>
      </c>
      <c r="B10560" t="s">
        <v>2253</v>
      </c>
      <c r="C10560" t="s">
        <v>2231</v>
      </c>
      <c r="D10560" t="s">
        <v>2250</v>
      </c>
      <c r="E10560">
        <v>8.3260548575428004</v>
      </c>
      <c r="F10560" t="s">
        <v>2200</v>
      </c>
    </row>
    <row r="10561" spans="1:6" hidden="1" x14ac:dyDescent="0.25">
      <c r="A10561">
        <v>2050</v>
      </c>
      <c r="B10561" t="s">
        <v>2253</v>
      </c>
      <c r="C10561" t="s">
        <v>2231</v>
      </c>
      <c r="D10561" t="s">
        <v>2251</v>
      </c>
      <c r="E10561">
        <v>10.097180649203599</v>
      </c>
      <c r="F10561" t="s">
        <v>2200</v>
      </c>
    </row>
    <row r="10562" spans="1:6" hidden="1" x14ac:dyDescent="0.25">
      <c r="A10562">
        <v>2050</v>
      </c>
      <c r="B10562" t="s">
        <v>2253</v>
      </c>
      <c r="C10562" t="s">
        <v>2231</v>
      </c>
      <c r="D10562" t="s">
        <v>2239</v>
      </c>
      <c r="E10562">
        <v>1.26137878928771</v>
      </c>
      <c r="F10562" t="s">
        <v>2200</v>
      </c>
    </row>
    <row r="10563" spans="1:6" hidden="1" x14ac:dyDescent="0.25">
      <c r="A10563">
        <v>2050</v>
      </c>
      <c r="B10563" t="s">
        <v>2253</v>
      </c>
      <c r="C10563" t="s">
        <v>2231</v>
      </c>
      <c r="D10563" t="s">
        <v>2240</v>
      </c>
      <c r="E10563">
        <v>2.0772123497781898</v>
      </c>
      <c r="F10563" t="s">
        <v>2200</v>
      </c>
    </row>
    <row r="10564" spans="1:6" hidden="1" x14ac:dyDescent="0.25">
      <c r="A10564">
        <v>2050</v>
      </c>
      <c r="B10564" t="s">
        <v>2253</v>
      </c>
      <c r="C10564" t="s">
        <v>2231</v>
      </c>
      <c r="D10564" t="s">
        <v>2241</v>
      </c>
      <c r="E10564">
        <v>4.32807793520307</v>
      </c>
      <c r="F10564" t="s">
        <v>2200</v>
      </c>
    </row>
    <row r="10565" spans="1:6" hidden="1" x14ac:dyDescent="0.25">
      <c r="A10565">
        <v>2050</v>
      </c>
      <c r="B10565" t="s">
        <v>2253</v>
      </c>
      <c r="C10565" t="s">
        <v>2231</v>
      </c>
      <c r="D10565" t="s">
        <v>2242</v>
      </c>
      <c r="E10565" s="184">
        <v>8.9872161086532704E-2</v>
      </c>
      <c r="F10565" t="s">
        <v>2200</v>
      </c>
    </row>
    <row r="10566" spans="1:6" hidden="1" x14ac:dyDescent="0.25">
      <c r="A10566">
        <v>2050</v>
      </c>
      <c r="B10566" t="s">
        <v>2253</v>
      </c>
      <c r="C10566" t="s">
        <v>2231</v>
      </c>
      <c r="D10566" t="s">
        <v>2243</v>
      </c>
      <c r="E10566">
        <v>0</v>
      </c>
      <c r="F10566" t="s">
        <v>2200</v>
      </c>
    </row>
    <row r="10567" spans="1:6" hidden="1" x14ac:dyDescent="0.25">
      <c r="A10567">
        <v>2050</v>
      </c>
      <c r="B10567" t="s">
        <v>2253</v>
      </c>
      <c r="C10567" t="s">
        <v>2231</v>
      </c>
      <c r="D10567" t="s">
        <v>2244</v>
      </c>
      <c r="E10567">
        <v>5.4702337500000002</v>
      </c>
      <c r="F10567" t="s">
        <v>2200</v>
      </c>
    </row>
    <row r="10568" spans="1:6" hidden="1" x14ac:dyDescent="0.25">
      <c r="A10568">
        <v>2050</v>
      </c>
      <c r="B10568" t="s">
        <v>2253</v>
      </c>
      <c r="C10568" t="s">
        <v>2231</v>
      </c>
      <c r="D10568" t="s">
        <v>2245</v>
      </c>
      <c r="E10568">
        <v>1.26137878928771</v>
      </c>
      <c r="F10568" t="s">
        <v>2200</v>
      </c>
    </row>
    <row r="10569" spans="1:6" hidden="1" x14ac:dyDescent="0.25">
      <c r="A10569">
        <v>2050</v>
      </c>
      <c r="B10569" t="s">
        <v>2253</v>
      </c>
      <c r="C10569" t="s">
        <v>2231</v>
      </c>
      <c r="D10569" t="s">
        <v>2246</v>
      </c>
      <c r="E10569">
        <v>1.3944614561766699</v>
      </c>
      <c r="F10569" t="s">
        <v>2200</v>
      </c>
    </row>
    <row r="10570" spans="1:6" hidden="1" x14ac:dyDescent="0.25">
      <c r="A10570">
        <v>2050</v>
      </c>
      <c r="B10570" t="s">
        <v>2253</v>
      </c>
      <c r="C10570" t="s">
        <v>2231</v>
      </c>
      <c r="D10570" t="s">
        <v>2247</v>
      </c>
      <c r="E10570">
        <v>1.26730578277362</v>
      </c>
      <c r="F10570" t="s">
        <v>2200</v>
      </c>
    </row>
    <row r="10571" spans="1:6" hidden="1" x14ac:dyDescent="0.25">
      <c r="A10571">
        <v>2050</v>
      </c>
      <c r="B10571" t="s">
        <v>2253</v>
      </c>
      <c r="C10571" t="s">
        <v>2231</v>
      </c>
      <c r="D10571" t="s">
        <v>2248</v>
      </c>
      <c r="E10571">
        <v>2.4342932862190798</v>
      </c>
      <c r="F10571" t="s">
        <v>2200</v>
      </c>
    </row>
    <row r="10572" spans="1:6" hidden="1" x14ac:dyDescent="0.25">
      <c r="A10572">
        <v>2050</v>
      </c>
      <c r="B10572" t="s">
        <v>2253</v>
      </c>
      <c r="C10572" t="s">
        <v>2232</v>
      </c>
      <c r="D10572" t="s">
        <v>2236</v>
      </c>
      <c r="E10572">
        <v>3.4546383868107098</v>
      </c>
      <c r="F10572" t="s">
        <v>2200</v>
      </c>
    </row>
    <row r="10573" spans="1:6" hidden="1" x14ac:dyDescent="0.25">
      <c r="A10573">
        <v>2050</v>
      </c>
      <c r="B10573" t="s">
        <v>2253</v>
      </c>
      <c r="C10573" t="s">
        <v>2232</v>
      </c>
      <c r="D10573" t="s">
        <v>2237</v>
      </c>
      <c r="E10573">
        <v>19.671586631759901</v>
      </c>
      <c r="F10573" t="s">
        <v>2200</v>
      </c>
    </row>
    <row r="10574" spans="1:6" hidden="1" x14ac:dyDescent="0.25">
      <c r="A10574">
        <v>2050</v>
      </c>
      <c r="B10574" t="s">
        <v>2253</v>
      </c>
      <c r="C10574" t="s">
        <v>2232</v>
      </c>
      <c r="D10574" t="s">
        <v>2238</v>
      </c>
      <c r="E10574">
        <v>4.1329162768118897</v>
      </c>
      <c r="F10574" t="s">
        <v>2200</v>
      </c>
    </row>
    <row r="10575" spans="1:6" hidden="1" x14ac:dyDescent="0.25">
      <c r="A10575">
        <v>2050</v>
      </c>
      <c r="B10575" t="s">
        <v>2253</v>
      </c>
      <c r="C10575" t="s">
        <v>2232</v>
      </c>
      <c r="D10575" t="s">
        <v>2250</v>
      </c>
      <c r="E10575">
        <v>13.205062021753101</v>
      </c>
      <c r="F10575" t="s">
        <v>2200</v>
      </c>
    </row>
    <row r="10576" spans="1:6" hidden="1" x14ac:dyDescent="0.25">
      <c r="A10576">
        <v>2050</v>
      </c>
      <c r="B10576" t="s">
        <v>2253</v>
      </c>
      <c r="C10576" t="s">
        <v>2232</v>
      </c>
      <c r="D10576" t="s">
        <v>2251</v>
      </c>
      <c r="E10576">
        <v>0</v>
      </c>
      <c r="F10576" t="s">
        <v>2200</v>
      </c>
    </row>
    <row r="10577" spans="1:6" hidden="1" x14ac:dyDescent="0.25">
      <c r="A10577">
        <v>2050</v>
      </c>
      <c r="B10577" t="s">
        <v>2253</v>
      </c>
      <c r="C10577" t="s">
        <v>2232</v>
      </c>
      <c r="D10577" t="s">
        <v>2239</v>
      </c>
      <c r="E10577">
        <v>5.1426614581553904</v>
      </c>
      <c r="F10577" t="s">
        <v>2200</v>
      </c>
    </row>
    <row r="10578" spans="1:6" hidden="1" x14ac:dyDescent="0.25">
      <c r="A10578">
        <v>2050</v>
      </c>
      <c r="B10578" t="s">
        <v>2253</v>
      </c>
      <c r="C10578" t="s">
        <v>2232</v>
      </c>
      <c r="D10578" t="s">
        <v>2240</v>
      </c>
      <c r="E10578">
        <v>3.02610033403846</v>
      </c>
      <c r="F10578" t="s">
        <v>2200</v>
      </c>
    </row>
    <row r="10579" spans="1:6" hidden="1" x14ac:dyDescent="0.25">
      <c r="A10579">
        <v>2050</v>
      </c>
      <c r="B10579" t="s">
        <v>2253</v>
      </c>
      <c r="C10579" t="s">
        <v>2232</v>
      </c>
      <c r="D10579" t="s">
        <v>2241</v>
      </c>
      <c r="E10579">
        <v>6.5725716447850804</v>
      </c>
      <c r="F10579" t="s">
        <v>2200</v>
      </c>
    </row>
    <row r="10580" spans="1:6" hidden="1" x14ac:dyDescent="0.25">
      <c r="A10580">
        <v>2050</v>
      </c>
      <c r="B10580" t="s">
        <v>2253</v>
      </c>
      <c r="C10580" t="s">
        <v>2232</v>
      </c>
      <c r="D10580" t="s">
        <v>2242</v>
      </c>
      <c r="E10580" s="184">
        <v>3.4017708500826598E-3</v>
      </c>
      <c r="F10580" t="s">
        <v>2200</v>
      </c>
    </row>
    <row r="10581" spans="1:6" hidden="1" x14ac:dyDescent="0.25">
      <c r="A10581">
        <v>2050</v>
      </c>
      <c r="B10581" t="s">
        <v>2253</v>
      </c>
      <c r="C10581" t="s">
        <v>2232</v>
      </c>
      <c r="D10581" t="s">
        <v>2243</v>
      </c>
      <c r="E10581">
        <v>33.818104399764003</v>
      </c>
      <c r="F10581" t="s">
        <v>2200</v>
      </c>
    </row>
    <row r="10582" spans="1:6" hidden="1" x14ac:dyDescent="0.25">
      <c r="A10582">
        <v>2050</v>
      </c>
      <c r="B10582" t="s">
        <v>2253</v>
      </c>
      <c r="C10582" t="s">
        <v>2232</v>
      </c>
      <c r="D10582" t="s">
        <v>2244</v>
      </c>
      <c r="E10582">
        <v>5.4702337500000002</v>
      </c>
      <c r="F10582" t="s">
        <v>2200</v>
      </c>
    </row>
    <row r="10583" spans="1:6" hidden="1" x14ac:dyDescent="0.25">
      <c r="A10583">
        <v>2050</v>
      </c>
      <c r="B10583" t="s">
        <v>2253</v>
      </c>
      <c r="C10583" t="s">
        <v>2232</v>
      </c>
      <c r="D10583" t="s">
        <v>2245</v>
      </c>
      <c r="E10583">
        <v>4.1525172640796901</v>
      </c>
      <c r="F10583" t="s">
        <v>2200</v>
      </c>
    </row>
    <row r="10584" spans="1:6" hidden="1" x14ac:dyDescent="0.25">
      <c r="A10584">
        <v>2050</v>
      </c>
      <c r="B10584" t="s">
        <v>2253</v>
      </c>
      <c r="C10584" t="s">
        <v>2232</v>
      </c>
      <c r="D10584" t="s">
        <v>2246</v>
      </c>
      <c r="E10584">
        <v>2.07430669001999</v>
      </c>
      <c r="F10584" t="s">
        <v>2200</v>
      </c>
    </row>
    <row r="10585" spans="1:6" hidden="1" x14ac:dyDescent="0.25">
      <c r="A10585">
        <v>2050</v>
      </c>
      <c r="B10585" t="s">
        <v>2253</v>
      </c>
      <c r="C10585" t="s">
        <v>2232</v>
      </c>
      <c r="D10585" t="s">
        <v>2247</v>
      </c>
      <c r="E10585">
        <v>1.5340944221331501</v>
      </c>
      <c r="F10585" t="s">
        <v>2200</v>
      </c>
    </row>
    <row r="10586" spans="1:6" hidden="1" x14ac:dyDescent="0.25">
      <c r="A10586">
        <v>2050</v>
      </c>
      <c r="B10586" t="s">
        <v>2253</v>
      </c>
      <c r="C10586" t="s">
        <v>2232</v>
      </c>
      <c r="D10586" t="s">
        <v>2248</v>
      </c>
      <c r="E10586">
        <v>8.60725302394283</v>
      </c>
      <c r="F10586" t="s">
        <v>2200</v>
      </c>
    </row>
    <row r="10587" spans="1:6" hidden="1" x14ac:dyDescent="0.25">
      <c r="A10587">
        <v>2050</v>
      </c>
      <c r="B10587" t="s">
        <v>2253</v>
      </c>
      <c r="C10587" t="s">
        <v>2233</v>
      </c>
      <c r="D10587" t="s">
        <v>2236</v>
      </c>
      <c r="E10587">
        <v>3.25469019897628</v>
      </c>
      <c r="F10587" t="s">
        <v>2200</v>
      </c>
    </row>
    <row r="10588" spans="1:6" hidden="1" x14ac:dyDescent="0.25">
      <c r="A10588">
        <v>2050</v>
      </c>
      <c r="B10588" t="s">
        <v>2253</v>
      </c>
      <c r="C10588" t="s">
        <v>2233</v>
      </c>
      <c r="D10588" t="s">
        <v>2237</v>
      </c>
      <c r="E10588">
        <v>16.854752728896301</v>
      </c>
      <c r="F10588" t="s">
        <v>2200</v>
      </c>
    </row>
    <row r="10589" spans="1:6" hidden="1" x14ac:dyDescent="0.25">
      <c r="A10589">
        <v>2050</v>
      </c>
      <c r="B10589" t="s">
        <v>2253</v>
      </c>
      <c r="C10589" t="s">
        <v>2233</v>
      </c>
      <c r="D10589" t="s">
        <v>2238</v>
      </c>
      <c r="E10589">
        <v>9.2403723533084197</v>
      </c>
      <c r="F10589" t="s">
        <v>2200</v>
      </c>
    </row>
    <row r="10590" spans="1:6" hidden="1" x14ac:dyDescent="0.25">
      <c r="A10590">
        <v>2050</v>
      </c>
      <c r="B10590" t="s">
        <v>2253</v>
      </c>
      <c r="C10590" t="s">
        <v>2233</v>
      </c>
      <c r="D10590" t="s">
        <v>2250</v>
      </c>
      <c r="E10590">
        <v>0</v>
      </c>
      <c r="F10590" t="s">
        <v>2200</v>
      </c>
    </row>
    <row r="10591" spans="1:6" hidden="1" x14ac:dyDescent="0.25">
      <c r="A10591">
        <v>2050</v>
      </c>
      <c r="B10591" t="s">
        <v>2253</v>
      </c>
      <c r="C10591" t="s">
        <v>2233</v>
      </c>
      <c r="D10591" t="s">
        <v>2251</v>
      </c>
      <c r="E10591">
        <v>8.6593462725950694</v>
      </c>
      <c r="F10591" t="s">
        <v>2200</v>
      </c>
    </row>
    <row r="10592" spans="1:6" hidden="1" x14ac:dyDescent="0.25">
      <c r="A10592">
        <v>2050</v>
      </c>
      <c r="B10592" t="s">
        <v>2253</v>
      </c>
      <c r="C10592" t="s">
        <v>2233</v>
      </c>
      <c r="D10592" t="s">
        <v>2239</v>
      </c>
      <c r="E10592">
        <v>2.2743073926013002</v>
      </c>
      <c r="F10592" t="s">
        <v>2200</v>
      </c>
    </row>
    <row r="10593" spans="1:6" hidden="1" x14ac:dyDescent="0.25">
      <c r="A10593">
        <v>2050</v>
      </c>
      <c r="B10593" t="s">
        <v>2253</v>
      </c>
      <c r="C10593" t="s">
        <v>2233</v>
      </c>
      <c r="D10593" t="s">
        <v>2240</v>
      </c>
      <c r="E10593">
        <v>2.26638310245592</v>
      </c>
      <c r="F10593" t="s">
        <v>2200</v>
      </c>
    </row>
    <row r="10594" spans="1:6" hidden="1" x14ac:dyDescent="0.25">
      <c r="A10594">
        <v>2050</v>
      </c>
      <c r="B10594" t="s">
        <v>2253</v>
      </c>
      <c r="C10594" t="s">
        <v>2233</v>
      </c>
      <c r="D10594" t="s">
        <v>2241</v>
      </c>
      <c r="E10594">
        <v>4.1086978271694603</v>
      </c>
      <c r="F10594" t="s">
        <v>2200</v>
      </c>
    </row>
    <row r="10595" spans="1:6" hidden="1" x14ac:dyDescent="0.25">
      <c r="A10595">
        <v>2050</v>
      </c>
      <c r="B10595" t="s">
        <v>2253</v>
      </c>
      <c r="C10595" t="s">
        <v>2233</v>
      </c>
      <c r="D10595" t="s">
        <v>2242</v>
      </c>
      <c r="E10595">
        <v>0.100770655995726</v>
      </c>
      <c r="F10595" t="s">
        <v>2200</v>
      </c>
    </row>
    <row r="10596" spans="1:6" hidden="1" x14ac:dyDescent="0.25">
      <c r="A10596">
        <v>2050</v>
      </c>
      <c r="B10596" t="s">
        <v>2253</v>
      </c>
      <c r="C10596" t="s">
        <v>2233</v>
      </c>
      <c r="D10596" t="s">
        <v>2243</v>
      </c>
      <c r="E10596">
        <v>0</v>
      </c>
      <c r="F10596" t="s">
        <v>2200</v>
      </c>
    </row>
    <row r="10597" spans="1:6" hidden="1" x14ac:dyDescent="0.25">
      <c r="A10597">
        <v>2050</v>
      </c>
      <c r="B10597" t="s">
        <v>2253</v>
      </c>
      <c r="C10597" t="s">
        <v>2233</v>
      </c>
      <c r="D10597" t="s">
        <v>2244</v>
      </c>
      <c r="E10597">
        <v>5.4702337500000002</v>
      </c>
      <c r="F10597" t="s">
        <v>2200</v>
      </c>
    </row>
    <row r="10598" spans="1:6" hidden="1" x14ac:dyDescent="0.25">
      <c r="A10598">
        <v>2050</v>
      </c>
      <c r="B10598" t="s">
        <v>2253</v>
      </c>
      <c r="C10598" t="s">
        <v>2233</v>
      </c>
      <c r="D10598" t="s">
        <v>2245</v>
      </c>
      <c r="E10598">
        <v>2.9280381114894301</v>
      </c>
      <c r="F10598" t="s">
        <v>2200</v>
      </c>
    </row>
    <row r="10599" spans="1:6" hidden="1" x14ac:dyDescent="0.25">
      <c r="A10599">
        <v>2050</v>
      </c>
      <c r="B10599" t="s">
        <v>2253</v>
      </c>
      <c r="C10599" t="s">
        <v>2233</v>
      </c>
      <c r="D10599" t="s">
        <v>2246</v>
      </c>
      <c r="E10599">
        <v>1.78735344749683</v>
      </c>
      <c r="F10599" t="s">
        <v>2200</v>
      </c>
    </row>
    <row r="10600" spans="1:6" hidden="1" x14ac:dyDescent="0.25">
      <c r="A10600">
        <v>2050</v>
      </c>
      <c r="B10600" t="s">
        <v>2253</v>
      </c>
      <c r="C10600" t="s">
        <v>2233</v>
      </c>
      <c r="D10600" t="s">
        <v>2247</v>
      </c>
      <c r="E10600">
        <v>1.40878807858143</v>
      </c>
      <c r="F10600" t="s">
        <v>2200</v>
      </c>
    </row>
    <row r="10601" spans="1:6" hidden="1" x14ac:dyDescent="0.25">
      <c r="A10601">
        <v>2050</v>
      </c>
      <c r="B10601" t="s">
        <v>2253</v>
      </c>
      <c r="C10601" t="s">
        <v>2233</v>
      </c>
      <c r="D10601" t="s">
        <v>2248</v>
      </c>
      <c r="E10601">
        <v>2.92261150244381</v>
      </c>
      <c r="F10601" t="s">
        <v>2200</v>
      </c>
    </row>
    <row r="10602" spans="1:6" hidden="1" x14ac:dyDescent="0.25">
      <c r="A10602">
        <v>2050</v>
      </c>
      <c r="B10602" t="s">
        <v>2253</v>
      </c>
      <c r="C10602" t="s">
        <v>2234</v>
      </c>
      <c r="D10602" t="s">
        <v>2236</v>
      </c>
      <c r="E10602">
        <v>3.5759816224988699</v>
      </c>
      <c r="F10602" t="s">
        <v>2200</v>
      </c>
    </row>
    <row r="10603" spans="1:6" hidden="1" x14ac:dyDescent="0.25">
      <c r="A10603">
        <v>2050</v>
      </c>
      <c r="B10603" t="s">
        <v>2253</v>
      </c>
      <c r="C10603" t="s">
        <v>2234</v>
      </c>
      <c r="D10603" t="s">
        <v>2237</v>
      </c>
      <c r="E10603">
        <v>17.502106568509301</v>
      </c>
      <c r="F10603" t="s">
        <v>2200</v>
      </c>
    </row>
    <row r="10604" spans="1:6" hidden="1" x14ac:dyDescent="0.25">
      <c r="A10604">
        <v>2050</v>
      </c>
      <c r="B10604" t="s">
        <v>2253</v>
      </c>
      <c r="C10604" t="s">
        <v>2234</v>
      </c>
      <c r="D10604" t="s">
        <v>2238</v>
      </c>
      <c r="E10604">
        <v>4.0056136979358099</v>
      </c>
      <c r="F10604" t="s">
        <v>2200</v>
      </c>
    </row>
    <row r="10605" spans="1:6" hidden="1" x14ac:dyDescent="0.25">
      <c r="A10605">
        <v>2050</v>
      </c>
      <c r="B10605" t="s">
        <v>2253</v>
      </c>
      <c r="C10605" t="s">
        <v>2234</v>
      </c>
      <c r="D10605" t="s">
        <v>2250</v>
      </c>
      <c r="E10605">
        <v>8.1311063633613401</v>
      </c>
      <c r="F10605" t="s">
        <v>2200</v>
      </c>
    </row>
    <row r="10606" spans="1:6" hidden="1" x14ac:dyDescent="0.25">
      <c r="A10606">
        <v>2050</v>
      </c>
      <c r="B10606" t="s">
        <v>2253</v>
      </c>
      <c r="C10606" t="s">
        <v>2234</v>
      </c>
      <c r="D10606" t="s">
        <v>2251</v>
      </c>
      <c r="E10606">
        <v>0</v>
      </c>
      <c r="F10606" t="s">
        <v>2200</v>
      </c>
    </row>
    <row r="10607" spans="1:6" hidden="1" x14ac:dyDescent="0.25">
      <c r="A10607">
        <v>2050</v>
      </c>
      <c r="B10607" t="s">
        <v>2253</v>
      </c>
      <c r="C10607" t="s">
        <v>2234</v>
      </c>
      <c r="D10607" t="s">
        <v>2239</v>
      </c>
      <c r="E10607">
        <v>2.1200529709031102</v>
      </c>
      <c r="F10607" t="s">
        <v>2200</v>
      </c>
    </row>
    <row r="10608" spans="1:6" hidden="1" x14ac:dyDescent="0.25">
      <c r="A10608">
        <v>2050</v>
      </c>
      <c r="B10608" t="s">
        <v>2253</v>
      </c>
      <c r="C10608" t="s">
        <v>2234</v>
      </c>
      <c r="D10608" t="s">
        <v>2240</v>
      </c>
      <c r="E10608">
        <v>2.18111582492558</v>
      </c>
      <c r="F10608" t="s">
        <v>2200</v>
      </c>
    </row>
    <row r="10609" spans="1:6" hidden="1" x14ac:dyDescent="0.25">
      <c r="A10609">
        <v>2050</v>
      </c>
      <c r="B10609" t="s">
        <v>2253</v>
      </c>
      <c r="C10609" t="s">
        <v>2234</v>
      </c>
      <c r="D10609" t="s">
        <v>2241</v>
      </c>
      <c r="E10609">
        <v>3.6155517638840799</v>
      </c>
      <c r="F10609" t="s">
        <v>2200</v>
      </c>
    </row>
    <row r="10610" spans="1:6" hidden="1" x14ac:dyDescent="0.25">
      <c r="A10610">
        <v>2050</v>
      </c>
      <c r="B10610" t="s">
        <v>2253</v>
      </c>
      <c r="C10610" t="s">
        <v>2234</v>
      </c>
      <c r="D10610" t="s">
        <v>2242</v>
      </c>
      <c r="E10610" s="184">
        <v>1.5225544497392701E-2</v>
      </c>
      <c r="F10610" t="s">
        <v>2200</v>
      </c>
    </row>
    <row r="10611" spans="1:6" hidden="1" x14ac:dyDescent="0.25">
      <c r="A10611">
        <v>2050</v>
      </c>
      <c r="B10611" t="s">
        <v>2253</v>
      </c>
      <c r="C10611" t="s">
        <v>2234</v>
      </c>
      <c r="D10611" t="s">
        <v>2243</v>
      </c>
      <c r="E10611">
        <v>30.754556164747299</v>
      </c>
      <c r="F10611" t="s">
        <v>2200</v>
      </c>
    </row>
    <row r="10612" spans="1:6" hidden="1" x14ac:dyDescent="0.25">
      <c r="A10612">
        <v>2050</v>
      </c>
      <c r="B10612" t="s">
        <v>2253</v>
      </c>
      <c r="C10612" t="s">
        <v>2234</v>
      </c>
      <c r="D10612" t="s">
        <v>2244</v>
      </c>
      <c r="E10612">
        <v>5.4702337500000002</v>
      </c>
      <c r="F10612" t="s">
        <v>2200</v>
      </c>
    </row>
    <row r="10613" spans="1:6" hidden="1" x14ac:dyDescent="0.25">
      <c r="A10613">
        <v>2050</v>
      </c>
      <c r="B10613" t="s">
        <v>2253</v>
      </c>
      <c r="C10613" t="s">
        <v>2234</v>
      </c>
      <c r="D10613" t="s">
        <v>2245</v>
      </c>
      <c r="E10613">
        <v>2.78742724703927</v>
      </c>
      <c r="F10613" t="s">
        <v>2200</v>
      </c>
    </row>
    <row r="10614" spans="1:6" hidden="1" x14ac:dyDescent="0.25">
      <c r="A10614">
        <v>2050</v>
      </c>
      <c r="B10614" t="s">
        <v>2253</v>
      </c>
      <c r="C10614" t="s">
        <v>2234</v>
      </c>
      <c r="D10614" t="s">
        <v>2246</v>
      </c>
      <c r="E10614">
        <v>1.7532815234061401</v>
      </c>
      <c r="F10614" t="s">
        <v>2200</v>
      </c>
    </row>
    <row r="10615" spans="1:6" hidden="1" x14ac:dyDescent="0.25">
      <c r="A10615">
        <v>2050</v>
      </c>
      <c r="B10615" t="s">
        <v>2253</v>
      </c>
      <c r="C10615" t="s">
        <v>2234</v>
      </c>
      <c r="D10615" t="s">
        <v>2247</v>
      </c>
      <c r="E10615">
        <v>1.7251064658981901</v>
      </c>
      <c r="F10615" t="s">
        <v>2200</v>
      </c>
    </row>
    <row r="10616" spans="1:6" hidden="1" x14ac:dyDescent="0.25">
      <c r="A10616">
        <v>2050</v>
      </c>
      <c r="B10616" t="s">
        <v>2253</v>
      </c>
      <c r="C10616" t="s">
        <v>2234</v>
      </c>
      <c r="D10616" t="s">
        <v>2248</v>
      </c>
      <c r="E10616">
        <v>2.7728801823187998</v>
      </c>
      <c r="F10616" t="s">
        <v>2200</v>
      </c>
    </row>
    <row r="10617" spans="1:6" hidden="1" x14ac:dyDescent="0.25">
      <c r="A10617">
        <v>2050</v>
      </c>
      <c r="B10617" t="s">
        <v>2253</v>
      </c>
      <c r="C10617" t="s">
        <v>2235</v>
      </c>
      <c r="D10617" t="s">
        <v>2236</v>
      </c>
      <c r="E10617">
        <v>3.5484559697920601</v>
      </c>
      <c r="F10617" t="s">
        <v>2200</v>
      </c>
    </row>
    <row r="10618" spans="1:6" hidden="1" x14ac:dyDescent="0.25">
      <c r="A10618">
        <v>2050</v>
      </c>
      <c r="B10618" t="s">
        <v>2253</v>
      </c>
      <c r="C10618" t="s">
        <v>2235</v>
      </c>
      <c r="D10618" t="s">
        <v>2237</v>
      </c>
      <c r="E10618">
        <v>21.312520759284201</v>
      </c>
      <c r="F10618" t="s">
        <v>2200</v>
      </c>
    </row>
    <row r="10619" spans="1:6" hidden="1" x14ac:dyDescent="0.25">
      <c r="A10619">
        <v>2050</v>
      </c>
      <c r="B10619" t="s">
        <v>2253</v>
      </c>
      <c r="C10619" t="s">
        <v>2235</v>
      </c>
      <c r="D10619" t="s">
        <v>2238</v>
      </c>
      <c r="E10619">
        <v>4.1135748799903</v>
      </c>
      <c r="F10619" t="s">
        <v>2200</v>
      </c>
    </row>
    <row r="10620" spans="1:6" hidden="1" x14ac:dyDescent="0.25">
      <c r="A10620">
        <v>2050</v>
      </c>
      <c r="B10620" t="s">
        <v>2253</v>
      </c>
      <c r="C10620" t="s">
        <v>2235</v>
      </c>
      <c r="D10620" t="s">
        <v>2250</v>
      </c>
      <c r="E10620">
        <v>9.8996366012277601</v>
      </c>
      <c r="F10620" t="s">
        <v>2200</v>
      </c>
    </row>
    <row r="10621" spans="1:6" hidden="1" x14ac:dyDescent="0.25">
      <c r="A10621">
        <v>2050</v>
      </c>
      <c r="B10621" t="s">
        <v>2253</v>
      </c>
      <c r="C10621" t="s">
        <v>2235</v>
      </c>
      <c r="D10621" t="s">
        <v>2251</v>
      </c>
      <c r="E10621">
        <v>0</v>
      </c>
      <c r="F10621" t="s">
        <v>2200</v>
      </c>
    </row>
    <row r="10622" spans="1:6" hidden="1" x14ac:dyDescent="0.25">
      <c r="A10622">
        <v>2050</v>
      </c>
      <c r="B10622" t="s">
        <v>2253</v>
      </c>
      <c r="C10622" t="s">
        <v>2235</v>
      </c>
      <c r="D10622" t="s">
        <v>2239</v>
      </c>
      <c r="E10622">
        <v>5.9774531193753804</v>
      </c>
      <c r="F10622" t="s">
        <v>2200</v>
      </c>
    </row>
    <row r="10623" spans="1:6" hidden="1" x14ac:dyDescent="0.25">
      <c r="A10623">
        <v>2050</v>
      </c>
      <c r="B10623" t="s">
        <v>2253</v>
      </c>
      <c r="C10623" t="s">
        <v>2235</v>
      </c>
      <c r="D10623" t="s">
        <v>2240</v>
      </c>
      <c r="E10623">
        <v>2.4035119599951802</v>
      </c>
      <c r="F10623" t="s">
        <v>2200</v>
      </c>
    </row>
    <row r="10624" spans="1:6" hidden="1" x14ac:dyDescent="0.25">
      <c r="A10624">
        <v>2050</v>
      </c>
      <c r="B10624" t="s">
        <v>2253</v>
      </c>
      <c r="C10624" t="s">
        <v>2235</v>
      </c>
      <c r="D10624" t="s">
        <v>2241</v>
      </c>
      <c r="E10624">
        <v>6.5773136967282504</v>
      </c>
      <c r="F10624" t="s">
        <v>2200</v>
      </c>
    </row>
    <row r="10625" spans="1:6" hidden="1" x14ac:dyDescent="0.25">
      <c r="A10625">
        <v>2050</v>
      </c>
      <c r="B10625" t="s">
        <v>2253</v>
      </c>
      <c r="C10625" t="s">
        <v>2235</v>
      </c>
      <c r="D10625" t="s">
        <v>2242</v>
      </c>
      <c r="E10625">
        <v>2.8167468324634001E-2</v>
      </c>
      <c r="F10625" t="s">
        <v>2200</v>
      </c>
    </row>
    <row r="10626" spans="1:6" hidden="1" x14ac:dyDescent="0.25">
      <c r="A10626">
        <v>2050</v>
      </c>
      <c r="B10626" t="s">
        <v>2253</v>
      </c>
      <c r="C10626" t="s">
        <v>2235</v>
      </c>
      <c r="D10626" t="s">
        <v>2243</v>
      </c>
      <c r="E10626">
        <v>33.716674189604703</v>
      </c>
      <c r="F10626" t="s">
        <v>2200</v>
      </c>
    </row>
    <row r="10627" spans="1:6" hidden="1" x14ac:dyDescent="0.25">
      <c r="A10627">
        <v>2050</v>
      </c>
      <c r="B10627" t="s">
        <v>2253</v>
      </c>
      <c r="C10627" t="s">
        <v>2235</v>
      </c>
      <c r="D10627" t="s">
        <v>2244</v>
      </c>
      <c r="E10627">
        <v>5.4702337500000002</v>
      </c>
      <c r="F10627" t="s">
        <v>2200</v>
      </c>
    </row>
    <row r="10628" spans="1:6" hidden="1" x14ac:dyDescent="0.25">
      <c r="A10628">
        <v>2050</v>
      </c>
      <c r="B10628" t="s">
        <v>2253</v>
      </c>
      <c r="C10628" t="s">
        <v>2235</v>
      </c>
      <c r="D10628" t="s">
        <v>2245</v>
      </c>
      <c r="E10628">
        <v>3.0938225437148899</v>
      </c>
      <c r="F10628" t="s">
        <v>2200</v>
      </c>
    </row>
    <row r="10629" spans="1:6" hidden="1" x14ac:dyDescent="0.25">
      <c r="A10629">
        <v>2050</v>
      </c>
      <c r="B10629" t="s">
        <v>2253</v>
      </c>
      <c r="C10629" t="s">
        <v>2235</v>
      </c>
      <c r="D10629" t="s">
        <v>2246</v>
      </c>
      <c r="E10629">
        <v>1.5820604962714799</v>
      </c>
      <c r="F10629" t="s">
        <v>2200</v>
      </c>
    </row>
    <row r="10630" spans="1:6" hidden="1" x14ac:dyDescent="0.25">
      <c r="A10630">
        <v>2050</v>
      </c>
      <c r="B10630" t="s">
        <v>2253</v>
      </c>
      <c r="C10630" t="s">
        <v>2235</v>
      </c>
      <c r="D10630" t="s">
        <v>2247</v>
      </c>
      <c r="E10630">
        <v>1.5294604122223401</v>
      </c>
      <c r="F10630" t="s">
        <v>2200</v>
      </c>
    </row>
    <row r="10631" spans="1:6" hidden="1" x14ac:dyDescent="0.25">
      <c r="A10631">
        <v>2050</v>
      </c>
      <c r="B10631" t="s">
        <v>2253</v>
      </c>
      <c r="C10631" t="s">
        <v>2235</v>
      </c>
      <c r="D10631" t="s">
        <v>2248</v>
      </c>
      <c r="E10631">
        <v>6.30433931598116</v>
      </c>
      <c r="F10631" t="s">
        <v>2200</v>
      </c>
    </row>
    <row r="10632" spans="1:6" hidden="1" x14ac:dyDescent="0.25">
      <c r="A10632">
        <v>2050</v>
      </c>
      <c r="B10632" t="s">
        <v>2253</v>
      </c>
      <c r="C10632" t="s">
        <v>2201</v>
      </c>
      <c r="D10632" t="s">
        <v>2199</v>
      </c>
      <c r="E10632">
        <v>3.3583445554086002</v>
      </c>
      <c r="F10632" t="s">
        <v>2200</v>
      </c>
    </row>
    <row r="10633" spans="1:6" hidden="1" x14ac:dyDescent="0.25">
      <c r="A10633">
        <v>2050</v>
      </c>
      <c r="B10633" t="s">
        <v>2253</v>
      </c>
      <c r="C10633" t="s">
        <v>2202</v>
      </c>
      <c r="D10633" t="s">
        <v>2199</v>
      </c>
      <c r="E10633">
        <v>3.9224338880210099</v>
      </c>
      <c r="F10633" t="s">
        <v>2200</v>
      </c>
    </row>
    <row r="10634" spans="1:6" hidden="1" x14ac:dyDescent="0.25">
      <c r="A10634">
        <v>2050</v>
      </c>
      <c r="B10634" t="s">
        <v>2253</v>
      </c>
      <c r="C10634" t="s">
        <v>2203</v>
      </c>
      <c r="D10634" t="s">
        <v>2199</v>
      </c>
      <c r="E10634">
        <v>5.7306627305349798</v>
      </c>
      <c r="F10634" t="s">
        <v>2200</v>
      </c>
    </row>
    <row r="10635" spans="1:6" hidden="1" x14ac:dyDescent="0.25">
      <c r="A10635">
        <v>2050</v>
      </c>
      <c r="B10635" t="s">
        <v>2253</v>
      </c>
      <c r="C10635" t="s">
        <v>2204</v>
      </c>
      <c r="D10635" t="s">
        <v>2199</v>
      </c>
      <c r="E10635">
        <v>2.81547846254777</v>
      </c>
      <c r="F10635" t="s">
        <v>2200</v>
      </c>
    </row>
    <row r="10636" spans="1:6" hidden="1" x14ac:dyDescent="0.25">
      <c r="A10636">
        <v>2050</v>
      </c>
      <c r="B10636" t="s">
        <v>2253</v>
      </c>
      <c r="C10636" t="s">
        <v>2206</v>
      </c>
      <c r="D10636" t="s">
        <v>2199</v>
      </c>
      <c r="E10636">
        <v>5.2710050120853698</v>
      </c>
      <c r="F10636" t="s">
        <v>2200</v>
      </c>
    </row>
    <row r="10637" spans="1:6" hidden="1" x14ac:dyDescent="0.25">
      <c r="A10637">
        <v>2050</v>
      </c>
      <c r="B10637" t="s">
        <v>2253</v>
      </c>
      <c r="C10637" t="s">
        <v>2207</v>
      </c>
      <c r="D10637" t="s">
        <v>2199</v>
      </c>
      <c r="E10637">
        <v>2.8708608855412798</v>
      </c>
      <c r="F10637" t="s">
        <v>2200</v>
      </c>
    </row>
    <row r="10638" spans="1:6" hidden="1" x14ac:dyDescent="0.25">
      <c r="A10638">
        <v>2050</v>
      </c>
      <c r="B10638" t="s">
        <v>2253</v>
      </c>
      <c r="C10638" t="s">
        <v>2208</v>
      </c>
      <c r="D10638" t="s">
        <v>2199</v>
      </c>
      <c r="E10638">
        <v>5.1044761875109499</v>
      </c>
      <c r="F10638" t="s">
        <v>2200</v>
      </c>
    </row>
    <row r="10639" spans="1:6" hidden="1" x14ac:dyDescent="0.25">
      <c r="A10639">
        <v>2050</v>
      </c>
      <c r="B10639" t="s">
        <v>2253</v>
      </c>
      <c r="C10639" t="s">
        <v>2209</v>
      </c>
      <c r="D10639" t="s">
        <v>2199</v>
      </c>
      <c r="E10639">
        <v>0</v>
      </c>
      <c r="F10639" t="s">
        <v>2200</v>
      </c>
    </row>
    <row r="10640" spans="1:6" hidden="1" x14ac:dyDescent="0.25">
      <c r="A10640">
        <v>2050</v>
      </c>
      <c r="B10640" t="s">
        <v>2253</v>
      </c>
      <c r="C10640" t="s">
        <v>2210</v>
      </c>
      <c r="D10640" t="s">
        <v>2199</v>
      </c>
      <c r="E10640">
        <v>3.26301999156893</v>
      </c>
      <c r="F10640" t="s">
        <v>2200</v>
      </c>
    </row>
    <row r="10641" spans="1:6" hidden="1" x14ac:dyDescent="0.25">
      <c r="A10641">
        <v>2050</v>
      </c>
      <c r="B10641" t="s">
        <v>2253</v>
      </c>
      <c r="C10641" t="s">
        <v>2211</v>
      </c>
      <c r="D10641" t="s">
        <v>2199</v>
      </c>
      <c r="E10641">
        <v>7.8250505969835302</v>
      </c>
      <c r="F10641" t="s">
        <v>2200</v>
      </c>
    </row>
    <row r="10642" spans="1:6" hidden="1" x14ac:dyDescent="0.25">
      <c r="A10642">
        <v>2050</v>
      </c>
      <c r="B10642" t="s">
        <v>2253</v>
      </c>
      <c r="C10642" t="s">
        <v>2212</v>
      </c>
      <c r="D10642" t="s">
        <v>2199</v>
      </c>
      <c r="E10642">
        <v>6.5324149142639296</v>
      </c>
      <c r="F10642" t="s">
        <v>2200</v>
      </c>
    </row>
    <row r="10643" spans="1:6" hidden="1" x14ac:dyDescent="0.25">
      <c r="A10643">
        <v>2050</v>
      </c>
      <c r="B10643" t="s">
        <v>2253</v>
      </c>
      <c r="C10643" t="s">
        <v>2213</v>
      </c>
      <c r="D10643" t="s">
        <v>2199</v>
      </c>
      <c r="E10643">
        <v>4.6417188450755198</v>
      </c>
      <c r="F10643" t="s">
        <v>2200</v>
      </c>
    </row>
    <row r="10644" spans="1:6" hidden="1" x14ac:dyDescent="0.25">
      <c r="A10644">
        <v>2050</v>
      </c>
      <c r="B10644" t="s">
        <v>2253</v>
      </c>
      <c r="C10644" t="s">
        <v>2214</v>
      </c>
      <c r="D10644" t="s">
        <v>2199</v>
      </c>
      <c r="E10644">
        <v>4.7523188386650403</v>
      </c>
      <c r="F10644" t="s">
        <v>2200</v>
      </c>
    </row>
    <row r="10645" spans="1:6" hidden="1" x14ac:dyDescent="0.25">
      <c r="A10645">
        <v>2050</v>
      </c>
      <c r="B10645" t="s">
        <v>2253</v>
      </c>
      <c r="C10645" t="s">
        <v>2215</v>
      </c>
      <c r="D10645" t="s">
        <v>2199</v>
      </c>
      <c r="E10645">
        <v>4.1142049184027902</v>
      </c>
      <c r="F10645" t="s">
        <v>2200</v>
      </c>
    </row>
    <row r="10646" spans="1:6" hidden="1" x14ac:dyDescent="0.25">
      <c r="A10646">
        <v>2050</v>
      </c>
      <c r="B10646" t="s">
        <v>2253</v>
      </c>
      <c r="C10646" t="s">
        <v>2216</v>
      </c>
      <c r="D10646" t="s">
        <v>2199</v>
      </c>
      <c r="E10646">
        <v>2.7577701646097199</v>
      </c>
      <c r="F10646" t="s">
        <v>2200</v>
      </c>
    </row>
    <row r="10647" spans="1:6" hidden="1" x14ac:dyDescent="0.25">
      <c r="A10647">
        <v>2050</v>
      </c>
      <c r="B10647" t="s">
        <v>2253</v>
      </c>
      <c r="C10647" t="s">
        <v>2217</v>
      </c>
      <c r="D10647" t="s">
        <v>2199</v>
      </c>
      <c r="E10647">
        <v>5.0784871227585802</v>
      </c>
      <c r="F10647" t="s">
        <v>2200</v>
      </c>
    </row>
    <row r="10648" spans="1:6" hidden="1" x14ac:dyDescent="0.25">
      <c r="A10648">
        <v>2050</v>
      </c>
      <c r="B10648" t="s">
        <v>2253</v>
      </c>
      <c r="C10648" t="s">
        <v>2219</v>
      </c>
      <c r="D10648" t="s">
        <v>2199</v>
      </c>
      <c r="E10648">
        <v>7.3858571477042396</v>
      </c>
      <c r="F10648" t="s">
        <v>2200</v>
      </c>
    </row>
    <row r="10649" spans="1:6" hidden="1" x14ac:dyDescent="0.25">
      <c r="A10649">
        <v>2050</v>
      </c>
      <c r="B10649" t="s">
        <v>2253</v>
      </c>
      <c r="C10649" t="s">
        <v>2220</v>
      </c>
      <c r="D10649" t="s">
        <v>2199</v>
      </c>
      <c r="E10649">
        <v>2.6698513028845201</v>
      </c>
      <c r="F10649" t="s">
        <v>2200</v>
      </c>
    </row>
    <row r="10650" spans="1:6" hidden="1" x14ac:dyDescent="0.25">
      <c r="A10650">
        <v>2050</v>
      </c>
      <c r="B10650" t="s">
        <v>2253</v>
      </c>
      <c r="C10650" t="s">
        <v>2221</v>
      </c>
      <c r="D10650" t="s">
        <v>2199</v>
      </c>
      <c r="E10650">
        <v>6.6284650602132702</v>
      </c>
      <c r="F10650" t="s">
        <v>2200</v>
      </c>
    </row>
    <row r="10651" spans="1:6" hidden="1" x14ac:dyDescent="0.25">
      <c r="A10651">
        <v>2050</v>
      </c>
      <c r="B10651" t="s">
        <v>2253</v>
      </c>
      <c r="C10651" t="s">
        <v>2222</v>
      </c>
      <c r="D10651" t="s">
        <v>2199</v>
      </c>
      <c r="E10651">
        <v>3.09574355230535</v>
      </c>
      <c r="F10651" t="s">
        <v>2200</v>
      </c>
    </row>
    <row r="10652" spans="1:6" hidden="1" x14ac:dyDescent="0.25">
      <c r="A10652">
        <v>2050</v>
      </c>
      <c r="B10652" t="s">
        <v>2253</v>
      </c>
      <c r="C10652" t="s">
        <v>2223</v>
      </c>
      <c r="D10652" t="s">
        <v>2199</v>
      </c>
      <c r="E10652">
        <v>3.9224338880210099</v>
      </c>
      <c r="F10652" t="s">
        <v>2200</v>
      </c>
    </row>
    <row r="10653" spans="1:6" hidden="1" x14ac:dyDescent="0.25">
      <c r="A10653">
        <v>2050</v>
      </c>
      <c r="B10653" t="s">
        <v>2253</v>
      </c>
      <c r="C10653" t="s">
        <v>2224</v>
      </c>
      <c r="D10653" t="s">
        <v>2199</v>
      </c>
      <c r="E10653">
        <v>3.9224338880210099</v>
      </c>
      <c r="F10653" t="s">
        <v>2200</v>
      </c>
    </row>
    <row r="10654" spans="1:6" hidden="1" x14ac:dyDescent="0.25">
      <c r="A10654">
        <v>2050</v>
      </c>
      <c r="B10654" t="s">
        <v>2253</v>
      </c>
      <c r="C10654" t="s">
        <v>2225</v>
      </c>
      <c r="D10654" t="s">
        <v>2199</v>
      </c>
      <c r="E10654">
        <v>0</v>
      </c>
      <c r="F10654" t="s">
        <v>2200</v>
      </c>
    </row>
    <row r="10655" spans="1:6" x14ac:dyDescent="0.25">
      <c r="A10655">
        <v>2050</v>
      </c>
      <c r="B10655" t="s">
        <v>2253</v>
      </c>
      <c r="C10655" t="s">
        <v>2226</v>
      </c>
      <c r="D10655" t="s">
        <v>2199</v>
      </c>
      <c r="E10655">
        <v>7.2434478856557201</v>
      </c>
      <c r="F10655" t="s">
        <v>2200</v>
      </c>
    </row>
    <row r="10656" spans="1:6" hidden="1" x14ac:dyDescent="0.25">
      <c r="A10656">
        <v>2050</v>
      </c>
      <c r="B10656" t="s">
        <v>2253</v>
      </c>
      <c r="C10656" t="s">
        <v>2227</v>
      </c>
      <c r="D10656" t="s">
        <v>2199</v>
      </c>
      <c r="E10656">
        <v>7.4288209815500599</v>
      </c>
      <c r="F10656" t="s">
        <v>2200</v>
      </c>
    </row>
    <row r="10657" spans="1:6" hidden="1" x14ac:dyDescent="0.25">
      <c r="A10657">
        <v>2050</v>
      </c>
      <c r="B10657" t="s">
        <v>2253</v>
      </c>
      <c r="C10657" t="s">
        <v>2228</v>
      </c>
      <c r="D10657" t="s">
        <v>2199</v>
      </c>
      <c r="E10657">
        <v>3.6593412266101</v>
      </c>
      <c r="F10657" t="s">
        <v>2200</v>
      </c>
    </row>
    <row r="10658" spans="1:6" hidden="1" x14ac:dyDescent="0.25">
      <c r="A10658">
        <v>2050</v>
      </c>
      <c r="B10658" t="s">
        <v>2253</v>
      </c>
      <c r="C10658" t="s">
        <v>2229</v>
      </c>
      <c r="D10658" t="s">
        <v>2199</v>
      </c>
      <c r="E10658">
        <v>4.3373090337856199</v>
      </c>
      <c r="F10658" t="s">
        <v>2200</v>
      </c>
    </row>
    <row r="10659" spans="1:6" hidden="1" x14ac:dyDescent="0.25">
      <c r="A10659">
        <v>2050</v>
      </c>
      <c r="B10659" t="s">
        <v>2253</v>
      </c>
      <c r="C10659" t="s">
        <v>2230</v>
      </c>
      <c r="D10659" t="s">
        <v>2199</v>
      </c>
      <c r="E10659">
        <v>2.6372951847513701</v>
      </c>
      <c r="F10659" t="s">
        <v>2200</v>
      </c>
    </row>
    <row r="10660" spans="1:6" hidden="1" x14ac:dyDescent="0.25">
      <c r="A10660">
        <v>2050</v>
      </c>
      <c r="B10660" t="s">
        <v>2253</v>
      </c>
      <c r="C10660" t="s">
        <v>2231</v>
      </c>
      <c r="D10660" t="s">
        <v>2199</v>
      </c>
      <c r="E10660">
        <v>3.91770717056799</v>
      </c>
      <c r="F10660" t="s">
        <v>2200</v>
      </c>
    </row>
    <row r="10661" spans="1:6" hidden="1" x14ac:dyDescent="0.25">
      <c r="A10661">
        <v>2050</v>
      </c>
      <c r="B10661" t="s">
        <v>2253</v>
      </c>
      <c r="C10661" t="s">
        <v>2232</v>
      </c>
      <c r="D10661" t="s">
        <v>2199</v>
      </c>
      <c r="E10661">
        <v>7.2860751798100303</v>
      </c>
      <c r="F10661" t="s">
        <v>2200</v>
      </c>
    </row>
    <row r="10662" spans="1:6" hidden="1" x14ac:dyDescent="0.25">
      <c r="A10662">
        <v>2050</v>
      </c>
      <c r="B10662" t="s">
        <v>2253</v>
      </c>
      <c r="C10662" t="s">
        <v>2233</v>
      </c>
      <c r="D10662" t="s">
        <v>2199</v>
      </c>
      <c r="E10662">
        <v>2.97058600635832</v>
      </c>
      <c r="F10662" t="s">
        <v>2200</v>
      </c>
    </row>
    <row r="10663" spans="1:6" hidden="1" x14ac:dyDescent="0.25">
      <c r="A10663">
        <v>2050</v>
      </c>
      <c r="B10663" t="s">
        <v>2253</v>
      </c>
      <c r="C10663" t="s">
        <v>2234</v>
      </c>
      <c r="D10663" t="s">
        <v>2199</v>
      </c>
      <c r="E10663">
        <v>3.4789048563107898</v>
      </c>
      <c r="F10663" t="s">
        <v>2200</v>
      </c>
    </row>
    <row r="10664" spans="1:6" hidden="1" x14ac:dyDescent="0.25">
      <c r="A10664">
        <v>2050</v>
      </c>
      <c r="B10664" t="s">
        <v>2253</v>
      </c>
      <c r="C10664" t="s">
        <v>2235</v>
      </c>
      <c r="D10664" t="s">
        <v>2199</v>
      </c>
      <c r="E10664">
        <v>6.7863625908016498</v>
      </c>
      <c r="F10664" t="s">
        <v>2200</v>
      </c>
    </row>
    <row r="10665" spans="1:6" hidden="1" x14ac:dyDescent="0.25">
      <c r="A10665">
        <v>2050</v>
      </c>
      <c r="B10665" t="s">
        <v>2253</v>
      </c>
      <c r="C10665" t="s">
        <v>2198</v>
      </c>
      <c r="D10665" t="s">
        <v>2199</v>
      </c>
      <c r="E10665">
        <v>5.0480631368737603</v>
      </c>
      <c r="F10665" t="s">
        <v>2200</v>
      </c>
    </row>
    <row r="10666" spans="1:6" hidden="1" x14ac:dyDescent="0.25">
      <c r="A10666">
        <v>2050</v>
      </c>
      <c r="B10666" t="s">
        <v>2254</v>
      </c>
      <c r="C10666" t="s">
        <v>2198</v>
      </c>
      <c r="D10666" t="s">
        <v>2199</v>
      </c>
      <c r="E10666">
        <v>4.8107066235460598</v>
      </c>
      <c r="F10666" t="s">
        <v>2200</v>
      </c>
    </row>
    <row r="10667" spans="1:6" hidden="1" x14ac:dyDescent="0.25">
      <c r="A10667">
        <v>2050</v>
      </c>
      <c r="B10667" t="s">
        <v>2254</v>
      </c>
      <c r="C10667" t="s">
        <v>2201</v>
      </c>
      <c r="D10667" t="s">
        <v>2236</v>
      </c>
      <c r="E10667">
        <v>3.4828443113727801</v>
      </c>
      <c r="F10667" t="s">
        <v>2200</v>
      </c>
    </row>
    <row r="10668" spans="1:6" hidden="1" x14ac:dyDescent="0.25">
      <c r="A10668">
        <v>2050</v>
      </c>
      <c r="B10668" t="s">
        <v>2254</v>
      </c>
      <c r="C10668" t="s">
        <v>2201</v>
      </c>
      <c r="D10668" t="s">
        <v>2237</v>
      </c>
      <c r="E10668">
        <v>22.934438806485598</v>
      </c>
      <c r="F10668" t="s">
        <v>2200</v>
      </c>
    </row>
    <row r="10669" spans="1:6" hidden="1" x14ac:dyDescent="0.25">
      <c r="A10669">
        <v>2050</v>
      </c>
      <c r="B10669" t="s">
        <v>2254</v>
      </c>
      <c r="C10669" t="s">
        <v>2201</v>
      </c>
      <c r="D10669" t="s">
        <v>2238</v>
      </c>
      <c r="E10669">
        <v>4.3245590528917397</v>
      </c>
      <c r="F10669" t="s">
        <v>2200</v>
      </c>
    </row>
    <row r="10670" spans="1:6" hidden="1" x14ac:dyDescent="0.25">
      <c r="A10670">
        <v>2050</v>
      </c>
      <c r="B10670" t="s">
        <v>2254</v>
      </c>
      <c r="C10670" t="s">
        <v>2201</v>
      </c>
      <c r="D10670" t="s">
        <v>2250</v>
      </c>
      <c r="E10670">
        <v>7.76502957439435</v>
      </c>
      <c r="F10670" t="s">
        <v>2200</v>
      </c>
    </row>
    <row r="10671" spans="1:6" hidden="1" x14ac:dyDescent="0.25">
      <c r="A10671">
        <v>2050</v>
      </c>
      <c r="B10671" t="s">
        <v>2254</v>
      </c>
      <c r="C10671" t="s">
        <v>2201</v>
      </c>
      <c r="D10671" t="s">
        <v>2251</v>
      </c>
      <c r="E10671">
        <v>8.9078122581051407</v>
      </c>
      <c r="F10671" t="s">
        <v>2200</v>
      </c>
    </row>
    <row r="10672" spans="1:6" hidden="1" x14ac:dyDescent="0.25">
      <c r="A10672">
        <v>2050</v>
      </c>
      <c r="B10672" t="s">
        <v>2254</v>
      </c>
      <c r="C10672" t="s">
        <v>2201</v>
      </c>
      <c r="D10672" t="s">
        <v>2239</v>
      </c>
      <c r="E10672">
        <v>1.4985925267343301</v>
      </c>
      <c r="F10672" t="s">
        <v>2200</v>
      </c>
    </row>
    <row r="10673" spans="1:6" hidden="1" x14ac:dyDescent="0.25">
      <c r="A10673">
        <v>2050</v>
      </c>
      <c r="B10673" t="s">
        <v>2254</v>
      </c>
      <c r="C10673" t="s">
        <v>2201</v>
      </c>
      <c r="D10673" t="s">
        <v>2240</v>
      </c>
      <c r="E10673">
        <v>1.8694696784367699</v>
      </c>
      <c r="F10673" t="s">
        <v>2200</v>
      </c>
    </row>
    <row r="10674" spans="1:6" hidden="1" x14ac:dyDescent="0.25">
      <c r="A10674">
        <v>2050</v>
      </c>
      <c r="B10674" t="s">
        <v>2254</v>
      </c>
      <c r="C10674" t="s">
        <v>2201</v>
      </c>
      <c r="D10674" t="s">
        <v>2241</v>
      </c>
      <c r="E10674">
        <v>3.8562266811245101</v>
      </c>
      <c r="F10674" t="s">
        <v>2200</v>
      </c>
    </row>
    <row r="10675" spans="1:6" hidden="1" x14ac:dyDescent="0.25">
      <c r="A10675">
        <v>2050</v>
      </c>
      <c r="B10675" t="s">
        <v>2254</v>
      </c>
      <c r="C10675" t="s">
        <v>2201</v>
      </c>
      <c r="D10675" t="s">
        <v>2242</v>
      </c>
      <c r="E10675" s="184">
        <v>8.84487541138336E-2</v>
      </c>
      <c r="F10675" t="s">
        <v>2200</v>
      </c>
    </row>
    <row r="10676" spans="1:6" hidden="1" x14ac:dyDescent="0.25">
      <c r="A10676">
        <v>2050</v>
      </c>
      <c r="B10676" t="s">
        <v>2254</v>
      </c>
      <c r="C10676" t="s">
        <v>2201</v>
      </c>
      <c r="D10676" t="s">
        <v>2243</v>
      </c>
      <c r="E10676">
        <v>22.721617604991099</v>
      </c>
      <c r="F10676" t="s">
        <v>2200</v>
      </c>
    </row>
    <row r="10677" spans="1:6" hidden="1" x14ac:dyDescent="0.25">
      <c r="A10677">
        <v>2050</v>
      </c>
      <c r="B10677" t="s">
        <v>2254</v>
      </c>
      <c r="C10677" t="s">
        <v>2201</v>
      </c>
      <c r="D10677" t="s">
        <v>2244</v>
      </c>
      <c r="E10677">
        <v>4.7567250000000003</v>
      </c>
      <c r="F10677" t="s">
        <v>2200</v>
      </c>
    </row>
    <row r="10678" spans="1:6" hidden="1" x14ac:dyDescent="0.25">
      <c r="A10678">
        <v>2050</v>
      </c>
      <c r="B10678" t="s">
        <v>2254</v>
      </c>
      <c r="C10678" t="s">
        <v>2201</v>
      </c>
      <c r="D10678" t="s">
        <v>2245</v>
      </c>
      <c r="E10678">
        <v>1.0721719708945501</v>
      </c>
      <c r="F10678" t="s">
        <v>2200</v>
      </c>
    </row>
    <row r="10679" spans="1:6" hidden="1" x14ac:dyDescent="0.25">
      <c r="A10679">
        <v>2050</v>
      </c>
      <c r="B10679" t="s">
        <v>2254</v>
      </c>
      <c r="C10679" t="s">
        <v>2201</v>
      </c>
      <c r="D10679" t="s">
        <v>2246</v>
      </c>
      <c r="E10679">
        <v>1.2252048998035301</v>
      </c>
      <c r="F10679" t="s">
        <v>2200</v>
      </c>
    </row>
    <row r="10680" spans="1:6" hidden="1" x14ac:dyDescent="0.25">
      <c r="A10680">
        <v>2050</v>
      </c>
      <c r="B10680" t="s">
        <v>2254</v>
      </c>
      <c r="C10680" t="s">
        <v>2201</v>
      </c>
      <c r="D10680" t="s">
        <v>2247</v>
      </c>
      <c r="E10680">
        <v>1.1207460662814701</v>
      </c>
      <c r="F10680" t="s">
        <v>2200</v>
      </c>
    </row>
    <row r="10681" spans="1:6" hidden="1" x14ac:dyDescent="0.25">
      <c r="A10681">
        <v>2050</v>
      </c>
      <c r="B10681" t="s">
        <v>2254</v>
      </c>
      <c r="C10681" t="s">
        <v>2201</v>
      </c>
      <c r="D10681" t="s">
        <v>2248</v>
      </c>
      <c r="E10681">
        <v>2.0691492932862201</v>
      </c>
      <c r="F10681" t="s">
        <v>2200</v>
      </c>
    </row>
    <row r="10682" spans="1:6" hidden="1" x14ac:dyDescent="0.25">
      <c r="A10682">
        <v>2050</v>
      </c>
      <c r="B10682" t="s">
        <v>2254</v>
      </c>
      <c r="C10682" t="s">
        <v>2198</v>
      </c>
      <c r="D10682" t="s">
        <v>2236</v>
      </c>
      <c r="E10682">
        <v>5.0949689021889801</v>
      </c>
      <c r="F10682" t="s">
        <v>2200</v>
      </c>
    </row>
    <row r="10683" spans="1:6" hidden="1" x14ac:dyDescent="0.25">
      <c r="A10683">
        <v>2050</v>
      </c>
      <c r="B10683" t="s">
        <v>2254</v>
      </c>
      <c r="C10683" t="s">
        <v>2198</v>
      </c>
      <c r="D10683" t="s">
        <v>2237</v>
      </c>
      <c r="E10683">
        <v>18.996743914268599</v>
      </c>
      <c r="F10683" t="s">
        <v>2200</v>
      </c>
    </row>
    <row r="10684" spans="1:6" hidden="1" x14ac:dyDescent="0.25">
      <c r="A10684">
        <v>2050</v>
      </c>
      <c r="B10684" t="s">
        <v>2254</v>
      </c>
      <c r="C10684" t="s">
        <v>2198</v>
      </c>
      <c r="D10684" t="s">
        <v>2238</v>
      </c>
      <c r="E10684">
        <v>4.0792112967110103</v>
      </c>
      <c r="F10684" t="s">
        <v>2200</v>
      </c>
    </row>
    <row r="10685" spans="1:6" hidden="1" x14ac:dyDescent="0.25">
      <c r="A10685">
        <v>2050</v>
      </c>
      <c r="B10685" t="s">
        <v>2254</v>
      </c>
      <c r="C10685" t="s">
        <v>2198</v>
      </c>
      <c r="D10685" t="s">
        <v>2250</v>
      </c>
      <c r="E10685">
        <v>10.2452459369176</v>
      </c>
      <c r="F10685" t="s">
        <v>2200</v>
      </c>
    </row>
    <row r="10686" spans="1:6" hidden="1" x14ac:dyDescent="0.25">
      <c r="A10686">
        <v>2050</v>
      </c>
      <c r="B10686" t="s">
        <v>2254</v>
      </c>
      <c r="C10686" t="s">
        <v>2198</v>
      </c>
      <c r="D10686" t="s">
        <v>2251</v>
      </c>
      <c r="E10686">
        <v>0</v>
      </c>
      <c r="F10686" t="s">
        <v>2200</v>
      </c>
    </row>
    <row r="10687" spans="1:6" hidden="1" x14ac:dyDescent="0.25">
      <c r="A10687">
        <v>2050</v>
      </c>
      <c r="B10687" t="s">
        <v>2254</v>
      </c>
      <c r="C10687" t="s">
        <v>2198</v>
      </c>
      <c r="D10687" t="s">
        <v>2239</v>
      </c>
      <c r="E10687">
        <v>3.6726230993421098</v>
      </c>
      <c r="F10687" t="s">
        <v>2200</v>
      </c>
    </row>
    <row r="10688" spans="1:6" hidden="1" x14ac:dyDescent="0.25">
      <c r="A10688">
        <v>2050</v>
      </c>
      <c r="B10688" t="s">
        <v>2254</v>
      </c>
      <c r="C10688" t="s">
        <v>2198</v>
      </c>
      <c r="D10688" t="s">
        <v>2240</v>
      </c>
      <c r="E10688">
        <v>2.3218225366288801</v>
      </c>
      <c r="F10688" t="s">
        <v>2200</v>
      </c>
    </row>
    <row r="10689" spans="1:6" hidden="1" x14ac:dyDescent="0.25">
      <c r="A10689">
        <v>2050</v>
      </c>
      <c r="B10689" t="s">
        <v>2254</v>
      </c>
      <c r="C10689" t="s">
        <v>2198</v>
      </c>
      <c r="D10689" t="s">
        <v>2241</v>
      </c>
      <c r="E10689">
        <v>6.08639782983236</v>
      </c>
      <c r="F10689" t="s">
        <v>2200</v>
      </c>
    </row>
    <row r="10690" spans="1:6" hidden="1" x14ac:dyDescent="0.25">
      <c r="A10690">
        <v>2050</v>
      </c>
      <c r="B10690" t="s">
        <v>2254</v>
      </c>
      <c r="C10690" t="s">
        <v>2198</v>
      </c>
      <c r="D10690" t="s">
        <v>2242</v>
      </c>
      <c r="E10690">
        <v>0.106920641299939</v>
      </c>
      <c r="F10690" t="s">
        <v>2200</v>
      </c>
    </row>
    <row r="10691" spans="1:6" hidden="1" x14ac:dyDescent="0.25">
      <c r="A10691">
        <v>2050</v>
      </c>
      <c r="B10691" t="s">
        <v>2254</v>
      </c>
      <c r="C10691" t="s">
        <v>2198</v>
      </c>
      <c r="D10691" t="s">
        <v>2243</v>
      </c>
      <c r="E10691">
        <v>33.6073357821816</v>
      </c>
      <c r="F10691" t="s">
        <v>2200</v>
      </c>
    </row>
    <row r="10692" spans="1:6" hidden="1" x14ac:dyDescent="0.25">
      <c r="A10692">
        <v>2050</v>
      </c>
      <c r="B10692" t="s">
        <v>2254</v>
      </c>
      <c r="C10692" t="s">
        <v>2198</v>
      </c>
      <c r="D10692" t="s">
        <v>2244</v>
      </c>
      <c r="E10692">
        <v>4.7567250000000003</v>
      </c>
      <c r="F10692" t="s">
        <v>2200</v>
      </c>
    </row>
    <row r="10693" spans="1:6" hidden="1" x14ac:dyDescent="0.25">
      <c r="A10693">
        <v>2050</v>
      </c>
      <c r="B10693" t="s">
        <v>2254</v>
      </c>
      <c r="C10693" t="s">
        <v>2198</v>
      </c>
      <c r="D10693" t="s">
        <v>2245</v>
      </c>
      <c r="E10693">
        <v>3.0028094958286302</v>
      </c>
      <c r="F10693" t="s">
        <v>2200</v>
      </c>
    </row>
    <row r="10694" spans="1:6" hidden="1" x14ac:dyDescent="0.25">
      <c r="A10694">
        <v>2050</v>
      </c>
      <c r="B10694" t="s">
        <v>2254</v>
      </c>
      <c r="C10694" t="s">
        <v>2198</v>
      </c>
      <c r="D10694" t="s">
        <v>2246</v>
      </c>
      <c r="E10694">
        <v>1.80076957914642</v>
      </c>
      <c r="F10694" t="s">
        <v>2200</v>
      </c>
    </row>
    <row r="10695" spans="1:6" hidden="1" x14ac:dyDescent="0.25">
      <c r="A10695">
        <v>2050</v>
      </c>
      <c r="B10695" t="s">
        <v>2254</v>
      </c>
      <c r="C10695" t="s">
        <v>2198</v>
      </c>
      <c r="D10695" t="s">
        <v>2247</v>
      </c>
      <c r="E10695">
        <v>1.6366466525249701</v>
      </c>
      <c r="F10695" t="s">
        <v>2200</v>
      </c>
    </row>
    <row r="10696" spans="1:6" hidden="1" x14ac:dyDescent="0.25">
      <c r="A10696">
        <v>2050</v>
      </c>
      <c r="B10696" t="s">
        <v>2254</v>
      </c>
      <c r="C10696" t="s">
        <v>2198</v>
      </c>
      <c r="D10696" t="s">
        <v>2248</v>
      </c>
      <c r="E10696">
        <v>6.1440620995811397</v>
      </c>
      <c r="F10696" t="s">
        <v>2200</v>
      </c>
    </row>
    <row r="10697" spans="1:6" hidden="1" x14ac:dyDescent="0.25">
      <c r="A10697">
        <v>2050</v>
      </c>
      <c r="B10697" t="s">
        <v>2254</v>
      </c>
      <c r="C10697" t="s">
        <v>2202</v>
      </c>
      <c r="D10697" t="s">
        <v>2236</v>
      </c>
      <c r="E10697">
        <v>2.9685790462695101</v>
      </c>
      <c r="F10697" t="s">
        <v>2200</v>
      </c>
    </row>
    <row r="10698" spans="1:6" hidden="1" x14ac:dyDescent="0.25">
      <c r="A10698">
        <v>2050</v>
      </c>
      <c r="B10698" t="s">
        <v>2254</v>
      </c>
      <c r="C10698" t="s">
        <v>2202</v>
      </c>
      <c r="D10698" t="s">
        <v>2237</v>
      </c>
      <c r="E10698">
        <v>22.558747979961101</v>
      </c>
      <c r="F10698" t="s">
        <v>2200</v>
      </c>
    </row>
    <row r="10699" spans="1:6" hidden="1" x14ac:dyDescent="0.25">
      <c r="A10699">
        <v>2050</v>
      </c>
      <c r="B10699" t="s">
        <v>2254</v>
      </c>
      <c r="C10699" t="s">
        <v>2202</v>
      </c>
      <c r="D10699" t="s">
        <v>2238</v>
      </c>
      <c r="E10699">
        <v>6.0067665007173998</v>
      </c>
      <c r="F10699" t="s">
        <v>2200</v>
      </c>
    </row>
    <row r="10700" spans="1:6" hidden="1" x14ac:dyDescent="0.25">
      <c r="A10700">
        <v>2050</v>
      </c>
      <c r="B10700" t="s">
        <v>2254</v>
      </c>
      <c r="C10700" t="s">
        <v>2202</v>
      </c>
      <c r="D10700" t="s">
        <v>2250</v>
      </c>
      <c r="E10700">
        <v>8.3337636509999502</v>
      </c>
      <c r="F10700" t="s">
        <v>2200</v>
      </c>
    </row>
    <row r="10701" spans="1:6" hidden="1" x14ac:dyDescent="0.25">
      <c r="A10701">
        <v>2050</v>
      </c>
      <c r="B10701" t="s">
        <v>2254</v>
      </c>
      <c r="C10701" t="s">
        <v>2202</v>
      </c>
      <c r="D10701" t="s">
        <v>2251</v>
      </c>
      <c r="E10701">
        <v>10.238401457184599</v>
      </c>
      <c r="F10701" t="s">
        <v>2200</v>
      </c>
    </row>
    <row r="10702" spans="1:6" hidden="1" x14ac:dyDescent="0.25">
      <c r="A10702">
        <v>2050</v>
      </c>
      <c r="B10702" t="s">
        <v>2254</v>
      </c>
      <c r="C10702" t="s">
        <v>2202</v>
      </c>
      <c r="D10702" t="s">
        <v>2239</v>
      </c>
      <c r="E10702">
        <v>1.4579640463191501</v>
      </c>
      <c r="F10702" t="s">
        <v>2200</v>
      </c>
    </row>
    <row r="10703" spans="1:6" hidden="1" x14ac:dyDescent="0.25">
      <c r="A10703">
        <v>2050</v>
      </c>
      <c r="B10703" t="s">
        <v>2254</v>
      </c>
      <c r="C10703" t="s">
        <v>2202</v>
      </c>
      <c r="D10703" t="s">
        <v>2240</v>
      </c>
      <c r="E10703">
        <v>1.9632540445601201</v>
      </c>
      <c r="F10703" t="s">
        <v>2200</v>
      </c>
    </row>
    <row r="10704" spans="1:6" hidden="1" x14ac:dyDescent="0.25">
      <c r="A10704">
        <v>2050</v>
      </c>
      <c r="B10704" t="s">
        <v>2254</v>
      </c>
      <c r="C10704" t="s">
        <v>2202</v>
      </c>
      <c r="D10704" t="s">
        <v>2241</v>
      </c>
      <c r="E10704">
        <v>3.9399853487096199</v>
      </c>
      <c r="F10704" t="s">
        <v>2200</v>
      </c>
    </row>
    <row r="10705" spans="1:6" hidden="1" x14ac:dyDescent="0.25">
      <c r="A10705">
        <v>2050</v>
      </c>
      <c r="B10705" t="s">
        <v>2254</v>
      </c>
      <c r="C10705" t="s">
        <v>2202</v>
      </c>
      <c r="D10705" t="s">
        <v>2242</v>
      </c>
      <c r="E10705">
        <v>0</v>
      </c>
      <c r="F10705" t="s">
        <v>2200</v>
      </c>
    </row>
    <row r="10706" spans="1:6" hidden="1" x14ac:dyDescent="0.25">
      <c r="A10706">
        <v>2050</v>
      </c>
      <c r="B10706" t="s">
        <v>2254</v>
      </c>
      <c r="C10706" t="s">
        <v>2202</v>
      </c>
      <c r="D10706" t="s">
        <v>2243</v>
      </c>
      <c r="E10706">
        <v>22.721617604991099</v>
      </c>
      <c r="F10706" t="s">
        <v>2200</v>
      </c>
    </row>
    <row r="10707" spans="1:6" hidden="1" x14ac:dyDescent="0.25">
      <c r="A10707">
        <v>2050</v>
      </c>
      <c r="B10707" t="s">
        <v>2254</v>
      </c>
      <c r="C10707" t="s">
        <v>2202</v>
      </c>
      <c r="D10707" t="s">
        <v>2244</v>
      </c>
      <c r="E10707">
        <v>0</v>
      </c>
      <c r="F10707" t="s">
        <v>2200</v>
      </c>
    </row>
    <row r="10708" spans="1:6" hidden="1" x14ac:dyDescent="0.25">
      <c r="A10708">
        <v>2050</v>
      </c>
      <c r="B10708" t="s">
        <v>2254</v>
      </c>
      <c r="C10708" t="s">
        <v>2202</v>
      </c>
      <c r="D10708" t="s">
        <v>2245</v>
      </c>
      <c r="E10708">
        <v>1.0721719708945501</v>
      </c>
      <c r="F10708" t="s">
        <v>2200</v>
      </c>
    </row>
    <row r="10709" spans="1:6" hidden="1" x14ac:dyDescent="0.25">
      <c r="A10709">
        <v>2050</v>
      </c>
      <c r="B10709" t="s">
        <v>2254</v>
      </c>
      <c r="C10709" t="s">
        <v>2202</v>
      </c>
      <c r="D10709" t="s">
        <v>2246</v>
      </c>
      <c r="E10709">
        <v>1.2252048998035301</v>
      </c>
      <c r="F10709" t="s">
        <v>2200</v>
      </c>
    </row>
    <row r="10710" spans="1:6" hidden="1" x14ac:dyDescent="0.25">
      <c r="A10710">
        <v>2050</v>
      </c>
      <c r="B10710" t="s">
        <v>2254</v>
      </c>
      <c r="C10710" t="s">
        <v>2202</v>
      </c>
      <c r="D10710" t="s">
        <v>2247</v>
      </c>
      <c r="E10710">
        <v>1.1207460662814701</v>
      </c>
      <c r="F10710" t="s">
        <v>2200</v>
      </c>
    </row>
    <row r="10711" spans="1:6" hidden="1" x14ac:dyDescent="0.25">
      <c r="A10711">
        <v>2050</v>
      </c>
      <c r="B10711" t="s">
        <v>2254</v>
      </c>
      <c r="C10711" t="s">
        <v>2202</v>
      </c>
      <c r="D10711" t="s">
        <v>2248</v>
      </c>
      <c r="E10711">
        <v>2.0691492932862201</v>
      </c>
      <c r="F10711" t="s">
        <v>2200</v>
      </c>
    </row>
    <row r="10712" spans="1:6" hidden="1" x14ac:dyDescent="0.25">
      <c r="A10712">
        <v>2050</v>
      </c>
      <c r="B10712" t="s">
        <v>2254</v>
      </c>
      <c r="C10712" t="s">
        <v>2203</v>
      </c>
      <c r="D10712" t="s">
        <v>2236</v>
      </c>
      <c r="E10712">
        <v>3.2913557856939102</v>
      </c>
      <c r="F10712" t="s">
        <v>2200</v>
      </c>
    </row>
    <row r="10713" spans="1:6" hidden="1" x14ac:dyDescent="0.25">
      <c r="A10713">
        <v>2050</v>
      </c>
      <c r="B10713" t="s">
        <v>2254</v>
      </c>
      <c r="C10713" t="s">
        <v>2203</v>
      </c>
      <c r="D10713" t="s">
        <v>2237</v>
      </c>
      <c r="E10713">
        <v>18.3758063042422</v>
      </c>
      <c r="F10713" t="s">
        <v>2200</v>
      </c>
    </row>
    <row r="10714" spans="1:6" hidden="1" x14ac:dyDescent="0.25">
      <c r="A10714">
        <v>2050</v>
      </c>
      <c r="B10714" t="s">
        <v>2254</v>
      </c>
      <c r="C10714" t="s">
        <v>2203</v>
      </c>
      <c r="D10714" t="s">
        <v>2238</v>
      </c>
      <c r="E10714">
        <v>4.0962403078183804</v>
      </c>
      <c r="F10714" t="s">
        <v>2200</v>
      </c>
    </row>
    <row r="10715" spans="1:6" hidden="1" x14ac:dyDescent="0.25">
      <c r="A10715">
        <v>2050</v>
      </c>
      <c r="B10715" t="s">
        <v>2254</v>
      </c>
      <c r="C10715" t="s">
        <v>2203</v>
      </c>
      <c r="D10715" t="s">
        <v>2250</v>
      </c>
      <c r="E10715">
        <v>10.2297376015779</v>
      </c>
      <c r="F10715" t="s">
        <v>2200</v>
      </c>
    </row>
    <row r="10716" spans="1:6" hidden="1" x14ac:dyDescent="0.25">
      <c r="A10716">
        <v>2050</v>
      </c>
      <c r="B10716" t="s">
        <v>2254</v>
      </c>
      <c r="C10716" t="s">
        <v>2203</v>
      </c>
      <c r="D10716" t="s">
        <v>2251</v>
      </c>
      <c r="E10716">
        <v>0</v>
      </c>
      <c r="F10716" t="s">
        <v>2200</v>
      </c>
    </row>
    <row r="10717" spans="1:6" hidden="1" x14ac:dyDescent="0.25">
      <c r="A10717">
        <v>2050</v>
      </c>
      <c r="B10717" t="s">
        <v>2254</v>
      </c>
      <c r="C10717" t="s">
        <v>2203</v>
      </c>
      <c r="D10717" t="s">
        <v>2239</v>
      </c>
      <c r="E10717">
        <v>3.75198423048883</v>
      </c>
      <c r="F10717" t="s">
        <v>2200</v>
      </c>
    </row>
    <row r="10718" spans="1:6" hidden="1" x14ac:dyDescent="0.25">
      <c r="A10718">
        <v>2050</v>
      </c>
      <c r="B10718" t="s">
        <v>2254</v>
      </c>
      <c r="C10718" t="s">
        <v>2203</v>
      </c>
      <c r="D10718" t="s">
        <v>2240</v>
      </c>
      <c r="E10718">
        <v>2.3780823688717398</v>
      </c>
      <c r="F10718" t="s">
        <v>2200</v>
      </c>
    </row>
    <row r="10719" spans="1:6" hidden="1" x14ac:dyDescent="0.25">
      <c r="A10719">
        <v>2050</v>
      </c>
      <c r="B10719" t="s">
        <v>2254</v>
      </c>
      <c r="C10719" t="s">
        <v>2203</v>
      </c>
      <c r="D10719" t="s">
        <v>2241</v>
      </c>
      <c r="E10719">
        <v>6.2120752012527802</v>
      </c>
      <c r="F10719" t="s">
        <v>2200</v>
      </c>
    </row>
    <row r="10720" spans="1:6" hidden="1" x14ac:dyDescent="0.25">
      <c r="A10720">
        <v>2050</v>
      </c>
      <c r="B10720" t="s">
        <v>2254</v>
      </c>
      <c r="C10720" t="s">
        <v>2203</v>
      </c>
      <c r="D10720" t="s">
        <v>2242</v>
      </c>
      <c r="E10720" s="184">
        <v>3.0697353254929501E-2</v>
      </c>
      <c r="F10720" t="s">
        <v>2200</v>
      </c>
    </row>
    <row r="10721" spans="1:6" hidden="1" x14ac:dyDescent="0.25">
      <c r="A10721">
        <v>2050</v>
      </c>
      <c r="B10721" t="s">
        <v>2254</v>
      </c>
      <c r="C10721" t="s">
        <v>2203</v>
      </c>
      <c r="D10721" t="s">
        <v>2243</v>
      </c>
      <c r="E10721">
        <v>33.625768175181904</v>
      </c>
      <c r="F10721" t="s">
        <v>2200</v>
      </c>
    </row>
    <row r="10722" spans="1:6" hidden="1" x14ac:dyDescent="0.25">
      <c r="A10722">
        <v>2050</v>
      </c>
      <c r="B10722" t="s">
        <v>2254</v>
      </c>
      <c r="C10722" t="s">
        <v>2203</v>
      </c>
      <c r="D10722" t="s">
        <v>2244</v>
      </c>
      <c r="E10722">
        <v>4.7567250000000003</v>
      </c>
      <c r="F10722" t="s">
        <v>2200</v>
      </c>
    </row>
    <row r="10723" spans="1:6" hidden="1" x14ac:dyDescent="0.25">
      <c r="A10723">
        <v>2050</v>
      </c>
      <c r="B10723" t="s">
        <v>2254</v>
      </c>
      <c r="C10723" t="s">
        <v>2203</v>
      </c>
      <c r="D10723" t="s">
        <v>2245</v>
      </c>
      <c r="E10723">
        <v>3.0655827146819101</v>
      </c>
      <c r="F10723" t="s">
        <v>2200</v>
      </c>
    </row>
    <row r="10724" spans="1:6" hidden="1" x14ac:dyDescent="0.25">
      <c r="A10724">
        <v>2050</v>
      </c>
      <c r="B10724" t="s">
        <v>2254</v>
      </c>
      <c r="C10724" t="s">
        <v>2203</v>
      </c>
      <c r="D10724" t="s">
        <v>2246</v>
      </c>
      <c r="E10724">
        <v>1.4932874625280199</v>
      </c>
      <c r="F10724" t="s">
        <v>2200</v>
      </c>
    </row>
    <row r="10725" spans="1:6" hidden="1" x14ac:dyDescent="0.25">
      <c r="A10725">
        <v>2050</v>
      </c>
      <c r="B10725" t="s">
        <v>2254</v>
      </c>
      <c r="C10725" t="s">
        <v>2203</v>
      </c>
      <c r="D10725" t="s">
        <v>2247</v>
      </c>
      <c r="E10725">
        <v>1.6540731751981601</v>
      </c>
      <c r="F10725" t="s">
        <v>2200</v>
      </c>
    </row>
    <row r="10726" spans="1:6" hidden="1" x14ac:dyDescent="0.25">
      <c r="A10726">
        <v>2050</v>
      </c>
      <c r="B10726" t="s">
        <v>2254</v>
      </c>
      <c r="C10726" t="s">
        <v>2203</v>
      </c>
      <c r="D10726" t="s">
        <v>2248</v>
      </c>
      <c r="E10726">
        <v>6.2674176280495004</v>
      </c>
      <c r="F10726" t="s">
        <v>2200</v>
      </c>
    </row>
    <row r="10727" spans="1:6" hidden="1" x14ac:dyDescent="0.25">
      <c r="A10727">
        <v>2050</v>
      </c>
      <c r="B10727" t="s">
        <v>2254</v>
      </c>
      <c r="C10727" t="s">
        <v>2204</v>
      </c>
      <c r="D10727" t="s">
        <v>2236</v>
      </c>
      <c r="E10727">
        <v>1.84225562386622</v>
      </c>
      <c r="F10727" t="s">
        <v>2200</v>
      </c>
    </row>
    <row r="10728" spans="1:6" hidden="1" x14ac:dyDescent="0.25">
      <c r="A10728">
        <v>2050</v>
      </c>
      <c r="B10728" t="s">
        <v>2254</v>
      </c>
      <c r="C10728" t="s">
        <v>2204</v>
      </c>
      <c r="D10728" t="s">
        <v>2237</v>
      </c>
      <c r="E10728">
        <v>17.912778148906799</v>
      </c>
      <c r="F10728" t="s">
        <v>2200</v>
      </c>
    </row>
    <row r="10729" spans="1:6" hidden="1" x14ac:dyDescent="0.25">
      <c r="A10729">
        <v>2050</v>
      </c>
      <c r="B10729" t="s">
        <v>2254</v>
      </c>
      <c r="C10729" t="s">
        <v>2204</v>
      </c>
      <c r="D10729" t="s">
        <v>2238</v>
      </c>
      <c r="E10729">
        <v>3.9732334651663201</v>
      </c>
      <c r="F10729" t="s">
        <v>2200</v>
      </c>
    </row>
    <row r="10730" spans="1:6" hidden="1" x14ac:dyDescent="0.25">
      <c r="A10730">
        <v>2050</v>
      </c>
      <c r="B10730" t="s">
        <v>2254</v>
      </c>
      <c r="C10730" t="s">
        <v>2204</v>
      </c>
      <c r="D10730" t="s">
        <v>2250</v>
      </c>
      <c r="E10730">
        <v>6.7122090508580703</v>
      </c>
      <c r="F10730" t="s">
        <v>2200</v>
      </c>
    </row>
    <row r="10731" spans="1:6" hidden="1" x14ac:dyDescent="0.25">
      <c r="A10731">
        <v>2050</v>
      </c>
      <c r="B10731" t="s">
        <v>2254</v>
      </c>
      <c r="C10731" t="s">
        <v>2204</v>
      </c>
      <c r="D10731" t="s">
        <v>2251</v>
      </c>
      <c r="E10731">
        <v>0</v>
      </c>
      <c r="F10731" t="s">
        <v>2200</v>
      </c>
    </row>
    <row r="10732" spans="1:6" hidden="1" x14ac:dyDescent="0.25">
      <c r="A10732">
        <v>2050</v>
      </c>
      <c r="B10732" t="s">
        <v>2254</v>
      </c>
      <c r="C10732" t="s">
        <v>2204</v>
      </c>
      <c r="D10732" t="s">
        <v>2239</v>
      </c>
      <c r="E10732">
        <v>1.9541965722179899</v>
      </c>
      <c r="F10732" t="s">
        <v>2200</v>
      </c>
    </row>
    <row r="10733" spans="1:6" hidden="1" x14ac:dyDescent="0.25">
      <c r="A10733">
        <v>2050</v>
      </c>
      <c r="B10733" t="s">
        <v>2254</v>
      </c>
      <c r="C10733" t="s">
        <v>2204</v>
      </c>
      <c r="D10733" t="s">
        <v>2240</v>
      </c>
      <c r="E10733">
        <v>2.0101685714120299</v>
      </c>
      <c r="F10733" t="s">
        <v>2200</v>
      </c>
    </row>
    <row r="10734" spans="1:6" hidden="1" x14ac:dyDescent="0.25">
      <c r="A10734">
        <v>2050</v>
      </c>
      <c r="B10734" t="s">
        <v>2254</v>
      </c>
      <c r="C10734" t="s">
        <v>2204</v>
      </c>
      <c r="D10734" t="s">
        <v>2241</v>
      </c>
      <c r="E10734">
        <v>3.4189176204410101</v>
      </c>
      <c r="F10734" t="s">
        <v>2200</v>
      </c>
    </row>
    <row r="10735" spans="1:6" hidden="1" x14ac:dyDescent="0.25">
      <c r="A10735">
        <v>2050</v>
      </c>
      <c r="B10735" t="s">
        <v>2254</v>
      </c>
      <c r="C10735" t="s">
        <v>2204</v>
      </c>
      <c r="D10735" t="s">
        <v>2242</v>
      </c>
      <c r="E10735" s="184">
        <v>5.6796584131830501E-5</v>
      </c>
      <c r="F10735" t="s">
        <v>2200</v>
      </c>
    </row>
    <row r="10736" spans="1:6" hidden="1" x14ac:dyDescent="0.25">
      <c r="A10736">
        <v>2050</v>
      </c>
      <c r="B10736" t="s">
        <v>2254</v>
      </c>
      <c r="C10736" t="s">
        <v>2204</v>
      </c>
      <c r="D10736" t="s">
        <v>2243</v>
      </c>
      <c r="E10736">
        <v>26.144815564279401</v>
      </c>
      <c r="F10736" t="s">
        <v>2200</v>
      </c>
    </row>
    <row r="10737" spans="1:6" hidden="1" x14ac:dyDescent="0.25">
      <c r="A10737">
        <v>2050</v>
      </c>
      <c r="B10737" t="s">
        <v>2254</v>
      </c>
      <c r="C10737" t="s">
        <v>2204</v>
      </c>
      <c r="D10737" t="s">
        <v>2244</v>
      </c>
      <c r="E10737">
        <v>4.7567250000000003</v>
      </c>
      <c r="F10737" t="s">
        <v>2200</v>
      </c>
    </row>
    <row r="10738" spans="1:6" hidden="1" x14ac:dyDescent="0.25">
      <c r="A10738">
        <v>2050</v>
      </c>
      <c r="B10738" t="s">
        <v>2254</v>
      </c>
      <c r="C10738" t="s">
        <v>2204</v>
      </c>
      <c r="D10738" t="s">
        <v>2245</v>
      </c>
      <c r="E10738">
        <v>2.5082546563379702</v>
      </c>
      <c r="F10738" t="s">
        <v>2200</v>
      </c>
    </row>
    <row r="10739" spans="1:6" hidden="1" x14ac:dyDescent="0.25">
      <c r="A10739">
        <v>2050</v>
      </c>
      <c r="B10739" t="s">
        <v>2254</v>
      </c>
      <c r="C10739" t="s">
        <v>2204</v>
      </c>
      <c r="D10739" t="s">
        <v>2246</v>
      </c>
      <c r="E10739">
        <v>1.66426520489323</v>
      </c>
      <c r="F10739" t="s">
        <v>2200</v>
      </c>
    </row>
    <row r="10740" spans="1:6" hidden="1" x14ac:dyDescent="0.25">
      <c r="A10740">
        <v>2050</v>
      </c>
      <c r="B10740" t="s">
        <v>2254</v>
      </c>
      <c r="C10740" t="s">
        <v>2204</v>
      </c>
      <c r="D10740" t="s">
        <v>2247</v>
      </c>
      <c r="E10740">
        <v>1.17115532179404</v>
      </c>
      <c r="F10740" t="s">
        <v>2200</v>
      </c>
    </row>
    <row r="10741" spans="1:6" hidden="1" x14ac:dyDescent="0.25">
      <c r="A10741">
        <v>2050</v>
      </c>
      <c r="B10741" t="s">
        <v>2254</v>
      </c>
      <c r="C10741" t="s">
        <v>2204</v>
      </c>
      <c r="D10741" t="s">
        <v>2248</v>
      </c>
      <c r="E10741">
        <v>2.47993040753772</v>
      </c>
      <c r="F10741" t="s">
        <v>2200</v>
      </c>
    </row>
    <row r="10742" spans="1:6" hidden="1" x14ac:dyDescent="0.25">
      <c r="A10742">
        <v>2050</v>
      </c>
      <c r="B10742" t="s">
        <v>2254</v>
      </c>
      <c r="C10742" t="s">
        <v>2205</v>
      </c>
      <c r="D10742" t="s">
        <v>2236</v>
      </c>
      <c r="E10742">
        <v>5.0949689021889801</v>
      </c>
      <c r="F10742" t="s">
        <v>2200</v>
      </c>
    </row>
    <row r="10743" spans="1:6" hidden="1" x14ac:dyDescent="0.25">
      <c r="A10743">
        <v>2050</v>
      </c>
      <c r="B10743" t="s">
        <v>2254</v>
      </c>
      <c r="C10743" t="s">
        <v>2205</v>
      </c>
      <c r="D10743" t="s">
        <v>2239</v>
      </c>
      <c r="E10743">
        <v>3.69594048113732</v>
      </c>
      <c r="F10743" t="s">
        <v>2200</v>
      </c>
    </row>
    <row r="10744" spans="1:6" hidden="1" x14ac:dyDescent="0.25">
      <c r="A10744">
        <v>2050</v>
      </c>
      <c r="B10744" t="s">
        <v>2254</v>
      </c>
      <c r="C10744" t="s">
        <v>2205</v>
      </c>
      <c r="D10744" t="s">
        <v>2240</v>
      </c>
      <c r="E10744">
        <v>2.3218225366288801</v>
      </c>
      <c r="F10744" t="s">
        <v>2200</v>
      </c>
    </row>
    <row r="10745" spans="1:6" hidden="1" x14ac:dyDescent="0.25">
      <c r="A10745">
        <v>2050</v>
      </c>
      <c r="B10745" t="s">
        <v>2254</v>
      </c>
      <c r="C10745" t="s">
        <v>2205</v>
      </c>
      <c r="D10745" t="s">
        <v>2241</v>
      </c>
      <c r="E10745">
        <v>5.7521746202220996</v>
      </c>
      <c r="F10745" t="s">
        <v>2200</v>
      </c>
    </row>
    <row r="10746" spans="1:6" hidden="1" x14ac:dyDescent="0.25">
      <c r="A10746">
        <v>2050</v>
      </c>
      <c r="B10746" t="s">
        <v>2254</v>
      </c>
      <c r="C10746" t="s">
        <v>2205</v>
      </c>
      <c r="D10746" t="s">
        <v>2242</v>
      </c>
      <c r="E10746">
        <v>0.106920641299939</v>
      </c>
      <c r="F10746" t="s">
        <v>2200</v>
      </c>
    </row>
    <row r="10747" spans="1:6" hidden="1" x14ac:dyDescent="0.25">
      <c r="A10747">
        <v>2050</v>
      </c>
      <c r="B10747" t="s">
        <v>2254</v>
      </c>
      <c r="C10747" t="s">
        <v>2205</v>
      </c>
      <c r="D10747" t="s">
        <v>2243</v>
      </c>
      <c r="E10747">
        <v>0</v>
      </c>
      <c r="F10747" t="s">
        <v>2200</v>
      </c>
    </row>
    <row r="10748" spans="1:6" hidden="1" x14ac:dyDescent="0.25">
      <c r="A10748">
        <v>2050</v>
      </c>
      <c r="B10748" t="s">
        <v>2254</v>
      </c>
      <c r="C10748" t="s">
        <v>2205</v>
      </c>
      <c r="D10748" t="s">
        <v>2244</v>
      </c>
      <c r="E10748">
        <v>4.7567250000000003</v>
      </c>
      <c r="F10748" t="s">
        <v>2200</v>
      </c>
    </row>
    <row r="10749" spans="1:6" hidden="1" x14ac:dyDescent="0.25">
      <c r="A10749">
        <v>2050</v>
      </c>
      <c r="B10749" t="s">
        <v>2254</v>
      </c>
      <c r="C10749" t="s">
        <v>2205</v>
      </c>
      <c r="D10749" t="s">
        <v>2245</v>
      </c>
      <c r="E10749">
        <v>3.0028094958286302</v>
      </c>
      <c r="F10749" t="s">
        <v>2200</v>
      </c>
    </row>
    <row r="10750" spans="1:6" hidden="1" x14ac:dyDescent="0.25">
      <c r="A10750">
        <v>2050</v>
      </c>
      <c r="B10750" t="s">
        <v>2254</v>
      </c>
      <c r="C10750" t="s">
        <v>2205</v>
      </c>
      <c r="D10750" t="s">
        <v>2246</v>
      </c>
      <c r="E10750">
        <v>1.80076957914642</v>
      </c>
      <c r="F10750" t="s">
        <v>2200</v>
      </c>
    </row>
    <row r="10751" spans="1:6" hidden="1" x14ac:dyDescent="0.25">
      <c r="A10751">
        <v>2050</v>
      </c>
      <c r="B10751" t="s">
        <v>2254</v>
      </c>
      <c r="C10751" t="s">
        <v>2205</v>
      </c>
      <c r="D10751" t="s">
        <v>2247</v>
      </c>
      <c r="E10751">
        <v>1.6366466525249701</v>
      </c>
      <c r="F10751" t="s">
        <v>2200</v>
      </c>
    </row>
    <row r="10752" spans="1:6" hidden="1" x14ac:dyDescent="0.25">
      <c r="A10752">
        <v>2050</v>
      </c>
      <c r="B10752" t="s">
        <v>2254</v>
      </c>
      <c r="C10752" t="s">
        <v>2205</v>
      </c>
      <c r="D10752" t="s">
        <v>2248</v>
      </c>
      <c r="E10752">
        <v>6.1440620995811397</v>
      </c>
      <c r="F10752" t="s">
        <v>2200</v>
      </c>
    </row>
    <row r="10753" spans="1:6" hidden="1" x14ac:dyDescent="0.25">
      <c r="A10753">
        <v>2050</v>
      </c>
      <c r="B10753" t="s">
        <v>2254</v>
      </c>
      <c r="C10753" t="s">
        <v>2206</v>
      </c>
      <c r="D10753" t="s">
        <v>2236</v>
      </c>
      <c r="E10753">
        <v>2.0222639859123102</v>
      </c>
      <c r="F10753" t="s">
        <v>2200</v>
      </c>
    </row>
    <row r="10754" spans="1:6" hidden="1" x14ac:dyDescent="0.25">
      <c r="A10754">
        <v>2050</v>
      </c>
      <c r="B10754" t="s">
        <v>2254</v>
      </c>
      <c r="C10754" t="s">
        <v>2206</v>
      </c>
      <c r="D10754" t="s">
        <v>2237</v>
      </c>
      <c r="E10754">
        <v>71.864725037503106</v>
      </c>
      <c r="F10754" t="s">
        <v>2200</v>
      </c>
    </row>
    <row r="10755" spans="1:6" hidden="1" x14ac:dyDescent="0.25">
      <c r="A10755">
        <v>2050</v>
      </c>
      <c r="B10755" t="s">
        <v>2254</v>
      </c>
      <c r="C10755" t="s">
        <v>2206</v>
      </c>
      <c r="D10755" t="s">
        <v>2238</v>
      </c>
      <c r="E10755">
        <v>9.2606661972156097</v>
      </c>
      <c r="F10755" t="s">
        <v>2200</v>
      </c>
    </row>
    <row r="10756" spans="1:6" hidden="1" x14ac:dyDescent="0.25">
      <c r="A10756">
        <v>2050</v>
      </c>
      <c r="B10756" t="s">
        <v>2254</v>
      </c>
      <c r="C10756" t="s">
        <v>2206</v>
      </c>
      <c r="D10756" t="s">
        <v>2250</v>
      </c>
      <c r="E10756">
        <v>0</v>
      </c>
      <c r="F10756" t="s">
        <v>2200</v>
      </c>
    </row>
    <row r="10757" spans="1:6" hidden="1" x14ac:dyDescent="0.25">
      <c r="A10757">
        <v>2050</v>
      </c>
      <c r="B10757" t="s">
        <v>2254</v>
      </c>
      <c r="C10757" t="s">
        <v>2206</v>
      </c>
      <c r="D10757" t="s">
        <v>2251</v>
      </c>
      <c r="E10757">
        <v>12.8235192314869</v>
      </c>
      <c r="F10757" t="s">
        <v>2200</v>
      </c>
    </row>
    <row r="10758" spans="1:6" hidden="1" x14ac:dyDescent="0.25">
      <c r="A10758">
        <v>2050</v>
      </c>
      <c r="B10758" t="s">
        <v>2254</v>
      </c>
      <c r="C10758" t="s">
        <v>2206</v>
      </c>
      <c r="D10758" t="s">
        <v>2239</v>
      </c>
      <c r="E10758">
        <v>0</v>
      </c>
      <c r="F10758" t="s">
        <v>2200</v>
      </c>
    </row>
    <row r="10759" spans="1:6" hidden="1" x14ac:dyDescent="0.25">
      <c r="A10759">
        <v>2050</v>
      </c>
      <c r="B10759" t="s">
        <v>2254</v>
      </c>
      <c r="C10759" t="s">
        <v>2206</v>
      </c>
      <c r="D10759" t="s">
        <v>2240</v>
      </c>
      <c r="E10759">
        <v>2.1876787744417898</v>
      </c>
      <c r="F10759" t="s">
        <v>2200</v>
      </c>
    </row>
    <row r="10760" spans="1:6" hidden="1" x14ac:dyDescent="0.25">
      <c r="A10760">
        <v>2050</v>
      </c>
      <c r="B10760" t="s">
        <v>2254</v>
      </c>
      <c r="C10760" t="s">
        <v>2206</v>
      </c>
      <c r="D10760" t="s">
        <v>2241</v>
      </c>
      <c r="E10760">
        <v>4.4213690501232303</v>
      </c>
      <c r="F10760" t="s">
        <v>2200</v>
      </c>
    </row>
    <row r="10761" spans="1:6" hidden="1" x14ac:dyDescent="0.25">
      <c r="A10761">
        <v>2050</v>
      </c>
      <c r="B10761" t="s">
        <v>2254</v>
      </c>
      <c r="C10761" t="s">
        <v>2206</v>
      </c>
      <c r="D10761" t="s">
        <v>2242</v>
      </c>
      <c r="E10761" s="184">
        <v>4.5037413979272297E-3</v>
      </c>
      <c r="F10761" t="s">
        <v>2200</v>
      </c>
    </row>
    <row r="10762" spans="1:6" hidden="1" x14ac:dyDescent="0.25">
      <c r="A10762">
        <v>2050</v>
      </c>
      <c r="B10762" t="s">
        <v>2254</v>
      </c>
      <c r="C10762" t="s">
        <v>2206</v>
      </c>
      <c r="D10762" t="s">
        <v>2243</v>
      </c>
      <c r="E10762">
        <v>33.2755517684203</v>
      </c>
      <c r="F10762" t="s">
        <v>2200</v>
      </c>
    </row>
    <row r="10763" spans="1:6" hidden="1" x14ac:dyDescent="0.25">
      <c r="A10763">
        <v>2050</v>
      </c>
      <c r="B10763" t="s">
        <v>2254</v>
      </c>
      <c r="C10763" t="s">
        <v>2206</v>
      </c>
      <c r="D10763" t="s">
        <v>2244</v>
      </c>
      <c r="E10763">
        <v>4.7567250000000003</v>
      </c>
      <c r="F10763" t="s">
        <v>2200</v>
      </c>
    </row>
    <row r="10764" spans="1:6" hidden="1" x14ac:dyDescent="0.25">
      <c r="A10764">
        <v>2050</v>
      </c>
      <c r="B10764" t="s">
        <v>2254</v>
      </c>
      <c r="C10764" t="s">
        <v>2206</v>
      </c>
      <c r="D10764" t="s">
        <v>2245</v>
      </c>
      <c r="E10764">
        <v>0</v>
      </c>
      <c r="F10764" t="s">
        <v>2200</v>
      </c>
    </row>
    <row r="10765" spans="1:6" hidden="1" x14ac:dyDescent="0.25">
      <c r="A10765">
        <v>2050</v>
      </c>
      <c r="B10765" t="s">
        <v>2254</v>
      </c>
      <c r="C10765" t="s">
        <v>2206</v>
      </c>
      <c r="D10765" t="s">
        <v>2246</v>
      </c>
      <c r="E10765">
        <v>0</v>
      </c>
      <c r="F10765" t="s">
        <v>2200</v>
      </c>
    </row>
    <row r="10766" spans="1:6" hidden="1" x14ac:dyDescent="0.25">
      <c r="A10766">
        <v>2050</v>
      </c>
      <c r="B10766" t="s">
        <v>2254</v>
      </c>
      <c r="C10766" t="s">
        <v>2206</v>
      </c>
      <c r="D10766" t="s">
        <v>2247</v>
      </c>
      <c r="E10766">
        <v>0</v>
      </c>
      <c r="F10766" t="s">
        <v>2200</v>
      </c>
    </row>
    <row r="10767" spans="1:6" hidden="1" x14ac:dyDescent="0.25">
      <c r="A10767">
        <v>2050</v>
      </c>
      <c r="B10767" t="s">
        <v>2254</v>
      </c>
      <c r="C10767" t="s">
        <v>2206</v>
      </c>
      <c r="D10767" t="s">
        <v>2248</v>
      </c>
      <c r="E10767">
        <v>0</v>
      </c>
      <c r="F10767" t="s">
        <v>2200</v>
      </c>
    </row>
    <row r="10768" spans="1:6" hidden="1" x14ac:dyDescent="0.25">
      <c r="A10768">
        <v>2050</v>
      </c>
      <c r="B10768" t="s">
        <v>2254</v>
      </c>
      <c r="C10768" t="s">
        <v>2207</v>
      </c>
      <c r="D10768" t="s">
        <v>2236</v>
      </c>
      <c r="E10768">
        <v>2.90848048489213</v>
      </c>
      <c r="F10768" t="s">
        <v>2200</v>
      </c>
    </row>
    <row r="10769" spans="1:6" hidden="1" x14ac:dyDescent="0.25">
      <c r="A10769">
        <v>2050</v>
      </c>
      <c r="B10769" t="s">
        <v>2254</v>
      </c>
      <c r="C10769" t="s">
        <v>2207</v>
      </c>
      <c r="D10769" t="s">
        <v>2237</v>
      </c>
      <c r="E10769">
        <v>17.584123829537901</v>
      </c>
      <c r="F10769" t="s">
        <v>2200</v>
      </c>
    </row>
    <row r="10770" spans="1:6" hidden="1" x14ac:dyDescent="0.25">
      <c r="A10770">
        <v>2050</v>
      </c>
      <c r="B10770" t="s">
        <v>2254</v>
      </c>
      <c r="C10770" t="s">
        <v>2207</v>
      </c>
      <c r="D10770" t="s">
        <v>2238</v>
      </c>
      <c r="E10770">
        <v>4.0066119314460602</v>
      </c>
      <c r="F10770" t="s">
        <v>2200</v>
      </c>
    </row>
    <row r="10771" spans="1:6" hidden="1" x14ac:dyDescent="0.25">
      <c r="A10771">
        <v>2050</v>
      </c>
      <c r="B10771" t="s">
        <v>2254</v>
      </c>
      <c r="C10771" t="s">
        <v>2207</v>
      </c>
      <c r="D10771" t="s">
        <v>2250</v>
      </c>
      <c r="E10771">
        <v>6.2289750421246097</v>
      </c>
      <c r="F10771" t="s">
        <v>2200</v>
      </c>
    </row>
    <row r="10772" spans="1:6" hidden="1" x14ac:dyDescent="0.25">
      <c r="A10772">
        <v>2050</v>
      </c>
      <c r="B10772" t="s">
        <v>2254</v>
      </c>
      <c r="C10772" t="s">
        <v>2207</v>
      </c>
      <c r="D10772" t="s">
        <v>2251</v>
      </c>
      <c r="E10772">
        <v>0</v>
      </c>
      <c r="F10772" t="s">
        <v>2200</v>
      </c>
    </row>
    <row r="10773" spans="1:6" hidden="1" x14ac:dyDescent="0.25">
      <c r="A10773">
        <v>2050</v>
      </c>
      <c r="B10773" t="s">
        <v>2254</v>
      </c>
      <c r="C10773" t="s">
        <v>2207</v>
      </c>
      <c r="D10773" t="s">
        <v>2239</v>
      </c>
      <c r="E10773">
        <v>3.4892087662037099</v>
      </c>
      <c r="F10773" t="s">
        <v>2200</v>
      </c>
    </row>
    <row r="10774" spans="1:6" hidden="1" x14ac:dyDescent="0.25">
      <c r="A10774">
        <v>2050</v>
      </c>
      <c r="B10774" t="s">
        <v>2254</v>
      </c>
      <c r="C10774" t="s">
        <v>2207</v>
      </c>
      <c r="D10774" t="s">
        <v>2240</v>
      </c>
      <c r="E10774">
        <v>2.2117579363836</v>
      </c>
      <c r="F10774" t="s">
        <v>2200</v>
      </c>
    </row>
    <row r="10775" spans="1:6" hidden="1" x14ac:dyDescent="0.25">
      <c r="A10775">
        <v>2050</v>
      </c>
      <c r="B10775" t="s">
        <v>2254</v>
      </c>
      <c r="C10775" t="s">
        <v>2207</v>
      </c>
      <c r="D10775" t="s">
        <v>2241</v>
      </c>
      <c r="E10775">
        <v>3.6736332499638902</v>
      </c>
      <c r="F10775" t="s">
        <v>2200</v>
      </c>
    </row>
    <row r="10776" spans="1:6" hidden="1" x14ac:dyDescent="0.25">
      <c r="A10776">
        <v>2050</v>
      </c>
      <c r="B10776" t="s">
        <v>2254</v>
      </c>
      <c r="C10776" t="s">
        <v>2207</v>
      </c>
      <c r="D10776" t="s">
        <v>2242</v>
      </c>
      <c r="E10776" s="184">
        <v>2.08677795794245E-4</v>
      </c>
      <c r="F10776" t="s">
        <v>2200</v>
      </c>
    </row>
    <row r="10777" spans="1:6" hidden="1" x14ac:dyDescent="0.25">
      <c r="A10777">
        <v>2050</v>
      </c>
      <c r="B10777" t="s">
        <v>2254</v>
      </c>
      <c r="C10777" t="s">
        <v>2207</v>
      </c>
      <c r="D10777" t="s">
        <v>2243</v>
      </c>
      <c r="E10777">
        <v>30.763825916437099</v>
      </c>
      <c r="F10777" t="s">
        <v>2200</v>
      </c>
    </row>
    <row r="10778" spans="1:6" hidden="1" x14ac:dyDescent="0.25">
      <c r="A10778">
        <v>2050</v>
      </c>
      <c r="B10778" t="s">
        <v>2254</v>
      </c>
      <c r="C10778" t="s">
        <v>2207</v>
      </c>
      <c r="D10778" t="s">
        <v>2244</v>
      </c>
      <c r="E10778">
        <v>4.7567250000000003</v>
      </c>
      <c r="F10778" t="s">
        <v>2200</v>
      </c>
    </row>
    <row r="10779" spans="1:6" hidden="1" x14ac:dyDescent="0.25">
      <c r="A10779">
        <v>2050</v>
      </c>
      <c r="B10779" t="s">
        <v>2254</v>
      </c>
      <c r="C10779" t="s">
        <v>2207</v>
      </c>
      <c r="D10779" t="s">
        <v>2245</v>
      </c>
      <c r="E10779">
        <v>2.8378727604094598</v>
      </c>
      <c r="F10779" t="s">
        <v>2200</v>
      </c>
    </row>
    <row r="10780" spans="1:6" hidden="1" x14ac:dyDescent="0.25">
      <c r="A10780">
        <v>2050</v>
      </c>
      <c r="B10780" t="s">
        <v>2254</v>
      </c>
      <c r="C10780" t="s">
        <v>2207</v>
      </c>
      <c r="D10780" t="s">
        <v>2246</v>
      </c>
      <c r="E10780">
        <v>1.8520519203870001</v>
      </c>
      <c r="F10780" t="s">
        <v>2200</v>
      </c>
    </row>
    <row r="10781" spans="1:6" hidden="1" x14ac:dyDescent="0.25">
      <c r="A10781">
        <v>2050</v>
      </c>
      <c r="B10781" t="s">
        <v>2254</v>
      </c>
      <c r="C10781" t="s">
        <v>2207</v>
      </c>
      <c r="D10781" t="s">
        <v>2247</v>
      </c>
      <c r="E10781">
        <v>1.2748658455411299</v>
      </c>
      <c r="F10781" t="s">
        <v>2200</v>
      </c>
    </row>
    <row r="10782" spans="1:6" hidden="1" x14ac:dyDescent="0.25">
      <c r="A10782">
        <v>2050</v>
      </c>
      <c r="B10782" t="s">
        <v>2254</v>
      </c>
      <c r="C10782" t="s">
        <v>2207</v>
      </c>
      <c r="D10782" t="s">
        <v>2248</v>
      </c>
      <c r="E10782">
        <v>5.8740921226246101</v>
      </c>
      <c r="F10782" t="s">
        <v>2200</v>
      </c>
    </row>
    <row r="10783" spans="1:6" hidden="1" x14ac:dyDescent="0.25">
      <c r="A10783">
        <v>2050</v>
      </c>
      <c r="B10783" t="s">
        <v>2254</v>
      </c>
      <c r="C10783" t="s">
        <v>2208</v>
      </c>
      <c r="D10783" t="s">
        <v>2236</v>
      </c>
      <c r="E10783">
        <v>3.8944816592553901</v>
      </c>
      <c r="F10783" t="s">
        <v>2200</v>
      </c>
    </row>
    <row r="10784" spans="1:6" hidden="1" x14ac:dyDescent="0.25">
      <c r="A10784">
        <v>2050</v>
      </c>
      <c r="B10784" t="s">
        <v>2254</v>
      </c>
      <c r="C10784" t="s">
        <v>2208</v>
      </c>
      <c r="D10784" t="s">
        <v>2237</v>
      </c>
      <c r="E10784">
        <v>19.9263729109834</v>
      </c>
      <c r="F10784" t="s">
        <v>2200</v>
      </c>
    </row>
    <row r="10785" spans="1:6" hidden="1" x14ac:dyDescent="0.25">
      <c r="A10785">
        <v>2050</v>
      </c>
      <c r="B10785" t="s">
        <v>2254</v>
      </c>
      <c r="C10785" t="s">
        <v>2208</v>
      </c>
      <c r="D10785" t="s">
        <v>2238</v>
      </c>
      <c r="E10785">
        <v>4.0783005230920804</v>
      </c>
      <c r="F10785" t="s">
        <v>2200</v>
      </c>
    </row>
    <row r="10786" spans="1:6" hidden="1" x14ac:dyDescent="0.25">
      <c r="A10786">
        <v>2050</v>
      </c>
      <c r="B10786" t="s">
        <v>2254</v>
      </c>
      <c r="C10786" t="s">
        <v>2208</v>
      </c>
      <c r="D10786" t="s">
        <v>2250</v>
      </c>
      <c r="E10786">
        <v>9.2835777611607408</v>
      </c>
      <c r="F10786" t="s">
        <v>2200</v>
      </c>
    </row>
    <row r="10787" spans="1:6" hidden="1" x14ac:dyDescent="0.25">
      <c r="A10787">
        <v>2050</v>
      </c>
      <c r="B10787" t="s">
        <v>2254</v>
      </c>
      <c r="C10787" t="s">
        <v>2208</v>
      </c>
      <c r="D10787" t="s">
        <v>2251</v>
      </c>
      <c r="E10787">
        <v>0</v>
      </c>
      <c r="F10787" t="s">
        <v>2200</v>
      </c>
    </row>
    <row r="10788" spans="1:6" hidden="1" x14ac:dyDescent="0.25">
      <c r="A10788">
        <v>2050</v>
      </c>
      <c r="B10788" t="s">
        <v>2254</v>
      </c>
      <c r="C10788" t="s">
        <v>2208</v>
      </c>
      <c r="D10788" t="s">
        <v>2239</v>
      </c>
      <c r="E10788">
        <v>3.74581102707194</v>
      </c>
      <c r="F10788" t="s">
        <v>2200</v>
      </c>
    </row>
    <row r="10789" spans="1:6" hidden="1" x14ac:dyDescent="0.25">
      <c r="A10789">
        <v>2050</v>
      </c>
      <c r="B10789" t="s">
        <v>2254</v>
      </c>
      <c r="C10789" t="s">
        <v>2208</v>
      </c>
      <c r="D10789" t="s">
        <v>2240</v>
      </c>
      <c r="E10789">
        <v>2.3578101804644098</v>
      </c>
      <c r="F10789" t="s">
        <v>2200</v>
      </c>
    </row>
    <row r="10790" spans="1:6" hidden="1" x14ac:dyDescent="0.25">
      <c r="A10790">
        <v>2050</v>
      </c>
      <c r="B10790" t="s">
        <v>2254</v>
      </c>
      <c r="C10790" t="s">
        <v>2208</v>
      </c>
      <c r="D10790" t="s">
        <v>2241</v>
      </c>
      <c r="E10790">
        <v>5.9748134010314597</v>
      </c>
      <c r="F10790" t="s">
        <v>2200</v>
      </c>
    </row>
    <row r="10791" spans="1:6" hidden="1" x14ac:dyDescent="0.25">
      <c r="A10791">
        <v>2050</v>
      </c>
      <c r="B10791" t="s">
        <v>2254</v>
      </c>
      <c r="C10791" t="s">
        <v>2208</v>
      </c>
      <c r="D10791" t="s">
        <v>2242</v>
      </c>
      <c r="E10791" s="184">
        <v>4.3142055548883403E-2</v>
      </c>
      <c r="F10791" t="s">
        <v>2200</v>
      </c>
    </row>
    <row r="10792" spans="1:6" hidden="1" x14ac:dyDescent="0.25">
      <c r="A10792">
        <v>2050</v>
      </c>
      <c r="B10792" t="s">
        <v>2254</v>
      </c>
      <c r="C10792" t="s">
        <v>2208</v>
      </c>
      <c r="D10792" t="s">
        <v>2243</v>
      </c>
      <c r="E10792">
        <v>33.531688303299497</v>
      </c>
      <c r="F10792" t="s">
        <v>2200</v>
      </c>
    </row>
    <row r="10793" spans="1:6" hidden="1" x14ac:dyDescent="0.25">
      <c r="A10793">
        <v>2050</v>
      </c>
      <c r="B10793" t="s">
        <v>2254</v>
      </c>
      <c r="C10793" t="s">
        <v>2208</v>
      </c>
      <c r="D10793" t="s">
        <v>2244</v>
      </c>
      <c r="E10793">
        <v>4.7567250000000003</v>
      </c>
      <c r="F10793" t="s">
        <v>2200</v>
      </c>
    </row>
    <row r="10794" spans="1:6" hidden="1" x14ac:dyDescent="0.25">
      <c r="A10794">
        <v>2050</v>
      </c>
      <c r="B10794" t="s">
        <v>2254</v>
      </c>
      <c r="C10794" t="s">
        <v>2208</v>
      </c>
      <c r="D10794" t="s">
        <v>2245</v>
      </c>
      <c r="E10794">
        <v>3.0404867585695499</v>
      </c>
      <c r="F10794" t="s">
        <v>2200</v>
      </c>
    </row>
    <row r="10795" spans="1:6" hidden="1" x14ac:dyDescent="0.25">
      <c r="A10795">
        <v>2050</v>
      </c>
      <c r="B10795" t="s">
        <v>2254</v>
      </c>
      <c r="C10795" t="s">
        <v>2208</v>
      </c>
      <c r="D10795" t="s">
        <v>2246</v>
      </c>
      <c r="E10795">
        <v>2.1742200963214202</v>
      </c>
      <c r="F10795" t="s">
        <v>2200</v>
      </c>
    </row>
    <row r="10796" spans="1:6" hidden="1" x14ac:dyDescent="0.25">
      <c r="A10796">
        <v>2050</v>
      </c>
      <c r="B10796" t="s">
        <v>2254</v>
      </c>
      <c r="C10796" t="s">
        <v>2208</v>
      </c>
      <c r="D10796" t="s">
        <v>2247</v>
      </c>
      <c r="E10796">
        <v>1.6331446381774699</v>
      </c>
      <c r="F10796" t="s">
        <v>2200</v>
      </c>
    </row>
    <row r="10797" spans="1:6" hidden="1" x14ac:dyDescent="0.25">
      <c r="A10797">
        <v>2050</v>
      </c>
      <c r="B10797" t="s">
        <v>2254</v>
      </c>
      <c r="C10797" t="s">
        <v>2208</v>
      </c>
      <c r="D10797" t="s">
        <v>2248</v>
      </c>
      <c r="E10797">
        <v>5.8797390208118401</v>
      </c>
      <c r="F10797" t="s">
        <v>2200</v>
      </c>
    </row>
    <row r="10798" spans="1:6" hidden="1" x14ac:dyDescent="0.25">
      <c r="A10798">
        <v>2050</v>
      </c>
      <c r="B10798" t="s">
        <v>2254</v>
      </c>
      <c r="C10798" t="s">
        <v>2209</v>
      </c>
      <c r="D10798" t="s">
        <v>2236</v>
      </c>
      <c r="E10798">
        <v>3.4893154216287399</v>
      </c>
      <c r="F10798" t="s">
        <v>2200</v>
      </c>
    </row>
    <row r="10799" spans="1:6" hidden="1" x14ac:dyDescent="0.25">
      <c r="A10799">
        <v>2050</v>
      </c>
      <c r="B10799" t="s">
        <v>2254</v>
      </c>
      <c r="C10799" t="s">
        <v>2209</v>
      </c>
      <c r="D10799" t="s">
        <v>2237</v>
      </c>
      <c r="E10799">
        <v>20.910054269981401</v>
      </c>
      <c r="F10799" t="s">
        <v>2200</v>
      </c>
    </row>
    <row r="10800" spans="1:6" hidden="1" x14ac:dyDescent="0.25">
      <c r="A10800">
        <v>2050</v>
      </c>
      <c r="B10800" t="s">
        <v>2254</v>
      </c>
      <c r="C10800" t="s">
        <v>2209</v>
      </c>
      <c r="D10800" t="s">
        <v>2238</v>
      </c>
      <c r="E10800">
        <v>5.79840776375252</v>
      </c>
      <c r="F10800" t="s">
        <v>2200</v>
      </c>
    </row>
    <row r="10801" spans="1:6" hidden="1" x14ac:dyDescent="0.25">
      <c r="A10801">
        <v>2050</v>
      </c>
      <c r="B10801" t="s">
        <v>2254</v>
      </c>
      <c r="C10801" t="s">
        <v>2209</v>
      </c>
      <c r="D10801" t="s">
        <v>2250</v>
      </c>
      <c r="E10801">
        <v>14.3660314984698</v>
      </c>
      <c r="F10801" t="s">
        <v>2200</v>
      </c>
    </row>
    <row r="10802" spans="1:6" hidden="1" x14ac:dyDescent="0.25">
      <c r="A10802">
        <v>2050</v>
      </c>
      <c r="B10802" t="s">
        <v>2254</v>
      </c>
      <c r="C10802" t="s">
        <v>2209</v>
      </c>
      <c r="D10802" t="s">
        <v>2251</v>
      </c>
      <c r="E10802">
        <v>0</v>
      </c>
      <c r="F10802" t="s">
        <v>2200</v>
      </c>
    </row>
    <row r="10803" spans="1:6" hidden="1" x14ac:dyDescent="0.25">
      <c r="A10803">
        <v>2050</v>
      </c>
      <c r="B10803" t="s">
        <v>2254</v>
      </c>
      <c r="C10803" t="s">
        <v>2209</v>
      </c>
      <c r="D10803" t="s">
        <v>2239</v>
      </c>
      <c r="E10803">
        <v>3.19968468056733</v>
      </c>
      <c r="F10803" t="s">
        <v>2200</v>
      </c>
    </row>
    <row r="10804" spans="1:6" hidden="1" x14ac:dyDescent="0.25">
      <c r="A10804">
        <v>2050</v>
      </c>
      <c r="B10804" t="s">
        <v>2254</v>
      </c>
      <c r="C10804" t="s">
        <v>2209</v>
      </c>
      <c r="D10804" t="s">
        <v>2240</v>
      </c>
      <c r="E10804">
        <v>2.1970224923008201</v>
      </c>
      <c r="F10804" t="s">
        <v>2200</v>
      </c>
    </row>
    <row r="10805" spans="1:6" hidden="1" x14ac:dyDescent="0.25">
      <c r="A10805">
        <v>2050</v>
      </c>
      <c r="B10805" t="s">
        <v>2254</v>
      </c>
      <c r="C10805" t="s">
        <v>2209</v>
      </c>
      <c r="D10805" t="s">
        <v>2241</v>
      </c>
      <c r="E10805">
        <v>6.9954180277930202</v>
      </c>
      <c r="F10805" t="s">
        <v>2200</v>
      </c>
    </row>
    <row r="10806" spans="1:6" hidden="1" x14ac:dyDescent="0.25">
      <c r="A10806">
        <v>2050</v>
      </c>
      <c r="B10806" t="s">
        <v>2254</v>
      </c>
      <c r="C10806" t="s">
        <v>2209</v>
      </c>
      <c r="D10806" t="s">
        <v>2242</v>
      </c>
      <c r="E10806" s="184">
        <v>3.2264125419211699E-3</v>
      </c>
      <c r="F10806" t="s">
        <v>2200</v>
      </c>
    </row>
    <row r="10807" spans="1:6" hidden="1" x14ac:dyDescent="0.25">
      <c r="A10807">
        <v>2050</v>
      </c>
      <c r="B10807" t="s">
        <v>2254</v>
      </c>
      <c r="C10807" t="s">
        <v>2209</v>
      </c>
      <c r="D10807" t="s">
        <v>2243</v>
      </c>
      <c r="E10807">
        <v>34.106978956000503</v>
      </c>
      <c r="F10807" t="s">
        <v>2200</v>
      </c>
    </row>
    <row r="10808" spans="1:6" hidden="1" x14ac:dyDescent="0.25">
      <c r="A10808">
        <v>2050</v>
      </c>
      <c r="B10808" t="s">
        <v>2254</v>
      </c>
      <c r="C10808" t="s">
        <v>2209</v>
      </c>
      <c r="D10808" t="s">
        <v>2244</v>
      </c>
      <c r="E10808">
        <v>4.7567250000000003</v>
      </c>
      <c r="F10808" t="s">
        <v>2200</v>
      </c>
    </row>
    <row r="10809" spans="1:6" hidden="1" x14ac:dyDescent="0.25">
      <c r="A10809">
        <v>2050</v>
      </c>
      <c r="B10809" t="s">
        <v>2254</v>
      </c>
      <c r="C10809" t="s">
        <v>2209</v>
      </c>
      <c r="D10809" t="s">
        <v>2245</v>
      </c>
      <c r="E10809">
        <v>2.68448090817787</v>
      </c>
      <c r="F10809" t="s">
        <v>2200</v>
      </c>
    </row>
    <row r="10810" spans="1:6" hidden="1" x14ac:dyDescent="0.25">
      <c r="A10810">
        <v>2050</v>
      </c>
      <c r="B10810" t="s">
        <v>2254</v>
      </c>
      <c r="C10810" t="s">
        <v>2209</v>
      </c>
      <c r="D10810" t="s">
        <v>2246</v>
      </c>
      <c r="E10810">
        <v>1.96124124211198</v>
      </c>
      <c r="F10810" t="s">
        <v>2200</v>
      </c>
    </row>
    <row r="10811" spans="1:6" hidden="1" x14ac:dyDescent="0.25">
      <c r="A10811">
        <v>2050</v>
      </c>
      <c r="B10811" t="s">
        <v>2254</v>
      </c>
      <c r="C10811" t="s">
        <v>2209</v>
      </c>
      <c r="D10811" t="s">
        <v>2247</v>
      </c>
      <c r="E10811">
        <v>1.69231815279524</v>
      </c>
      <c r="F10811" t="s">
        <v>2200</v>
      </c>
    </row>
    <row r="10812" spans="1:6" hidden="1" x14ac:dyDescent="0.25">
      <c r="A10812">
        <v>2050</v>
      </c>
      <c r="B10812" t="s">
        <v>2254</v>
      </c>
      <c r="C10812" t="s">
        <v>2209</v>
      </c>
      <c r="D10812" t="s">
        <v>2248</v>
      </c>
      <c r="E10812">
        <v>5.0234217457326</v>
      </c>
      <c r="F10812" t="s">
        <v>2200</v>
      </c>
    </row>
    <row r="10813" spans="1:6" hidden="1" x14ac:dyDescent="0.25">
      <c r="A10813">
        <v>2050</v>
      </c>
      <c r="B10813" t="s">
        <v>2254</v>
      </c>
      <c r="C10813" t="s">
        <v>2210</v>
      </c>
      <c r="D10813" t="s">
        <v>2236</v>
      </c>
      <c r="E10813">
        <v>2.1241524114419699</v>
      </c>
      <c r="F10813" t="s">
        <v>2200</v>
      </c>
    </row>
    <row r="10814" spans="1:6" hidden="1" x14ac:dyDescent="0.25">
      <c r="A10814">
        <v>2050</v>
      </c>
      <c r="B10814" t="s">
        <v>2254</v>
      </c>
      <c r="C10814" t="s">
        <v>2210</v>
      </c>
      <c r="D10814" t="s">
        <v>2237</v>
      </c>
      <c r="E10814">
        <v>16.8646687106996</v>
      </c>
      <c r="F10814" t="s">
        <v>2200</v>
      </c>
    </row>
    <row r="10815" spans="1:6" hidden="1" x14ac:dyDescent="0.25">
      <c r="A10815">
        <v>2050</v>
      </c>
      <c r="B10815" t="s">
        <v>2254</v>
      </c>
      <c r="C10815" t="s">
        <v>2210</v>
      </c>
      <c r="D10815" t="s">
        <v>2238</v>
      </c>
      <c r="E10815">
        <v>9.2211548645099608</v>
      </c>
      <c r="F10815" t="s">
        <v>2200</v>
      </c>
    </row>
    <row r="10816" spans="1:6" hidden="1" x14ac:dyDescent="0.25">
      <c r="A10816">
        <v>2050</v>
      </c>
      <c r="B10816" t="s">
        <v>2254</v>
      </c>
      <c r="C10816" t="s">
        <v>2210</v>
      </c>
      <c r="D10816" t="s">
        <v>2250</v>
      </c>
      <c r="E10816">
        <v>8.7380410267565107</v>
      </c>
      <c r="F10816" t="s">
        <v>2200</v>
      </c>
    </row>
    <row r="10817" spans="1:6" hidden="1" x14ac:dyDescent="0.25">
      <c r="A10817">
        <v>2050</v>
      </c>
      <c r="B10817" t="s">
        <v>2254</v>
      </c>
      <c r="C10817" t="s">
        <v>2210</v>
      </c>
      <c r="D10817" t="s">
        <v>2251</v>
      </c>
      <c r="E10817">
        <v>0</v>
      </c>
      <c r="F10817" t="s">
        <v>2200</v>
      </c>
    </row>
    <row r="10818" spans="1:6" hidden="1" x14ac:dyDescent="0.25">
      <c r="A10818">
        <v>2050</v>
      </c>
      <c r="B10818" t="s">
        <v>2254</v>
      </c>
      <c r="C10818" t="s">
        <v>2210</v>
      </c>
      <c r="D10818" t="s">
        <v>2239</v>
      </c>
      <c r="E10818">
        <v>2.03394430605693</v>
      </c>
      <c r="F10818" t="s">
        <v>2200</v>
      </c>
    </row>
    <row r="10819" spans="1:6" hidden="1" x14ac:dyDescent="0.25">
      <c r="A10819">
        <v>2050</v>
      </c>
      <c r="B10819" t="s">
        <v>2254</v>
      </c>
      <c r="C10819" t="s">
        <v>2210</v>
      </c>
      <c r="D10819" t="s">
        <v>2240</v>
      </c>
      <c r="E10819">
        <v>2.0678678749479702</v>
      </c>
      <c r="F10819" t="s">
        <v>2200</v>
      </c>
    </row>
    <row r="10820" spans="1:6" hidden="1" x14ac:dyDescent="0.25">
      <c r="A10820">
        <v>2050</v>
      </c>
      <c r="B10820" t="s">
        <v>2254</v>
      </c>
      <c r="C10820" t="s">
        <v>2210</v>
      </c>
      <c r="D10820" t="s">
        <v>2241</v>
      </c>
      <c r="E10820">
        <v>3.81351812848431</v>
      </c>
      <c r="F10820" t="s">
        <v>2200</v>
      </c>
    </row>
    <row r="10821" spans="1:6" hidden="1" x14ac:dyDescent="0.25">
      <c r="A10821">
        <v>2050</v>
      </c>
      <c r="B10821" t="s">
        <v>2254</v>
      </c>
      <c r="C10821" t="s">
        <v>2210</v>
      </c>
      <c r="D10821" t="s">
        <v>2242</v>
      </c>
      <c r="E10821" s="184">
        <v>2.8852476978831901E-3</v>
      </c>
      <c r="F10821" t="s">
        <v>2200</v>
      </c>
    </row>
    <row r="10822" spans="1:6" hidden="1" x14ac:dyDescent="0.25">
      <c r="A10822">
        <v>2050</v>
      </c>
      <c r="B10822" t="s">
        <v>2254</v>
      </c>
      <c r="C10822" t="s">
        <v>2210</v>
      </c>
      <c r="D10822" t="s">
        <v>2243</v>
      </c>
      <c r="E10822">
        <v>33.066210182478699</v>
      </c>
      <c r="F10822" t="s">
        <v>2200</v>
      </c>
    </row>
    <row r="10823" spans="1:6" hidden="1" x14ac:dyDescent="0.25">
      <c r="A10823">
        <v>2050</v>
      </c>
      <c r="B10823" t="s">
        <v>2254</v>
      </c>
      <c r="C10823" t="s">
        <v>2210</v>
      </c>
      <c r="D10823" t="s">
        <v>2244</v>
      </c>
      <c r="E10823">
        <v>4.7567250000000003</v>
      </c>
      <c r="F10823" t="s">
        <v>2200</v>
      </c>
    </row>
    <row r="10824" spans="1:6" hidden="1" x14ac:dyDescent="0.25">
      <c r="A10824">
        <v>2050</v>
      </c>
      <c r="B10824" t="s">
        <v>2254</v>
      </c>
      <c r="C10824" t="s">
        <v>2210</v>
      </c>
      <c r="D10824" t="s">
        <v>2245</v>
      </c>
      <c r="E10824">
        <v>2.5932546467284698</v>
      </c>
      <c r="F10824" t="s">
        <v>2200</v>
      </c>
    </row>
    <row r="10825" spans="1:6" hidden="1" x14ac:dyDescent="0.25">
      <c r="A10825">
        <v>2050</v>
      </c>
      <c r="B10825" t="s">
        <v>2254</v>
      </c>
      <c r="C10825" t="s">
        <v>2210</v>
      </c>
      <c r="D10825" t="s">
        <v>2246</v>
      </c>
      <c r="E10825">
        <v>1.3437934976128001</v>
      </c>
      <c r="F10825" t="s">
        <v>2200</v>
      </c>
    </row>
    <row r="10826" spans="1:6" hidden="1" x14ac:dyDescent="0.25">
      <c r="A10826">
        <v>2050</v>
      </c>
      <c r="B10826" t="s">
        <v>2254</v>
      </c>
      <c r="C10826" t="s">
        <v>2210</v>
      </c>
      <c r="D10826" t="s">
        <v>2247</v>
      </c>
      <c r="E10826">
        <v>1.2548139371223399</v>
      </c>
      <c r="F10826" t="s">
        <v>2200</v>
      </c>
    </row>
    <row r="10827" spans="1:6" hidden="1" x14ac:dyDescent="0.25">
      <c r="A10827">
        <v>2050</v>
      </c>
      <c r="B10827" t="s">
        <v>2254</v>
      </c>
      <c r="C10827" t="s">
        <v>2210</v>
      </c>
      <c r="D10827" t="s">
        <v>2248</v>
      </c>
      <c r="E10827">
        <v>2.58772779553503</v>
      </c>
      <c r="F10827" t="s">
        <v>2200</v>
      </c>
    </row>
    <row r="10828" spans="1:6" hidden="1" x14ac:dyDescent="0.25">
      <c r="A10828">
        <v>2050</v>
      </c>
      <c r="B10828" t="s">
        <v>2254</v>
      </c>
      <c r="C10828" t="s">
        <v>2211</v>
      </c>
      <c r="D10828" t="s">
        <v>2236</v>
      </c>
      <c r="E10828">
        <v>3.2323678836312899</v>
      </c>
      <c r="F10828" t="s">
        <v>2200</v>
      </c>
    </row>
    <row r="10829" spans="1:6" hidden="1" x14ac:dyDescent="0.25">
      <c r="A10829">
        <v>2050</v>
      </c>
      <c r="B10829" t="s">
        <v>2254</v>
      </c>
      <c r="C10829" t="s">
        <v>2211</v>
      </c>
      <c r="D10829" t="s">
        <v>2237</v>
      </c>
      <c r="E10829">
        <v>31.005623059349201</v>
      </c>
      <c r="F10829" t="s">
        <v>2200</v>
      </c>
    </row>
    <row r="10830" spans="1:6" hidden="1" x14ac:dyDescent="0.25">
      <c r="A10830">
        <v>2050</v>
      </c>
      <c r="B10830" t="s">
        <v>2254</v>
      </c>
      <c r="C10830" t="s">
        <v>2211</v>
      </c>
      <c r="D10830" t="s">
        <v>2238</v>
      </c>
      <c r="E10830">
        <v>4.04394503112702</v>
      </c>
      <c r="F10830" t="s">
        <v>2200</v>
      </c>
    </row>
    <row r="10831" spans="1:6" hidden="1" x14ac:dyDescent="0.25">
      <c r="A10831">
        <v>2050</v>
      </c>
      <c r="B10831" t="s">
        <v>2254</v>
      </c>
      <c r="C10831" t="s">
        <v>2211</v>
      </c>
      <c r="D10831" t="s">
        <v>2250</v>
      </c>
      <c r="E10831">
        <v>0</v>
      </c>
      <c r="F10831" t="s">
        <v>2200</v>
      </c>
    </row>
    <row r="10832" spans="1:6" hidden="1" x14ac:dyDescent="0.25">
      <c r="A10832">
        <v>2050</v>
      </c>
      <c r="B10832" t="s">
        <v>2254</v>
      </c>
      <c r="C10832" t="s">
        <v>2211</v>
      </c>
      <c r="D10832" t="s">
        <v>2251</v>
      </c>
      <c r="E10832">
        <v>14.5353130386302</v>
      </c>
      <c r="F10832" t="s">
        <v>2200</v>
      </c>
    </row>
    <row r="10833" spans="1:6" hidden="1" x14ac:dyDescent="0.25">
      <c r="A10833">
        <v>2050</v>
      </c>
      <c r="B10833" t="s">
        <v>2254</v>
      </c>
      <c r="C10833" t="s">
        <v>2211</v>
      </c>
      <c r="D10833" t="s">
        <v>2239</v>
      </c>
      <c r="E10833">
        <v>3.3336294028435201</v>
      </c>
      <c r="F10833" t="s">
        <v>2200</v>
      </c>
    </row>
    <row r="10834" spans="1:6" hidden="1" x14ac:dyDescent="0.25">
      <c r="A10834">
        <v>2050</v>
      </c>
      <c r="B10834" t="s">
        <v>2254</v>
      </c>
      <c r="C10834" t="s">
        <v>2211</v>
      </c>
      <c r="D10834" t="s">
        <v>2240</v>
      </c>
      <c r="E10834">
        <v>2.1876787744417898</v>
      </c>
      <c r="F10834" t="s">
        <v>2200</v>
      </c>
    </row>
    <row r="10835" spans="1:6" hidden="1" x14ac:dyDescent="0.25">
      <c r="A10835">
        <v>2050</v>
      </c>
      <c r="B10835" t="s">
        <v>2254</v>
      </c>
      <c r="C10835" t="s">
        <v>2211</v>
      </c>
      <c r="D10835" t="s">
        <v>2241</v>
      </c>
      <c r="E10835">
        <v>4.40951880371078</v>
      </c>
      <c r="F10835" t="s">
        <v>2200</v>
      </c>
    </row>
    <row r="10836" spans="1:6" hidden="1" x14ac:dyDescent="0.25">
      <c r="A10836">
        <v>2050</v>
      </c>
      <c r="B10836" t="s">
        <v>2254</v>
      </c>
      <c r="C10836" t="s">
        <v>2211</v>
      </c>
      <c r="D10836" t="s">
        <v>2242</v>
      </c>
      <c r="E10836" s="184">
        <v>5.7050588900881098E-2</v>
      </c>
      <c r="F10836" t="s">
        <v>2200</v>
      </c>
    </row>
    <row r="10837" spans="1:6" hidden="1" x14ac:dyDescent="0.25">
      <c r="A10837">
        <v>2050</v>
      </c>
      <c r="B10837" t="s">
        <v>2254</v>
      </c>
      <c r="C10837" t="s">
        <v>2211</v>
      </c>
      <c r="D10837" t="s">
        <v>2243</v>
      </c>
      <c r="E10837">
        <v>33.177167386099697</v>
      </c>
      <c r="F10837" t="s">
        <v>2200</v>
      </c>
    </row>
    <row r="10838" spans="1:6" hidden="1" x14ac:dyDescent="0.25">
      <c r="A10838">
        <v>2050</v>
      </c>
      <c r="B10838" t="s">
        <v>2254</v>
      </c>
      <c r="C10838" t="s">
        <v>2211</v>
      </c>
      <c r="D10838" t="s">
        <v>2244</v>
      </c>
      <c r="E10838">
        <v>0</v>
      </c>
      <c r="F10838" t="s">
        <v>2200</v>
      </c>
    </row>
    <row r="10839" spans="1:6" hidden="1" x14ac:dyDescent="0.25">
      <c r="A10839">
        <v>2050</v>
      </c>
      <c r="B10839" t="s">
        <v>2254</v>
      </c>
      <c r="C10839" t="s">
        <v>2211</v>
      </c>
      <c r="D10839" t="s">
        <v>2245</v>
      </c>
      <c r="E10839">
        <v>2.7788846577448201</v>
      </c>
      <c r="F10839" t="s">
        <v>2200</v>
      </c>
    </row>
    <row r="10840" spans="1:6" hidden="1" x14ac:dyDescent="0.25">
      <c r="A10840">
        <v>2050</v>
      </c>
      <c r="B10840" t="s">
        <v>2254</v>
      </c>
      <c r="C10840" t="s">
        <v>2211</v>
      </c>
      <c r="D10840" t="s">
        <v>2246</v>
      </c>
      <c r="E10840">
        <v>1.7520663987151599</v>
      </c>
      <c r="F10840" t="s">
        <v>2200</v>
      </c>
    </row>
    <row r="10841" spans="1:6" hidden="1" x14ac:dyDescent="0.25">
      <c r="A10841">
        <v>2050</v>
      </c>
      <c r="B10841" t="s">
        <v>2254</v>
      </c>
      <c r="C10841" t="s">
        <v>2211</v>
      </c>
      <c r="D10841" t="s">
        <v>2247</v>
      </c>
      <c r="E10841">
        <v>1.4113573277379501</v>
      </c>
      <c r="F10841" t="s">
        <v>2200</v>
      </c>
    </row>
    <row r="10842" spans="1:6" hidden="1" x14ac:dyDescent="0.25">
      <c r="A10842">
        <v>2050</v>
      </c>
      <c r="B10842" t="s">
        <v>2254</v>
      </c>
      <c r="C10842" t="s">
        <v>2211</v>
      </c>
      <c r="D10842" t="s">
        <v>2248</v>
      </c>
      <c r="E10842">
        <v>5.6990083118977797</v>
      </c>
      <c r="F10842" t="s">
        <v>2200</v>
      </c>
    </row>
    <row r="10843" spans="1:6" hidden="1" x14ac:dyDescent="0.25">
      <c r="A10843">
        <v>2050</v>
      </c>
      <c r="B10843" t="s">
        <v>2254</v>
      </c>
      <c r="C10843" t="s">
        <v>2212</v>
      </c>
      <c r="D10843" t="s">
        <v>2236</v>
      </c>
      <c r="E10843">
        <v>2.69009556564454</v>
      </c>
      <c r="F10843" t="s">
        <v>2200</v>
      </c>
    </row>
    <row r="10844" spans="1:6" hidden="1" x14ac:dyDescent="0.25">
      <c r="A10844">
        <v>2050</v>
      </c>
      <c r="B10844" t="s">
        <v>2254</v>
      </c>
      <c r="C10844" t="s">
        <v>2212</v>
      </c>
      <c r="D10844" t="s">
        <v>2237</v>
      </c>
      <c r="E10844">
        <v>22.813226491311401</v>
      </c>
      <c r="F10844" t="s">
        <v>2200</v>
      </c>
    </row>
    <row r="10845" spans="1:6" hidden="1" x14ac:dyDescent="0.25">
      <c r="A10845">
        <v>2050</v>
      </c>
      <c r="B10845" t="s">
        <v>2254</v>
      </c>
      <c r="C10845" t="s">
        <v>2212</v>
      </c>
      <c r="D10845" t="s">
        <v>2238</v>
      </c>
      <c r="E10845">
        <v>4.0582958558787503</v>
      </c>
      <c r="F10845" t="s">
        <v>2200</v>
      </c>
    </row>
    <row r="10846" spans="1:6" hidden="1" x14ac:dyDescent="0.25">
      <c r="A10846">
        <v>2050</v>
      </c>
      <c r="B10846" t="s">
        <v>2254</v>
      </c>
      <c r="C10846" t="s">
        <v>2212</v>
      </c>
      <c r="D10846" t="s">
        <v>2250</v>
      </c>
      <c r="E10846">
        <v>0</v>
      </c>
      <c r="F10846" t="s">
        <v>2200</v>
      </c>
    </row>
    <row r="10847" spans="1:6" hidden="1" x14ac:dyDescent="0.25">
      <c r="A10847">
        <v>2050</v>
      </c>
      <c r="B10847" t="s">
        <v>2254</v>
      </c>
      <c r="C10847" t="s">
        <v>2212</v>
      </c>
      <c r="D10847" t="s">
        <v>2251</v>
      </c>
      <c r="E10847">
        <v>13.367380941728699</v>
      </c>
      <c r="F10847" t="s">
        <v>2200</v>
      </c>
    </row>
    <row r="10848" spans="1:6" hidden="1" x14ac:dyDescent="0.25">
      <c r="A10848">
        <v>2050</v>
      </c>
      <c r="B10848" t="s">
        <v>2254</v>
      </c>
      <c r="C10848" t="s">
        <v>2212</v>
      </c>
      <c r="D10848" t="s">
        <v>2239</v>
      </c>
      <c r="E10848">
        <v>3.87059920569309</v>
      </c>
      <c r="F10848" t="s">
        <v>2200</v>
      </c>
    </row>
    <row r="10849" spans="1:6" hidden="1" x14ac:dyDescent="0.25">
      <c r="A10849">
        <v>2050</v>
      </c>
      <c r="B10849" t="s">
        <v>2254</v>
      </c>
      <c r="C10849" t="s">
        <v>2212</v>
      </c>
      <c r="D10849" t="s">
        <v>2240</v>
      </c>
      <c r="E10849">
        <v>2.4286367714759001</v>
      </c>
      <c r="F10849" t="s">
        <v>2200</v>
      </c>
    </row>
    <row r="10850" spans="1:6" hidden="1" x14ac:dyDescent="0.25">
      <c r="A10850">
        <v>2050</v>
      </c>
      <c r="B10850" t="s">
        <v>2254</v>
      </c>
      <c r="C10850" t="s">
        <v>2212</v>
      </c>
      <c r="D10850" t="s">
        <v>2241</v>
      </c>
      <c r="E10850">
        <v>4.6214140635640497</v>
      </c>
      <c r="F10850" t="s">
        <v>2200</v>
      </c>
    </row>
    <row r="10851" spans="1:6" hidden="1" x14ac:dyDescent="0.25">
      <c r="A10851">
        <v>2050</v>
      </c>
      <c r="B10851" t="s">
        <v>2254</v>
      </c>
      <c r="C10851" t="s">
        <v>2212</v>
      </c>
      <c r="D10851" t="s">
        <v>2242</v>
      </c>
      <c r="E10851" s="184">
        <v>1.4773096309188001E-4</v>
      </c>
      <c r="F10851" t="s">
        <v>2200</v>
      </c>
    </row>
    <row r="10852" spans="1:6" hidden="1" x14ac:dyDescent="0.25">
      <c r="A10852">
        <v>2050</v>
      </c>
      <c r="B10852" t="s">
        <v>2254</v>
      </c>
      <c r="C10852" t="s">
        <v>2212</v>
      </c>
      <c r="D10852" t="s">
        <v>2243</v>
      </c>
      <c r="E10852">
        <v>33.439682577800198</v>
      </c>
      <c r="F10852" t="s">
        <v>2200</v>
      </c>
    </row>
    <row r="10853" spans="1:6" hidden="1" x14ac:dyDescent="0.25">
      <c r="A10853">
        <v>2050</v>
      </c>
      <c r="B10853" t="s">
        <v>2254</v>
      </c>
      <c r="C10853" t="s">
        <v>2212</v>
      </c>
      <c r="D10853" t="s">
        <v>2244</v>
      </c>
      <c r="E10853">
        <v>4.7567250000000003</v>
      </c>
      <c r="F10853" t="s">
        <v>2200</v>
      </c>
    </row>
    <row r="10854" spans="1:6" hidden="1" x14ac:dyDescent="0.25">
      <c r="A10854">
        <v>2050</v>
      </c>
      <c r="B10854" t="s">
        <v>2254</v>
      </c>
      <c r="C10854" t="s">
        <v>2212</v>
      </c>
      <c r="D10854" t="s">
        <v>2245</v>
      </c>
      <c r="E10854">
        <v>3.1757337045588301</v>
      </c>
      <c r="F10854" t="s">
        <v>2200</v>
      </c>
    </row>
    <row r="10855" spans="1:6" hidden="1" x14ac:dyDescent="0.25">
      <c r="A10855">
        <v>2050</v>
      </c>
      <c r="B10855" t="s">
        <v>2254</v>
      </c>
      <c r="C10855" t="s">
        <v>2212</v>
      </c>
      <c r="D10855" t="s">
        <v>2246</v>
      </c>
      <c r="E10855">
        <v>1.9007485246200599</v>
      </c>
      <c r="F10855" t="s">
        <v>2200</v>
      </c>
    </row>
    <row r="10856" spans="1:6" hidden="1" x14ac:dyDescent="0.25">
      <c r="A10856">
        <v>2050</v>
      </c>
      <c r="B10856" t="s">
        <v>2254</v>
      </c>
      <c r="C10856" t="s">
        <v>2212</v>
      </c>
      <c r="D10856" t="s">
        <v>2247</v>
      </c>
      <c r="E10856">
        <v>1.7170157723961601</v>
      </c>
      <c r="F10856" t="s">
        <v>2200</v>
      </c>
    </row>
    <row r="10857" spans="1:6" hidden="1" x14ac:dyDescent="0.25">
      <c r="A10857">
        <v>2050</v>
      </c>
      <c r="B10857" t="s">
        <v>2254</v>
      </c>
      <c r="C10857" t="s">
        <v>2212</v>
      </c>
      <c r="D10857" t="s">
        <v>2248</v>
      </c>
      <c r="E10857">
        <v>6.5364004095574204</v>
      </c>
      <c r="F10857" t="s">
        <v>2200</v>
      </c>
    </row>
    <row r="10858" spans="1:6" hidden="1" x14ac:dyDescent="0.25">
      <c r="A10858">
        <v>2050</v>
      </c>
      <c r="B10858" t="s">
        <v>2254</v>
      </c>
      <c r="C10858" t="s">
        <v>2213</v>
      </c>
      <c r="D10858" t="s">
        <v>2236</v>
      </c>
      <c r="E10858">
        <v>3.2253670389047899</v>
      </c>
      <c r="F10858" t="s">
        <v>2200</v>
      </c>
    </row>
    <row r="10859" spans="1:6" hidden="1" x14ac:dyDescent="0.25">
      <c r="A10859">
        <v>2050</v>
      </c>
      <c r="B10859" t="s">
        <v>2254</v>
      </c>
      <c r="C10859" t="s">
        <v>2213</v>
      </c>
      <c r="D10859" t="s">
        <v>2237</v>
      </c>
      <c r="E10859">
        <v>19.187513737219501</v>
      </c>
      <c r="F10859" t="s">
        <v>2200</v>
      </c>
    </row>
    <row r="10860" spans="1:6" hidden="1" x14ac:dyDescent="0.25">
      <c r="A10860">
        <v>2050</v>
      </c>
      <c r="B10860" t="s">
        <v>2254</v>
      </c>
      <c r="C10860" t="s">
        <v>2213</v>
      </c>
      <c r="D10860" t="s">
        <v>2238</v>
      </c>
      <c r="E10860">
        <v>4.1083610589271702</v>
      </c>
      <c r="F10860" t="s">
        <v>2200</v>
      </c>
    </row>
    <row r="10861" spans="1:6" hidden="1" x14ac:dyDescent="0.25">
      <c r="A10861">
        <v>2050</v>
      </c>
      <c r="B10861" t="s">
        <v>2254</v>
      </c>
      <c r="C10861" t="s">
        <v>2213</v>
      </c>
      <c r="D10861" t="s">
        <v>2250</v>
      </c>
      <c r="E10861">
        <v>10.9973531621417</v>
      </c>
      <c r="F10861" t="s">
        <v>2200</v>
      </c>
    </row>
    <row r="10862" spans="1:6" hidden="1" x14ac:dyDescent="0.25">
      <c r="A10862">
        <v>2050</v>
      </c>
      <c r="B10862" t="s">
        <v>2254</v>
      </c>
      <c r="C10862" t="s">
        <v>2213</v>
      </c>
      <c r="D10862" t="s">
        <v>2251</v>
      </c>
      <c r="E10862">
        <v>0</v>
      </c>
      <c r="F10862" t="s">
        <v>2200</v>
      </c>
    </row>
    <row r="10863" spans="1:6" hidden="1" x14ac:dyDescent="0.25">
      <c r="A10863">
        <v>2050</v>
      </c>
      <c r="B10863" t="s">
        <v>2254</v>
      </c>
      <c r="C10863" t="s">
        <v>2213</v>
      </c>
      <c r="D10863" t="s">
        <v>2239</v>
      </c>
      <c r="E10863">
        <v>4.2733941058264397</v>
      </c>
      <c r="F10863" t="s">
        <v>2200</v>
      </c>
    </row>
    <row r="10864" spans="1:6" hidden="1" x14ac:dyDescent="0.25">
      <c r="A10864">
        <v>2050</v>
      </c>
      <c r="B10864" t="s">
        <v>2254</v>
      </c>
      <c r="C10864" t="s">
        <v>2213</v>
      </c>
      <c r="D10864" t="s">
        <v>2240</v>
      </c>
      <c r="E10864">
        <v>2.6139079035405799</v>
      </c>
      <c r="F10864" t="s">
        <v>2200</v>
      </c>
    </row>
    <row r="10865" spans="1:6" hidden="1" x14ac:dyDescent="0.25">
      <c r="A10865">
        <v>2050</v>
      </c>
      <c r="B10865" t="s">
        <v>2254</v>
      </c>
      <c r="C10865" t="s">
        <v>2213</v>
      </c>
      <c r="D10865" t="s">
        <v>2241</v>
      </c>
      <c r="E10865">
        <v>6.3112052352079901</v>
      </c>
      <c r="F10865" t="s">
        <v>2200</v>
      </c>
    </row>
    <row r="10866" spans="1:6" hidden="1" x14ac:dyDescent="0.25">
      <c r="A10866">
        <v>2050</v>
      </c>
      <c r="B10866" t="s">
        <v>2254</v>
      </c>
      <c r="C10866" t="s">
        <v>2213</v>
      </c>
      <c r="D10866" t="s">
        <v>2242</v>
      </c>
      <c r="E10866" s="184">
        <v>2.5852009020234198E-2</v>
      </c>
      <c r="F10866" t="s">
        <v>2200</v>
      </c>
    </row>
    <row r="10867" spans="1:6" hidden="1" x14ac:dyDescent="0.25">
      <c r="A10867">
        <v>2050</v>
      </c>
      <c r="B10867" t="s">
        <v>2254</v>
      </c>
      <c r="C10867" t="s">
        <v>2213</v>
      </c>
      <c r="D10867" t="s">
        <v>2243</v>
      </c>
      <c r="E10867">
        <v>34.543687418252397</v>
      </c>
      <c r="F10867" t="s">
        <v>2200</v>
      </c>
    </row>
    <row r="10868" spans="1:6" hidden="1" x14ac:dyDescent="0.25">
      <c r="A10868">
        <v>2050</v>
      </c>
      <c r="B10868" t="s">
        <v>2254</v>
      </c>
      <c r="C10868" t="s">
        <v>2213</v>
      </c>
      <c r="D10868" t="s">
        <v>2244</v>
      </c>
      <c r="E10868">
        <v>4.7567250000000003</v>
      </c>
      <c r="F10868" t="s">
        <v>2200</v>
      </c>
    </row>
    <row r="10869" spans="1:6" hidden="1" x14ac:dyDescent="0.25">
      <c r="A10869">
        <v>2050</v>
      </c>
      <c r="B10869" t="s">
        <v>2254</v>
      </c>
      <c r="C10869" t="s">
        <v>2213</v>
      </c>
      <c r="D10869" t="s">
        <v>2245</v>
      </c>
      <c r="E10869">
        <v>3.4625107502533599</v>
      </c>
      <c r="F10869" t="s">
        <v>2200</v>
      </c>
    </row>
    <row r="10870" spans="1:6" hidden="1" x14ac:dyDescent="0.25">
      <c r="A10870">
        <v>2050</v>
      </c>
      <c r="B10870" t="s">
        <v>2254</v>
      </c>
      <c r="C10870" t="s">
        <v>2213</v>
      </c>
      <c r="D10870" t="s">
        <v>2246</v>
      </c>
      <c r="E10870">
        <v>1.6731752425827799</v>
      </c>
      <c r="F10870" t="s">
        <v>2200</v>
      </c>
    </row>
    <row r="10871" spans="1:6" hidden="1" x14ac:dyDescent="0.25">
      <c r="A10871">
        <v>2050</v>
      </c>
      <c r="B10871" t="s">
        <v>2254</v>
      </c>
      <c r="C10871" t="s">
        <v>2213</v>
      </c>
      <c r="D10871" t="s">
        <v>2247</v>
      </c>
      <c r="E10871">
        <v>1.3612674892586301</v>
      </c>
      <c r="F10871" t="s">
        <v>2200</v>
      </c>
    </row>
    <row r="10872" spans="1:6" hidden="1" x14ac:dyDescent="0.25">
      <c r="A10872">
        <v>2050</v>
      </c>
      <c r="B10872" t="s">
        <v>2254</v>
      </c>
      <c r="C10872" t="s">
        <v>2213</v>
      </c>
      <c r="D10872" t="s">
        <v>2248</v>
      </c>
      <c r="E10872">
        <v>7.1296580334970399</v>
      </c>
      <c r="F10872" t="s">
        <v>2200</v>
      </c>
    </row>
    <row r="10873" spans="1:6" hidden="1" x14ac:dyDescent="0.25">
      <c r="A10873">
        <v>2050</v>
      </c>
      <c r="B10873" t="s">
        <v>2254</v>
      </c>
      <c r="C10873" t="s">
        <v>2214</v>
      </c>
      <c r="D10873" t="s">
        <v>2236</v>
      </c>
      <c r="E10873">
        <v>2.0481801842064802</v>
      </c>
      <c r="F10873" t="s">
        <v>2200</v>
      </c>
    </row>
    <row r="10874" spans="1:6" hidden="1" x14ac:dyDescent="0.25">
      <c r="A10874">
        <v>2050</v>
      </c>
      <c r="B10874" t="s">
        <v>2254</v>
      </c>
      <c r="C10874" t="s">
        <v>2214</v>
      </c>
      <c r="D10874" t="s">
        <v>2237</v>
      </c>
      <c r="E10874">
        <v>20.8071654327353</v>
      </c>
      <c r="F10874" t="s">
        <v>2200</v>
      </c>
    </row>
    <row r="10875" spans="1:6" hidden="1" x14ac:dyDescent="0.25">
      <c r="A10875">
        <v>2050</v>
      </c>
      <c r="B10875" t="s">
        <v>2254</v>
      </c>
      <c r="C10875" t="s">
        <v>2214</v>
      </c>
      <c r="D10875" t="s">
        <v>2238</v>
      </c>
      <c r="E10875">
        <v>4.0883370393765404</v>
      </c>
      <c r="F10875" t="s">
        <v>2200</v>
      </c>
    </row>
    <row r="10876" spans="1:6" hidden="1" x14ac:dyDescent="0.25">
      <c r="A10876">
        <v>2050</v>
      </c>
      <c r="B10876" t="s">
        <v>2254</v>
      </c>
      <c r="C10876" t="s">
        <v>2214</v>
      </c>
      <c r="D10876" t="s">
        <v>2250</v>
      </c>
      <c r="E10876">
        <v>8.3675087487898399</v>
      </c>
      <c r="F10876" t="s">
        <v>2200</v>
      </c>
    </row>
    <row r="10877" spans="1:6" hidden="1" x14ac:dyDescent="0.25">
      <c r="A10877">
        <v>2050</v>
      </c>
      <c r="B10877" t="s">
        <v>2254</v>
      </c>
      <c r="C10877" t="s">
        <v>2214</v>
      </c>
      <c r="D10877" t="s">
        <v>2251</v>
      </c>
      <c r="E10877">
        <v>10.5322959958326</v>
      </c>
      <c r="F10877" t="s">
        <v>2200</v>
      </c>
    </row>
    <row r="10878" spans="1:6" hidden="1" x14ac:dyDescent="0.25">
      <c r="A10878">
        <v>2050</v>
      </c>
      <c r="B10878" t="s">
        <v>2254</v>
      </c>
      <c r="C10878" t="s">
        <v>2214</v>
      </c>
      <c r="D10878" t="s">
        <v>2239</v>
      </c>
      <c r="E10878">
        <v>3.3953628249526</v>
      </c>
      <c r="F10878" t="s">
        <v>2200</v>
      </c>
    </row>
    <row r="10879" spans="1:6" hidden="1" x14ac:dyDescent="0.25">
      <c r="A10879">
        <v>2050</v>
      </c>
      <c r="B10879" t="s">
        <v>2254</v>
      </c>
      <c r="C10879" t="s">
        <v>2214</v>
      </c>
      <c r="D10879" t="s">
        <v>2240</v>
      </c>
      <c r="E10879">
        <v>2.2600513389316701</v>
      </c>
      <c r="F10879" t="s">
        <v>2200</v>
      </c>
    </row>
    <row r="10880" spans="1:6" hidden="1" x14ac:dyDescent="0.25">
      <c r="A10880">
        <v>2050</v>
      </c>
      <c r="B10880" t="s">
        <v>2254</v>
      </c>
      <c r="C10880" t="s">
        <v>2214</v>
      </c>
      <c r="D10880" t="s">
        <v>2241</v>
      </c>
      <c r="E10880">
        <v>6.3001905176400301</v>
      </c>
      <c r="F10880" t="s">
        <v>2200</v>
      </c>
    </row>
    <row r="10881" spans="1:6" hidden="1" x14ac:dyDescent="0.25">
      <c r="A10881">
        <v>2050</v>
      </c>
      <c r="B10881" t="s">
        <v>2254</v>
      </c>
      <c r="C10881" t="s">
        <v>2214</v>
      </c>
      <c r="D10881" t="s">
        <v>2242</v>
      </c>
      <c r="E10881" s="184">
        <v>4.9717737066582099E-2</v>
      </c>
      <c r="F10881" t="s">
        <v>2200</v>
      </c>
    </row>
    <row r="10882" spans="1:6" hidden="1" x14ac:dyDescent="0.25">
      <c r="A10882">
        <v>2050</v>
      </c>
      <c r="B10882" t="s">
        <v>2254</v>
      </c>
      <c r="C10882" t="s">
        <v>2214</v>
      </c>
      <c r="D10882" t="s">
        <v>2243</v>
      </c>
      <c r="E10882">
        <v>33.604162465476698</v>
      </c>
      <c r="F10882" t="s">
        <v>2200</v>
      </c>
    </row>
    <row r="10883" spans="1:6" hidden="1" x14ac:dyDescent="0.25">
      <c r="A10883">
        <v>2050</v>
      </c>
      <c r="B10883" t="s">
        <v>2254</v>
      </c>
      <c r="C10883" t="s">
        <v>2214</v>
      </c>
      <c r="D10883" t="s">
        <v>2244</v>
      </c>
      <c r="E10883">
        <v>4.7567250000000003</v>
      </c>
      <c r="F10883" t="s">
        <v>2200</v>
      </c>
    </row>
    <row r="10884" spans="1:6" hidden="1" x14ac:dyDescent="0.25">
      <c r="A10884">
        <v>2050</v>
      </c>
      <c r="B10884" t="s">
        <v>2254</v>
      </c>
      <c r="C10884" t="s">
        <v>2214</v>
      </c>
      <c r="D10884" t="s">
        <v>2245</v>
      </c>
      <c r="E10884">
        <v>2.8729814123159101</v>
      </c>
      <c r="F10884" t="s">
        <v>2200</v>
      </c>
    </row>
    <row r="10885" spans="1:6" hidden="1" x14ac:dyDescent="0.25">
      <c r="A10885">
        <v>2050</v>
      </c>
      <c r="B10885" t="s">
        <v>2254</v>
      </c>
      <c r="C10885" t="s">
        <v>2214</v>
      </c>
      <c r="D10885" t="s">
        <v>2246</v>
      </c>
      <c r="E10885">
        <v>1.9773867322697201</v>
      </c>
      <c r="F10885" t="s">
        <v>2200</v>
      </c>
    </row>
    <row r="10886" spans="1:6" hidden="1" x14ac:dyDescent="0.25">
      <c r="A10886">
        <v>2050</v>
      </c>
      <c r="B10886" t="s">
        <v>2254</v>
      </c>
      <c r="C10886" t="s">
        <v>2214</v>
      </c>
      <c r="D10886" t="s">
        <v>2247</v>
      </c>
      <c r="E10886">
        <v>1.5518135996064399</v>
      </c>
      <c r="F10886" t="s">
        <v>2200</v>
      </c>
    </row>
    <row r="10887" spans="1:6" hidden="1" x14ac:dyDescent="0.25">
      <c r="A10887">
        <v>2050</v>
      </c>
      <c r="B10887" t="s">
        <v>2254</v>
      </c>
      <c r="C10887" t="s">
        <v>2214</v>
      </c>
      <c r="D10887" t="s">
        <v>2248</v>
      </c>
      <c r="E10887">
        <v>5.8629904250010503</v>
      </c>
      <c r="F10887" t="s">
        <v>2200</v>
      </c>
    </row>
    <row r="10888" spans="1:6" hidden="1" x14ac:dyDescent="0.25">
      <c r="A10888">
        <v>2050</v>
      </c>
      <c r="B10888" t="s">
        <v>2254</v>
      </c>
      <c r="C10888" t="s">
        <v>2215</v>
      </c>
      <c r="D10888" t="s">
        <v>2236</v>
      </c>
      <c r="E10888">
        <v>2.2325003798388101</v>
      </c>
      <c r="F10888" t="s">
        <v>2200</v>
      </c>
    </row>
    <row r="10889" spans="1:6" hidden="1" x14ac:dyDescent="0.25">
      <c r="A10889">
        <v>2050</v>
      </c>
      <c r="B10889" t="s">
        <v>2254</v>
      </c>
      <c r="C10889" t="s">
        <v>2215</v>
      </c>
      <c r="D10889" t="s">
        <v>2237</v>
      </c>
      <c r="E10889">
        <v>13.9994430939831</v>
      </c>
      <c r="F10889" t="s">
        <v>2200</v>
      </c>
    </row>
    <row r="10890" spans="1:6" hidden="1" x14ac:dyDescent="0.25">
      <c r="A10890">
        <v>2050</v>
      </c>
      <c r="B10890" t="s">
        <v>2254</v>
      </c>
      <c r="C10890" t="s">
        <v>2215</v>
      </c>
      <c r="D10890" t="s">
        <v>2238</v>
      </c>
      <c r="E10890">
        <v>4.30328220233101</v>
      </c>
      <c r="F10890" t="s">
        <v>2200</v>
      </c>
    </row>
    <row r="10891" spans="1:6" hidden="1" x14ac:dyDescent="0.25">
      <c r="A10891">
        <v>2050</v>
      </c>
      <c r="B10891" t="s">
        <v>2254</v>
      </c>
      <c r="C10891" t="s">
        <v>2215</v>
      </c>
      <c r="D10891" t="s">
        <v>2250</v>
      </c>
      <c r="E10891">
        <v>9.1289561271467701</v>
      </c>
      <c r="F10891" t="s">
        <v>2200</v>
      </c>
    </row>
    <row r="10892" spans="1:6" hidden="1" x14ac:dyDescent="0.25">
      <c r="A10892">
        <v>2050</v>
      </c>
      <c r="B10892" t="s">
        <v>2254</v>
      </c>
      <c r="C10892" t="s">
        <v>2215</v>
      </c>
      <c r="D10892" t="s">
        <v>2251</v>
      </c>
      <c r="E10892">
        <v>9.4800226878667395</v>
      </c>
      <c r="F10892" t="s">
        <v>2200</v>
      </c>
    </row>
    <row r="10893" spans="1:6" hidden="1" x14ac:dyDescent="0.25">
      <c r="A10893">
        <v>2050</v>
      </c>
      <c r="B10893" t="s">
        <v>2254</v>
      </c>
      <c r="C10893" t="s">
        <v>2215</v>
      </c>
      <c r="D10893" t="s">
        <v>2239</v>
      </c>
      <c r="E10893">
        <v>1.86322808876205</v>
      </c>
      <c r="F10893" t="s">
        <v>2200</v>
      </c>
    </row>
    <row r="10894" spans="1:6" hidden="1" x14ac:dyDescent="0.25">
      <c r="A10894">
        <v>2050</v>
      </c>
      <c r="B10894" t="s">
        <v>2254</v>
      </c>
      <c r="C10894" t="s">
        <v>2215</v>
      </c>
      <c r="D10894" t="s">
        <v>2240</v>
      </c>
      <c r="E10894">
        <v>2.0623555908942599</v>
      </c>
      <c r="F10894" t="s">
        <v>2200</v>
      </c>
    </row>
    <row r="10895" spans="1:6" hidden="1" x14ac:dyDescent="0.25">
      <c r="A10895">
        <v>2050</v>
      </c>
      <c r="B10895" t="s">
        <v>2254</v>
      </c>
      <c r="C10895" t="s">
        <v>2215</v>
      </c>
      <c r="D10895" t="s">
        <v>2241</v>
      </c>
      <c r="E10895">
        <v>3.9148249653267801</v>
      </c>
      <c r="F10895" t="s">
        <v>2200</v>
      </c>
    </row>
    <row r="10896" spans="1:6" hidden="1" x14ac:dyDescent="0.25">
      <c r="A10896">
        <v>2050</v>
      </c>
      <c r="B10896" t="s">
        <v>2254</v>
      </c>
      <c r="C10896" t="s">
        <v>2215</v>
      </c>
      <c r="D10896" t="s">
        <v>2242</v>
      </c>
      <c r="E10896" s="184">
        <v>2.13793499225494E-2</v>
      </c>
      <c r="F10896" t="s">
        <v>2200</v>
      </c>
    </row>
    <row r="10897" spans="1:6" hidden="1" x14ac:dyDescent="0.25">
      <c r="A10897">
        <v>2050</v>
      </c>
      <c r="B10897" t="s">
        <v>2254</v>
      </c>
      <c r="C10897" t="s">
        <v>2215</v>
      </c>
      <c r="D10897" t="s">
        <v>2243</v>
      </c>
      <c r="E10897">
        <v>22.610037482634301</v>
      </c>
      <c r="F10897" t="s">
        <v>2200</v>
      </c>
    </row>
    <row r="10898" spans="1:6" hidden="1" x14ac:dyDescent="0.25">
      <c r="A10898">
        <v>2050</v>
      </c>
      <c r="B10898" t="s">
        <v>2254</v>
      </c>
      <c r="C10898" t="s">
        <v>2215</v>
      </c>
      <c r="D10898" t="s">
        <v>2244</v>
      </c>
      <c r="E10898">
        <v>4.7567250000000003</v>
      </c>
      <c r="F10898" t="s">
        <v>2200</v>
      </c>
    </row>
    <row r="10899" spans="1:6" hidden="1" x14ac:dyDescent="0.25">
      <c r="A10899">
        <v>2050</v>
      </c>
      <c r="B10899" t="s">
        <v>2254</v>
      </c>
      <c r="C10899" t="s">
        <v>2215</v>
      </c>
      <c r="D10899" t="s">
        <v>2245</v>
      </c>
      <c r="E10899">
        <v>1.35329002645614</v>
      </c>
      <c r="F10899" t="s">
        <v>2200</v>
      </c>
    </row>
    <row r="10900" spans="1:6" hidden="1" x14ac:dyDescent="0.25">
      <c r="A10900">
        <v>2050</v>
      </c>
      <c r="B10900" t="s">
        <v>2254</v>
      </c>
      <c r="C10900" t="s">
        <v>2215</v>
      </c>
      <c r="D10900" t="s">
        <v>2246</v>
      </c>
      <c r="E10900">
        <v>1.1407669278147801</v>
      </c>
      <c r="F10900" t="s">
        <v>2200</v>
      </c>
    </row>
    <row r="10901" spans="1:6" hidden="1" x14ac:dyDescent="0.25">
      <c r="A10901">
        <v>2050</v>
      </c>
      <c r="B10901" t="s">
        <v>2254</v>
      </c>
      <c r="C10901" t="s">
        <v>2215</v>
      </c>
      <c r="D10901" t="s">
        <v>2247</v>
      </c>
      <c r="E10901">
        <v>1.2434463516115</v>
      </c>
      <c r="F10901" t="s">
        <v>2200</v>
      </c>
    </row>
    <row r="10902" spans="1:6" hidden="1" x14ac:dyDescent="0.25">
      <c r="A10902">
        <v>2050</v>
      </c>
      <c r="B10902" t="s">
        <v>2254</v>
      </c>
      <c r="C10902" t="s">
        <v>2215</v>
      </c>
      <c r="D10902" t="s">
        <v>2248</v>
      </c>
      <c r="E10902">
        <v>2.4087298101974102</v>
      </c>
      <c r="F10902" t="s">
        <v>2200</v>
      </c>
    </row>
    <row r="10903" spans="1:6" hidden="1" x14ac:dyDescent="0.25">
      <c r="A10903">
        <v>2050</v>
      </c>
      <c r="B10903" t="s">
        <v>2254</v>
      </c>
      <c r="C10903" t="s">
        <v>2216</v>
      </c>
      <c r="D10903" t="s">
        <v>2236</v>
      </c>
      <c r="E10903">
        <v>2.4589495010929499</v>
      </c>
      <c r="F10903" t="s">
        <v>2200</v>
      </c>
    </row>
    <row r="10904" spans="1:6" hidden="1" x14ac:dyDescent="0.25">
      <c r="A10904">
        <v>2050</v>
      </c>
      <c r="B10904" t="s">
        <v>2254</v>
      </c>
      <c r="C10904" t="s">
        <v>2216</v>
      </c>
      <c r="D10904" t="s">
        <v>2237</v>
      </c>
      <c r="E10904">
        <v>18.300398595496802</v>
      </c>
      <c r="F10904" t="s">
        <v>2200</v>
      </c>
    </row>
    <row r="10905" spans="1:6" hidden="1" x14ac:dyDescent="0.25">
      <c r="A10905">
        <v>2050</v>
      </c>
      <c r="B10905" t="s">
        <v>2254</v>
      </c>
      <c r="C10905" t="s">
        <v>2216</v>
      </c>
      <c r="D10905" t="s">
        <v>2238</v>
      </c>
      <c r="E10905">
        <v>3.9951555402765702</v>
      </c>
      <c r="F10905" t="s">
        <v>2200</v>
      </c>
    </row>
    <row r="10906" spans="1:6" hidden="1" x14ac:dyDescent="0.25">
      <c r="A10906">
        <v>2050</v>
      </c>
      <c r="B10906" t="s">
        <v>2254</v>
      </c>
      <c r="C10906" t="s">
        <v>2216</v>
      </c>
      <c r="D10906" t="s">
        <v>2250</v>
      </c>
      <c r="E10906">
        <v>6.5293172878461103</v>
      </c>
      <c r="F10906" t="s">
        <v>2200</v>
      </c>
    </row>
    <row r="10907" spans="1:6" hidden="1" x14ac:dyDescent="0.25">
      <c r="A10907">
        <v>2050</v>
      </c>
      <c r="B10907" t="s">
        <v>2254</v>
      </c>
      <c r="C10907" t="s">
        <v>2216</v>
      </c>
      <c r="D10907" t="s">
        <v>2251</v>
      </c>
      <c r="E10907">
        <v>0</v>
      </c>
      <c r="F10907" t="s">
        <v>2200</v>
      </c>
    </row>
    <row r="10908" spans="1:6" hidden="1" x14ac:dyDescent="0.25">
      <c r="A10908">
        <v>2050</v>
      </c>
      <c r="B10908" t="s">
        <v>2254</v>
      </c>
      <c r="C10908" t="s">
        <v>2216</v>
      </c>
      <c r="D10908" t="s">
        <v>2239</v>
      </c>
      <c r="E10908">
        <v>1.7622736666683001</v>
      </c>
      <c r="F10908" t="s">
        <v>2200</v>
      </c>
    </row>
    <row r="10909" spans="1:6" hidden="1" x14ac:dyDescent="0.25">
      <c r="A10909">
        <v>2050</v>
      </c>
      <c r="B10909" t="s">
        <v>2254</v>
      </c>
      <c r="C10909" t="s">
        <v>2216</v>
      </c>
      <c r="D10909" t="s">
        <v>2240</v>
      </c>
      <c r="E10909">
        <v>1.8250166253545099</v>
      </c>
      <c r="F10909" t="s">
        <v>2200</v>
      </c>
    </row>
    <row r="10910" spans="1:6" hidden="1" x14ac:dyDescent="0.25">
      <c r="A10910">
        <v>2050</v>
      </c>
      <c r="B10910" t="s">
        <v>2254</v>
      </c>
      <c r="C10910" t="s">
        <v>2216</v>
      </c>
      <c r="D10910" t="s">
        <v>2241</v>
      </c>
      <c r="E10910">
        <v>3.5906536079682301</v>
      </c>
      <c r="F10910" t="s">
        <v>2200</v>
      </c>
    </row>
    <row r="10911" spans="1:6" hidden="1" x14ac:dyDescent="0.25">
      <c r="A10911">
        <v>2050</v>
      </c>
      <c r="B10911" t="s">
        <v>2254</v>
      </c>
      <c r="C10911" t="s">
        <v>2216</v>
      </c>
      <c r="D10911" t="s">
        <v>2242</v>
      </c>
      <c r="E10911" s="184">
        <v>2.6892544675485501E-3</v>
      </c>
      <c r="F10911" t="s">
        <v>2200</v>
      </c>
    </row>
    <row r="10912" spans="1:6" hidden="1" x14ac:dyDescent="0.25">
      <c r="A10912">
        <v>2050</v>
      </c>
      <c r="B10912" t="s">
        <v>2254</v>
      </c>
      <c r="C10912" t="s">
        <v>2216</v>
      </c>
      <c r="D10912" t="s">
        <v>2243</v>
      </c>
      <c r="E10912">
        <v>31.292520323112601</v>
      </c>
      <c r="F10912" t="s">
        <v>2200</v>
      </c>
    </row>
    <row r="10913" spans="1:6" hidden="1" x14ac:dyDescent="0.25">
      <c r="A10913">
        <v>2050</v>
      </c>
      <c r="B10913" t="s">
        <v>2254</v>
      </c>
      <c r="C10913" t="s">
        <v>2216</v>
      </c>
      <c r="D10913" t="s">
        <v>2244</v>
      </c>
      <c r="E10913">
        <v>4.7567250000000003</v>
      </c>
      <c r="F10913" t="s">
        <v>2200</v>
      </c>
    </row>
    <row r="10914" spans="1:6" hidden="1" x14ac:dyDescent="0.25">
      <c r="A10914">
        <v>2050</v>
      </c>
      <c r="B10914" t="s">
        <v>2254</v>
      </c>
      <c r="C10914" t="s">
        <v>2216</v>
      </c>
      <c r="D10914" t="s">
        <v>2245</v>
      </c>
      <c r="E10914">
        <v>2.1794544800300799</v>
      </c>
      <c r="F10914" t="s">
        <v>2200</v>
      </c>
    </row>
    <row r="10915" spans="1:6" hidden="1" x14ac:dyDescent="0.25">
      <c r="A10915">
        <v>2050</v>
      </c>
      <c r="B10915" t="s">
        <v>2254</v>
      </c>
      <c r="C10915" t="s">
        <v>2216</v>
      </c>
      <c r="D10915" t="s">
        <v>2246</v>
      </c>
      <c r="E10915">
        <v>1.87435109951465</v>
      </c>
      <c r="F10915" t="s">
        <v>2200</v>
      </c>
    </row>
    <row r="10916" spans="1:6" hidden="1" x14ac:dyDescent="0.25">
      <c r="A10916">
        <v>2050</v>
      </c>
      <c r="B10916" t="s">
        <v>2254</v>
      </c>
      <c r="C10916" t="s">
        <v>2216</v>
      </c>
      <c r="D10916" t="s">
        <v>2247</v>
      </c>
      <c r="E10916">
        <v>1.5403740284435301</v>
      </c>
      <c r="F10916" t="s">
        <v>2200</v>
      </c>
    </row>
    <row r="10917" spans="1:6" hidden="1" x14ac:dyDescent="0.25">
      <c r="A10917">
        <v>2050</v>
      </c>
      <c r="B10917" t="s">
        <v>2254</v>
      </c>
      <c r="C10917" t="s">
        <v>2216</v>
      </c>
      <c r="D10917" t="s">
        <v>2248</v>
      </c>
      <c r="E10917">
        <v>2.1735652669392498</v>
      </c>
      <c r="F10917" t="s">
        <v>2200</v>
      </c>
    </row>
    <row r="10918" spans="1:6" hidden="1" x14ac:dyDescent="0.25">
      <c r="A10918">
        <v>2050</v>
      </c>
      <c r="B10918" t="s">
        <v>2254</v>
      </c>
      <c r="C10918" t="s">
        <v>2217</v>
      </c>
      <c r="D10918" t="s">
        <v>2236</v>
      </c>
      <c r="E10918">
        <v>1.9077429812481199</v>
      </c>
      <c r="F10918" t="s">
        <v>2200</v>
      </c>
    </row>
    <row r="10919" spans="1:6" hidden="1" x14ac:dyDescent="0.25">
      <c r="A10919">
        <v>2050</v>
      </c>
      <c r="B10919" t="s">
        <v>2254</v>
      </c>
      <c r="C10919" t="s">
        <v>2217</v>
      </c>
      <c r="D10919" t="s">
        <v>2237</v>
      </c>
      <c r="E10919">
        <v>17.990175575301901</v>
      </c>
      <c r="F10919" t="s">
        <v>2200</v>
      </c>
    </row>
    <row r="10920" spans="1:6" hidden="1" x14ac:dyDescent="0.25">
      <c r="A10920">
        <v>2050</v>
      </c>
      <c r="B10920" t="s">
        <v>2254</v>
      </c>
      <c r="C10920" t="s">
        <v>2217</v>
      </c>
      <c r="D10920" t="s">
        <v>2238</v>
      </c>
      <c r="E10920">
        <v>9.3029406724452102</v>
      </c>
      <c r="F10920" t="s">
        <v>2200</v>
      </c>
    </row>
    <row r="10921" spans="1:6" hidden="1" x14ac:dyDescent="0.25">
      <c r="A10921">
        <v>2050</v>
      </c>
      <c r="B10921" t="s">
        <v>2254</v>
      </c>
      <c r="C10921" t="s">
        <v>2217</v>
      </c>
      <c r="D10921" t="s">
        <v>2250</v>
      </c>
      <c r="E10921">
        <v>10.3927051752463</v>
      </c>
      <c r="F10921" t="s">
        <v>2200</v>
      </c>
    </row>
    <row r="10922" spans="1:6" hidden="1" x14ac:dyDescent="0.25">
      <c r="A10922">
        <v>2050</v>
      </c>
      <c r="B10922" t="s">
        <v>2254</v>
      </c>
      <c r="C10922" t="s">
        <v>2217</v>
      </c>
      <c r="D10922" t="s">
        <v>2251</v>
      </c>
      <c r="E10922">
        <v>0</v>
      </c>
      <c r="F10922" t="s">
        <v>2200</v>
      </c>
    </row>
    <row r="10923" spans="1:6" hidden="1" x14ac:dyDescent="0.25">
      <c r="A10923">
        <v>2050</v>
      </c>
      <c r="B10923" t="s">
        <v>2254</v>
      </c>
      <c r="C10923" t="s">
        <v>2217</v>
      </c>
      <c r="D10923" t="s">
        <v>2239</v>
      </c>
      <c r="E10923">
        <v>3.4546772959649599</v>
      </c>
      <c r="F10923" t="s">
        <v>2200</v>
      </c>
    </row>
    <row r="10924" spans="1:6" hidden="1" x14ac:dyDescent="0.25">
      <c r="A10924">
        <v>2050</v>
      </c>
      <c r="B10924" t="s">
        <v>2254</v>
      </c>
      <c r="C10924" t="s">
        <v>2217</v>
      </c>
      <c r="D10924" t="s">
        <v>2240</v>
      </c>
      <c r="E10924">
        <v>2.2119699809992501</v>
      </c>
      <c r="F10924" t="s">
        <v>2200</v>
      </c>
    </row>
    <row r="10925" spans="1:6" hidden="1" x14ac:dyDescent="0.25">
      <c r="A10925">
        <v>2050</v>
      </c>
      <c r="B10925" t="s">
        <v>2254</v>
      </c>
      <c r="C10925" t="s">
        <v>2217</v>
      </c>
      <c r="D10925" t="s">
        <v>2241</v>
      </c>
      <c r="E10925">
        <v>6.0082727528154498</v>
      </c>
      <c r="F10925" t="s">
        <v>2200</v>
      </c>
    </row>
    <row r="10926" spans="1:6" hidden="1" x14ac:dyDescent="0.25">
      <c r="A10926">
        <v>2050</v>
      </c>
      <c r="B10926" t="s">
        <v>2254</v>
      </c>
      <c r="C10926" t="s">
        <v>2217</v>
      </c>
      <c r="D10926" t="s">
        <v>2242</v>
      </c>
      <c r="E10926" s="184">
        <v>2.62264631846305E-2</v>
      </c>
      <c r="F10926" t="s">
        <v>2200</v>
      </c>
    </row>
    <row r="10927" spans="1:6" hidden="1" x14ac:dyDescent="0.25">
      <c r="A10927">
        <v>2050</v>
      </c>
      <c r="B10927" t="s">
        <v>2254</v>
      </c>
      <c r="C10927" t="s">
        <v>2217</v>
      </c>
      <c r="D10927" t="s">
        <v>2243</v>
      </c>
      <c r="E10927">
        <v>34.419625461826598</v>
      </c>
      <c r="F10927" t="s">
        <v>2200</v>
      </c>
    </row>
    <row r="10928" spans="1:6" hidden="1" x14ac:dyDescent="0.25">
      <c r="A10928">
        <v>2050</v>
      </c>
      <c r="B10928" t="s">
        <v>2254</v>
      </c>
      <c r="C10928" t="s">
        <v>2217</v>
      </c>
      <c r="D10928" t="s">
        <v>2244</v>
      </c>
      <c r="E10928">
        <v>4.7567250000000003</v>
      </c>
      <c r="F10928" t="s">
        <v>2200</v>
      </c>
    </row>
    <row r="10929" spans="1:6" hidden="1" x14ac:dyDescent="0.25">
      <c r="A10929">
        <v>2050</v>
      </c>
      <c r="B10929" t="s">
        <v>2254</v>
      </c>
      <c r="C10929" t="s">
        <v>2217</v>
      </c>
      <c r="D10929" t="s">
        <v>2245</v>
      </c>
      <c r="E10929">
        <v>2.7884538130318499</v>
      </c>
      <c r="F10929" t="s">
        <v>2200</v>
      </c>
    </row>
    <row r="10930" spans="1:6" hidden="1" x14ac:dyDescent="0.25">
      <c r="A10930">
        <v>2050</v>
      </c>
      <c r="B10930" t="s">
        <v>2254</v>
      </c>
      <c r="C10930" t="s">
        <v>2217</v>
      </c>
      <c r="D10930" t="s">
        <v>2246</v>
      </c>
      <c r="E10930">
        <v>2.56663201333168</v>
      </c>
      <c r="F10930" t="s">
        <v>2200</v>
      </c>
    </row>
    <row r="10931" spans="1:6" hidden="1" x14ac:dyDescent="0.25">
      <c r="A10931">
        <v>2050</v>
      </c>
      <c r="B10931" t="s">
        <v>2254</v>
      </c>
      <c r="C10931" t="s">
        <v>2217</v>
      </c>
      <c r="D10931" t="s">
        <v>2247</v>
      </c>
      <c r="E10931">
        <v>1.71871708711938</v>
      </c>
      <c r="F10931" t="s">
        <v>2200</v>
      </c>
    </row>
    <row r="10932" spans="1:6" hidden="1" x14ac:dyDescent="0.25">
      <c r="A10932">
        <v>2050</v>
      </c>
      <c r="B10932" t="s">
        <v>2254</v>
      </c>
      <c r="C10932" t="s">
        <v>2217</v>
      </c>
      <c r="D10932" t="s">
        <v>2248</v>
      </c>
      <c r="E10932">
        <v>5.8507999086863096</v>
      </c>
      <c r="F10932" t="s">
        <v>2200</v>
      </c>
    </row>
    <row r="10933" spans="1:6" hidden="1" x14ac:dyDescent="0.25">
      <c r="A10933">
        <v>2050</v>
      </c>
      <c r="B10933" t="s">
        <v>2254</v>
      </c>
      <c r="C10933" t="s">
        <v>2218</v>
      </c>
      <c r="D10933" t="s">
        <v>2236</v>
      </c>
      <c r="E10933">
        <v>3.0724387586373201</v>
      </c>
      <c r="F10933" t="s">
        <v>2200</v>
      </c>
    </row>
    <row r="10934" spans="1:6" hidden="1" x14ac:dyDescent="0.25">
      <c r="A10934">
        <v>2050</v>
      </c>
      <c r="B10934" t="s">
        <v>2254</v>
      </c>
      <c r="C10934" t="s">
        <v>2218</v>
      </c>
      <c r="D10934" t="s">
        <v>2239</v>
      </c>
      <c r="E10934">
        <v>0</v>
      </c>
      <c r="F10934" t="s">
        <v>2200</v>
      </c>
    </row>
    <row r="10935" spans="1:6" hidden="1" x14ac:dyDescent="0.25">
      <c r="A10935">
        <v>2050</v>
      </c>
      <c r="B10935" t="s">
        <v>2254</v>
      </c>
      <c r="C10935" t="s">
        <v>2218</v>
      </c>
      <c r="D10935" t="s">
        <v>2240</v>
      </c>
      <c r="E10935">
        <v>0.27016099882787997</v>
      </c>
      <c r="F10935" t="s">
        <v>2200</v>
      </c>
    </row>
    <row r="10936" spans="1:6" hidden="1" x14ac:dyDescent="0.25">
      <c r="A10936">
        <v>2050</v>
      </c>
      <c r="B10936" t="s">
        <v>2254</v>
      </c>
      <c r="C10936" t="s">
        <v>2218</v>
      </c>
      <c r="D10936" t="s">
        <v>2241</v>
      </c>
      <c r="E10936">
        <v>4.6371518321155998</v>
      </c>
      <c r="F10936" t="s">
        <v>2200</v>
      </c>
    </row>
    <row r="10937" spans="1:6" hidden="1" x14ac:dyDescent="0.25">
      <c r="A10937">
        <v>2050</v>
      </c>
      <c r="B10937" t="s">
        <v>2254</v>
      </c>
      <c r="C10937" t="s">
        <v>2218</v>
      </c>
      <c r="D10937" t="s">
        <v>2242</v>
      </c>
      <c r="E10937" s="184">
        <v>3.2096293703716499E-3</v>
      </c>
      <c r="F10937" t="s">
        <v>2200</v>
      </c>
    </row>
    <row r="10938" spans="1:6" hidden="1" x14ac:dyDescent="0.25">
      <c r="A10938">
        <v>2050</v>
      </c>
      <c r="B10938" t="s">
        <v>2254</v>
      </c>
      <c r="C10938" t="s">
        <v>2218</v>
      </c>
      <c r="D10938" t="s">
        <v>2243</v>
      </c>
      <c r="E10938">
        <v>0</v>
      </c>
      <c r="F10938" t="s">
        <v>2200</v>
      </c>
    </row>
    <row r="10939" spans="1:6" hidden="1" x14ac:dyDescent="0.25">
      <c r="A10939">
        <v>2050</v>
      </c>
      <c r="B10939" t="s">
        <v>2254</v>
      </c>
      <c r="C10939" t="s">
        <v>2218</v>
      </c>
      <c r="D10939" t="s">
        <v>2244</v>
      </c>
      <c r="E10939">
        <v>4.7567250000000003</v>
      </c>
      <c r="F10939" t="s">
        <v>2200</v>
      </c>
    </row>
    <row r="10940" spans="1:6" hidden="1" x14ac:dyDescent="0.25">
      <c r="A10940">
        <v>2050</v>
      </c>
      <c r="B10940" t="s">
        <v>2254</v>
      </c>
      <c r="C10940" t="s">
        <v>2218</v>
      </c>
      <c r="D10940" t="s">
        <v>2245</v>
      </c>
      <c r="E10940">
        <v>0</v>
      </c>
      <c r="F10940" t="s">
        <v>2200</v>
      </c>
    </row>
    <row r="10941" spans="1:6" hidden="1" x14ac:dyDescent="0.25">
      <c r="A10941">
        <v>2050</v>
      </c>
      <c r="B10941" t="s">
        <v>2254</v>
      </c>
      <c r="C10941" t="s">
        <v>2218</v>
      </c>
      <c r="D10941" t="s">
        <v>2246</v>
      </c>
      <c r="E10941">
        <v>0</v>
      </c>
      <c r="F10941" t="s">
        <v>2200</v>
      </c>
    </row>
    <row r="10942" spans="1:6" hidden="1" x14ac:dyDescent="0.25">
      <c r="A10942">
        <v>2050</v>
      </c>
      <c r="B10942" t="s">
        <v>2254</v>
      </c>
      <c r="C10942" t="s">
        <v>2218</v>
      </c>
      <c r="D10942" t="s">
        <v>2247</v>
      </c>
      <c r="E10942">
        <v>0</v>
      </c>
      <c r="F10942" t="s">
        <v>2200</v>
      </c>
    </row>
    <row r="10943" spans="1:6" hidden="1" x14ac:dyDescent="0.25">
      <c r="A10943">
        <v>2050</v>
      </c>
      <c r="B10943" t="s">
        <v>2254</v>
      </c>
      <c r="C10943" t="s">
        <v>2218</v>
      </c>
      <c r="D10943" t="s">
        <v>2248</v>
      </c>
      <c r="E10943">
        <v>0</v>
      </c>
      <c r="F10943" t="s">
        <v>2200</v>
      </c>
    </row>
    <row r="10944" spans="1:6" hidden="1" x14ac:dyDescent="0.25">
      <c r="A10944">
        <v>2050</v>
      </c>
      <c r="B10944" t="s">
        <v>2254</v>
      </c>
      <c r="C10944" t="s">
        <v>2219</v>
      </c>
      <c r="D10944" t="s">
        <v>2236</v>
      </c>
      <c r="E10944">
        <v>2.7763055939774999</v>
      </c>
      <c r="F10944" t="s">
        <v>2200</v>
      </c>
    </row>
    <row r="10945" spans="1:6" hidden="1" x14ac:dyDescent="0.25">
      <c r="A10945">
        <v>2050</v>
      </c>
      <c r="B10945" t="s">
        <v>2254</v>
      </c>
      <c r="C10945" t="s">
        <v>2219</v>
      </c>
      <c r="D10945" t="s">
        <v>2237</v>
      </c>
      <c r="E10945">
        <v>27.5765002323174</v>
      </c>
      <c r="F10945" t="s">
        <v>2200</v>
      </c>
    </row>
    <row r="10946" spans="1:6" hidden="1" x14ac:dyDescent="0.25">
      <c r="A10946">
        <v>2050</v>
      </c>
      <c r="B10946" t="s">
        <v>2254</v>
      </c>
      <c r="C10946" t="s">
        <v>2219</v>
      </c>
      <c r="D10946" t="s">
        <v>2238</v>
      </c>
      <c r="E10946">
        <v>4.1013948190110199</v>
      </c>
      <c r="F10946" t="s">
        <v>2200</v>
      </c>
    </row>
    <row r="10947" spans="1:6" hidden="1" x14ac:dyDescent="0.25">
      <c r="A10947">
        <v>2050</v>
      </c>
      <c r="B10947" t="s">
        <v>2254</v>
      </c>
      <c r="C10947" t="s">
        <v>2219</v>
      </c>
      <c r="D10947" t="s">
        <v>2250</v>
      </c>
      <c r="E10947">
        <v>0</v>
      </c>
      <c r="F10947" t="s">
        <v>2200</v>
      </c>
    </row>
    <row r="10948" spans="1:6" hidden="1" x14ac:dyDescent="0.25">
      <c r="A10948">
        <v>2050</v>
      </c>
      <c r="B10948" t="s">
        <v>2254</v>
      </c>
      <c r="C10948" t="s">
        <v>2219</v>
      </c>
      <c r="D10948" t="s">
        <v>2251</v>
      </c>
      <c r="E10948">
        <v>16.450612815468201</v>
      </c>
      <c r="F10948" t="s">
        <v>2200</v>
      </c>
    </row>
    <row r="10949" spans="1:6" hidden="1" x14ac:dyDescent="0.25">
      <c r="A10949">
        <v>2050</v>
      </c>
      <c r="B10949" t="s">
        <v>2254</v>
      </c>
      <c r="C10949" t="s">
        <v>2219</v>
      </c>
      <c r="D10949" t="s">
        <v>2239</v>
      </c>
      <c r="E10949">
        <v>3.48677969794347</v>
      </c>
      <c r="F10949" t="s">
        <v>2200</v>
      </c>
    </row>
    <row r="10950" spans="1:6" hidden="1" x14ac:dyDescent="0.25">
      <c r="A10950">
        <v>2050</v>
      </c>
      <c r="B10950" t="s">
        <v>2254</v>
      </c>
      <c r="C10950" t="s">
        <v>2219</v>
      </c>
      <c r="D10950" t="s">
        <v>2240</v>
      </c>
      <c r="E10950">
        <v>2.2712447943106899</v>
      </c>
      <c r="F10950" t="s">
        <v>2200</v>
      </c>
    </row>
    <row r="10951" spans="1:6" hidden="1" x14ac:dyDescent="0.25">
      <c r="A10951">
        <v>2050</v>
      </c>
      <c r="B10951" t="s">
        <v>2254</v>
      </c>
      <c r="C10951" t="s">
        <v>2219</v>
      </c>
      <c r="D10951" t="s">
        <v>2241</v>
      </c>
      <c r="E10951">
        <v>4.8855263929846302</v>
      </c>
      <c r="F10951" t="s">
        <v>2200</v>
      </c>
    </row>
    <row r="10952" spans="1:6" hidden="1" x14ac:dyDescent="0.25">
      <c r="A10952">
        <v>2050</v>
      </c>
      <c r="B10952" t="s">
        <v>2254</v>
      </c>
      <c r="C10952" t="s">
        <v>2219</v>
      </c>
      <c r="D10952" t="s">
        <v>2242</v>
      </c>
      <c r="E10952" s="184">
        <v>5.7050588900881098E-2</v>
      </c>
      <c r="F10952" t="s">
        <v>2200</v>
      </c>
    </row>
    <row r="10953" spans="1:6" hidden="1" x14ac:dyDescent="0.25">
      <c r="A10953">
        <v>2050</v>
      </c>
      <c r="B10953" t="s">
        <v>2254</v>
      </c>
      <c r="C10953" t="s">
        <v>2219</v>
      </c>
      <c r="D10953" t="s">
        <v>2243</v>
      </c>
      <c r="E10953">
        <v>33.6383494102611</v>
      </c>
      <c r="F10953" t="s">
        <v>2200</v>
      </c>
    </row>
    <row r="10954" spans="1:6" hidden="1" x14ac:dyDescent="0.25">
      <c r="A10954">
        <v>2050</v>
      </c>
      <c r="B10954" t="s">
        <v>2254</v>
      </c>
      <c r="C10954" t="s">
        <v>2219</v>
      </c>
      <c r="D10954" t="s">
        <v>2244</v>
      </c>
      <c r="E10954">
        <v>4.7567250000000003</v>
      </c>
      <c r="F10954" t="s">
        <v>2200</v>
      </c>
    </row>
    <row r="10955" spans="1:6" hidden="1" x14ac:dyDescent="0.25">
      <c r="A10955">
        <v>2050</v>
      </c>
      <c r="B10955" t="s">
        <v>2254</v>
      </c>
      <c r="C10955" t="s">
        <v>2219</v>
      </c>
      <c r="D10955" t="s">
        <v>2245</v>
      </c>
      <c r="E10955">
        <v>2.8904195026881698</v>
      </c>
      <c r="F10955" t="s">
        <v>2200</v>
      </c>
    </row>
    <row r="10956" spans="1:6" hidden="1" x14ac:dyDescent="0.25">
      <c r="A10956">
        <v>2050</v>
      </c>
      <c r="B10956" t="s">
        <v>2254</v>
      </c>
      <c r="C10956" t="s">
        <v>2219</v>
      </c>
      <c r="D10956" t="s">
        <v>2246</v>
      </c>
      <c r="E10956">
        <v>2.0772313904159101</v>
      </c>
      <c r="F10956" t="s">
        <v>2200</v>
      </c>
    </row>
    <row r="10957" spans="1:6" hidden="1" x14ac:dyDescent="0.25">
      <c r="A10957">
        <v>2050</v>
      </c>
      <c r="B10957" t="s">
        <v>2254</v>
      </c>
      <c r="C10957" t="s">
        <v>2219</v>
      </c>
      <c r="D10957" t="s">
        <v>2247</v>
      </c>
      <c r="E10957">
        <v>1.8410899852954099</v>
      </c>
      <c r="F10957" t="s">
        <v>2200</v>
      </c>
    </row>
    <row r="10958" spans="1:6" hidden="1" x14ac:dyDescent="0.25">
      <c r="A10958">
        <v>2050</v>
      </c>
      <c r="B10958" t="s">
        <v>2254</v>
      </c>
      <c r="C10958" t="s">
        <v>2219</v>
      </c>
      <c r="D10958" t="s">
        <v>2248</v>
      </c>
      <c r="E10958">
        <v>5.8396773821180199</v>
      </c>
      <c r="F10958" t="s">
        <v>2200</v>
      </c>
    </row>
    <row r="10959" spans="1:6" hidden="1" x14ac:dyDescent="0.25">
      <c r="A10959">
        <v>2050</v>
      </c>
      <c r="B10959" t="s">
        <v>2254</v>
      </c>
      <c r="C10959" t="s">
        <v>2252</v>
      </c>
      <c r="D10959" t="s">
        <v>2245</v>
      </c>
      <c r="E10959">
        <v>1.0721719708999999</v>
      </c>
      <c r="F10959" t="s">
        <v>2200</v>
      </c>
    </row>
    <row r="10960" spans="1:6" hidden="1" x14ac:dyDescent="0.25">
      <c r="A10960">
        <v>2050</v>
      </c>
      <c r="B10960" t="s">
        <v>2254</v>
      </c>
      <c r="C10960" t="s">
        <v>2220</v>
      </c>
      <c r="D10960" t="s">
        <v>2236</v>
      </c>
      <c r="E10960">
        <v>1.8854458085547301</v>
      </c>
      <c r="F10960" t="s">
        <v>2200</v>
      </c>
    </row>
    <row r="10961" spans="1:6" hidden="1" x14ac:dyDescent="0.25">
      <c r="A10961">
        <v>2050</v>
      </c>
      <c r="B10961" t="s">
        <v>2254</v>
      </c>
      <c r="C10961" t="s">
        <v>2220</v>
      </c>
      <c r="D10961" t="s">
        <v>2237</v>
      </c>
      <c r="E10961">
        <v>16.657964014759099</v>
      </c>
      <c r="F10961" t="s">
        <v>2200</v>
      </c>
    </row>
    <row r="10962" spans="1:6" hidden="1" x14ac:dyDescent="0.25">
      <c r="A10962">
        <v>2050</v>
      </c>
      <c r="B10962" t="s">
        <v>2254</v>
      </c>
      <c r="C10962" t="s">
        <v>2220</v>
      </c>
      <c r="D10962" t="s">
        <v>2238</v>
      </c>
      <c r="E10962">
        <v>3.9830721796583402</v>
      </c>
      <c r="F10962" t="s">
        <v>2200</v>
      </c>
    </row>
    <row r="10963" spans="1:6" hidden="1" x14ac:dyDescent="0.25">
      <c r="A10963">
        <v>2050</v>
      </c>
      <c r="B10963" t="s">
        <v>2254</v>
      </c>
      <c r="C10963" t="s">
        <v>2220</v>
      </c>
      <c r="D10963" t="s">
        <v>2250</v>
      </c>
      <c r="E10963">
        <v>7.8602520275873502</v>
      </c>
      <c r="F10963" t="s">
        <v>2200</v>
      </c>
    </row>
    <row r="10964" spans="1:6" hidden="1" x14ac:dyDescent="0.25">
      <c r="A10964">
        <v>2050</v>
      </c>
      <c r="B10964" t="s">
        <v>2254</v>
      </c>
      <c r="C10964" t="s">
        <v>2220</v>
      </c>
      <c r="D10964" t="s">
        <v>2251</v>
      </c>
      <c r="E10964">
        <v>0</v>
      </c>
      <c r="F10964" t="s">
        <v>2200</v>
      </c>
    </row>
    <row r="10965" spans="1:6" hidden="1" x14ac:dyDescent="0.25">
      <c r="A10965">
        <v>2050</v>
      </c>
      <c r="B10965" t="s">
        <v>2254</v>
      </c>
      <c r="C10965" t="s">
        <v>2220</v>
      </c>
      <c r="D10965" t="s">
        <v>2239</v>
      </c>
      <c r="E10965">
        <v>2.14249275043605</v>
      </c>
      <c r="F10965" t="s">
        <v>2200</v>
      </c>
    </row>
    <row r="10966" spans="1:6" hidden="1" x14ac:dyDescent="0.25">
      <c r="A10966">
        <v>2050</v>
      </c>
      <c r="B10966" t="s">
        <v>2254</v>
      </c>
      <c r="C10966" t="s">
        <v>2220</v>
      </c>
      <c r="D10966" t="s">
        <v>2240</v>
      </c>
      <c r="E10966">
        <v>2.1449154452021899</v>
      </c>
      <c r="F10966" t="s">
        <v>2200</v>
      </c>
    </row>
    <row r="10967" spans="1:6" hidden="1" x14ac:dyDescent="0.25">
      <c r="A10967">
        <v>2050</v>
      </c>
      <c r="B10967" t="s">
        <v>2254</v>
      </c>
      <c r="C10967" t="s">
        <v>2220</v>
      </c>
      <c r="D10967" t="s">
        <v>2241</v>
      </c>
      <c r="E10967">
        <v>3.9472249088324798</v>
      </c>
      <c r="F10967" t="s">
        <v>2200</v>
      </c>
    </row>
    <row r="10968" spans="1:6" hidden="1" x14ac:dyDescent="0.25">
      <c r="A10968">
        <v>2050</v>
      </c>
      <c r="B10968" t="s">
        <v>2254</v>
      </c>
      <c r="C10968" t="s">
        <v>2220</v>
      </c>
      <c r="D10968" t="s">
        <v>2242</v>
      </c>
      <c r="E10968" s="184">
        <v>2.8685590059143201E-2</v>
      </c>
      <c r="F10968" t="s">
        <v>2200</v>
      </c>
    </row>
    <row r="10969" spans="1:6" hidden="1" x14ac:dyDescent="0.25">
      <c r="A10969">
        <v>2050</v>
      </c>
      <c r="B10969" t="s">
        <v>2254</v>
      </c>
      <c r="C10969" t="s">
        <v>2220</v>
      </c>
      <c r="D10969" t="s">
        <v>2243</v>
      </c>
      <c r="E10969">
        <v>30.6271086521649</v>
      </c>
      <c r="F10969" t="s">
        <v>2200</v>
      </c>
    </row>
    <row r="10970" spans="1:6" hidden="1" x14ac:dyDescent="0.25">
      <c r="A10970">
        <v>2050</v>
      </c>
      <c r="B10970" t="s">
        <v>2254</v>
      </c>
      <c r="C10970" t="s">
        <v>2220</v>
      </c>
      <c r="D10970" t="s">
        <v>2244</v>
      </c>
      <c r="E10970">
        <v>4.7567250000000003</v>
      </c>
      <c r="F10970" t="s">
        <v>2200</v>
      </c>
    </row>
    <row r="10971" spans="1:6" hidden="1" x14ac:dyDescent="0.25">
      <c r="A10971">
        <v>2050</v>
      </c>
      <c r="B10971" t="s">
        <v>2254</v>
      </c>
      <c r="C10971" t="s">
        <v>2220</v>
      </c>
      <c r="D10971" t="s">
        <v>2245</v>
      </c>
      <c r="E10971">
        <v>2.73939780177415</v>
      </c>
      <c r="F10971" t="s">
        <v>2200</v>
      </c>
    </row>
    <row r="10972" spans="1:6" hidden="1" x14ac:dyDescent="0.25">
      <c r="A10972">
        <v>2050</v>
      </c>
      <c r="B10972" t="s">
        <v>2254</v>
      </c>
      <c r="C10972" t="s">
        <v>2220</v>
      </c>
      <c r="D10972" t="s">
        <v>2246</v>
      </c>
      <c r="E10972">
        <v>1.27790514611383</v>
      </c>
      <c r="F10972" t="s">
        <v>2200</v>
      </c>
    </row>
    <row r="10973" spans="1:6" hidden="1" x14ac:dyDescent="0.25">
      <c r="A10973">
        <v>2050</v>
      </c>
      <c r="B10973" t="s">
        <v>2254</v>
      </c>
      <c r="C10973" t="s">
        <v>2220</v>
      </c>
      <c r="D10973" t="s">
        <v>2247</v>
      </c>
      <c r="E10973">
        <v>1.2144854708136901</v>
      </c>
      <c r="F10973" t="s">
        <v>2200</v>
      </c>
    </row>
    <row r="10974" spans="1:6" hidden="1" x14ac:dyDescent="0.25">
      <c r="A10974">
        <v>2050</v>
      </c>
      <c r="B10974" t="s">
        <v>2254</v>
      </c>
      <c r="C10974" t="s">
        <v>2220</v>
      </c>
      <c r="D10974" t="s">
        <v>2248</v>
      </c>
      <c r="E10974">
        <v>2.7188758863645699</v>
      </c>
      <c r="F10974" t="s">
        <v>2200</v>
      </c>
    </row>
    <row r="10975" spans="1:6" hidden="1" x14ac:dyDescent="0.25">
      <c r="A10975">
        <v>2050</v>
      </c>
      <c r="B10975" t="s">
        <v>2254</v>
      </c>
      <c r="C10975" t="s">
        <v>2221</v>
      </c>
      <c r="D10975" t="s">
        <v>2236</v>
      </c>
      <c r="E10975">
        <v>4.3982894506964803</v>
      </c>
      <c r="F10975" t="s">
        <v>2200</v>
      </c>
    </row>
    <row r="10976" spans="1:6" hidden="1" x14ac:dyDescent="0.25">
      <c r="A10976">
        <v>2050</v>
      </c>
      <c r="B10976" t="s">
        <v>2254</v>
      </c>
      <c r="C10976" t="s">
        <v>2221</v>
      </c>
      <c r="D10976" t="s">
        <v>2237</v>
      </c>
      <c r="E10976">
        <v>18.3758063042422</v>
      </c>
      <c r="F10976" t="s">
        <v>2200</v>
      </c>
    </row>
    <row r="10977" spans="1:6" hidden="1" x14ac:dyDescent="0.25">
      <c r="A10977">
        <v>2050</v>
      </c>
      <c r="B10977" t="s">
        <v>2254</v>
      </c>
      <c r="C10977" t="s">
        <v>2221</v>
      </c>
      <c r="D10977" t="s">
        <v>2238</v>
      </c>
      <c r="E10977">
        <v>4.0962403078183804</v>
      </c>
      <c r="F10977" t="s">
        <v>2200</v>
      </c>
    </row>
    <row r="10978" spans="1:6" hidden="1" x14ac:dyDescent="0.25">
      <c r="A10978">
        <v>2050</v>
      </c>
      <c r="B10978" t="s">
        <v>2254</v>
      </c>
      <c r="C10978" t="s">
        <v>2221</v>
      </c>
      <c r="D10978" t="s">
        <v>2250</v>
      </c>
      <c r="E10978">
        <v>10.079267215407301</v>
      </c>
      <c r="F10978" t="s">
        <v>2200</v>
      </c>
    </row>
    <row r="10979" spans="1:6" hidden="1" x14ac:dyDescent="0.25">
      <c r="A10979">
        <v>2050</v>
      </c>
      <c r="B10979" t="s">
        <v>2254</v>
      </c>
      <c r="C10979" t="s">
        <v>2221</v>
      </c>
      <c r="D10979" t="s">
        <v>2251</v>
      </c>
      <c r="E10979">
        <v>0</v>
      </c>
      <c r="F10979" t="s">
        <v>2200</v>
      </c>
    </row>
    <row r="10980" spans="1:6" hidden="1" x14ac:dyDescent="0.25">
      <c r="A10980">
        <v>2050</v>
      </c>
      <c r="B10980" t="s">
        <v>2254</v>
      </c>
      <c r="C10980" t="s">
        <v>2221</v>
      </c>
      <c r="D10980" t="s">
        <v>2239</v>
      </c>
      <c r="E10980">
        <v>3.79175174859903</v>
      </c>
      <c r="F10980" t="s">
        <v>2200</v>
      </c>
    </row>
    <row r="10981" spans="1:6" hidden="1" x14ac:dyDescent="0.25">
      <c r="A10981">
        <v>2050</v>
      </c>
      <c r="B10981" t="s">
        <v>2254</v>
      </c>
      <c r="C10981" t="s">
        <v>2221</v>
      </c>
      <c r="D10981" t="s">
        <v>2240</v>
      </c>
      <c r="E10981">
        <v>2.3519802920868398</v>
      </c>
      <c r="F10981" t="s">
        <v>2200</v>
      </c>
    </row>
    <row r="10982" spans="1:6" hidden="1" x14ac:dyDescent="0.25">
      <c r="A10982">
        <v>2050</v>
      </c>
      <c r="B10982" t="s">
        <v>2254</v>
      </c>
      <c r="C10982" t="s">
        <v>2221</v>
      </c>
      <c r="D10982" t="s">
        <v>2241</v>
      </c>
      <c r="E10982">
        <v>6.0309527879452496</v>
      </c>
      <c r="F10982" t="s">
        <v>2200</v>
      </c>
    </row>
    <row r="10983" spans="1:6" hidden="1" x14ac:dyDescent="0.25">
      <c r="A10983">
        <v>2050</v>
      </c>
      <c r="B10983" t="s">
        <v>2254</v>
      </c>
      <c r="C10983" t="s">
        <v>2221</v>
      </c>
      <c r="D10983" t="s">
        <v>2242</v>
      </c>
      <c r="E10983" s="184">
        <v>5.6473283308184296E-4</v>
      </c>
      <c r="F10983" t="s">
        <v>2200</v>
      </c>
    </row>
    <row r="10984" spans="1:6" hidden="1" x14ac:dyDescent="0.25">
      <c r="A10984">
        <v>2050</v>
      </c>
      <c r="B10984" t="s">
        <v>2254</v>
      </c>
      <c r="C10984" t="s">
        <v>2221</v>
      </c>
      <c r="D10984" t="s">
        <v>2243</v>
      </c>
      <c r="E10984">
        <v>34.479468443943901</v>
      </c>
      <c r="F10984" t="s">
        <v>2200</v>
      </c>
    </row>
    <row r="10985" spans="1:6" hidden="1" x14ac:dyDescent="0.25">
      <c r="A10985">
        <v>2050</v>
      </c>
      <c r="B10985" t="s">
        <v>2254</v>
      </c>
      <c r="C10985" t="s">
        <v>2221</v>
      </c>
      <c r="D10985" t="s">
        <v>2244</v>
      </c>
      <c r="E10985">
        <v>4.7567250000000003</v>
      </c>
      <c r="F10985" t="s">
        <v>2200</v>
      </c>
    </row>
    <row r="10986" spans="1:6" hidden="1" x14ac:dyDescent="0.25">
      <c r="A10986">
        <v>2050</v>
      </c>
      <c r="B10986" t="s">
        <v>2254</v>
      </c>
      <c r="C10986" t="s">
        <v>2221</v>
      </c>
      <c r="D10986" t="s">
        <v>2245</v>
      </c>
      <c r="E10986">
        <v>3.0537071975461201</v>
      </c>
      <c r="F10986" t="s">
        <v>2200</v>
      </c>
    </row>
    <row r="10987" spans="1:6" hidden="1" x14ac:dyDescent="0.25">
      <c r="A10987">
        <v>2050</v>
      </c>
      <c r="B10987" t="s">
        <v>2254</v>
      </c>
      <c r="C10987" t="s">
        <v>2221</v>
      </c>
      <c r="D10987" t="s">
        <v>2246</v>
      </c>
      <c r="E10987">
        <v>1.81694911372895</v>
      </c>
      <c r="F10987" t="s">
        <v>2200</v>
      </c>
    </row>
    <row r="10988" spans="1:6" hidden="1" x14ac:dyDescent="0.25">
      <c r="A10988">
        <v>2050</v>
      </c>
      <c r="B10988" t="s">
        <v>2254</v>
      </c>
      <c r="C10988" t="s">
        <v>2221</v>
      </c>
      <c r="D10988" t="s">
        <v>2247</v>
      </c>
      <c r="E10988">
        <v>1.6319984190343499</v>
      </c>
      <c r="F10988" t="s">
        <v>2200</v>
      </c>
    </row>
    <row r="10989" spans="1:6" hidden="1" x14ac:dyDescent="0.25">
      <c r="A10989">
        <v>2050</v>
      </c>
      <c r="B10989" t="s">
        <v>2254</v>
      </c>
      <c r="C10989" t="s">
        <v>2221</v>
      </c>
      <c r="D10989" t="s">
        <v>2248</v>
      </c>
      <c r="E10989">
        <v>6.24442695115488</v>
      </c>
      <c r="F10989" t="s">
        <v>2200</v>
      </c>
    </row>
    <row r="10990" spans="1:6" hidden="1" x14ac:dyDescent="0.25">
      <c r="A10990">
        <v>2050</v>
      </c>
      <c r="B10990" t="s">
        <v>2254</v>
      </c>
      <c r="C10990" t="s">
        <v>2222</v>
      </c>
      <c r="D10990" t="s">
        <v>2236</v>
      </c>
      <c r="E10990">
        <v>1.9686744037403401</v>
      </c>
      <c r="F10990" t="s">
        <v>2200</v>
      </c>
    </row>
    <row r="10991" spans="1:6" hidden="1" x14ac:dyDescent="0.25">
      <c r="A10991">
        <v>2050</v>
      </c>
      <c r="B10991" t="s">
        <v>2254</v>
      </c>
      <c r="C10991" t="s">
        <v>2222</v>
      </c>
      <c r="D10991" t="s">
        <v>2237</v>
      </c>
      <c r="E10991">
        <v>17.160313543636502</v>
      </c>
      <c r="F10991" t="s">
        <v>2200</v>
      </c>
    </row>
    <row r="10992" spans="1:6" hidden="1" x14ac:dyDescent="0.25">
      <c r="A10992">
        <v>2050</v>
      </c>
      <c r="B10992" t="s">
        <v>2254</v>
      </c>
      <c r="C10992" t="s">
        <v>2222</v>
      </c>
      <c r="D10992" t="s">
        <v>2238</v>
      </c>
      <c r="E10992">
        <v>3.9946028547955699</v>
      </c>
      <c r="F10992" t="s">
        <v>2200</v>
      </c>
    </row>
    <row r="10993" spans="1:6" hidden="1" x14ac:dyDescent="0.25">
      <c r="A10993">
        <v>2050</v>
      </c>
      <c r="B10993" t="s">
        <v>2254</v>
      </c>
      <c r="C10993" t="s">
        <v>2222</v>
      </c>
      <c r="D10993" t="s">
        <v>2250</v>
      </c>
      <c r="E10993">
        <v>8.7733819399326407</v>
      </c>
      <c r="F10993" t="s">
        <v>2200</v>
      </c>
    </row>
    <row r="10994" spans="1:6" hidden="1" x14ac:dyDescent="0.25">
      <c r="A10994">
        <v>2050</v>
      </c>
      <c r="B10994" t="s">
        <v>2254</v>
      </c>
      <c r="C10994" t="s">
        <v>2222</v>
      </c>
      <c r="D10994" t="s">
        <v>2251</v>
      </c>
      <c r="E10994">
        <v>9.1136170598417792</v>
      </c>
      <c r="F10994" t="s">
        <v>2200</v>
      </c>
    </row>
    <row r="10995" spans="1:6" hidden="1" x14ac:dyDescent="0.25">
      <c r="A10995">
        <v>2050</v>
      </c>
      <c r="B10995" t="s">
        <v>2254</v>
      </c>
      <c r="C10995" t="s">
        <v>2222</v>
      </c>
      <c r="D10995" t="s">
        <v>2239</v>
      </c>
      <c r="E10995">
        <v>2.01581490935801</v>
      </c>
      <c r="F10995" t="s">
        <v>2200</v>
      </c>
    </row>
    <row r="10996" spans="1:6" hidden="1" x14ac:dyDescent="0.25">
      <c r="A10996">
        <v>2050</v>
      </c>
      <c r="B10996" t="s">
        <v>2254</v>
      </c>
      <c r="C10996" t="s">
        <v>2222</v>
      </c>
      <c r="D10996" t="s">
        <v>2240</v>
      </c>
      <c r="E10996">
        <v>2.0590917400123501</v>
      </c>
      <c r="F10996" t="s">
        <v>2200</v>
      </c>
    </row>
    <row r="10997" spans="1:6" hidden="1" x14ac:dyDescent="0.25">
      <c r="A10997">
        <v>2050</v>
      </c>
      <c r="B10997" t="s">
        <v>2254</v>
      </c>
      <c r="C10997" t="s">
        <v>2222</v>
      </c>
      <c r="D10997" t="s">
        <v>2241</v>
      </c>
      <c r="E10997">
        <v>3.8023274618857701</v>
      </c>
      <c r="F10997" t="s">
        <v>2200</v>
      </c>
    </row>
    <row r="10998" spans="1:6" hidden="1" x14ac:dyDescent="0.25">
      <c r="A10998">
        <v>2050</v>
      </c>
      <c r="B10998" t="s">
        <v>2254</v>
      </c>
      <c r="C10998" t="s">
        <v>2222</v>
      </c>
      <c r="D10998" t="s">
        <v>2242</v>
      </c>
      <c r="E10998" s="184">
        <v>1.3720457538451299E-4</v>
      </c>
      <c r="F10998" t="s">
        <v>2200</v>
      </c>
    </row>
    <row r="10999" spans="1:6" hidden="1" x14ac:dyDescent="0.25">
      <c r="A10999">
        <v>2050</v>
      </c>
      <c r="B10999" t="s">
        <v>2254</v>
      </c>
      <c r="C10999" t="s">
        <v>2222</v>
      </c>
      <c r="D10999" t="s">
        <v>2243</v>
      </c>
      <c r="E10999">
        <v>33.003765578768999</v>
      </c>
      <c r="F10999" t="s">
        <v>2200</v>
      </c>
    </row>
    <row r="11000" spans="1:6" hidden="1" x14ac:dyDescent="0.25">
      <c r="A11000">
        <v>2050</v>
      </c>
      <c r="B11000" t="s">
        <v>2254</v>
      </c>
      <c r="C11000" t="s">
        <v>2222</v>
      </c>
      <c r="D11000" t="s">
        <v>2244</v>
      </c>
      <c r="E11000">
        <v>4.7567250000000003</v>
      </c>
      <c r="F11000" t="s">
        <v>2200</v>
      </c>
    </row>
    <row r="11001" spans="1:6" hidden="1" x14ac:dyDescent="0.25">
      <c r="A11001">
        <v>2050</v>
      </c>
      <c r="B11001" t="s">
        <v>2254</v>
      </c>
      <c r="C11001" t="s">
        <v>2222</v>
      </c>
      <c r="D11001" t="s">
        <v>2245</v>
      </c>
      <c r="E11001">
        <v>2.5856482243050598</v>
      </c>
      <c r="F11001" t="s">
        <v>2200</v>
      </c>
    </row>
    <row r="11002" spans="1:6" hidden="1" x14ac:dyDescent="0.25">
      <c r="A11002">
        <v>2050</v>
      </c>
      <c r="B11002" t="s">
        <v>2254</v>
      </c>
      <c r="C11002" t="s">
        <v>2222</v>
      </c>
      <c r="D11002" t="s">
        <v>2246</v>
      </c>
      <c r="E11002">
        <v>1.1611379400845401</v>
      </c>
      <c r="F11002" t="s">
        <v>2200</v>
      </c>
    </row>
    <row r="11003" spans="1:6" hidden="1" x14ac:dyDescent="0.25">
      <c r="A11003">
        <v>2050</v>
      </c>
      <c r="B11003" t="s">
        <v>2254</v>
      </c>
      <c r="C11003" t="s">
        <v>2222</v>
      </c>
      <c r="D11003" t="s">
        <v>2247</v>
      </c>
      <c r="E11003">
        <v>1.19633477348205</v>
      </c>
      <c r="F11003" t="s">
        <v>2200</v>
      </c>
    </row>
    <row r="11004" spans="1:6" hidden="1" x14ac:dyDescent="0.25">
      <c r="A11004">
        <v>2050</v>
      </c>
      <c r="B11004" t="s">
        <v>2254</v>
      </c>
      <c r="C11004" t="s">
        <v>2222</v>
      </c>
      <c r="D11004" t="s">
        <v>2248</v>
      </c>
      <c r="E11004">
        <v>2.5759008600023598</v>
      </c>
      <c r="F11004" t="s">
        <v>2200</v>
      </c>
    </row>
    <row r="11005" spans="1:6" hidden="1" x14ac:dyDescent="0.25">
      <c r="A11005">
        <v>2050</v>
      </c>
      <c r="B11005" t="s">
        <v>2254</v>
      </c>
      <c r="C11005" t="s">
        <v>2223</v>
      </c>
      <c r="D11005" t="s">
        <v>2236</v>
      </c>
      <c r="E11005">
        <v>1.9363130317633399</v>
      </c>
      <c r="F11005" t="s">
        <v>2200</v>
      </c>
    </row>
    <row r="11006" spans="1:6" hidden="1" x14ac:dyDescent="0.25">
      <c r="A11006">
        <v>2050</v>
      </c>
      <c r="B11006" t="s">
        <v>2254</v>
      </c>
      <c r="C11006" t="s">
        <v>2223</v>
      </c>
      <c r="D11006" t="s">
        <v>2237</v>
      </c>
      <c r="E11006">
        <v>0</v>
      </c>
      <c r="F11006" t="s">
        <v>2200</v>
      </c>
    </row>
    <row r="11007" spans="1:6" hidden="1" x14ac:dyDescent="0.25">
      <c r="A11007">
        <v>2050</v>
      </c>
      <c r="B11007" t="s">
        <v>2254</v>
      </c>
      <c r="C11007" t="s">
        <v>2223</v>
      </c>
      <c r="D11007" t="s">
        <v>2238</v>
      </c>
      <c r="E11007">
        <v>0</v>
      </c>
      <c r="F11007" t="s">
        <v>2200</v>
      </c>
    </row>
    <row r="11008" spans="1:6" hidden="1" x14ac:dyDescent="0.25">
      <c r="A11008">
        <v>2050</v>
      </c>
      <c r="B11008" t="s">
        <v>2254</v>
      </c>
      <c r="C11008" t="s">
        <v>2223</v>
      </c>
      <c r="D11008" t="s">
        <v>2250</v>
      </c>
      <c r="E11008">
        <v>8.3337636509999502</v>
      </c>
      <c r="F11008" t="s">
        <v>2200</v>
      </c>
    </row>
    <row r="11009" spans="1:6" hidden="1" x14ac:dyDescent="0.25">
      <c r="A11009">
        <v>2050</v>
      </c>
      <c r="B11009" t="s">
        <v>2254</v>
      </c>
      <c r="C11009" t="s">
        <v>2223</v>
      </c>
      <c r="D11009" t="s">
        <v>2251</v>
      </c>
      <c r="E11009">
        <v>10.238401457184599</v>
      </c>
      <c r="F11009" t="s">
        <v>2200</v>
      </c>
    </row>
    <row r="11010" spans="1:6" hidden="1" x14ac:dyDescent="0.25">
      <c r="A11010">
        <v>2050</v>
      </c>
      <c r="B11010" t="s">
        <v>2254</v>
      </c>
      <c r="C11010" t="s">
        <v>2223</v>
      </c>
      <c r="D11010" t="s">
        <v>2239</v>
      </c>
      <c r="E11010">
        <v>1.0721719708945501</v>
      </c>
      <c r="F11010" t="s">
        <v>2200</v>
      </c>
    </row>
    <row r="11011" spans="1:6" hidden="1" x14ac:dyDescent="0.25">
      <c r="A11011">
        <v>2050</v>
      </c>
      <c r="B11011" t="s">
        <v>2254</v>
      </c>
      <c r="C11011" t="s">
        <v>2223</v>
      </c>
      <c r="D11011" t="s">
        <v>2240</v>
      </c>
      <c r="E11011">
        <v>1.8694696784367699</v>
      </c>
      <c r="F11011" t="s">
        <v>2200</v>
      </c>
    </row>
    <row r="11012" spans="1:6" hidden="1" x14ac:dyDescent="0.25">
      <c r="A11012">
        <v>2050</v>
      </c>
      <c r="B11012" t="s">
        <v>2254</v>
      </c>
      <c r="C11012" t="s">
        <v>2223</v>
      </c>
      <c r="D11012" t="s">
        <v>2241</v>
      </c>
      <c r="E11012">
        <v>3.85947292901974</v>
      </c>
      <c r="F11012" t="s">
        <v>2200</v>
      </c>
    </row>
    <row r="11013" spans="1:6" hidden="1" x14ac:dyDescent="0.25">
      <c r="A11013">
        <v>2050</v>
      </c>
      <c r="B11013" t="s">
        <v>2254</v>
      </c>
      <c r="C11013" t="s">
        <v>2223</v>
      </c>
      <c r="D11013" t="s">
        <v>2242</v>
      </c>
      <c r="E11013" s="184">
        <v>8.84487541138336E-2</v>
      </c>
      <c r="F11013" t="s">
        <v>2200</v>
      </c>
    </row>
    <row r="11014" spans="1:6" hidden="1" x14ac:dyDescent="0.25">
      <c r="A11014">
        <v>2050</v>
      </c>
      <c r="B11014" t="s">
        <v>2254</v>
      </c>
      <c r="C11014" t="s">
        <v>2223</v>
      </c>
      <c r="D11014" t="s">
        <v>2243</v>
      </c>
      <c r="E11014">
        <v>0</v>
      </c>
      <c r="F11014" t="s">
        <v>2200</v>
      </c>
    </row>
    <row r="11015" spans="1:6" hidden="1" x14ac:dyDescent="0.25">
      <c r="A11015">
        <v>2050</v>
      </c>
      <c r="B11015" t="s">
        <v>2254</v>
      </c>
      <c r="C11015" t="s">
        <v>2223</v>
      </c>
      <c r="D11015" t="s">
        <v>2244</v>
      </c>
      <c r="E11015">
        <v>4.7567250000000003</v>
      </c>
      <c r="F11015" t="s">
        <v>2200</v>
      </c>
    </row>
    <row r="11016" spans="1:6" hidden="1" x14ac:dyDescent="0.25">
      <c r="A11016">
        <v>2050</v>
      </c>
      <c r="B11016" t="s">
        <v>2254</v>
      </c>
      <c r="C11016" t="s">
        <v>2223</v>
      </c>
      <c r="D11016" t="s">
        <v>2245</v>
      </c>
      <c r="E11016">
        <v>1.0721719708945501</v>
      </c>
      <c r="F11016" t="s">
        <v>2200</v>
      </c>
    </row>
    <row r="11017" spans="1:6" hidden="1" x14ac:dyDescent="0.25">
      <c r="A11017">
        <v>2050</v>
      </c>
      <c r="B11017" t="s">
        <v>2254</v>
      </c>
      <c r="C11017" t="s">
        <v>2223</v>
      </c>
      <c r="D11017" t="s">
        <v>2246</v>
      </c>
      <c r="E11017">
        <v>1.2252048998035301</v>
      </c>
      <c r="F11017" t="s">
        <v>2200</v>
      </c>
    </row>
    <row r="11018" spans="1:6" hidden="1" x14ac:dyDescent="0.25">
      <c r="A11018">
        <v>2050</v>
      </c>
      <c r="B11018" t="s">
        <v>2254</v>
      </c>
      <c r="C11018" t="s">
        <v>2223</v>
      </c>
      <c r="D11018" t="s">
        <v>2247</v>
      </c>
      <c r="E11018">
        <v>1.1207460662814701</v>
      </c>
      <c r="F11018" t="s">
        <v>2200</v>
      </c>
    </row>
    <row r="11019" spans="1:6" hidden="1" x14ac:dyDescent="0.25">
      <c r="A11019">
        <v>2050</v>
      </c>
      <c r="B11019" t="s">
        <v>2254</v>
      </c>
      <c r="C11019" t="s">
        <v>2223</v>
      </c>
      <c r="D11019" t="s">
        <v>2248</v>
      </c>
      <c r="E11019">
        <v>2.0691492932862201</v>
      </c>
      <c r="F11019" t="s">
        <v>2200</v>
      </c>
    </row>
    <row r="11020" spans="1:6" hidden="1" x14ac:dyDescent="0.25">
      <c r="A11020">
        <v>2050</v>
      </c>
      <c r="B11020" t="s">
        <v>2254</v>
      </c>
      <c r="C11020" t="s">
        <v>2224</v>
      </c>
      <c r="D11020" t="s">
        <v>2236</v>
      </c>
      <c r="E11020">
        <v>2.58361675644342</v>
      </c>
      <c r="F11020" t="s">
        <v>2200</v>
      </c>
    </row>
    <row r="11021" spans="1:6" hidden="1" x14ac:dyDescent="0.25">
      <c r="A11021">
        <v>2050</v>
      </c>
      <c r="B11021" t="s">
        <v>2254</v>
      </c>
      <c r="C11021" t="s">
        <v>2224</v>
      </c>
      <c r="D11021" t="s">
        <v>2237</v>
      </c>
      <c r="E11021">
        <v>21.795800831230501</v>
      </c>
      <c r="F11021" t="s">
        <v>2200</v>
      </c>
    </row>
    <row r="11022" spans="1:6" hidden="1" x14ac:dyDescent="0.25">
      <c r="A11022">
        <v>2050</v>
      </c>
      <c r="B11022" t="s">
        <v>2254</v>
      </c>
      <c r="C11022" t="s">
        <v>2224</v>
      </c>
      <c r="D11022" t="s">
        <v>2238</v>
      </c>
      <c r="E11022">
        <v>4.2476246450789299</v>
      </c>
      <c r="F11022" t="s">
        <v>2200</v>
      </c>
    </row>
    <row r="11023" spans="1:6" hidden="1" x14ac:dyDescent="0.25">
      <c r="A11023">
        <v>2050</v>
      </c>
      <c r="B11023" t="s">
        <v>2254</v>
      </c>
      <c r="C11023" t="s">
        <v>2224</v>
      </c>
      <c r="D11023" t="s">
        <v>2250</v>
      </c>
      <c r="E11023">
        <v>8.3337636509999502</v>
      </c>
      <c r="F11023" t="s">
        <v>2200</v>
      </c>
    </row>
    <row r="11024" spans="1:6" hidden="1" x14ac:dyDescent="0.25">
      <c r="A11024">
        <v>2050</v>
      </c>
      <c r="B11024" t="s">
        <v>2254</v>
      </c>
      <c r="C11024" t="s">
        <v>2224</v>
      </c>
      <c r="D11024" t="s">
        <v>2251</v>
      </c>
      <c r="E11024">
        <v>10.238401457184599</v>
      </c>
      <c r="F11024" t="s">
        <v>2200</v>
      </c>
    </row>
    <row r="11025" spans="1:6" hidden="1" x14ac:dyDescent="0.25">
      <c r="A11025">
        <v>2050</v>
      </c>
      <c r="B11025" t="s">
        <v>2254</v>
      </c>
      <c r="C11025" t="s">
        <v>2224</v>
      </c>
      <c r="D11025" t="s">
        <v>2239</v>
      </c>
      <c r="E11025">
        <v>1.2848346283609899</v>
      </c>
      <c r="F11025" t="s">
        <v>2200</v>
      </c>
    </row>
    <row r="11026" spans="1:6" hidden="1" x14ac:dyDescent="0.25">
      <c r="A11026">
        <v>2050</v>
      </c>
      <c r="B11026" t="s">
        <v>2254</v>
      </c>
      <c r="C11026" t="s">
        <v>2224</v>
      </c>
      <c r="D11026" t="s">
        <v>2240</v>
      </c>
      <c r="E11026">
        <v>1.8694696784367699</v>
      </c>
      <c r="F11026" t="s">
        <v>2200</v>
      </c>
    </row>
    <row r="11027" spans="1:6" hidden="1" x14ac:dyDescent="0.25">
      <c r="A11027">
        <v>2050</v>
      </c>
      <c r="B11027" t="s">
        <v>2254</v>
      </c>
      <c r="C11027" t="s">
        <v>2224</v>
      </c>
      <c r="D11027" t="s">
        <v>2241</v>
      </c>
      <c r="E11027">
        <v>3.7585050731424499</v>
      </c>
      <c r="F11027" t="s">
        <v>2200</v>
      </c>
    </row>
    <row r="11028" spans="1:6" hidden="1" x14ac:dyDescent="0.25">
      <c r="A11028">
        <v>2050</v>
      </c>
      <c r="B11028" t="s">
        <v>2254</v>
      </c>
      <c r="C11028" t="s">
        <v>2224</v>
      </c>
      <c r="D11028" t="s">
        <v>2242</v>
      </c>
      <c r="E11028" s="184">
        <v>3.09803450389264E-2</v>
      </c>
      <c r="F11028" t="s">
        <v>2200</v>
      </c>
    </row>
    <row r="11029" spans="1:6" hidden="1" x14ac:dyDescent="0.25">
      <c r="A11029">
        <v>2050</v>
      </c>
      <c r="B11029" t="s">
        <v>2254</v>
      </c>
      <c r="C11029" t="s">
        <v>2224</v>
      </c>
      <c r="D11029" t="s">
        <v>2243</v>
      </c>
      <c r="E11029">
        <v>22.318157957018499</v>
      </c>
      <c r="F11029" t="s">
        <v>2200</v>
      </c>
    </row>
    <row r="11030" spans="1:6" hidden="1" x14ac:dyDescent="0.25">
      <c r="A11030">
        <v>2050</v>
      </c>
      <c r="B11030" t="s">
        <v>2254</v>
      </c>
      <c r="C11030" t="s">
        <v>2224</v>
      </c>
      <c r="D11030" t="s">
        <v>2244</v>
      </c>
      <c r="E11030">
        <v>4.7567250000000003</v>
      </c>
      <c r="F11030" t="s">
        <v>2200</v>
      </c>
    </row>
    <row r="11031" spans="1:6" hidden="1" x14ac:dyDescent="0.25">
      <c r="A11031">
        <v>2050</v>
      </c>
      <c r="B11031" t="s">
        <v>2254</v>
      </c>
      <c r="C11031" t="s">
        <v>2224</v>
      </c>
      <c r="D11031" t="s">
        <v>2245</v>
      </c>
      <c r="E11031">
        <v>1.0721719708945501</v>
      </c>
      <c r="F11031" t="s">
        <v>2200</v>
      </c>
    </row>
    <row r="11032" spans="1:6" hidden="1" x14ac:dyDescent="0.25">
      <c r="A11032">
        <v>2050</v>
      </c>
      <c r="B11032" t="s">
        <v>2254</v>
      </c>
      <c r="C11032" t="s">
        <v>2224</v>
      </c>
      <c r="D11032" t="s">
        <v>2246</v>
      </c>
      <c r="E11032">
        <v>1.2252048998035301</v>
      </c>
      <c r="F11032" t="s">
        <v>2200</v>
      </c>
    </row>
    <row r="11033" spans="1:6" hidden="1" x14ac:dyDescent="0.25">
      <c r="A11033">
        <v>2050</v>
      </c>
      <c r="B11033" t="s">
        <v>2254</v>
      </c>
      <c r="C11033" t="s">
        <v>2224</v>
      </c>
      <c r="D11033" t="s">
        <v>2247</v>
      </c>
      <c r="E11033">
        <v>1.1207460662814701</v>
      </c>
      <c r="F11033" t="s">
        <v>2200</v>
      </c>
    </row>
    <row r="11034" spans="1:6" hidden="1" x14ac:dyDescent="0.25">
      <c r="A11034">
        <v>2050</v>
      </c>
      <c r="B11034" t="s">
        <v>2254</v>
      </c>
      <c r="C11034" t="s">
        <v>2224</v>
      </c>
      <c r="D11034" t="s">
        <v>2248</v>
      </c>
      <c r="E11034">
        <v>2.0691492932862201</v>
      </c>
      <c r="F11034" t="s">
        <v>2200</v>
      </c>
    </row>
    <row r="11035" spans="1:6" hidden="1" x14ac:dyDescent="0.25">
      <c r="A11035">
        <v>2050</v>
      </c>
      <c r="B11035" t="s">
        <v>2254</v>
      </c>
      <c r="C11035" t="s">
        <v>2225</v>
      </c>
      <c r="D11035" t="s">
        <v>2236</v>
      </c>
      <c r="E11035">
        <v>1.56093254692658</v>
      </c>
      <c r="F11035" t="s">
        <v>2200</v>
      </c>
    </row>
    <row r="11036" spans="1:6" hidden="1" x14ac:dyDescent="0.25">
      <c r="A11036">
        <v>2050</v>
      </c>
      <c r="B11036" t="s">
        <v>2254</v>
      </c>
      <c r="C11036" t="s">
        <v>2225</v>
      </c>
      <c r="D11036" t="s">
        <v>2237</v>
      </c>
      <c r="E11036">
        <v>21.7829502531538</v>
      </c>
      <c r="F11036" t="s">
        <v>2200</v>
      </c>
    </row>
    <row r="11037" spans="1:6" hidden="1" x14ac:dyDescent="0.25">
      <c r="A11037">
        <v>2050</v>
      </c>
      <c r="B11037" t="s">
        <v>2254</v>
      </c>
      <c r="C11037" t="s">
        <v>2225</v>
      </c>
      <c r="D11037" t="s">
        <v>2238</v>
      </c>
      <c r="E11037">
        <v>9.2335897624998999</v>
      </c>
      <c r="F11037" t="s">
        <v>2200</v>
      </c>
    </row>
    <row r="11038" spans="1:6" hidden="1" x14ac:dyDescent="0.25">
      <c r="A11038">
        <v>2050</v>
      </c>
      <c r="B11038" t="s">
        <v>2254</v>
      </c>
      <c r="C11038" t="s">
        <v>2225</v>
      </c>
      <c r="D11038" t="s">
        <v>2250</v>
      </c>
      <c r="E11038">
        <v>0</v>
      </c>
      <c r="F11038" t="s">
        <v>2200</v>
      </c>
    </row>
    <row r="11039" spans="1:6" hidden="1" x14ac:dyDescent="0.25">
      <c r="A11039">
        <v>2050</v>
      </c>
      <c r="B11039" t="s">
        <v>2254</v>
      </c>
      <c r="C11039" t="s">
        <v>2225</v>
      </c>
      <c r="D11039" t="s">
        <v>2251</v>
      </c>
      <c r="E11039">
        <v>0</v>
      </c>
      <c r="F11039" t="s">
        <v>2200</v>
      </c>
    </row>
    <row r="11040" spans="1:6" hidden="1" x14ac:dyDescent="0.25">
      <c r="A11040">
        <v>2050</v>
      </c>
      <c r="B11040" t="s">
        <v>2254</v>
      </c>
      <c r="C11040" t="s">
        <v>2225</v>
      </c>
      <c r="D11040" t="s">
        <v>2239</v>
      </c>
      <c r="E11040">
        <v>3.05051724381625</v>
      </c>
      <c r="F11040" t="s">
        <v>2200</v>
      </c>
    </row>
    <row r="11041" spans="1:6" hidden="1" x14ac:dyDescent="0.25">
      <c r="A11041">
        <v>2050</v>
      </c>
      <c r="B11041" t="s">
        <v>2254</v>
      </c>
      <c r="C11041" t="s">
        <v>2225</v>
      </c>
      <c r="D11041" t="s">
        <v>2240</v>
      </c>
      <c r="E11041">
        <v>2.1680924115174798</v>
      </c>
      <c r="F11041" t="s">
        <v>2200</v>
      </c>
    </row>
    <row r="11042" spans="1:6" hidden="1" x14ac:dyDescent="0.25">
      <c r="A11042">
        <v>2050</v>
      </c>
      <c r="B11042" t="s">
        <v>2254</v>
      </c>
      <c r="C11042" t="s">
        <v>2225</v>
      </c>
      <c r="D11042" t="s">
        <v>2241</v>
      </c>
      <c r="E11042">
        <v>3.4239943424971102</v>
      </c>
      <c r="F11042" t="s">
        <v>2200</v>
      </c>
    </row>
    <row r="11043" spans="1:6" hidden="1" x14ac:dyDescent="0.25">
      <c r="A11043">
        <v>2050</v>
      </c>
      <c r="B11043" t="s">
        <v>2254</v>
      </c>
      <c r="C11043" t="s">
        <v>2225</v>
      </c>
      <c r="D11043" t="s">
        <v>2242</v>
      </c>
      <c r="E11043" s="184">
        <v>1.9481911111946199E-5</v>
      </c>
      <c r="F11043" t="s">
        <v>2200</v>
      </c>
    </row>
    <row r="11044" spans="1:6" hidden="1" x14ac:dyDescent="0.25">
      <c r="A11044">
        <v>2050</v>
      </c>
      <c r="B11044" t="s">
        <v>2254</v>
      </c>
      <c r="C11044" t="s">
        <v>2225</v>
      </c>
      <c r="D11044" t="s">
        <v>2243</v>
      </c>
      <c r="E11044">
        <v>33.132093590806797</v>
      </c>
      <c r="F11044" t="s">
        <v>2200</v>
      </c>
    </row>
    <row r="11045" spans="1:6" hidden="1" x14ac:dyDescent="0.25">
      <c r="A11045">
        <v>2050</v>
      </c>
      <c r="B11045" t="s">
        <v>2254</v>
      </c>
      <c r="C11045" t="s">
        <v>2225</v>
      </c>
      <c r="D11045" t="s">
        <v>2244</v>
      </c>
      <c r="E11045">
        <v>4.7567250000000003</v>
      </c>
      <c r="F11045" t="s">
        <v>2200</v>
      </c>
    </row>
    <row r="11046" spans="1:6" hidden="1" x14ac:dyDescent="0.25">
      <c r="A11046">
        <v>2050</v>
      </c>
      <c r="B11046" t="s">
        <v>2254</v>
      </c>
      <c r="C11046" t="s">
        <v>2225</v>
      </c>
      <c r="D11046" t="s">
        <v>2245</v>
      </c>
      <c r="E11046">
        <v>2.4413712702461599</v>
      </c>
      <c r="F11046" t="s">
        <v>2200</v>
      </c>
    </row>
    <row r="11047" spans="1:6" hidden="1" x14ac:dyDescent="0.25">
      <c r="A11047">
        <v>2050</v>
      </c>
      <c r="B11047" t="s">
        <v>2254</v>
      </c>
      <c r="C11047" t="s">
        <v>2225</v>
      </c>
      <c r="D11047" t="s">
        <v>2246</v>
      </c>
      <c r="E11047">
        <v>0</v>
      </c>
      <c r="F11047" t="s">
        <v>2200</v>
      </c>
    </row>
    <row r="11048" spans="1:6" hidden="1" x14ac:dyDescent="0.25">
      <c r="A11048">
        <v>2050</v>
      </c>
      <c r="B11048" t="s">
        <v>2254</v>
      </c>
      <c r="C11048" t="s">
        <v>2225</v>
      </c>
      <c r="D11048" t="s">
        <v>2247</v>
      </c>
      <c r="E11048">
        <v>1.3220284630516299</v>
      </c>
      <c r="F11048" t="s">
        <v>2200</v>
      </c>
    </row>
    <row r="11049" spans="1:6" hidden="1" x14ac:dyDescent="0.25">
      <c r="A11049">
        <v>2050</v>
      </c>
      <c r="B11049" t="s">
        <v>2254</v>
      </c>
      <c r="C11049" t="s">
        <v>2225</v>
      </c>
      <c r="D11049" t="s">
        <v>2248</v>
      </c>
      <c r="E11049">
        <v>5.3002234952813403</v>
      </c>
      <c r="F11049" t="s">
        <v>2200</v>
      </c>
    </row>
    <row r="11050" spans="1:6" hidden="1" x14ac:dyDescent="0.25">
      <c r="A11050">
        <v>2050</v>
      </c>
      <c r="B11050" t="s">
        <v>2254</v>
      </c>
      <c r="C11050" t="s">
        <v>2226</v>
      </c>
      <c r="D11050" t="s">
        <v>2236</v>
      </c>
      <c r="E11050">
        <v>4.0528353261327199</v>
      </c>
      <c r="F11050" t="s">
        <v>2200</v>
      </c>
    </row>
    <row r="11051" spans="1:6" hidden="1" x14ac:dyDescent="0.25">
      <c r="A11051">
        <v>2050</v>
      </c>
      <c r="B11051" t="s">
        <v>2254</v>
      </c>
      <c r="C11051" t="s">
        <v>2226</v>
      </c>
      <c r="D11051" t="s">
        <v>2237</v>
      </c>
      <c r="E11051">
        <v>19.388689127168799</v>
      </c>
      <c r="F11051" t="s">
        <v>2200</v>
      </c>
    </row>
    <row r="11052" spans="1:6" hidden="1" x14ac:dyDescent="0.25">
      <c r="A11052">
        <v>2050</v>
      </c>
      <c r="B11052" t="s">
        <v>2254</v>
      </c>
      <c r="C11052" t="s">
        <v>2226</v>
      </c>
      <c r="D11052" t="s">
        <v>2238</v>
      </c>
      <c r="E11052">
        <v>4.1066660849635603</v>
      </c>
      <c r="F11052" t="s">
        <v>2200</v>
      </c>
    </row>
    <row r="11053" spans="1:6" hidden="1" x14ac:dyDescent="0.25">
      <c r="A11053">
        <v>2050</v>
      </c>
      <c r="B11053" t="s">
        <v>2254</v>
      </c>
      <c r="C11053" t="s">
        <v>2226</v>
      </c>
      <c r="D11053" t="s">
        <v>2250</v>
      </c>
      <c r="E11053">
        <v>11.861868932037</v>
      </c>
      <c r="F11053" t="s">
        <v>2200</v>
      </c>
    </row>
    <row r="11054" spans="1:6" hidden="1" x14ac:dyDescent="0.25">
      <c r="A11054">
        <v>2050</v>
      </c>
      <c r="B11054" t="s">
        <v>2254</v>
      </c>
      <c r="C11054" t="s">
        <v>2226</v>
      </c>
      <c r="D11054" t="s">
        <v>2251</v>
      </c>
      <c r="E11054">
        <v>0</v>
      </c>
      <c r="F11054" t="s">
        <v>2200</v>
      </c>
    </row>
    <row r="11055" spans="1:6" hidden="1" x14ac:dyDescent="0.25">
      <c r="A11055">
        <v>2050</v>
      </c>
      <c r="B11055" t="s">
        <v>2254</v>
      </c>
      <c r="C11055" t="s">
        <v>2226</v>
      </c>
      <c r="D11055" t="s">
        <v>2239</v>
      </c>
      <c r="E11055">
        <v>2.6402204046955902</v>
      </c>
      <c r="F11055" t="s">
        <v>2200</v>
      </c>
    </row>
    <row r="11056" spans="1:6" hidden="1" x14ac:dyDescent="0.25">
      <c r="A11056">
        <v>2050</v>
      </c>
      <c r="B11056" t="s">
        <v>2254</v>
      </c>
      <c r="C11056" t="s">
        <v>2226</v>
      </c>
      <c r="D11056" t="s">
        <v>2240</v>
      </c>
      <c r="E11056">
        <v>2.61551171265954</v>
      </c>
      <c r="F11056" t="s">
        <v>2200</v>
      </c>
    </row>
    <row r="11057" spans="1:6" hidden="1" x14ac:dyDescent="0.25">
      <c r="A11057">
        <v>2050</v>
      </c>
      <c r="B11057" t="s">
        <v>2254</v>
      </c>
      <c r="C11057" t="s">
        <v>2226</v>
      </c>
      <c r="D11057" t="s">
        <v>2241</v>
      </c>
      <c r="E11057">
        <v>6.16558381915371</v>
      </c>
      <c r="F11057" t="s">
        <v>2200</v>
      </c>
    </row>
    <row r="11058" spans="1:6" hidden="1" x14ac:dyDescent="0.25">
      <c r="A11058">
        <v>2050</v>
      </c>
      <c r="B11058" t="s">
        <v>2254</v>
      </c>
      <c r="C11058" t="s">
        <v>2226</v>
      </c>
      <c r="D11058" t="s">
        <v>2242</v>
      </c>
      <c r="E11058" s="184">
        <v>3.3197090781219699E-2</v>
      </c>
      <c r="F11058" t="s">
        <v>2200</v>
      </c>
    </row>
    <row r="11059" spans="1:6" hidden="1" x14ac:dyDescent="0.25">
      <c r="A11059">
        <v>2050</v>
      </c>
      <c r="B11059" t="s">
        <v>2254</v>
      </c>
      <c r="C11059" t="s">
        <v>2226</v>
      </c>
      <c r="D11059" t="s">
        <v>2243</v>
      </c>
      <c r="E11059">
        <v>33.680600375637297</v>
      </c>
      <c r="F11059" t="s">
        <v>2200</v>
      </c>
    </row>
    <row r="11060" spans="1:6" hidden="1" x14ac:dyDescent="0.25">
      <c r="A11060">
        <v>2050</v>
      </c>
      <c r="B11060" t="s">
        <v>2254</v>
      </c>
      <c r="C11060" t="s">
        <v>2226</v>
      </c>
      <c r="D11060" t="s">
        <v>2244</v>
      </c>
      <c r="E11060">
        <v>4.7567250000000003</v>
      </c>
      <c r="F11060" t="s">
        <v>2200</v>
      </c>
    </row>
    <row r="11061" spans="1:6" hidden="1" x14ac:dyDescent="0.25">
      <c r="A11061">
        <v>2050</v>
      </c>
      <c r="B11061" t="s">
        <v>2254</v>
      </c>
      <c r="C11061" t="s">
        <v>2226</v>
      </c>
      <c r="D11061" t="s">
        <v>2245</v>
      </c>
      <c r="E11061">
        <v>3.4594671158504999</v>
      </c>
      <c r="F11061" t="s">
        <v>2200</v>
      </c>
    </row>
    <row r="11062" spans="1:6" hidden="1" x14ac:dyDescent="0.25">
      <c r="A11062">
        <v>2050</v>
      </c>
      <c r="B11062" t="s">
        <v>2254</v>
      </c>
      <c r="C11062" t="s">
        <v>2226</v>
      </c>
      <c r="D11062" t="s">
        <v>2246</v>
      </c>
      <c r="E11062">
        <v>1.90638706047714</v>
      </c>
      <c r="F11062" t="s">
        <v>2200</v>
      </c>
    </row>
    <row r="11063" spans="1:6" hidden="1" x14ac:dyDescent="0.25">
      <c r="A11063">
        <v>2050</v>
      </c>
      <c r="B11063" t="s">
        <v>2254</v>
      </c>
      <c r="C11063" t="s">
        <v>2226</v>
      </c>
      <c r="D11063" t="s">
        <v>2247</v>
      </c>
      <c r="E11063">
        <v>1.6444934168002301</v>
      </c>
      <c r="F11063" t="s">
        <v>2200</v>
      </c>
    </row>
    <row r="11064" spans="1:6" hidden="1" x14ac:dyDescent="0.25">
      <c r="A11064">
        <v>2050</v>
      </c>
      <c r="B11064" t="s">
        <v>2254</v>
      </c>
      <c r="C11064" t="s">
        <v>2226</v>
      </c>
      <c r="D11064" t="s">
        <v>2248</v>
      </c>
      <c r="E11064">
        <v>7.1042829907372704</v>
      </c>
      <c r="F11064" t="s">
        <v>2200</v>
      </c>
    </row>
    <row r="11065" spans="1:6" hidden="1" x14ac:dyDescent="0.25">
      <c r="A11065">
        <v>2050</v>
      </c>
      <c r="B11065" t="s">
        <v>2254</v>
      </c>
      <c r="C11065" t="s">
        <v>2227</v>
      </c>
      <c r="D11065" t="s">
        <v>2236</v>
      </c>
      <c r="E11065">
        <v>0</v>
      </c>
      <c r="F11065" t="s">
        <v>2200</v>
      </c>
    </row>
    <row r="11066" spans="1:6" hidden="1" x14ac:dyDescent="0.25">
      <c r="A11066">
        <v>2050</v>
      </c>
      <c r="B11066" t="s">
        <v>2254</v>
      </c>
      <c r="C11066" t="s">
        <v>2227</v>
      </c>
      <c r="D11066" t="s">
        <v>2237</v>
      </c>
      <c r="E11066">
        <v>29.022763803630799</v>
      </c>
      <c r="F11066" t="s">
        <v>2200</v>
      </c>
    </row>
    <row r="11067" spans="1:6" hidden="1" x14ac:dyDescent="0.25">
      <c r="A11067">
        <v>2050</v>
      </c>
      <c r="B11067" t="s">
        <v>2254</v>
      </c>
      <c r="C11067" t="s">
        <v>2227</v>
      </c>
      <c r="D11067" t="s">
        <v>2238</v>
      </c>
      <c r="E11067">
        <v>4.5724840720161604</v>
      </c>
      <c r="F11067" t="s">
        <v>2200</v>
      </c>
    </row>
    <row r="11068" spans="1:6" hidden="1" x14ac:dyDescent="0.25">
      <c r="A11068">
        <v>2050</v>
      </c>
      <c r="B11068" t="s">
        <v>2254</v>
      </c>
      <c r="C11068" t="s">
        <v>2227</v>
      </c>
      <c r="D11068" t="s">
        <v>2250</v>
      </c>
      <c r="E11068">
        <v>13.0086710755693</v>
      </c>
      <c r="F11068" t="s">
        <v>2200</v>
      </c>
    </row>
    <row r="11069" spans="1:6" hidden="1" x14ac:dyDescent="0.25">
      <c r="A11069">
        <v>2050</v>
      </c>
      <c r="B11069" t="s">
        <v>2254</v>
      </c>
      <c r="C11069" t="s">
        <v>2227</v>
      </c>
      <c r="D11069" t="s">
        <v>2251</v>
      </c>
      <c r="E11069">
        <v>0</v>
      </c>
      <c r="F11069" t="s">
        <v>2200</v>
      </c>
    </row>
    <row r="11070" spans="1:6" hidden="1" x14ac:dyDescent="0.25">
      <c r="A11070">
        <v>2050</v>
      </c>
      <c r="B11070" t="s">
        <v>2254</v>
      </c>
      <c r="C11070" t="s">
        <v>2227</v>
      </c>
      <c r="D11070" t="s">
        <v>2239</v>
      </c>
      <c r="E11070">
        <v>3.4870418327532202</v>
      </c>
      <c r="F11070" t="s">
        <v>2200</v>
      </c>
    </row>
    <row r="11071" spans="1:6" hidden="1" x14ac:dyDescent="0.25">
      <c r="A11071">
        <v>2050</v>
      </c>
      <c r="B11071" t="s">
        <v>2254</v>
      </c>
      <c r="C11071" t="s">
        <v>2227</v>
      </c>
      <c r="D11071" t="s">
        <v>2240</v>
      </c>
      <c r="E11071">
        <v>2.7016099882788001</v>
      </c>
      <c r="F11071" t="s">
        <v>2200</v>
      </c>
    </row>
    <row r="11072" spans="1:6" hidden="1" x14ac:dyDescent="0.25">
      <c r="A11072">
        <v>2050</v>
      </c>
      <c r="B11072" t="s">
        <v>2254</v>
      </c>
      <c r="C11072" t="s">
        <v>2227</v>
      </c>
      <c r="D11072" t="s">
        <v>2241</v>
      </c>
      <c r="E11072">
        <v>6.1010666720037898</v>
      </c>
      <c r="F11072" t="s">
        <v>2200</v>
      </c>
    </row>
    <row r="11073" spans="1:6" hidden="1" x14ac:dyDescent="0.25">
      <c r="A11073">
        <v>2050</v>
      </c>
      <c r="B11073" t="s">
        <v>2254</v>
      </c>
      <c r="C11073" t="s">
        <v>2227</v>
      </c>
      <c r="D11073" t="s">
        <v>2242</v>
      </c>
      <c r="E11073" s="184">
        <v>2.67770429980423E-3</v>
      </c>
      <c r="F11073" t="s">
        <v>2200</v>
      </c>
    </row>
    <row r="11074" spans="1:6" hidden="1" x14ac:dyDescent="0.25">
      <c r="A11074">
        <v>2050</v>
      </c>
      <c r="B11074" t="s">
        <v>2254</v>
      </c>
      <c r="C11074" t="s">
        <v>2227</v>
      </c>
      <c r="D11074" t="s">
        <v>2243</v>
      </c>
      <c r="E11074">
        <v>29.5185088768147</v>
      </c>
      <c r="F11074" t="s">
        <v>2200</v>
      </c>
    </row>
    <row r="11075" spans="1:6" hidden="1" x14ac:dyDescent="0.25">
      <c r="A11075">
        <v>2050</v>
      </c>
      <c r="B11075" t="s">
        <v>2254</v>
      </c>
      <c r="C11075" t="s">
        <v>2227</v>
      </c>
      <c r="D11075" t="s">
        <v>2244</v>
      </c>
      <c r="E11075">
        <v>4.7567250000000003</v>
      </c>
      <c r="F11075" t="s">
        <v>2200</v>
      </c>
    </row>
    <row r="11076" spans="1:6" hidden="1" x14ac:dyDescent="0.25">
      <c r="A11076">
        <v>2050</v>
      </c>
      <c r="B11076" t="s">
        <v>2254</v>
      </c>
      <c r="C11076" t="s">
        <v>2227</v>
      </c>
      <c r="D11076" t="s">
        <v>2245</v>
      </c>
      <c r="E11076">
        <v>2.83197201215921</v>
      </c>
      <c r="F11076" t="s">
        <v>2200</v>
      </c>
    </row>
    <row r="11077" spans="1:6" hidden="1" x14ac:dyDescent="0.25">
      <c r="A11077">
        <v>2050</v>
      </c>
      <c r="B11077" t="s">
        <v>2254</v>
      </c>
      <c r="C11077" t="s">
        <v>2227</v>
      </c>
      <c r="D11077" t="s">
        <v>2246</v>
      </c>
      <c r="E11077">
        <v>2.2762669879610402</v>
      </c>
      <c r="F11077" t="s">
        <v>2200</v>
      </c>
    </row>
    <row r="11078" spans="1:6" hidden="1" x14ac:dyDescent="0.25">
      <c r="A11078">
        <v>2050</v>
      </c>
      <c r="B11078" t="s">
        <v>2254</v>
      </c>
      <c r="C11078" t="s">
        <v>2227</v>
      </c>
      <c r="D11078" t="s">
        <v>2247</v>
      </c>
      <c r="E11078">
        <v>1.4336451967797701</v>
      </c>
      <c r="F11078" t="s">
        <v>2200</v>
      </c>
    </row>
    <row r="11079" spans="1:6" hidden="1" x14ac:dyDescent="0.25">
      <c r="A11079">
        <v>2050</v>
      </c>
      <c r="B11079" t="s">
        <v>2254</v>
      </c>
      <c r="C11079" t="s">
        <v>2227</v>
      </c>
      <c r="D11079" t="s">
        <v>2248</v>
      </c>
      <c r="E11079">
        <v>5.7308483844679898</v>
      </c>
      <c r="F11079" t="s">
        <v>2200</v>
      </c>
    </row>
    <row r="11080" spans="1:6" hidden="1" x14ac:dyDescent="0.25">
      <c r="A11080">
        <v>2050</v>
      </c>
      <c r="B11080" t="s">
        <v>2254</v>
      </c>
      <c r="C11080" t="s">
        <v>2228</v>
      </c>
      <c r="D11080" t="s">
        <v>2236</v>
      </c>
      <c r="E11080">
        <v>2.0522285935420399</v>
      </c>
      <c r="F11080" t="s">
        <v>2200</v>
      </c>
    </row>
    <row r="11081" spans="1:6" hidden="1" x14ac:dyDescent="0.25">
      <c r="A11081">
        <v>2050</v>
      </c>
      <c r="B11081" t="s">
        <v>2254</v>
      </c>
      <c r="C11081" t="s">
        <v>2228</v>
      </c>
      <c r="D11081" t="s">
        <v>2237</v>
      </c>
      <c r="E11081">
        <v>16.2730956985415</v>
      </c>
      <c r="F11081" t="s">
        <v>2200</v>
      </c>
    </row>
    <row r="11082" spans="1:6" hidden="1" x14ac:dyDescent="0.25">
      <c r="A11082">
        <v>2050</v>
      </c>
      <c r="B11082" t="s">
        <v>2254</v>
      </c>
      <c r="C11082" t="s">
        <v>2228</v>
      </c>
      <c r="D11082" t="s">
        <v>2238</v>
      </c>
      <c r="E11082">
        <v>3.9928739770049999</v>
      </c>
      <c r="F11082" t="s">
        <v>2200</v>
      </c>
    </row>
    <row r="11083" spans="1:6" hidden="1" x14ac:dyDescent="0.25">
      <c r="A11083">
        <v>2050</v>
      </c>
      <c r="B11083" t="s">
        <v>2254</v>
      </c>
      <c r="C11083" t="s">
        <v>2228</v>
      </c>
      <c r="D11083" t="s">
        <v>2250</v>
      </c>
      <c r="E11083">
        <v>7.3081159837844796</v>
      </c>
      <c r="F11083" t="s">
        <v>2200</v>
      </c>
    </row>
    <row r="11084" spans="1:6" hidden="1" x14ac:dyDescent="0.25">
      <c r="A11084">
        <v>2050</v>
      </c>
      <c r="B11084" t="s">
        <v>2254</v>
      </c>
      <c r="C11084" t="s">
        <v>2228</v>
      </c>
      <c r="D11084" t="s">
        <v>2251</v>
      </c>
      <c r="E11084">
        <v>0</v>
      </c>
      <c r="F11084" t="s">
        <v>2200</v>
      </c>
    </row>
    <row r="11085" spans="1:6" hidden="1" x14ac:dyDescent="0.25">
      <c r="A11085">
        <v>2050</v>
      </c>
      <c r="B11085" t="s">
        <v>2254</v>
      </c>
      <c r="C11085" t="s">
        <v>2228</v>
      </c>
      <c r="D11085" t="s">
        <v>2239</v>
      </c>
      <c r="E11085">
        <v>2.15232254989365</v>
      </c>
      <c r="F11085" t="s">
        <v>2200</v>
      </c>
    </row>
    <row r="11086" spans="1:6" hidden="1" x14ac:dyDescent="0.25">
      <c r="A11086">
        <v>2050</v>
      </c>
      <c r="B11086" t="s">
        <v>2254</v>
      </c>
      <c r="C11086" t="s">
        <v>2228</v>
      </c>
      <c r="D11086" t="s">
        <v>2240</v>
      </c>
      <c r="E11086">
        <v>2.20613827983306</v>
      </c>
      <c r="F11086" t="s">
        <v>2200</v>
      </c>
    </row>
    <row r="11087" spans="1:6" hidden="1" x14ac:dyDescent="0.25">
      <c r="A11087">
        <v>2050</v>
      </c>
      <c r="B11087" t="s">
        <v>2254</v>
      </c>
      <c r="C11087" t="s">
        <v>2228</v>
      </c>
      <c r="D11087" t="s">
        <v>2241</v>
      </c>
      <c r="E11087">
        <v>3.8681410807788899</v>
      </c>
      <c r="F11087" t="s">
        <v>2200</v>
      </c>
    </row>
    <row r="11088" spans="1:6" hidden="1" x14ac:dyDescent="0.25">
      <c r="A11088">
        <v>2050</v>
      </c>
      <c r="B11088" t="s">
        <v>2254</v>
      </c>
      <c r="C11088" t="s">
        <v>2228</v>
      </c>
      <c r="D11088" t="s">
        <v>2242</v>
      </c>
      <c r="E11088" s="184">
        <v>2.2811446298634198E-3</v>
      </c>
      <c r="F11088" t="s">
        <v>2200</v>
      </c>
    </row>
    <row r="11089" spans="1:6" hidden="1" x14ac:dyDescent="0.25">
      <c r="A11089">
        <v>2050</v>
      </c>
      <c r="B11089" t="s">
        <v>2254</v>
      </c>
      <c r="C11089" t="s">
        <v>2228</v>
      </c>
      <c r="D11089" t="s">
        <v>2243</v>
      </c>
      <c r="E11089">
        <v>30.681057955767699</v>
      </c>
      <c r="F11089" t="s">
        <v>2200</v>
      </c>
    </row>
    <row r="11090" spans="1:6" hidden="1" x14ac:dyDescent="0.25">
      <c r="A11090">
        <v>2050</v>
      </c>
      <c r="B11090" t="s">
        <v>2254</v>
      </c>
      <c r="C11090" t="s">
        <v>2228</v>
      </c>
      <c r="D11090" t="s">
        <v>2244</v>
      </c>
      <c r="E11090">
        <v>4.7567250000000003</v>
      </c>
      <c r="F11090" t="s">
        <v>2200</v>
      </c>
    </row>
    <row r="11091" spans="1:6" hidden="1" x14ac:dyDescent="0.25">
      <c r="A11091">
        <v>2050</v>
      </c>
      <c r="B11091" t="s">
        <v>2254</v>
      </c>
      <c r="C11091" t="s">
        <v>2228</v>
      </c>
      <c r="D11091" t="s">
        <v>2245</v>
      </c>
      <c r="E11091">
        <v>2.83384004171034</v>
      </c>
      <c r="F11091" t="s">
        <v>2200</v>
      </c>
    </row>
    <row r="11092" spans="1:6" hidden="1" x14ac:dyDescent="0.25">
      <c r="A11092">
        <v>2050</v>
      </c>
      <c r="B11092" t="s">
        <v>2254</v>
      </c>
      <c r="C11092" t="s">
        <v>2228</v>
      </c>
      <c r="D11092" t="s">
        <v>2246</v>
      </c>
      <c r="E11092">
        <v>1.84266299581089</v>
      </c>
      <c r="F11092" t="s">
        <v>2200</v>
      </c>
    </row>
    <row r="11093" spans="1:6" hidden="1" x14ac:dyDescent="0.25">
      <c r="A11093">
        <v>2050</v>
      </c>
      <c r="B11093" t="s">
        <v>2254</v>
      </c>
      <c r="C11093" t="s">
        <v>2228</v>
      </c>
      <c r="D11093" t="s">
        <v>2247</v>
      </c>
      <c r="E11093">
        <v>1.112184766433</v>
      </c>
      <c r="F11093" t="s">
        <v>2200</v>
      </c>
    </row>
    <row r="11094" spans="1:6" hidden="1" x14ac:dyDescent="0.25">
      <c r="A11094">
        <v>2050</v>
      </c>
      <c r="B11094" t="s">
        <v>2254</v>
      </c>
      <c r="C11094" t="s">
        <v>2228</v>
      </c>
      <c r="D11094" t="s">
        <v>2248</v>
      </c>
      <c r="E11094">
        <v>2.8069214067149502</v>
      </c>
      <c r="F11094" t="s">
        <v>2200</v>
      </c>
    </row>
    <row r="11095" spans="1:6" hidden="1" x14ac:dyDescent="0.25">
      <c r="A11095">
        <v>2050</v>
      </c>
      <c r="B11095" t="s">
        <v>2254</v>
      </c>
      <c r="C11095" t="s">
        <v>2229</v>
      </c>
      <c r="D11095" t="s">
        <v>2236</v>
      </c>
      <c r="E11095">
        <v>3.2232674768310101</v>
      </c>
      <c r="F11095" t="s">
        <v>2200</v>
      </c>
    </row>
    <row r="11096" spans="1:6" hidden="1" x14ac:dyDescent="0.25">
      <c r="A11096">
        <v>2050</v>
      </c>
      <c r="B11096" t="s">
        <v>2254</v>
      </c>
      <c r="C11096" t="s">
        <v>2229</v>
      </c>
      <c r="D11096" t="s">
        <v>2237</v>
      </c>
      <c r="E11096">
        <v>21.943734127253698</v>
      </c>
      <c r="F11096" t="s">
        <v>2200</v>
      </c>
    </row>
    <row r="11097" spans="1:6" hidden="1" x14ac:dyDescent="0.25">
      <c r="A11097">
        <v>2050</v>
      </c>
      <c r="B11097" t="s">
        <v>2254</v>
      </c>
      <c r="C11097" t="s">
        <v>2229</v>
      </c>
      <c r="D11097" t="s">
        <v>2238</v>
      </c>
      <c r="E11097">
        <v>4.0177620290392602</v>
      </c>
      <c r="F11097" t="s">
        <v>2200</v>
      </c>
    </row>
    <row r="11098" spans="1:6" hidden="1" x14ac:dyDescent="0.25">
      <c r="A11098">
        <v>2050</v>
      </c>
      <c r="B11098" t="s">
        <v>2254</v>
      </c>
      <c r="C11098" t="s">
        <v>2229</v>
      </c>
      <c r="D11098" t="s">
        <v>2250</v>
      </c>
      <c r="E11098">
        <v>0</v>
      </c>
      <c r="F11098" t="s">
        <v>2200</v>
      </c>
    </row>
    <row r="11099" spans="1:6" hidden="1" x14ac:dyDescent="0.25">
      <c r="A11099">
        <v>2050</v>
      </c>
      <c r="B11099" t="s">
        <v>2254</v>
      </c>
      <c r="C11099" t="s">
        <v>2229</v>
      </c>
      <c r="D11099" t="s">
        <v>2251</v>
      </c>
      <c r="E11099">
        <v>9.77677351886949</v>
      </c>
      <c r="F11099" t="s">
        <v>2200</v>
      </c>
    </row>
    <row r="11100" spans="1:6" hidden="1" x14ac:dyDescent="0.25">
      <c r="A11100">
        <v>2050</v>
      </c>
      <c r="B11100" t="s">
        <v>2254</v>
      </c>
      <c r="C11100" t="s">
        <v>2229</v>
      </c>
      <c r="D11100" t="s">
        <v>2239</v>
      </c>
      <c r="E11100">
        <v>3.9009525887095702</v>
      </c>
      <c r="F11100" t="s">
        <v>2200</v>
      </c>
    </row>
    <row r="11101" spans="1:6" hidden="1" x14ac:dyDescent="0.25">
      <c r="A11101">
        <v>2050</v>
      </c>
      <c r="B11101" t="s">
        <v>2254</v>
      </c>
      <c r="C11101" t="s">
        <v>2229</v>
      </c>
      <c r="D11101" t="s">
        <v>2240</v>
      </c>
      <c r="E11101">
        <v>2.3922966561971499</v>
      </c>
      <c r="F11101" t="s">
        <v>2200</v>
      </c>
    </row>
    <row r="11102" spans="1:6" hidden="1" x14ac:dyDescent="0.25">
      <c r="A11102">
        <v>2050</v>
      </c>
      <c r="B11102" t="s">
        <v>2254</v>
      </c>
      <c r="C11102" t="s">
        <v>2229</v>
      </c>
      <c r="D11102" t="s">
        <v>2241</v>
      </c>
      <c r="E11102">
        <v>4.01943012744103</v>
      </c>
      <c r="F11102" t="s">
        <v>2200</v>
      </c>
    </row>
    <row r="11103" spans="1:6" hidden="1" x14ac:dyDescent="0.25">
      <c r="A11103">
        <v>2050</v>
      </c>
      <c r="B11103" t="s">
        <v>2254</v>
      </c>
      <c r="C11103" t="s">
        <v>2229</v>
      </c>
      <c r="D11103" t="s">
        <v>2242</v>
      </c>
      <c r="E11103" s="184">
        <v>3.5423942658118898E-3</v>
      </c>
      <c r="F11103" t="s">
        <v>2200</v>
      </c>
    </row>
    <row r="11104" spans="1:6" hidden="1" x14ac:dyDescent="0.25">
      <c r="A11104">
        <v>2050</v>
      </c>
      <c r="B11104" t="s">
        <v>2254</v>
      </c>
      <c r="C11104" t="s">
        <v>2229</v>
      </c>
      <c r="D11104" t="s">
        <v>2243</v>
      </c>
      <c r="E11104">
        <v>33.583198829833201</v>
      </c>
      <c r="F11104" t="s">
        <v>2200</v>
      </c>
    </row>
    <row r="11105" spans="1:6" hidden="1" x14ac:dyDescent="0.25">
      <c r="A11105">
        <v>2050</v>
      </c>
      <c r="B11105" t="s">
        <v>2254</v>
      </c>
      <c r="C11105" t="s">
        <v>2229</v>
      </c>
      <c r="D11105" t="s">
        <v>2244</v>
      </c>
      <c r="E11105">
        <v>4.7567250000000003</v>
      </c>
      <c r="F11105" t="s">
        <v>2200</v>
      </c>
    </row>
    <row r="11106" spans="1:6" hidden="1" x14ac:dyDescent="0.25">
      <c r="A11106">
        <v>2050</v>
      </c>
      <c r="B11106" t="s">
        <v>2254</v>
      </c>
      <c r="C11106" t="s">
        <v>2229</v>
      </c>
      <c r="D11106" t="s">
        <v>2245</v>
      </c>
      <c r="E11106">
        <v>3.14130163444309</v>
      </c>
      <c r="F11106" t="s">
        <v>2200</v>
      </c>
    </row>
    <row r="11107" spans="1:6" hidden="1" x14ac:dyDescent="0.25">
      <c r="A11107">
        <v>2050</v>
      </c>
      <c r="B11107" t="s">
        <v>2254</v>
      </c>
      <c r="C11107" t="s">
        <v>2229</v>
      </c>
      <c r="D11107" t="s">
        <v>2246</v>
      </c>
      <c r="E11107">
        <v>1.77414329127996</v>
      </c>
      <c r="F11107" t="s">
        <v>2200</v>
      </c>
    </row>
    <row r="11108" spans="1:6" hidden="1" x14ac:dyDescent="0.25">
      <c r="A11108">
        <v>2050</v>
      </c>
      <c r="B11108" t="s">
        <v>2254</v>
      </c>
      <c r="C11108" t="s">
        <v>2229</v>
      </c>
      <c r="D11108" t="s">
        <v>2247</v>
      </c>
      <c r="E11108">
        <v>1.5403053064640699</v>
      </c>
      <c r="F11108" t="s">
        <v>2200</v>
      </c>
    </row>
    <row r="11109" spans="1:6" hidden="1" x14ac:dyDescent="0.25">
      <c r="A11109">
        <v>2050</v>
      </c>
      <c r="B11109" t="s">
        <v>2254</v>
      </c>
      <c r="C11109" t="s">
        <v>2229</v>
      </c>
      <c r="D11109" t="s">
        <v>2248</v>
      </c>
      <c r="E11109">
        <v>6.5293641477146798</v>
      </c>
      <c r="F11109" t="s">
        <v>2200</v>
      </c>
    </row>
    <row r="11110" spans="1:6" hidden="1" x14ac:dyDescent="0.25">
      <c r="A11110">
        <v>2050</v>
      </c>
      <c r="B11110" t="s">
        <v>2254</v>
      </c>
      <c r="C11110" t="s">
        <v>2230</v>
      </c>
      <c r="D11110" t="s">
        <v>2236</v>
      </c>
      <c r="E11110">
        <v>2.03101624714609</v>
      </c>
      <c r="F11110" t="s">
        <v>2200</v>
      </c>
    </row>
    <row r="11111" spans="1:6" hidden="1" x14ac:dyDescent="0.25">
      <c r="A11111">
        <v>2050</v>
      </c>
      <c r="B11111" t="s">
        <v>2254</v>
      </c>
      <c r="C11111" t="s">
        <v>2230</v>
      </c>
      <c r="D11111" t="s">
        <v>2237</v>
      </c>
      <c r="E11111">
        <v>27.141874233242401</v>
      </c>
      <c r="F11111" t="s">
        <v>2200</v>
      </c>
    </row>
    <row r="11112" spans="1:6" hidden="1" x14ac:dyDescent="0.25">
      <c r="A11112">
        <v>2050</v>
      </c>
      <c r="B11112" t="s">
        <v>2254</v>
      </c>
      <c r="C11112" t="s">
        <v>2230</v>
      </c>
      <c r="D11112" t="s">
        <v>2238</v>
      </c>
      <c r="E11112">
        <v>3.96546256199044</v>
      </c>
      <c r="F11112" t="s">
        <v>2200</v>
      </c>
    </row>
    <row r="11113" spans="1:6" hidden="1" x14ac:dyDescent="0.25">
      <c r="A11113">
        <v>2050</v>
      </c>
      <c r="B11113" t="s">
        <v>2254</v>
      </c>
      <c r="C11113" t="s">
        <v>2230</v>
      </c>
      <c r="D11113" t="s">
        <v>2250</v>
      </c>
      <c r="E11113">
        <v>6.4825929291325899</v>
      </c>
      <c r="F11113" t="s">
        <v>2200</v>
      </c>
    </row>
    <row r="11114" spans="1:6" hidden="1" x14ac:dyDescent="0.25">
      <c r="A11114">
        <v>2050</v>
      </c>
      <c r="B11114" t="s">
        <v>2254</v>
      </c>
      <c r="C11114" t="s">
        <v>2230</v>
      </c>
      <c r="D11114" t="s">
        <v>2251</v>
      </c>
      <c r="E11114">
        <v>0</v>
      </c>
      <c r="F11114" t="s">
        <v>2200</v>
      </c>
    </row>
    <row r="11115" spans="1:6" hidden="1" x14ac:dyDescent="0.25">
      <c r="A11115">
        <v>2050</v>
      </c>
      <c r="B11115" t="s">
        <v>2254</v>
      </c>
      <c r="C11115" t="s">
        <v>2230</v>
      </c>
      <c r="D11115" t="s">
        <v>2239</v>
      </c>
      <c r="E11115">
        <v>1.7444195283999799</v>
      </c>
      <c r="F11115" t="s">
        <v>2200</v>
      </c>
    </row>
    <row r="11116" spans="1:6" hidden="1" x14ac:dyDescent="0.25">
      <c r="A11116">
        <v>2050</v>
      </c>
      <c r="B11116" t="s">
        <v>2254</v>
      </c>
      <c r="C11116" t="s">
        <v>2230</v>
      </c>
      <c r="D11116" t="s">
        <v>2240</v>
      </c>
      <c r="E11116">
        <v>1.8694696784367699</v>
      </c>
      <c r="F11116" t="s">
        <v>2200</v>
      </c>
    </row>
    <row r="11117" spans="1:6" hidden="1" x14ac:dyDescent="0.25">
      <c r="A11117">
        <v>2050</v>
      </c>
      <c r="B11117" t="s">
        <v>2254</v>
      </c>
      <c r="C11117" t="s">
        <v>2230</v>
      </c>
      <c r="D11117" t="s">
        <v>2241</v>
      </c>
      <c r="E11117">
        <v>3.4423862442778002</v>
      </c>
      <c r="F11117" t="s">
        <v>2200</v>
      </c>
    </row>
    <row r="11118" spans="1:6" hidden="1" x14ac:dyDescent="0.25">
      <c r="A11118">
        <v>2050</v>
      </c>
      <c r="B11118" t="s">
        <v>2254</v>
      </c>
      <c r="C11118" t="s">
        <v>2230</v>
      </c>
      <c r="D11118" t="s">
        <v>2242</v>
      </c>
      <c r="E11118" s="184">
        <v>8.84487541138336E-2</v>
      </c>
      <c r="F11118" t="s">
        <v>2200</v>
      </c>
    </row>
    <row r="11119" spans="1:6" hidden="1" x14ac:dyDescent="0.25">
      <c r="A11119">
        <v>2050</v>
      </c>
      <c r="B11119" t="s">
        <v>2254</v>
      </c>
      <c r="C11119" t="s">
        <v>2230</v>
      </c>
      <c r="D11119" t="s">
        <v>2243</v>
      </c>
      <c r="E11119">
        <v>27.928763321482101</v>
      </c>
      <c r="F11119" t="s">
        <v>2200</v>
      </c>
    </row>
    <row r="11120" spans="1:6" hidden="1" x14ac:dyDescent="0.25">
      <c r="A11120">
        <v>2050</v>
      </c>
      <c r="B11120" t="s">
        <v>2254</v>
      </c>
      <c r="C11120" t="s">
        <v>2230</v>
      </c>
      <c r="D11120" t="s">
        <v>2244</v>
      </c>
      <c r="E11120">
        <v>4.7567250000000003</v>
      </c>
      <c r="F11120" t="s">
        <v>2200</v>
      </c>
    </row>
    <row r="11121" spans="1:6" hidden="1" x14ac:dyDescent="0.25">
      <c r="A11121">
        <v>2050</v>
      </c>
      <c r="B11121" t="s">
        <v>2254</v>
      </c>
      <c r="C11121" t="s">
        <v>2230</v>
      </c>
      <c r="D11121" t="s">
        <v>2245</v>
      </c>
      <c r="E11121">
        <v>2.2746598839072498</v>
      </c>
      <c r="F11121" t="s">
        <v>2200</v>
      </c>
    </row>
    <row r="11122" spans="1:6" hidden="1" x14ac:dyDescent="0.25">
      <c r="A11122">
        <v>2050</v>
      </c>
      <c r="B11122" t="s">
        <v>2254</v>
      </c>
      <c r="C11122" t="s">
        <v>2230</v>
      </c>
      <c r="D11122" t="s">
        <v>2246</v>
      </c>
      <c r="E11122">
        <v>1.2252048998035301</v>
      </c>
      <c r="F11122" t="s">
        <v>2200</v>
      </c>
    </row>
    <row r="11123" spans="1:6" hidden="1" x14ac:dyDescent="0.25">
      <c r="A11123">
        <v>2050</v>
      </c>
      <c r="B11123" t="s">
        <v>2254</v>
      </c>
      <c r="C11123" t="s">
        <v>2230</v>
      </c>
      <c r="D11123" t="s">
        <v>2247</v>
      </c>
      <c r="E11123">
        <v>1.1207460662814701</v>
      </c>
      <c r="F11123" t="s">
        <v>2200</v>
      </c>
    </row>
    <row r="11124" spans="1:6" hidden="1" x14ac:dyDescent="0.25">
      <c r="A11124">
        <v>2050</v>
      </c>
      <c r="B11124" t="s">
        <v>2254</v>
      </c>
      <c r="C11124" t="s">
        <v>2230</v>
      </c>
      <c r="D11124" t="s">
        <v>2248</v>
      </c>
      <c r="E11124">
        <v>2.25674297998123</v>
      </c>
      <c r="F11124" t="s">
        <v>2200</v>
      </c>
    </row>
    <row r="11125" spans="1:6" hidden="1" x14ac:dyDescent="0.25">
      <c r="A11125">
        <v>2050</v>
      </c>
      <c r="B11125" t="s">
        <v>2254</v>
      </c>
      <c r="C11125" t="s">
        <v>2231</v>
      </c>
      <c r="D11125" t="s">
        <v>2236</v>
      </c>
      <c r="E11125">
        <v>2.75207409140799</v>
      </c>
      <c r="F11125" t="s">
        <v>2200</v>
      </c>
    </row>
    <row r="11126" spans="1:6" hidden="1" x14ac:dyDescent="0.25">
      <c r="A11126">
        <v>2050</v>
      </c>
      <c r="B11126" t="s">
        <v>2254</v>
      </c>
      <c r="C11126" t="s">
        <v>2231</v>
      </c>
      <c r="D11126" t="s">
        <v>2237</v>
      </c>
      <c r="E11126">
        <v>19.633331782204099</v>
      </c>
      <c r="F11126" t="s">
        <v>2200</v>
      </c>
    </row>
    <row r="11127" spans="1:6" hidden="1" x14ac:dyDescent="0.25">
      <c r="A11127">
        <v>2050</v>
      </c>
      <c r="B11127" t="s">
        <v>2254</v>
      </c>
      <c r="C11127" t="s">
        <v>2231</v>
      </c>
      <c r="D11127" t="s">
        <v>2238</v>
      </c>
      <c r="E11127">
        <v>4.3245590528917397</v>
      </c>
      <c r="F11127" t="s">
        <v>2200</v>
      </c>
    </row>
    <row r="11128" spans="1:6" hidden="1" x14ac:dyDescent="0.25">
      <c r="A11128">
        <v>2050</v>
      </c>
      <c r="B11128" t="s">
        <v>2254</v>
      </c>
      <c r="C11128" t="s">
        <v>2231</v>
      </c>
      <c r="D11128" t="s">
        <v>2250</v>
      </c>
      <c r="E11128">
        <v>8.3136487604448703</v>
      </c>
      <c r="F11128" t="s">
        <v>2200</v>
      </c>
    </row>
    <row r="11129" spans="1:6" hidden="1" x14ac:dyDescent="0.25">
      <c r="A11129">
        <v>2050</v>
      </c>
      <c r="B11129" t="s">
        <v>2254</v>
      </c>
      <c r="C11129" t="s">
        <v>2231</v>
      </c>
      <c r="D11129" t="s">
        <v>2251</v>
      </c>
      <c r="E11129">
        <v>10.2182865666295</v>
      </c>
      <c r="F11129" t="s">
        <v>2200</v>
      </c>
    </row>
    <row r="11130" spans="1:6" hidden="1" x14ac:dyDescent="0.25">
      <c r="A11130">
        <v>2050</v>
      </c>
      <c r="B11130" t="s">
        <v>2254</v>
      </c>
      <c r="C11130" t="s">
        <v>2231</v>
      </c>
      <c r="D11130" t="s">
        <v>2239</v>
      </c>
      <c r="E11130">
        <v>1.0721719708945501</v>
      </c>
      <c r="F11130" t="s">
        <v>2200</v>
      </c>
    </row>
    <row r="11131" spans="1:6" hidden="1" x14ac:dyDescent="0.25">
      <c r="A11131">
        <v>2050</v>
      </c>
      <c r="B11131" t="s">
        <v>2254</v>
      </c>
      <c r="C11131" t="s">
        <v>2231</v>
      </c>
      <c r="D11131" t="s">
        <v>2240</v>
      </c>
      <c r="E11131">
        <v>1.8694696784367699</v>
      </c>
      <c r="F11131" t="s">
        <v>2200</v>
      </c>
    </row>
    <row r="11132" spans="1:6" hidden="1" x14ac:dyDescent="0.25">
      <c r="A11132">
        <v>2050</v>
      </c>
      <c r="B11132" t="s">
        <v>2254</v>
      </c>
      <c r="C11132" t="s">
        <v>2231</v>
      </c>
      <c r="D11132" t="s">
        <v>2241</v>
      </c>
      <c r="E11132">
        <v>4.2772164322279398</v>
      </c>
      <c r="F11132" t="s">
        <v>2200</v>
      </c>
    </row>
    <row r="11133" spans="1:6" hidden="1" x14ac:dyDescent="0.25">
      <c r="A11133">
        <v>2050</v>
      </c>
      <c r="B11133" t="s">
        <v>2254</v>
      </c>
      <c r="C11133" t="s">
        <v>2231</v>
      </c>
      <c r="D11133" t="s">
        <v>2242</v>
      </c>
      <c r="E11133" s="184">
        <v>8.84487541138336E-2</v>
      </c>
      <c r="F11133" t="s">
        <v>2200</v>
      </c>
    </row>
    <row r="11134" spans="1:6" hidden="1" x14ac:dyDescent="0.25">
      <c r="A11134">
        <v>2050</v>
      </c>
      <c r="B11134" t="s">
        <v>2254</v>
      </c>
      <c r="C11134" t="s">
        <v>2231</v>
      </c>
      <c r="D11134" t="s">
        <v>2243</v>
      </c>
      <c r="E11134">
        <v>22.721617604991099</v>
      </c>
      <c r="F11134" t="s">
        <v>2200</v>
      </c>
    </row>
    <row r="11135" spans="1:6" hidden="1" x14ac:dyDescent="0.25">
      <c r="A11135">
        <v>2050</v>
      </c>
      <c r="B11135" t="s">
        <v>2254</v>
      </c>
      <c r="C11135" t="s">
        <v>2231</v>
      </c>
      <c r="D11135" t="s">
        <v>2244</v>
      </c>
      <c r="E11135">
        <v>4.7567250000000003</v>
      </c>
      <c r="F11135" t="s">
        <v>2200</v>
      </c>
    </row>
    <row r="11136" spans="1:6" hidden="1" x14ac:dyDescent="0.25">
      <c r="A11136">
        <v>2050</v>
      </c>
      <c r="B11136" t="s">
        <v>2254</v>
      </c>
      <c r="C11136" t="s">
        <v>2231</v>
      </c>
      <c r="D11136" t="s">
        <v>2245</v>
      </c>
      <c r="E11136">
        <v>1.0721719708945501</v>
      </c>
      <c r="F11136" t="s">
        <v>2200</v>
      </c>
    </row>
    <row r="11137" spans="1:6" hidden="1" x14ac:dyDescent="0.25">
      <c r="A11137">
        <v>2050</v>
      </c>
      <c r="B11137" t="s">
        <v>2254</v>
      </c>
      <c r="C11137" t="s">
        <v>2231</v>
      </c>
      <c r="D11137" t="s">
        <v>2246</v>
      </c>
      <c r="E11137">
        <v>1.2252048998035301</v>
      </c>
      <c r="F11137" t="s">
        <v>2200</v>
      </c>
    </row>
    <row r="11138" spans="1:6" hidden="1" x14ac:dyDescent="0.25">
      <c r="A11138">
        <v>2050</v>
      </c>
      <c r="B11138" t="s">
        <v>2254</v>
      </c>
      <c r="C11138" t="s">
        <v>2231</v>
      </c>
      <c r="D11138" t="s">
        <v>2247</v>
      </c>
      <c r="E11138">
        <v>1.1207460662814701</v>
      </c>
      <c r="F11138" t="s">
        <v>2200</v>
      </c>
    </row>
    <row r="11139" spans="1:6" hidden="1" x14ac:dyDescent="0.25">
      <c r="A11139">
        <v>2050</v>
      </c>
      <c r="B11139" t="s">
        <v>2254</v>
      </c>
      <c r="C11139" t="s">
        <v>2231</v>
      </c>
      <c r="D11139" t="s">
        <v>2248</v>
      </c>
      <c r="E11139">
        <v>2.0691492932862201</v>
      </c>
      <c r="F11139" t="s">
        <v>2200</v>
      </c>
    </row>
    <row r="11140" spans="1:6" hidden="1" x14ac:dyDescent="0.25">
      <c r="A11140">
        <v>2050</v>
      </c>
      <c r="B11140" t="s">
        <v>2254</v>
      </c>
      <c r="C11140" t="s">
        <v>2232</v>
      </c>
      <c r="D11140" t="s">
        <v>2236</v>
      </c>
      <c r="E11140">
        <v>3.0724387586373201</v>
      </c>
      <c r="F11140" t="s">
        <v>2200</v>
      </c>
    </row>
    <row r="11141" spans="1:6" hidden="1" x14ac:dyDescent="0.25">
      <c r="A11141">
        <v>2050</v>
      </c>
      <c r="B11141" t="s">
        <v>2254</v>
      </c>
      <c r="C11141" t="s">
        <v>2232</v>
      </c>
      <c r="D11141" t="s">
        <v>2237</v>
      </c>
      <c r="E11141">
        <v>19.671586631759901</v>
      </c>
      <c r="F11141" t="s">
        <v>2200</v>
      </c>
    </row>
    <row r="11142" spans="1:6" hidden="1" x14ac:dyDescent="0.25">
      <c r="A11142">
        <v>2050</v>
      </c>
      <c r="B11142" t="s">
        <v>2254</v>
      </c>
      <c r="C11142" t="s">
        <v>2232</v>
      </c>
      <c r="D11142" t="s">
        <v>2238</v>
      </c>
      <c r="E11142">
        <v>4.1329162768118897</v>
      </c>
      <c r="F11142" t="s">
        <v>2200</v>
      </c>
    </row>
    <row r="11143" spans="1:6" hidden="1" x14ac:dyDescent="0.25">
      <c r="A11143">
        <v>2050</v>
      </c>
      <c r="B11143" t="s">
        <v>2254</v>
      </c>
      <c r="C11143" t="s">
        <v>2232</v>
      </c>
      <c r="D11143" t="s">
        <v>2250</v>
      </c>
      <c r="E11143">
        <v>11.575822220879401</v>
      </c>
      <c r="F11143" t="s">
        <v>2200</v>
      </c>
    </row>
    <row r="11144" spans="1:6" hidden="1" x14ac:dyDescent="0.25">
      <c r="A11144">
        <v>2050</v>
      </c>
      <c r="B11144" t="s">
        <v>2254</v>
      </c>
      <c r="C11144" t="s">
        <v>2232</v>
      </c>
      <c r="D11144" t="s">
        <v>2251</v>
      </c>
      <c r="E11144">
        <v>0</v>
      </c>
      <c r="F11144" t="s">
        <v>2200</v>
      </c>
    </row>
    <row r="11145" spans="1:6" hidden="1" x14ac:dyDescent="0.25">
      <c r="A11145">
        <v>2050</v>
      </c>
      <c r="B11145" t="s">
        <v>2254</v>
      </c>
      <c r="C11145" t="s">
        <v>2232</v>
      </c>
      <c r="D11145" t="s">
        <v>2239</v>
      </c>
      <c r="E11145">
        <v>4.4551277309648496</v>
      </c>
      <c r="F11145" t="s">
        <v>2200</v>
      </c>
    </row>
    <row r="11146" spans="1:6" hidden="1" x14ac:dyDescent="0.25">
      <c r="A11146">
        <v>2050</v>
      </c>
      <c r="B11146" t="s">
        <v>2254</v>
      </c>
      <c r="C11146" t="s">
        <v>2232</v>
      </c>
      <c r="D11146" t="s">
        <v>2240</v>
      </c>
      <c r="E11146">
        <v>2.7016099882788001</v>
      </c>
      <c r="F11146" t="s">
        <v>2200</v>
      </c>
    </row>
    <row r="11147" spans="1:6" hidden="1" x14ac:dyDescent="0.25">
      <c r="A11147">
        <v>2050</v>
      </c>
      <c r="B11147" t="s">
        <v>2254</v>
      </c>
      <c r="C11147" t="s">
        <v>2232</v>
      </c>
      <c r="D11147" t="s">
        <v>2241</v>
      </c>
      <c r="E11147">
        <v>6.5570954645894899</v>
      </c>
      <c r="F11147" t="s">
        <v>2200</v>
      </c>
    </row>
    <row r="11148" spans="1:6" hidden="1" x14ac:dyDescent="0.25">
      <c r="A11148">
        <v>2050</v>
      </c>
      <c r="B11148" t="s">
        <v>2254</v>
      </c>
      <c r="C11148" t="s">
        <v>2232</v>
      </c>
      <c r="D11148" t="s">
        <v>2242</v>
      </c>
      <c r="E11148" s="184">
        <v>3.2096293703716499E-3</v>
      </c>
      <c r="F11148" t="s">
        <v>2200</v>
      </c>
    </row>
    <row r="11149" spans="1:6" hidden="1" x14ac:dyDescent="0.25">
      <c r="A11149">
        <v>2050</v>
      </c>
      <c r="B11149" t="s">
        <v>2254</v>
      </c>
      <c r="C11149" t="s">
        <v>2232</v>
      </c>
      <c r="D11149" t="s">
        <v>2243</v>
      </c>
      <c r="E11149">
        <v>33.818104399764003</v>
      </c>
      <c r="F11149" t="s">
        <v>2200</v>
      </c>
    </row>
    <row r="11150" spans="1:6" hidden="1" x14ac:dyDescent="0.25">
      <c r="A11150">
        <v>2050</v>
      </c>
      <c r="B11150" t="s">
        <v>2254</v>
      </c>
      <c r="C11150" t="s">
        <v>2232</v>
      </c>
      <c r="D11150" t="s">
        <v>2244</v>
      </c>
      <c r="E11150">
        <v>4.7567250000000003</v>
      </c>
      <c r="F11150" t="s">
        <v>2200</v>
      </c>
    </row>
    <row r="11151" spans="1:6" hidden="1" x14ac:dyDescent="0.25">
      <c r="A11151">
        <v>2050</v>
      </c>
      <c r="B11151" t="s">
        <v>2254</v>
      </c>
      <c r="C11151" t="s">
        <v>2232</v>
      </c>
      <c r="D11151" t="s">
        <v>2245</v>
      </c>
      <c r="E11151">
        <v>3.5968571849461899</v>
      </c>
      <c r="F11151" t="s">
        <v>2200</v>
      </c>
    </row>
    <row r="11152" spans="1:6" hidden="1" x14ac:dyDescent="0.25">
      <c r="A11152">
        <v>2050</v>
      </c>
      <c r="B11152" t="s">
        <v>2254</v>
      </c>
      <c r="C11152" t="s">
        <v>2232</v>
      </c>
      <c r="D11152" t="s">
        <v>2246</v>
      </c>
      <c r="E11152">
        <v>1.83776670888419</v>
      </c>
      <c r="F11152" t="s">
        <v>2200</v>
      </c>
    </row>
    <row r="11153" spans="1:6" hidden="1" x14ac:dyDescent="0.25">
      <c r="A11153">
        <v>2050</v>
      </c>
      <c r="B11153" t="s">
        <v>2254</v>
      </c>
      <c r="C11153" t="s">
        <v>2232</v>
      </c>
      <c r="D11153" t="s">
        <v>2247</v>
      </c>
      <c r="E11153">
        <v>1.38535942227933</v>
      </c>
      <c r="F11153" t="s">
        <v>2200</v>
      </c>
    </row>
    <row r="11154" spans="1:6" hidden="1" x14ac:dyDescent="0.25">
      <c r="A11154">
        <v>2050</v>
      </c>
      <c r="B11154" t="s">
        <v>2254</v>
      </c>
      <c r="C11154" t="s">
        <v>2232</v>
      </c>
      <c r="D11154" t="s">
        <v>2248</v>
      </c>
      <c r="E11154">
        <v>7.4009135201129599</v>
      </c>
      <c r="F11154" t="s">
        <v>2200</v>
      </c>
    </row>
    <row r="11155" spans="1:6" hidden="1" x14ac:dyDescent="0.25">
      <c r="A11155">
        <v>2050</v>
      </c>
      <c r="B11155" t="s">
        <v>2254</v>
      </c>
      <c r="C11155" t="s">
        <v>2233</v>
      </c>
      <c r="D11155" t="s">
        <v>2236</v>
      </c>
      <c r="E11155">
        <v>2.7569073427559201</v>
      </c>
      <c r="F11155" t="s">
        <v>2200</v>
      </c>
    </row>
    <row r="11156" spans="1:6" hidden="1" x14ac:dyDescent="0.25">
      <c r="A11156">
        <v>2050</v>
      </c>
      <c r="B11156" t="s">
        <v>2254</v>
      </c>
      <c r="C11156" t="s">
        <v>2233</v>
      </c>
      <c r="D11156" t="s">
        <v>2237</v>
      </c>
      <c r="E11156">
        <v>16.854752728896301</v>
      </c>
      <c r="F11156" t="s">
        <v>2200</v>
      </c>
    </row>
    <row r="11157" spans="1:6" hidden="1" x14ac:dyDescent="0.25">
      <c r="A11157">
        <v>2050</v>
      </c>
      <c r="B11157" t="s">
        <v>2254</v>
      </c>
      <c r="C11157" t="s">
        <v>2233</v>
      </c>
      <c r="D11157" t="s">
        <v>2238</v>
      </c>
      <c r="E11157">
        <v>9.2403723533084197</v>
      </c>
      <c r="F11157" t="s">
        <v>2200</v>
      </c>
    </row>
    <row r="11158" spans="1:6" hidden="1" x14ac:dyDescent="0.25">
      <c r="A11158">
        <v>2050</v>
      </c>
      <c r="B11158" t="s">
        <v>2254</v>
      </c>
      <c r="C11158" t="s">
        <v>2233</v>
      </c>
      <c r="D11158" t="s">
        <v>2250</v>
      </c>
      <c r="E11158">
        <v>0</v>
      </c>
      <c r="F11158" t="s">
        <v>2200</v>
      </c>
    </row>
    <row r="11159" spans="1:6" hidden="1" x14ac:dyDescent="0.25">
      <c r="A11159">
        <v>2050</v>
      </c>
      <c r="B11159" t="s">
        <v>2254</v>
      </c>
      <c r="C11159" t="s">
        <v>2233</v>
      </c>
      <c r="D11159" t="s">
        <v>2251</v>
      </c>
      <c r="E11159">
        <v>8.2559655044924796</v>
      </c>
      <c r="F11159" t="s">
        <v>2200</v>
      </c>
    </row>
    <row r="11160" spans="1:6" hidden="1" x14ac:dyDescent="0.25">
      <c r="A11160">
        <v>2050</v>
      </c>
      <c r="B11160" t="s">
        <v>2254</v>
      </c>
      <c r="C11160" t="s">
        <v>2233</v>
      </c>
      <c r="D11160" t="s">
        <v>2239</v>
      </c>
      <c r="E11160">
        <v>1.9922596497698699</v>
      </c>
      <c r="F11160" t="s">
        <v>2200</v>
      </c>
    </row>
    <row r="11161" spans="1:6" hidden="1" x14ac:dyDescent="0.25">
      <c r="A11161">
        <v>2050</v>
      </c>
      <c r="B11161" t="s">
        <v>2254</v>
      </c>
      <c r="C11161" t="s">
        <v>2233</v>
      </c>
      <c r="D11161" t="s">
        <v>2240</v>
      </c>
      <c r="E11161">
        <v>2.0384871673704699</v>
      </c>
      <c r="F11161" t="s">
        <v>2200</v>
      </c>
    </row>
    <row r="11162" spans="1:6" hidden="1" x14ac:dyDescent="0.25">
      <c r="A11162">
        <v>2050</v>
      </c>
      <c r="B11162" t="s">
        <v>2254</v>
      </c>
      <c r="C11162" t="s">
        <v>2233</v>
      </c>
      <c r="D11162" t="s">
        <v>2241</v>
      </c>
      <c r="E11162">
        <v>4.1116821074985399</v>
      </c>
      <c r="F11162" t="s">
        <v>2200</v>
      </c>
    </row>
    <row r="11163" spans="1:6" hidden="1" x14ac:dyDescent="0.25">
      <c r="A11163">
        <v>2050</v>
      </c>
      <c r="B11163" t="s">
        <v>2254</v>
      </c>
      <c r="C11163" t="s">
        <v>2233</v>
      </c>
      <c r="D11163" t="s">
        <v>2242</v>
      </c>
      <c r="E11163" s="184">
        <v>9.5888996448760297E-2</v>
      </c>
      <c r="F11163" t="s">
        <v>2200</v>
      </c>
    </row>
    <row r="11164" spans="1:6" hidden="1" x14ac:dyDescent="0.25">
      <c r="A11164">
        <v>2050</v>
      </c>
      <c r="B11164" t="s">
        <v>2254</v>
      </c>
      <c r="C11164" t="s">
        <v>2233</v>
      </c>
      <c r="D11164" t="s">
        <v>2243</v>
      </c>
      <c r="E11164">
        <v>33.1680295671311</v>
      </c>
      <c r="F11164" t="s">
        <v>2200</v>
      </c>
    </row>
    <row r="11165" spans="1:6" hidden="1" x14ac:dyDescent="0.25">
      <c r="A11165">
        <v>2050</v>
      </c>
      <c r="B11165" t="s">
        <v>2254</v>
      </c>
      <c r="C11165" t="s">
        <v>2233</v>
      </c>
      <c r="D11165" t="s">
        <v>2244</v>
      </c>
      <c r="E11165">
        <v>4.7567250000000003</v>
      </c>
      <c r="F11165" t="s">
        <v>2200</v>
      </c>
    </row>
    <row r="11166" spans="1:6" hidden="1" x14ac:dyDescent="0.25">
      <c r="A11166">
        <v>2050</v>
      </c>
      <c r="B11166" t="s">
        <v>2254</v>
      </c>
      <c r="C11166" t="s">
        <v>2233</v>
      </c>
      <c r="D11166" t="s">
        <v>2245</v>
      </c>
      <c r="E11166">
        <v>2.5377871379902701</v>
      </c>
      <c r="F11166" t="s">
        <v>2200</v>
      </c>
    </row>
    <row r="11167" spans="1:6" hidden="1" x14ac:dyDescent="0.25">
      <c r="A11167">
        <v>2050</v>
      </c>
      <c r="B11167" t="s">
        <v>2254</v>
      </c>
      <c r="C11167" t="s">
        <v>2233</v>
      </c>
      <c r="D11167" t="s">
        <v>2246</v>
      </c>
      <c r="E11167">
        <v>1.5721378469780301</v>
      </c>
      <c r="F11167" t="s">
        <v>2200</v>
      </c>
    </row>
    <row r="11168" spans="1:6" hidden="1" x14ac:dyDescent="0.25">
      <c r="A11168">
        <v>2050</v>
      </c>
      <c r="B11168" t="s">
        <v>2254</v>
      </c>
      <c r="C11168" t="s">
        <v>2233</v>
      </c>
      <c r="D11168" t="s">
        <v>2247</v>
      </c>
      <c r="E11168">
        <v>1.2551586911638699</v>
      </c>
      <c r="F11168" t="s">
        <v>2200</v>
      </c>
    </row>
    <row r="11169" spans="1:6" hidden="1" x14ac:dyDescent="0.25">
      <c r="A11169">
        <v>2050</v>
      </c>
      <c r="B11169" t="s">
        <v>2254</v>
      </c>
      <c r="C11169" t="s">
        <v>2233</v>
      </c>
      <c r="D11169" t="s">
        <v>2248</v>
      </c>
      <c r="E11169">
        <v>2.5441711829688098</v>
      </c>
      <c r="F11169" t="s">
        <v>2200</v>
      </c>
    </row>
    <row r="11170" spans="1:6" hidden="1" x14ac:dyDescent="0.25">
      <c r="A11170">
        <v>2050</v>
      </c>
      <c r="B11170" t="s">
        <v>2254</v>
      </c>
      <c r="C11170" t="s">
        <v>2234</v>
      </c>
      <c r="D11170" t="s">
        <v>2236</v>
      </c>
      <c r="E11170">
        <v>3.1175455555604499</v>
      </c>
      <c r="F11170" t="s">
        <v>2200</v>
      </c>
    </row>
    <row r="11171" spans="1:6" hidden="1" x14ac:dyDescent="0.25">
      <c r="A11171">
        <v>2050</v>
      </c>
      <c r="B11171" t="s">
        <v>2254</v>
      </c>
      <c r="C11171" t="s">
        <v>2234</v>
      </c>
      <c r="D11171" t="s">
        <v>2237</v>
      </c>
      <c r="E11171">
        <v>17.502106568509301</v>
      </c>
      <c r="F11171" t="s">
        <v>2200</v>
      </c>
    </row>
    <row r="11172" spans="1:6" hidden="1" x14ac:dyDescent="0.25">
      <c r="A11172">
        <v>2050</v>
      </c>
      <c r="B11172" t="s">
        <v>2254</v>
      </c>
      <c r="C11172" t="s">
        <v>2234</v>
      </c>
      <c r="D11172" t="s">
        <v>2238</v>
      </c>
      <c r="E11172">
        <v>4.0056136979358099</v>
      </c>
      <c r="F11172" t="s">
        <v>2200</v>
      </c>
    </row>
    <row r="11173" spans="1:6" hidden="1" x14ac:dyDescent="0.25">
      <c r="A11173">
        <v>2050</v>
      </c>
      <c r="B11173" t="s">
        <v>2254</v>
      </c>
      <c r="C11173" t="s">
        <v>2234</v>
      </c>
      <c r="D11173" t="s">
        <v>2250</v>
      </c>
      <c r="E11173">
        <v>8.0264802971738192</v>
      </c>
      <c r="F11173" t="s">
        <v>2200</v>
      </c>
    </row>
    <row r="11174" spans="1:6" hidden="1" x14ac:dyDescent="0.25">
      <c r="A11174">
        <v>2050</v>
      </c>
      <c r="B11174" t="s">
        <v>2254</v>
      </c>
      <c r="C11174" t="s">
        <v>2234</v>
      </c>
      <c r="D11174" t="s">
        <v>2251</v>
      </c>
      <c r="E11174">
        <v>0</v>
      </c>
      <c r="F11174" t="s">
        <v>2200</v>
      </c>
    </row>
    <row r="11175" spans="1:6" hidden="1" x14ac:dyDescent="0.25">
      <c r="A11175">
        <v>2050</v>
      </c>
      <c r="B11175" t="s">
        <v>2254</v>
      </c>
      <c r="C11175" t="s">
        <v>2234</v>
      </c>
      <c r="D11175" t="s">
        <v>2239</v>
      </c>
      <c r="E11175">
        <v>1.8559239828960199</v>
      </c>
      <c r="F11175" t="s">
        <v>2200</v>
      </c>
    </row>
    <row r="11176" spans="1:6" hidden="1" x14ac:dyDescent="0.25">
      <c r="A11176">
        <v>2050</v>
      </c>
      <c r="B11176" t="s">
        <v>2254</v>
      </c>
      <c r="C11176" t="s">
        <v>2234</v>
      </c>
      <c r="D11176" t="s">
        <v>2240</v>
      </c>
      <c r="E11176">
        <v>1.9632540445601201</v>
      </c>
      <c r="F11176" t="s">
        <v>2200</v>
      </c>
    </row>
    <row r="11177" spans="1:6" hidden="1" x14ac:dyDescent="0.25">
      <c r="A11177">
        <v>2050</v>
      </c>
      <c r="B11177" t="s">
        <v>2254</v>
      </c>
      <c r="C11177" t="s">
        <v>2234</v>
      </c>
      <c r="D11177" t="s">
        <v>2241</v>
      </c>
      <c r="E11177">
        <v>3.6525420972126801</v>
      </c>
      <c r="F11177" t="s">
        <v>2200</v>
      </c>
    </row>
    <row r="11178" spans="1:6" hidden="1" x14ac:dyDescent="0.25">
      <c r="A11178">
        <v>2050</v>
      </c>
      <c r="B11178" t="s">
        <v>2254</v>
      </c>
      <c r="C11178" t="s">
        <v>2234</v>
      </c>
      <c r="D11178" t="s">
        <v>2242</v>
      </c>
      <c r="E11178" s="184">
        <v>1.4104643750917301E-2</v>
      </c>
      <c r="F11178" t="s">
        <v>2200</v>
      </c>
    </row>
    <row r="11179" spans="1:6" hidden="1" x14ac:dyDescent="0.25">
      <c r="A11179">
        <v>2050</v>
      </c>
      <c r="B11179" t="s">
        <v>2254</v>
      </c>
      <c r="C11179" t="s">
        <v>2234</v>
      </c>
      <c r="D11179" t="s">
        <v>2243</v>
      </c>
      <c r="E11179">
        <v>30.754556164747299</v>
      </c>
      <c r="F11179" t="s">
        <v>2200</v>
      </c>
    </row>
    <row r="11180" spans="1:6" hidden="1" x14ac:dyDescent="0.25">
      <c r="A11180">
        <v>2050</v>
      </c>
      <c r="B11180" t="s">
        <v>2254</v>
      </c>
      <c r="C11180" t="s">
        <v>2234</v>
      </c>
      <c r="D11180" t="s">
        <v>2244</v>
      </c>
      <c r="E11180">
        <v>4.7567250000000003</v>
      </c>
      <c r="F11180" t="s">
        <v>2200</v>
      </c>
    </row>
    <row r="11181" spans="1:6" hidden="1" x14ac:dyDescent="0.25">
      <c r="A11181">
        <v>2050</v>
      </c>
      <c r="B11181" t="s">
        <v>2254</v>
      </c>
      <c r="C11181" t="s">
        <v>2234</v>
      </c>
      <c r="D11181" t="s">
        <v>2245</v>
      </c>
      <c r="E11181">
        <v>2.4143588470083501</v>
      </c>
      <c r="F11181" t="s">
        <v>2200</v>
      </c>
    </row>
    <row r="11182" spans="1:6" hidden="1" x14ac:dyDescent="0.25">
      <c r="A11182">
        <v>2050</v>
      </c>
      <c r="B11182" t="s">
        <v>2254</v>
      </c>
      <c r="C11182" t="s">
        <v>2234</v>
      </c>
      <c r="D11182" t="s">
        <v>2246</v>
      </c>
      <c r="E11182">
        <v>1.5380659228873399</v>
      </c>
      <c r="F11182" t="s">
        <v>2200</v>
      </c>
    </row>
    <row r="11183" spans="1:6" hidden="1" x14ac:dyDescent="0.25">
      <c r="A11183">
        <v>2050</v>
      </c>
      <c r="B11183" t="s">
        <v>2254</v>
      </c>
      <c r="C11183" t="s">
        <v>2234</v>
      </c>
      <c r="D11183" t="s">
        <v>2247</v>
      </c>
      <c r="E11183">
        <v>1.5184545465400601</v>
      </c>
      <c r="F11183" t="s">
        <v>2200</v>
      </c>
    </row>
    <row r="11184" spans="1:6" hidden="1" x14ac:dyDescent="0.25">
      <c r="A11184">
        <v>2050</v>
      </c>
      <c r="B11184" t="s">
        <v>2254</v>
      </c>
      <c r="C11184" t="s">
        <v>2234</v>
      </c>
      <c r="D11184" t="s">
        <v>2248</v>
      </c>
      <c r="E11184">
        <v>2.4111024185689498</v>
      </c>
      <c r="F11184" t="s">
        <v>2200</v>
      </c>
    </row>
    <row r="11185" spans="1:6" hidden="1" x14ac:dyDescent="0.25">
      <c r="A11185">
        <v>2050</v>
      </c>
      <c r="B11185" t="s">
        <v>2254</v>
      </c>
      <c r="C11185" t="s">
        <v>2235</v>
      </c>
      <c r="D11185" t="s">
        <v>2236</v>
      </c>
      <c r="E11185">
        <v>3.14591071602633</v>
      </c>
      <c r="F11185" t="s">
        <v>2200</v>
      </c>
    </row>
    <row r="11186" spans="1:6" hidden="1" x14ac:dyDescent="0.25">
      <c r="A11186">
        <v>2050</v>
      </c>
      <c r="B11186" t="s">
        <v>2254</v>
      </c>
      <c r="C11186" t="s">
        <v>2235</v>
      </c>
      <c r="D11186" t="s">
        <v>2237</v>
      </c>
      <c r="E11186">
        <v>21.312520759284201</v>
      </c>
      <c r="F11186" t="s">
        <v>2200</v>
      </c>
    </row>
    <row r="11187" spans="1:6" hidden="1" x14ac:dyDescent="0.25">
      <c r="A11187">
        <v>2050</v>
      </c>
      <c r="B11187" t="s">
        <v>2254</v>
      </c>
      <c r="C11187" t="s">
        <v>2235</v>
      </c>
      <c r="D11187" t="s">
        <v>2238</v>
      </c>
      <c r="E11187">
        <v>4.1135748799903</v>
      </c>
      <c r="F11187" t="s">
        <v>2200</v>
      </c>
    </row>
    <row r="11188" spans="1:6" hidden="1" x14ac:dyDescent="0.25">
      <c r="A11188">
        <v>2050</v>
      </c>
      <c r="B11188" t="s">
        <v>2254</v>
      </c>
      <c r="C11188" t="s">
        <v>2235</v>
      </c>
      <c r="D11188" t="s">
        <v>2250</v>
      </c>
      <c r="E11188">
        <v>8.7322392170367102</v>
      </c>
      <c r="F11188" t="s">
        <v>2200</v>
      </c>
    </row>
    <row r="11189" spans="1:6" hidden="1" x14ac:dyDescent="0.25">
      <c r="A11189">
        <v>2050</v>
      </c>
      <c r="B11189" t="s">
        <v>2254</v>
      </c>
      <c r="C11189" t="s">
        <v>2235</v>
      </c>
      <c r="D11189" t="s">
        <v>2251</v>
      </c>
      <c r="E11189">
        <v>0</v>
      </c>
      <c r="F11189" t="s">
        <v>2200</v>
      </c>
    </row>
    <row r="11190" spans="1:6" hidden="1" x14ac:dyDescent="0.25">
      <c r="A11190">
        <v>2050</v>
      </c>
      <c r="B11190" t="s">
        <v>2254</v>
      </c>
      <c r="C11190" t="s">
        <v>2235</v>
      </c>
      <c r="D11190" t="s">
        <v>2239</v>
      </c>
      <c r="E11190">
        <v>5.0487867699035203</v>
      </c>
      <c r="F11190" t="s">
        <v>2200</v>
      </c>
    </row>
    <row r="11191" spans="1:6" hidden="1" x14ac:dyDescent="0.25">
      <c r="A11191">
        <v>2050</v>
      </c>
      <c r="B11191" t="s">
        <v>2254</v>
      </c>
      <c r="C11191" t="s">
        <v>2235</v>
      </c>
      <c r="D11191" t="s">
        <v>2240</v>
      </c>
      <c r="E11191">
        <v>2.1707457671582202</v>
      </c>
      <c r="F11191" t="s">
        <v>2200</v>
      </c>
    </row>
    <row r="11192" spans="1:6" hidden="1" x14ac:dyDescent="0.25">
      <c r="A11192">
        <v>2050</v>
      </c>
      <c r="B11192" t="s">
        <v>2254</v>
      </c>
      <c r="C11192" t="s">
        <v>2235</v>
      </c>
      <c r="D11192" t="s">
        <v>2241</v>
      </c>
      <c r="E11192">
        <v>6.5446967494278603</v>
      </c>
      <c r="F11192" t="s">
        <v>2200</v>
      </c>
    </row>
    <row r="11193" spans="1:6" hidden="1" x14ac:dyDescent="0.25">
      <c r="A11193">
        <v>2050</v>
      </c>
      <c r="B11193" t="s">
        <v>2254</v>
      </c>
      <c r="C11193" t="s">
        <v>2235</v>
      </c>
      <c r="D11193" t="s">
        <v>2242</v>
      </c>
      <c r="E11193" s="184">
        <v>2.9006945344545801E-2</v>
      </c>
      <c r="F11193" t="s">
        <v>2200</v>
      </c>
    </row>
    <row r="11194" spans="1:6" hidden="1" x14ac:dyDescent="0.25">
      <c r="A11194">
        <v>2050</v>
      </c>
      <c r="B11194" t="s">
        <v>2254</v>
      </c>
      <c r="C11194" t="s">
        <v>2235</v>
      </c>
      <c r="D11194" t="s">
        <v>2243</v>
      </c>
      <c r="E11194">
        <v>33.716674189604703</v>
      </c>
      <c r="F11194" t="s">
        <v>2200</v>
      </c>
    </row>
    <row r="11195" spans="1:6" hidden="1" x14ac:dyDescent="0.25">
      <c r="A11195">
        <v>2050</v>
      </c>
      <c r="B11195" t="s">
        <v>2254</v>
      </c>
      <c r="C11195" t="s">
        <v>2235</v>
      </c>
      <c r="D11195" t="s">
        <v>2244</v>
      </c>
      <c r="E11195">
        <v>4.7567250000000003</v>
      </c>
      <c r="F11195" t="s">
        <v>2200</v>
      </c>
    </row>
    <row r="11196" spans="1:6" hidden="1" x14ac:dyDescent="0.25">
      <c r="A11196">
        <v>2050</v>
      </c>
      <c r="B11196" t="s">
        <v>2254</v>
      </c>
      <c r="C11196" t="s">
        <v>2235</v>
      </c>
      <c r="D11196" t="s">
        <v>2245</v>
      </c>
      <c r="E11196">
        <v>2.69523169865109</v>
      </c>
      <c r="F11196" t="s">
        <v>2200</v>
      </c>
    </row>
    <row r="11197" spans="1:6" hidden="1" x14ac:dyDescent="0.25">
      <c r="A11197">
        <v>2050</v>
      </c>
      <c r="B11197" t="s">
        <v>2254</v>
      </c>
      <c r="C11197" t="s">
        <v>2235</v>
      </c>
      <c r="D11197" t="s">
        <v>2246</v>
      </c>
      <c r="E11197">
        <v>1.3971008698028899</v>
      </c>
      <c r="F11197" t="s">
        <v>2200</v>
      </c>
    </row>
    <row r="11198" spans="1:6" hidden="1" x14ac:dyDescent="0.25">
      <c r="A11198">
        <v>2050</v>
      </c>
      <c r="B11198" t="s">
        <v>2254</v>
      </c>
      <c r="C11198" t="s">
        <v>2235</v>
      </c>
      <c r="D11198" t="s">
        <v>2247</v>
      </c>
      <c r="E11198">
        <v>1.3571433664021</v>
      </c>
      <c r="F11198" t="s">
        <v>2200</v>
      </c>
    </row>
    <row r="11199" spans="1:6" hidden="1" x14ac:dyDescent="0.25">
      <c r="A11199">
        <v>2050</v>
      </c>
      <c r="B11199" t="s">
        <v>2254</v>
      </c>
      <c r="C11199" t="s">
        <v>2235</v>
      </c>
      <c r="D11199" t="s">
        <v>2248</v>
      </c>
      <c r="E11199">
        <v>5.43899753541774</v>
      </c>
      <c r="F11199" t="s">
        <v>2200</v>
      </c>
    </row>
    <row r="11200" spans="1:6" hidden="1" x14ac:dyDescent="0.25">
      <c r="A11200">
        <v>2050</v>
      </c>
      <c r="B11200" t="s">
        <v>2254</v>
      </c>
      <c r="C11200" t="s">
        <v>2201</v>
      </c>
      <c r="D11200" t="s">
        <v>2199</v>
      </c>
      <c r="E11200">
        <v>3.37721459010735</v>
      </c>
      <c r="F11200" t="s">
        <v>2200</v>
      </c>
    </row>
    <row r="11201" spans="1:6" hidden="1" x14ac:dyDescent="0.25">
      <c r="A11201">
        <v>2050</v>
      </c>
      <c r="B11201" t="s">
        <v>2254</v>
      </c>
      <c r="C11201" t="s">
        <v>2202</v>
      </c>
      <c r="D11201" t="s">
        <v>2199</v>
      </c>
      <c r="E11201">
        <v>3.9757956288443399</v>
      </c>
      <c r="F11201" t="s">
        <v>2200</v>
      </c>
    </row>
    <row r="11202" spans="1:6" hidden="1" x14ac:dyDescent="0.25">
      <c r="A11202">
        <v>2050</v>
      </c>
      <c r="B11202" t="s">
        <v>2254</v>
      </c>
      <c r="C11202" t="s">
        <v>2203</v>
      </c>
      <c r="D11202" t="s">
        <v>2199</v>
      </c>
      <c r="E11202">
        <v>5.3675054849685804</v>
      </c>
      <c r="F11202" t="s">
        <v>2200</v>
      </c>
    </row>
    <row r="11203" spans="1:6" hidden="1" x14ac:dyDescent="0.25">
      <c r="A11203">
        <v>2050</v>
      </c>
      <c r="B11203" t="s">
        <v>2254</v>
      </c>
      <c r="C11203" t="s">
        <v>2204</v>
      </c>
      <c r="D11203" t="s">
        <v>2199</v>
      </c>
      <c r="E11203">
        <v>2.5872439350290399</v>
      </c>
      <c r="F11203" t="s">
        <v>2200</v>
      </c>
    </row>
    <row r="11204" spans="1:6" hidden="1" x14ac:dyDescent="0.25">
      <c r="A11204">
        <v>2050</v>
      </c>
      <c r="B11204" t="s">
        <v>2254</v>
      </c>
      <c r="C11204" t="s">
        <v>2206</v>
      </c>
      <c r="D11204" t="s">
        <v>2199</v>
      </c>
      <c r="E11204">
        <v>5.1972571211057197</v>
      </c>
      <c r="F11204" t="s">
        <v>2200</v>
      </c>
    </row>
    <row r="11205" spans="1:6" hidden="1" x14ac:dyDescent="0.25">
      <c r="A11205">
        <v>2050</v>
      </c>
      <c r="B11205" t="s">
        <v>2254</v>
      </c>
      <c r="C11205" t="s">
        <v>2207</v>
      </c>
      <c r="D11205" t="s">
        <v>2199</v>
      </c>
      <c r="E11205">
        <v>2.71979027652459</v>
      </c>
      <c r="F11205" t="s">
        <v>2200</v>
      </c>
    </row>
    <row r="11206" spans="1:6" hidden="1" x14ac:dyDescent="0.25">
      <c r="A11206">
        <v>2050</v>
      </c>
      <c r="B11206" t="s">
        <v>2254</v>
      </c>
      <c r="C11206" t="s">
        <v>2208</v>
      </c>
      <c r="D11206" t="s">
        <v>2199</v>
      </c>
      <c r="E11206">
        <v>4.6762759073211901</v>
      </c>
      <c r="F11206" t="s">
        <v>2200</v>
      </c>
    </row>
    <row r="11207" spans="1:6" hidden="1" x14ac:dyDescent="0.25">
      <c r="A11207">
        <v>2050</v>
      </c>
      <c r="B11207" t="s">
        <v>2254</v>
      </c>
      <c r="C11207" t="s">
        <v>2209</v>
      </c>
      <c r="D11207" t="s">
        <v>2199</v>
      </c>
      <c r="E11207">
        <v>7.2739577299953702</v>
      </c>
      <c r="F11207" t="s">
        <v>2200</v>
      </c>
    </row>
    <row r="11208" spans="1:6" hidden="1" x14ac:dyDescent="0.25">
      <c r="A11208">
        <v>2050</v>
      </c>
      <c r="B11208" t="s">
        <v>2254</v>
      </c>
      <c r="C11208" t="s">
        <v>2210</v>
      </c>
      <c r="D11208" t="s">
        <v>2199</v>
      </c>
      <c r="E11208">
        <v>3.1379284394389999</v>
      </c>
      <c r="F11208" t="s">
        <v>2200</v>
      </c>
    </row>
    <row r="11209" spans="1:6" hidden="1" x14ac:dyDescent="0.25">
      <c r="A11209">
        <v>2050</v>
      </c>
      <c r="B11209" t="s">
        <v>2254</v>
      </c>
      <c r="C11209" t="s">
        <v>2211</v>
      </c>
      <c r="D11209" t="s">
        <v>2199</v>
      </c>
      <c r="E11209">
        <v>7.1437644688864097</v>
      </c>
      <c r="F11209" t="s">
        <v>2200</v>
      </c>
    </row>
    <row r="11210" spans="1:6" hidden="1" x14ac:dyDescent="0.25">
      <c r="A11210">
        <v>2050</v>
      </c>
      <c r="B11210" t="s">
        <v>2254</v>
      </c>
      <c r="C11210" t="s">
        <v>2212</v>
      </c>
      <c r="D11210" t="s">
        <v>2199</v>
      </c>
      <c r="E11210">
        <v>5.8059899505406296</v>
      </c>
      <c r="F11210" t="s">
        <v>2200</v>
      </c>
    </row>
    <row r="11211" spans="1:6" hidden="1" x14ac:dyDescent="0.25">
      <c r="A11211">
        <v>2050</v>
      </c>
      <c r="B11211" t="s">
        <v>2254</v>
      </c>
      <c r="C11211" t="s">
        <v>2213</v>
      </c>
      <c r="D11211" t="s">
        <v>2199</v>
      </c>
      <c r="E11211">
        <v>4.3203906395670799</v>
      </c>
      <c r="F11211" t="s">
        <v>2200</v>
      </c>
    </row>
    <row r="11212" spans="1:6" hidden="1" x14ac:dyDescent="0.25">
      <c r="A11212">
        <v>2050</v>
      </c>
      <c r="B11212" t="s">
        <v>2254</v>
      </c>
      <c r="C11212" t="s">
        <v>2214</v>
      </c>
      <c r="D11212" t="s">
        <v>2199</v>
      </c>
      <c r="E11212">
        <v>4.3945869107965896</v>
      </c>
      <c r="F11212" t="s">
        <v>2200</v>
      </c>
    </row>
    <row r="11213" spans="1:6" hidden="1" x14ac:dyDescent="0.25">
      <c r="A11213">
        <v>2050</v>
      </c>
      <c r="B11213" t="s">
        <v>2254</v>
      </c>
      <c r="C11213" t="s">
        <v>2215</v>
      </c>
      <c r="D11213" t="s">
        <v>2199</v>
      </c>
      <c r="E11213">
        <v>4.1591668040793897</v>
      </c>
      <c r="F11213" t="s">
        <v>2200</v>
      </c>
    </row>
    <row r="11214" spans="1:6" hidden="1" x14ac:dyDescent="0.25">
      <c r="A11214">
        <v>2050</v>
      </c>
      <c r="B11214" t="s">
        <v>2254</v>
      </c>
      <c r="C11214" t="s">
        <v>2216</v>
      </c>
      <c r="D11214" t="s">
        <v>2199</v>
      </c>
      <c r="E11214">
        <v>2.5541667798922498</v>
      </c>
      <c r="F11214" t="s">
        <v>2200</v>
      </c>
    </row>
    <row r="11215" spans="1:6" hidden="1" x14ac:dyDescent="0.25">
      <c r="A11215">
        <v>2050</v>
      </c>
      <c r="B11215" t="s">
        <v>2254</v>
      </c>
      <c r="C11215" t="s">
        <v>2217</v>
      </c>
      <c r="D11215" t="s">
        <v>2199</v>
      </c>
      <c r="E11215">
        <v>4.77786074118419</v>
      </c>
      <c r="F11215" t="s">
        <v>2200</v>
      </c>
    </row>
    <row r="11216" spans="1:6" hidden="1" x14ac:dyDescent="0.25">
      <c r="A11216">
        <v>2050</v>
      </c>
      <c r="B11216" t="s">
        <v>2254</v>
      </c>
      <c r="C11216" t="s">
        <v>2219</v>
      </c>
      <c r="D11216" t="s">
        <v>2199</v>
      </c>
      <c r="E11216">
        <v>6.8722747985009303</v>
      </c>
      <c r="F11216" t="s">
        <v>2200</v>
      </c>
    </row>
    <row r="11217" spans="1:6" hidden="1" x14ac:dyDescent="0.25">
      <c r="A11217">
        <v>2050</v>
      </c>
      <c r="B11217" t="s">
        <v>2254</v>
      </c>
      <c r="C11217" t="s">
        <v>2220</v>
      </c>
      <c r="D11217" t="s">
        <v>2199</v>
      </c>
      <c r="E11217">
        <v>2.59935419636636</v>
      </c>
      <c r="F11217" t="s">
        <v>2200</v>
      </c>
    </row>
    <row r="11218" spans="1:6" hidden="1" x14ac:dyDescent="0.25">
      <c r="A11218">
        <v>2050</v>
      </c>
      <c r="B11218" t="s">
        <v>2254</v>
      </c>
      <c r="C11218" t="s">
        <v>2221</v>
      </c>
      <c r="D11218" t="s">
        <v>2199</v>
      </c>
      <c r="E11218">
        <v>6.191796682334</v>
      </c>
      <c r="F11218" t="s">
        <v>2200</v>
      </c>
    </row>
    <row r="11219" spans="1:6" hidden="1" x14ac:dyDescent="0.25">
      <c r="A11219">
        <v>2050</v>
      </c>
      <c r="B11219" t="s">
        <v>2254</v>
      </c>
      <c r="C11219" t="s">
        <v>2222</v>
      </c>
      <c r="D11219" t="s">
        <v>2199</v>
      </c>
      <c r="E11219">
        <v>3.1563916501180098</v>
      </c>
      <c r="F11219" t="s">
        <v>2200</v>
      </c>
    </row>
    <row r="11220" spans="1:6" hidden="1" x14ac:dyDescent="0.25">
      <c r="A11220">
        <v>2050</v>
      </c>
      <c r="B11220" t="s">
        <v>2254</v>
      </c>
      <c r="C11220" t="s">
        <v>2223</v>
      </c>
      <c r="D11220" t="s">
        <v>2199</v>
      </c>
      <c r="E11220">
        <v>3.9757956288443399</v>
      </c>
      <c r="F11220" t="s">
        <v>2200</v>
      </c>
    </row>
    <row r="11221" spans="1:6" hidden="1" x14ac:dyDescent="0.25">
      <c r="A11221">
        <v>2050</v>
      </c>
      <c r="B11221" t="s">
        <v>2254</v>
      </c>
      <c r="C11221" t="s">
        <v>2224</v>
      </c>
      <c r="D11221" t="s">
        <v>2199</v>
      </c>
      <c r="E11221">
        <v>3.9757956288443399</v>
      </c>
      <c r="F11221" t="s">
        <v>2200</v>
      </c>
    </row>
    <row r="11222" spans="1:6" hidden="1" x14ac:dyDescent="0.25">
      <c r="A11222">
        <v>2050</v>
      </c>
      <c r="B11222" t="s">
        <v>2254</v>
      </c>
      <c r="C11222" t="s">
        <v>2225</v>
      </c>
      <c r="D11222" t="s">
        <v>2199</v>
      </c>
      <c r="E11222">
        <v>0</v>
      </c>
      <c r="F11222" t="s">
        <v>2200</v>
      </c>
    </row>
    <row r="11223" spans="1:6" hidden="1" x14ac:dyDescent="0.25">
      <c r="A11223">
        <v>2050</v>
      </c>
      <c r="B11223" t="s">
        <v>2254</v>
      </c>
      <c r="C11223" t="s">
        <v>2226</v>
      </c>
      <c r="D11223" t="s">
        <v>2199</v>
      </c>
      <c r="E11223">
        <v>6.5517063682286301</v>
      </c>
      <c r="F11223" t="s">
        <v>2200</v>
      </c>
    </row>
    <row r="11224" spans="1:6" hidden="1" x14ac:dyDescent="0.25">
      <c r="A11224">
        <v>2050</v>
      </c>
      <c r="B11224" t="s">
        <v>2254</v>
      </c>
      <c r="C11224" t="s">
        <v>2227</v>
      </c>
      <c r="D11224" t="s">
        <v>2199</v>
      </c>
      <c r="E11224">
        <v>7.4662437528545498</v>
      </c>
      <c r="F11224" t="s">
        <v>2200</v>
      </c>
    </row>
    <row r="11225" spans="1:6" hidden="1" x14ac:dyDescent="0.25">
      <c r="A11225">
        <v>2050</v>
      </c>
      <c r="B11225" t="s">
        <v>2254</v>
      </c>
      <c r="C11225" t="s">
        <v>2228</v>
      </c>
      <c r="D11225" t="s">
        <v>2199</v>
      </c>
      <c r="E11225">
        <v>3.28893024810775</v>
      </c>
      <c r="F11225" t="s">
        <v>2200</v>
      </c>
    </row>
    <row r="11226" spans="1:6" hidden="1" x14ac:dyDescent="0.25">
      <c r="A11226">
        <v>2050</v>
      </c>
      <c r="B11226" t="s">
        <v>2254</v>
      </c>
      <c r="C11226" t="s">
        <v>2229</v>
      </c>
      <c r="D11226" t="s">
        <v>2199</v>
      </c>
      <c r="E11226">
        <v>4.0895917412824803</v>
      </c>
      <c r="F11226" t="s">
        <v>2200</v>
      </c>
    </row>
    <row r="11227" spans="1:6" hidden="1" x14ac:dyDescent="0.25">
      <c r="A11227">
        <v>2050</v>
      </c>
      <c r="B11227" t="s">
        <v>2254</v>
      </c>
      <c r="C11227" t="s">
        <v>2230</v>
      </c>
      <c r="D11227" t="s">
        <v>2199</v>
      </c>
      <c r="E11227">
        <v>2.4349288434408298</v>
      </c>
      <c r="F11227" t="s">
        <v>2200</v>
      </c>
    </row>
    <row r="11228" spans="1:6" hidden="1" x14ac:dyDescent="0.25">
      <c r="A11228">
        <v>2050</v>
      </c>
      <c r="B11228" t="s">
        <v>2254</v>
      </c>
      <c r="C11228" t="s">
        <v>2231</v>
      </c>
      <c r="D11228" t="s">
        <v>2199</v>
      </c>
      <c r="E11228">
        <v>3.97000591244801</v>
      </c>
      <c r="F11228" t="s">
        <v>2200</v>
      </c>
    </row>
    <row r="11229" spans="1:6" hidden="1" x14ac:dyDescent="0.25">
      <c r="A11229">
        <v>2050</v>
      </c>
      <c r="B11229" t="s">
        <v>2254</v>
      </c>
      <c r="C11229" t="s">
        <v>2232</v>
      </c>
      <c r="D11229" t="s">
        <v>2199</v>
      </c>
      <c r="E11229">
        <v>6.3653511697007499</v>
      </c>
      <c r="F11229" t="s">
        <v>2200</v>
      </c>
    </row>
    <row r="11230" spans="1:6" hidden="1" x14ac:dyDescent="0.25">
      <c r="A11230">
        <v>2050</v>
      </c>
      <c r="B11230" t="s">
        <v>2254</v>
      </c>
      <c r="C11230" t="s">
        <v>2233</v>
      </c>
      <c r="D11230" t="s">
        <v>2199</v>
      </c>
      <c r="E11230">
        <v>2.8154201529692702</v>
      </c>
      <c r="F11230" t="s">
        <v>2200</v>
      </c>
    </row>
    <row r="11231" spans="1:6" hidden="1" x14ac:dyDescent="0.25">
      <c r="A11231">
        <v>2050</v>
      </c>
      <c r="B11231" t="s">
        <v>2254</v>
      </c>
      <c r="C11231" t="s">
        <v>2234</v>
      </c>
      <c r="D11231" t="s">
        <v>2199</v>
      </c>
      <c r="E11231">
        <v>3.3593572863336498</v>
      </c>
      <c r="F11231" t="s">
        <v>2200</v>
      </c>
    </row>
    <row r="11232" spans="1:6" hidden="1" x14ac:dyDescent="0.25">
      <c r="A11232">
        <v>2050</v>
      </c>
      <c r="B11232" t="s">
        <v>2254</v>
      </c>
      <c r="C11232" t="s">
        <v>2235</v>
      </c>
      <c r="D11232" t="s">
        <v>2199</v>
      </c>
      <c r="E11232">
        <v>5.93197761577989</v>
      </c>
      <c r="F11232" t="s">
        <v>2200</v>
      </c>
    </row>
  </sheetData>
  <autoFilter ref="A1:F11232" xr:uid="{00000000-0009-0000-0000-00000B000000}">
    <filterColumn colId="0">
      <filters>
        <filter val="2020"/>
        <filter val="2030"/>
        <filter val="2040"/>
        <filter val="2050"/>
      </filters>
    </filterColumn>
    <filterColumn colId="1">
      <filters>
        <filter val="ENS_Med"/>
      </filters>
    </filterColumn>
    <filterColumn colId="2">
      <filters>
        <filter val="NL"/>
      </filters>
    </filterColumn>
    <sortState xmlns:xlrd2="http://schemas.microsoft.com/office/spreadsheetml/2017/richdata2" ref="A2:G11232">
      <sortCondition ref="A2:A11232"/>
      <sortCondition ref="B2:B11232" customList="ENS_BaU_GFTM,ENS_Low,ENS_Ref,ENS_High"/>
    </sortState>
  </autoFilter>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9F49C-49D8-4A55-976A-82C6005F2EE6}">
  <dimension ref="A1:HR1011"/>
  <sheetViews>
    <sheetView zoomScale="70" zoomScaleNormal="70" workbookViewId="0">
      <pane xSplit="1" ySplit="3" topLeftCell="EU85" activePane="bottomRight" state="frozen"/>
      <selection activeCell="C11" sqref="C11"/>
      <selection pane="topRight" activeCell="C11" sqref="C11"/>
      <selection pane="bottomLeft" activeCell="C11" sqref="C11"/>
      <selection pane="bottomRight" activeCell="EV93" sqref="EV93"/>
    </sheetView>
  </sheetViews>
  <sheetFormatPr defaultRowHeight="15" x14ac:dyDescent="0.25"/>
  <cols>
    <col min="1" max="1" width="56.5703125" bestFit="1" customWidth="1"/>
    <col min="2" max="2" width="5.5703125" customWidth="1"/>
    <col min="3" max="8" width="10.5703125" customWidth="1"/>
    <col min="9" max="9" width="5.5703125" customWidth="1"/>
    <col min="10" max="15" width="10.5703125" customWidth="1"/>
    <col min="16" max="16" width="5.5703125" customWidth="1"/>
    <col min="17" max="22" width="10.5703125" customWidth="1"/>
    <col min="23" max="23" width="5.5703125" customWidth="1"/>
    <col min="24" max="29" width="10.5703125" customWidth="1"/>
    <col min="30" max="30" width="5.5703125" customWidth="1"/>
    <col min="31" max="37" width="10.5703125" customWidth="1"/>
    <col min="38" max="38" width="5.5703125" customWidth="1"/>
    <col min="39" max="45" width="10.5703125" customWidth="1"/>
    <col min="46" max="46" width="5.5703125" customWidth="1"/>
    <col min="47" max="53" width="10.5703125" customWidth="1"/>
    <col min="54" max="54" width="5.5703125" customWidth="1"/>
    <col min="55" max="60" width="10.5703125" customWidth="1"/>
    <col min="61" max="61" width="5.5703125" customWidth="1"/>
    <col min="62" max="68" width="10.5703125" customWidth="1"/>
    <col min="69" max="69" width="5.5703125" customWidth="1"/>
    <col min="70" max="76" width="10.5703125" customWidth="1"/>
    <col min="77" max="77" width="5.5703125" customWidth="1"/>
    <col min="78" max="83" width="10.5703125" customWidth="1"/>
    <col min="84" max="84" width="5.5703125" customWidth="1"/>
    <col min="85" max="90" width="10.5703125" customWidth="1"/>
    <col min="91" max="91" width="5.5703125" customWidth="1"/>
    <col min="92" max="97" width="10.5703125" customWidth="1"/>
    <col min="98" max="98" width="5.5703125" customWidth="1"/>
    <col min="99" max="104" width="10.5703125" customWidth="1"/>
    <col min="105" max="105" width="5.5703125" customWidth="1"/>
    <col min="106" max="112" width="10.5703125" customWidth="1"/>
    <col min="113" max="113" width="5.5703125" customWidth="1"/>
    <col min="114" max="120" width="10.5703125" customWidth="1"/>
    <col min="121" max="121" width="5.5703125" customWidth="1"/>
    <col min="122" max="127" width="10.5703125" customWidth="1"/>
    <col min="128" max="128" width="5.5703125" customWidth="1"/>
    <col min="129" max="134" width="10.5703125" customWidth="1"/>
    <col min="135" max="135" width="5.5703125" customWidth="1"/>
    <col min="136" max="142" width="10.5703125" customWidth="1"/>
    <col min="143" max="143" width="5.5703125" customWidth="1"/>
    <col min="144" max="149" width="10.5703125" customWidth="1"/>
    <col min="150" max="150" width="5.5703125" customWidth="1"/>
    <col min="151" max="157" width="10.5703125" customWidth="1"/>
    <col min="158" max="158" width="5.5703125" customWidth="1"/>
    <col min="159" max="164" width="10.5703125" customWidth="1"/>
    <col min="165" max="165" width="5.5703125" customWidth="1"/>
    <col min="166" max="171" width="10.5703125" customWidth="1"/>
    <col min="172" max="172" width="5.5703125" customWidth="1"/>
    <col min="173" max="179" width="10.5703125" customWidth="1"/>
    <col min="180" max="180" width="5.5703125" customWidth="1"/>
    <col min="181" max="186" width="10.5703125" customWidth="1"/>
    <col min="187" max="187" width="5.5703125" customWidth="1"/>
    <col min="188" max="194" width="10.5703125" customWidth="1"/>
    <col min="195" max="195" width="5.5703125" customWidth="1"/>
    <col min="196" max="202" width="10.5703125" customWidth="1"/>
    <col min="203" max="203" width="5.5703125" customWidth="1"/>
    <col min="204" max="210" width="10.5703125" customWidth="1"/>
    <col min="211" max="211" width="5.5703125" customWidth="1"/>
    <col min="212" max="218" width="10.5703125" customWidth="1"/>
    <col min="219" max="219" width="5.5703125" customWidth="1"/>
    <col min="220" max="226" width="10.5703125" customWidth="1"/>
  </cols>
  <sheetData>
    <row r="1" spans="1:226" x14ac:dyDescent="0.25">
      <c r="A1" s="30" t="s">
        <v>181</v>
      </c>
      <c r="B1" s="31" t="s">
        <v>182</v>
      </c>
      <c r="C1" s="32" t="s">
        <v>183</v>
      </c>
      <c r="D1" s="32" t="s">
        <v>184</v>
      </c>
      <c r="E1" s="32" t="s">
        <v>185</v>
      </c>
      <c r="F1" s="32" t="s">
        <v>186</v>
      </c>
      <c r="G1" s="32" t="s">
        <v>187</v>
      </c>
      <c r="H1" s="33" t="s">
        <v>188</v>
      </c>
      <c r="I1" s="31" t="s">
        <v>182</v>
      </c>
      <c r="J1" s="32" t="s">
        <v>189</v>
      </c>
      <c r="K1" s="32" t="s">
        <v>190</v>
      </c>
      <c r="L1" s="32" t="s">
        <v>191</v>
      </c>
      <c r="M1" s="32" t="s">
        <v>192</v>
      </c>
      <c r="N1" s="32" t="s">
        <v>193</v>
      </c>
      <c r="O1" s="33" t="s">
        <v>194</v>
      </c>
      <c r="P1" s="31" t="s">
        <v>182</v>
      </c>
      <c r="Q1" s="32" t="s">
        <v>195</v>
      </c>
      <c r="R1" s="32" t="s">
        <v>196</v>
      </c>
      <c r="S1" s="32" t="s">
        <v>197</v>
      </c>
      <c r="T1" s="32" t="s">
        <v>198</v>
      </c>
      <c r="U1" s="32" t="s">
        <v>199</v>
      </c>
      <c r="V1" s="33" t="s">
        <v>200</v>
      </c>
      <c r="W1" s="31" t="s">
        <v>182</v>
      </c>
      <c r="X1" s="32" t="s">
        <v>201</v>
      </c>
      <c r="Y1" s="32" t="s">
        <v>202</v>
      </c>
      <c r="Z1" s="32" t="s">
        <v>203</v>
      </c>
      <c r="AA1" s="32" t="s">
        <v>204</v>
      </c>
      <c r="AB1" s="32" t="s">
        <v>205</v>
      </c>
      <c r="AC1" s="33" t="s">
        <v>206</v>
      </c>
      <c r="AD1" s="31" t="s">
        <v>182</v>
      </c>
      <c r="AE1" s="32" t="s">
        <v>207</v>
      </c>
      <c r="AF1" s="32" t="s">
        <v>208</v>
      </c>
      <c r="AG1" s="32" t="s">
        <v>209</v>
      </c>
      <c r="AH1" s="32" t="s">
        <v>210</v>
      </c>
      <c r="AI1" s="32" t="s">
        <v>211</v>
      </c>
      <c r="AJ1" s="32" t="s">
        <v>212</v>
      </c>
      <c r="AK1" s="33" t="s">
        <v>213</v>
      </c>
      <c r="AL1" s="31" t="s">
        <v>182</v>
      </c>
      <c r="AM1" s="32" t="s">
        <v>214</v>
      </c>
      <c r="AN1" s="32" t="s">
        <v>215</v>
      </c>
      <c r="AO1" s="32" t="s">
        <v>216</v>
      </c>
      <c r="AP1" s="32" t="s">
        <v>217</v>
      </c>
      <c r="AQ1" s="32" t="s">
        <v>218</v>
      </c>
      <c r="AR1" s="32" t="s">
        <v>219</v>
      </c>
      <c r="AS1" s="33" t="s">
        <v>220</v>
      </c>
      <c r="AT1" s="31" t="s">
        <v>182</v>
      </c>
      <c r="AU1" s="32" t="s">
        <v>221</v>
      </c>
      <c r="AV1" s="32" t="s">
        <v>222</v>
      </c>
      <c r="AW1" s="32" t="s">
        <v>223</v>
      </c>
      <c r="AX1" s="32" t="s">
        <v>224</v>
      </c>
      <c r="AY1" s="32" t="s">
        <v>225</v>
      </c>
      <c r="AZ1" s="32" t="s">
        <v>226</v>
      </c>
      <c r="BA1" s="33" t="s">
        <v>227</v>
      </c>
      <c r="BB1" s="31" t="s">
        <v>182</v>
      </c>
      <c r="BC1" s="32" t="s">
        <v>228</v>
      </c>
      <c r="BD1" s="32" t="s">
        <v>229</v>
      </c>
      <c r="BE1" s="32" t="s">
        <v>230</v>
      </c>
      <c r="BF1" s="32" t="s">
        <v>231</v>
      </c>
      <c r="BG1" s="32" t="s">
        <v>232</v>
      </c>
      <c r="BH1" s="33" t="s">
        <v>233</v>
      </c>
      <c r="BI1" s="31" t="s">
        <v>182</v>
      </c>
      <c r="BJ1" s="32" t="s">
        <v>234</v>
      </c>
      <c r="BK1" s="32" t="s">
        <v>235</v>
      </c>
      <c r="BL1" s="32" t="s">
        <v>236</v>
      </c>
      <c r="BM1" s="32" t="s">
        <v>237</v>
      </c>
      <c r="BN1" s="32" t="s">
        <v>238</v>
      </c>
      <c r="BO1" s="32" t="s">
        <v>239</v>
      </c>
      <c r="BP1" s="33" t="s">
        <v>240</v>
      </c>
      <c r="BQ1" s="31" t="s">
        <v>182</v>
      </c>
      <c r="BR1" s="32" t="s">
        <v>241</v>
      </c>
      <c r="BS1" s="32" t="s">
        <v>242</v>
      </c>
      <c r="BT1" s="32" t="s">
        <v>243</v>
      </c>
      <c r="BU1" s="32" t="s">
        <v>244</v>
      </c>
      <c r="BV1" s="32" t="s">
        <v>245</v>
      </c>
      <c r="BW1" s="32" t="s">
        <v>246</v>
      </c>
      <c r="BX1" s="33" t="s">
        <v>247</v>
      </c>
      <c r="BY1" s="31" t="s">
        <v>182</v>
      </c>
      <c r="BZ1" s="32" t="s">
        <v>248</v>
      </c>
      <c r="CA1" s="32" t="s">
        <v>249</v>
      </c>
      <c r="CB1" s="32" t="s">
        <v>250</v>
      </c>
      <c r="CC1" s="32" t="s">
        <v>251</v>
      </c>
      <c r="CD1" s="32" t="s">
        <v>252</v>
      </c>
      <c r="CE1" s="33" t="s">
        <v>253</v>
      </c>
      <c r="CF1" s="31" t="s">
        <v>182</v>
      </c>
      <c r="CG1" s="32" t="s">
        <v>254</v>
      </c>
      <c r="CH1" s="32" t="s">
        <v>255</v>
      </c>
      <c r="CI1" s="32" t="s">
        <v>256</v>
      </c>
      <c r="CJ1" s="32" t="s">
        <v>257</v>
      </c>
      <c r="CK1" s="32" t="s">
        <v>258</v>
      </c>
      <c r="CL1" s="33" t="s">
        <v>259</v>
      </c>
      <c r="CM1" s="31" t="s">
        <v>182</v>
      </c>
      <c r="CN1" s="32" t="s">
        <v>260</v>
      </c>
      <c r="CO1" s="32" t="s">
        <v>261</v>
      </c>
      <c r="CP1" s="32" t="s">
        <v>262</v>
      </c>
      <c r="CQ1" s="32" t="s">
        <v>263</v>
      </c>
      <c r="CR1" s="32" t="s">
        <v>264</v>
      </c>
      <c r="CS1" s="33" t="s">
        <v>265</v>
      </c>
      <c r="CT1" s="31" t="s">
        <v>182</v>
      </c>
      <c r="CU1" s="32" t="s">
        <v>266</v>
      </c>
      <c r="CV1" s="32" t="s">
        <v>267</v>
      </c>
      <c r="CW1" s="32" t="s">
        <v>268</v>
      </c>
      <c r="CX1" s="32" t="s">
        <v>269</v>
      </c>
      <c r="CY1" s="32" t="s">
        <v>270</v>
      </c>
      <c r="CZ1" s="33" t="s">
        <v>271</v>
      </c>
      <c r="DA1" s="31" t="s">
        <v>182</v>
      </c>
      <c r="DB1" s="32" t="s">
        <v>272</v>
      </c>
      <c r="DC1" s="32" t="s">
        <v>273</v>
      </c>
      <c r="DD1" s="32" t="s">
        <v>274</v>
      </c>
      <c r="DE1" s="32" t="s">
        <v>275</v>
      </c>
      <c r="DF1" s="32" t="s">
        <v>276</v>
      </c>
      <c r="DG1" s="32" t="s">
        <v>277</v>
      </c>
      <c r="DH1" s="33" t="s">
        <v>278</v>
      </c>
      <c r="DI1" s="31" t="s">
        <v>182</v>
      </c>
      <c r="DJ1" s="32" t="s">
        <v>279</v>
      </c>
      <c r="DK1" s="32" t="s">
        <v>280</v>
      </c>
      <c r="DL1" s="32" t="s">
        <v>281</v>
      </c>
      <c r="DM1" s="32" t="s">
        <v>282</v>
      </c>
      <c r="DN1" s="32" t="s">
        <v>283</v>
      </c>
      <c r="DO1" s="32" t="s">
        <v>284</v>
      </c>
      <c r="DP1" s="33" t="s">
        <v>285</v>
      </c>
      <c r="DQ1" s="31" t="s">
        <v>182</v>
      </c>
      <c r="DR1" s="32" t="s">
        <v>286</v>
      </c>
      <c r="DS1" s="32" t="s">
        <v>287</v>
      </c>
      <c r="DT1" s="32" t="s">
        <v>288</v>
      </c>
      <c r="DU1" s="32" t="s">
        <v>289</v>
      </c>
      <c r="DV1" s="32" t="s">
        <v>290</v>
      </c>
      <c r="DW1" s="33" t="s">
        <v>291</v>
      </c>
      <c r="DX1" s="31" t="s">
        <v>182</v>
      </c>
      <c r="DY1" s="32" t="s">
        <v>292</v>
      </c>
      <c r="DZ1" s="32" t="s">
        <v>293</v>
      </c>
      <c r="EA1" s="32" t="s">
        <v>294</v>
      </c>
      <c r="EB1" s="32" t="s">
        <v>295</v>
      </c>
      <c r="EC1" s="32" t="s">
        <v>296</v>
      </c>
      <c r="ED1" s="33" t="s">
        <v>297</v>
      </c>
      <c r="EE1" s="31" t="s">
        <v>182</v>
      </c>
      <c r="EF1" s="32" t="s">
        <v>298</v>
      </c>
      <c r="EG1" s="32" t="s">
        <v>299</v>
      </c>
      <c r="EH1" s="32" t="s">
        <v>300</v>
      </c>
      <c r="EI1" s="32" t="s">
        <v>301</v>
      </c>
      <c r="EJ1" s="32" t="s">
        <v>302</v>
      </c>
      <c r="EK1" s="32" t="s">
        <v>303</v>
      </c>
      <c r="EL1" s="33" t="s">
        <v>304</v>
      </c>
      <c r="EM1" s="31" t="s">
        <v>182</v>
      </c>
      <c r="EN1" s="32" t="s">
        <v>305</v>
      </c>
      <c r="EO1" s="32" t="s">
        <v>306</v>
      </c>
      <c r="EP1" s="32" t="s">
        <v>307</v>
      </c>
      <c r="EQ1" s="32" t="s">
        <v>308</v>
      </c>
      <c r="ER1" s="32" t="s">
        <v>309</v>
      </c>
      <c r="ES1" s="33" t="s">
        <v>310</v>
      </c>
      <c r="ET1" s="31" t="s">
        <v>182</v>
      </c>
      <c r="EU1" s="32" t="s">
        <v>311</v>
      </c>
      <c r="EV1" s="32" t="s">
        <v>312</v>
      </c>
      <c r="EW1" s="32" t="s">
        <v>313</v>
      </c>
      <c r="EX1" s="32" t="s">
        <v>314</v>
      </c>
      <c r="EY1" s="32" t="s">
        <v>315</v>
      </c>
      <c r="EZ1" s="32" t="s">
        <v>316</v>
      </c>
      <c r="FA1" s="33" t="s">
        <v>317</v>
      </c>
      <c r="FB1" s="31" t="s">
        <v>182</v>
      </c>
      <c r="FC1" s="32" t="s">
        <v>318</v>
      </c>
      <c r="FD1" s="32" t="s">
        <v>319</v>
      </c>
      <c r="FE1" s="32" t="s">
        <v>320</v>
      </c>
      <c r="FF1" s="32" t="s">
        <v>321</v>
      </c>
      <c r="FG1" s="32" t="s">
        <v>322</v>
      </c>
      <c r="FH1" s="33" t="s">
        <v>323</v>
      </c>
      <c r="FI1" s="31" t="s">
        <v>182</v>
      </c>
      <c r="FJ1" s="32" t="s">
        <v>324</v>
      </c>
      <c r="FK1" s="32" t="s">
        <v>325</v>
      </c>
      <c r="FL1" s="32" t="s">
        <v>326</v>
      </c>
      <c r="FM1" s="32" t="s">
        <v>327</v>
      </c>
      <c r="FN1" s="32" t="s">
        <v>328</v>
      </c>
      <c r="FO1" s="33" t="s">
        <v>329</v>
      </c>
      <c r="FP1" s="31" t="s">
        <v>182</v>
      </c>
      <c r="FQ1" s="32" t="s">
        <v>330</v>
      </c>
      <c r="FR1" s="32" t="s">
        <v>331</v>
      </c>
      <c r="FS1" s="32" t="s">
        <v>332</v>
      </c>
      <c r="FT1" s="32" t="s">
        <v>333</v>
      </c>
      <c r="FU1" s="32" t="s">
        <v>334</v>
      </c>
      <c r="FV1" s="32" t="s">
        <v>335</v>
      </c>
      <c r="FW1" s="33" t="s">
        <v>336</v>
      </c>
      <c r="FX1" s="31" t="s">
        <v>182</v>
      </c>
      <c r="FY1" s="32" t="s">
        <v>337</v>
      </c>
      <c r="FZ1" s="32" t="s">
        <v>338</v>
      </c>
      <c r="GA1" s="32" t="s">
        <v>339</v>
      </c>
      <c r="GB1" s="32" t="s">
        <v>340</v>
      </c>
      <c r="GC1" s="32" t="s">
        <v>341</v>
      </c>
      <c r="GD1" s="33" t="s">
        <v>342</v>
      </c>
      <c r="GE1" s="31" t="s">
        <v>182</v>
      </c>
      <c r="GF1" s="32" t="s">
        <v>343</v>
      </c>
      <c r="GG1" s="32" t="s">
        <v>344</v>
      </c>
      <c r="GH1" s="32" t="s">
        <v>345</v>
      </c>
      <c r="GI1" s="32" t="s">
        <v>346</v>
      </c>
      <c r="GJ1" s="32" t="s">
        <v>347</v>
      </c>
      <c r="GK1" s="32" t="s">
        <v>348</v>
      </c>
      <c r="GL1" s="33" t="s">
        <v>349</v>
      </c>
      <c r="GM1" s="31" t="s">
        <v>182</v>
      </c>
      <c r="GN1" s="32" t="s">
        <v>350</v>
      </c>
      <c r="GO1" s="32" t="s">
        <v>351</v>
      </c>
      <c r="GP1" s="32" t="s">
        <v>352</v>
      </c>
      <c r="GQ1" s="32" t="s">
        <v>353</v>
      </c>
      <c r="GR1" s="32" t="s">
        <v>354</v>
      </c>
      <c r="GS1" s="32" t="s">
        <v>355</v>
      </c>
      <c r="GT1" s="33" t="s">
        <v>356</v>
      </c>
      <c r="GU1" s="31" t="s">
        <v>182</v>
      </c>
      <c r="GV1" s="32" t="s">
        <v>357</v>
      </c>
      <c r="GW1" s="32" t="s">
        <v>358</v>
      </c>
      <c r="GX1" s="32" t="s">
        <v>359</v>
      </c>
      <c r="GY1" s="32" t="s">
        <v>360</v>
      </c>
      <c r="GZ1" s="32" t="s">
        <v>361</v>
      </c>
      <c r="HA1" s="32" t="s">
        <v>362</v>
      </c>
      <c r="HB1" s="33" t="s">
        <v>363</v>
      </c>
      <c r="HC1" s="31" t="s">
        <v>182</v>
      </c>
      <c r="HD1" s="32" t="s">
        <v>364</v>
      </c>
      <c r="HE1" s="32" t="s">
        <v>365</v>
      </c>
      <c r="HF1" s="32" t="s">
        <v>366</v>
      </c>
      <c r="HG1" s="32" t="s">
        <v>367</v>
      </c>
      <c r="HH1" s="32" t="s">
        <v>368</v>
      </c>
      <c r="HI1" s="32" t="s">
        <v>369</v>
      </c>
      <c r="HJ1" s="33" t="s">
        <v>370</v>
      </c>
      <c r="HK1" s="34" t="s">
        <v>182</v>
      </c>
      <c r="HL1" s="32" t="s">
        <v>371</v>
      </c>
      <c r="HM1" s="32" t="s">
        <v>372</v>
      </c>
      <c r="HN1" s="32" t="s">
        <v>373</v>
      </c>
      <c r="HO1" s="32" t="s">
        <v>374</v>
      </c>
      <c r="HP1" s="32" t="s">
        <v>375</v>
      </c>
      <c r="HQ1" s="32" t="s">
        <v>376</v>
      </c>
      <c r="HR1" s="33" t="s">
        <v>377</v>
      </c>
    </row>
    <row r="2" spans="1:226" ht="135" x14ac:dyDescent="0.25">
      <c r="A2" s="35"/>
      <c r="B2" s="36"/>
      <c r="C2" s="37" t="s">
        <v>378</v>
      </c>
      <c r="D2" s="37" t="s">
        <v>379</v>
      </c>
      <c r="E2" s="37" t="s">
        <v>380</v>
      </c>
      <c r="F2" s="37" t="s">
        <v>381</v>
      </c>
      <c r="G2" s="37" t="s">
        <v>382</v>
      </c>
      <c r="H2" s="38" t="s">
        <v>383</v>
      </c>
      <c r="I2" s="36"/>
      <c r="J2" s="37" t="s">
        <v>378</v>
      </c>
      <c r="K2" s="37" t="s">
        <v>379</v>
      </c>
      <c r="L2" s="37" t="s">
        <v>380</v>
      </c>
      <c r="M2" s="37" t="s">
        <v>381</v>
      </c>
      <c r="N2" s="37" t="s">
        <v>382</v>
      </c>
      <c r="O2" s="38" t="s">
        <v>383</v>
      </c>
      <c r="P2" s="36"/>
      <c r="Q2" s="37" t="s">
        <v>378</v>
      </c>
      <c r="R2" s="37" t="s">
        <v>379</v>
      </c>
      <c r="S2" s="37" t="s">
        <v>380</v>
      </c>
      <c r="T2" s="37" t="s">
        <v>381</v>
      </c>
      <c r="U2" s="37" t="s">
        <v>382</v>
      </c>
      <c r="V2" s="38" t="s">
        <v>383</v>
      </c>
      <c r="W2" s="36"/>
      <c r="X2" s="37" t="s">
        <v>378</v>
      </c>
      <c r="Y2" s="37" t="s">
        <v>379</v>
      </c>
      <c r="Z2" s="37" t="s">
        <v>380</v>
      </c>
      <c r="AA2" s="37" t="s">
        <v>381</v>
      </c>
      <c r="AB2" s="37" t="s">
        <v>382</v>
      </c>
      <c r="AC2" s="38" t="s">
        <v>383</v>
      </c>
      <c r="AD2" s="36"/>
      <c r="AE2" s="39"/>
      <c r="AF2" s="37" t="s">
        <v>378</v>
      </c>
      <c r="AG2" s="37" t="s">
        <v>379</v>
      </c>
      <c r="AH2" s="37" t="s">
        <v>380</v>
      </c>
      <c r="AI2" s="37" t="s">
        <v>381</v>
      </c>
      <c r="AJ2" s="37" t="s">
        <v>382</v>
      </c>
      <c r="AK2" s="38" t="s">
        <v>383</v>
      </c>
      <c r="AL2" s="36"/>
      <c r="AM2" s="39"/>
      <c r="AN2" s="37" t="s">
        <v>378</v>
      </c>
      <c r="AO2" s="37" t="s">
        <v>379</v>
      </c>
      <c r="AP2" s="37" t="s">
        <v>380</v>
      </c>
      <c r="AQ2" s="37" t="s">
        <v>381</v>
      </c>
      <c r="AR2" s="37" t="s">
        <v>382</v>
      </c>
      <c r="AS2" s="38" t="s">
        <v>383</v>
      </c>
      <c r="AT2" s="36"/>
      <c r="AU2" s="39"/>
      <c r="AV2" s="37" t="s">
        <v>378</v>
      </c>
      <c r="AW2" s="37" t="s">
        <v>379</v>
      </c>
      <c r="AX2" s="37" t="s">
        <v>380</v>
      </c>
      <c r="AY2" s="37" t="s">
        <v>381</v>
      </c>
      <c r="AZ2" s="37" t="s">
        <v>382</v>
      </c>
      <c r="BA2" s="38" t="s">
        <v>383</v>
      </c>
      <c r="BB2" s="36"/>
      <c r="BC2" s="37" t="s">
        <v>378</v>
      </c>
      <c r="BD2" s="37" t="s">
        <v>379</v>
      </c>
      <c r="BE2" s="37" t="s">
        <v>380</v>
      </c>
      <c r="BF2" s="37" t="s">
        <v>381</v>
      </c>
      <c r="BG2" s="37" t="s">
        <v>382</v>
      </c>
      <c r="BH2" s="38" t="s">
        <v>383</v>
      </c>
      <c r="BI2" s="36"/>
      <c r="BJ2" s="39"/>
      <c r="BK2" s="37" t="s">
        <v>378</v>
      </c>
      <c r="BL2" s="37" t="s">
        <v>379</v>
      </c>
      <c r="BM2" s="37" t="s">
        <v>380</v>
      </c>
      <c r="BN2" s="37" t="s">
        <v>381</v>
      </c>
      <c r="BO2" s="37" t="s">
        <v>382</v>
      </c>
      <c r="BP2" s="38" t="s">
        <v>383</v>
      </c>
      <c r="BQ2" s="36"/>
      <c r="BR2" s="39"/>
      <c r="BS2" s="37" t="s">
        <v>378</v>
      </c>
      <c r="BT2" s="37" t="s">
        <v>379</v>
      </c>
      <c r="BU2" s="37" t="s">
        <v>380</v>
      </c>
      <c r="BV2" s="37" t="s">
        <v>381</v>
      </c>
      <c r="BW2" s="37" t="s">
        <v>382</v>
      </c>
      <c r="BX2" s="38" t="s">
        <v>383</v>
      </c>
      <c r="BY2" s="36"/>
      <c r="BZ2" s="37" t="s">
        <v>378</v>
      </c>
      <c r="CA2" s="37" t="s">
        <v>379</v>
      </c>
      <c r="CB2" s="37" t="s">
        <v>380</v>
      </c>
      <c r="CC2" s="37" t="s">
        <v>381</v>
      </c>
      <c r="CD2" s="37" t="s">
        <v>382</v>
      </c>
      <c r="CE2" s="38" t="s">
        <v>383</v>
      </c>
      <c r="CF2" s="36"/>
      <c r="CG2" s="37" t="s">
        <v>378</v>
      </c>
      <c r="CH2" s="37" t="s">
        <v>379</v>
      </c>
      <c r="CI2" s="37" t="s">
        <v>380</v>
      </c>
      <c r="CJ2" s="37" t="s">
        <v>381</v>
      </c>
      <c r="CK2" s="37" t="s">
        <v>382</v>
      </c>
      <c r="CL2" s="38" t="s">
        <v>383</v>
      </c>
      <c r="CM2" s="36"/>
      <c r="CN2" s="37" t="s">
        <v>378</v>
      </c>
      <c r="CO2" s="37" t="s">
        <v>379</v>
      </c>
      <c r="CP2" s="37" t="s">
        <v>380</v>
      </c>
      <c r="CQ2" s="37" t="s">
        <v>381</v>
      </c>
      <c r="CR2" s="37" t="s">
        <v>382</v>
      </c>
      <c r="CS2" s="38" t="s">
        <v>383</v>
      </c>
      <c r="CT2" s="36"/>
      <c r="CU2" s="37" t="s">
        <v>378</v>
      </c>
      <c r="CV2" s="37" t="s">
        <v>379</v>
      </c>
      <c r="CW2" s="37" t="s">
        <v>380</v>
      </c>
      <c r="CX2" s="37" t="s">
        <v>381</v>
      </c>
      <c r="CY2" s="37" t="s">
        <v>382</v>
      </c>
      <c r="CZ2" s="38" t="s">
        <v>383</v>
      </c>
      <c r="DA2" s="36"/>
      <c r="DB2" s="39"/>
      <c r="DC2" s="37" t="s">
        <v>378</v>
      </c>
      <c r="DD2" s="37" t="s">
        <v>379</v>
      </c>
      <c r="DE2" s="37" t="s">
        <v>380</v>
      </c>
      <c r="DF2" s="37" t="s">
        <v>381</v>
      </c>
      <c r="DG2" s="37" t="s">
        <v>382</v>
      </c>
      <c r="DH2" s="38" t="s">
        <v>383</v>
      </c>
      <c r="DI2" s="36"/>
      <c r="DJ2" s="39"/>
      <c r="DK2" s="37" t="s">
        <v>378</v>
      </c>
      <c r="DL2" s="37" t="s">
        <v>379</v>
      </c>
      <c r="DM2" s="37" t="s">
        <v>380</v>
      </c>
      <c r="DN2" s="37" t="s">
        <v>381</v>
      </c>
      <c r="DO2" s="37" t="s">
        <v>382</v>
      </c>
      <c r="DP2" s="38" t="s">
        <v>383</v>
      </c>
      <c r="DQ2" s="36"/>
      <c r="DR2" s="37" t="s">
        <v>378</v>
      </c>
      <c r="DS2" s="37" t="s">
        <v>379</v>
      </c>
      <c r="DT2" s="37" t="s">
        <v>380</v>
      </c>
      <c r="DU2" s="37" t="s">
        <v>381</v>
      </c>
      <c r="DV2" s="37" t="s">
        <v>382</v>
      </c>
      <c r="DW2" s="38" t="s">
        <v>383</v>
      </c>
      <c r="DX2" s="36"/>
      <c r="DY2" s="37" t="s">
        <v>378</v>
      </c>
      <c r="DZ2" s="37" t="s">
        <v>379</v>
      </c>
      <c r="EA2" s="37" t="s">
        <v>380</v>
      </c>
      <c r="EB2" s="37" t="s">
        <v>381</v>
      </c>
      <c r="EC2" s="37" t="s">
        <v>382</v>
      </c>
      <c r="ED2" s="38" t="s">
        <v>383</v>
      </c>
      <c r="EE2" s="36"/>
      <c r="EF2" s="39"/>
      <c r="EG2" s="37" t="s">
        <v>378</v>
      </c>
      <c r="EH2" s="37" t="s">
        <v>379</v>
      </c>
      <c r="EI2" s="37" t="s">
        <v>380</v>
      </c>
      <c r="EJ2" s="37" t="s">
        <v>381</v>
      </c>
      <c r="EK2" s="37" t="s">
        <v>382</v>
      </c>
      <c r="EL2" s="38" t="s">
        <v>383</v>
      </c>
      <c r="EM2" s="36"/>
      <c r="EN2" s="37" t="s">
        <v>378</v>
      </c>
      <c r="EO2" s="37" t="s">
        <v>379</v>
      </c>
      <c r="EP2" s="37" t="s">
        <v>380</v>
      </c>
      <c r="EQ2" s="37" t="s">
        <v>381</v>
      </c>
      <c r="ER2" s="37" t="s">
        <v>382</v>
      </c>
      <c r="ES2" s="38" t="s">
        <v>383</v>
      </c>
      <c r="ET2" s="36"/>
      <c r="EU2" s="39"/>
      <c r="EV2" s="37" t="s">
        <v>378</v>
      </c>
      <c r="EW2" s="37" t="s">
        <v>379</v>
      </c>
      <c r="EX2" s="37" t="s">
        <v>380</v>
      </c>
      <c r="EY2" s="37" t="s">
        <v>381</v>
      </c>
      <c r="EZ2" s="37" t="s">
        <v>382</v>
      </c>
      <c r="FA2" s="38" t="s">
        <v>383</v>
      </c>
      <c r="FB2" s="36"/>
      <c r="FC2" s="37" t="s">
        <v>378</v>
      </c>
      <c r="FD2" s="37" t="s">
        <v>379</v>
      </c>
      <c r="FE2" s="37" t="s">
        <v>380</v>
      </c>
      <c r="FF2" s="37" t="s">
        <v>381</v>
      </c>
      <c r="FG2" s="37" t="s">
        <v>382</v>
      </c>
      <c r="FH2" s="38" t="s">
        <v>383</v>
      </c>
      <c r="FI2" s="36"/>
      <c r="FJ2" s="37" t="s">
        <v>378</v>
      </c>
      <c r="FK2" s="37" t="s">
        <v>379</v>
      </c>
      <c r="FL2" s="37" t="s">
        <v>380</v>
      </c>
      <c r="FM2" s="37" t="s">
        <v>381</v>
      </c>
      <c r="FN2" s="37" t="s">
        <v>382</v>
      </c>
      <c r="FO2" s="38" t="s">
        <v>383</v>
      </c>
      <c r="FP2" s="36"/>
      <c r="FQ2" s="39"/>
      <c r="FR2" s="37" t="s">
        <v>378</v>
      </c>
      <c r="FS2" s="37" t="s">
        <v>379</v>
      </c>
      <c r="FT2" s="37" t="s">
        <v>380</v>
      </c>
      <c r="FU2" s="37" t="s">
        <v>381</v>
      </c>
      <c r="FV2" s="37" t="s">
        <v>382</v>
      </c>
      <c r="FW2" s="38" t="s">
        <v>383</v>
      </c>
      <c r="FX2" s="36"/>
      <c r="FY2" s="37" t="s">
        <v>378</v>
      </c>
      <c r="FZ2" s="37" t="s">
        <v>379</v>
      </c>
      <c r="GA2" s="37" t="s">
        <v>380</v>
      </c>
      <c r="GB2" s="37" t="s">
        <v>381</v>
      </c>
      <c r="GC2" s="37" t="s">
        <v>382</v>
      </c>
      <c r="GD2" s="38" t="s">
        <v>383</v>
      </c>
      <c r="GE2" s="36"/>
      <c r="GF2" s="39"/>
      <c r="GG2" s="37" t="s">
        <v>378</v>
      </c>
      <c r="GH2" s="37" t="s">
        <v>379</v>
      </c>
      <c r="GI2" s="37" t="s">
        <v>380</v>
      </c>
      <c r="GJ2" s="37" t="s">
        <v>381</v>
      </c>
      <c r="GK2" s="37" t="s">
        <v>382</v>
      </c>
      <c r="GL2" s="38" t="s">
        <v>383</v>
      </c>
      <c r="GM2" s="36"/>
      <c r="GN2" s="39"/>
      <c r="GO2" s="37" t="s">
        <v>378</v>
      </c>
      <c r="GP2" s="37" t="s">
        <v>379</v>
      </c>
      <c r="GQ2" s="37" t="s">
        <v>380</v>
      </c>
      <c r="GR2" s="37" t="s">
        <v>381</v>
      </c>
      <c r="GS2" s="37" t="s">
        <v>382</v>
      </c>
      <c r="GT2" s="38" t="s">
        <v>383</v>
      </c>
      <c r="GU2" s="36"/>
      <c r="GV2" s="39"/>
      <c r="GW2" s="37" t="s">
        <v>378</v>
      </c>
      <c r="GX2" s="37" t="s">
        <v>379</v>
      </c>
      <c r="GY2" s="37" t="s">
        <v>380</v>
      </c>
      <c r="GZ2" s="37" t="s">
        <v>381</v>
      </c>
      <c r="HA2" s="37" t="s">
        <v>382</v>
      </c>
      <c r="HB2" s="38" t="s">
        <v>383</v>
      </c>
      <c r="HC2" s="36"/>
      <c r="HD2" s="39"/>
      <c r="HE2" s="37" t="s">
        <v>378</v>
      </c>
      <c r="HF2" s="37" t="s">
        <v>379</v>
      </c>
      <c r="HG2" s="37" t="s">
        <v>380</v>
      </c>
      <c r="HH2" s="37" t="s">
        <v>381</v>
      </c>
      <c r="HI2" s="37" t="s">
        <v>382</v>
      </c>
      <c r="HJ2" s="38" t="s">
        <v>383</v>
      </c>
      <c r="HK2" s="40"/>
      <c r="HL2" s="39"/>
      <c r="HM2" s="37" t="s">
        <v>378</v>
      </c>
      <c r="HN2" s="37" t="s">
        <v>379</v>
      </c>
      <c r="HO2" s="37" t="s">
        <v>380</v>
      </c>
      <c r="HP2" s="37" t="s">
        <v>381</v>
      </c>
      <c r="HQ2" s="37" t="s">
        <v>382</v>
      </c>
      <c r="HR2" s="38" t="s">
        <v>383</v>
      </c>
    </row>
    <row r="3" spans="1:226" ht="15.75" thickBot="1" x14ac:dyDescent="0.3">
      <c r="A3" s="41" t="s">
        <v>384</v>
      </c>
      <c r="B3" s="42"/>
      <c r="C3" s="43" t="s">
        <v>385</v>
      </c>
      <c r="D3" s="43" t="s">
        <v>385</v>
      </c>
      <c r="E3" s="43" t="s">
        <v>385</v>
      </c>
      <c r="F3" s="43" t="s">
        <v>386</v>
      </c>
      <c r="G3" s="43" t="s">
        <v>386</v>
      </c>
      <c r="H3" s="44" t="s">
        <v>385</v>
      </c>
      <c r="I3" s="42"/>
      <c r="J3" s="43" t="s">
        <v>385</v>
      </c>
      <c r="K3" s="43" t="s">
        <v>385</v>
      </c>
      <c r="L3" s="43" t="s">
        <v>385</v>
      </c>
      <c r="M3" s="43" t="s">
        <v>386</v>
      </c>
      <c r="N3" s="43" t="s">
        <v>386</v>
      </c>
      <c r="O3" s="44" t="s">
        <v>385</v>
      </c>
      <c r="P3" s="42"/>
      <c r="Q3" s="43" t="s">
        <v>385</v>
      </c>
      <c r="R3" s="43" t="s">
        <v>385</v>
      </c>
      <c r="S3" s="43" t="s">
        <v>385</v>
      </c>
      <c r="T3" s="43" t="s">
        <v>386</v>
      </c>
      <c r="U3" s="43" t="s">
        <v>386</v>
      </c>
      <c r="V3" s="44" t="s">
        <v>385</v>
      </c>
      <c r="W3" s="42"/>
      <c r="X3" s="43" t="s">
        <v>385</v>
      </c>
      <c r="Y3" s="43" t="s">
        <v>385</v>
      </c>
      <c r="Z3" s="43" t="s">
        <v>385</v>
      </c>
      <c r="AA3" s="43" t="s">
        <v>386</v>
      </c>
      <c r="AB3" s="43" t="s">
        <v>386</v>
      </c>
      <c r="AC3" s="44" t="s">
        <v>385</v>
      </c>
      <c r="AD3" s="42"/>
      <c r="AE3" s="45"/>
      <c r="AF3" s="43" t="s">
        <v>385</v>
      </c>
      <c r="AG3" s="43" t="s">
        <v>385</v>
      </c>
      <c r="AH3" s="43" t="s">
        <v>385</v>
      </c>
      <c r="AI3" s="43" t="s">
        <v>386</v>
      </c>
      <c r="AJ3" s="43" t="s">
        <v>386</v>
      </c>
      <c r="AK3" s="44" t="s">
        <v>385</v>
      </c>
      <c r="AL3" s="42"/>
      <c r="AM3" s="45"/>
      <c r="AN3" s="43" t="s">
        <v>385</v>
      </c>
      <c r="AO3" s="43" t="s">
        <v>385</v>
      </c>
      <c r="AP3" s="43" t="s">
        <v>385</v>
      </c>
      <c r="AQ3" s="43" t="s">
        <v>386</v>
      </c>
      <c r="AR3" s="43" t="s">
        <v>386</v>
      </c>
      <c r="AS3" s="44" t="s">
        <v>385</v>
      </c>
      <c r="AT3" s="42"/>
      <c r="AU3" s="45"/>
      <c r="AV3" s="43" t="s">
        <v>385</v>
      </c>
      <c r="AW3" s="43" t="s">
        <v>385</v>
      </c>
      <c r="AX3" s="43" t="s">
        <v>385</v>
      </c>
      <c r="AY3" s="43" t="s">
        <v>386</v>
      </c>
      <c r="AZ3" s="43" t="s">
        <v>386</v>
      </c>
      <c r="BA3" s="44" t="s">
        <v>385</v>
      </c>
      <c r="BB3" s="42"/>
      <c r="BC3" s="43" t="s">
        <v>385</v>
      </c>
      <c r="BD3" s="43" t="s">
        <v>385</v>
      </c>
      <c r="BE3" s="43" t="s">
        <v>385</v>
      </c>
      <c r="BF3" s="43" t="s">
        <v>386</v>
      </c>
      <c r="BG3" s="43" t="s">
        <v>386</v>
      </c>
      <c r="BH3" s="44" t="s">
        <v>385</v>
      </c>
      <c r="BI3" s="42"/>
      <c r="BJ3" s="45"/>
      <c r="BK3" s="43" t="s">
        <v>385</v>
      </c>
      <c r="BL3" s="43" t="s">
        <v>385</v>
      </c>
      <c r="BM3" s="43" t="s">
        <v>385</v>
      </c>
      <c r="BN3" s="43" t="s">
        <v>386</v>
      </c>
      <c r="BO3" s="43" t="s">
        <v>386</v>
      </c>
      <c r="BP3" s="44" t="s">
        <v>385</v>
      </c>
      <c r="BQ3" s="42"/>
      <c r="BR3" s="45"/>
      <c r="BS3" s="43" t="s">
        <v>385</v>
      </c>
      <c r="BT3" s="43" t="s">
        <v>385</v>
      </c>
      <c r="BU3" s="43" t="s">
        <v>385</v>
      </c>
      <c r="BV3" s="43" t="s">
        <v>386</v>
      </c>
      <c r="BW3" s="43" t="s">
        <v>386</v>
      </c>
      <c r="BX3" s="44" t="s">
        <v>385</v>
      </c>
      <c r="BY3" s="42"/>
      <c r="BZ3" s="43" t="s">
        <v>385</v>
      </c>
      <c r="CA3" s="43" t="s">
        <v>385</v>
      </c>
      <c r="CB3" s="43" t="s">
        <v>385</v>
      </c>
      <c r="CC3" s="43" t="s">
        <v>386</v>
      </c>
      <c r="CD3" s="43" t="s">
        <v>386</v>
      </c>
      <c r="CE3" s="44" t="s">
        <v>385</v>
      </c>
      <c r="CF3" s="42"/>
      <c r="CG3" s="43" t="s">
        <v>385</v>
      </c>
      <c r="CH3" s="43" t="s">
        <v>385</v>
      </c>
      <c r="CI3" s="43" t="s">
        <v>385</v>
      </c>
      <c r="CJ3" s="43" t="s">
        <v>386</v>
      </c>
      <c r="CK3" s="43" t="s">
        <v>386</v>
      </c>
      <c r="CL3" s="44" t="s">
        <v>385</v>
      </c>
      <c r="CM3" s="42"/>
      <c r="CN3" s="43" t="s">
        <v>385</v>
      </c>
      <c r="CO3" s="43" t="s">
        <v>385</v>
      </c>
      <c r="CP3" s="43" t="s">
        <v>385</v>
      </c>
      <c r="CQ3" s="43" t="s">
        <v>386</v>
      </c>
      <c r="CR3" s="43" t="s">
        <v>386</v>
      </c>
      <c r="CS3" s="44" t="s">
        <v>385</v>
      </c>
      <c r="CT3" s="42"/>
      <c r="CU3" s="43" t="s">
        <v>385</v>
      </c>
      <c r="CV3" s="43" t="s">
        <v>385</v>
      </c>
      <c r="CW3" s="43" t="s">
        <v>385</v>
      </c>
      <c r="CX3" s="43" t="s">
        <v>386</v>
      </c>
      <c r="CY3" s="43" t="s">
        <v>386</v>
      </c>
      <c r="CZ3" s="44" t="s">
        <v>385</v>
      </c>
      <c r="DA3" s="42"/>
      <c r="DB3" s="45"/>
      <c r="DC3" s="43" t="s">
        <v>385</v>
      </c>
      <c r="DD3" s="43" t="s">
        <v>385</v>
      </c>
      <c r="DE3" s="43" t="s">
        <v>385</v>
      </c>
      <c r="DF3" s="43" t="s">
        <v>386</v>
      </c>
      <c r="DG3" s="43" t="s">
        <v>386</v>
      </c>
      <c r="DH3" s="44" t="s">
        <v>385</v>
      </c>
      <c r="DI3" s="42"/>
      <c r="DJ3" s="45"/>
      <c r="DK3" s="43" t="s">
        <v>385</v>
      </c>
      <c r="DL3" s="43" t="s">
        <v>385</v>
      </c>
      <c r="DM3" s="43" t="s">
        <v>385</v>
      </c>
      <c r="DN3" s="43" t="s">
        <v>386</v>
      </c>
      <c r="DO3" s="43" t="s">
        <v>386</v>
      </c>
      <c r="DP3" s="44" t="s">
        <v>385</v>
      </c>
      <c r="DQ3" s="42"/>
      <c r="DR3" s="43" t="s">
        <v>385</v>
      </c>
      <c r="DS3" s="43" t="s">
        <v>385</v>
      </c>
      <c r="DT3" s="43" t="s">
        <v>385</v>
      </c>
      <c r="DU3" s="43" t="s">
        <v>386</v>
      </c>
      <c r="DV3" s="43" t="s">
        <v>386</v>
      </c>
      <c r="DW3" s="44" t="s">
        <v>385</v>
      </c>
      <c r="DX3" s="42"/>
      <c r="DY3" s="43" t="s">
        <v>385</v>
      </c>
      <c r="DZ3" s="43" t="s">
        <v>385</v>
      </c>
      <c r="EA3" s="43" t="s">
        <v>385</v>
      </c>
      <c r="EB3" s="43" t="s">
        <v>386</v>
      </c>
      <c r="EC3" s="43" t="s">
        <v>386</v>
      </c>
      <c r="ED3" s="44" t="s">
        <v>385</v>
      </c>
      <c r="EE3" s="42"/>
      <c r="EF3" s="45"/>
      <c r="EG3" s="43" t="s">
        <v>385</v>
      </c>
      <c r="EH3" s="43" t="s">
        <v>385</v>
      </c>
      <c r="EI3" s="43" t="s">
        <v>385</v>
      </c>
      <c r="EJ3" s="43" t="s">
        <v>386</v>
      </c>
      <c r="EK3" s="43" t="s">
        <v>386</v>
      </c>
      <c r="EL3" s="44" t="s">
        <v>385</v>
      </c>
      <c r="EM3" s="42"/>
      <c r="EN3" s="43" t="s">
        <v>385</v>
      </c>
      <c r="EO3" s="43" t="s">
        <v>385</v>
      </c>
      <c r="EP3" s="43" t="s">
        <v>385</v>
      </c>
      <c r="EQ3" s="43" t="s">
        <v>386</v>
      </c>
      <c r="ER3" s="43" t="s">
        <v>386</v>
      </c>
      <c r="ES3" s="44" t="s">
        <v>385</v>
      </c>
      <c r="ET3" s="42"/>
      <c r="EU3" s="45"/>
      <c r="EV3" s="43" t="s">
        <v>385</v>
      </c>
      <c r="EW3" s="43" t="s">
        <v>385</v>
      </c>
      <c r="EX3" s="43" t="s">
        <v>385</v>
      </c>
      <c r="EY3" s="43" t="s">
        <v>386</v>
      </c>
      <c r="EZ3" s="43" t="s">
        <v>386</v>
      </c>
      <c r="FA3" s="44" t="s">
        <v>385</v>
      </c>
      <c r="FB3" s="42"/>
      <c r="FC3" s="43" t="s">
        <v>385</v>
      </c>
      <c r="FD3" s="43" t="s">
        <v>385</v>
      </c>
      <c r="FE3" s="43" t="s">
        <v>385</v>
      </c>
      <c r="FF3" s="43" t="s">
        <v>386</v>
      </c>
      <c r="FG3" s="43" t="s">
        <v>386</v>
      </c>
      <c r="FH3" s="44" t="s">
        <v>385</v>
      </c>
      <c r="FI3" s="42"/>
      <c r="FJ3" s="43" t="s">
        <v>385</v>
      </c>
      <c r="FK3" s="43" t="s">
        <v>385</v>
      </c>
      <c r="FL3" s="43" t="s">
        <v>385</v>
      </c>
      <c r="FM3" s="43" t="s">
        <v>386</v>
      </c>
      <c r="FN3" s="43" t="s">
        <v>386</v>
      </c>
      <c r="FO3" s="44" t="s">
        <v>385</v>
      </c>
      <c r="FP3" s="42"/>
      <c r="FQ3" s="45"/>
      <c r="FR3" s="43" t="s">
        <v>385</v>
      </c>
      <c r="FS3" s="43" t="s">
        <v>385</v>
      </c>
      <c r="FT3" s="43" t="s">
        <v>385</v>
      </c>
      <c r="FU3" s="43" t="s">
        <v>386</v>
      </c>
      <c r="FV3" s="43" t="s">
        <v>386</v>
      </c>
      <c r="FW3" s="44" t="s">
        <v>385</v>
      </c>
      <c r="FX3" s="42"/>
      <c r="FY3" s="43" t="s">
        <v>385</v>
      </c>
      <c r="FZ3" s="43" t="s">
        <v>385</v>
      </c>
      <c r="GA3" s="43" t="s">
        <v>385</v>
      </c>
      <c r="GB3" s="43" t="s">
        <v>386</v>
      </c>
      <c r="GC3" s="43" t="s">
        <v>386</v>
      </c>
      <c r="GD3" s="44" t="s">
        <v>385</v>
      </c>
      <c r="GE3" s="42"/>
      <c r="GF3" s="45"/>
      <c r="GG3" s="43" t="s">
        <v>385</v>
      </c>
      <c r="GH3" s="43" t="s">
        <v>385</v>
      </c>
      <c r="GI3" s="43" t="s">
        <v>385</v>
      </c>
      <c r="GJ3" s="43" t="s">
        <v>386</v>
      </c>
      <c r="GK3" s="43" t="s">
        <v>386</v>
      </c>
      <c r="GL3" s="44" t="s">
        <v>385</v>
      </c>
      <c r="GM3" s="42"/>
      <c r="GN3" s="45"/>
      <c r="GO3" s="43" t="s">
        <v>385</v>
      </c>
      <c r="GP3" s="43" t="s">
        <v>385</v>
      </c>
      <c r="GQ3" s="43" t="s">
        <v>385</v>
      </c>
      <c r="GR3" s="43" t="s">
        <v>386</v>
      </c>
      <c r="GS3" s="43" t="s">
        <v>386</v>
      </c>
      <c r="GT3" s="44" t="s">
        <v>385</v>
      </c>
      <c r="GU3" s="42"/>
      <c r="GV3" s="45"/>
      <c r="GW3" s="43" t="s">
        <v>385</v>
      </c>
      <c r="GX3" s="43" t="s">
        <v>385</v>
      </c>
      <c r="GY3" s="43" t="s">
        <v>385</v>
      </c>
      <c r="GZ3" s="43" t="s">
        <v>386</v>
      </c>
      <c r="HA3" s="43" t="s">
        <v>386</v>
      </c>
      <c r="HB3" s="44" t="s">
        <v>385</v>
      </c>
      <c r="HC3" s="42"/>
      <c r="HD3" s="45"/>
      <c r="HE3" s="43" t="s">
        <v>385</v>
      </c>
      <c r="HF3" s="43" t="s">
        <v>385</v>
      </c>
      <c r="HG3" s="43" t="s">
        <v>385</v>
      </c>
      <c r="HH3" s="43" t="s">
        <v>386</v>
      </c>
      <c r="HI3" s="43" t="s">
        <v>386</v>
      </c>
      <c r="HJ3" s="44" t="s">
        <v>385</v>
      </c>
      <c r="HK3" s="46"/>
      <c r="HL3" s="45"/>
      <c r="HM3" s="43" t="s">
        <v>385</v>
      </c>
      <c r="HN3" s="43" t="s">
        <v>385</v>
      </c>
      <c r="HO3" s="43" t="s">
        <v>385</v>
      </c>
      <c r="HP3" s="43" t="s">
        <v>386</v>
      </c>
      <c r="HQ3" s="43" t="s">
        <v>386</v>
      </c>
      <c r="HR3" s="44" t="s">
        <v>385</v>
      </c>
    </row>
    <row r="4" spans="1:226" x14ac:dyDescent="0.25">
      <c r="A4" s="47">
        <v>45579</v>
      </c>
      <c r="B4" s="48" t="s">
        <v>387</v>
      </c>
      <c r="C4" s="49">
        <v>723.14487998190339</v>
      </c>
      <c r="D4" s="49">
        <v>756.64855088253694</v>
      </c>
      <c r="E4" s="49">
        <v>715.72329314888282</v>
      </c>
      <c r="F4" s="49">
        <v>621.36420488240117</v>
      </c>
      <c r="G4" s="49">
        <v>546.68006247838457</v>
      </c>
      <c r="H4" s="50">
        <v>471.27491701912129</v>
      </c>
      <c r="I4" s="48" t="s">
        <v>388</v>
      </c>
      <c r="J4" s="49">
        <v>720.92613092400052</v>
      </c>
      <c r="K4" s="49">
        <v>752.14939754882801</v>
      </c>
      <c r="L4" s="49">
        <v>711.21364944313962</v>
      </c>
      <c r="M4" s="49">
        <v>617.7868903269557</v>
      </c>
      <c r="N4" s="49">
        <v>460.16882205513787</v>
      </c>
      <c r="O4" s="50">
        <v>488.25533009818037</v>
      </c>
      <c r="P4" s="51" t="s">
        <v>389</v>
      </c>
      <c r="Q4" s="52">
        <v>668.92</v>
      </c>
      <c r="R4" s="52">
        <v>753.37</v>
      </c>
      <c r="S4" s="52">
        <v>696.21</v>
      </c>
      <c r="T4" s="52">
        <v>567.30999999999995</v>
      </c>
      <c r="U4" s="52"/>
      <c r="V4" s="53"/>
      <c r="W4" s="51" t="s">
        <v>390</v>
      </c>
      <c r="X4" s="52">
        <v>710.04</v>
      </c>
      <c r="Y4" s="52">
        <v>781.2</v>
      </c>
      <c r="Z4" s="52">
        <v>672.82</v>
      </c>
      <c r="AA4" s="52">
        <v>454.94</v>
      </c>
      <c r="AB4" s="52"/>
      <c r="AC4" s="53">
        <v>720.66</v>
      </c>
      <c r="AD4" s="51" t="s">
        <v>391</v>
      </c>
      <c r="AE4" s="54">
        <v>0.51129972389814915</v>
      </c>
      <c r="AF4" s="52">
        <v>677.08865937212397</v>
      </c>
      <c r="AG4" s="52">
        <v>693.83372532978842</v>
      </c>
      <c r="AH4" s="52"/>
      <c r="AI4" s="52"/>
      <c r="AJ4" s="52"/>
      <c r="AK4" s="53">
        <v>486.54259126700077</v>
      </c>
      <c r="AL4" s="55" t="s">
        <v>392</v>
      </c>
      <c r="AM4" s="56">
        <v>1</v>
      </c>
      <c r="AN4" s="52">
        <v>719.17</v>
      </c>
      <c r="AO4" s="52">
        <v>801.26</v>
      </c>
      <c r="AP4" s="52">
        <v>780.45</v>
      </c>
      <c r="AQ4" s="52">
        <v>846.99</v>
      </c>
      <c r="AR4" s="52"/>
      <c r="AS4" s="53"/>
      <c r="AT4" s="51" t="s">
        <v>393</v>
      </c>
      <c r="AU4" s="57">
        <v>3.95835807307129E-2</v>
      </c>
      <c r="AV4" s="52">
        <v>653.5086885959704</v>
      </c>
      <c r="AW4" s="52">
        <v>724.42861101215226</v>
      </c>
      <c r="AX4" s="52">
        <v>648.04219609705888</v>
      </c>
      <c r="AY4" s="52"/>
      <c r="AZ4" s="52"/>
      <c r="BA4" s="53">
        <v>472.56264101650635</v>
      </c>
      <c r="BB4" s="51" t="s">
        <v>394</v>
      </c>
      <c r="BC4" s="52">
        <v>701.72</v>
      </c>
      <c r="BD4" s="52">
        <v>747.02</v>
      </c>
      <c r="BE4" s="52">
        <v>680.46</v>
      </c>
      <c r="BF4" s="52"/>
      <c r="BG4" s="52"/>
      <c r="BH4" s="53">
        <v>539.01</v>
      </c>
      <c r="BI4" s="51" t="s">
        <v>395</v>
      </c>
      <c r="BJ4" s="57">
        <v>0.13402490182675941</v>
      </c>
      <c r="BK4" s="52">
        <v>878.88169621915756</v>
      </c>
      <c r="BL4" s="52">
        <v>844.49090641041107</v>
      </c>
      <c r="BM4" s="52">
        <v>991.19456394998201</v>
      </c>
      <c r="BN4" s="52">
        <v>965.24734295632129</v>
      </c>
      <c r="BO4" s="52"/>
      <c r="BP4" s="53"/>
      <c r="BQ4" s="51" t="s">
        <v>396</v>
      </c>
      <c r="BR4" s="54">
        <v>1</v>
      </c>
      <c r="BS4" s="52">
        <v>743.67</v>
      </c>
      <c r="BT4" s="52">
        <v>825.5</v>
      </c>
      <c r="BU4" s="52">
        <v>834.5</v>
      </c>
      <c r="BV4" s="52"/>
      <c r="BW4" s="52"/>
      <c r="BX4" s="53">
        <v>380.33</v>
      </c>
      <c r="BY4" s="51" t="s">
        <v>397</v>
      </c>
      <c r="BZ4" s="52">
        <v>751.3</v>
      </c>
      <c r="CA4" s="52">
        <v>746.97</v>
      </c>
      <c r="CB4" s="52">
        <v>642.03</v>
      </c>
      <c r="CC4" s="52">
        <v>571.76</v>
      </c>
      <c r="CD4" s="52"/>
      <c r="CE4" s="53">
        <v>746.92</v>
      </c>
      <c r="CF4" s="51" t="s">
        <v>398</v>
      </c>
      <c r="CG4" s="52">
        <v>735.65</v>
      </c>
      <c r="CH4" s="52">
        <v>885.45</v>
      </c>
      <c r="CI4" s="52">
        <v>841.14</v>
      </c>
      <c r="CJ4" s="52"/>
      <c r="CK4" s="52"/>
      <c r="CL4" s="53"/>
      <c r="CM4" s="51" t="s">
        <v>399</v>
      </c>
      <c r="CN4" s="52">
        <v>767.47</v>
      </c>
      <c r="CO4" s="52">
        <v>743.72</v>
      </c>
      <c r="CP4" s="52">
        <v>821.5</v>
      </c>
      <c r="CQ4" s="52">
        <v>565.07000000000005</v>
      </c>
      <c r="CR4" s="52"/>
      <c r="CS4" s="53">
        <v>706.78</v>
      </c>
      <c r="CT4" s="51" t="s">
        <v>400</v>
      </c>
      <c r="CU4" s="52">
        <v>724.98</v>
      </c>
      <c r="CV4" s="52">
        <v>827.28</v>
      </c>
      <c r="CW4" s="52"/>
      <c r="CX4" s="52">
        <v>619.91999999999996</v>
      </c>
      <c r="CY4" s="52"/>
      <c r="CZ4" s="53"/>
      <c r="DA4" s="51" t="s">
        <v>401</v>
      </c>
      <c r="DB4" s="54">
        <v>1</v>
      </c>
      <c r="DC4" s="52">
        <v>686.09</v>
      </c>
      <c r="DD4" s="52">
        <v>791.47</v>
      </c>
      <c r="DE4" s="52">
        <v>635.86</v>
      </c>
      <c r="DF4" s="52">
        <v>708.36</v>
      </c>
      <c r="DG4" s="52"/>
      <c r="DH4" s="53">
        <v>657.45</v>
      </c>
      <c r="DI4" s="51" t="s">
        <v>402</v>
      </c>
      <c r="DJ4" s="57">
        <v>2.4951344877488899E-3</v>
      </c>
      <c r="DK4" s="52">
        <v>786.97512350915724</v>
      </c>
      <c r="DL4" s="52">
        <v>834.07667548280858</v>
      </c>
      <c r="DM4" s="52">
        <v>834.07667548280858</v>
      </c>
      <c r="DN4" s="52">
        <v>741.42921303458263</v>
      </c>
      <c r="DO4" s="52"/>
      <c r="DP4" s="53">
        <v>628.1473875941914</v>
      </c>
      <c r="DQ4" s="51" t="s">
        <v>403</v>
      </c>
      <c r="DR4" s="52">
        <v>661.55</v>
      </c>
      <c r="DS4" s="52">
        <v>698.63</v>
      </c>
      <c r="DT4" s="52">
        <v>656.16</v>
      </c>
      <c r="DU4" s="52">
        <v>767.37</v>
      </c>
      <c r="DV4" s="52"/>
      <c r="DW4" s="53"/>
      <c r="DX4" s="51" t="s">
        <v>404</v>
      </c>
      <c r="DY4" s="52">
        <v>712.15</v>
      </c>
      <c r="DZ4" s="52">
        <v>726.84</v>
      </c>
      <c r="EA4" s="52">
        <v>762.55</v>
      </c>
      <c r="EB4" s="52">
        <v>610.05999999999995</v>
      </c>
      <c r="EC4" s="52"/>
      <c r="ED4" s="53">
        <v>448</v>
      </c>
      <c r="EE4" s="51" t="s">
        <v>405</v>
      </c>
      <c r="EF4" s="54">
        <v>1</v>
      </c>
      <c r="EG4" s="52">
        <v>670.92</v>
      </c>
      <c r="EH4" s="52">
        <v>720.68</v>
      </c>
      <c r="EI4" s="52">
        <v>687.42</v>
      </c>
      <c r="EJ4" s="52"/>
      <c r="EK4" s="52">
        <v>323.74</v>
      </c>
      <c r="EL4" s="53">
        <v>395.09</v>
      </c>
      <c r="EM4" s="51" t="s">
        <v>406</v>
      </c>
      <c r="EN4" s="52">
        <v>736.83</v>
      </c>
      <c r="EO4" s="52">
        <v>777.94</v>
      </c>
      <c r="EP4" s="52">
        <v>669.95</v>
      </c>
      <c r="EQ4" s="52"/>
      <c r="ER4" s="52"/>
      <c r="ES4" s="53">
        <v>599.5</v>
      </c>
      <c r="ET4" s="51" t="s">
        <v>407</v>
      </c>
      <c r="EU4" s="54">
        <v>1</v>
      </c>
      <c r="EV4" s="52">
        <v>685.32</v>
      </c>
      <c r="EW4" s="52">
        <v>751.45</v>
      </c>
      <c r="EX4" s="52">
        <v>715.88</v>
      </c>
      <c r="EY4" s="52"/>
      <c r="EZ4" s="52"/>
      <c r="FA4" s="53">
        <v>436.45</v>
      </c>
      <c r="FB4" s="51" t="s">
        <v>408</v>
      </c>
      <c r="FC4" s="52">
        <v>586.21</v>
      </c>
      <c r="FD4" s="52">
        <v>553.02</v>
      </c>
      <c r="FE4" s="52">
        <v>615.37</v>
      </c>
      <c r="FF4" s="52"/>
      <c r="FG4" s="52"/>
      <c r="FH4" s="53"/>
      <c r="FI4" s="51" t="s">
        <v>409</v>
      </c>
      <c r="FJ4" s="52">
        <v>782.24</v>
      </c>
      <c r="FK4" s="52">
        <v>844.35</v>
      </c>
      <c r="FL4" s="52"/>
      <c r="FM4" s="52"/>
      <c r="FN4" s="52"/>
      <c r="FO4" s="53">
        <v>470.56</v>
      </c>
      <c r="FP4" s="51" t="s">
        <v>410</v>
      </c>
      <c r="FQ4" s="57">
        <v>0.23313827431049355</v>
      </c>
      <c r="FR4" s="52">
        <v>715.61093884783065</v>
      </c>
      <c r="FS4" s="52">
        <v>761.6394283449514</v>
      </c>
      <c r="FT4" s="52">
        <v>790.81435199216651</v>
      </c>
      <c r="FU4" s="52">
        <v>617.86771734315619</v>
      </c>
      <c r="FV4" s="52">
        <v>557.85093138740581</v>
      </c>
      <c r="FW4" s="53">
        <v>442.2889515771804</v>
      </c>
      <c r="FX4" s="51" t="s">
        <v>411</v>
      </c>
      <c r="FY4" s="52">
        <v>753.44</v>
      </c>
      <c r="FZ4" s="52">
        <v>782.99</v>
      </c>
      <c r="GA4" s="52">
        <v>767.1</v>
      </c>
      <c r="GB4" s="52">
        <v>746.26</v>
      </c>
      <c r="GC4" s="52"/>
      <c r="GD4" s="53">
        <v>464.7</v>
      </c>
      <c r="GE4" s="51" t="s">
        <v>412</v>
      </c>
      <c r="GF4" s="57">
        <v>0.20103331121966908</v>
      </c>
      <c r="GG4" s="52">
        <v>716.69782682990569</v>
      </c>
      <c r="GH4" s="52">
        <v>760.58339866915935</v>
      </c>
      <c r="GI4" s="52">
        <v>733.62885230082622</v>
      </c>
      <c r="GJ4" s="52">
        <v>635.95078704541334</v>
      </c>
      <c r="GK4" s="52"/>
      <c r="GL4" s="53">
        <v>489.81967311983595</v>
      </c>
      <c r="GM4" s="51" t="s">
        <v>413</v>
      </c>
      <c r="GN4" s="57">
        <v>8.7923682243812376E-2</v>
      </c>
      <c r="GO4" s="52">
        <v>719.53224601046304</v>
      </c>
      <c r="GP4" s="52">
        <v>859.6825955070999</v>
      </c>
      <c r="GQ4" s="52">
        <v>605.19628962060938</v>
      </c>
      <c r="GR4" s="52">
        <v>564.90965841649449</v>
      </c>
      <c r="GS4" s="52"/>
      <c r="GT4" s="53"/>
      <c r="GU4" s="51" t="s">
        <v>414</v>
      </c>
      <c r="GV4" s="54">
        <v>1</v>
      </c>
      <c r="GW4" s="52">
        <v>609.03</v>
      </c>
      <c r="GX4" s="52">
        <v>666.03</v>
      </c>
      <c r="GY4" s="52">
        <v>624.55999999999995</v>
      </c>
      <c r="GZ4" s="52"/>
      <c r="HA4" s="52"/>
      <c r="HB4" s="53">
        <v>635.76</v>
      </c>
      <c r="HC4" s="51" t="s">
        <v>415</v>
      </c>
      <c r="HD4" s="54">
        <v>1</v>
      </c>
      <c r="HE4" s="52">
        <v>692.18</v>
      </c>
      <c r="HF4" s="52">
        <v>775.68</v>
      </c>
      <c r="HG4" s="52"/>
      <c r="HH4" s="52">
        <v>535.28</v>
      </c>
      <c r="HI4" s="52">
        <v>528.64</v>
      </c>
      <c r="HJ4" s="53">
        <v>517.54999999999995</v>
      </c>
      <c r="HK4" s="58"/>
      <c r="HL4" s="57"/>
      <c r="HM4" s="59"/>
      <c r="HN4" s="59"/>
      <c r="HO4" s="59"/>
      <c r="HP4" s="59"/>
      <c r="HQ4" s="59"/>
      <c r="HR4" s="60"/>
    </row>
    <row r="5" spans="1:226" x14ac:dyDescent="0.25">
      <c r="A5" s="47">
        <v>45572</v>
      </c>
      <c r="B5" s="48" t="s">
        <v>387</v>
      </c>
      <c r="C5" s="49">
        <v>707.32546881161898</v>
      </c>
      <c r="D5" s="49">
        <v>740.20641549363222</v>
      </c>
      <c r="E5" s="49">
        <v>691.25805737716757</v>
      </c>
      <c r="F5" s="49">
        <v>611.78861974445931</v>
      </c>
      <c r="G5" s="49">
        <v>541.05179402666045</v>
      </c>
      <c r="H5" s="50">
        <v>461.99834254172328</v>
      </c>
      <c r="I5" s="48" t="s">
        <v>388</v>
      </c>
      <c r="J5" s="49">
        <v>706.6146697809545</v>
      </c>
      <c r="K5" s="49">
        <v>737.00689470312761</v>
      </c>
      <c r="L5" s="49">
        <v>686.65509855296318</v>
      </c>
      <c r="M5" s="49">
        <v>609.90008165351219</v>
      </c>
      <c r="N5" s="49">
        <v>443.14351712614871</v>
      </c>
      <c r="O5" s="50">
        <v>483.61787824987931</v>
      </c>
      <c r="P5" s="51" t="s">
        <v>389</v>
      </c>
      <c r="Q5" s="52">
        <v>656.42</v>
      </c>
      <c r="R5" s="52">
        <v>741.7</v>
      </c>
      <c r="S5" s="52">
        <v>689.43</v>
      </c>
      <c r="T5" s="52">
        <v>537.30999999999995</v>
      </c>
      <c r="U5" s="52"/>
      <c r="V5" s="53"/>
      <c r="W5" s="51" t="s">
        <v>390</v>
      </c>
      <c r="X5" s="52">
        <v>679.46</v>
      </c>
      <c r="Y5" s="52">
        <v>738.85</v>
      </c>
      <c r="Z5" s="52">
        <v>660.26</v>
      </c>
      <c r="AA5" s="52">
        <v>438.47</v>
      </c>
      <c r="AB5" s="52"/>
      <c r="AC5" s="53">
        <v>695.04</v>
      </c>
      <c r="AD5" s="51" t="s">
        <v>391</v>
      </c>
      <c r="AE5" s="54">
        <v>0.51129972389814915</v>
      </c>
      <c r="AF5" s="52">
        <v>678.11125881992029</v>
      </c>
      <c r="AG5" s="52">
        <v>690.85284793946221</v>
      </c>
      <c r="AH5" s="52"/>
      <c r="AI5" s="52"/>
      <c r="AJ5" s="52"/>
      <c r="AK5" s="53">
        <v>481.26086511913286</v>
      </c>
      <c r="AL5" s="55" t="s">
        <v>392</v>
      </c>
      <c r="AM5" s="56">
        <v>1</v>
      </c>
      <c r="AN5" s="52">
        <v>712.26</v>
      </c>
      <c r="AO5" s="52">
        <v>794.44</v>
      </c>
      <c r="AP5" s="52">
        <v>781.27</v>
      </c>
      <c r="AQ5" s="52">
        <v>846.99</v>
      </c>
      <c r="AR5" s="52"/>
      <c r="AS5" s="53"/>
      <c r="AT5" s="51" t="s">
        <v>393</v>
      </c>
      <c r="AU5" s="57">
        <v>3.9453957231910364E-2</v>
      </c>
      <c r="AV5" s="52">
        <v>639.40187800836429</v>
      </c>
      <c r="AW5" s="52">
        <v>707.8398958415529</v>
      </c>
      <c r="AX5" s="52">
        <v>632.64933322812283</v>
      </c>
      <c r="AY5" s="52"/>
      <c r="AZ5" s="52"/>
      <c r="BA5" s="53">
        <v>470.98240353507464</v>
      </c>
      <c r="BB5" s="51" t="s">
        <v>394</v>
      </c>
      <c r="BC5" s="52">
        <v>687.44</v>
      </c>
      <c r="BD5" s="52">
        <v>737.78</v>
      </c>
      <c r="BE5" s="52">
        <v>641.21</v>
      </c>
      <c r="BF5" s="52"/>
      <c r="BG5" s="52"/>
      <c r="BH5" s="53">
        <v>542.04</v>
      </c>
      <c r="BI5" s="51" t="s">
        <v>395</v>
      </c>
      <c r="BJ5" s="57">
        <v>0.13409858928284074</v>
      </c>
      <c r="BK5" s="52">
        <v>847.18124765327468</v>
      </c>
      <c r="BL5" s="52">
        <v>834.22732392855221</v>
      </c>
      <c r="BM5" s="52">
        <v>981.0116397575498</v>
      </c>
      <c r="BN5" s="52">
        <v>965.77804001501897</v>
      </c>
      <c r="BO5" s="52"/>
      <c r="BP5" s="53"/>
      <c r="BQ5" s="51" t="s">
        <v>396</v>
      </c>
      <c r="BR5" s="54">
        <v>1</v>
      </c>
      <c r="BS5" s="52">
        <v>737.83</v>
      </c>
      <c r="BT5" s="52">
        <v>828.83</v>
      </c>
      <c r="BU5" s="52">
        <v>846.17</v>
      </c>
      <c r="BV5" s="52"/>
      <c r="BW5" s="52"/>
      <c r="BX5" s="53">
        <v>430.33</v>
      </c>
      <c r="BY5" s="51" t="s">
        <v>397</v>
      </c>
      <c r="BZ5" s="52">
        <v>751.3</v>
      </c>
      <c r="CA5" s="52">
        <v>746.97</v>
      </c>
      <c r="CB5" s="52">
        <v>642.03</v>
      </c>
      <c r="CC5" s="52">
        <v>571.76</v>
      </c>
      <c r="CD5" s="52"/>
      <c r="CE5" s="53">
        <v>746.92</v>
      </c>
      <c r="CF5" s="51" t="s">
        <v>398</v>
      </c>
      <c r="CG5" s="52">
        <v>763.88</v>
      </c>
      <c r="CH5" s="52">
        <v>899.16</v>
      </c>
      <c r="CI5" s="52">
        <v>837.91</v>
      </c>
      <c r="CJ5" s="52"/>
      <c r="CK5" s="52"/>
      <c r="CL5" s="53"/>
      <c r="CM5" s="51" t="s">
        <v>399</v>
      </c>
      <c r="CN5" s="52">
        <v>749.98</v>
      </c>
      <c r="CO5" s="52">
        <v>716.54</v>
      </c>
      <c r="CP5" s="52">
        <v>806.35</v>
      </c>
      <c r="CQ5" s="52">
        <v>545.1</v>
      </c>
      <c r="CR5" s="52"/>
      <c r="CS5" s="53">
        <v>708.22</v>
      </c>
      <c r="CT5" s="51" t="s">
        <v>400</v>
      </c>
      <c r="CU5" s="52">
        <v>701.6</v>
      </c>
      <c r="CV5" s="52">
        <v>809.54</v>
      </c>
      <c r="CW5" s="52"/>
      <c r="CX5" s="52">
        <v>619.91999999999996</v>
      </c>
      <c r="CY5" s="52"/>
      <c r="CZ5" s="53"/>
      <c r="DA5" s="51" t="s">
        <v>401</v>
      </c>
      <c r="DB5" s="54">
        <v>1</v>
      </c>
      <c r="DC5" s="52">
        <v>678.09</v>
      </c>
      <c r="DD5" s="52">
        <v>776.27</v>
      </c>
      <c r="DE5" s="52">
        <v>615.86</v>
      </c>
      <c r="DF5" s="52">
        <v>683.36</v>
      </c>
      <c r="DG5" s="52"/>
      <c r="DH5" s="53">
        <v>641.45000000000005</v>
      </c>
      <c r="DI5" s="51" t="s">
        <v>402</v>
      </c>
      <c r="DJ5" s="57">
        <v>2.4870672502984481E-3</v>
      </c>
      <c r="DK5" s="52">
        <v>761.44593115797852</v>
      </c>
      <c r="DL5" s="52">
        <v>805.41939415041793</v>
      </c>
      <c r="DM5" s="52">
        <v>805.41939415041793</v>
      </c>
      <c r="DN5" s="52">
        <v>1099.6567847194588</v>
      </c>
      <c r="DO5" s="52"/>
      <c r="DP5" s="53">
        <v>619.97010545165142</v>
      </c>
      <c r="DQ5" s="51" t="s">
        <v>403</v>
      </c>
      <c r="DR5" s="52">
        <v>677.19</v>
      </c>
      <c r="DS5" s="52">
        <v>716.99</v>
      </c>
      <c r="DT5" s="52">
        <v>648.32000000000005</v>
      </c>
      <c r="DU5" s="52">
        <v>743.95</v>
      </c>
      <c r="DV5" s="52"/>
      <c r="DW5" s="53"/>
      <c r="DX5" s="51" t="s">
        <v>404</v>
      </c>
      <c r="DY5" s="52">
        <v>690.79</v>
      </c>
      <c r="DZ5" s="52">
        <v>704.21</v>
      </c>
      <c r="EA5" s="52">
        <v>741.05</v>
      </c>
      <c r="EB5" s="52">
        <v>590.79</v>
      </c>
      <c r="EC5" s="52"/>
      <c r="ED5" s="53">
        <v>446.46</v>
      </c>
      <c r="EE5" s="51" t="s">
        <v>405</v>
      </c>
      <c r="EF5" s="54">
        <v>1</v>
      </c>
      <c r="EG5" s="52">
        <v>647</v>
      </c>
      <c r="EH5" s="52">
        <v>692.93</v>
      </c>
      <c r="EI5" s="52">
        <v>676.03</v>
      </c>
      <c r="EJ5" s="52"/>
      <c r="EK5" s="52">
        <v>323.74</v>
      </c>
      <c r="EL5" s="53">
        <v>387</v>
      </c>
      <c r="EM5" s="51" t="s">
        <v>406</v>
      </c>
      <c r="EN5" s="52">
        <v>698.37</v>
      </c>
      <c r="EO5" s="52">
        <v>777.94</v>
      </c>
      <c r="EP5" s="52">
        <v>669.95</v>
      </c>
      <c r="EQ5" s="52"/>
      <c r="ER5" s="52"/>
      <c r="ES5" s="53">
        <v>599.5</v>
      </c>
      <c r="ET5" s="51" t="s">
        <v>407</v>
      </c>
      <c r="EU5" s="54">
        <v>1</v>
      </c>
      <c r="EV5" s="52">
        <v>660.45</v>
      </c>
      <c r="EW5" s="52">
        <v>705.94</v>
      </c>
      <c r="EX5" s="52">
        <v>692.68</v>
      </c>
      <c r="EY5" s="52"/>
      <c r="EZ5" s="52"/>
      <c r="FA5" s="53">
        <v>442.92</v>
      </c>
      <c r="FB5" s="51" t="s">
        <v>408</v>
      </c>
      <c r="FC5" s="52">
        <v>586.21</v>
      </c>
      <c r="FD5" s="52">
        <v>553.02</v>
      </c>
      <c r="FE5" s="52">
        <v>615.37</v>
      </c>
      <c r="FF5" s="52"/>
      <c r="FG5" s="52"/>
      <c r="FH5" s="53"/>
      <c r="FI5" s="51" t="s">
        <v>409</v>
      </c>
      <c r="FJ5" s="52">
        <v>761.58</v>
      </c>
      <c r="FK5" s="52">
        <v>819.55</v>
      </c>
      <c r="FL5" s="52"/>
      <c r="FM5" s="52"/>
      <c r="FN5" s="52"/>
      <c r="FO5" s="53">
        <v>442.46</v>
      </c>
      <c r="FP5" s="51" t="s">
        <v>410</v>
      </c>
      <c r="FQ5" s="57">
        <v>0.23140113386555591</v>
      </c>
      <c r="FR5" s="52">
        <v>697.54251995834773</v>
      </c>
      <c r="FS5" s="52">
        <v>735.70519495545523</v>
      </c>
      <c r="FT5" s="52">
        <v>770.29040842300117</v>
      </c>
      <c r="FU5" s="52">
        <v>607.18500520652537</v>
      </c>
      <c r="FV5" s="52">
        <v>553.69431910216349</v>
      </c>
      <c r="FW5" s="53">
        <v>424.86173782251529</v>
      </c>
      <c r="FX5" s="51" t="s">
        <v>411</v>
      </c>
      <c r="FY5" s="52">
        <v>730.68</v>
      </c>
      <c r="FZ5" s="52">
        <v>761.85</v>
      </c>
      <c r="GA5" s="52">
        <v>742.71</v>
      </c>
      <c r="GB5" s="52">
        <v>740.62</v>
      </c>
      <c r="GC5" s="52"/>
      <c r="GD5" s="53">
        <v>480.14</v>
      </c>
      <c r="GE5" s="51" t="s">
        <v>412</v>
      </c>
      <c r="GF5" s="57">
        <v>0.20089196030374865</v>
      </c>
      <c r="GG5" s="52">
        <v>701.96472337177067</v>
      </c>
      <c r="GH5" s="52">
        <v>748.72232713246808</v>
      </c>
      <c r="GI5" s="52">
        <v>710.93856723853912</v>
      </c>
      <c r="GJ5" s="52">
        <v>597.30202097312065</v>
      </c>
      <c r="GK5" s="52"/>
      <c r="GL5" s="53">
        <v>489.64000160713567</v>
      </c>
      <c r="GM5" s="51" t="s">
        <v>413</v>
      </c>
      <c r="GN5" s="57">
        <v>8.7981699806440258E-2</v>
      </c>
      <c r="GO5" s="52">
        <v>687.55938764736936</v>
      </c>
      <c r="GP5" s="52">
        <v>829.42108041527365</v>
      </c>
      <c r="GQ5" s="52">
        <v>570.47334154495866</v>
      </c>
      <c r="GR5" s="52">
        <v>534.4008446243181</v>
      </c>
      <c r="GS5" s="52"/>
      <c r="GT5" s="53"/>
      <c r="GU5" s="51" t="s">
        <v>414</v>
      </c>
      <c r="GV5" s="54">
        <v>1</v>
      </c>
      <c r="GW5" s="52">
        <v>597.02</v>
      </c>
      <c r="GX5" s="52">
        <v>650.38</v>
      </c>
      <c r="GY5" s="52">
        <v>619.37</v>
      </c>
      <c r="GZ5" s="52"/>
      <c r="HA5" s="52"/>
      <c r="HB5" s="53">
        <v>637.49</v>
      </c>
      <c r="HC5" s="51" t="s">
        <v>415</v>
      </c>
      <c r="HD5" s="54">
        <v>1</v>
      </c>
      <c r="HE5" s="52">
        <v>677.18</v>
      </c>
      <c r="HF5" s="52">
        <v>760.68</v>
      </c>
      <c r="HG5" s="52"/>
      <c r="HH5" s="52">
        <v>509.71</v>
      </c>
      <c r="HI5" s="52">
        <v>503.07</v>
      </c>
      <c r="HJ5" s="53">
        <v>496.72</v>
      </c>
      <c r="HK5" s="58"/>
      <c r="HL5" s="57"/>
      <c r="HM5" s="59"/>
      <c r="HN5" s="59"/>
      <c r="HO5" s="59"/>
      <c r="HP5" s="59"/>
      <c r="HQ5" s="59"/>
      <c r="HR5" s="60"/>
    </row>
    <row r="6" spans="1:226" x14ac:dyDescent="0.25">
      <c r="A6" s="47">
        <v>45565</v>
      </c>
      <c r="B6" s="48" t="s">
        <v>387</v>
      </c>
      <c r="C6" s="49">
        <v>699.48603956606985</v>
      </c>
      <c r="D6" s="49">
        <v>731.33235951945187</v>
      </c>
      <c r="E6" s="49">
        <v>681.24472645118544</v>
      </c>
      <c r="F6" s="49">
        <v>610.99896941988766</v>
      </c>
      <c r="G6" s="49">
        <v>545.58376600348993</v>
      </c>
      <c r="H6" s="50">
        <v>460.2275422341117</v>
      </c>
      <c r="I6" s="48" t="s">
        <v>388</v>
      </c>
      <c r="J6" s="49">
        <v>696.33813724964887</v>
      </c>
      <c r="K6" s="49">
        <v>726.40758892877886</v>
      </c>
      <c r="L6" s="49">
        <v>677.34279188925746</v>
      </c>
      <c r="M6" s="49">
        <v>609.23597039810215</v>
      </c>
      <c r="N6" s="49">
        <v>439.98081871345033</v>
      </c>
      <c r="O6" s="50">
        <v>478.76262460837091</v>
      </c>
      <c r="P6" s="51" t="s">
        <v>389</v>
      </c>
      <c r="Q6" s="52">
        <v>633.08000000000004</v>
      </c>
      <c r="R6" s="52">
        <v>713.37</v>
      </c>
      <c r="S6" s="52">
        <v>662.82</v>
      </c>
      <c r="T6" s="52">
        <v>538.30999999999995</v>
      </c>
      <c r="U6" s="52"/>
      <c r="V6" s="53"/>
      <c r="W6" s="51" t="s">
        <v>390</v>
      </c>
      <c r="X6" s="52">
        <v>731.2</v>
      </c>
      <c r="Y6" s="52">
        <v>777.48</v>
      </c>
      <c r="Z6" s="52">
        <v>627.70000000000005</v>
      </c>
      <c r="AA6" s="52">
        <v>436.87</v>
      </c>
      <c r="AB6" s="52"/>
      <c r="AC6" s="53">
        <v>661.16</v>
      </c>
      <c r="AD6" s="51" t="s">
        <v>391</v>
      </c>
      <c r="AE6" s="54">
        <v>0.51129972389814915</v>
      </c>
      <c r="AF6" s="52">
        <v>678.11125881992029</v>
      </c>
      <c r="AG6" s="52">
        <v>690.85284793946221</v>
      </c>
      <c r="AH6" s="52"/>
      <c r="AI6" s="52"/>
      <c r="AJ6" s="52"/>
      <c r="AK6" s="53">
        <v>481.26086511913286</v>
      </c>
      <c r="AL6" s="55" t="s">
        <v>392</v>
      </c>
      <c r="AM6" s="56">
        <v>1</v>
      </c>
      <c r="AN6" s="52">
        <v>714.48</v>
      </c>
      <c r="AO6" s="52">
        <v>798.11</v>
      </c>
      <c r="AP6" s="52">
        <v>782.97</v>
      </c>
      <c r="AQ6" s="52">
        <v>846.99</v>
      </c>
      <c r="AR6" s="52"/>
      <c r="AS6" s="53"/>
      <c r="AT6" s="51" t="s">
        <v>393</v>
      </c>
      <c r="AU6" s="57">
        <v>3.9843812255956651E-2</v>
      </c>
      <c r="AV6" s="52">
        <v>645.41812261753489</v>
      </c>
      <c r="AW6" s="52">
        <v>708.98030495552734</v>
      </c>
      <c r="AX6" s="52">
        <v>617.98086086404066</v>
      </c>
      <c r="AY6" s="52"/>
      <c r="AZ6" s="52"/>
      <c r="BA6" s="53">
        <v>474.24197903430746</v>
      </c>
      <c r="BB6" s="51" t="s">
        <v>394</v>
      </c>
      <c r="BC6" s="52">
        <v>663.07</v>
      </c>
      <c r="BD6" s="52">
        <v>703.32</v>
      </c>
      <c r="BE6" s="52">
        <v>648.1</v>
      </c>
      <c r="BF6" s="52"/>
      <c r="BG6" s="52"/>
      <c r="BH6" s="53">
        <v>539.01</v>
      </c>
      <c r="BI6" s="51" t="s">
        <v>395</v>
      </c>
      <c r="BJ6" s="57">
        <v>0.13408240704737132</v>
      </c>
      <c r="BK6" s="52">
        <v>825.85836909871239</v>
      </c>
      <c r="BL6" s="52">
        <v>791.44313304721027</v>
      </c>
      <c r="BM6" s="52">
        <v>938.25107296137332</v>
      </c>
      <c r="BN6" s="52">
        <v>965.93347639484966</v>
      </c>
      <c r="BO6" s="52"/>
      <c r="BP6" s="53"/>
      <c r="BQ6" s="51" t="s">
        <v>396</v>
      </c>
      <c r="BR6" s="54">
        <v>1</v>
      </c>
      <c r="BS6" s="52">
        <v>743.67</v>
      </c>
      <c r="BT6" s="52">
        <v>825.5</v>
      </c>
      <c r="BU6" s="52">
        <v>838.67</v>
      </c>
      <c r="BV6" s="52"/>
      <c r="BW6" s="52"/>
      <c r="BX6" s="53">
        <v>380.33</v>
      </c>
      <c r="BY6" s="51" t="s">
        <v>397</v>
      </c>
      <c r="BZ6" s="52">
        <v>752.58</v>
      </c>
      <c r="CA6" s="52">
        <v>746.95</v>
      </c>
      <c r="CB6" s="52">
        <v>627.92999999999995</v>
      </c>
      <c r="CC6" s="52">
        <v>576.61</v>
      </c>
      <c r="CD6" s="52"/>
      <c r="CE6" s="53">
        <v>747.72</v>
      </c>
      <c r="CF6" s="51" t="s">
        <v>398</v>
      </c>
      <c r="CG6" s="52">
        <v>655.01</v>
      </c>
      <c r="CH6" s="52">
        <v>801.58</v>
      </c>
      <c r="CI6" s="52">
        <v>798.39</v>
      </c>
      <c r="CJ6" s="52"/>
      <c r="CK6" s="52"/>
      <c r="CL6" s="53"/>
      <c r="CM6" s="51" t="s">
        <v>399</v>
      </c>
      <c r="CN6" s="52">
        <v>742.59</v>
      </c>
      <c r="CO6" s="52">
        <v>712.36</v>
      </c>
      <c r="CP6" s="52">
        <v>790.21</v>
      </c>
      <c r="CQ6" s="52">
        <v>528.6</v>
      </c>
      <c r="CR6" s="52"/>
      <c r="CS6" s="53">
        <v>708.85</v>
      </c>
      <c r="CT6" s="51" t="s">
        <v>400</v>
      </c>
      <c r="CU6" s="52">
        <v>696.76</v>
      </c>
      <c r="CV6" s="52">
        <v>804.7</v>
      </c>
      <c r="CW6" s="52"/>
      <c r="CX6" s="52">
        <v>619.91999999999996</v>
      </c>
      <c r="CY6" s="52"/>
      <c r="CZ6" s="53"/>
      <c r="DA6" s="51" t="s">
        <v>401</v>
      </c>
      <c r="DB6" s="54">
        <v>1</v>
      </c>
      <c r="DC6" s="52">
        <v>678.09</v>
      </c>
      <c r="DD6" s="52">
        <v>775.47</v>
      </c>
      <c r="DE6" s="52">
        <v>607.86</v>
      </c>
      <c r="DF6" s="52">
        <v>708.36</v>
      </c>
      <c r="DG6" s="52"/>
      <c r="DH6" s="53">
        <v>625.45000000000005</v>
      </c>
      <c r="DI6" s="51" t="s">
        <v>402</v>
      </c>
      <c r="DJ6" s="57">
        <v>2.533698185872099E-3</v>
      </c>
      <c r="DK6" s="52">
        <v>762.91448296714373</v>
      </c>
      <c r="DL6" s="52">
        <v>799.46301148961902</v>
      </c>
      <c r="DM6" s="52">
        <v>799.46301148961902</v>
      </c>
      <c r="DN6" s="52">
        <v>1111.5450514009272</v>
      </c>
      <c r="DO6" s="52"/>
      <c r="DP6" s="53">
        <v>629.03401531949203</v>
      </c>
      <c r="DQ6" s="51" t="s">
        <v>403</v>
      </c>
      <c r="DR6" s="52">
        <v>688.57</v>
      </c>
      <c r="DS6" s="52">
        <v>726.91</v>
      </c>
      <c r="DT6" s="52">
        <v>607.44000000000005</v>
      </c>
      <c r="DU6" s="52">
        <v>744.58</v>
      </c>
      <c r="DV6" s="52"/>
      <c r="DW6" s="53"/>
      <c r="DX6" s="51" t="s">
        <v>404</v>
      </c>
      <c r="DY6" s="52">
        <v>693.59</v>
      </c>
      <c r="DZ6" s="52">
        <v>706.79</v>
      </c>
      <c r="EA6" s="52">
        <v>721.01</v>
      </c>
      <c r="EB6" s="52">
        <v>572.25</v>
      </c>
      <c r="EC6" s="52"/>
      <c r="ED6" s="53">
        <v>444.66</v>
      </c>
      <c r="EE6" s="51" t="s">
        <v>405</v>
      </c>
      <c r="EF6" s="54">
        <v>1</v>
      </c>
      <c r="EG6" s="52">
        <v>641.88</v>
      </c>
      <c r="EH6" s="52">
        <v>687.37</v>
      </c>
      <c r="EI6" s="52">
        <v>652.67999999999995</v>
      </c>
      <c r="EJ6" s="52"/>
      <c r="EK6" s="52">
        <v>323.74</v>
      </c>
      <c r="EL6" s="53">
        <v>383.06</v>
      </c>
      <c r="EM6" s="51" t="s">
        <v>406</v>
      </c>
      <c r="EN6" s="52">
        <v>685.55</v>
      </c>
      <c r="EO6" s="52">
        <v>748.03</v>
      </c>
      <c r="EP6" s="52">
        <v>646.27</v>
      </c>
      <c r="EQ6" s="52"/>
      <c r="ER6" s="52"/>
      <c r="ES6" s="53">
        <v>555.98</v>
      </c>
      <c r="ET6" s="51" t="s">
        <v>407</v>
      </c>
      <c r="EU6" s="54">
        <v>1</v>
      </c>
      <c r="EV6" s="52">
        <v>615.54999999999995</v>
      </c>
      <c r="EW6" s="52">
        <v>698.5</v>
      </c>
      <c r="EX6" s="52">
        <v>662.93</v>
      </c>
      <c r="EY6" s="52"/>
      <c r="EZ6" s="52"/>
      <c r="FA6" s="53">
        <v>426.39</v>
      </c>
      <c r="FB6" s="51" t="s">
        <v>408</v>
      </c>
      <c r="FC6" s="52">
        <v>586.21</v>
      </c>
      <c r="FD6" s="52">
        <v>553.02</v>
      </c>
      <c r="FE6" s="52">
        <v>615.37</v>
      </c>
      <c r="FF6" s="52"/>
      <c r="FG6" s="52"/>
      <c r="FH6" s="53"/>
      <c r="FI6" s="51" t="s">
        <v>409</v>
      </c>
      <c r="FJ6" s="52">
        <v>740.92</v>
      </c>
      <c r="FK6" s="52">
        <v>788.97</v>
      </c>
      <c r="FL6" s="52"/>
      <c r="FM6" s="52"/>
      <c r="FN6" s="52"/>
      <c r="FO6" s="53">
        <v>426.76</v>
      </c>
      <c r="FP6" s="51" t="s">
        <v>410</v>
      </c>
      <c r="FQ6" s="57">
        <v>0.23391812865497075</v>
      </c>
      <c r="FR6" s="52">
        <v>707.89941104982699</v>
      </c>
      <c r="FS6" s="52">
        <v>745.86800037393652</v>
      </c>
      <c r="FT6" s="52">
        <v>739.77049640086</v>
      </c>
      <c r="FU6" s="52">
        <v>571.54576049359628</v>
      </c>
      <c r="FV6" s="52">
        <v>559.21987473123295</v>
      </c>
      <c r="FW6" s="53">
        <v>426.42329625128536</v>
      </c>
      <c r="FX6" s="51" t="s">
        <v>411</v>
      </c>
      <c r="FY6" s="52">
        <v>714.42</v>
      </c>
      <c r="FZ6" s="52">
        <v>749.66</v>
      </c>
      <c r="GA6" s="52">
        <v>727.26</v>
      </c>
      <c r="GB6" s="52">
        <v>734.25</v>
      </c>
      <c r="GC6" s="52"/>
      <c r="GD6" s="53">
        <v>480.14</v>
      </c>
      <c r="GE6" s="51" t="s">
        <v>412</v>
      </c>
      <c r="GF6" s="57">
        <v>0.20103735274013912</v>
      </c>
      <c r="GG6" s="52">
        <v>693.93805398669429</v>
      </c>
      <c r="GH6" s="52">
        <v>734.79991156312178</v>
      </c>
      <c r="GI6" s="52">
        <v>713.35396860490823</v>
      </c>
      <c r="GJ6" s="52">
        <v>627.13806202641047</v>
      </c>
      <c r="GK6" s="52"/>
      <c r="GL6" s="53">
        <v>489.82975900950697</v>
      </c>
      <c r="GM6" s="51" t="s">
        <v>413</v>
      </c>
      <c r="GN6" s="57">
        <v>8.8012673825030807E-2</v>
      </c>
      <c r="GO6" s="52">
        <v>671.75221238938059</v>
      </c>
      <c r="GP6" s="52">
        <v>808.07079646017701</v>
      </c>
      <c r="GQ6" s="52">
        <v>565.3805309734513</v>
      </c>
      <c r="GR6" s="52">
        <v>535.48672566371681</v>
      </c>
      <c r="GS6" s="52"/>
      <c r="GT6" s="53"/>
      <c r="GU6" s="51" t="s">
        <v>414</v>
      </c>
      <c r="GV6" s="54">
        <v>1</v>
      </c>
      <c r="GW6" s="52">
        <v>615.53</v>
      </c>
      <c r="GX6" s="52">
        <v>676.16</v>
      </c>
      <c r="GY6" s="52">
        <v>638.84</v>
      </c>
      <c r="GZ6" s="52"/>
      <c r="HA6" s="52"/>
      <c r="HB6" s="53">
        <v>638.14</v>
      </c>
      <c r="HC6" s="51" t="s">
        <v>415</v>
      </c>
      <c r="HD6" s="54">
        <v>1</v>
      </c>
      <c r="HE6" s="52">
        <v>675.52</v>
      </c>
      <c r="HF6" s="52">
        <v>759.85</v>
      </c>
      <c r="HG6" s="52"/>
      <c r="HH6" s="52">
        <v>504.96</v>
      </c>
      <c r="HI6" s="52">
        <v>498.32</v>
      </c>
      <c r="HJ6" s="53">
        <v>497.55</v>
      </c>
      <c r="HK6" s="58"/>
      <c r="HL6" s="57"/>
      <c r="HM6" s="59"/>
      <c r="HN6" s="59"/>
      <c r="HO6" s="59"/>
      <c r="HP6" s="59"/>
      <c r="HQ6" s="59"/>
      <c r="HR6" s="60"/>
    </row>
    <row r="7" spans="1:226" x14ac:dyDescent="0.25">
      <c r="A7" s="47">
        <v>45558</v>
      </c>
      <c r="B7" s="48" t="s">
        <v>387</v>
      </c>
      <c r="C7" s="49">
        <v>708.58291651038212</v>
      </c>
      <c r="D7" s="49">
        <v>735.00973227441455</v>
      </c>
      <c r="E7" s="49">
        <v>671.03978767666752</v>
      </c>
      <c r="F7" s="49">
        <v>617.43479427449586</v>
      </c>
      <c r="G7" s="49">
        <v>560.79066449442598</v>
      </c>
      <c r="H7" s="50">
        <v>461.41001209722725</v>
      </c>
      <c r="I7" s="48" t="s">
        <v>388</v>
      </c>
      <c r="J7" s="49">
        <v>703.36378752629685</v>
      </c>
      <c r="K7" s="49">
        <v>729.03028907734904</v>
      </c>
      <c r="L7" s="49">
        <v>666.47065327240477</v>
      </c>
      <c r="M7" s="49">
        <v>617.47203541816077</v>
      </c>
      <c r="N7" s="49">
        <v>433.6021553884712</v>
      </c>
      <c r="O7" s="50">
        <v>477.75655428360949</v>
      </c>
      <c r="P7" s="51" t="s">
        <v>389</v>
      </c>
      <c r="Q7" s="52">
        <v>641.41999999999996</v>
      </c>
      <c r="R7" s="52">
        <v>720.87</v>
      </c>
      <c r="S7" s="52">
        <v>664.1</v>
      </c>
      <c r="T7" s="52">
        <v>527.30999999999995</v>
      </c>
      <c r="U7" s="52"/>
      <c r="V7" s="53"/>
      <c r="W7" s="51" t="s">
        <v>390</v>
      </c>
      <c r="X7" s="52">
        <v>694.41</v>
      </c>
      <c r="Y7" s="52">
        <v>747.74</v>
      </c>
      <c r="Z7" s="52">
        <v>635.88</v>
      </c>
      <c r="AA7" s="52">
        <v>440.16</v>
      </c>
      <c r="AB7" s="52"/>
      <c r="AC7" s="53">
        <v>644.63</v>
      </c>
      <c r="AD7" s="51" t="s">
        <v>391</v>
      </c>
      <c r="AE7" s="54">
        <v>0.51129972389814915</v>
      </c>
      <c r="AF7" s="52">
        <v>682.24256058901733</v>
      </c>
      <c r="AG7" s="52">
        <v>697.49974435013814</v>
      </c>
      <c r="AH7" s="52"/>
      <c r="AI7" s="52"/>
      <c r="AJ7" s="52"/>
      <c r="AK7" s="53">
        <v>481.51651498108197</v>
      </c>
      <c r="AL7" s="55" t="s">
        <v>392</v>
      </c>
      <c r="AM7" s="56">
        <v>1</v>
      </c>
      <c r="AN7" s="52">
        <v>741.26</v>
      </c>
      <c r="AO7" s="52">
        <v>818.65</v>
      </c>
      <c r="AP7" s="52">
        <v>791</v>
      </c>
      <c r="AQ7" s="52">
        <v>846.99</v>
      </c>
      <c r="AR7" s="52"/>
      <c r="AS7" s="53"/>
      <c r="AT7" s="51" t="s">
        <v>393</v>
      </c>
      <c r="AU7" s="57">
        <v>3.9843812255956651E-2</v>
      </c>
      <c r="AV7" s="52">
        <v>650.82397003745314</v>
      </c>
      <c r="AW7" s="52">
        <v>714.30751454299138</v>
      </c>
      <c r="AX7" s="52">
        <v>618.81424814726279</v>
      </c>
      <c r="AY7" s="52"/>
      <c r="AZ7" s="52"/>
      <c r="BA7" s="53">
        <v>475.96581400908445</v>
      </c>
      <c r="BB7" s="51" t="s">
        <v>394</v>
      </c>
      <c r="BC7" s="52">
        <v>668.95</v>
      </c>
      <c r="BD7" s="52">
        <v>702.48</v>
      </c>
      <c r="BE7" s="52">
        <v>622.47</v>
      </c>
      <c r="BF7" s="52"/>
      <c r="BG7" s="52"/>
      <c r="BH7" s="53">
        <v>535.98</v>
      </c>
      <c r="BI7" s="51" t="s">
        <v>395</v>
      </c>
      <c r="BJ7" s="57">
        <v>0.13408240704737132</v>
      </c>
      <c r="BK7" s="52">
        <v>879.25879245384215</v>
      </c>
      <c r="BL7" s="52">
        <v>791.22028398653811</v>
      </c>
      <c r="BM7" s="52">
        <v>937.98688674059088</v>
      </c>
      <c r="BN7" s="52">
        <v>965.66149555516824</v>
      </c>
      <c r="BO7" s="52"/>
      <c r="BP7" s="53"/>
      <c r="BQ7" s="51" t="s">
        <v>396</v>
      </c>
      <c r="BR7" s="54">
        <v>1</v>
      </c>
      <c r="BS7" s="52">
        <v>747</v>
      </c>
      <c r="BT7" s="52">
        <v>812.17</v>
      </c>
      <c r="BU7" s="52">
        <v>831.17</v>
      </c>
      <c r="BV7" s="52"/>
      <c r="BW7" s="52"/>
      <c r="BX7" s="53">
        <v>395.33</v>
      </c>
      <c r="BY7" s="51" t="s">
        <v>397</v>
      </c>
      <c r="BZ7" s="52">
        <v>757.01</v>
      </c>
      <c r="CA7" s="52">
        <v>751.1</v>
      </c>
      <c r="CB7" s="52">
        <v>628.27</v>
      </c>
      <c r="CC7" s="52">
        <v>598.67999999999995</v>
      </c>
      <c r="CD7" s="52"/>
      <c r="CE7" s="53">
        <v>751.46</v>
      </c>
      <c r="CF7" s="51" t="s">
        <v>398</v>
      </c>
      <c r="CG7" s="52">
        <v>776.78</v>
      </c>
      <c r="CH7" s="52">
        <v>916.09</v>
      </c>
      <c r="CI7" s="52">
        <v>799.2</v>
      </c>
      <c r="CJ7" s="52"/>
      <c r="CK7" s="52"/>
      <c r="CL7" s="53"/>
      <c r="CM7" s="51" t="s">
        <v>399</v>
      </c>
      <c r="CN7" s="52">
        <v>741.03</v>
      </c>
      <c r="CO7" s="52">
        <v>709.37</v>
      </c>
      <c r="CP7" s="52">
        <v>791.11</v>
      </c>
      <c r="CQ7" s="52">
        <v>528.25</v>
      </c>
      <c r="CR7" s="52"/>
      <c r="CS7" s="53">
        <v>709.68</v>
      </c>
      <c r="CT7" s="51" t="s">
        <v>400</v>
      </c>
      <c r="CU7" s="52">
        <v>695.14</v>
      </c>
      <c r="CV7" s="52">
        <v>805.51</v>
      </c>
      <c r="CW7" s="52"/>
      <c r="CX7" s="52">
        <v>619.91999999999996</v>
      </c>
      <c r="CY7" s="52"/>
      <c r="CZ7" s="53"/>
      <c r="DA7" s="51" t="s">
        <v>401</v>
      </c>
      <c r="DB7" s="54">
        <v>1</v>
      </c>
      <c r="DC7" s="52">
        <v>690.09</v>
      </c>
      <c r="DD7" s="52">
        <v>795.47</v>
      </c>
      <c r="DE7" s="52">
        <v>603.86</v>
      </c>
      <c r="DF7" s="52">
        <v>708.36</v>
      </c>
      <c r="DG7" s="52"/>
      <c r="DH7" s="53">
        <v>601.45000000000005</v>
      </c>
      <c r="DI7" s="51" t="s">
        <v>402</v>
      </c>
      <c r="DJ7" s="57">
        <v>2.533698185872099E-3</v>
      </c>
      <c r="DK7" s="52">
        <v>774.38228438228441</v>
      </c>
      <c r="DL7" s="52">
        <v>805.24777034559645</v>
      </c>
      <c r="DM7" s="52">
        <v>805.24777034559645</v>
      </c>
      <c r="DN7" s="52">
        <v>1117.7409546974766</v>
      </c>
      <c r="DO7" s="52"/>
      <c r="DP7" s="53">
        <v>624.09797810884766</v>
      </c>
      <c r="DQ7" s="51" t="s">
        <v>403</v>
      </c>
      <c r="DR7" s="52">
        <v>701.74</v>
      </c>
      <c r="DS7" s="52">
        <v>737.07</v>
      </c>
      <c r="DT7" s="52">
        <v>603.08000000000004</v>
      </c>
      <c r="DU7" s="52">
        <v>734.66</v>
      </c>
      <c r="DV7" s="52"/>
      <c r="DW7" s="53"/>
      <c r="DX7" s="51" t="s">
        <v>404</v>
      </c>
      <c r="DY7" s="52">
        <v>700.27</v>
      </c>
      <c r="DZ7" s="52">
        <v>712.25</v>
      </c>
      <c r="EA7" s="52">
        <v>722.49</v>
      </c>
      <c r="EB7" s="52">
        <v>577.42999999999995</v>
      </c>
      <c r="EC7" s="52"/>
      <c r="ED7" s="53">
        <v>444.75</v>
      </c>
      <c r="EE7" s="51" t="s">
        <v>405</v>
      </c>
      <c r="EF7" s="54">
        <v>1</v>
      </c>
      <c r="EG7" s="52">
        <v>642.29999999999995</v>
      </c>
      <c r="EH7" s="52">
        <v>687.7</v>
      </c>
      <c r="EI7" s="52">
        <v>656.11</v>
      </c>
      <c r="EJ7" s="52"/>
      <c r="EK7" s="52">
        <v>323.74</v>
      </c>
      <c r="EL7" s="53">
        <v>383.67</v>
      </c>
      <c r="EM7" s="51" t="s">
        <v>406</v>
      </c>
      <c r="EN7" s="52">
        <v>692.39</v>
      </c>
      <c r="EO7" s="52">
        <v>748.03</v>
      </c>
      <c r="EP7" s="52">
        <v>646.27</v>
      </c>
      <c r="EQ7" s="52"/>
      <c r="ER7" s="52"/>
      <c r="ES7" s="53">
        <v>543.02</v>
      </c>
      <c r="ET7" s="51" t="s">
        <v>407</v>
      </c>
      <c r="EU7" s="54">
        <v>1</v>
      </c>
      <c r="EV7" s="52">
        <v>664.99</v>
      </c>
      <c r="EW7" s="52">
        <v>739.14</v>
      </c>
      <c r="EX7" s="52">
        <v>703.57</v>
      </c>
      <c r="EY7" s="52"/>
      <c r="EZ7" s="52"/>
      <c r="FA7" s="53">
        <v>439.01</v>
      </c>
      <c r="FB7" s="51" t="s">
        <v>408</v>
      </c>
      <c r="FC7" s="52">
        <v>586.21</v>
      </c>
      <c r="FD7" s="52">
        <v>553.02</v>
      </c>
      <c r="FE7" s="52">
        <v>615.37</v>
      </c>
      <c r="FF7" s="52"/>
      <c r="FG7" s="52"/>
      <c r="FH7" s="53"/>
      <c r="FI7" s="51" t="s">
        <v>409</v>
      </c>
      <c r="FJ7" s="52">
        <v>752.49</v>
      </c>
      <c r="FK7" s="52">
        <v>798.06</v>
      </c>
      <c r="FL7" s="52"/>
      <c r="FM7" s="52"/>
      <c r="FN7" s="52"/>
      <c r="FO7" s="53">
        <v>427.59</v>
      </c>
      <c r="FP7" s="51" t="s">
        <v>410</v>
      </c>
      <c r="FQ7" s="57">
        <v>0.23391812865497075</v>
      </c>
      <c r="FR7" s="52">
        <v>724.05847953216369</v>
      </c>
      <c r="FS7" s="52">
        <v>760.11461988304086</v>
      </c>
      <c r="FT7" s="52">
        <v>745.46432748538007</v>
      </c>
      <c r="FU7" s="52">
        <v>575.80584795321636</v>
      </c>
      <c r="FV7" s="52">
        <v>577.21403508771925</v>
      </c>
      <c r="FW7" s="53">
        <v>430.90292397660812</v>
      </c>
      <c r="FX7" s="51" t="s">
        <v>411</v>
      </c>
      <c r="FY7" s="52">
        <v>716.86</v>
      </c>
      <c r="FZ7" s="52">
        <v>744.78</v>
      </c>
      <c r="GA7" s="52">
        <v>728.08</v>
      </c>
      <c r="GB7" s="52">
        <v>723.61</v>
      </c>
      <c r="GC7" s="52"/>
      <c r="GD7" s="53">
        <v>463.87</v>
      </c>
      <c r="GE7" s="51" t="s">
        <v>412</v>
      </c>
      <c r="GF7" s="57">
        <v>0.20103735274013912</v>
      </c>
      <c r="GG7" s="52">
        <v>695.21129025772984</v>
      </c>
      <c r="GH7" s="52">
        <v>735.51324836154561</v>
      </c>
      <c r="GI7" s="52">
        <v>698.61485263962049</v>
      </c>
      <c r="GJ7" s="52">
        <v>599.69241285030751</v>
      </c>
      <c r="GK7" s="52"/>
      <c r="GL7" s="53">
        <v>489.55208877809497</v>
      </c>
      <c r="GM7" s="51" t="s">
        <v>413</v>
      </c>
      <c r="GN7" s="57">
        <v>8.8012673825030807E-2</v>
      </c>
      <c r="GO7" s="52">
        <v>685.05544798450978</v>
      </c>
      <c r="GP7" s="52">
        <v>804.43583876078162</v>
      </c>
      <c r="GQ7" s="52">
        <v>559.69019538813586</v>
      </c>
      <c r="GR7" s="52">
        <v>528.95616968843512</v>
      </c>
      <c r="GS7" s="52"/>
      <c r="GT7" s="53"/>
      <c r="GU7" s="51" t="s">
        <v>414</v>
      </c>
      <c r="GV7" s="54">
        <v>1</v>
      </c>
      <c r="GW7" s="52">
        <v>623.9</v>
      </c>
      <c r="GX7" s="52">
        <v>688.45</v>
      </c>
      <c r="GY7" s="52">
        <v>643.96</v>
      </c>
      <c r="GZ7" s="52"/>
      <c r="HA7" s="52"/>
      <c r="HB7" s="53">
        <v>639.41999999999996</v>
      </c>
      <c r="HC7" s="51" t="s">
        <v>415</v>
      </c>
      <c r="HD7" s="54">
        <v>1</v>
      </c>
      <c r="HE7" s="52">
        <v>677.18</v>
      </c>
      <c r="HF7" s="52">
        <v>760.68</v>
      </c>
      <c r="HG7" s="52"/>
      <c r="HH7" s="52">
        <v>495.38</v>
      </c>
      <c r="HI7" s="52">
        <v>488.74</v>
      </c>
      <c r="HJ7" s="53">
        <v>497.55</v>
      </c>
      <c r="HK7" s="58"/>
      <c r="HL7" s="57"/>
      <c r="HM7" s="59"/>
      <c r="HN7" s="59"/>
      <c r="HO7" s="59"/>
      <c r="HP7" s="59"/>
      <c r="HQ7" s="59"/>
      <c r="HR7" s="60"/>
    </row>
    <row r="8" spans="1:226" x14ac:dyDescent="0.25">
      <c r="A8" s="47">
        <v>45551</v>
      </c>
      <c r="B8" s="48" t="s">
        <v>387</v>
      </c>
      <c r="C8" s="49">
        <v>710.35666037225587</v>
      </c>
      <c r="D8" s="49">
        <v>742.11248599625458</v>
      </c>
      <c r="E8" s="49">
        <v>665.16028630298547</v>
      </c>
      <c r="F8" s="49">
        <v>604.89001517525958</v>
      </c>
      <c r="G8" s="49">
        <v>585.01125519095535</v>
      </c>
      <c r="H8" s="50">
        <v>460.98062579794168</v>
      </c>
      <c r="I8" s="48" t="s">
        <v>388</v>
      </c>
      <c r="J8" s="49">
        <v>705.86872356089827</v>
      </c>
      <c r="K8" s="49">
        <v>735.67763483092779</v>
      </c>
      <c r="L8" s="49">
        <v>659.62676519183196</v>
      </c>
      <c r="M8" s="49">
        <v>603.7782006290696</v>
      </c>
      <c r="N8" s="49">
        <v>449.34906432748539</v>
      </c>
      <c r="O8" s="50">
        <v>477.39301374462724</v>
      </c>
      <c r="P8" s="51" t="s">
        <v>389</v>
      </c>
      <c r="Q8" s="52">
        <v>657.25</v>
      </c>
      <c r="R8" s="52">
        <v>739.2</v>
      </c>
      <c r="S8" s="52">
        <v>664.34</v>
      </c>
      <c r="T8" s="52">
        <v>531.30999999999995</v>
      </c>
      <c r="U8" s="52"/>
      <c r="V8" s="53"/>
      <c r="W8" s="51" t="s">
        <v>390</v>
      </c>
      <c r="X8" s="52">
        <v>662.31</v>
      </c>
      <c r="Y8" s="52">
        <v>727.29</v>
      </c>
      <c r="Z8" s="52">
        <v>633.48</v>
      </c>
      <c r="AA8" s="52">
        <v>427.15</v>
      </c>
      <c r="AB8" s="52"/>
      <c r="AC8" s="53">
        <v>621.49</v>
      </c>
      <c r="AD8" s="51" t="s">
        <v>391</v>
      </c>
      <c r="AE8" s="54">
        <v>0.51129972389814915</v>
      </c>
      <c r="AF8" s="52">
        <v>693.28152162797846</v>
      </c>
      <c r="AG8" s="52">
        <v>708.74833827589748</v>
      </c>
      <c r="AH8" s="52"/>
      <c r="AI8" s="52"/>
      <c r="AJ8" s="52"/>
      <c r="AK8" s="53">
        <v>481.77216484303102</v>
      </c>
      <c r="AL8" s="55" t="s">
        <v>392</v>
      </c>
      <c r="AM8" s="56">
        <v>1</v>
      </c>
      <c r="AN8" s="52">
        <v>741.26</v>
      </c>
      <c r="AO8" s="52">
        <v>818.65</v>
      </c>
      <c r="AP8" s="52">
        <v>791</v>
      </c>
      <c r="AQ8" s="52">
        <v>846.99</v>
      </c>
      <c r="AR8" s="52"/>
      <c r="AS8" s="53"/>
      <c r="AT8" s="51" t="s">
        <v>393</v>
      </c>
      <c r="AU8" s="57">
        <v>3.9796243234638651E-2</v>
      </c>
      <c r="AV8" s="52">
        <v>654.4870264247055</v>
      </c>
      <c r="AW8" s="52">
        <v>717.3356415154409</v>
      </c>
      <c r="AX8" s="52">
        <v>620.04855141674625</v>
      </c>
      <c r="AY8" s="52"/>
      <c r="AZ8" s="52"/>
      <c r="BA8" s="53">
        <v>475.23280802292265</v>
      </c>
      <c r="BB8" s="51" t="s">
        <v>394</v>
      </c>
      <c r="BC8" s="52">
        <v>665.59</v>
      </c>
      <c r="BD8" s="52">
        <v>708.37</v>
      </c>
      <c r="BE8" s="52">
        <v>609.62</v>
      </c>
      <c r="BF8" s="52"/>
      <c r="BG8" s="52"/>
      <c r="BH8" s="53">
        <v>536.99</v>
      </c>
      <c r="BI8" s="51" t="s">
        <v>395</v>
      </c>
      <c r="BJ8" s="57">
        <v>0.1340105332279117</v>
      </c>
      <c r="BK8" s="52">
        <v>835.90410206242211</v>
      </c>
      <c r="BL8" s="52">
        <v>790.79615657790691</v>
      </c>
      <c r="BM8" s="52">
        <v>937.4840862491792</v>
      </c>
      <c r="BN8" s="52">
        <v>965.14386030742014</v>
      </c>
      <c r="BO8" s="52"/>
      <c r="BP8" s="53"/>
      <c r="BQ8" s="51" t="s">
        <v>396</v>
      </c>
      <c r="BR8" s="54">
        <v>1</v>
      </c>
      <c r="BS8" s="52">
        <v>747</v>
      </c>
      <c r="BT8" s="52">
        <v>812.17</v>
      </c>
      <c r="BU8" s="52">
        <v>831.17</v>
      </c>
      <c r="BV8" s="52"/>
      <c r="BW8" s="52"/>
      <c r="BX8" s="53">
        <v>395.33</v>
      </c>
      <c r="BY8" s="51" t="s">
        <v>397</v>
      </c>
      <c r="BZ8" s="52">
        <v>768.98</v>
      </c>
      <c r="CA8" s="52">
        <v>761.81</v>
      </c>
      <c r="CB8" s="52">
        <v>633.57000000000005</v>
      </c>
      <c r="CC8" s="52">
        <v>568.27</v>
      </c>
      <c r="CD8" s="52"/>
      <c r="CE8" s="53">
        <v>753.44</v>
      </c>
      <c r="CF8" s="51" t="s">
        <v>398</v>
      </c>
      <c r="CG8" s="52">
        <v>797.75</v>
      </c>
      <c r="CH8" s="52">
        <v>937.06</v>
      </c>
      <c r="CI8" s="52">
        <v>792.75</v>
      </c>
      <c r="CJ8" s="52"/>
      <c r="CK8" s="52"/>
      <c r="CL8" s="53"/>
      <c r="CM8" s="51" t="s">
        <v>399</v>
      </c>
      <c r="CN8" s="52">
        <v>739.96</v>
      </c>
      <c r="CO8" s="52">
        <v>715.02</v>
      </c>
      <c r="CP8" s="52">
        <v>789.98</v>
      </c>
      <c r="CQ8" s="52">
        <v>521.09</v>
      </c>
      <c r="CR8" s="52"/>
      <c r="CS8" s="53">
        <v>709.7</v>
      </c>
      <c r="CT8" s="51" t="s">
        <v>400</v>
      </c>
      <c r="CU8" s="52">
        <v>691.92</v>
      </c>
      <c r="CV8" s="52">
        <v>809.54</v>
      </c>
      <c r="CW8" s="52"/>
      <c r="CX8" s="52">
        <v>619.91999999999996</v>
      </c>
      <c r="CY8" s="52"/>
      <c r="CZ8" s="53"/>
      <c r="DA8" s="51" t="s">
        <v>401</v>
      </c>
      <c r="DB8" s="54">
        <v>1</v>
      </c>
      <c r="DC8" s="52">
        <v>691.69</v>
      </c>
      <c r="DD8" s="52">
        <v>802.67</v>
      </c>
      <c r="DE8" s="52">
        <v>623.86</v>
      </c>
      <c r="DF8" s="52">
        <v>708.36</v>
      </c>
      <c r="DG8" s="52"/>
      <c r="DH8" s="53">
        <v>618.25</v>
      </c>
      <c r="DI8" s="51" t="s">
        <v>402</v>
      </c>
      <c r="DJ8" s="57">
        <v>2.5391666455069446E-3</v>
      </c>
      <c r="DK8" s="52">
        <v>767.06708478277437</v>
      </c>
      <c r="DL8" s="52">
        <v>810.3057664474519</v>
      </c>
      <c r="DM8" s="52">
        <v>810.3057664474519</v>
      </c>
      <c r="DN8" s="52">
        <v>1078.3205951806617</v>
      </c>
      <c r="DO8" s="52"/>
      <c r="DP8" s="53">
        <v>623.77233831856381</v>
      </c>
      <c r="DQ8" s="51" t="s">
        <v>403</v>
      </c>
      <c r="DR8" s="52">
        <v>718.16</v>
      </c>
      <c r="DS8" s="52">
        <v>750</v>
      </c>
      <c r="DT8" s="52">
        <v>605.37</v>
      </c>
      <c r="DU8" s="52">
        <v>728.76</v>
      </c>
      <c r="DV8" s="52"/>
      <c r="DW8" s="53"/>
      <c r="DX8" s="51" t="s">
        <v>404</v>
      </c>
      <c r="DY8" s="52">
        <v>713.76</v>
      </c>
      <c r="DZ8" s="52">
        <v>723.32</v>
      </c>
      <c r="EA8" s="52">
        <v>725.81</v>
      </c>
      <c r="EB8" s="52">
        <v>576.52</v>
      </c>
      <c r="EC8" s="52"/>
      <c r="ED8" s="53">
        <v>444.67</v>
      </c>
      <c r="EE8" s="51" t="s">
        <v>405</v>
      </c>
      <c r="EF8" s="54">
        <v>1</v>
      </c>
      <c r="EG8" s="52">
        <v>655.55</v>
      </c>
      <c r="EH8" s="52">
        <v>692.53</v>
      </c>
      <c r="EI8" s="52">
        <v>651.91</v>
      </c>
      <c r="EJ8" s="52"/>
      <c r="EK8" s="52">
        <v>323.74</v>
      </c>
      <c r="EL8" s="53">
        <v>384.54</v>
      </c>
      <c r="EM8" s="51" t="s">
        <v>406</v>
      </c>
      <c r="EN8" s="52">
        <v>675.29</v>
      </c>
      <c r="EO8" s="52">
        <v>728.37</v>
      </c>
      <c r="EP8" s="52">
        <v>625.22</v>
      </c>
      <c r="EQ8" s="52"/>
      <c r="ER8" s="52"/>
      <c r="ES8" s="53">
        <v>522.65</v>
      </c>
      <c r="ET8" s="51" t="s">
        <v>407</v>
      </c>
      <c r="EU8" s="54">
        <v>1</v>
      </c>
      <c r="EV8" s="52">
        <v>675.32</v>
      </c>
      <c r="EW8" s="52">
        <v>729.63</v>
      </c>
      <c r="EX8" s="52">
        <v>694.06</v>
      </c>
      <c r="EY8" s="52"/>
      <c r="EZ8" s="52"/>
      <c r="FA8" s="53">
        <v>434.52</v>
      </c>
      <c r="FB8" s="51" t="s">
        <v>408</v>
      </c>
      <c r="FC8" s="52">
        <v>586.21</v>
      </c>
      <c r="FD8" s="52">
        <v>553.02</v>
      </c>
      <c r="FE8" s="52">
        <v>615.37</v>
      </c>
      <c r="FF8" s="52"/>
      <c r="FG8" s="52"/>
      <c r="FH8" s="53"/>
      <c r="FI8" s="51" t="s">
        <v>409</v>
      </c>
      <c r="FJ8" s="52">
        <v>750.01</v>
      </c>
      <c r="FK8" s="52">
        <v>803.02</v>
      </c>
      <c r="FL8" s="52"/>
      <c r="FM8" s="52"/>
      <c r="FN8" s="52"/>
      <c r="FO8" s="53">
        <v>420.97</v>
      </c>
      <c r="FP8" s="51" t="s">
        <v>410</v>
      </c>
      <c r="FQ8" s="57">
        <v>0.23414816896131871</v>
      </c>
      <c r="FR8" s="52">
        <v>736.42174768193308</v>
      </c>
      <c r="FS8" s="52">
        <v>773.32349911023687</v>
      </c>
      <c r="FT8" s="52">
        <v>768.02706752833194</v>
      </c>
      <c r="FU8" s="52">
        <v>570.79469888545464</v>
      </c>
      <c r="FV8" s="52">
        <v>602.52880022478223</v>
      </c>
      <c r="FW8" s="53">
        <v>430.20745527769969</v>
      </c>
      <c r="FX8" s="51" t="s">
        <v>411</v>
      </c>
      <c r="FY8" s="52">
        <v>707.92</v>
      </c>
      <c r="FZ8" s="52">
        <v>743.97</v>
      </c>
      <c r="GA8" s="52">
        <v>724.82</v>
      </c>
      <c r="GB8" s="52">
        <v>732.55</v>
      </c>
      <c r="GC8" s="52"/>
      <c r="GD8" s="53">
        <v>462.25</v>
      </c>
      <c r="GE8" s="51" t="s">
        <v>412</v>
      </c>
      <c r="GF8" s="57">
        <v>0.20102926986169187</v>
      </c>
      <c r="GG8" s="52">
        <v>697.41878417497583</v>
      </c>
      <c r="GH8" s="52">
        <v>742.86949179800581</v>
      </c>
      <c r="GI8" s="52">
        <v>711.476761016404</v>
      </c>
      <c r="GJ8" s="52">
        <v>619.31690254100999</v>
      </c>
      <c r="GK8" s="52"/>
      <c r="GL8" s="53">
        <v>489.49622064972658</v>
      </c>
      <c r="GM8" s="51" t="s">
        <v>413</v>
      </c>
      <c r="GN8" s="57">
        <v>8.834312469632051E-2</v>
      </c>
      <c r="GO8" s="52">
        <v>673.13927293608378</v>
      </c>
      <c r="GP8" s="52">
        <v>810.8485357127081</v>
      </c>
      <c r="GQ8" s="52">
        <v>565.39599805645128</v>
      </c>
      <c r="GR8" s="52">
        <v>519.54591633906091</v>
      </c>
      <c r="GS8" s="52"/>
      <c r="GT8" s="53"/>
      <c r="GU8" s="51" t="s">
        <v>414</v>
      </c>
      <c r="GV8" s="54">
        <v>1</v>
      </c>
      <c r="GW8" s="52">
        <v>632.45000000000005</v>
      </c>
      <c r="GX8" s="52">
        <v>691.3</v>
      </c>
      <c r="GY8" s="52">
        <v>643.99</v>
      </c>
      <c r="GZ8" s="52"/>
      <c r="HA8" s="52"/>
      <c r="HB8" s="53">
        <v>624.63</v>
      </c>
      <c r="HC8" s="51" t="s">
        <v>415</v>
      </c>
      <c r="HD8" s="54">
        <v>1</v>
      </c>
      <c r="HE8" s="52">
        <v>677.18</v>
      </c>
      <c r="HF8" s="52">
        <v>761.52</v>
      </c>
      <c r="HG8" s="52"/>
      <c r="HH8" s="52">
        <v>519.03</v>
      </c>
      <c r="HI8" s="52">
        <v>512.39</v>
      </c>
      <c r="HJ8" s="53">
        <v>498.39</v>
      </c>
      <c r="HK8" s="58"/>
      <c r="HL8" s="57"/>
      <c r="HM8" s="59"/>
      <c r="HN8" s="59"/>
      <c r="HO8" s="59"/>
      <c r="HP8" s="59"/>
      <c r="HQ8" s="59"/>
      <c r="HR8" s="60"/>
    </row>
    <row r="9" spans="1:226" x14ac:dyDescent="0.25">
      <c r="A9" s="47">
        <v>45544</v>
      </c>
      <c r="B9" s="48" t="s">
        <v>387</v>
      </c>
      <c r="C9" s="49">
        <v>723.76796443134685</v>
      </c>
      <c r="D9" s="49">
        <v>756.64759664144754</v>
      </c>
      <c r="E9" s="49">
        <v>687.65859569174506</v>
      </c>
      <c r="F9" s="49">
        <v>625.42418022665504</v>
      </c>
      <c r="G9" s="49">
        <v>581.07443350912115</v>
      </c>
      <c r="H9" s="50">
        <v>457.5437548431359</v>
      </c>
      <c r="I9" s="48" t="s">
        <v>388</v>
      </c>
      <c r="J9" s="49">
        <v>720.18576547824284</v>
      </c>
      <c r="K9" s="49">
        <v>750.13223352621753</v>
      </c>
      <c r="L9" s="49">
        <v>682.50492807234798</v>
      </c>
      <c r="M9" s="49">
        <v>625.42684538198773</v>
      </c>
      <c r="N9" s="49">
        <v>453.69694235588969</v>
      </c>
      <c r="O9" s="50">
        <v>478.2540057043401</v>
      </c>
      <c r="P9" s="51" t="s">
        <v>389</v>
      </c>
      <c r="Q9" s="52">
        <v>662.25</v>
      </c>
      <c r="R9" s="52">
        <v>741.7</v>
      </c>
      <c r="S9" s="52">
        <v>675.64</v>
      </c>
      <c r="T9" s="52">
        <v>567.30999999999995</v>
      </c>
      <c r="U9" s="52"/>
      <c r="V9" s="53"/>
      <c r="W9" s="51" t="s">
        <v>390</v>
      </c>
      <c r="X9" s="52">
        <v>683.22</v>
      </c>
      <c r="Y9" s="52">
        <v>747.1</v>
      </c>
      <c r="Z9" s="52">
        <v>635.29999999999995</v>
      </c>
      <c r="AA9" s="52">
        <v>437.82</v>
      </c>
      <c r="AB9" s="52"/>
      <c r="AC9" s="53">
        <v>637.19000000000005</v>
      </c>
      <c r="AD9" s="51" t="s">
        <v>391</v>
      </c>
      <c r="AE9" s="54">
        <v>0.51129972389814915</v>
      </c>
      <c r="AF9" s="52">
        <v>710.3640454034155</v>
      </c>
      <c r="AG9" s="52">
        <v>728.25953573985078</v>
      </c>
      <c r="AH9" s="52"/>
      <c r="AI9" s="52"/>
      <c r="AJ9" s="52"/>
      <c r="AK9" s="53">
        <v>482.49821045096638</v>
      </c>
      <c r="AL9" s="55" t="s">
        <v>392</v>
      </c>
      <c r="AM9" s="56">
        <v>1</v>
      </c>
      <c r="AN9" s="52">
        <v>760.48</v>
      </c>
      <c r="AO9" s="52">
        <v>822.21</v>
      </c>
      <c r="AP9" s="52">
        <v>798.05</v>
      </c>
      <c r="AQ9" s="52">
        <v>846.99</v>
      </c>
      <c r="AR9" s="52"/>
      <c r="AS9" s="53"/>
      <c r="AT9" s="51" t="s">
        <v>393</v>
      </c>
      <c r="AU9" s="57">
        <v>3.991856612510479E-2</v>
      </c>
      <c r="AV9" s="52">
        <v>682.85816933455749</v>
      </c>
      <c r="AW9" s="52">
        <v>744.64612191130107</v>
      </c>
      <c r="AX9" s="52">
        <v>623.17512274959086</v>
      </c>
      <c r="AY9" s="52"/>
      <c r="AZ9" s="52"/>
      <c r="BA9" s="53">
        <v>475.20897369366492</v>
      </c>
      <c r="BB9" s="51" t="s">
        <v>394</v>
      </c>
      <c r="BC9" s="52">
        <v>675.67</v>
      </c>
      <c r="BD9" s="52">
        <v>720.13</v>
      </c>
      <c r="BE9" s="52">
        <v>643.65</v>
      </c>
      <c r="BF9" s="52"/>
      <c r="BG9" s="52"/>
      <c r="BH9" s="53">
        <v>540.02</v>
      </c>
      <c r="BI9" s="51" t="s">
        <v>395</v>
      </c>
      <c r="BJ9" s="57">
        <v>0.1340195132411279</v>
      </c>
      <c r="BK9" s="52">
        <v>825.23855473356923</v>
      </c>
      <c r="BL9" s="52">
        <v>801.570708695186</v>
      </c>
      <c r="BM9" s="52">
        <v>948.26846788892465</v>
      </c>
      <c r="BN9" s="52">
        <v>965.20853436260313</v>
      </c>
      <c r="BO9" s="52"/>
      <c r="BP9" s="53"/>
      <c r="BQ9" s="51" t="s">
        <v>396</v>
      </c>
      <c r="BR9" s="54">
        <v>1</v>
      </c>
      <c r="BS9" s="52">
        <v>774.5</v>
      </c>
      <c r="BT9" s="52">
        <v>824.67</v>
      </c>
      <c r="BU9" s="52">
        <v>842</v>
      </c>
      <c r="BV9" s="52"/>
      <c r="BW9" s="52"/>
      <c r="BX9" s="53">
        <v>374.5</v>
      </c>
      <c r="BY9" s="51" t="s">
        <v>397</v>
      </c>
      <c r="BZ9" s="52">
        <v>792.05</v>
      </c>
      <c r="CA9" s="52">
        <v>783</v>
      </c>
      <c r="CB9" s="52">
        <v>649.92999999999995</v>
      </c>
      <c r="CC9" s="52">
        <v>599.49</v>
      </c>
      <c r="CD9" s="52"/>
      <c r="CE9" s="53">
        <v>756.68</v>
      </c>
      <c r="CF9" s="51" t="s">
        <v>398</v>
      </c>
      <c r="CG9" s="52">
        <v>711.46</v>
      </c>
      <c r="CH9" s="52">
        <v>846.74</v>
      </c>
      <c r="CI9" s="52">
        <v>808.07</v>
      </c>
      <c r="CJ9" s="52"/>
      <c r="CK9" s="52"/>
      <c r="CL9" s="53"/>
      <c r="CM9" s="51" t="s">
        <v>399</v>
      </c>
      <c r="CN9" s="52">
        <v>760.7</v>
      </c>
      <c r="CO9" s="52">
        <v>734.22</v>
      </c>
      <c r="CP9" s="52">
        <v>793.48</v>
      </c>
      <c r="CQ9" s="52">
        <v>546.57000000000005</v>
      </c>
      <c r="CR9" s="52"/>
      <c r="CS9" s="53">
        <v>709.5</v>
      </c>
      <c r="CT9" s="51" t="s">
        <v>400</v>
      </c>
      <c r="CU9" s="52">
        <v>712.08</v>
      </c>
      <c r="CV9" s="52">
        <v>826.48</v>
      </c>
      <c r="CW9" s="52"/>
      <c r="CX9" s="52">
        <v>619.91999999999996</v>
      </c>
      <c r="CY9" s="52"/>
      <c r="CZ9" s="53"/>
      <c r="DA9" s="51" t="s">
        <v>401</v>
      </c>
      <c r="DB9" s="54">
        <v>1</v>
      </c>
      <c r="DC9" s="52">
        <v>730.09</v>
      </c>
      <c r="DD9" s="52">
        <v>818.67</v>
      </c>
      <c r="DE9" s="52">
        <v>643.86</v>
      </c>
      <c r="DF9" s="52">
        <v>708.36</v>
      </c>
      <c r="DG9" s="52"/>
      <c r="DH9" s="53">
        <v>634.25</v>
      </c>
      <c r="DI9" s="51" t="s">
        <v>402</v>
      </c>
      <c r="DJ9" s="57">
        <v>2.5255714105316329E-3</v>
      </c>
      <c r="DK9" s="52">
        <v>773.70402828639976</v>
      </c>
      <c r="DL9" s="52">
        <v>820.11976259628739</v>
      </c>
      <c r="DM9" s="52">
        <v>820.11976259628739</v>
      </c>
      <c r="DN9" s="52">
        <v>1136.8859704508145</v>
      </c>
      <c r="DO9" s="52"/>
      <c r="DP9" s="53">
        <v>624.00823336279836</v>
      </c>
      <c r="DQ9" s="51" t="s">
        <v>403</v>
      </c>
      <c r="DR9" s="52">
        <v>730.52</v>
      </c>
      <c r="DS9" s="52">
        <v>759.84</v>
      </c>
      <c r="DT9" s="52">
        <v>626.6</v>
      </c>
      <c r="DU9" s="52">
        <v>754.18</v>
      </c>
      <c r="DV9" s="52"/>
      <c r="DW9" s="53"/>
      <c r="DX9" s="51" t="s">
        <v>404</v>
      </c>
      <c r="DY9" s="52">
        <v>732.54</v>
      </c>
      <c r="DZ9" s="52">
        <v>739.53</v>
      </c>
      <c r="EA9" s="52">
        <v>736.84</v>
      </c>
      <c r="EB9" s="52">
        <v>592.70000000000005</v>
      </c>
      <c r="EC9" s="52"/>
      <c r="ED9" s="53">
        <v>443.92</v>
      </c>
      <c r="EE9" s="51" t="s">
        <v>405</v>
      </c>
      <c r="EF9" s="54">
        <v>1</v>
      </c>
      <c r="EG9" s="52">
        <v>679.91</v>
      </c>
      <c r="EH9" s="52">
        <v>708.4</v>
      </c>
      <c r="EI9" s="52">
        <v>654.54</v>
      </c>
      <c r="EJ9" s="52"/>
      <c r="EK9" s="52">
        <v>323.74</v>
      </c>
      <c r="EL9" s="53">
        <v>384.65</v>
      </c>
      <c r="EM9" s="51" t="s">
        <v>406</v>
      </c>
      <c r="EN9" s="52">
        <v>707.77</v>
      </c>
      <c r="EO9" s="52">
        <v>750.59</v>
      </c>
      <c r="EP9" s="52">
        <v>646.27</v>
      </c>
      <c r="EQ9" s="52"/>
      <c r="ER9" s="52"/>
      <c r="ES9" s="53">
        <v>522.65</v>
      </c>
      <c r="ET9" s="51" t="s">
        <v>407</v>
      </c>
      <c r="EU9" s="54">
        <v>1</v>
      </c>
      <c r="EV9" s="52">
        <v>698.71</v>
      </c>
      <c r="EW9" s="52">
        <v>751.95</v>
      </c>
      <c r="EX9" s="52">
        <v>865.14</v>
      </c>
      <c r="EY9" s="52"/>
      <c r="EZ9" s="52"/>
      <c r="FA9" s="53">
        <v>433.56</v>
      </c>
      <c r="FB9" s="51" t="s">
        <v>408</v>
      </c>
      <c r="FC9" s="52">
        <v>586.21</v>
      </c>
      <c r="FD9" s="52">
        <v>553.02</v>
      </c>
      <c r="FE9" s="52">
        <v>615.37</v>
      </c>
      <c r="FF9" s="52"/>
      <c r="FG9" s="52"/>
      <c r="FH9" s="53"/>
      <c r="FI9" s="51" t="s">
        <v>409</v>
      </c>
      <c r="FJ9" s="52">
        <v>767.36</v>
      </c>
      <c r="FK9" s="52">
        <v>817.9</v>
      </c>
      <c r="FL9" s="52"/>
      <c r="FM9" s="52"/>
      <c r="FN9" s="52"/>
      <c r="FO9" s="53">
        <v>423.45</v>
      </c>
      <c r="FP9" s="51" t="s">
        <v>410</v>
      </c>
      <c r="FQ9" s="57">
        <v>0.2337540906965872</v>
      </c>
      <c r="FR9" s="52">
        <v>751.75783076203834</v>
      </c>
      <c r="FS9" s="52">
        <v>787.35390369331469</v>
      </c>
      <c r="FT9" s="52">
        <v>791.74848059841054</v>
      </c>
      <c r="FU9" s="52">
        <v>583.32398316970546</v>
      </c>
      <c r="FV9" s="52">
        <v>597.52220663861613</v>
      </c>
      <c r="FW9" s="53">
        <v>419.5371669004208</v>
      </c>
      <c r="FX9" s="51" t="s">
        <v>411</v>
      </c>
      <c r="FY9" s="52">
        <v>715.52</v>
      </c>
      <c r="FZ9" s="52">
        <v>752.91</v>
      </c>
      <c r="GA9" s="52">
        <v>740.27</v>
      </c>
      <c r="GB9" s="52">
        <v>748.26</v>
      </c>
      <c r="GC9" s="52"/>
      <c r="GD9" s="53">
        <v>463.04</v>
      </c>
      <c r="GE9" s="51" t="s">
        <v>412</v>
      </c>
      <c r="GF9" s="57">
        <v>0.20103331121966908</v>
      </c>
      <c r="GG9" s="52">
        <v>717.62056972840389</v>
      </c>
      <c r="GH9" s="52">
        <v>760.55324367247647</v>
      </c>
      <c r="GI9" s="52">
        <v>721.75381460708024</v>
      </c>
      <c r="GJ9" s="52">
        <v>643.13772792151656</v>
      </c>
      <c r="GK9" s="52"/>
      <c r="GL9" s="53">
        <v>489.58848481193331</v>
      </c>
      <c r="GM9" s="51" t="s">
        <v>413</v>
      </c>
      <c r="GN9" s="57">
        <v>8.7298123090353563E-2</v>
      </c>
      <c r="GO9" s="52">
        <v>665.2466171977303</v>
      </c>
      <c r="GP9" s="52">
        <v>815.92317765168048</v>
      </c>
      <c r="GQ9" s="52">
        <v>574.4216499345265</v>
      </c>
      <c r="GR9" s="52">
        <v>533.91532082060235</v>
      </c>
      <c r="GS9" s="52"/>
      <c r="GT9" s="53"/>
      <c r="GU9" s="51" t="s">
        <v>414</v>
      </c>
      <c r="GV9" s="54">
        <v>1</v>
      </c>
      <c r="GW9" s="52">
        <v>670.17</v>
      </c>
      <c r="GX9" s="52">
        <v>715.29</v>
      </c>
      <c r="GY9" s="52">
        <v>662.57</v>
      </c>
      <c r="GZ9" s="52"/>
      <c r="HA9" s="52"/>
      <c r="HB9" s="53">
        <v>626.16</v>
      </c>
      <c r="HC9" s="51" t="s">
        <v>415</v>
      </c>
      <c r="HD9" s="54">
        <v>1</v>
      </c>
      <c r="HE9" s="52">
        <v>709.68</v>
      </c>
      <c r="HF9" s="52">
        <v>782.35</v>
      </c>
      <c r="HG9" s="52"/>
      <c r="HH9" s="52">
        <v>525.55999999999995</v>
      </c>
      <c r="HI9" s="52">
        <v>518.91999999999996</v>
      </c>
      <c r="HJ9" s="53">
        <v>499.22</v>
      </c>
      <c r="HK9" s="58"/>
      <c r="HL9" s="57"/>
      <c r="HM9" s="59"/>
      <c r="HN9" s="59"/>
      <c r="HO9" s="59"/>
      <c r="HP9" s="59"/>
      <c r="HQ9" s="59"/>
      <c r="HR9" s="60"/>
    </row>
    <row r="10" spans="1:226" x14ac:dyDescent="0.25">
      <c r="A10" s="47">
        <v>45537</v>
      </c>
      <c r="B10" s="48" t="s">
        <v>387</v>
      </c>
      <c r="C10" s="49">
        <v>745.89911690948077</v>
      </c>
      <c r="D10" s="49">
        <v>768.67882142700989</v>
      </c>
      <c r="E10" s="49">
        <v>697.02219396488681</v>
      </c>
      <c r="F10" s="49">
        <v>632.36359836939914</v>
      </c>
      <c r="G10" s="49">
        <v>581.41609866598264</v>
      </c>
      <c r="H10" s="50">
        <v>457.87769634336973</v>
      </c>
      <c r="I10" s="48" t="s">
        <v>388</v>
      </c>
      <c r="J10" s="49">
        <v>740.34234394433724</v>
      </c>
      <c r="K10" s="49">
        <v>760.77386833162677</v>
      </c>
      <c r="L10" s="49">
        <v>690.97238953663259</v>
      </c>
      <c r="M10" s="49">
        <v>631.15637557661898</v>
      </c>
      <c r="N10" s="49">
        <v>453.43726817042602</v>
      </c>
      <c r="O10" s="50">
        <v>475.9905784558585</v>
      </c>
      <c r="P10" s="51" t="s">
        <v>389</v>
      </c>
      <c r="Q10" s="52">
        <v>686.42</v>
      </c>
      <c r="R10" s="52">
        <v>759.2</v>
      </c>
      <c r="S10" s="52">
        <v>687.44</v>
      </c>
      <c r="T10" s="52">
        <v>567.30999999999995</v>
      </c>
      <c r="U10" s="52"/>
      <c r="V10" s="53"/>
      <c r="W10" s="51" t="s">
        <v>390</v>
      </c>
      <c r="X10" s="52">
        <v>745.25</v>
      </c>
      <c r="Y10" s="52">
        <v>802.33</v>
      </c>
      <c r="Z10" s="52">
        <v>664.48</v>
      </c>
      <c r="AA10" s="52">
        <v>440.43</v>
      </c>
      <c r="AB10" s="52"/>
      <c r="AC10" s="53">
        <v>555.37</v>
      </c>
      <c r="AD10" s="51" t="s">
        <v>391</v>
      </c>
      <c r="AE10" s="54">
        <v>0.51129972389814915</v>
      </c>
      <c r="AF10" s="52">
        <v>718.67266591676048</v>
      </c>
      <c r="AG10" s="52">
        <v>733.88383270273039</v>
      </c>
      <c r="AH10" s="52"/>
      <c r="AI10" s="52"/>
      <c r="AJ10" s="52"/>
      <c r="AK10" s="53">
        <v>482.49821045096638</v>
      </c>
      <c r="AL10" s="55" t="s">
        <v>392</v>
      </c>
      <c r="AM10" s="56">
        <v>1</v>
      </c>
      <c r="AN10" s="52">
        <v>780.89</v>
      </c>
      <c r="AO10" s="52">
        <v>839.22</v>
      </c>
      <c r="AP10" s="52">
        <v>805.1</v>
      </c>
      <c r="AQ10" s="52">
        <v>862.11</v>
      </c>
      <c r="AR10" s="52"/>
      <c r="AS10" s="53"/>
      <c r="AT10" s="51" t="s">
        <v>393</v>
      </c>
      <c r="AU10" s="57">
        <v>3.9928129367139145E-2</v>
      </c>
      <c r="AV10" s="52">
        <v>706.68157316829695</v>
      </c>
      <c r="AW10" s="52">
        <v>765.71251746855648</v>
      </c>
      <c r="AX10" s="52">
        <v>646.58854062687158</v>
      </c>
      <c r="AY10" s="52"/>
      <c r="AZ10" s="52"/>
      <c r="BA10" s="53">
        <v>476.18087442603314</v>
      </c>
      <c r="BB10" s="51" t="s">
        <v>394</v>
      </c>
      <c r="BC10" s="52">
        <v>698.36</v>
      </c>
      <c r="BD10" s="52">
        <v>729.37</v>
      </c>
      <c r="BE10" s="52">
        <v>648.36</v>
      </c>
      <c r="BF10" s="52"/>
      <c r="BG10" s="52"/>
      <c r="BH10" s="53">
        <v>535.98</v>
      </c>
      <c r="BI10" s="51" t="s">
        <v>395</v>
      </c>
      <c r="BJ10" s="57">
        <v>0.13407162105997023</v>
      </c>
      <c r="BK10" s="52">
        <v>868.46233257806318</v>
      </c>
      <c r="BL10" s="52">
        <v>812.6080952444795</v>
      </c>
      <c r="BM10" s="52">
        <v>970.08862134152059</v>
      </c>
      <c r="BN10" s="52">
        <v>965.58381487390557</v>
      </c>
      <c r="BO10" s="52"/>
      <c r="BP10" s="53"/>
      <c r="BQ10" s="51" t="s">
        <v>396</v>
      </c>
      <c r="BR10" s="54">
        <v>1</v>
      </c>
      <c r="BS10" s="52">
        <v>811.17</v>
      </c>
      <c r="BT10" s="52">
        <v>860.5</v>
      </c>
      <c r="BU10" s="52">
        <v>851.17</v>
      </c>
      <c r="BV10" s="52"/>
      <c r="BW10" s="52"/>
      <c r="BX10" s="53">
        <v>374.5</v>
      </c>
      <c r="BY10" s="51" t="s">
        <v>397</v>
      </c>
      <c r="BZ10" s="52">
        <v>809.41</v>
      </c>
      <c r="CA10" s="52">
        <v>798.06</v>
      </c>
      <c r="CB10" s="52">
        <v>678.45</v>
      </c>
      <c r="CC10" s="52">
        <v>600.98</v>
      </c>
      <c r="CD10" s="52"/>
      <c r="CE10" s="53">
        <v>756.76</v>
      </c>
      <c r="CF10" s="51" t="s">
        <v>398</v>
      </c>
      <c r="CG10" s="52">
        <v>713.88</v>
      </c>
      <c r="CH10" s="52">
        <v>846.74</v>
      </c>
      <c r="CI10" s="52">
        <v>828.23</v>
      </c>
      <c r="CJ10" s="52"/>
      <c r="CK10" s="52"/>
      <c r="CL10" s="53"/>
      <c r="CM10" s="51" t="s">
        <v>399</v>
      </c>
      <c r="CN10" s="52">
        <v>771.25</v>
      </c>
      <c r="CO10" s="52">
        <v>732.19</v>
      </c>
      <c r="CP10" s="52">
        <v>793.59</v>
      </c>
      <c r="CQ10" s="52">
        <v>560.14</v>
      </c>
      <c r="CR10" s="52"/>
      <c r="CS10" s="53">
        <v>708.79</v>
      </c>
      <c r="CT10" s="51" t="s">
        <v>400</v>
      </c>
      <c r="CU10" s="52">
        <v>741.92</v>
      </c>
      <c r="CV10" s="52">
        <v>836.96</v>
      </c>
      <c r="CW10" s="52"/>
      <c r="CX10" s="52">
        <v>619.91999999999996</v>
      </c>
      <c r="CY10" s="52"/>
      <c r="CZ10" s="53"/>
      <c r="DA10" s="51" t="s">
        <v>401</v>
      </c>
      <c r="DB10" s="54">
        <v>1</v>
      </c>
      <c r="DC10" s="52">
        <v>731.69</v>
      </c>
      <c r="DD10" s="52">
        <v>818.67</v>
      </c>
      <c r="DE10" s="52">
        <v>679.86</v>
      </c>
      <c r="DF10" s="52">
        <v>708.36</v>
      </c>
      <c r="DG10" s="52"/>
      <c r="DH10" s="53">
        <v>627.04999999999995</v>
      </c>
      <c r="DI10" s="51" t="s">
        <v>402</v>
      </c>
      <c r="DJ10" s="57">
        <v>2.5474461851993377E-3</v>
      </c>
      <c r="DK10" s="52">
        <v>796.05604381607441</v>
      </c>
      <c r="DL10" s="52">
        <v>833.91175646414467</v>
      </c>
      <c r="DM10" s="52">
        <v>833.91175646414467</v>
      </c>
      <c r="DN10" s="52">
        <v>1146.7329002674819</v>
      </c>
      <c r="DO10" s="52"/>
      <c r="DP10" s="53">
        <v>630.16183925614575</v>
      </c>
      <c r="DQ10" s="51" t="s">
        <v>403</v>
      </c>
      <c r="DR10" s="52">
        <v>739.06</v>
      </c>
      <c r="DS10" s="52">
        <v>767.72</v>
      </c>
      <c r="DT10" s="52">
        <v>633.52</v>
      </c>
      <c r="DU10" s="52">
        <v>763.15</v>
      </c>
      <c r="DV10" s="52"/>
      <c r="DW10" s="53"/>
      <c r="DX10" s="51" t="s">
        <v>404</v>
      </c>
      <c r="DY10" s="52">
        <v>743.53</v>
      </c>
      <c r="DZ10" s="52">
        <v>749.87</v>
      </c>
      <c r="EA10" s="52">
        <v>756.14</v>
      </c>
      <c r="EB10" s="52">
        <v>611.97</v>
      </c>
      <c r="EC10" s="52"/>
      <c r="ED10" s="53">
        <v>443.88</v>
      </c>
      <c r="EE10" s="51" t="s">
        <v>405</v>
      </c>
      <c r="EF10" s="54">
        <v>1</v>
      </c>
      <c r="EG10" s="52">
        <v>709.93</v>
      </c>
      <c r="EH10" s="52">
        <v>723.31</v>
      </c>
      <c r="EI10" s="52">
        <v>668.65</v>
      </c>
      <c r="EJ10" s="52"/>
      <c r="EK10" s="52">
        <v>323.74</v>
      </c>
      <c r="EL10" s="53">
        <v>389.33</v>
      </c>
      <c r="EM10" s="51" t="s">
        <v>406</v>
      </c>
      <c r="EN10" s="52">
        <v>724.86</v>
      </c>
      <c r="EO10" s="52">
        <v>765.12</v>
      </c>
      <c r="EP10" s="52">
        <v>666.45</v>
      </c>
      <c r="EQ10" s="52"/>
      <c r="ER10" s="52"/>
      <c r="ES10" s="53">
        <v>523.57000000000005</v>
      </c>
      <c r="ET10" s="51" t="s">
        <v>407</v>
      </c>
      <c r="EU10" s="54">
        <v>1</v>
      </c>
      <c r="EV10" s="52">
        <v>729.04</v>
      </c>
      <c r="EW10" s="52">
        <v>768.34</v>
      </c>
      <c r="EX10" s="52">
        <v>732.77</v>
      </c>
      <c r="EY10" s="52"/>
      <c r="EZ10" s="52"/>
      <c r="FA10" s="53">
        <v>416.89</v>
      </c>
      <c r="FB10" s="51" t="s">
        <v>408</v>
      </c>
      <c r="FC10" s="52">
        <v>586.21</v>
      </c>
      <c r="FD10" s="52">
        <v>553.02</v>
      </c>
      <c r="FE10" s="52">
        <v>615.37</v>
      </c>
      <c r="FF10" s="52"/>
      <c r="FG10" s="52"/>
      <c r="FH10" s="53"/>
      <c r="FI10" s="51" t="s">
        <v>409</v>
      </c>
      <c r="FJ10" s="52">
        <v>786.37</v>
      </c>
      <c r="FK10" s="52">
        <v>831.12</v>
      </c>
      <c r="FL10" s="52"/>
      <c r="FM10" s="52"/>
      <c r="FN10" s="52"/>
      <c r="FO10" s="53">
        <v>419.32</v>
      </c>
      <c r="FP10" s="51" t="s">
        <v>410</v>
      </c>
      <c r="FQ10" s="57">
        <v>0.23391812865497075</v>
      </c>
      <c r="FR10" s="52">
        <v>773.43859649122794</v>
      </c>
      <c r="FS10" s="52">
        <v>806.7695906432748</v>
      </c>
      <c r="FT10" s="52">
        <v>828.12163742690052</v>
      </c>
      <c r="FU10" s="52">
        <v>595.35906432748527</v>
      </c>
      <c r="FV10" s="52">
        <v>597.9415204678362</v>
      </c>
      <c r="FW10" s="53">
        <v>423.41988304093564</v>
      </c>
      <c r="FX10" s="51" t="s">
        <v>411</v>
      </c>
      <c r="FY10" s="52">
        <v>752.05</v>
      </c>
      <c r="FZ10" s="52">
        <v>771.16</v>
      </c>
      <c r="GA10" s="52">
        <v>771.53</v>
      </c>
      <c r="GB10" s="52">
        <v>759.87</v>
      </c>
      <c r="GC10" s="52"/>
      <c r="GD10" s="53">
        <v>466.31</v>
      </c>
      <c r="GE10" s="51" t="s">
        <v>412</v>
      </c>
      <c r="GF10" s="57">
        <v>0.20099290495045524</v>
      </c>
      <c r="GG10" s="52">
        <v>749.44023475971301</v>
      </c>
      <c r="GH10" s="52">
        <v>774.82161879685646</v>
      </c>
      <c r="GI10" s="52">
        <v>731.96189174522135</v>
      </c>
      <c r="GJ10" s="52">
        <v>641.18143629529879</v>
      </c>
      <c r="GK10" s="52"/>
      <c r="GL10" s="53">
        <v>489.68303418889315</v>
      </c>
      <c r="GM10" s="51" t="s">
        <v>413</v>
      </c>
      <c r="GN10" s="57">
        <v>8.8097964937009943E-2</v>
      </c>
      <c r="GO10" s="52">
        <v>716.02501982204205</v>
      </c>
      <c r="GP10" s="52">
        <v>840.10219363932686</v>
      </c>
      <c r="GQ10" s="52">
        <v>593.07549995595093</v>
      </c>
      <c r="GR10" s="52">
        <v>556.86723636683985</v>
      </c>
      <c r="GS10" s="52"/>
      <c r="GT10" s="53"/>
      <c r="GU10" s="51" t="s">
        <v>414</v>
      </c>
      <c r="GV10" s="54">
        <v>1</v>
      </c>
      <c r="GW10" s="52">
        <v>685.85</v>
      </c>
      <c r="GX10" s="52">
        <v>719.54</v>
      </c>
      <c r="GY10" s="52">
        <v>673.97</v>
      </c>
      <c r="GZ10" s="52"/>
      <c r="HA10" s="52"/>
      <c r="HB10" s="53">
        <v>627.32000000000005</v>
      </c>
      <c r="HC10" s="51" t="s">
        <v>415</v>
      </c>
      <c r="HD10" s="54">
        <v>1</v>
      </c>
      <c r="HE10" s="52">
        <v>720.52</v>
      </c>
      <c r="HF10" s="52">
        <v>794.85</v>
      </c>
      <c r="HG10" s="52"/>
      <c r="HH10" s="52">
        <v>525.16999999999996</v>
      </c>
      <c r="HI10" s="52">
        <v>518.53</v>
      </c>
      <c r="HJ10" s="53">
        <v>500.89</v>
      </c>
      <c r="HK10" s="58"/>
      <c r="HL10" s="57"/>
      <c r="HM10" s="59"/>
      <c r="HN10" s="59"/>
      <c r="HO10" s="59"/>
      <c r="HP10" s="59"/>
      <c r="HQ10" s="59"/>
      <c r="HR10" s="60"/>
    </row>
    <row r="11" spans="1:226" x14ac:dyDescent="0.25">
      <c r="A11" s="47">
        <v>45530</v>
      </c>
      <c r="B11" s="48" t="s">
        <v>387</v>
      </c>
      <c r="C11" s="49">
        <v>756.13769000489685</v>
      </c>
      <c r="D11" s="49">
        <v>777.44372325292022</v>
      </c>
      <c r="E11" s="49">
        <v>697.95187048492528</v>
      </c>
      <c r="F11" s="49">
        <v>622.90757586094423</v>
      </c>
      <c r="G11" s="49">
        <v>542.67363674566604</v>
      </c>
      <c r="H11" s="50">
        <v>459.32360803674425</v>
      </c>
      <c r="I11" s="48" t="s">
        <v>388</v>
      </c>
      <c r="J11" s="49">
        <v>750.82575545670636</v>
      </c>
      <c r="K11" s="49">
        <v>770.20375564492076</v>
      </c>
      <c r="L11" s="49">
        <v>691.49218666304716</v>
      </c>
      <c r="M11" s="49">
        <v>620.21369272693335</v>
      </c>
      <c r="N11" s="49">
        <v>458.45097744360896</v>
      </c>
      <c r="O11" s="50">
        <v>477.35419037950612</v>
      </c>
      <c r="P11" s="51" t="s">
        <v>389</v>
      </c>
      <c r="Q11" s="52">
        <v>691.42</v>
      </c>
      <c r="R11" s="52">
        <v>758.37</v>
      </c>
      <c r="S11" s="52">
        <v>687.36</v>
      </c>
      <c r="T11" s="52">
        <v>567.30999999999995</v>
      </c>
      <c r="U11" s="52"/>
      <c r="V11" s="53"/>
      <c r="W11" s="51" t="s">
        <v>390</v>
      </c>
      <c r="X11" s="52">
        <v>725.79</v>
      </c>
      <c r="Y11" s="52">
        <v>760.63</v>
      </c>
      <c r="Z11" s="52">
        <v>658.19</v>
      </c>
      <c r="AA11" s="52">
        <v>439.22</v>
      </c>
      <c r="AB11" s="52"/>
      <c r="AC11" s="53">
        <v>559.5</v>
      </c>
      <c r="AD11" s="51" t="s">
        <v>391</v>
      </c>
      <c r="AE11" s="54">
        <v>0.51129972389814915</v>
      </c>
      <c r="AF11" s="52">
        <v>726.68473259024449</v>
      </c>
      <c r="AG11" s="52">
        <v>742.0237243071889</v>
      </c>
      <c r="AH11" s="52"/>
      <c r="AI11" s="52"/>
      <c r="AJ11" s="52"/>
      <c r="AK11" s="53">
        <v>482.70784333776464</v>
      </c>
      <c r="AL11" s="55" t="s">
        <v>392</v>
      </c>
      <c r="AM11" s="56">
        <v>1</v>
      </c>
      <c r="AN11" s="52">
        <v>795.15</v>
      </c>
      <c r="AO11" s="52">
        <v>853.84</v>
      </c>
      <c r="AP11" s="52">
        <v>811.99</v>
      </c>
      <c r="AQ11" s="52">
        <v>862.11</v>
      </c>
      <c r="AR11" s="52"/>
      <c r="AS11" s="53"/>
      <c r="AT11" s="51" t="s">
        <v>393</v>
      </c>
      <c r="AU11" s="57">
        <v>3.9945673883518419E-2</v>
      </c>
      <c r="AV11" s="52">
        <v>716.36773987377171</v>
      </c>
      <c r="AW11" s="52">
        <v>775.85403850762964</v>
      </c>
      <c r="AX11" s="52">
        <v>660.50691060158192</v>
      </c>
      <c r="AY11" s="52"/>
      <c r="AZ11" s="52"/>
      <c r="BA11" s="53">
        <v>475.03675001997289</v>
      </c>
      <c r="BB11" s="51" t="s">
        <v>394</v>
      </c>
      <c r="BC11" s="52">
        <v>710.13</v>
      </c>
      <c r="BD11" s="52">
        <v>736.94</v>
      </c>
      <c r="BE11" s="52">
        <v>652.39</v>
      </c>
      <c r="BF11" s="52"/>
      <c r="BG11" s="52"/>
      <c r="BH11" s="53">
        <v>535.98</v>
      </c>
      <c r="BI11" s="51" t="s">
        <v>395</v>
      </c>
      <c r="BJ11" s="57">
        <v>0.13403029084573112</v>
      </c>
      <c r="BK11" s="52">
        <v>907.86757807264439</v>
      </c>
      <c r="BL11" s="52">
        <v>833.80243935129329</v>
      </c>
      <c r="BM11" s="52">
        <v>991.23441897868918</v>
      </c>
      <c r="BN11" s="52">
        <v>965.28615467095551</v>
      </c>
      <c r="BO11" s="52"/>
      <c r="BP11" s="53"/>
      <c r="BQ11" s="51" t="s">
        <v>396</v>
      </c>
      <c r="BR11" s="54">
        <v>1</v>
      </c>
      <c r="BS11" s="52">
        <v>828.67</v>
      </c>
      <c r="BT11" s="52">
        <v>878</v>
      </c>
      <c r="BU11" s="52">
        <v>868.67</v>
      </c>
      <c r="BV11" s="52"/>
      <c r="BW11" s="52"/>
      <c r="BX11" s="53">
        <v>374.5</v>
      </c>
      <c r="BY11" s="51" t="s">
        <v>397</v>
      </c>
      <c r="BZ11" s="52">
        <v>821.27</v>
      </c>
      <c r="CA11" s="52">
        <v>809.21</v>
      </c>
      <c r="CB11" s="52">
        <v>683.26</v>
      </c>
      <c r="CC11" s="52">
        <v>582.32000000000005</v>
      </c>
      <c r="CD11" s="52"/>
      <c r="CE11" s="53">
        <v>756.86</v>
      </c>
      <c r="CF11" s="51" t="s">
        <v>398</v>
      </c>
      <c r="CG11" s="52">
        <v>709.85</v>
      </c>
      <c r="CH11" s="52">
        <v>835.45</v>
      </c>
      <c r="CI11" s="52">
        <v>815.33</v>
      </c>
      <c r="CJ11" s="52"/>
      <c r="CK11" s="52"/>
      <c r="CL11" s="53"/>
      <c r="CM11" s="51" t="s">
        <v>399</v>
      </c>
      <c r="CN11" s="52">
        <v>795.88</v>
      </c>
      <c r="CO11" s="52">
        <v>753.2</v>
      </c>
      <c r="CP11" s="52">
        <v>786.93</v>
      </c>
      <c r="CQ11" s="52">
        <v>561.94000000000005</v>
      </c>
      <c r="CR11" s="52"/>
      <c r="CS11" s="53">
        <v>710.83</v>
      </c>
      <c r="CT11" s="51" t="s">
        <v>400</v>
      </c>
      <c r="CU11" s="52">
        <v>753.21</v>
      </c>
      <c r="CV11" s="52">
        <v>845.83</v>
      </c>
      <c r="CW11" s="52"/>
      <c r="CX11" s="52">
        <v>619.91999999999996</v>
      </c>
      <c r="CY11" s="52"/>
      <c r="CZ11" s="53"/>
      <c r="DA11" s="51" t="s">
        <v>401</v>
      </c>
      <c r="DB11" s="54">
        <v>1</v>
      </c>
      <c r="DC11" s="52">
        <v>755.69</v>
      </c>
      <c r="DD11" s="52">
        <v>836.27</v>
      </c>
      <c r="DE11" s="52">
        <v>679.86</v>
      </c>
      <c r="DF11" s="52">
        <v>708.36</v>
      </c>
      <c r="DG11" s="52"/>
      <c r="DH11" s="53">
        <v>627.04999999999995</v>
      </c>
      <c r="DI11" s="51" t="s">
        <v>402</v>
      </c>
      <c r="DJ11" s="57">
        <v>2.5301723047339523E-3</v>
      </c>
      <c r="DK11" s="52">
        <v>796.12762189105081</v>
      </c>
      <c r="DL11" s="52">
        <v>832.35999291551752</v>
      </c>
      <c r="DM11" s="52">
        <v>832.35999291551752</v>
      </c>
      <c r="DN11" s="52">
        <v>797.38380183690504</v>
      </c>
      <c r="DO11" s="52"/>
      <c r="DP11" s="53">
        <v>629.09849960782333</v>
      </c>
      <c r="DQ11" s="51" t="s">
        <v>403</v>
      </c>
      <c r="DR11" s="52">
        <v>744.1</v>
      </c>
      <c r="DS11" s="52">
        <v>774.96</v>
      </c>
      <c r="DT11" s="52">
        <v>649.11</v>
      </c>
      <c r="DU11" s="52">
        <v>759.67</v>
      </c>
      <c r="DV11" s="52"/>
      <c r="DW11" s="53"/>
      <c r="DX11" s="51" t="s">
        <v>404</v>
      </c>
      <c r="DY11" s="52">
        <v>756</v>
      </c>
      <c r="DZ11" s="52">
        <v>763.12</v>
      </c>
      <c r="EA11" s="52">
        <v>756.54</v>
      </c>
      <c r="EB11" s="52">
        <v>610.42999999999995</v>
      </c>
      <c r="EC11" s="52"/>
      <c r="ED11" s="53">
        <v>445.26</v>
      </c>
      <c r="EE11" s="51" t="s">
        <v>405</v>
      </c>
      <c r="EF11" s="54">
        <v>1</v>
      </c>
      <c r="EG11" s="52">
        <v>725.45</v>
      </c>
      <c r="EH11" s="52">
        <v>738</v>
      </c>
      <c r="EI11" s="52">
        <v>688.93</v>
      </c>
      <c r="EJ11" s="52"/>
      <c r="EK11" s="52">
        <v>323.74</v>
      </c>
      <c r="EL11" s="53">
        <v>383.74</v>
      </c>
      <c r="EM11" s="51" t="s">
        <v>406</v>
      </c>
      <c r="EN11" s="52">
        <v>724.86</v>
      </c>
      <c r="EO11" s="52">
        <v>765.12</v>
      </c>
      <c r="EP11" s="52">
        <v>666.45</v>
      </c>
      <c r="EQ11" s="52"/>
      <c r="ER11" s="52"/>
      <c r="ES11" s="53">
        <v>523.57000000000005</v>
      </c>
      <c r="ET11" s="51" t="s">
        <v>407</v>
      </c>
      <c r="EU11" s="54">
        <v>1</v>
      </c>
      <c r="EV11" s="52">
        <v>745.98</v>
      </c>
      <c r="EW11" s="52">
        <v>785.28</v>
      </c>
      <c r="EX11" s="52">
        <v>749.71</v>
      </c>
      <c r="EY11" s="52"/>
      <c r="EZ11" s="52"/>
      <c r="FA11" s="53">
        <v>413.45</v>
      </c>
      <c r="FB11" s="51" t="s">
        <v>408</v>
      </c>
      <c r="FC11" s="52">
        <v>586.21</v>
      </c>
      <c r="FD11" s="52">
        <v>553.02</v>
      </c>
      <c r="FE11" s="52">
        <v>615.37</v>
      </c>
      <c r="FF11" s="52"/>
      <c r="FG11" s="52"/>
      <c r="FH11" s="53"/>
      <c r="FI11" s="51" t="s">
        <v>409</v>
      </c>
      <c r="FJ11" s="52">
        <v>797.94</v>
      </c>
      <c r="FK11" s="52">
        <v>838.56</v>
      </c>
      <c r="FL11" s="52"/>
      <c r="FM11" s="52"/>
      <c r="FN11" s="52"/>
      <c r="FO11" s="53">
        <v>426.76</v>
      </c>
      <c r="FP11" s="51" t="s">
        <v>410</v>
      </c>
      <c r="FQ11" s="57">
        <v>0.23356300362022653</v>
      </c>
      <c r="FR11" s="52">
        <v>781.91755225972202</v>
      </c>
      <c r="FS11" s="52">
        <v>814.80088753941368</v>
      </c>
      <c r="FT11" s="52">
        <v>839.99065747985514</v>
      </c>
      <c r="FU11" s="52">
        <v>607.15870606095996</v>
      </c>
      <c r="FV11" s="52">
        <v>553.54898984000931</v>
      </c>
      <c r="FW11" s="53">
        <v>425.48172369496666</v>
      </c>
      <c r="FX11" s="51" t="s">
        <v>411</v>
      </c>
      <c r="FY11" s="52">
        <v>762.62</v>
      </c>
      <c r="FZ11" s="52">
        <v>771.98</v>
      </c>
      <c r="GA11" s="52">
        <v>760.15</v>
      </c>
      <c r="GB11" s="52">
        <v>735.85</v>
      </c>
      <c r="GC11" s="52"/>
      <c r="GD11" s="53">
        <v>463.87</v>
      </c>
      <c r="GE11" s="51" t="s">
        <v>412</v>
      </c>
      <c r="GF11" s="57">
        <v>0.20098078623683577</v>
      </c>
      <c r="GG11" s="52">
        <v>756.55197363132095</v>
      </c>
      <c r="GH11" s="52">
        <v>781.34295361363456</v>
      </c>
      <c r="GI11" s="52">
        <v>731.24246322051613</v>
      </c>
      <c r="GJ11" s="52">
        <v>663.32100651177757</v>
      </c>
      <c r="GK11" s="52"/>
      <c r="GL11" s="53">
        <v>489.9790979982314</v>
      </c>
      <c r="GM11" s="51" t="s">
        <v>413</v>
      </c>
      <c r="GN11" s="57">
        <v>8.7696220292905372E-2</v>
      </c>
      <c r="GO11" s="52">
        <v>717.10953257914582</v>
      </c>
      <c r="GP11" s="52">
        <v>827.36122073138642</v>
      </c>
      <c r="GQ11" s="52">
        <v>591.42330965535382</v>
      </c>
      <c r="GR11" s="52">
        <v>554.94168201350521</v>
      </c>
      <c r="GS11" s="52"/>
      <c r="GT11" s="53"/>
      <c r="GU11" s="51" t="s">
        <v>414</v>
      </c>
      <c r="GV11" s="54">
        <v>1</v>
      </c>
      <c r="GW11" s="52">
        <v>699.16</v>
      </c>
      <c r="GX11" s="52">
        <v>732.84</v>
      </c>
      <c r="GY11" s="52">
        <v>679.71</v>
      </c>
      <c r="GZ11" s="52"/>
      <c r="HA11" s="52"/>
      <c r="HB11" s="53">
        <v>627.53</v>
      </c>
      <c r="HC11" s="51" t="s">
        <v>415</v>
      </c>
      <c r="HD11" s="54">
        <v>1</v>
      </c>
      <c r="HE11" s="52">
        <v>737.18</v>
      </c>
      <c r="HF11" s="52">
        <v>808.18</v>
      </c>
      <c r="HG11" s="52"/>
      <c r="HH11" s="52">
        <v>532.70000000000005</v>
      </c>
      <c r="HI11" s="52">
        <v>526.05999999999995</v>
      </c>
      <c r="HJ11" s="53">
        <v>500.89</v>
      </c>
      <c r="HK11" s="58"/>
      <c r="HL11" s="57"/>
      <c r="HM11" s="59"/>
      <c r="HN11" s="59"/>
      <c r="HO11" s="59"/>
      <c r="HP11" s="59"/>
      <c r="HQ11" s="59"/>
      <c r="HR11" s="60"/>
    </row>
    <row r="12" spans="1:226" x14ac:dyDescent="0.25">
      <c r="A12" s="47">
        <v>45523</v>
      </c>
      <c r="B12" s="48" t="s">
        <v>387</v>
      </c>
      <c r="C12" s="49">
        <v>773.10415902294278</v>
      </c>
      <c r="D12" s="49">
        <v>792.81774475470434</v>
      </c>
      <c r="E12" s="49">
        <v>728.09198713869648</v>
      </c>
      <c r="F12" s="49">
        <v>625.91992612719162</v>
      </c>
      <c r="G12" s="49">
        <v>543.24507527548917</v>
      </c>
      <c r="H12" s="50">
        <v>461.5763545572504</v>
      </c>
      <c r="I12" s="48" t="s">
        <v>388</v>
      </c>
      <c r="J12" s="49">
        <v>767.48482862205447</v>
      </c>
      <c r="K12" s="49">
        <v>784.54412984132261</v>
      </c>
      <c r="L12" s="49">
        <v>721.4324230227802</v>
      </c>
      <c r="M12" s="49">
        <v>626.59629469536787</v>
      </c>
      <c r="N12" s="49">
        <v>450.69404344193816</v>
      </c>
      <c r="O12" s="50">
        <v>480.23268631189802</v>
      </c>
      <c r="P12" s="51" t="s">
        <v>389</v>
      </c>
      <c r="Q12" s="52">
        <v>710.58</v>
      </c>
      <c r="R12" s="52">
        <v>779.2</v>
      </c>
      <c r="S12" s="52">
        <v>704.41</v>
      </c>
      <c r="T12" s="52">
        <v>575.30999999999995</v>
      </c>
      <c r="U12" s="52"/>
      <c r="V12" s="53"/>
      <c r="W12" s="51" t="s">
        <v>390</v>
      </c>
      <c r="X12" s="52">
        <v>753.77</v>
      </c>
      <c r="Y12" s="52">
        <v>786.35</v>
      </c>
      <c r="Z12" s="52">
        <v>692.41</v>
      </c>
      <c r="AA12" s="52">
        <v>454.49</v>
      </c>
      <c r="AB12" s="52"/>
      <c r="AC12" s="53">
        <v>559.5</v>
      </c>
      <c r="AD12" s="51" t="s">
        <v>391</v>
      </c>
      <c r="AE12" s="54">
        <v>0.51129972389814915</v>
      </c>
      <c r="AF12" s="52">
        <v>734.60987831066575</v>
      </c>
      <c r="AG12" s="52">
        <v>751.86624399222831</v>
      </c>
      <c r="AH12" s="52"/>
      <c r="AI12" s="52"/>
      <c r="AJ12" s="52"/>
      <c r="AK12" s="53">
        <v>482.58001840679015</v>
      </c>
      <c r="AL12" s="55" t="s">
        <v>392</v>
      </c>
      <c r="AM12" s="56">
        <v>1</v>
      </c>
      <c r="AN12" s="52">
        <v>801.86</v>
      </c>
      <c r="AO12" s="52">
        <v>861.85</v>
      </c>
      <c r="AP12" s="52">
        <v>820.66</v>
      </c>
      <c r="AQ12" s="52">
        <v>862.11</v>
      </c>
      <c r="AR12" s="52"/>
      <c r="AS12" s="53"/>
      <c r="AT12" s="51" t="s">
        <v>393</v>
      </c>
      <c r="AU12" s="57">
        <v>3.9712481632977241E-2</v>
      </c>
      <c r="AV12" s="52">
        <v>724.36241610738239</v>
      </c>
      <c r="AW12" s="52">
        <v>785.6669711290258</v>
      </c>
      <c r="AX12" s="52">
        <v>662.62420078630714</v>
      </c>
      <c r="AY12" s="52"/>
      <c r="AZ12" s="52"/>
      <c r="BA12" s="53">
        <v>472.98558436916716</v>
      </c>
      <c r="BB12" s="51" t="s">
        <v>394</v>
      </c>
      <c r="BC12" s="52">
        <v>731.14</v>
      </c>
      <c r="BD12" s="52">
        <v>755.43</v>
      </c>
      <c r="BE12" s="52">
        <v>686.93</v>
      </c>
      <c r="BF12" s="52"/>
      <c r="BG12" s="52"/>
      <c r="BH12" s="53">
        <v>536.99</v>
      </c>
      <c r="BI12" s="51" t="s">
        <v>395</v>
      </c>
      <c r="BJ12" s="57">
        <v>0.1340195132411279</v>
      </c>
      <c r="BK12" s="52">
        <v>920.66044816125225</v>
      </c>
      <c r="BL12" s="52">
        <v>855.17851399163715</v>
      </c>
      <c r="BM12" s="52">
        <v>1049.0511418462529</v>
      </c>
      <c r="BN12" s="52">
        <v>764.31328401415237</v>
      </c>
      <c r="BO12" s="52"/>
      <c r="BP12" s="53"/>
      <c r="BQ12" s="51" t="s">
        <v>396</v>
      </c>
      <c r="BR12" s="54">
        <v>1</v>
      </c>
      <c r="BS12" s="52">
        <v>828.67</v>
      </c>
      <c r="BT12" s="52">
        <v>878</v>
      </c>
      <c r="BU12" s="52">
        <v>868.67</v>
      </c>
      <c r="BV12" s="52"/>
      <c r="BW12" s="52"/>
      <c r="BX12" s="53">
        <v>374.5</v>
      </c>
      <c r="BY12" s="51" t="s">
        <v>397</v>
      </c>
      <c r="BZ12" s="52">
        <v>835.87</v>
      </c>
      <c r="CA12" s="52">
        <v>822.05</v>
      </c>
      <c r="CB12" s="52">
        <v>724.27</v>
      </c>
      <c r="CC12" s="52">
        <v>583.08000000000004</v>
      </c>
      <c r="CD12" s="52"/>
      <c r="CE12" s="53">
        <v>757.03</v>
      </c>
      <c r="CF12" s="51" t="s">
        <v>398</v>
      </c>
      <c r="CG12" s="52">
        <v>712.27</v>
      </c>
      <c r="CH12" s="52">
        <v>844.32</v>
      </c>
      <c r="CI12" s="52">
        <v>843.55</v>
      </c>
      <c r="CJ12" s="52"/>
      <c r="CK12" s="52"/>
      <c r="CL12" s="53"/>
      <c r="CM12" s="51" t="s">
        <v>399</v>
      </c>
      <c r="CN12" s="52">
        <v>804.13</v>
      </c>
      <c r="CO12" s="52">
        <v>761.75</v>
      </c>
      <c r="CP12" s="52">
        <v>806.62</v>
      </c>
      <c r="CQ12" s="52">
        <v>573.19000000000005</v>
      </c>
      <c r="CR12" s="52"/>
      <c r="CS12" s="53">
        <v>712.04</v>
      </c>
      <c r="CT12" s="51" t="s">
        <v>400</v>
      </c>
      <c r="CU12" s="52">
        <v>775.79</v>
      </c>
      <c r="CV12" s="52">
        <v>863.57</v>
      </c>
      <c r="CW12" s="52"/>
      <c r="CX12" s="52">
        <v>619.91999999999996</v>
      </c>
      <c r="CY12" s="52"/>
      <c r="CZ12" s="53"/>
      <c r="DA12" s="51" t="s">
        <v>401</v>
      </c>
      <c r="DB12" s="54">
        <v>1</v>
      </c>
      <c r="DC12" s="52">
        <v>755.69</v>
      </c>
      <c r="DD12" s="52">
        <v>833.87</v>
      </c>
      <c r="DE12" s="52">
        <v>667.86</v>
      </c>
      <c r="DF12" s="52">
        <v>708.36</v>
      </c>
      <c r="DG12" s="52"/>
      <c r="DH12" s="53">
        <v>621.45000000000005</v>
      </c>
      <c r="DI12" s="51" t="s">
        <v>402</v>
      </c>
      <c r="DJ12" s="57">
        <v>2.5440113971710596E-3</v>
      </c>
      <c r="DK12" s="52">
        <v>826.9208049252062</v>
      </c>
      <c r="DL12" s="52">
        <v>861.74028187646286</v>
      </c>
      <c r="DM12" s="52">
        <v>861.74028187646286</v>
      </c>
      <c r="DN12" s="52">
        <v>801.74519181845949</v>
      </c>
      <c r="DO12" s="52"/>
      <c r="DP12" s="53">
        <v>635.92327261626144</v>
      </c>
      <c r="DQ12" s="51" t="s">
        <v>403</v>
      </c>
      <c r="DR12" s="52">
        <v>749.22</v>
      </c>
      <c r="DS12" s="52">
        <v>781.87</v>
      </c>
      <c r="DT12" s="52">
        <v>668.76</v>
      </c>
      <c r="DU12" s="52">
        <v>769.06</v>
      </c>
      <c r="DV12" s="52"/>
      <c r="DW12" s="53"/>
      <c r="DX12" s="51" t="s">
        <v>404</v>
      </c>
      <c r="DY12" s="52">
        <v>765.14</v>
      </c>
      <c r="DZ12" s="52">
        <v>774.74</v>
      </c>
      <c r="EA12" s="52">
        <v>778.2</v>
      </c>
      <c r="EB12" s="52">
        <v>625.05999999999995</v>
      </c>
      <c r="EC12" s="52"/>
      <c r="ED12" s="53">
        <v>450.42</v>
      </c>
      <c r="EE12" s="51" t="s">
        <v>405</v>
      </c>
      <c r="EF12" s="54">
        <v>1</v>
      </c>
      <c r="EG12" s="52">
        <v>735.56</v>
      </c>
      <c r="EH12" s="52">
        <v>744.92</v>
      </c>
      <c r="EI12" s="52">
        <v>711.26</v>
      </c>
      <c r="EJ12" s="52"/>
      <c r="EK12" s="52">
        <v>323.74</v>
      </c>
      <c r="EL12" s="53">
        <v>379.84</v>
      </c>
      <c r="EM12" s="51" t="s">
        <v>406</v>
      </c>
      <c r="EN12" s="52">
        <v>765.04</v>
      </c>
      <c r="EO12" s="52">
        <v>797.6</v>
      </c>
      <c r="EP12" s="52">
        <v>698.02</v>
      </c>
      <c r="EQ12" s="52"/>
      <c r="ER12" s="52"/>
      <c r="ES12" s="53">
        <v>533.76</v>
      </c>
      <c r="ET12" s="51" t="s">
        <v>407</v>
      </c>
      <c r="EU12" s="54">
        <v>1</v>
      </c>
      <c r="EV12" s="52">
        <v>768.13</v>
      </c>
      <c r="EW12" s="52">
        <v>804.51</v>
      </c>
      <c r="EX12" s="52">
        <v>768.94</v>
      </c>
      <c r="EY12" s="52"/>
      <c r="EZ12" s="52"/>
      <c r="FA12" s="53">
        <v>414.55</v>
      </c>
      <c r="FB12" s="51" t="s">
        <v>408</v>
      </c>
      <c r="FC12" s="52">
        <v>586.21</v>
      </c>
      <c r="FD12" s="52">
        <v>553.02</v>
      </c>
      <c r="FE12" s="52">
        <v>615.37</v>
      </c>
      <c r="FF12" s="52"/>
      <c r="FG12" s="52"/>
      <c r="FH12" s="53"/>
      <c r="FI12" s="51" t="s">
        <v>409</v>
      </c>
      <c r="FJ12" s="52">
        <v>819.43</v>
      </c>
      <c r="FK12" s="52">
        <v>861.7</v>
      </c>
      <c r="FL12" s="52"/>
      <c r="FM12" s="52"/>
      <c r="FN12" s="52"/>
      <c r="FO12" s="53">
        <v>425.93</v>
      </c>
      <c r="FP12" s="51" t="s">
        <v>410</v>
      </c>
      <c r="FQ12" s="57">
        <v>0.23425787106446777</v>
      </c>
      <c r="FR12" s="52">
        <v>796.59389055472263</v>
      </c>
      <c r="FS12" s="52">
        <v>829.79291604197897</v>
      </c>
      <c r="FT12" s="52">
        <v>867.76143178410803</v>
      </c>
      <c r="FU12" s="52">
        <v>621.92185157421295</v>
      </c>
      <c r="FV12" s="52">
        <v>555.19583958020985</v>
      </c>
      <c r="FW12" s="53">
        <v>427.79469640179911</v>
      </c>
      <c r="FX12" s="51" t="s">
        <v>411</v>
      </c>
      <c r="FY12" s="52">
        <v>795.04</v>
      </c>
      <c r="FZ12" s="52">
        <v>801.16</v>
      </c>
      <c r="GA12" s="52">
        <v>789.34</v>
      </c>
      <c r="GB12" s="52">
        <v>759.62</v>
      </c>
      <c r="GC12" s="52"/>
      <c r="GD12" s="53">
        <v>474.51</v>
      </c>
      <c r="GE12" s="51" t="s">
        <v>412</v>
      </c>
      <c r="GF12" s="57">
        <v>0.20091214112068795</v>
      </c>
      <c r="GG12" s="52">
        <v>775.41839953388387</v>
      </c>
      <c r="GH12" s="52">
        <v>823.19128844956117</v>
      </c>
      <c r="GI12" s="52">
        <v>772.55941976573661</v>
      </c>
      <c r="GJ12" s="52">
        <v>677.26478211078302</v>
      </c>
      <c r="GK12" s="52"/>
      <c r="GL12" s="53">
        <v>489.43403049846307</v>
      </c>
      <c r="GM12" s="51" t="s">
        <v>413</v>
      </c>
      <c r="GN12" s="57">
        <v>8.7054173812363439E-2</v>
      </c>
      <c r="GO12" s="52">
        <v>748.56142977775073</v>
      </c>
      <c r="GP12" s="52">
        <v>854.94163017645883</v>
      </c>
      <c r="GQ12" s="52">
        <v>619.12928415352883</v>
      </c>
      <c r="GR12" s="52">
        <v>570.64010934004239</v>
      </c>
      <c r="GS12" s="52"/>
      <c r="GT12" s="53"/>
      <c r="GU12" s="51" t="s">
        <v>414</v>
      </c>
      <c r="GV12" s="54">
        <v>1</v>
      </c>
      <c r="GW12" s="52">
        <v>700.68</v>
      </c>
      <c r="GX12" s="52">
        <v>736.56</v>
      </c>
      <c r="GY12" s="52">
        <v>679.63</v>
      </c>
      <c r="GZ12" s="52"/>
      <c r="HA12" s="52"/>
      <c r="HB12" s="53">
        <v>627.66999999999996</v>
      </c>
      <c r="HC12" s="51" t="s">
        <v>415</v>
      </c>
      <c r="HD12" s="54">
        <v>1</v>
      </c>
      <c r="HE12" s="52">
        <v>753.02</v>
      </c>
      <c r="HF12" s="52">
        <v>820.68</v>
      </c>
      <c r="HG12" s="52"/>
      <c r="HH12" s="52">
        <v>521.04999999999995</v>
      </c>
      <c r="HI12" s="52">
        <v>514.41</v>
      </c>
      <c r="HJ12" s="53">
        <v>501.72</v>
      </c>
      <c r="HK12" s="58"/>
      <c r="HL12" s="57"/>
      <c r="HM12" s="59"/>
      <c r="HN12" s="59"/>
      <c r="HO12" s="59"/>
      <c r="HP12" s="59"/>
      <c r="HQ12" s="59"/>
      <c r="HR12" s="60"/>
    </row>
    <row r="13" spans="1:226" x14ac:dyDescent="0.25">
      <c r="A13" s="47">
        <v>45516</v>
      </c>
      <c r="B13" s="48" t="s">
        <v>387</v>
      </c>
      <c r="C13" s="49">
        <v>779.83393241072838</v>
      </c>
      <c r="D13" s="49">
        <v>798.23465754290726</v>
      </c>
      <c r="E13" s="49">
        <v>719.59623032080447</v>
      </c>
      <c r="F13" s="49">
        <v>621.69271418304925</v>
      </c>
      <c r="G13" s="49">
        <v>539.66553504842386</v>
      </c>
      <c r="H13" s="50">
        <v>452.93163812856386</v>
      </c>
      <c r="I13" s="48" t="s">
        <v>388</v>
      </c>
      <c r="J13" s="49">
        <v>773.91187750031656</v>
      </c>
      <c r="K13" s="49">
        <v>791.1997656519469</v>
      </c>
      <c r="L13" s="49">
        <v>712.25298922521017</v>
      </c>
      <c r="M13" s="49">
        <v>624.41945994965852</v>
      </c>
      <c r="N13" s="49">
        <v>456.34029239766079</v>
      </c>
      <c r="O13" s="50">
        <v>475.61046562430988</v>
      </c>
      <c r="P13" s="51" t="s">
        <v>389</v>
      </c>
      <c r="Q13" s="52">
        <v>718.92</v>
      </c>
      <c r="R13" s="52">
        <v>782.54</v>
      </c>
      <c r="S13" s="52">
        <v>707.8</v>
      </c>
      <c r="T13" s="52">
        <v>571.30999999999995</v>
      </c>
      <c r="U13" s="52"/>
      <c r="V13" s="53"/>
      <c r="W13" s="51" t="s">
        <v>390</v>
      </c>
      <c r="X13" s="52">
        <v>728.39</v>
      </c>
      <c r="Y13" s="52">
        <v>763.48</v>
      </c>
      <c r="Z13" s="52">
        <v>687.04</v>
      </c>
      <c r="AA13" s="52">
        <v>444.93</v>
      </c>
      <c r="AB13" s="52"/>
      <c r="AC13" s="53">
        <v>559.5</v>
      </c>
      <c r="AD13" s="51" t="s">
        <v>391</v>
      </c>
      <c r="AE13" s="54">
        <v>0.51129972389814915</v>
      </c>
      <c r="AF13" s="52">
        <v>738.61335514878829</v>
      </c>
      <c r="AG13" s="52">
        <v>758.68186931179059</v>
      </c>
      <c r="AH13" s="52"/>
      <c r="AI13" s="52"/>
      <c r="AJ13" s="52"/>
      <c r="AK13" s="53">
        <v>482.32436854484104</v>
      </c>
      <c r="AL13" s="55" t="s">
        <v>392</v>
      </c>
      <c r="AM13" s="56">
        <v>1</v>
      </c>
      <c r="AN13" s="52">
        <v>807.16</v>
      </c>
      <c r="AO13" s="52">
        <v>872.31</v>
      </c>
      <c r="AP13" s="52">
        <v>829.65</v>
      </c>
      <c r="AQ13" s="52">
        <v>862.11</v>
      </c>
      <c r="AR13" s="52"/>
      <c r="AS13" s="53"/>
      <c r="AT13" s="51" t="s">
        <v>393</v>
      </c>
      <c r="AU13" s="57">
        <v>3.971721344030503E-2</v>
      </c>
      <c r="AV13" s="52">
        <v>729.33950274048777</v>
      </c>
      <c r="AW13" s="52">
        <v>792.09587735324487</v>
      </c>
      <c r="AX13" s="52">
        <v>661.55453173405351</v>
      </c>
      <c r="AY13" s="52"/>
      <c r="AZ13" s="52"/>
      <c r="BA13" s="53">
        <v>473.69846691556126</v>
      </c>
      <c r="BB13" s="51" t="s">
        <v>394</v>
      </c>
      <c r="BC13" s="52">
        <v>743.74</v>
      </c>
      <c r="BD13" s="52">
        <v>764.67</v>
      </c>
      <c r="BE13" s="52">
        <v>671.97</v>
      </c>
      <c r="BF13" s="52"/>
      <c r="BG13" s="52"/>
      <c r="BH13" s="53">
        <v>539.01</v>
      </c>
      <c r="BI13" s="51" t="s">
        <v>395</v>
      </c>
      <c r="BJ13" s="57">
        <v>0.13399796323095889</v>
      </c>
      <c r="BK13" s="52">
        <v>1000.9111861499706</v>
      </c>
      <c r="BL13" s="52">
        <v>887.20051455217879</v>
      </c>
      <c r="BM13" s="52">
        <v>1075.6820496328455</v>
      </c>
      <c r="BN13" s="52">
        <v>764.19038430615853</v>
      </c>
      <c r="BO13" s="52"/>
      <c r="BP13" s="53"/>
      <c r="BQ13" s="51" t="s">
        <v>396</v>
      </c>
      <c r="BR13" s="54">
        <v>1</v>
      </c>
      <c r="BS13" s="52">
        <v>847</v>
      </c>
      <c r="BT13" s="52">
        <v>898</v>
      </c>
      <c r="BU13" s="52">
        <v>864.5</v>
      </c>
      <c r="BV13" s="52"/>
      <c r="BW13" s="52"/>
      <c r="BX13" s="53">
        <v>374.5</v>
      </c>
      <c r="BY13" s="51" t="s">
        <v>397</v>
      </c>
      <c r="BZ13" s="52">
        <v>841.05</v>
      </c>
      <c r="CA13" s="52">
        <v>827.08</v>
      </c>
      <c r="CB13" s="52">
        <v>700.79</v>
      </c>
      <c r="CC13" s="52">
        <v>584.53</v>
      </c>
      <c r="CD13" s="52"/>
      <c r="CE13" s="53">
        <v>757.09</v>
      </c>
      <c r="CF13" s="51" t="s">
        <v>398</v>
      </c>
      <c r="CG13" s="52">
        <v>711.46</v>
      </c>
      <c r="CH13" s="52">
        <v>842.71</v>
      </c>
      <c r="CI13" s="52">
        <v>843.55</v>
      </c>
      <c r="CJ13" s="52"/>
      <c r="CK13" s="52"/>
      <c r="CL13" s="53"/>
      <c r="CM13" s="51" t="s">
        <v>399</v>
      </c>
      <c r="CN13" s="52">
        <v>818.34</v>
      </c>
      <c r="CO13" s="52">
        <v>774.85</v>
      </c>
      <c r="CP13" s="52">
        <v>802.48</v>
      </c>
      <c r="CQ13" s="52">
        <v>557.44000000000005</v>
      </c>
      <c r="CR13" s="52"/>
      <c r="CS13" s="53">
        <v>709.11</v>
      </c>
      <c r="CT13" s="51" t="s">
        <v>400</v>
      </c>
      <c r="CU13" s="52">
        <v>778.21</v>
      </c>
      <c r="CV13" s="52">
        <v>867.61</v>
      </c>
      <c r="CW13" s="52"/>
      <c r="CX13" s="52">
        <v>619.91999999999996</v>
      </c>
      <c r="CY13" s="52"/>
      <c r="CZ13" s="53"/>
      <c r="DA13" s="51" t="s">
        <v>401</v>
      </c>
      <c r="DB13" s="54">
        <v>1</v>
      </c>
      <c r="DC13" s="52">
        <v>750.09</v>
      </c>
      <c r="DD13" s="52">
        <v>841.07</v>
      </c>
      <c r="DE13" s="52">
        <v>679.86</v>
      </c>
      <c r="DF13" s="52">
        <v>708.36</v>
      </c>
      <c r="DG13" s="52"/>
      <c r="DH13" s="53">
        <v>625.45000000000005</v>
      </c>
      <c r="DI13" s="51" t="s">
        <v>402</v>
      </c>
      <c r="DJ13" s="57">
        <v>2.5429116338207248E-3</v>
      </c>
      <c r="DK13" s="52">
        <v>823.3509472345836</v>
      </c>
      <c r="DL13" s="52">
        <v>856.51654164017805</v>
      </c>
      <c r="DM13" s="52">
        <v>856.51654164017805</v>
      </c>
      <c r="DN13" s="52">
        <v>801.39860139860139</v>
      </c>
      <c r="DO13" s="52"/>
      <c r="DP13" s="53">
        <v>631.63557533375717</v>
      </c>
      <c r="DQ13" s="51" t="s">
        <v>403</v>
      </c>
      <c r="DR13" s="52">
        <v>759.22</v>
      </c>
      <c r="DS13" s="52">
        <v>792.28</v>
      </c>
      <c r="DT13" s="52">
        <v>670.7</v>
      </c>
      <c r="DU13" s="52">
        <v>752.7</v>
      </c>
      <c r="DV13" s="52"/>
      <c r="DW13" s="53"/>
      <c r="DX13" s="51" t="s">
        <v>404</v>
      </c>
      <c r="DY13" s="52">
        <v>769.94</v>
      </c>
      <c r="DZ13" s="52">
        <v>780.3</v>
      </c>
      <c r="EA13" s="52">
        <v>779.05</v>
      </c>
      <c r="EB13" s="52">
        <v>612.05999999999995</v>
      </c>
      <c r="EC13" s="52"/>
      <c r="ED13" s="53">
        <v>443.62</v>
      </c>
      <c r="EE13" s="51" t="s">
        <v>405</v>
      </c>
      <c r="EF13" s="54">
        <v>1</v>
      </c>
      <c r="EG13" s="52">
        <v>744.17</v>
      </c>
      <c r="EH13" s="52">
        <v>752.77</v>
      </c>
      <c r="EI13" s="52">
        <v>712.09</v>
      </c>
      <c r="EJ13" s="52"/>
      <c r="EK13" s="52">
        <v>323.74</v>
      </c>
      <c r="EL13" s="53">
        <v>380.07</v>
      </c>
      <c r="EM13" s="51" t="s">
        <v>406</v>
      </c>
      <c r="EN13" s="52">
        <v>752.21</v>
      </c>
      <c r="EO13" s="52">
        <v>797.6</v>
      </c>
      <c r="EP13" s="52">
        <v>698.02</v>
      </c>
      <c r="EQ13" s="52"/>
      <c r="ER13" s="52"/>
      <c r="ES13" s="53">
        <v>533.76</v>
      </c>
      <c r="ET13" s="51" t="s">
        <v>407</v>
      </c>
      <c r="EU13" s="54">
        <v>1</v>
      </c>
      <c r="EV13" s="52">
        <v>782.68</v>
      </c>
      <c r="EW13" s="52">
        <v>815.09</v>
      </c>
      <c r="EX13" s="52">
        <v>779.52</v>
      </c>
      <c r="EY13" s="52"/>
      <c r="EZ13" s="52"/>
      <c r="FA13" s="53">
        <v>417.85</v>
      </c>
      <c r="FB13" s="51" t="s">
        <v>408</v>
      </c>
      <c r="FC13" s="52">
        <v>586.21</v>
      </c>
      <c r="FD13" s="52">
        <v>553.02</v>
      </c>
      <c r="FE13" s="52">
        <v>615.37</v>
      </c>
      <c r="FF13" s="52"/>
      <c r="FG13" s="52"/>
      <c r="FH13" s="53"/>
      <c r="FI13" s="51" t="s">
        <v>409</v>
      </c>
      <c r="FJ13" s="52">
        <v>829.35</v>
      </c>
      <c r="FK13" s="52">
        <v>870.79</v>
      </c>
      <c r="FL13" s="52"/>
      <c r="FM13" s="52"/>
      <c r="FN13" s="52"/>
      <c r="FO13" s="53">
        <v>420.15</v>
      </c>
      <c r="FP13" s="51" t="s">
        <v>410</v>
      </c>
      <c r="FQ13" s="57">
        <v>0.23224487900041807</v>
      </c>
      <c r="FR13" s="52">
        <v>793.18593525012784</v>
      </c>
      <c r="FS13" s="52">
        <v>825.92781829160685</v>
      </c>
      <c r="FT13" s="52">
        <v>871.94481861674967</v>
      </c>
      <c r="FU13" s="52">
        <v>613.65135398764471</v>
      </c>
      <c r="FV13" s="52">
        <v>550.42500812857088</v>
      </c>
      <c r="FW13" s="53">
        <v>410.69952157554934</v>
      </c>
      <c r="FX13" s="51" t="s">
        <v>411</v>
      </c>
      <c r="FY13" s="52">
        <v>793.41</v>
      </c>
      <c r="FZ13" s="52">
        <v>797.1</v>
      </c>
      <c r="GA13" s="52">
        <v>787.71</v>
      </c>
      <c r="GB13" s="52">
        <v>772.44</v>
      </c>
      <c r="GC13" s="52"/>
      <c r="GD13" s="53">
        <v>473.69</v>
      </c>
      <c r="GE13" s="51" t="s">
        <v>412</v>
      </c>
      <c r="GF13" s="57">
        <v>0.2009363634536942</v>
      </c>
      <c r="GG13" s="52">
        <v>769.83543311833137</v>
      </c>
      <c r="GH13" s="52">
        <v>809.55452408222311</v>
      </c>
      <c r="GI13" s="52">
        <v>759.35258303695218</v>
      </c>
      <c r="GJ13" s="52">
        <v>625.88663170373934</v>
      </c>
      <c r="GK13" s="52"/>
      <c r="GL13" s="53">
        <v>489.16350191894225</v>
      </c>
      <c r="GM13" s="51" t="s">
        <v>413</v>
      </c>
      <c r="GN13" s="57">
        <v>8.7005698873276208E-2</v>
      </c>
      <c r="GO13" s="52">
        <v>758.16765998172889</v>
      </c>
      <c r="GP13" s="52">
        <v>861.21720972723722</v>
      </c>
      <c r="GQ13" s="52">
        <v>611.05842432679344</v>
      </c>
      <c r="GR13" s="52">
        <v>550.13703397572544</v>
      </c>
      <c r="GS13" s="52"/>
      <c r="GT13" s="53"/>
      <c r="GU13" s="51" t="s">
        <v>414</v>
      </c>
      <c r="GV13" s="54">
        <v>1</v>
      </c>
      <c r="GW13" s="52">
        <v>717.03</v>
      </c>
      <c r="GX13" s="52">
        <v>758.79</v>
      </c>
      <c r="GY13" s="52">
        <v>708.73</v>
      </c>
      <c r="GZ13" s="52"/>
      <c r="HA13" s="52"/>
      <c r="HB13" s="53">
        <v>607.52</v>
      </c>
      <c r="HC13" s="51" t="s">
        <v>415</v>
      </c>
      <c r="HD13" s="54">
        <v>1</v>
      </c>
      <c r="HE13" s="52">
        <v>756.35</v>
      </c>
      <c r="HF13" s="52">
        <v>823.18</v>
      </c>
      <c r="HG13" s="52"/>
      <c r="HH13" s="52">
        <v>529.53</v>
      </c>
      <c r="HI13" s="52">
        <v>522.89</v>
      </c>
      <c r="HJ13" s="53">
        <v>495.89</v>
      </c>
      <c r="HK13" s="58"/>
      <c r="HL13" s="57"/>
      <c r="HM13" s="59"/>
      <c r="HN13" s="59"/>
      <c r="HO13" s="59"/>
      <c r="HP13" s="59"/>
      <c r="HQ13" s="59"/>
      <c r="HR13" s="60"/>
    </row>
    <row r="14" spans="1:226" x14ac:dyDescent="0.25">
      <c r="A14" s="47">
        <v>45509</v>
      </c>
      <c r="B14" s="48" t="s">
        <v>387</v>
      </c>
      <c r="C14" s="49">
        <v>782.15958643384783</v>
      </c>
      <c r="D14" s="49">
        <v>812.98234021912788</v>
      </c>
      <c r="E14" s="49">
        <v>733.12179180960902</v>
      </c>
      <c r="F14" s="49">
        <v>621.98401476703953</v>
      </c>
      <c r="G14" s="49">
        <v>539.44616225284233</v>
      </c>
      <c r="H14" s="50">
        <v>451.28309582992011</v>
      </c>
      <c r="I14" s="48" t="s">
        <v>388</v>
      </c>
      <c r="J14" s="49">
        <v>775.53143737850428</v>
      </c>
      <c r="K14" s="49">
        <v>808.0622183831789</v>
      </c>
      <c r="L14" s="49">
        <v>725.89543349618805</v>
      </c>
      <c r="M14" s="49">
        <v>622.03545073738553</v>
      </c>
      <c r="N14" s="49">
        <v>461.34068504594813</v>
      </c>
      <c r="O14" s="50">
        <v>474.79171397335796</v>
      </c>
      <c r="P14" s="51" t="s">
        <v>389</v>
      </c>
      <c r="Q14" s="52">
        <v>738.08</v>
      </c>
      <c r="R14" s="52">
        <v>805.87</v>
      </c>
      <c r="S14" s="52">
        <v>722.97</v>
      </c>
      <c r="T14" s="52">
        <v>585.30999999999995</v>
      </c>
      <c r="U14" s="52"/>
      <c r="V14" s="53"/>
      <c r="W14" s="51" t="s">
        <v>390</v>
      </c>
      <c r="X14" s="52">
        <v>750.99</v>
      </c>
      <c r="Y14" s="52">
        <v>784.13</v>
      </c>
      <c r="Z14" s="52">
        <v>708.19</v>
      </c>
      <c r="AA14" s="52">
        <v>458.83</v>
      </c>
      <c r="AB14" s="52"/>
      <c r="AC14" s="53">
        <v>559.5</v>
      </c>
      <c r="AD14" s="51" t="s">
        <v>391</v>
      </c>
      <c r="AE14" s="54">
        <v>0.51129972389814915</v>
      </c>
      <c r="AF14" s="52">
        <v>746.45669291338595</v>
      </c>
      <c r="AG14" s="52">
        <v>768.0591062480828</v>
      </c>
      <c r="AH14" s="52"/>
      <c r="AI14" s="52"/>
      <c r="AJ14" s="52"/>
      <c r="AK14" s="53">
        <v>474.23049391553332</v>
      </c>
      <c r="AL14" s="55" t="s">
        <v>392</v>
      </c>
      <c r="AM14" s="56">
        <v>1</v>
      </c>
      <c r="AN14" s="52">
        <v>819.25</v>
      </c>
      <c r="AO14" s="52">
        <v>884.45</v>
      </c>
      <c r="AP14" s="52">
        <v>833.75</v>
      </c>
      <c r="AQ14" s="52">
        <v>862.11</v>
      </c>
      <c r="AR14" s="52"/>
      <c r="AS14" s="53"/>
      <c r="AT14" s="51" t="s">
        <v>393</v>
      </c>
      <c r="AU14" s="57">
        <v>3.9503831871691555E-2</v>
      </c>
      <c r="AV14" s="52">
        <v>733.35427036422539</v>
      </c>
      <c r="AW14" s="52">
        <v>803.15201074504239</v>
      </c>
      <c r="AX14" s="52">
        <v>680.16789128545474</v>
      </c>
      <c r="AY14" s="52"/>
      <c r="AZ14" s="52"/>
      <c r="BA14" s="53">
        <v>471.70854072845066</v>
      </c>
      <c r="BB14" s="51" t="s">
        <v>394</v>
      </c>
      <c r="BC14" s="52">
        <v>754.66</v>
      </c>
      <c r="BD14" s="52">
        <v>774.75</v>
      </c>
      <c r="BE14" s="52">
        <v>686.84</v>
      </c>
      <c r="BF14" s="52"/>
      <c r="BG14" s="52"/>
      <c r="BH14" s="53">
        <v>539.01</v>
      </c>
      <c r="BI14" s="51" t="s">
        <v>395</v>
      </c>
      <c r="BJ14" s="57">
        <v>0.13403568029809534</v>
      </c>
      <c r="BK14" s="52">
        <v>1001.192917554653</v>
      </c>
      <c r="BL14" s="52">
        <v>887.45023925368923</v>
      </c>
      <c r="BM14" s="52">
        <v>1075.9848271609903</v>
      </c>
      <c r="BN14" s="52">
        <v>764.40548474003776</v>
      </c>
      <c r="BO14" s="52"/>
      <c r="BP14" s="53"/>
      <c r="BQ14" s="51" t="s">
        <v>396</v>
      </c>
      <c r="BR14" s="54">
        <v>1</v>
      </c>
      <c r="BS14" s="52">
        <v>869.5</v>
      </c>
      <c r="BT14" s="52">
        <v>935.5</v>
      </c>
      <c r="BU14" s="52">
        <v>874.5</v>
      </c>
      <c r="BV14" s="52"/>
      <c r="BW14" s="52"/>
      <c r="BX14" s="53">
        <v>374.5</v>
      </c>
      <c r="BY14" s="51" t="s">
        <v>397</v>
      </c>
      <c r="BZ14" s="52">
        <v>772.56805964973114</v>
      </c>
      <c r="CA14" s="52">
        <v>873.03624067972953</v>
      </c>
      <c r="CB14" s="52">
        <v>640.54100919022017</v>
      </c>
      <c r="CC14" s="52">
        <v>575.51586613490542</v>
      </c>
      <c r="CD14" s="52"/>
      <c r="CE14" s="53">
        <v>756.29</v>
      </c>
      <c r="CF14" s="51" t="s">
        <v>398</v>
      </c>
      <c r="CG14" s="52">
        <v>752.59</v>
      </c>
      <c r="CH14" s="52">
        <v>884.64</v>
      </c>
      <c r="CI14" s="52">
        <v>864.52</v>
      </c>
      <c r="CJ14" s="52"/>
      <c r="CK14" s="52"/>
      <c r="CL14" s="53"/>
      <c r="CM14" s="51" t="s">
        <v>399</v>
      </c>
      <c r="CN14" s="52">
        <v>814.62</v>
      </c>
      <c r="CO14" s="52">
        <v>778.49</v>
      </c>
      <c r="CP14" s="52">
        <v>825.73</v>
      </c>
      <c r="CQ14" s="52">
        <v>556.48</v>
      </c>
      <c r="CR14" s="52"/>
      <c r="CS14" s="53">
        <v>709.38</v>
      </c>
      <c r="CT14" s="51" t="s">
        <v>400</v>
      </c>
      <c r="CU14" s="52">
        <v>797.56</v>
      </c>
      <c r="CV14" s="52">
        <v>886.15</v>
      </c>
      <c r="CW14" s="52"/>
      <c r="CX14" s="52">
        <v>619.91999999999996</v>
      </c>
      <c r="CY14" s="52"/>
      <c r="CZ14" s="53"/>
      <c r="DA14" s="51" t="s">
        <v>401</v>
      </c>
      <c r="DB14" s="54">
        <v>1</v>
      </c>
      <c r="DC14" s="52">
        <v>751.69</v>
      </c>
      <c r="DD14" s="52">
        <v>844.27</v>
      </c>
      <c r="DE14" s="52">
        <v>683.86</v>
      </c>
      <c r="DF14" s="52">
        <v>708.36</v>
      </c>
      <c r="DG14" s="52"/>
      <c r="DH14" s="53">
        <v>619.04999999999995</v>
      </c>
      <c r="DI14" s="51" t="s">
        <v>402</v>
      </c>
      <c r="DJ14" s="57">
        <v>2.5097251850922323E-3</v>
      </c>
      <c r="DK14" s="52">
        <v>815.95038273309069</v>
      </c>
      <c r="DL14" s="52">
        <v>854.522223616514</v>
      </c>
      <c r="DM14" s="52">
        <v>854.522223616514</v>
      </c>
      <c r="DN14" s="52">
        <v>790.93989208181699</v>
      </c>
      <c r="DO14" s="52"/>
      <c r="DP14" s="53">
        <v>604.91228510478095</v>
      </c>
      <c r="DQ14" s="51" t="s">
        <v>403</v>
      </c>
      <c r="DR14" s="52">
        <v>781.66</v>
      </c>
      <c r="DS14" s="52">
        <v>808.45</v>
      </c>
      <c r="DT14" s="52">
        <v>704.16</v>
      </c>
      <c r="DU14" s="52">
        <v>756.71</v>
      </c>
      <c r="DV14" s="52"/>
      <c r="DW14" s="53"/>
      <c r="DX14" s="51" t="s">
        <v>404</v>
      </c>
      <c r="DY14" s="52">
        <v>778.65</v>
      </c>
      <c r="DZ14" s="52">
        <v>790.18</v>
      </c>
      <c r="EA14" s="52">
        <v>791.56</v>
      </c>
      <c r="EB14" s="52">
        <v>613.25</v>
      </c>
      <c r="EC14" s="52"/>
      <c r="ED14" s="53">
        <v>443.62</v>
      </c>
      <c r="EE14" s="51" t="s">
        <v>405</v>
      </c>
      <c r="EF14" s="54">
        <v>1</v>
      </c>
      <c r="EG14" s="52">
        <v>752.12</v>
      </c>
      <c r="EH14" s="52">
        <v>766.78</v>
      </c>
      <c r="EI14" s="52">
        <v>713.55</v>
      </c>
      <c r="EJ14" s="52"/>
      <c r="EK14" s="52">
        <v>323.74</v>
      </c>
      <c r="EL14" s="53">
        <v>375.85</v>
      </c>
      <c r="EM14" s="51" t="s">
        <v>406</v>
      </c>
      <c r="EN14" s="52">
        <v>783.84</v>
      </c>
      <c r="EO14" s="52">
        <v>815.55</v>
      </c>
      <c r="EP14" s="52">
        <v>712.94</v>
      </c>
      <c r="EQ14" s="52"/>
      <c r="ER14" s="52"/>
      <c r="ES14" s="53">
        <v>529.13</v>
      </c>
      <c r="ET14" s="51" t="s">
        <v>407</v>
      </c>
      <c r="EU14" s="54">
        <v>1</v>
      </c>
      <c r="EV14" s="52">
        <v>792.68</v>
      </c>
      <c r="EW14" s="52">
        <v>827.84</v>
      </c>
      <c r="EX14" s="52">
        <v>794.75</v>
      </c>
      <c r="EY14" s="52"/>
      <c r="EZ14" s="52"/>
      <c r="FA14" s="53">
        <v>402.56</v>
      </c>
      <c r="FB14" s="51" t="s">
        <v>408</v>
      </c>
      <c r="FC14" s="52">
        <v>586.21</v>
      </c>
      <c r="FD14" s="52">
        <v>553.02</v>
      </c>
      <c r="FE14" s="52">
        <v>615.37</v>
      </c>
      <c r="FF14" s="52"/>
      <c r="FG14" s="52"/>
      <c r="FH14" s="53"/>
      <c r="FI14" s="51" t="s">
        <v>409</v>
      </c>
      <c r="FJ14" s="52">
        <v>840.09</v>
      </c>
      <c r="FK14" s="52">
        <v>884.84</v>
      </c>
      <c r="FL14" s="52"/>
      <c r="FM14" s="52"/>
      <c r="FN14" s="52"/>
      <c r="FO14" s="53">
        <v>420.97</v>
      </c>
      <c r="FP14" s="51" t="s">
        <v>410</v>
      </c>
      <c r="FQ14" s="57">
        <v>0.23186792802819514</v>
      </c>
      <c r="FR14" s="52">
        <v>798.20302355778142</v>
      </c>
      <c r="FS14" s="52">
        <v>831.57577443887965</v>
      </c>
      <c r="FT14" s="52">
        <v>885.40623260990537</v>
      </c>
      <c r="FU14" s="52">
        <v>604.94110554628082</v>
      </c>
      <c r="FV14" s="52">
        <v>549.53162678538308</v>
      </c>
      <c r="FW14" s="53">
        <v>409.5854201446856</v>
      </c>
      <c r="FX14" s="51" t="s">
        <v>411</v>
      </c>
      <c r="FY14" s="52">
        <v>814.55</v>
      </c>
      <c r="FZ14" s="52">
        <v>812.54</v>
      </c>
      <c r="GA14" s="52">
        <v>803.97</v>
      </c>
      <c r="GB14" s="52">
        <v>778.52</v>
      </c>
      <c r="GC14" s="52"/>
      <c r="GD14" s="53">
        <v>483.45</v>
      </c>
      <c r="GE14" s="51" t="s">
        <v>412</v>
      </c>
      <c r="GF14" s="57">
        <v>0.20093232599260569</v>
      </c>
      <c r="GG14" s="52">
        <v>775.49630284520163</v>
      </c>
      <c r="GH14" s="52">
        <v>817.83676257836362</v>
      </c>
      <c r="GI14" s="52">
        <v>771.27873332261697</v>
      </c>
      <c r="GJ14" s="52">
        <v>677.33282430477414</v>
      </c>
      <c r="GK14" s="52"/>
      <c r="GL14" s="53">
        <v>489.48320205754698</v>
      </c>
      <c r="GM14" s="51" t="s">
        <v>413</v>
      </c>
      <c r="GN14" s="57">
        <v>8.6700190740419625E-2</v>
      </c>
      <c r="GO14" s="52">
        <v>772.56805964973114</v>
      </c>
      <c r="GP14" s="52">
        <v>873.03624067972953</v>
      </c>
      <c r="GQ14" s="52">
        <v>640.54100919022017</v>
      </c>
      <c r="GR14" s="52">
        <v>575.51586613490542</v>
      </c>
      <c r="GS14" s="52"/>
      <c r="GT14" s="53"/>
      <c r="GU14" s="51" t="s">
        <v>414</v>
      </c>
      <c r="GV14" s="54">
        <v>1</v>
      </c>
      <c r="GW14" s="52">
        <v>716.38</v>
      </c>
      <c r="GX14" s="52">
        <v>756.81</v>
      </c>
      <c r="GY14" s="52">
        <v>708.75</v>
      </c>
      <c r="GZ14" s="52"/>
      <c r="HA14" s="52"/>
      <c r="HB14" s="53">
        <v>606.91999999999996</v>
      </c>
      <c r="HC14" s="51" t="s">
        <v>415</v>
      </c>
      <c r="HD14" s="54">
        <v>1</v>
      </c>
      <c r="HE14" s="52">
        <v>762.18</v>
      </c>
      <c r="HF14" s="52">
        <v>829.02</v>
      </c>
      <c r="HG14" s="52"/>
      <c r="HH14" s="52">
        <v>537.04</v>
      </c>
      <c r="HI14" s="52">
        <v>530.4</v>
      </c>
      <c r="HJ14" s="53">
        <v>474.22</v>
      </c>
      <c r="HK14" s="58"/>
      <c r="HL14" s="57"/>
      <c r="HM14" s="59"/>
      <c r="HN14" s="59"/>
      <c r="HO14" s="59"/>
      <c r="HP14" s="59"/>
      <c r="HQ14" s="59"/>
      <c r="HR14" s="60"/>
    </row>
    <row r="15" spans="1:226" x14ac:dyDescent="0.25">
      <c r="A15" s="47">
        <v>45502</v>
      </c>
      <c r="B15" s="48" t="s">
        <v>387</v>
      </c>
      <c r="C15" s="49">
        <v>797.43572702539075</v>
      </c>
      <c r="D15" s="49">
        <v>819.5925924323318</v>
      </c>
      <c r="E15" s="49">
        <v>742.51682649280031</v>
      </c>
      <c r="F15" s="49">
        <v>634.59932892519794</v>
      </c>
      <c r="G15" s="49">
        <v>542.99546795953211</v>
      </c>
      <c r="H15" s="50">
        <v>447.27652976686659</v>
      </c>
      <c r="I15" s="48" t="s">
        <v>388</v>
      </c>
      <c r="J15" s="49">
        <v>795.14762565638432</v>
      </c>
      <c r="K15" s="49">
        <v>814.671040866878</v>
      </c>
      <c r="L15" s="49">
        <v>735.28470428526737</v>
      </c>
      <c r="M15" s="49">
        <v>636.2670682515552</v>
      </c>
      <c r="N15" s="49">
        <v>473.54537176274022</v>
      </c>
      <c r="O15" s="50">
        <v>475.14416469389278</v>
      </c>
      <c r="P15" s="51" t="s">
        <v>389</v>
      </c>
      <c r="Q15" s="52">
        <v>741.42</v>
      </c>
      <c r="R15" s="52">
        <v>813.37</v>
      </c>
      <c r="S15" s="52">
        <v>736.71</v>
      </c>
      <c r="T15" s="52">
        <v>615.30999999999995</v>
      </c>
      <c r="U15" s="52"/>
      <c r="V15" s="53"/>
      <c r="W15" s="51" t="s">
        <v>390</v>
      </c>
      <c r="X15" s="52">
        <v>812.44</v>
      </c>
      <c r="Y15" s="52">
        <v>853.6</v>
      </c>
      <c r="Z15" s="52">
        <v>714.48</v>
      </c>
      <c r="AA15" s="52">
        <v>456.32</v>
      </c>
      <c r="AB15" s="52"/>
      <c r="AC15" s="53">
        <v>559.5</v>
      </c>
      <c r="AD15" s="51" t="s">
        <v>391</v>
      </c>
      <c r="AE15" s="54">
        <v>0.51129972389814915</v>
      </c>
      <c r="AF15" s="52">
        <v>747.35146743020766</v>
      </c>
      <c r="AG15" s="52">
        <v>758.34441149401789</v>
      </c>
      <c r="AH15" s="52"/>
      <c r="AI15" s="52"/>
      <c r="AJ15" s="52"/>
      <c r="AK15" s="53">
        <v>474.23049391553332</v>
      </c>
      <c r="AL15" s="55" t="s">
        <v>392</v>
      </c>
      <c r="AM15" s="56">
        <v>1</v>
      </c>
      <c r="AN15" s="52">
        <v>828.49</v>
      </c>
      <c r="AO15" s="52">
        <v>900.6</v>
      </c>
      <c r="AP15" s="52">
        <v>843.27</v>
      </c>
      <c r="AQ15" s="52">
        <v>862.11</v>
      </c>
      <c r="AR15" s="52"/>
      <c r="AS15" s="53"/>
      <c r="AT15" s="51" t="s">
        <v>393</v>
      </c>
      <c r="AU15" s="57">
        <v>3.941508020968823E-2</v>
      </c>
      <c r="AV15" s="52">
        <v>736.65799534902055</v>
      </c>
      <c r="AW15" s="52">
        <v>807.79748531788277</v>
      </c>
      <c r="AX15" s="52">
        <v>684.92688502621104</v>
      </c>
      <c r="AY15" s="52"/>
      <c r="AZ15" s="52"/>
      <c r="BA15" s="53">
        <v>471.39765874423557</v>
      </c>
      <c r="BB15" s="51" t="s">
        <v>394</v>
      </c>
      <c r="BC15" s="52">
        <v>758.87</v>
      </c>
      <c r="BD15" s="52">
        <v>782.32</v>
      </c>
      <c r="BE15" s="52">
        <v>691.47</v>
      </c>
      <c r="BF15" s="52"/>
      <c r="BG15" s="52"/>
      <c r="BH15" s="53">
        <v>541.03</v>
      </c>
      <c r="BI15" s="51" t="s">
        <v>395</v>
      </c>
      <c r="BJ15" s="57">
        <v>0.13400335008375208</v>
      </c>
      <c r="BK15" s="52">
        <v>952.71021775544386</v>
      </c>
      <c r="BL15" s="52">
        <v>897.95644891122265</v>
      </c>
      <c r="BM15" s="52">
        <v>1086.4455611390285</v>
      </c>
      <c r="BN15" s="52">
        <v>764.22110552763809</v>
      </c>
      <c r="BO15" s="52"/>
      <c r="BP15" s="53"/>
      <c r="BQ15" s="51" t="s">
        <v>396</v>
      </c>
      <c r="BR15" s="54">
        <v>1</v>
      </c>
      <c r="BS15" s="52">
        <v>873.67</v>
      </c>
      <c r="BT15" s="52">
        <v>938.83</v>
      </c>
      <c r="BU15" s="52">
        <v>878.67</v>
      </c>
      <c r="BV15" s="52"/>
      <c r="BW15" s="52"/>
      <c r="BX15" s="53">
        <v>374.5</v>
      </c>
      <c r="BY15" s="51" t="s">
        <v>397</v>
      </c>
      <c r="BZ15" s="52">
        <v>859.12</v>
      </c>
      <c r="CA15" s="52">
        <v>846.83</v>
      </c>
      <c r="CB15" s="52">
        <v>720.49</v>
      </c>
      <c r="CC15" s="52">
        <v>597.82000000000005</v>
      </c>
      <c r="CD15" s="52"/>
      <c r="CE15" s="53">
        <v>756.29</v>
      </c>
      <c r="CF15" s="51" t="s">
        <v>398</v>
      </c>
      <c r="CG15" s="52">
        <v>759.85</v>
      </c>
      <c r="CH15" s="52">
        <v>901.58</v>
      </c>
      <c r="CI15" s="52">
        <v>872.59</v>
      </c>
      <c r="CJ15" s="52"/>
      <c r="CK15" s="52"/>
      <c r="CL15" s="53"/>
      <c r="CM15" s="51" t="s">
        <v>399</v>
      </c>
      <c r="CN15" s="52">
        <v>829.39</v>
      </c>
      <c r="CO15" s="52">
        <v>793.11</v>
      </c>
      <c r="CP15" s="52">
        <v>833.03</v>
      </c>
      <c r="CQ15" s="52">
        <v>562.96</v>
      </c>
      <c r="CR15" s="52"/>
      <c r="CS15" s="53">
        <v>710.67</v>
      </c>
      <c r="CT15" s="51" t="s">
        <v>400</v>
      </c>
      <c r="CU15" s="52">
        <v>803.21</v>
      </c>
      <c r="CV15" s="52">
        <v>896.64</v>
      </c>
      <c r="CW15" s="52"/>
      <c r="CX15" s="52">
        <v>619.91999999999996</v>
      </c>
      <c r="CY15" s="52"/>
      <c r="CZ15" s="53"/>
      <c r="DA15" s="51" t="s">
        <v>401</v>
      </c>
      <c r="DB15" s="54">
        <v>1</v>
      </c>
      <c r="DC15" s="52">
        <v>774.09</v>
      </c>
      <c r="DD15" s="52">
        <v>868.27</v>
      </c>
      <c r="DE15" s="52">
        <v>695.86</v>
      </c>
      <c r="DF15" s="52">
        <v>708.36</v>
      </c>
      <c r="DG15" s="52"/>
      <c r="DH15" s="53">
        <v>619.04999999999995</v>
      </c>
      <c r="DI15" s="51" t="s">
        <v>402</v>
      </c>
      <c r="DJ15" s="57">
        <v>2.5477707006369425E-3</v>
      </c>
      <c r="DK15" s="52">
        <v>823.05628025477711</v>
      </c>
      <c r="DL15" s="52">
        <v>862.59579617834379</v>
      </c>
      <c r="DM15" s="52">
        <v>862.59579617834379</v>
      </c>
      <c r="DN15" s="52">
        <v>825.85987261146488</v>
      </c>
      <c r="DO15" s="52"/>
      <c r="DP15" s="53">
        <v>612.89750318471329</v>
      </c>
      <c r="DQ15" s="51" t="s">
        <v>403</v>
      </c>
      <c r="DR15" s="52">
        <v>785.4</v>
      </c>
      <c r="DS15" s="52">
        <v>815.2</v>
      </c>
      <c r="DT15" s="52">
        <v>694.82</v>
      </c>
      <c r="DU15" s="52">
        <v>776.55</v>
      </c>
      <c r="DV15" s="52"/>
      <c r="DW15" s="53"/>
      <c r="DX15" s="51" t="s">
        <v>404</v>
      </c>
      <c r="DY15" s="52">
        <v>789.18</v>
      </c>
      <c r="DZ15" s="52">
        <v>801.16</v>
      </c>
      <c r="EA15" s="52">
        <v>796.9</v>
      </c>
      <c r="EB15" s="52">
        <v>618.52</v>
      </c>
      <c r="EC15" s="52"/>
      <c r="ED15" s="53">
        <v>444.03</v>
      </c>
      <c r="EE15" s="51" t="s">
        <v>405</v>
      </c>
      <c r="EF15" s="54">
        <v>1</v>
      </c>
      <c r="EG15" s="52">
        <v>760.17</v>
      </c>
      <c r="EH15" s="52">
        <v>781.26</v>
      </c>
      <c r="EI15" s="52">
        <v>722.25</v>
      </c>
      <c r="EJ15" s="52"/>
      <c r="EK15" s="52">
        <v>323.74</v>
      </c>
      <c r="EL15" s="53">
        <v>368.59</v>
      </c>
      <c r="EM15" s="51" t="s">
        <v>406</v>
      </c>
      <c r="EN15" s="52">
        <v>783.84</v>
      </c>
      <c r="EO15" s="52">
        <v>815.55</v>
      </c>
      <c r="EP15" s="52">
        <v>712.94</v>
      </c>
      <c r="EQ15" s="52"/>
      <c r="ER15" s="52"/>
      <c r="ES15" s="53">
        <v>529.13</v>
      </c>
      <c r="ET15" s="51" t="s">
        <v>407</v>
      </c>
      <c r="EU15" s="54">
        <v>1</v>
      </c>
      <c r="EV15" s="52">
        <v>794.74</v>
      </c>
      <c r="EW15" s="52">
        <v>830.32</v>
      </c>
      <c r="EX15" s="52">
        <v>794.75</v>
      </c>
      <c r="EY15" s="52"/>
      <c r="EZ15" s="52"/>
      <c r="FA15" s="53">
        <v>398.29</v>
      </c>
      <c r="FB15" s="51" t="s">
        <v>408</v>
      </c>
      <c r="FC15" s="52">
        <v>586.21</v>
      </c>
      <c r="FD15" s="52">
        <v>553.02</v>
      </c>
      <c r="FE15" s="52">
        <v>615.37</v>
      </c>
      <c r="FF15" s="52"/>
      <c r="FG15" s="52"/>
      <c r="FH15" s="53"/>
      <c r="FI15" s="51" t="s">
        <v>409</v>
      </c>
      <c r="FJ15" s="52">
        <v>844.22</v>
      </c>
      <c r="FK15" s="52">
        <v>892.28</v>
      </c>
      <c r="FL15" s="52"/>
      <c r="FM15" s="52"/>
      <c r="FN15" s="52"/>
      <c r="FO15" s="53">
        <v>426.76</v>
      </c>
      <c r="FP15" s="51" t="s">
        <v>410</v>
      </c>
      <c r="FQ15" s="57">
        <v>0.23289394009967859</v>
      </c>
      <c r="FR15" s="52">
        <v>805.62671759280818</v>
      </c>
      <c r="FS15" s="52">
        <v>839.12385299734501</v>
      </c>
      <c r="FT15" s="52">
        <v>898.75168848106568</v>
      </c>
      <c r="FU15" s="52">
        <v>597.22623317341277</v>
      </c>
      <c r="FV15" s="52">
        <v>551.96329591504025</v>
      </c>
      <c r="FW15" s="53">
        <v>398.05766453956869</v>
      </c>
      <c r="FX15" s="51" t="s">
        <v>411</v>
      </c>
      <c r="FY15" s="52">
        <v>814.55</v>
      </c>
      <c r="FZ15" s="52">
        <v>819.86</v>
      </c>
      <c r="GA15" s="52">
        <v>811.29</v>
      </c>
      <c r="GB15" s="52">
        <v>792.99</v>
      </c>
      <c r="GC15" s="52"/>
      <c r="GD15" s="53">
        <v>466.38</v>
      </c>
      <c r="GE15" s="51" t="s">
        <v>412</v>
      </c>
      <c r="GF15" s="57">
        <v>0.20110608345902464</v>
      </c>
      <c r="GG15" s="52">
        <v>786.21015585721466</v>
      </c>
      <c r="GH15" s="52">
        <v>826.75113122171956</v>
      </c>
      <c r="GI15" s="52">
        <v>782.43941679235797</v>
      </c>
      <c r="GJ15" s="52">
        <v>700.60734037204622</v>
      </c>
      <c r="GK15" s="52"/>
      <c r="GL15" s="53">
        <v>492.01608848667678</v>
      </c>
      <c r="GM15" s="51" t="s">
        <v>413</v>
      </c>
      <c r="GN15" s="57">
        <v>8.5276936852428264E-2</v>
      </c>
      <c r="GO15" s="52">
        <v>776.87289472562145</v>
      </c>
      <c r="GP15" s="52">
        <v>882.37752099944578</v>
      </c>
      <c r="GQ15" s="52">
        <v>642.03300217456194</v>
      </c>
      <c r="GR15" s="52">
        <v>576.04570843815293</v>
      </c>
      <c r="GS15" s="52"/>
      <c r="GT15" s="53"/>
      <c r="GU15" s="51" t="s">
        <v>414</v>
      </c>
      <c r="GV15" s="54">
        <v>1</v>
      </c>
      <c r="GW15" s="52">
        <v>732.05</v>
      </c>
      <c r="GX15" s="52">
        <v>778.72</v>
      </c>
      <c r="GY15" s="52">
        <v>743</v>
      </c>
      <c r="GZ15" s="52"/>
      <c r="HA15" s="52"/>
      <c r="HB15" s="53">
        <v>606.70000000000005</v>
      </c>
      <c r="HC15" s="51" t="s">
        <v>415</v>
      </c>
      <c r="HD15" s="54">
        <v>1</v>
      </c>
      <c r="HE15" s="52">
        <v>773.02</v>
      </c>
      <c r="HF15" s="52">
        <v>846.52</v>
      </c>
      <c r="HG15" s="52"/>
      <c r="HH15" s="52">
        <v>555.37</v>
      </c>
      <c r="HI15" s="52">
        <v>548.73</v>
      </c>
      <c r="HJ15" s="53">
        <v>475.89</v>
      </c>
      <c r="HK15" s="58"/>
      <c r="HL15" s="57"/>
      <c r="HM15" s="59"/>
      <c r="HN15" s="59"/>
      <c r="HO15" s="59"/>
      <c r="HP15" s="59"/>
      <c r="HQ15" s="59"/>
      <c r="HR15" s="60"/>
    </row>
    <row r="16" spans="1:226" x14ac:dyDescent="0.25">
      <c r="A16" s="47">
        <v>45495</v>
      </c>
      <c r="B16" s="48" t="s">
        <v>387</v>
      </c>
      <c r="C16" s="49">
        <v>802.35522131027028</v>
      </c>
      <c r="D16" s="49">
        <v>826.65463281696816</v>
      </c>
      <c r="E16" s="49">
        <v>746.03585115779049</v>
      </c>
      <c r="F16" s="49">
        <v>637.79085794924606</v>
      </c>
      <c r="G16" s="49">
        <v>549.0973802269184</v>
      </c>
      <c r="H16" s="50">
        <v>449.70874026108987</v>
      </c>
      <c r="I16" s="48" t="s">
        <v>388</v>
      </c>
      <c r="J16" s="49">
        <v>798.71116499898085</v>
      </c>
      <c r="K16" s="49">
        <v>820.97811147618893</v>
      </c>
      <c r="L16" s="49">
        <v>738.51357998567687</v>
      </c>
      <c r="M16" s="49">
        <v>638.11978546531202</v>
      </c>
      <c r="N16" s="49">
        <v>482.34100250626568</v>
      </c>
      <c r="O16" s="50">
        <v>476.51860879139923</v>
      </c>
      <c r="P16" s="51" t="s">
        <v>389</v>
      </c>
      <c r="Q16" s="52">
        <v>743.08</v>
      </c>
      <c r="R16" s="52">
        <v>814.2</v>
      </c>
      <c r="S16" s="52">
        <v>746.21</v>
      </c>
      <c r="T16" s="52">
        <v>615.30999999999995</v>
      </c>
      <c r="U16" s="52"/>
      <c r="V16" s="53"/>
      <c r="W16" s="51" t="s">
        <v>390</v>
      </c>
      <c r="X16" s="52">
        <v>780.88</v>
      </c>
      <c r="Y16" s="52">
        <v>824.79</v>
      </c>
      <c r="Z16" s="52">
        <v>719.52</v>
      </c>
      <c r="AA16" s="52">
        <v>470.82</v>
      </c>
      <c r="AB16" s="52"/>
      <c r="AC16" s="53">
        <v>559.5</v>
      </c>
      <c r="AD16" s="51" t="s">
        <v>391</v>
      </c>
      <c r="AE16" s="54">
        <v>0.51129972389814915</v>
      </c>
      <c r="AF16" s="52">
        <v>747.35146743020766</v>
      </c>
      <c r="AG16" s="52">
        <v>758.34441149401789</v>
      </c>
      <c r="AH16" s="52"/>
      <c r="AI16" s="52"/>
      <c r="AJ16" s="52"/>
      <c r="AK16" s="53">
        <v>474.23049391553332</v>
      </c>
      <c r="AL16" s="55" t="s">
        <v>392</v>
      </c>
      <c r="AM16" s="56">
        <v>1</v>
      </c>
      <c r="AN16" s="52">
        <v>833.25</v>
      </c>
      <c r="AO16" s="52">
        <v>908.84</v>
      </c>
      <c r="AP16" s="52">
        <v>846.48</v>
      </c>
      <c r="AQ16" s="52">
        <v>862.11</v>
      </c>
      <c r="AR16" s="52"/>
      <c r="AS16" s="53"/>
      <c r="AT16" s="51" t="s">
        <v>393</v>
      </c>
      <c r="AU16" s="57">
        <v>3.9633783837342951E-2</v>
      </c>
      <c r="AV16" s="52">
        <v>742.13712532452212</v>
      </c>
      <c r="AW16" s="52">
        <v>814.46660372905353</v>
      </c>
      <c r="AX16" s="52">
        <v>693.33805365431522</v>
      </c>
      <c r="AY16" s="52"/>
      <c r="AZ16" s="52"/>
      <c r="BA16" s="53">
        <v>469.99685311934547</v>
      </c>
      <c r="BB16" s="51" t="s">
        <v>394</v>
      </c>
      <c r="BC16" s="52">
        <v>763.07</v>
      </c>
      <c r="BD16" s="52">
        <v>787.36</v>
      </c>
      <c r="BE16" s="52">
        <v>692.31</v>
      </c>
      <c r="BF16" s="52"/>
      <c r="BG16" s="52"/>
      <c r="BH16" s="53">
        <v>545.05999999999995</v>
      </c>
      <c r="BI16" s="51" t="s">
        <v>395</v>
      </c>
      <c r="BJ16" s="57">
        <v>0.1340177171422062</v>
      </c>
      <c r="BK16" s="52">
        <v>963.57251990243128</v>
      </c>
      <c r="BL16" s="52">
        <v>898.08883051438067</v>
      </c>
      <c r="BM16" s="52">
        <v>1086.6057308279949</v>
      </c>
      <c r="BN16" s="52">
        <v>764.33377114214488</v>
      </c>
      <c r="BO16" s="52"/>
      <c r="BP16" s="53"/>
      <c r="BQ16" s="51" t="s">
        <v>396</v>
      </c>
      <c r="BR16" s="54">
        <v>1</v>
      </c>
      <c r="BS16" s="52">
        <v>883.67</v>
      </c>
      <c r="BT16" s="52">
        <v>949.67</v>
      </c>
      <c r="BU16" s="52">
        <v>882.83</v>
      </c>
      <c r="BV16" s="52"/>
      <c r="BW16" s="52"/>
      <c r="BX16" s="53">
        <v>374.5</v>
      </c>
      <c r="BY16" s="51" t="s">
        <v>397</v>
      </c>
      <c r="BZ16" s="52">
        <v>864.21</v>
      </c>
      <c r="CA16" s="52">
        <v>854.54</v>
      </c>
      <c r="CB16" s="52">
        <v>710.91</v>
      </c>
      <c r="CC16" s="52">
        <v>595.32000000000005</v>
      </c>
      <c r="CD16" s="52"/>
      <c r="CE16" s="53">
        <v>755.28</v>
      </c>
      <c r="CF16" s="51" t="s">
        <v>398</v>
      </c>
      <c r="CG16" s="52">
        <v>742.11</v>
      </c>
      <c r="CH16" s="52">
        <v>883.83</v>
      </c>
      <c r="CI16" s="52">
        <v>877.43</v>
      </c>
      <c r="CJ16" s="52"/>
      <c r="CK16" s="52"/>
      <c r="CL16" s="53"/>
      <c r="CM16" s="51" t="s">
        <v>399</v>
      </c>
      <c r="CN16" s="52">
        <v>832.47</v>
      </c>
      <c r="CO16" s="52">
        <v>805.27</v>
      </c>
      <c r="CP16" s="52">
        <v>842.56</v>
      </c>
      <c r="CQ16" s="52">
        <v>534.4</v>
      </c>
      <c r="CR16" s="52"/>
      <c r="CS16" s="53">
        <v>711.64</v>
      </c>
      <c r="CT16" s="51" t="s">
        <v>400</v>
      </c>
      <c r="CU16" s="52">
        <v>811.27</v>
      </c>
      <c r="CV16" s="52">
        <v>907.93</v>
      </c>
      <c r="CW16" s="52"/>
      <c r="CX16" s="52">
        <v>619.91999999999996</v>
      </c>
      <c r="CY16" s="52"/>
      <c r="CZ16" s="53"/>
      <c r="DA16" s="51" t="s">
        <v>401</v>
      </c>
      <c r="DB16" s="54">
        <v>1</v>
      </c>
      <c r="DC16" s="52">
        <v>775.69</v>
      </c>
      <c r="DD16" s="52">
        <v>874.67</v>
      </c>
      <c r="DE16" s="52">
        <v>711.86</v>
      </c>
      <c r="DF16" s="52">
        <v>730.86</v>
      </c>
      <c r="DG16" s="52"/>
      <c r="DH16" s="53">
        <v>643.04999999999995</v>
      </c>
      <c r="DI16" s="51" t="s">
        <v>402</v>
      </c>
      <c r="DJ16" s="57">
        <v>2.5658789418315244E-3</v>
      </c>
      <c r="DK16" s="52">
        <v>828.4042352099724</v>
      </c>
      <c r="DL16" s="52">
        <v>869.18905180341267</v>
      </c>
      <c r="DM16" s="52">
        <v>869.18905180341267</v>
      </c>
      <c r="DN16" s="52">
        <v>828.01164810462853</v>
      </c>
      <c r="DO16" s="52"/>
      <c r="DP16" s="53">
        <v>616.98618064779805</v>
      </c>
      <c r="DQ16" s="51" t="s">
        <v>403</v>
      </c>
      <c r="DR16" s="52">
        <v>786.7</v>
      </c>
      <c r="DS16" s="52">
        <v>819.76</v>
      </c>
      <c r="DT16" s="52">
        <v>695.26</v>
      </c>
      <c r="DU16" s="52">
        <v>795.33</v>
      </c>
      <c r="DV16" s="52"/>
      <c r="DW16" s="53"/>
      <c r="DX16" s="51" t="s">
        <v>404</v>
      </c>
      <c r="DY16" s="52">
        <v>797.98</v>
      </c>
      <c r="DZ16" s="52">
        <v>810.82</v>
      </c>
      <c r="EA16" s="52">
        <v>803.93</v>
      </c>
      <c r="EB16" s="52">
        <v>630.70000000000005</v>
      </c>
      <c r="EC16" s="52"/>
      <c r="ED16" s="53">
        <v>444.91</v>
      </c>
      <c r="EE16" s="51" t="s">
        <v>405</v>
      </c>
      <c r="EF16" s="54">
        <v>1</v>
      </c>
      <c r="EG16" s="52">
        <v>766.45</v>
      </c>
      <c r="EH16" s="52">
        <v>789.61</v>
      </c>
      <c r="EI16" s="52">
        <v>728.88</v>
      </c>
      <c r="EJ16" s="52"/>
      <c r="EK16" s="52">
        <v>323.74</v>
      </c>
      <c r="EL16" s="53">
        <v>358.74</v>
      </c>
      <c r="EM16" s="51" t="s">
        <v>406</v>
      </c>
      <c r="EN16" s="52">
        <v>794.1</v>
      </c>
      <c r="EO16" s="52">
        <v>830.93</v>
      </c>
      <c r="EP16" s="52">
        <v>730.48</v>
      </c>
      <c r="EQ16" s="52"/>
      <c r="ER16" s="52"/>
      <c r="ES16" s="53">
        <v>529.13</v>
      </c>
      <c r="ET16" s="51" t="s">
        <v>407</v>
      </c>
      <c r="EU16" s="54">
        <v>1</v>
      </c>
      <c r="EV16" s="52">
        <v>803.69</v>
      </c>
      <c r="EW16" s="52">
        <v>846.3</v>
      </c>
      <c r="EX16" s="52">
        <v>810.73</v>
      </c>
      <c r="EY16" s="52"/>
      <c r="EZ16" s="52"/>
      <c r="FA16" s="53">
        <v>391.41</v>
      </c>
      <c r="FB16" s="51" t="s">
        <v>408</v>
      </c>
      <c r="FC16" s="52">
        <v>586.21</v>
      </c>
      <c r="FD16" s="52">
        <v>553.02</v>
      </c>
      <c r="FE16" s="52">
        <v>615.37</v>
      </c>
      <c r="FF16" s="52"/>
      <c r="FG16" s="52"/>
      <c r="FH16" s="53"/>
      <c r="FI16" s="51" t="s">
        <v>409</v>
      </c>
      <c r="FJ16" s="52">
        <v>854.14</v>
      </c>
      <c r="FK16" s="52">
        <v>903.02</v>
      </c>
      <c r="FL16" s="52"/>
      <c r="FM16" s="52"/>
      <c r="FN16" s="52"/>
      <c r="FO16" s="53">
        <v>429.24</v>
      </c>
      <c r="FP16" s="51" t="s">
        <v>410</v>
      </c>
      <c r="FQ16" s="57">
        <v>0.2337103860895578</v>
      </c>
      <c r="FR16" s="52">
        <v>816.42310860101179</v>
      </c>
      <c r="FS16" s="52">
        <v>851.15425344158132</v>
      </c>
      <c r="FT16" s="52">
        <v>911.02247323214488</v>
      </c>
      <c r="FU16" s="52">
        <v>626.31603718084477</v>
      </c>
      <c r="FV16" s="52">
        <v>557.71737851511932</v>
      </c>
      <c r="FW16" s="53">
        <v>402.60030591834328</v>
      </c>
      <c r="FX16" s="51" t="s">
        <v>411</v>
      </c>
      <c r="FY16" s="52">
        <v>825.12</v>
      </c>
      <c r="FZ16" s="52">
        <v>829.62</v>
      </c>
      <c r="GA16" s="52">
        <v>825.11</v>
      </c>
      <c r="GB16" s="52">
        <v>801.41</v>
      </c>
      <c r="GC16" s="52"/>
      <c r="GD16" s="53">
        <v>466.38</v>
      </c>
      <c r="GE16" s="51" t="s">
        <v>412</v>
      </c>
      <c r="GF16" s="57">
        <v>0.20112630732099757</v>
      </c>
      <c r="GG16" s="52">
        <v>794.55244304918301</v>
      </c>
      <c r="GH16" s="52">
        <v>845.79207920792078</v>
      </c>
      <c r="GI16" s="52">
        <v>802.25187152861633</v>
      </c>
      <c r="GJ16" s="52">
        <v>673.24921516541906</v>
      </c>
      <c r="GK16" s="52"/>
      <c r="GL16" s="53">
        <v>495.90074861144655</v>
      </c>
      <c r="GM16" s="51" t="s">
        <v>413</v>
      </c>
      <c r="GN16" s="57">
        <v>8.5988219613912897E-2</v>
      </c>
      <c r="GO16" s="52">
        <v>790.63921993499457</v>
      </c>
      <c r="GP16" s="52">
        <v>896.41603466955576</v>
      </c>
      <c r="GQ16" s="52">
        <v>652.20368364030332</v>
      </c>
      <c r="GR16" s="52">
        <v>594.14951245937164</v>
      </c>
      <c r="GS16" s="52"/>
      <c r="GT16" s="53"/>
      <c r="GU16" s="51" t="s">
        <v>414</v>
      </c>
      <c r="GV16" s="54">
        <v>1</v>
      </c>
      <c r="GW16" s="52">
        <v>712.51</v>
      </c>
      <c r="GX16" s="52">
        <v>768.94</v>
      </c>
      <c r="GY16" s="52">
        <v>742.4</v>
      </c>
      <c r="GZ16" s="52"/>
      <c r="HA16" s="52"/>
      <c r="HB16" s="53">
        <v>606.45000000000005</v>
      </c>
      <c r="HC16" s="51" t="s">
        <v>415</v>
      </c>
      <c r="HD16" s="54">
        <v>1</v>
      </c>
      <c r="HE16" s="52">
        <v>777.18</v>
      </c>
      <c r="HF16" s="52">
        <v>849.85</v>
      </c>
      <c r="HG16" s="52"/>
      <c r="HH16" s="52">
        <v>568.48</v>
      </c>
      <c r="HI16" s="52">
        <v>561.94000000000005</v>
      </c>
      <c r="HJ16" s="53">
        <v>475.05</v>
      </c>
      <c r="HK16" s="58"/>
      <c r="HL16" s="57"/>
      <c r="HM16" s="59"/>
      <c r="HN16" s="59"/>
      <c r="HO16" s="59"/>
      <c r="HP16" s="59"/>
      <c r="HQ16" s="59"/>
      <c r="HR16" s="60"/>
    </row>
    <row r="17" spans="1:226" x14ac:dyDescent="0.25">
      <c r="A17" s="47">
        <v>45488</v>
      </c>
      <c r="B17" s="48" t="s">
        <v>387</v>
      </c>
      <c r="C17" s="49">
        <v>810.15502614735692</v>
      </c>
      <c r="D17" s="49">
        <v>838.01123826252103</v>
      </c>
      <c r="E17" s="49">
        <v>762.9877837763587</v>
      </c>
      <c r="F17" s="49">
        <v>649.79649622731029</v>
      </c>
      <c r="G17" s="49">
        <v>550.22583537165906</v>
      </c>
      <c r="H17" s="50">
        <v>449.8589773971396</v>
      </c>
      <c r="I17" s="48" t="s">
        <v>388</v>
      </c>
      <c r="J17" s="49">
        <v>806.79423969071695</v>
      </c>
      <c r="K17" s="49">
        <v>833.61793708590392</v>
      </c>
      <c r="L17" s="49">
        <v>755.76541192218235</v>
      </c>
      <c r="M17" s="49">
        <v>653.67191077340863</v>
      </c>
      <c r="N17" s="49">
        <v>492.20862155388471</v>
      </c>
      <c r="O17" s="50">
        <v>476.57594115138852</v>
      </c>
      <c r="P17" s="51" t="s">
        <v>389</v>
      </c>
      <c r="Q17" s="52">
        <v>763.92</v>
      </c>
      <c r="R17" s="52">
        <v>835.87</v>
      </c>
      <c r="S17" s="52">
        <v>756.23</v>
      </c>
      <c r="T17" s="52">
        <v>615.30999999999995</v>
      </c>
      <c r="U17" s="52"/>
      <c r="V17" s="53"/>
      <c r="W17" s="51" t="s">
        <v>390</v>
      </c>
      <c r="X17" s="52">
        <v>796.2</v>
      </c>
      <c r="Y17" s="52">
        <v>849.96</v>
      </c>
      <c r="Z17" s="52">
        <v>738.11</v>
      </c>
      <c r="AA17" s="52">
        <v>482.45</v>
      </c>
      <c r="AB17" s="52"/>
      <c r="AC17" s="53">
        <v>568.6</v>
      </c>
      <c r="AD17" s="51" t="s">
        <v>391</v>
      </c>
      <c r="AE17" s="54">
        <v>0.51129972389814915</v>
      </c>
      <c r="AF17" s="52">
        <v>747.35146743020766</v>
      </c>
      <c r="AG17" s="52">
        <v>758.34441149401789</v>
      </c>
      <c r="AH17" s="52"/>
      <c r="AI17" s="52"/>
      <c r="AJ17" s="52"/>
      <c r="AK17" s="53">
        <v>474.23049391553332</v>
      </c>
      <c r="AL17" s="55" t="s">
        <v>392</v>
      </c>
      <c r="AM17" s="56">
        <v>1</v>
      </c>
      <c r="AN17" s="52">
        <v>833.66</v>
      </c>
      <c r="AO17" s="52">
        <v>910.45</v>
      </c>
      <c r="AP17" s="52">
        <v>846.29</v>
      </c>
      <c r="AQ17" s="52">
        <v>862.11</v>
      </c>
      <c r="AR17" s="52"/>
      <c r="AS17" s="53"/>
      <c r="AT17" s="51" t="s">
        <v>393</v>
      </c>
      <c r="AU17" s="57">
        <v>3.9336008181889703E-2</v>
      </c>
      <c r="AV17" s="52">
        <v>752.57257493509564</v>
      </c>
      <c r="AW17" s="52">
        <v>822.04114546455833</v>
      </c>
      <c r="AX17" s="52">
        <v>706.47156006608441</v>
      </c>
      <c r="AY17" s="52"/>
      <c r="AZ17" s="52"/>
      <c r="BA17" s="53">
        <v>470.77727952167419</v>
      </c>
      <c r="BB17" s="51" t="s">
        <v>394</v>
      </c>
      <c r="BC17" s="52">
        <v>774.83</v>
      </c>
      <c r="BD17" s="52">
        <v>802.48</v>
      </c>
      <c r="BE17" s="52">
        <v>709.95</v>
      </c>
      <c r="BF17" s="52"/>
      <c r="BG17" s="52"/>
      <c r="BH17" s="53">
        <v>545.05999999999995</v>
      </c>
      <c r="BI17" s="51" t="s">
        <v>395</v>
      </c>
      <c r="BJ17" s="57">
        <v>0.13402310558340258</v>
      </c>
      <c r="BK17" s="52">
        <v>973.2221835044362</v>
      </c>
      <c r="BL17" s="52">
        <v>920.60471225239235</v>
      </c>
      <c r="BM17" s="52">
        <v>1097.2203607902002</v>
      </c>
      <c r="BN17" s="52">
        <v>647.33159996783445</v>
      </c>
      <c r="BO17" s="52"/>
      <c r="BP17" s="53"/>
      <c r="BQ17" s="51" t="s">
        <v>396</v>
      </c>
      <c r="BR17" s="54">
        <v>1</v>
      </c>
      <c r="BS17" s="52">
        <v>888.67</v>
      </c>
      <c r="BT17" s="52">
        <v>954.67</v>
      </c>
      <c r="BU17" s="52">
        <v>901.17</v>
      </c>
      <c r="BV17" s="52"/>
      <c r="BW17" s="52"/>
      <c r="BX17" s="53">
        <v>368.67</v>
      </c>
      <c r="BY17" s="51" t="s">
        <v>397</v>
      </c>
      <c r="BZ17" s="52">
        <v>869.72</v>
      </c>
      <c r="CA17" s="52">
        <v>860.69</v>
      </c>
      <c r="CB17" s="52">
        <v>755.49</v>
      </c>
      <c r="CC17" s="52">
        <v>611.22</v>
      </c>
      <c r="CD17" s="52"/>
      <c r="CE17" s="53">
        <v>752.33</v>
      </c>
      <c r="CF17" s="51" t="s">
        <v>398</v>
      </c>
      <c r="CG17" s="52">
        <v>702.59</v>
      </c>
      <c r="CH17" s="52">
        <v>846.74</v>
      </c>
      <c r="CI17" s="52">
        <v>898.39</v>
      </c>
      <c r="CJ17" s="52"/>
      <c r="CK17" s="52"/>
      <c r="CL17" s="53"/>
      <c r="CM17" s="51" t="s">
        <v>399</v>
      </c>
      <c r="CN17" s="52">
        <v>856.73</v>
      </c>
      <c r="CO17" s="52">
        <v>828.89</v>
      </c>
      <c r="CP17" s="52">
        <v>853.14</v>
      </c>
      <c r="CQ17" s="52">
        <v>593.78</v>
      </c>
      <c r="CR17" s="52"/>
      <c r="CS17" s="53">
        <v>708.84</v>
      </c>
      <c r="CT17" s="51" t="s">
        <v>400</v>
      </c>
      <c r="CU17" s="52">
        <v>823.37</v>
      </c>
      <c r="CV17" s="52">
        <v>920.83</v>
      </c>
      <c r="CW17" s="52"/>
      <c r="CX17" s="52">
        <v>619.91999999999996</v>
      </c>
      <c r="CY17" s="52"/>
      <c r="CZ17" s="53"/>
      <c r="DA17" s="51" t="s">
        <v>401</v>
      </c>
      <c r="DB17" s="54">
        <v>1</v>
      </c>
      <c r="DC17" s="52">
        <v>770.09</v>
      </c>
      <c r="DD17" s="52">
        <v>881.07</v>
      </c>
      <c r="DE17" s="52">
        <v>735.86</v>
      </c>
      <c r="DF17" s="52">
        <v>730.86</v>
      </c>
      <c r="DG17" s="52"/>
      <c r="DH17" s="53">
        <v>643.04999999999995</v>
      </c>
      <c r="DI17" s="51" t="s">
        <v>402</v>
      </c>
      <c r="DJ17" s="57">
        <v>2.5544089097782772E-3</v>
      </c>
      <c r="DK17" s="52">
        <v>840.7659139675078</v>
      </c>
      <c r="DL17" s="52">
        <v>879.92860427097173</v>
      </c>
      <c r="DM17" s="52">
        <v>879.92860427097173</v>
      </c>
      <c r="DN17" s="52">
        <v>828.01164810462853</v>
      </c>
      <c r="DO17" s="52"/>
      <c r="DP17" s="53">
        <v>615.59788494942268</v>
      </c>
      <c r="DQ17" s="51" t="s">
        <v>403</v>
      </c>
      <c r="DR17" s="52">
        <v>783.61</v>
      </c>
      <c r="DS17" s="52">
        <v>814.96</v>
      </c>
      <c r="DT17" s="52">
        <v>703.01</v>
      </c>
      <c r="DU17" s="52">
        <v>805.56</v>
      </c>
      <c r="DV17" s="52"/>
      <c r="DW17" s="53"/>
      <c r="DX17" s="51" t="s">
        <v>404</v>
      </c>
      <c r="DY17" s="52">
        <v>804.26</v>
      </c>
      <c r="DZ17" s="52">
        <v>817.85</v>
      </c>
      <c r="EA17" s="52">
        <v>816.91</v>
      </c>
      <c r="EB17" s="52">
        <v>641.88</v>
      </c>
      <c r="EC17" s="52"/>
      <c r="ED17" s="53">
        <v>445.57</v>
      </c>
      <c r="EE17" s="51" t="s">
        <v>405</v>
      </c>
      <c r="EF17" s="54">
        <v>1</v>
      </c>
      <c r="EG17" s="52">
        <v>775.38</v>
      </c>
      <c r="EH17" s="52">
        <v>797.47</v>
      </c>
      <c r="EI17" s="52">
        <v>738.48</v>
      </c>
      <c r="EJ17" s="52"/>
      <c r="EK17" s="52">
        <v>323.74</v>
      </c>
      <c r="EL17" s="53">
        <v>345.88</v>
      </c>
      <c r="EM17" s="51" t="s">
        <v>406</v>
      </c>
      <c r="EN17" s="52">
        <v>806.06</v>
      </c>
      <c r="EO17" s="52">
        <v>848.03</v>
      </c>
      <c r="EP17" s="52">
        <v>748.02</v>
      </c>
      <c r="EQ17" s="52"/>
      <c r="ER17" s="52"/>
      <c r="ES17" s="53">
        <v>537.46</v>
      </c>
      <c r="ET17" s="51" t="s">
        <v>407</v>
      </c>
      <c r="EU17" s="54">
        <v>1</v>
      </c>
      <c r="EV17" s="52">
        <v>809.79</v>
      </c>
      <c r="EW17" s="52">
        <v>851.62</v>
      </c>
      <c r="EX17" s="52">
        <v>816.05</v>
      </c>
      <c r="EY17" s="52"/>
      <c r="EZ17" s="52"/>
      <c r="FA17" s="53">
        <v>399.67</v>
      </c>
      <c r="FB17" s="51" t="s">
        <v>408</v>
      </c>
      <c r="FC17" s="52">
        <v>586.21</v>
      </c>
      <c r="FD17" s="52">
        <v>553.02</v>
      </c>
      <c r="FE17" s="52">
        <v>615.37</v>
      </c>
      <c r="FF17" s="52"/>
      <c r="FG17" s="52"/>
      <c r="FH17" s="53"/>
      <c r="FI17" s="51" t="s">
        <v>409</v>
      </c>
      <c r="FJ17" s="52">
        <v>858.27</v>
      </c>
      <c r="FK17" s="52">
        <v>912.11</v>
      </c>
      <c r="FL17" s="52"/>
      <c r="FM17" s="52"/>
      <c r="FN17" s="52"/>
      <c r="FO17" s="53">
        <v>433.37</v>
      </c>
      <c r="FP17" s="51" t="s">
        <v>410</v>
      </c>
      <c r="FQ17" s="57">
        <v>0.23532180256500762</v>
      </c>
      <c r="FR17" s="52">
        <v>819.80703612189654</v>
      </c>
      <c r="FS17" s="52">
        <v>854.61113072126125</v>
      </c>
      <c r="FT17" s="52">
        <v>925.32768561007163</v>
      </c>
      <c r="FU17" s="52">
        <v>637.81621367219668</v>
      </c>
      <c r="FV17" s="52">
        <v>557.71737851511932</v>
      </c>
      <c r="FW17" s="53">
        <v>402.73679256383099</v>
      </c>
      <c r="FX17" s="51" t="s">
        <v>411</v>
      </c>
      <c r="FY17" s="52">
        <v>834.07</v>
      </c>
      <c r="FZ17" s="52">
        <v>844.25</v>
      </c>
      <c r="GA17" s="52">
        <v>841.37</v>
      </c>
      <c r="GB17" s="52">
        <v>821.34</v>
      </c>
      <c r="GC17" s="52"/>
      <c r="GD17" s="53">
        <v>466.38</v>
      </c>
      <c r="GE17" s="51" t="s">
        <v>412</v>
      </c>
      <c r="GF17" s="57">
        <v>0.20123963615873783</v>
      </c>
      <c r="GG17" s="52">
        <v>801.97013603799405</v>
      </c>
      <c r="GH17" s="52">
        <v>850.36424374144735</v>
      </c>
      <c r="GI17" s="52">
        <v>802.25187152861633</v>
      </c>
      <c r="GJ17" s="52">
        <v>710.71601062545278</v>
      </c>
      <c r="GK17" s="52"/>
      <c r="GL17" s="53">
        <v>498.81469854302503</v>
      </c>
      <c r="GM17" s="51" t="s">
        <v>413</v>
      </c>
      <c r="GN17" s="57">
        <v>8.6673889490790898E-2</v>
      </c>
      <c r="GO17" s="52">
        <v>799.86132177681475</v>
      </c>
      <c r="GP17" s="52">
        <v>903.83531960996743</v>
      </c>
      <c r="GQ17" s="52">
        <v>660.59371614301199</v>
      </c>
      <c r="GR17" s="52">
        <v>596.83640303358618</v>
      </c>
      <c r="GS17" s="52"/>
      <c r="GT17" s="53"/>
      <c r="GU17" s="51" t="s">
        <v>414</v>
      </c>
      <c r="GV17" s="54">
        <v>1</v>
      </c>
      <c r="GW17" s="52">
        <v>700.07</v>
      </c>
      <c r="GX17" s="52">
        <v>759.19</v>
      </c>
      <c r="GY17" s="52">
        <v>742.22</v>
      </c>
      <c r="GZ17" s="52"/>
      <c r="HA17" s="52"/>
      <c r="HB17" s="53">
        <v>584.85</v>
      </c>
      <c r="HC17" s="51" t="s">
        <v>415</v>
      </c>
      <c r="HD17" s="54">
        <v>1</v>
      </c>
      <c r="HE17" s="52">
        <v>790.52</v>
      </c>
      <c r="HF17" s="52">
        <v>864.02</v>
      </c>
      <c r="HG17" s="52"/>
      <c r="HH17" s="52">
        <v>583.4</v>
      </c>
      <c r="HI17" s="52">
        <v>576.76</v>
      </c>
      <c r="HJ17" s="53">
        <v>474.22</v>
      </c>
      <c r="HK17" s="58"/>
      <c r="HL17" s="57"/>
      <c r="HM17" s="59"/>
      <c r="HN17" s="59"/>
      <c r="HO17" s="59"/>
      <c r="HP17" s="59"/>
      <c r="HQ17" s="59"/>
      <c r="HR17" s="60"/>
    </row>
    <row r="18" spans="1:226" x14ac:dyDescent="0.25">
      <c r="A18" s="47">
        <v>45481</v>
      </c>
      <c r="B18" s="48" t="s">
        <v>387</v>
      </c>
      <c r="C18" s="49">
        <v>814.82156876168779</v>
      </c>
      <c r="D18" s="49">
        <v>843.4150258313515</v>
      </c>
      <c r="E18" s="49">
        <v>778.10090483409999</v>
      </c>
      <c r="F18" s="49">
        <v>650.26886421108304</v>
      </c>
      <c r="G18" s="49">
        <v>546.00941433127991</v>
      </c>
      <c r="H18" s="50">
        <v>446.83609862460179</v>
      </c>
      <c r="I18" s="48" t="s">
        <v>388</v>
      </c>
      <c r="J18" s="49">
        <v>811.84246038692572</v>
      </c>
      <c r="K18" s="49">
        <v>838.4856149710248</v>
      </c>
      <c r="L18" s="49">
        <v>770.43695894722123</v>
      </c>
      <c r="M18" s="49">
        <v>652.54698273981569</v>
      </c>
      <c r="N18" s="49">
        <v>483.91236424394322</v>
      </c>
      <c r="O18" s="50">
        <v>472.00652328670719</v>
      </c>
      <c r="P18" s="51" t="s">
        <v>389</v>
      </c>
      <c r="Q18" s="52">
        <v>765.58</v>
      </c>
      <c r="R18" s="52">
        <v>838.37</v>
      </c>
      <c r="S18" s="52">
        <v>765.69</v>
      </c>
      <c r="T18" s="52">
        <v>615.30999999999995</v>
      </c>
      <c r="U18" s="52"/>
      <c r="V18" s="53"/>
      <c r="W18" s="51" t="s">
        <v>390</v>
      </c>
      <c r="X18" s="52">
        <v>787.34</v>
      </c>
      <c r="Y18" s="52">
        <v>850.24</v>
      </c>
      <c r="Z18" s="52">
        <v>757.53</v>
      </c>
      <c r="AA18" s="52">
        <v>499.87</v>
      </c>
      <c r="AB18" s="52"/>
      <c r="AC18" s="53">
        <v>568.6</v>
      </c>
      <c r="AD18" s="51" t="s">
        <v>391</v>
      </c>
      <c r="AE18" s="54">
        <v>0.51129972389814915</v>
      </c>
      <c r="AF18" s="52">
        <v>747.35146743020766</v>
      </c>
      <c r="AG18" s="52">
        <v>758.34441149401789</v>
      </c>
      <c r="AH18" s="52"/>
      <c r="AI18" s="52"/>
      <c r="AJ18" s="52"/>
      <c r="AK18" s="53">
        <v>474.23049391553332</v>
      </c>
      <c r="AL18" s="55" t="s">
        <v>392</v>
      </c>
      <c r="AM18" s="56">
        <v>1</v>
      </c>
      <c r="AN18" s="52">
        <v>823.51</v>
      </c>
      <c r="AO18" s="52">
        <v>907.08</v>
      </c>
      <c r="AP18" s="52">
        <v>843.8</v>
      </c>
      <c r="AQ18" s="52">
        <v>862.11</v>
      </c>
      <c r="AR18" s="52"/>
      <c r="AS18" s="53"/>
      <c r="AT18" s="51" t="s">
        <v>393</v>
      </c>
      <c r="AU18" s="57">
        <v>3.9742468802161993E-2</v>
      </c>
      <c r="AV18" s="52">
        <v>754.66695811143791</v>
      </c>
      <c r="AW18" s="52">
        <v>830.69986487560607</v>
      </c>
      <c r="AX18" s="52">
        <v>718.63285907320574</v>
      </c>
      <c r="AY18" s="52"/>
      <c r="AZ18" s="52"/>
      <c r="BA18" s="53">
        <v>475.64184087115495</v>
      </c>
      <c r="BB18" s="51" t="s">
        <v>394</v>
      </c>
      <c r="BC18" s="52">
        <v>784.92</v>
      </c>
      <c r="BD18" s="52">
        <v>820.13</v>
      </c>
      <c r="BE18" s="52">
        <v>727.1</v>
      </c>
      <c r="BF18" s="52"/>
      <c r="BG18" s="52"/>
      <c r="BH18" s="53">
        <v>537.9</v>
      </c>
      <c r="BI18" s="51" t="s">
        <v>395</v>
      </c>
      <c r="BJ18" s="57">
        <v>0.13407341860402758</v>
      </c>
      <c r="BK18" s="52">
        <v>984.31341002332897</v>
      </c>
      <c r="BL18" s="52">
        <v>953.12793285603209</v>
      </c>
      <c r="BM18" s="52">
        <v>1129.8098838924195</v>
      </c>
      <c r="BN18" s="52">
        <v>646.26069235513376</v>
      </c>
      <c r="BO18" s="52"/>
      <c r="BP18" s="53"/>
      <c r="BQ18" s="51" t="s">
        <v>396</v>
      </c>
      <c r="BR18" s="54">
        <v>1</v>
      </c>
      <c r="BS18" s="52">
        <v>872.83</v>
      </c>
      <c r="BT18" s="52">
        <v>948</v>
      </c>
      <c r="BU18" s="52">
        <v>901.17</v>
      </c>
      <c r="BV18" s="52"/>
      <c r="BW18" s="52"/>
      <c r="BX18" s="53">
        <v>368.67</v>
      </c>
      <c r="BY18" s="51" t="s">
        <v>397</v>
      </c>
      <c r="BZ18" s="52">
        <v>871.26</v>
      </c>
      <c r="CA18" s="52">
        <v>860.5</v>
      </c>
      <c r="CB18" s="52">
        <v>748.96</v>
      </c>
      <c r="CC18" s="52">
        <v>603.44000000000005</v>
      </c>
      <c r="CD18" s="52"/>
      <c r="CE18" s="53">
        <v>748.92</v>
      </c>
      <c r="CF18" s="51" t="s">
        <v>398</v>
      </c>
      <c r="CG18" s="52">
        <v>732.43</v>
      </c>
      <c r="CH18" s="52">
        <v>868.51</v>
      </c>
      <c r="CI18" s="52">
        <v>920.17</v>
      </c>
      <c r="CJ18" s="52"/>
      <c r="CK18" s="52"/>
      <c r="CL18" s="53"/>
      <c r="CM18" s="51" t="s">
        <v>399</v>
      </c>
      <c r="CN18" s="52">
        <v>850.37</v>
      </c>
      <c r="CO18" s="52">
        <v>827.2</v>
      </c>
      <c r="CP18" s="52">
        <v>866.79</v>
      </c>
      <c r="CQ18" s="52">
        <v>613.28</v>
      </c>
      <c r="CR18" s="52"/>
      <c r="CS18" s="53">
        <v>706.22</v>
      </c>
      <c r="CT18" s="51" t="s">
        <v>400</v>
      </c>
      <c r="CU18" s="52">
        <v>824.18</v>
      </c>
      <c r="CV18" s="52">
        <v>922.44</v>
      </c>
      <c r="CW18" s="52"/>
      <c r="CX18" s="52">
        <v>619.91999999999996</v>
      </c>
      <c r="CY18" s="52"/>
      <c r="CZ18" s="53"/>
      <c r="DA18" s="51" t="s">
        <v>401</v>
      </c>
      <c r="DB18" s="54">
        <v>1</v>
      </c>
      <c r="DC18" s="52">
        <v>769.29</v>
      </c>
      <c r="DD18" s="52">
        <v>877.87</v>
      </c>
      <c r="DE18" s="52">
        <v>731.86</v>
      </c>
      <c r="DF18" s="52">
        <v>699.56</v>
      </c>
      <c r="DG18" s="52"/>
      <c r="DH18" s="53">
        <v>626.25</v>
      </c>
      <c r="DI18" s="51" t="s">
        <v>402</v>
      </c>
      <c r="DJ18" s="57">
        <v>2.5335697998479859E-3</v>
      </c>
      <c r="DK18" s="52">
        <v>832.48844692171269</v>
      </c>
      <c r="DL18" s="52">
        <v>879.30364834051181</v>
      </c>
      <c r="DM18" s="52">
        <v>879.30364834051181</v>
      </c>
      <c r="DN18" s="52">
        <v>1094.8821890043071</v>
      </c>
      <c r="DO18" s="52"/>
      <c r="DP18" s="53">
        <v>608.14274132252342</v>
      </c>
      <c r="DQ18" s="51" t="s">
        <v>403</v>
      </c>
      <c r="DR18" s="52">
        <v>781.33</v>
      </c>
      <c r="DS18" s="52">
        <v>805.77</v>
      </c>
      <c r="DT18" s="52">
        <v>706.71</v>
      </c>
      <c r="DU18" s="52">
        <v>818.85</v>
      </c>
      <c r="DV18" s="52"/>
      <c r="DW18" s="53"/>
      <c r="DX18" s="51" t="s">
        <v>404</v>
      </c>
      <c r="DY18" s="52">
        <v>805.61</v>
      </c>
      <c r="DZ18" s="52">
        <v>818.44</v>
      </c>
      <c r="EA18" s="52">
        <v>838.93</v>
      </c>
      <c r="EB18" s="52">
        <v>661.25</v>
      </c>
      <c r="EC18" s="52"/>
      <c r="ED18" s="53">
        <v>442.48</v>
      </c>
      <c r="EE18" s="51" t="s">
        <v>405</v>
      </c>
      <c r="EF18" s="54">
        <v>1</v>
      </c>
      <c r="EG18" s="52">
        <v>778.13</v>
      </c>
      <c r="EH18" s="52">
        <v>796.79</v>
      </c>
      <c r="EI18" s="52">
        <v>759.64</v>
      </c>
      <c r="EJ18" s="52"/>
      <c r="EK18" s="52">
        <v>323.74</v>
      </c>
      <c r="EL18" s="53">
        <v>334.57</v>
      </c>
      <c r="EM18" s="51" t="s">
        <v>406</v>
      </c>
      <c r="EN18" s="52">
        <v>818.88</v>
      </c>
      <c r="EO18" s="52">
        <v>862.56</v>
      </c>
      <c r="EP18" s="52">
        <v>760.31</v>
      </c>
      <c r="EQ18" s="52"/>
      <c r="ER18" s="52"/>
      <c r="ES18" s="53">
        <v>537.46</v>
      </c>
      <c r="ET18" s="51" t="s">
        <v>407</v>
      </c>
      <c r="EU18" s="54">
        <v>1</v>
      </c>
      <c r="EV18" s="52">
        <v>813.61</v>
      </c>
      <c r="EW18" s="52">
        <v>861.59</v>
      </c>
      <c r="EX18" s="52">
        <v>826.02</v>
      </c>
      <c r="EY18" s="52"/>
      <c r="EZ18" s="52"/>
      <c r="FA18" s="53">
        <v>399.51</v>
      </c>
      <c r="FB18" s="51" t="s">
        <v>408</v>
      </c>
      <c r="FC18" s="52">
        <v>586.21</v>
      </c>
      <c r="FD18" s="52">
        <v>553.02</v>
      </c>
      <c r="FE18" s="52">
        <v>615.37</v>
      </c>
      <c r="FF18" s="52"/>
      <c r="FG18" s="52"/>
      <c r="FH18" s="53"/>
      <c r="FI18" s="51" t="s">
        <v>409</v>
      </c>
      <c r="FJ18" s="52">
        <v>872.32</v>
      </c>
      <c r="FK18" s="52">
        <v>926.16</v>
      </c>
      <c r="FL18" s="52"/>
      <c r="FM18" s="52"/>
      <c r="FN18" s="52"/>
      <c r="FO18" s="53">
        <v>427.59</v>
      </c>
      <c r="FP18" s="51" t="s">
        <v>410</v>
      </c>
      <c r="FQ18" s="57">
        <v>0.23376501940249661</v>
      </c>
      <c r="FR18" s="52">
        <v>817.02043106269582</v>
      </c>
      <c r="FS18" s="52">
        <v>852.81920613399416</v>
      </c>
      <c r="FT18" s="52">
        <v>954.46491187058768</v>
      </c>
      <c r="FU18" s="52">
        <v>649.6657160222544</v>
      </c>
      <c r="FV18" s="52">
        <v>554.027771284305</v>
      </c>
      <c r="FW18" s="53">
        <v>400.41610173453648</v>
      </c>
      <c r="FX18" s="51" t="s">
        <v>411</v>
      </c>
      <c r="FY18" s="52">
        <v>845.45</v>
      </c>
      <c r="FZ18" s="52">
        <v>861.33</v>
      </c>
      <c r="GA18" s="52">
        <v>852.75</v>
      </c>
      <c r="GB18" s="52">
        <v>807.85</v>
      </c>
      <c r="GC18" s="52"/>
      <c r="GD18" s="53">
        <v>456.62</v>
      </c>
      <c r="GE18" s="51" t="s">
        <v>412</v>
      </c>
      <c r="GF18" s="57">
        <v>0.20101310605451475</v>
      </c>
      <c r="GG18" s="52">
        <v>821.26115622738598</v>
      </c>
      <c r="GH18" s="52">
        <v>871.97676288494006</v>
      </c>
      <c r="GI18" s="52">
        <v>803.35088847792883</v>
      </c>
      <c r="GJ18" s="52">
        <v>717.08812414569422</v>
      </c>
      <c r="GK18" s="52"/>
      <c r="GL18" s="53">
        <v>501.46739567419792</v>
      </c>
      <c r="GM18" s="51" t="s">
        <v>413</v>
      </c>
      <c r="GN18" s="57">
        <v>8.7869601511357143E-2</v>
      </c>
      <c r="GO18" s="52">
        <v>818.41746847678041</v>
      </c>
      <c r="GP18" s="52">
        <v>937.39290892315796</v>
      </c>
      <c r="GQ18" s="52">
        <v>686.15614428188564</v>
      </c>
      <c r="GR18" s="52">
        <v>609.90290409032991</v>
      </c>
      <c r="GS18" s="52"/>
      <c r="GT18" s="53"/>
      <c r="GU18" s="51" t="s">
        <v>414</v>
      </c>
      <c r="GV18" s="54">
        <v>1</v>
      </c>
      <c r="GW18" s="52">
        <v>679.55</v>
      </c>
      <c r="GX18" s="52">
        <v>732.54</v>
      </c>
      <c r="GY18" s="52">
        <v>701.77</v>
      </c>
      <c r="GZ18" s="52"/>
      <c r="HA18" s="52"/>
      <c r="HB18" s="53">
        <v>567.92999999999995</v>
      </c>
      <c r="HC18" s="51" t="s">
        <v>415</v>
      </c>
      <c r="HD18" s="54">
        <v>1</v>
      </c>
      <c r="HE18" s="52">
        <v>799.68</v>
      </c>
      <c r="HF18" s="52">
        <v>876.52</v>
      </c>
      <c r="HG18" s="52"/>
      <c r="HH18" s="52">
        <v>570.94000000000005</v>
      </c>
      <c r="HI18" s="52">
        <v>564.29999999999995</v>
      </c>
      <c r="HJ18" s="53">
        <v>473.39</v>
      </c>
      <c r="HK18" s="58"/>
      <c r="HL18" s="57"/>
      <c r="HM18" s="59"/>
      <c r="HN18" s="59"/>
      <c r="HO18" s="59"/>
      <c r="HP18" s="59"/>
      <c r="HQ18" s="59"/>
      <c r="HR18" s="60"/>
    </row>
    <row r="19" spans="1:226" x14ac:dyDescent="0.25">
      <c r="A19" s="47">
        <v>45474</v>
      </c>
      <c r="B19" s="48" t="s">
        <v>387</v>
      </c>
      <c r="C19" s="49">
        <v>809.15357157291271</v>
      </c>
      <c r="D19" s="49">
        <v>838.86319433082622</v>
      </c>
      <c r="E19" s="49">
        <v>773.4600535616504</v>
      </c>
      <c r="F19" s="49">
        <v>638.0911790323803</v>
      </c>
      <c r="G19" s="49">
        <v>542.75111123479917</v>
      </c>
      <c r="H19" s="50">
        <v>443.37586090751256</v>
      </c>
      <c r="I19" s="48" t="s">
        <v>388</v>
      </c>
      <c r="J19" s="49">
        <v>806.42113910509954</v>
      </c>
      <c r="K19" s="49">
        <v>834.04928270441485</v>
      </c>
      <c r="L19" s="49">
        <v>766.00304831449625</v>
      </c>
      <c r="M19" s="49">
        <v>640.55064483475928</v>
      </c>
      <c r="N19" s="49">
        <v>478.36598997493735</v>
      </c>
      <c r="O19" s="50">
        <v>467.59319391657357</v>
      </c>
      <c r="P19" s="51" t="s">
        <v>389</v>
      </c>
      <c r="Q19" s="52">
        <v>757.25</v>
      </c>
      <c r="R19" s="52">
        <v>830.87</v>
      </c>
      <c r="S19" s="52">
        <v>757.1</v>
      </c>
      <c r="T19" s="52">
        <v>567.30999999999995</v>
      </c>
      <c r="U19" s="52"/>
      <c r="V19" s="53"/>
      <c r="W19" s="51" t="s">
        <v>390</v>
      </c>
      <c r="X19" s="52">
        <v>786.56</v>
      </c>
      <c r="Y19" s="52">
        <v>847.65</v>
      </c>
      <c r="Z19" s="52">
        <v>759.19</v>
      </c>
      <c r="AA19" s="52">
        <v>483.22</v>
      </c>
      <c r="AB19" s="52"/>
      <c r="AC19" s="53">
        <v>557.02</v>
      </c>
      <c r="AD19" s="51" t="s">
        <v>391</v>
      </c>
      <c r="AE19" s="54">
        <v>0.51129972389814915</v>
      </c>
      <c r="AF19" s="52">
        <v>747.35146743020766</v>
      </c>
      <c r="AG19" s="52">
        <v>758.34441149401789</v>
      </c>
      <c r="AH19" s="52"/>
      <c r="AI19" s="52"/>
      <c r="AJ19" s="52"/>
      <c r="AK19" s="53">
        <v>474.23049391553332</v>
      </c>
      <c r="AL19" s="55" t="s">
        <v>392</v>
      </c>
      <c r="AM19" s="56">
        <v>1</v>
      </c>
      <c r="AN19" s="52">
        <v>812.98</v>
      </c>
      <c r="AO19" s="52">
        <v>895.9</v>
      </c>
      <c r="AP19" s="52">
        <v>833.93</v>
      </c>
      <c r="AQ19" s="52">
        <v>862.11</v>
      </c>
      <c r="AR19" s="52"/>
      <c r="AS19" s="53"/>
      <c r="AT19" s="51" t="s">
        <v>393</v>
      </c>
      <c r="AU19" s="57">
        <v>3.9923347173427021E-2</v>
      </c>
      <c r="AV19" s="52">
        <v>749.62192590226766</v>
      </c>
      <c r="AW19" s="52">
        <v>823.62543915681886</v>
      </c>
      <c r="AX19" s="52">
        <v>731.10867135100614</v>
      </c>
      <c r="AY19" s="52"/>
      <c r="AZ19" s="52"/>
      <c r="BA19" s="53">
        <v>478.59829128074102</v>
      </c>
      <c r="BB19" s="51" t="s">
        <v>394</v>
      </c>
      <c r="BC19" s="52">
        <v>780.72</v>
      </c>
      <c r="BD19" s="52">
        <v>822.65</v>
      </c>
      <c r="BE19" s="52">
        <v>723.31</v>
      </c>
      <c r="BF19" s="52"/>
      <c r="BG19" s="52"/>
      <c r="BH19" s="53">
        <v>536.89</v>
      </c>
      <c r="BI19" s="51" t="s">
        <v>395</v>
      </c>
      <c r="BJ19" s="57">
        <v>0.13407341860402758</v>
      </c>
      <c r="BK19" s="52">
        <v>973.58753653500673</v>
      </c>
      <c r="BL19" s="52">
        <v>953.12793285603209</v>
      </c>
      <c r="BM19" s="52">
        <v>1129.8098838924195</v>
      </c>
      <c r="BN19" s="52">
        <v>646.26069235513376</v>
      </c>
      <c r="BO19" s="52"/>
      <c r="BP19" s="53"/>
      <c r="BQ19" s="51" t="s">
        <v>396</v>
      </c>
      <c r="BR19" s="54">
        <v>1</v>
      </c>
      <c r="BS19" s="52">
        <v>832.83</v>
      </c>
      <c r="BT19" s="52">
        <v>907.17</v>
      </c>
      <c r="BU19" s="52">
        <v>901.17</v>
      </c>
      <c r="BV19" s="52"/>
      <c r="BW19" s="52"/>
      <c r="BX19" s="53">
        <v>374.5</v>
      </c>
      <c r="BY19" s="51" t="s">
        <v>397</v>
      </c>
      <c r="BZ19" s="52">
        <v>867.79</v>
      </c>
      <c r="CA19" s="52">
        <v>850.92</v>
      </c>
      <c r="CB19" s="52">
        <v>736.95</v>
      </c>
      <c r="CC19" s="52">
        <v>587.19000000000005</v>
      </c>
      <c r="CD19" s="52"/>
      <c r="CE19" s="53">
        <v>748.86</v>
      </c>
      <c r="CF19" s="51" t="s">
        <v>398</v>
      </c>
      <c r="CG19" s="52">
        <v>747.75</v>
      </c>
      <c r="CH19" s="52">
        <v>883.03</v>
      </c>
      <c r="CI19" s="52">
        <v>918.55</v>
      </c>
      <c r="CJ19" s="52"/>
      <c r="CK19" s="52"/>
      <c r="CL19" s="53"/>
      <c r="CM19" s="51" t="s">
        <v>399</v>
      </c>
      <c r="CN19" s="52">
        <v>853.45</v>
      </c>
      <c r="CO19" s="52">
        <v>828.55</v>
      </c>
      <c r="CP19" s="52">
        <v>860.64</v>
      </c>
      <c r="CQ19" s="52">
        <v>603.79</v>
      </c>
      <c r="CR19" s="52"/>
      <c r="CS19" s="53">
        <v>706.38</v>
      </c>
      <c r="CT19" s="51" t="s">
        <v>400</v>
      </c>
      <c r="CU19" s="52">
        <v>814.5</v>
      </c>
      <c r="CV19" s="52">
        <v>912.77</v>
      </c>
      <c r="CW19" s="52"/>
      <c r="CX19" s="52">
        <v>619.91999999999996</v>
      </c>
      <c r="CY19" s="52"/>
      <c r="CZ19" s="53"/>
      <c r="DA19" s="51" t="s">
        <v>401</v>
      </c>
      <c r="DB19" s="54">
        <v>1</v>
      </c>
      <c r="DC19" s="52">
        <v>740</v>
      </c>
      <c r="DD19" s="52">
        <v>849.8</v>
      </c>
      <c r="DE19" s="52">
        <v>727.86</v>
      </c>
      <c r="DF19" s="52">
        <v>699.56</v>
      </c>
      <c r="DG19" s="52"/>
      <c r="DH19" s="53">
        <v>608.65</v>
      </c>
      <c r="DI19" s="51" t="s">
        <v>402</v>
      </c>
      <c r="DJ19" s="57">
        <v>2.5364616360177552E-3</v>
      </c>
      <c r="DK19" s="52">
        <v>830.05504121750164</v>
      </c>
      <c r="DL19" s="52">
        <v>878.49377298668355</v>
      </c>
      <c r="DM19" s="52">
        <v>878.49377298668355</v>
      </c>
      <c r="DN19" s="52">
        <v>1096.131896005073</v>
      </c>
      <c r="DO19" s="52"/>
      <c r="DP19" s="53">
        <v>608.64918199112242</v>
      </c>
      <c r="DQ19" s="51" t="s">
        <v>403</v>
      </c>
      <c r="DR19" s="52">
        <v>779.87</v>
      </c>
      <c r="DS19" s="52">
        <v>800.57</v>
      </c>
      <c r="DT19" s="52">
        <v>700.15</v>
      </c>
      <c r="DU19" s="52">
        <v>801.55</v>
      </c>
      <c r="DV19" s="52"/>
      <c r="DW19" s="53"/>
      <c r="DX19" s="51" t="s">
        <v>404</v>
      </c>
      <c r="DY19" s="52">
        <v>795.98</v>
      </c>
      <c r="DZ19" s="52">
        <v>806.8</v>
      </c>
      <c r="EA19" s="52">
        <v>832.3</v>
      </c>
      <c r="EB19" s="52">
        <v>654.34</v>
      </c>
      <c r="EC19" s="52"/>
      <c r="ED19" s="53">
        <v>436.89</v>
      </c>
      <c r="EE19" s="51" t="s">
        <v>405</v>
      </c>
      <c r="EF19" s="54">
        <v>1</v>
      </c>
      <c r="EG19" s="52">
        <v>776.87</v>
      </c>
      <c r="EH19" s="52">
        <v>790.47</v>
      </c>
      <c r="EI19" s="52">
        <v>758.61</v>
      </c>
      <c r="EJ19" s="52"/>
      <c r="EK19" s="52">
        <v>323.74</v>
      </c>
      <c r="EL19" s="53">
        <v>329.28</v>
      </c>
      <c r="EM19" s="51" t="s">
        <v>406</v>
      </c>
      <c r="EN19" s="52">
        <v>803.5</v>
      </c>
      <c r="EO19" s="52">
        <v>862.56</v>
      </c>
      <c r="EP19" s="52">
        <v>760.31</v>
      </c>
      <c r="EQ19" s="52"/>
      <c r="ER19" s="52"/>
      <c r="ES19" s="53">
        <v>537.46</v>
      </c>
      <c r="ET19" s="51" t="s">
        <v>407</v>
      </c>
      <c r="EU19" s="54">
        <v>1</v>
      </c>
      <c r="EV19" s="52">
        <v>789.64</v>
      </c>
      <c r="EW19" s="52">
        <v>833.08</v>
      </c>
      <c r="EX19" s="52">
        <v>797.51</v>
      </c>
      <c r="EY19" s="52"/>
      <c r="EZ19" s="52"/>
      <c r="FA19" s="53">
        <v>385.21</v>
      </c>
      <c r="FB19" s="51" t="s">
        <v>408</v>
      </c>
      <c r="FC19" s="52">
        <v>586.21</v>
      </c>
      <c r="FD19" s="52">
        <v>553.02</v>
      </c>
      <c r="FE19" s="52">
        <v>615.37</v>
      </c>
      <c r="FF19" s="52"/>
      <c r="FG19" s="52"/>
      <c r="FH19" s="53"/>
      <c r="FI19" s="51" t="s">
        <v>409</v>
      </c>
      <c r="FJ19" s="52">
        <v>866.54</v>
      </c>
      <c r="FK19" s="52">
        <v>921.2</v>
      </c>
      <c r="FL19" s="52"/>
      <c r="FM19" s="52"/>
      <c r="FN19" s="52"/>
      <c r="FO19" s="53">
        <v>430.06</v>
      </c>
      <c r="FP19" s="51" t="s">
        <v>410</v>
      </c>
      <c r="FQ19" s="57">
        <v>0.23251488095238096</v>
      </c>
      <c r="FR19" s="52">
        <v>813.02315848214289</v>
      </c>
      <c r="FS19" s="52">
        <v>848.02827380952374</v>
      </c>
      <c r="FT19" s="52">
        <v>940.58082217261904</v>
      </c>
      <c r="FU19" s="52">
        <v>637.353515625</v>
      </c>
      <c r="FV19" s="52">
        <v>551.06491815476193</v>
      </c>
      <c r="FW19" s="53">
        <v>396.80989583333331</v>
      </c>
      <c r="FX19" s="51" t="s">
        <v>411</v>
      </c>
      <c r="FY19" s="52">
        <v>834.07</v>
      </c>
      <c r="FZ19" s="52">
        <v>853.19</v>
      </c>
      <c r="GA19" s="52">
        <v>847.06</v>
      </c>
      <c r="GB19" s="52">
        <v>798.45</v>
      </c>
      <c r="GC19" s="52"/>
      <c r="GD19" s="53">
        <v>463.94</v>
      </c>
      <c r="GE19" s="51" t="s">
        <v>412</v>
      </c>
      <c r="GF19" s="57">
        <v>0.20094040107704053</v>
      </c>
      <c r="GG19" s="52">
        <v>815.40610055057664</v>
      </c>
      <c r="GH19" s="52">
        <v>864.27279668850213</v>
      </c>
      <c r="GI19" s="52">
        <v>801.60752320861627</v>
      </c>
      <c r="GJ19" s="52">
        <v>722.84893300647025</v>
      </c>
      <c r="GK19" s="52"/>
      <c r="GL19" s="53">
        <v>502.71470481855079</v>
      </c>
      <c r="GM19" s="51" t="s">
        <v>413</v>
      </c>
      <c r="GN19" s="57">
        <v>8.797009016934243E-2</v>
      </c>
      <c r="GO19" s="52">
        <v>801.68902573125149</v>
      </c>
      <c r="GP19" s="52">
        <v>925.30459643721133</v>
      </c>
      <c r="GQ19" s="52">
        <v>673.1471299758083</v>
      </c>
      <c r="GR19" s="52">
        <v>589.22366395425558</v>
      </c>
      <c r="GS19" s="52"/>
      <c r="GT19" s="53"/>
      <c r="GU19" s="51" t="s">
        <v>414</v>
      </c>
      <c r="GV19" s="54">
        <v>1</v>
      </c>
      <c r="GW19" s="52">
        <v>669.84</v>
      </c>
      <c r="GX19" s="52">
        <v>715.34</v>
      </c>
      <c r="GY19" s="52">
        <v>696.55</v>
      </c>
      <c r="GZ19" s="52"/>
      <c r="HA19" s="52"/>
      <c r="HB19" s="53">
        <v>567.02</v>
      </c>
      <c r="HC19" s="51" t="s">
        <v>415</v>
      </c>
      <c r="HD19" s="54">
        <v>1</v>
      </c>
      <c r="HE19" s="52">
        <v>798.02</v>
      </c>
      <c r="HF19" s="52">
        <v>874.02</v>
      </c>
      <c r="HG19" s="52"/>
      <c r="HH19" s="52">
        <v>562.61</v>
      </c>
      <c r="HI19" s="52">
        <v>555.97</v>
      </c>
      <c r="HJ19" s="53">
        <v>471.72</v>
      </c>
      <c r="HK19" s="58"/>
      <c r="HL19" s="57"/>
      <c r="HM19" s="59"/>
      <c r="HN19" s="59"/>
      <c r="HO19" s="59"/>
      <c r="HP19" s="59"/>
      <c r="HQ19" s="59"/>
      <c r="HR19" s="60"/>
    </row>
    <row r="20" spans="1:226" x14ac:dyDescent="0.25">
      <c r="A20" s="47">
        <v>45467</v>
      </c>
      <c r="B20" s="48" t="s">
        <v>387</v>
      </c>
      <c r="C20" s="49">
        <v>802.34540510798877</v>
      </c>
      <c r="D20" s="49">
        <v>829.27464347899559</v>
      </c>
      <c r="E20" s="49">
        <v>774.40703952845274</v>
      </c>
      <c r="F20" s="49">
        <v>632.86210777782799</v>
      </c>
      <c r="G20" s="49">
        <v>541.43878633570466</v>
      </c>
      <c r="H20" s="50">
        <v>443.55271013950727</v>
      </c>
      <c r="I20" s="48" t="s">
        <v>388</v>
      </c>
      <c r="J20" s="49">
        <v>799.84399435206183</v>
      </c>
      <c r="K20" s="49">
        <v>823.34551333789705</v>
      </c>
      <c r="L20" s="49">
        <v>767.41174034959113</v>
      </c>
      <c r="M20" s="49">
        <v>638.17435414222598</v>
      </c>
      <c r="N20" s="49">
        <v>466.39434419381786</v>
      </c>
      <c r="O20" s="50">
        <v>465.97239009574054</v>
      </c>
      <c r="P20" s="51" t="s">
        <v>389</v>
      </c>
      <c r="Q20" s="52">
        <v>748.82</v>
      </c>
      <c r="R20" s="52">
        <v>820.87</v>
      </c>
      <c r="S20" s="52">
        <v>752.01</v>
      </c>
      <c r="T20" s="52">
        <v>568.28</v>
      </c>
      <c r="U20" s="52"/>
      <c r="V20" s="53"/>
      <c r="W20" s="51" t="s">
        <v>390</v>
      </c>
      <c r="X20" s="52">
        <v>770.46</v>
      </c>
      <c r="Y20" s="52">
        <v>831.64</v>
      </c>
      <c r="Z20" s="52">
        <v>752.08</v>
      </c>
      <c r="AA20" s="52">
        <v>473.13</v>
      </c>
      <c r="AB20" s="52"/>
      <c r="AC20" s="53">
        <v>543.79999999999995</v>
      </c>
      <c r="AD20" s="51" t="s">
        <v>391</v>
      </c>
      <c r="AE20" s="54">
        <v>0.51129972389814915</v>
      </c>
      <c r="AF20" s="52">
        <v>747.35146743020766</v>
      </c>
      <c r="AG20" s="52">
        <v>758.34441149401789</v>
      </c>
      <c r="AH20" s="52"/>
      <c r="AI20" s="52"/>
      <c r="AJ20" s="52"/>
      <c r="AK20" s="53">
        <v>474.23049391553332</v>
      </c>
      <c r="AL20" s="55" t="s">
        <v>392</v>
      </c>
      <c r="AM20" s="56">
        <v>1</v>
      </c>
      <c r="AN20" s="52">
        <v>811.57</v>
      </c>
      <c r="AO20" s="52">
        <v>876.14</v>
      </c>
      <c r="AP20" s="52">
        <v>834.54</v>
      </c>
      <c r="AQ20" s="52">
        <v>862.11</v>
      </c>
      <c r="AR20" s="52"/>
      <c r="AS20" s="53"/>
      <c r="AT20" s="51" t="s">
        <v>393</v>
      </c>
      <c r="AU20" s="57">
        <v>4.0171935885590322E-2</v>
      </c>
      <c r="AV20" s="52">
        <v>745.19262443257139</v>
      </c>
      <c r="AW20" s="52">
        <v>817.16707508134812</v>
      </c>
      <c r="AX20" s="52">
        <v>730.54834692483826</v>
      </c>
      <c r="AY20" s="52"/>
      <c r="AZ20" s="52"/>
      <c r="BA20" s="53">
        <v>483.47085526051501</v>
      </c>
      <c r="BB20" s="51" t="s">
        <v>394</v>
      </c>
      <c r="BC20" s="52">
        <v>776.51</v>
      </c>
      <c r="BD20" s="52">
        <v>816.77</v>
      </c>
      <c r="BE20" s="52">
        <v>732.81</v>
      </c>
      <c r="BF20" s="52"/>
      <c r="BG20" s="52"/>
      <c r="BH20" s="53">
        <v>537.9</v>
      </c>
      <c r="BI20" s="51" t="s">
        <v>395</v>
      </c>
      <c r="BJ20" s="57">
        <v>0.13406083680774336</v>
      </c>
      <c r="BK20" s="52">
        <v>930.59670478463136</v>
      </c>
      <c r="BL20" s="52">
        <v>931.58875497700865</v>
      </c>
      <c r="BM20" s="52">
        <v>1108.2541257222526</v>
      </c>
      <c r="BN20" s="52">
        <v>646.20004558068456</v>
      </c>
      <c r="BO20" s="52"/>
      <c r="BP20" s="53"/>
      <c r="BQ20" s="51" t="s">
        <v>396</v>
      </c>
      <c r="BR20" s="54">
        <v>1</v>
      </c>
      <c r="BS20" s="52">
        <v>841.17</v>
      </c>
      <c r="BT20" s="52">
        <v>913</v>
      </c>
      <c r="BU20" s="52">
        <v>904.5</v>
      </c>
      <c r="BV20" s="52"/>
      <c r="BW20" s="52"/>
      <c r="BX20" s="53">
        <v>374.5</v>
      </c>
      <c r="BY20" s="51" t="s">
        <v>397</v>
      </c>
      <c r="BZ20" s="52">
        <v>863.22</v>
      </c>
      <c r="CA20" s="52">
        <v>836.28</v>
      </c>
      <c r="CB20" s="52">
        <v>742.33</v>
      </c>
      <c r="CC20" s="52">
        <v>600.41999999999996</v>
      </c>
      <c r="CD20" s="52"/>
      <c r="CE20" s="53">
        <v>748.97</v>
      </c>
      <c r="CF20" s="51" t="s">
        <v>398</v>
      </c>
      <c r="CG20" s="52">
        <v>746.94</v>
      </c>
      <c r="CH20" s="52">
        <v>886.25</v>
      </c>
      <c r="CI20" s="52">
        <v>912.91</v>
      </c>
      <c r="CJ20" s="52"/>
      <c r="CK20" s="52"/>
      <c r="CL20" s="53"/>
      <c r="CM20" s="51" t="s">
        <v>399</v>
      </c>
      <c r="CN20" s="52">
        <v>848.13</v>
      </c>
      <c r="CO20" s="52">
        <v>818.81</v>
      </c>
      <c r="CP20" s="52">
        <v>852.3</v>
      </c>
      <c r="CQ20" s="52">
        <v>591.48</v>
      </c>
      <c r="CR20" s="52"/>
      <c r="CS20" s="53">
        <v>707.47</v>
      </c>
      <c r="CT20" s="51" t="s">
        <v>400</v>
      </c>
      <c r="CU20" s="52">
        <v>808.05</v>
      </c>
      <c r="CV20" s="52">
        <v>903.09</v>
      </c>
      <c r="CW20" s="52"/>
      <c r="CX20" s="52">
        <v>619.91999999999996</v>
      </c>
      <c r="CY20" s="52"/>
      <c r="CZ20" s="53"/>
      <c r="DA20" s="51" t="s">
        <v>401</v>
      </c>
      <c r="DB20" s="54">
        <v>1</v>
      </c>
      <c r="DC20" s="52">
        <v>737.6</v>
      </c>
      <c r="DD20" s="52">
        <v>842.6</v>
      </c>
      <c r="DE20" s="52">
        <v>707.86</v>
      </c>
      <c r="DF20" s="52">
        <v>637.05999999999995</v>
      </c>
      <c r="DG20" s="52"/>
      <c r="DH20" s="53">
        <v>578.25</v>
      </c>
      <c r="DI20" s="51" t="s">
        <v>402</v>
      </c>
      <c r="DJ20" s="57">
        <v>2.5357541332792373E-3</v>
      </c>
      <c r="DK20" s="52">
        <v>814.89037934881833</v>
      </c>
      <c r="DL20" s="52">
        <v>874.83329952327824</v>
      </c>
      <c r="DM20" s="52">
        <v>874.83329952327824</v>
      </c>
      <c r="DN20" s="52">
        <v>867.60827670149104</v>
      </c>
      <c r="DO20" s="52"/>
      <c r="DP20" s="53">
        <v>605.40878892382602</v>
      </c>
      <c r="DQ20" s="51" t="s">
        <v>403</v>
      </c>
      <c r="DR20" s="52">
        <v>785.81</v>
      </c>
      <c r="DS20" s="52">
        <v>803.33</v>
      </c>
      <c r="DT20" s="52">
        <v>693.1</v>
      </c>
      <c r="DU20" s="52">
        <v>786.68</v>
      </c>
      <c r="DV20" s="52"/>
      <c r="DW20" s="53"/>
      <c r="DX20" s="51" t="s">
        <v>404</v>
      </c>
      <c r="DY20" s="52">
        <v>784.41</v>
      </c>
      <c r="DZ20" s="52">
        <v>789</v>
      </c>
      <c r="EA20" s="52">
        <v>823.49</v>
      </c>
      <c r="EB20" s="52">
        <v>640.70000000000005</v>
      </c>
      <c r="EC20" s="52"/>
      <c r="ED20" s="53">
        <v>437.15</v>
      </c>
      <c r="EE20" s="51" t="s">
        <v>405</v>
      </c>
      <c r="EF20" s="54">
        <v>1</v>
      </c>
      <c r="EG20" s="52">
        <v>785.29</v>
      </c>
      <c r="EH20" s="52">
        <v>789.46</v>
      </c>
      <c r="EI20" s="52">
        <v>743.95</v>
      </c>
      <c r="EJ20" s="52"/>
      <c r="EK20" s="52">
        <v>323.74</v>
      </c>
      <c r="EL20" s="53">
        <v>329.66</v>
      </c>
      <c r="EM20" s="51" t="s">
        <v>406</v>
      </c>
      <c r="EN20" s="52">
        <v>803.5</v>
      </c>
      <c r="EO20" s="52">
        <v>852.3</v>
      </c>
      <c r="EP20" s="52">
        <v>749.78</v>
      </c>
      <c r="EQ20" s="52"/>
      <c r="ER20" s="52"/>
      <c r="ES20" s="53">
        <v>519.87</v>
      </c>
      <c r="ET20" s="51" t="s">
        <v>407</v>
      </c>
      <c r="EU20" s="54">
        <v>1</v>
      </c>
      <c r="EV20" s="52">
        <v>773.26</v>
      </c>
      <c r="EW20" s="52">
        <v>804.01</v>
      </c>
      <c r="EX20" s="52">
        <v>783.32</v>
      </c>
      <c r="EY20" s="52"/>
      <c r="EZ20" s="52"/>
      <c r="FA20" s="53">
        <v>384.8</v>
      </c>
      <c r="FB20" s="51" t="s">
        <v>408</v>
      </c>
      <c r="FC20" s="52">
        <v>586.21</v>
      </c>
      <c r="FD20" s="52">
        <v>553.02</v>
      </c>
      <c r="FE20" s="52">
        <v>615.37</v>
      </c>
      <c r="FF20" s="52"/>
      <c r="FG20" s="52"/>
      <c r="FH20" s="53"/>
      <c r="FI20" s="51" t="s">
        <v>409</v>
      </c>
      <c r="FJ20" s="52">
        <v>859.1</v>
      </c>
      <c r="FK20" s="52">
        <v>906.33</v>
      </c>
      <c r="FL20" s="52"/>
      <c r="FM20" s="52"/>
      <c r="FN20" s="52"/>
      <c r="FO20" s="53">
        <v>427.59</v>
      </c>
      <c r="FP20" s="51" t="s">
        <v>410</v>
      </c>
      <c r="FQ20" s="57">
        <v>0.23254191568030139</v>
      </c>
      <c r="FR20" s="52">
        <v>815.65937260191151</v>
      </c>
      <c r="FS20" s="52">
        <v>850.1871962421227</v>
      </c>
      <c r="FT20" s="52">
        <v>937.67644117852251</v>
      </c>
      <c r="FU20" s="52">
        <v>561.50036043996931</v>
      </c>
      <c r="FV20" s="52">
        <v>551.12899100062793</v>
      </c>
      <c r="FW20" s="53">
        <v>398.82101248750087</v>
      </c>
      <c r="FX20" s="51" t="s">
        <v>411</v>
      </c>
      <c r="FY20" s="52">
        <v>825.12</v>
      </c>
      <c r="FZ20" s="52">
        <v>845.88</v>
      </c>
      <c r="GA20" s="52">
        <v>833.24</v>
      </c>
      <c r="GB20" s="52">
        <v>781.45</v>
      </c>
      <c r="GC20" s="52"/>
      <c r="GD20" s="53">
        <v>452.56</v>
      </c>
      <c r="GE20" s="51" t="s">
        <v>412</v>
      </c>
      <c r="GF20" s="57">
        <v>0.20090810463294087</v>
      </c>
      <c r="GG20" s="52">
        <v>785.43416241411171</v>
      </c>
      <c r="GH20" s="52">
        <v>827.73134568248474</v>
      </c>
      <c r="GI20" s="52">
        <v>770.93261542170603</v>
      </c>
      <c r="GJ20" s="52">
        <v>582.6335034355285</v>
      </c>
      <c r="GK20" s="52"/>
      <c r="GL20" s="53">
        <v>510.86511029854944</v>
      </c>
      <c r="GM20" s="51" t="s">
        <v>413</v>
      </c>
      <c r="GN20" s="57">
        <v>8.8845453333925642E-2</v>
      </c>
      <c r="GO20" s="52">
        <v>800.28430545066863</v>
      </c>
      <c r="GP20" s="52">
        <v>923.28195104615531</v>
      </c>
      <c r="GQ20" s="52">
        <v>668.7574963351251</v>
      </c>
      <c r="GR20" s="52">
        <v>591.26649193727519</v>
      </c>
      <c r="GS20" s="52"/>
      <c r="GT20" s="53"/>
      <c r="GU20" s="51" t="s">
        <v>414</v>
      </c>
      <c r="GV20" s="54">
        <v>1</v>
      </c>
      <c r="GW20" s="52">
        <v>680.2</v>
      </c>
      <c r="GX20" s="52">
        <v>716.41</v>
      </c>
      <c r="GY20" s="52">
        <v>699.3</v>
      </c>
      <c r="GZ20" s="52"/>
      <c r="HA20" s="52"/>
      <c r="HB20" s="53">
        <v>565.41</v>
      </c>
      <c r="HC20" s="51" t="s">
        <v>415</v>
      </c>
      <c r="HD20" s="54">
        <v>1</v>
      </c>
      <c r="HE20" s="52">
        <v>778.85</v>
      </c>
      <c r="HF20" s="52">
        <v>861.52</v>
      </c>
      <c r="HG20" s="52"/>
      <c r="HH20" s="52">
        <v>544.63</v>
      </c>
      <c r="HI20" s="52">
        <v>537.99</v>
      </c>
      <c r="HJ20" s="53">
        <v>470.89</v>
      </c>
      <c r="HK20" s="58"/>
      <c r="HL20" s="57"/>
      <c r="HM20" s="59"/>
      <c r="HN20" s="59"/>
      <c r="HO20" s="59"/>
      <c r="HP20" s="59"/>
      <c r="HQ20" s="59"/>
      <c r="HR20" s="60"/>
    </row>
    <row r="21" spans="1:226" x14ac:dyDescent="0.25">
      <c r="A21" s="47">
        <v>45460</v>
      </c>
      <c r="B21" s="48" t="s">
        <v>387</v>
      </c>
      <c r="C21" s="49">
        <v>796.47174603081817</v>
      </c>
      <c r="D21" s="49">
        <v>812.38670244997979</v>
      </c>
      <c r="E21" s="49">
        <v>753.83494682279741</v>
      </c>
      <c r="F21" s="49">
        <v>615.66335961405252</v>
      </c>
      <c r="G21" s="49">
        <v>532.97588161307306</v>
      </c>
      <c r="H21" s="50">
        <v>431.83178376572477</v>
      </c>
      <c r="I21" s="48" t="s">
        <v>388</v>
      </c>
      <c r="J21" s="49">
        <v>797.44218883535905</v>
      </c>
      <c r="K21" s="49">
        <v>807.96177622993355</v>
      </c>
      <c r="L21" s="49">
        <v>747.2173777256171</v>
      </c>
      <c r="M21" s="49">
        <v>618.95385831689589</v>
      </c>
      <c r="N21" s="49">
        <v>450.83386800334165</v>
      </c>
      <c r="O21" s="50">
        <v>467.15230191029872</v>
      </c>
      <c r="P21" s="51" t="s">
        <v>389</v>
      </c>
      <c r="Q21" s="52">
        <v>743.82</v>
      </c>
      <c r="R21" s="52">
        <v>806.7</v>
      </c>
      <c r="S21" s="52">
        <v>739.32</v>
      </c>
      <c r="T21" s="52">
        <v>568.28</v>
      </c>
      <c r="U21" s="52"/>
      <c r="V21" s="53"/>
      <c r="W21" s="51" t="s">
        <v>390</v>
      </c>
      <c r="X21" s="52">
        <v>802.99</v>
      </c>
      <c r="Y21" s="52">
        <v>841.48</v>
      </c>
      <c r="Z21" s="52">
        <v>736.46</v>
      </c>
      <c r="AA21" s="52">
        <v>458</v>
      </c>
      <c r="AB21" s="52"/>
      <c r="AC21" s="53">
        <v>543.79999999999995</v>
      </c>
      <c r="AD21" s="51" t="s">
        <v>391</v>
      </c>
      <c r="AE21" s="54">
        <v>0.51129972389814915</v>
      </c>
      <c r="AF21" s="52">
        <v>751.30381429594036</v>
      </c>
      <c r="AG21" s="52">
        <v>764.6998670620718</v>
      </c>
      <c r="AH21" s="52"/>
      <c r="AI21" s="52"/>
      <c r="AJ21" s="52"/>
      <c r="AK21" s="53">
        <v>383.67931281317112</v>
      </c>
      <c r="AL21" s="55" t="s">
        <v>392</v>
      </c>
      <c r="AM21" s="56">
        <v>1</v>
      </c>
      <c r="AN21" s="52">
        <v>813.18</v>
      </c>
      <c r="AO21" s="52">
        <v>871.24</v>
      </c>
      <c r="AP21" s="52">
        <v>834.66</v>
      </c>
      <c r="AQ21" s="52">
        <v>862.11</v>
      </c>
      <c r="AR21" s="52"/>
      <c r="AS21" s="53"/>
      <c r="AT21" s="51" t="s">
        <v>393</v>
      </c>
      <c r="AU21" s="57">
        <v>4.0487469128304789E-2</v>
      </c>
      <c r="AV21" s="52">
        <v>740.67290173691242</v>
      </c>
      <c r="AW21" s="52">
        <v>796.9172841005709</v>
      </c>
      <c r="AX21" s="52">
        <v>709.11656342362039</v>
      </c>
      <c r="AY21" s="52"/>
      <c r="AZ21" s="52"/>
      <c r="BA21" s="53">
        <v>489.14207052917118</v>
      </c>
      <c r="BB21" s="51" t="s">
        <v>394</v>
      </c>
      <c r="BC21" s="52">
        <v>770.63</v>
      </c>
      <c r="BD21" s="52">
        <v>805</v>
      </c>
      <c r="BE21" s="52">
        <v>709.53</v>
      </c>
      <c r="BF21" s="52"/>
      <c r="BG21" s="52"/>
      <c r="BH21" s="53">
        <v>538.91</v>
      </c>
      <c r="BI21" s="51" t="s">
        <v>395</v>
      </c>
      <c r="BJ21" s="57">
        <v>0.13404286690883743</v>
      </c>
      <c r="BK21" s="52">
        <v>930.47196493438594</v>
      </c>
      <c r="BL21" s="52">
        <v>910.01702344409728</v>
      </c>
      <c r="BM21" s="52">
        <v>1086.6587134565634</v>
      </c>
      <c r="BN21" s="52">
        <v>646.11342707397819</v>
      </c>
      <c r="BO21" s="52"/>
      <c r="BP21" s="53"/>
      <c r="BQ21" s="51" t="s">
        <v>396</v>
      </c>
      <c r="BR21" s="54">
        <v>1</v>
      </c>
      <c r="BS21" s="52">
        <v>896.17</v>
      </c>
      <c r="BT21" s="52">
        <v>940.5</v>
      </c>
      <c r="BU21" s="52">
        <v>887</v>
      </c>
      <c r="BV21" s="52"/>
      <c r="BW21" s="52"/>
      <c r="BX21" s="53">
        <v>370.33</v>
      </c>
      <c r="BY21" s="51" t="s">
        <v>397</v>
      </c>
      <c r="BZ21" s="52">
        <v>862.67</v>
      </c>
      <c r="CA21" s="52">
        <v>822.25</v>
      </c>
      <c r="CB21" s="52">
        <v>717.46</v>
      </c>
      <c r="CC21" s="52">
        <v>574.92999999999995</v>
      </c>
      <c r="CD21" s="52"/>
      <c r="CE21" s="53">
        <v>749.37</v>
      </c>
      <c r="CF21" s="51" t="s">
        <v>398</v>
      </c>
      <c r="CG21" s="52">
        <v>753.4</v>
      </c>
      <c r="CH21" s="52">
        <v>874.96</v>
      </c>
      <c r="CI21" s="52">
        <v>891.14</v>
      </c>
      <c r="CJ21" s="52"/>
      <c r="CK21" s="52"/>
      <c r="CL21" s="53"/>
      <c r="CM21" s="51" t="s">
        <v>399</v>
      </c>
      <c r="CN21" s="52">
        <v>841.96</v>
      </c>
      <c r="CO21" s="52">
        <v>793.19</v>
      </c>
      <c r="CP21" s="52">
        <v>833.67</v>
      </c>
      <c r="CQ21" s="52">
        <v>568.95000000000005</v>
      </c>
      <c r="CR21" s="52"/>
      <c r="CS21" s="53">
        <v>705.33</v>
      </c>
      <c r="CT21" s="51" t="s">
        <v>400</v>
      </c>
      <c r="CU21" s="52">
        <v>796.76</v>
      </c>
      <c r="CV21" s="52">
        <v>882.12</v>
      </c>
      <c r="CW21" s="52"/>
      <c r="CX21" s="52">
        <v>619.91999999999996</v>
      </c>
      <c r="CY21" s="52"/>
      <c r="CZ21" s="53"/>
      <c r="DA21" s="51" t="s">
        <v>401</v>
      </c>
      <c r="DB21" s="54">
        <v>1</v>
      </c>
      <c r="DC21" s="52">
        <v>764</v>
      </c>
      <c r="DD21" s="52">
        <v>837.8</v>
      </c>
      <c r="DE21" s="52">
        <v>671.86</v>
      </c>
      <c r="DF21" s="52">
        <v>637.05999999999995</v>
      </c>
      <c r="DG21" s="52"/>
      <c r="DH21" s="53">
        <v>578.25</v>
      </c>
      <c r="DI21" s="51" t="s">
        <v>402</v>
      </c>
      <c r="DJ21" s="57">
        <v>2.523659305993691E-3</v>
      </c>
      <c r="DK21" s="52">
        <v>788.84217034700328</v>
      </c>
      <c r="DL21" s="52">
        <v>837.28196845425873</v>
      </c>
      <c r="DM21" s="52">
        <v>837.28196845425873</v>
      </c>
      <c r="DN21" s="52">
        <v>863.47003154574134</v>
      </c>
      <c r="DO21" s="52"/>
      <c r="DP21" s="53">
        <v>601.67013249211368</v>
      </c>
      <c r="DQ21" s="51" t="s">
        <v>403</v>
      </c>
      <c r="DR21" s="52">
        <v>792.31</v>
      </c>
      <c r="DS21" s="52">
        <v>807.56</v>
      </c>
      <c r="DT21" s="52">
        <v>676.98</v>
      </c>
      <c r="DU21" s="52">
        <v>767.9</v>
      </c>
      <c r="DV21" s="52"/>
      <c r="DW21" s="53"/>
      <c r="DX21" s="51" t="s">
        <v>404</v>
      </c>
      <c r="DY21" s="52">
        <v>783.39</v>
      </c>
      <c r="DZ21" s="52">
        <v>771.39</v>
      </c>
      <c r="EA21" s="52">
        <v>813.3</v>
      </c>
      <c r="EB21" s="52">
        <v>619.61</v>
      </c>
      <c r="EC21" s="52"/>
      <c r="ED21" s="53">
        <v>438.57</v>
      </c>
      <c r="EE21" s="51" t="s">
        <v>405</v>
      </c>
      <c r="EF21" s="54">
        <v>1</v>
      </c>
      <c r="EG21" s="52">
        <v>780.35</v>
      </c>
      <c r="EH21" s="52">
        <v>773.02</v>
      </c>
      <c r="EI21" s="52">
        <v>732.21</v>
      </c>
      <c r="EJ21" s="52"/>
      <c r="EK21" s="52">
        <v>323.74</v>
      </c>
      <c r="EL21" s="53">
        <v>335.8</v>
      </c>
      <c r="EM21" s="51" t="s">
        <v>406</v>
      </c>
      <c r="EN21" s="52">
        <v>783.84</v>
      </c>
      <c r="EO21" s="52">
        <v>831.79</v>
      </c>
      <c r="EP21" s="52">
        <v>731.36</v>
      </c>
      <c r="EQ21" s="52"/>
      <c r="ER21" s="52"/>
      <c r="ES21" s="53">
        <v>519.87</v>
      </c>
      <c r="ET21" s="51" t="s">
        <v>407</v>
      </c>
      <c r="EU21" s="54">
        <v>1</v>
      </c>
      <c r="EV21" s="52">
        <v>790.45</v>
      </c>
      <c r="EW21" s="52">
        <v>818.89</v>
      </c>
      <c r="EX21" s="52">
        <v>783.32</v>
      </c>
      <c r="EY21" s="52"/>
      <c r="EZ21" s="52"/>
      <c r="FA21" s="53">
        <v>388.76</v>
      </c>
      <c r="FB21" s="51" t="s">
        <v>408</v>
      </c>
      <c r="FC21" s="52">
        <v>586.21</v>
      </c>
      <c r="FD21" s="52">
        <v>553.02</v>
      </c>
      <c r="FE21" s="52">
        <v>615.37</v>
      </c>
      <c r="FF21" s="52"/>
      <c r="FG21" s="52"/>
      <c r="FH21" s="53"/>
      <c r="FI21" s="51" t="s">
        <v>409</v>
      </c>
      <c r="FJ21" s="52">
        <v>847.53</v>
      </c>
      <c r="FK21" s="52">
        <v>888.97</v>
      </c>
      <c r="FL21" s="52"/>
      <c r="FM21" s="52"/>
      <c r="FN21" s="52"/>
      <c r="FO21" s="53">
        <v>426.76</v>
      </c>
      <c r="FP21" s="51" t="s">
        <v>410</v>
      </c>
      <c r="FQ21" s="57">
        <v>0.2293577981651376</v>
      </c>
      <c r="FR21" s="52">
        <v>790.95412844036696</v>
      </c>
      <c r="FS21" s="52">
        <v>824.20642201834858</v>
      </c>
      <c r="FT21" s="52">
        <v>910.56651376146783</v>
      </c>
      <c r="FU21" s="52">
        <v>612.45412844036696</v>
      </c>
      <c r="FV21" s="52">
        <v>543.58256880733938</v>
      </c>
      <c r="FW21" s="53">
        <v>387.4426605504587</v>
      </c>
      <c r="FX21" s="51" t="s">
        <v>411</v>
      </c>
      <c r="FY21" s="52">
        <v>810.49</v>
      </c>
      <c r="FZ21" s="52">
        <v>818.24</v>
      </c>
      <c r="GA21" s="52">
        <v>821.86</v>
      </c>
      <c r="GB21" s="52">
        <v>759.02</v>
      </c>
      <c r="GC21" s="52"/>
      <c r="GD21" s="53">
        <v>458.25</v>
      </c>
      <c r="GE21" s="51" t="s">
        <v>412</v>
      </c>
      <c r="GF21" s="57">
        <v>0.20092828869376522</v>
      </c>
      <c r="GG21" s="52">
        <v>777.22678775944871</v>
      </c>
      <c r="GH21" s="52">
        <v>816.96839398018858</v>
      </c>
      <c r="GI21" s="52">
        <v>771.23108762482684</v>
      </c>
      <c r="GJ21" s="52">
        <v>593.0056862705701</v>
      </c>
      <c r="GK21" s="52"/>
      <c r="GL21" s="53">
        <v>511.22988205509466</v>
      </c>
      <c r="GM21" s="51" t="s">
        <v>413</v>
      </c>
      <c r="GN21" s="57">
        <v>8.8548077178504062E-2</v>
      </c>
      <c r="GO21" s="52">
        <v>778.12508301382229</v>
      </c>
      <c r="GP21" s="52">
        <v>894.40641796463376</v>
      </c>
      <c r="GQ21" s="52">
        <v>640.59220954016973</v>
      </c>
      <c r="GR21" s="52">
        <v>571.13509780135121</v>
      </c>
      <c r="GS21" s="52"/>
      <c r="GT21" s="53"/>
      <c r="GU21" s="51" t="s">
        <v>414</v>
      </c>
      <c r="GV21" s="54">
        <v>1</v>
      </c>
      <c r="GW21" s="52">
        <v>689.87</v>
      </c>
      <c r="GX21" s="52">
        <v>721.39</v>
      </c>
      <c r="GY21" s="52">
        <v>704.58</v>
      </c>
      <c r="GZ21" s="52"/>
      <c r="HA21" s="52"/>
      <c r="HB21" s="53">
        <v>564.20000000000005</v>
      </c>
      <c r="HC21" s="51" t="s">
        <v>415</v>
      </c>
      <c r="HD21" s="54">
        <v>1</v>
      </c>
      <c r="HE21" s="52">
        <v>763.02</v>
      </c>
      <c r="HF21" s="52">
        <v>823.18</v>
      </c>
      <c r="HG21" s="52"/>
      <c r="HH21" s="52">
        <v>521.26</v>
      </c>
      <c r="HI21" s="52">
        <v>514.62</v>
      </c>
      <c r="HJ21" s="53">
        <v>470.89</v>
      </c>
      <c r="HK21" s="58"/>
      <c r="HL21" s="57"/>
      <c r="HM21" s="59"/>
      <c r="HN21" s="59"/>
      <c r="HO21" s="59"/>
      <c r="HP21" s="59"/>
      <c r="HQ21" s="59"/>
      <c r="HR21" s="60"/>
    </row>
    <row r="22" spans="1:226" x14ac:dyDescent="0.25">
      <c r="A22" s="47">
        <v>45453</v>
      </c>
      <c r="B22" s="48" t="s">
        <v>387</v>
      </c>
      <c r="C22" s="49">
        <v>795.10916681817673</v>
      </c>
      <c r="D22" s="49">
        <v>803.48779495039128</v>
      </c>
      <c r="E22" s="49">
        <v>723.74207848548633</v>
      </c>
      <c r="F22" s="49">
        <v>621.15719107322536</v>
      </c>
      <c r="G22" s="49">
        <v>539.0360763350601</v>
      </c>
      <c r="H22" s="50">
        <v>443.10391692883525</v>
      </c>
      <c r="I22" s="48" t="s">
        <v>388</v>
      </c>
      <c r="J22" s="49">
        <v>794.43599148237979</v>
      </c>
      <c r="K22" s="49">
        <v>797.11057918389611</v>
      </c>
      <c r="L22" s="49">
        <v>716.99157493065445</v>
      </c>
      <c r="M22" s="49">
        <v>626.4454179023611</v>
      </c>
      <c r="N22" s="49">
        <v>468.77802005012529</v>
      </c>
      <c r="O22" s="50">
        <v>468.16004321208243</v>
      </c>
      <c r="P22" s="51" t="s">
        <v>389</v>
      </c>
      <c r="Q22" s="52">
        <v>730.49</v>
      </c>
      <c r="R22" s="52">
        <v>785.03</v>
      </c>
      <c r="S22" s="52">
        <v>716.82</v>
      </c>
      <c r="T22" s="52">
        <v>576.28</v>
      </c>
      <c r="U22" s="52"/>
      <c r="V22" s="53"/>
      <c r="W22" s="51" t="s">
        <v>390</v>
      </c>
      <c r="X22" s="52">
        <v>730.49</v>
      </c>
      <c r="Y22" s="52">
        <v>785.03</v>
      </c>
      <c r="Z22" s="52">
        <v>716.82</v>
      </c>
      <c r="AA22" s="52">
        <v>576.28</v>
      </c>
      <c r="AB22" s="52"/>
      <c r="AC22" s="53">
        <v>539.66999999999996</v>
      </c>
      <c r="AD22" s="51" t="s">
        <v>391</v>
      </c>
      <c r="AE22" s="54">
        <v>0.51129972389814915</v>
      </c>
      <c r="AF22" s="52">
        <v>747.35146743020766</v>
      </c>
      <c r="AG22" s="52">
        <v>758.34441149401789</v>
      </c>
      <c r="AH22" s="52"/>
      <c r="AI22" s="52"/>
      <c r="AJ22" s="52"/>
      <c r="AK22" s="53">
        <v>474.23049391553332</v>
      </c>
      <c r="AL22" s="55" t="s">
        <v>392</v>
      </c>
      <c r="AM22" s="56">
        <v>1</v>
      </c>
      <c r="AN22" s="52">
        <v>835.99</v>
      </c>
      <c r="AO22" s="52">
        <v>880.11</v>
      </c>
      <c r="AP22" s="52">
        <v>844.66</v>
      </c>
      <c r="AQ22" s="52">
        <v>862.11</v>
      </c>
      <c r="AR22" s="52"/>
      <c r="AS22" s="53"/>
      <c r="AT22" s="51" t="s">
        <v>393</v>
      </c>
      <c r="AU22" s="57">
        <v>4.0591005033284625E-2</v>
      </c>
      <c r="AV22" s="52">
        <v>750.58451047247934</v>
      </c>
      <c r="AW22" s="52">
        <v>805.99975645396978</v>
      </c>
      <c r="AX22" s="52">
        <v>697.41069978892676</v>
      </c>
      <c r="AY22" s="52"/>
      <c r="AZ22" s="52"/>
      <c r="BA22" s="53">
        <v>492.57346971911028</v>
      </c>
      <c r="BB22" s="51" t="s">
        <v>394</v>
      </c>
      <c r="BC22" s="52">
        <v>768.95</v>
      </c>
      <c r="BD22" s="52">
        <v>783.16</v>
      </c>
      <c r="BE22" s="52">
        <v>670.54</v>
      </c>
      <c r="BF22" s="52"/>
      <c r="BG22" s="52"/>
      <c r="BH22" s="53">
        <v>542.04</v>
      </c>
      <c r="BI22" s="51" t="s">
        <v>395</v>
      </c>
      <c r="BJ22" s="57">
        <v>0.13406263406263405</v>
      </c>
      <c r="BK22" s="52">
        <v>919.88416988416986</v>
      </c>
      <c r="BL22" s="52">
        <v>867.25117975117962</v>
      </c>
      <c r="BM22" s="52">
        <v>1043.918918918919</v>
      </c>
      <c r="BN22" s="52">
        <v>646.20870870870863</v>
      </c>
      <c r="BO22" s="52"/>
      <c r="BP22" s="53"/>
      <c r="BQ22" s="51" t="s">
        <v>396</v>
      </c>
      <c r="BR22" s="54">
        <v>1</v>
      </c>
      <c r="BS22" s="52">
        <v>901.17</v>
      </c>
      <c r="BT22" s="52">
        <v>925.5</v>
      </c>
      <c r="BU22" s="52">
        <v>887</v>
      </c>
      <c r="BV22" s="52"/>
      <c r="BW22" s="52"/>
      <c r="BX22" s="53">
        <v>372</v>
      </c>
      <c r="BY22" s="51" t="s">
        <v>397</v>
      </c>
      <c r="BZ22" s="52">
        <v>869.19</v>
      </c>
      <c r="CA22" s="52">
        <v>825.32</v>
      </c>
      <c r="CB22" s="52">
        <v>708.32</v>
      </c>
      <c r="CC22" s="52">
        <v>591.12</v>
      </c>
      <c r="CD22" s="52"/>
      <c r="CE22" s="53">
        <v>751.35</v>
      </c>
      <c r="CF22" s="51" t="s">
        <v>398</v>
      </c>
      <c r="CG22" s="52">
        <v>740.49</v>
      </c>
      <c r="CH22" s="52">
        <v>863.67</v>
      </c>
      <c r="CI22" s="52">
        <v>850.81</v>
      </c>
      <c r="CJ22" s="52"/>
      <c r="CK22" s="52"/>
      <c r="CL22" s="53"/>
      <c r="CM22" s="51" t="s">
        <v>399</v>
      </c>
      <c r="CN22" s="52">
        <v>844.28</v>
      </c>
      <c r="CO22" s="52">
        <v>785.96</v>
      </c>
      <c r="CP22" s="52">
        <v>807.46</v>
      </c>
      <c r="CQ22" s="52">
        <v>544.47</v>
      </c>
      <c r="CR22" s="52"/>
      <c r="CS22" s="53">
        <v>705.79</v>
      </c>
      <c r="CT22" s="51" t="s">
        <v>400</v>
      </c>
      <c r="CU22" s="52">
        <v>796.76</v>
      </c>
      <c r="CV22" s="52">
        <v>873.25</v>
      </c>
      <c r="CW22" s="52"/>
      <c r="CX22" s="52">
        <v>619.91999999999996</v>
      </c>
      <c r="CY22" s="52"/>
      <c r="CZ22" s="53"/>
      <c r="DA22" s="51" t="s">
        <v>401</v>
      </c>
      <c r="DB22" s="54">
        <v>1</v>
      </c>
      <c r="DC22" s="52">
        <v>768</v>
      </c>
      <c r="DD22" s="52">
        <v>845</v>
      </c>
      <c r="DE22" s="52">
        <v>695.86</v>
      </c>
      <c r="DF22" s="52">
        <v>637.05999999999995</v>
      </c>
      <c r="DG22" s="52"/>
      <c r="DH22" s="53">
        <v>601.45000000000005</v>
      </c>
      <c r="DI22" s="51" t="s">
        <v>402</v>
      </c>
      <c r="DJ22" s="57">
        <v>2.5371051630090069E-3</v>
      </c>
      <c r="DK22" s="52">
        <v>777.69927692502858</v>
      </c>
      <c r="DL22" s="52">
        <v>816.95204871241924</v>
      </c>
      <c r="DM22" s="52">
        <v>816.95204871241924</v>
      </c>
      <c r="DN22" s="52">
        <v>1071.0389445642522</v>
      </c>
      <c r="DO22" s="52"/>
      <c r="DP22" s="53">
        <v>603.20700241024997</v>
      </c>
      <c r="DQ22" s="51" t="s">
        <v>403</v>
      </c>
      <c r="DR22" s="52">
        <v>799.38</v>
      </c>
      <c r="DS22" s="52">
        <v>815.61</v>
      </c>
      <c r="DT22" s="52">
        <v>672.7</v>
      </c>
      <c r="DU22" s="52">
        <v>755.13</v>
      </c>
      <c r="DV22" s="52"/>
      <c r="DW22" s="53"/>
      <c r="DX22" s="51" t="s">
        <v>404</v>
      </c>
      <c r="DY22" s="52">
        <v>788.58</v>
      </c>
      <c r="DZ22" s="52">
        <v>771.94</v>
      </c>
      <c r="EA22" s="52">
        <v>785.24</v>
      </c>
      <c r="EB22" s="52">
        <v>595.88</v>
      </c>
      <c r="EC22" s="52"/>
      <c r="ED22" s="53">
        <v>438.85</v>
      </c>
      <c r="EE22" s="51" t="s">
        <v>405</v>
      </c>
      <c r="EF22" s="54">
        <v>1</v>
      </c>
      <c r="EG22" s="52">
        <v>773.64</v>
      </c>
      <c r="EH22" s="52">
        <v>754.82</v>
      </c>
      <c r="EI22" s="52">
        <v>712.92</v>
      </c>
      <c r="EJ22" s="52"/>
      <c r="EK22" s="52">
        <v>323.74</v>
      </c>
      <c r="EL22" s="53">
        <v>326.19</v>
      </c>
      <c r="EM22" s="51" t="s">
        <v>406</v>
      </c>
      <c r="EN22" s="52">
        <v>783.84</v>
      </c>
      <c r="EO22" s="52">
        <v>791.62</v>
      </c>
      <c r="EP22" s="52">
        <v>686.62</v>
      </c>
      <c r="EQ22" s="52"/>
      <c r="ER22" s="52"/>
      <c r="ES22" s="53">
        <v>512.46</v>
      </c>
      <c r="ET22" s="51" t="s">
        <v>407</v>
      </c>
      <c r="EU22" s="54">
        <v>1</v>
      </c>
      <c r="EV22" s="52">
        <v>794.06</v>
      </c>
      <c r="EW22" s="52">
        <v>799.88</v>
      </c>
      <c r="EX22" s="52">
        <v>764.31</v>
      </c>
      <c r="EY22" s="52"/>
      <c r="EZ22" s="52"/>
      <c r="FA22" s="53">
        <v>384.94</v>
      </c>
      <c r="FB22" s="51" t="s">
        <v>408</v>
      </c>
      <c r="FC22" s="52">
        <v>586.21</v>
      </c>
      <c r="FD22" s="52">
        <v>553.02</v>
      </c>
      <c r="FE22" s="52">
        <v>615.37</v>
      </c>
      <c r="FF22" s="52"/>
      <c r="FG22" s="52"/>
      <c r="FH22" s="53"/>
      <c r="FI22" s="51" t="s">
        <v>409</v>
      </c>
      <c r="FJ22" s="52">
        <v>840.09</v>
      </c>
      <c r="FK22" s="52">
        <v>865.83</v>
      </c>
      <c r="FL22" s="52"/>
      <c r="FM22" s="52"/>
      <c r="FN22" s="52"/>
      <c r="FO22" s="53">
        <v>429.24</v>
      </c>
      <c r="FP22" s="51" t="s">
        <v>410</v>
      </c>
      <c r="FQ22" s="57">
        <v>0.23126734505087881</v>
      </c>
      <c r="FR22" s="52">
        <v>804.79417206290464</v>
      </c>
      <c r="FS22" s="52">
        <v>836.63043478260875</v>
      </c>
      <c r="FT22" s="52">
        <v>876.72525439407957</v>
      </c>
      <c r="FU22" s="52">
        <v>580.46716003700283</v>
      </c>
      <c r="FV22" s="52">
        <v>548.10823311748379</v>
      </c>
      <c r="FW22" s="53">
        <v>394.38482886216462</v>
      </c>
      <c r="FX22" s="51" t="s">
        <v>411</v>
      </c>
      <c r="FY22" s="52">
        <v>805.61</v>
      </c>
      <c r="FZ22" s="52">
        <v>795.47</v>
      </c>
      <c r="GA22" s="52">
        <v>812.1</v>
      </c>
      <c r="GB22" s="52">
        <v>785.48</v>
      </c>
      <c r="GC22" s="52"/>
      <c r="GD22" s="53">
        <v>458.25</v>
      </c>
      <c r="GE22" s="51" t="s">
        <v>412</v>
      </c>
      <c r="GF22" s="57">
        <v>0.20092828869376522</v>
      </c>
      <c r="GG22" s="52">
        <v>778.30979123550821</v>
      </c>
      <c r="GH22" s="52">
        <v>814.35632622716957</v>
      </c>
      <c r="GI22" s="52">
        <v>766.00896140167583</v>
      </c>
      <c r="GJ22" s="52">
        <v>646.21551568245309</v>
      </c>
      <c r="GK22" s="52"/>
      <c r="GL22" s="53">
        <v>508.36866322409537</v>
      </c>
      <c r="GM22" s="51" t="s">
        <v>413</v>
      </c>
      <c r="GN22" s="57">
        <v>8.8237889349686752E-2</v>
      </c>
      <c r="GO22" s="52">
        <v>774.62278302303002</v>
      </c>
      <c r="GP22" s="52">
        <v>869.60204711903293</v>
      </c>
      <c r="GQ22" s="52">
        <v>630.79502338304064</v>
      </c>
      <c r="GR22" s="52">
        <v>554.57513456278127</v>
      </c>
      <c r="GS22" s="52"/>
      <c r="GT22" s="53"/>
      <c r="GU22" s="51" t="s">
        <v>414</v>
      </c>
      <c r="GV22" s="54">
        <v>1</v>
      </c>
      <c r="GW22" s="52">
        <v>700.58</v>
      </c>
      <c r="GX22" s="52">
        <v>721.49</v>
      </c>
      <c r="GY22" s="52">
        <v>710.08</v>
      </c>
      <c r="GZ22" s="52"/>
      <c r="HA22" s="52"/>
      <c r="HB22" s="53">
        <v>563.79999999999995</v>
      </c>
      <c r="HC22" s="51" t="s">
        <v>415</v>
      </c>
      <c r="HD22" s="54">
        <v>1</v>
      </c>
      <c r="HE22" s="52">
        <v>760.52</v>
      </c>
      <c r="HF22" s="52">
        <v>819.02</v>
      </c>
      <c r="HG22" s="52"/>
      <c r="HH22" s="52">
        <v>548.21</v>
      </c>
      <c r="HI22" s="52">
        <v>541.57000000000005</v>
      </c>
      <c r="HJ22" s="53">
        <v>468.39</v>
      </c>
      <c r="HK22" s="58"/>
      <c r="HL22" s="57"/>
      <c r="HM22" s="59"/>
      <c r="HN22" s="59"/>
      <c r="HO22" s="59"/>
      <c r="HP22" s="59"/>
      <c r="HQ22" s="59"/>
      <c r="HR22" s="60"/>
    </row>
    <row r="23" spans="1:226" x14ac:dyDescent="0.25">
      <c r="A23" s="47">
        <v>45446</v>
      </c>
      <c r="B23" s="48" t="s">
        <v>387</v>
      </c>
      <c r="C23" s="49">
        <v>811.08434246031186</v>
      </c>
      <c r="D23" s="49">
        <v>818.16888954051888</v>
      </c>
      <c r="E23" s="49">
        <v>748.66460364107286</v>
      </c>
      <c r="F23" s="49">
        <v>624.39096351233707</v>
      </c>
      <c r="G23" s="49">
        <v>590.047711147722</v>
      </c>
      <c r="H23" s="50">
        <v>448.74147231948393</v>
      </c>
      <c r="I23" s="48" t="s">
        <v>388</v>
      </c>
      <c r="J23" s="49">
        <v>809.65623115837229</v>
      </c>
      <c r="K23" s="49">
        <v>810.76807227163454</v>
      </c>
      <c r="L23" s="49">
        <v>741.9897753272088</v>
      </c>
      <c r="M23" s="49">
        <v>626.9483377438354</v>
      </c>
      <c r="N23" s="49">
        <v>460.93452798663327</v>
      </c>
      <c r="O23" s="50">
        <v>469.89534978996079</v>
      </c>
      <c r="P23" s="51" t="s">
        <v>389</v>
      </c>
      <c r="Q23" s="52">
        <v>753.82</v>
      </c>
      <c r="R23" s="52">
        <v>805.87</v>
      </c>
      <c r="S23" s="52">
        <v>737.52</v>
      </c>
      <c r="T23" s="52">
        <v>615.28</v>
      </c>
      <c r="U23" s="52"/>
      <c r="V23" s="53"/>
      <c r="W23" s="51" t="s">
        <v>390</v>
      </c>
      <c r="X23" s="52">
        <v>783.2</v>
      </c>
      <c r="Y23" s="52">
        <v>805.91</v>
      </c>
      <c r="Z23" s="52">
        <v>698.94</v>
      </c>
      <c r="AA23" s="52">
        <v>457.83</v>
      </c>
      <c r="AB23" s="52"/>
      <c r="AC23" s="53">
        <v>539.66999999999996</v>
      </c>
      <c r="AD23" s="51" t="s">
        <v>391</v>
      </c>
      <c r="AE23" s="54">
        <v>0.51129972389814915</v>
      </c>
      <c r="AF23" s="52">
        <v>755.86972083035084</v>
      </c>
      <c r="AG23" s="52">
        <v>766.86266489416096</v>
      </c>
      <c r="AH23" s="52"/>
      <c r="AI23" s="52"/>
      <c r="AJ23" s="52"/>
      <c r="AK23" s="53">
        <v>482.75386031291544</v>
      </c>
      <c r="AL23" s="55" t="s">
        <v>392</v>
      </c>
      <c r="AM23" s="56">
        <v>1</v>
      </c>
      <c r="AN23" s="52">
        <v>846.48</v>
      </c>
      <c r="AO23" s="52">
        <v>882.74</v>
      </c>
      <c r="AP23" s="52">
        <v>847.38</v>
      </c>
      <c r="AQ23" s="52">
        <v>862.11</v>
      </c>
      <c r="AR23" s="52"/>
      <c r="AS23" s="53"/>
      <c r="AT23" s="51" t="s">
        <v>393</v>
      </c>
      <c r="AU23" s="57">
        <v>4.0446529687752787E-2</v>
      </c>
      <c r="AV23" s="52">
        <v>770.64350428733201</v>
      </c>
      <c r="AW23" s="52">
        <v>827.46562044976531</v>
      </c>
      <c r="AX23" s="52">
        <v>712.34387639540523</v>
      </c>
      <c r="AY23" s="52"/>
      <c r="AZ23" s="52"/>
      <c r="BA23" s="53">
        <v>491.3885293641805</v>
      </c>
      <c r="BB23" s="51" t="s">
        <v>394</v>
      </c>
      <c r="BC23" s="52">
        <v>780.72</v>
      </c>
      <c r="BD23" s="52">
        <v>791.56</v>
      </c>
      <c r="BE23" s="52">
        <v>708.78</v>
      </c>
      <c r="BF23" s="52"/>
      <c r="BG23" s="52"/>
      <c r="BH23" s="53">
        <v>546.07000000000005</v>
      </c>
      <c r="BI23" s="51" t="s">
        <v>395</v>
      </c>
      <c r="BJ23" s="57">
        <v>0.1340662287169862</v>
      </c>
      <c r="BK23" s="52">
        <v>930.63413326183149</v>
      </c>
      <c r="BL23" s="52">
        <v>888.72503016490157</v>
      </c>
      <c r="BM23" s="52">
        <v>1065.397506368146</v>
      </c>
      <c r="BN23" s="52">
        <v>646.22603566161683</v>
      </c>
      <c r="BO23" s="52"/>
      <c r="BP23" s="53"/>
      <c r="BQ23" s="51" t="s">
        <v>396</v>
      </c>
      <c r="BR23" s="54">
        <v>1</v>
      </c>
      <c r="BS23" s="52">
        <v>894.5</v>
      </c>
      <c r="BT23" s="52">
        <v>919.67</v>
      </c>
      <c r="BU23" s="52">
        <v>887</v>
      </c>
      <c r="BV23" s="52"/>
      <c r="BW23" s="52"/>
      <c r="BX23" s="53">
        <v>374.5</v>
      </c>
      <c r="BY23" s="51" t="s">
        <v>397</v>
      </c>
      <c r="BZ23" s="52">
        <v>882.86</v>
      </c>
      <c r="CA23" s="52">
        <v>839.86</v>
      </c>
      <c r="CB23" s="52">
        <v>719.01</v>
      </c>
      <c r="CC23" s="52">
        <v>589.84</v>
      </c>
      <c r="CD23" s="52"/>
      <c r="CE23" s="53">
        <v>753.51</v>
      </c>
      <c r="CF23" s="51" t="s">
        <v>398</v>
      </c>
      <c r="CG23" s="52">
        <v>734.04</v>
      </c>
      <c r="CH23" s="52">
        <v>863.67</v>
      </c>
      <c r="CI23" s="52">
        <v>874.2</v>
      </c>
      <c r="CJ23" s="52"/>
      <c r="CK23" s="52"/>
      <c r="CL23" s="53"/>
      <c r="CM23" s="51" t="s">
        <v>399</v>
      </c>
      <c r="CN23" s="52">
        <v>867.94</v>
      </c>
      <c r="CO23" s="52">
        <v>803.96</v>
      </c>
      <c r="CP23" s="52">
        <v>835.63</v>
      </c>
      <c r="CQ23" s="52">
        <v>562.22</v>
      </c>
      <c r="CR23" s="52"/>
      <c r="CS23" s="53">
        <v>704.91</v>
      </c>
      <c r="CT23" s="51" t="s">
        <v>400</v>
      </c>
      <c r="CU23" s="52">
        <v>820.14</v>
      </c>
      <c r="CV23" s="52">
        <v>889.38</v>
      </c>
      <c r="CW23" s="52"/>
      <c r="CX23" s="52">
        <v>619.91999999999996</v>
      </c>
      <c r="CY23" s="52"/>
      <c r="CZ23" s="53"/>
      <c r="DA23" s="51" t="s">
        <v>401</v>
      </c>
      <c r="DB23" s="54">
        <v>1</v>
      </c>
      <c r="DC23" s="52">
        <v>785.6</v>
      </c>
      <c r="DD23" s="52">
        <v>845</v>
      </c>
      <c r="DE23" s="52">
        <v>699.86</v>
      </c>
      <c r="DF23" s="52">
        <v>660.86</v>
      </c>
      <c r="DG23" s="52"/>
      <c r="DH23" s="53">
        <v>589.45000000000005</v>
      </c>
      <c r="DI23" s="51" t="s">
        <v>402</v>
      </c>
      <c r="DJ23" s="57">
        <v>2.5549310168625446E-3</v>
      </c>
      <c r="DK23" s="52">
        <v>797.47253449156869</v>
      </c>
      <c r="DL23" s="52">
        <v>835.59675523760859</v>
      </c>
      <c r="DM23" s="52">
        <v>835.59675523760859</v>
      </c>
      <c r="DN23" s="52">
        <v>1078.5641287685232</v>
      </c>
      <c r="DO23" s="52"/>
      <c r="DP23" s="53">
        <v>605.93175779253954</v>
      </c>
      <c r="DQ23" s="51" t="s">
        <v>403</v>
      </c>
      <c r="DR23" s="52">
        <v>806.86</v>
      </c>
      <c r="DS23" s="52">
        <v>826.67</v>
      </c>
      <c r="DT23" s="52">
        <v>682.7</v>
      </c>
      <c r="DU23" s="52">
        <v>777.29</v>
      </c>
      <c r="DV23" s="52"/>
      <c r="DW23" s="53"/>
      <c r="DX23" s="51" t="s">
        <v>404</v>
      </c>
      <c r="DY23" s="52">
        <v>800.37</v>
      </c>
      <c r="DZ23" s="52">
        <v>785.02</v>
      </c>
      <c r="EA23" s="52">
        <v>802.49</v>
      </c>
      <c r="EB23" s="52">
        <v>600.88</v>
      </c>
      <c r="EC23" s="52"/>
      <c r="ED23" s="53">
        <v>440.19</v>
      </c>
      <c r="EE23" s="51" t="s">
        <v>405</v>
      </c>
      <c r="EF23" s="54">
        <v>1</v>
      </c>
      <c r="EG23" s="52">
        <v>781.04</v>
      </c>
      <c r="EH23" s="52">
        <v>762.65</v>
      </c>
      <c r="EI23" s="52">
        <v>717.59</v>
      </c>
      <c r="EJ23" s="52"/>
      <c r="EK23" s="52">
        <v>323.74</v>
      </c>
      <c r="EL23" s="53">
        <v>333.6</v>
      </c>
      <c r="EM23" s="51" t="s">
        <v>406</v>
      </c>
      <c r="EN23" s="52">
        <v>802.64</v>
      </c>
      <c r="EO23" s="52">
        <v>822.39</v>
      </c>
      <c r="EP23" s="52">
        <v>719.95</v>
      </c>
      <c r="EQ23" s="52"/>
      <c r="ER23" s="52"/>
      <c r="ES23" s="53">
        <v>512.46</v>
      </c>
      <c r="ET23" s="51" t="s">
        <v>407</v>
      </c>
      <c r="EU23" s="54">
        <v>1</v>
      </c>
      <c r="EV23" s="52">
        <v>821.33</v>
      </c>
      <c r="EW23" s="52">
        <v>827.16</v>
      </c>
      <c r="EX23" s="52">
        <v>791.58</v>
      </c>
      <c r="EY23" s="52"/>
      <c r="EZ23" s="52"/>
      <c r="FA23" s="53">
        <v>385.07</v>
      </c>
      <c r="FB23" s="51" t="s">
        <v>408</v>
      </c>
      <c r="FC23" s="52">
        <v>586.21</v>
      </c>
      <c r="FD23" s="52">
        <v>553.02</v>
      </c>
      <c r="FE23" s="52">
        <v>615.37</v>
      </c>
      <c r="FF23" s="52"/>
      <c r="FG23" s="52"/>
      <c r="FH23" s="53"/>
      <c r="FI23" s="51" t="s">
        <v>409</v>
      </c>
      <c r="FJ23" s="52">
        <v>850.83</v>
      </c>
      <c r="FK23" s="52">
        <v>875.75</v>
      </c>
      <c r="FL23" s="52"/>
      <c r="FM23" s="52"/>
      <c r="FN23" s="52"/>
      <c r="FO23" s="53">
        <v>431.72</v>
      </c>
      <c r="FP23" s="51" t="s">
        <v>410</v>
      </c>
      <c r="FQ23" s="57">
        <v>0.23356300362022653</v>
      </c>
      <c r="FR23" s="52">
        <v>824.08501693331766</v>
      </c>
      <c r="FS23" s="52">
        <v>856.5129043559499</v>
      </c>
      <c r="FT23" s="52">
        <v>903.76737124839417</v>
      </c>
      <c r="FU23" s="52">
        <v>609.42426719607602</v>
      </c>
      <c r="FV23" s="52">
        <v>606.71960761415392</v>
      </c>
      <c r="FW23" s="53">
        <v>405.43968235431504</v>
      </c>
      <c r="FX23" s="51" t="s">
        <v>411</v>
      </c>
      <c r="FY23" s="52">
        <v>830.81</v>
      </c>
      <c r="FZ23" s="52">
        <v>818.24</v>
      </c>
      <c r="GA23" s="52">
        <v>821.86</v>
      </c>
      <c r="GB23" s="52">
        <v>774.21</v>
      </c>
      <c r="GC23" s="52"/>
      <c r="GD23" s="53">
        <v>477.76</v>
      </c>
      <c r="GE23" s="51" t="s">
        <v>412</v>
      </c>
      <c r="GF23" s="57">
        <v>0.20095655319319961</v>
      </c>
      <c r="GG23" s="52">
        <v>792.52240665568092</v>
      </c>
      <c r="GH23" s="52">
        <v>827.61143040874549</v>
      </c>
      <c r="GI23" s="52">
        <v>777.88875045215207</v>
      </c>
      <c r="GJ23" s="52">
        <v>643.97934166633172</v>
      </c>
      <c r="GK23" s="52"/>
      <c r="GL23" s="53">
        <v>505.19271733451222</v>
      </c>
      <c r="GM23" s="51" t="s">
        <v>413</v>
      </c>
      <c r="GN23" s="57">
        <v>8.7692375147980894E-2</v>
      </c>
      <c r="GO23" s="52">
        <v>798.10584469680373</v>
      </c>
      <c r="GP23" s="52">
        <v>890.11268470206528</v>
      </c>
      <c r="GQ23" s="52">
        <v>654.95681150523967</v>
      </c>
      <c r="GR23" s="52">
        <v>584.82044986188464</v>
      </c>
      <c r="GS23" s="52"/>
      <c r="GT23" s="53"/>
      <c r="GU23" s="51" t="s">
        <v>414</v>
      </c>
      <c r="GV23" s="54">
        <v>1</v>
      </c>
      <c r="GW23" s="52">
        <v>708.76</v>
      </c>
      <c r="GX23" s="52">
        <v>721.32</v>
      </c>
      <c r="GY23" s="52">
        <v>707.88</v>
      </c>
      <c r="GZ23" s="52"/>
      <c r="HA23" s="52"/>
      <c r="HB23" s="53">
        <v>563.5</v>
      </c>
      <c r="HC23" s="51" t="s">
        <v>415</v>
      </c>
      <c r="HD23" s="54">
        <v>1</v>
      </c>
      <c r="HE23" s="52">
        <v>788.02</v>
      </c>
      <c r="HF23" s="52">
        <v>839.85</v>
      </c>
      <c r="HG23" s="52"/>
      <c r="HH23" s="52">
        <v>536.42999999999995</v>
      </c>
      <c r="HI23" s="52">
        <v>529.79</v>
      </c>
      <c r="HJ23" s="53">
        <v>480.89</v>
      </c>
      <c r="HK23" s="58"/>
      <c r="HL23" s="57"/>
      <c r="HM23" s="59"/>
      <c r="HN23" s="59"/>
      <c r="HO23" s="59"/>
      <c r="HP23" s="59"/>
      <c r="HQ23" s="59"/>
      <c r="HR23" s="60"/>
    </row>
    <row r="24" spans="1:226" x14ac:dyDescent="0.25">
      <c r="A24" s="47">
        <v>45439</v>
      </c>
      <c r="B24" s="48" t="s">
        <v>387</v>
      </c>
      <c r="C24" s="49">
        <v>820.78829783847198</v>
      </c>
      <c r="D24" s="49">
        <v>824.28084947954676</v>
      </c>
      <c r="E24" s="49">
        <v>745.21451177531344</v>
      </c>
      <c r="F24" s="49">
        <v>635.34677943937527</v>
      </c>
      <c r="G24" s="49">
        <v>546.20301829271614</v>
      </c>
      <c r="H24" s="50">
        <v>452.71281371673371</v>
      </c>
      <c r="I24" s="48" t="s">
        <v>388</v>
      </c>
      <c r="J24" s="49">
        <v>818.58042734407707</v>
      </c>
      <c r="K24" s="49">
        <v>816.05192420807782</v>
      </c>
      <c r="L24" s="49">
        <v>738.08893741909071</v>
      </c>
      <c r="M24" s="49">
        <v>639.34174032835551</v>
      </c>
      <c r="N24" s="49">
        <v>462.9187050960735</v>
      </c>
      <c r="O24" s="50">
        <v>471.42228277161422</v>
      </c>
      <c r="P24" s="51" t="s">
        <v>389</v>
      </c>
      <c r="Q24" s="52">
        <v>766.32</v>
      </c>
      <c r="R24" s="52">
        <v>814.2</v>
      </c>
      <c r="S24" s="52">
        <v>739.77</v>
      </c>
      <c r="T24" s="52">
        <v>615.28</v>
      </c>
      <c r="U24" s="52"/>
      <c r="V24" s="53"/>
      <c r="W24" s="51" t="s">
        <v>390</v>
      </c>
      <c r="X24" s="52">
        <v>796.59</v>
      </c>
      <c r="Y24" s="52">
        <v>809.31</v>
      </c>
      <c r="Z24" s="52">
        <v>705.47</v>
      </c>
      <c r="AA24" s="52">
        <v>452.4</v>
      </c>
      <c r="AB24" s="52"/>
      <c r="AC24" s="53">
        <v>539.66999999999996</v>
      </c>
      <c r="AD24" s="51" t="s">
        <v>391</v>
      </c>
      <c r="AE24" s="54">
        <v>0.51129972389814915</v>
      </c>
      <c r="AF24" s="52">
        <v>760.04703957459867</v>
      </c>
      <c r="AG24" s="52">
        <v>775.55476020042954</v>
      </c>
      <c r="AH24" s="52"/>
      <c r="AI24" s="52"/>
      <c r="AJ24" s="52"/>
      <c r="AK24" s="53">
        <v>495.6641783413437</v>
      </c>
      <c r="AL24" s="55" t="s">
        <v>392</v>
      </c>
      <c r="AM24" s="56">
        <v>1</v>
      </c>
      <c r="AN24" s="52">
        <v>856.91</v>
      </c>
      <c r="AO24" s="52">
        <v>893.65</v>
      </c>
      <c r="AP24" s="52">
        <v>856.74</v>
      </c>
      <c r="AQ24" s="52">
        <v>862.11</v>
      </c>
      <c r="AR24" s="52"/>
      <c r="AS24" s="53"/>
      <c r="AT24" s="51" t="s">
        <v>393</v>
      </c>
      <c r="AU24" s="57">
        <v>4.0431811749484493E-2</v>
      </c>
      <c r="AV24" s="52">
        <v>784.16326365584439</v>
      </c>
      <c r="AW24" s="52">
        <v>843.23737516678125</v>
      </c>
      <c r="AX24" s="52">
        <v>725.48376662758255</v>
      </c>
      <c r="AY24" s="52"/>
      <c r="AZ24" s="52"/>
      <c r="BA24" s="53">
        <v>490.74192374560306</v>
      </c>
      <c r="BB24" s="51" t="s">
        <v>394</v>
      </c>
      <c r="BC24" s="52">
        <v>793.32</v>
      </c>
      <c r="BD24" s="52">
        <v>795.76</v>
      </c>
      <c r="BE24" s="52">
        <v>695.08</v>
      </c>
      <c r="BF24" s="52"/>
      <c r="BG24" s="52"/>
      <c r="BH24" s="53">
        <v>548.09</v>
      </c>
      <c r="BI24" s="51" t="s">
        <v>395</v>
      </c>
      <c r="BJ24" s="57">
        <v>0.13401412508878435</v>
      </c>
      <c r="BK24" s="52">
        <v>940.99358072340829</v>
      </c>
      <c r="BL24" s="52">
        <v>888.37963521355152</v>
      </c>
      <c r="BM24" s="52">
        <v>1064.9834492555515</v>
      </c>
      <c r="BN24" s="52">
        <v>645.97488575295836</v>
      </c>
      <c r="BO24" s="52"/>
      <c r="BP24" s="53"/>
      <c r="BQ24" s="51" t="s">
        <v>396</v>
      </c>
      <c r="BR24" s="54">
        <v>1</v>
      </c>
      <c r="BS24" s="52">
        <v>897</v>
      </c>
      <c r="BT24" s="52">
        <v>918.83</v>
      </c>
      <c r="BU24" s="52">
        <v>887.83</v>
      </c>
      <c r="BV24" s="52"/>
      <c r="BW24" s="52"/>
      <c r="BX24" s="53">
        <v>374.5</v>
      </c>
      <c r="BY24" s="51" t="s">
        <v>397</v>
      </c>
      <c r="BZ24" s="52">
        <v>889.87</v>
      </c>
      <c r="CA24" s="52">
        <v>847.83</v>
      </c>
      <c r="CB24" s="52">
        <v>732</v>
      </c>
      <c r="CC24" s="52">
        <v>623.66</v>
      </c>
      <c r="CD24" s="52"/>
      <c r="CE24" s="53">
        <v>754.84</v>
      </c>
      <c r="CF24" s="51" t="s">
        <v>398</v>
      </c>
      <c r="CG24" s="52">
        <v>728.4</v>
      </c>
      <c r="CH24" s="52">
        <v>855.61</v>
      </c>
      <c r="CI24" s="52">
        <v>875.01</v>
      </c>
      <c r="CJ24" s="52"/>
      <c r="CK24" s="52"/>
      <c r="CL24" s="53"/>
      <c r="CM24" s="51" t="s">
        <v>399</v>
      </c>
      <c r="CN24" s="52">
        <v>876.72</v>
      </c>
      <c r="CO24" s="52">
        <v>806.55</v>
      </c>
      <c r="CP24" s="52">
        <v>840.89</v>
      </c>
      <c r="CQ24" s="52">
        <v>551.61</v>
      </c>
      <c r="CR24" s="52"/>
      <c r="CS24" s="53">
        <v>705.25</v>
      </c>
      <c r="CT24" s="51" t="s">
        <v>400</v>
      </c>
      <c r="CU24" s="52">
        <v>829.01</v>
      </c>
      <c r="CV24" s="52">
        <v>894.22</v>
      </c>
      <c r="CW24" s="52"/>
      <c r="CX24" s="52">
        <v>619.91999999999996</v>
      </c>
      <c r="CY24" s="52"/>
      <c r="CZ24" s="53"/>
      <c r="DA24" s="51" t="s">
        <v>401</v>
      </c>
      <c r="DB24" s="54">
        <v>1</v>
      </c>
      <c r="DC24" s="52">
        <v>785.6</v>
      </c>
      <c r="DD24" s="52">
        <v>845</v>
      </c>
      <c r="DE24" s="52">
        <v>699.86</v>
      </c>
      <c r="DF24" s="52">
        <v>660.86</v>
      </c>
      <c r="DG24" s="52"/>
      <c r="DH24" s="53">
        <v>589.45000000000005</v>
      </c>
      <c r="DI24" s="51" t="s">
        <v>402</v>
      </c>
      <c r="DJ24" s="57">
        <v>2.5994281258123215E-3</v>
      </c>
      <c r="DK24" s="52">
        <v>824.83901741616853</v>
      </c>
      <c r="DL24" s="52">
        <v>850.49334546399791</v>
      </c>
      <c r="DM24" s="52">
        <v>850.49334546399791</v>
      </c>
      <c r="DN24" s="52">
        <v>1097.3485833116715</v>
      </c>
      <c r="DO24" s="52"/>
      <c r="DP24" s="53">
        <v>616.91876787106844</v>
      </c>
      <c r="DQ24" s="51" t="s">
        <v>403</v>
      </c>
      <c r="DR24" s="52">
        <v>814.34</v>
      </c>
      <c r="DS24" s="52">
        <v>837.72</v>
      </c>
      <c r="DT24" s="52">
        <v>688.26</v>
      </c>
      <c r="DU24" s="52">
        <v>767.9</v>
      </c>
      <c r="DV24" s="52"/>
      <c r="DW24" s="53"/>
      <c r="DX24" s="51" t="s">
        <v>404</v>
      </c>
      <c r="DY24" s="52">
        <v>807.61</v>
      </c>
      <c r="DZ24" s="52">
        <v>794.41</v>
      </c>
      <c r="EA24" s="52">
        <v>805.06</v>
      </c>
      <c r="EB24" s="52">
        <v>588.79</v>
      </c>
      <c r="EC24" s="52"/>
      <c r="ED24" s="53">
        <v>441.11</v>
      </c>
      <c r="EE24" s="51" t="s">
        <v>405</v>
      </c>
      <c r="EF24" s="54">
        <v>1</v>
      </c>
      <c r="EG24" s="52">
        <v>788.22</v>
      </c>
      <c r="EH24" s="52">
        <v>769.77</v>
      </c>
      <c r="EI24" s="52">
        <v>723.14</v>
      </c>
      <c r="EJ24" s="52"/>
      <c r="EK24" s="52">
        <v>323.74</v>
      </c>
      <c r="EL24" s="53">
        <v>337.78</v>
      </c>
      <c r="EM24" s="51" t="s">
        <v>406</v>
      </c>
      <c r="EN24" s="52">
        <v>802.64</v>
      </c>
      <c r="EO24" s="52">
        <v>822.39</v>
      </c>
      <c r="EP24" s="52">
        <v>719.95</v>
      </c>
      <c r="EQ24" s="52"/>
      <c r="ER24" s="52"/>
      <c r="ES24" s="53">
        <v>512.46</v>
      </c>
      <c r="ET24" s="51" t="s">
        <v>407</v>
      </c>
      <c r="EU24" s="54">
        <v>1</v>
      </c>
      <c r="EV24" s="52">
        <v>825.05</v>
      </c>
      <c r="EW24" s="52">
        <v>830.87</v>
      </c>
      <c r="EX24" s="52">
        <v>795.3</v>
      </c>
      <c r="EY24" s="52"/>
      <c r="EZ24" s="52"/>
      <c r="FA24" s="53">
        <v>385.35</v>
      </c>
      <c r="FB24" s="51" t="s">
        <v>408</v>
      </c>
      <c r="FC24" s="52">
        <v>586.21</v>
      </c>
      <c r="FD24" s="52">
        <v>553.02</v>
      </c>
      <c r="FE24" s="52">
        <v>615.37</v>
      </c>
      <c r="FF24" s="52"/>
      <c r="FG24" s="52"/>
      <c r="FH24" s="53"/>
      <c r="FI24" s="51" t="s">
        <v>409</v>
      </c>
      <c r="FJ24" s="52">
        <v>855.79</v>
      </c>
      <c r="FK24" s="52">
        <v>877.4</v>
      </c>
      <c r="FL24" s="52"/>
      <c r="FM24" s="52"/>
      <c r="FN24" s="52"/>
      <c r="FO24" s="53">
        <v>440.81</v>
      </c>
      <c r="FP24" s="51" t="s">
        <v>410</v>
      </c>
      <c r="FQ24" s="57">
        <v>0.23500105750475878</v>
      </c>
      <c r="FR24" s="52">
        <v>835.20785843536294</v>
      </c>
      <c r="FS24" s="52">
        <v>867.94115573520082</v>
      </c>
      <c r="FT24" s="52">
        <v>910.90169905764571</v>
      </c>
      <c r="FU24" s="52">
        <v>601.96930886188989</v>
      </c>
      <c r="FV24" s="52">
        <v>556.95720630742835</v>
      </c>
      <c r="FW24" s="53">
        <v>411.30825088712902</v>
      </c>
      <c r="FX24" s="51" t="s">
        <v>411</v>
      </c>
      <c r="FY24" s="52">
        <v>840.57</v>
      </c>
      <c r="FZ24" s="52">
        <v>819.05</v>
      </c>
      <c r="GA24" s="52">
        <v>823.48</v>
      </c>
      <c r="GB24" s="52">
        <v>779.65</v>
      </c>
      <c r="GC24" s="52"/>
      <c r="GD24" s="53">
        <v>452.56</v>
      </c>
      <c r="GE24" s="51" t="s">
        <v>412</v>
      </c>
      <c r="GF24" s="57">
        <v>0.20095251492072422</v>
      </c>
      <c r="GG24" s="52">
        <v>808.30536744167341</v>
      </c>
      <c r="GH24" s="52">
        <v>838.06241585113423</v>
      </c>
      <c r="GI24" s="52">
        <v>785.38472358981562</v>
      </c>
      <c r="GJ24" s="52">
        <v>643.12240017683814</v>
      </c>
      <c r="GK24" s="52"/>
      <c r="GL24" s="53">
        <v>498.39037035548495</v>
      </c>
      <c r="GM24" s="51" t="s">
        <v>413</v>
      </c>
      <c r="GN24" s="57">
        <v>8.6655112651646451E-2</v>
      </c>
      <c r="GO24" s="52">
        <v>803.15424610051991</v>
      </c>
      <c r="GP24" s="52">
        <v>882.63431542461012</v>
      </c>
      <c r="GQ24" s="52">
        <v>649.56672443674177</v>
      </c>
      <c r="GR24" s="52">
        <v>588.64818024263434</v>
      </c>
      <c r="GS24" s="52"/>
      <c r="GT24" s="53"/>
      <c r="GU24" s="51" t="s">
        <v>414</v>
      </c>
      <c r="GV24" s="54">
        <v>1</v>
      </c>
      <c r="GW24" s="52">
        <v>731.95</v>
      </c>
      <c r="GX24" s="52">
        <v>735.38</v>
      </c>
      <c r="GY24" s="52">
        <v>716.36</v>
      </c>
      <c r="GZ24" s="52"/>
      <c r="HA24" s="52"/>
      <c r="HB24" s="53">
        <v>564.44000000000005</v>
      </c>
      <c r="HC24" s="51" t="s">
        <v>415</v>
      </c>
      <c r="HD24" s="54">
        <v>1</v>
      </c>
      <c r="HE24" s="52">
        <v>796.35</v>
      </c>
      <c r="HF24" s="52">
        <v>846.52</v>
      </c>
      <c r="HG24" s="52"/>
      <c r="HH24" s="52">
        <v>539.41</v>
      </c>
      <c r="HI24" s="52">
        <v>532.77</v>
      </c>
      <c r="HJ24" s="53">
        <v>480.89</v>
      </c>
      <c r="HK24" s="58"/>
      <c r="HL24" s="57"/>
      <c r="HM24" s="59"/>
      <c r="HN24" s="59"/>
      <c r="HO24" s="59"/>
      <c r="HP24" s="59"/>
      <c r="HQ24" s="59"/>
      <c r="HR24" s="60"/>
    </row>
    <row r="25" spans="1:226" x14ac:dyDescent="0.25">
      <c r="A25" s="47">
        <v>45432</v>
      </c>
      <c r="B25" s="48" t="s">
        <v>387</v>
      </c>
      <c r="C25" s="49">
        <v>832.57702120850945</v>
      </c>
      <c r="D25" s="49">
        <v>833.62621372236902</v>
      </c>
      <c r="E25" s="49">
        <v>749.11961731448196</v>
      </c>
      <c r="F25" s="49">
        <v>626.31199320027713</v>
      </c>
      <c r="G25" s="49">
        <v>547.27787726125757</v>
      </c>
      <c r="H25" s="50">
        <v>456.97048064852356</v>
      </c>
      <c r="I25" s="48" t="s">
        <v>388</v>
      </c>
      <c r="J25" s="49">
        <v>831.56135619083125</v>
      </c>
      <c r="K25" s="49">
        <v>826.05884556362423</v>
      </c>
      <c r="L25" s="49">
        <v>742.17286293915004</v>
      </c>
      <c r="M25" s="49">
        <v>629.58396875020196</v>
      </c>
      <c r="N25" s="49">
        <v>470.28945697577279</v>
      </c>
      <c r="O25" s="50">
        <v>474.46481843746892</v>
      </c>
      <c r="P25" s="51" t="s">
        <v>389</v>
      </c>
      <c r="Q25" s="52">
        <v>764.66</v>
      </c>
      <c r="R25" s="52">
        <v>812.53</v>
      </c>
      <c r="S25" s="52">
        <v>744.28</v>
      </c>
      <c r="T25" s="52">
        <v>615.28</v>
      </c>
      <c r="U25" s="52"/>
      <c r="V25" s="53"/>
      <c r="W25" s="51" t="s">
        <v>390</v>
      </c>
      <c r="X25" s="52">
        <v>847.24</v>
      </c>
      <c r="Y25" s="52">
        <v>846.27</v>
      </c>
      <c r="Z25" s="52">
        <v>710.11</v>
      </c>
      <c r="AA25" s="52">
        <v>452.4</v>
      </c>
      <c r="AB25" s="52"/>
      <c r="AC25" s="53">
        <v>539.66999999999996</v>
      </c>
      <c r="AD25" s="51" t="s">
        <v>391</v>
      </c>
      <c r="AE25" s="54">
        <v>0.51129972389814915</v>
      </c>
      <c r="AF25" s="52">
        <v>766.78085693833737</v>
      </c>
      <c r="AG25" s="52">
        <v>799.88751406074255</v>
      </c>
      <c r="AH25" s="52"/>
      <c r="AI25" s="52"/>
      <c r="AJ25" s="52"/>
      <c r="AK25" s="53">
        <v>499.49892627057983</v>
      </c>
      <c r="AL25" s="55" t="s">
        <v>392</v>
      </c>
      <c r="AM25" s="56">
        <v>1</v>
      </c>
      <c r="AN25" s="52">
        <v>870.69</v>
      </c>
      <c r="AO25" s="52">
        <v>907.52</v>
      </c>
      <c r="AP25" s="52">
        <v>859.4</v>
      </c>
      <c r="AQ25" s="52">
        <v>862.11</v>
      </c>
      <c r="AR25" s="52"/>
      <c r="AS25" s="53"/>
      <c r="AT25" s="51" t="s">
        <v>393</v>
      </c>
      <c r="AU25" s="57">
        <v>4.0407305640859863E-2</v>
      </c>
      <c r="AV25" s="52">
        <v>792.50404073056393</v>
      </c>
      <c r="AW25" s="52">
        <v>850.67399385808937</v>
      </c>
      <c r="AX25" s="52">
        <v>727.48181671246152</v>
      </c>
      <c r="AY25" s="52"/>
      <c r="AZ25" s="52"/>
      <c r="BA25" s="53">
        <v>490.01050589946658</v>
      </c>
      <c r="BB25" s="51" t="s">
        <v>394</v>
      </c>
      <c r="BC25" s="52">
        <v>810.13</v>
      </c>
      <c r="BD25" s="52">
        <v>810.89</v>
      </c>
      <c r="BE25" s="52">
        <v>696.84</v>
      </c>
      <c r="BF25" s="52"/>
      <c r="BG25" s="52"/>
      <c r="BH25" s="53">
        <v>550.1</v>
      </c>
      <c r="BI25" s="51" t="s">
        <v>395</v>
      </c>
      <c r="BJ25" s="57">
        <v>0.13402849445792175</v>
      </c>
      <c r="BK25" s="52">
        <v>951.81675624237721</v>
      </c>
      <c r="BL25" s="52">
        <v>888.4748897615633</v>
      </c>
      <c r="BM25" s="52">
        <v>1065.0976397582126</v>
      </c>
      <c r="BN25" s="52">
        <v>646.04414898607445</v>
      </c>
      <c r="BO25" s="52"/>
      <c r="BP25" s="53"/>
      <c r="BQ25" s="51" t="s">
        <v>396</v>
      </c>
      <c r="BR25" s="54">
        <v>1</v>
      </c>
      <c r="BS25" s="52">
        <v>883.67</v>
      </c>
      <c r="BT25" s="52">
        <v>908</v>
      </c>
      <c r="BU25" s="52">
        <v>887</v>
      </c>
      <c r="BV25" s="52"/>
      <c r="BW25" s="52"/>
      <c r="BX25" s="53">
        <v>375.33</v>
      </c>
      <c r="BY25" s="51" t="s">
        <v>397</v>
      </c>
      <c r="BZ25" s="52">
        <v>897.52</v>
      </c>
      <c r="CA25" s="52">
        <v>856.85</v>
      </c>
      <c r="CB25" s="52">
        <v>732.73</v>
      </c>
      <c r="CC25" s="52">
        <v>593.92999999999995</v>
      </c>
      <c r="CD25" s="52"/>
      <c r="CE25" s="53">
        <v>754.78</v>
      </c>
      <c r="CF25" s="51" t="s">
        <v>398</v>
      </c>
      <c r="CG25" s="52">
        <v>744.53</v>
      </c>
      <c r="CH25" s="52">
        <v>870.13</v>
      </c>
      <c r="CI25" s="52">
        <v>878.23</v>
      </c>
      <c r="CJ25" s="52"/>
      <c r="CK25" s="52"/>
      <c r="CL25" s="53"/>
      <c r="CM25" s="51" t="s">
        <v>399</v>
      </c>
      <c r="CN25" s="52">
        <v>882.66</v>
      </c>
      <c r="CO25" s="52">
        <v>811.74</v>
      </c>
      <c r="CP25" s="52">
        <v>852.32</v>
      </c>
      <c r="CQ25" s="52">
        <v>552.80999999999995</v>
      </c>
      <c r="CR25" s="52"/>
      <c r="CS25" s="53">
        <v>707.13</v>
      </c>
      <c r="CT25" s="51" t="s">
        <v>400</v>
      </c>
      <c r="CU25" s="52">
        <v>840.31</v>
      </c>
      <c r="CV25" s="52">
        <v>899.86</v>
      </c>
      <c r="CW25" s="52"/>
      <c r="CX25" s="52">
        <v>619.91999999999996</v>
      </c>
      <c r="CY25" s="52"/>
      <c r="CZ25" s="53"/>
      <c r="DA25" s="51" t="s">
        <v>401</v>
      </c>
      <c r="DB25" s="54">
        <v>1</v>
      </c>
      <c r="DC25" s="52">
        <v>821.6</v>
      </c>
      <c r="DD25" s="52">
        <v>865.8</v>
      </c>
      <c r="DE25" s="52">
        <v>707.86</v>
      </c>
      <c r="DF25" s="52">
        <v>689.56</v>
      </c>
      <c r="DG25" s="52"/>
      <c r="DH25" s="53">
        <v>601.45000000000005</v>
      </c>
      <c r="DI25" s="51" t="s">
        <v>402</v>
      </c>
      <c r="DJ25" s="57">
        <v>2.5930247633864905E-3</v>
      </c>
      <c r="DK25" s="52">
        <v>827.34090496564249</v>
      </c>
      <c r="DL25" s="52">
        <v>846.52405030468049</v>
      </c>
      <c r="DM25" s="52">
        <v>846.52405030468049</v>
      </c>
      <c r="DN25" s="52">
        <v>835.34292752495787</v>
      </c>
      <c r="DO25" s="52"/>
      <c r="DP25" s="53">
        <v>615.81501361338007</v>
      </c>
      <c r="DQ25" s="51" t="s">
        <v>403</v>
      </c>
      <c r="DR25" s="52">
        <v>822.07</v>
      </c>
      <c r="DS25" s="52">
        <v>851.63</v>
      </c>
      <c r="DT25" s="52">
        <v>695.61</v>
      </c>
      <c r="DU25" s="52">
        <v>771.17</v>
      </c>
      <c r="DV25" s="52"/>
      <c r="DW25" s="53"/>
      <c r="DX25" s="51" t="s">
        <v>404</v>
      </c>
      <c r="DY25" s="52">
        <v>814.95</v>
      </c>
      <c r="DZ25" s="52">
        <v>803.3</v>
      </c>
      <c r="EA25" s="52">
        <v>810.27</v>
      </c>
      <c r="EB25" s="52">
        <v>594.97</v>
      </c>
      <c r="EC25" s="52"/>
      <c r="ED25" s="53">
        <v>442.35</v>
      </c>
      <c r="EE25" s="51" t="s">
        <v>405</v>
      </c>
      <c r="EF25" s="54">
        <v>1</v>
      </c>
      <c r="EG25" s="52">
        <v>791.21</v>
      </c>
      <c r="EH25" s="52">
        <v>775.72</v>
      </c>
      <c r="EI25" s="52">
        <v>728.9</v>
      </c>
      <c r="EJ25" s="52"/>
      <c r="EK25" s="52">
        <v>323.74</v>
      </c>
      <c r="EL25" s="53">
        <v>344.52</v>
      </c>
      <c r="EM25" s="51" t="s">
        <v>406</v>
      </c>
      <c r="EN25" s="52">
        <v>813.75</v>
      </c>
      <c r="EO25" s="52">
        <v>819.82</v>
      </c>
      <c r="EP25" s="52">
        <v>719.08</v>
      </c>
      <c r="EQ25" s="52"/>
      <c r="ER25" s="52"/>
      <c r="ES25" s="53">
        <v>512.46</v>
      </c>
      <c r="ET25" s="51" t="s">
        <v>407</v>
      </c>
      <c r="EU25" s="54">
        <v>1</v>
      </c>
      <c r="EV25" s="52">
        <v>828.9</v>
      </c>
      <c r="EW25" s="52">
        <v>834.73</v>
      </c>
      <c r="EX25" s="52">
        <v>799.16</v>
      </c>
      <c r="EY25" s="52"/>
      <c r="EZ25" s="52"/>
      <c r="FA25" s="53">
        <v>386.59</v>
      </c>
      <c r="FB25" s="51" t="s">
        <v>408</v>
      </c>
      <c r="FC25" s="52">
        <v>586.21</v>
      </c>
      <c r="FD25" s="52">
        <v>553.02</v>
      </c>
      <c r="FE25" s="52">
        <v>615.37</v>
      </c>
      <c r="FF25" s="52"/>
      <c r="FG25" s="52"/>
      <c r="FH25" s="53"/>
      <c r="FI25" s="51" t="s">
        <v>409</v>
      </c>
      <c r="FJ25" s="52">
        <v>870.67</v>
      </c>
      <c r="FK25" s="52">
        <v>888.15</v>
      </c>
      <c r="FL25" s="52"/>
      <c r="FM25" s="52"/>
      <c r="FN25" s="52"/>
      <c r="FO25" s="53">
        <v>453.21</v>
      </c>
      <c r="FP25" s="51" t="s">
        <v>410</v>
      </c>
      <c r="FQ25" s="57">
        <v>0.23511156043542658</v>
      </c>
      <c r="FR25" s="52">
        <v>844.34674252933007</v>
      </c>
      <c r="FS25" s="52">
        <v>876.96141819293246</v>
      </c>
      <c r="FT25" s="52">
        <v>910.78926950838161</v>
      </c>
      <c r="FU25" s="52">
        <v>548.78564879035093</v>
      </c>
      <c r="FV25" s="52">
        <v>557.21910046316975</v>
      </c>
      <c r="FW25" s="53">
        <v>418.00954552935366</v>
      </c>
      <c r="FX25" s="51" t="s">
        <v>411</v>
      </c>
      <c r="FY25" s="52">
        <v>843.82</v>
      </c>
      <c r="FZ25" s="52">
        <v>819.86</v>
      </c>
      <c r="GA25" s="52">
        <v>824.3</v>
      </c>
      <c r="GB25" s="52">
        <v>789.46</v>
      </c>
      <c r="GC25" s="52"/>
      <c r="GD25" s="53">
        <v>453.37</v>
      </c>
      <c r="GE25" s="51" t="s">
        <v>412</v>
      </c>
      <c r="GF25" s="57">
        <v>0.20100502512562815</v>
      </c>
      <c r="GG25" s="52">
        <v>824.46834170854265</v>
      </c>
      <c r="GH25" s="52">
        <v>845.53366834170856</v>
      </c>
      <c r="GI25" s="52">
        <v>794.37989949748749</v>
      </c>
      <c r="GJ25" s="52">
        <v>681.88341708542714</v>
      </c>
      <c r="GK25" s="52"/>
      <c r="GL25" s="53">
        <v>495.17587939698495</v>
      </c>
      <c r="GM25" s="51" t="s">
        <v>413</v>
      </c>
      <c r="GN25" s="57">
        <v>8.611261808192755E-2</v>
      </c>
      <c r="GO25" s="52">
        <v>805.70409982174692</v>
      </c>
      <c r="GP25" s="52">
        <v>880.13984689176505</v>
      </c>
      <c r="GQ25" s="52">
        <v>655.55813893409811</v>
      </c>
      <c r="GR25" s="52">
        <v>591.16312313243259</v>
      </c>
      <c r="GS25" s="52"/>
      <c r="GT25" s="53"/>
      <c r="GU25" s="51" t="s">
        <v>414</v>
      </c>
      <c r="GV25" s="54">
        <v>1</v>
      </c>
      <c r="GW25" s="52">
        <v>747.22</v>
      </c>
      <c r="GX25" s="52">
        <v>747.44</v>
      </c>
      <c r="GY25" s="52">
        <v>727.81</v>
      </c>
      <c r="GZ25" s="52"/>
      <c r="HA25" s="52"/>
      <c r="HB25" s="53">
        <v>566.05999999999995</v>
      </c>
      <c r="HC25" s="51" t="s">
        <v>415</v>
      </c>
      <c r="HD25" s="54">
        <v>1</v>
      </c>
      <c r="HE25" s="52">
        <v>798.02</v>
      </c>
      <c r="HF25" s="52">
        <v>848.18</v>
      </c>
      <c r="HG25" s="52"/>
      <c r="HH25" s="52">
        <v>550.48</v>
      </c>
      <c r="HI25" s="52">
        <v>543.84</v>
      </c>
      <c r="HJ25" s="53">
        <v>480.05</v>
      </c>
      <c r="HK25" s="58"/>
      <c r="HL25" s="57"/>
      <c r="HM25" s="59"/>
      <c r="HN25" s="59"/>
      <c r="HO25" s="59"/>
      <c r="HP25" s="59"/>
      <c r="HQ25" s="59"/>
      <c r="HR25" s="60"/>
    </row>
    <row r="26" spans="1:226" x14ac:dyDescent="0.25">
      <c r="A26" s="47">
        <v>45425</v>
      </c>
      <c r="B26" s="48" t="s">
        <v>387</v>
      </c>
      <c r="C26" s="49">
        <v>842.43472704227202</v>
      </c>
      <c r="D26" s="49">
        <v>844.02782922651409</v>
      </c>
      <c r="E26" s="49">
        <v>758.56901781763997</v>
      </c>
      <c r="F26" s="49">
        <v>639.35759386720429</v>
      </c>
      <c r="G26" s="49">
        <v>591.5028872605908</v>
      </c>
      <c r="H26" s="50">
        <v>459.12105368426836</v>
      </c>
      <c r="I26" s="48" t="s">
        <v>388</v>
      </c>
      <c r="J26" s="49">
        <v>842.95144772958986</v>
      </c>
      <c r="K26" s="49">
        <v>837.32917258840075</v>
      </c>
      <c r="L26" s="49">
        <v>751.72163003849585</v>
      </c>
      <c r="M26" s="49">
        <v>643.11289996575601</v>
      </c>
      <c r="N26" s="49">
        <v>478.592372598162</v>
      </c>
      <c r="O26" s="50">
        <v>475.54175466708921</v>
      </c>
      <c r="P26" s="51" t="s">
        <v>389</v>
      </c>
      <c r="Q26" s="52">
        <v>782.99</v>
      </c>
      <c r="R26" s="52">
        <v>823.37</v>
      </c>
      <c r="S26" s="52">
        <v>754.17</v>
      </c>
      <c r="T26" s="52">
        <v>615.28</v>
      </c>
      <c r="U26" s="52"/>
      <c r="V26" s="53"/>
      <c r="W26" s="51" t="s">
        <v>390</v>
      </c>
      <c r="X26" s="52">
        <v>856.25</v>
      </c>
      <c r="Y26" s="52">
        <v>845.36</v>
      </c>
      <c r="Z26" s="52">
        <v>727.71</v>
      </c>
      <c r="AA26" s="52">
        <v>461.9</v>
      </c>
      <c r="AB26" s="52"/>
      <c r="AC26" s="53">
        <v>549.59</v>
      </c>
      <c r="AD26" s="51" t="s">
        <v>391</v>
      </c>
      <c r="AE26" s="54">
        <v>0.51129972389814915</v>
      </c>
      <c r="AF26" s="52">
        <v>778.1572757950712</v>
      </c>
      <c r="AG26" s="52">
        <v>799.88751406074255</v>
      </c>
      <c r="AH26" s="52"/>
      <c r="AI26" s="52"/>
      <c r="AJ26" s="52"/>
      <c r="AK26" s="53">
        <v>502.90418243174156</v>
      </c>
      <c r="AL26" s="55" t="s">
        <v>392</v>
      </c>
      <c r="AM26" s="56">
        <v>1</v>
      </c>
      <c r="AN26" s="52">
        <v>875.51</v>
      </c>
      <c r="AO26" s="52">
        <v>922.27</v>
      </c>
      <c r="AP26" s="52">
        <v>863.54</v>
      </c>
      <c r="AQ26" s="52">
        <v>862.11</v>
      </c>
      <c r="AR26" s="52"/>
      <c r="AS26" s="53"/>
      <c r="AT26" s="51" t="s">
        <v>393</v>
      </c>
      <c r="AU26" s="57">
        <v>4.0356753702732152E-2</v>
      </c>
      <c r="AV26" s="52">
        <v>805.78756204850879</v>
      </c>
      <c r="AW26" s="52">
        <v>866.6863069534686</v>
      </c>
      <c r="AX26" s="52">
        <v>733.24226159247746</v>
      </c>
      <c r="AY26" s="52"/>
      <c r="AZ26" s="52"/>
      <c r="BA26" s="53">
        <v>492.9993139351871</v>
      </c>
      <c r="BB26" s="51" t="s">
        <v>394</v>
      </c>
      <c r="BC26" s="52">
        <v>815.17</v>
      </c>
      <c r="BD26" s="52">
        <v>815.09</v>
      </c>
      <c r="BE26" s="52">
        <v>703.73</v>
      </c>
      <c r="BF26" s="52"/>
      <c r="BG26" s="52"/>
      <c r="BH26" s="53">
        <v>548.09</v>
      </c>
      <c r="BI26" s="51" t="s">
        <v>395</v>
      </c>
      <c r="BJ26" s="57">
        <v>0.13403388376581601</v>
      </c>
      <c r="BK26" s="52">
        <v>951.85502895131901</v>
      </c>
      <c r="BL26" s="52">
        <v>899.23332618485961</v>
      </c>
      <c r="BM26" s="52">
        <v>1075.8631782114519</v>
      </c>
      <c r="BN26" s="52">
        <v>646.0701265279863</v>
      </c>
      <c r="BO26" s="52"/>
      <c r="BP26" s="53"/>
      <c r="BQ26" s="51" t="s">
        <v>396</v>
      </c>
      <c r="BR26" s="54">
        <v>1</v>
      </c>
      <c r="BS26" s="52">
        <v>917.83</v>
      </c>
      <c r="BT26" s="52">
        <v>927.17</v>
      </c>
      <c r="BU26" s="52">
        <v>900.33</v>
      </c>
      <c r="BV26" s="52"/>
      <c r="BW26" s="52"/>
      <c r="BX26" s="53">
        <v>372</v>
      </c>
      <c r="BY26" s="51" t="s">
        <v>397</v>
      </c>
      <c r="BZ26" s="52">
        <v>908.98</v>
      </c>
      <c r="CA26" s="52">
        <v>870.86</v>
      </c>
      <c r="CB26" s="52">
        <v>740.46</v>
      </c>
      <c r="CC26" s="52">
        <v>615.73</v>
      </c>
      <c r="CD26" s="52"/>
      <c r="CE26" s="53">
        <v>754.96</v>
      </c>
      <c r="CF26" s="51" t="s">
        <v>398</v>
      </c>
      <c r="CG26" s="52">
        <v>761.46</v>
      </c>
      <c r="CH26" s="52">
        <v>885.45</v>
      </c>
      <c r="CI26" s="52">
        <v>889.52</v>
      </c>
      <c r="CJ26" s="52"/>
      <c r="CK26" s="52"/>
      <c r="CL26" s="53"/>
      <c r="CM26" s="51" t="s">
        <v>399</v>
      </c>
      <c r="CN26" s="52">
        <v>901.58</v>
      </c>
      <c r="CO26" s="52">
        <v>823.28</v>
      </c>
      <c r="CP26" s="52">
        <v>864.7</v>
      </c>
      <c r="CQ26" s="52">
        <v>560.52</v>
      </c>
      <c r="CR26" s="52"/>
      <c r="CS26" s="53">
        <v>706.44</v>
      </c>
      <c r="CT26" s="51" t="s">
        <v>400</v>
      </c>
      <c r="CU26" s="52">
        <v>856.43</v>
      </c>
      <c r="CV26" s="52">
        <v>911.96</v>
      </c>
      <c r="CW26" s="52"/>
      <c r="CX26" s="52">
        <v>619.91999999999996</v>
      </c>
      <c r="CY26" s="52"/>
      <c r="CZ26" s="53"/>
      <c r="DA26" s="51" t="s">
        <v>401</v>
      </c>
      <c r="DB26" s="54">
        <v>1</v>
      </c>
      <c r="DC26" s="52">
        <v>824</v>
      </c>
      <c r="DD26" s="52">
        <v>867.4</v>
      </c>
      <c r="DE26" s="52">
        <v>715.86</v>
      </c>
      <c r="DF26" s="52">
        <v>689.56</v>
      </c>
      <c r="DG26" s="52"/>
      <c r="DH26" s="53">
        <v>601.45000000000005</v>
      </c>
      <c r="DI26" s="51" t="s">
        <v>402</v>
      </c>
      <c r="DJ26" s="57">
        <v>2.5839793281653748E-3</v>
      </c>
      <c r="DK26" s="52">
        <v>836.76736434108523</v>
      </c>
      <c r="DL26" s="52">
        <v>856.40863049095617</v>
      </c>
      <c r="DM26" s="52">
        <v>856.40863049095617</v>
      </c>
      <c r="DN26" s="52">
        <v>832.42894056847547</v>
      </c>
      <c r="DO26" s="52"/>
      <c r="DP26" s="53">
        <v>614.01129198966407</v>
      </c>
      <c r="DQ26" s="51" t="s">
        <v>403</v>
      </c>
      <c r="DR26" s="52">
        <v>832.96</v>
      </c>
      <c r="DS26" s="52">
        <v>872.03</v>
      </c>
      <c r="DT26" s="52">
        <v>694.77</v>
      </c>
      <c r="DU26" s="52">
        <v>782.56</v>
      </c>
      <c r="DV26" s="52"/>
      <c r="DW26" s="53"/>
      <c r="DX26" s="51" t="s">
        <v>404</v>
      </c>
      <c r="DY26" s="52">
        <v>827.82</v>
      </c>
      <c r="DZ26" s="52">
        <v>819.73</v>
      </c>
      <c r="EA26" s="52">
        <v>824.32</v>
      </c>
      <c r="EB26" s="52">
        <v>604.70000000000005</v>
      </c>
      <c r="EC26" s="52"/>
      <c r="ED26" s="53">
        <v>443.02</v>
      </c>
      <c r="EE26" s="51" t="s">
        <v>405</v>
      </c>
      <c r="EF26" s="54">
        <v>1</v>
      </c>
      <c r="EG26" s="52">
        <v>794.93</v>
      </c>
      <c r="EH26" s="52">
        <v>786.61</v>
      </c>
      <c r="EI26" s="52">
        <v>728</v>
      </c>
      <c r="EJ26" s="52"/>
      <c r="EK26" s="52">
        <v>323.74</v>
      </c>
      <c r="EL26" s="53">
        <v>338.21</v>
      </c>
      <c r="EM26" s="51" t="s">
        <v>406</v>
      </c>
      <c r="EN26" s="52">
        <v>828.28</v>
      </c>
      <c r="EO26" s="52">
        <v>839.48</v>
      </c>
      <c r="EP26" s="52">
        <v>739.25</v>
      </c>
      <c r="EQ26" s="52"/>
      <c r="ER26" s="52"/>
      <c r="ES26" s="53">
        <v>520.79999999999995</v>
      </c>
      <c r="ET26" s="51" t="s">
        <v>407</v>
      </c>
      <c r="EU26" s="54">
        <v>1</v>
      </c>
      <c r="EV26" s="52">
        <v>847.22</v>
      </c>
      <c r="EW26" s="52">
        <v>856.49</v>
      </c>
      <c r="EX26" s="52">
        <v>820.92</v>
      </c>
      <c r="EY26" s="52"/>
      <c r="EZ26" s="52"/>
      <c r="FA26" s="53">
        <v>385.35</v>
      </c>
      <c r="FB26" s="51" t="s">
        <v>408</v>
      </c>
      <c r="FC26" s="52">
        <v>586.21</v>
      </c>
      <c r="FD26" s="52">
        <v>553.02</v>
      </c>
      <c r="FE26" s="52">
        <v>615.37</v>
      </c>
      <c r="FF26" s="52"/>
      <c r="FG26" s="52"/>
      <c r="FH26" s="53"/>
      <c r="FI26" s="51" t="s">
        <v>409</v>
      </c>
      <c r="FJ26" s="52">
        <v>893.81</v>
      </c>
      <c r="FK26" s="52">
        <v>912.94</v>
      </c>
      <c r="FL26" s="52"/>
      <c r="FM26" s="52"/>
      <c r="FN26" s="52"/>
      <c r="FO26" s="53">
        <v>461.47</v>
      </c>
      <c r="FP26" s="51" t="s">
        <v>410</v>
      </c>
      <c r="FQ26" s="57">
        <v>0.23331777881474572</v>
      </c>
      <c r="FR26" s="52">
        <v>846.60289314045747</v>
      </c>
      <c r="FS26" s="52">
        <v>880.86560895940283</v>
      </c>
      <c r="FT26" s="52">
        <v>920.49930004666373</v>
      </c>
      <c r="FU26" s="52">
        <v>622.69715352309856</v>
      </c>
      <c r="FV26" s="52">
        <v>606.08259449370053</v>
      </c>
      <c r="FW26" s="53">
        <v>421.70555296313586</v>
      </c>
      <c r="FX26" s="51" t="s">
        <v>411</v>
      </c>
      <c r="FY26" s="52">
        <v>849.51</v>
      </c>
      <c r="FZ26" s="52">
        <v>829.62</v>
      </c>
      <c r="GA26" s="52">
        <v>830.8</v>
      </c>
      <c r="GB26" s="52">
        <v>801.63</v>
      </c>
      <c r="GC26" s="52"/>
      <c r="GD26" s="53">
        <v>460.69</v>
      </c>
      <c r="GE26" s="51" t="s">
        <v>412</v>
      </c>
      <c r="GF26" s="57">
        <v>0.20095655319319961</v>
      </c>
      <c r="GG26" s="52">
        <v>840.03255496161717</v>
      </c>
      <c r="GH26" s="52">
        <v>860.77127125115533</v>
      </c>
      <c r="GI26" s="52">
        <v>806.11108878260507</v>
      </c>
      <c r="GJ26" s="52">
        <v>655.94228527792279</v>
      </c>
      <c r="GK26" s="52"/>
      <c r="GL26" s="53">
        <v>490.21743499055498</v>
      </c>
      <c r="GM26" s="51" t="s">
        <v>413</v>
      </c>
      <c r="GN26" s="57">
        <v>8.5470085470085472E-2</v>
      </c>
      <c r="GO26" s="52">
        <v>803.38461538461547</v>
      </c>
      <c r="GP26" s="52">
        <v>880.95726495726501</v>
      </c>
      <c r="GQ26" s="52">
        <v>653.26495726495727</v>
      </c>
      <c r="GR26" s="52">
        <v>593.50427350427356</v>
      </c>
      <c r="GS26" s="52"/>
      <c r="GT26" s="53"/>
      <c r="GU26" s="51" t="s">
        <v>414</v>
      </c>
      <c r="GV26" s="54">
        <v>1</v>
      </c>
      <c r="GW26" s="52">
        <v>757.99</v>
      </c>
      <c r="GX26" s="52">
        <v>765.85</v>
      </c>
      <c r="GY26" s="52">
        <v>740.14</v>
      </c>
      <c r="GZ26" s="52"/>
      <c r="HA26" s="52"/>
      <c r="HB26" s="53">
        <v>579.09</v>
      </c>
      <c r="HC26" s="51" t="s">
        <v>415</v>
      </c>
      <c r="HD26" s="54">
        <v>1</v>
      </c>
      <c r="HE26" s="52">
        <v>805.52</v>
      </c>
      <c r="HF26" s="52">
        <v>855.68</v>
      </c>
      <c r="HG26" s="52"/>
      <c r="HH26" s="52">
        <v>562.95000000000005</v>
      </c>
      <c r="HI26" s="52">
        <v>556.30999999999995</v>
      </c>
      <c r="HJ26" s="53">
        <v>480.89</v>
      </c>
      <c r="HK26" s="58"/>
      <c r="HL26" s="57"/>
      <c r="HM26" s="59"/>
      <c r="HN26" s="59"/>
      <c r="HO26" s="59"/>
      <c r="HP26" s="59"/>
      <c r="HQ26" s="59"/>
      <c r="HR26" s="60"/>
    </row>
    <row r="27" spans="1:226" x14ac:dyDescent="0.25">
      <c r="A27" s="47">
        <v>45418</v>
      </c>
      <c r="B27" s="48" t="s">
        <v>387</v>
      </c>
      <c r="C27" s="49">
        <v>852.78568278293847</v>
      </c>
      <c r="D27" s="49">
        <v>854.86334912590223</v>
      </c>
      <c r="E27" s="49">
        <v>777.4287641719261</v>
      </c>
      <c r="F27" s="49">
        <v>650.04895232840533</v>
      </c>
      <c r="G27" s="49">
        <v>541.50080509600741</v>
      </c>
      <c r="H27" s="50">
        <v>460.61327095124187</v>
      </c>
      <c r="I27" s="48" t="s">
        <v>388</v>
      </c>
      <c r="J27" s="49">
        <v>853.56862287589081</v>
      </c>
      <c r="K27" s="49">
        <v>849.96505937921222</v>
      </c>
      <c r="L27" s="49">
        <v>771.78765939969503</v>
      </c>
      <c r="M27" s="49">
        <v>653.08595293146868</v>
      </c>
      <c r="N27" s="49">
        <v>484.92442773600669</v>
      </c>
      <c r="O27" s="50">
        <v>477.57478382386904</v>
      </c>
      <c r="P27" s="51" t="s">
        <v>389</v>
      </c>
      <c r="Q27" s="52">
        <v>791.32</v>
      </c>
      <c r="R27" s="52">
        <v>833.37</v>
      </c>
      <c r="S27" s="52">
        <v>763.14</v>
      </c>
      <c r="T27" s="52">
        <v>615.28</v>
      </c>
      <c r="U27" s="52"/>
      <c r="V27" s="53"/>
      <c r="W27" s="51" t="s">
        <v>390</v>
      </c>
      <c r="X27" s="52">
        <v>847.92</v>
      </c>
      <c r="Y27" s="52">
        <v>847</v>
      </c>
      <c r="Z27" s="52">
        <v>713.75</v>
      </c>
      <c r="AA27" s="52">
        <v>469.14</v>
      </c>
      <c r="AB27" s="52"/>
      <c r="AC27" s="53">
        <v>549.59</v>
      </c>
      <c r="AD27" s="51" t="s">
        <v>391</v>
      </c>
      <c r="AE27" s="54">
        <v>0.51129972389814915</v>
      </c>
      <c r="AF27" s="52">
        <v>782.50332344820549</v>
      </c>
      <c r="AG27" s="52">
        <v>812.0308825033236</v>
      </c>
      <c r="AH27" s="52"/>
      <c r="AI27" s="52"/>
      <c r="AJ27" s="52"/>
      <c r="AK27" s="53">
        <v>502.90418243174156</v>
      </c>
      <c r="AL27" s="55" t="s">
        <v>392</v>
      </c>
      <c r="AM27" s="56">
        <v>1</v>
      </c>
      <c r="AN27" s="52">
        <v>883.08</v>
      </c>
      <c r="AO27" s="52">
        <v>934.38</v>
      </c>
      <c r="AP27" s="52">
        <v>871.17</v>
      </c>
      <c r="AQ27" s="52">
        <v>862.11</v>
      </c>
      <c r="AR27" s="52"/>
      <c r="AS27" s="53"/>
      <c r="AT27" s="51" t="s">
        <v>393</v>
      </c>
      <c r="AU27" s="57">
        <v>4.0008001600320066E-2</v>
      </c>
      <c r="AV27" s="52">
        <v>816.24924984997006</v>
      </c>
      <c r="AW27" s="52">
        <v>875.69593918783767</v>
      </c>
      <c r="AX27" s="52">
        <v>735.76715343068622</v>
      </c>
      <c r="AY27" s="52"/>
      <c r="AZ27" s="52"/>
      <c r="BA27" s="53">
        <v>489.66473294658937</v>
      </c>
      <c r="BB27" s="51" t="s">
        <v>394</v>
      </c>
      <c r="BC27" s="52">
        <v>823.57</v>
      </c>
      <c r="BD27" s="52">
        <v>818.45</v>
      </c>
      <c r="BE27" s="52">
        <v>735.67</v>
      </c>
      <c r="BF27" s="52"/>
      <c r="BG27" s="52"/>
      <c r="BH27" s="53">
        <v>549.09</v>
      </c>
      <c r="BI27" s="51" t="s">
        <v>395</v>
      </c>
      <c r="BJ27" s="57">
        <v>0.13406802611645149</v>
      </c>
      <c r="BK27" s="52">
        <v>962.82293635790813</v>
      </c>
      <c r="BL27" s="52">
        <v>888.73694512595694</v>
      </c>
      <c r="BM27" s="52">
        <v>1065.4117899422167</v>
      </c>
      <c r="BN27" s="52">
        <v>646.2346994865195</v>
      </c>
      <c r="BO27" s="52"/>
      <c r="BP27" s="53"/>
      <c r="BQ27" s="51" t="s">
        <v>396</v>
      </c>
      <c r="BR27" s="54">
        <v>1</v>
      </c>
      <c r="BS27" s="52">
        <v>918.67</v>
      </c>
      <c r="BT27" s="52">
        <v>944.67</v>
      </c>
      <c r="BU27" s="52">
        <v>900.33</v>
      </c>
      <c r="BV27" s="52"/>
      <c r="BW27" s="52"/>
      <c r="BX27" s="53">
        <v>375.33</v>
      </c>
      <c r="BY27" s="51" t="s">
        <v>397</v>
      </c>
      <c r="BZ27" s="52">
        <v>920.09</v>
      </c>
      <c r="CA27" s="52">
        <v>886.42</v>
      </c>
      <c r="CB27" s="52">
        <v>758.85</v>
      </c>
      <c r="CC27" s="52">
        <v>620.15</v>
      </c>
      <c r="CD27" s="52"/>
      <c r="CE27" s="53">
        <v>754.88</v>
      </c>
      <c r="CF27" s="51" t="s">
        <v>398</v>
      </c>
      <c r="CG27" s="52">
        <v>751.78</v>
      </c>
      <c r="CH27" s="52">
        <v>870.93</v>
      </c>
      <c r="CI27" s="52">
        <v>892.75</v>
      </c>
      <c r="CJ27" s="52"/>
      <c r="CK27" s="52"/>
      <c r="CL27" s="53"/>
      <c r="CM27" s="51" t="s">
        <v>399</v>
      </c>
      <c r="CN27" s="52">
        <v>919.12</v>
      </c>
      <c r="CO27" s="52">
        <v>841.02</v>
      </c>
      <c r="CP27" s="52">
        <v>878.72</v>
      </c>
      <c r="CQ27" s="52">
        <v>579.33000000000004</v>
      </c>
      <c r="CR27" s="52"/>
      <c r="CS27" s="53">
        <v>707.08</v>
      </c>
      <c r="CT27" s="51" t="s">
        <v>400</v>
      </c>
      <c r="CU27" s="52">
        <v>877.4</v>
      </c>
      <c r="CV27" s="52">
        <v>931.32</v>
      </c>
      <c r="CW27" s="52">
        <v>782.63</v>
      </c>
      <c r="CX27" s="52">
        <v>619.91999999999996</v>
      </c>
      <c r="CY27" s="52"/>
      <c r="CZ27" s="53"/>
      <c r="DA27" s="51" t="s">
        <v>401</v>
      </c>
      <c r="DB27" s="54">
        <v>1</v>
      </c>
      <c r="DC27" s="52">
        <v>840</v>
      </c>
      <c r="DD27" s="52">
        <v>895.4</v>
      </c>
      <c r="DE27" s="52">
        <v>735.86</v>
      </c>
      <c r="DF27" s="52">
        <v>689.56</v>
      </c>
      <c r="DG27" s="52"/>
      <c r="DH27" s="53">
        <v>610.25</v>
      </c>
      <c r="DI27" s="51" t="s">
        <v>402</v>
      </c>
      <c r="DJ27" s="57">
        <v>2.5681853202527095E-3</v>
      </c>
      <c r="DK27" s="52">
        <v>866.24495351584574</v>
      </c>
      <c r="DL27" s="52">
        <v>866.36083003749559</v>
      </c>
      <c r="DM27" s="52">
        <v>866.36083003749559</v>
      </c>
      <c r="DN27" s="52">
        <v>827.34090091941039</v>
      </c>
      <c r="DO27" s="52"/>
      <c r="DP27" s="53">
        <v>611.7388155529303</v>
      </c>
      <c r="DQ27" s="51" t="s">
        <v>403</v>
      </c>
      <c r="DR27" s="52">
        <v>834.67</v>
      </c>
      <c r="DS27" s="52">
        <v>878.86</v>
      </c>
      <c r="DT27" s="52">
        <v>724.59</v>
      </c>
      <c r="DU27" s="52">
        <v>827.94</v>
      </c>
      <c r="DV27" s="52"/>
      <c r="DW27" s="53"/>
      <c r="DX27" s="51" t="s">
        <v>404</v>
      </c>
      <c r="DY27" s="52">
        <v>839.05</v>
      </c>
      <c r="DZ27" s="52">
        <v>837.69</v>
      </c>
      <c r="EA27" s="52">
        <v>825.96</v>
      </c>
      <c r="EB27" s="52">
        <v>620.25</v>
      </c>
      <c r="EC27" s="52"/>
      <c r="ED27" s="53">
        <v>444.39</v>
      </c>
      <c r="EE27" s="51" t="s">
        <v>405</v>
      </c>
      <c r="EF27" s="54">
        <v>1</v>
      </c>
      <c r="EG27" s="52">
        <v>819.62</v>
      </c>
      <c r="EH27" s="52">
        <v>834.99</v>
      </c>
      <c r="EI27" s="52">
        <v>787.91</v>
      </c>
      <c r="EJ27" s="52"/>
      <c r="EK27" s="52">
        <v>323.74</v>
      </c>
      <c r="EL27" s="53">
        <v>349.3</v>
      </c>
      <c r="EM27" s="51" t="s">
        <v>406</v>
      </c>
      <c r="EN27" s="52">
        <v>838.54</v>
      </c>
      <c r="EO27" s="52">
        <v>826.66</v>
      </c>
      <c r="EP27" s="52">
        <v>726.09</v>
      </c>
      <c r="EQ27" s="52"/>
      <c r="ER27" s="52"/>
      <c r="ES27" s="53">
        <v>520.79999999999995</v>
      </c>
      <c r="ET27" s="51" t="s">
        <v>407</v>
      </c>
      <c r="EU27" s="54">
        <v>1</v>
      </c>
      <c r="EV27" s="52">
        <v>849.29</v>
      </c>
      <c r="EW27" s="52">
        <v>889.97</v>
      </c>
      <c r="EX27" s="52">
        <v>871.85</v>
      </c>
      <c r="EY27" s="52"/>
      <c r="EZ27" s="52"/>
      <c r="FA27" s="53">
        <v>382.32</v>
      </c>
      <c r="FB27" s="51" t="s">
        <v>408</v>
      </c>
      <c r="FC27" s="52">
        <v>586.21</v>
      </c>
      <c r="FD27" s="52">
        <v>553.02</v>
      </c>
      <c r="FE27" s="52">
        <v>615.37</v>
      </c>
      <c r="FF27" s="52"/>
      <c r="FG27" s="52"/>
      <c r="FH27" s="53"/>
      <c r="FI27" s="51" t="s">
        <v>409</v>
      </c>
      <c r="FJ27" s="52">
        <v>911.99</v>
      </c>
      <c r="FK27" s="52">
        <v>931.95</v>
      </c>
      <c r="FL27" s="52"/>
      <c r="FM27" s="52"/>
      <c r="FN27" s="52"/>
      <c r="FO27" s="53">
        <v>463.12</v>
      </c>
      <c r="FP27" s="51" t="s">
        <v>410</v>
      </c>
      <c r="FQ27" s="57">
        <v>0.23156188491374319</v>
      </c>
      <c r="FR27" s="52">
        <v>847.16915595692944</v>
      </c>
      <c r="FS27" s="52">
        <v>880.88688201921968</v>
      </c>
      <c r="FT27" s="52">
        <v>923.21871020030096</v>
      </c>
      <c r="FU27" s="52">
        <v>563.03809193006828</v>
      </c>
      <c r="FV27" s="52">
        <v>548.80629848326964</v>
      </c>
      <c r="FW27" s="53">
        <v>423.15850411022348</v>
      </c>
      <c r="FX27" s="51" t="s">
        <v>411</v>
      </c>
      <c r="FY27" s="52">
        <v>873.9</v>
      </c>
      <c r="FZ27" s="52">
        <v>833.68</v>
      </c>
      <c r="GA27" s="52">
        <v>834.87</v>
      </c>
      <c r="GB27" s="52">
        <v>813.89</v>
      </c>
      <c r="GC27" s="52"/>
      <c r="GD27" s="53">
        <v>460.69</v>
      </c>
      <c r="GE27" s="51" t="s">
        <v>412</v>
      </c>
      <c r="GF27" s="57">
        <v>0.20125583641925615</v>
      </c>
      <c r="GG27" s="52">
        <v>854.40549025921746</v>
      </c>
      <c r="GH27" s="52">
        <v>872.26090806633397</v>
      </c>
      <c r="GI27" s="52">
        <v>746.67726614071807</v>
      </c>
      <c r="GJ27" s="52">
        <v>655.46007084205439</v>
      </c>
      <c r="GK27" s="52"/>
      <c r="GL27" s="53">
        <v>490.26324263403637</v>
      </c>
      <c r="GM27" s="51" t="s">
        <v>413</v>
      </c>
      <c r="GN27" s="57">
        <v>8.6021505376344093E-2</v>
      </c>
      <c r="GO27" s="52">
        <v>819.78494623655922</v>
      </c>
      <c r="GP27" s="52">
        <v>885.05806451612909</v>
      </c>
      <c r="GQ27" s="52">
        <v>662.98494623655915</v>
      </c>
      <c r="GR27" s="52">
        <v>635.01075268817215</v>
      </c>
      <c r="GS27" s="52"/>
      <c r="GT27" s="53"/>
      <c r="GU27" s="51" t="s">
        <v>414</v>
      </c>
      <c r="GV27" s="54">
        <v>1</v>
      </c>
      <c r="GW27" s="52">
        <v>767.35</v>
      </c>
      <c r="GX27" s="52">
        <v>786.27</v>
      </c>
      <c r="GY27" s="52">
        <v>762.8</v>
      </c>
      <c r="GZ27" s="52"/>
      <c r="HA27" s="52"/>
      <c r="HB27" s="53">
        <v>581.97</v>
      </c>
      <c r="HC27" s="51" t="s">
        <v>415</v>
      </c>
      <c r="HD27" s="54">
        <v>1</v>
      </c>
      <c r="HE27" s="52">
        <v>829.68</v>
      </c>
      <c r="HF27" s="52">
        <v>876.52</v>
      </c>
      <c r="HG27" s="52"/>
      <c r="HH27" s="52">
        <v>572.46</v>
      </c>
      <c r="HI27" s="52">
        <v>565.82000000000005</v>
      </c>
      <c r="HJ27" s="53">
        <v>483.39</v>
      </c>
      <c r="HK27" s="58"/>
      <c r="HL27" s="57"/>
      <c r="HM27" s="59"/>
      <c r="HN27" s="59"/>
      <c r="HO27" s="59"/>
      <c r="HP27" s="59"/>
      <c r="HQ27" s="59"/>
      <c r="HR27" s="60"/>
    </row>
    <row r="28" spans="1:226" x14ac:dyDescent="0.25">
      <c r="A28" s="47">
        <v>45411</v>
      </c>
      <c r="B28" s="48" t="s">
        <v>387</v>
      </c>
      <c r="C28" s="49">
        <v>861.55284006723923</v>
      </c>
      <c r="D28" s="49">
        <v>866.96564068591442</v>
      </c>
      <c r="E28" s="49">
        <v>787.18704768804639</v>
      </c>
      <c r="F28" s="49">
        <v>648.97759930233531</v>
      </c>
      <c r="G28" s="49">
        <v>582.82563307050509</v>
      </c>
      <c r="H28" s="50">
        <v>461.27941247251226</v>
      </c>
      <c r="I28" s="48" t="s">
        <v>388</v>
      </c>
      <c r="J28" s="49">
        <v>863.39880684818354</v>
      </c>
      <c r="K28" s="49">
        <v>864.01495731121577</v>
      </c>
      <c r="L28" s="49">
        <v>781.16880273756067</v>
      </c>
      <c r="M28" s="49">
        <v>648.69838765157954</v>
      </c>
      <c r="N28" s="49">
        <v>489.24567251461986</v>
      </c>
      <c r="O28" s="50">
        <v>478.63211729005019</v>
      </c>
      <c r="P28" s="51" t="s">
        <v>389</v>
      </c>
      <c r="Q28" s="52">
        <v>802.16</v>
      </c>
      <c r="R28" s="52">
        <v>849.2</v>
      </c>
      <c r="S28" s="52">
        <v>776.39</v>
      </c>
      <c r="T28" s="52">
        <v>615.28</v>
      </c>
      <c r="U28" s="52"/>
      <c r="V28" s="53"/>
      <c r="W28" s="51" t="s">
        <v>390</v>
      </c>
      <c r="X28" s="52">
        <v>849.65</v>
      </c>
      <c r="Y28" s="52">
        <v>854.04</v>
      </c>
      <c r="Z28" s="52">
        <v>748.46</v>
      </c>
      <c r="AA28" s="52">
        <v>485.7</v>
      </c>
      <c r="AB28" s="52"/>
      <c r="AC28" s="53">
        <v>549.59</v>
      </c>
      <c r="AD28" s="51" t="s">
        <v>391</v>
      </c>
      <c r="AE28" s="54">
        <v>0.51129972389814915</v>
      </c>
      <c r="AF28" s="52">
        <v>782.50332344820549</v>
      </c>
      <c r="AG28" s="52">
        <v>816.33091318130698</v>
      </c>
      <c r="AH28" s="52"/>
      <c r="AI28" s="52"/>
      <c r="AJ28" s="52"/>
      <c r="AK28" s="53">
        <v>502.90418243174156</v>
      </c>
      <c r="AL28" s="55" t="s">
        <v>392</v>
      </c>
      <c r="AM28" s="56">
        <v>1</v>
      </c>
      <c r="AN28" s="52">
        <v>883.01</v>
      </c>
      <c r="AO28" s="52">
        <v>937.13</v>
      </c>
      <c r="AP28" s="52">
        <v>871.2</v>
      </c>
      <c r="AQ28" s="52">
        <v>862.11</v>
      </c>
      <c r="AR28" s="52"/>
      <c r="AS28" s="53"/>
      <c r="AT28" s="51" t="s">
        <v>393</v>
      </c>
      <c r="AU28" s="57">
        <v>3.9721946375372394E-2</v>
      </c>
      <c r="AV28" s="52">
        <v>816.15809334657399</v>
      </c>
      <c r="AW28" s="52">
        <v>886.96484607745776</v>
      </c>
      <c r="AX28" s="52">
        <v>754.50367428003983</v>
      </c>
      <c r="AY28" s="52"/>
      <c r="AZ28" s="52"/>
      <c r="BA28" s="53">
        <v>486.5247269116187</v>
      </c>
      <c r="BB28" s="51" t="s">
        <v>394</v>
      </c>
      <c r="BC28" s="52">
        <v>840.38</v>
      </c>
      <c r="BD28" s="52">
        <v>840.3</v>
      </c>
      <c r="BE28" s="52">
        <v>740.29</v>
      </c>
      <c r="BF28" s="52"/>
      <c r="BG28" s="52"/>
      <c r="BH28" s="53">
        <v>552.12</v>
      </c>
      <c r="BI28" s="51" t="s">
        <v>395</v>
      </c>
      <c r="BJ28" s="57">
        <v>0.13408240704737132</v>
      </c>
      <c r="BK28" s="52">
        <v>995.10599214277102</v>
      </c>
      <c r="BL28" s="52">
        <v>899.5588688808142</v>
      </c>
      <c r="BM28" s="52">
        <v>1081.6159611697349</v>
      </c>
      <c r="BN28" s="52">
        <v>646.30401844973915</v>
      </c>
      <c r="BO28" s="52"/>
      <c r="BP28" s="53"/>
      <c r="BQ28" s="51" t="s">
        <v>396</v>
      </c>
      <c r="BR28" s="54">
        <v>1</v>
      </c>
      <c r="BS28" s="52">
        <v>932</v>
      </c>
      <c r="BT28" s="52">
        <v>939.67</v>
      </c>
      <c r="BU28" s="52">
        <v>907</v>
      </c>
      <c r="BV28" s="52"/>
      <c r="BW28" s="52"/>
      <c r="BX28" s="53">
        <v>375.33</v>
      </c>
      <c r="BY28" s="51" t="s">
        <v>397</v>
      </c>
      <c r="BZ28" s="52">
        <v>921.86</v>
      </c>
      <c r="CA28" s="52">
        <v>895.15</v>
      </c>
      <c r="CB28" s="52">
        <v>764.48</v>
      </c>
      <c r="CC28" s="52">
        <v>605.72</v>
      </c>
      <c r="CD28" s="52"/>
      <c r="CE28" s="53">
        <v>754.7</v>
      </c>
      <c r="CF28" s="51" t="s">
        <v>398</v>
      </c>
      <c r="CG28" s="52">
        <v>834.04</v>
      </c>
      <c r="CH28" s="52">
        <v>962.06</v>
      </c>
      <c r="CI28" s="52">
        <v>915.33</v>
      </c>
      <c r="CJ28" s="52"/>
      <c r="CK28" s="52"/>
      <c r="CL28" s="53"/>
      <c r="CM28" s="51" t="s">
        <v>399</v>
      </c>
      <c r="CN28" s="52">
        <v>922.43</v>
      </c>
      <c r="CO28" s="52">
        <v>851.17</v>
      </c>
      <c r="CP28" s="52">
        <v>883.2</v>
      </c>
      <c r="CQ28" s="52">
        <v>590.27</v>
      </c>
      <c r="CR28" s="52"/>
      <c r="CS28" s="53">
        <v>704.71</v>
      </c>
      <c r="CT28" s="51" t="s">
        <v>400</v>
      </c>
      <c r="CU28" s="52">
        <v>883.85</v>
      </c>
      <c r="CV28" s="52">
        <v>944.22</v>
      </c>
      <c r="CW28" s="52">
        <v>784.24</v>
      </c>
      <c r="CX28" s="52">
        <v>619.91999999999996</v>
      </c>
      <c r="CY28" s="52"/>
      <c r="CZ28" s="53"/>
      <c r="DA28" s="51" t="s">
        <v>401</v>
      </c>
      <c r="DB28" s="54">
        <v>1</v>
      </c>
      <c r="DC28" s="52">
        <v>841.6</v>
      </c>
      <c r="DD28" s="52">
        <v>901</v>
      </c>
      <c r="DE28" s="52">
        <v>751.86</v>
      </c>
      <c r="DF28" s="52">
        <v>689.56</v>
      </c>
      <c r="DG28" s="52"/>
      <c r="DH28" s="53">
        <v>609.45000000000005</v>
      </c>
      <c r="DI28" s="51" t="s">
        <v>402</v>
      </c>
      <c r="DJ28" s="57">
        <v>2.553365335512205E-3</v>
      </c>
      <c r="DK28" s="52">
        <v>887.04588397507916</v>
      </c>
      <c r="DL28" s="52">
        <v>888.84873863752409</v>
      </c>
      <c r="DM28" s="52">
        <v>888.84873863752409</v>
      </c>
      <c r="DN28" s="52">
        <v>822.56664283525686</v>
      </c>
      <c r="DO28" s="52"/>
      <c r="DP28" s="53">
        <v>606.81194464303951</v>
      </c>
      <c r="DQ28" s="51" t="s">
        <v>403</v>
      </c>
      <c r="DR28" s="52">
        <v>830.36</v>
      </c>
      <c r="DS28" s="52">
        <v>880.73</v>
      </c>
      <c r="DT28" s="52">
        <v>729.52</v>
      </c>
      <c r="DU28" s="52">
        <v>806.2</v>
      </c>
      <c r="DV28" s="52"/>
      <c r="DW28" s="53"/>
      <c r="DX28" s="51" t="s">
        <v>404</v>
      </c>
      <c r="DY28" s="52">
        <v>840.94</v>
      </c>
      <c r="DZ28" s="52">
        <v>849.71</v>
      </c>
      <c r="EA28" s="52">
        <v>840.64</v>
      </c>
      <c r="EB28" s="52">
        <v>633.79</v>
      </c>
      <c r="EC28" s="52"/>
      <c r="ED28" s="53">
        <v>444.75</v>
      </c>
      <c r="EE28" s="51" t="s">
        <v>405</v>
      </c>
      <c r="EF28" s="54">
        <v>1</v>
      </c>
      <c r="EG28" s="52">
        <v>819.62</v>
      </c>
      <c r="EH28" s="52">
        <v>834.99</v>
      </c>
      <c r="EI28" s="52">
        <v>787.91</v>
      </c>
      <c r="EJ28" s="52"/>
      <c r="EK28" s="52">
        <v>323.74</v>
      </c>
      <c r="EL28" s="53">
        <v>349.3</v>
      </c>
      <c r="EM28" s="51" t="s">
        <v>406</v>
      </c>
      <c r="EN28" s="52">
        <v>864.18</v>
      </c>
      <c r="EO28" s="52">
        <v>853.16</v>
      </c>
      <c r="EP28" s="52">
        <v>754.16</v>
      </c>
      <c r="EQ28" s="52"/>
      <c r="ER28" s="52"/>
      <c r="ES28" s="53">
        <v>520.79999999999995</v>
      </c>
      <c r="ET28" s="51" t="s">
        <v>407</v>
      </c>
      <c r="EU28" s="54">
        <v>1</v>
      </c>
      <c r="EV28" s="52">
        <v>867.33</v>
      </c>
      <c r="EW28" s="52">
        <v>893</v>
      </c>
      <c r="EX28" s="52">
        <v>857.43</v>
      </c>
      <c r="EY28" s="52"/>
      <c r="EZ28" s="52"/>
      <c r="FA28" s="53">
        <v>387</v>
      </c>
      <c r="FB28" s="51" t="s">
        <v>408</v>
      </c>
      <c r="FC28" s="52">
        <v>586.21</v>
      </c>
      <c r="FD28" s="52">
        <v>553.02</v>
      </c>
      <c r="FE28" s="52">
        <v>615.37</v>
      </c>
      <c r="FF28" s="52"/>
      <c r="FG28" s="52"/>
      <c r="FH28" s="53"/>
      <c r="FI28" s="51" t="s">
        <v>409</v>
      </c>
      <c r="FJ28" s="52">
        <v>922.73</v>
      </c>
      <c r="FK28" s="52">
        <v>949.3</v>
      </c>
      <c r="FL28" s="52"/>
      <c r="FM28" s="52"/>
      <c r="FN28" s="52"/>
      <c r="FO28" s="53">
        <v>470.56</v>
      </c>
      <c r="FP28" s="51" t="s">
        <v>410</v>
      </c>
      <c r="FQ28" s="57">
        <v>0.23118714599468271</v>
      </c>
      <c r="FR28" s="52">
        <v>837.67194543983362</v>
      </c>
      <c r="FS28" s="52">
        <v>874.71968558548144</v>
      </c>
      <c r="FT28" s="52">
        <v>941.61831002196277</v>
      </c>
      <c r="FU28" s="52">
        <v>644.00878511154781</v>
      </c>
      <c r="FV28" s="52">
        <v>594.90925904519713</v>
      </c>
      <c r="FW28" s="53">
        <v>423.67356374985553</v>
      </c>
      <c r="FX28" s="51" t="s">
        <v>411</v>
      </c>
      <c r="FY28" s="52">
        <v>891.79</v>
      </c>
      <c r="FZ28" s="52">
        <v>850.76</v>
      </c>
      <c r="GA28" s="52">
        <v>849.5</v>
      </c>
      <c r="GB28" s="52">
        <v>823.16</v>
      </c>
      <c r="GC28" s="52"/>
      <c r="GD28" s="53">
        <v>461.5</v>
      </c>
      <c r="GE28" s="51" t="s">
        <v>412</v>
      </c>
      <c r="GF28" s="57">
        <v>0.2009686689845053</v>
      </c>
      <c r="GG28" s="52">
        <v>853.51996623726347</v>
      </c>
      <c r="GH28" s="52">
        <v>880.46383568801627</v>
      </c>
      <c r="GI28" s="52">
        <v>826.75294921521731</v>
      </c>
      <c r="GJ28" s="52">
        <v>709.74296107236876</v>
      </c>
      <c r="GK28" s="52"/>
      <c r="GL28" s="53">
        <v>490.84386744106587</v>
      </c>
      <c r="GM28" s="51" t="s">
        <v>413</v>
      </c>
      <c r="GN28" s="57">
        <v>8.5579803166452709E-2</v>
      </c>
      <c r="GO28" s="52">
        <v>845.42575952075299</v>
      </c>
      <c r="GP28" s="52">
        <v>903.58579375267425</v>
      </c>
      <c r="GQ28" s="52">
        <v>664.37312794180571</v>
      </c>
      <c r="GR28" s="52">
        <v>642.61874197689338</v>
      </c>
      <c r="GS28" s="52"/>
      <c r="GT28" s="53"/>
      <c r="GU28" s="51" t="s">
        <v>414</v>
      </c>
      <c r="GV28" s="54">
        <v>1</v>
      </c>
      <c r="GW28" s="52">
        <v>752.33</v>
      </c>
      <c r="GX28" s="52">
        <v>789.13</v>
      </c>
      <c r="GY28" s="52">
        <v>769.36</v>
      </c>
      <c r="GZ28" s="52"/>
      <c r="HA28" s="52"/>
      <c r="HB28" s="53">
        <v>577.25</v>
      </c>
      <c r="HC28" s="51" t="s">
        <v>415</v>
      </c>
      <c r="HD28" s="54">
        <v>1</v>
      </c>
      <c r="HE28" s="52">
        <v>828.85</v>
      </c>
      <c r="HF28" s="52">
        <v>876.52</v>
      </c>
      <c r="HG28" s="52"/>
      <c r="HH28" s="52">
        <v>578.95000000000005</v>
      </c>
      <c r="HI28" s="52">
        <v>572.30999999999995</v>
      </c>
      <c r="HJ28" s="53">
        <v>481.72</v>
      </c>
      <c r="HK28" s="58"/>
      <c r="HL28" s="57"/>
      <c r="HM28" s="59"/>
      <c r="HN28" s="59"/>
      <c r="HO28" s="59"/>
      <c r="HP28" s="59"/>
      <c r="HQ28" s="59"/>
      <c r="HR28" s="60"/>
    </row>
    <row r="29" spans="1:226" x14ac:dyDescent="0.25">
      <c r="A29" s="47">
        <v>45404</v>
      </c>
      <c r="B29" s="48" t="s">
        <v>387</v>
      </c>
      <c r="C29" s="49">
        <v>867.37621290641198</v>
      </c>
      <c r="D29" s="49">
        <v>882.46903189795967</v>
      </c>
      <c r="E29" s="49">
        <v>802.1416609047676</v>
      </c>
      <c r="F29" s="49">
        <v>644.6994630115463</v>
      </c>
      <c r="G29" s="49">
        <v>610.0761184102787</v>
      </c>
      <c r="H29" s="50">
        <v>461.6353864626285</v>
      </c>
      <c r="I29" s="48" t="s">
        <v>388</v>
      </c>
      <c r="J29" s="49">
        <v>870.02802499920176</v>
      </c>
      <c r="K29" s="49">
        <v>880.37458974221272</v>
      </c>
      <c r="L29" s="49">
        <v>796.16175425368863</v>
      </c>
      <c r="M29" s="49">
        <v>643.01664786165281</v>
      </c>
      <c r="N29" s="49">
        <v>484.22530492898915</v>
      </c>
      <c r="O29" s="50">
        <v>478.69011772311239</v>
      </c>
      <c r="P29" s="51" t="s">
        <v>389</v>
      </c>
      <c r="Q29" s="52">
        <v>806.32</v>
      </c>
      <c r="R29" s="52">
        <v>885.87</v>
      </c>
      <c r="S29" s="52">
        <v>784.41</v>
      </c>
      <c r="T29" s="52">
        <v>615.28</v>
      </c>
      <c r="U29" s="52"/>
      <c r="V29" s="53"/>
      <c r="W29" s="51" t="s">
        <v>390</v>
      </c>
      <c r="X29" s="52">
        <v>866.41</v>
      </c>
      <c r="Y29" s="52">
        <v>882.77</v>
      </c>
      <c r="Z29" s="52">
        <v>748.46</v>
      </c>
      <c r="AA29" s="52">
        <v>485.7</v>
      </c>
      <c r="AB29" s="52"/>
      <c r="AC29" s="53">
        <v>580.16999999999996</v>
      </c>
      <c r="AD29" s="51" t="s">
        <v>391</v>
      </c>
      <c r="AE29" s="54">
        <v>0.51129972389814915</v>
      </c>
      <c r="AF29" s="52">
        <v>777.13467634727488</v>
      </c>
      <c r="AG29" s="52">
        <v>824.00040903977913</v>
      </c>
      <c r="AH29" s="52"/>
      <c r="AI29" s="52"/>
      <c r="AJ29" s="52"/>
      <c r="AK29" s="53">
        <v>505.84415584415592</v>
      </c>
      <c r="AL29" s="55" t="s">
        <v>392</v>
      </c>
      <c r="AM29" s="56">
        <v>1</v>
      </c>
      <c r="AN29" s="52">
        <v>882.04</v>
      </c>
      <c r="AO29" s="52">
        <v>938.41</v>
      </c>
      <c r="AP29" s="52">
        <v>870.84</v>
      </c>
      <c r="AQ29" s="52">
        <v>859.07</v>
      </c>
      <c r="AR29" s="52"/>
      <c r="AS29" s="53"/>
      <c r="AT29" s="51" t="s">
        <v>393</v>
      </c>
      <c r="AU29" s="57">
        <v>3.9564787339268055E-2</v>
      </c>
      <c r="AV29" s="52">
        <v>812.79802176063311</v>
      </c>
      <c r="AW29" s="52">
        <v>892.15311572700296</v>
      </c>
      <c r="AX29" s="52">
        <v>756.88110781404555</v>
      </c>
      <c r="AY29" s="52"/>
      <c r="AZ29" s="52"/>
      <c r="BA29" s="53">
        <v>484.63264094955497</v>
      </c>
      <c r="BB29" s="51" t="s">
        <v>394</v>
      </c>
      <c r="BC29" s="52">
        <v>850.46</v>
      </c>
      <c r="BD29" s="52">
        <v>861.31</v>
      </c>
      <c r="BE29" s="52">
        <v>764.07</v>
      </c>
      <c r="BF29" s="52"/>
      <c r="BG29" s="52"/>
      <c r="BH29" s="53">
        <v>552.12</v>
      </c>
      <c r="BI29" s="51" t="s">
        <v>395</v>
      </c>
      <c r="BJ29" s="57">
        <v>0.13402130938819273</v>
      </c>
      <c r="BK29" s="52">
        <v>994.6525497554112</v>
      </c>
      <c r="BL29" s="52">
        <v>906.65415801112385</v>
      </c>
      <c r="BM29" s="52">
        <v>1078.2282382898882</v>
      </c>
      <c r="BN29" s="52">
        <v>592.80305568585402</v>
      </c>
      <c r="BO29" s="52"/>
      <c r="BP29" s="53"/>
      <c r="BQ29" s="51" t="s">
        <v>396</v>
      </c>
      <c r="BR29" s="54">
        <v>1</v>
      </c>
      <c r="BS29" s="52">
        <v>943.67</v>
      </c>
      <c r="BT29" s="52">
        <v>975.5</v>
      </c>
      <c r="BU29" s="52">
        <v>948.67</v>
      </c>
      <c r="BV29" s="52"/>
      <c r="BW29" s="52"/>
      <c r="BX29" s="53">
        <v>370.33</v>
      </c>
      <c r="BY29" s="51" t="s">
        <v>397</v>
      </c>
      <c r="BZ29" s="52">
        <v>921.39</v>
      </c>
      <c r="CA29" s="52">
        <v>909.22</v>
      </c>
      <c r="CB29" s="52">
        <v>773.96</v>
      </c>
      <c r="CC29" s="52">
        <v>592.36</v>
      </c>
      <c r="CD29" s="52"/>
      <c r="CE29" s="53">
        <v>752.23</v>
      </c>
      <c r="CF29" s="51" t="s">
        <v>398</v>
      </c>
      <c r="CG29" s="52">
        <v>871.14</v>
      </c>
      <c r="CH29" s="52">
        <v>1001.58</v>
      </c>
      <c r="CI29" s="52">
        <v>928.23</v>
      </c>
      <c r="CJ29" s="52"/>
      <c r="CK29" s="52"/>
      <c r="CL29" s="53"/>
      <c r="CM29" s="51" t="s">
        <v>399</v>
      </c>
      <c r="CN29" s="52">
        <v>925.07</v>
      </c>
      <c r="CO29" s="52">
        <v>865.02</v>
      </c>
      <c r="CP29" s="52">
        <v>892.13</v>
      </c>
      <c r="CQ29" s="52">
        <v>591.78</v>
      </c>
      <c r="CR29" s="52"/>
      <c r="CS29" s="53">
        <v>703.8</v>
      </c>
      <c r="CT29" s="51" t="s">
        <v>400</v>
      </c>
      <c r="CU29" s="52">
        <v>884.66</v>
      </c>
      <c r="CV29" s="52">
        <v>956.32</v>
      </c>
      <c r="CW29" s="52">
        <v>789.08</v>
      </c>
      <c r="CX29" s="52">
        <v>619.91999999999996</v>
      </c>
      <c r="CY29" s="52"/>
      <c r="CZ29" s="53"/>
      <c r="DA29" s="51" t="s">
        <v>401</v>
      </c>
      <c r="DB29" s="54">
        <v>1</v>
      </c>
      <c r="DC29" s="52">
        <v>825.6</v>
      </c>
      <c r="DD29" s="52">
        <v>912.2</v>
      </c>
      <c r="DE29" s="52">
        <v>771.86</v>
      </c>
      <c r="DF29" s="52">
        <v>689.56</v>
      </c>
      <c r="DG29" s="52"/>
      <c r="DH29" s="53">
        <v>609.45000000000005</v>
      </c>
      <c r="DI29" s="51" t="s">
        <v>402</v>
      </c>
      <c r="DJ29" s="57">
        <v>2.5387154100025388E-3</v>
      </c>
      <c r="DK29" s="52">
        <v>899.42221375983752</v>
      </c>
      <c r="DL29" s="52">
        <v>926.54589997461289</v>
      </c>
      <c r="DM29" s="52">
        <v>926.54589997461289</v>
      </c>
      <c r="DN29" s="52">
        <v>868.62147753236866</v>
      </c>
      <c r="DO29" s="52"/>
      <c r="DP29" s="53">
        <v>601.57506981467384</v>
      </c>
      <c r="DQ29" s="51" t="s">
        <v>403</v>
      </c>
      <c r="DR29" s="52">
        <v>811.33</v>
      </c>
      <c r="DS29" s="52">
        <v>874.06</v>
      </c>
      <c r="DT29" s="52">
        <v>733.88</v>
      </c>
      <c r="DU29" s="52">
        <v>818.23</v>
      </c>
      <c r="DV29" s="52"/>
      <c r="DW29" s="53"/>
      <c r="DX29" s="51" t="s">
        <v>404</v>
      </c>
      <c r="DY29" s="52">
        <v>845.77</v>
      </c>
      <c r="DZ29" s="52">
        <v>860.06</v>
      </c>
      <c r="EA29" s="52">
        <v>859.05</v>
      </c>
      <c r="EB29" s="52">
        <v>631.88</v>
      </c>
      <c r="EC29" s="52"/>
      <c r="ED29" s="53">
        <v>443.41</v>
      </c>
      <c r="EE29" s="51" t="s">
        <v>405</v>
      </c>
      <c r="EF29" s="54">
        <v>1</v>
      </c>
      <c r="EG29" s="52">
        <v>827.12</v>
      </c>
      <c r="EH29" s="52">
        <v>852.64</v>
      </c>
      <c r="EI29" s="52">
        <v>793.28</v>
      </c>
      <c r="EJ29" s="52"/>
      <c r="EK29" s="52">
        <v>323.74</v>
      </c>
      <c r="EL29" s="53">
        <v>352.33</v>
      </c>
      <c r="EM29" s="51" t="s">
        <v>406</v>
      </c>
      <c r="EN29" s="52">
        <v>882.13</v>
      </c>
      <c r="EO29" s="52">
        <v>853.16</v>
      </c>
      <c r="EP29" s="52">
        <v>754.16</v>
      </c>
      <c r="EQ29" s="52"/>
      <c r="ER29" s="52"/>
      <c r="ES29" s="53">
        <v>544.87</v>
      </c>
      <c r="ET29" s="51" t="s">
        <v>407</v>
      </c>
      <c r="EU29" s="54">
        <v>1</v>
      </c>
      <c r="EV29" s="52">
        <v>869.12</v>
      </c>
      <c r="EW29" s="52">
        <v>907.73</v>
      </c>
      <c r="EX29" s="52">
        <v>872.16</v>
      </c>
      <c r="EY29" s="52"/>
      <c r="EZ29" s="52"/>
      <c r="FA29" s="53">
        <v>387.13</v>
      </c>
      <c r="FB29" s="51" t="s">
        <v>408</v>
      </c>
      <c r="FC29" s="52">
        <v>586.21</v>
      </c>
      <c r="FD29" s="52">
        <v>553.02</v>
      </c>
      <c r="FE29" s="52">
        <v>615.37</v>
      </c>
      <c r="FF29" s="52"/>
      <c r="FG29" s="52"/>
      <c r="FH29" s="53"/>
      <c r="FI29" s="51" t="s">
        <v>409</v>
      </c>
      <c r="FJ29" s="52">
        <v>928.52</v>
      </c>
      <c r="FK29" s="52">
        <v>963.35</v>
      </c>
      <c r="FL29" s="52"/>
      <c r="FM29" s="52"/>
      <c r="FN29" s="52"/>
      <c r="FO29" s="53">
        <v>473.87</v>
      </c>
      <c r="FP29" s="51" t="s">
        <v>410</v>
      </c>
      <c r="FQ29" s="57">
        <v>0.23154579975919234</v>
      </c>
      <c r="FR29" s="52">
        <v>843.94044642030178</v>
      </c>
      <c r="FS29" s="52">
        <v>883.97703065666371</v>
      </c>
      <c r="FT29" s="52">
        <v>949.65962767435394</v>
      </c>
      <c r="FU29" s="52">
        <v>647.4205797906825</v>
      </c>
      <c r="FV29" s="52">
        <v>626.32675743262007</v>
      </c>
      <c r="FW29" s="53">
        <v>424.25905344077051</v>
      </c>
      <c r="FX29" s="51" t="s">
        <v>411</v>
      </c>
      <c r="FY29" s="52">
        <v>902.36</v>
      </c>
      <c r="FZ29" s="52">
        <v>864.58</v>
      </c>
      <c r="GA29" s="52">
        <v>864.95</v>
      </c>
      <c r="GB29" s="52">
        <v>816.65</v>
      </c>
      <c r="GC29" s="52"/>
      <c r="GD29" s="53">
        <v>461.5</v>
      </c>
      <c r="GE29" s="51" t="s">
        <v>412</v>
      </c>
      <c r="GF29" s="57">
        <v>0.20098078623683577</v>
      </c>
      <c r="GG29" s="52">
        <v>853.91510571589356</v>
      </c>
      <c r="GH29" s="52">
        <v>897.47367151700303</v>
      </c>
      <c r="GI29" s="52">
        <v>836.21271806415302</v>
      </c>
      <c r="GJ29" s="52">
        <v>720.30910844923221</v>
      </c>
      <c r="GK29" s="52"/>
      <c r="GL29" s="53">
        <v>485.62786397620391</v>
      </c>
      <c r="GM29" s="51" t="s">
        <v>413</v>
      </c>
      <c r="GN29" s="57">
        <v>8.6195750549497907E-2</v>
      </c>
      <c r="GO29" s="52">
        <v>844.82179028573898</v>
      </c>
      <c r="GP29" s="52">
        <v>913.46808602335909</v>
      </c>
      <c r="GQ29" s="52">
        <v>688.73852519070806</v>
      </c>
      <c r="GR29" s="52">
        <v>663.44869197948537</v>
      </c>
      <c r="GS29" s="52"/>
      <c r="GT29" s="53"/>
      <c r="GU29" s="51" t="s">
        <v>414</v>
      </c>
      <c r="GV29" s="54">
        <v>1</v>
      </c>
      <c r="GW29" s="52">
        <v>746.15</v>
      </c>
      <c r="GX29" s="52">
        <v>793.38</v>
      </c>
      <c r="GY29" s="52">
        <v>770.99</v>
      </c>
      <c r="GZ29" s="52"/>
      <c r="HA29" s="52"/>
      <c r="HB29" s="53">
        <v>576.36</v>
      </c>
      <c r="HC29" s="51" t="s">
        <v>415</v>
      </c>
      <c r="HD29" s="54">
        <v>1</v>
      </c>
      <c r="HE29" s="52">
        <v>858.02</v>
      </c>
      <c r="HF29" s="52">
        <v>900.68</v>
      </c>
      <c r="HG29" s="52"/>
      <c r="HH29" s="52">
        <v>571.41</v>
      </c>
      <c r="HI29" s="52">
        <v>564.77</v>
      </c>
      <c r="HJ29" s="53">
        <v>484.22</v>
      </c>
      <c r="HK29" s="58"/>
      <c r="HL29" s="57"/>
      <c r="HM29" s="59"/>
      <c r="HN29" s="59"/>
      <c r="HO29" s="59"/>
      <c r="HP29" s="59"/>
      <c r="HQ29" s="59"/>
      <c r="HR29" s="60"/>
    </row>
    <row r="30" spans="1:226" x14ac:dyDescent="0.25">
      <c r="A30" s="47">
        <v>45397</v>
      </c>
      <c r="B30" s="48" t="s">
        <v>387</v>
      </c>
      <c r="C30" s="49">
        <v>865.45830952072981</v>
      </c>
      <c r="D30" s="49">
        <v>896.02454867324684</v>
      </c>
      <c r="E30" s="49">
        <v>811.78103487699718</v>
      </c>
      <c r="F30" s="49">
        <v>657.57920727747057</v>
      </c>
      <c r="G30" s="49">
        <v>625.52922102617481</v>
      </c>
      <c r="H30" s="50">
        <v>464.21525528464679</v>
      </c>
      <c r="I30" s="48" t="s">
        <v>388</v>
      </c>
      <c r="J30" s="49">
        <v>868.09114352460335</v>
      </c>
      <c r="K30" s="49">
        <v>895.41753950141504</v>
      </c>
      <c r="L30" s="49">
        <v>805.60360335569897</v>
      </c>
      <c r="M30" s="49">
        <v>658.5565188417811</v>
      </c>
      <c r="N30" s="49">
        <v>491.38964912280699</v>
      </c>
      <c r="O30" s="50">
        <v>479.59797603800592</v>
      </c>
      <c r="P30" s="51" t="s">
        <v>389</v>
      </c>
      <c r="Q30" s="52">
        <v>806.32</v>
      </c>
      <c r="R30" s="52">
        <v>890.03</v>
      </c>
      <c r="S30" s="52">
        <v>794.37</v>
      </c>
      <c r="T30" s="52">
        <v>615.28</v>
      </c>
      <c r="U30" s="52"/>
      <c r="V30" s="53"/>
      <c r="W30" s="51" t="s">
        <v>390</v>
      </c>
      <c r="X30" s="52">
        <v>849.67</v>
      </c>
      <c r="Y30" s="52">
        <v>914.1</v>
      </c>
      <c r="Z30" s="52">
        <v>778.79</v>
      </c>
      <c r="AA30" s="52">
        <v>491.81</v>
      </c>
      <c r="AB30" s="52"/>
      <c r="AC30" s="53">
        <v>580.16999999999996</v>
      </c>
      <c r="AD30" s="51" t="s">
        <v>391</v>
      </c>
      <c r="AE30" s="54">
        <v>0.51129972389814915</v>
      </c>
      <c r="AF30" s="52">
        <v>768.99478474281636</v>
      </c>
      <c r="AG30" s="52">
        <v>824.7264546477146</v>
      </c>
      <c r="AH30" s="52"/>
      <c r="AI30" s="52"/>
      <c r="AJ30" s="52"/>
      <c r="AK30" s="53">
        <v>505.84415584415592</v>
      </c>
      <c r="AL30" s="55" t="s">
        <v>392</v>
      </c>
      <c r="AM30" s="56">
        <v>1</v>
      </c>
      <c r="AN30" s="52">
        <v>865.13</v>
      </c>
      <c r="AO30" s="52">
        <v>938</v>
      </c>
      <c r="AP30" s="52">
        <v>868.64</v>
      </c>
      <c r="AQ30" s="52">
        <v>859.07</v>
      </c>
      <c r="AR30" s="52"/>
      <c r="AS30" s="53"/>
      <c r="AT30" s="51" t="s">
        <v>393</v>
      </c>
      <c r="AU30" s="57">
        <v>3.9488232506712996E-2</v>
      </c>
      <c r="AV30" s="52">
        <v>799.18298846943594</v>
      </c>
      <c r="AW30" s="52">
        <v>888.89314484283682</v>
      </c>
      <c r="AX30" s="52">
        <v>776.69444005686296</v>
      </c>
      <c r="AY30" s="52"/>
      <c r="AZ30" s="52"/>
      <c r="BA30" s="53">
        <v>483.27081029853099</v>
      </c>
      <c r="BB30" s="51" t="s">
        <v>394</v>
      </c>
      <c r="BC30" s="52">
        <v>858.03</v>
      </c>
      <c r="BD30" s="52">
        <v>891.56</v>
      </c>
      <c r="BE30" s="52">
        <v>767.35</v>
      </c>
      <c r="BF30" s="52"/>
      <c r="BG30" s="52"/>
      <c r="BH30" s="53">
        <v>548.09</v>
      </c>
      <c r="BI30" s="51" t="s">
        <v>395</v>
      </c>
      <c r="BJ30" s="57">
        <v>0.13403747687853523</v>
      </c>
      <c r="BK30" s="52">
        <v>994.77253840173717</v>
      </c>
      <c r="BL30" s="52">
        <v>928.20952738385654</v>
      </c>
      <c r="BM30" s="52">
        <v>1099.8043052837575</v>
      </c>
      <c r="BN30" s="52">
        <v>592.87456772913697</v>
      </c>
      <c r="BO30" s="52"/>
      <c r="BP30" s="53"/>
      <c r="BQ30" s="51" t="s">
        <v>396</v>
      </c>
      <c r="BR30" s="54">
        <v>1</v>
      </c>
      <c r="BS30" s="52">
        <v>890.33</v>
      </c>
      <c r="BT30" s="52">
        <v>961.33</v>
      </c>
      <c r="BU30" s="52">
        <v>920.33</v>
      </c>
      <c r="BV30" s="52"/>
      <c r="BW30" s="52"/>
      <c r="BX30" s="53">
        <v>371.17</v>
      </c>
      <c r="BY30" s="51" t="s">
        <v>397</v>
      </c>
      <c r="BZ30" s="52">
        <v>913.17</v>
      </c>
      <c r="CA30" s="52">
        <v>910.69</v>
      </c>
      <c r="CB30" s="52">
        <v>779.32</v>
      </c>
      <c r="CC30" s="52">
        <v>626.74</v>
      </c>
      <c r="CD30" s="52"/>
      <c r="CE30" s="53">
        <v>749.94</v>
      </c>
      <c r="CF30" s="51" t="s">
        <v>398</v>
      </c>
      <c r="CG30" s="52">
        <v>878.4</v>
      </c>
      <c r="CH30" s="52">
        <v>1085.45</v>
      </c>
      <c r="CI30" s="52">
        <v>956.46</v>
      </c>
      <c r="CJ30" s="52"/>
      <c r="CK30" s="52"/>
      <c r="CL30" s="53"/>
      <c r="CM30" s="51" t="s">
        <v>399</v>
      </c>
      <c r="CN30" s="52">
        <v>918.33</v>
      </c>
      <c r="CO30" s="52">
        <v>883.38</v>
      </c>
      <c r="CP30" s="52">
        <v>900.44</v>
      </c>
      <c r="CQ30" s="52">
        <v>589.09</v>
      </c>
      <c r="CR30" s="52"/>
      <c r="CS30" s="53">
        <v>705.48</v>
      </c>
      <c r="CT30" s="51" t="s">
        <v>400</v>
      </c>
      <c r="CU30" s="52">
        <v>869.34</v>
      </c>
      <c r="CV30" s="52">
        <v>958.73</v>
      </c>
      <c r="CW30" s="52">
        <v>786.66</v>
      </c>
      <c r="CX30" s="52">
        <v>619.91999999999996</v>
      </c>
      <c r="CY30" s="52"/>
      <c r="CZ30" s="53"/>
      <c r="DA30" s="51" t="s">
        <v>401</v>
      </c>
      <c r="DB30" s="54">
        <v>1</v>
      </c>
      <c r="DC30" s="52">
        <v>825.6</v>
      </c>
      <c r="DD30" s="52">
        <v>915.4</v>
      </c>
      <c r="DE30" s="52">
        <v>787.86</v>
      </c>
      <c r="DF30" s="52">
        <v>689.56</v>
      </c>
      <c r="DG30" s="52"/>
      <c r="DH30" s="53">
        <v>617.45000000000005</v>
      </c>
      <c r="DI30" s="51" t="s">
        <v>402</v>
      </c>
      <c r="DJ30" s="57">
        <v>2.5364616360177552E-3</v>
      </c>
      <c r="DK30" s="52">
        <v>882.19824984147112</v>
      </c>
      <c r="DL30" s="52">
        <v>935.79018389346868</v>
      </c>
      <c r="DM30" s="52">
        <v>935.79018389346868</v>
      </c>
      <c r="DN30" s="52">
        <v>855.16804058338619</v>
      </c>
      <c r="DO30" s="52"/>
      <c r="DP30" s="53">
        <v>598.8293975903614</v>
      </c>
      <c r="DQ30" s="51" t="s">
        <v>403</v>
      </c>
      <c r="DR30" s="52">
        <v>794.5</v>
      </c>
      <c r="DS30" s="52">
        <v>862.68</v>
      </c>
      <c r="DT30" s="52">
        <v>743.04</v>
      </c>
      <c r="DU30" s="52">
        <v>807.78</v>
      </c>
      <c r="DV30" s="52"/>
      <c r="DW30" s="53"/>
      <c r="DX30" s="51" t="s">
        <v>404</v>
      </c>
      <c r="DY30" s="52">
        <v>840.24</v>
      </c>
      <c r="DZ30" s="52">
        <v>863.64</v>
      </c>
      <c r="EA30" s="52">
        <v>880.5</v>
      </c>
      <c r="EB30" s="52">
        <v>637.52</v>
      </c>
      <c r="EC30" s="52"/>
      <c r="ED30" s="53">
        <v>443.68</v>
      </c>
      <c r="EE30" s="51" t="s">
        <v>405</v>
      </c>
      <c r="EF30" s="54">
        <v>1</v>
      </c>
      <c r="EG30" s="52">
        <v>822.79</v>
      </c>
      <c r="EH30" s="52">
        <v>860.57</v>
      </c>
      <c r="EI30" s="52">
        <v>807.38</v>
      </c>
      <c r="EJ30" s="52"/>
      <c r="EK30" s="52">
        <v>323.74</v>
      </c>
      <c r="EL30" s="53">
        <v>352.4</v>
      </c>
      <c r="EM30" s="51" t="s">
        <v>406</v>
      </c>
      <c r="EN30" s="52">
        <v>864.18</v>
      </c>
      <c r="EO30" s="52">
        <v>896.75</v>
      </c>
      <c r="EP30" s="52">
        <v>795.39</v>
      </c>
      <c r="EQ30" s="52"/>
      <c r="ER30" s="52"/>
      <c r="ES30" s="53">
        <v>544.87</v>
      </c>
      <c r="ET30" s="51" t="s">
        <v>407</v>
      </c>
      <c r="EU30" s="54">
        <v>1</v>
      </c>
      <c r="EV30" s="52">
        <v>869.12</v>
      </c>
      <c r="EW30" s="52">
        <v>908.15</v>
      </c>
      <c r="EX30" s="52">
        <v>872.58</v>
      </c>
      <c r="EY30" s="52"/>
      <c r="EZ30" s="52"/>
      <c r="FA30" s="53">
        <v>389.92</v>
      </c>
      <c r="FB30" s="51" t="s">
        <v>408</v>
      </c>
      <c r="FC30" s="52">
        <v>586.21</v>
      </c>
      <c r="FD30" s="52">
        <v>553.02</v>
      </c>
      <c r="FE30" s="52">
        <v>615.37</v>
      </c>
      <c r="FF30" s="52"/>
      <c r="FG30" s="52"/>
      <c r="FH30" s="53"/>
      <c r="FI30" s="51" t="s">
        <v>409</v>
      </c>
      <c r="FJ30" s="52">
        <v>933.48</v>
      </c>
      <c r="FK30" s="52">
        <v>981.54</v>
      </c>
      <c r="FL30" s="52"/>
      <c r="FM30" s="52"/>
      <c r="FN30" s="52"/>
      <c r="FO30" s="53">
        <v>479.65</v>
      </c>
      <c r="FP30" s="51" t="s">
        <v>410</v>
      </c>
      <c r="FQ30" s="57">
        <v>0.23289394009967859</v>
      </c>
      <c r="FR30" s="52">
        <v>849.60175136242947</v>
      </c>
      <c r="FS30" s="52">
        <v>890.02748148493174</v>
      </c>
      <c r="FT30" s="52">
        <v>963.31920443430056</v>
      </c>
      <c r="FU30" s="52">
        <v>651.55573151986584</v>
      </c>
      <c r="FV30" s="52">
        <v>642.85015603893987</v>
      </c>
      <c r="FW30" s="53">
        <v>430.39498812240902</v>
      </c>
      <c r="FX30" s="51" t="s">
        <v>411</v>
      </c>
      <c r="FY30" s="52">
        <v>893.41</v>
      </c>
      <c r="FZ30" s="52">
        <v>884.09</v>
      </c>
      <c r="GA30" s="52">
        <v>879.58</v>
      </c>
      <c r="GB30" s="52">
        <v>823.89</v>
      </c>
      <c r="GC30" s="52"/>
      <c r="GD30" s="53">
        <v>465.56</v>
      </c>
      <c r="GE30" s="51" t="s">
        <v>412</v>
      </c>
      <c r="GF30" s="57">
        <v>0.20103735274013912</v>
      </c>
      <c r="GG30" s="52">
        <v>843.0662217039926</v>
      </c>
      <c r="GH30" s="52">
        <v>898.757589160066</v>
      </c>
      <c r="GI30" s="52">
        <v>826.4424430059106</v>
      </c>
      <c r="GJ30" s="52">
        <v>711.19174942704353</v>
      </c>
      <c r="GK30" s="52"/>
      <c r="GL30" s="53">
        <v>480.55365686944634</v>
      </c>
      <c r="GM30" s="51" t="s">
        <v>413</v>
      </c>
      <c r="GN30" s="57">
        <v>8.6517913533997223E-2</v>
      </c>
      <c r="GO30" s="52">
        <v>848.18701712189522</v>
      </c>
      <c r="GP30" s="52">
        <v>941.5225422423714</v>
      </c>
      <c r="GQ30" s="52">
        <v>699.96452765545109</v>
      </c>
      <c r="GR30" s="52">
        <v>655.02712336589298</v>
      </c>
      <c r="GS30" s="52"/>
      <c r="GT30" s="53"/>
      <c r="GU30" s="51" t="s">
        <v>414</v>
      </c>
      <c r="GV30" s="54">
        <v>1</v>
      </c>
      <c r="GW30" s="52">
        <v>735.15</v>
      </c>
      <c r="GX30" s="52">
        <v>786.65</v>
      </c>
      <c r="GY30" s="52">
        <v>766.48</v>
      </c>
      <c r="GZ30" s="52"/>
      <c r="HA30" s="52"/>
      <c r="HB30" s="53">
        <v>576.70000000000005</v>
      </c>
      <c r="HC30" s="51" t="s">
        <v>415</v>
      </c>
      <c r="HD30" s="54">
        <v>1</v>
      </c>
      <c r="HE30" s="52">
        <v>859.68</v>
      </c>
      <c r="HF30" s="52">
        <v>902.35</v>
      </c>
      <c r="HG30" s="52"/>
      <c r="HH30" s="52">
        <v>582.16999999999996</v>
      </c>
      <c r="HI30" s="52">
        <v>575.53</v>
      </c>
      <c r="HJ30" s="53">
        <v>484.22</v>
      </c>
      <c r="HK30" s="58"/>
      <c r="HL30" s="57"/>
      <c r="HM30" s="59"/>
      <c r="HN30" s="59"/>
      <c r="HO30" s="59"/>
      <c r="HP30" s="59"/>
      <c r="HQ30" s="59"/>
      <c r="HR30" s="60"/>
    </row>
    <row r="31" spans="1:226" x14ac:dyDescent="0.25">
      <c r="A31" s="47">
        <v>45390</v>
      </c>
      <c r="B31" s="48" t="s">
        <v>387</v>
      </c>
      <c r="C31" s="49">
        <v>856.9484249706536</v>
      </c>
      <c r="D31" s="49">
        <v>895.34089760463905</v>
      </c>
      <c r="E31" s="49">
        <v>824.89994123448128</v>
      </c>
      <c r="F31" s="49">
        <v>658.91051440563433</v>
      </c>
      <c r="G31" s="49">
        <v>596.09894878890111</v>
      </c>
      <c r="H31" s="50">
        <v>466.43928770992687</v>
      </c>
      <c r="I31" s="48" t="s">
        <v>388</v>
      </c>
      <c r="J31" s="49">
        <v>856.31613293634382</v>
      </c>
      <c r="K31" s="49">
        <v>892.81539243385896</v>
      </c>
      <c r="L31" s="49">
        <v>818.69126442037623</v>
      </c>
      <c r="M31" s="49">
        <v>658.79034466526196</v>
      </c>
      <c r="N31" s="49">
        <v>486.02970760233916</v>
      </c>
      <c r="O31" s="50">
        <v>480.82295453591536</v>
      </c>
      <c r="P31" s="51" t="s">
        <v>389</v>
      </c>
      <c r="Q31" s="52">
        <v>795.49</v>
      </c>
      <c r="R31" s="52">
        <v>895.03</v>
      </c>
      <c r="S31" s="52">
        <v>784.62</v>
      </c>
      <c r="T31" s="52">
        <v>615.28</v>
      </c>
      <c r="U31" s="52"/>
      <c r="V31" s="53"/>
      <c r="W31" s="51" t="s">
        <v>390</v>
      </c>
      <c r="X31" s="52">
        <v>823.81</v>
      </c>
      <c r="Y31" s="52">
        <v>892.53</v>
      </c>
      <c r="Z31" s="52">
        <v>793.91</v>
      </c>
      <c r="AA31" s="52">
        <v>491.81</v>
      </c>
      <c r="AB31" s="52"/>
      <c r="AC31" s="53">
        <v>580.16999999999996</v>
      </c>
      <c r="AD31" s="51" t="s">
        <v>391</v>
      </c>
      <c r="AE31" s="54">
        <v>0.51129972389814915</v>
      </c>
      <c r="AF31" s="52">
        <v>758.08876163206878</v>
      </c>
      <c r="AG31" s="52">
        <v>818.03865425912682</v>
      </c>
      <c r="AH31" s="52"/>
      <c r="AI31" s="52"/>
      <c r="AJ31" s="52"/>
      <c r="AK31" s="53">
        <v>505.84415584415592</v>
      </c>
      <c r="AL31" s="55" t="s">
        <v>392</v>
      </c>
      <c r="AM31" s="56">
        <v>1</v>
      </c>
      <c r="AN31" s="52">
        <v>831.66</v>
      </c>
      <c r="AO31" s="52">
        <v>927.02</v>
      </c>
      <c r="AP31" s="52">
        <v>863.22</v>
      </c>
      <c r="AQ31" s="52">
        <v>859.07</v>
      </c>
      <c r="AR31" s="52"/>
      <c r="AS31" s="53"/>
      <c r="AT31" s="51" t="s">
        <v>393</v>
      </c>
      <c r="AU31" s="57">
        <v>3.9419741406496372E-2</v>
      </c>
      <c r="AV31" s="52">
        <v>785.9058656575213</v>
      </c>
      <c r="AW31" s="52">
        <v>882.72548092084514</v>
      </c>
      <c r="AX31" s="52">
        <v>788.05305897193318</v>
      </c>
      <c r="AY31" s="52"/>
      <c r="AZ31" s="52"/>
      <c r="BA31" s="53">
        <v>482.20435193945127</v>
      </c>
      <c r="BB31" s="51" t="s">
        <v>394</v>
      </c>
      <c r="BC31" s="52">
        <v>849.62</v>
      </c>
      <c r="BD31" s="52">
        <v>899.12</v>
      </c>
      <c r="BE31" s="52">
        <v>789.03</v>
      </c>
      <c r="BF31" s="52"/>
      <c r="BG31" s="52"/>
      <c r="BH31" s="53">
        <v>551.11</v>
      </c>
      <c r="BI31" s="51" t="s">
        <v>395</v>
      </c>
      <c r="BJ31" s="57">
        <v>0.13405903960104029</v>
      </c>
      <c r="BK31" s="52">
        <v>984.20784513499746</v>
      </c>
      <c r="BL31" s="52">
        <v>939.08357240528721</v>
      </c>
      <c r="BM31" s="52">
        <v>1121.4306780706224</v>
      </c>
      <c r="BN31" s="52">
        <v>592.96994396332138</v>
      </c>
      <c r="BO31" s="52"/>
      <c r="BP31" s="53"/>
      <c r="BQ31" s="51" t="s">
        <v>396</v>
      </c>
      <c r="BR31" s="54">
        <v>1</v>
      </c>
      <c r="BS31" s="52">
        <v>941.17</v>
      </c>
      <c r="BT31" s="52">
        <v>967.17</v>
      </c>
      <c r="BU31" s="52">
        <v>948.67</v>
      </c>
      <c r="BV31" s="52"/>
      <c r="BW31" s="52"/>
      <c r="BX31" s="53">
        <v>371.17</v>
      </c>
      <c r="BY31" s="51" t="s">
        <v>397</v>
      </c>
      <c r="BZ31" s="52">
        <v>899.53</v>
      </c>
      <c r="CA31" s="52">
        <v>903.3</v>
      </c>
      <c r="CB31" s="52">
        <v>773.66</v>
      </c>
      <c r="CC31" s="52">
        <v>626.74</v>
      </c>
      <c r="CD31" s="52"/>
      <c r="CE31" s="53">
        <v>746.81</v>
      </c>
      <c r="CF31" s="51" t="s">
        <v>398</v>
      </c>
      <c r="CG31" s="52">
        <v>797.75</v>
      </c>
      <c r="CH31" s="52">
        <v>1007.22</v>
      </c>
      <c r="CI31" s="52">
        <v>975.01</v>
      </c>
      <c r="CJ31" s="52"/>
      <c r="CK31" s="52"/>
      <c r="CL31" s="53"/>
      <c r="CM31" s="51" t="s">
        <v>399</v>
      </c>
      <c r="CN31" s="52">
        <v>916.15</v>
      </c>
      <c r="CO31" s="52">
        <v>882.65</v>
      </c>
      <c r="CP31" s="52">
        <v>907.85</v>
      </c>
      <c r="CQ31" s="52">
        <v>598.45000000000005</v>
      </c>
      <c r="CR31" s="52"/>
      <c r="CS31" s="53">
        <v>705.81</v>
      </c>
      <c r="CT31" s="51" t="s">
        <v>400</v>
      </c>
      <c r="CU31" s="52">
        <v>863.69</v>
      </c>
      <c r="CV31" s="52">
        <v>957.12</v>
      </c>
      <c r="CW31" s="52">
        <v>781.82</v>
      </c>
      <c r="CX31" s="52">
        <v>619.91999999999996</v>
      </c>
      <c r="CY31" s="52"/>
      <c r="CZ31" s="53"/>
      <c r="DA31" s="51" t="s">
        <v>401</v>
      </c>
      <c r="DB31" s="54">
        <v>1</v>
      </c>
      <c r="DC31" s="52">
        <v>809.6</v>
      </c>
      <c r="DD31" s="52">
        <v>901</v>
      </c>
      <c r="DE31" s="52">
        <v>759.86</v>
      </c>
      <c r="DF31" s="52">
        <v>689.56</v>
      </c>
      <c r="DG31" s="52"/>
      <c r="DH31" s="53">
        <v>609.45000000000005</v>
      </c>
      <c r="DI31" s="51" t="s">
        <v>402</v>
      </c>
      <c r="DJ31" s="57">
        <v>2.5695051133151755E-3</v>
      </c>
      <c r="DK31" s="52">
        <v>896.48743511999589</v>
      </c>
      <c r="DL31" s="52">
        <v>945.89963513027385</v>
      </c>
      <c r="DM31" s="52">
        <v>945.89963513027385</v>
      </c>
      <c r="DN31" s="52">
        <v>866.30864895421144</v>
      </c>
      <c r="DO31" s="52"/>
      <c r="DP31" s="53">
        <v>597.30535998766641</v>
      </c>
      <c r="DQ31" s="51" t="s">
        <v>403</v>
      </c>
      <c r="DR31" s="52">
        <v>769.95</v>
      </c>
      <c r="DS31" s="52">
        <v>847.64</v>
      </c>
      <c r="DT31" s="52">
        <v>739.96</v>
      </c>
      <c r="DU31" s="52">
        <v>817.91</v>
      </c>
      <c r="DV31" s="52"/>
      <c r="DW31" s="53"/>
      <c r="DX31" s="51" t="s">
        <v>404</v>
      </c>
      <c r="DY31" s="52">
        <v>829.62</v>
      </c>
      <c r="DZ31" s="52">
        <v>857</v>
      </c>
      <c r="EA31" s="52">
        <v>878.36</v>
      </c>
      <c r="EB31" s="52">
        <v>636.16</v>
      </c>
      <c r="EC31" s="52"/>
      <c r="ED31" s="53">
        <v>445.29</v>
      </c>
      <c r="EE31" s="51" t="s">
        <v>405</v>
      </c>
      <c r="EF31" s="54">
        <v>1</v>
      </c>
      <c r="EG31" s="52">
        <v>817.21</v>
      </c>
      <c r="EH31" s="52">
        <v>857.65</v>
      </c>
      <c r="EI31" s="52">
        <v>817.17</v>
      </c>
      <c r="EJ31" s="52"/>
      <c r="EK31" s="52">
        <v>323.74</v>
      </c>
      <c r="EL31" s="53">
        <v>350.93</v>
      </c>
      <c r="EM31" s="51" t="s">
        <v>406</v>
      </c>
      <c r="EN31" s="52">
        <v>864.18</v>
      </c>
      <c r="EO31" s="52">
        <v>925.81</v>
      </c>
      <c r="EP31" s="52">
        <v>819.08</v>
      </c>
      <c r="EQ31" s="52"/>
      <c r="ER31" s="52"/>
      <c r="ES31" s="53">
        <v>544.87</v>
      </c>
      <c r="ET31" s="51" t="s">
        <v>407</v>
      </c>
      <c r="EU31" s="54">
        <v>1</v>
      </c>
      <c r="EV31" s="52">
        <v>869.95</v>
      </c>
      <c r="EW31" s="52">
        <v>910.77</v>
      </c>
      <c r="EX31" s="52">
        <v>875.2</v>
      </c>
      <c r="EY31" s="52"/>
      <c r="EZ31" s="52"/>
      <c r="FA31" s="53">
        <v>386.72</v>
      </c>
      <c r="FB31" s="51" t="s">
        <v>408</v>
      </c>
      <c r="FC31" s="52">
        <v>586.21</v>
      </c>
      <c r="FD31" s="52">
        <v>553.02</v>
      </c>
      <c r="FE31" s="52">
        <v>615.37</v>
      </c>
      <c r="FF31" s="52"/>
      <c r="FG31" s="52"/>
      <c r="FH31" s="53"/>
      <c r="FI31" s="51" t="s">
        <v>409</v>
      </c>
      <c r="FJ31" s="52">
        <v>925.21</v>
      </c>
      <c r="FK31" s="52">
        <v>982.36</v>
      </c>
      <c r="FL31" s="52"/>
      <c r="FM31" s="52"/>
      <c r="FN31" s="52"/>
      <c r="FO31" s="53">
        <v>486.26</v>
      </c>
      <c r="FP31" s="51" t="s">
        <v>410</v>
      </c>
      <c r="FQ31" s="57">
        <v>0.23494584498273147</v>
      </c>
      <c r="FR31" s="52">
        <v>856.87803961186944</v>
      </c>
      <c r="FS31" s="52">
        <v>900.01879566759851</v>
      </c>
      <c r="FT31" s="52">
        <v>977.68719310198992</v>
      </c>
      <c r="FU31" s="52">
        <v>668.54545027371194</v>
      </c>
      <c r="FV31" s="52">
        <v>610.31177313629212</v>
      </c>
      <c r="FW31" s="53">
        <v>435.3123605009045</v>
      </c>
      <c r="FX31" s="51" t="s">
        <v>411</v>
      </c>
      <c r="FY31" s="52">
        <v>893.41</v>
      </c>
      <c r="FZ31" s="52">
        <v>893.85</v>
      </c>
      <c r="GA31" s="52">
        <v>887.71</v>
      </c>
      <c r="GB31" s="52">
        <v>813.39</v>
      </c>
      <c r="GC31" s="52"/>
      <c r="GD31" s="53">
        <v>462.31</v>
      </c>
      <c r="GE31" s="51" t="s">
        <v>412</v>
      </c>
      <c r="GF31" s="57">
        <v>0.20124773596297041</v>
      </c>
      <c r="GG31" s="52">
        <v>838.22700744616611</v>
      </c>
      <c r="GH31" s="52">
        <v>895.04125578587241</v>
      </c>
      <c r="GI31" s="52">
        <v>803.7492453209901</v>
      </c>
      <c r="GJ31" s="52">
        <v>697.44214127591067</v>
      </c>
      <c r="GK31" s="52"/>
      <c r="GL31" s="53">
        <v>472.03260213322602</v>
      </c>
      <c r="GM31" s="51" t="s">
        <v>413</v>
      </c>
      <c r="GN31" s="57">
        <v>8.7454632909178362E-2</v>
      </c>
      <c r="GO31" s="52">
        <v>855.62114653023741</v>
      </c>
      <c r="GP31" s="52">
        <v>964.58961913507369</v>
      </c>
      <c r="GQ31" s="52">
        <v>712.44042153133057</v>
      </c>
      <c r="GR31" s="52">
        <v>667.89103152739517</v>
      </c>
      <c r="GS31" s="52"/>
      <c r="GT31" s="53"/>
      <c r="GU31" s="51" t="s">
        <v>414</v>
      </c>
      <c r="GV31" s="54">
        <v>1</v>
      </c>
      <c r="GW31" s="52">
        <v>730.86</v>
      </c>
      <c r="GX31" s="52">
        <v>782.68</v>
      </c>
      <c r="GY31" s="52">
        <v>764.44</v>
      </c>
      <c r="GZ31" s="52"/>
      <c r="HA31" s="52"/>
      <c r="HB31" s="53">
        <v>578.02</v>
      </c>
      <c r="HC31" s="51" t="s">
        <v>415</v>
      </c>
      <c r="HD31" s="54">
        <v>1</v>
      </c>
      <c r="HE31" s="52">
        <v>846.35</v>
      </c>
      <c r="HF31" s="52">
        <v>897.35</v>
      </c>
      <c r="HG31" s="52"/>
      <c r="HH31" s="52">
        <v>574.12</v>
      </c>
      <c r="HI31" s="52">
        <v>567.48</v>
      </c>
      <c r="HJ31" s="53">
        <v>485.05</v>
      </c>
      <c r="HK31" s="58"/>
      <c r="HL31" s="57"/>
      <c r="HM31" s="59"/>
      <c r="HN31" s="59"/>
      <c r="HO31" s="59"/>
      <c r="HP31" s="59"/>
      <c r="HQ31" s="59"/>
      <c r="HR31" s="60"/>
    </row>
    <row r="32" spans="1:226" x14ac:dyDescent="0.25">
      <c r="A32" s="47">
        <v>45383</v>
      </c>
      <c r="B32" s="48" t="s">
        <v>387</v>
      </c>
      <c r="C32" s="49">
        <v>842.33048505568615</v>
      </c>
      <c r="D32" s="49">
        <v>883.31077661191091</v>
      </c>
      <c r="E32" s="49">
        <v>801.48083225692949</v>
      </c>
      <c r="F32" s="49">
        <v>636.42403598163276</v>
      </c>
      <c r="G32" s="49">
        <v>585.47146904750173</v>
      </c>
      <c r="H32" s="50">
        <v>466.76263693514437</v>
      </c>
      <c r="I32" s="48" t="s">
        <v>388</v>
      </c>
      <c r="J32" s="49">
        <v>841.40184225207076</v>
      </c>
      <c r="K32" s="49">
        <v>880.52178807409518</v>
      </c>
      <c r="L32" s="49">
        <v>794.86862014004362</v>
      </c>
      <c r="M32" s="49">
        <v>638.71389104106618</v>
      </c>
      <c r="N32" s="49">
        <v>481.60858813700924</v>
      </c>
      <c r="O32" s="50">
        <v>481.80567005598039</v>
      </c>
      <c r="P32" s="51" t="s">
        <v>389</v>
      </c>
      <c r="Q32" s="52">
        <v>772.16</v>
      </c>
      <c r="R32" s="52">
        <v>880.87</v>
      </c>
      <c r="S32" s="52">
        <v>784.12</v>
      </c>
      <c r="T32" s="52">
        <v>615.28</v>
      </c>
      <c r="U32" s="52"/>
      <c r="V32" s="53"/>
      <c r="W32" s="51" t="s">
        <v>390</v>
      </c>
      <c r="X32" s="52">
        <v>818.03</v>
      </c>
      <c r="Y32" s="52">
        <v>910.48</v>
      </c>
      <c r="Z32" s="52">
        <v>768.54</v>
      </c>
      <c r="AA32" s="52">
        <v>491.25</v>
      </c>
      <c r="AB32" s="52"/>
      <c r="AC32" s="53">
        <v>576.03</v>
      </c>
      <c r="AD32" s="51" t="s">
        <v>391</v>
      </c>
      <c r="AE32" s="54">
        <v>0.51129972389814915</v>
      </c>
      <c r="AF32" s="52">
        <v>758.08876163206878</v>
      </c>
      <c r="AG32" s="52">
        <v>818.03865425912682</v>
      </c>
      <c r="AH32" s="52"/>
      <c r="AI32" s="52"/>
      <c r="AJ32" s="52"/>
      <c r="AK32" s="53">
        <v>505.84415584415592</v>
      </c>
      <c r="AL32" s="55" t="s">
        <v>392</v>
      </c>
      <c r="AM32" s="56">
        <v>1</v>
      </c>
      <c r="AN32" s="52">
        <v>830.64</v>
      </c>
      <c r="AO32" s="52">
        <v>926.98</v>
      </c>
      <c r="AP32" s="52">
        <v>860.48</v>
      </c>
      <c r="AQ32" s="52">
        <v>859.07</v>
      </c>
      <c r="AR32" s="52"/>
      <c r="AS32" s="53"/>
      <c r="AT32" s="51" t="s">
        <v>393</v>
      </c>
      <c r="AU32" s="57">
        <v>3.9444619753865574E-2</v>
      </c>
      <c r="AV32" s="52">
        <v>765.27769012306726</v>
      </c>
      <c r="AW32" s="52">
        <v>869.78660460713172</v>
      </c>
      <c r="AX32" s="52">
        <v>761.72136320605875</v>
      </c>
      <c r="AY32" s="52"/>
      <c r="AZ32" s="52"/>
      <c r="BA32" s="53">
        <v>480.45519091195962</v>
      </c>
      <c r="BB32" s="51" t="s">
        <v>394</v>
      </c>
      <c r="BC32" s="52">
        <v>830.29</v>
      </c>
      <c r="BD32" s="52">
        <v>875.59</v>
      </c>
      <c r="BE32" s="52">
        <v>752.39</v>
      </c>
      <c r="BF32" s="52"/>
      <c r="BG32" s="52"/>
      <c r="BH32" s="53">
        <v>555.14</v>
      </c>
      <c r="BI32" s="51" t="s">
        <v>395</v>
      </c>
      <c r="BJ32" s="57">
        <v>0.13406802611645149</v>
      </c>
      <c r="BK32" s="52">
        <v>984.27382053654037</v>
      </c>
      <c r="BL32" s="52">
        <v>917.69563876711049</v>
      </c>
      <c r="BM32" s="52">
        <v>1121.5058520693401</v>
      </c>
      <c r="BN32" s="52">
        <v>593.00969311828817</v>
      </c>
      <c r="BO32" s="52"/>
      <c r="BP32" s="53"/>
      <c r="BQ32" s="51" t="s">
        <v>396</v>
      </c>
      <c r="BR32" s="54">
        <v>1</v>
      </c>
      <c r="BS32" s="52">
        <v>922</v>
      </c>
      <c r="BT32" s="52">
        <v>958</v>
      </c>
      <c r="BU32" s="52">
        <v>939.5</v>
      </c>
      <c r="BV32" s="52"/>
      <c r="BW32" s="52"/>
      <c r="BX32" s="53">
        <v>370.33</v>
      </c>
      <c r="BY32" s="51" t="s">
        <v>397</v>
      </c>
      <c r="BZ32" s="52">
        <v>887.57</v>
      </c>
      <c r="CA32" s="52">
        <v>895.26</v>
      </c>
      <c r="CB32" s="52">
        <v>780.55</v>
      </c>
      <c r="CC32" s="52">
        <v>584.59</v>
      </c>
      <c r="CD32" s="52"/>
      <c r="CE32" s="53">
        <v>746.47</v>
      </c>
      <c r="CF32" s="51" t="s">
        <v>398</v>
      </c>
      <c r="CG32" s="52">
        <v>814.69</v>
      </c>
      <c r="CH32" s="52">
        <v>1035.45</v>
      </c>
      <c r="CI32" s="52">
        <v>944.36</v>
      </c>
      <c r="CJ32" s="52"/>
      <c r="CK32" s="52"/>
      <c r="CL32" s="53"/>
      <c r="CM32" s="51" t="s">
        <v>399</v>
      </c>
      <c r="CN32" s="52">
        <v>892.68</v>
      </c>
      <c r="CO32" s="52">
        <v>861.83</v>
      </c>
      <c r="CP32" s="52">
        <v>893.21</v>
      </c>
      <c r="CQ32" s="52">
        <v>597.91</v>
      </c>
      <c r="CR32" s="52"/>
      <c r="CS32" s="53">
        <v>704.32</v>
      </c>
      <c r="CT32" s="51" t="s">
        <v>400</v>
      </c>
      <c r="CU32" s="52">
        <v>851.6</v>
      </c>
      <c r="CV32" s="52">
        <v>952.28</v>
      </c>
      <c r="CW32" s="52">
        <v>777.79</v>
      </c>
      <c r="CX32" s="52">
        <v>619.91999999999996</v>
      </c>
      <c r="CY32" s="52"/>
      <c r="CZ32" s="53"/>
      <c r="DA32" s="51" t="s">
        <v>401</v>
      </c>
      <c r="DB32" s="54">
        <v>1</v>
      </c>
      <c r="DC32" s="52">
        <v>809.6</v>
      </c>
      <c r="DD32" s="52">
        <v>907.4</v>
      </c>
      <c r="DE32" s="52">
        <v>771.86</v>
      </c>
      <c r="DF32" s="52">
        <v>689.56</v>
      </c>
      <c r="DG32" s="52"/>
      <c r="DH32" s="53">
        <v>608.65</v>
      </c>
      <c r="DI32" s="51" t="s">
        <v>402</v>
      </c>
      <c r="DJ32" s="57">
        <v>2.5432349949135302E-3</v>
      </c>
      <c r="DK32" s="52">
        <v>884.5946337741608</v>
      </c>
      <c r="DL32" s="52">
        <v>922.35602746693803</v>
      </c>
      <c r="DM32" s="52">
        <v>922.35602746693803</v>
      </c>
      <c r="DN32" s="52">
        <v>857.45167853509668</v>
      </c>
      <c r="DO32" s="52"/>
      <c r="DP32" s="53">
        <v>597.7429806714141</v>
      </c>
      <c r="DQ32" s="51" t="s">
        <v>403</v>
      </c>
      <c r="DR32" s="52">
        <v>784.67</v>
      </c>
      <c r="DS32" s="52">
        <v>862.93</v>
      </c>
      <c r="DT32" s="52">
        <v>753.07</v>
      </c>
      <c r="DU32" s="52">
        <v>812.95</v>
      </c>
      <c r="DV32" s="52"/>
      <c r="DW32" s="53"/>
      <c r="DX32" s="51" t="s">
        <v>404</v>
      </c>
      <c r="DY32" s="52">
        <v>818.49</v>
      </c>
      <c r="DZ32" s="52">
        <v>852.31</v>
      </c>
      <c r="EA32" s="52">
        <v>861.33</v>
      </c>
      <c r="EB32" s="52">
        <v>641.25</v>
      </c>
      <c r="EC32" s="52"/>
      <c r="ED32" s="53">
        <v>445.61</v>
      </c>
      <c r="EE32" s="51" t="s">
        <v>405</v>
      </c>
      <c r="EF32" s="54">
        <v>1</v>
      </c>
      <c r="EG32" s="52">
        <v>791.4</v>
      </c>
      <c r="EH32" s="52">
        <v>855.54</v>
      </c>
      <c r="EI32" s="52">
        <v>778.6</v>
      </c>
      <c r="EJ32" s="52"/>
      <c r="EK32" s="52">
        <v>323.74</v>
      </c>
      <c r="EL32" s="53">
        <v>351.64</v>
      </c>
      <c r="EM32" s="51" t="s">
        <v>406</v>
      </c>
      <c r="EN32" s="52">
        <v>842.81</v>
      </c>
      <c r="EO32" s="52">
        <v>889.91</v>
      </c>
      <c r="EP32" s="52">
        <v>781.36</v>
      </c>
      <c r="EQ32" s="52"/>
      <c r="ER32" s="52"/>
      <c r="ES32" s="53">
        <v>544.87</v>
      </c>
      <c r="ET32" s="51" t="s">
        <v>407</v>
      </c>
      <c r="EU32" s="54">
        <v>1</v>
      </c>
      <c r="EV32" s="52">
        <v>832.76</v>
      </c>
      <c r="EW32" s="52">
        <v>887.49</v>
      </c>
      <c r="EX32" s="52">
        <v>894.78</v>
      </c>
      <c r="EY32" s="52"/>
      <c r="EZ32" s="52"/>
      <c r="FA32" s="53">
        <v>378.18</v>
      </c>
      <c r="FB32" s="51" t="s">
        <v>408</v>
      </c>
      <c r="FC32" s="52">
        <v>586.21</v>
      </c>
      <c r="FD32" s="52">
        <v>553.02</v>
      </c>
      <c r="FE32" s="52">
        <v>615.37</v>
      </c>
      <c r="FF32" s="52"/>
      <c r="FG32" s="52"/>
      <c r="FH32" s="53"/>
      <c r="FI32" s="51" t="s">
        <v>409</v>
      </c>
      <c r="FJ32" s="52">
        <v>899.59</v>
      </c>
      <c r="FK32" s="52">
        <v>961.7</v>
      </c>
      <c r="FL32" s="52"/>
      <c r="FM32" s="52"/>
      <c r="FN32" s="52"/>
      <c r="FO32" s="53">
        <v>493.7</v>
      </c>
      <c r="FP32" s="51" t="s">
        <v>410</v>
      </c>
      <c r="FQ32" s="57">
        <v>0.23273133494693723</v>
      </c>
      <c r="FR32" s="52">
        <v>839.11981009123065</v>
      </c>
      <c r="FS32" s="52">
        <v>895.01954943213536</v>
      </c>
      <c r="FT32" s="52">
        <v>963.37739713274982</v>
      </c>
      <c r="FU32" s="52">
        <v>571.53230310929064</v>
      </c>
      <c r="FV32" s="52">
        <v>598.88288959225474</v>
      </c>
      <c r="FW32" s="53">
        <v>434.99348352262143</v>
      </c>
      <c r="FX32" s="51" t="s">
        <v>411</v>
      </c>
      <c r="FY32" s="52">
        <v>882.03</v>
      </c>
      <c r="FZ32" s="52">
        <v>874.33</v>
      </c>
      <c r="GA32" s="52">
        <v>867.39</v>
      </c>
      <c r="GB32" s="52">
        <v>796.16</v>
      </c>
      <c r="GC32" s="52"/>
      <c r="GD32" s="53">
        <v>463.13</v>
      </c>
      <c r="GE32" s="51" t="s">
        <v>412</v>
      </c>
      <c r="GF32" s="57">
        <v>0.20125988689194357</v>
      </c>
      <c r="GG32" s="52">
        <v>821.84474812325163</v>
      </c>
      <c r="GH32" s="52">
        <v>881.6430857165858</v>
      </c>
      <c r="GI32" s="52">
        <v>806.098174572826</v>
      </c>
      <c r="GJ32" s="52">
        <v>685.33016684444624</v>
      </c>
      <c r="GK32" s="52"/>
      <c r="GL32" s="53">
        <v>470.972286513575</v>
      </c>
      <c r="GM32" s="51" t="s">
        <v>413</v>
      </c>
      <c r="GN32" s="57">
        <v>8.6393088552915775E-2</v>
      </c>
      <c r="GO32" s="52">
        <v>846.47948164146874</v>
      </c>
      <c r="GP32" s="52">
        <v>942.58315334773226</v>
      </c>
      <c r="GQ32" s="52">
        <v>683.33477321814269</v>
      </c>
      <c r="GR32" s="52">
        <v>627.99136069114479</v>
      </c>
      <c r="GS32" s="52"/>
      <c r="GT32" s="53"/>
      <c r="GU32" s="51" t="s">
        <v>414</v>
      </c>
      <c r="GV32" s="54">
        <v>1</v>
      </c>
      <c r="GW32" s="52">
        <v>715.39</v>
      </c>
      <c r="GX32" s="52">
        <v>779.28</v>
      </c>
      <c r="GY32" s="52">
        <v>763.22</v>
      </c>
      <c r="GZ32" s="52"/>
      <c r="HA32" s="52"/>
      <c r="HB32" s="53">
        <v>577.48</v>
      </c>
      <c r="HC32" s="51" t="s">
        <v>415</v>
      </c>
      <c r="HD32" s="54">
        <v>1</v>
      </c>
      <c r="HE32" s="52">
        <v>825.52</v>
      </c>
      <c r="HF32" s="52">
        <v>900.68</v>
      </c>
      <c r="HG32" s="52"/>
      <c r="HH32" s="52">
        <v>567.48</v>
      </c>
      <c r="HI32" s="52">
        <v>560.84</v>
      </c>
      <c r="HJ32" s="53">
        <v>487.55</v>
      </c>
      <c r="HK32" s="58"/>
      <c r="HL32" s="57"/>
      <c r="HM32" s="59"/>
      <c r="HN32" s="59"/>
      <c r="HO32" s="59"/>
      <c r="HP32" s="59"/>
      <c r="HQ32" s="59"/>
      <c r="HR32" s="60"/>
    </row>
    <row r="33" spans="1:226" x14ac:dyDescent="0.25">
      <c r="A33" s="47">
        <v>45376</v>
      </c>
      <c r="B33" s="48" t="s">
        <v>387</v>
      </c>
      <c r="C33" s="49">
        <v>826.40953773477167</v>
      </c>
      <c r="D33" s="49">
        <v>886.28938278376961</v>
      </c>
      <c r="E33" s="49">
        <v>808.22489974873019</v>
      </c>
      <c r="F33" s="49">
        <v>649.05397914777552</v>
      </c>
      <c r="G33" s="49">
        <v>579.28184293493837</v>
      </c>
      <c r="H33" s="50">
        <v>466.33611411609013</v>
      </c>
      <c r="I33" s="48" t="s">
        <v>388</v>
      </c>
      <c r="J33" s="49">
        <v>826.63150705353451</v>
      </c>
      <c r="K33" s="49">
        <v>884.69361908733117</v>
      </c>
      <c r="L33" s="49">
        <v>802.20074073231183</v>
      </c>
      <c r="M33" s="49">
        <v>651.63818275938377</v>
      </c>
      <c r="N33" s="49">
        <v>471.49461152882202</v>
      </c>
      <c r="O33" s="50">
        <v>480.58138651709277</v>
      </c>
      <c r="P33" s="51" t="s">
        <v>389</v>
      </c>
      <c r="Q33" s="52">
        <v>749.66</v>
      </c>
      <c r="R33" s="52">
        <v>882.53</v>
      </c>
      <c r="S33" s="52">
        <v>787.08</v>
      </c>
      <c r="T33" s="52">
        <v>615.28</v>
      </c>
      <c r="U33" s="52"/>
      <c r="V33" s="53"/>
      <c r="W33" s="51" t="s">
        <v>390</v>
      </c>
      <c r="X33" s="52">
        <v>790.53</v>
      </c>
      <c r="Y33" s="52">
        <v>884.34</v>
      </c>
      <c r="Z33" s="52">
        <v>766.39</v>
      </c>
      <c r="AA33" s="52">
        <v>482.69</v>
      </c>
      <c r="AB33" s="52"/>
      <c r="AC33" s="53">
        <v>594.21</v>
      </c>
      <c r="AD33" s="51" t="s">
        <v>391</v>
      </c>
      <c r="AE33" s="54">
        <v>0.51129972389814915</v>
      </c>
      <c r="AF33" s="52">
        <v>746.24</v>
      </c>
      <c r="AG33" s="52">
        <v>814.63</v>
      </c>
      <c r="AH33" s="52"/>
      <c r="AI33" s="52"/>
      <c r="AJ33" s="52"/>
      <c r="AK33" s="53">
        <v>512.02</v>
      </c>
      <c r="AL33" s="55" t="s">
        <v>392</v>
      </c>
      <c r="AM33" s="56">
        <v>1</v>
      </c>
      <c r="AN33" s="52">
        <v>818.09</v>
      </c>
      <c r="AO33" s="52">
        <v>926.58</v>
      </c>
      <c r="AP33" s="52">
        <v>865.78</v>
      </c>
      <c r="AQ33" s="52">
        <v>859.07</v>
      </c>
      <c r="AR33" s="52"/>
      <c r="AS33" s="53"/>
      <c r="AT33" s="51" t="s">
        <v>393</v>
      </c>
      <c r="AU33" s="57">
        <v>3.9578880709253542E-2</v>
      </c>
      <c r="AV33" s="52">
        <v>751.1</v>
      </c>
      <c r="AW33" s="52">
        <v>866.6</v>
      </c>
      <c r="AX33" s="52">
        <v>761.83</v>
      </c>
      <c r="AY33" s="52"/>
      <c r="AZ33" s="52"/>
      <c r="BA33" s="53">
        <v>480.65107258766699</v>
      </c>
      <c r="BB33" s="51" t="s">
        <v>394</v>
      </c>
      <c r="BC33" s="52">
        <v>805.08</v>
      </c>
      <c r="BD33" s="52">
        <v>871.39</v>
      </c>
      <c r="BE33" s="52">
        <v>767.85</v>
      </c>
      <c r="BF33" s="52"/>
      <c r="BG33" s="52"/>
      <c r="BH33" s="53">
        <v>555.14</v>
      </c>
      <c r="BI33" s="51" t="s">
        <v>395</v>
      </c>
      <c r="BJ33" s="57">
        <v>0.13407521619628612</v>
      </c>
      <c r="BK33" s="52">
        <v>962.87</v>
      </c>
      <c r="BL33" s="52">
        <v>917.74</v>
      </c>
      <c r="BM33" s="52">
        <v>1121.57</v>
      </c>
      <c r="BN33" s="52">
        <v>593.04</v>
      </c>
      <c r="BO33" s="52"/>
      <c r="BP33" s="53"/>
      <c r="BQ33" s="51" t="s">
        <v>396</v>
      </c>
      <c r="BR33" s="54">
        <v>1</v>
      </c>
      <c r="BS33" s="52">
        <v>864.5</v>
      </c>
      <c r="BT33" s="52">
        <v>947.17</v>
      </c>
      <c r="BU33" s="52">
        <v>939.5</v>
      </c>
      <c r="BV33" s="52"/>
      <c r="BW33" s="52"/>
      <c r="BX33" s="53">
        <v>371.17</v>
      </c>
      <c r="BY33" s="51" t="s">
        <v>397</v>
      </c>
      <c r="BZ33" s="52">
        <v>879.22</v>
      </c>
      <c r="CA33" s="52">
        <v>893.81</v>
      </c>
      <c r="CB33" s="52">
        <v>766.86</v>
      </c>
      <c r="CC33" s="52">
        <v>616.76</v>
      </c>
      <c r="CD33" s="52"/>
      <c r="CE33" s="53">
        <v>746.12</v>
      </c>
      <c r="CF33" s="51" t="s">
        <v>398</v>
      </c>
      <c r="CG33" s="52">
        <v>855.01</v>
      </c>
      <c r="CH33" s="52">
        <v>1083.03</v>
      </c>
      <c r="CI33" s="52">
        <v>954.04</v>
      </c>
      <c r="CJ33" s="52"/>
      <c r="CK33" s="52"/>
      <c r="CL33" s="53"/>
      <c r="CM33" s="51" t="s">
        <v>399</v>
      </c>
      <c r="CN33" s="52">
        <v>892.15</v>
      </c>
      <c r="CO33" s="52">
        <v>880.37</v>
      </c>
      <c r="CP33" s="52">
        <v>895.67</v>
      </c>
      <c r="CQ33" s="52">
        <v>591.01</v>
      </c>
      <c r="CR33" s="52"/>
      <c r="CS33" s="53">
        <v>703.71</v>
      </c>
      <c r="CT33" s="51" t="s">
        <v>400</v>
      </c>
      <c r="CU33" s="52">
        <v>844.34</v>
      </c>
      <c r="CV33" s="52">
        <v>954.7</v>
      </c>
      <c r="CW33" s="52">
        <v>781.82</v>
      </c>
      <c r="CX33" s="52">
        <v>619.91999999999996</v>
      </c>
      <c r="CY33" s="52"/>
      <c r="CZ33" s="53"/>
      <c r="DA33" s="51" t="s">
        <v>401</v>
      </c>
      <c r="DB33" s="54">
        <v>1</v>
      </c>
      <c r="DC33" s="52">
        <v>784</v>
      </c>
      <c r="DD33" s="52">
        <v>904.2</v>
      </c>
      <c r="DE33" s="52">
        <v>759.86</v>
      </c>
      <c r="DF33" s="52">
        <v>714.56</v>
      </c>
      <c r="DG33" s="52"/>
      <c r="DH33" s="53">
        <v>592.65</v>
      </c>
      <c r="DI33" s="51" t="s">
        <v>402</v>
      </c>
      <c r="DJ33" s="57">
        <v>2.5319660716546398E-3</v>
      </c>
      <c r="DK33" s="52">
        <v>859.15333841076415</v>
      </c>
      <c r="DL33" s="52">
        <v>923.85478547854791</v>
      </c>
      <c r="DM33" s="52">
        <v>923.85478547854791</v>
      </c>
      <c r="DN33" s="52">
        <v>868.62147753236866</v>
      </c>
      <c r="DO33" s="52"/>
      <c r="DP33" s="53">
        <v>586.75717187103328</v>
      </c>
      <c r="DQ33" s="51" t="s">
        <v>403</v>
      </c>
      <c r="DR33" s="52">
        <v>782.31</v>
      </c>
      <c r="DS33" s="52">
        <v>861.46</v>
      </c>
      <c r="DT33" s="52">
        <v>735.8</v>
      </c>
      <c r="DU33" s="52">
        <v>806.31</v>
      </c>
      <c r="DV33" s="52"/>
      <c r="DW33" s="53"/>
      <c r="DX33" s="51" t="s">
        <v>404</v>
      </c>
      <c r="DY33" s="52">
        <v>810.27</v>
      </c>
      <c r="DZ33" s="52">
        <v>858.6</v>
      </c>
      <c r="EA33" s="52">
        <v>874.69</v>
      </c>
      <c r="EB33" s="52">
        <v>632.52</v>
      </c>
      <c r="EC33" s="52"/>
      <c r="ED33" s="53">
        <v>444.13</v>
      </c>
      <c r="EE33" s="51" t="s">
        <v>405</v>
      </c>
      <c r="EF33" s="54">
        <v>1</v>
      </c>
      <c r="EG33" s="52">
        <v>768.41</v>
      </c>
      <c r="EH33" s="52">
        <v>884.17</v>
      </c>
      <c r="EI33" s="52">
        <v>780.03</v>
      </c>
      <c r="EJ33" s="52"/>
      <c r="EK33" s="52">
        <v>323.74</v>
      </c>
      <c r="EL33" s="53">
        <v>348.62</v>
      </c>
      <c r="EM33" s="51" t="s">
        <v>406</v>
      </c>
      <c r="EN33" s="52">
        <v>822.3</v>
      </c>
      <c r="EO33" s="52">
        <v>904.44</v>
      </c>
      <c r="EP33" s="52">
        <v>798.02</v>
      </c>
      <c r="EQ33" s="52"/>
      <c r="ER33" s="52"/>
      <c r="ES33" s="53">
        <v>570.79999999999995</v>
      </c>
      <c r="ET33" s="51" t="s">
        <v>407</v>
      </c>
      <c r="EU33" s="54">
        <v>1</v>
      </c>
      <c r="EV33" s="52">
        <v>825.05</v>
      </c>
      <c r="EW33" s="52">
        <v>894.78</v>
      </c>
      <c r="EX33" s="52">
        <v>894.78</v>
      </c>
      <c r="EY33" s="52"/>
      <c r="EZ33" s="52"/>
      <c r="FA33" s="53">
        <v>387.13</v>
      </c>
      <c r="FB33" s="51" t="s">
        <v>408</v>
      </c>
      <c r="FC33" s="52">
        <v>586.21</v>
      </c>
      <c r="FD33" s="52">
        <v>553.02</v>
      </c>
      <c r="FE33" s="52">
        <v>615.37</v>
      </c>
      <c r="FF33" s="52"/>
      <c r="FG33" s="52"/>
      <c r="FH33" s="53"/>
      <c r="FI33" s="51" t="s">
        <v>409</v>
      </c>
      <c r="FJ33" s="52">
        <v>881.41</v>
      </c>
      <c r="FK33" s="52">
        <v>965.01</v>
      </c>
      <c r="FL33" s="52"/>
      <c r="FM33" s="52"/>
      <c r="FN33" s="52"/>
      <c r="FO33" s="53">
        <v>494.53</v>
      </c>
      <c r="FP33" s="51" t="s">
        <v>410</v>
      </c>
      <c r="FQ33" s="57">
        <v>0.23213705371651422</v>
      </c>
      <c r="FR33" s="52">
        <v>820.01</v>
      </c>
      <c r="FS33" s="52">
        <v>892.7</v>
      </c>
      <c r="FT33" s="52">
        <v>947.05</v>
      </c>
      <c r="FU33" s="52">
        <v>624.99</v>
      </c>
      <c r="FV33" s="52">
        <v>593.20000000000005</v>
      </c>
      <c r="FW33" s="53">
        <v>434.06379126236101</v>
      </c>
      <c r="FX33" s="51" t="s">
        <v>411</v>
      </c>
      <c r="FY33" s="52">
        <v>865.77</v>
      </c>
      <c r="FZ33" s="52">
        <v>882.46</v>
      </c>
      <c r="GA33" s="52">
        <v>873.89</v>
      </c>
      <c r="GB33" s="52">
        <v>796.16</v>
      </c>
      <c r="GC33" s="52"/>
      <c r="GD33" s="53">
        <v>462.31</v>
      </c>
      <c r="GE33" s="51" t="s">
        <v>412</v>
      </c>
      <c r="GF33" s="57">
        <v>0.20115867396202125</v>
      </c>
      <c r="GG33" s="52">
        <v>809.58</v>
      </c>
      <c r="GH33" s="52">
        <v>883.14</v>
      </c>
      <c r="GI33" s="52">
        <v>839.83</v>
      </c>
      <c r="GJ33" s="52">
        <v>673.71</v>
      </c>
      <c r="GK33" s="52"/>
      <c r="GL33" s="53">
        <v>470.67307692307702</v>
      </c>
      <c r="GM33" s="51" t="s">
        <v>413</v>
      </c>
      <c r="GN33" s="57">
        <v>8.7282883826481625E-2</v>
      </c>
      <c r="GO33" s="52">
        <v>820.28</v>
      </c>
      <c r="GP33" s="52">
        <v>938.33</v>
      </c>
      <c r="GQ33" s="52">
        <v>690.37</v>
      </c>
      <c r="GR33" s="52">
        <v>634.46</v>
      </c>
      <c r="GS33" s="52"/>
      <c r="GT33" s="53"/>
      <c r="GU33" s="51" t="s">
        <v>414</v>
      </c>
      <c r="GV33" s="54">
        <v>1</v>
      </c>
      <c r="GW33" s="52">
        <v>702.92</v>
      </c>
      <c r="GX33" s="52">
        <v>775.24</v>
      </c>
      <c r="GY33" s="52">
        <v>762.79</v>
      </c>
      <c r="GZ33" s="52"/>
      <c r="HA33" s="52"/>
      <c r="HB33" s="53">
        <v>572.35</v>
      </c>
      <c r="HC33" s="51" t="s">
        <v>415</v>
      </c>
      <c r="HD33" s="54">
        <v>1</v>
      </c>
      <c r="HE33" s="52">
        <v>808.85</v>
      </c>
      <c r="HF33" s="52">
        <v>922.35</v>
      </c>
      <c r="HG33" s="52"/>
      <c r="HH33" s="52">
        <v>552.29</v>
      </c>
      <c r="HI33" s="52">
        <v>545.65</v>
      </c>
      <c r="HJ33" s="53">
        <v>489.22</v>
      </c>
      <c r="HK33" s="58"/>
      <c r="HL33" s="57"/>
      <c r="HM33" s="59"/>
      <c r="HN33" s="59"/>
      <c r="HO33" s="59"/>
      <c r="HP33" s="59"/>
      <c r="HQ33" s="59"/>
      <c r="HR33" s="60"/>
    </row>
    <row r="34" spans="1:226" x14ac:dyDescent="0.25">
      <c r="A34" s="47">
        <v>45369</v>
      </c>
      <c r="B34" s="48" t="s">
        <v>387</v>
      </c>
      <c r="C34" s="49">
        <v>809.42322707130609</v>
      </c>
      <c r="D34" s="49">
        <v>879.05108626499702</v>
      </c>
      <c r="E34" s="49">
        <v>793.77049078808363</v>
      </c>
      <c r="F34" s="49">
        <v>639.23211140861758</v>
      </c>
      <c r="G34" s="49">
        <v>570.28509506066678</v>
      </c>
      <c r="H34" s="50">
        <v>464.45509103989491</v>
      </c>
      <c r="I34" s="48" t="s">
        <v>388</v>
      </c>
      <c r="J34" s="49">
        <v>808.85389488302542</v>
      </c>
      <c r="K34" s="49">
        <v>877.93645274249809</v>
      </c>
      <c r="L34" s="49">
        <v>787.18195127171543</v>
      </c>
      <c r="M34" s="49">
        <v>642.31716959002802</v>
      </c>
      <c r="N34" s="49">
        <v>471.04184628237266</v>
      </c>
      <c r="O34" s="50">
        <v>481.01223178480882</v>
      </c>
      <c r="P34" s="51" t="s">
        <v>389</v>
      </c>
      <c r="Q34" s="52">
        <v>737.99</v>
      </c>
      <c r="R34" s="52">
        <v>875.03</v>
      </c>
      <c r="S34" s="52">
        <v>783</v>
      </c>
      <c r="T34" s="52">
        <v>609.28</v>
      </c>
      <c r="U34" s="52"/>
      <c r="V34" s="53"/>
      <c r="W34" s="51" t="s">
        <v>390</v>
      </c>
      <c r="X34" s="52">
        <v>773.83</v>
      </c>
      <c r="Y34" s="52">
        <v>862.33</v>
      </c>
      <c r="Z34" s="52">
        <v>757.71</v>
      </c>
      <c r="AA34" s="52">
        <v>482.69</v>
      </c>
      <c r="AB34" s="52"/>
      <c r="AC34" s="53">
        <v>594.21</v>
      </c>
      <c r="AD34" s="51" t="s">
        <v>391</v>
      </c>
      <c r="AE34" s="54">
        <v>0.51129972389814915</v>
      </c>
      <c r="AF34" s="52">
        <v>750.93</v>
      </c>
      <c r="AG34" s="52">
        <v>815.59</v>
      </c>
      <c r="AH34" s="52"/>
      <c r="AI34" s="52"/>
      <c r="AJ34" s="52"/>
      <c r="AK34" s="53">
        <v>514.919725943348</v>
      </c>
      <c r="AL34" s="55" t="s">
        <v>392</v>
      </c>
      <c r="AM34" s="56">
        <v>1</v>
      </c>
      <c r="AN34" s="52">
        <v>809.86</v>
      </c>
      <c r="AO34" s="52">
        <v>927.06</v>
      </c>
      <c r="AP34" s="52">
        <v>867.27</v>
      </c>
      <c r="AQ34" s="52">
        <v>859.07</v>
      </c>
      <c r="AR34" s="52"/>
      <c r="AS34" s="53"/>
      <c r="AT34" s="51" t="s">
        <v>393</v>
      </c>
      <c r="AU34" s="57">
        <v>3.968253968253968E-2</v>
      </c>
      <c r="AV34" s="52">
        <v>750.61</v>
      </c>
      <c r="AW34" s="52">
        <v>866.24</v>
      </c>
      <c r="AX34" s="52">
        <v>761.59</v>
      </c>
      <c r="AY34" s="52"/>
      <c r="AZ34" s="52"/>
      <c r="BA34" s="53">
        <v>480.95912698412701</v>
      </c>
      <c r="BB34" s="51" t="s">
        <v>394</v>
      </c>
      <c r="BC34" s="52">
        <v>789.12</v>
      </c>
      <c r="BD34" s="52">
        <v>871.39</v>
      </c>
      <c r="BE34" s="52">
        <v>741.47</v>
      </c>
      <c r="BF34" s="52"/>
      <c r="BG34" s="52"/>
      <c r="BH34" s="53">
        <v>553.13</v>
      </c>
      <c r="BI34" s="51" t="s">
        <v>395</v>
      </c>
      <c r="BJ34" s="57">
        <v>0.13409679106378986</v>
      </c>
      <c r="BK34" s="52">
        <v>941.57</v>
      </c>
      <c r="BL34" s="52">
        <v>917.89</v>
      </c>
      <c r="BM34" s="52">
        <v>1121.75</v>
      </c>
      <c r="BN34" s="52">
        <v>593.14</v>
      </c>
      <c r="BO34" s="52"/>
      <c r="BP34" s="53"/>
      <c r="BQ34" s="51" t="s">
        <v>396</v>
      </c>
      <c r="BR34" s="54">
        <v>1</v>
      </c>
      <c r="BS34" s="52">
        <v>847</v>
      </c>
      <c r="BT34" s="52">
        <v>955.5</v>
      </c>
      <c r="BU34" s="52">
        <v>932.83</v>
      </c>
      <c r="BV34" s="52"/>
      <c r="BW34" s="52"/>
      <c r="BX34" s="53">
        <v>371.17</v>
      </c>
      <c r="BY34" s="51" t="s">
        <v>397</v>
      </c>
      <c r="BZ34" s="52">
        <v>863.48</v>
      </c>
      <c r="CA34" s="52">
        <v>887.42</v>
      </c>
      <c r="CB34" s="52">
        <v>760.88</v>
      </c>
      <c r="CC34" s="52">
        <v>601.84</v>
      </c>
      <c r="CD34" s="52"/>
      <c r="CE34" s="53">
        <v>745.7</v>
      </c>
      <c r="CF34" s="51" t="s">
        <v>398</v>
      </c>
      <c r="CG34" s="52">
        <v>821.94</v>
      </c>
      <c r="CH34" s="52">
        <v>1043.51</v>
      </c>
      <c r="CI34" s="52">
        <v>946.78</v>
      </c>
      <c r="CJ34" s="52"/>
      <c r="CK34" s="52"/>
      <c r="CL34" s="53"/>
      <c r="CM34" s="51" t="s">
        <v>399</v>
      </c>
      <c r="CN34" s="52">
        <v>871.62</v>
      </c>
      <c r="CO34" s="52">
        <v>873.37</v>
      </c>
      <c r="CP34" s="52">
        <v>890.88</v>
      </c>
      <c r="CQ34" s="52">
        <v>577.71</v>
      </c>
      <c r="CR34" s="52"/>
      <c r="CS34" s="53">
        <v>707.52</v>
      </c>
      <c r="CT34" s="51" t="s">
        <v>400</v>
      </c>
      <c r="CU34" s="52">
        <v>823.37</v>
      </c>
      <c r="CV34" s="52">
        <v>946.64</v>
      </c>
      <c r="CW34" s="52">
        <v>773.76</v>
      </c>
      <c r="CX34" s="52">
        <v>619.91999999999996</v>
      </c>
      <c r="CY34" s="52"/>
      <c r="CZ34" s="53"/>
      <c r="DA34" s="51" t="s">
        <v>401</v>
      </c>
      <c r="DB34" s="54">
        <v>1</v>
      </c>
      <c r="DC34" s="52">
        <v>784</v>
      </c>
      <c r="DD34" s="52">
        <v>904.2</v>
      </c>
      <c r="DE34" s="52">
        <v>759.86</v>
      </c>
      <c r="DF34" s="52">
        <v>714.56</v>
      </c>
      <c r="DG34" s="52"/>
      <c r="DH34" s="53">
        <v>592.65</v>
      </c>
      <c r="DI34" s="51" t="s">
        <v>402</v>
      </c>
      <c r="DJ34" s="57">
        <v>2.5319660716546398E-3</v>
      </c>
      <c r="DK34" s="52">
        <v>836.94</v>
      </c>
      <c r="DL34" s="52">
        <v>910.22</v>
      </c>
      <c r="DM34" s="52">
        <v>910.22</v>
      </c>
      <c r="DN34" s="52">
        <v>866.31</v>
      </c>
      <c r="DO34" s="52"/>
      <c r="DP34" s="53">
        <v>590.72844663881494</v>
      </c>
      <c r="DQ34" s="51" t="s">
        <v>403</v>
      </c>
      <c r="DR34" s="52">
        <v>783.85</v>
      </c>
      <c r="DS34" s="52">
        <v>863.74</v>
      </c>
      <c r="DT34" s="52">
        <v>742.1</v>
      </c>
      <c r="DU34" s="52">
        <v>792.07</v>
      </c>
      <c r="DV34" s="52"/>
      <c r="DW34" s="53"/>
      <c r="DX34" s="51" t="s">
        <v>404</v>
      </c>
      <c r="DY34" s="52">
        <v>789.13</v>
      </c>
      <c r="DZ34" s="52">
        <v>849.79</v>
      </c>
      <c r="EA34" s="52">
        <v>874.86</v>
      </c>
      <c r="EB34" s="52">
        <v>627.34</v>
      </c>
      <c r="EC34" s="52"/>
      <c r="ED34" s="53">
        <v>444.33</v>
      </c>
      <c r="EE34" s="51" t="s">
        <v>405</v>
      </c>
      <c r="EF34" s="54">
        <v>1</v>
      </c>
      <c r="EG34" s="52">
        <v>768.41</v>
      </c>
      <c r="EH34" s="52">
        <v>884.17</v>
      </c>
      <c r="EI34" s="52">
        <v>784.81</v>
      </c>
      <c r="EJ34" s="52"/>
      <c r="EK34" s="52">
        <v>323.74</v>
      </c>
      <c r="EL34" s="53">
        <v>348.62</v>
      </c>
      <c r="EM34" s="51" t="s">
        <v>406</v>
      </c>
      <c r="EN34" s="52">
        <v>795.8</v>
      </c>
      <c r="EO34" s="52">
        <v>885.64</v>
      </c>
      <c r="EP34" s="52">
        <v>756.8</v>
      </c>
      <c r="EQ34" s="52"/>
      <c r="ER34" s="52"/>
      <c r="ES34" s="53">
        <v>570.79999999999995</v>
      </c>
      <c r="ET34" s="51" t="s">
        <v>407</v>
      </c>
      <c r="EU34" s="54">
        <v>1</v>
      </c>
      <c r="EV34" s="52">
        <v>816.23</v>
      </c>
      <c r="EW34" s="52">
        <v>889.97</v>
      </c>
      <c r="EX34" s="52">
        <v>915.65</v>
      </c>
      <c r="EY34" s="52"/>
      <c r="EZ34" s="52"/>
      <c r="FA34" s="53">
        <v>386.54</v>
      </c>
      <c r="FB34" s="51" t="s">
        <v>408</v>
      </c>
      <c r="FC34" s="52">
        <v>586.21</v>
      </c>
      <c r="FD34" s="52">
        <v>553.02</v>
      </c>
      <c r="FE34" s="52">
        <v>615.37</v>
      </c>
      <c r="FF34" s="52"/>
      <c r="FG34" s="52"/>
      <c r="FH34" s="53"/>
      <c r="FI34" s="51" t="s">
        <v>409</v>
      </c>
      <c r="FJ34" s="52">
        <v>859.92</v>
      </c>
      <c r="FK34" s="52">
        <v>955.09</v>
      </c>
      <c r="FL34" s="52"/>
      <c r="FM34" s="52"/>
      <c r="FN34" s="52"/>
      <c r="FO34" s="53">
        <v>497.83</v>
      </c>
      <c r="FP34" s="51" t="s">
        <v>410</v>
      </c>
      <c r="FQ34" s="57">
        <v>0.23194860019019783</v>
      </c>
      <c r="FR34" s="52">
        <v>800.67</v>
      </c>
      <c r="FS34" s="52">
        <v>874.71</v>
      </c>
      <c r="FT34" s="52">
        <v>946.95</v>
      </c>
      <c r="FU34" s="52">
        <v>610.53</v>
      </c>
      <c r="FV34" s="52">
        <v>583.1</v>
      </c>
      <c r="FW34" s="53">
        <v>427.64131468466599</v>
      </c>
      <c r="FX34" s="51" t="s">
        <v>411</v>
      </c>
      <c r="FY34" s="52">
        <v>837.32</v>
      </c>
      <c r="FZ34" s="52">
        <v>868.64</v>
      </c>
      <c r="GA34" s="52">
        <v>864.95</v>
      </c>
      <c r="GB34" s="52">
        <v>795.44</v>
      </c>
      <c r="GC34" s="52"/>
      <c r="GD34" s="53">
        <v>463.13</v>
      </c>
      <c r="GE34" s="51" t="s">
        <v>412</v>
      </c>
      <c r="GF34" s="57">
        <v>0.20114248933944809</v>
      </c>
      <c r="GG34" s="52">
        <v>806.07</v>
      </c>
      <c r="GH34" s="52">
        <v>881.09</v>
      </c>
      <c r="GI34" s="52">
        <v>820.81</v>
      </c>
      <c r="GJ34" s="52">
        <v>669.23</v>
      </c>
      <c r="GK34" s="52"/>
      <c r="GL34" s="53">
        <v>470.39785984391301</v>
      </c>
      <c r="GM34" s="51" t="s">
        <v>413</v>
      </c>
      <c r="GN34" s="57">
        <v>8.8356394352259268E-2</v>
      </c>
      <c r="GO34" s="52">
        <v>807.68</v>
      </c>
      <c r="GP34" s="52">
        <v>944.57</v>
      </c>
      <c r="GQ34" s="52">
        <v>685.5</v>
      </c>
      <c r="GR34" s="52">
        <v>616.29</v>
      </c>
      <c r="GS34" s="52"/>
      <c r="GT34" s="53"/>
      <c r="GU34" s="51" t="s">
        <v>414</v>
      </c>
      <c r="GV34" s="54">
        <v>1</v>
      </c>
      <c r="GW34" s="52">
        <v>702.78</v>
      </c>
      <c r="GX34" s="52">
        <v>776.21</v>
      </c>
      <c r="GY34" s="52">
        <v>762.79</v>
      </c>
      <c r="GZ34" s="52"/>
      <c r="HA34" s="52"/>
      <c r="HB34" s="53">
        <v>570.45000000000005</v>
      </c>
      <c r="HC34" s="51" t="s">
        <v>415</v>
      </c>
      <c r="HD34" s="54">
        <v>1</v>
      </c>
      <c r="HE34" s="52">
        <v>785.52</v>
      </c>
      <c r="HF34" s="52">
        <v>899.85</v>
      </c>
      <c r="HG34" s="52"/>
      <c r="HH34" s="52">
        <v>551.61</v>
      </c>
      <c r="HI34" s="52">
        <v>544.97</v>
      </c>
      <c r="HJ34" s="53">
        <v>488.39</v>
      </c>
      <c r="HK34" s="58"/>
      <c r="HL34" s="57"/>
      <c r="HM34" s="59"/>
      <c r="HN34" s="59"/>
      <c r="HO34" s="59"/>
      <c r="HP34" s="59"/>
      <c r="HQ34" s="59"/>
      <c r="HR34" s="60"/>
    </row>
    <row r="35" spans="1:226" x14ac:dyDescent="0.25">
      <c r="A35" s="47">
        <v>45362</v>
      </c>
      <c r="B35" s="48" t="s">
        <v>387</v>
      </c>
      <c r="C35" s="49">
        <v>804.65976076492348</v>
      </c>
      <c r="D35" s="49">
        <v>883.97025776300529</v>
      </c>
      <c r="E35" s="49">
        <v>794.70972761824089</v>
      </c>
      <c r="F35" s="49">
        <v>633.89108548834622</v>
      </c>
      <c r="G35" s="49">
        <v>569.68986815706501</v>
      </c>
      <c r="H35" s="50">
        <v>466.5393753483072</v>
      </c>
      <c r="I35" s="48" t="s">
        <v>388</v>
      </c>
      <c r="J35" s="49">
        <v>802.39944240650459</v>
      </c>
      <c r="K35" s="49">
        <v>882.81045299616324</v>
      </c>
      <c r="L35" s="49">
        <v>787.90173139022772</v>
      </c>
      <c r="M35" s="49">
        <v>633.81209364540064</v>
      </c>
      <c r="N35" s="49">
        <v>470.09636591478693</v>
      </c>
      <c r="O35" s="50">
        <v>481.76813661623811</v>
      </c>
      <c r="P35" s="51" t="s">
        <v>389</v>
      </c>
      <c r="Q35" s="52">
        <v>737.99</v>
      </c>
      <c r="R35" s="52">
        <v>880.87</v>
      </c>
      <c r="S35" s="52">
        <v>788.67</v>
      </c>
      <c r="T35" s="52">
        <v>611.28</v>
      </c>
      <c r="U35" s="52"/>
      <c r="V35" s="53"/>
      <c r="W35" s="51" t="s">
        <v>390</v>
      </c>
      <c r="X35" s="52">
        <v>798.65</v>
      </c>
      <c r="Y35" s="52">
        <v>882.95</v>
      </c>
      <c r="Z35" s="52">
        <v>753.99</v>
      </c>
      <c r="AA35" s="52">
        <v>467.94</v>
      </c>
      <c r="AB35" s="52"/>
      <c r="AC35" s="53">
        <v>617.36</v>
      </c>
      <c r="AD35" s="51" t="s">
        <v>391</v>
      </c>
      <c r="AE35" s="54">
        <v>0.51129972389814915</v>
      </c>
      <c r="AF35" s="52">
        <v>750.81</v>
      </c>
      <c r="AG35" s="52">
        <v>817.8</v>
      </c>
      <c r="AH35" s="52"/>
      <c r="AI35" s="52"/>
      <c r="AJ35" s="52"/>
      <c r="AK35" s="53">
        <v>514.97</v>
      </c>
      <c r="AL35" s="55" t="s">
        <v>392</v>
      </c>
      <c r="AM35" s="56">
        <v>1</v>
      </c>
      <c r="AN35" s="52">
        <v>798.19</v>
      </c>
      <c r="AO35" s="52">
        <v>931.07</v>
      </c>
      <c r="AP35" s="52">
        <v>870.84</v>
      </c>
      <c r="AQ35" s="52">
        <v>893.96</v>
      </c>
      <c r="AR35" s="52"/>
      <c r="AS35" s="53"/>
      <c r="AT35" s="51" t="s">
        <v>393</v>
      </c>
      <c r="AU35" s="57">
        <v>3.9491351394044708E-2</v>
      </c>
      <c r="AV35" s="52">
        <v>749.38</v>
      </c>
      <c r="AW35" s="52">
        <v>864.68</v>
      </c>
      <c r="AX35" s="52">
        <v>758.12</v>
      </c>
      <c r="AY35" s="52"/>
      <c r="AZ35" s="52"/>
      <c r="BA35" s="53">
        <v>471.85293420740902</v>
      </c>
      <c r="BB35" s="51" t="s">
        <v>394</v>
      </c>
      <c r="BC35" s="52">
        <v>775.67</v>
      </c>
      <c r="BD35" s="52">
        <v>868.87</v>
      </c>
      <c r="BE35" s="52">
        <v>740.2</v>
      </c>
      <c r="BF35" s="52"/>
      <c r="BG35" s="52"/>
      <c r="BH35" s="53">
        <v>554.14</v>
      </c>
      <c r="BI35" s="51" t="s">
        <v>395</v>
      </c>
      <c r="BJ35" s="57">
        <v>0.13413456379439856</v>
      </c>
      <c r="BK35" s="52">
        <v>920.38</v>
      </c>
      <c r="BL35" s="52">
        <v>918.15</v>
      </c>
      <c r="BM35" s="52">
        <v>1122.06</v>
      </c>
      <c r="BN35" s="52">
        <v>593.29999999999995</v>
      </c>
      <c r="BO35" s="52"/>
      <c r="BP35" s="53"/>
      <c r="BQ35" s="51" t="s">
        <v>396</v>
      </c>
      <c r="BR35" s="54">
        <v>1</v>
      </c>
      <c r="BS35" s="52">
        <v>849.5</v>
      </c>
      <c r="BT35" s="52">
        <v>956.33</v>
      </c>
      <c r="BU35" s="52">
        <v>956.17</v>
      </c>
      <c r="BV35" s="52"/>
      <c r="BW35" s="52"/>
      <c r="BX35" s="53">
        <v>370.33</v>
      </c>
      <c r="BY35" s="51" t="s">
        <v>397</v>
      </c>
      <c r="BZ35" s="52">
        <v>861.81</v>
      </c>
      <c r="CA35" s="52">
        <v>895.79</v>
      </c>
      <c r="CB35" s="52">
        <v>763.29</v>
      </c>
      <c r="CC35" s="52">
        <v>582.54</v>
      </c>
      <c r="CD35" s="52"/>
      <c r="CE35" s="53">
        <v>744.47</v>
      </c>
      <c r="CF35" s="51" t="s">
        <v>398</v>
      </c>
      <c r="CG35" s="52">
        <v>728.4</v>
      </c>
      <c r="CH35" s="52">
        <v>975.77</v>
      </c>
      <c r="CI35" s="52">
        <v>950.81</v>
      </c>
      <c r="CJ35" s="52"/>
      <c r="CK35" s="52"/>
      <c r="CL35" s="53"/>
      <c r="CM35" s="51" t="s">
        <v>399</v>
      </c>
      <c r="CN35" s="52">
        <v>872.54</v>
      </c>
      <c r="CO35" s="52">
        <v>878.66</v>
      </c>
      <c r="CP35" s="52">
        <v>894.04</v>
      </c>
      <c r="CQ35" s="52">
        <v>577.41</v>
      </c>
      <c r="CR35" s="52"/>
      <c r="CS35" s="53">
        <v>706.01</v>
      </c>
      <c r="CT35" s="51" t="s">
        <v>400</v>
      </c>
      <c r="CU35" s="52">
        <v>821.76</v>
      </c>
      <c r="CV35" s="52">
        <v>953.09</v>
      </c>
      <c r="CW35" s="52">
        <v>776.98</v>
      </c>
      <c r="CX35" s="52">
        <v>619.91999999999996</v>
      </c>
      <c r="CY35" s="52"/>
      <c r="CZ35" s="53"/>
      <c r="DA35" s="51" t="s">
        <v>401</v>
      </c>
      <c r="DB35" s="54">
        <v>1</v>
      </c>
      <c r="DC35" s="52">
        <v>785.6</v>
      </c>
      <c r="DD35" s="52">
        <v>929</v>
      </c>
      <c r="DE35" s="52">
        <v>767.86</v>
      </c>
      <c r="DF35" s="52">
        <v>714.56</v>
      </c>
      <c r="DG35" s="52"/>
      <c r="DH35" s="53">
        <v>592.65</v>
      </c>
      <c r="DI35" s="51" t="s">
        <v>402</v>
      </c>
      <c r="DJ35" s="57">
        <v>2.528125395019593E-3</v>
      </c>
      <c r="DK35" s="52">
        <v>841.03</v>
      </c>
      <c r="DL35" s="52">
        <v>909.75</v>
      </c>
      <c r="DM35" s="52">
        <v>909.75</v>
      </c>
      <c r="DN35" s="52">
        <v>738.59</v>
      </c>
      <c r="DO35" s="52"/>
      <c r="DP35" s="53">
        <v>589.43744153709997</v>
      </c>
      <c r="DQ35" s="51" t="s">
        <v>403</v>
      </c>
      <c r="DR35" s="52">
        <v>780.93</v>
      </c>
      <c r="DS35" s="52">
        <v>862.36</v>
      </c>
      <c r="DT35" s="52">
        <v>756.55</v>
      </c>
      <c r="DU35" s="52">
        <v>796.39</v>
      </c>
      <c r="DV35" s="52"/>
      <c r="DW35" s="53"/>
      <c r="DX35" s="51" t="s">
        <v>404</v>
      </c>
      <c r="DY35" s="52">
        <v>790.23</v>
      </c>
      <c r="DZ35" s="52">
        <v>858.59</v>
      </c>
      <c r="EA35" s="52">
        <v>865.13</v>
      </c>
      <c r="EB35" s="52">
        <v>625.88</v>
      </c>
      <c r="EC35" s="52"/>
      <c r="ED35" s="53">
        <v>444.39</v>
      </c>
      <c r="EE35" s="51" t="s">
        <v>405</v>
      </c>
      <c r="EF35" s="54">
        <v>1</v>
      </c>
      <c r="EG35" s="52">
        <v>770.76</v>
      </c>
      <c r="EH35" s="52">
        <v>909.81</v>
      </c>
      <c r="EI35" s="52">
        <v>783.41</v>
      </c>
      <c r="EJ35" s="52"/>
      <c r="EK35" s="52">
        <v>323.74</v>
      </c>
      <c r="EL35" s="53">
        <v>351.49</v>
      </c>
      <c r="EM35" s="51" t="s">
        <v>406</v>
      </c>
      <c r="EN35" s="52">
        <v>795.8</v>
      </c>
      <c r="EO35" s="52">
        <v>885.64</v>
      </c>
      <c r="EP35" s="52">
        <v>768.2</v>
      </c>
      <c r="EQ35" s="52"/>
      <c r="ER35" s="52"/>
      <c r="ES35" s="53">
        <v>595.79999999999995</v>
      </c>
      <c r="ET35" s="51" t="s">
        <v>407</v>
      </c>
      <c r="EU35" s="54">
        <v>1</v>
      </c>
      <c r="EV35" s="52">
        <v>821.33</v>
      </c>
      <c r="EW35" s="52">
        <v>915.73</v>
      </c>
      <c r="EX35" s="52">
        <v>915.72</v>
      </c>
      <c r="EY35" s="52"/>
      <c r="EZ35" s="52"/>
      <c r="FA35" s="53">
        <v>387.27</v>
      </c>
      <c r="FB35" s="51" t="s">
        <v>408</v>
      </c>
      <c r="FC35" s="52">
        <v>586.21</v>
      </c>
      <c r="FD35" s="52">
        <v>553.02</v>
      </c>
      <c r="FE35" s="52">
        <v>615.37</v>
      </c>
      <c r="FF35" s="52"/>
      <c r="FG35" s="52"/>
      <c r="FH35" s="53"/>
      <c r="FI35" s="51" t="s">
        <v>409</v>
      </c>
      <c r="FJ35" s="52">
        <v>845.88</v>
      </c>
      <c r="FK35" s="52">
        <v>960.87</v>
      </c>
      <c r="FL35" s="52"/>
      <c r="FM35" s="52"/>
      <c r="FN35" s="52"/>
      <c r="FO35" s="53">
        <v>500.31</v>
      </c>
      <c r="FP35" s="51" t="s">
        <v>410</v>
      </c>
      <c r="FQ35" s="57">
        <v>0.23361756804111669</v>
      </c>
      <c r="FR35" s="52">
        <v>806.02</v>
      </c>
      <c r="FS35" s="52">
        <v>883.26</v>
      </c>
      <c r="FT35" s="52">
        <v>954.39</v>
      </c>
      <c r="FU35" s="52">
        <v>619.61</v>
      </c>
      <c r="FV35" s="52">
        <v>582.54999999999995</v>
      </c>
      <c r="FW35" s="53">
        <v>432.63403807966301</v>
      </c>
      <c r="FX35" s="51" t="s">
        <v>411</v>
      </c>
      <c r="FY35" s="52">
        <v>830</v>
      </c>
      <c r="FZ35" s="52">
        <v>871.08</v>
      </c>
      <c r="GA35" s="52">
        <v>869.01</v>
      </c>
      <c r="GB35" s="52">
        <v>795.47</v>
      </c>
      <c r="GC35" s="52"/>
      <c r="GD35" s="53">
        <v>462.31</v>
      </c>
      <c r="GE35" s="51" t="s">
        <v>412</v>
      </c>
      <c r="GF35" s="57">
        <v>0.20143421158649583</v>
      </c>
      <c r="GG35" s="52">
        <v>815.39</v>
      </c>
      <c r="GH35" s="52">
        <v>895.6</v>
      </c>
      <c r="GI35" s="52">
        <v>812.91</v>
      </c>
      <c r="GJ35" s="52">
        <v>749.97</v>
      </c>
      <c r="GK35" s="52"/>
      <c r="GL35" s="53">
        <v>471.12440576907602</v>
      </c>
      <c r="GM35" s="51" t="s">
        <v>413</v>
      </c>
      <c r="GN35" s="57">
        <v>8.9393465337683817E-2</v>
      </c>
      <c r="GO35" s="52">
        <v>805.58</v>
      </c>
      <c r="GP35" s="52">
        <v>943.85</v>
      </c>
      <c r="GQ35" s="52">
        <v>697.05</v>
      </c>
      <c r="GR35" s="52">
        <v>629.69000000000005</v>
      </c>
      <c r="GS35" s="52"/>
      <c r="GT35" s="53"/>
      <c r="GU35" s="51" t="s">
        <v>414</v>
      </c>
      <c r="GV35" s="54">
        <v>1</v>
      </c>
      <c r="GW35" s="52">
        <v>701.17</v>
      </c>
      <c r="GX35" s="52">
        <v>808.8</v>
      </c>
      <c r="GY35" s="52">
        <v>797.87</v>
      </c>
      <c r="GZ35" s="52"/>
      <c r="HA35" s="52"/>
      <c r="HB35" s="53">
        <v>563.09</v>
      </c>
      <c r="HC35" s="51" t="s">
        <v>415</v>
      </c>
      <c r="HD35" s="54">
        <v>1</v>
      </c>
      <c r="HE35" s="52">
        <v>799.68</v>
      </c>
      <c r="HF35" s="52">
        <v>916.52</v>
      </c>
      <c r="HG35" s="52"/>
      <c r="HH35" s="52">
        <v>550.19000000000005</v>
      </c>
      <c r="HI35" s="52">
        <v>543.54999999999995</v>
      </c>
      <c r="HJ35" s="53">
        <v>489.22</v>
      </c>
      <c r="HK35" s="58"/>
      <c r="HL35" s="57"/>
      <c r="HM35" s="59"/>
      <c r="HN35" s="59"/>
      <c r="HO35" s="59"/>
      <c r="HP35" s="59"/>
      <c r="HQ35" s="59"/>
      <c r="HR35" s="60"/>
    </row>
    <row r="36" spans="1:226" x14ac:dyDescent="0.25">
      <c r="A36" s="47">
        <v>45355</v>
      </c>
      <c r="B36" s="48" t="s">
        <v>387</v>
      </c>
      <c r="C36" s="49">
        <v>804.51693593085588</v>
      </c>
      <c r="D36" s="49">
        <v>891.207303168718</v>
      </c>
      <c r="E36" s="49">
        <v>803.91985035625316</v>
      </c>
      <c r="F36" s="49">
        <v>652.47425940989615</v>
      </c>
      <c r="G36" s="49">
        <v>575.11089901595483</v>
      </c>
      <c r="H36" s="50">
        <v>466.5094694519542</v>
      </c>
      <c r="I36" s="48" t="s">
        <v>388</v>
      </c>
      <c r="J36" s="49">
        <v>803.05478021225679</v>
      </c>
      <c r="K36" s="49">
        <v>891.98856891926323</v>
      </c>
      <c r="L36" s="49">
        <v>797.63209839877084</v>
      </c>
      <c r="M36" s="49">
        <v>657.43870993665928</v>
      </c>
      <c r="N36" s="49">
        <v>467.62613199665839</v>
      </c>
      <c r="O36" s="50">
        <v>482.51787389964323</v>
      </c>
      <c r="P36" s="51" t="s">
        <v>389</v>
      </c>
      <c r="Q36" s="52">
        <v>738.82</v>
      </c>
      <c r="R36" s="52">
        <v>890.03</v>
      </c>
      <c r="S36" s="52">
        <v>800.43</v>
      </c>
      <c r="T36" s="52">
        <v>611.28</v>
      </c>
      <c r="U36" s="52"/>
      <c r="V36" s="53"/>
      <c r="W36" s="51" t="s">
        <v>390</v>
      </c>
      <c r="X36" s="52">
        <v>767.59</v>
      </c>
      <c r="Y36" s="52">
        <v>888.4</v>
      </c>
      <c r="Z36" s="52">
        <v>751.35</v>
      </c>
      <c r="AA36" s="52">
        <v>467.94</v>
      </c>
      <c r="AB36" s="52"/>
      <c r="AC36" s="53">
        <v>604.13</v>
      </c>
      <c r="AD36" s="51" t="s">
        <v>391</v>
      </c>
      <c r="AE36" s="54">
        <v>0.51129972389814915</v>
      </c>
      <c r="AF36" s="52">
        <v>751.79</v>
      </c>
      <c r="AG36" s="52">
        <v>819.73</v>
      </c>
      <c r="AH36" s="52"/>
      <c r="AI36" s="52"/>
      <c r="AJ36" s="52"/>
      <c r="AK36" s="53">
        <v>515.47</v>
      </c>
      <c r="AL36" s="55" t="s">
        <v>392</v>
      </c>
      <c r="AM36" s="56">
        <v>1</v>
      </c>
      <c r="AN36" s="52">
        <v>794.33</v>
      </c>
      <c r="AO36" s="52">
        <v>930.84</v>
      </c>
      <c r="AP36" s="52">
        <v>871.02</v>
      </c>
      <c r="AQ36" s="52">
        <v>893.96</v>
      </c>
      <c r="AR36" s="52"/>
      <c r="AS36" s="53"/>
      <c r="AT36" s="51" t="s">
        <v>393</v>
      </c>
      <c r="AU36" s="57">
        <v>3.9421295383766312E-2</v>
      </c>
      <c r="AV36" s="52">
        <v>745.27</v>
      </c>
      <c r="AW36" s="52">
        <v>869.1</v>
      </c>
      <c r="AX36" s="52">
        <v>778.78</v>
      </c>
      <c r="AY36" s="52"/>
      <c r="AZ36" s="52"/>
      <c r="BA36" s="53">
        <v>463.31644077784301</v>
      </c>
      <c r="BB36" s="51" t="s">
        <v>394</v>
      </c>
      <c r="BC36" s="52">
        <v>785.76</v>
      </c>
      <c r="BD36" s="52">
        <v>881.48</v>
      </c>
      <c r="BE36" s="52">
        <v>756.93</v>
      </c>
      <c r="BF36" s="52"/>
      <c r="BG36" s="52"/>
      <c r="BH36" s="53">
        <v>555.14</v>
      </c>
      <c r="BI36" s="51" t="s">
        <v>395</v>
      </c>
      <c r="BJ36" s="57">
        <v>0.13415795757925381</v>
      </c>
      <c r="BK36" s="52">
        <v>931.27</v>
      </c>
      <c r="BL36" s="52">
        <v>896.85</v>
      </c>
      <c r="BM36" s="52">
        <v>1122.26</v>
      </c>
      <c r="BN36" s="52">
        <v>593.41</v>
      </c>
      <c r="BO36" s="52"/>
      <c r="BP36" s="53"/>
      <c r="BQ36" s="51" t="s">
        <v>396</v>
      </c>
      <c r="BR36" s="54">
        <v>1</v>
      </c>
      <c r="BS36" s="52">
        <v>868.67</v>
      </c>
      <c r="BT36" s="52">
        <v>971.33</v>
      </c>
      <c r="BU36" s="52">
        <v>956.17</v>
      </c>
      <c r="BV36" s="52"/>
      <c r="BW36" s="52"/>
      <c r="BX36" s="53">
        <v>371.17</v>
      </c>
      <c r="BY36" s="51" t="s">
        <v>397</v>
      </c>
      <c r="BZ36" s="52">
        <v>857.52</v>
      </c>
      <c r="CA36" s="52">
        <v>903.85</v>
      </c>
      <c r="CB36" s="52">
        <v>775.49</v>
      </c>
      <c r="CC36" s="52">
        <v>639.25</v>
      </c>
      <c r="CD36" s="52"/>
      <c r="CE36" s="53">
        <v>742.92</v>
      </c>
      <c r="CF36" s="51" t="s">
        <v>398</v>
      </c>
      <c r="CG36" s="52">
        <v>728.4</v>
      </c>
      <c r="CH36" s="52">
        <v>975.77</v>
      </c>
      <c r="CI36" s="52">
        <v>950.81</v>
      </c>
      <c r="CJ36" s="52"/>
      <c r="CK36" s="52"/>
      <c r="CL36" s="53"/>
      <c r="CM36" s="51" t="s">
        <v>399</v>
      </c>
      <c r="CN36" s="52">
        <v>865.26</v>
      </c>
      <c r="CO36" s="52">
        <v>889.28</v>
      </c>
      <c r="CP36" s="52">
        <v>897.88</v>
      </c>
      <c r="CQ36" s="52">
        <v>577.13</v>
      </c>
      <c r="CR36" s="52"/>
      <c r="CS36" s="53">
        <v>706.18</v>
      </c>
      <c r="CT36" s="51" t="s">
        <v>400</v>
      </c>
      <c r="CU36" s="52">
        <v>822.56</v>
      </c>
      <c r="CV36" s="52">
        <v>962.77</v>
      </c>
      <c r="CW36" s="52">
        <v>780.21</v>
      </c>
      <c r="CX36" s="52">
        <v>619.91999999999996</v>
      </c>
      <c r="CY36" s="52"/>
      <c r="CZ36" s="53"/>
      <c r="DA36" s="51" t="s">
        <v>401</v>
      </c>
      <c r="DB36" s="54">
        <v>1</v>
      </c>
      <c r="DC36" s="52">
        <v>784</v>
      </c>
      <c r="DD36" s="52">
        <v>934.6</v>
      </c>
      <c r="DE36" s="52">
        <v>783.86</v>
      </c>
      <c r="DF36" s="52">
        <v>714.56</v>
      </c>
      <c r="DG36" s="52"/>
      <c r="DH36" s="53">
        <v>592.65</v>
      </c>
      <c r="DI36" s="51" t="s">
        <v>402</v>
      </c>
      <c r="DJ36" s="57">
        <v>2.5300442757748261E-3</v>
      </c>
      <c r="DK36" s="52">
        <v>823.54</v>
      </c>
      <c r="DL36" s="52">
        <v>918.78</v>
      </c>
      <c r="DM36" s="52">
        <v>918.78</v>
      </c>
      <c r="DN36" s="52">
        <v>954.21</v>
      </c>
      <c r="DO36" s="52"/>
      <c r="DP36" s="53">
        <v>587.71784946236596</v>
      </c>
      <c r="DQ36" s="51" t="s">
        <v>403</v>
      </c>
      <c r="DR36" s="52">
        <v>777.43</v>
      </c>
      <c r="DS36" s="52">
        <v>859.92</v>
      </c>
      <c r="DT36" s="52">
        <v>761</v>
      </c>
      <c r="DU36" s="52">
        <v>786</v>
      </c>
      <c r="DV36" s="52"/>
      <c r="DW36" s="53"/>
      <c r="DX36" s="51" t="s">
        <v>404</v>
      </c>
      <c r="DY36" s="52">
        <v>789.61</v>
      </c>
      <c r="DZ36" s="52">
        <v>868.44</v>
      </c>
      <c r="EA36" s="52">
        <v>869.57</v>
      </c>
      <c r="EB36" s="52">
        <v>627.70000000000005</v>
      </c>
      <c r="EC36" s="52"/>
      <c r="ED36" s="53">
        <v>445.72</v>
      </c>
      <c r="EE36" s="51" t="s">
        <v>405</v>
      </c>
      <c r="EF36" s="54">
        <v>1</v>
      </c>
      <c r="EG36" s="52">
        <v>768.21</v>
      </c>
      <c r="EH36" s="52">
        <v>918.12</v>
      </c>
      <c r="EI36" s="52">
        <v>842.02</v>
      </c>
      <c r="EJ36" s="52"/>
      <c r="EK36" s="52">
        <v>323.74</v>
      </c>
      <c r="EL36" s="53">
        <v>352.14</v>
      </c>
      <c r="EM36" s="51" t="s">
        <v>406</v>
      </c>
      <c r="EN36" s="52">
        <v>795.8</v>
      </c>
      <c r="EO36" s="52">
        <v>885.64</v>
      </c>
      <c r="EP36" s="52">
        <v>768.2</v>
      </c>
      <c r="EQ36" s="52"/>
      <c r="ER36" s="52"/>
      <c r="ES36" s="53">
        <v>595.79999999999995</v>
      </c>
      <c r="ET36" s="51" t="s">
        <v>407</v>
      </c>
      <c r="EU36" s="54">
        <v>1</v>
      </c>
      <c r="EV36" s="52">
        <v>815.96</v>
      </c>
      <c r="EW36" s="52">
        <v>916</v>
      </c>
      <c r="EX36" s="52">
        <v>916</v>
      </c>
      <c r="EY36" s="52"/>
      <c r="EZ36" s="52"/>
      <c r="FA36" s="53">
        <v>387.83</v>
      </c>
      <c r="FB36" s="51" t="s">
        <v>408</v>
      </c>
      <c r="FC36" s="52">
        <v>586.21</v>
      </c>
      <c r="FD36" s="52">
        <v>553.02</v>
      </c>
      <c r="FE36" s="52">
        <v>615.37</v>
      </c>
      <c r="FF36" s="52"/>
      <c r="FG36" s="52"/>
      <c r="FH36" s="53"/>
      <c r="FI36" s="51" t="s">
        <v>409</v>
      </c>
      <c r="FJ36" s="52">
        <v>849.18</v>
      </c>
      <c r="FK36" s="52">
        <v>969.14</v>
      </c>
      <c r="FL36" s="52"/>
      <c r="FM36" s="52"/>
      <c r="FN36" s="52"/>
      <c r="FO36" s="53">
        <v>501.97</v>
      </c>
      <c r="FP36" s="51" t="s">
        <v>410</v>
      </c>
      <c r="FQ36" s="57">
        <v>0.23227185097438041</v>
      </c>
      <c r="FR36" s="52">
        <v>802.27</v>
      </c>
      <c r="FS36" s="52">
        <v>878.81</v>
      </c>
      <c r="FT36" s="52">
        <v>956.48</v>
      </c>
      <c r="FU36" s="52">
        <v>630.48</v>
      </c>
      <c r="FV36" s="52">
        <v>588.99</v>
      </c>
      <c r="FW36" s="53">
        <v>431.84636742249</v>
      </c>
      <c r="FX36" s="51" t="s">
        <v>411</v>
      </c>
      <c r="FY36" s="52">
        <v>831.63</v>
      </c>
      <c r="FZ36" s="52">
        <v>882.46</v>
      </c>
      <c r="GA36" s="52">
        <v>878.77</v>
      </c>
      <c r="GB36" s="52">
        <v>790.26</v>
      </c>
      <c r="GC36" s="52"/>
      <c r="GD36" s="53">
        <v>458.25</v>
      </c>
      <c r="GE36" s="51" t="s">
        <v>412</v>
      </c>
      <c r="GF36" s="57">
        <v>0.2011748611893458</v>
      </c>
      <c r="GG36" s="52">
        <v>815.36</v>
      </c>
      <c r="GH36" s="52">
        <v>901.97</v>
      </c>
      <c r="GI36" s="52">
        <v>708.26</v>
      </c>
      <c r="GJ36" s="52">
        <v>635.9</v>
      </c>
      <c r="GK36" s="52"/>
      <c r="GL36" s="53">
        <v>470.51380059547699</v>
      </c>
      <c r="GM36" s="51" t="s">
        <v>413</v>
      </c>
      <c r="GN36" s="57">
        <v>8.8948978865722617E-2</v>
      </c>
      <c r="GO36" s="52">
        <v>806.41</v>
      </c>
      <c r="GP36" s="52">
        <v>952.11</v>
      </c>
      <c r="GQ36" s="52">
        <v>693.02</v>
      </c>
      <c r="GR36" s="52">
        <v>616.51</v>
      </c>
      <c r="GS36" s="52"/>
      <c r="GT36" s="53"/>
      <c r="GU36" s="51" t="s">
        <v>414</v>
      </c>
      <c r="GV36" s="54">
        <v>1</v>
      </c>
      <c r="GW36" s="52">
        <v>677.25</v>
      </c>
      <c r="GX36" s="52">
        <v>797.11</v>
      </c>
      <c r="GY36" s="52">
        <v>790.88</v>
      </c>
      <c r="GZ36" s="52"/>
      <c r="HA36" s="52"/>
      <c r="HB36" s="53">
        <v>563.17999999999995</v>
      </c>
      <c r="HC36" s="51" t="s">
        <v>415</v>
      </c>
      <c r="HD36" s="54">
        <v>1</v>
      </c>
      <c r="HE36" s="52">
        <v>798.85</v>
      </c>
      <c r="HF36" s="52">
        <v>917.35</v>
      </c>
      <c r="HG36" s="52"/>
      <c r="HH36" s="52">
        <v>546.48</v>
      </c>
      <c r="HI36" s="52">
        <v>539.84</v>
      </c>
      <c r="HJ36" s="53">
        <v>490.05</v>
      </c>
      <c r="HK36" s="58"/>
      <c r="HL36" s="57"/>
      <c r="HM36" s="59"/>
      <c r="HN36" s="59"/>
      <c r="HO36" s="59"/>
      <c r="HP36" s="59"/>
      <c r="HQ36" s="59"/>
      <c r="HR36" s="60"/>
    </row>
    <row r="37" spans="1:226" x14ac:dyDescent="0.25">
      <c r="A37" s="61">
        <v>45348</v>
      </c>
      <c r="B37" s="62" t="s">
        <v>387</v>
      </c>
      <c r="C37" s="63">
        <v>803.81750313628822</v>
      </c>
      <c r="D37" s="63">
        <v>903.35149900126612</v>
      </c>
      <c r="E37" s="63">
        <v>815.50869534459139</v>
      </c>
      <c r="F37" s="63">
        <v>637.7304101464324</v>
      </c>
      <c r="G37" s="63">
        <v>589.28984236170822</v>
      </c>
      <c r="H37" s="64">
        <v>466.77855821506</v>
      </c>
      <c r="I37" s="62" t="s">
        <v>388</v>
      </c>
      <c r="J37" s="63">
        <v>799.59321399212706</v>
      </c>
      <c r="K37" s="63">
        <v>902.70925906510763</v>
      </c>
      <c r="L37" s="63">
        <v>808.94466486556507</v>
      </c>
      <c r="M37" s="63">
        <v>640.5583754707792</v>
      </c>
      <c r="N37" s="63">
        <v>467.16005012531332</v>
      </c>
      <c r="O37" s="64">
        <v>482.63934861002309</v>
      </c>
      <c r="P37" s="65" t="s">
        <v>389</v>
      </c>
      <c r="Q37" s="66">
        <v>736.32</v>
      </c>
      <c r="R37" s="66">
        <v>906.7</v>
      </c>
      <c r="S37" s="66">
        <v>815.56</v>
      </c>
      <c r="T37" s="66">
        <v>611.28</v>
      </c>
      <c r="U37" s="66"/>
      <c r="V37" s="67"/>
      <c r="W37" s="65" t="s">
        <v>390</v>
      </c>
      <c r="X37" s="66">
        <v>791.39</v>
      </c>
      <c r="Y37" s="66">
        <v>921.07</v>
      </c>
      <c r="Z37" s="66">
        <v>764.99</v>
      </c>
      <c r="AA37" s="66">
        <v>467.94</v>
      </c>
      <c r="AB37" s="66"/>
      <c r="AC37" s="67">
        <v>623.14</v>
      </c>
      <c r="AD37" s="65" t="s">
        <v>391</v>
      </c>
      <c r="AE37" s="68">
        <v>0.51129972389814915</v>
      </c>
      <c r="AF37" s="66">
        <v>751.79</v>
      </c>
      <c r="AG37" s="66">
        <v>823</v>
      </c>
      <c r="AH37" s="66"/>
      <c r="AI37" s="66"/>
      <c r="AJ37" s="66"/>
      <c r="AK37" s="67">
        <v>515.9</v>
      </c>
      <c r="AL37" s="69" t="s">
        <v>392</v>
      </c>
      <c r="AM37" s="70">
        <v>1</v>
      </c>
      <c r="AN37" s="66">
        <v>786.64</v>
      </c>
      <c r="AO37" s="66">
        <v>925.79</v>
      </c>
      <c r="AP37" s="66">
        <v>869.04</v>
      </c>
      <c r="AQ37" s="66">
        <v>893.96</v>
      </c>
      <c r="AR37" s="66"/>
      <c r="AS37" s="67"/>
      <c r="AT37" s="65" t="s">
        <v>393</v>
      </c>
      <c r="AU37" s="39">
        <v>3.9285012767629149E-2</v>
      </c>
      <c r="AV37" s="66">
        <v>735.98</v>
      </c>
      <c r="AW37" s="66">
        <v>860.91</v>
      </c>
      <c r="AX37" s="66">
        <v>790.72</v>
      </c>
      <c r="AY37" s="66"/>
      <c r="AZ37" s="66"/>
      <c r="BA37" s="67">
        <v>463.31644077784301</v>
      </c>
      <c r="BB37" s="65" t="s">
        <v>394</v>
      </c>
      <c r="BC37" s="66">
        <v>777.35</v>
      </c>
      <c r="BD37" s="66">
        <v>889.04</v>
      </c>
      <c r="BE37" s="66">
        <v>770.37</v>
      </c>
      <c r="BF37" s="66"/>
      <c r="BG37" s="66"/>
      <c r="BH37" s="67">
        <v>554.14</v>
      </c>
      <c r="BI37" s="65" t="s">
        <v>395</v>
      </c>
      <c r="BJ37" s="39">
        <v>0.13415255828928657</v>
      </c>
      <c r="BK37" s="66">
        <v>920.5</v>
      </c>
      <c r="BL37" s="66">
        <v>918.27</v>
      </c>
      <c r="BM37" s="66">
        <v>1143.68</v>
      </c>
      <c r="BN37" s="66">
        <v>593.38</v>
      </c>
      <c r="BO37" s="66"/>
      <c r="BP37" s="67"/>
      <c r="BQ37" s="65" t="s">
        <v>396</v>
      </c>
      <c r="BR37" s="68">
        <v>1</v>
      </c>
      <c r="BS37" s="66">
        <v>833.67</v>
      </c>
      <c r="BT37" s="66">
        <v>974.67</v>
      </c>
      <c r="BU37" s="66">
        <v>961.17</v>
      </c>
      <c r="BV37" s="66"/>
      <c r="BW37" s="66"/>
      <c r="BX37" s="67">
        <v>371.17</v>
      </c>
      <c r="BY37" s="65" t="s">
        <v>397</v>
      </c>
      <c r="BZ37" s="66">
        <v>854.52</v>
      </c>
      <c r="CA37" s="66">
        <v>911.35</v>
      </c>
      <c r="CB37" s="66">
        <v>777.9</v>
      </c>
      <c r="CC37" s="66">
        <v>603.65</v>
      </c>
      <c r="CD37" s="66"/>
      <c r="CE37" s="67">
        <v>742.68</v>
      </c>
      <c r="CF37" s="65" t="s">
        <v>398</v>
      </c>
      <c r="CG37" s="66">
        <v>703.4</v>
      </c>
      <c r="CH37" s="66">
        <v>995.93</v>
      </c>
      <c r="CI37" s="66">
        <v>962.91</v>
      </c>
      <c r="CJ37" s="66"/>
      <c r="CK37" s="66"/>
      <c r="CL37" s="67"/>
      <c r="CM37" s="65" t="s">
        <v>399</v>
      </c>
      <c r="CN37" s="66">
        <v>865.69</v>
      </c>
      <c r="CO37" s="66">
        <v>903.51</v>
      </c>
      <c r="CP37" s="66">
        <v>908.05</v>
      </c>
      <c r="CQ37" s="66">
        <v>571.08000000000004</v>
      </c>
      <c r="CR37" s="66"/>
      <c r="CS37" s="67">
        <v>705.37</v>
      </c>
      <c r="CT37" s="65" t="s">
        <v>400</v>
      </c>
      <c r="CU37" s="66">
        <v>817.72</v>
      </c>
      <c r="CV37" s="66">
        <v>975.67</v>
      </c>
      <c r="CW37" s="66">
        <v>786.66</v>
      </c>
      <c r="CX37" s="66">
        <v>619.91999999999996</v>
      </c>
      <c r="CY37" s="66"/>
      <c r="CZ37" s="67"/>
      <c r="DA37" s="65" t="s">
        <v>401</v>
      </c>
      <c r="DB37" s="68">
        <v>1</v>
      </c>
      <c r="DC37" s="66">
        <v>757.6</v>
      </c>
      <c r="DD37" s="66">
        <v>939.4</v>
      </c>
      <c r="DE37" s="66">
        <v>815.86</v>
      </c>
      <c r="DF37" s="66">
        <v>714.56</v>
      </c>
      <c r="DG37" s="66"/>
      <c r="DH37" s="67">
        <v>592.65</v>
      </c>
      <c r="DI37" s="65" t="s">
        <v>402</v>
      </c>
      <c r="DJ37" s="39">
        <v>2.5671963648499475E-3</v>
      </c>
      <c r="DK37" s="66">
        <v>840.39</v>
      </c>
      <c r="DL37" s="66">
        <v>948.54</v>
      </c>
      <c r="DM37" s="66">
        <v>948.54</v>
      </c>
      <c r="DN37" s="66">
        <v>827.02</v>
      </c>
      <c r="DO37" s="66"/>
      <c r="DP37" s="67">
        <v>586.21269221882801</v>
      </c>
      <c r="DQ37" s="65" t="s">
        <v>403</v>
      </c>
      <c r="DR37" s="66">
        <v>771.01</v>
      </c>
      <c r="DS37" s="66">
        <v>853.66</v>
      </c>
      <c r="DT37" s="66">
        <v>761</v>
      </c>
      <c r="DU37" s="66">
        <v>785.42</v>
      </c>
      <c r="DV37" s="66"/>
      <c r="DW37" s="67"/>
      <c r="DX37" s="65" t="s">
        <v>404</v>
      </c>
      <c r="DY37" s="66">
        <v>795.35</v>
      </c>
      <c r="DZ37" s="66">
        <v>879.62</v>
      </c>
      <c r="EA37" s="66">
        <v>879.27</v>
      </c>
      <c r="EB37" s="66">
        <v>623.52</v>
      </c>
      <c r="EC37" s="66"/>
      <c r="ED37" s="67">
        <v>446.28</v>
      </c>
      <c r="EE37" s="65" t="s">
        <v>405</v>
      </c>
      <c r="EF37" s="68">
        <v>1</v>
      </c>
      <c r="EG37" s="66">
        <v>767.6</v>
      </c>
      <c r="EH37" s="66">
        <v>930.21</v>
      </c>
      <c r="EI37" s="66">
        <v>849.97</v>
      </c>
      <c r="EJ37" s="66"/>
      <c r="EK37" s="66">
        <v>323.74</v>
      </c>
      <c r="EL37" s="67">
        <v>356.89</v>
      </c>
      <c r="EM37" s="65" t="s">
        <v>406</v>
      </c>
      <c r="EN37" s="66">
        <v>783.84</v>
      </c>
      <c r="EO37" s="66">
        <v>907.86</v>
      </c>
      <c r="EP37" s="66">
        <v>783.11</v>
      </c>
      <c r="EQ37" s="66"/>
      <c r="ER37" s="66"/>
      <c r="ES37" s="67">
        <v>597.65</v>
      </c>
      <c r="ET37" s="65" t="s">
        <v>407</v>
      </c>
      <c r="EU37" s="68">
        <v>1</v>
      </c>
      <c r="EV37" s="66">
        <v>800.17</v>
      </c>
      <c r="EW37" s="66">
        <v>911.92</v>
      </c>
      <c r="EX37" s="66">
        <v>911.92</v>
      </c>
      <c r="EY37" s="66"/>
      <c r="EZ37" s="66"/>
      <c r="FA37" s="67">
        <v>386.72</v>
      </c>
      <c r="FB37" s="65" t="s">
        <v>408</v>
      </c>
      <c r="FC37" s="66">
        <v>586.21</v>
      </c>
      <c r="FD37" s="66">
        <v>553.02</v>
      </c>
      <c r="FE37" s="66">
        <v>615.37</v>
      </c>
      <c r="FF37" s="66"/>
      <c r="FG37" s="66"/>
      <c r="FH37" s="67"/>
      <c r="FI37" s="65" t="s">
        <v>409</v>
      </c>
      <c r="FJ37" s="66">
        <v>839.26</v>
      </c>
      <c r="FK37" s="66">
        <v>977.4</v>
      </c>
      <c r="FL37" s="66"/>
      <c r="FM37" s="66"/>
      <c r="FN37" s="66"/>
      <c r="FO37" s="67">
        <v>496.18</v>
      </c>
      <c r="FP37" s="65" t="s">
        <v>410</v>
      </c>
      <c r="FQ37" s="39">
        <v>0.23227185097438041</v>
      </c>
      <c r="FR37" s="66">
        <v>826.33</v>
      </c>
      <c r="FS37" s="66">
        <v>904.75</v>
      </c>
      <c r="FT37" s="66">
        <v>960.06</v>
      </c>
      <c r="FU37" s="66">
        <v>618.94000000000005</v>
      </c>
      <c r="FV37" s="66">
        <v>605.05999999999995</v>
      </c>
      <c r="FW37" s="67">
        <v>432.33456437414401</v>
      </c>
      <c r="FX37" s="65" t="s">
        <v>411</v>
      </c>
      <c r="FY37" s="66">
        <v>825.94</v>
      </c>
      <c r="FZ37" s="66">
        <v>890.59</v>
      </c>
      <c r="GA37" s="66">
        <v>888.52</v>
      </c>
      <c r="GB37" s="66">
        <v>786.55</v>
      </c>
      <c r="GC37" s="66"/>
      <c r="GD37" s="67">
        <v>452.56</v>
      </c>
      <c r="GE37" s="65" t="s">
        <v>412</v>
      </c>
      <c r="GF37" s="39">
        <v>0.20111821728812196</v>
      </c>
      <c r="GG37" s="66">
        <v>808.15</v>
      </c>
      <c r="GH37" s="66">
        <v>905.7</v>
      </c>
      <c r="GI37" s="66">
        <v>833.29</v>
      </c>
      <c r="GJ37" s="66">
        <v>611.72</v>
      </c>
      <c r="GK37" s="66"/>
      <c r="GL37" s="67">
        <v>470.19025783355499</v>
      </c>
      <c r="GM37" s="65" t="s">
        <v>413</v>
      </c>
      <c r="GN37" s="39">
        <v>8.9545556301768525E-2</v>
      </c>
      <c r="GO37" s="66">
        <v>802.29</v>
      </c>
      <c r="GP37" s="66">
        <v>973.11</v>
      </c>
      <c r="GQ37" s="66">
        <v>709.2</v>
      </c>
      <c r="GR37" s="66">
        <v>624.30999999999995</v>
      </c>
      <c r="GS37" s="66"/>
      <c r="GT37" s="67"/>
      <c r="GU37" s="65" t="s">
        <v>414</v>
      </c>
      <c r="GV37" s="68">
        <v>1</v>
      </c>
      <c r="GW37" s="66">
        <v>664.23</v>
      </c>
      <c r="GX37" s="66">
        <v>786.25</v>
      </c>
      <c r="GY37" s="66">
        <v>787.98</v>
      </c>
      <c r="GZ37" s="66"/>
      <c r="HA37" s="66"/>
      <c r="HB37" s="67">
        <v>563</v>
      </c>
      <c r="HC37" s="65" t="s">
        <v>415</v>
      </c>
      <c r="HD37" s="68">
        <v>1</v>
      </c>
      <c r="HE37" s="66">
        <v>799.68</v>
      </c>
      <c r="HF37" s="66">
        <v>935.68</v>
      </c>
      <c r="HG37" s="66"/>
      <c r="HH37" s="66">
        <v>545.78</v>
      </c>
      <c r="HI37" s="66">
        <v>539.14</v>
      </c>
      <c r="HJ37" s="67">
        <v>490.05</v>
      </c>
      <c r="HK37" s="40"/>
      <c r="HL37" s="39"/>
      <c r="HM37" s="37"/>
      <c r="HN37" s="37"/>
      <c r="HO37" s="37"/>
      <c r="HP37" s="37"/>
      <c r="HQ37" s="37"/>
      <c r="HR37" s="38"/>
    </row>
    <row r="38" spans="1:226" x14ac:dyDescent="0.25">
      <c r="A38" s="47">
        <v>45341</v>
      </c>
      <c r="B38" s="48" t="s">
        <v>387</v>
      </c>
      <c r="C38" s="49">
        <v>806.10917793379281</v>
      </c>
      <c r="D38" s="49">
        <v>910.95190745067271</v>
      </c>
      <c r="E38" s="49">
        <v>842.51835651124998</v>
      </c>
      <c r="F38" s="49">
        <v>628.20801096947878</v>
      </c>
      <c r="G38" s="49">
        <v>599.53279927390838</v>
      </c>
      <c r="H38" s="50">
        <v>467.68620773713337</v>
      </c>
      <c r="I38" s="48" t="s">
        <v>388</v>
      </c>
      <c r="J38" s="49">
        <v>801.96070486747146</v>
      </c>
      <c r="K38" s="49">
        <v>910.35610882067294</v>
      </c>
      <c r="L38" s="49">
        <v>836.11229507720748</v>
      </c>
      <c r="M38" s="49">
        <v>629.50990180902886</v>
      </c>
      <c r="N38" s="49">
        <v>454.50259816207188</v>
      </c>
      <c r="O38" s="50">
        <v>483.07043045761418</v>
      </c>
      <c r="P38" s="51" t="s">
        <v>389</v>
      </c>
      <c r="Q38" s="52">
        <v>741.32</v>
      </c>
      <c r="R38" s="52">
        <v>919.2</v>
      </c>
      <c r="S38" s="52">
        <v>826.11</v>
      </c>
      <c r="T38" s="52">
        <v>611.28</v>
      </c>
      <c r="U38" s="52"/>
      <c r="V38" s="53"/>
      <c r="W38" s="51" t="s">
        <v>390</v>
      </c>
      <c r="X38" s="52">
        <v>759.02</v>
      </c>
      <c r="Y38" s="52">
        <v>904.86</v>
      </c>
      <c r="Z38" s="52">
        <v>799.95</v>
      </c>
      <c r="AA38" s="52">
        <v>437.41</v>
      </c>
      <c r="AB38" s="52"/>
      <c r="AC38" s="53">
        <v>623.14</v>
      </c>
      <c r="AD38" s="51" t="s">
        <v>391</v>
      </c>
      <c r="AE38" s="54">
        <v>0.51129972389814904</v>
      </c>
      <c r="AF38" s="52">
        <v>746.24</v>
      </c>
      <c r="AG38" s="52">
        <v>814.63</v>
      </c>
      <c r="AH38" s="52"/>
      <c r="AI38" s="52"/>
      <c r="AJ38" s="52"/>
      <c r="AK38" s="53">
        <v>514.919725943348</v>
      </c>
      <c r="AL38" s="55" t="s">
        <v>392</v>
      </c>
      <c r="AM38" s="56">
        <v>1</v>
      </c>
      <c r="AN38" s="52">
        <v>777.94</v>
      </c>
      <c r="AO38" s="52">
        <v>914.48</v>
      </c>
      <c r="AP38" s="52">
        <v>861.81</v>
      </c>
      <c r="AQ38" s="52">
        <v>893.96</v>
      </c>
      <c r="AR38" s="52"/>
      <c r="AS38" s="53"/>
      <c r="AT38" s="51" t="s">
        <v>393</v>
      </c>
      <c r="AU38" s="57">
        <v>3.9285012767629149E-2</v>
      </c>
      <c r="AV38" s="52">
        <v>735.98</v>
      </c>
      <c r="AW38" s="52">
        <v>860.91</v>
      </c>
      <c r="AX38" s="52">
        <v>790.72</v>
      </c>
      <c r="AY38" s="52"/>
      <c r="AZ38" s="52"/>
      <c r="BA38" s="53">
        <v>463.31644077784301</v>
      </c>
      <c r="BB38" s="51" t="s">
        <v>394</v>
      </c>
      <c r="BC38" s="52">
        <v>782.4</v>
      </c>
      <c r="BD38" s="52">
        <v>900.8</v>
      </c>
      <c r="BE38" s="52">
        <v>807.68</v>
      </c>
      <c r="BF38" s="52"/>
      <c r="BG38" s="52"/>
      <c r="BH38" s="53">
        <v>554.14</v>
      </c>
      <c r="BI38" s="51" t="s">
        <v>395</v>
      </c>
      <c r="BJ38" s="57">
        <v>0.13414356043838116</v>
      </c>
      <c r="BK38" s="52">
        <v>941.9</v>
      </c>
      <c r="BL38" s="52">
        <v>993.33</v>
      </c>
      <c r="BM38" s="52">
        <v>1175.8</v>
      </c>
      <c r="BN38" s="52">
        <v>593.34</v>
      </c>
      <c r="BO38" s="52"/>
      <c r="BP38" s="53"/>
      <c r="BQ38" s="51" t="s">
        <v>396</v>
      </c>
      <c r="BR38" s="54">
        <v>1</v>
      </c>
      <c r="BS38" s="52">
        <v>781.17</v>
      </c>
      <c r="BT38" s="52">
        <v>970.5</v>
      </c>
      <c r="BU38" s="52">
        <v>978.67</v>
      </c>
      <c r="BV38" s="52"/>
      <c r="BW38" s="52"/>
      <c r="BX38" s="53">
        <v>371.17</v>
      </c>
      <c r="BY38" s="51" t="s">
        <v>397</v>
      </c>
      <c r="BZ38" s="52">
        <v>848.5</v>
      </c>
      <c r="CA38" s="52">
        <v>908.84</v>
      </c>
      <c r="CB38" s="52">
        <v>789.91</v>
      </c>
      <c r="CC38" s="52">
        <v>588.16999999999996</v>
      </c>
      <c r="CD38" s="52"/>
      <c r="CE38" s="53">
        <v>741.78</v>
      </c>
      <c r="CF38" s="51" t="s">
        <v>398</v>
      </c>
      <c r="CG38" s="52">
        <v>781.62</v>
      </c>
      <c r="CH38" s="52">
        <v>1074.96</v>
      </c>
      <c r="CI38" s="52">
        <v>989.52</v>
      </c>
      <c r="CJ38" s="52"/>
      <c r="CK38" s="52"/>
      <c r="CL38" s="53"/>
      <c r="CM38" s="51" t="s">
        <v>399</v>
      </c>
      <c r="CN38" s="52">
        <v>867.82</v>
      </c>
      <c r="CO38" s="52">
        <v>916.22</v>
      </c>
      <c r="CP38" s="52">
        <v>923.72</v>
      </c>
      <c r="CQ38" s="52">
        <v>558.34</v>
      </c>
      <c r="CR38" s="52"/>
      <c r="CS38" s="53">
        <v>705.08</v>
      </c>
      <c r="CT38" s="51" t="s">
        <v>400</v>
      </c>
      <c r="CU38" s="52">
        <v>816.92</v>
      </c>
      <c r="CV38" s="52">
        <v>980.51</v>
      </c>
      <c r="CW38" s="52">
        <v>793.11</v>
      </c>
      <c r="CX38" s="52">
        <v>619.91999999999996</v>
      </c>
      <c r="CY38" s="52"/>
      <c r="CZ38" s="53"/>
      <c r="DA38" s="51" t="s">
        <v>401</v>
      </c>
      <c r="DB38" s="54">
        <v>1</v>
      </c>
      <c r="DC38" s="52">
        <v>752</v>
      </c>
      <c r="DD38" s="52">
        <v>930.6</v>
      </c>
      <c r="DE38" s="52">
        <v>795.86</v>
      </c>
      <c r="DF38" s="52">
        <v>714.56</v>
      </c>
      <c r="DG38" s="52"/>
      <c r="DH38" s="53">
        <v>592.65</v>
      </c>
      <c r="DI38" s="51" t="s">
        <v>402</v>
      </c>
      <c r="DJ38" s="57">
        <v>2.5746652935118436E-3</v>
      </c>
      <c r="DK38" s="52">
        <v>835.4</v>
      </c>
      <c r="DL38" s="52">
        <v>958.37</v>
      </c>
      <c r="DM38" s="52">
        <v>958.37</v>
      </c>
      <c r="DN38" s="52">
        <v>829.43</v>
      </c>
      <c r="DO38" s="52"/>
      <c r="DP38" s="53">
        <v>584.83000000000004</v>
      </c>
      <c r="DQ38" s="51" t="s">
        <v>403</v>
      </c>
      <c r="DR38" s="52">
        <v>757.59</v>
      </c>
      <c r="DS38" s="52">
        <v>838.21</v>
      </c>
      <c r="DT38" s="52">
        <v>772.36</v>
      </c>
      <c r="DU38" s="52">
        <v>776.5</v>
      </c>
      <c r="DV38" s="52"/>
      <c r="DW38" s="53"/>
      <c r="DX38" s="51" t="s">
        <v>404</v>
      </c>
      <c r="DY38" s="52">
        <v>799.4</v>
      </c>
      <c r="DZ38" s="52">
        <v>884.7</v>
      </c>
      <c r="EA38" s="52">
        <v>903.18</v>
      </c>
      <c r="EB38" s="52">
        <v>615.52</v>
      </c>
      <c r="EC38" s="52"/>
      <c r="ED38" s="53">
        <v>446.69</v>
      </c>
      <c r="EE38" s="51" t="s">
        <v>405</v>
      </c>
      <c r="EF38" s="54">
        <v>1</v>
      </c>
      <c r="EG38" s="52">
        <v>774.11</v>
      </c>
      <c r="EH38" s="52">
        <v>943.31</v>
      </c>
      <c r="EI38" s="52">
        <v>850.87</v>
      </c>
      <c r="EJ38" s="52"/>
      <c r="EK38" s="52">
        <v>323.74</v>
      </c>
      <c r="EL38" s="53">
        <v>363.33</v>
      </c>
      <c r="EM38" s="51" t="s">
        <v>406</v>
      </c>
      <c r="EN38" s="52">
        <v>798.37</v>
      </c>
      <c r="EO38" s="52">
        <v>933.5</v>
      </c>
      <c r="EP38" s="52">
        <v>812.94</v>
      </c>
      <c r="EQ38" s="52"/>
      <c r="ER38" s="52"/>
      <c r="ES38" s="53">
        <v>597.65</v>
      </c>
      <c r="ET38" s="51" t="s">
        <v>407</v>
      </c>
      <c r="EU38" s="54">
        <v>1</v>
      </c>
      <c r="EV38" s="52">
        <v>800.17</v>
      </c>
      <c r="EW38" s="52">
        <v>911.92</v>
      </c>
      <c r="EX38" s="52">
        <v>911.92</v>
      </c>
      <c r="EY38" s="52"/>
      <c r="EZ38" s="52"/>
      <c r="FA38" s="53">
        <v>386.72</v>
      </c>
      <c r="FB38" s="51" t="s">
        <v>408</v>
      </c>
      <c r="FC38" s="52">
        <v>586.21</v>
      </c>
      <c r="FD38" s="52">
        <v>553.02</v>
      </c>
      <c r="FE38" s="52">
        <v>615.37</v>
      </c>
      <c r="FF38" s="52"/>
      <c r="FG38" s="52"/>
      <c r="FH38" s="53"/>
      <c r="FI38" s="51" t="s">
        <v>409</v>
      </c>
      <c r="FJ38" s="52">
        <v>846.7</v>
      </c>
      <c r="FK38" s="52">
        <v>991.45</v>
      </c>
      <c r="FL38" s="52"/>
      <c r="FM38" s="52"/>
      <c r="FN38" s="52"/>
      <c r="FO38" s="53">
        <v>494.53</v>
      </c>
      <c r="FP38" s="51" t="s">
        <v>410</v>
      </c>
      <c r="FQ38" s="57">
        <v>0.23113371085172771</v>
      </c>
      <c r="FR38" s="52">
        <v>827.41</v>
      </c>
      <c r="FS38" s="52">
        <v>905.45</v>
      </c>
      <c r="FT38" s="52">
        <v>985.52</v>
      </c>
      <c r="FU38" s="52">
        <v>628</v>
      </c>
      <c r="FV38" s="52">
        <v>618.26</v>
      </c>
      <c r="FW38" s="53">
        <v>434.67</v>
      </c>
      <c r="FX38" s="51" t="s">
        <v>411</v>
      </c>
      <c r="FY38" s="52">
        <v>830.81</v>
      </c>
      <c r="FZ38" s="52">
        <v>910.11</v>
      </c>
      <c r="GA38" s="52">
        <v>906.41</v>
      </c>
      <c r="GB38" s="52">
        <v>776.52</v>
      </c>
      <c r="GC38" s="52"/>
      <c r="GD38" s="53">
        <v>457.43</v>
      </c>
      <c r="GE38" s="51" t="s">
        <v>412</v>
      </c>
      <c r="GF38" s="57">
        <v>0.20092425155716293</v>
      </c>
      <c r="GG38" s="52">
        <v>793.46</v>
      </c>
      <c r="GH38" s="52">
        <v>894.46</v>
      </c>
      <c r="GI38" s="52">
        <v>835.82</v>
      </c>
      <c r="GJ38" s="52">
        <v>690.28</v>
      </c>
      <c r="GK38" s="52"/>
      <c r="GL38" s="53">
        <v>466.56</v>
      </c>
      <c r="GM38" s="51" t="s">
        <v>413</v>
      </c>
      <c r="GN38" s="57">
        <v>8.8991723769689418E-2</v>
      </c>
      <c r="GO38" s="52">
        <v>811.36</v>
      </c>
      <c r="GP38" s="52">
        <v>1000.77</v>
      </c>
      <c r="GQ38" s="52">
        <v>738.63</v>
      </c>
      <c r="GR38" s="52">
        <v>610.75</v>
      </c>
      <c r="GS38" s="52"/>
      <c r="GT38" s="53"/>
      <c r="GU38" s="51" t="s">
        <v>414</v>
      </c>
      <c r="GV38" s="54">
        <v>1</v>
      </c>
      <c r="GW38" s="52">
        <v>646.35</v>
      </c>
      <c r="GX38" s="52">
        <v>767.84</v>
      </c>
      <c r="GY38" s="52">
        <v>755.59</v>
      </c>
      <c r="GZ38" s="52"/>
      <c r="HA38" s="52"/>
      <c r="HB38" s="53">
        <v>563.33000000000004</v>
      </c>
      <c r="HC38" s="51" t="s">
        <v>415</v>
      </c>
      <c r="HD38" s="54">
        <v>1</v>
      </c>
      <c r="HE38" s="52">
        <v>798.02</v>
      </c>
      <c r="HF38" s="52">
        <v>959.85</v>
      </c>
      <c r="HG38" s="52"/>
      <c r="HH38" s="52">
        <v>526.77</v>
      </c>
      <c r="HI38" s="52">
        <v>520.13</v>
      </c>
      <c r="HJ38" s="53">
        <v>490.05</v>
      </c>
      <c r="HK38" s="58"/>
      <c r="HL38" s="57"/>
      <c r="HM38" s="52"/>
      <c r="HN38" s="52"/>
      <c r="HO38" s="52"/>
      <c r="HP38" s="52"/>
      <c r="HQ38" s="52"/>
      <c r="HR38" s="53"/>
    </row>
    <row r="39" spans="1:226" x14ac:dyDescent="0.25">
      <c r="A39" s="47">
        <v>45334</v>
      </c>
      <c r="B39" s="48" t="s">
        <v>387</v>
      </c>
      <c r="C39" s="71">
        <v>792.26159419377018</v>
      </c>
      <c r="D39" s="71">
        <v>893.21422199569236</v>
      </c>
      <c r="E39" s="71">
        <v>827.55265633171371</v>
      </c>
      <c r="F39" s="71">
        <v>615.20125355694915</v>
      </c>
      <c r="G39" s="71">
        <v>574.44685869876753</v>
      </c>
      <c r="H39" s="72">
        <v>467.92542373845652</v>
      </c>
      <c r="I39" s="48" t="s">
        <v>388</v>
      </c>
      <c r="J39" s="71">
        <v>787.36987199846794</v>
      </c>
      <c r="K39" s="71">
        <v>892.22965770170254</v>
      </c>
      <c r="L39" s="71">
        <v>820.85672494174548</v>
      </c>
      <c r="M39" s="71">
        <v>617.12500323826532</v>
      </c>
      <c r="N39" s="71">
        <v>456.55335839598996</v>
      </c>
      <c r="O39" s="72">
        <v>481.70754053976663</v>
      </c>
      <c r="P39" s="51" t="s">
        <v>389</v>
      </c>
      <c r="Q39" s="73">
        <v>723.82</v>
      </c>
      <c r="R39" s="73">
        <v>901.7</v>
      </c>
      <c r="S39" s="73">
        <v>822.62</v>
      </c>
      <c r="T39" s="73">
        <v>611.28</v>
      </c>
      <c r="U39" s="73"/>
      <c r="V39" s="74"/>
      <c r="W39" s="51" t="s">
        <v>390</v>
      </c>
      <c r="X39" s="73">
        <v>747.81</v>
      </c>
      <c r="Y39" s="73">
        <v>864.61</v>
      </c>
      <c r="Z39" s="73">
        <v>808.87</v>
      </c>
      <c r="AA39" s="73">
        <v>437.41</v>
      </c>
      <c r="AB39" s="73"/>
      <c r="AC39" s="74">
        <v>603.30999999999995</v>
      </c>
      <c r="AD39" s="51" t="s">
        <v>391</v>
      </c>
      <c r="AE39" s="54">
        <v>0.51129972389814904</v>
      </c>
      <c r="AF39" s="73">
        <v>739.72</v>
      </c>
      <c r="AG39" s="73">
        <v>796.52</v>
      </c>
      <c r="AH39" s="73"/>
      <c r="AI39" s="73"/>
      <c r="AJ39" s="73"/>
      <c r="AK39" s="74">
        <v>513.51</v>
      </c>
      <c r="AL39" s="55" t="s">
        <v>392</v>
      </c>
      <c r="AM39" s="56">
        <v>1</v>
      </c>
      <c r="AN39" s="73">
        <v>772.42</v>
      </c>
      <c r="AO39" s="73">
        <v>901.22</v>
      </c>
      <c r="AP39" s="73">
        <v>856.34</v>
      </c>
      <c r="AQ39" s="73">
        <v>893.96</v>
      </c>
      <c r="AR39" s="73"/>
      <c r="AS39" s="74"/>
      <c r="AT39" s="51" t="s">
        <v>393</v>
      </c>
      <c r="AU39" s="54">
        <v>3.96557877622239E-2</v>
      </c>
      <c r="AV39" s="73">
        <v>717.99</v>
      </c>
      <c r="AW39" s="73">
        <v>839.83</v>
      </c>
      <c r="AX39" s="73">
        <v>771.27</v>
      </c>
      <c r="AY39" s="73"/>
      <c r="AZ39" s="73"/>
      <c r="BA39" s="74">
        <v>464.35</v>
      </c>
      <c r="BB39" s="51" t="s">
        <v>394</v>
      </c>
      <c r="BC39" s="73">
        <v>775.67</v>
      </c>
      <c r="BD39" s="73">
        <v>904.16</v>
      </c>
      <c r="BE39" s="73">
        <v>776.93</v>
      </c>
      <c r="BF39" s="73"/>
      <c r="BG39" s="73"/>
      <c r="BH39" s="74">
        <v>555.14</v>
      </c>
      <c r="BI39" s="51" t="s">
        <v>395</v>
      </c>
      <c r="BJ39" s="54">
        <v>0.13414176101303801</v>
      </c>
      <c r="BK39" s="73">
        <v>920.43</v>
      </c>
      <c r="BL39" s="73">
        <v>993.32</v>
      </c>
      <c r="BM39" s="73">
        <v>1175.78</v>
      </c>
      <c r="BN39" s="73">
        <v>593.34</v>
      </c>
      <c r="BO39" s="73"/>
      <c r="BP39" s="74"/>
      <c r="BQ39" s="51" t="s">
        <v>396</v>
      </c>
      <c r="BR39" s="54">
        <v>1</v>
      </c>
      <c r="BS39" s="73">
        <v>811.17</v>
      </c>
      <c r="BT39" s="73">
        <v>983.83</v>
      </c>
      <c r="BU39" s="73">
        <v>968.67</v>
      </c>
      <c r="BV39" s="73"/>
      <c r="BW39" s="73"/>
      <c r="BX39" s="74">
        <v>371.17</v>
      </c>
      <c r="BY39" s="51" t="s">
        <v>397</v>
      </c>
      <c r="BZ39" s="73">
        <v>826.68</v>
      </c>
      <c r="CA39" s="73">
        <v>883.72</v>
      </c>
      <c r="CB39" s="73">
        <v>774.84</v>
      </c>
      <c r="CC39" s="73">
        <v>567.08000000000004</v>
      </c>
      <c r="CD39" s="73"/>
      <c r="CE39" s="74">
        <v>738.73</v>
      </c>
      <c r="CF39" s="51" t="s">
        <v>398</v>
      </c>
      <c r="CG39" s="73">
        <v>771.14</v>
      </c>
      <c r="CH39" s="73">
        <v>1046.74</v>
      </c>
      <c r="CI39" s="73">
        <v>984.68</v>
      </c>
      <c r="CJ39" s="73"/>
      <c r="CK39" s="73"/>
      <c r="CL39" s="74"/>
      <c r="CM39" s="51" t="s">
        <v>399</v>
      </c>
      <c r="CN39" s="73">
        <v>845.54</v>
      </c>
      <c r="CO39" s="73">
        <v>888.56</v>
      </c>
      <c r="CP39" s="73">
        <v>924.94</v>
      </c>
      <c r="CQ39" s="73">
        <v>536.19000000000005</v>
      </c>
      <c r="CR39" s="73"/>
      <c r="CS39" s="74">
        <v>704.31</v>
      </c>
      <c r="CT39" s="51" t="s">
        <v>400</v>
      </c>
      <c r="CU39" s="73">
        <v>794.34</v>
      </c>
      <c r="CV39" s="73">
        <v>956.32</v>
      </c>
      <c r="CW39" s="73">
        <v>785.05</v>
      </c>
      <c r="CX39" s="73">
        <v>619.91999999999996</v>
      </c>
      <c r="CY39" s="73"/>
      <c r="CZ39" s="74"/>
      <c r="DA39" s="51" t="s">
        <v>401</v>
      </c>
      <c r="DB39" s="54">
        <v>1</v>
      </c>
      <c r="DC39" s="73">
        <v>730.4</v>
      </c>
      <c r="DD39" s="73">
        <v>902.6</v>
      </c>
      <c r="DE39" s="73">
        <v>779.86</v>
      </c>
      <c r="DF39" s="73">
        <v>714.56</v>
      </c>
      <c r="DG39" s="73"/>
      <c r="DH39" s="74">
        <v>592.65</v>
      </c>
      <c r="DI39" s="51" t="s">
        <v>402</v>
      </c>
      <c r="DJ39" s="54">
        <v>2.5819777949909598E-3</v>
      </c>
      <c r="DK39" s="73">
        <v>814.52</v>
      </c>
      <c r="DL39" s="73">
        <v>923.75</v>
      </c>
      <c r="DM39" s="73">
        <v>923.75</v>
      </c>
      <c r="DN39" s="73">
        <v>736.25</v>
      </c>
      <c r="DO39" s="73"/>
      <c r="DP39" s="74">
        <v>585.5</v>
      </c>
      <c r="DQ39" s="51" t="s">
        <v>403</v>
      </c>
      <c r="DR39" s="73">
        <v>759.95</v>
      </c>
      <c r="DS39" s="73">
        <v>838.29</v>
      </c>
      <c r="DT39" s="73">
        <v>771.26</v>
      </c>
      <c r="DU39" s="73">
        <v>756.25</v>
      </c>
      <c r="DV39" s="73"/>
      <c r="DW39" s="74"/>
      <c r="DX39" s="51" t="s">
        <v>404</v>
      </c>
      <c r="DY39" s="73">
        <v>779.78</v>
      </c>
      <c r="DZ39" s="73">
        <v>859.23</v>
      </c>
      <c r="EA39" s="73">
        <v>894.19</v>
      </c>
      <c r="EB39" s="73">
        <v>611.52</v>
      </c>
      <c r="EC39" s="73"/>
      <c r="ED39" s="74">
        <v>445.7</v>
      </c>
      <c r="EE39" s="51" t="s">
        <v>405</v>
      </c>
      <c r="EF39" s="54">
        <v>1</v>
      </c>
      <c r="EG39" s="73">
        <v>755.77</v>
      </c>
      <c r="EH39" s="73">
        <v>924.9</v>
      </c>
      <c r="EI39" s="73">
        <v>875.49</v>
      </c>
      <c r="EJ39" s="73"/>
      <c r="EK39" s="73">
        <v>323.74</v>
      </c>
      <c r="EL39" s="74">
        <v>361.37</v>
      </c>
      <c r="EM39" s="51" t="s">
        <v>406</v>
      </c>
      <c r="EN39" s="73">
        <v>778.71</v>
      </c>
      <c r="EO39" s="73">
        <v>912.13</v>
      </c>
      <c r="EP39" s="73">
        <v>805.04</v>
      </c>
      <c r="EQ39" s="73"/>
      <c r="ER39" s="73"/>
      <c r="ES39" s="74">
        <v>588.39</v>
      </c>
      <c r="ET39" s="51" t="s">
        <v>407</v>
      </c>
      <c r="EU39" s="54">
        <v>1</v>
      </c>
      <c r="EV39" s="73">
        <v>791.68</v>
      </c>
      <c r="EW39" s="73">
        <v>893.03</v>
      </c>
      <c r="EX39" s="73">
        <v>893.04</v>
      </c>
      <c r="EY39" s="73"/>
      <c r="EZ39" s="73"/>
      <c r="FA39" s="74">
        <v>384.11</v>
      </c>
      <c r="FB39" s="51" t="s">
        <v>408</v>
      </c>
      <c r="FC39" s="73">
        <v>586.21</v>
      </c>
      <c r="FD39" s="73">
        <v>553.02</v>
      </c>
      <c r="FE39" s="73">
        <v>615.37</v>
      </c>
      <c r="FF39" s="73"/>
      <c r="FG39" s="73"/>
      <c r="FH39" s="74"/>
      <c r="FI39" s="51" t="s">
        <v>409</v>
      </c>
      <c r="FJ39" s="73">
        <v>831</v>
      </c>
      <c r="FK39" s="73">
        <v>979.88</v>
      </c>
      <c r="FL39" s="73"/>
      <c r="FM39" s="73"/>
      <c r="FN39" s="73"/>
      <c r="FO39" s="74">
        <v>492.87</v>
      </c>
      <c r="FP39" s="51" t="s">
        <v>410</v>
      </c>
      <c r="FQ39" s="54">
        <v>0.231492198712903</v>
      </c>
      <c r="FR39" s="73">
        <v>822.71</v>
      </c>
      <c r="FS39" s="73">
        <v>887.18</v>
      </c>
      <c r="FT39" s="73">
        <v>985.46</v>
      </c>
      <c r="FU39" s="73">
        <v>613.34</v>
      </c>
      <c r="FV39" s="73">
        <v>589.66999999999996</v>
      </c>
      <c r="FW39" s="74">
        <v>437.56</v>
      </c>
      <c r="FX39" s="51" t="s">
        <v>411</v>
      </c>
      <c r="FY39" s="73">
        <v>808.86</v>
      </c>
      <c r="FZ39" s="73">
        <v>896.28</v>
      </c>
      <c r="GA39" s="73">
        <v>893.4</v>
      </c>
      <c r="GB39" s="73">
        <v>780.83</v>
      </c>
      <c r="GC39" s="73"/>
      <c r="GD39" s="74">
        <v>457.43</v>
      </c>
      <c r="GE39" s="51" t="s">
        <v>412</v>
      </c>
      <c r="GF39" s="54">
        <v>0.201033311219669</v>
      </c>
      <c r="GG39" s="73">
        <v>771.06</v>
      </c>
      <c r="GH39" s="73">
        <v>873.29</v>
      </c>
      <c r="GI39" s="73">
        <v>815.48</v>
      </c>
      <c r="GJ39" s="73">
        <v>644.87</v>
      </c>
      <c r="GK39" s="73"/>
      <c r="GL39" s="74">
        <v>464.85</v>
      </c>
      <c r="GM39" s="51" t="s">
        <v>413</v>
      </c>
      <c r="GN39" s="54">
        <v>8.9031339031339002E-2</v>
      </c>
      <c r="GO39" s="73">
        <v>804.31</v>
      </c>
      <c r="GP39" s="73">
        <v>1014.46</v>
      </c>
      <c r="GQ39" s="73">
        <v>724.07</v>
      </c>
      <c r="GR39" s="73">
        <v>593.39</v>
      </c>
      <c r="GS39" s="73"/>
      <c r="GT39" s="74"/>
      <c r="GU39" s="51" t="s">
        <v>414</v>
      </c>
      <c r="GV39" s="54">
        <v>1</v>
      </c>
      <c r="GW39" s="73">
        <v>635.85</v>
      </c>
      <c r="GX39" s="73">
        <v>754.47</v>
      </c>
      <c r="GY39" s="73">
        <v>749.42</v>
      </c>
      <c r="GZ39" s="73"/>
      <c r="HA39" s="73"/>
      <c r="HB39" s="74">
        <v>554.02</v>
      </c>
      <c r="HC39" s="51" t="s">
        <v>415</v>
      </c>
      <c r="HD39" s="54">
        <v>1</v>
      </c>
      <c r="HE39" s="73">
        <v>781.35</v>
      </c>
      <c r="HF39" s="73">
        <v>918.18</v>
      </c>
      <c r="HG39" s="73"/>
      <c r="HH39" s="73">
        <v>529.85</v>
      </c>
      <c r="HI39" s="73">
        <v>523.21</v>
      </c>
      <c r="HJ39" s="74">
        <v>490.05</v>
      </c>
      <c r="HK39" s="75"/>
      <c r="HL39" s="54"/>
      <c r="HM39" s="73"/>
      <c r="HN39" s="73"/>
      <c r="HO39" s="73"/>
      <c r="HP39" s="73"/>
      <c r="HQ39" s="73"/>
      <c r="HR39" s="74"/>
    </row>
    <row r="40" spans="1:226" x14ac:dyDescent="0.25">
      <c r="A40" s="61">
        <v>45327</v>
      </c>
      <c r="B40" s="62" t="s">
        <v>387</v>
      </c>
      <c r="C40" s="76">
        <v>776.19877735679836</v>
      </c>
      <c r="D40" s="76">
        <v>874.86346253560134</v>
      </c>
      <c r="E40" s="76">
        <v>818.073656161857</v>
      </c>
      <c r="F40" s="76">
        <v>619.15524627384207</v>
      </c>
      <c r="G40" s="76">
        <v>583.67780548390169</v>
      </c>
      <c r="H40" s="77">
        <v>463.95256925666837</v>
      </c>
      <c r="I40" s="62" t="s">
        <v>388</v>
      </c>
      <c r="J40" s="76">
        <v>770.27326073339327</v>
      </c>
      <c r="K40" s="76">
        <v>873.24210162024031</v>
      </c>
      <c r="L40" s="76">
        <v>811.8070050387239</v>
      </c>
      <c r="M40" s="76">
        <v>621.84500022306349</v>
      </c>
      <c r="N40" s="76">
        <v>458.12472013366755</v>
      </c>
      <c r="O40" s="77">
        <v>478.26471430639225</v>
      </c>
      <c r="P40" s="65" t="s">
        <v>389</v>
      </c>
      <c r="Q40" s="78">
        <v>718.82</v>
      </c>
      <c r="R40" s="78">
        <v>886.7</v>
      </c>
      <c r="S40" s="78">
        <v>800.16</v>
      </c>
      <c r="T40" s="78">
        <v>611.28</v>
      </c>
      <c r="U40" s="78"/>
      <c r="V40" s="79"/>
      <c r="W40" s="65" t="s">
        <v>390</v>
      </c>
      <c r="X40" s="78">
        <v>738.42</v>
      </c>
      <c r="Y40" s="78">
        <v>870.58</v>
      </c>
      <c r="Z40" s="78">
        <v>786.23</v>
      </c>
      <c r="AA40" s="78">
        <v>446.91</v>
      </c>
      <c r="AB40" s="78"/>
      <c r="AC40" s="79">
        <v>603.30999999999995</v>
      </c>
      <c r="AD40" s="65" t="s">
        <v>391</v>
      </c>
      <c r="AE40" s="68">
        <v>0.51129972389814904</v>
      </c>
      <c r="AF40" s="78">
        <v>734.87</v>
      </c>
      <c r="AG40" s="78">
        <v>788.68</v>
      </c>
      <c r="AH40" s="78"/>
      <c r="AI40" s="78"/>
      <c r="AJ40" s="78"/>
      <c r="AK40" s="79">
        <v>513.51</v>
      </c>
      <c r="AL40" s="69" t="s">
        <v>392</v>
      </c>
      <c r="AM40" s="70">
        <v>1</v>
      </c>
      <c r="AN40" s="78">
        <v>757.54</v>
      </c>
      <c r="AO40" s="78">
        <v>881.64</v>
      </c>
      <c r="AP40" s="78">
        <v>847.22</v>
      </c>
      <c r="AQ40" s="78">
        <v>893.96</v>
      </c>
      <c r="AR40" s="78"/>
      <c r="AS40" s="79"/>
      <c r="AT40" s="65" t="s">
        <v>393</v>
      </c>
      <c r="AU40" s="68">
        <v>3.9990402303447199E-2</v>
      </c>
      <c r="AV40" s="78">
        <v>712.64</v>
      </c>
      <c r="AW40" s="78">
        <v>834.76</v>
      </c>
      <c r="AX40" s="78">
        <v>752.1</v>
      </c>
      <c r="AY40" s="78"/>
      <c r="AZ40" s="78"/>
      <c r="BA40" s="79">
        <v>468</v>
      </c>
      <c r="BB40" s="65" t="s">
        <v>394</v>
      </c>
      <c r="BC40" s="78">
        <v>749.62</v>
      </c>
      <c r="BD40" s="78">
        <v>862.15</v>
      </c>
      <c r="BE40" s="78">
        <v>775.08</v>
      </c>
      <c r="BF40" s="78"/>
      <c r="BG40" s="78"/>
      <c r="BH40" s="79">
        <v>557.16</v>
      </c>
      <c r="BI40" s="65" t="s">
        <v>395</v>
      </c>
      <c r="BJ40" s="68">
        <v>0.13412017167382001</v>
      </c>
      <c r="BK40" s="78">
        <v>898.82</v>
      </c>
      <c r="BL40" s="78">
        <v>960.97</v>
      </c>
      <c r="BM40" s="78">
        <v>1138.04</v>
      </c>
      <c r="BN40" s="78">
        <v>593.24</v>
      </c>
      <c r="BO40" s="78"/>
      <c r="BP40" s="79"/>
      <c r="BQ40" s="65" t="s">
        <v>396</v>
      </c>
      <c r="BR40" s="68">
        <v>1</v>
      </c>
      <c r="BS40" s="78">
        <v>823.67</v>
      </c>
      <c r="BT40" s="78">
        <v>954.67</v>
      </c>
      <c r="BU40" s="78">
        <v>961.17</v>
      </c>
      <c r="BV40" s="78"/>
      <c r="BW40" s="78"/>
      <c r="BX40" s="79">
        <v>371.17</v>
      </c>
      <c r="BY40" s="65" t="s">
        <v>397</v>
      </c>
      <c r="BZ40" s="78">
        <v>816.62</v>
      </c>
      <c r="CA40" s="78">
        <v>871.37</v>
      </c>
      <c r="CB40" s="78">
        <v>765.06</v>
      </c>
      <c r="CC40" s="78">
        <v>577.21</v>
      </c>
      <c r="CD40" s="78"/>
      <c r="CE40" s="79">
        <v>738.63</v>
      </c>
      <c r="CF40" s="65" t="s">
        <v>398</v>
      </c>
      <c r="CG40" s="78">
        <v>696.14</v>
      </c>
      <c r="CH40" s="78">
        <v>976.58</v>
      </c>
      <c r="CI40" s="78">
        <v>958.07</v>
      </c>
      <c r="CJ40" s="78"/>
      <c r="CK40" s="78"/>
      <c r="CL40" s="79"/>
      <c r="CM40" s="65" t="s">
        <v>399</v>
      </c>
      <c r="CN40" s="78">
        <v>843.53</v>
      </c>
      <c r="CO40" s="78">
        <v>885.58</v>
      </c>
      <c r="CP40" s="78">
        <v>915.45</v>
      </c>
      <c r="CQ40" s="78">
        <v>539.89</v>
      </c>
      <c r="CR40" s="78"/>
      <c r="CS40" s="79">
        <v>702.33</v>
      </c>
      <c r="CT40" s="65" t="s">
        <v>400</v>
      </c>
      <c r="CU40" s="78">
        <v>783.05</v>
      </c>
      <c r="CV40" s="78">
        <v>942.61</v>
      </c>
      <c r="CW40" s="78">
        <v>785.05</v>
      </c>
      <c r="CX40" s="78">
        <v>619.91999999999996</v>
      </c>
      <c r="CY40" s="78"/>
      <c r="CZ40" s="79"/>
      <c r="DA40" s="65" t="s">
        <v>401</v>
      </c>
      <c r="DB40" s="68">
        <v>1</v>
      </c>
      <c r="DC40" s="78">
        <v>698.4</v>
      </c>
      <c r="DD40" s="78">
        <v>861</v>
      </c>
      <c r="DE40" s="78">
        <v>735.86</v>
      </c>
      <c r="DF40" s="78">
        <v>714.56</v>
      </c>
      <c r="DG40" s="78"/>
      <c r="DH40" s="79">
        <v>592.65</v>
      </c>
      <c r="DI40" s="65" t="s">
        <v>402</v>
      </c>
      <c r="DJ40" s="68">
        <v>2.5953802232026998E-3</v>
      </c>
      <c r="DK40" s="78">
        <v>824.89</v>
      </c>
      <c r="DL40" s="78">
        <v>928.6</v>
      </c>
      <c r="DM40" s="78">
        <v>928.6</v>
      </c>
      <c r="DN40" s="78">
        <v>991.82</v>
      </c>
      <c r="DO40" s="78"/>
      <c r="DP40" s="79">
        <v>579.53</v>
      </c>
      <c r="DQ40" s="65" t="s">
        <v>403</v>
      </c>
      <c r="DR40" s="78">
        <v>745.89</v>
      </c>
      <c r="DS40" s="78">
        <v>825.2</v>
      </c>
      <c r="DT40" s="78">
        <v>758.97</v>
      </c>
      <c r="DU40" s="78">
        <v>765.8</v>
      </c>
      <c r="DV40" s="78"/>
      <c r="DW40" s="79"/>
      <c r="DX40" s="65" t="s">
        <v>404</v>
      </c>
      <c r="DY40" s="78">
        <v>768.91</v>
      </c>
      <c r="DZ40" s="78">
        <v>846.21</v>
      </c>
      <c r="EA40" s="78">
        <v>882.99</v>
      </c>
      <c r="EB40" s="78">
        <v>610.61</v>
      </c>
      <c r="EC40" s="78"/>
      <c r="ED40" s="79">
        <v>441.37</v>
      </c>
      <c r="EE40" s="65" t="s">
        <v>405</v>
      </c>
      <c r="EF40" s="68">
        <v>1</v>
      </c>
      <c r="EG40" s="78">
        <v>733.52</v>
      </c>
      <c r="EH40" s="78">
        <v>891.02</v>
      </c>
      <c r="EI40" s="78">
        <v>819.93</v>
      </c>
      <c r="EJ40" s="78"/>
      <c r="EK40" s="78">
        <v>323.74</v>
      </c>
      <c r="EL40" s="79">
        <v>359.23</v>
      </c>
      <c r="EM40" s="65" t="s">
        <v>406</v>
      </c>
      <c r="EN40" s="78">
        <v>769.31</v>
      </c>
      <c r="EO40" s="78">
        <v>898.46</v>
      </c>
      <c r="EP40" s="78">
        <v>801.53</v>
      </c>
      <c r="EQ40" s="78"/>
      <c r="ER40" s="78"/>
      <c r="ES40" s="79">
        <v>588.39</v>
      </c>
      <c r="ET40" s="65" t="s">
        <v>407</v>
      </c>
      <c r="EU40" s="68">
        <v>1</v>
      </c>
      <c r="EV40" s="78">
        <v>775.02</v>
      </c>
      <c r="EW40" s="78">
        <v>872.61</v>
      </c>
      <c r="EX40" s="78">
        <v>872.61</v>
      </c>
      <c r="EY40" s="78"/>
      <c r="EZ40" s="78"/>
      <c r="FA40" s="79">
        <v>383.97</v>
      </c>
      <c r="FB40" s="65" t="s">
        <v>408</v>
      </c>
      <c r="FC40" s="78">
        <v>586.21</v>
      </c>
      <c r="FD40" s="78">
        <v>553.02</v>
      </c>
      <c r="FE40" s="78">
        <v>615.37</v>
      </c>
      <c r="FF40" s="78"/>
      <c r="FG40" s="78"/>
      <c r="FH40" s="79"/>
      <c r="FI40" s="65" t="s">
        <v>409</v>
      </c>
      <c r="FJ40" s="78">
        <v>811.16</v>
      </c>
      <c r="FK40" s="78">
        <v>948.48</v>
      </c>
      <c r="FL40" s="78"/>
      <c r="FM40" s="78"/>
      <c r="FN40" s="78"/>
      <c r="FO40" s="79">
        <v>485.44</v>
      </c>
      <c r="FP40" s="65" t="s">
        <v>410</v>
      </c>
      <c r="FQ40" s="68">
        <v>0.23071776296057001</v>
      </c>
      <c r="FR40" s="78">
        <v>808.32</v>
      </c>
      <c r="FS40" s="78">
        <v>871.19</v>
      </c>
      <c r="FT40" s="78">
        <v>960.95</v>
      </c>
      <c r="FU40" s="78">
        <v>607.84</v>
      </c>
      <c r="FV40" s="78">
        <v>599.89</v>
      </c>
      <c r="FW40" s="79">
        <v>431.41</v>
      </c>
      <c r="FX40" s="65" t="s">
        <v>411</v>
      </c>
      <c r="FY40" s="78">
        <v>800.73</v>
      </c>
      <c r="FZ40" s="78">
        <v>879.21</v>
      </c>
      <c r="GA40" s="78">
        <v>877.95</v>
      </c>
      <c r="GB40" s="78">
        <v>772.41</v>
      </c>
      <c r="GC40" s="78"/>
      <c r="GD40" s="79">
        <v>457.43</v>
      </c>
      <c r="GE40" s="65" t="s">
        <v>412</v>
      </c>
      <c r="GF40" s="68">
        <v>0.201045436268597</v>
      </c>
      <c r="GG40" s="78">
        <v>758.03</v>
      </c>
      <c r="GH40" s="78">
        <v>859.82</v>
      </c>
      <c r="GI40" s="78">
        <v>894.9</v>
      </c>
      <c r="GJ40" s="78">
        <v>611.67999999999995</v>
      </c>
      <c r="GK40" s="78"/>
      <c r="GL40" s="79">
        <v>463.51</v>
      </c>
      <c r="GM40" s="65" t="s">
        <v>413</v>
      </c>
      <c r="GN40" s="68">
        <v>8.7919817126780403E-2</v>
      </c>
      <c r="GO40" s="78">
        <v>777.11</v>
      </c>
      <c r="GP40" s="78">
        <v>968.67</v>
      </c>
      <c r="GQ40" s="78">
        <v>708.63</v>
      </c>
      <c r="GR40" s="78">
        <v>595.57000000000005</v>
      </c>
      <c r="GS40" s="78"/>
      <c r="GT40" s="79"/>
      <c r="GU40" s="65" t="s">
        <v>414</v>
      </c>
      <c r="GV40" s="68">
        <v>1</v>
      </c>
      <c r="GW40" s="78">
        <v>619.33000000000004</v>
      </c>
      <c r="GX40" s="78">
        <v>732.06</v>
      </c>
      <c r="GY40" s="78">
        <v>718.11</v>
      </c>
      <c r="GZ40" s="78"/>
      <c r="HA40" s="78"/>
      <c r="HB40" s="79">
        <v>553.12</v>
      </c>
      <c r="HC40" s="65" t="s">
        <v>415</v>
      </c>
      <c r="HD40" s="68">
        <v>1</v>
      </c>
      <c r="HE40" s="78">
        <v>781.35</v>
      </c>
      <c r="HF40" s="78">
        <v>918.18</v>
      </c>
      <c r="HG40" s="78"/>
      <c r="HH40" s="78">
        <v>532.21</v>
      </c>
      <c r="HI40" s="78">
        <v>525.57000000000005</v>
      </c>
      <c r="HJ40" s="79">
        <v>489.22</v>
      </c>
      <c r="HK40" s="80"/>
      <c r="HL40" s="68"/>
      <c r="HM40" s="78"/>
      <c r="HN40" s="78"/>
      <c r="HO40" s="78"/>
      <c r="HP40" s="78"/>
      <c r="HQ40" s="78"/>
      <c r="HR40" s="79"/>
    </row>
    <row r="41" spans="1:226" x14ac:dyDescent="0.25">
      <c r="A41" s="61">
        <v>45320</v>
      </c>
      <c r="B41" s="62" t="s">
        <v>387</v>
      </c>
      <c r="C41" s="76">
        <v>770.56931498583253</v>
      </c>
      <c r="D41" s="76">
        <v>861.27424772152256</v>
      </c>
      <c r="E41" s="76">
        <v>797.25322401766221</v>
      </c>
      <c r="F41" s="76">
        <v>614.32789452779377</v>
      </c>
      <c r="G41" s="76">
        <v>570.06745867965981</v>
      </c>
      <c r="H41" s="77">
        <v>460.64248108854343</v>
      </c>
      <c r="I41" s="62" t="s">
        <v>388</v>
      </c>
      <c r="J41" s="76">
        <v>766.68568936191514</v>
      </c>
      <c r="K41" s="76">
        <v>860.50718341669949</v>
      </c>
      <c r="L41" s="76">
        <v>790.83888031218146</v>
      </c>
      <c r="M41" s="76">
        <v>617.65540749991476</v>
      </c>
      <c r="N41" s="76">
        <v>463.71770258980786</v>
      </c>
      <c r="O41" s="77">
        <v>477.79617993187895</v>
      </c>
      <c r="P41" s="65" t="s">
        <v>389</v>
      </c>
      <c r="Q41" s="78">
        <v>708.82</v>
      </c>
      <c r="R41" s="78">
        <v>870.87</v>
      </c>
      <c r="S41" s="78">
        <v>784.98</v>
      </c>
      <c r="T41" s="78">
        <v>578.28</v>
      </c>
      <c r="U41" s="78"/>
      <c r="V41" s="79"/>
      <c r="W41" s="65" t="s">
        <v>390</v>
      </c>
      <c r="X41" s="78">
        <v>721.42</v>
      </c>
      <c r="Y41" s="78">
        <v>847.67</v>
      </c>
      <c r="Z41" s="78">
        <v>765.81</v>
      </c>
      <c r="AA41" s="78">
        <v>446.91</v>
      </c>
      <c r="AB41" s="78"/>
      <c r="AC41" s="79">
        <v>603.30999999999995</v>
      </c>
      <c r="AD41" s="65" t="s">
        <v>391</v>
      </c>
      <c r="AE41" s="68">
        <v>0.51129972389814904</v>
      </c>
      <c r="AF41" s="78">
        <v>724.94</v>
      </c>
      <c r="AG41" s="78">
        <v>777.98</v>
      </c>
      <c r="AH41" s="78"/>
      <c r="AI41" s="78"/>
      <c r="AJ41" s="78"/>
      <c r="AK41" s="79">
        <v>508.78</v>
      </c>
      <c r="AL41" s="69" t="s">
        <v>392</v>
      </c>
      <c r="AM41" s="70">
        <v>1</v>
      </c>
      <c r="AN41" s="78">
        <v>752.28</v>
      </c>
      <c r="AO41" s="78">
        <v>876.6</v>
      </c>
      <c r="AP41" s="78">
        <v>846.15</v>
      </c>
      <c r="AQ41" s="78">
        <v>893.96</v>
      </c>
      <c r="AR41" s="78"/>
      <c r="AS41" s="79"/>
      <c r="AT41" s="65" t="s">
        <v>393</v>
      </c>
      <c r="AU41" s="68">
        <v>4.03128275417238E-2</v>
      </c>
      <c r="AV41" s="78">
        <v>703.86</v>
      </c>
      <c r="AW41" s="78">
        <v>824.93</v>
      </c>
      <c r="AX41" s="78">
        <v>745.94</v>
      </c>
      <c r="AY41" s="78"/>
      <c r="AZ41" s="78"/>
      <c r="BA41" s="79">
        <v>471.31</v>
      </c>
      <c r="BB41" s="65" t="s">
        <v>394</v>
      </c>
      <c r="BC41" s="78">
        <v>757.19</v>
      </c>
      <c r="BD41" s="78">
        <v>867.19</v>
      </c>
      <c r="BE41" s="78">
        <v>753.73</v>
      </c>
      <c r="BF41" s="78"/>
      <c r="BG41" s="78"/>
      <c r="BH41" s="79">
        <v>557.16</v>
      </c>
      <c r="BI41" s="65" t="s">
        <v>395</v>
      </c>
      <c r="BJ41" s="68">
        <v>0.13415975743915901</v>
      </c>
      <c r="BK41" s="78">
        <v>920.55</v>
      </c>
      <c r="BL41" s="78">
        <v>961.25</v>
      </c>
      <c r="BM41" s="78">
        <v>1133.01</v>
      </c>
      <c r="BN41" s="78">
        <v>593.41999999999996</v>
      </c>
      <c r="BO41" s="78"/>
      <c r="BP41" s="79"/>
      <c r="BQ41" s="65" t="s">
        <v>396</v>
      </c>
      <c r="BR41" s="68">
        <v>1</v>
      </c>
      <c r="BS41" s="78">
        <v>827.83</v>
      </c>
      <c r="BT41" s="78">
        <v>935.5</v>
      </c>
      <c r="BU41" s="78">
        <v>912.83</v>
      </c>
      <c r="BV41" s="78"/>
      <c r="BW41" s="78"/>
      <c r="BX41" s="79">
        <v>370.33</v>
      </c>
      <c r="BY41" s="65" t="s">
        <v>397</v>
      </c>
      <c r="BZ41" s="78">
        <v>805.15</v>
      </c>
      <c r="CA41" s="78">
        <v>857.21</v>
      </c>
      <c r="CB41" s="78">
        <v>744.6</v>
      </c>
      <c r="CC41" s="78">
        <v>568.63</v>
      </c>
      <c r="CD41" s="78"/>
      <c r="CE41" s="79">
        <v>737.14</v>
      </c>
      <c r="CF41" s="65" t="s">
        <v>398</v>
      </c>
      <c r="CG41" s="78">
        <v>785.65</v>
      </c>
      <c r="CH41" s="78">
        <v>1060.45</v>
      </c>
      <c r="CI41" s="78">
        <v>939.52</v>
      </c>
      <c r="CJ41" s="78"/>
      <c r="CK41" s="78"/>
      <c r="CL41" s="79"/>
      <c r="CM41" s="65" t="s">
        <v>399</v>
      </c>
      <c r="CN41" s="78">
        <v>829</v>
      </c>
      <c r="CO41" s="78">
        <v>854.06</v>
      </c>
      <c r="CP41" s="78">
        <v>892.01</v>
      </c>
      <c r="CQ41" s="78">
        <v>543.52</v>
      </c>
      <c r="CR41" s="78"/>
      <c r="CS41" s="79">
        <v>701.13</v>
      </c>
      <c r="CT41" s="65" t="s">
        <v>400</v>
      </c>
      <c r="CU41" s="78">
        <v>766.11</v>
      </c>
      <c r="CV41" s="78">
        <v>920.83</v>
      </c>
      <c r="CW41" s="78">
        <v>767.31</v>
      </c>
      <c r="CX41" s="78">
        <v>619.91999999999996</v>
      </c>
      <c r="CY41" s="78"/>
      <c r="CZ41" s="79"/>
      <c r="DA41" s="65" t="s">
        <v>401</v>
      </c>
      <c r="DB41" s="68">
        <v>1</v>
      </c>
      <c r="DC41" s="78">
        <v>698.4</v>
      </c>
      <c r="DD41" s="78">
        <v>861</v>
      </c>
      <c r="DE41" s="78">
        <v>735.86</v>
      </c>
      <c r="DF41" s="78">
        <v>714.56</v>
      </c>
      <c r="DG41" s="78"/>
      <c r="DH41" s="79">
        <v>592.65</v>
      </c>
      <c r="DI41" s="65" t="s">
        <v>402</v>
      </c>
      <c r="DJ41" s="68">
        <v>2.5639053406148202E-3</v>
      </c>
      <c r="DK41" s="78">
        <v>788.62</v>
      </c>
      <c r="DL41" s="78">
        <v>887.33</v>
      </c>
      <c r="DM41" s="78">
        <v>887.33</v>
      </c>
      <c r="DN41" s="78">
        <v>774.68</v>
      </c>
      <c r="DO41" s="78"/>
      <c r="DP41" s="79">
        <v>569.9</v>
      </c>
      <c r="DQ41" s="65" t="s">
        <v>403</v>
      </c>
      <c r="DR41" s="78">
        <v>740.6</v>
      </c>
      <c r="DS41" s="78">
        <v>821.46</v>
      </c>
      <c r="DT41" s="78">
        <v>730.69</v>
      </c>
      <c r="DU41" s="78">
        <v>763.9</v>
      </c>
      <c r="DV41" s="78"/>
      <c r="DW41" s="79"/>
      <c r="DX41" s="65" t="s">
        <v>404</v>
      </c>
      <c r="DY41" s="78">
        <v>756.73</v>
      </c>
      <c r="DZ41" s="78">
        <v>830.87</v>
      </c>
      <c r="EA41" s="78">
        <v>869.81</v>
      </c>
      <c r="EB41" s="78">
        <v>611.88</v>
      </c>
      <c r="EC41" s="78"/>
      <c r="ED41" s="79">
        <v>440.79</v>
      </c>
      <c r="EE41" s="65" t="s">
        <v>405</v>
      </c>
      <c r="EF41" s="68">
        <v>1</v>
      </c>
      <c r="EG41" s="78">
        <v>721.63</v>
      </c>
      <c r="EH41" s="78">
        <v>861.78</v>
      </c>
      <c r="EI41" s="78">
        <v>814.87</v>
      </c>
      <c r="EJ41" s="78"/>
      <c r="EK41" s="78">
        <v>323.74</v>
      </c>
      <c r="EL41" s="79">
        <v>359.98</v>
      </c>
      <c r="EM41" s="65" t="s">
        <v>406</v>
      </c>
      <c r="EN41" s="78">
        <v>748.8</v>
      </c>
      <c r="EO41" s="78">
        <v>864.27</v>
      </c>
      <c r="EP41" s="78">
        <v>744.52</v>
      </c>
      <c r="EQ41" s="78"/>
      <c r="ER41" s="78"/>
      <c r="ES41" s="79">
        <v>588.39</v>
      </c>
      <c r="ET41" s="65" t="s">
        <v>407</v>
      </c>
      <c r="EU41" s="68">
        <v>1</v>
      </c>
      <c r="EV41" s="78">
        <v>764.17</v>
      </c>
      <c r="EW41" s="78">
        <v>853.13</v>
      </c>
      <c r="EX41" s="78">
        <v>853.13</v>
      </c>
      <c r="EY41" s="78"/>
      <c r="EZ41" s="78"/>
      <c r="FA41" s="79">
        <v>384.24</v>
      </c>
      <c r="FB41" s="65" t="s">
        <v>408</v>
      </c>
      <c r="FC41" s="78">
        <v>586.21</v>
      </c>
      <c r="FD41" s="78">
        <v>553.02</v>
      </c>
      <c r="FE41" s="78">
        <v>615.37</v>
      </c>
      <c r="FF41" s="78"/>
      <c r="FG41" s="78"/>
      <c r="FH41" s="79"/>
      <c r="FI41" s="65" t="s">
        <v>409</v>
      </c>
      <c r="FJ41" s="78">
        <v>802.07</v>
      </c>
      <c r="FK41" s="78">
        <v>932.77</v>
      </c>
      <c r="FL41" s="78"/>
      <c r="FM41" s="78"/>
      <c r="FN41" s="78"/>
      <c r="FO41" s="79">
        <v>485.44</v>
      </c>
      <c r="FP41" s="65" t="s">
        <v>410</v>
      </c>
      <c r="FQ41" s="68">
        <v>0.22904260192395801</v>
      </c>
      <c r="FR41" s="78">
        <v>787.12</v>
      </c>
      <c r="FS41" s="78">
        <v>849.36</v>
      </c>
      <c r="FT41" s="78">
        <v>946.58</v>
      </c>
      <c r="FU41" s="78">
        <v>609.79999999999995</v>
      </c>
      <c r="FV41" s="78">
        <v>583.79999999999995</v>
      </c>
      <c r="FW41" s="79">
        <v>424.17</v>
      </c>
      <c r="FX41" s="65" t="s">
        <v>411</v>
      </c>
      <c r="FY41" s="78">
        <v>792.6</v>
      </c>
      <c r="FZ41" s="78">
        <v>861.33</v>
      </c>
      <c r="GA41" s="78">
        <v>858.44</v>
      </c>
      <c r="GB41" s="78">
        <v>770.46</v>
      </c>
      <c r="GC41" s="78"/>
      <c r="GD41" s="79">
        <v>452.56</v>
      </c>
      <c r="GE41" s="65" t="s">
        <v>412</v>
      </c>
      <c r="GF41" s="68">
        <v>0.200912141120688</v>
      </c>
      <c r="GG41" s="78">
        <v>754.11</v>
      </c>
      <c r="GH41" s="78">
        <v>855.58</v>
      </c>
      <c r="GI41" s="78">
        <v>848.8</v>
      </c>
      <c r="GJ41" s="78">
        <v>615.33000000000004</v>
      </c>
      <c r="GK41" s="78"/>
      <c r="GL41" s="79">
        <v>463.16</v>
      </c>
      <c r="GM41" s="65" t="s">
        <v>413</v>
      </c>
      <c r="GN41" s="68">
        <v>8.8057624909740895E-2</v>
      </c>
      <c r="GO41" s="78">
        <v>777.2</v>
      </c>
      <c r="GP41" s="78">
        <v>961.94</v>
      </c>
      <c r="GQ41" s="78">
        <v>694.25</v>
      </c>
      <c r="GR41" s="78">
        <v>580.91999999999996</v>
      </c>
      <c r="GS41" s="78"/>
      <c r="GT41" s="79"/>
      <c r="GU41" s="65" t="s">
        <v>414</v>
      </c>
      <c r="GV41" s="68">
        <v>1</v>
      </c>
      <c r="GW41" s="78">
        <v>610.66999999999996</v>
      </c>
      <c r="GX41" s="78">
        <v>719.52</v>
      </c>
      <c r="GY41" s="78">
        <v>711.81</v>
      </c>
      <c r="GZ41" s="78"/>
      <c r="HA41" s="78"/>
      <c r="HB41" s="79">
        <v>554.07000000000005</v>
      </c>
      <c r="HC41" s="65" t="s">
        <v>415</v>
      </c>
      <c r="HD41" s="68">
        <v>1</v>
      </c>
      <c r="HE41" s="78">
        <v>768.85</v>
      </c>
      <c r="HF41" s="78">
        <v>897.35</v>
      </c>
      <c r="HG41" s="78"/>
      <c r="HH41" s="78">
        <v>540.61</v>
      </c>
      <c r="HI41" s="78">
        <v>533.97</v>
      </c>
      <c r="HJ41" s="79">
        <v>490.05</v>
      </c>
      <c r="HK41" s="80"/>
      <c r="HL41" s="68"/>
      <c r="HM41" s="78"/>
      <c r="HN41" s="78"/>
      <c r="HO41" s="78"/>
      <c r="HP41" s="78"/>
      <c r="HQ41" s="78"/>
      <c r="HR41" s="79"/>
    </row>
    <row r="42" spans="1:226" x14ac:dyDescent="0.25">
      <c r="A42" s="61">
        <v>45313</v>
      </c>
      <c r="B42" s="62" t="s">
        <v>387</v>
      </c>
      <c r="C42" s="76">
        <v>753.15399086979971</v>
      </c>
      <c r="D42" s="76">
        <v>844.20574484008239</v>
      </c>
      <c r="E42" s="76">
        <v>784.05021366649294</v>
      </c>
      <c r="F42" s="76">
        <v>613.99871473477913</v>
      </c>
      <c r="G42" s="76">
        <v>552.91518295595677</v>
      </c>
      <c r="H42" s="77">
        <v>459.0407622966402</v>
      </c>
      <c r="I42" s="62" t="s">
        <v>388</v>
      </c>
      <c r="J42" s="76">
        <v>748.488189250098</v>
      </c>
      <c r="K42" s="76">
        <v>842.91730777294117</v>
      </c>
      <c r="L42" s="76">
        <v>778.04530000108105</v>
      </c>
      <c r="M42" s="76">
        <v>618.74220913378497</v>
      </c>
      <c r="N42" s="76">
        <v>458.78389306599826</v>
      </c>
      <c r="O42" s="77">
        <v>478.60425897123395</v>
      </c>
      <c r="P42" s="65" t="s">
        <v>389</v>
      </c>
      <c r="Q42" s="78">
        <v>689.66</v>
      </c>
      <c r="R42" s="78">
        <v>852.53</v>
      </c>
      <c r="S42" s="78">
        <v>771.25</v>
      </c>
      <c r="T42" s="78">
        <v>572.28</v>
      </c>
      <c r="U42" s="78"/>
      <c r="V42" s="79"/>
      <c r="W42" s="65" t="s">
        <v>390</v>
      </c>
      <c r="X42" s="78">
        <v>693.58</v>
      </c>
      <c r="Y42" s="78">
        <v>829.13</v>
      </c>
      <c r="Z42" s="78">
        <v>737.55</v>
      </c>
      <c r="AA42" s="78">
        <v>446.91</v>
      </c>
      <c r="AB42" s="78"/>
      <c r="AC42" s="79">
        <v>603.30999999999995</v>
      </c>
      <c r="AD42" s="65" t="s">
        <v>391</v>
      </c>
      <c r="AE42" s="68">
        <v>0.51129972389814904</v>
      </c>
      <c r="AF42" s="78">
        <v>722.3</v>
      </c>
      <c r="AG42" s="78">
        <v>771.34</v>
      </c>
      <c r="AH42" s="78"/>
      <c r="AI42" s="78"/>
      <c r="AJ42" s="78"/>
      <c r="AK42" s="79">
        <v>508.49</v>
      </c>
      <c r="AL42" s="69" t="s">
        <v>392</v>
      </c>
      <c r="AM42" s="70">
        <v>1</v>
      </c>
      <c r="AN42" s="78">
        <v>752.87</v>
      </c>
      <c r="AO42" s="78">
        <v>876.48</v>
      </c>
      <c r="AP42" s="78">
        <v>847.73</v>
      </c>
      <c r="AQ42" s="78">
        <v>893.96</v>
      </c>
      <c r="AR42" s="78"/>
      <c r="AS42" s="79"/>
      <c r="AT42" s="65" t="s">
        <v>393</v>
      </c>
      <c r="AU42" s="68">
        <v>4.0390984732207799E-2</v>
      </c>
      <c r="AV42" s="78">
        <v>695.08</v>
      </c>
      <c r="AW42" s="78">
        <v>817.45</v>
      </c>
      <c r="AX42" s="78">
        <v>743.38</v>
      </c>
      <c r="AY42" s="78"/>
      <c r="AZ42" s="78"/>
      <c r="BA42" s="79">
        <v>469.22</v>
      </c>
      <c r="BB42" s="65" t="s">
        <v>394</v>
      </c>
      <c r="BC42" s="78">
        <v>745.42</v>
      </c>
      <c r="BD42" s="78">
        <v>852.06</v>
      </c>
      <c r="BE42" s="78">
        <v>746.93</v>
      </c>
      <c r="BF42" s="78"/>
      <c r="BG42" s="78"/>
      <c r="BH42" s="79">
        <v>559.17999999999995</v>
      </c>
      <c r="BI42" s="65" t="s">
        <v>395</v>
      </c>
      <c r="BJ42" s="68">
        <v>0.13407521619628601</v>
      </c>
      <c r="BK42" s="78">
        <v>887.79</v>
      </c>
      <c r="BL42" s="78">
        <v>928.47</v>
      </c>
      <c r="BM42" s="78">
        <v>1094.75</v>
      </c>
      <c r="BN42" s="78">
        <v>593.04</v>
      </c>
      <c r="BO42" s="78"/>
      <c r="BP42" s="79"/>
      <c r="BQ42" s="65" t="s">
        <v>396</v>
      </c>
      <c r="BR42" s="68">
        <v>1</v>
      </c>
      <c r="BS42" s="78">
        <v>827.83</v>
      </c>
      <c r="BT42" s="78">
        <v>935.5</v>
      </c>
      <c r="BU42" s="78">
        <v>912.83</v>
      </c>
      <c r="BV42" s="78"/>
      <c r="BW42" s="78"/>
      <c r="BX42" s="79">
        <v>370.33</v>
      </c>
      <c r="BY42" s="65" t="s">
        <v>397</v>
      </c>
      <c r="BZ42" s="78">
        <v>798.03</v>
      </c>
      <c r="CA42" s="78">
        <v>849.78</v>
      </c>
      <c r="CB42" s="78">
        <v>737.85</v>
      </c>
      <c r="CC42" s="78">
        <v>575.82000000000005</v>
      </c>
      <c r="CD42" s="78"/>
      <c r="CE42" s="79">
        <v>736.23</v>
      </c>
      <c r="CF42" s="65" t="s">
        <v>398</v>
      </c>
      <c r="CG42" s="78">
        <v>650.98</v>
      </c>
      <c r="CH42" s="78">
        <v>922.54</v>
      </c>
      <c r="CI42" s="78">
        <v>913.72</v>
      </c>
      <c r="CJ42" s="78"/>
      <c r="CK42" s="78"/>
      <c r="CL42" s="79"/>
      <c r="CM42" s="65" t="s">
        <v>399</v>
      </c>
      <c r="CN42" s="78">
        <v>815.61</v>
      </c>
      <c r="CO42" s="78">
        <v>837.87</v>
      </c>
      <c r="CP42" s="78">
        <v>877.26</v>
      </c>
      <c r="CQ42" s="78">
        <v>550.46</v>
      </c>
      <c r="CR42" s="78"/>
      <c r="CS42" s="79">
        <v>702.75</v>
      </c>
      <c r="CT42" s="65" t="s">
        <v>400</v>
      </c>
      <c r="CU42" s="78">
        <v>750.79</v>
      </c>
      <c r="CV42" s="78">
        <v>906.32</v>
      </c>
      <c r="CW42" s="78">
        <v>750.37</v>
      </c>
      <c r="CX42" s="78">
        <v>619.91999999999996</v>
      </c>
      <c r="CY42" s="78"/>
      <c r="CZ42" s="79"/>
      <c r="DA42" s="65" t="s">
        <v>401</v>
      </c>
      <c r="DB42" s="68">
        <v>1</v>
      </c>
      <c r="DC42" s="78">
        <v>696</v>
      </c>
      <c r="DD42" s="78">
        <v>853</v>
      </c>
      <c r="DE42" s="78">
        <v>715.86</v>
      </c>
      <c r="DF42" s="78">
        <v>714.56</v>
      </c>
      <c r="DG42" s="78"/>
      <c r="DH42" s="79">
        <v>592.65</v>
      </c>
      <c r="DI42" s="65" t="s">
        <v>402</v>
      </c>
      <c r="DJ42" s="68">
        <v>2.6063386155129298E-3</v>
      </c>
      <c r="DK42" s="78">
        <v>782.93</v>
      </c>
      <c r="DL42" s="78">
        <v>879.68</v>
      </c>
      <c r="DM42" s="78">
        <v>879.68</v>
      </c>
      <c r="DN42" s="78">
        <v>735.38</v>
      </c>
      <c r="DO42" s="78"/>
      <c r="DP42" s="79">
        <v>568.95000000000005</v>
      </c>
      <c r="DQ42" s="65" t="s">
        <v>403</v>
      </c>
      <c r="DR42" s="78">
        <v>737.76</v>
      </c>
      <c r="DS42" s="78">
        <v>819.51</v>
      </c>
      <c r="DT42" s="78">
        <v>706.86</v>
      </c>
      <c r="DU42" s="78">
        <v>769.65</v>
      </c>
      <c r="DV42" s="78"/>
      <c r="DW42" s="79"/>
      <c r="DX42" s="65" t="s">
        <v>404</v>
      </c>
      <c r="DY42" s="78">
        <v>728.81</v>
      </c>
      <c r="DZ42" s="78">
        <v>804.03</v>
      </c>
      <c r="EA42" s="78">
        <v>855.05</v>
      </c>
      <c r="EB42" s="78">
        <v>593.34</v>
      </c>
      <c r="EC42" s="78"/>
      <c r="ED42" s="79">
        <v>441.69</v>
      </c>
      <c r="EE42" s="65" t="s">
        <v>405</v>
      </c>
      <c r="EF42" s="68">
        <v>1</v>
      </c>
      <c r="EG42" s="78">
        <v>717.36</v>
      </c>
      <c r="EH42" s="78">
        <v>848.09</v>
      </c>
      <c r="EI42" s="78">
        <v>785.18</v>
      </c>
      <c r="EJ42" s="78"/>
      <c r="EK42" s="78">
        <v>323.74</v>
      </c>
      <c r="EL42" s="79">
        <v>360.43</v>
      </c>
      <c r="EM42" s="65" t="s">
        <v>406</v>
      </c>
      <c r="EN42" s="78">
        <v>727.43</v>
      </c>
      <c r="EO42" s="78">
        <v>848.88</v>
      </c>
      <c r="EP42" s="78">
        <v>744.52</v>
      </c>
      <c r="EQ42" s="78"/>
      <c r="ER42" s="78"/>
      <c r="ES42" s="79">
        <v>588.39</v>
      </c>
      <c r="ET42" s="65" t="s">
        <v>407</v>
      </c>
      <c r="EU42" s="68">
        <v>1</v>
      </c>
      <c r="EV42" s="78">
        <v>757.79</v>
      </c>
      <c r="EW42" s="78">
        <v>846.52</v>
      </c>
      <c r="EX42" s="78">
        <v>846.52</v>
      </c>
      <c r="EY42" s="78"/>
      <c r="EZ42" s="78"/>
      <c r="FA42" s="79">
        <v>385.21</v>
      </c>
      <c r="FB42" s="65" t="s">
        <v>408</v>
      </c>
      <c r="FC42" s="78">
        <v>586.21</v>
      </c>
      <c r="FD42" s="78">
        <v>553.02</v>
      </c>
      <c r="FE42" s="78">
        <v>615.37</v>
      </c>
      <c r="FF42" s="78"/>
      <c r="FG42" s="78"/>
      <c r="FH42" s="79"/>
      <c r="FI42" s="65" t="s">
        <v>409</v>
      </c>
      <c r="FJ42" s="78">
        <v>788.85</v>
      </c>
      <c r="FK42" s="78">
        <v>916.25</v>
      </c>
      <c r="FL42" s="78"/>
      <c r="FM42" s="78"/>
      <c r="FN42" s="78"/>
      <c r="FO42" s="79">
        <v>486.26</v>
      </c>
      <c r="FP42" s="65" t="s">
        <v>410</v>
      </c>
      <c r="FQ42" s="68">
        <v>0.22914757103574701</v>
      </c>
      <c r="FR42" s="78">
        <v>771.68</v>
      </c>
      <c r="FS42" s="78">
        <v>834</v>
      </c>
      <c r="FT42" s="78">
        <v>928.56</v>
      </c>
      <c r="FU42" s="78">
        <v>608.66</v>
      </c>
      <c r="FV42" s="78">
        <v>565.07000000000005</v>
      </c>
      <c r="FW42" s="79">
        <v>418.84</v>
      </c>
      <c r="FX42" s="65" t="s">
        <v>411</v>
      </c>
      <c r="FY42" s="78">
        <v>773.9</v>
      </c>
      <c r="FZ42" s="78">
        <v>841</v>
      </c>
      <c r="GA42" s="78">
        <v>835.68</v>
      </c>
      <c r="GB42" s="78">
        <v>761.9</v>
      </c>
      <c r="GC42" s="78"/>
      <c r="GD42" s="79">
        <v>453.37</v>
      </c>
      <c r="GE42" s="65" t="s">
        <v>412</v>
      </c>
      <c r="GF42" s="68">
        <v>0.20090003214400501</v>
      </c>
      <c r="GG42" s="78">
        <v>742.21</v>
      </c>
      <c r="GH42" s="78">
        <v>844.74</v>
      </c>
      <c r="GI42" s="78">
        <v>814.08</v>
      </c>
      <c r="GJ42" s="78">
        <v>632.52</v>
      </c>
      <c r="GK42" s="78"/>
      <c r="GL42" s="79">
        <v>464.27</v>
      </c>
      <c r="GM42" s="65" t="s">
        <v>413</v>
      </c>
      <c r="GN42" s="68">
        <v>8.8070808930379996E-2</v>
      </c>
      <c r="GO42" s="78">
        <v>758.92</v>
      </c>
      <c r="GP42" s="78">
        <v>934.54</v>
      </c>
      <c r="GQ42" s="78">
        <v>672.65</v>
      </c>
      <c r="GR42" s="78">
        <v>561.89</v>
      </c>
      <c r="GS42" s="78"/>
      <c r="GT42" s="79"/>
      <c r="GU42" s="65" t="s">
        <v>414</v>
      </c>
      <c r="GV42" s="68">
        <v>1</v>
      </c>
      <c r="GW42" s="78">
        <v>616.58000000000004</v>
      </c>
      <c r="GX42" s="78">
        <v>725.95</v>
      </c>
      <c r="GY42" s="78">
        <v>721.97</v>
      </c>
      <c r="GZ42" s="78"/>
      <c r="HA42" s="78"/>
      <c r="HB42" s="79">
        <v>558.55999999999995</v>
      </c>
      <c r="HC42" s="65" t="s">
        <v>415</v>
      </c>
      <c r="HD42" s="68">
        <v>1</v>
      </c>
      <c r="HE42" s="78">
        <v>748.85</v>
      </c>
      <c r="HF42" s="78">
        <v>861.52</v>
      </c>
      <c r="HG42" s="78"/>
      <c r="HH42" s="78">
        <v>533.20000000000005</v>
      </c>
      <c r="HI42" s="78">
        <v>526.55999999999995</v>
      </c>
      <c r="HJ42" s="79">
        <v>489.22</v>
      </c>
      <c r="HK42" s="80"/>
      <c r="HL42" s="68"/>
      <c r="HM42" s="78"/>
      <c r="HN42" s="78"/>
      <c r="HO42" s="78"/>
      <c r="HP42" s="78"/>
      <c r="HQ42" s="78"/>
      <c r="HR42" s="79"/>
    </row>
    <row r="43" spans="1:226" x14ac:dyDescent="0.25">
      <c r="A43" s="61">
        <v>45306</v>
      </c>
      <c r="B43" s="62" t="s">
        <v>387</v>
      </c>
      <c r="C43" s="76">
        <v>750.52292112546843</v>
      </c>
      <c r="D43" s="76">
        <v>840.1071930605101</v>
      </c>
      <c r="E43" s="76">
        <v>778.59029659301405</v>
      </c>
      <c r="F43" s="76">
        <v>609.77993779650183</v>
      </c>
      <c r="G43" s="76">
        <v>540.49813318047188</v>
      </c>
      <c r="H43" s="77">
        <v>459.99412506447032</v>
      </c>
      <c r="I43" s="62" t="s">
        <v>388</v>
      </c>
      <c r="J43" s="76">
        <v>746.91215211803569</v>
      </c>
      <c r="K43" s="76">
        <v>839.23661777811105</v>
      </c>
      <c r="L43" s="76">
        <v>773.10064154092868</v>
      </c>
      <c r="M43" s="76">
        <v>615.11042228517226</v>
      </c>
      <c r="N43" s="76">
        <v>456.99946532999166</v>
      </c>
      <c r="O43" s="77">
        <v>478.9871015111284</v>
      </c>
      <c r="P43" s="65" t="s">
        <v>389</v>
      </c>
      <c r="Q43" s="78">
        <v>684.66</v>
      </c>
      <c r="R43" s="78">
        <v>843.37</v>
      </c>
      <c r="S43" s="78">
        <v>772.99</v>
      </c>
      <c r="T43" s="78">
        <v>572.28</v>
      </c>
      <c r="U43" s="78"/>
      <c r="V43" s="79"/>
      <c r="W43" s="65" t="s">
        <v>390</v>
      </c>
      <c r="X43" s="78">
        <v>701.03</v>
      </c>
      <c r="Y43" s="78">
        <v>821.29</v>
      </c>
      <c r="Z43" s="78">
        <v>736.72</v>
      </c>
      <c r="AA43" s="78">
        <v>446.91</v>
      </c>
      <c r="AB43" s="78"/>
      <c r="AC43" s="79">
        <v>606.61</v>
      </c>
      <c r="AD43" s="65" t="s">
        <v>391</v>
      </c>
      <c r="AE43" s="68">
        <v>0.51129972389814904</v>
      </c>
      <c r="AF43" s="78">
        <v>721.74</v>
      </c>
      <c r="AG43" s="78">
        <v>771.34</v>
      </c>
      <c r="AH43" s="78"/>
      <c r="AI43" s="78"/>
      <c r="AJ43" s="78"/>
      <c r="AK43" s="79">
        <v>508.78</v>
      </c>
      <c r="AL43" s="69" t="s">
        <v>392</v>
      </c>
      <c r="AM43" s="70">
        <v>1</v>
      </c>
      <c r="AN43" s="78">
        <v>753.51</v>
      </c>
      <c r="AO43" s="78">
        <v>876.36</v>
      </c>
      <c r="AP43" s="78">
        <v>849.91</v>
      </c>
      <c r="AQ43" s="78">
        <v>893.96</v>
      </c>
      <c r="AR43" s="78"/>
      <c r="AS43" s="79"/>
      <c r="AT43" s="65" t="s">
        <v>393</v>
      </c>
      <c r="AU43" s="68">
        <v>4.0462895524803803E-2</v>
      </c>
      <c r="AV43" s="78">
        <v>686.75</v>
      </c>
      <c r="AW43" s="78">
        <v>807.5</v>
      </c>
      <c r="AX43" s="78">
        <v>719.35</v>
      </c>
      <c r="AY43" s="78"/>
      <c r="AZ43" s="78"/>
      <c r="BA43" s="79">
        <v>456.21</v>
      </c>
      <c r="BB43" s="65" t="s">
        <v>394</v>
      </c>
      <c r="BC43" s="78">
        <v>750.46</v>
      </c>
      <c r="BD43" s="78">
        <v>857.95</v>
      </c>
      <c r="BE43" s="78">
        <v>745.81</v>
      </c>
      <c r="BF43" s="78"/>
      <c r="BG43" s="78"/>
      <c r="BH43" s="79">
        <v>559.17999999999995</v>
      </c>
      <c r="BI43" s="65" t="s">
        <v>395</v>
      </c>
      <c r="BJ43" s="68">
        <v>0.13406622871698601</v>
      </c>
      <c r="BK43" s="78">
        <v>877.01</v>
      </c>
      <c r="BL43" s="78">
        <v>917.68</v>
      </c>
      <c r="BM43" s="78">
        <v>1083.95</v>
      </c>
      <c r="BN43" s="78">
        <v>593</v>
      </c>
      <c r="BO43" s="78"/>
      <c r="BP43" s="79"/>
      <c r="BQ43" s="65" t="s">
        <v>396</v>
      </c>
      <c r="BR43" s="68">
        <v>1</v>
      </c>
      <c r="BS43" s="78">
        <v>819.5</v>
      </c>
      <c r="BT43" s="78">
        <v>927.17</v>
      </c>
      <c r="BU43" s="78">
        <v>928.67</v>
      </c>
      <c r="BV43" s="78"/>
      <c r="BW43" s="78"/>
      <c r="BX43" s="79">
        <v>370.33</v>
      </c>
      <c r="BY43" s="65" t="s">
        <v>397</v>
      </c>
      <c r="BZ43" s="78">
        <v>796.07</v>
      </c>
      <c r="CA43" s="78">
        <v>847.35</v>
      </c>
      <c r="CB43" s="78">
        <v>728.5</v>
      </c>
      <c r="CC43" s="78">
        <v>567.5</v>
      </c>
      <c r="CD43" s="78"/>
      <c r="CE43" s="79">
        <v>737.11</v>
      </c>
      <c r="CF43" s="65" t="s">
        <v>398</v>
      </c>
      <c r="CG43" s="78">
        <v>659.04</v>
      </c>
      <c r="CH43" s="78">
        <v>926.58</v>
      </c>
      <c r="CI43" s="78">
        <v>885.49</v>
      </c>
      <c r="CJ43" s="78"/>
      <c r="CK43" s="78"/>
      <c r="CL43" s="79"/>
      <c r="CM43" s="65" t="s">
        <v>399</v>
      </c>
      <c r="CN43" s="78">
        <v>807.64</v>
      </c>
      <c r="CO43" s="78">
        <v>826.7</v>
      </c>
      <c r="CP43" s="78">
        <v>866.26</v>
      </c>
      <c r="CQ43" s="78">
        <v>543.71</v>
      </c>
      <c r="CR43" s="78"/>
      <c r="CS43" s="79">
        <v>702.41</v>
      </c>
      <c r="CT43" s="65" t="s">
        <v>400</v>
      </c>
      <c r="CU43" s="78">
        <v>745.14</v>
      </c>
      <c r="CV43" s="78">
        <v>898.25</v>
      </c>
      <c r="CW43" s="78">
        <v>739.89</v>
      </c>
      <c r="CX43" s="78">
        <v>619.91999999999996</v>
      </c>
      <c r="CY43" s="78"/>
      <c r="CZ43" s="79"/>
      <c r="DA43" s="65" t="s">
        <v>401</v>
      </c>
      <c r="DB43" s="68">
        <v>1</v>
      </c>
      <c r="DC43" s="78">
        <v>712</v>
      </c>
      <c r="DD43" s="78">
        <v>864.2</v>
      </c>
      <c r="DE43" s="78">
        <v>703.86</v>
      </c>
      <c r="DF43" s="78">
        <v>714.56</v>
      </c>
      <c r="DG43" s="78"/>
      <c r="DH43" s="79">
        <v>592.65</v>
      </c>
      <c r="DI43" s="65" t="s">
        <v>402</v>
      </c>
      <c r="DJ43" s="68">
        <v>2.6337968815844902E-3</v>
      </c>
      <c r="DK43" s="78">
        <v>783.38</v>
      </c>
      <c r="DL43" s="78">
        <v>873.11</v>
      </c>
      <c r="DM43" s="78">
        <v>873.11</v>
      </c>
      <c r="DN43" s="78">
        <v>769.46</v>
      </c>
      <c r="DO43" s="78"/>
      <c r="DP43" s="79">
        <v>576.84</v>
      </c>
      <c r="DQ43" s="65" t="s">
        <v>403</v>
      </c>
      <c r="DR43" s="78">
        <v>738.73</v>
      </c>
      <c r="DS43" s="78">
        <v>820.57</v>
      </c>
      <c r="DT43" s="78">
        <v>719.24</v>
      </c>
      <c r="DU43" s="78">
        <v>763</v>
      </c>
      <c r="DV43" s="78"/>
      <c r="DW43" s="79"/>
      <c r="DX43" s="65" t="s">
        <v>404</v>
      </c>
      <c r="DY43" s="78">
        <v>721.55</v>
      </c>
      <c r="DZ43" s="78">
        <v>796.14</v>
      </c>
      <c r="EA43" s="78">
        <v>847.13</v>
      </c>
      <c r="EB43" s="78">
        <v>599.52</v>
      </c>
      <c r="EC43" s="78"/>
      <c r="ED43" s="79">
        <v>442.61</v>
      </c>
      <c r="EE43" s="65" t="s">
        <v>405</v>
      </c>
      <c r="EF43" s="68">
        <v>1</v>
      </c>
      <c r="EG43" s="78">
        <v>706.36</v>
      </c>
      <c r="EH43" s="78">
        <v>876.36</v>
      </c>
      <c r="EI43" s="78">
        <v>778.51</v>
      </c>
      <c r="EJ43" s="78"/>
      <c r="EK43" s="78">
        <v>323.74</v>
      </c>
      <c r="EL43" s="79">
        <v>360.1</v>
      </c>
      <c r="EM43" s="65" t="s">
        <v>406</v>
      </c>
      <c r="EN43" s="78">
        <v>717.17</v>
      </c>
      <c r="EO43" s="78">
        <v>830.08</v>
      </c>
      <c r="EP43" s="78">
        <v>724.34</v>
      </c>
      <c r="EQ43" s="78"/>
      <c r="ER43" s="78"/>
      <c r="ES43" s="79">
        <v>588.39</v>
      </c>
      <c r="ET43" s="65" t="s">
        <v>407</v>
      </c>
      <c r="EU43" s="68">
        <v>1</v>
      </c>
      <c r="EV43" s="78">
        <v>741.97</v>
      </c>
      <c r="EW43" s="78">
        <v>830.93</v>
      </c>
      <c r="EX43" s="78">
        <v>830.93</v>
      </c>
      <c r="EY43" s="78"/>
      <c r="EZ43" s="78"/>
      <c r="FA43" s="79">
        <v>382.87</v>
      </c>
      <c r="FB43" s="65" t="s">
        <v>408</v>
      </c>
      <c r="FC43" s="78">
        <v>586.21</v>
      </c>
      <c r="FD43" s="78">
        <v>553.02</v>
      </c>
      <c r="FE43" s="78">
        <v>615.37</v>
      </c>
      <c r="FF43" s="78"/>
      <c r="FG43" s="78"/>
      <c r="FH43" s="79"/>
      <c r="FI43" s="65" t="s">
        <v>409</v>
      </c>
      <c r="FJ43" s="78">
        <v>782.24</v>
      </c>
      <c r="FK43" s="78">
        <v>912.94</v>
      </c>
      <c r="FL43" s="78"/>
      <c r="FM43" s="78"/>
      <c r="FN43" s="78"/>
      <c r="FO43" s="79">
        <v>483.78</v>
      </c>
      <c r="FP43" s="65" t="s">
        <v>410</v>
      </c>
      <c r="FQ43" s="68">
        <v>0.229226361031519</v>
      </c>
      <c r="FR43" s="78">
        <v>767.98</v>
      </c>
      <c r="FS43" s="78">
        <v>830.51</v>
      </c>
      <c r="FT43" s="78">
        <v>905.94</v>
      </c>
      <c r="FU43" s="78">
        <v>606.09</v>
      </c>
      <c r="FV43" s="78">
        <v>551.28</v>
      </c>
      <c r="FW43" s="79">
        <v>421.29</v>
      </c>
      <c r="FX43" s="65" t="s">
        <v>411</v>
      </c>
      <c r="FY43" s="78">
        <v>759.27</v>
      </c>
      <c r="FZ43" s="78">
        <v>826.37</v>
      </c>
      <c r="GA43" s="78">
        <v>825.92</v>
      </c>
      <c r="GB43" s="78">
        <v>765.18</v>
      </c>
      <c r="GC43" s="78"/>
      <c r="GD43" s="79">
        <v>455</v>
      </c>
      <c r="GE43" s="65" t="s">
        <v>412</v>
      </c>
      <c r="GF43" s="68">
        <v>0.201033311219669</v>
      </c>
      <c r="GG43" s="78">
        <v>738.68</v>
      </c>
      <c r="GH43" s="78">
        <v>836.32</v>
      </c>
      <c r="GI43" s="78">
        <v>812.5</v>
      </c>
      <c r="GJ43" s="78">
        <v>607.99</v>
      </c>
      <c r="GK43" s="78"/>
      <c r="GL43" s="79">
        <v>465.63</v>
      </c>
      <c r="GM43" s="65" t="s">
        <v>413</v>
      </c>
      <c r="GN43" s="68">
        <v>8.8668203582195404E-2</v>
      </c>
      <c r="GO43" s="78">
        <v>743.64</v>
      </c>
      <c r="GP43" s="78">
        <v>926.12</v>
      </c>
      <c r="GQ43" s="78">
        <v>660.05</v>
      </c>
      <c r="GR43" s="78">
        <v>552.23</v>
      </c>
      <c r="GS43" s="78"/>
      <c r="GT43" s="79"/>
      <c r="GU43" s="65" t="s">
        <v>414</v>
      </c>
      <c r="GV43" s="68">
        <v>1</v>
      </c>
      <c r="GW43" s="78">
        <v>628.59</v>
      </c>
      <c r="GX43" s="78">
        <v>742.14</v>
      </c>
      <c r="GY43" s="78">
        <v>724.98</v>
      </c>
      <c r="GZ43" s="78"/>
      <c r="HA43" s="78"/>
      <c r="HB43" s="79">
        <v>561.39</v>
      </c>
      <c r="HC43" s="65" t="s">
        <v>415</v>
      </c>
      <c r="HD43" s="68">
        <v>1</v>
      </c>
      <c r="HE43" s="78">
        <v>728.85</v>
      </c>
      <c r="HF43" s="78">
        <v>839.85</v>
      </c>
      <c r="HG43" s="78"/>
      <c r="HH43" s="78">
        <v>530.52</v>
      </c>
      <c r="HI43" s="78">
        <v>523.88</v>
      </c>
      <c r="HJ43" s="79">
        <v>490.05</v>
      </c>
      <c r="HK43" s="80"/>
      <c r="HL43" s="68"/>
      <c r="HM43" s="78"/>
      <c r="HN43" s="78"/>
      <c r="HO43" s="78"/>
      <c r="HP43" s="78"/>
      <c r="HQ43" s="78"/>
      <c r="HR43" s="79"/>
    </row>
    <row r="44" spans="1:226" x14ac:dyDescent="0.25">
      <c r="A44" s="61">
        <v>45299</v>
      </c>
      <c r="B44" s="62" t="s">
        <v>387</v>
      </c>
      <c r="C44" s="76">
        <v>752.91930168340662</v>
      </c>
      <c r="D44" s="76">
        <v>842.30989002902902</v>
      </c>
      <c r="E44" s="76">
        <v>775.56262354276998</v>
      </c>
      <c r="F44" s="76">
        <v>613.73730410983762</v>
      </c>
      <c r="G44" s="76">
        <v>617.00505684532334</v>
      </c>
      <c r="H44" s="77">
        <v>465.30590543006343</v>
      </c>
      <c r="I44" s="62" t="s">
        <v>388</v>
      </c>
      <c r="J44" s="76">
        <v>750.01553959993771</v>
      </c>
      <c r="K44" s="76">
        <v>841.7170401485256</v>
      </c>
      <c r="L44" s="76">
        <v>770.58779615295907</v>
      </c>
      <c r="M44" s="76">
        <v>619.52467141837872</v>
      </c>
      <c r="N44" s="76">
        <v>448.21715121136174</v>
      </c>
      <c r="O44" s="77">
        <v>484.0245222644607</v>
      </c>
      <c r="P44" s="65" t="s">
        <v>389</v>
      </c>
      <c r="Q44" s="78">
        <v>686.32</v>
      </c>
      <c r="R44" s="78">
        <v>845.03</v>
      </c>
      <c r="S44" s="78">
        <v>775.12</v>
      </c>
      <c r="T44" s="78">
        <v>572.28</v>
      </c>
      <c r="U44" s="78"/>
      <c r="V44" s="79"/>
      <c r="W44" s="65" t="s">
        <v>390</v>
      </c>
      <c r="X44" s="78">
        <v>708.98</v>
      </c>
      <c r="Y44" s="78">
        <v>836.88</v>
      </c>
      <c r="Z44" s="78">
        <v>710.69</v>
      </c>
      <c r="AA44" s="78">
        <v>440.83</v>
      </c>
      <c r="AB44" s="78"/>
      <c r="AC44" s="79">
        <v>606.61</v>
      </c>
      <c r="AD44" s="65" t="s">
        <v>391</v>
      </c>
      <c r="AE44" s="68">
        <v>0.51129972389814904</v>
      </c>
      <c r="AF44" s="78">
        <v>728.09</v>
      </c>
      <c r="AG44" s="78">
        <v>774.62</v>
      </c>
      <c r="AH44" s="78"/>
      <c r="AI44" s="78"/>
      <c r="AJ44" s="78"/>
      <c r="AK44" s="79">
        <v>508.78</v>
      </c>
      <c r="AL44" s="69" t="s">
        <v>392</v>
      </c>
      <c r="AM44" s="70">
        <v>1</v>
      </c>
      <c r="AN44" s="78">
        <v>756.09</v>
      </c>
      <c r="AO44" s="78">
        <v>882.75</v>
      </c>
      <c r="AP44" s="78">
        <v>869.51</v>
      </c>
      <c r="AQ44" s="78">
        <v>893.96</v>
      </c>
      <c r="AR44" s="78"/>
      <c r="AS44" s="79"/>
      <c r="AT44" s="65" t="s">
        <v>393</v>
      </c>
      <c r="AU44" s="68">
        <v>4.0836327997386498E-2</v>
      </c>
      <c r="AV44" s="78">
        <v>691.17</v>
      </c>
      <c r="AW44" s="78">
        <v>815.63</v>
      </c>
      <c r="AX44" s="78">
        <v>727.14</v>
      </c>
      <c r="AY44" s="78"/>
      <c r="AZ44" s="78"/>
      <c r="BA44" s="79">
        <v>455.02</v>
      </c>
      <c r="BB44" s="65" t="s">
        <v>394</v>
      </c>
      <c r="BC44" s="78">
        <v>756.35</v>
      </c>
      <c r="BD44" s="78">
        <v>857.11</v>
      </c>
      <c r="BE44" s="78">
        <v>750.79</v>
      </c>
      <c r="BF44" s="78"/>
      <c r="BG44" s="78"/>
      <c r="BH44" s="79">
        <v>568.25</v>
      </c>
      <c r="BI44" s="65" t="s">
        <v>395</v>
      </c>
      <c r="BJ44" s="68">
        <v>0.13402130938819301</v>
      </c>
      <c r="BK44" s="78">
        <v>865.99</v>
      </c>
      <c r="BL44" s="78">
        <v>906.65</v>
      </c>
      <c r="BM44" s="78">
        <v>1072.8699999999999</v>
      </c>
      <c r="BN44" s="78">
        <v>592.79999999999995</v>
      </c>
      <c r="BO44" s="78"/>
      <c r="BP44" s="79"/>
      <c r="BQ44" s="65" t="s">
        <v>396</v>
      </c>
      <c r="BR44" s="68">
        <v>1</v>
      </c>
      <c r="BS44" s="78">
        <v>817.83</v>
      </c>
      <c r="BT44" s="78">
        <v>927.17</v>
      </c>
      <c r="BU44" s="78">
        <v>927.83</v>
      </c>
      <c r="BV44" s="78"/>
      <c r="BW44" s="78"/>
      <c r="BX44" s="79">
        <v>370.33</v>
      </c>
      <c r="BY44" s="65" t="s">
        <v>397</v>
      </c>
      <c r="BZ44" s="78">
        <v>796.67</v>
      </c>
      <c r="CA44" s="78">
        <v>850.77</v>
      </c>
      <c r="CB44" s="78">
        <v>724.67</v>
      </c>
      <c r="CC44" s="78">
        <v>586.29</v>
      </c>
      <c r="CD44" s="78"/>
      <c r="CE44" s="79">
        <v>739.22</v>
      </c>
      <c r="CF44" s="65" t="s">
        <v>398</v>
      </c>
      <c r="CG44" s="78">
        <v>659.04</v>
      </c>
      <c r="CH44" s="78">
        <v>926.58</v>
      </c>
      <c r="CI44" s="78">
        <v>885.49</v>
      </c>
      <c r="CJ44" s="78"/>
      <c r="CK44" s="78"/>
      <c r="CL44" s="79"/>
      <c r="CM44" s="65" t="s">
        <v>399</v>
      </c>
      <c r="CN44" s="78">
        <v>813.8</v>
      </c>
      <c r="CO44" s="78">
        <v>830.93</v>
      </c>
      <c r="CP44" s="78">
        <v>856.1</v>
      </c>
      <c r="CQ44" s="78">
        <v>533.54</v>
      </c>
      <c r="CR44" s="78"/>
      <c r="CS44" s="79">
        <v>705.38</v>
      </c>
      <c r="CT44" s="65" t="s">
        <v>400</v>
      </c>
      <c r="CU44" s="78">
        <v>749.18</v>
      </c>
      <c r="CV44" s="78">
        <v>901.48</v>
      </c>
      <c r="CW44" s="78">
        <v>739.89</v>
      </c>
      <c r="CX44" s="78">
        <v>619.91999999999996</v>
      </c>
      <c r="CY44" s="78"/>
      <c r="CZ44" s="79"/>
      <c r="DA44" s="65" t="s">
        <v>401</v>
      </c>
      <c r="DB44" s="68">
        <v>1</v>
      </c>
      <c r="DC44" s="78">
        <v>712</v>
      </c>
      <c r="DD44" s="78">
        <v>885</v>
      </c>
      <c r="DE44" s="78">
        <v>683.86</v>
      </c>
      <c r="DF44" s="78">
        <v>714.56</v>
      </c>
      <c r="DG44" s="78"/>
      <c r="DH44" s="79">
        <v>604.65</v>
      </c>
      <c r="DI44" s="65" t="s">
        <v>402</v>
      </c>
      <c r="DJ44" s="68">
        <v>2.6479544551833698E-3</v>
      </c>
      <c r="DK44" s="78">
        <v>754.14</v>
      </c>
      <c r="DL44" s="78">
        <v>840.85</v>
      </c>
      <c r="DM44" s="78">
        <v>840.85</v>
      </c>
      <c r="DN44" s="78">
        <v>773.6</v>
      </c>
      <c r="DO44" s="78"/>
      <c r="DP44" s="79">
        <v>583.74</v>
      </c>
      <c r="DQ44" s="65" t="s">
        <v>403</v>
      </c>
      <c r="DR44" s="78">
        <v>737.84</v>
      </c>
      <c r="DS44" s="78">
        <v>819.1</v>
      </c>
      <c r="DT44" s="78">
        <v>719.85</v>
      </c>
      <c r="DU44" s="78">
        <v>762.05</v>
      </c>
      <c r="DV44" s="78"/>
      <c r="DW44" s="79"/>
      <c r="DX44" s="65" t="s">
        <v>404</v>
      </c>
      <c r="DY44" s="78">
        <v>725.42</v>
      </c>
      <c r="DZ44" s="78">
        <v>801.08</v>
      </c>
      <c r="EA44" s="78">
        <v>835.49</v>
      </c>
      <c r="EB44" s="78">
        <v>582.70000000000005</v>
      </c>
      <c r="EC44" s="78"/>
      <c r="ED44" s="79">
        <v>449.94</v>
      </c>
      <c r="EE44" s="65" t="s">
        <v>405</v>
      </c>
      <c r="EF44" s="68">
        <v>1</v>
      </c>
      <c r="EG44" s="78">
        <v>711.3</v>
      </c>
      <c r="EH44" s="78">
        <v>876.21</v>
      </c>
      <c r="EI44" s="78">
        <v>754.15</v>
      </c>
      <c r="EJ44" s="78"/>
      <c r="EK44" s="78">
        <v>323.74</v>
      </c>
      <c r="EL44" s="79">
        <v>361.91</v>
      </c>
      <c r="EM44" s="65" t="s">
        <v>406</v>
      </c>
      <c r="EN44" s="78">
        <v>717.17</v>
      </c>
      <c r="EO44" s="78">
        <v>830.08</v>
      </c>
      <c r="EP44" s="78">
        <v>724.34</v>
      </c>
      <c r="EQ44" s="78"/>
      <c r="ER44" s="78"/>
      <c r="ES44" s="79">
        <v>580.98</v>
      </c>
      <c r="ET44" s="65" t="s">
        <v>407</v>
      </c>
      <c r="EU44" s="68">
        <v>1</v>
      </c>
      <c r="EV44" s="78">
        <v>746.77</v>
      </c>
      <c r="EW44" s="78">
        <v>837.54</v>
      </c>
      <c r="EX44" s="78">
        <v>837.53</v>
      </c>
      <c r="EY44" s="78"/>
      <c r="EZ44" s="78"/>
      <c r="FA44" s="79">
        <v>395.67</v>
      </c>
      <c r="FB44" s="65" t="s">
        <v>408</v>
      </c>
      <c r="FC44" s="78">
        <v>586.21</v>
      </c>
      <c r="FD44" s="78">
        <v>553.02</v>
      </c>
      <c r="FE44" s="78">
        <v>615.37</v>
      </c>
      <c r="FF44" s="78"/>
      <c r="FG44" s="78"/>
      <c r="FH44" s="79"/>
      <c r="FI44" s="65" t="s">
        <v>409</v>
      </c>
      <c r="FJ44" s="78">
        <v>776.45</v>
      </c>
      <c r="FK44" s="78">
        <v>903.02</v>
      </c>
      <c r="FL44" s="78"/>
      <c r="FM44" s="78"/>
      <c r="FN44" s="78"/>
      <c r="FO44" s="79">
        <v>474.69</v>
      </c>
      <c r="FP44" s="65" t="s">
        <v>410</v>
      </c>
      <c r="FQ44" s="68">
        <v>0.23007017140227801</v>
      </c>
      <c r="FR44" s="78">
        <v>776.63</v>
      </c>
      <c r="FS44" s="78">
        <v>839.88</v>
      </c>
      <c r="FT44" s="78">
        <v>896.67</v>
      </c>
      <c r="FU44" s="78">
        <v>592.44000000000005</v>
      </c>
      <c r="FV44" s="78">
        <v>638.79999999999995</v>
      </c>
      <c r="FW44" s="79">
        <v>428.31</v>
      </c>
      <c r="FX44" s="65" t="s">
        <v>411</v>
      </c>
      <c r="FY44" s="78">
        <v>758.46</v>
      </c>
      <c r="FZ44" s="78">
        <v>819.05</v>
      </c>
      <c r="GA44" s="78">
        <v>818.6</v>
      </c>
      <c r="GB44" s="78">
        <v>755.43</v>
      </c>
      <c r="GC44" s="78"/>
      <c r="GD44" s="79">
        <v>458.25</v>
      </c>
      <c r="GE44" s="65" t="s">
        <v>412</v>
      </c>
      <c r="GF44" s="68">
        <v>0.20109395109395101</v>
      </c>
      <c r="GG44" s="78">
        <v>747.01</v>
      </c>
      <c r="GH44" s="78">
        <v>844.24</v>
      </c>
      <c r="GI44" s="78">
        <v>806.66</v>
      </c>
      <c r="GJ44" s="78">
        <v>622.53</v>
      </c>
      <c r="GK44" s="78"/>
      <c r="GL44" s="79">
        <v>475.33</v>
      </c>
      <c r="GM44" s="65" t="s">
        <v>413</v>
      </c>
      <c r="GN44" s="68">
        <v>8.92100450510728E-2</v>
      </c>
      <c r="GO44" s="78">
        <v>739.77</v>
      </c>
      <c r="GP44" s="78">
        <v>913.3</v>
      </c>
      <c r="GQ44" s="78">
        <v>654.16</v>
      </c>
      <c r="GR44" s="78">
        <v>554.71</v>
      </c>
      <c r="GS44" s="78"/>
      <c r="GT44" s="79"/>
      <c r="GU44" s="65" t="s">
        <v>414</v>
      </c>
      <c r="GV44" s="68">
        <v>1</v>
      </c>
      <c r="GW44" s="78">
        <v>618.76</v>
      </c>
      <c r="GX44" s="78">
        <v>730.42</v>
      </c>
      <c r="GY44" s="78">
        <v>715.56</v>
      </c>
      <c r="GZ44" s="78"/>
      <c r="HA44" s="78"/>
      <c r="HB44" s="79">
        <v>566.35</v>
      </c>
      <c r="HC44" s="65" t="s">
        <v>415</v>
      </c>
      <c r="HD44" s="68">
        <v>1</v>
      </c>
      <c r="HE44" s="78">
        <v>750.52</v>
      </c>
      <c r="HF44" s="78">
        <v>854.85</v>
      </c>
      <c r="HG44" s="78"/>
      <c r="HH44" s="78">
        <v>517.33000000000004</v>
      </c>
      <c r="HI44" s="78">
        <v>510.69</v>
      </c>
      <c r="HJ44" s="79">
        <v>491.72</v>
      </c>
      <c r="HK44" s="80"/>
      <c r="HL44" s="68"/>
      <c r="HM44" s="78"/>
      <c r="HN44" s="78"/>
      <c r="HO44" s="78"/>
      <c r="HP44" s="78"/>
      <c r="HQ44" s="78"/>
      <c r="HR44" s="79"/>
    </row>
    <row r="45" spans="1:226" x14ac:dyDescent="0.25">
      <c r="A45" s="61">
        <v>45292</v>
      </c>
      <c r="B45" s="62" t="s">
        <v>387</v>
      </c>
      <c r="C45" s="76">
        <v>749.7383139225351</v>
      </c>
      <c r="D45" s="76">
        <v>844.73563477750054</v>
      </c>
      <c r="E45" s="76">
        <v>788.48676084268504</v>
      </c>
      <c r="F45" s="76">
        <v>616.83708958586556</v>
      </c>
      <c r="G45" s="76">
        <v>534.7573039075188</v>
      </c>
      <c r="H45" s="77">
        <v>466.15139817750816</v>
      </c>
      <c r="I45" s="62" t="s">
        <v>388</v>
      </c>
      <c r="J45" s="76">
        <v>745.45959018501026</v>
      </c>
      <c r="K45" s="76">
        <v>843.3111435643342</v>
      </c>
      <c r="L45" s="76">
        <v>783.74859901706839</v>
      </c>
      <c r="M45" s="76">
        <v>624.46566901021697</v>
      </c>
      <c r="N45" s="76">
        <v>458.14469507101091</v>
      </c>
      <c r="O45" s="77">
        <v>483.99309524192444</v>
      </c>
      <c r="P45" s="65" t="s">
        <v>389</v>
      </c>
      <c r="Q45" s="78">
        <v>668.03</v>
      </c>
      <c r="R45" s="78">
        <v>841.28</v>
      </c>
      <c r="S45" s="78">
        <v>807.06</v>
      </c>
      <c r="T45" s="78">
        <v>562.28</v>
      </c>
      <c r="U45" s="78"/>
      <c r="V45" s="79"/>
      <c r="W45" s="65" t="s">
        <v>390</v>
      </c>
      <c r="X45" s="78">
        <v>716.31</v>
      </c>
      <c r="Y45" s="78">
        <v>818.78</v>
      </c>
      <c r="Z45" s="78">
        <v>716.39</v>
      </c>
      <c r="AA45" s="78">
        <v>445.63</v>
      </c>
      <c r="AB45" s="78"/>
      <c r="AC45" s="79">
        <v>606.61</v>
      </c>
      <c r="AD45" s="65" t="s">
        <v>391</v>
      </c>
      <c r="AE45" s="68">
        <v>0.51129972389814904</v>
      </c>
      <c r="AF45" s="78">
        <v>746.92</v>
      </c>
      <c r="AG45" s="78">
        <v>788.59</v>
      </c>
      <c r="AH45" s="78"/>
      <c r="AI45" s="78"/>
      <c r="AJ45" s="78"/>
      <c r="AK45" s="79">
        <v>506.61</v>
      </c>
      <c r="AL45" s="69" t="s">
        <v>392</v>
      </c>
      <c r="AM45" s="70">
        <v>1</v>
      </c>
      <c r="AN45" s="78">
        <v>758.93</v>
      </c>
      <c r="AO45" s="78">
        <v>888.13</v>
      </c>
      <c r="AP45" s="78">
        <v>874.01</v>
      </c>
      <c r="AQ45" s="78">
        <v>893.96</v>
      </c>
      <c r="AR45" s="78"/>
      <c r="AS45" s="79"/>
      <c r="AT45" s="65" t="s">
        <v>393</v>
      </c>
      <c r="AU45" s="68">
        <v>4.0446529687752801E-2</v>
      </c>
      <c r="AV45" s="78">
        <v>680.69</v>
      </c>
      <c r="AW45" s="78">
        <v>815.33</v>
      </c>
      <c r="AX45" s="78">
        <v>729.53</v>
      </c>
      <c r="AY45" s="78"/>
      <c r="AZ45" s="78"/>
      <c r="BA45" s="79">
        <v>444.26</v>
      </c>
      <c r="BB45" s="65" t="s">
        <v>394</v>
      </c>
      <c r="BC45" s="78">
        <v>742.06</v>
      </c>
      <c r="BD45" s="78">
        <v>846.18</v>
      </c>
      <c r="BE45" s="78">
        <v>773.81</v>
      </c>
      <c r="BF45" s="78"/>
      <c r="BG45" s="78"/>
      <c r="BH45" s="79">
        <v>597.29999999999995</v>
      </c>
      <c r="BI45" s="65" t="s">
        <v>395</v>
      </c>
      <c r="BJ45" s="68">
        <v>0.134175958351783</v>
      </c>
      <c r="BK45" s="78">
        <v>862.7</v>
      </c>
      <c r="BL45" s="78">
        <v>909.85</v>
      </c>
      <c r="BM45" s="78">
        <v>1075.82</v>
      </c>
      <c r="BN45" s="78">
        <v>593.49</v>
      </c>
      <c r="BO45" s="78"/>
      <c r="BP45" s="79"/>
      <c r="BQ45" s="65" t="s">
        <v>396</v>
      </c>
      <c r="BR45" s="68">
        <v>1</v>
      </c>
      <c r="BS45" s="78">
        <v>786.17</v>
      </c>
      <c r="BT45" s="78">
        <v>898</v>
      </c>
      <c r="BU45" s="78">
        <v>789.5</v>
      </c>
      <c r="BV45" s="78"/>
      <c r="BW45" s="78"/>
      <c r="BX45" s="79">
        <v>370.33</v>
      </c>
      <c r="BY45" s="65" t="s">
        <v>397</v>
      </c>
      <c r="BZ45" s="78">
        <v>795.57</v>
      </c>
      <c r="CA45" s="78">
        <v>855.42</v>
      </c>
      <c r="CB45" s="78">
        <v>715.59</v>
      </c>
      <c r="CC45" s="78">
        <v>597.02</v>
      </c>
      <c r="CD45" s="78"/>
      <c r="CE45" s="79">
        <v>739.82</v>
      </c>
      <c r="CF45" s="65" t="s">
        <v>398</v>
      </c>
      <c r="CG45" s="78">
        <v>698.56</v>
      </c>
      <c r="CH45" s="78">
        <v>985.45</v>
      </c>
      <c r="CI45" s="78">
        <v>886.3</v>
      </c>
      <c r="CJ45" s="78"/>
      <c r="CK45" s="78"/>
      <c r="CL45" s="79"/>
      <c r="CM45" s="65" t="s">
        <v>399</v>
      </c>
      <c r="CN45" s="78">
        <v>813.48</v>
      </c>
      <c r="CO45" s="78">
        <v>848.62</v>
      </c>
      <c r="CP45" s="78">
        <v>857.58</v>
      </c>
      <c r="CQ45" s="78">
        <v>524.76</v>
      </c>
      <c r="CR45" s="78"/>
      <c r="CS45" s="79">
        <v>705.36</v>
      </c>
      <c r="CT45" s="65" t="s">
        <v>400</v>
      </c>
      <c r="CU45" s="78">
        <v>753.21</v>
      </c>
      <c r="CV45" s="78">
        <v>909.54</v>
      </c>
      <c r="CW45" s="78">
        <v>749.57</v>
      </c>
      <c r="CX45" s="78">
        <v>619.91999999999996</v>
      </c>
      <c r="CY45" s="78"/>
      <c r="CZ45" s="79"/>
      <c r="DA45" s="65" t="s">
        <v>401</v>
      </c>
      <c r="DB45" s="68">
        <v>1</v>
      </c>
      <c r="DC45" s="78">
        <v>696</v>
      </c>
      <c r="DD45" s="78">
        <v>860.2</v>
      </c>
      <c r="DE45" s="78">
        <v>703.86</v>
      </c>
      <c r="DF45" s="78">
        <v>714.56</v>
      </c>
      <c r="DG45" s="78"/>
      <c r="DH45" s="79">
        <v>588.65</v>
      </c>
      <c r="DI45" s="65" t="s">
        <v>402</v>
      </c>
      <c r="DJ45" s="68">
        <v>2.6123301985370999E-3</v>
      </c>
      <c r="DK45" s="78">
        <v>752.93</v>
      </c>
      <c r="DL45" s="78">
        <v>854.93</v>
      </c>
      <c r="DM45" s="78">
        <v>854.93</v>
      </c>
      <c r="DN45" s="78">
        <v>763.19</v>
      </c>
      <c r="DO45" s="78"/>
      <c r="DP45" s="79">
        <v>562.37</v>
      </c>
      <c r="DQ45" s="65" t="s">
        <v>403</v>
      </c>
      <c r="DR45" s="78">
        <v>741.41</v>
      </c>
      <c r="DS45" s="78">
        <v>821.14</v>
      </c>
      <c r="DT45" s="78">
        <v>729.5</v>
      </c>
      <c r="DU45" s="78">
        <v>754.24</v>
      </c>
      <c r="DV45" s="78"/>
      <c r="DW45" s="79"/>
      <c r="DX45" s="65" t="s">
        <v>404</v>
      </c>
      <c r="DY45" s="78">
        <v>724.1</v>
      </c>
      <c r="DZ45" s="78">
        <v>801.17</v>
      </c>
      <c r="EA45" s="78">
        <v>839.72</v>
      </c>
      <c r="EB45" s="78">
        <v>584.25</v>
      </c>
      <c r="EC45" s="78"/>
      <c r="ED45" s="79">
        <v>448.39</v>
      </c>
      <c r="EE45" s="65" t="s">
        <v>405</v>
      </c>
      <c r="EF45" s="68">
        <v>1</v>
      </c>
      <c r="EG45" s="78">
        <v>714.6</v>
      </c>
      <c r="EH45" s="78">
        <v>860.25</v>
      </c>
      <c r="EI45" s="78">
        <v>746.26</v>
      </c>
      <c r="EJ45" s="78"/>
      <c r="EK45" s="78">
        <v>323.74</v>
      </c>
      <c r="EL45" s="79">
        <v>360.57</v>
      </c>
      <c r="EM45" s="65" t="s">
        <v>406</v>
      </c>
      <c r="EN45" s="78">
        <v>717.17</v>
      </c>
      <c r="EO45" s="78">
        <v>830.08</v>
      </c>
      <c r="EP45" s="78">
        <v>724.34</v>
      </c>
      <c r="EQ45" s="78"/>
      <c r="ER45" s="78"/>
      <c r="ES45" s="79">
        <v>580.98</v>
      </c>
      <c r="ET45" s="65" t="s">
        <v>407</v>
      </c>
      <c r="EU45" s="68">
        <v>1</v>
      </c>
      <c r="EV45" s="78">
        <v>748.66</v>
      </c>
      <c r="EW45" s="78">
        <v>838.95</v>
      </c>
      <c r="EX45" s="78">
        <v>838.94</v>
      </c>
      <c r="EY45" s="78"/>
      <c r="EZ45" s="78"/>
      <c r="FA45" s="79">
        <v>391.75</v>
      </c>
      <c r="FB45" s="65" t="s">
        <v>408</v>
      </c>
      <c r="FC45" s="78">
        <v>586.21</v>
      </c>
      <c r="FD45" s="78">
        <v>553.02</v>
      </c>
      <c r="FE45" s="78">
        <v>615.37</v>
      </c>
      <c r="FF45" s="78"/>
      <c r="FG45" s="78"/>
      <c r="FH45" s="79"/>
      <c r="FI45" s="65" t="s">
        <v>409</v>
      </c>
      <c r="FJ45" s="78">
        <v>769.02</v>
      </c>
      <c r="FK45" s="78">
        <v>893.11</v>
      </c>
      <c r="FL45" s="78"/>
      <c r="FM45" s="78"/>
      <c r="FN45" s="78"/>
      <c r="FO45" s="79">
        <v>474.69</v>
      </c>
      <c r="FP45" s="65" t="s">
        <v>410</v>
      </c>
      <c r="FQ45" s="68">
        <v>0.23044129508007799</v>
      </c>
      <c r="FR45" s="78">
        <v>783.09</v>
      </c>
      <c r="FS45" s="78">
        <v>845.11</v>
      </c>
      <c r="FT45" s="78">
        <v>894.51</v>
      </c>
      <c r="FU45" s="78">
        <v>524.91</v>
      </c>
      <c r="FV45" s="78">
        <v>544.65</v>
      </c>
      <c r="FW45" s="79">
        <v>431.92</v>
      </c>
      <c r="FX45" s="65" t="s">
        <v>411</v>
      </c>
      <c r="FY45" s="78">
        <v>757.64</v>
      </c>
      <c r="FZ45" s="78">
        <v>831.24</v>
      </c>
      <c r="GA45" s="78">
        <v>843.81</v>
      </c>
      <c r="GB45" s="78">
        <v>768.53</v>
      </c>
      <c r="GC45" s="78"/>
      <c r="GD45" s="79">
        <v>457.43</v>
      </c>
      <c r="GE45" s="65" t="s">
        <v>412</v>
      </c>
      <c r="GF45" s="68">
        <v>0.20098078623683599</v>
      </c>
      <c r="GG45" s="78">
        <v>759.05</v>
      </c>
      <c r="GH45" s="78">
        <v>855.3</v>
      </c>
      <c r="GI45" s="78">
        <v>806.21</v>
      </c>
      <c r="GJ45" s="78">
        <v>573.14</v>
      </c>
      <c r="GK45" s="78"/>
      <c r="GL45" s="79">
        <v>473.46</v>
      </c>
      <c r="GM45" s="65" t="s">
        <v>413</v>
      </c>
      <c r="GN45" s="68">
        <v>9.0122566690699402E-2</v>
      </c>
      <c r="GO45" s="78">
        <v>731.98</v>
      </c>
      <c r="GP45" s="78">
        <v>912.04</v>
      </c>
      <c r="GQ45" s="78">
        <v>687.09</v>
      </c>
      <c r="GR45" s="78">
        <v>563.45000000000005</v>
      </c>
      <c r="GS45" s="78"/>
      <c r="GT45" s="79"/>
      <c r="GU45" s="65" t="s">
        <v>414</v>
      </c>
      <c r="GV45" s="68">
        <v>1</v>
      </c>
      <c r="GW45" s="78">
        <v>631.20000000000005</v>
      </c>
      <c r="GX45" s="78">
        <v>742.14</v>
      </c>
      <c r="GY45" s="78">
        <v>725.04</v>
      </c>
      <c r="GZ45" s="78"/>
      <c r="HA45" s="78"/>
      <c r="HB45" s="79">
        <v>562.37</v>
      </c>
      <c r="HC45" s="65" t="s">
        <v>415</v>
      </c>
      <c r="HD45" s="68">
        <v>1</v>
      </c>
      <c r="HE45" s="78">
        <v>748.85</v>
      </c>
      <c r="HF45" s="78">
        <v>854.85</v>
      </c>
      <c r="HG45" s="78"/>
      <c r="HH45" s="78">
        <v>531.70000000000005</v>
      </c>
      <c r="HI45" s="78">
        <v>525.6</v>
      </c>
      <c r="HJ45" s="79">
        <v>491.72</v>
      </c>
      <c r="HK45" s="80"/>
      <c r="HL45" s="68"/>
      <c r="HM45" s="78"/>
      <c r="HN45" s="78"/>
      <c r="HO45" s="78"/>
      <c r="HP45" s="78"/>
      <c r="HQ45" s="78"/>
      <c r="HR45" s="79"/>
    </row>
    <row r="46" spans="1:226" x14ac:dyDescent="0.25">
      <c r="A46" s="61">
        <v>45285</v>
      </c>
      <c r="B46" s="62" t="s">
        <v>387</v>
      </c>
      <c r="C46" s="76">
        <v>758.26547927417766</v>
      </c>
      <c r="D46" s="76">
        <v>861.5652568153788</v>
      </c>
      <c r="E46" s="76">
        <v>809.80435869902055</v>
      </c>
      <c r="F46" s="76">
        <v>612.10549529448167</v>
      </c>
      <c r="G46" s="76">
        <v>533.1738387312505</v>
      </c>
      <c r="H46" s="77">
        <v>467.85622685272841</v>
      </c>
      <c r="I46" s="62" t="s">
        <v>388</v>
      </c>
      <c r="J46" s="76">
        <v>751.70476944342988</v>
      </c>
      <c r="K46" s="76">
        <v>851.7728728784698</v>
      </c>
      <c r="L46" s="76">
        <v>805.41002394639008</v>
      </c>
      <c r="M46" s="76">
        <v>617.19109242608999</v>
      </c>
      <c r="N46" s="76">
        <v>446.69905597326652</v>
      </c>
      <c r="O46" s="77">
        <v>478.80681568218881</v>
      </c>
      <c r="P46" s="65" t="s">
        <v>389</v>
      </c>
      <c r="Q46" s="78">
        <v>668.03</v>
      </c>
      <c r="R46" s="78">
        <v>841.28</v>
      </c>
      <c r="S46" s="78">
        <v>807.06</v>
      </c>
      <c r="T46" s="78">
        <v>562.28</v>
      </c>
      <c r="U46" s="78"/>
      <c r="V46" s="79"/>
      <c r="W46" s="65" t="s">
        <v>390</v>
      </c>
      <c r="X46" s="78">
        <v>726.17</v>
      </c>
      <c r="Y46" s="78">
        <v>836.08</v>
      </c>
      <c r="Z46" s="78">
        <v>740.52</v>
      </c>
      <c r="AA46" s="78">
        <v>445.63</v>
      </c>
      <c r="AB46" s="78"/>
      <c r="AC46" s="79">
        <v>606.61</v>
      </c>
      <c r="AD46" s="65" t="s">
        <v>391</v>
      </c>
      <c r="AE46" s="68">
        <v>0.51129972389814904</v>
      </c>
      <c r="AF46" s="78">
        <v>736.23</v>
      </c>
      <c r="AG46" s="78">
        <v>787.7</v>
      </c>
      <c r="AH46" s="78"/>
      <c r="AI46" s="78"/>
      <c r="AJ46" s="78"/>
      <c r="AK46" s="79">
        <v>509.21</v>
      </c>
      <c r="AL46" s="69" t="s">
        <v>392</v>
      </c>
      <c r="AM46" s="70">
        <v>1</v>
      </c>
      <c r="AN46" s="78">
        <v>763.42</v>
      </c>
      <c r="AO46" s="78">
        <v>893.99</v>
      </c>
      <c r="AP46" s="78">
        <v>880.38</v>
      </c>
      <c r="AQ46" s="78">
        <v>893.96</v>
      </c>
      <c r="AR46" s="78"/>
      <c r="AS46" s="79"/>
      <c r="AT46" s="65" t="s">
        <v>393</v>
      </c>
      <c r="AU46" s="68">
        <v>4.0668591646671297E-2</v>
      </c>
      <c r="AV46" s="78">
        <v>682.41</v>
      </c>
      <c r="AW46" s="78">
        <v>817.56</v>
      </c>
      <c r="AX46" s="78">
        <v>743.51</v>
      </c>
      <c r="AY46" s="78"/>
      <c r="AZ46" s="78"/>
      <c r="BA46" s="79">
        <v>446.63</v>
      </c>
      <c r="BB46" s="65" t="s">
        <v>394</v>
      </c>
      <c r="BC46" s="78">
        <v>767.02</v>
      </c>
      <c r="BD46" s="78">
        <v>880.95</v>
      </c>
      <c r="BE46" s="78">
        <v>807.09</v>
      </c>
      <c r="BF46" s="78"/>
      <c r="BG46" s="78"/>
      <c r="BH46" s="79">
        <v>577.24</v>
      </c>
      <c r="BI46" s="65" t="s">
        <v>395</v>
      </c>
      <c r="BJ46" s="68">
        <v>0.13412017167382001</v>
      </c>
      <c r="BK46" s="78">
        <v>861.86</v>
      </c>
      <c r="BL46" s="78">
        <v>919.66</v>
      </c>
      <c r="BM46" s="78">
        <v>1086.1300000000001</v>
      </c>
      <c r="BN46" s="78">
        <v>594.65</v>
      </c>
      <c r="BO46" s="78"/>
      <c r="BP46" s="79"/>
      <c r="BQ46" s="65" t="s">
        <v>396</v>
      </c>
      <c r="BR46" s="68">
        <v>1</v>
      </c>
      <c r="BS46" s="78">
        <v>786.17</v>
      </c>
      <c r="BT46" s="78">
        <v>898</v>
      </c>
      <c r="BU46" s="78">
        <v>789.5</v>
      </c>
      <c r="BV46" s="78"/>
      <c r="BW46" s="78"/>
      <c r="BX46" s="79">
        <v>370.33</v>
      </c>
      <c r="BY46" s="65" t="s">
        <v>397</v>
      </c>
      <c r="BZ46" s="78">
        <v>793.38</v>
      </c>
      <c r="CA46" s="78">
        <v>854.85</v>
      </c>
      <c r="CB46" s="78">
        <v>724.5</v>
      </c>
      <c r="CC46" s="78">
        <v>583.19000000000005</v>
      </c>
      <c r="CD46" s="78"/>
      <c r="CE46" s="79">
        <v>739.52</v>
      </c>
      <c r="CF46" s="65" t="s">
        <v>398</v>
      </c>
      <c r="CG46" s="78">
        <v>723.56</v>
      </c>
      <c r="CH46" s="78">
        <v>1012.87</v>
      </c>
      <c r="CI46" s="78">
        <v>925.81</v>
      </c>
      <c r="CJ46" s="78"/>
      <c r="CK46" s="78"/>
      <c r="CL46" s="79"/>
      <c r="CM46" s="65" t="s">
        <v>399</v>
      </c>
      <c r="CN46" s="78">
        <v>807.9</v>
      </c>
      <c r="CO46" s="78">
        <v>842.86</v>
      </c>
      <c r="CP46" s="78">
        <v>861.72</v>
      </c>
      <c r="CQ46" s="78">
        <v>534.44000000000005</v>
      </c>
      <c r="CR46" s="78"/>
      <c r="CS46" s="79">
        <v>701.01</v>
      </c>
      <c r="CT46" s="65" t="s">
        <v>400</v>
      </c>
      <c r="CU46" s="78">
        <v>752.4</v>
      </c>
      <c r="CV46" s="78">
        <v>908.73</v>
      </c>
      <c r="CW46" s="78">
        <v>750.37</v>
      </c>
      <c r="CX46" s="78">
        <v>619.91999999999996</v>
      </c>
      <c r="CY46" s="78"/>
      <c r="CZ46" s="79"/>
      <c r="DA46" s="65" t="s">
        <v>401</v>
      </c>
      <c r="DB46" s="68">
        <v>1</v>
      </c>
      <c r="DC46" s="78">
        <v>696</v>
      </c>
      <c r="DD46" s="78">
        <v>860.2</v>
      </c>
      <c r="DE46" s="78">
        <v>703.86</v>
      </c>
      <c r="DF46" s="78">
        <v>714.56</v>
      </c>
      <c r="DG46" s="78"/>
      <c r="DH46" s="79">
        <v>588.65</v>
      </c>
      <c r="DI46" s="65" t="s">
        <v>402</v>
      </c>
      <c r="DJ46" s="68">
        <v>2.6182808368025502E-3</v>
      </c>
      <c r="DK46" s="78">
        <v>801.14</v>
      </c>
      <c r="DL46" s="78">
        <v>899.74</v>
      </c>
      <c r="DM46" s="78">
        <v>899.74</v>
      </c>
      <c r="DN46" s="78">
        <v>763.56</v>
      </c>
      <c r="DO46" s="78"/>
      <c r="DP46" s="79">
        <v>558.89</v>
      </c>
      <c r="DQ46" s="65" t="s">
        <v>403</v>
      </c>
      <c r="DR46" s="78">
        <v>752.8</v>
      </c>
      <c r="DS46" s="78">
        <v>833.17</v>
      </c>
      <c r="DT46" s="78">
        <v>735.67</v>
      </c>
      <c r="DU46" s="78">
        <v>759.41</v>
      </c>
      <c r="DV46" s="78"/>
      <c r="DW46" s="79"/>
      <c r="DX46" s="65" t="s">
        <v>404</v>
      </c>
      <c r="DY46" s="78">
        <v>719.07</v>
      </c>
      <c r="DZ46" s="78">
        <v>802.34</v>
      </c>
      <c r="EA46" s="78">
        <v>832.76</v>
      </c>
      <c r="EB46" s="78">
        <v>578.25</v>
      </c>
      <c r="EC46" s="78"/>
      <c r="ED46" s="79">
        <v>439.56</v>
      </c>
      <c r="EE46" s="65" t="s">
        <v>405</v>
      </c>
      <c r="EF46" s="68">
        <v>1</v>
      </c>
      <c r="EG46" s="78">
        <v>723.15</v>
      </c>
      <c r="EH46" s="78">
        <v>862.47</v>
      </c>
      <c r="EI46" s="78">
        <v>727.74</v>
      </c>
      <c r="EJ46" s="78"/>
      <c r="EK46" s="78">
        <v>323.74</v>
      </c>
      <c r="EL46" s="79">
        <v>366.88</v>
      </c>
      <c r="EM46" s="65" t="s">
        <v>406</v>
      </c>
      <c r="EN46" s="78">
        <v>720.63</v>
      </c>
      <c r="EO46" s="78">
        <v>863.49</v>
      </c>
      <c r="EP46" s="78">
        <v>750.37</v>
      </c>
      <c r="EQ46" s="78"/>
      <c r="ER46" s="78"/>
      <c r="ES46" s="79">
        <v>594.04</v>
      </c>
      <c r="ET46" s="65" t="s">
        <v>407</v>
      </c>
      <c r="EU46" s="68">
        <v>1</v>
      </c>
      <c r="EV46" s="78">
        <v>748.66</v>
      </c>
      <c r="EW46" s="78">
        <v>838.95</v>
      </c>
      <c r="EX46" s="78">
        <v>838.94</v>
      </c>
      <c r="EY46" s="78"/>
      <c r="EZ46" s="78"/>
      <c r="FA46" s="79">
        <v>391.75</v>
      </c>
      <c r="FB46" s="65" t="s">
        <v>408</v>
      </c>
      <c r="FC46" s="78">
        <v>586.21</v>
      </c>
      <c r="FD46" s="78">
        <v>553.02</v>
      </c>
      <c r="FE46" s="78">
        <v>615.37</v>
      </c>
      <c r="FF46" s="78"/>
      <c r="FG46" s="78"/>
      <c r="FH46" s="79"/>
      <c r="FI46" s="65" t="s">
        <v>409</v>
      </c>
      <c r="FJ46" s="78">
        <v>763.23</v>
      </c>
      <c r="FK46" s="78">
        <v>889.8</v>
      </c>
      <c r="FL46" s="78"/>
      <c r="FM46" s="78"/>
      <c r="FN46" s="78"/>
      <c r="FO46" s="79">
        <v>487.09</v>
      </c>
      <c r="FP46" s="65" t="s">
        <v>410</v>
      </c>
      <c r="FQ46" s="68">
        <v>0.23030861354214599</v>
      </c>
      <c r="FR46" s="78">
        <v>798.19</v>
      </c>
      <c r="FS46" s="78">
        <v>868.24</v>
      </c>
      <c r="FT46" s="78">
        <v>906.33</v>
      </c>
      <c r="FU46" s="78">
        <v>572.33000000000004</v>
      </c>
      <c r="FV46" s="78">
        <v>544.34</v>
      </c>
      <c r="FW46" s="79">
        <v>442.68</v>
      </c>
      <c r="FX46" s="65" t="s">
        <v>411</v>
      </c>
      <c r="FY46" s="78">
        <v>756.02</v>
      </c>
      <c r="FZ46" s="78">
        <v>836.93</v>
      </c>
      <c r="GA46" s="78">
        <v>823.48</v>
      </c>
      <c r="GB46" s="78">
        <v>752.36</v>
      </c>
      <c r="GC46" s="78"/>
      <c r="GD46" s="79">
        <v>448.49</v>
      </c>
      <c r="GE46" s="65" t="s">
        <v>412</v>
      </c>
      <c r="GF46" s="68">
        <v>0.20117486118934599</v>
      </c>
      <c r="GG46" s="78">
        <v>760.35</v>
      </c>
      <c r="GH46" s="78">
        <v>855.62</v>
      </c>
      <c r="GI46" s="78">
        <v>811.84</v>
      </c>
      <c r="GJ46" s="78">
        <v>605.92999999999995</v>
      </c>
      <c r="GK46" s="78"/>
      <c r="GL46" s="79">
        <v>476.47</v>
      </c>
      <c r="GM46" s="65" t="s">
        <v>413</v>
      </c>
      <c r="GN46" s="68">
        <v>9.0451897680813298E-2</v>
      </c>
      <c r="GO46" s="78">
        <v>763.67</v>
      </c>
      <c r="GP46" s="78">
        <v>1269.71</v>
      </c>
      <c r="GQ46" s="78">
        <v>686.71</v>
      </c>
      <c r="GR46" s="78">
        <v>567.4</v>
      </c>
      <c r="GS46" s="78"/>
      <c r="GT46" s="79"/>
      <c r="GU46" s="65" t="s">
        <v>414</v>
      </c>
      <c r="GV46" s="68">
        <v>1</v>
      </c>
      <c r="GW46" s="78">
        <v>631.20000000000005</v>
      </c>
      <c r="GX46" s="78">
        <v>742.14</v>
      </c>
      <c r="GY46" s="78">
        <v>725.04</v>
      </c>
      <c r="GZ46" s="78"/>
      <c r="HA46" s="78"/>
      <c r="HB46" s="79">
        <v>562.37</v>
      </c>
      <c r="HC46" s="65" t="s">
        <v>415</v>
      </c>
      <c r="HD46" s="68">
        <v>1</v>
      </c>
      <c r="HE46" s="78">
        <v>730.52</v>
      </c>
      <c r="HF46" s="78">
        <v>869.85</v>
      </c>
      <c r="HG46" s="78"/>
      <c r="HH46" s="78">
        <v>515.04999999999995</v>
      </c>
      <c r="HI46" s="78">
        <v>508.41</v>
      </c>
      <c r="HJ46" s="79">
        <v>490.89</v>
      </c>
      <c r="HK46" s="80"/>
      <c r="HL46" s="68"/>
      <c r="HM46" s="78"/>
      <c r="HN46" s="78"/>
      <c r="HO46" s="78"/>
      <c r="HP46" s="78"/>
      <c r="HQ46" s="78"/>
      <c r="HR46" s="79"/>
    </row>
    <row r="47" spans="1:226" x14ac:dyDescent="0.25">
      <c r="A47" s="61">
        <v>45278</v>
      </c>
      <c r="B47" s="62" t="s">
        <v>387</v>
      </c>
      <c r="C47" s="76">
        <v>756.63127940393201</v>
      </c>
      <c r="D47" s="76">
        <v>858.17058904372971</v>
      </c>
      <c r="E47" s="76">
        <v>786.61248293325491</v>
      </c>
      <c r="F47" s="76">
        <v>618.4561996770401</v>
      </c>
      <c r="G47" s="76">
        <v>532.74972962644506</v>
      </c>
      <c r="H47" s="77">
        <v>467.43560137735483</v>
      </c>
      <c r="I47" s="62" t="s">
        <v>388</v>
      </c>
      <c r="J47" s="76">
        <v>750.05707223241404</v>
      </c>
      <c r="K47" s="76">
        <v>848.31149731364485</v>
      </c>
      <c r="L47" s="76">
        <v>781.44023253138039</v>
      </c>
      <c r="M47" s="76">
        <v>625.8009960073191</v>
      </c>
      <c r="N47" s="76">
        <v>445.93335004177112</v>
      </c>
      <c r="O47" s="77">
        <v>477.89195165157946</v>
      </c>
      <c r="P47" s="65" t="s">
        <v>389</v>
      </c>
      <c r="Q47" s="78">
        <v>672.19</v>
      </c>
      <c r="R47" s="78">
        <v>837.12</v>
      </c>
      <c r="S47" s="78">
        <v>794.79</v>
      </c>
      <c r="T47" s="78">
        <v>562.28</v>
      </c>
      <c r="U47" s="78"/>
      <c r="V47" s="79"/>
      <c r="W47" s="65" t="s">
        <v>390</v>
      </c>
      <c r="X47" s="78">
        <v>724.25</v>
      </c>
      <c r="Y47" s="78">
        <v>833.55</v>
      </c>
      <c r="Z47" s="78">
        <v>716.14</v>
      </c>
      <c r="AA47" s="78">
        <v>423.59</v>
      </c>
      <c r="AB47" s="78"/>
      <c r="AC47" s="79">
        <v>606.61</v>
      </c>
      <c r="AD47" s="65" t="s">
        <v>391</v>
      </c>
      <c r="AE47" s="68">
        <v>0.51129972389814904</v>
      </c>
      <c r="AF47" s="78">
        <v>751.19</v>
      </c>
      <c r="AG47" s="78">
        <v>792.94</v>
      </c>
      <c r="AH47" s="78"/>
      <c r="AI47" s="78"/>
      <c r="AJ47" s="78"/>
      <c r="AK47" s="79">
        <v>511</v>
      </c>
      <c r="AL47" s="69" t="s">
        <v>392</v>
      </c>
      <c r="AM47" s="70">
        <v>1</v>
      </c>
      <c r="AN47" s="78">
        <v>774.09</v>
      </c>
      <c r="AO47" s="78">
        <v>907.05</v>
      </c>
      <c r="AP47" s="78">
        <v>891.91</v>
      </c>
      <c r="AQ47" s="78">
        <v>893.96</v>
      </c>
      <c r="AR47" s="78"/>
      <c r="AS47" s="79"/>
      <c r="AT47" s="65" t="s">
        <v>393</v>
      </c>
      <c r="AU47" s="68">
        <v>4.0744815222263003E-2</v>
      </c>
      <c r="AV47" s="78">
        <v>688.14</v>
      </c>
      <c r="AW47" s="78">
        <v>824.48</v>
      </c>
      <c r="AX47" s="78">
        <v>744.91</v>
      </c>
      <c r="AY47" s="78"/>
      <c r="AZ47" s="78"/>
      <c r="BA47" s="79">
        <v>446.46</v>
      </c>
      <c r="BB47" s="65" t="s">
        <v>394</v>
      </c>
      <c r="BC47" s="78">
        <v>756.09</v>
      </c>
      <c r="BD47" s="78">
        <v>863.3</v>
      </c>
      <c r="BE47" s="78">
        <v>769.11</v>
      </c>
      <c r="BF47" s="78"/>
      <c r="BG47" s="78"/>
      <c r="BH47" s="79">
        <v>581.27</v>
      </c>
      <c r="BI47" s="65" t="s">
        <v>395</v>
      </c>
      <c r="BJ47" s="68">
        <v>0.134139961635971</v>
      </c>
      <c r="BK47" s="78">
        <v>840.52</v>
      </c>
      <c r="BL47" s="78">
        <v>887.6</v>
      </c>
      <c r="BM47" s="78">
        <v>1064.83</v>
      </c>
      <c r="BN47" s="78">
        <v>594.74</v>
      </c>
      <c r="BO47" s="78"/>
      <c r="BP47" s="79"/>
      <c r="BQ47" s="65" t="s">
        <v>396</v>
      </c>
      <c r="BR47" s="68">
        <v>1</v>
      </c>
      <c r="BS47" s="78">
        <v>786.17</v>
      </c>
      <c r="BT47" s="78">
        <v>898</v>
      </c>
      <c r="BU47" s="78">
        <v>789.5</v>
      </c>
      <c r="BV47" s="78"/>
      <c r="BW47" s="78"/>
      <c r="BX47" s="79">
        <v>370.33</v>
      </c>
      <c r="BY47" s="65" t="s">
        <v>397</v>
      </c>
      <c r="BZ47" s="78">
        <v>797.48</v>
      </c>
      <c r="CA47" s="78">
        <v>862.04</v>
      </c>
      <c r="CB47" s="78">
        <v>727.28</v>
      </c>
      <c r="CC47" s="78">
        <v>609.20000000000005</v>
      </c>
      <c r="CD47" s="78"/>
      <c r="CE47" s="79">
        <v>741.18</v>
      </c>
      <c r="CF47" s="65" t="s">
        <v>398</v>
      </c>
      <c r="CG47" s="78">
        <v>777.59</v>
      </c>
      <c r="CH47" s="78">
        <v>1068.51</v>
      </c>
      <c r="CI47" s="78">
        <v>896.78</v>
      </c>
      <c r="CJ47" s="78"/>
      <c r="CK47" s="78"/>
      <c r="CL47" s="79"/>
      <c r="CM47" s="65" t="s">
        <v>399</v>
      </c>
      <c r="CN47" s="78">
        <v>802.34</v>
      </c>
      <c r="CO47" s="78">
        <v>836.02</v>
      </c>
      <c r="CP47" s="78">
        <v>848.38</v>
      </c>
      <c r="CQ47" s="78">
        <v>516.5</v>
      </c>
      <c r="CR47" s="78"/>
      <c r="CS47" s="79">
        <v>699.42</v>
      </c>
      <c r="CT47" s="65" t="s">
        <v>400</v>
      </c>
      <c r="CU47" s="78">
        <v>745.14</v>
      </c>
      <c r="CV47" s="78">
        <v>903.9</v>
      </c>
      <c r="CW47" s="78">
        <v>742.31</v>
      </c>
      <c r="CX47" s="78">
        <v>619.91999999999996</v>
      </c>
      <c r="CY47" s="78"/>
      <c r="CZ47" s="79"/>
      <c r="DA47" s="65" t="s">
        <v>401</v>
      </c>
      <c r="DB47" s="68">
        <v>1</v>
      </c>
      <c r="DC47" s="78">
        <v>732</v>
      </c>
      <c r="DD47" s="78">
        <v>890.6</v>
      </c>
      <c r="DE47" s="78">
        <v>719.86</v>
      </c>
      <c r="DF47" s="78">
        <v>714.56</v>
      </c>
      <c r="DG47" s="78"/>
      <c r="DH47" s="79">
        <v>600.65</v>
      </c>
      <c r="DI47" s="65" t="s">
        <v>402</v>
      </c>
      <c r="DJ47" s="68">
        <v>2.5940337224383899E-3</v>
      </c>
      <c r="DK47" s="78">
        <v>805.17</v>
      </c>
      <c r="DL47" s="78">
        <v>899.71</v>
      </c>
      <c r="DM47" s="78">
        <v>899.71</v>
      </c>
      <c r="DN47" s="78">
        <v>860.25</v>
      </c>
      <c r="DO47" s="78"/>
      <c r="DP47" s="79">
        <v>552.66999999999996</v>
      </c>
      <c r="DQ47" s="65" t="s">
        <v>403</v>
      </c>
      <c r="DR47" s="78">
        <v>768.49</v>
      </c>
      <c r="DS47" s="78">
        <v>849.59</v>
      </c>
      <c r="DT47" s="78">
        <v>751.75</v>
      </c>
      <c r="DU47" s="78">
        <v>747.44</v>
      </c>
      <c r="DV47" s="78"/>
      <c r="DW47" s="79"/>
      <c r="DX47" s="65" t="s">
        <v>404</v>
      </c>
      <c r="DY47" s="78">
        <v>719.07</v>
      </c>
      <c r="DZ47" s="78">
        <v>802.34</v>
      </c>
      <c r="EA47" s="78">
        <v>832.76</v>
      </c>
      <c r="EB47" s="78">
        <v>578.25</v>
      </c>
      <c r="EC47" s="78"/>
      <c r="ED47" s="79">
        <v>439.56</v>
      </c>
      <c r="EE47" s="65" t="s">
        <v>405</v>
      </c>
      <c r="EF47" s="68">
        <v>1</v>
      </c>
      <c r="EG47" s="78">
        <v>727.74</v>
      </c>
      <c r="EH47" s="78">
        <v>856.99</v>
      </c>
      <c r="EI47" s="78">
        <v>736.39</v>
      </c>
      <c r="EJ47" s="78"/>
      <c r="EK47" s="78">
        <v>323.74</v>
      </c>
      <c r="EL47" s="79">
        <v>358.56</v>
      </c>
      <c r="EM47" s="65" t="s">
        <v>406</v>
      </c>
      <c r="EN47" s="78">
        <v>699.94</v>
      </c>
      <c r="EO47" s="78">
        <v>831.59</v>
      </c>
      <c r="EP47" s="78">
        <v>723.82</v>
      </c>
      <c r="EQ47" s="78"/>
      <c r="ER47" s="78"/>
      <c r="ES47" s="79">
        <v>594.04</v>
      </c>
      <c r="ET47" s="65" t="s">
        <v>407</v>
      </c>
      <c r="EU47" s="68">
        <v>1</v>
      </c>
      <c r="EV47" s="78">
        <v>748.66</v>
      </c>
      <c r="EW47" s="78">
        <v>838.95</v>
      </c>
      <c r="EX47" s="78">
        <v>838.94</v>
      </c>
      <c r="EY47" s="78"/>
      <c r="EZ47" s="78"/>
      <c r="FA47" s="79">
        <v>391.75</v>
      </c>
      <c r="FB47" s="65" t="s">
        <v>408</v>
      </c>
      <c r="FC47" s="78">
        <v>586.21</v>
      </c>
      <c r="FD47" s="78">
        <v>553.02</v>
      </c>
      <c r="FE47" s="78">
        <v>615.37</v>
      </c>
      <c r="FF47" s="78"/>
      <c r="FG47" s="78"/>
      <c r="FH47" s="79"/>
      <c r="FI47" s="65" t="s">
        <v>409</v>
      </c>
      <c r="FJ47" s="78">
        <v>762.4</v>
      </c>
      <c r="FK47" s="78">
        <v>892.28</v>
      </c>
      <c r="FL47" s="78"/>
      <c r="FM47" s="78"/>
      <c r="FN47" s="78"/>
      <c r="FO47" s="79">
        <v>473.87</v>
      </c>
      <c r="FP47" s="65" t="s">
        <v>410</v>
      </c>
      <c r="FQ47" s="68">
        <v>0.23014959723820499</v>
      </c>
      <c r="FR47" s="78">
        <v>797.63</v>
      </c>
      <c r="FS47" s="78">
        <v>867.64</v>
      </c>
      <c r="FT47" s="78">
        <v>905.71</v>
      </c>
      <c r="FU47" s="78">
        <v>571.94000000000005</v>
      </c>
      <c r="FV47" s="78">
        <v>543.96</v>
      </c>
      <c r="FW47" s="79">
        <v>442.38</v>
      </c>
      <c r="FX47" s="65" t="s">
        <v>411</v>
      </c>
      <c r="FY47" s="78">
        <v>745.45</v>
      </c>
      <c r="FZ47" s="78">
        <v>820.67</v>
      </c>
      <c r="GA47" s="78">
        <v>821.86</v>
      </c>
      <c r="GB47" s="78">
        <v>752.36</v>
      </c>
      <c r="GC47" s="78"/>
      <c r="GD47" s="79">
        <v>456.62</v>
      </c>
      <c r="GE47" s="65" t="s">
        <v>412</v>
      </c>
      <c r="GF47" s="68">
        <v>0.20125988689194299</v>
      </c>
      <c r="GG47" s="78">
        <v>761.75</v>
      </c>
      <c r="GH47" s="78">
        <v>857.66</v>
      </c>
      <c r="GI47" s="78">
        <v>813.02</v>
      </c>
      <c r="GJ47" s="78">
        <v>615.38</v>
      </c>
      <c r="GK47" s="78"/>
      <c r="GL47" s="79">
        <v>476.66</v>
      </c>
      <c r="GM47" s="65" t="s">
        <v>413</v>
      </c>
      <c r="GN47" s="68">
        <v>8.9726334679228401E-2</v>
      </c>
      <c r="GO47" s="78">
        <v>755.75</v>
      </c>
      <c r="GP47" s="78">
        <v>1248.1099999999999</v>
      </c>
      <c r="GQ47" s="78">
        <v>664.41</v>
      </c>
      <c r="GR47" s="78">
        <v>549.57000000000005</v>
      </c>
      <c r="GS47" s="78"/>
      <c r="GT47" s="79"/>
      <c r="GU47" s="65" t="s">
        <v>414</v>
      </c>
      <c r="GV47" s="68">
        <v>1</v>
      </c>
      <c r="GW47" s="78">
        <v>643.58000000000004</v>
      </c>
      <c r="GX47" s="78">
        <v>757.28</v>
      </c>
      <c r="GY47" s="78">
        <v>755.32</v>
      </c>
      <c r="GZ47" s="78"/>
      <c r="HA47" s="78"/>
      <c r="HB47" s="79">
        <v>565.95000000000005</v>
      </c>
      <c r="HC47" s="65" t="s">
        <v>415</v>
      </c>
      <c r="HD47" s="68">
        <v>1</v>
      </c>
      <c r="HE47" s="78">
        <v>716.35</v>
      </c>
      <c r="HF47" s="78">
        <v>859.85</v>
      </c>
      <c r="HG47" s="78"/>
      <c r="HH47" s="78">
        <v>513.9</v>
      </c>
      <c r="HI47" s="78">
        <v>507.26</v>
      </c>
      <c r="HJ47" s="79">
        <v>490.05</v>
      </c>
      <c r="HK47" s="80"/>
      <c r="HL47" s="68"/>
      <c r="HM47" s="78"/>
      <c r="HN47" s="78"/>
      <c r="HO47" s="78"/>
      <c r="HP47" s="78"/>
      <c r="HQ47" s="78"/>
      <c r="HR47" s="79"/>
    </row>
    <row r="48" spans="1:226" x14ac:dyDescent="0.25">
      <c r="A48" s="61">
        <v>45271</v>
      </c>
      <c r="B48" s="62" t="s">
        <v>387</v>
      </c>
      <c r="C48" s="76">
        <v>770.39626103233854</v>
      </c>
      <c r="D48" s="76">
        <v>874.57028074793709</v>
      </c>
      <c r="E48" s="76">
        <v>811.68578474570688</v>
      </c>
      <c r="F48" s="76">
        <v>624.42847629877122</v>
      </c>
      <c r="G48" s="76">
        <v>557.22344702398004</v>
      </c>
      <c r="H48" s="77">
        <v>471.82350710875363</v>
      </c>
      <c r="I48" s="62" t="s">
        <v>388</v>
      </c>
      <c r="J48" s="76">
        <v>764.22208984222118</v>
      </c>
      <c r="K48" s="76">
        <v>866.08846277043551</v>
      </c>
      <c r="L48" s="76">
        <v>807.24617790494062</v>
      </c>
      <c r="M48" s="76">
        <v>631.83373489668486</v>
      </c>
      <c r="N48" s="76">
        <v>459.51630743525476</v>
      </c>
      <c r="O48" s="77">
        <v>482.57661351978032</v>
      </c>
      <c r="P48" s="65" t="s">
        <v>389</v>
      </c>
      <c r="Q48" s="78">
        <v>691.36</v>
      </c>
      <c r="R48" s="78">
        <v>860.45</v>
      </c>
      <c r="S48" s="78">
        <v>806.88</v>
      </c>
      <c r="T48" s="78">
        <v>606.28</v>
      </c>
      <c r="U48" s="78"/>
      <c r="V48" s="79"/>
      <c r="W48" s="65" t="s">
        <v>390</v>
      </c>
      <c r="X48" s="78">
        <v>740.19</v>
      </c>
      <c r="Y48" s="78">
        <v>860.97</v>
      </c>
      <c r="Z48" s="78">
        <v>728.87</v>
      </c>
      <c r="AA48" s="78">
        <v>442.02</v>
      </c>
      <c r="AB48" s="78"/>
      <c r="AC48" s="79">
        <v>606.61</v>
      </c>
      <c r="AD48" s="65" t="s">
        <v>391</v>
      </c>
      <c r="AE48" s="68">
        <v>0.51129972389814904</v>
      </c>
      <c r="AF48" s="78">
        <v>768.91</v>
      </c>
      <c r="AG48" s="78">
        <v>810.75</v>
      </c>
      <c r="AH48" s="78"/>
      <c r="AI48" s="78"/>
      <c r="AJ48" s="78"/>
      <c r="AK48" s="79">
        <v>506.23</v>
      </c>
      <c r="AL48" s="69" t="s">
        <v>392</v>
      </c>
      <c r="AM48" s="70">
        <v>1</v>
      </c>
      <c r="AN48" s="78">
        <v>800.9</v>
      </c>
      <c r="AO48" s="78">
        <v>942.58</v>
      </c>
      <c r="AP48" s="78">
        <v>909.33</v>
      </c>
      <c r="AQ48" s="78">
        <v>893.96</v>
      </c>
      <c r="AR48" s="78"/>
      <c r="AS48" s="79"/>
      <c r="AT48" s="65" t="s">
        <v>393</v>
      </c>
      <c r="AU48" s="68">
        <v>4.1039110272089299E-2</v>
      </c>
      <c r="AV48" s="78">
        <v>713.83</v>
      </c>
      <c r="AW48" s="78">
        <v>844.13</v>
      </c>
      <c r="AX48" s="78">
        <v>759.68</v>
      </c>
      <c r="AY48" s="78"/>
      <c r="AZ48" s="78"/>
      <c r="BA48" s="79">
        <v>441.98</v>
      </c>
      <c r="BB48" s="65" t="s">
        <v>394</v>
      </c>
      <c r="BC48" s="78">
        <v>773.74</v>
      </c>
      <c r="BD48" s="78">
        <v>888.51</v>
      </c>
      <c r="BE48" s="78">
        <v>806.08</v>
      </c>
      <c r="BF48" s="78"/>
      <c r="BG48" s="78"/>
      <c r="BH48" s="79">
        <v>578.24</v>
      </c>
      <c r="BI48" s="65" t="s">
        <v>395</v>
      </c>
      <c r="BJ48" s="68">
        <v>0.13411477542480801</v>
      </c>
      <c r="BK48" s="78">
        <v>840.36</v>
      </c>
      <c r="BL48" s="78">
        <v>887.44</v>
      </c>
      <c r="BM48" s="78">
        <v>1064.6300000000001</v>
      </c>
      <c r="BN48" s="78">
        <v>594.62</v>
      </c>
      <c r="BO48" s="78"/>
      <c r="BP48" s="79"/>
      <c r="BQ48" s="65" t="s">
        <v>396</v>
      </c>
      <c r="BR48" s="68">
        <v>1</v>
      </c>
      <c r="BS48" s="78">
        <v>792</v>
      </c>
      <c r="BT48" s="78">
        <v>904.67</v>
      </c>
      <c r="BU48" s="78">
        <v>936.17</v>
      </c>
      <c r="BV48" s="78"/>
      <c r="BW48" s="78"/>
      <c r="BX48" s="79">
        <v>372</v>
      </c>
      <c r="BY48" s="65" t="s">
        <v>397</v>
      </c>
      <c r="BZ48" s="78">
        <v>814.81</v>
      </c>
      <c r="CA48" s="78">
        <v>882.64</v>
      </c>
      <c r="CB48" s="78">
        <v>750.86</v>
      </c>
      <c r="CC48" s="78">
        <v>604.37</v>
      </c>
      <c r="CD48" s="78"/>
      <c r="CE48" s="79">
        <v>742.85</v>
      </c>
      <c r="CF48" s="65" t="s">
        <v>398</v>
      </c>
      <c r="CG48" s="78">
        <v>736.46</v>
      </c>
      <c r="CH48" s="78">
        <v>988.67</v>
      </c>
      <c r="CI48" s="78">
        <v>911.3</v>
      </c>
      <c r="CJ48" s="78"/>
      <c r="CK48" s="78"/>
      <c r="CL48" s="79"/>
      <c r="CM48" s="65" t="s">
        <v>399</v>
      </c>
      <c r="CN48" s="78">
        <v>807.44</v>
      </c>
      <c r="CO48" s="78">
        <v>846.87</v>
      </c>
      <c r="CP48" s="78">
        <v>869.02</v>
      </c>
      <c r="CQ48" s="78">
        <v>534.75</v>
      </c>
      <c r="CR48" s="78"/>
      <c r="CS48" s="79">
        <v>701.78</v>
      </c>
      <c r="CT48" s="65" t="s">
        <v>400</v>
      </c>
      <c r="CU48" s="78">
        <v>758.85</v>
      </c>
      <c r="CV48" s="78">
        <v>923.25</v>
      </c>
      <c r="CW48" s="78">
        <v>758.44</v>
      </c>
      <c r="CX48" s="78">
        <v>619.91999999999996</v>
      </c>
      <c r="CY48" s="78"/>
      <c r="CZ48" s="79"/>
      <c r="DA48" s="65" t="s">
        <v>401</v>
      </c>
      <c r="DB48" s="68">
        <v>1</v>
      </c>
      <c r="DC48" s="78">
        <v>736</v>
      </c>
      <c r="DD48" s="78">
        <v>897</v>
      </c>
      <c r="DE48" s="78">
        <v>747.86</v>
      </c>
      <c r="DF48" s="78">
        <v>749.56</v>
      </c>
      <c r="DG48" s="78"/>
      <c r="DH48" s="79">
        <v>600.65</v>
      </c>
      <c r="DI48" s="65" t="s">
        <v>402</v>
      </c>
      <c r="DJ48" s="68">
        <v>2.6184865147944499E-3</v>
      </c>
      <c r="DK48" s="78">
        <v>858.52</v>
      </c>
      <c r="DL48" s="78">
        <v>929.66</v>
      </c>
      <c r="DM48" s="78">
        <v>929.66</v>
      </c>
      <c r="DN48" s="78">
        <v>1025.46</v>
      </c>
      <c r="DO48" s="78"/>
      <c r="DP48" s="79">
        <v>555.03</v>
      </c>
      <c r="DQ48" s="65" t="s">
        <v>403</v>
      </c>
      <c r="DR48" s="78">
        <v>782.63</v>
      </c>
      <c r="DS48" s="78">
        <v>863.09</v>
      </c>
      <c r="DT48" s="78">
        <v>751.92</v>
      </c>
      <c r="DU48" s="78">
        <v>764.42</v>
      </c>
      <c r="DV48" s="78"/>
      <c r="DW48" s="79"/>
      <c r="DX48" s="65" t="s">
        <v>404</v>
      </c>
      <c r="DY48" s="78">
        <v>730.68</v>
      </c>
      <c r="DZ48" s="78">
        <v>820.06</v>
      </c>
      <c r="EA48" s="78">
        <v>852.53</v>
      </c>
      <c r="EB48" s="78">
        <v>577.97</v>
      </c>
      <c r="EC48" s="78"/>
      <c r="ED48" s="79">
        <v>447.82</v>
      </c>
      <c r="EE48" s="65" t="s">
        <v>405</v>
      </c>
      <c r="EF48" s="68">
        <v>1</v>
      </c>
      <c r="EG48" s="78">
        <v>737.87</v>
      </c>
      <c r="EH48" s="78">
        <v>868.96</v>
      </c>
      <c r="EI48" s="78">
        <v>724.6</v>
      </c>
      <c r="EJ48" s="78"/>
      <c r="EK48" s="78">
        <v>323.74</v>
      </c>
      <c r="EL48" s="79">
        <v>359.44</v>
      </c>
      <c r="EM48" s="65" t="s">
        <v>406</v>
      </c>
      <c r="EN48" s="78">
        <v>721.49</v>
      </c>
      <c r="EO48" s="78">
        <v>867.8</v>
      </c>
      <c r="EP48" s="78">
        <v>744.17</v>
      </c>
      <c r="EQ48" s="78"/>
      <c r="ER48" s="78"/>
      <c r="ES48" s="79">
        <v>594.04</v>
      </c>
      <c r="ET48" s="65" t="s">
        <v>407</v>
      </c>
      <c r="EU48" s="68">
        <v>1</v>
      </c>
      <c r="EV48" s="78">
        <v>766.13</v>
      </c>
      <c r="EW48" s="78">
        <v>856.42</v>
      </c>
      <c r="EX48" s="78">
        <v>856.41</v>
      </c>
      <c r="EY48" s="78"/>
      <c r="EZ48" s="78"/>
      <c r="FA48" s="79">
        <v>393.16</v>
      </c>
      <c r="FB48" s="65" t="s">
        <v>408</v>
      </c>
      <c r="FC48" s="78">
        <v>586.21</v>
      </c>
      <c r="FD48" s="78">
        <v>553.02</v>
      </c>
      <c r="FE48" s="78">
        <v>615.37</v>
      </c>
      <c r="FF48" s="78"/>
      <c r="FG48" s="78"/>
      <c r="FH48" s="79"/>
      <c r="FI48" s="65" t="s">
        <v>409</v>
      </c>
      <c r="FJ48" s="78">
        <v>780.59</v>
      </c>
      <c r="FK48" s="78">
        <v>912.11</v>
      </c>
      <c r="FL48" s="78"/>
      <c r="FM48" s="78"/>
      <c r="FN48" s="78"/>
      <c r="FO48" s="79">
        <v>469.73</v>
      </c>
      <c r="FP48" s="65" t="s">
        <v>410</v>
      </c>
      <c r="FQ48" s="68">
        <v>0.23093088238690199</v>
      </c>
      <c r="FR48" s="78">
        <v>810.27</v>
      </c>
      <c r="FS48" s="78">
        <v>878.74</v>
      </c>
      <c r="FT48" s="78">
        <v>917.34</v>
      </c>
      <c r="FU48" s="78">
        <v>574.19000000000005</v>
      </c>
      <c r="FV48" s="78">
        <v>569.84</v>
      </c>
      <c r="FW48" s="79">
        <v>449.24</v>
      </c>
      <c r="FX48" s="65" t="s">
        <v>411</v>
      </c>
      <c r="FY48" s="78">
        <v>756.83</v>
      </c>
      <c r="FZ48" s="78">
        <v>838.56</v>
      </c>
      <c r="GA48" s="78">
        <v>838.93</v>
      </c>
      <c r="GB48" s="78">
        <v>781.07</v>
      </c>
      <c r="GC48" s="78"/>
      <c r="GD48" s="79">
        <v>458.25</v>
      </c>
      <c r="GE48" s="65" t="s">
        <v>412</v>
      </c>
      <c r="GF48" s="68">
        <v>0.20117890840324301</v>
      </c>
      <c r="GG48" s="78">
        <v>763.33</v>
      </c>
      <c r="GH48" s="78">
        <v>869.34</v>
      </c>
      <c r="GI48" s="78">
        <v>842.48</v>
      </c>
      <c r="GJ48" s="78">
        <v>634.5</v>
      </c>
      <c r="GK48" s="78"/>
      <c r="GL48" s="79">
        <v>477.41</v>
      </c>
      <c r="GM48" s="65" t="s">
        <v>413</v>
      </c>
      <c r="GN48" s="68">
        <v>8.8519075860848007E-2</v>
      </c>
      <c r="GO48" s="78">
        <v>738.43</v>
      </c>
      <c r="GP48" s="78">
        <v>1229.48</v>
      </c>
      <c r="GQ48" s="78">
        <v>666.37</v>
      </c>
      <c r="GR48" s="78">
        <v>553.78</v>
      </c>
      <c r="GS48" s="78"/>
      <c r="GT48" s="79"/>
      <c r="GU48" s="65" t="s">
        <v>414</v>
      </c>
      <c r="GV48" s="68">
        <v>1</v>
      </c>
      <c r="GW48" s="78">
        <v>677.12</v>
      </c>
      <c r="GX48" s="78">
        <v>785.25</v>
      </c>
      <c r="GY48" s="78">
        <v>757.7</v>
      </c>
      <c r="GZ48" s="78"/>
      <c r="HA48" s="78"/>
      <c r="HB48" s="79">
        <v>580.89</v>
      </c>
      <c r="HC48" s="65" t="s">
        <v>415</v>
      </c>
      <c r="HD48" s="68">
        <v>1</v>
      </c>
      <c r="HE48" s="78">
        <v>734.68</v>
      </c>
      <c r="HF48" s="78">
        <v>884.85</v>
      </c>
      <c r="HG48" s="78"/>
      <c r="HH48" s="78">
        <v>534.29999999999995</v>
      </c>
      <c r="HI48" s="78">
        <v>527.66</v>
      </c>
      <c r="HJ48" s="79">
        <v>490.05</v>
      </c>
      <c r="HK48" s="80"/>
      <c r="HL48" s="68"/>
      <c r="HM48" s="78"/>
      <c r="HN48" s="78"/>
      <c r="HO48" s="78"/>
      <c r="HP48" s="78"/>
      <c r="HQ48" s="78"/>
      <c r="HR48" s="79"/>
    </row>
    <row r="49" spans="1:226" x14ac:dyDescent="0.25">
      <c r="A49" s="61">
        <v>45264</v>
      </c>
      <c r="B49" s="62" t="s">
        <v>387</v>
      </c>
      <c r="C49" s="76">
        <v>786.59775005880101</v>
      </c>
      <c r="D49" s="76">
        <v>894.78741422606254</v>
      </c>
      <c r="E49" s="76">
        <v>827.17205311419718</v>
      </c>
      <c r="F49" s="76">
        <v>646.32173268866586</v>
      </c>
      <c r="G49" s="76">
        <v>561.59656539600633</v>
      </c>
      <c r="H49" s="77">
        <v>472.85103790099373</v>
      </c>
      <c r="I49" s="62" t="s">
        <v>388</v>
      </c>
      <c r="J49" s="76">
        <v>780.58621055254582</v>
      </c>
      <c r="K49" s="76">
        <v>886.72321100059298</v>
      </c>
      <c r="L49" s="76">
        <v>821.91207279874175</v>
      </c>
      <c r="M49" s="76">
        <v>653.11586799507859</v>
      </c>
      <c r="N49" s="76">
        <v>463.37147034252297</v>
      </c>
      <c r="O49" s="77">
        <v>481.82155035898273</v>
      </c>
      <c r="P49" s="65" t="s">
        <v>389</v>
      </c>
      <c r="Q49" s="78">
        <v>723.03</v>
      </c>
      <c r="R49" s="78">
        <v>890.45</v>
      </c>
      <c r="S49" s="78">
        <v>813.65</v>
      </c>
      <c r="T49" s="78">
        <v>606.28</v>
      </c>
      <c r="U49" s="78"/>
      <c r="V49" s="79"/>
      <c r="W49" s="65" t="s">
        <v>390</v>
      </c>
      <c r="X49" s="78">
        <v>748.05</v>
      </c>
      <c r="Y49" s="78">
        <v>873.36</v>
      </c>
      <c r="Z49" s="78">
        <v>749.12</v>
      </c>
      <c r="AA49" s="78">
        <v>455.65</v>
      </c>
      <c r="AB49" s="78"/>
      <c r="AC49" s="79">
        <v>585.12</v>
      </c>
      <c r="AD49" s="65" t="s">
        <v>391</v>
      </c>
      <c r="AE49" s="68">
        <v>0.51129972389814904</v>
      </c>
      <c r="AF49" s="78">
        <v>781.91</v>
      </c>
      <c r="AG49" s="78">
        <v>824.81</v>
      </c>
      <c r="AH49" s="78"/>
      <c r="AI49" s="78"/>
      <c r="AJ49" s="78"/>
      <c r="AK49" s="79">
        <v>501.2</v>
      </c>
      <c r="AL49" s="69" t="s">
        <v>392</v>
      </c>
      <c r="AM49" s="70">
        <v>1</v>
      </c>
      <c r="AN49" s="78">
        <v>812.57</v>
      </c>
      <c r="AO49" s="78">
        <v>961.88</v>
      </c>
      <c r="AP49" s="78">
        <v>917.08</v>
      </c>
      <c r="AQ49" s="78">
        <v>893.96</v>
      </c>
      <c r="AR49" s="78"/>
      <c r="AS49" s="79"/>
      <c r="AT49" s="65" t="s">
        <v>393</v>
      </c>
      <c r="AU49" s="68">
        <v>4.0993686972206303E-2</v>
      </c>
      <c r="AV49" s="78">
        <v>723.85</v>
      </c>
      <c r="AW49" s="78">
        <v>862.44</v>
      </c>
      <c r="AX49" s="78">
        <v>782.12</v>
      </c>
      <c r="AY49" s="78"/>
      <c r="AZ49" s="78"/>
      <c r="BA49" s="79">
        <v>446.1</v>
      </c>
      <c r="BB49" s="65" t="s">
        <v>394</v>
      </c>
      <c r="BC49" s="78">
        <v>792.23</v>
      </c>
      <c r="BD49" s="78">
        <v>907.84</v>
      </c>
      <c r="BE49" s="78">
        <v>814.82</v>
      </c>
      <c r="BF49" s="78"/>
      <c r="BG49" s="78"/>
      <c r="BH49" s="79">
        <v>577.24</v>
      </c>
      <c r="BI49" s="65" t="s">
        <v>395</v>
      </c>
      <c r="BJ49" s="68">
        <v>0.134112976771632</v>
      </c>
      <c r="BK49" s="78">
        <v>872.54</v>
      </c>
      <c r="BL49" s="78">
        <v>928.2</v>
      </c>
      <c r="BM49" s="78">
        <v>1096.27</v>
      </c>
      <c r="BN49" s="78">
        <v>648.13</v>
      </c>
      <c r="BO49" s="78"/>
      <c r="BP49" s="79"/>
      <c r="BQ49" s="65" t="s">
        <v>396</v>
      </c>
      <c r="BR49" s="68">
        <v>1</v>
      </c>
      <c r="BS49" s="78">
        <v>761.17</v>
      </c>
      <c r="BT49" s="78">
        <v>913</v>
      </c>
      <c r="BU49" s="78">
        <v>789.5</v>
      </c>
      <c r="BV49" s="78"/>
      <c r="BW49" s="78"/>
      <c r="BX49" s="79">
        <v>371.17</v>
      </c>
      <c r="BY49" s="65" t="s">
        <v>397</v>
      </c>
      <c r="BZ49" s="78">
        <v>826.55</v>
      </c>
      <c r="CA49" s="78">
        <v>896.27</v>
      </c>
      <c r="CB49" s="78">
        <v>781.29</v>
      </c>
      <c r="CC49" s="78">
        <v>644.28</v>
      </c>
      <c r="CD49" s="78"/>
      <c r="CE49" s="79">
        <v>744.01</v>
      </c>
      <c r="CF49" s="65" t="s">
        <v>398</v>
      </c>
      <c r="CG49" s="78">
        <v>740.49</v>
      </c>
      <c r="CH49" s="78">
        <v>1033.83</v>
      </c>
      <c r="CI49" s="78">
        <v>933.88</v>
      </c>
      <c r="CJ49" s="78"/>
      <c r="CK49" s="78"/>
      <c r="CL49" s="79"/>
      <c r="CM49" s="65" t="s">
        <v>399</v>
      </c>
      <c r="CN49" s="78">
        <v>819.53</v>
      </c>
      <c r="CO49" s="78">
        <v>877.01</v>
      </c>
      <c r="CP49" s="78">
        <v>893.18</v>
      </c>
      <c r="CQ49" s="78">
        <v>535.95000000000005</v>
      </c>
      <c r="CR49" s="78"/>
      <c r="CS49" s="79">
        <v>701.32</v>
      </c>
      <c r="CT49" s="65" t="s">
        <v>400</v>
      </c>
      <c r="CU49" s="78">
        <v>781.43</v>
      </c>
      <c r="CV49" s="78">
        <v>944.22</v>
      </c>
      <c r="CW49" s="78">
        <v>777.79</v>
      </c>
      <c r="CX49" s="78">
        <v>619.91999999999996</v>
      </c>
      <c r="CY49" s="78"/>
      <c r="CZ49" s="79"/>
      <c r="DA49" s="65" t="s">
        <v>401</v>
      </c>
      <c r="DB49" s="68">
        <v>1</v>
      </c>
      <c r="DC49" s="78">
        <v>744</v>
      </c>
      <c r="DD49" s="78">
        <v>911.4</v>
      </c>
      <c r="DE49" s="78">
        <v>755.86</v>
      </c>
      <c r="DF49" s="78">
        <v>773.36</v>
      </c>
      <c r="DG49" s="78"/>
      <c r="DH49" s="79">
        <v>600.65</v>
      </c>
      <c r="DI49" s="65" t="s">
        <v>402</v>
      </c>
      <c r="DJ49" s="68">
        <v>2.6365745623286199E-3</v>
      </c>
      <c r="DK49" s="78">
        <v>872.9</v>
      </c>
      <c r="DL49" s="78">
        <v>961.12</v>
      </c>
      <c r="DM49" s="78">
        <v>961.12</v>
      </c>
      <c r="DN49" s="78">
        <v>900.72</v>
      </c>
      <c r="DO49" s="78"/>
      <c r="DP49" s="79">
        <v>558.24</v>
      </c>
      <c r="DQ49" s="65" t="s">
        <v>403</v>
      </c>
      <c r="DR49" s="78">
        <v>804.59</v>
      </c>
      <c r="DS49" s="78">
        <v>884.71</v>
      </c>
      <c r="DT49" s="78">
        <v>750.91</v>
      </c>
      <c r="DU49" s="78">
        <v>769.7</v>
      </c>
      <c r="DV49" s="78"/>
      <c r="DW49" s="79"/>
      <c r="DX49" s="65" t="s">
        <v>404</v>
      </c>
      <c r="DY49" s="78">
        <v>744.6</v>
      </c>
      <c r="DZ49" s="78">
        <v>836.21</v>
      </c>
      <c r="EA49" s="78">
        <v>864.21</v>
      </c>
      <c r="EB49" s="78">
        <v>592.70000000000005</v>
      </c>
      <c r="EC49" s="78"/>
      <c r="ED49" s="79">
        <v>446.99</v>
      </c>
      <c r="EE49" s="65" t="s">
        <v>405</v>
      </c>
      <c r="EF49" s="68">
        <v>1</v>
      </c>
      <c r="EG49" s="78">
        <v>757.6</v>
      </c>
      <c r="EH49" s="78">
        <v>886.69</v>
      </c>
      <c r="EI49" s="78">
        <v>737.62</v>
      </c>
      <c r="EJ49" s="78"/>
      <c r="EK49" s="78">
        <v>323.74</v>
      </c>
      <c r="EL49" s="79">
        <v>354.71</v>
      </c>
      <c r="EM49" s="65" t="s">
        <v>406</v>
      </c>
      <c r="EN49" s="78">
        <v>752.53</v>
      </c>
      <c r="EO49" s="78">
        <v>867.8</v>
      </c>
      <c r="EP49" s="78">
        <v>793.73</v>
      </c>
      <c r="EQ49" s="78"/>
      <c r="ER49" s="78"/>
      <c r="ES49" s="79">
        <v>571.61</v>
      </c>
      <c r="ET49" s="65" t="s">
        <v>407</v>
      </c>
      <c r="EU49" s="68">
        <v>1</v>
      </c>
      <c r="EV49" s="78">
        <v>775.93</v>
      </c>
      <c r="EW49" s="78">
        <v>866.34</v>
      </c>
      <c r="EX49" s="78">
        <v>866.33</v>
      </c>
      <c r="EY49" s="78"/>
      <c r="EZ49" s="78"/>
      <c r="FA49" s="79">
        <v>392.34</v>
      </c>
      <c r="FB49" s="65" t="s">
        <v>408</v>
      </c>
      <c r="FC49" s="78">
        <v>586.21</v>
      </c>
      <c r="FD49" s="78">
        <v>553.02</v>
      </c>
      <c r="FE49" s="78">
        <v>615.37</v>
      </c>
      <c r="FF49" s="78"/>
      <c r="FG49" s="78"/>
      <c r="FH49" s="79"/>
      <c r="FI49" s="65" t="s">
        <v>409</v>
      </c>
      <c r="FJ49" s="78">
        <v>802.07</v>
      </c>
      <c r="FK49" s="78">
        <v>932.77</v>
      </c>
      <c r="FL49" s="78"/>
      <c r="FM49" s="78"/>
      <c r="FN49" s="78"/>
      <c r="FO49" s="79">
        <v>473.04</v>
      </c>
      <c r="FP49" s="65" t="s">
        <v>410</v>
      </c>
      <c r="FQ49" s="68">
        <v>0.23045191620768299</v>
      </c>
      <c r="FR49" s="78">
        <v>817.53</v>
      </c>
      <c r="FS49" s="78">
        <v>887.27</v>
      </c>
      <c r="FT49" s="78">
        <v>951.06</v>
      </c>
      <c r="FU49" s="78">
        <v>609.62</v>
      </c>
      <c r="FV49" s="78">
        <v>574.28</v>
      </c>
      <c r="FW49" s="79">
        <v>454.07</v>
      </c>
      <c r="FX49" s="65" t="s">
        <v>411</v>
      </c>
      <c r="FY49" s="78">
        <v>777.15</v>
      </c>
      <c r="FZ49" s="78">
        <v>863.76</v>
      </c>
      <c r="GA49" s="78">
        <v>863.32</v>
      </c>
      <c r="GB49" s="78">
        <v>784.72</v>
      </c>
      <c r="GC49" s="78"/>
      <c r="GD49" s="79">
        <v>461.5</v>
      </c>
      <c r="GE49" s="65" t="s">
        <v>412</v>
      </c>
      <c r="GF49" s="68">
        <v>0.201300400587797</v>
      </c>
      <c r="GG49" s="78">
        <v>772.25</v>
      </c>
      <c r="GH49" s="78">
        <v>896.28</v>
      </c>
      <c r="GI49" s="78">
        <v>831.85</v>
      </c>
      <c r="GJ49" s="78">
        <v>619.01</v>
      </c>
      <c r="GK49" s="78"/>
      <c r="GL49" s="79">
        <v>477.54</v>
      </c>
      <c r="GM49" s="65" t="s">
        <v>413</v>
      </c>
      <c r="GN49" s="68">
        <v>8.8331419485911097E-2</v>
      </c>
      <c r="GO49" s="78">
        <v>775.94</v>
      </c>
      <c r="GP49" s="78">
        <v>1262.56</v>
      </c>
      <c r="GQ49" s="78">
        <v>695.91</v>
      </c>
      <c r="GR49" s="78">
        <v>578.13</v>
      </c>
      <c r="GS49" s="78"/>
      <c r="GT49" s="79"/>
      <c r="GU49" s="65" t="s">
        <v>414</v>
      </c>
      <c r="GV49" s="68">
        <v>1</v>
      </c>
      <c r="GW49" s="78">
        <v>682.94</v>
      </c>
      <c r="GX49" s="78">
        <v>787.88</v>
      </c>
      <c r="GY49" s="78">
        <v>766.23</v>
      </c>
      <c r="GZ49" s="78"/>
      <c r="HA49" s="78"/>
      <c r="HB49" s="79">
        <v>582.79</v>
      </c>
      <c r="HC49" s="65" t="s">
        <v>415</v>
      </c>
      <c r="HD49" s="68">
        <v>1</v>
      </c>
      <c r="HE49" s="78">
        <v>760.52</v>
      </c>
      <c r="HF49" s="78">
        <v>930.68</v>
      </c>
      <c r="HG49" s="78"/>
      <c r="HH49" s="78">
        <v>540.09</v>
      </c>
      <c r="HI49" s="78">
        <v>533.45000000000005</v>
      </c>
      <c r="HJ49" s="79">
        <v>490.05</v>
      </c>
      <c r="HK49" s="80"/>
      <c r="HL49" s="68"/>
      <c r="HM49" s="78"/>
      <c r="HN49" s="78"/>
      <c r="HO49" s="78"/>
      <c r="HP49" s="78"/>
      <c r="HQ49" s="78"/>
      <c r="HR49" s="79"/>
    </row>
    <row r="50" spans="1:226" x14ac:dyDescent="0.25">
      <c r="A50" s="61">
        <v>45257</v>
      </c>
      <c r="B50" s="62" t="s">
        <v>387</v>
      </c>
      <c r="C50" s="76">
        <v>796.13936866571441</v>
      </c>
      <c r="D50" s="76">
        <v>904.27233732557534</v>
      </c>
      <c r="E50" s="76">
        <v>809.46604537322776</v>
      </c>
      <c r="F50" s="76">
        <v>628.55827053449434</v>
      </c>
      <c r="G50" s="76">
        <v>554.50535588038599</v>
      </c>
      <c r="H50" s="77">
        <v>428.3259611457579</v>
      </c>
      <c r="I50" s="62" t="s">
        <v>388</v>
      </c>
      <c r="J50" s="76">
        <v>802.27426984206147</v>
      </c>
      <c r="K50" s="76">
        <v>911.33318263913054</v>
      </c>
      <c r="L50" s="76">
        <v>830.08083891701301</v>
      </c>
      <c r="M50" s="76">
        <v>641.95260896470916</v>
      </c>
      <c r="N50" s="76">
        <v>464.78969089390148</v>
      </c>
      <c r="O50" s="77">
        <v>481.61063553456313</v>
      </c>
      <c r="P50" s="65" t="s">
        <v>389</v>
      </c>
      <c r="Q50" s="78"/>
      <c r="R50" s="78"/>
      <c r="S50" s="78"/>
      <c r="T50" s="78"/>
      <c r="U50" s="78"/>
      <c r="V50" s="79"/>
      <c r="W50" s="65" t="s">
        <v>390</v>
      </c>
      <c r="X50" s="78">
        <v>759.32</v>
      </c>
      <c r="Y50" s="78">
        <v>882.67</v>
      </c>
      <c r="Z50" s="78">
        <v>785.98</v>
      </c>
      <c r="AA50" s="78">
        <v>455.65</v>
      </c>
      <c r="AB50" s="78"/>
      <c r="AC50" s="79">
        <v>585.12</v>
      </c>
      <c r="AD50" s="65" t="s">
        <v>391</v>
      </c>
      <c r="AE50" s="68"/>
      <c r="AF50" s="78"/>
      <c r="AG50" s="78"/>
      <c r="AH50" s="78"/>
      <c r="AI50" s="78"/>
      <c r="AJ50" s="78"/>
      <c r="AK50" s="79"/>
      <c r="AL50" s="69" t="s">
        <v>392</v>
      </c>
      <c r="AM50" s="70">
        <v>1</v>
      </c>
      <c r="AN50" s="78">
        <v>820.76</v>
      </c>
      <c r="AO50" s="78">
        <v>981.82</v>
      </c>
      <c r="AP50" s="78">
        <v>924.75</v>
      </c>
      <c r="AQ50" s="78">
        <v>893.96</v>
      </c>
      <c r="AR50" s="78"/>
      <c r="AS50" s="79"/>
      <c r="AT50" s="65" t="s">
        <v>393</v>
      </c>
      <c r="AU50" s="68">
        <v>4.1044163519947503E-2</v>
      </c>
      <c r="AV50" s="78">
        <v>745.19</v>
      </c>
      <c r="AW50" s="78">
        <v>874.6</v>
      </c>
      <c r="AX50" s="78">
        <v>794.37</v>
      </c>
      <c r="AY50" s="78"/>
      <c r="AZ50" s="78"/>
      <c r="BA50" s="79">
        <v>446.92</v>
      </c>
      <c r="BB50" s="65" t="s">
        <v>394</v>
      </c>
      <c r="BC50" s="78">
        <v>801.47</v>
      </c>
      <c r="BD50" s="78">
        <v>920.45</v>
      </c>
      <c r="BE50" s="78">
        <v>816.33</v>
      </c>
      <c r="BF50" s="78"/>
      <c r="BG50" s="78"/>
      <c r="BH50" s="79">
        <v>577.24</v>
      </c>
      <c r="BI50" s="65" t="s">
        <v>395</v>
      </c>
      <c r="BJ50" s="68">
        <v>0.134130965474689</v>
      </c>
      <c r="BK50" s="78">
        <v>872.66</v>
      </c>
      <c r="BL50" s="78">
        <v>949.78</v>
      </c>
      <c r="BM50" s="78">
        <v>1117.8699999999999</v>
      </c>
      <c r="BN50" s="78">
        <v>648.21</v>
      </c>
      <c r="BO50" s="78"/>
      <c r="BP50" s="79"/>
      <c r="BQ50" s="65" t="s">
        <v>396</v>
      </c>
      <c r="BR50" s="68">
        <v>1</v>
      </c>
      <c r="BS50" s="78">
        <v>784.5</v>
      </c>
      <c r="BT50" s="78">
        <v>923.83</v>
      </c>
      <c r="BU50" s="78">
        <v>796.17</v>
      </c>
      <c r="BV50" s="78"/>
      <c r="BW50" s="78"/>
      <c r="BX50" s="79">
        <v>371.17</v>
      </c>
      <c r="BY50" s="65" t="s">
        <v>397</v>
      </c>
      <c r="BZ50" s="78">
        <v>837.75</v>
      </c>
      <c r="CA50" s="78">
        <v>909.09</v>
      </c>
      <c r="CB50" s="78">
        <v>771.85</v>
      </c>
      <c r="CC50" s="78">
        <v>614.76</v>
      </c>
      <c r="CD50" s="78"/>
      <c r="CE50" s="79">
        <v>746.11</v>
      </c>
      <c r="CF50" s="65" t="s">
        <v>398</v>
      </c>
      <c r="CG50" s="78">
        <v>767.91</v>
      </c>
      <c r="CH50" s="78">
        <v>1055.6099999999999</v>
      </c>
      <c r="CI50" s="78">
        <v>953.23</v>
      </c>
      <c r="CJ50" s="78"/>
      <c r="CK50" s="78"/>
      <c r="CL50" s="79"/>
      <c r="CM50" s="65" t="s">
        <v>399</v>
      </c>
      <c r="CN50" s="78">
        <v>816.85</v>
      </c>
      <c r="CO50" s="78">
        <v>875.32</v>
      </c>
      <c r="CP50" s="78">
        <v>900.13</v>
      </c>
      <c r="CQ50" s="78">
        <v>542.70000000000005</v>
      </c>
      <c r="CR50" s="78"/>
      <c r="CS50" s="79">
        <v>700.43</v>
      </c>
      <c r="CT50" s="65" t="s">
        <v>400</v>
      </c>
      <c r="CU50" s="78">
        <v>787.08</v>
      </c>
      <c r="CV50" s="78">
        <v>950.67</v>
      </c>
      <c r="CW50" s="78">
        <v>781.02</v>
      </c>
      <c r="CX50" s="78">
        <v>619.91999999999996</v>
      </c>
      <c r="CY50" s="78"/>
      <c r="CZ50" s="79"/>
      <c r="DA50" s="65" t="s">
        <v>401</v>
      </c>
      <c r="DB50" s="68">
        <v>1</v>
      </c>
      <c r="DC50" s="78">
        <v>744</v>
      </c>
      <c r="DD50" s="78">
        <v>913.8</v>
      </c>
      <c r="DE50" s="78">
        <v>755.86</v>
      </c>
      <c r="DF50" s="78">
        <v>773.36</v>
      </c>
      <c r="DG50" s="78"/>
      <c r="DH50" s="79">
        <v>603.04999999999995</v>
      </c>
      <c r="DI50" s="65" t="s">
        <v>402</v>
      </c>
      <c r="DJ50" s="68">
        <v>2.6317174588136199E-3</v>
      </c>
      <c r="DK50" s="78">
        <v>876.89</v>
      </c>
      <c r="DL50" s="78">
        <v>950.57</v>
      </c>
      <c r="DM50" s="78">
        <v>950.57</v>
      </c>
      <c r="DN50" s="78">
        <v>1425.4</v>
      </c>
      <c r="DO50" s="78"/>
      <c r="DP50" s="79">
        <v>557.65</v>
      </c>
      <c r="DQ50" s="65" t="s">
        <v>403</v>
      </c>
      <c r="DR50" s="78">
        <v>826.94</v>
      </c>
      <c r="DS50" s="78">
        <v>907.24</v>
      </c>
      <c r="DT50" s="78">
        <v>738.58</v>
      </c>
      <c r="DU50" s="78">
        <v>773.71</v>
      </c>
      <c r="DV50" s="78"/>
      <c r="DW50" s="79"/>
      <c r="DX50" s="65" t="s">
        <v>404</v>
      </c>
      <c r="DY50" s="78">
        <v>751.37</v>
      </c>
      <c r="DZ50" s="78">
        <v>846.05</v>
      </c>
      <c r="EA50" s="78">
        <v>880.04</v>
      </c>
      <c r="EB50" s="78">
        <v>596.61</v>
      </c>
      <c r="EC50" s="78"/>
      <c r="ED50" s="79">
        <v>446.44</v>
      </c>
      <c r="EE50" s="65" t="s">
        <v>405</v>
      </c>
      <c r="EF50" s="68">
        <v>1</v>
      </c>
      <c r="EG50" s="78">
        <v>766.45</v>
      </c>
      <c r="EH50" s="78">
        <v>883.9</v>
      </c>
      <c r="EI50" s="78">
        <v>797.35</v>
      </c>
      <c r="EJ50" s="78"/>
      <c r="EK50" s="78">
        <v>323.74</v>
      </c>
      <c r="EL50" s="79">
        <v>354.72</v>
      </c>
      <c r="EM50" s="65" t="s">
        <v>406</v>
      </c>
      <c r="EN50" s="78">
        <v>752.53</v>
      </c>
      <c r="EO50" s="78">
        <v>900.56</v>
      </c>
      <c r="EP50" s="78">
        <v>793.73</v>
      </c>
      <c r="EQ50" s="78"/>
      <c r="ER50" s="78"/>
      <c r="ES50" s="79">
        <v>571.61</v>
      </c>
      <c r="ET50" s="65" t="s">
        <v>407</v>
      </c>
      <c r="EU50" s="68">
        <v>1</v>
      </c>
      <c r="EV50" s="78">
        <v>777.35</v>
      </c>
      <c r="EW50" s="78">
        <v>867.76</v>
      </c>
      <c r="EX50" s="78">
        <v>867.75</v>
      </c>
      <c r="EY50" s="78"/>
      <c r="EZ50" s="78"/>
      <c r="FA50" s="79">
        <v>391.75</v>
      </c>
      <c r="FB50" s="65" t="s">
        <v>408</v>
      </c>
      <c r="FC50" s="78">
        <v>586.21</v>
      </c>
      <c r="FD50" s="78">
        <v>553.02</v>
      </c>
      <c r="FE50" s="78">
        <v>615.37</v>
      </c>
      <c r="FF50" s="78"/>
      <c r="FG50" s="78"/>
      <c r="FH50" s="79"/>
      <c r="FI50" s="65" t="s">
        <v>409</v>
      </c>
      <c r="FJ50" s="78">
        <v>815.3</v>
      </c>
      <c r="FK50" s="78">
        <v>947.65</v>
      </c>
      <c r="FL50" s="78"/>
      <c r="FM50" s="78"/>
      <c r="FN50" s="78"/>
      <c r="FO50" s="79">
        <v>472.21</v>
      </c>
      <c r="FP50" s="65" t="s">
        <v>410</v>
      </c>
      <c r="FQ50" s="68">
        <v>0.22941041523285199</v>
      </c>
      <c r="FR50" s="78">
        <v>819.78</v>
      </c>
      <c r="FS50" s="78">
        <v>890.67</v>
      </c>
      <c r="FT50" s="78">
        <v>960.94</v>
      </c>
      <c r="FU50" s="78">
        <v>605.46</v>
      </c>
      <c r="FV50" s="78">
        <v>566.09</v>
      </c>
      <c r="FW50" s="79">
        <v>457.15</v>
      </c>
      <c r="FX50" s="65" t="s">
        <v>411</v>
      </c>
      <c r="FY50" s="78">
        <v>787.72</v>
      </c>
      <c r="FZ50" s="78">
        <v>880.02</v>
      </c>
      <c r="GA50" s="78">
        <v>874.7</v>
      </c>
      <c r="GB50" s="78">
        <v>784.52</v>
      </c>
      <c r="GC50" s="78"/>
      <c r="GD50" s="79">
        <v>464.75</v>
      </c>
      <c r="GE50" s="65" t="s">
        <v>412</v>
      </c>
      <c r="GF50" s="68">
        <v>0.201170814138285</v>
      </c>
      <c r="GG50" s="78">
        <v>773.39</v>
      </c>
      <c r="GH50" s="78">
        <v>897.5</v>
      </c>
      <c r="GI50" s="78">
        <v>848.53</v>
      </c>
      <c r="GJ50" s="78">
        <v>604.97</v>
      </c>
      <c r="GK50" s="78"/>
      <c r="GL50" s="79">
        <v>470.89</v>
      </c>
      <c r="GM50" s="65" t="s">
        <v>413</v>
      </c>
      <c r="GN50" s="68">
        <v>8.7558007179756606E-2</v>
      </c>
      <c r="GO50" s="78">
        <v>766.69</v>
      </c>
      <c r="GP50" s="78">
        <v>1267.33</v>
      </c>
      <c r="GQ50" s="78">
        <v>702.08</v>
      </c>
      <c r="GR50" s="78">
        <v>581.91</v>
      </c>
      <c r="GS50" s="78"/>
      <c r="GT50" s="79"/>
      <c r="GU50" s="65" t="s">
        <v>414</v>
      </c>
      <c r="GV50" s="68">
        <v>1</v>
      </c>
      <c r="GW50" s="78">
        <v>696.12</v>
      </c>
      <c r="GX50" s="78">
        <v>818.43</v>
      </c>
      <c r="GY50" s="78">
        <v>808.66</v>
      </c>
      <c r="GZ50" s="78"/>
      <c r="HA50" s="78"/>
      <c r="HB50" s="79">
        <v>581.85</v>
      </c>
      <c r="HC50" s="65" t="s">
        <v>415</v>
      </c>
      <c r="HD50" s="68">
        <v>1</v>
      </c>
      <c r="HE50" s="78">
        <v>763.02</v>
      </c>
      <c r="HF50" s="78">
        <v>929.85</v>
      </c>
      <c r="HG50" s="78"/>
      <c r="HH50" s="78">
        <v>542.22</v>
      </c>
      <c r="HI50" s="78">
        <v>535.58000000000004</v>
      </c>
      <c r="HJ50" s="79">
        <v>490.89</v>
      </c>
      <c r="HK50" s="80"/>
      <c r="HL50" s="68"/>
      <c r="HM50" s="78"/>
      <c r="HN50" s="78"/>
      <c r="HO50" s="78"/>
      <c r="HP50" s="78"/>
      <c r="HQ50" s="78"/>
      <c r="HR50" s="79"/>
    </row>
    <row r="51" spans="1:226" x14ac:dyDescent="0.25">
      <c r="A51" s="61">
        <v>45250</v>
      </c>
      <c r="B51" s="62" t="s">
        <v>387</v>
      </c>
      <c r="C51" s="76">
        <v>802.52646544747063</v>
      </c>
      <c r="D51" s="76">
        <v>911.52732481349074</v>
      </c>
      <c r="E51" s="76">
        <v>835.36025648557847</v>
      </c>
      <c r="F51" s="76">
        <v>654.35531900024625</v>
      </c>
      <c r="G51" s="76">
        <v>554.19132702780155</v>
      </c>
      <c r="H51" s="77">
        <v>474.60554399411302</v>
      </c>
      <c r="I51" s="62" t="s">
        <v>388</v>
      </c>
      <c r="J51" s="76">
        <v>798.3911409276127</v>
      </c>
      <c r="K51" s="76">
        <v>904.90529600220043</v>
      </c>
      <c r="L51" s="76">
        <v>829.67806966303158</v>
      </c>
      <c r="M51" s="76">
        <v>660.86357552480683</v>
      </c>
      <c r="N51" s="76">
        <v>472.03393483709272</v>
      </c>
      <c r="O51" s="77">
        <v>482.47958697471091</v>
      </c>
      <c r="P51" s="65" t="s">
        <v>389</v>
      </c>
      <c r="Q51" s="78">
        <v>733.03</v>
      </c>
      <c r="R51" s="78">
        <v>898.78</v>
      </c>
      <c r="S51" s="78">
        <v>835.24</v>
      </c>
      <c r="T51" s="78">
        <v>606.28</v>
      </c>
      <c r="U51" s="78"/>
      <c r="V51" s="79"/>
      <c r="W51" s="65" t="s">
        <v>390</v>
      </c>
      <c r="X51" s="78">
        <v>781.79</v>
      </c>
      <c r="Y51" s="78">
        <v>885.44</v>
      </c>
      <c r="Z51" s="78">
        <v>764.99</v>
      </c>
      <c r="AA51" s="78">
        <v>450.49</v>
      </c>
      <c r="AB51" s="78"/>
      <c r="AC51" s="79">
        <v>594.21</v>
      </c>
      <c r="AD51" s="65" t="s">
        <v>391</v>
      </c>
      <c r="AE51" s="68">
        <v>0.51129972389814904</v>
      </c>
      <c r="AF51" s="78">
        <v>796.35</v>
      </c>
      <c r="AG51" s="78">
        <v>845.69</v>
      </c>
      <c r="AH51" s="78"/>
      <c r="AI51" s="78"/>
      <c r="AJ51" s="78"/>
      <c r="AK51" s="79">
        <v>492.13</v>
      </c>
      <c r="AL51" s="69" t="s">
        <v>392</v>
      </c>
      <c r="AM51" s="70">
        <v>1</v>
      </c>
      <c r="AN51" s="78">
        <v>832.11</v>
      </c>
      <c r="AO51" s="78">
        <v>996.34</v>
      </c>
      <c r="AP51" s="78">
        <v>934.59</v>
      </c>
      <c r="AQ51" s="78">
        <v>893.96</v>
      </c>
      <c r="AR51" s="78"/>
      <c r="AS51" s="79"/>
      <c r="AT51" s="65" t="s">
        <v>393</v>
      </c>
      <c r="AU51" s="68">
        <v>4.0748135772788401E-2</v>
      </c>
      <c r="AV51" s="78">
        <v>756.66</v>
      </c>
      <c r="AW51" s="78">
        <v>889.74</v>
      </c>
      <c r="AX51" s="78">
        <v>789.92</v>
      </c>
      <c r="AY51" s="78"/>
      <c r="AZ51" s="78"/>
      <c r="BA51" s="79">
        <v>442.72</v>
      </c>
      <c r="BB51" s="65" t="s">
        <v>394</v>
      </c>
      <c r="BC51" s="78">
        <v>800.63</v>
      </c>
      <c r="BD51" s="78">
        <v>917.93</v>
      </c>
      <c r="BE51" s="78">
        <v>816.84</v>
      </c>
      <c r="BF51" s="78"/>
      <c r="BG51" s="78"/>
      <c r="BH51" s="79">
        <v>577.24</v>
      </c>
      <c r="BI51" s="65" t="s">
        <v>395</v>
      </c>
      <c r="BJ51" s="68">
        <v>0.13411117816670001</v>
      </c>
      <c r="BK51" s="78">
        <v>883.26</v>
      </c>
      <c r="BL51" s="78">
        <v>949.64</v>
      </c>
      <c r="BM51" s="78">
        <v>1117.71</v>
      </c>
      <c r="BN51" s="78">
        <v>648.12</v>
      </c>
      <c r="BO51" s="78"/>
      <c r="BP51" s="79"/>
      <c r="BQ51" s="65" t="s">
        <v>396</v>
      </c>
      <c r="BR51" s="68">
        <v>1</v>
      </c>
      <c r="BS51" s="78">
        <v>785.33</v>
      </c>
      <c r="BT51" s="78">
        <v>923.83</v>
      </c>
      <c r="BU51" s="78">
        <v>796.17</v>
      </c>
      <c r="BV51" s="78"/>
      <c r="BW51" s="78"/>
      <c r="BX51" s="79">
        <v>369.5</v>
      </c>
      <c r="BY51" s="65" t="s">
        <v>397</v>
      </c>
      <c r="BZ51" s="78">
        <v>849.63</v>
      </c>
      <c r="CA51" s="78">
        <v>924.37</v>
      </c>
      <c r="CB51" s="78">
        <v>776.23</v>
      </c>
      <c r="CC51" s="78">
        <v>622.85</v>
      </c>
      <c r="CD51" s="78"/>
      <c r="CE51" s="79">
        <v>748.53</v>
      </c>
      <c r="CF51" s="65" t="s">
        <v>398</v>
      </c>
      <c r="CG51" s="78">
        <v>784.85</v>
      </c>
      <c r="CH51" s="78">
        <v>1072.54</v>
      </c>
      <c r="CI51" s="78">
        <v>950.01</v>
      </c>
      <c r="CJ51" s="78"/>
      <c r="CK51" s="78"/>
      <c r="CL51" s="79"/>
      <c r="CM51" s="65" t="s">
        <v>399</v>
      </c>
      <c r="CN51" s="78">
        <v>844.97</v>
      </c>
      <c r="CO51" s="78">
        <v>891.92</v>
      </c>
      <c r="CP51" s="78">
        <v>908.13</v>
      </c>
      <c r="CQ51" s="78">
        <v>544.20000000000005</v>
      </c>
      <c r="CR51" s="78"/>
      <c r="CS51" s="79">
        <v>702.3</v>
      </c>
      <c r="CT51" s="65" t="s">
        <v>400</v>
      </c>
      <c r="CU51" s="78">
        <v>791.92</v>
      </c>
      <c r="CV51" s="78">
        <v>962.77</v>
      </c>
      <c r="CW51" s="78">
        <v>791.5</v>
      </c>
      <c r="CX51" s="78">
        <v>619.91999999999996</v>
      </c>
      <c r="CY51" s="78"/>
      <c r="CZ51" s="79"/>
      <c r="DA51" s="65" t="s">
        <v>401</v>
      </c>
      <c r="DB51" s="68">
        <v>1</v>
      </c>
      <c r="DC51" s="78">
        <v>758.4</v>
      </c>
      <c r="DD51" s="78">
        <v>949.8</v>
      </c>
      <c r="DE51" s="78">
        <v>763.86</v>
      </c>
      <c r="DF51" s="78">
        <v>773.36</v>
      </c>
      <c r="DG51" s="78"/>
      <c r="DH51" s="79">
        <v>608.65</v>
      </c>
      <c r="DI51" s="65" t="s">
        <v>402</v>
      </c>
      <c r="DJ51" s="68">
        <v>2.6392187912377902E-3</v>
      </c>
      <c r="DK51" s="78">
        <v>893.86</v>
      </c>
      <c r="DL51" s="78">
        <v>965.78</v>
      </c>
      <c r="DM51" s="78">
        <v>965.78</v>
      </c>
      <c r="DN51" s="78">
        <v>864.67</v>
      </c>
      <c r="DO51" s="78"/>
      <c r="DP51" s="79">
        <v>558.48</v>
      </c>
      <c r="DQ51" s="65" t="s">
        <v>403</v>
      </c>
      <c r="DR51" s="78">
        <v>845.24</v>
      </c>
      <c r="DS51" s="78">
        <v>929.02</v>
      </c>
      <c r="DT51" s="78">
        <v>736.46</v>
      </c>
      <c r="DU51" s="78">
        <v>777.61</v>
      </c>
      <c r="DV51" s="78"/>
      <c r="DW51" s="79"/>
      <c r="DX51" s="65" t="s">
        <v>404</v>
      </c>
      <c r="DY51" s="78">
        <v>759.86</v>
      </c>
      <c r="DZ51" s="78">
        <v>855.17</v>
      </c>
      <c r="EA51" s="78">
        <v>870.91</v>
      </c>
      <c r="EB51" s="78">
        <v>614.72</v>
      </c>
      <c r="EC51" s="78"/>
      <c r="ED51" s="79">
        <v>448.1</v>
      </c>
      <c r="EE51" s="65" t="s">
        <v>405</v>
      </c>
      <c r="EF51" s="68">
        <v>1</v>
      </c>
      <c r="EG51" s="78">
        <v>775.01</v>
      </c>
      <c r="EH51" s="78">
        <v>875.16</v>
      </c>
      <c r="EI51" s="78">
        <v>811.37</v>
      </c>
      <c r="EJ51" s="78"/>
      <c r="EK51" s="78">
        <v>323.74</v>
      </c>
      <c r="EL51" s="79">
        <v>352.46</v>
      </c>
      <c r="EM51" s="65" t="s">
        <v>406</v>
      </c>
      <c r="EN51" s="78">
        <v>766.32</v>
      </c>
      <c r="EO51" s="78">
        <v>900.56</v>
      </c>
      <c r="EP51" s="78">
        <v>780.46</v>
      </c>
      <c r="EQ51" s="78"/>
      <c r="ER51" s="78"/>
      <c r="ES51" s="79">
        <v>580.96</v>
      </c>
      <c r="ET51" s="65" t="s">
        <v>407</v>
      </c>
      <c r="EU51" s="68">
        <v>1</v>
      </c>
      <c r="EV51" s="78">
        <v>758.58</v>
      </c>
      <c r="EW51" s="78">
        <v>853</v>
      </c>
      <c r="EX51" s="78">
        <v>926.9</v>
      </c>
      <c r="EY51" s="78"/>
      <c r="EZ51" s="78"/>
      <c r="FA51" s="79">
        <v>353.38</v>
      </c>
      <c r="FB51" s="65" t="s">
        <v>408</v>
      </c>
      <c r="FC51" s="78">
        <v>586.21</v>
      </c>
      <c r="FD51" s="78">
        <v>553.02</v>
      </c>
      <c r="FE51" s="78">
        <v>615.37</v>
      </c>
      <c r="FF51" s="78"/>
      <c r="FG51" s="78"/>
      <c r="FH51" s="79"/>
      <c r="FI51" s="65" t="s">
        <v>409</v>
      </c>
      <c r="FJ51" s="78">
        <v>830.17</v>
      </c>
      <c r="FK51" s="78">
        <v>960.05</v>
      </c>
      <c r="FL51" s="78"/>
      <c r="FM51" s="78"/>
      <c r="FN51" s="78"/>
      <c r="FO51" s="79">
        <v>471.39</v>
      </c>
      <c r="FP51" s="65" t="s">
        <v>410</v>
      </c>
      <c r="FQ51" s="68">
        <v>0.22888532845044601</v>
      </c>
      <c r="FR51" s="78">
        <v>824.59</v>
      </c>
      <c r="FS51" s="78">
        <v>894.79</v>
      </c>
      <c r="FT51" s="78">
        <v>970.81</v>
      </c>
      <c r="FU51" s="78">
        <v>608.9</v>
      </c>
      <c r="FV51" s="78">
        <v>564.79999999999995</v>
      </c>
      <c r="FW51" s="79">
        <v>460.74</v>
      </c>
      <c r="FX51" s="65" t="s">
        <v>411</v>
      </c>
      <c r="FY51" s="78">
        <v>806.42</v>
      </c>
      <c r="FZ51" s="78">
        <v>883.28</v>
      </c>
      <c r="GA51" s="78">
        <v>883.65</v>
      </c>
      <c r="GB51" s="78">
        <v>918.21</v>
      </c>
      <c r="GC51" s="78"/>
      <c r="GD51" s="79">
        <v>466.38</v>
      </c>
      <c r="GE51" s="65" t="s">
        <v>412</v>
      </c>
      <c r="GF51" s="68">
        <v>0.20112226222320501</v>
      </c>
      <c r="GG51" s="78">
        <v>780.96</v>
      </c>
      <c r="GH51" s="78">
        <v>904.75</v>
      </c>
      <c r="GI51" s="78">
        <v>882.91</v>
      </c>
      <c r="GJ51" s="78">
        <v>649.21</v>
      </c>
      <c r="GK51" s="78"/>
      <c r="GL51" s="79">
        <v>470.14</v>
      </c>
      <c r="GM51" s="65" t="s">
        <v>413</v>
      </c>
      <c r="GN51" s="68">
        <v>8.7512032904524403E-2</v>
      </c>
      <c r="GO51" s="78">
        <v>764.4</v>
      </c>
      <c r="GP51" s="78">
        <v>1263.8699999999999</v>
      </c>
      <c r="GQ51" s="78">
        <v>705.7</v>
      </c>
      <c r="GR51" s="78">
        <v>590.71</v>
      </c>
      <c r="GS51" s="78"/>
      <c r="GT51" s="79"/>
      <c r="GU51" s="65" t="s">
        <v>414</v>
      </c>
      <c r="GV51" s="68">
        <v>1</v>
      </c>
      <c r="GW51" s="78">
        <v>706.11</v>
      </c>
      <c r="GX51" s="78">
        <v>844.97</v>
      </c>
      <c r="GY51" s="78">
        <v>817.62</v>
      </c>
      <c r="GZ51" s="78"/>
      <c r="HA51" s="78"/>
      <c r="HB51" s="79">
        <v>581.86</v>
      </c>
      <c r="HC51" s="65" t="s">
        <v>415</v>
      </c>
      <c r="HD51" s="68">
        <v>1</v>
      </c>
      <c r="HE51" s="78">
        <v>776.35</v>
      </c>
      <c r="HF51" s="78">
        <v>933.18</v>
      </c>
      <c r="HG51" s="78"/>
      <c r="HH51" s="78">
        <v>553.1</v>
      </c>
      <c r="HI51" s="78">
        <v>546.46</v>
      </c>
      <c r="HJ51" s="79">
        <v>491.72</v>
      </c>
      <c r="HK51" s="80"/>
      <c r="HL51" s="68"/>
      <c r="HM51" s="78"/>
      <c r="HN51" s="78"/>
      <c r="HO51" s="78"/>
      <c r="HP51" s="78"/>
      <c r="HQ51" s="78"/>
      <c r="HR51" s="79"/>
    </row>
    <row r="52" spans="1:226" x14ac:dyDescent="0.25">
      <c r="A52" s="61">
        <v>45243</v>
      </c>
      <c r="B52" s="62" t="s">
        <v>387</v>
      </c>
      <c r="C52" s="76">
        <v>818.2954443806459</v>
      </c>
      <c r="D52" s="76">
        <v>927.88129108378803</v>
      </c>
      <c r="E52" s="76">
        <v>845.18230161397685</v>
      </c>
      <c r="F52" s="76">
        <v>658.97382555807508</v>
      </c>
      <c r="G52" s="76">
        <v>571.33535110346793</v>
      </c>
      <c r="H52" s="77">
        <v>474.61027025643148</v>
      </c>
      <c r="I52" s="62" t="s">
        <v>388</v>
      </c>
      <c r="J52" s="76">
        <v>815.07820962062203</v>
      </c>
      <c r="K52" s="76">
        <v>923.16707893875139</v>
      </c>
      <c r="L52" s="76">
        <v>838.92383036360718</v>
      </c>
      <c r="M52" s="76">
        <v>664.97269652270325</v>
      </c>
      <c r="N52" s="76">
        <v>495.40461152882204</v>
      </c>
      <c r="O52" s="77">
        <v>484.91478113292067</v>
      </c>
      <c r="P52" s="65" t="s">
        <v>389</v>
      </c>
      <c r="Q52" s="78">
        <v>753.86</v>
      </c>
      <c r="R52" s="78">
        <v>928.78</v>
      </c>
      <c r="S52" s="78">
        <v>855.17</v>
      </c>
      <c r="T52" s="78">
        <v>606.28</v>
      </c>
      <c r="U52" s="78"/>
      <c r="V52" s="79"/>
      <c r="W52" s="65" t="s">
        <v>390</v>
      </c>
      <c r="X52" s="78">
        <v>798.24</v>
      </c>
      <c r="Y52" s="78">
        <v>927.67</v>
      </c>
      <c r="Z52" s="78">
        <v>765.4</v>
      </c>
      <c r="AA52" s="78">
        <v>460.94</v>
      </c>
      <c r="AB52" s="78"/>
      <c r="AC52" s="79">
        <v>594.21</v>
      </c>
      <c r="AD52" s="65" t="s">
        <v>391</v>
      </c>
      <c r="AE52" s="68">
        <v>0.51129972389814904</v>
      </c>
      <c r="AF52" s="78">
        <v>804.66</v>
      </c>
      <c r="AG52" s="78">
        <v>854.17</v>
      </c>
      <c r="AH52" s="78"/>
      <c r="AI52" s="78"/>
      <c r="AJ52" s="78"/>
      <c r="AK52" s="79">
        <v>487.82</v>
      </c>
      <c r="AL52" s="69" t="s">
        <v>392</v>
      </c>
      <c r="AM52" s="70">
        <v>1</v>
      </c>
      <c r="AN52" s="78">
        <v>839.2</v>
      </c>
      <c r="AO52" s="78">
        <v>1009.58</v>
      </c>
      <c r="AP52" s="78">
        <v>955.09</v>
      </c>
      <c r="AQ52" s="78">
        <v>893.96</v>
      </c>
      <c r="AR52" s="78"/>
      <c r="AS52" s="79"/>
      <c r="AT52" s="65" t="s">
        <v>393</v>
      </c>
      <c r="AU52" s="68">
        <v>4.0681827427688097E-2</v>
      </c>
      <c r="AV52" s="78">
        <v>767.19</v>
      </c>
      <c r="AW52" s="78">
        <v>910.79</v>
      </c>
      <c r="AX52" s="78">
        <v>804</v>
      </c>
      <c r="AY52" s="78"/>
      <c r="AZ52" s="78"/>
      <c r="BA52" s="79">
        <v>439.55</v>
      </c>
      <c r="BB52" s="65" t="s">
        <v>394</v>
      </c>
      <c r="BC52" s="78">
        <v>819.96</v>
      </c>
      <c r="BD52" s="78">
        <v>931.37</v>
      </c>
      <c r="BE52" s="78">
        <v>820.96</v>
      </c>
      <c r="BF52" s="78"/>
      <c r="BG52" s="78"/>
      <c r="BH52" s="79">
        <v>582.28</v>
      </c>
      <c r="BI52" s="65" t="s">
        <v>395</v>
      </c>
      <c r="BJ52" s="68">
        <v>0.134051851256066</v>
      </c>
      <c r="BK52" s="78">
        <v>915.04</v>
      </c>
      <c r="BL52" s="78">
        <v>949.22</v>
      </c>
      <c r="BM52" s="78">
        <v>1117.21</v>
      </c>
      <c r="BN52" s="78">
        <v>647.83000000000004</v>
      </c>
      <c r="BO52" s="78"/>
      <c r="BP52" s="79"/>
      <c r="BQ52" s="65" t="s">
        <v>396</v>
      </c>
      <c r="BR52" s="68">
        <v>1</v>
      </c>
      <c r="BS52" s="78">
        <v>815.33</v>
      </c>
      <c r="BT52" s="78">
        <v>950.5</v>
      </c>
      <c r="BU52" s="78">
        <v>799.5</v>
      </c>
      <c r="BV52" s="78"/>
      <c r="BW52" s="78"/>
      <c r="BX52" s="79">
        <v>372</v>
      </c>
      <c r="BY52" s="65" t="s">
        <v>397</v>
      </c>
      <c r="BZ52" s="78">
        <v>865.76</v>
      </c>
      <c r="CA52" s="78">
        <v>949.17</v>
      </c>
      <c r="CB52" s="78">
        <v>802.23</v>
      </c>
      <c r="CC52" s="78">
        <v>645.1</v>
      </c>
      <c r="CD52" s="78"/>
      <c r="CE52" s="79">
        <v>752.03</v>
      </c>
      <c r="CF52" s="65" t="s">
        <v>398</v>
      </c>
      <c r="CG52" s="78">
        <v>813.88</v>
      </c>
      <c r="CH52" s="78">
        <v>1093.51</v>
      </c>
      <c r="CI52" s="78">
        <v>961.3</v>
      </c>
      <c r="CJ52" s="78"/>
      <c r="CK52" s="78"/>
      <c r="CL52" s="79"/>
      <c r="CM52" s="65" t="s">
        <v>399</v>
      </c>
      <c r="CN52" s="78">
        <v>842.39</v>
      </c>
      <c r="CO52" s="78">
        <v>897.42</v>
      </c>
      <c r="CP52" s="78">
        <v>919.83</v>
      </c>
      <c r="CQ52" s="78">
        <v>553</v>
      </c>
      <c r="CR52" s="78"/>
      <c r="CS52" s="79">
        <v>703.77</v>
      </c>
      <c r="CT52" s="65" t="s">
        <v>400</v>
      </c>
      <c r="CU52" s="78">
        <v>795.95</v>
      </c>
      <c r="CV52" s="78">
        <v>982.93</v>
      </c>
      <c r="CW52" s="78">
        <v>814.89</v>
      </c>
      <c r="CX52" s="78">
        <v>619.91999999999996</v>
      </c>
      <c r="CY52" s="78"/>
      <c r="CZ52" s="79"/>
      <c r="DA52" s="65" t="s">
        <v>401</v>
      </c>
      <c r="DB52" s="68">
        <v>1</v>
      </c>
      <c r="DC52" s="78">
        <v>760</v>
      </c>
      <c r="DD52" s="78">
        <v>988.2</v>
      </c>
      <c r="DE52" s="78">
        <v>819.86</v>
      </c>
      <c r="DF52" s="78">
        <v>804.56</v>
      </c>
      <c r="DG52" s="78"/>
      <c r="DH52" s="79">
        <v>643.04999999999995</v>
      </c>
      <c r="DI52" s="65" t="s">
        <v>402</v>
      </c>
      <c r="DJ52" s="68">
        <v>2.6511134676564202E-3</v>
      </c>
      <c r="DK52" s="78">
        <v>918.07</v>
      </c>
      <c r="DL52" s="78">
        <v>1008.55</v>
      </c>
      <c r="DM52" s="78">
        <v>1008.55</v>
      </c>
      <c r="DN52" s="78">
        <v>1418.13</v>
      </c>
      <c r="DO52" s="78"/>
      <c r="DP52" s="79">
        <v>559.73</v>
      </c>
      <c r="DQ52" s="65" t="s">
        <v>403</v>
      </c>
      <c r="DR52" s="78">
        <v>853.12</v>
      </c>
      <c r="DS52" s="78">
        <v>936.83</v>
      </c>
      <c r="DT52" s="78">
        <v>770.87</v>
      </c>
      <c r="DU52" s="78">
        <v>789.64</v>
      </c>
      <c r="DV52" s="78"/>
      <c r="DW52" s="79"/>
      <c r="DX52" s="65" t="s">
        <v>404</v>
      </c>
      <c r="DY52" s="78">
        <v>775.68</v>
      </c>
      <c r="DZ52" s="78">
        <v>877.91</v>
      </c>
      <c r="EA52" s="78">
        <v>885.56</v>
      </c>
      <c r="EB52" s="78">
        <v>626.83000000000004</v>
      </c>
      <c r="EC52" s="78"/>
      <c r="ED52" s="79">
        <v>447.61</v>
      </c>
      <c r="EE52" s="65" t="s">
        <v>405</v>
      </c>
      <c r="EF52" s="68">
        <v>1</v>
      </c>
      <c r="EG52" s="78">
        <v>780.31</v>
      </c>
      <c r="EH52" s="78">
        <v>882.67</v>
      </c>
      <c r="EI52" s="78">
        <v>814.52</v>
      </c>
      <c r="EJ52" s="78"/>
      <c r="EK52" s="78">
        <v>323.74</v>
      </c>
      <c r="EL52" s="79">
        <v>347.22</v>
      </c>
      <c r="EM52" s="65" t="s">
        <v>406</v>
      </c>
      <c r="EN52" s="78">
        <v>794.77</v>
      </c>
      <c r="EO52" s="78">
        <v>885.91</v>
      </c>
      <c r="EP52" s="78">
        <v>780.46</v>
      </c>
      <c r="EQ52" s="78"/>
      <c r="ER52" s="78"/>
      <c r="ES52" s="79">
        <v>580.96</v>
      </c>
      <c r="ET52" s="65" t="s">
        <v>407</v>
      </c>
      <c r="EU52" s="68">
        <v>1</v>
      </c>
      <c r="EV52" s="78">
        <v>829.54</v>
      </c>
      <c r="EW52" s="78">
        <v>926.91</v>
      </c>
      <c r="EX52" s="78">
        <v>926.9</v>
      </c>
      <c r="EY52" s="78"/>
      <c r="EZ52" s="78"/>
      <c r="FA52" s="79">
        <v>393.16</v>
      </c>
      <c r="FB52" s="65" t="s">
        <v>408</v>
      </c>
      <c r="FC52" s="78">
        <v>586.21</v>
      </c>
      <c r="FD52" s="78">
        <v>553.02</v>
      </c>
      <c r="FE52" s="78">
        <v>615.37</v>
      </c>
      <c r="FF52" s="78"/>
      <c r="FG52" s="78"/>
      <c r="FH52" s="79"/>
      <c r="FI52" s="65" t="s">
        <v>409</v>
      </c>
      <c r="FJ52" s="78">
        <v>853.31</v>
      </c>
      <c r="FK52" s="78">
        <v>988.97</v>
      </c>
      <c r="FL52" s="78"/>
      <c r="FM52" s="78"/>
      <c r="FN52" s="78"/>
      <c r="FO52" s="79">
        <v>475.52</v>
      </c>
      <c r="FP52" s="65" t="s">
        <v>410</v>
      </c>
      <c r="FQ52" s="68">
        <v>0.22583559168924999</v>
      </c>
      <c r="FR52" s="78">
        <v>817.92</v>
      </c>
      <c r="FS52" s="78">
        <v>888.89</v>
      </c>
      <c r="FT52" s="78">
        <v>994.86</v>
      </c>
      <c r="FU52" s="78">
        <v>632.51</v>
      </c>
      <c r="FV52" s="78">
        <v>581.14</v>
      </c>
      <c r="FW52" s="79">
        <v>458.81</v>
      </c>
      <c r="FX52" s="65" t="s">
        <v>411</v>
      </c>
      <c r="FY52" s="78">
        <v>835.69</v>
      </c>
      <c r="FZ52" s="78">
        <v>897.91</v>
      </c>
      <c r="GA52" s="78">
        <v>897.47</v>
      </c>
      <c r="GB52" s="78">
        <v>818.87</v>
      </c>
      <c r="GC52" s="78"/>
      <c r="GD52" s="79">
        <v>476.13</v>
      </c>
      <c r="GE52" s="65" t="s">
        <v>412</v>
      </c>
      <c r="GF52" s="68">
        <v>0.20116676725005</v>
      </c>
      <c r="GG52" s="78">
        <v>798.3</v>
      </c>
      <c r="GH52" s="78">
        <v>920.6</v>
      </c>
      <c r="GI52" s="78">
        <v>894.89</v>
      </c>
      <c r="GJ52" s="78">
        <v>657.89</v>
      </c>
      <c r="GK52" s="78"/>
      <c r="GL52" s="79">
        <v>467.26</v>
      </c>
      <c r="GM52" s="65" t="s">
        <v>413</v>
      </c>
      <c r="GN52" s="68">
        <v>8.6132644272179204E-2</v>
      </c>
      <c r="GO52" s="78">
        <v>810.37</v>
      </c>
      <c r="GP52" s="78">
        <v>1291.49</v>
      </c>
      <c r="GQ52" s="78">
        <v>721.03</v>
      </c>
      <c r="GR52" s="78">
        <v>591.9</v>
      </c>
      <c r="GS52" s="78"/>
      <c r="GT52" s="79"/>
      <c r="GU52" s="65" t="s">
        <v>414</v>
      </c>
      <c r="GV52" s="68">
        <v>1</v>
      </c>
      <c r="GW52" s="78">
        <v>708.91</v>
      </c>
      <c r="GX52" s="78">
        <v>864.31</v>
      </c>
      <c r="GY52" s="78">
        <v>842.37</v>
      </c>
      <c r="GZ52" s="78"/>
      <c r="HA52" s="78"/>
      <c r="HB52" s="79">
        <v>583.27</v>
      </c>
      <c r="HC52" s="65" t="s">
        <v>415</v>
      </c>
      <c r="HD52" s="68">
        <v>1</v>
      </c>
      <c r="HE52" s="78">
        <v>778.85</v>
      </c>
      <c r="HF52" s="78">
        <v>958.18</v>
      </c>
      <c r="HG52" s="78"/>
      <c r="HH52" s="78">
        <v>588.20000000000005</v>
      </c>
      <c r="HI52" s="78">
        <v>581.55999999999995</v>
      </c>
      <c r="HJ52" s="79">
        <v>492.55</v>
      </c>
      <c r="HK52" s="80"/>
      <c r="HL52" s="68"/>
      <c r="HM52" s="78"/>
      <c r="HN52" s="78"/>
      <c r="HO52" s="78"/>
      <c r="HP52" s="78"/>
      <c r="HQ52" s="78"/>
      <c r="HR52" s="79"/>
    </row>
    <row r="53" spans="1:226" x14ac:dyDescent="0.25">
      <c r="A53" s="61">
        <v>45236</v>
      </c>
      <c r="B53" s="62" t="s">
        <v>387</v>
      </c>
      <c r="C53" s="76">
        <v>833.94732432491878</v>
      </c>
      <c r="D53" s="76">
        <v>953.09900011766001</v>
      </c>
      <c r="E53" s="76">
        <v>887.54986461985425</v>
      </c>
      <c r="F53" s="76">
        <v>682.51701409521945</v>
      </c>
      <c r="G53" s="76">
        <v>551.21485908092097</v>
      </c>
      <c r="H53" s="77">
        <v>474.0249208729237</v>
      </c>
      <c r="I53" s="62" t="s">
        <v>388</v>
      </c>
      <c r="J53" s="76">
        <v>831.76724741694534</v>
      </c>
      <c r="K53" s="76">
        <v>953.05601578369203</v>
      </c>
      <c r="L53" s="76">
        <v>881.60613569302052</v>
      </c>
      <c r="M53" s="76">
        <v>689.22884760216084</v>
      </c>
      <c r="N53" s="76">
        <v>499.75248955722645</v>
      </c>
      <c r="O53" s="77">
        <v>485.0946975134616</v>
      </c>
      <c r="P53" s="65" t="s">
        <v>389</v>
      </c>
      <c r="Q53" s="78">
        <v>769.69</v>
      </c>
      <c r="R53" s="78">
        <v>958.78</v>
      </c>
      <c r="S53" s="78">
        <v>893.26</v>
      </c>
      <c r="T53" s="78">
        <v>631.28</v>
      </c>
      <c r="U53" s="78"/>
      <c r="V53" s="79"/>
      <c r="W53" s="65" t="s">
        <v>390</v>
      </c>
      <c r="X53" s="78">
        <v>810.83</v>
      </c>
      <c r="Y53" s="78">
        <v>949.1</v>
      </c>
      <c r="Z53" s="78">
        <v>856.14</v>
      </c>
      <c r="AA53" s="78">
        <v>503.73</v>
      </c>
      <c r="AB53" s="78"/>
      <c r="AC53" s="79">
        <v>594.21</v>
      </c>
      <c r="AD53" s="65" t="s">
        <v>391</v>
      </c>
      <c r="AE53" s="68">
        <v>0.51129972389814904</v>
      </c>
      <c r="AF53" s="78">
        <v>814.2</v>
      </c>
      <c r="AG53" s="78">
        <v>864.57</v>
      </c>
      <c r="AH53" s="78"/>
      <c r="AI53" s="78"/>
      <c r="AJ53" s="78"/>
      <c r="AK53" s="79">
        <v>487.82</v>
      </c>
      <c r="AL53" s="69" t="s">
        <v>392</v>
      </c>
      <c r="AM53" s="70">
        <v>1</v>
      </c>
      <c r="AN53" s="78">
        <v>850.06</v>
      </c>
      <c r="AO53" s="78">
        <v>1022.58</v>
      </c>
      <c r="AP53" s="78">
        <v>955.65</v>
      </c>
      <c r="AQ53" s="78">
        <v>893.96</v>
      </c>
      <c r="AR53" s="78"/>
      <c r="AS53" s="79"/>
      <c r="AT53" s="65" t="s">
        <v>393</v>
      </c>
      <c r="AU53" s="68">
        <v>4.0911508407315E-2</v>
      </c>
      <c r="AV53" s="78">
        <v>787.69</v>
      </c>
      <c r="AW53" s="78">
        <v>924.99</v>
      </c>
      <c r="AX53" s="78">
        <v>833.77</v>
      </c>
      <c r="AY53" s="78"/>
      <c r="AZ53" s="78"/>
      <c r="BA53" s="79">
        <v>441.96</v>
      </c>
      <c r="BB53" s="65" t="s">
        <v>394</v>
      </c>
      <c r="BC53" s="78">
        <v>836.76</v>
      </c>
      <c r="BD53" s="78">
        <v>974.23</v>
      </c>
      <c r="BE53" s="78">
        <v>853.22</v>
      </c>
      <c r="BF53" s="78"/>
      <c r="BG53" s="78"/>
      <c r="BH53" s="79">
        <v>579.25</v>
      </c>
      <c r="BI53" s="65" t="s">
        <v>395</v>
      </c>
      <c r="BJ53" s="68">
        <v>0.13407162105997</v>
      </c>
      <c r="BK53" s="78">
        <v>947.35</v>
      </c>
      <c r="BL53" s="78">
        <v>1013.72</v>
      </c>
      <c r="BM53" s="78">
        <v>1176.3699999999999</v>
      </c>
      <c r="BN53" s="78">
        <v>647.92999999999995</v>
      </c>
      <c r="BO53" s="78"/>
      <c r="BP53" s="79"/>
      <c r="BQ53" s="65" t="s">
        <v>396</v>
      </c>
      <c r="BR53" s="68">
        <v>1</v>
      </c>
      <c r="BS53" s="78">
        <v>883.67</v>
      </c>
      <c r="BT53" s="78">
        <v>993.83</v>
      </c>
      <c r="BU53" s="78">
        <v>972</v>
      </c>
      <c r="BV53" s="78"/>
      <c r="BW53" s="78"/>
      <c r="BX53" s="79">
        <v>371.17</v>
      </c>
      <c r="BY53" s="65" t="s">
        <v>397</v>
      </c>
      <c r="BZ53" s="78">
        <v>888.14</v>
      </c>
      <c r="CA53" s="78">
        <v>977.04</v>
      </c>
      <c r="CB53" s="78">
        <v>832.77</v>
      </c>
      <c r="CC53" s="78">
        <v>676.97</v>
      </c>
      <c r="CD53" s="78"/>
      <c r="CE53" s="79">
        <v>752.91</v>
      </c>
      <c r="CF53" s="65" t="s">
        <v>398</v>
      </c>
      <c r="CG53" s="78">
        <v>838.07</v>
      </c>
      <c r="CH53" s="78">
        <v>1109.6400000000001</v>
      </c>
      <c r="CI53" s="78">
        <v>1025.01</v>
      </c>
      <c r="CJ53" s="78"/>
      <c r="CK53" s="78"/>
      <c r="CL53" s="79"/>
      <c r="CM53" s="65" t="s">
        <v>399</v>
      </c>
      <c r="CN53" s="78">
        <v>858.12</v>
      </c>
      <c r="CO53" s="78">
        <v>929.86</v>
      </c>
      <c r="CP53" s="78">
        <v>964.76</v>
      </c>
      <c r="CQ53" s="78">
        <v>585.04</v>
      </c>
      <c r="CR53" s="78"/>
      <c r="CS53" s="79">
        <v>701.04</v>
      </c>
      <c r="CT53" s="65" t="s">
        <v>400</v>
      </c>
      <c r="CU53" s="78">
        <v>807.24</v>
      </c>
      <c r="CV53" s="78">
        <v>1011.15</v>
      </c>
      <c r="CW53" s="78">
        <v>842.31</v>
      </c>
      <c r="CX53" s="78">
        <v>619.91999999999996</v>
      </c>
      <c r="CY53" s="78"/>
      <c r="CZ53" s="79"/>
      <c r="DA53" s="65" t="s">
        <v>401</v>
      </c>
      <c r="DB53" s="68">
        <v>1</v>
      </c>
      <c r="DC53" s="78">
        <v>760</v>
      </c>
      <c r="DD53" s="78">
        <v>988.2</v>
      </c>
      <c r="DE53" s="78">
        <v>819.86</v>
      </c>
      <c r="DF53" s="78">
        <v>804.56</v>
      </c>
      <c r="DG53" s="78"/>
      <c r="DH53" s="79">
        <v>643.04999999999995</v>
      </c>
      <c r="DI53" s="65" t="s">
        <v>402</v>
      </c>
      <c r="DJ53" s="68">
        <v>2.6317174588136199E-3</v>
      </c>
      <c r="DK53" s="78">
        <v>937.64</v>
      </c>
      <c r="DL53" s="78">
        <v>1026.97</v>
      </c>
      <c r="DM53" s="78">
        <v>1026.97</v>
      </c>
      <c r="DN53" s="78">
        <v>792.54</v>
      </c>
      <c r="DO53" s="78"/>
      <c r="DP53" s="79">
        <v>554.16</v>
      </c>
      <c r="DQ53" s="65" t="s">
        <v>403</v>
      </c>
      <c r="DR53" s="78">
        <v>861.17</v>
      </c>
      <c r="DS53" s="78">
        <v>944.23</v>
      </c>
      <c r="DT53" s="78">
        <v>808.4</v>
      </c>
      <c r="DU53" s="78">
        <v>825.19</v>
      </c>
      <c r="DV53" s="78"/>
      <c r="DW53" s="79"/>
      <c r="DX53" s="65" t="s">
        <v>404</v>
      </c>
      <c r="DY53" s="78">
        <v>791.44</v>
      </c>
      <c r="DZ53" s="78">
        <v>897.12</v>
      </c>
      <c r="EA53" s="78">
        <v>929.82</v>
      </c>
      <c r="EB53" s="78">
        <v>651.04999999999995</v>
      </c>
      <c r="EC53" s="78"/>
      <c r="ED53" s="79">
        <v>449.29</v>
      </c>
      <c r="EE53" s="65" t="s">
        <v>405</v>
      </c>
      <c r="EF53" s="68">
        <v>1</v>
      </c>
      <c r="EG53" s="78">
        <v>800.88</v>
      </c>
      <c r="EH53" s="78">
        <v>904.75</v>
      </c>
      <c r="EI53" s="78">
        <v>844.49</v>
      </c>
      <c r="EJ53" s="78"/>
      <c r="EK53" s="78">
        <v>323.74</v>
      </c>
      <c r="EL53" s="79">
        <v>348.18</v>
      </c>
      <c r="EM53" s="65" t="s">
        <v>406</v>
      </c>
      <c r="EN53" s="78">
        <v>821.49</v>
      </c>
      <c r="EO53" s="78">
        <v>962.63</v>
      </c>
      <c r="EP53" s="78">
        <v>871.61</v>
      </c>
      <c r="EQ53" s="78"/>
      <c r="ER53" s="78"/>
      <c r="ES53" s="79">
        <v>580.96</v>
      </c>
      <c r="ET53" s="65" t="s">
        <v>407</v>
      </c>
      <c r="EU53" s="68">
        <v>1</v>
      </c>
      <c r="EV53" s="78">
        <v>844.41</v>
      </c>
      <c r="EW53" s="78">
        <v>956.19</v>
      </c>
      <c r="EX53" s="78">
        <v>956.18</v>
      </c>
      <c r="EY53" s="78"/>
      <c r="EZ53" s="78"/>
      <c r="FA53" s="79">
        <v>393.29</v>
      </c>
      <c r="FB53" s="65" t="s">
        <v>408</v>
      </c>
      <c r="FC53" s="78">
        <v>586.21</v>
      </c>
      <c r="FD53" s="78">
        <v>553.02</v>
      </c>
      <c r="FE53" s="78">
        <v>615.37</v>
      </c>
      <c r="FF53" s="78"/>
      <c r="FG53" s="78"/>
      <c r="FH53" s="79"/>
      <c r="FI53" s="65" t="s">
        <v>409</v>
      </c>
      <c r="FJ53" s="78">
        <v>863.23</v>
      </c>
      <c r="FK53" s="78">
        <v>1012.94</v>
      </c>
      <c r="FL53" s="78"/>
      <c r="FM53" s="78"/>
      <c r="FN53" s="78"/>
      <c r="FO53" s="79">
        <v>468.91</v>
      </c>
      <c r="FP53" s="65" t="s">
        <v>410</v>
      </c>
      <c r="FQ53" s="68">
        <v>0.22386389075442101</v>
      </c>
      <c r="FR53" s="78">
        <v>812.02</v>
      </c>
      <c r="FS53" s="78">
        <v>868.59</v>
      </c>
      <c r="FT53" s="78">
        <v>1022.6</v>
      </c>
      <c r="FU53" s="78">
        <v>659.58</v>
      </c>
      <c r="FV53" s="78">
        <v>557.86</v>
      </c>
      <c r="FW53" s="79">
        <v>456.92</v>
      </c>
      <c r="FX53" s="65" t="s">
        <v>411</v>
      </c>
      <c r="FY53" s="78">
        <v>856.02</v>
      </c>
      <c r="FZ53" s="78">
        <v>932.87</v>
      </c>
      <c r="GA53" s="78">
        <v>934.87</v>
      </c>
      <c r="GB53" s="78">
        <v>830.21</v>
      </c>
      <c r="GC53" s="78"/>
      <c r="GD53" s="79">
        <v>478.57</v>
      </c>
      <c r="GE53" s="65" t="s">
        <v>412</v>
      </c>
      <c r="GF53" s="68">
        <v>0.20123963615873799</v>
      </c>
      <c r="GG53" s="78">
        <v>820</v>
      </c>
      <c r="GH53" s="78">
        <v>944.95</v>
      </c>
      <c r="GI53" s="78">
        <v>910.9</v>
      </c>
      <c r="GJ53" s="78">
        <v>655.39</v>
      </c>
      <c r="GK53" s="78"/>
      <c r="GL53" s="79">
        <v>467.06</v>
      </c>
      <c r="GM53" s="65" t="s">
        <v>413</v>
      </c>
      <c r="GN53" s="68">
        <v>8.5781685610122199E-2</v>
      </c>
      <c r="GO53" s="78">
        <v>843.3</v>
      </c>
      <c r="GP53" s="78">
        <v>1344.08</v>
      </c>
      <c r="GQ53" s="78">
        <v>773.34</v>
      </c>
      <c r="GR53" s="78">
        <v>623.29</v>
      </c>
      <c r="GS53" s="78"/>
      <c r="GT53" s="79"/>
      <c r="GU53" s="65" t="s">
        <v>414</v>
      </c>
      <c r="GV53" s="68">
        <v>1</v>
      </c>
      <c r="GW53" s="78">
        <v>713.02</v>
      </c>
      <c r="GX53" s="78">
        <v>885.74</v>
      </c>
      <c r="GY53" s="78">
        <v>848.76</v>
      </c>
      <c r="GZ53" s="78"/>
      <c r="HA53" s="78"/>
      <c r="HB53" s="79">
        <v>583.84</v>
      </c>
      <c r="HC53" s="65" t="s">
        <v>415</v>
      </c>
      <c r="HD53" s="68">
        <v>1</v>
      </c>
      <c r="HE53" s="78">
        <v>829.68</v>
      </c>
      <c r="HF53" s="78">
        <v>974.85</v>
      </c>
      <c r="HG53" s="78"/>
      <c r="HH53" s="78">
        <v>594.73</v>
      </c>
      <c r="HI53" s="78">
        <v>588.09</v>
      </c>
      <c r="HJ53" s="79">
        <v>491.72</v>
      </c>
      <c r="HK53" s="80"/>
      <c r="HL53" s="68"/>
      <c r="HM53" s="78"/>
      <c r="HN53" s="78"/>
      <c r="HO53" s="78"/>
      <c r="HP53" s="78"/>
      <c r="HQ53" s="78"/>
      <c r="HR53" s="79"/>
    </row>
    <row r="54" spans="1:226" x14ac:dyDescent="0.25">
      <c r="A54" s="61">
        <v>45229</v>
      </c>
      <c r="B54" s="62" t="s">
        <v>387</v>
      </c>
      <c r="C54" s="76">
        <v>832.2350815687671</v>
      </c>
      <c r="D54" s="76">
        <v>950.76514311432891</v>
      </c>
      <c r="E54" s="76">
        <v>886.88886630175739</v>
      </c>
      <c r="F54" s="76">
        <v>681.25585051569226</v>
      </c>
      <c r="G54" s="76">
        <v>553.74536065730388</v>
      </c>
      <c r="H54" s="77">
        <v>473.44640502131801</v>
      </c>
      <c r="I54" s="62" t="s">
        <v>388</v>
      </c>
      <c r="J54" s="76">
        <v>831.06487147793928</v>
      </c>
      <c r="K54" s="76">
        <v>955.00325799106565</v>
      </c>
      <c r="L54" s="76">
        <v>880.66451101796588</v>
      </c>
      <c r="M54" s="76">
        <v>687.38349524351929</v>
      </c>
      <c r="N54" s="76">
        <v>511.65755221386803</v>
      </c>
      <c r="O54" s="77">
        <v>482.75673003471167</v>
      </c>
      <c r="P54" s="65" t="s">
        <v>389</v>
      </c>
      <c r="Q54" s="78">
        <v>770.53</v>
      </c>
      <c r="R54" s="78">
        <v>957.12</v>
      </c>
      <c r="S54" s="78">
        <v>901.59</v>
      </c>
      <c r="T54" s="78">
        <v>644.28</v>
      </c>
      <c r="U54" s="78"/>
      <c r="V54" s="79"/>
      <c r="W54" s="65" t="s">
        <v>390</v>
      </c>
      <c r="X54" s="78">
        <v>808.36</v>
      </c>
      <c r="Y54" s="78">
        <v>950.12</v>
      </c>
      <c r="Z54" s="78">
        <v>844.41</v>
      </c>
      <c r="AA54" s="78">
        <v>495.72</v>
      </c>
      <c r="AB54" s="78"/>
      <c r="AC54" s="79">
        <v>580.16999999999996</v>
      </c>
      <c r="AD54" s="65" t="s">
        <v>391</v>
      </c>
      <c r="AE54" s="68">
        <v>0.51129972389814904</v>
      </c>
      <c r="AF54" s="78">
        <v>822.26</v>
      </c>
      <c r="AG54" s="78">
        <v>874.28</v>
      </c>
      <c r="AH54" s="78"/>
      <c r="AI54" s="78"/>
      <c r="AJ54" s="78"/>
      <c r="AK54" s="79">
        <v>487.65</v>
      </c>
      <c r="AL54" s="69" t="s">
        <v>392</v>
      </c>
      <c r="AM54" s="70">
        <v>1</v>
      </c>
      <c r="AN54" s="78">
        <v>866.26</v>
      </c>
      <c r="AO54" s="78">
        <v>1026.6500000000001</v>
      </c>
      <c r="AP54" s="78">
        <v>956.23</v>
      </c>
      <c r="AQ54" s="78">
        <v>893.96</v>
      </c>
      <c r="AR54" s="78"/>
      <c r="AS54" s="79"/>
      <c r="AT54" s="65" t="s">
        <v>393</v>
      </c>
      <c r="AU54" s="68">
        <v>4.0721586513010499E-2</v>
      </c>
      <c r="AV54" s="78">
        <v>784.26</v>
      </c>
      <c r="AW54" s="78">
        <v>924.26</v>
      </c>
      <c r="AX54" s="78">
        <v>839.69</v>
      </c>
      <c r="AY54" s="78"/>
      <c r="AZ54" s="78"/>
      <c r="BA54" s="79">
        <v>439.81</v>
      </c>
      <c r="BB54" s="65" t="s">
        <v>394</v>
      </c>
      <c r="BC54" s="78">
        <v>819.12</v>
      </c>
      <c r="BD54" s="78">
        <v>958.26</v>
      </c>
      <c r="BE54" s="78">
        <v>844.74</v>
      </c>
      <c r="BF54" s="78"/>
      <c r="BG54" s="78"/>
      <c r="BH54" s="79">
        <v>576.23</v>
      </c>
      <c r="BI54" s="65" t="s">
        <v>395</v>
      </c>
      <c r="BJ54" s="68">
        <v>0.133978215142218</v>
      </c>
      <c r="BK54" s="78">
        <v>968.13</v>
      </c>
      <c r="BL54" s="78">
        <v>1023.73</v>
      </c>
      <c r="BM54" s="78">
        <v>1186.27</v>
      </c>
      <c r="BN54" s="78">
        <v>647.48</v>
      </c>
      <c r="BO54" s="78"/>
      <c r="BP54" s="79"/>
      <c r="BQ54" s="65" t="s">
        <v>396</v>
      </c>
      <c r="BR54" s="68">
        <v>1</v>
      </c>
      <c r="BS54" s="78">
        <v>870.33</v>
      </c>
      <c r="BT54" s="78">
        <v>977.17</v>
      </c>
      <c r="BU54" s="78">
        <v>971.17</v>
      </c>
      <c r="BV54" s="78"/>
      <c r="BW54" s="78"/>
      <c r="BX54" s="79">
        <v>371.17</v>
      </c>
      <c r="BY54" s="65" t="s">
        <v>397</v>
      </c>
      <c r="BZ54" s="78">
        <v>892.69</v>
      </c>
      <c r="CA54" s="78">
        <v>981.15</v>
      </c>
      <c r="CB54" s="78">
        <v>849.62</v>
      </c>
      <c r="CC54" s="78">
        <v>663.97</v>
      </c>
      <c r="CD54" s="78"/>
      <c r="CE54" s="79">
        <v>752.58</v>
      </c>
      <c r="CF54" s="65" t="s">
        <v>398</v>
      </c>
      <c r="CG54" s="78">
        <v>880.82</v>
      </c>
      <c r="CH54" s="78">
        <v>1114.48</v>
      </c>
      <c r="CI54" s="78">
        <v>1026.6199999999999</v>
      </c>
      <c r="CJ54" s="78"/>
      <c r="CK54" s="78"/>
      <c r="CL54" s="79"/>
      <c r="CM54" s="65" t="s">
        <v>399</v>
      </c>
      <c r="CN54" s="78">
        <v>847.13</v>
      </c>
      <c r="CO54" s="78">
        <v>936.18</v>
      </c>
      <c r="CP54" s="78">
        <v>975.5</v>
      </c>
      <c r="CQ54" s="78">
        <v>591.41</v>
      </c>
      <c r="CR54" s="78"/>
      <c r="CS54" s="79">
        <v>699.37</v>
      </c>
      <c r="CT54" s="65" t="s">
        <v>400</v>
      </c>
      <c r="CU54" s="78">
        <v>813.69</v>
      </c>
      <c r="CV54" s="78">
        <v>1030.51</v>
      </c>
      <c r="CW54" s="78">
        <v>857.63</v>
      </c>
      <c r="CX54" s="78">
        <v>619.91999999999996</v>
      </c>
      <c r="CY54" s="78"/>
      <c r="CZ54" s="79"/>
      <c r="DA54" s="65" t="s">
        <v>401</v>
      </c>
      <c r="DB54" s="68">
        <v>1</v>
      </c>
      <c r="DC54" s="78">
        <v>760</v>
      </c>
      <c r="DD54" s="78">
        <v>997.8</v>
      </c>
      <c r="DE54" s="78">
        <v>851.86</v>
      </c>
      <c r="DF54" s="78">
        <v>804.56</v>
      </c>
      <c r="DG54" s="78"/>
      <c r="DH54" s="79">
        <v>632.65</v>
      </c>
      <c r="DI54" s="65" t="s">
        <v>402</v>
      </c>
      <c r="DJ54" s="68">
        <v>2.6148576210025401E-3</v>
      </c>
      <c r="DK54" s="78">
        <v>927.04</v>
      </c>
      <c r="DL54" s="78">
        <v>1037.57</v>
      </c>
      <c r="DM54" s="78">
        <v>1037.57</v>
      </c>
      <c r="DN54" s="78">
        <v>787.46</v>
      </c>
      <c r="DO54" s="78"/>
      <c r="DP54" s="79">
        <v>552.72</v>
      </c>
      <c r="DQ54" s="65" t="s">
        <v>403</v>
      </c>
      <c r="DR54" s="78">
        <v>867.27</v>
      </c>
      <c r="DS54" s="78">
        <v>950</v>
      </c>
      <c r="DT54" s="78">
        <v>822.58</v>
      </c>
      <c r="DU54" s="78">
        <v>840.65</v>
      </c>
      <c r="DV54" s="78"/>
      <c r="DW54" s="79"/>
      <c r="DX54" s="65" t="s">
        <v>404</v>
      </c>
      <c r="DY54" s="78">
        <v>806.72</v>
      </c>
      <c r="DZ54" s="78">
        <v>911.57</v>
      </c>
      <c r="EA54" s="78">
        <v>944.9</v>
      </c>
      <c r="EB54" s="78">
        <v>658.17</v>
      </c>
      <c r="EC54" s="78"/>
      <c r="ED54" s="79">
        <v>447.26</v>
      </c>
      <c r="EE54" s="65" t="s">
        <v>405</v>
      </c>
      <c r="EF54" s="68">
        <v>1</v>
      </c>
      <c r="EG54" s="78">
        <v>811.4</v>
      </c>
      <c r="EH54" s="78">
        <v>913.55</v>
      </c>
      <c r="EI54" s="78">
        <v>853.57</v>
      </c>
      <c r="EJ54" s="78"/>
      <c r="EK54" s="78">
        <v>323.74</v>
      </c>
      <c r="EL54" s="79">
        <v>346.29</v>
      </c>
      <c r="EM54" s="65" t="s">
        <v>406</v>
      </c>
      <c r="EN54" s="78">
        <v>807.7</v>
      </c>
      <c r="EO54" s="78">
        <v>952.28</v>
      </c>
      <c r="EP54" s="78">
        <v>844.17</v>
      </c>
      <c r="EQ54" s="78"/>
      <c r="ER54" s="78"/>
      <c r="ES54" s="79">
        <v>577.22</v>
      </c>
      <c r="ET54" s="65" t="s">
        <v>407</v>
      </c>
      <c r="EU54" s="68">
        <v>1</v>
      </c>
      <c r="EV54" s="78">
        <v>845.24</v>
      </c>
      <c r="EW54" s="78">
        <v>958.67</v>
      </c>
      <c r="EX54" s="78">
        <v>958.66</v>
      </c>
      <c r="EY54" s="78"/>
      <c r="EZ54" s="78"/>
      <c r="FA54" s="79">
        <v>393.63</v>
      </c>
      <c r="FB54" s="65" t="s">
        <v>408</v>
      </c>
      <c r="FC54" s="78">
        <v>586.21</v>
      </c>
      <c r="FD54" s="78">
        <v>553.02</v>
      </c>
      <c r="FE54" s="78">
        <v>615.37</v>
      </c>
      <c r="FF54" s="78"/>
      <c r="FG54" s="78"/>
      <c r="FH54" s="79"/>
      <c r="FI54" s="65" t="s">
        <v>409</v>
      </c>
      <c r="FJ54" s="78">
        <v>863.23</v>
      </c>
      <c r="FK54" s="78">
        <v>1020.38</v>
      </c>
      <c r="FL54" s="78"/>
      <c r="FM54" s="78"/>
      <c r="FN54" s="78"/>
      <c r="FO54" s="79">
        <v>468.08</v>
      </c>
      <c r="FP54" s="65" t="s">
        <v>410</v>
      </c>
      <c r="FQ54" s="68">
        <v>0.22439133849433399</v>
      </c>
      <c r="FR54" s="78">
        <v>789.09</v>
      </c>
      <c r="FS54" s="78">
        <v>824.69</v>
      </c>
      <c r="FT54" s="78">
        <v>1026.05</v>
      </c>
      <c r="FU54" s="78">
        <v>668.21</v>
      </c>
      <c r="FV54" s="78">
        <v>559.17999999999995</v>
      </c>
      <c r="FW54" s="79">
        <v>458.65</v>
      </c>
      <c r="FX54" s="65" t="s">
        <v>411</v>
      </c>
      <c r="FY54" s="78">
        <v>859.27</v>
      </c>
      <c r="FZ54" s="78">
        <v>944.25</v>
      </c>
      <c r="GA54" s="78">
        <v>943</v>
      </c>
      <c r="GB54" s="78">
        <v>843.7</v>
      </c>
      <c r="GC54" s="78"/>
      <c r="GD54" s="79">
        <v>476.13</v>
      </c>
      <c r="GE54" s="65" t="s">
        <v>412</v>
      </c>
      <c r="GF54" s="68">
        <v>0.20144638504462001</v>
      </c>
      <c r="GG54" s="78">
        <v>824.54</v>
      </c>
      <c r="GH54" s="78">
        <v>957.34</v>
      </c>
      <c r="GI54" s="78">
        <v>927.95</v>
      </c>
      <c r="GJ54" s="78">
        <v>701.59</v>
      </c>
      <c r="GK54" s="78"/>
      <c r="GL54" s="79">
        <v>467.42</v>
      </c>
      <c r="GM54" s="65" t="s">
        <v>413</v>
      </c>
      <c r="GN54" s="68">
        <v>8.4702693545654795E-2</v>
      </c>
      <c r="GO54" s="78">
        <v>865.22</v>
      </c>
      <c r="GP54" s="78">
        <v>1316.06</v>
      </c>
      <c r="GQ54" s="78">
        <v>768.56</v>
      </c>
      <c r="GR54" s="78">
        <v>618.41</v>
      </c>
      <c r="GS54" s="78"/>
      <c r="GT54" s="79"/>
      <c r="GU54" s="65" t="s">
        <v>414</v>
      </c>
      <c r="GV54" s="68">
        <v>1</v>
      </c>
      <c r="GW54" s="78">
        <v>710.03</v>
      </c>
      <c r="GX54" s="78">
        <v>881.59</v>
      </c>
      <c r="GY54" s="78">
        <v>850.78</v>
      </c>
      <c r="GZ54" s="78"/>
      <c r="HA54" s="78"/>
      <c r="HB54" s="79">
        <v>583.16</v>
      </c>
      <c r="HC54" s="65" t="s">
        <v>415</v>
      </c>
      <c r="HD54" s="68">
        <v>1</v>
      </c>
      <c r="HE54" s="78">
        <v>830.52</v>
      </c>
      <c r="HF54" s="78">
        <v>993.18</v>
      </c>
      <c r="HG54" s="78"/>
      <c r="HH54" s="78">
        <v>612.61</v>
      </c>
      <c r="HI54" s="78">
        <v>605.97</v>
      </c>
      <c r="HJ54" s="79">
        <v>491.72</v>
      </c>
      <c r="HK54" s="80"/>
      <c r="HL54" s="68"/>
      <c r="HM54" s="78"/>
      <c r="HN54" s="78"/>
      <c r="HO54" s="78"/>
      <c r="HP54" s="78"/>
      <c r="HQ54" s="78"/>
      <c r="HR54" s="79"/>
    </row>
    <row r="55" spans="1:226" x14ac:dyDescent="0.25">
      <c r="A55" s="61">
        <v>45222</v>
      </c>
      <c r="B55" s="62" t="s">
        <v>387</v>
      </c>
      <c r="C55" s="76">
        <v>839.122491369155</v>
      </c>
      <c r="D55" s="76">
        <v>962.0451287176121</v>
      </c>
      <c r="E55" s="76">
        <v>908.25744830787016</v>
      </c>
      <c r="F55" s="76">
        <v>677.99104636492791</v>
      </c>
      <c r="G55" s="76">
        <v>551.65553740326743</v>
      </c>
      <c r="H55" s="77">
        <v>472.97461762259962</v>
      </c>
      <c r="I55" s="62" t="s">
        <v>388</v>
      </c>
      <c r="J55" s="76">
        <v>846.91271417410178</v>
      </c>
      <c r="K55" s="76">
        <v>972.85054081049429</v>
      </c>
      <c r="L55" s="76">
        <v>903.83212644575963</v>
      </c>
      <c r="M55" s="76">
        <v>682.17273317586614</v>
      </c>
      <c r="N55" s="76">
        <v>495.78413533834583</v>
      </c>
      <c r="O55" s="77">
        <v>484.08048384901332</v>
      </c>
      <c r="P55" s="65" t="s">
        <v>389</v>
      </c>
      <c r="Q55" s="78">
        <v>783.86</v>
      </c>
      <c r="R55" s="78">
        <v>967.12</v>
      </c>
      <c r="S55" s="78">
        <v>914.94</v>
      </c>
      <c r="T55" s="78">
        <v>644.28</v>
      </c>
      <c r="U55" s="78"/>
      <c r="V55" s="79"/>
      <c r="W55" s="65" t="s">
        <v>390</v>
      </c>
      <c r="X55" s="78">
        <v>814.01</v>
      </c>
      <c r="Y55" s="78">
        <v>946.14</v>
      </c>
      <c r="Z55" s="78">
        <v>858.87</v>
      </c>
      <c r="AA55" s="78">
        <v>524.44000000000005</v>
      </c>
      <c r="AB55" s="78"/>
      <c r="AC55" s="79">
        <v>580.16999999999996</v>
      </c>
      <c r="AD55" s="65" t="s">
        <v>391</v>
      </c>
      <c r="AE55" s="68">
        <v>0.51129972389814904</v>
      </c>
      <c r="AF55" s="78">
        <v>822.98</v>
      </c>
      <c r="AG55" s="78">
        <v>873.26</v>
      </c>
      <c r="AH55" s="78"/>
      <c r="AI55" s="78"/>
      <c r="AJ55" s="78"/>
      <c r="AK55" s="79">
        <v>486.67</v>
      </c>
      <c r="AL55" s="69" t="s">
        <v>392</v>
      </c>
      <c r="AM55" s="70">
        <v>1</v>
      </c>
      <c r="AN55" s="78">
        <v>876.25</v>
      </c>
      <c r="AO55" s="78">
        <v>1028.33</v>
      </c>
      <c r="AP55" s="78">
        <v>956.06</v>
      </c>
      <c r="AQ55" s="78">
        <v>893.96</v>
      </c>
      <c r="AR55" s="78"/>
      <c r="AS55" s="79"/>
      <c r="AT55" s="65" t="s">
        <v>393</v>
      </c>
      <c r="AU55" s="68">
        <v>4.05761817812944E-2</v>
      </c>
      <c r="AV55" s="78">
        <v>789.95</v>
      </c>
      <c r="AW55" s="78">
        <v>925.42</v>
      </c>
      <c r="AX55" s="78">
        <v>850.04</v>
      </c>
      <c r="AY55" s="78"/>
      <c r="AZ55" s="78"/>
      <c r="BA55" s="79">
        <v>438.2</v>
      </c>
      <c r="BB55" s="65" t="s">
        <v>394</v>
      </c>
      <c r="BC55" s="78">
        <v>846.85</v>
      </c>
      <c r="BD55" s="78">
        <v>990.19</v>
      </c>
      <c r="BE55" s="78">
        <v>884.99</v>
      </c>
      <c r="BF55" s="78"/>
      <c r="BG55" s="78"/>
      <c r="BH55" s="79">
        <v>578.24</v>
      </c>
      <c r="BI55" s="65" t="s">
        <v>395</v>
      </c>
      <c r="BJ55" s="68">
        <v>0.13398719082455701</v>
      </c>
      <c r="BK55" s="78">
        <v>978.91</v>
      </c>
      <c r="BL55" s="78">
        <v>1055.95</v>
      </c>
      <c r="BM55" s="78">
        <v>1218.51</v>
      </c>
      <c r="BN55" s="78">
        <v>647.52</v>
      </c>
      <c r="BO55" s="78"/>
      <c r="BP55" s="79"/>
      <c r="BQ55" s="65" t="s">
        <v>396</v>
      </c>
      <c r="BR55" s="68">
        <v>1</v>
      </c>
      <c r="BS55" s="78">
        <v>905.33</v>
      </c>
      <c r="BT55" s="78">
        <v>1010.5</v>
      </c>
      <c r="BU55" s="78">
        <v>964.5</v>
      </c>
      <c r="BV55" s="78"/>
      <c r="BW55" s="78"/>
      <c r="BX55" s="79">
        <v>371.17</v>
      </c>
      <c r="BY55" s="65" t="s">
        <v>397</v>
      </c>
      <c r="BZ55" s="78">
        <v>901.58</v>
      </c>
      <c r="CA55" s="78">
        <v>988</v>
      </c>
      <c r="CB55" s="78">
        <v>858.55</v>
      </c>
      <c r="CC55" s="78">
        <v>646.58000000000004</v>
      </c>
      <c r="CD55" s="78"/>
      <c r="CE55" s="79">
        <v>751.76</v>
      </c>
      <c r="CF55" s="65" t="s">
        <v>398</v>
      </c>
      <c r="CG55" s="78">
        <v>879.2</v>
      </c>
      <c r="CH55" s="78">
        <v>1123.3499999999999</v>
      </c>
      <c r="CI55" s="78">
        <v>1052.43</v>
      </c>
      <c r="CJ55" s="78"/>
      <c r="CK55" s="78"/>
      <c r="CL55" s="79"/>
      <c r="CM55" s="65" t="s">
        <v>399</v>
      </c>
      <c r="CN55" s="78">
        <v>850.88</v>
      </c>
      <c r="CO55" s="78">
        <v>959.14</v>
      </c>
      <c r="CP55" s="78">
        <v>971.61</v>
      </c>
      <c r="CQ55" s="78">
        <v>608.22</v>
      </c>
      <c r="CR55" s="78"/>
      <c r="CS55" s="79">
        <v>699.71</v>
      </c>
      <c r="CT55" s="65" t="s">
        <v>400</v>
      </c>
      <c r="CU55" s="78">
        <v>813.69</v>
      </c>
      <c r="CV55" s="78">
        <v>1036.96</v>
      </c>
      <c r="CW55" s="78">
        <v>858.44</v>
      </c>
      <c r="CX55" s="78">
        <v>619.91999999999996</v>
      </c>
      <c r="CY55" s="78"/>
      <c r="CZ55" s="79"/>
      <c r="DA55" s="65" t="s">
        <v>401</v>
      </c>
      <c r="DB55" s="68">
        <v>1</v>
      </c>
      <c r="DC55" s="78">
        <v>794.4</v>
      </c>
      <c r="DD55" s="78">
        <v>1007.4</v>
      </c>
      <c r="DE55" s="78">
        <v>811.86</v>
      </c>
      <c r="DF55" s="78">
        <v>804.56</v>
      </c>
      <c r="DG55" s="78"/>
      <c r="DH55" s="79">
        <v>672.65</v>
      </c>
      <c r="DI55" s="65" t="s">
        <v>402</v>
      </c>
      <c r="DJ55" s="68">
        <v>2.6179381119430301E-3</v>
      </c>
      <c r="DK55" s="78">
        <v>921.96</v>
      </c>
      <c r="DL55" s="78">
        <v>1045.27</v>
      </c>
      <c r="DM55" s="78">
        <v>1045.27</v>
      </c>
      <c r="DN55" s="78">
        <v>1470.3</v>
      </c>
      <c r="DO55" s="78"/>
      <c r="DP55" s="79">
        <v>553.95000000000005</v>
      </c>
      <c r="DQ55" s="65" t="s">
        <v>403</v>
      </c>
      <c r="DR55" s="78">
        <v>874.99</v>
      </c>
      <c r="DS55" s="78">
        <v>956.91</v>
      </c>
      <c r="DT55" s="78">
        <v>834.7</v>
      </c>
      <c r="DU55" s="78">
        <v>847.29</v>
      </c>
      <c r="DV55" s="78"/>
      <c r="DW55" s="79"/>
      <c r="DX55" s="65" t="s">
        <v>404</v>
      </c>
      <c r="DY55" s="78">
        <v>825.27</v>
      </c>
      <c r="DZ55" s="78">
        <v>926.62</v>
      </c>
      <c r="EA55" s="78">
        <v>959.33</v>
      </c>
      <c r="EB55" s="78">
        <v>675.5</v>
      </c>
      <c r="EC55" s="78"/>
      <c r="ED55" s="79">
        <v>446.18</v>
      </c>
      <c r="EE55" s="65" t="s">
        <v>405</v>
      </c>
      <c r="EF55" s="68">
        <v>1</v>
      </c>
      <c r="EG55" s="78">
        <v>818.68</v>
      </c>
      <c r="EH55" s="78">
        <v>929.62</v>
      </c>
      <c r="EI55" s="78">
        <v>866.24</v>
      </c>
      <c r="EJ55" s="78"/>
      <c r="EK55" s="78">
        <v>323.74</v>
      </c>
      <c r="EL55" s="79">
        <v>346.95</v>
      </c>
      <c r="EM55" s="65" t="s">
        <v>406</v>
      </c>
      <c r="EN55" s="78">
        <v>826.67</v>
      </c>
      <c r="EO55" s="78">
        <v>983.32</v>
      </c>
      <c r="EP55" s="78">
        <v>877.8</v>
      </c>
      <c r="EQ55" s="78"/>
      <c r="ER55" s="78"/>
      <c r="ES55" s="79">
        <v>577.22</v>
      </c>
      <c r="ET55" s="65" t="s">
        <v>407</v>
      </c>
      <c r="EU55" s="68">
        <v>1</v>
      </c>
      <c r="EV55" s="78">
        <v>846.54</v>
      </c>
      <c r="EW55" s="78">
        <v>960.2</v>
      </c>
      <c r="EX55" s="78">
        <v>960.2</v>
      </c>
      <c r="EY55" s="78"/>
      <c r="EZ55" s="78"/>
      <c r="FA55" s="79">
        <v>393.87</v>
      </c>
      <c r="FB55" s="65" t="s">
        <v>408</v>
      </c>
      <c r="FC55" s="78">
        <v>586.21</v>
      </c>
      <c r="FD55" s="78">
        <v>553.02</v>
      </c>
      <c r="FE55" s="78">
        <v>615.37</v>
      </c>
      <c r="FF55" s="78"/>
      <c r="FG55" s="78"/>
      <c r="FH55" s="79"/>
      <c r="FI55" s="65" t="s">
        <v>409</v>
      </c>
      <c r="FJ55" s="78">
        <v>878.93</v>
      </c>
      <c r="FK55" s="78">
        <v>1038.56</v>
      </c>
      <c r="FL55" s="78"/>
      <c r="FM55" s="78"/>
      <c r="FN55" s="78"/>
      <c r="FO55" s="79">
        <v>471.39</v>
      </c>
      <c r="FP55" s="65" t="s">
        <v>410</v>
      </c>
      <c r="FQ55" s="68">
        <v>0.224265530387979</v>
      </c>
      <c r="FR55" s="78">
        <v>733.26</v>
      </c>
      <c r="FS55" s="78">
        <v>775.88</v>
      </c>
      <c r="FT55" s="78">
        <v>969.62</v>
      </c>
      <c r="FU55" s="78">
        <v>693.55</v>
      </c>
      <c r="FV55" s="78">
        <v>558.87</v>
      </c>
      <c r="FW55" s="79">
        <v>455.92</v>
      </c>
      <c r="FX55" s="65" t="s">
        <v>411</v>
      </c>
      <c r="FY55" s="78">
        <v>864.15</v>
      </c>
      <c r="FZ55" s="78">
        <v>960.51</v>
      </c>
      <c r="GA55" s="78">
        <v>961.69</v>
      </c>
      <c r="GB55" s="78">
        <v>824.97</v>
      </c>
      <c r="GC55" s="78"/>
      <c r="GD55" s="79">
        <v>473.69</v>
      </c>
      <c r="GE55" s="65" t="s">
        <v>412</v>
      </c>
      <c r="GF55" s="68">
        <v>0.20120319510673801</v>
      </c>
      <c r="GG55" s="78">
        <v>830.72</v>
      </c>
      <c r="GH55" s="78">
        <v>960.22</v>
      </c>
      <c r="GI55" s="78">
        <v>928.93</v>
      </c>
      <c r="GJ55" s="78">
        <v>676.38</v>
      </c>
      <c r="GK55" s="78"/>
      <c r="GL55" s="79">
        <v>466.74</v>
      </c>
      <c r="GM55" s="65" t="s">
        <v>413</v>
      </c>
      <c r="GN55" s="68">
        <v>8.5418250463394005E-2</v>
      </c>
      <c r="GO55" s="78">
        <v>856.06</v>
      </c>
      <c r="GP55" s="78">
        <v>1359.09</v>
      </c>
      <c r="GQ55" s="78">
        <v>786.46</v>
      </c>
      <c r="GR55" s="78">
        <v>626.63</v>
      </c>
      <c r="GS55" s="78"/>
      <c r="GT55" s="79"/>
      <c r="GU55" s="65" t="s">
        <v>414</v>
      </c>
      <c r="GV55" s="68">
        <v>1</v>
      </c>
      <c r="GW55" s="78">
        <v>745.01</v>
      </c>
      <c r="GX55" s="78">
        <v>910.57</v>
      </c>
      <c r="GY55" s="78">
        <v>873.12</v>
      </c>
      <c r="GZ55" s="78"/>
      <c r="HA55" s="78"/>
      <c r="HB55" s="79">
        <v>584.47</v>
      </c>
      <c r="HC55" s="65" t="s">
        <v>415</v>
      </c>
      <c r="HD55" s="68">
        <v>1</v>
      </c>
      <c r="HE55" s="78">
        <v>794.68</v>
      </c>
      <c r="HF55" s="78">
        <v>999.85</v>
      </c>
      <c r="HG55" s="78"/>
      <c r="HH55" s="78">
        <v>588.77</v>
      </c>
      <c r="HI55" s="78">
        <v>582.13</v>
      </c>
      <c r="HJ55" s="79">
        <v>485.89</v>
      </c>
      <c r="HK55" s="80"/>
      <c r="HL55" s="68"/>
      <c r="HM55" s="78"/>
      <c r="HN55" s="78"/>
      <c r="HO55" s="78"/>
      <c r="HP55" s="78"/>
      <c r="HQ55" s="78"/>
      <c r="HR55" s="79"/>
    </row>
    <row r="56" spans="1:226" x14ac:dyDescent="0.25">
      <c r="A56" s="61">
        <v>45215</v>
      </c>
      <c r="B56" s="62" t="s">
        <v>387</v>
      </c>
      <c r="C56" s="76">
        <v>840.53425878014593</v>
      </c>
      <c r="D56" s="76">
        <v>957.97063235211931</v>
      </c>
      <c r="E56" s="76">
        <v>888.3630038306178</v>
      </c>
      <c r="F56" s="76">
        <v>687.04881805302375</v>
      </c>
      <c r="G56" s="76">
        <v>550.12658736982894</v>
      </c>
      <c r="H56" s="77">
        <v>470.82666727744669</v>
      </c>
      <c r="I56" s="62" t="s">
        <v>388</v>
      </c>
      <c r="J56" s="76">
        <v>853.12089908770145</v>
      </c>
      <c r="K56" s="76">
        <v>968.96514200826357</v>
      </c>
      <c r="L56" s="76">
        <v>883.88508781920495</v>
      </c>
      <c r="M56" s="76">
        <v>692.42834195281091</v>
      </c>
      <c r="N56" s="76">
        <v>496.27685045948203</v>
      </c>
      <c r="O56" s="77">
        <v>484.57318650273578</v>
      </c>
      <c r="P56" s="65" t="s">
        <v>389</v>
      </c>
      <c r="Q56" s="78">
        <v>794.69</v>
      </c>
      <c r="R56" s="78">
        <v>971.28</v>
      </c>
      <c r="S56" s="78">
        <v>910.89</v>
      </c>
      <c r="T56" s="78">
        <v>644.28</v>
      </c>
      <c r="U56" s="78"/>
      <c r="V56" s="79"/>
      <c r="W56" s="65" t="s">
        <v>390</v>
      </c>
      <c r="X56" s="78">
        <v>808.46</v>
      </c>
      <c r="Y56" s="78">
        <v>941.41</v>
      </c>
      <c r="Z56" s="78">
        <v>843.83</v>
      </c>
      <c r="AA56" s="78">
        <v>501.74</v>
      </c>
      <c r="AB56" s="78"/>
      <c r="AC56" s="79">
        <v>595.04</v>
      </c>
      <c r="AD56" s="65" t="s">
        <v>391</v>
      </c>
      <c r="AE56" s="68">
        <v>0.51129972389814904</v>
      </c>
      <c r="AF56" s="78">
        <v>826.43</v>
      </c>
      <c r="AG56" s="78">
        <v>874.32</v>
      </c>
      <c r="AH56" s="78"/>
      <c r="AI56" s="78"/>
      <c r="AJ56" s="78"/>
      <c r="AK56" s="79">
        <v>485.86</v>
      </c>
      <c r="AL56" s="69" t="s">
        <v>392</v>
      </c>
      <c r="AM56" s="70">
        <v>1</v>
      </c>
      <c r="AN56" s="78">
        <v>891.12</v>
      </c>
      <c r="AO56" s="78">
        <v>1031.69</v>
      </c>
      <c r="AP56" s="78">
        <v>956.73</v>
      </c>
      <c r="AQ56" s="78">
        <v>893.96</v>
      </c>
      <c r="AR56" s="78"/>
      <c r="AS56" s="79"/>
      <c r="AT56" s="65" t="s">
        <v>393</v>
      </c>
      <c r="AU56" s="68">
        <v>4.05449237755433E-2</v>
      </c>
      <c r="AV56" s="78">
        <v>803.04</v>
      </c>
      <c r="AW56" s="78">
        <v>933.35</v>
      </c>
      <c r="AX56" s="78">
        <v>837.55</v>
      </c>
      <c r="AY56" s="78"/>
      <c r="AZ56" s="78"/>
      <c r="BA56" s="79">
        <v>435.69</v>
      </c>
      <c r="BB56" s="65" t="s">
        <v>394</v>
      </c>
      <c r="BC56" s="78">
        <v>849.37</v>
      </c>
      <c r="BD56" s="78">
        <v>991.87</v>
      </c>
      <c r="BE56" s="78">
        <v>857.93</v>
      </c>
      <c r="BF56" s="78"/>
      <c r="BG56" s="78"/>
      <c r="BH56" s="79">
        <v>578.24</v>
      </c>
      <c r="BI56" s="65" t="s">
        <v>395</v>
      </c>
      <c r="BJ56" s="68">
        <v>0.134062634062634</v>
      </c>
      <c r="BK56" s="78">
        <v>925.84</v>
      </c>
      <c r="BL56" s="78">
        <v>1024.3699999999999</v>
      </c>
      <c r="BM56" s="78">
        <v>1187.02</v>
      </c>
      <c r="BN56" s="78">
        <v>647.88</v>
      </c>
      <c r="BO56" s="78"/>
      <c r="BP56" s="79"/>
      <c r="BQ56" s="65" t="s">
        <v>396</v>
      </c>
      <c r="BR56" s="68">
        <v>1</v>
      </c>
      <c r="BS56" s="78">
        <v>921.17</v>
      </c>
      <c r="BT56" s="78">
        <v>1025.5</v>
      </c>
      <c r="BU56" s="78">
        <v>996.17</v>
      </c>
      <c r="BV56" s="78"/>
      <c r="BW56" s="78"/>
      <c r="BX56" s="79">
        <v>370.33</v>
      </c>
      <c r="BY56" s="65" t="s">
        <v>397</v>
      </c>
      <c r="BZ56" s="78">
        <v>915.33</v>
      </c>
      <c r="CA56" s="78">
        <v>990.32</v>
      </c>
      <c r="CB56" s="78">
        <v>841.11</v>
      </c>
      <c r="CC56" s="78">
        <v>653.98</v>
      </c>
      <c r="CD56" s="78"/>
      <c r="CE56" s="79">
        <v>751.34</v>
      </c>
      <c r="CF56" s="65" t="s">
        <v>398</v>
      </c>
      <c r="CG56" s="78">
        <v>879.2</v>
      </c>
      <c r="CH56" s="78">
        <v>1108.03</v>
      </c>
      <c r="CI56" s="78">
        <v>1030.6500000000001</v>
      </c>
      <c r="CJ56" s="78"/>
      <c r="CK56" s="78"/>
      <c r="CL56" s="79"/>
      <c r="CM56" s="65" t="s">
        <v>399</v>
      </c>
      <c r="CN56" s="78">
        <v>838.24</v>
      </c>
      <c r="CO56" s="78">
        <v>931</v>
      </c>
      <c r="CP56" s="78">
        <v>954.98</v>
      </c>
      <c r="CQ56" s="78">
        <v>585.58000000000004</v>
      </c>
      <c r="CR56" s="78"/>
      <c r="CS56" s="79">
        <v>697.4</v>
      </c>
      <c r="CT56" s="65" t="s">
        <v>400</v>
      </c>
      <c r="CU56" s="78">
        <v>813.69</v>
      </c>
      <c r="CV56" s="78">
        <v>1029.7</v>
      </c>
      <c r="CW56" s="78">
        <v>842.31</v>
      </c>
      <c r="CX56" s="78">
        <v>619.91999999999996</v>
      </c>
      <c r="CY56" s="78"/>
      <c r="CZ56" s="79"/>
      <c r="DA56" s="65" t="s">
        <v>401</v>
      </c>
      <c r="DB56" s="68">
        <v>1</v>
      </c>
      <c r="DC56" s="78">
        <v>794.4</v>
      </c>
      <c r="DD56" s="78">
        <v>1009</v>
      </c>
      <c r="DE56" s="78">
        <v>843.86</v>
      </c>
      <c r="DF56" s="78">
        <v>804.56</v>
      </c>
      <c r="DG56" s="78"/>
      <c r="DH56" s="79">
        <v>680.65</v>
      </c>
      <c r="DI56" s="65" t="s">
        <v>402</v>
      </c>
      <c r="DJ56" s="68">
        <v>2.58364552383413E-3</v>
      </c>
      <c r="DK56" s="78">
        <v>908.61</v>
      </c>
      <c r="DL56" s="78">
        <v>1040.07</v>
      </c>
      <c r="DM56" s="78">
        <v>1040.07</v>
      </c>
      <c r="DN56" s="78">
        <v>1352.86</v>
      </c>
      <c r="DO56" s="78"/>
      <c r="DP56" s="79">
        <v>546.71</v>
      </c>
      <c r="DQ56" s="65" t="s">
        <v>403</v>
      </c>
      <c r="DR56" s="78">
        <v>879.95</v>
      </c>
      <c r="DS56" s="78">
        <v>961.06</v>
      </c>
      <c r="DT56" s="78">
        <v>832.1</v>
      </c>
      <c r="DU56" s="78">
        <v>822.08</v>
      </c>
      <c r="DV56" s="78"/>
      <c r="DW56" s="79"/>
      <c r="DX56" s="65" t="s">
        <v>404</v>
      </c>
      <c r="DY56" s="78">
        <v>844.29</v>
      </c>
      <c r="DZ56" s="78">
        <v>937.76</v>
      </c>
      <c r="EA56" s="78">
        <v>950.54</v>
      </c>
      <c r="EB56" s="78">
        <v>655.39</v>
      </c>
      <c r="EC56" s="78"/>
      <c r="ED56" s="79">
        <v>445.55</v>
      </c>
      <c r="EE56" s="65" t="s">
        <v>405</v>
      </c>
      <c r="EF56" s="68">
        <v>1</v>
      </c>
      <c r="EG56" s="78">
        <v>820.83</v>
      </c>
      <c r="EH56" s="78">
        <v>929.55</v>
      </c>
      <c r="EI56" s="78">
        <v>867.81</v>
      </c>
      <c r="EJ56" s="78"/>
      <c r="EK56" s="78">
        <v>323.74</v>
      </c>
      <c r="EL56" s="79">
        <v>343.55</v>
      </c>
      <c r="EM56" s="65" t="s">
        <v>406</v>
      </c>
      <c r="EN56" s="78">
        <v>805.98</v>
      </c>
      <c r="EO56" s="78">
        <v>971.25</v>
      </c>
      <c r="EP56" s="78">
        <v>856.56</v>
      </c>
      <c r="EQ56" s="78"/>
      <c r="ER56" s="78"/>
      <c r="ES56" s="79">
        <v>577.22</v>
      </c>
      <c r="ET56" s="65" t="s">
        <v>407</v>
      </c>
      <c r="EU56" s="68">
        <v>1</v>
      </c>
      <c r="EV56" s="78">
        <v>868.26</v>
      </c>
      <c r="EW56" s="78">
        <v>961.38</v>
      </c>
      <c r="EX56" s="78">
        <v>961.37</v>
      </c>
      <c r="EY56" s="78"/>
      <c r="EZ56" s="78"/>
      <c r="FA56" s="79">
        <v>393.32</v>
      </c>
      <c r="FB56" s="65" t="s">
        <v>408</v>
      </c>
      <c r="FC56" s="78">
        <v>586.21</v>
      </c>
      <c r="FD56" s="78">
        <v>553.02</v>
      </c>
      <c r="FE56" s="78">
        <v>615.37</v>
      </c>
      <c r="FF56" s="78"/>
      <c r="FG56" s="78"/>
      <c r="FH56" s="79"/>
      <c r="FI56" s="65" t="s">
        <v>409</v>
      </c>
      <c r="FJ56" s="78">
        <v>881.41</v>
      </c>
      <c r="FK56" s="78">
        <v>1036.08</v>
      </c>
      <c r="FL56" s="78"/>
      <c r="FM56" s="78"/>
      <c r="FN56" s="78"/>
      <c r="FO56" s="79">
        <v>477.17</v>
      </c>
      <c r="FP56" s="65" t="s">
        <v>410</v>
      </c>
      <c r="FQ56" s="68">
        <v>0.223548610645385</v>
      </c>
      <c r="FR56" s="78">
        <v>720.14</v>
      </c>
      <c r="FS56" s="78">
        <v>766.25</v>
      </c>
      <c r="FT56" s="78">
        <v>946.97</v>
      </c>
      <c r="FU56" s="78">
        <v>677.66</v>
      </c>
      <c r="FV56" s="78">
        <v>557.08000000000004</v>
      </c>
      <c r="FW56" s="79">
        <v>449.77</v>
      </c>
      <c r="FX56" s="65" t="s">
        <v>411</v>
      </c>
      <c r="FY56" s="78">
        <v>852.76</v>
      </c>
      <c r="FZ56" s="78">
        <v>948.32</v>
      </c>
      <c r="GA56" s="78">
        <v>945.43</v>
      </c>
      <c r="GB56" s="78">
        <v>956.15</v>
      </c>
      <c r="GC56" s="78"/>
      <c r="GD56" s="79">
        <v>473.69</v>
      </c>
      <c r="GE56" s="65" t="s">
        <v>412</v>
      </c>
      <c r="GF56" s="68">
        <v>0.20140986908358499</v>
      </c>
      <c r="GG56" s="78">
        <v>834.09</v>
      </c>
      <c r="GH56" s="78">
        <v>957.95</v>
      </c>
      <c r="GI56" s="78">
        <v>941.43</v>
      </c>
      <c r="GJ56" s="78">
        <v>763.38</v>
      </c>
      <c r="GK56" s="78"/>
      <c r="GL56" s="79">
        <v>467.1</v>
      </c>
      <c r="GM56" s="65" t="s">
        <v>413</v>
      </c>
      <c r="GN56" s="68">
        <v>8.6673889490790898E-2</v>
      </c>
      <c r="GO56" s="78">
        <v>826.49</v>
      </c>
      <c r="GP56" s="78">
        <v>1373.45</v>
      </c>
      <c r="GQ56" s="78">
        <v>771.33</v>
      </c>
      <c r="GR56" s="78">
        <v>618.94000000000005</v>
      </c>
      <c r="GS56" s="78"/>
      <c r="GT56" s="79"/>
      <c r="GU56" s="65" t="s">
        <v>414</v>
      </c>
      <c r="GV56" s="68">
        <v>1</v>
      </c>
      <c r="GW56" s="78">
        <v>768.49</v>
      </c>
      <c r="GX56" s="78">
        <v>915.14</v>
      </c>
      <c r="GY56" s="78">
        <v>875.8</v>
      </c>
      <c r="GZ56" s="78"/>
      <c r="HA56" s="78"/>
      <c r="HB56" s="79">
        <v>585.55999999999995</v>
      </c>
      <c r="HC56" s="65" t="s">
        <v>415</v>
      </c>
      <c r="HD56" s="68">
        <v>1</v>
      </c>
      <c r="HE56" s="78">
        <v>801.35</v>
      </c>
      <c r="HF56" s="78">
        <v>986.52</v>
      </c>
      <c r="HG56" s="78"/>
      <c r="HH56" s="78">
        <v>589.51</v>
      </c>
      <c r="HI56" s="78">
        <v>582.87</v>
      </c>
      <c r="HJ56" s="79">
        <v>485.05</v>
      </c>
      <c r="HK56" s="80"/>
      <c r="HL56" s="68"/>
      <c r="HM56" s="78"/>
      <c r="HN56" s="78"/>
      <c r="HO56" s="78"/>
      <c r="HP56" s="78"/>
      <c r="HQ56" s="78"/>
      <c r="HR56" s="79"/>
    </row>
    <row r="57" spans="1:226" x14ac:dyDescent="0.25">
      <c r="A57" s="61">
        <v>45208</v>
      </c>
      <c r="B57" s="62" t="s">
        <v>387</v>
      </c>
      <c r="C57" s="76">
        <v>861.74136467615779</v>
      </c>
      <c r="D57" s="76">
        <v>972.3287334462882</v>
      </c>
      <c r="E57" s="76">
        <v>889.04158890055089</v>
      </c>
      <c r="F57" s="76">
        <v>682.82192849093599</v>
      </c>
      <c r="G57" s="76">
        <v>526.67713767077475</v>
      </c>
      <c r="H57" s="77">
        <v>464.20059580480438</v>
      </c>
      <c r="I57" s="62" t="s">
        <v>388</v>
      </c>
      <c r="J57" s="76">
        <v>877.86118498912253</v>
      </c>
      <c r="K57" s="76">
        <v>986.68257047939051</v>
      </c>
      <c r="L57" s="76">
        <v>884.29857423694659</v>
      </c>
      <c r="M57" s="76">
        <v>685.19031658696395</v>
      </c>
      <c r="N57" s="76">
        <v>529.05572263993315</v>
      </c>
      <c r="O57" s="77">
        <v>485.04542909448799</v>
      </c>
      <c r="P57" s="65" t="s">
        <v>389</v>
      </c>
      <c r="Q57" s="78">
        <v>822.19</v>
      </c>
      <c r="R57" s="78">
        <v>990.45</v>
      </c>
      <c r="S57" s="78">
        <v>897.4</v>
      </c>
      <c r="T57" s="78">
        <v>644.28</v>
      </c>
      <c r="U57" s="78"/>
      <c r="V57" s="79"/>
      <c r="W57" s="65" t="s">
        <v>390</v>
      </c>
      <c r="X57" s="78">
        <v>860.73</v>
      </c>
      <c r="Y57" s="78">
        <v>998.86</v>
      </c>
      <c r="Z57" s="78">
        <v>801.35</v>
      </c>
      <c r="AA57" s="78">
        <v>517.47</v>
      </c>
      <c r="AB57" s="78"/>
      <c r="AC57" s="79">
        <v>595.04</v>
      </c>
      <c r="AD57" s="65" t="s">
        <v>391</v>
      </c>
      <c r="AE57" s="68">
        <v>0.51129972389814904</v>
      </c>
      <c r="AF57" s="78">
        <v>839.9</v>
      </c>
      <c r="AG57" s="78">
        <v>882.29</v>
      </c>
      <c r="AH57" s="78"/>
      <c r="AI57" s="78"/>
      <c r="AJ57" s="78"/>
      <c r="AK57" s="79">
        <v>485.95</v>
      </c>
      <c r="AL57" s="69" t="s">
        <v>392</v>
      </c>
      <c r="AM57" s="70">
        <v>1</v>
      </c>
      <c r="AN57" s="78">
        <v>913.56</v>
      </c>
      <c r="AO57" s="78">
        <v>1036.21</v>
      </c>
      <c r="AP57" s="78">
        <v>956.58</v>
      </c>
      <c r="AQ57" s="78">
        <v>893.96</v>
      </c>
      <c r="AR57" s="78"/>
      <c r="AS57" s="79"/>
      <c r="AT57" s="65" t="s">
        <v>393</v>
      </c>
      <c r="AU57" s="68">
        <v>4.0854679903582998E-2</v>
      </c>
      <c r="AV57" s="78">
        <v>829.67</v>
      </c>
      <c r="AW57" s="78">
        <v>956.93</v>
      </c>
      <c r="AX57" s="78">
        <v>840.58</v>
      </c>
      <c r="AY57" s="78"/>
      <c r="AZ57" s="78"/>
      <c r="BA57" s="79">
        <v>437.9</v>
      </c>
      <c r="BB57" s="65" t="s">
        <v>394</v>
      </c>
      <c r="BC57" s="78">
        <v>856.93</v>
      </c>
      <c r="BD57" s="78">
        <v>978.43</v>
      </c>
      <c r="BE57" s="78">
        <v>876.42</v>
      </c>
      <c r="BF57" s="78"/>
      <c r="BG57" s="78"/>
      <c r="BH57" s="79">
        <v>578.24</v>
      </c>
      <c r="BI57" s="65" t="s">
        <v>395</v>
      </c>
      <c r="BJ57" s="68">
        <v>0.13410038755011999</v>
      </c>
      <c r="BK57" s="78">
        <v>969.01</v>
      </c>
      <c r="BL57" s="78">
        <v>1046.1199999999999</v>
      </c>
      <c r="BM57" s="78">
        <v>1208.81</v>
      </c>
      <c r="BN57" s="78">
        <v>648.07000000000005</v>
      </c>
      <c r="BO57" s="78"/>
      <c r="BP57" s="79"/>
      <c r="BQ57" s="65" t="s">
        <v>396</v>
      </c>
      <c r="BR57" s="68">
        <v>1</v>
      </c>
      <c r="BS57" s="78">
        <v>926.17</v>
      </c>
      <c r="BT57" s="78">
        <v>1033.83</v>
      </c>
      <c r="BU57" s="78">
        <v>996.17</v>
      </c>
      <c r="BV57" s="78"/>
      <c r="BW57" s="78"/>
      <c r="BX57" s="79">
        <v>370.33</v>
      </c>
      <c r="BY57" s="65" t="s">
        <v>397</v>
      </c>
      <c r="BZ57" s="78">
        <v>948.29</v>
      </c>
      <c r="CA57" s="78">
        <v>1011.72</v>
      </c>
      <c r="CB57" s="78">
        <v>857.37</v>
      </c>
      <c r="CC57" s="78">
        <v>664.2</v>
      </c>
      <c r="CD57" s="78"/>
      <c r="CE57" s="79">
        <v>748.3</v>
      </c>
      <c r="CF57" s="65" t="s">
        <v>398</v>
      </c>
      <c r="CG57" s="78">
        <v>871.94</v>
      </c>
      <c r="CH57" s="78">
        <v>1166.9000000000001</v>
      </c>
      <c r="CI57" s="78">
        <v>1029.8499999999999</v>
      </c>
      <c r="CJ57" s="78"/>
      <c r="CK57" s="78"/>
      <c r="CL57" s="79"/>
      <c r="CM57" s="65" t="s">
        <v>399</v>
      </c>
      <c r="CN57" s="78">
        <v>876.22</v>
      </c>
      <c r="CO57" s="78">
        <v>967.76</v>
      </c>
      <c r="CP57" s="78">
        <v>959.24</v>
      </c>
      <c r="CQ57" s="78">
        <v>580.29999999999995</v>
      </c>
      <c r="CR57" s="78"/>
      <c r="CS57" s="79">
        <v>698.19</v>
      </c>
      <c r="CT57" s="65" t="s">
        <v>400</v>
      </c>
      <c r="CU57" s="78">
        <v>841.11</v>
      </c>
      <c r="CV57" s="78">
        <v>1055.51</v>
      </c>
      <c r="CW57" s="78">
        <v>725.37</v>
      </c>
      <c r="CX57" s="78">
        <v>619.91999999999996</v>
      </c>
      <c r="CY57" s="78"/>
      <c r="CZ57" s="79"/>
      <c r="DA57" s="65" t="s">
        <v>401</v>
      </c>
      <c r="DB57" s="68">
        <v>1</v>
      </c>
      <c r="DC57" s="78">
        <v>881.6</v>
      </c>
      <c r="DD57" s="78">
        <v>1040.2</v>
      </c>
      <c r="DE57" s="78">
        <v>891.86</v>
      </c>
      <c r="DF57" s="78">
        <v>804.56</v>
      </c>
      <c r="DG57" s="78"/>
      <c r="DH57" s="79">
        <v>728.65</v>
      </c>
      <c r="DI57" s="65" t="s">
        <v>402</v>
      </c>
      <c r="DJ57" s="68">
        <v>2.5736713421696E-3</v>
      </c>
      <c r="DK57" s="78">
        <v>956.02</v>
      </c>
      <c r="DL57" s="78">
        <v>1090.17</v>
      </c>
      <c r="DM57" s="78">
        <v>1090.17</v>
      </c>
      <c r="DN57" s="78">
        <v>1347.64</v>
      </c>
      <c r="DO57" s="78"/>
      <c r="DP57" s="79">
        <v>545.12</v>
      </c>
      <c r="DQ57" s="65" t="s">
        <v>403</v>
      </c>
      <c r="DR57" s="78">
        <v>900.89</v>
      </c>
      <c r="DS57" s="78">
        <v>984.39</v>
      </c>
      <c r="DT57" s="78">
        <v>838.71</v>
      </c>
      <c r="DU57" s="78">
        <v>832.63</v>
      </c>
      <c r="DV57" s="78"/>
      <c r="DW57" s="79"/>
      <c r="DX57" s="65" t="s">
        <v>404</v>
      </c>
      <c r="DY57" s="78">
        <v>880.36</v>
      </c>
      <c r="DZ57" s="78">
        <v>957.71</v>
      </c>
      <c r="EA57" s="78">
        <v>947.54</v>
      </c>
      <c r="EB57" s="78">
        <v>646.28</v>
      </c>
      <c r="EC57" s="78"/>
      <c r="ED57" s="79">
        <v>443.91</v>
      </c>
      <c r="EE57" s="65" t="s">
        <v>405</v>
      </c>
      <c r="EF57" s="68">
        <v>1</v>
      </c>
      <c r="EG57" s="78">
        <v>842.8</v>
      </c>
      <c r="EH57" s="78">
        <v>942.74</v>
      </c>
      <c r="EI57" s="78">
        <v>843.8</v>
      </c>
      <c r="EJ57" s="78"/>
      <c r="EK57" s="78">
        <v>323.74</v>
      </c>
      <c r="EL57" s="79">
        <v>341.38</v>
      </c>
      <c r="EM57" s="65" t="s">
        <v>406</v>
      </c>
      <c r="EN57" s="78">
        <v>805.98</v>
      </c>
      <c r="EO57" s="78">
        <v>951.42</v>
      </c>
      <c r="EP57" s="78">
        <v>816.74</v>
      </c>
      <c r="EQ57" s="78"/>
      <c r="ER57" s="78"/>
      <c r="ES57" s="79">
        <v>577.22</v>
      </c>
      <c r="ET57" s="65" t="s">
        <v>407</v>
      </c>
      <c r="EU57" s="68">
        <v>1</v>
      </c>
      <c r="EV57" s="78">
        <v>883.13</v>
      </c>
      <c r="EW57" s="78">
        <v>973.55</v>
      </c>
      <c r="EX57" s="78">
        <v>973.53</v>
      </c>
      <c r="EY57" s="78"/>
      <c r="EZ57" s="78"/>
      <c r="FA57" s="79">
        <v>391.87</v>
      </c>
      <c r="FB57" s="65" t="s">
        <v>408</v>
      </c>
      <c r="FC57" s="78">
        <v>586.21</v>
      </c>
      <c r="FD57" s="78">
        <v>553.02</v>
      </c>
      <c r="FE57" s="78">
        <v>615.37</v>
      </c>
      <c r="FF57" s="78"/>
      <c r="FG57" s="78"/>
      <c r="FH57" s="79"/>
      <c r="FI57" s="65" t="s">
        <v>409</v>
      </c>
      <c r="FJ57" s="78">
        <v>903.73</v>
      </c>
      <c r="FK57" s="78">
        <v>1048.48</v>
      </c>
      <c r="FL57" s="78"/>
      <c r="FM57" s="78"/>
      <c r="FN57" s="78"/>
      <c r="FO57" s="79">
        <v>473.87</v>
      </c>
      <c r="FP57" s="65" t="s">
        <v>410</v>
      </c>
      <c r="FQ57" s="68">
        <v>0.21835014629459801</v>
      </c>
      <c r="FR57" s="78">
        <v>704.46</v>
      </c>
      <c r="FS57" s="78">
        <v>747.7</v>
      </c>
      <c r="FT57" s="78">
        <v>916.79</v>
      </c>
      <c r="FU57" s="78">
        <v>660.79</v>
      </c>
      <c r="FV57" s="78">
        <v>526.37</v>
      </c>
      <c r="FW57" s="79">
        <v>431.06</v>
      </c>
      <c r="FX57" s="65" t="s">
        <v>411</v>
      </c>
      <c r="FY57" s="78">
        <v>883.66</v>
      </c>
      <c r="FZ57" s="78">
        <v>975.15</v>
      </c>
      <c r="GA57" s="78">
        <v>960.07</v>
      </c>
      <c r="GB57" s="78">
        <v>842.4</v>
      </c>
      <c r="GC57" s="78"/>
      <c r="GD57" s="79">
        <v>478.57</v>
      </c>
      <c r="GE57" s="65" t="s">
        <v>412</v>
      </c>
      <c r="GF57" s="68">
        <v>0.20134903855834099</v>
      </c>
      <c r="GG57" s="78">
        <v>845.54</v>
      </c>
      <c r="GH57" s="78">
        <v>968.14</v>
      </c>
      <c r="GI57" s="78">
        <v>964.76</v>
      </c>
      <c r="GJ57" s="78">
        <v>844.34</v>
      </c>
      <c r="GK57" s="78"/>
      <c r="GL57" s="79">
        <v>466.98</v>
      </c>
      <c r="GM57" s="65" t="s">
        <v>413</v>
      </c>
      <c r="GN57" s="68">
        <v>8.6143773958737097E-2</v>
      </c>
      <c r="GO57" s="78">
        <v>839.76</v>
      </c>
      <c r="GP57" s="78">
        <v>1359.81</v>
      </c>
      <c r="GQ57" s="78">
        <v>796.93</v>
      </c>
      <c r="GR57" s="78">
        <v>637.72</v>
      </c>
      <c r="GS57" s="78"/>
      <c r="GT57" s="79"/>
      <c r="GU57" s="65" t="s">
        <v>414</v>
      </c>
      <c r="GV57" s="68">
        <v>1</v>
      </c>
      <c r="GW57" s="78">
        <v>832.27</v>
      </c>
      <c r="GX57" s="78">
        <v>933.28</v>
      </c>
      <c r="GY57" s="78">
        <v>898.65</v>
      </c>
      <c r="GZ57" s="78"/>
      <c r="HA57" s="78"/>
      <c r="HB57" s="79">
        <v>586.38</v>
      </c>
      <c r="HC57" s="65" t="s">
        <v>415</v>
      </c>
      <c r="HD57" s="68">
        <v>1</v>
      </c>
      <c r="HE57" s="78">
        <v>823.85</v>
      </c>
      <c r="HF57" s="78">
        <v>1005.68</v>
      </c>
      <c r="HG57" s="78"/>
      <c r="HH57" s="78">
        <v>638.74</v>
      </c>
      <c r="HI57" s="78">
        <v>632.1</v>
      </c>
      <c r="HJ57" s="79">
        <v>485.05</v>
      </c>
      <c r="HK57" s="80"/>
      <c r="HL57" s="68"/>
      <c r="HM57" s="78"/>
      <c r="HN57" s="78"/>
      <c r="HO57" s="78"/>
      <c r="HP57" s="78"/>
      <c r="HQ57" s="78"/>
      <c r="HR57" s="79"/>
    </row>
    <row r="58" spans="1:226" x14ac:dyDescent="0.25">
      <c r="A58" s="61">
        <v>45201</v>
      </c>
      <c r="B58" s="62" t="s">
        <v>387</v>
      </c>
      <c r="C58" s="76">
        <v>890.33376002059845</v>
      </c>
      <c r="D58" s="76">
        <v>985.81375780556129</v>
      </c>
      <c r="E58" s="76">
        <v>917.39605731163169</v>
      </c>
      <c r="F58" s="76">
        <v>699.8159482947176</v>
      </c>
      <c r="G58" s="76">
        <v>523.85360561765549</v>
      </c>
      <c r="H58" s="77">
        <v>459.73040192595812</v>
      </c>
      <c r="I58" s="62" t="s">
        <v>388</v>
      </c>
      <c r="J58" s="76">
        <v>909.89379619303816</v>
      </c>
      <c r="K58" s="76">
        <v>1003.3099677763195</v>
      </c>
      <c r="L58" s="76">
        <v>913.47946436426264</v>
      </c>
      <c r="M58" s="76">
        <v>704.62651105456075</v>
      </c>
      <c r="N58" s="76">
        <v>533.09731829573934</v>
      </c>
      <c r="O58" s="77">
        <v>481.64143748820743</v>
      </c>
      <c r="P58" s="65" t="s">
        <v>389</v>
      </c>
      <c r="Q58" s="78">
        <v>846.36</v>
      </c>
      <c r="R58" s="78">
        <v>1006.28</v>
      </c>
      <c r="S58" s="78">
        <v>936.62</v>
      </c>
      <c r="T58" s="78">
        <v>644.28</v>
      </c>
      <c r="U58" s="78"/>
      <c r="V58" s="79"/>
      <c r="W58" s="65" t="s">
        <v>390</v>
      </c>
      <c r="X58" s="78">
        <v>906.95</v>
      </c>
      <c r="Y58" s="78">
        <v>1006.98</v>
      </c>
      <c r="Z58" s="78">
        <v>906.06</v>
      </c>
      <c r="AA58" s="78">
        <v>544.73</v>
      </c>
      <c r="AB58" s="78"/>
      <c r="AC58" s="79">
        <v>595.87</v>
      </c>
      <c r="AD58" s="65" t="s">
        <v>391</v>
      </c>
      <c r="AE58" s="68">
        <v>0.51129972389814904</v>
      </c>
      <c r="AF58" s="78">
        <v>845.14</v>
      </c>
      <c r="AG58" s="78">
        <v>877.39</v>
      </c>
      <c r="AH58" s="78"/>
      <c r="AI58" s="78"/>
      <c r="AJ58" s="78"/>
      <c r="AK58" s="79">
        <v>486.03</v>
      </c>
      <c r="AL58" s="69" t="s">
        <v>392</v>
      </c>
      <c r="AM58" s="70">
        <v>1</v>
      </c>
      <c r="AN58" s="78">
        <v>914.64</v>
      </c>
      <c r="AO58" s="78">
        <v>1033.03</v>
      </c>
      <c r="AP58" s="78">
        <v>952.39</v>
      </c>
      <c r="AQ58" s="78">
        <v>893.96</v>
      </c>
      <c r="AR58" s="78"/>
      <c r="AS58" s="79"/>
      <c r="AT58" s="65" t="s">
        <v>393</v>
      </c>
      <c r="AU58" s="68">
        <v>4.0883074407195401E-2</v>
      </c>
      <c r="AV58" s="78">
        <v>841</v>
      </c>
      <c r="AW58" s="78">
        <v>956.68</v>
      </c>
      <c r="AX58" s="78">
        <v>871.81</v>
      </c>
      <c r="AY58" s="78"/>
      <c r="AZ58" s="78"/>
      <c r="BA58" s="79">
        <v>434.42</v>
      </c>
      <c r="BB58" s="65" t="s">
        <v>394</v>
      </c>
      <c r="BC58" s="78">
        <v>893.91</v>
      </c>
      <c r="BD58" s="78">
        <v>1016.24</v>
      </c>
      <c r="BE58" s="78">
        <v>881.12</v>
      </c>
      <c r="BF58" s="78"/>
      <c r="BG58" s="78"/>
      <c r="BH58" s="79">
        <v>567.15</v>
      </c>
      <c r="BI58" s="65" t="s">
        <v>395</v>
      </c>
      <c r="BJ58" s="68">
        <v>0.13407521619628601</v>
      </c>
      <c r="BK58" s="78">
        <v>1033.18</v>
      </c>
      <c r="BL58" s="78">
        <v>1099.55</v>
      </c>
      <c r="BM58" s="78">
        <v>1262.21</v>
      </c>
      <c r="BN58" s="78">
        <v>647.95000000000005</v>
      </c>
      <c r="BO58" s="78"/>
      <c r="BP58" s="79"/>
      <c r="BQ58" s="65" t="s">
        <v>396</v>
      </c>
      <c r="BR58" s="68">
        <v>1</v>
      </c>
      <c r="BS58" s="78">
        <v>952</v>
      </c>
      <c r="BT58" s="78">
        <v>1060.5</v>
      </c>
      <c r="BU58" s="78">
        <v>996.17</v>
      </c>
      <c r="BV58" s="78"/>
      <c r="BW58" s="78"/>
      <c r="BX58" s="79">
        <v>371.17</v>
      </c>
      <c r="BY58" s="65" t="s">
        <v>397</v>
      </c>
      <c r="BZ58" s="78">
        <v>975.21</v>
      </c>
      <c r="CA58" s="78">
        <v>1015.79</v>
      </c>
      <c r="CB58" s="78">
        <v>882.31</v>
      </c>
      <c r="CC58" s="78">
        <v>674.22</v>
      </c>
      <c r="CD58" s="78"/>
      <c r="CE58" s="79">
        <v>745.92</v>
      </c>
      <c r="CF58" s="65" t="s">
        <v>398</v>
      </c>
      <c r="CG58" s="78">
        <v>879.2</v>
      </c>
      <c r="CH58" s="78">
        <v>1120.1300000000001</v>
      </c>
      <c r="CI58" s="78">
        <v>1100.01</v>
      </c>
      <c r="CJ58" s="78"/>
      <c r="CK58" s="78"/>
      <c r="CL58" s="79"/>
      <c r="CM58" s="65" t="s">
        <v>399</v>
      </c>
      <c r="CN58" s="78">
        <v>914.1</v>
      </c>
      <c r="CO58" s="78">
        <v>984.42</v>
      </c>
      <c r="CP58" s="78">
        <v>1004.2</v>
      </c>
      <c r="CQ58" s="78">
        <v>628.05999999999995</v>
      </c>
      <c r="CR58" s="78"/>
      <c r="CS58" s="79">
        <v>698.54</v>
      </c>
      <c r="CT58" s="65" t="s">
        <v>400</v>
      </c>
      <c r="CU58" s="78">
        <v>901.6</v>
      </c>
      <c r="CV58" s="78">
        <v>1070.83</v>
      </c>
      <c r="CW58" s="78">
        <v>725.37</v>
      </c>
      <c r="CX58" s="78">
        <v>619.91999999999996</v>
      </c>
      <c r="CY58" s="78"/>
      <c r="CZ58" s="79"/>
      <c r="DA58" s="65" t="s">
        <v>401</v>
      </c>
      <c r="DB58" s="68">
        <v>1</v>
      </c>
      <c r="DC58" s="78">
        <v>885.6</v>
      </c>
      <c r="DD58" s="78">
        <v>1036.2</v>
      </c>
      <c r="DE58" s="78">
        <v>887.86</v>
      </c>
      <c r="DF58" s="78">
        <v>804.56</v>
      </c>
      <c r="DG58" s="78"/>
      <c r="DH58" s="79">
        <v>728.65</v>
      </c>
      <c r="DI58" s="65" t="s">
        <v>402</v>
      </c>
      <c r="DJ58" s="68">
        <v>2.57334019557385E-3</v>
      </c>
      <c r="DK58" s="78">
        <v>990.85</v>
      </c>
      <c r="DL58" s="78">
        <v>1081.32</v>
      </c>
      <c r="DM58" s="78">
        <v>1081.32</v>
      </c>
      <c r="DN58" s="78">
        <v>1110.72</v>
      </c>
      <c r="DO58" s="78"/>
      <c r="DP58" s="79">
        <v>537.77</v>
      </c>
      <c r="DQ58" s="65" t="s">
        <v>403</v>
      </c>
      <c r="DR58" s="78">
        <v>898.12</v>
      </c>
      <c r="DS58" s="78">
        <v>977.23</v>
      </c>
      <c r="DT58" s="78">
        <v>857.52</v>
      </c>
      <c r="DU58" s="78">
        <v>876.62</v>
      </c>
      <c r="DV58" s="78"/>
      <c r="DW58" s="79"/>
      <c r="DX58" s="65" t="s">
        <v>404</v>
      </c>
      <c r="DY58" s="78">
        <v>904.04</v>
      </c>
      <c r="DZ58" s="78">
        <v>966.3</v>
      </c>
      <c r="EA58" s="78">
        <v>997</v>
      </c>
      <c r="EB58" s="78">
        <v>688.83</v>
      </c>
      <c r="EC58" s="78"/>
      <c r="ED58" s="79">
        <v>439.62</v>
      </c>
      <c r="EE58" s="65" t="s">
        <v>405</v>
      </c>
      <c r="EF58" s="68">
        <v>1</v>
      </c>
      <c r="EG58" s="78">
        <v>863.36</v>
      </c>
      <c r="EH58" s="78">
        <v>960.82</v>
      </c>
      <c r="EI58" s="78">
        <v>913.8</v>
      </c>
      <c r="EJ58" s="78"/>
      <c r="EK58" s="78">
        <v>323.74</v>
      </c>
      <c r="EL58" s="79">
        <v>332.5</v>
      </c>
      <c r="EM58" s="65" t="s">
        <v>406</v>
      </c>
      <c r="EN58" s="78">
        <v>874.08</v>
      </c>
      <c r="EO58" s="78">
        <v>1032.46</v>
      </c>
      <c r="EP58" s="78">
        <v>894.62</v>
      </c>
      <c r="EQ58" s="78"/>
      <c r="ER58" s="78"/>
      <c r="ES58" s="79">
        <v>583.76</v>
      </c>
      <c r="ET58" s="65" t="s">
        <v>407</v>
      </c>
      <c r="EU58" s="68">
        <v>1</v>
      </c>
      <c r="EV58" s="78">
        <v>894.7</v>
      </c>
      <c r="EW58" s="78">
        <v>969.53</v>
      </c>
      <c r="EX58" s="78">
        <v>969.52</v>
      </c>
      <c r="EY58" s="78"/>
      <c r="EZ58" s="78"/>
      <c r="FA58" s="79">
        <v>391.98</v>
      </c>
      <c r="FB58" s="65" t="s">
        <v>408</v>
      </c>
      <c r="FC58" s="78">
        <v>586.21</v>
      </c>
      <c r="FD58" s="78">
        <v>553.02</v>
      </c>
      <c r="FE58" s="78">
        <v>615.37</v>
      </c>
      <c r="FF58" s="78"/>
      <c r="FG58" s="78"/>
      <c r="FH58" s="79"/>
      <c r="FI58" s="65" t="s">
        <v>409</v>
      </c>
      <c r="FJ58" s="78">
        <v>941.74</v>
      </c>
      <c r="FK58" s="78">
        <v>1075.75</v>
      </c>
      <c r="FL58" s="78"/>
      <c r="FM58" s="78"/>
      <c r="FN58" s="78"/>
      <c r="FO58" s="79">
        <v>478.83</v>
      </c>
      <c r="FP58" s="65" t="s">
        <v>410</v>
      </c>
      <c r="FQ58" s="68">
        <v>0.216811569065325</v>
      </c>
      <c r="FR58" s="78">
        <v>693.85</v>
      </c>
      <c r="FS58" s="78">
        <v>731.17</v>
      </c>
      <c r="FT58" s="78">
        <v>915.18</v>
      </c>
      <c r="FU58" s="78">
        <v>710.36</v>
      </c>
      <c r="FV58" s="78">
        <v>522.66</v>
      </c>
      <c r="FW58" s="79">
        <v>423.77</v>
      </c>
      <c r="FX58" s="65" t="s">
        <v>411</v>
      </c>
      <c r="FY58" s="78">
        <v>928.37</v>
      </c>
      <c r="FZ58" s="78">
        <v>1006.04</v>
      </c>
      <c r="GA58" s="78">
        <v>995.03</v>
      </c>
      <c r="GB58" s="78">
        <v>870.43</v>
      </c>
      <c r="GC58" s="78"/>
      <c r="GD58" s="79">
        <v>466.38</v>
      </c>
      <c r="GE58" s="65" t="s">
        <v>412</v>
      </c>
      <c r="GF58" s="68">
        <v>0.201013106054515</v>
      </c>
      <c r="GG58" s="78">
        <v>868.39</v>
      </c>
      <c r="GH58" s="78">
        <v>971.34</v>
      </c>
      <c r="GI58" s="78">
        <v>944.95</v>
      </c>
      <c r="GJ58" s="78">
        <v>702.17</v>
      </c>
      <c r="GK58" s="78"/>
      <c r="GL58" s="79">
        <v>466.53</v>
      </c>
      <c r="GM58" s="65" t="s">
        <v>413</v>
      </c>
      <c r="GN58" s="68">
        <v>8.6331183686859506E-2</v>
      </c>
      <c r="GO58" s="78">
        <v>895.88</v>
      </c>
      <c r="GP58" s="78">
        <v>1420.51</v>
      </c>
      <c r="GQ58" s="78">
        <v>824.36</v>
      </c>
      <c r="GR58" s="78">
        <v>651.37</v>
      </c>
      <c r="GS58" s="78"/>
      <c r="GT58" s="79"/>
      <c r="GU58" s="65" t="s">
        <v>414</v>
      </c>
      <c r="GV58" s="68">
        <v>1</v>
      </c>
      <c r="GW58" s="78">
        <v>813.46</v>
      </c>
      <c r="GX58" s="78">
        <v>902.12</v>
      </c>
      <c r="GY58" s="78">
        <v>849.65</v>
      </c>
      <c r="GZ58" s="78"/>
      <c r="HA58" s="78"/>
      <c r="HB58" s="79">
        <v>588.01</v>
      </c>
      <c r="HC58" s="65" t="s">
        <v>415</v>
      </c>
      <c r="HD58" s="68">
        <v>1</v>
      </c>
      <c r="HE58" s="78">
        <v>876.35</v>
      </c>
      <c r="HF58" s="78">
        <v>1023.18</v>
      </c>
      <c r="HG58" s="78"/>
      <c r="HH58" s="78">
        <v>644.80999999999995</v>
      </c>
      <c r="HI58" s="78">
        <v>638.16999999999996</v>
      </c>
      <c r="HJ58" s="79">
        <v>485.05</v>
      </c>
      <c r="HK58" s="80"/>
      <c r="HL58" s="68"/>
      <c r="HM58" s="78"/>
      <c r="HN58" s="78"/>
      <c r="HO58" s="78"/>
      <c r="HP58" s="78"/>
      <c r="HQ58" s="78"/>
      <c r="HR58" s="79"/>
    </row>
    <row r="59" spans="1:226" x14ac:dyDescent="0.25">
      <c r="A59" s="61">
        <v>45194</v>
      </c>
      <c r="B59" s="62" t="s">
        <v>387</v>
      </c>
      <c r="C59" s="76">
        <v>903.00130803032789</v>
      </c>
      <c r="D59" s="76">
        <v>990.55667340899345</v>
      </c>
      <c r="E59" s="76">
        <v>918.55059271029438</v>
      </c>
      <c r="F59" s="76">
        <v>695.16968469927599</v>
      </c>
      <c r="G59" s="76">
        <v>526.20368013757513</v>
      </c>
      <c r="H59" s="77">
        <v>455.72933741287318</v>
      </c>
      <c r="I59" s="62" t="s">
        <v>388</v>
      </c>
      <c r="J59" s="76">
        <v>923.73665637895101</v>
      </c>
      <c r="K59" s="76">
        <v>1008.7057098076307</v>
      </c>
      <c r="L59" s="76">
        <v>914.49456977017235</v>
      </c>
      <c r="M59" s="76">
        <v>698.60927329328035</v>
      </c>
      <c r="N59" s="76">
        <v>533.35699248120295</v>
      </c>
      <c r="O59" s="77">
        <v>479.73673011316492</v>
      </c>
      <c r="P59" s="65" t="s">
        <v>389</v>
      </c>
      <c r="Q59" s="78">
        <v>863.03</v>
      </c>
      <c r="R59" s="78">
        <v>1007.95</v>
      </c>
      <c r="S59" s="78">
        <v>926.39</v>
      </c>
      <c r="T59" s="78">
        <v>644.28</v>
      </c>
      <c r="U59" s="78"/>
      <c r="V59" s="79"/>
      <c r="W59" s="65" t="s">
        <v>390</v>
      </c>
      <c r="X59" s="78">
        <v>926.29</v>
      </c>
      <c r="Y59" s="78">
        <v>1016.27</v>
      </c>
      <c r="Z59" s="78">
        <v>926.56</v>
      </c>
      <c r="AA59" s="78">
        <v>544.73</v>
      </c>
      <c r="AB59" s="78"/>
      <c r="AC59" s="79">
        <v>595.87</v>
      </c>
      <c r="AD59" s="65" t="s">
        <v>391</v>
      </c>
      <c r="AE59" s="68">
        <v>0.51129972389814904</v>
      </c>
      <c r="AF59" s="78">
        <v>845.18</v>
      </c>
      <c r="AG59" s="78">
        <v>878.71</v>
      </c>
      <c r="AH59" s="78"/>
      <c r="AI59" s="78"/>
      <c r="AJ59" s="78"/>
      <c r="AK59" s="79">
        <v>477.47</v>
      </c>
      <c r="AL59" s="69" t="s">
        <v>392</v>
      </c>
      <c r="AM59" s="70">
        <v>1</v>
      </c>
      <c r="AN59" s="78">
        <v>915.86</v>
      </c>
      <c r="AO59" s="78">
        <v>1031.43</v>
      </c>
      <c r="AP59" s="78">
        <v>948.12</v>
      </c>
      <c r="AQ59" s="78">
        <v>893.96</v>
      </c>
      <c r="AR59" s="78"/>
      <c r="AS59" s="79"/>
      <c r="AT59" s="65" t="s">
        <v>393</v>
      </c>
      <c r="AU59" s="68">
        <v>4.1022275095376801E-2</v>
      </c>
      <c r="AV59" s="78">
        <v>845.01</v>
      </c>
      <c r="AW59" s="78">
        <v>959.94</v>
      </c>
      <c r="AX59" s="78">
        <v>873.08</v>
      </c>
      <c r="AY59" s="78"/>
      <c r="AZ59" s="78"/>
      <c r="BA59" s="79">
        <v>435.09</v>
      </c>
      <c r="BB59" s="65" t="s">
        <v>394</v>
      </c>
      <c r="BC59" s="78">
        <v>909.03</v>
      </c>
      <c r="BD59" s="78">
        <v>1014.56</v>
      </c>
      <c r="BE59" s="78">
        <v>878.6</v>
      </c>
      <c r="BF59" s="78"/>
      <c r="BG59" s="78"/>
      <c r="BH59" s="79">
        <v>570.17999999999995</v>
      </c>
      <c r="BI59" s="65" t="s">
        <v>395</v>
      </c>
      <c r="BJ59" s="68">
        <v>0.13410038755011999</v>
      </c>
      <c r="BK59" s="78">
        <v>1033.3800000000001</v>
      </c>
      <c r="BL59" s="78">
        <v>1099.76</v>
      </c>
      <c r="BM59" s="78">
        <v>1262.45</v>
      </c>
      <c r="BN59" s="78">
        <v>648.07000000000005</v>
      </c>
      <c r="BO59" s="78"/>
      <c r="BP59" s="79"/>
      <c r="BQ59" s="65" t="s">
        <v>396</v>
      </c>
      <c r="BR59" s="68">
        <v>1</v>
      </c>
      <c r="BS59" s="78">
        <v>952</v>
      </c>
      <c r="BT59" s="78">
        <v>1058.83</v>
      </c>
      <c r="BU59" s="78">
        <v>997.83</v>
      </c>
      <c r="BV59" s="78"/>
      <c r="BW59" s="78"/>
      <c r="BX59" s="79">
        <v>372</v>
      </c>
      <c r="BY59" s="65" t="s">
        <v>397</v>
      </c>
      <c r="BZ59" s="78">
        <v>981.76</v>
      </c>
      <c r="CA59" s="78">
        <v>1014.31</v>
      </c>
      <c r="CB59" s="78">
        <v>872.72</v>
      </c>
      <c r="CC59" s="78">
        <v>661.08</v>
      </c>
      <c r="CD59" s="78"/>
      <c r="CE59" s="79">
        <v>745.62</v>
      </c>
      <c r="CF59" s="65" t="s">
        <v>398</v>
      </c>
      <c r="CG59" s="78">
        <v>911.46</v>
      </c>
      <c r="CH59" s="78">
        <v>1133.83</v>
      </c>
      <c r="CI59" s="78">
        <v>1109.68</v>
      </c>
      <c r="CJ59" s="78"/>
      <c r="CK59" s="78"/>
      <c r="CL59" s="79"/>
      <c r="CM59" s="65" t="s">
        <v>399</v>
      </c>
      <c r="CN59" s="78">
        <v>951.66</v>
      </c>
      <c r="CO59" s="78">
        <v>1008.47</v>
      </c>
      <c r="CP59" s="78">
        <v>1003.64</v>
      </c>
      <c r="CQ59" s="78">
        <v>628.39</v>
      </c>
      <c r="CR59" s="78"/>
      <c r="CS59" s="79">
        <v>700.02</v>
      </c>
      <c r="CT59" s="65" t="s">
        <v>400</v>
      </c>
      <c r="CU59" s="78">
        <v>929.82</v>
      </c>
      <c r="CV59" s="78">
        <v>1070.02</v>
      </c>
      <c r="CW59" s="78">
        <v>725.37</v>
      </c>
      <c r="CX59" s="78">
        <v>619.91999999999996</v>
      </c>
      <c r="CY59" s="78"/>
      <c r="CZ59" s="79"/>
      <c r="DA59" s="65" t="s">
        <v>401</v>
      </c>
      <c r="DB59" s="68">
        <v>1</v>
      </c>
      <c r="DC59" s="78">
        <v>858.4</v>
      </c>
      <c r="DD59" s="78">
        <v>1001</v>
      </c>
      <c r="DE59" s="78">
        <v>899.86</v>
      </c>
      <c r="DF59" s="78">
        <v>804.56</v>
      </c>
      <c r="DG59" s="78"/>
      <c r="DH59" s="79">
        <v>721.45</v>
      </c>
      <c r="DI59" s="65" t="s">
        <v>402</v>
      </c>
      <c r="DJ59" s="68">
        <v>2.55702158126215E-3</v>
      </c>
      <c r="DK59" s="78">
        <v>1009.21</v>
      </c>
      <c r="DL59" s="78">
        <v>1084.93</v>
      </c>
      <c r="DM59" s="78">
        <v>1084.93</v>
      </c>
      <c r="DN59" s="78">
        <v>1103.67</v>
      </c>
      <c r="DO59" s="78"/>
      <c r="DP59" s="79">
        <v>532.64</v>
      </c>
      <c r="DQ59" s="65" t="s">
        <v>403</v>
      </c>
      <c r="DR59" s="78">
        <v>886.09</v>
      </c>
      <c r="DS59" s="78">
        <v>957.4</v>
      </c>
      <c r="DT59" s="78">
        <v>861.26</v>
      </c>
      <c r="DU59" s="78">
        <v>876.83</v>
      </c>
      <c r="DV59" s="78"/>
      <c r="DW59" s="79"/>
      <c r="DX59" s="65" t="s">
        <v>404</v>
      </c>
      <c r="DY59" s="78">
        <v>912.49</v>
      </c>
      <c r="DZ59" s="78">
        <v>971.32</v>
      </c>
      <c r="EA59" s="78">
        <v>999.89</v>
      </c>
      <c r="EB59" s="78">
        <v>688.39</v>
      </c>
      <c r="EC59" s="78"/>
      <c r="ED59" s="79">
        <v>439.47</v>
      </c>
      <c r="EE59" s="65" t="s">
        <v>405</v>
      </c>
      <c r="EF59" s="68">
        <v>1</v>
      </c>
      <c r="EG59" s="78">
        <v>868.15</v>
      </c>
      <c r="EH59" s="78">
        <v>959.39</v>
      </c>
      <c r="EI59" s="78">
        <v>904.25</v>
      </c>
      <c r="EJ59" s="78"/>
      <c r="EK59" s="78">
        <v>323.74</v>
      </c>
      <c r="EL59" s="79">
        <v>326.16000000000003</v>
      </c>
      <c r="EM59" s="65" t="s">
        <v>406</v>
      </c>
      <c r="EN59" s="78">
        <v>899.08</v>
      </c>
      <c r="EO59" s="78">
        <v>1032.46</v>
      </c>
      <c r="EP59" s="78">
        <v>912.31</v>
      </c>
      <c r="EQ59" s="78"/>
      <c r="ER59" s="78"/>
      <c r="ES59" s="79">
        <v>583.76</v>
      </c>
      <c r="ET59" s="65" t="s">
        <v>407</v>
      </c>
      <c r="EU59" s="68">
        <v>1</v>
      </c>
      <c r="EV59" s="78">
        <v>894.7</v>
      </c>
      <c r="EW59" s="78">
        <v>967.05</v>
      </c>
      <c r="EX59" s="78">
        <v>967.04</v>
      </c>
      <c r="EY59" s="78"/>
      <c r="EZ59" s="78"/>
      <c r="FA59" s="79">
        <v>392.49</v>
      </c>
      <c r="FB59" s="65" t="s">
        <v>408</v>
      </c>
      <c r="FC59" s="78">
        <v>586.21</v>
      </c>
      <c r="FD59" s="78">
        <v>553.02</v>
      </c>
      <c r="FE59" s="78">
        <v>615.37</v>
      </c>
      <c r="FF59" s="78"/>
      <c r="FG59" s="78"/>
      <c r="FH59" s="79"/>
      <c r="FI59" s="65" t="s">
        <v>409</v>
      </c>
      <c r="FJ59" s="78">
        <v>962.4</v>
      </c>
      <c r="FK59" s="78">
        <v>1088.1500000000001</v>
      </c>
      <c r="FL59" s="78"/>
      <c r="FM59" s="78"/>
      <c r="FN59" s="78"/>
      <c r="FO59" s="79">
        <v>465.6</v>
      </c>
      <c r="FP59" s="65" t="s">
        <v>410</v>
      </c>
      <c r="FQ59" s="68">
        <v>0.21789815440263199</v>
      </c>
      <c r="FR59" s="78">
        <v>697.26</v>
      </c>
      <c r="FS59" s="78">
        <v>733.53</v>
      </c>
      <c r="FT59" s="78">
        <v>913.76</v>
      </c>
      <c r="FU59" s="78">
        <v>706.99</v>
      </c>
      <c r="FV59" s="78">
        <v>525.28</v>
      </c>
      <c r="FW59" s="79">
        <v>417.58</v>
      </c>
      <c r="FX59" s="65" t="s">
        <v>411</v>
      </c>
      <c r="FY59" s="78">
        <v>938.13</v>
      </c>
      <c r="FZ59" s="78">
        <v>1024.74</v>
      </c>
      <c r="GA59" s="78">
        <v>999.09</v>
      </c>
      <c r="GB59" s="78">
        <v>867.84</v>
      </c>
      <c r="GC59" s="78"/>
      <c r="GD59" s="79">
        <v>460.69</v>
      </c>
      <c r="GE59" s="65" t="s">
        <v>412</v>
      </c>
      <c r="GF59" s="68">
        <v>0.201288244766506</v>
      </c>
      <c r="GG59" s="78">
        <v>875.51</v>
      </c>
      <c r="GH59" s="78">
        <v>960.24</v>
      </c>
      <c r="GI59" s="78">
        <v>941.65</v>
      </c>
      <c r="GJ59" s="78">
        <v>757.38</v>
      </c>
      <c r="GK59" s="78"/>
      <c r="GL59" s="79">
        <v>467.11</v>
      </c>
      <c r="GM59" s="65" t="s">
        <v>413</v>
      </c>
      <c r="GN59" s="68">
        <v>8.5266030013642594E-2</v>
      </c>
      <c r="GO59" s="78">
        <v>925</v>
      </c>
      <c r="GP59" s="78">
        <v>1432.93</v>
      </c>
      <c r="GQ59" s="78">
        <v>844</v>
      </c>
      <c r="GR59" s="78">
        <v>651.26</v>
      </c>
      <c r="GS59" s="78"/>
      <c r="GT59" s="79"/>
      <c r="GU59" s="65" t="s">
        <v>414</v>
      </c>
      <c r="GV59" s="68">
        <v>1</v>
      </c>
      <c r="GW59" s="78">
        <v>804.19</v>
      </c>
      <c r="GX59" s="78">
        <v>884.37</v>
      </c>
      <c r="GY59" s="78">
        <v>843.12</v>
      </c>
      <c r="GZ59" s="78"/>
      <c r="HA59" s="78"/>
      <c r="HB59" s="79">
        <v>588.67999999999995</v>
      </c>
      <c r="HC59" s="65" t="s">
        <v>415</v>
      </c>
      <c r="HD59" s="68">
        <v>1</v>
      </c>
      <c r="HE59" s="78">
        <v>889.68</v>
      </c>
      <c r="HF59" s="78">
        <v>1024.8499999999999</v>
      </c>
      <c r="HG59" s="78"/>
      <c r="HH59" s="78">
        <v>645.21</v>
      </c>
      <c r="HI59" s="78">
        <v>638.55999999999995</v>
      </c>
      <c r="HJ59" s="79">
        <v>485.05</v>
      </c>
      <c r="HK59" s="80"/>
      <c r="HL59" s="68"/>
      <c r="HM59" s="78"/>
      <c r="HN59" s="78"/>
      <c r="HO59" s="78"/>
      <c r="HP59" s="78"/>
      <c r="HQ59" s="78"/>
      <c r="HR59" s="79"/>
    </row>
    <row r="60" spans="1:226" x14ac:dyDescent="0.25">
      <c r="A60" s="61">
        <v>45187</v>
      </c>
      <c r="B60" s="62" t="s">
        <v>387</v>
      </c>
      <c r="C60" s="76">
        <v>902.60735486127749</v>
      </c>
      <c r="D60" s="76">
        <v>983.12669739007163</v>
      </c>
      <c r="E60" s="76">
        <v>918.78427101313946</v>
      </c>
      <c r="F60" s="76">
        <v>680.40075167256771</v>
      </c>
      <c r="G60" s="76">
        <v>519.50203496703921</v>
      </c>
      <c r="H60" s="77">
        <v>448.43718055435932</v>
      </c>
      <c r="I60" s="62" t="s">
        <v>388</v>
      </c>
      <c r="J60" s="76">
        <v>921.68489898766177</v>
      </c>
      <c r="K60" s="76">
        <v>999.78042836573047</v>
      </c>
      <c r="L60" s="76">
        <v>914.45973936633152</v>
      </c>
      <c r="M60" s="76">
        <v>683.29908579387666</v>
      </c>
      <c r="N60" s="76">
        <v>517.73659147869682</v>
      </c>
      <c r="O60" s="77">
        <v>478.00687937450743</v>
      </c>
      <c r="P60" s="65" t="s">
        <v>389</v>
      </c>
      <c r="Q60" s="78">
        <v>868.03</v>
      </c>
      <c r="R60" s="78">
        <v>1009.62</v>
      </c>
      <c r="S60" s="78">
        <v>922.5</v>
      </c>
      <c r="T60" s="78">
        <v>644.28</v>
      </c>
      <c r="U60" s="78"/>
      <c r="V60" s="79"/>
      <c r="W60" s="65" t="s">
        <v>390</v>
      </c>
      <c r="X60" s="78">
        <v>890.99</v>
      </c>
      <c r="Y60" s="78">
        <v>1007.55</v>
      </c>
      <c r="Z60" s="78">
        <v>926.56</v>
      </c>
      <c r="AA60" s="78">
        <v>544.73</v>
      </c>
      <c r="AB60" s="78"/>
      <c r="AC60" s="79">
        <v>576.86</v>
      </c>
      <c r="AD60" s="65" t="s">
        <v>391</v>
      </c>
      <c r="AE60" s="68">
        <v>0.51129972389814904</v>
      </c>
      <c r="AF60" s="78">
        <v>834.06</v>
      </c>
      <c r="AG60" s="78">
        <v>864.52</v>
      </c>
      <c r="AH60" s="78"/>
      <c r="AI60" s="78"/>
      <c r="AJ60" s="78"/>
      <c r="AK60" s="79">
        <v>477.47</v>
      </c>
      <c r="AL60" s="69" t="s">
        <v>392</v>
      </c>
      <c r="AM60" s="70">
        <v>1</v>
      </c>
      <c r="AN60" s="78">
        <v>893.38</v>
      </c>
      <c r="AO60" s="78">
        <v>998.13</v>
      </c>
      <c r="AP60" s="78">
        <v>921.87</v>
      </c>
      <c r="AQ60" s="78">
        <v>893.96</v>
      </c>
      <c r="AR60" s="78"/>
      <c r="AS60" s="79"/>
      <c r="AT60" s="65" t="s">
        <v>393</v>
      </c>
      <c r="AU60" s="68">
        <v>4.0973531098910103E-2</v>
      </c>
      <c r="AV60" s="78">
        <v>838.96</v>
      </c>
      <c r="AW60" s="78">
        <v>944.61</v>
      </c>
      <c r="AX60" s="78">
        <v>880.37</v>
      </c>
      <c r="AY60" s="78"/>
      <c r="AZ60" s="78"/>
      <c r="BA60" s="79">
        <v>433.32</v>
      </c>
      <c r="BB60" s="65" t="s">
        <v>394</v>
      </c>
      <c r="BC60" s="78">
        <v>915.76</v>
      </c>
      <c r="BD60" s="78">
        <v>1012.04</v>
      </c>
      <c r="BE60" s="78">
        <v>878.6</v>
      </c>
      <c r="BF60" s="78"/>
      <c r="BG60" s="78"/>
      <c r="BH60" s="79">
        <v>566.14</v>
      </c>
      <c r="BI60" s="65" t="s">
        <v>395</v>
      </c>
      <c r="BJ60" s="68">
        <v>0.13413636302665299</v>
      </c>
      <c r="BK60" s="78">
        <v>1033.6500000000001</v>
      </c>
      <c r="BL60" s="78">
        <v>1121.51</v>
      </c>
      <c r="BM60" s="78">
        <v>1284.25</v>
      </c>
      <c r="BN60" s="78">
        <v>648.24</v>
      </c>
      <c r="BO60" s="78"/>
      <c r="BP60" s="79"/>
      <c r="BQ60" s="65" t="s">
        <v>396</v>
      </c>
      <c r="BR60" s="68">
        <v>1</v>
      </c>
      <c r="BS60" s="78">
        <v>924.5</v>
      </c>
      <c r="BT60" s="78">
        <v>1027.17</v>
      </c>
      <c r="BU60" s="78">
        <v>1002</v>
      </c>
      <c r="BV60" s="78"/>
      <c r="BW60" s="78"/>
      <c r="BX60" s="79">
        <v>371.17</v>
      </c>
      <c r="BY60" s="65" t="s">
        <v>397</v>
      </c>
      <c r="BZ60" s="78">
        <v>974.83</v>
      </c>
      <c r="CA60" s="78">
        <v>999.73</v>
      </c>
      <c r="CB60" s="78">
        <v>868.84</v>
      </c>
      <c r="CC60" s="78">
        <v>633.41</v>
      </c>
      <c r="CD60" s="78"/>
      <c r="CE60" s="79">
        <v>744.63</v>
      </c>
      <c r="CF60" s="65" t="s">
        <v>398</v>
      </c>
      <c r="CG60" s="78">
        <v>887.27</v>
      </c>
      <c r="CH60" s="78">
        <v>1115.29</v>
      </c>
      <c r="CI60" s="78">
        <v>1109.68</v>
      </c>
      <c r="CJ60" s="78"/>
      <c r="CK60" s="78"/>
      <c r="CL60" s="79"/>
      <c r="CM60" s="65" t="s">
        <v>399</v>
      </c>
      <c r="CN60" s="78">
        <v>948.21</v>
      </c>
      <c r="CO60" s="78">
        <v>998.82</v>
      </c>
      <c r="CP60" s="78">
        <v>1005.04</v>
      </c>
      <c r="CQ60" s="78">
        <v>621.30999999999995</v>
      </c>
      <c r="CR60" s="78"/>
      <c r="CS60" s="79">
        <v>698.03</v>
      </c>
      <c r="CT60" s="65" t="s">
        <v>400</v>
      </c>
      <c r="CU60" s="78">
        <v>927.4</v>
      </c>
      <c r="CV60" s="78">
        <v>1062.77</v>
      </c>
      <c r="CW60" s="78">
        <v>725.37</v>
      </c>
      <c r="CX60" s="78">
        <v>619.91999999999996</v>
      </c>
      <c r="CY60" s="78"/>
      <c r="CZ60" s="79"/>
      <c r="DA60" s="65" t="s">
        <v>401</v>
      </c>
      <c r="DB60" s="68">
        <v>1</v>
      </c>
      <c r="DC60" s="78">
        <v>854.4</v>
      </c>
      <c r="DD60" s="78">
        <v>988.2</v>
      </c>
      <c r="DE60" s="78">
        <v>839.86</v>
      </c>
      <c r="DF60" s="78">
        <v>804.56</v>
      </c>
      <c r="DG60" s="78"/>
      <c r="DH60" s="79">
        <v>713.45</v>
      </c>
      <c r="DI60" s="65" t="s">
        <v>402</v>
      </c>
      <c r="DJ60" s="68">
        <v>2.6032853461067898E-3</v>
      </c>
      <c r="DK60" s="78">
        <v>1021.35</v>
      </c>
      <c r="DL60" s="78">
        <v>1093.6099999999999</v>
      </c>
      <c r="DM60" s="78">
        <v>1093.6099999999999</v>
      </c>
      <c r="DN60" s="78">
        <v>1316.29</v>
      </c>
      <c r="DO60" s="78"/>
      <c r="DP60" s="79">
        <v>544.69000000000005</v>
      </c>
      <c r="DQ60" s="65" t="s">
        <v>403</v>
      </c>
      <c r="DR60" s="78">
        <v>866.58</v>
      </c>
      <c r="DS60" s="78">
        <v>928.45</v>
      </c>
      <c r="DT60" s="78">
        <v>865.89</v>
      </c>
      <c r="DU60" s="78">
        <v>867.87</v>
      </c>
      <c r="DV60" s="78"/>
      <c r="DW60" s="79"/>
      <c r="DX60" s="65" t="s">
        <v>404</v>
      </c>
      <c r="DY60" s="78">
        <v>908.72</v>
      </c>
      <c r="DZ60" s="78">
        <v>959.67</v>
      </c>
      <c r="EA60" s="78">
        <v>996.47</v>
      </c>
      <c r="EB60" s="78">
        <v>688.28</v>
      </c>
      <c r="EC60" s="78"/>
      <c r="ED60" s="79">
        <v>438.66</v>
      </c>
      <c r="EE60" s="65" t="s">
        <v>405</v>
      </c>
      <c r="EF60" s="68">
        <v>1</v>
      </c>
      <c r="EG60" s="78">
        <v>867.54</v>
      </c>
      <c r="EH60" s="78">
        <v>949.96</v>
      </c>
      <c r="EI60" s="78">
        <v>999.55</v>
      </c>
      <c r="EJ60" s="78"/>
      <c r="EK60" s="78">
        <v>323.74</v>
      </c>
      <c r="EL60" s="79">
        <v>328.85</v>
      </c>
      <c r="EM60" s="65" t="s">
        <v>406</v>
      </c>
      <c r="EN60" s="78">
        <v>927.53</v>
      </c>
      <c r="EO60" s="78">
        <v>1070.3900000000001</v>
      </c>
      <c r="EP60" s="78">
        <v>945.06</v>
      </c>
      <c r="EQ60" s="78"/>
      <c r="ER60" s="78"/>
      <c r="ES60" s="79">
        <v>583.76</v>
      </c>
      <c r="ET60" s="65" t="s">
        <v>407</v>
      </c>
      <c r="EU60" s="68">
        <v>1</v>
      </c>
      <c r="EV60" s="78">
        <v>893.02</v>
      </c>
      <c r="EW60" s="78">
        <v>949.55</v>
      </c>
      <c r="EX60" s="78">
        <v>949.54</v>
      </c>
      <c r="EY60" s="78"/>
      <c r="EZ60" s="78"/>
      <c r="FA60" s="79">
        <v>394.37</v>
      </c>
      <c r="FB60" s="65" t="s">
        <v>408</v>
      </c>
      <c r="FC60" s="78">
        <v>586.21</v>
      </c>
      <c r="FD60" s="78">
        <v>553.02</v>
      </c>
      <c r="FE60" s="78">
        <v>615.37</v>
      </c>
      <c r="FF60" s="78"/>
      <c r="FG60" s="78"/>
      <c r="FH60" s="79"/>
      <c r="FI60" s="65" t="s">
        <v>409</v>
      </c>
      <c r="FJ60" s="78">
        <v>970.67</v>
      </c>
      <c r="FK60" s="78">
        <v>1093.1099999999999</v>
      </c>
      <c r="FL60" s="78"/>
      <c r="FM60" s="78"/>
      <c r="FN60" s="78"/>
      <c r="FO60" s="79">
        <v>460.64</v>
      </c>
      <c r="FP60" s="65" t="s">
        <v>410</v>
      </c>
      <c r="FQ60" s="68">
        <v>0.21559623137787601</v>
      </c>
      <c r="FR60" s="78">
        <v>715.66</v>
      </c>
      <c r="FS60" s="78">
        <v>739.71</v>
      </c>
      <c r="FT60" s="78">
        <v>917.96</v>
      </c>
      <c r="FU60" s="78">
        <v>710.37</v>
      </c>
      <c r="FV60" s="78">
        <v>519.73</v>
      </c>
      <c r="FW60" s="79">
        <v>400.14</v>
      </c>
      <c r="FX60" s="65" t="s">
        <v>411</v>
      </c>
      <c r="FY60" s="78">
        <v>921.63</v>
      </c>
      <c r="FZ60" s="78">
        <v>1004.74</v>
      </c>
      <c r="GA60" s="78">
        <v>1002.34</v>
      </c>
      <c r="GB60" s="78">
        <v>848.54</v>
      </c>
      <c r="GC60" s="78"/>
      <c r="GD60" s="79">
        <v>466.38</v>
      </c>
      <c r="GE60" s="65" t="s">
        <v>412</v>
      </c>
      <c r="GF60" s="68">
        <v>0.20124773596296999</v>
      </c>
      <c r="GG60" s="78">
        <v>866.45</v>
      </c>
      <c r="GH60" s="78">
        <v>939.91</v>
      </c>
      <c r="GI60" s="78">
        <v>940.08</v>
      </c>
      <c r="GJ60" s="78">
        <v>727.12</v>
      </c>
      <c r="GK60" s="78"/>
      <c r="GL60" s="79">
        <v>467.3</v>
      </c>
      <c r="GM60" s="65" t="s">
        <v>413</v>
      </c>
      <c r="GN60" s="68">
        <v>8.3422317138280799E-2</v>
      </c>
      <c r="GO60" s="78">
        <v>911.81</v>
      </c>
      <c r="GP60" s="78">
        <v>1412.82</v>
      </c>
      <c r="GQ60" s="78">
        <v>833.56</v>
      </c>
      <c r="GR60" s="78">
        <v>634.42999999999995</v>
      </c>
      <c r="GS60" s="78"/>
      <c r="GT60" s="79"/>
      <c r="GU60" s="65" t="s">
        <v>414</v>
      </c>
      <c r="GV60" s="68">
        <v>1</v>
      </c>
      <c r="GW60" s="78">
        <v>802.72</v>
      </c>
      <c r="GX60" s="78">
        <v>872.01</v>
      </c>
      <c r="GY60" s="78">
        <v>837.14</v>
      </c>
      <c r="GZ60" s="78"/>
      <c r="HA60" s="78"/>
      <c r="HB60" s="79">
        <v>591.74</v>
      </c>
      <c r="HC60" s="65" t="s">
        <v>415</v>
      </c>
      <c r="HD60" s="68">
        <v>1</v>
      </c>
      <c r="HE60" s="78">
        <v>882.18</v>
      </c>
      <c r="HF60" s="78">
        <v>1010.68</v>
      </c>
      <c r="HG60" s="78"/>
      <c r="HH60" s="78">
        <v>621.71</v>
      </c>
      <c r="HI60" s="78">
        <v>615.1</v>
      </c>
      <c r="HJ60" s="79">
        <v>485.05</v>
      </c>
      <c r="HK60" s="80"/>
      <c r="HL60" s="68"/>
      <c r="HM60" s="78"/>
      <c r="HN60" s="78"/>
      <c r="HO60" s="78"/>
      <c r="HP60" s="78"/>
      <c r="HQ60" s="78"/>
      <c r="HR60" s="79"/>
    </row>
    <row r="61" spans="1:226" x14ac:dyDescent="0.25">
      <c r="A61" s="61">
        <v>45180</v>
      </c>
      <c r="B61" s="62" t="s">
        <v>387</v>
      </c>
      <c r="C61" s="76">
        <v>896.11707501642729</v>
      </c>
      <c r="D61" s="76">
        <v>955.5591349687129</v>
      </c>
      <c r="E61" s="76">
        <v>884.20286449107277</v>
      </c>
      <c r="F61" s="76">
        <v>672.1461090340531</v>
      </c>
      <c r="G61" s="76">
        <v>517.07037546574952</v>
      </c>
      <c r="H61" s="77">
        <v>444.22628307261061</v>
      </c>
      <c r="I61" s="62" t="s">
        <v>388</v>
      </c>
      <c r="J61" s="76">
        <v>909.74036912711369</v>
      </c>
      <c r="K61" s="76">
        <v>967.01329931211831</v>
      </c>
      <c r="L61" s="76">
        <v>879.30117372936968</v>
      </c>
      <c r="M61" s="76">
        <v>675.48252687452498</v>
      </c>
      <c r="N61" s="76">
        <v>501.19734335839598</v>
      </c>
      <c r="O61" s="77">
        <v>472.93433257612821</v>
      </c>
      <c r="P61" s="65" t="s">
        <v>389</v>
      </c>
      <c r="Q61" s="78">
        <v>852.19</v>
      </c>
      <c r="R61" s="78">
        <v>967.12</v>
      </c>
      <c r="S61" s="78">
        <v>894.04</v>
      </c>
      <c r="T61" s="78">
        <v>613.28</v>
      </c>
      <c r="U61" s="78"/>
      <c r="V61" s="79"/>
      <c r="W61" s="65" t="s">
        <v>390</v>
      </c>
      <c r="X61" s="78">
        <v>938.24</v>
      </c>
      <c r="Y61" s="78">
        <v>986.9</v>
      </c>
      <c r="Z61" s="78">
        <v>862.34</v>
      </c>
      <c r="AA61" s="78">
        <v>531.33000000000004</v>
      </c>
      <c r="AB61" s="78"/>
      <c r="AC61" s="79">
        <v>561.98</v>
      </c>
      <c r="AD61" s="65" t="s">
        <v>391</v>
      </c>
      <c r="AE61" s="68">
        <v>0.51129972389814904</v>
      </c>
      <c r="AF61" s="78">
        <v>822.3</v>
      </c>
      <c r="AG61" s="78">
        <v>846.97</v>
      </c>
      <c r="AH61" s="78"/>
      <c r="AI61" s="78"/>
      <c r="AJ61" s="78"/>
      <c r="AK61" s="79">
        <v>477.47</v>
      </c>
      <c r="AL61" s="69" t="s">
        <v>392</v>
      </c>
      <c r="AM61" s="70">
        <v>1</v>
      </c>
      <c r="AN61" s="78">
        <v>890.63</v>
      </c>
      <c r="AO61" s="78">
        <v>988.03</v>
      </c>
      <c r="AP61" s="78">
        <v>910.38</v>
      </c>
      <c r="AQ61" s="78">
        <v>893.96</v>
      </c>
      <c r="AR61" s="78"/>
      <c r="AS61" s="79"/>
      <c r="AT61" s="65" t="s">
        <v>393</v>
      </c>
      <c r="AU61" s="68">
        <v>4.0803003101028197E-2</v>
      </c>
      <c r="AV61" s="78">
        <v>819.86</v>
      </c>
      <c r="AW61" s="78">
        <v>890.5</v>
      </c>
      <c r="AX61" s="78">
        <v>839.99</v>
      </c>
      <c r="AY61" s="78"/>
      <c r="AZ61" s="78"/>
      <c r="BA61" s="79">
        <v>422.17</v>
      </c>
      <c r="BB61" s="65" t="s">
        <v>394</v>
      </c>
      <c r="BC61" s="78">
        <v>908.19</v>
      </c>
      <c r="BD61" s="78">
        <v>991.03</v>
      </c>
      <c r="BE61" s="78">
        <v>848.01</v>
      </c>
      <c r="BF61" s="78"/>
      <c r="BG61" s="78"/>
      <c r="BH61" s="79">
        <v>564.13</v>
      </c>
      <c r="BI61" s="65" t="s">
        <v>395</v>
      </c>
      <c r="BJ61" s="68">
        <v>0.13408060926228799</v>
      </c>
      <c r="BK61" s="78">
        <v>1011.77</v>
      </c>
      <c r="BL61" s="78">
        <v>1035.24</v>
      </c>
      <c r="BM61" s="78">
        <v>1192.54</v>
      </c>
      <c r="BN61" s="78">
        <v>647.97</v>
      </c>
      <c r="BO61" s="78"/>
      <c r="BP61" s="79"/>
      <c r="BQ61" s="65" t="s">
        <v>396</v>
      </c>
      <c r="BR61" s="68">
        <v>1</v>
      </c>
      <c r="BS61" s="78">
        <v>924.5</v>
      </c>
      <c r="BT61" s="78">
        <v>1032.17</v>
      </c>
      <c r="BU61" s="78">
        <v>956.17</v>
      </c>
      <c r="BV61" s="78"/>
      <c r="BW61" s="78"/>
      <c r="BX61" s="79">
        <v>369.5</v>
      </c>
      <c r="BY61" s="65" t="s">
        <v>397</v>
      </c>
      <c r="BZ61" s="78">
        <v>961.4</v>
      </c>
      <c r="CA61" s="78">
        <v>971.54</v>
      </c>
      <c r="CB61" s="78">
        <v>848.73</v>
      </c>
      <c r="CC61" s="78">
        <v>628.48</v>
      </c>
      <c r="CD61" s="78"/>
      <c r="CE61" s="79">
        <v>740.54</v>
      </c>
      <c r="CF61" s="65" t="s">
        <v>398</v>
      </c>
      <c r="CG61" s="78">
        <v>881.62</v>
      </c>
      <c r="CH61" s="78">
        <v>1074.1600000000001</v>
      </c>
      <c r="CI61" s="78">
        <v>1062.0999999999999</v>
      </c>
      <c r="CJ61" s="78"/>
      <c r="CK61" s="78"/>
      <c r="CL61" s="79"/>
      <c r="CM61" s="65" t="s">
        <v>399</v>
      </c>
      <c r="CN61" s="78">
        <v>943.49</v>
      </c>
      <c r="CO61" s="78">
        <v>959.06</v>
      </c>
      <c r="CP61" s="78">
        <v>967.92</v>
      </c>
      <c r="CQ61" s="78">
        <v>608.48</v>
      </c>
      <c r="CR61" s="78"/>
      <c r="CS61" s="79">
        <v>702.51</v>
      </c>
      <c r="CT61" s="65" t="s">
        <v>400</v>
      </c>
      <c r="CU61" s="78">
        <v>899.18</v>
      </c>
      <c r="CV61" s="78">
        <v>1018.41</v>
      </c>
      <c r="CW61" s="78">
        <v>725.37</v>
      </c>
      <c r="CX61" s="78">
        <v>619.91999999999996</v>
      </c>
      <c r="CY61" s="78"/>
      <c r="CZ61" s="79"/>
      <c r="DA61" s="65" t="s">
        <v>401</v>
      </c>
      <c r="DB61" s="68">
        <v>1</v>
      </c>
      <c r="DC61" s="78">
        <v>846.4</v>
      </c>
      <c r="DD61" s="78">
        <v>960.2</v>
      </c>
      <c r="DE61" s="78">
        <v>823.86</v>
      </c>
      <c r="DF61" s="78">
        <v>804.56</v>
      </c>
      <c r="DG61" s="78"/>
      <c r="DH61" s="79">
        <v>713.45</v>
      </c>
      <c r="DI61" s="65" t="s">
        <v>402</v>
      </c>
      <c r="DJ61" s="68">
        <v>2.60348867482426E-3</v>
      </c>
      <c r="DK61" s="78">
        <v>1000.67</v>
      </c>
      <c r="DL61" s="78">
        <v>1044</v>
      </c>
      <c r="DM61" s="78">
        <v>1044</v>
      </c>
      <c r="DN61" s="78">
        <v>1076.3499999999999</v>
      </c>
      <c r="DO61" s="78"/>
      <c r="DP61" s="79">
        <v>546.92999999999995</v>
      </c>
      <c r="DQ61" s="65" t="s">
        <v>403</v>
      </c>
      <c r="DR61" s="78">
        <v>846.09</v>
      </c>
      <c r="DS61" s="78">
        <v>905.28</v>
      </c>
      <c r="DT61" s="78">
        <v>831.39</v>
      </c>
      <c r="DU61" s="78">
        <v>855.15</v>
      </c>
      <c r="DV61" s="78"/>
      <c r="DW61" s="79"/>
      <c r="DX61" s="65" t="s">
        <v>404</v>
      </c>
      <c r="DY61" s="78">
        <v>886.02</v>
      </c>
      <c r="DZ61" s="78">
        <v>920.88</v>
      </c>
      <c r="EA61" s="78">
        <v>958.87</v>
      </c>
      <c r="EB61" s="78">
        <v>674.28</v>
      </c>
      <c r="EC61" s="78"/>
      <c r="ED61" s="79">
        <v>436.31</v>
      </c>
      <c r="EE61" s="65" t="s">
        <v>405</v>
      </c>
      <c r="EF61" s="68">
        <v>1</v>
      </c>
      <c r="EG61" s="78">
        <v>861.01</v>
      </c>
      <c r="EH61" s="78">
        <v>918.55</v>
      </c>
      <c r="EI61" s="78">
        <v>879.17</v>
      </c>
      <c r="EJ61" s="78"/>
      <c r="EK61" s="78">
        <v>323.74</v>
      </c>
      <c r="EL61" s="79">
        <v>320.52</v>
      </c>
      <c r="EM61" s="65" t="s">
        <v>406</v>
      </c>
      <c r="EN61" s="78">
        <v>879.25</v>
      </c>
      <c r="EO61" s="78">
        <v>983.32</v>
      </c>
      <c r="EP61" s="78">
        <v>857.45</v>
      </c>
      <c r="EQ61" s="78"/>
      <c r="ER61" s="78"/>
      <c r="ES61" s="79">
        <v>566</v>
      </c>
      <c r="ET61" s="65" t="s">
        <v>407</v>
      </c>
      <c r="EU61" s="68">
        <v>1</v>
      </c>
      <c r="EV61" s="78">
        <v>885.17</v>
      </c>
      <c r="EW61" s="78">
        <v>923.52</v>
      </c>
      <c r="EX61" s="78">
        <v>923.51</v>
      </c>
      <c r="EY61" s="78"/>
      <c r="EZ61" s="78"/>
      <c r="FA61" s="79">
        <v>395.36</v>
      </c>
      <c r="FB61" s="65" t="s">
        <v>408</v>
      </c>
      <c r="FC61" s="78">
        <v>586.21</v>
      </c>
      <c r="FD61" s="78">
        <v>553.02</v>
      </c>
      <c r="FE61" s="78">
        <v>615.37</v>
      </c>
      <c r="FF61" s="78"/>
      <c r="FG61" s="78"/>
      <c r="FH61" s="79"/>
      <c r="FI61" s="65" t="s">
        <v>409</v>
      </c>
      <c r="FJ61" s="78">
        <v>942.57</v>
      </c>
      <c r="FK61" s="78">
        <v>1033.5999999999999</v>
      </c>
      <c r="FL61" s="78"/>
      <c r="FM61" s="78"/>
      <c r="FN61" s="78"/>
      <c r="FO61" s="79">
        <v>432.54</v>
      </c>
      <c r="FP61" s="65" t="s">
        <v>410</v>
      </c>
      <c r="FQ61" s="68">
        <v>0.215340884620354</v>
      </c>
      <c r="FR61" s="78">
        <v>764.13</v>
      </c>
      <c r="FS61" s="78">
        <v>773.97</v>
      </c>
      <c r="FT61" s="78">
        <v>944.06</v>
      </c>
      <c r="FU61" s="78">
        <v>673.75</v>
      </c>
      <c r="FV61" s="78">
        <v>519.12</v>
      </c>
      <c r="FW61" s="79">
        <v>396.06</v>
      </c>
      <c r="FX61" s="65" t="s">
        <v>411</v>
      </c>
      <c r="FY61" s="78">
        <v>923.25</v>
      </c>
      <c r="FZ61" s="78">
        <v>961.65</v>
      </c>
      <c r="GA61" s="78">
        <v>951.94</v>
      </c>
      <c r="GB61" s="78">
        <v>834.9</v>
      </c>
      <c r="GC61" s="78"/>
      <c r="GD61" s="79">
        <v>465.56</v>
      </c>
      <c r="GE61" s="65" t="s">
        <v>412</v>
      </c>
      <c r="GF61" s="68">
        <v>0.201470736375541</v>
      </c>
      <c r="GG61" s="78">
        <v>858.62</v>
      </c>
      <c r="GH61" s="78">
        <v>930.15</v>
      </c>
      <c r="GI61" s="78">
        <v>898.7</v>
      </c>
      <c r="GJ61" s="78">
        <v>722.86</v>
      </c>
      <c r="GK61" s="78"/>
      <c r="GL61" s="79">
        <v>467.82</v>
      </c>
      <c r="GM61" s="65" t="s">
        <v>413</v>
      </c>
      <c r="GN61" s="68">
        <v>8.4178627046592902E-2</v>
      </c>
      <c r="GO61" s="78">
        <v>907.82</v>
      </c>
      <c r="GP61" s="78">
        <v>1380.31</v>
      </c>
      <c r="GQ61" s="78">
        <v>793.97</v>
      </c>
      <c r="GR61" s="78">
        <v>627.54999999999995</v>
      </c>
      <c r="GS61" s="78"/>
      <c r="GT61" s="79"/>
      <c r="GU61" s="65" t="s">
        <v>414</v>
      </c>
      <c r="GV61" s="68">
        <v>1</v>
      </c>
      <c r="GW61" s="78">
        <v>804.23</v>
      </c>
      <c r="GX61" s="78">
        <v>867.71</v>
      </c>
      <c r="GY61" s="78">
        <v>822.61</v>
      </c>
      <c r="GZ61" s="78"/>
      <c r="HA61" s="78"/>
      <c r="HB61" s="79">
        <v>612.23</v>
      </c>
      <c r="HC61" s="65" t="s">
        <v>415</v>
      </c>
      <c r="HD61" s="68">
        <v>1</v>
      </c>
      <c r="HE61" s="78">
        <v>864.68</v>
      </c>
      <c r="HF61" s="78">
        <v>974.02</v>
      </c>
      <c r="HG61" s="78"/>
      <c r="HH61" s="78">
        <v>596.9</v>
      </c>
      <c r="HI61" s="78">
        <v>590.26</v>
      </c>
      <c r="HJ61" s="79">
        <v>481.72</v>
      </c>
      <c r="HK61" s="80"/>
      <c r="HL61" s="68"/>
      <c r="HM61" s="78"/>
      <c r="HN61" s="78"/>
      <c r="HO61" s="78"/>
      <c r="HP61" s="78"/>
      <c r="HQ61" s="78"/>
      <c r="HR61" s="79"/>
    </row>
    <row r="62" spans="1:226" x14ac:dyDescent="0.25">
      <c r="A62" s="61">
        <v>45173</v>
      </c>
      <c r="B62" s="62" t="s">
        <v>387</v>
      </c>
      <c r="C62" s="76">
        <v>897.49236204660178</v>
      </c>
      <c r="D62" s="76">
        <v>942.5019087044451</v>
      </c>
      <c r="E62" s="76">
        <v>861.54057286548857</v>
      </c>
      <c r="F62" s="76">
        <v>667.51472987316436</v>
      </c>
      <c r="G62" s="76">
        <v>511.40709467851343</v>
      </c>
      <c r="H62" s="77">
        <v>444.70805962834885</v>
      </c>
      <c r="I62" s="62" t="s">
        <v>388</v>
      </c>
      <c r="J62" s="76">
        <v>902.81749411472606</v>
      </c>
      <c r="K62" s="76">
        <v>945.87937560503565</v>
      </c>
      <c r="L62" s="76">
        <v>855.14668400594576</v>
      </c>
      <c r="M62" s="76">
        <v>671.90021919286755</v>
      </c>
      <c r="N62" s="76">
        <v>503.40790309106103</v>
      </c>
      <c r="O62" s="77">
        <v>468.74131406153953</v>
      </c>
      <c r="P62" s="65" t="s">
        <v>389</v>
      </c>
      <c r="Q62" s="78">
        <v>849.69</v>
      </c>
      <c r="R62" s="78">
        <v>941.28</v>
      </c>
      <c r="S62" s="78">
        <v>862.08</v>
      </c>
      <c r="T62" s="78">
        <v>613.28</v>
      </c>
      <c r="U62" s="78"/>
      <c r="V62" s="79"/>
      <c r="W62" s="65" t="s">
        <v>390</v>
      </c>
      <c r="X62" s="78">
        <v>901.68</v>
      </c>
      <c r="Y62" s="78">
        <v>963.41</v>
      </c>
      <c r="Z62" s="78">
        <v>814.41</v>
      </c>
      <c r="AA62" s="78">
        <v>504.19</v>
      </c>
      <c r="AB62" s="78"/>
      <c r="AC62" s="79">
        <v>523.97</v>
      </c>
      <c r="AD62" s="65" t="s">
        <v>391</v>
      </c>
      <c r="AE62" s="68">
        <v>0.51129972389814904</v>
      </c>
      <c r="AF62" s="78">
        <v>813.77</v>
      </c>
      <c r="AG62" s="78">
        <v>837.55</v>
      </c>
      <c r="AH62" s="78"/>
      <c r="AI62" s="78"/>
      <c r="AJ62" s="78"/>
      <c r="AK62" s="79">
        <v>480.66</v>
      </c>
      <c r="AL62" s="69" t="s">
        <v>392</v>
      </c>
      <c r="AM62" s="70">
        <v>1</v>
      </c>
      <c r="AN62" s="78">
        <v>884.31</v>
      </c>
      <c r="AO62" s="78">
        <v>971.22</v>
      </c>
      <c r="AP62" s="78">
        <v>894.09</v>
      </c>
      <c r="AQ62" s="78">
        <v>893.96</v>
      </c>
      <c r="AR62" s="78"/>
      <c r="AS62" s="79"/>
      <c r="AT62" s="65" t="s">
        <v>393</v>
      </c>
      <c r="AU62" s="68">
        <v>4.1480006636801098E-2</v>
      </c>
      <c r="AV62" s="78">
        <v>830.51</v>
      </c>
      <c r="AW62" s="78">
        <v>894.99</v>
      </c>
      <c r="AX62" s="78">
        <v>809.12</v>
      </c>
      <c r="AY62" s="78"/>
      <c r="AZ62" s="78"/>
      <c r="BA62" s="79">
        <v>422.66</v>
      </c>
      <c r="BB62" s="65" t="s">
        <v>394</v>
      </c>
      <c r="BC62" s="78">
        <v>898.11</v>
      </c>
      <c r="BD62" s="78">
        <v>952.38</v>
      </c>
      <c r="BE62" s="78">
        <v>832.05</v>
      </c>
      <c r="BF62" s="78"/>
      <c r="BG62" s="78"/>
      <c r="BH62" s="79">
        <v>565.14</v>
      </c>
      <c r="BI62" s="65" t="s">
        <v>395</v>
      </c>
      <c r="BJ62" s="68">
        <v>0.13417955908596901</v>
      </c>
      <c r="BK62" s="78">
        <v>1023.25</v>
      </c>
      <c r="BL62" s="78">
        <v>1025.27</v>
      </c>
      <c r="BM62" s="78">
        <v>1177.32</v>
      </c>
      <c r="BN62" s="78">
        <v>648.45000000000005</v>
      </c>
      <c r="BO62" s="78"/>
      <c r="BP62" s="79"/>
      <c r="BQ62" s="65" t="s">
        <v>396</v>
      </c>
      <c r="BR62" s="68">
        <v>1</v>
      </c>
      <c r="BS62" s="78">
        <v>933.67</v>
      </c>
      <c r="BT62" s="78">
        <v>1020.5</v>
      </c>
      <c r="BU62" s="78">
        <v>846.17</v>
      </c>
      <c r="BV62" s="78"/>
      <c r="BW62" s="78"/>
      <c r="BX62" s="79">
        <v>369.5</v>
      </c>
      <c r="BY62" s="65" t="s">
        <v>397</v>
      </c>
      <c r="BZ62" s="78">
        <v>958</v>
      </c>
      <c r="CA62" s="78">
        <v>962.17</v>
      </c>
      <c r="CB62" s="78">
        <v>816.7</v>
      </c>
      <c r="CC62" s="78">
        <v>631.73</v>
      </c>
      <c r="CD62" s="78"/>
      <c r="CE62" s="79">
        <v>736.99</v>
      </c>
      <c r="CF62" s="65" t="s">
        <v>398</v>
      </c>
      <c r="CG62" s="78">
        <v>914.69</v>
      </c>
      <c r="CH62" s="78">
        <v>1108.03</v>
      </c>
      <c r="CI62" s="78">
        <v>1017.75</v>
      </c>
      <c r="CJ62" s="78"/>
      <c r="CK62" s="78"/>
      <c r="CL62" s="79"/>
      <c r="CM62" s="65" t="s">
        <v>399</v>
      </c>
      <c r="CN62" s="78">
        <v>939.5</v>
      </c>
      <c r="CO62" s="78">
        <v>939.91</v>
      </c>
      <c r="CP62" s="78">
        <v>940.55</v>
      </c>
      <c r="CQ62" s="78">
        <v>592.11</v>
      </c>
      <c r="CR62" s="78"/>
      <c r="CS62" s="79">
        <v>705.57</v>
      </c>
      <c r="CT62" s="65" t="s">
        <v>400</v>
      </c>
      <c r="CU62" s="78">
        <v>892.72</v>
      </c>
      <c r="CV62" s="78">
        <v>1002.28</v>
      </c>
      <c r="CW62" s="78">
        <v>725.37</v>
      </c>
      <c r="CX62" s="78">
        <v>619.91999999999996</v>
      </c>
      <c r="CY62" s="78"/>
      <c r="CZ62" s="79"/>
      <c r="DA62" s="65" t="s">
        <v>401</v>
      </c>
      <c r="DB62" s="68">
        <v>1</v>
      </c>
      <c r="DC62" s="78">
        <v>846.4</v>
      </c>
      <c r="DD62" s="78">
        <v>964.2</v>
      </c>
      <c r="DE62" s="78">
        <v>831.86</v>
      </c>
      <c r="DF62" s="78">
        <v>804.56</v>
      </c>
      <c r="DG62" s="78"/>
      <c r="DH62" s="79">
        <v>707.85</v>
      </c>
      <c r="DI62" s="65" t="s">
        <v>402</v>
      </c>
      <c r="DJ62" s="68">
        <v>2.6106252447461202E-3</v>
      </c>
      <c r="DK62" s="78">
        <v>1000.25</v>
      </c>
      <c r="DL62" s="78">
        <v>1053.94</v>
      </c>
      <c r="DM62" s="78">
        <v>1053.94</v>
      </c>
      <c r="DN62" s="78">
        <v>1079.3</v>
      </c>
      <c r="DO62" s="78"/>
      <c r="DP62" s="79">
        <v>556.95000000000005</v>
      </c>
      <c r="DQ62" s="65" t="s">
        <v>403</v>
      </c>
      <c r="DR62" s="78">
        <v>814.47</v>
      </c>
      <c r="DS62" s="78">
        <v>873.01</v>
      </c>
      <c r="DT62" s="78">
        <v>806.15</v>
      </c>
      <c r="DU62" s="78">
        <v>839.33</v>
      </c>
      <c r="DV62" s="78"/>
      <c r="DW62" s="79"/>
      <c r="DX62" s="65" t="s">
        <v>404</v>
      </c>
      <c r="DY62" s="78">
        <v>873.62</v>
      </c>
      <c r="DZ62" s="78">
        <v>903.59</v>
      </c>
      <c r="EA62" s="78">
        <v>929.08</v>
      </c>
      <c r="EB62" s="78">
        <v>657.61</v>
      </c>
      <c r="EC62" s="78"/>
      <c r="ED62" s="79">
        <v>432.52</v>
      </c>
      <c r="EE62" s="65" t="s">
        <v>405</v>
      </c>
      <c r="EF62" s="68">
        <v>1</v>
      </c>
      <c r="EG62" s="78">
        <v>847.71</v>
      </c>
      <c r="EH62" s="78">
        <v>889.73</v>
      </c>
      <c r="EI62" s="78">
        <v>804.27</v>
      </c>
      <c r="EJ62" s="78"/>
      <c r="EK62" s="78">
        <v>323.74</v>
      </c>
      <c r="EL62" s="79">
        <v>312.52</v>
      </c>
      <c r="EM62" s="65" t="s">
        <v>406</v>
      </c>
      <c r="EN62" s="78">
        <v>901.67</v>
      </c>
      <c r="EO62" s="78">
        <v>954.01</v>
      </c>
      <c r="EP62" s="78">
        <v>831.78</v>
      </c>
      <c r="EQ62" s="78"/>
      <c r="ER62" s="78"/>
      <c r="ES62" s="79">
        <v>511.8</v>
      </c>
      <c r="ET62" s="65" t="s">
        <v>407</v>
      </c>
      <c r="EU62" s="68">
        <v>1</v>
      </c>
      <c r="EV62" s="78">
        <v>880.75</v>
      </c>
      <c r="EW62" s="78">
        <v>909.47</v>
      </c>
      <c r="EX62" s="78">
        <v>909.46</v>
      </c>
      <c r="EY62" s="78"/>
      <c r="EZ62" s="78"/>
      <c r="FA62" s="79">
        <v>395.53</v>
      </c>
      <c r="FB62" s="65" t="s">
        <v>408</v>
      </c>
      <c r="FC62" s="78">
        <v>586.21</v>
      </c>
      <c r="FD62" s="78">
        <v>553.02</v>
      </c>
      <c r="FE62" s="78">
        <v>615.37</v>
      </c>
      <c r="FF62" s="78"/>
      <c r="FG62" s="78"/>
      <c r="FH62" s="79"/>
      <c r="FI62" s="65" t="s">
        <v>409</v>
      </c>
      <c r="FJ62" s="78">
        <v>944.22</v>
      </c>
      <c r="FK62" s="78">
        <v>1011.29</v>
      </c>
      <c r="FL62" s="78"/>
      <c r="FM62" s="78"/>
      <c r="FN62" s="78"/>
      <c r="FO62" s="79">
        <v>429.24</v>
      </c>
      <c r="FP62" s="65" t="s">
        <v>410</v>
      </c>
      <c r="FQ62" s="68">
        <v>0.223898976781676</v>
      </c>
      <c r="FR62" s="78">
        <v>829.81</v>
      </c>
      <c r="FS62" s="78">
        <v>831.06</v>
      </c>
      <c r="FT62" s="78">
        <v>986.25</v>
      </c>
      <c r="FU62" s="78">
        <v>654.69000000000005</v>
      </c>
      <c r="FV62" s="78">
        <v>512.44000000000005</v>
      </c>
      <c r="FW62" s="79">
        <v>402.06</v>
      </c>
      <c r="FX62" s="65" t="s">
        <v>411</v>
      </c>
      <c r="FY62" s="78">
        <v>933.82</v>
      </c>
      <c r="FZ62" s="78">
        <v>935.63</v>
      </c>
      <c r="GA62" s="78">
        <v>924.3</v>
      </c>
      <c r="GB62" s="78">
        <v>833.89</v>
      </c>
      <c r="GC62" s="78"/>
      <c r="GD62" s="79">
        <v>444.43</v>
      </c>
      <c r="GE62" s="65" t="s">
        <v>412</v>
      </c>
      <c r="GF62" s="68">
        <v>0.20218358269308501</v>
      </c>
      <c r="GG62" s="78">
        <v>856.45</v>
      </c>
      <c r="GH62" s="78">
        <v>921.67</v>
      </c>
      <c r="GI62" s="78">
        <v>772.18</v>
      </c>
      <c r="GJ62" s="78">
        <v>721.65</v>
      </c>
      <c r="GK62" s="78"/>
      <c r="GL62" s="79">
        <v>469.85</v>
      </c>
      <c r="GM62" s="65" t="s">
        <v>413</v>
      </c>
      <c r="GN62" s="68">
        <v>8.4026552390555398E-2</v>
      </c>
      <c r="GO62" s="78">
        <v>907.32</v>
      </c>
      <c r="GP62" s="78">
        <v>1313.69</v>
      </c>
      <c r="GQ62" s="78">
        <v>753.82</v>
      </c>
      <c r="GR62" s="78">
        <v>612.29999999999995</v>
      </c>
      <c r="GS62" s="78"/>
      <c r="GT62" s="79"/>
      <c r="GU62" s="65" t="s">
        <v>414</v>
      </c>
      <c r="GV62" s="68">
        <v>1</v>
      </c>
      <c r="GW62" s="78">
        <v>792.3</v>
      </c>
      <c r="GX62" s="78">
        <v>864.9</v>
      </c>
      <c r="GY62" s="78">
        <v>819.8</v>
      </c>
      <c r="GZ62" s="78"/>
      <c r="HA62" s="78"/>
      <c r="HB62" s="79">
        <v>615.17999999999995</v>
      </c>
      <c r="HC62" s="65" t="s">
        <v>415</v>
      </c>
      <c r="HD62" s="68">
        <v>1</v>
      </c>
      <c r="HE62" s="78">
        <v>888.85</v>
      </c>
      <c r="HF62" s="78">
        <v>966.52</v>
      </c>
      <c r="HG62" s="78"/>
      <c r="HH62" s="78">
        <v>600.22</v>
      </c>
      <c r="HI62" s="78">
        <v>593.58000000000004</v>
      </c>
      <c r="HJ62" s="79">
        <v>480.05</v>
      </c>
      <c r="HK62" s="80"/>
      <c r="HL62" s="68"/>
      <c r="HM62" s="78"/>
      <c r="HN62" s="78"/>
      <c r="HO62" s="78"/>
      <c r="HP62" s="78"/>
      <c r="HQ62" s="78"/>
      <c r="HR62" s="79"/>
    </row>
    <row r="63" spans="1:226" x14ac:dyDescent="0.25">
      <c r="A63" s="61">
        <v>45166</v>
      </c>
      <c r="B63" s="62" t="s">
        <v>387</v>
      </c>
      <c r="C63" s="76">
        <v>893.08629599005224</v>
      </c>
      <c r="D63" s="76">
        <v>933.16184123103926</v>
      </c>
      <c r="E63" s="76">
        <v>857.163091370041</v>
      </c>
      <c r="F63" s="76">
        <v>654.54800142345061</v>
      </c>
      <c r="G63" s="76">
        <v>511.13011942294827</v>
      </c>
      <c r="H63" s="77">
        <v>444.43229266944297</v>
      </c>
      <c r="I63" s="62" t="s">
        <v>388</v>
      </c>
      <c r="J63" s="76">
        <v>896.24691691147063</v>
      </c>
      <c r="K63" s="76">
        <v>934.65406605119256</v>
      </c>
      <c r="L63" s="76">
        <v>850.17623987190552</v>
      </c>
      <c r="M63" s="76">
        <v>658.77848073209111</v>
      </c>
      <c r="N63" s="76">
        <v>507.33630743525481</v>
      </c>
      <c r="O63" s="77">
        <v>468.4457069172675</v>
      </c>
      <c r="P63" s="65" t="s">
        <v>389</v>
      </c>
      <c r="Q63" s="78">
        <v>845.53</v>
      </c>
      <c r="R63" s="78">
        <v>935.45</v>
      </c>
      <c r="S63" s="78">
        <v>859.39</v>
      </c>
      <c r="T63" s="78">
        <v>613.28</v>
      </c>
      <c r="U63" s="78"/>
      <c r="V63" s="79"/>
      <c r="W63" s="65" t="s">
        <v>390</v>
      </c>
      <c r="X63" s="78">
        <v>899.21</v>
      </c>
      <c r="Y63" s="78">
        <v>938.51</v>
      </c>
      <c r="Z63" s="78">
        <v>834.66</v>
      </c>
      <c r="AA63" s="78">
        <v>504.19</v>
      </c>
      <c r="AB63" s="78"/>
      <c r="AC63" s="79">
        <v>523.97</v>
      </c>
      <c r="AD63" s="65" t="s">
        <v>391</v>
      </c>
      <c r="AE63" s="68">
        <v>0.51129972389814904</v>
      </c>
      <c r="AF63" s="78">
        <v>804.44</v>
      </c>
      <c r="AG63" s="78">
        <v>826.52</v>
      </c>
      <c r="AH63" s="78"/>
      <c r="AI63" s="78"/>
      <c r="AJ63" s="78"/>
      <c r="AK63" s="79">
        <v>477.43</v>
      </c>
      <c r="AL63" s="69" t="s">
        <v>392</v>
      </c>
      <c r="AM63" s="70">
        <v>1</v>
      </c>
      <c r="AN63" s="78">
        <v>866.36</v>
      </c>
      <c r="AO63" s="78">
        <v>953.96</v>
      </c>
      <c r="AP63" s="78">
        <v>867.46</v>
      </c>
      <c r="AQ63" s="78">
        <v>834.46</v>
      </c>
      <c r="AR63" s="78"/>
      <c r="AS63" s="79"/>
      <c r="AT63" s="65" t="s">
        <v>393</v>
      </c>
      <c r="AU63" s="68">
        <v>4.1428453061562703E-2</v>
      </c>
      <c r="AV63" s="78">
        <v>823.76</v>
      </c>
      <c r="AW63" s="78">
        <v>887.07</v>
      </c>
      <c r="AX63" s="78">
        <v>804.17</v>
      </c>
      <c r="AY63" s="78"/>
      <c r="AZ63" s="78"/>
      <c r="BA63" s="79">
        <v>416.56</v>
      </c>
      <c r="BB63" s="65" t="s">
        <v>394</v>
      </c>
      <c r="BC63" s="78">
        <v>899.79</v>
      </c>
      <c r="BD63" s="78">
        <v>954.06</v>
      </c>
      <c r="BE63" s="78">
        <v>814.48</v>
      </c>
      <c r="BF63" s="78"/>
      <c r="BG63" s="78"/>
      <c r="BH63" s="79">
        <v>565.14</v>
      </c>
      <c r="BI63" s="65" t="s">
        <v>395</v>
      </c>
      <c r="BJ63" s="68">
        <v>0.13417415805715799</v>
      </c>
      <c r="BK63" s="78">
        <v>1044.68</v>
      </c>
      <c r="BL63" s="78">
        <v>1025.22</v>
      </c>
      <c r="BM63" s="78">
        <v>1188</v>
      </c>
      <c r="BN63" s="78">
        <v>648.41999999999996</v>
      </c>
      <c r="BO63" s="78"/>
      <c r="BP63" s="79"/>
      <c r="BQ63" s="65" t="s">
        <v>396</v>
      </c>
      <c r="BR63" s="68">
        <v>1</v>
      </c>
      <c r="BS63" s="78">
        <v>922.83</v>
      </c>
      <c r="BT63" s="78">
        <v>993.83</v>
      </c>
      <c r="BU63" s="78">
        <v>846.17</v>
      </c>
      <c r="BV63" s="78"/>
      <c r="BW63" s="78"/>
      <c r="BX63" s="79">
        <v>369.5</v>
      </c>
      <c r="BY63" s="65" t="s">
        <v>397</v>
      </c>
      <c r="BZ63" s="78">
        <v>949.66</v>
      </c>
      <c r="CA63" s="78">
        <v>953.45</v>
      </c>
      <c r="CB63" s="78">
        <v>835.82</v>
      </c>
      <c r="CC63" s="78">
        <v>599.73</v>
      </c>
      <c r="CD63" s="78"/>
      <c r="CE63" s="79">
        <v>734.72</v>
      </c>
      <c r="CF63" s="65" t="s">
        <v>398</v>
      </c>
      <c r="CG63" s="78">
        <v>837.27</v>
      </c>
      <c r="CH63" s="78">
        <v>1026.58</v>
      </c>
      <c r="CI63" s="78">
        <v>1017.75</v>
      </c>
      <c r="CJ63" s="78"/>
      <c r="CK63" s="78"/>
      <c r="CL63" s="79"/>
      <c r="CM63" s="65" t="s">
        <v>399</v>
      </c>
      <c r="CN63" s="78">
        <v>919.63</v>
      </c>
      <c r="CO63" s="78">
        <v>910.99</v>
      </c>
      <c r="CP63" s="78">
        <v>945.13</v>
      </c>
      <c r="CQ63" s="78">
        <v>591.83000000000004</v>
      </c>
      <c r="CR63" s="78"/>
      <c r="CS63" s="79">
        <v>704</v>
      </c>
      <c r="CT63" s="65" t="s">
        <v>400</v>
      </c>
      <c r="CU63" s="78">
        <v>890.31</v>
      </c>
      <c r="CV63" s="78">
        <v>995.83</v>
      </c>
      <c r="CW63" s="78">
        <v>725.37</v>
      </c>
      <c r="CX63" s="78">
        <v>619.91999999999996</v>
      </c>
      <c r="CY63" s="78"/>
      <c r="CZ63" s="79"/>
      <c r="DA63" s="65" t="s">
        <v>401</v>
      </c>
      <c r="DB63" s="68">
        <v>1</v>
      </c>
      <c r="DC63" s="78">
        <v>825.6</v>
      </c>
      <c r="DD63" s="78">
        <v>953</v>
      </c>
      <c r="DE63" s="78">
        <v>811.86</v>
      </c>
      <c r="DF63" s="78">
        <v>804.56</v>
      </c>
      <c r="DG63" s="78"/>
      <c r="DH63" s="79">
        <v>699.85</v>
      </c>
      <c r="DI63" s="65" t="s">
        <v>402</v>
      </c>
      <c r="DJ63" s="68">
        <v>2.6134908397146099E-3</v>
      </c>
      <c r="DK63" s="78">
        <v>1000.05</v>
      </c>
      <c r="DL63" s="78">
        <v>1035.6400000000001</v>
      </c>
      <c r="DM63" s="78">
        <v>1035.6400000000001</v>
      </c>
      <c r="DN63" s="78">
        <v>1080.48</v>
      </c>
      <c r="DO63" s="78"/>
      <c r="DP63" s="79">
        <v>561.54999999999995</v>
      </c>
      <c r="DQ63" s="65" t="s">
        <v>403</v>
      </c>
      <c r="DR63" s="78">
        <v>855.68</v>
      </c>
      <c r="DS63" s="78">
        <v>891.79</v>
      </c>
      <c r="DT63" s="78">
        <v>796.15</v>
      </c>
      <c r="DU63" s="78">
        <v>841.07</v>
      </c>
      <c r="DV63" s="78"/>
      <c r="DW63" s="79"/>
      <c r="DX63" s="65" t="s">
        <v>404</v>
      </c>
      <c r="DY63" s="78">
        <v>868.09</v>
      </c>
      <c r="DZ63" s="78">
        <v>896.82</v>
      </c>
      <c r="EA63" s="78">
        <v>930.64</v>
      </c>
      <c r="EB63" s="78">
        <v>655.72</v>
      </c>
      <c r="EC63" s="78"/>
      <c r="ED63" s="79">
        <v>434.01</v>
      </c>
      <c r="EE63" s="65" t="s">
        <v>405</v>
      </c>
      <c r="EF63" s="68">
        <v>1</v>
      </c>
      <c r="EG63" s="78">
        <v>847.54</v>
      </c>
      <c r="EH63" s="78">
        <v>890.79</v>
      </c>
      <c r="EI63" s="78">
        <v>839.05</v>
      </c>
      <c r="EJ63" s="78"/>
      <c r="EK63" s="78">
        <v>323.74</v>
      </c>
      <c r="EL63" s="79">
        <v>322.17</v>
      </c>
      <c r="EM63" s="65" t="s">
        <v>406</v>
      </c>
      <c r="EN63" s="78">
        <v>890.46</v>
      </c>
      <c r="EO63" s="78">
        <v>969.53</v>
      </c>
      <c r="EP63" s="78">
        <v>851.25</v>
      </c>
      <c r="EQ63" s="78"/>
      <c r="ER63" s="78"/>
      <c r="ES63" s="79">
        <v>511.8</v>
      </c>
      <c r="ET63" s="65" t="s">
        <v>407</v>
      </c>
      <c r="EU63" s="68">
        <v>1</v>
      </c>
      <c r="EV63" s="78">
        <v>854.59</v>
      </c>
      <c r="EW63" s="78">
        <v>880.71</v>
      </c>
      <c r="EX63" s="78">
        <v>880.7</v>
      </c>
      <c r="EY63" s="78"/>
      <c r="EZ63" s="78"/>
      <c r="FA63" s="79">
        <v>400.71</v>
      </c>
      <c r="FB63" s="65" t="s">
        <v>408</v>
      </c>
      <c r="FC63" s="78">
        <v>586.21</v>
      </c>
      <c r="FD63" s="78">
        <v>553.02</v>
      </c>
      <c r="FE63" s="78">
        <v>615.37</v>
      </c>
      <c r="FF63" s="78"/>
      <c r="FG63" s="78"/>
      <c r="FH63" s="79"/>
      <c r="FI63" s="65" t="s">
        <v>409</v>
      </c>
      <c r="FJ63" s="78">
        <v>924.39</v>
      </c>
      <c r="FK63" s="78">
        <v>983.19</v>
      </c>
      <c r="FL63" s="78"/>
      <c r="FM63" s="78"/>
      <c r="FN63" s="78"/>
      <c r="FO63" s="79">
        <v>417.67</v>
      </c>
      <c r="FP63" s="65" t="s">
        <v>410</v>
      </c>
      <c r="FQ63" s="68">
        <v>0.223538616295965</v>
      </c>
      <c r="FR63" s="78">
        <v>827.3</v>
      </c>
      <c r="FS63" s="78">
        <v>830.58</v>
      </c>
      <c r="FT63" s="78">
        <v>992.1</v>
      </c>
      <c r="FU63" s="78">
        <v>652.08000000000004</v>
      </c>
      <c r="FV63" s="78">
        <v>511.62</v>
      </c>
      <c r="FW63" s="79">
        <v>402.64</v>
      </c>
      <c r="FX63" s="65" t="s">
        <v>411</v>
      </c>
      <c r="FY63" s="78">
        <v>933.82</v>
      </c>
      <c r="FZ63" s="78">
        <v>938.89</v>
      </c>
      <c r="GA63" s="78">
        <v>927.55</v>
      </c>
      <c r="GB63" s="78">
        <v>845.07</v>
      </c>
      <c r="GC63" s="78"/>
      <c r="GD63" s="79">
        <v>437.11</v>
      </c>
      <c r="GE63" s="65" t="s">
        <v>412</v>
      </c>
      <c r="GF63" s="68">
        <v>0.20259319286871999</v>
      </c>
      <c r="GG63" s="78">
        <v>858.79</v>
      </c>
      <c r="GH63" s="78">
        <v>916.88</v>
      </c>
      <c r="GI63" s="78">
        <v>888.59</v>
      </c>
      <c r="GJ63" s="78">
        <v>640.87</v>
      </c>
      <c r="GK63" s="78"/>
      <c r="GL63" s="79">
        <v>471.78</v>
      </c>
      <c r="GM63" s="65" t="s">
        <v>413</v>
      </c>
      <c r="GN63" s="68">
        <v>8.40336134453782E-2</v>
      </c>
      <c r="GO63" s="78">
        <v>925.68</v>
      </c>
      <c r="GP63" s="78">
        <v>1338.27</v>
      </c>
      <c r="GQ63" s="78">
        <v>768.81</v>
      </c>
      <c r="GR63" s="78">
        <v>605.88</v>
      </c>
      <c r="GS63" s="78"/>
      <c r="GT63" s="79"/>
      <c r="GU63" s="65" t="s">
        <v>414</v>
      </c>
      <c r="GV63" s="68">
        <v>1</v>
      </c>
      <c r="GW63" s="78">
        <v>783.4</v>
      </c>
      <c r="GX63" s="78">
        <v>862.47</v>
      </c>
      <c r="GY63" s="78">
        <v>812.82</v>
      </c>
      <c r="GZ63" s="78"/>
      <c r="HA63" s="78"/>
      <c r="HB63" s="79">
        <v>614.57000000000005</v>
      </c>
      <c r="HC63" s="65" t="s">
        <v>415</v>
      </c>
      <c r="HD63" s="68">
        <v>1</v>
      </c>
      <c r="HE63" s="78">
        <v>886.35</v>
      </c>
      <c r="HF63" s="78">
        <v>963.18</v>
      </c>
      <c r="HG63" s="78"/>
      <c r="HH63" s="78">
        <v>606.12</v>
      </c>
      <c r="HI63" s="78">
        <v>599.48</v>
      </c>
      <c r="HJ63" s="79">
        <v>480.05</v>
      </c>
      <c r="HK63" s="80"/>
      <c r="HL63" s="68"/>
      <c r="HM63" s="78"/>
      <c r="HN63" s="78"/>
      <c r="HO63" s="78"/>
      <c r="HP63" s="78"/>
      <c r="HQ63" s="78"/>
      <c r="HR63" s="79"/>
    </row>
    <row r="64" spans="1:226" x14ac:dyDescent="0.25">
      <c r="A64" s="61">
        <v>45159</v>
      </c>
      <c r="B64" s="62" t="s">
        <v>387</v>
      </c>
      <c r="C64" s="76">
        <v>883.5835050744322</v>
      </c>
      <c r="D64" s="76">
        <v>925.25107902928198</v>
      </c>
      <c r="E64" s="76">
        <v>845.12172570991777</v>
      </c>
      <c r="F64" s="76">
        <v>647.45508557476251</v>
      </c>
      <c r="G64" s="76">
        <v>572.7127562816471</v>
      </c>
      <c r="H64" s="77">
        <v>445.44703454981214</v>
      </c>
      <c r="I64" s="62" t="s">
        <v>388</v>
      </c>
      <c r="J64" s="76">
        <v>886.92042406788391</v>
      </c>
      <c r="K64" s="76">
        <v>927.13221311847951</v>
      </c>
      <c r="L64" s="76">
        <v>838.08878675309495</v>
      </c>
      <c r="M64" s="76">
        <v>650.65913666156257</v>
      </c>
      <c r="N64" s="76">
        <v>516.045380116959</v>
      </c>
      <c r="O64" s="77">
        <v>471.20796761604311</v>
      </c>
      <c r="P64" s="65" t="s">
        <v>389</v>
      </c>
      <c r="Q64" s="78">
        <v>833.86</v>
      </c>
      <c r="R64" s="78">
        <v>922.95</v>
      </c>
      <c r="S64" s="78">
        <v>852.06</v>
      </c>
      <c r="T64" s="78">
        <v>619.28</v>
      </c>
      <c r="U64" s="78"/>
      <c r="V64" s="79"/>
      <c r="W64" s="65" t="s">
        <v>390</v>
      </c>
      <c r="X64" s="78">
        <v>875.1</v>
      </c>
      <c r="Y64" s="78">
        <v>933.8</v>
      </c>
      <c r="Z64" s="78">
        <v>820.52</v>
      </c>
      <c r="AA64" s="78">
        <v>504.19</v>
      </c>
      <c r="AB64" s="78"/>
      <c r="AC64" s="79">
        <v>523.97</v>
      </c>
      <c r="AD64" s="65" t="s">
        <v>391</v>
      </c>
      <c r="AE64" s="68">
        <v>0.51129972389814904</v>
      </c>
      <c r="AF64" s="78">
        <v>796.09</v>
      </c>
      <c r="AG64" s="78">
        <v>818.04</v>
      </c>
      <c r="AH64" s="78"/>
      <c r="AI64" s="78"/>
      <c r="AJ64" s="78"/>
      <c r="AK64" s="79">
        <v>477.43</v>
      </c>
      <c r="AL64" s="69" t="s">
        <v>392</v>
      </c>
      <c r="AM64" s="70">
        <v>1</v>
      </c>
      <c r="AN64" s="78">
        <v>861.02</v>
      </c>
      <c r="AO64" s="78">
        <v>936.46</v>
      </c>
      <c r="AP64" s="78">
        <v>853.96</v>
      </c>
      <c r="AQ64" s="78">
        <v>834.46</v>
      </c>
      <c r="AR64" s="78"/>
      <c r="AS64" s="79"/>
      <c r="AT64" s="65" t="s">
        <v>393</v>
      </c>
      <c r="AU64" s="68">
        <v>4.1631973355537102E-2</v>
      </c>
      <c r="AV64" s="78">
        <v>821.13</v>
      </c>
      <c r="AW64" s="78">
        <v>885.3</v>
      </c>
      <c r="AX64" s="78">
        <v>790.44</v>
      </c>
      <c r="AY64" s="78"/>
      <c r="AZ64" s="78"/>
      <c r="BA64" s="79">
        <v>418.47</v>
      </c>
      <c r="BB64" s="65" t="s">
        <v>394</v>
      </c>
      <c r="BC64" s="78">
        <v>882.98</v>
      </c>
      <c r="BD64" s="78">
        <v>935.57</v>
      </c>
      <c r="BE64" s="78">
        <v>801.63</v>
      </c>
      <c r="BF64" s="78"/>
      <c r="BG64" s="78"/>
      <c r="BH64" s="79">
        <v>568.16</v>
      </c>
      <c r="BI64" s="65" t="s">
        <v>395</v>
      </c>
      <c r="BJ64" s="68">
        <v>0.13418496054962101</v>
      </c>
      <c r="BK64" s="78">
        <v>1023.29</v>
      </c>
      <c r="BL64" s="78">
        <v>1014.57</v>
      </c>
      <c r="BM64" s="78">
        <v>1177.3699999999999</v>
      </c>
      <c r="BN64" s="78">
        <v>648.48</v>
      </c>
      <c r="BO64" s="78"/>
      <c r="BP64" s="79"/>
      <c r="BQ64" s="65" t="s">
        <v>396</v>
      </c>
      <c r="BR64" s="68">
        <v>1</v>
      </c>
      <c r="BS64" s="78">
        <v>919.5</v>
      </c>
      <c r="BT64" s="78">
        <v>985.5</v>
      </c>
      <c r="BU64" s="78">
        <v>846.17</v>
      </c>
      <c r="BV64" s="78"/>
      <c r="BW64" s="78"/>
      <c r="BX64" s="79">
        <v>369.5</v>
      </c>
      <c r="BY64" s="65" t="s">
        <v>397</v>
      </c>
      <c r="BZ64" s="78">
        <v>940.3</v>
      </c>
      <c r="CA64" s="78">
        <v>944.89</v>
      </c>
      <c r="CB64" s="78">
        <v>821.01</v>
      </c>
      <c r="CC64" s="78">
        <v>579.51</v>
      </c>
      <c r="CD64" s="78"/>
      <c r="CE64" s="79">
        <v>732.77</v>
      </c>
      <c r="CF64" s="65" t="s">
        <v>398</v>
      </c>
      <c r="CG64" s="78">
        <v>830.82</v>
      </c>
      <c r="CH64" s="78">
        <v>1024.1600000000001</v>
      </c>
      <c r="CI64" s="78">
        <v>993.55</v>
      </c>
      <c r="CJ64" s="78"/>
      <c r="CK64" s="78"/>
      <c r="CL64" s="79"/>
      <c r="CM64" s="65" t="s">
        <v>399</v>
      </c>
      <c r="CN64" s="78">
        <v>919.42</v>
      </c>
      <c r="CO64" s="78">
        <v>919.03</v>
      </c>
      <c r="CP64" s="78">
        <v>938.3</v>
      </c>
      <c r="CQ64" s="78">
        <v>592.73</v>
      </c>
      <c r="CR64" s="78"/>
      <c r="CS64" s="79">
        <v>705.73</v>
      </c>
      <c r="CT64" s="65" t="s">
        <v>400</v>
      </c>
      <c r="CU64" s="78">
        <v>889.5</v>
      </c>
      <c r="CV64" s="78">
        <v>986.96</v>
      </c>
      <c r="CW64" s="78">
        <v>725.37</v>
      </c>
      <c r="CX64" s="78">
        <v>619.91999999999996</v>
      </c>
      <c r="CY64" s="78"/>
      <c r="CZ64" s="79"/>
      <c r="DA64" s="65" t="s">
        <v>401</v>
      </c>
      <c r="DB64" s="68">
        <v>1</v>
      </c>
      <c r="DC64" s="78">
        <v>822.4</v>
      </c>
      <c r="DD64" s="78">
        <v>953.8</v>
      </c>
      <c r="DE64" s="78">
        <v>819.86</v>
      </c>
      <c r="DF64" s="78">
        <v>804.56</v>
      </c>
      <c r="DG64" s="78"/>
      <c r="DH64" s="79">
        <v>706.25</v>
      </c>
      <c r="DI64" s="65" t="s">
        <v>402</v>
      </c>
      <c r="DJ64" s="68">
        <v>2.6196526340607198E-3</v>
      </c>
      <c r="DK64" s="78">
        <v>1001.03</v>
      </c>
      <c r="DL64" s="78">
        <v>1037.54</v>
      </c>
      <c r="DM64" s="78">
        <v>1037.54</v>
      </c>
      <c r="DN64" s="78">
        <v>735.14</v>
      </c>
      <c r="DO64" s="78"/>
      <c r="DP64" s="79">
        <v>563.39</v>
      </c>
      <c r="DQ64" s="65" t="s">
        <v>403</v>
      </c>
      <c r="DR64" s="78">
        <v>845.85</v>
      </c>
      <c r="DS64" s="78">
        <v>867.56</v>
      </c>
      <c r="DT64" s="78">
        <v>800.87</v>
      </c>
      <c r="DU64" s="78">
        <v>841.6</v>
      </c>
      <c r="DV64" s="78"/>
      <c r="DW64" s="79"/>
      <c r="DX64" s="65" t="s">
        <v>404</v>
      </c>
      <c r="DY64" s="78">
        <v>866.81</v>
      </c>
      <c r="DZ64" s="78">
        <v>895.17</v>
      </c>
      <c r="EA64" s="78">
        <v>909.49</v>
      </c>
      <c r="EB64" s="78">
        <v>660.39</v>
      </c>
      <c r="EC64" s="78"/>
      <c r="ED64" s="79">
        <v>439.49</v>
      </c>
      <c r="EE64" s="65" t="s">
        <v>405</v>
      </c>
      <c r="EF64" s="68">
        <v>1</v>
      </c>
      <c r="EG64" s="78">
        <v>832.12</v>
      </c>
      <c r="EH64" s="78">
        <v>875.04</v>
      </c>
      <c r="EI64" s="78">
        <v>824.9</v>
      </c>
      <c r="EJ64" s="78"/>
      <c r="EK64" s="78">
        <v>323.74</v>
      </c>
      <c r="EL64" s="79">
        <v>313.04000000000002</v>
      </c>
      <c r="EM64" s="65" t="s">
        <v>406</v>
      </c>
      <c r="EN64" s="78">
        <v>890.46</v>
      </c>
      <c r="EO64" s="78">
        <v>939.35</v>
      </c>
      <c r="EP64" s="78">
        <v>822.05</v>
      </c>
      <c r="EQ64" s="78"/>
      <c r="ER64" s="78"/>
      <c r="ES64" s="79">
        <v>511.8</v>
      </c>
      <c r="ET64" s="65" t="s">
        <v>407</v>
      </c>
      <c r="EU64" s="68">
        <v>1</v>
      </c>
      <c r="EV64" s="78">
        <v>847.56</v>
      </c>
      <c r="EW64" s="78">
        <v>873.69</v>
      </c>
      <c r="EX64" s="78">
        <v>873.68</v>
      </c>
      <c r="EY64" s="78"/>
      <c r="EZ64" s="78"/>
      <c r="FA64" s="79">
        <v>400.71</v>
      </c>
      <c r="FB64" s="65" t="s">
        <v>408</v>
      </c>
      <c r="FC64" s="78">
        <v>586.21</v>
      </c>
      <c r="FD64" s="78">
        <v>553.02</v>
      </c>
      <c r="FE64" s="78">
        <v>615.37</v>
      </c>
      <c r="FF64" s="78"/>
      <c r="FG64" s="78"/>
      <c r="FH64" s="79"/>
      <c r="FI64" s="65" t="s">
        <v>409</v>
      </c>
      <c r="FJ64" s="78">
        <v>921.91</v>
      </c>
      <c r="FK64" s="78">
        <v>980.71</v>
      </c>
      <c r="FL64" s="78"/>
      <c r="FM64" s="78"/>
      <c r="FN64" s="78"/>
      <c r="FO64" s="79">
        <v>412.71</v>
      </c>
      <c r="FP64" s="65" t="s">
        <v>410</v>
      </c>
      <c r="FQ64" s="68">
        <v>0.223289047672212</v>
      </c>
      <c r="FR64" s="78">
        <v>816.9</v>
      </c>
      <c r="FS64" s="78">
        <v>818.98</v>
      </c>
      <c r="FT64" s="78">
        <v>977</v>
      </c>
      <c r="FU64" s="78">
        <v>652.45000000000005</v>
      </c>
      <c r="FV64" s="78">
        <v>580.03</v>
      </c>
      <c r="FW64" s="79">
        <v>398.83</v>
      </c>
      <c r="FX64" s="65" t="s">
        <v>411</v>
      </c>
      <c r="FY64" s="78">
        <v>920</v>
      </c>
      <c r="FZ64" s="78">
        <v>921.81</v>
      </c>
      <c r="GA64" s="78">
        <v>913.73</v>
      </c>
      <c r="GB64" s="78">
        <v>845.07</v>
      </c>
      <c r="GC64" s="78"/>
      <c r="GD64" s="79">
        <v>436.3</v>
      </c>
      <c r="GE64" s="65" t="s">
        <v>412</v>
      </c>
      <c r="GF64" s="68">
        <v>0.202404566247015</v>
      </c>
      <c r="GG64" s="78">
        <v>858.7</v>
      </c>
      <c r="GH64" s="78">
        <v>912.89</v>
      </c>
      <c r="GI64" s="78">
        <v>859.93</v>
      </c>
      <c r="GJ64" s="78">
        <v>661.65</v>
      </c>
      <c r="GK64" s="78"/>
      <c r="GL64" s="79">
        <v>519.05999999999995</v>
      </c>
      <c r="GM64" s="65" t="s">
        <v>413</v>
      </c>
      <c r="GN64" s="68">
        <v>8.3966581300642301E-2</v>
      </c>
      <c r="GO64" s="78">
        <v>904.25</v>
      </c>
      <c r="GP64" s="78">
        <v>1312.48</v>
      </c>
      <c r="GQ64" s="78">
        <v>756.04</v>
      </c>
      <c r="GR64" s="78">
        <v>605.57000000000005</v>
      </c>
      <c r="GS64" s="78"/>
      <c r="GT64" s="79"/>
      <c r="GU64" s="65" t="s">
        <v>414</v>
      </c>
      <c r="GV64" s="68">
        <v>1</v>
      </c>
      <c r="GW64" s="78">
        <v>769.32</v>
      </c>
      <c r="GX64" s="78">
        <v>793.56</v>
      </c>
      <c r="GY64" s="78">
        <v>733.27</v>
      </c>
      <c r="GZ64" s="78"/>
      <c r="HA64" s="78"/>
      <c r="HB64" s="79">
        <v>616.67999999999995</v>
      </c>
      <c r="HC64" s="65" t="s">
        <v>415</v>
      </c>
      <c r="HD64" s="68">
        <v>1</v>
      </c>
      <c r="HE64" s="78">
        <v>873.85</v>
      </c>
      <c r="HF64" s="78">
        <v>949.02</v>
      </c>
      <c r="HG64" s="78"/>
      <c r="HH64" s="78">
        <v>619.20000000000005</v>
      </c>
      <c r="HI64" s="78">
        <v>612.55999999999995</v>
      </c>
      <c r="HJ64" s="79">
        <v>481.72</v>
      </c>
      <c r="HK64" s="80"/>
      <c r="HL64" s="68"/>
      <c r="HM64" s="78"/>
      <c r="HN64" s="78"/>
      <c r="HO64" s="78"/>
      <c r="HP64" s="78"/>
      <c r="HQ64" s="78"/>
      <c r="HR64" s="79"/>
    </row>
    <row r="65" spans="1:226" x14ac:dyDescent="0.25">
      <c r="A65" s="61">
        <v>45152</v>
      </c>
      <c r="B65" s="62" t="s">
        <v>387</v>
      </c>
      <c r="C65" s="76">
        <v>879.36427792662403</v>
      </c>
      <c r="D65" s="76">
        <v>922.28717509302112</v>
      </c>
      <c r="E65" s="76">
        <v>850.48433895084281</v>
      </c>
      <c r="F65" s="76">
        <v>660.85069732971533</v>
      </c>
      <c r="G65" s="76">
        <v>561.00239896818562</v>
      </c>
      <c r="H65" s="77">
        <v>441.64331069327386</v>
      </c>
      <c r="I65" s="62" t="s">
        <v>388</v>
      </c>
      <c r="J65" s="76">
        <v>884.13153814572854</v>
      </c>
      <c r="K65" s="76">
        <v>924.5484299094893</v>
      </c>
      <c r="L65" s="76">
        <v>844.1127463018662</v>
      </c>
      <c r="M65" s="76">
        <v>664.73440188702421</v>
      </c>
      <c r="N65" s="76">
        <v>501.77661654135341</v>
      </c>
      <c r="O65" s="77">
        <v>468.05623121288403</v>
      </c>
      <c r="P65" s="65" t="s">
        <v>389</v>
      </c>
      <c r="Q65" s="78">
        <v>829.69</v>
      </c>
      <c r="R65" s="78">
        <v>922.12</v>
      </c>
      <c r="S65" s="78">
        <v>857.27</v>
      </c>
      <c r="T65" s="78">
        <v>636.28</v>
      </c>
      <c r="U65" s="78"/>
      <c r="V65" s="79"/>
      <c r="W65" s="65" t="s">
        <v>390</v>
      </c>
      <c r="X65" s="78">
        <v>920.82</v>
      </c>
      <c r="Y65" s="78">
        <v>959.64</v>
      </c>
      <c r="Z65" s="78">
        <v>831.43</v>
      </c>
      <c r="AA65" s="78">
        <v>500.45</v>
      </c>
      <c r="AB65" s="78"/>
      <c r="AC65" s="79">
        <v>523.97</v>
      </c>
      <c r="AD65" s="65" t="s">
        <v>391</v>
      </c>
      <c r="AE65" s="68">
        <v>0.51129972389814904</v>
      </c>
      <c r="AF65" s="78">
        <v>780.8</v>
      </c>
      <c r="AG65" s="78">
        <v>798.31</v>
      </c>
      <c r="AH65" s="78"/>
      <c r="AI65" s="78"/>
      <c r="AJ65" s="78"/>
      <c r="AK65" s="79">
        <v>446.84</v>
      </c>
      <c r="AL65" s="69" t="s">
        <v>392</v>
      </c>
      <c r="AM65" s="70">
        <v>1</v>
      </c>
      <c r="AN65" s="78">
        <v>851.2</v>
      </c>
      <c r="AO65" s="78">
        <v>921.6</v>
      </c>
      <c r="AP65" s="78">
        <v>833.86</v>
      </c>
      <c r="AQ65" s="78">
        <v>834.46</v>
      </c>
      <c r="AR65" s="78"/>
      <c r="AS65" s="79"/>
      <c r="AT65" s="65" t="s">
        <v>393</v>
      </c>
      <c r="AU65" s="68">
        <v>4.1600798735335703E-2</v>
      </c>
      <c r="AV65" s="78">
        <v>819.08</v>
      </c>
      <c r="AW65" s="78">
        <v>872.6</v>
      </c>
      <c r="AX65" s="78">
        <v>815.08</v>
      </c>
      <c r="AY65" s="78"/>
      <c r="AZ65" s="78"/>
      <c r="BA65" s="79">
        <v>417.02</v>
      </c>
      <c r="BB65" s="65" t="s">
        <v>394</v>
      </c>
      <c r="BC65" s="78">
        <v>887.18</v>
      </c>
      <c r="BD65" s="78">
        <v>946.5</v>
      </c>
      <c r="BE65" s="78">
        <v>813.98</v>
      </c>
      <c r="BF65" s="78"/>
      <c r="BG65" s="78"/>
      <c r="BH65" s="79">
        <v>569.16999999999996</v>
      </c>
      <c r="BI65" s="65" t="s">
        <v>395</v>
      </c>
      <c r="BJ65" s="68">
        <v>0.13420116755015801</v>
      </c>
      <c r="BK65" s="78">
        <v>1001.95</v>
      </c>
      <c r="BL65" s="78">
        <v>1025.43</v>
      </c>
      <c r="BM65" s="78">
        <v>1172.1400000000001</v>
      </c>
      <c r="BN65" s="78">
        <v>648.54999999999995</v>
      </c>
      <c r="BO65" s="78"/>
      <c r="BP65" s="79"/>
      <c r="BQ65" s="65" t="s">
        <v>396</v>
      </c>
      <c r="BR65" s="68">
        <v>1</v>
      </c>
      <c r="BS65" s="78">
        <v>919.5</v>
      </c>
      <c r="BT65" s="78">
        <v>985.5</v>
      </c>
      <c r="BU65" s="78">
        <v>846.17</v>
      </c>
      <c r="BV65" s="78"/>
      <c r="BW65" s="78"/>
      <c r="BX65" s="79">
        <v>369.5</v>
      </c>
      <c r="BY65" s="65" t="s">
        <v>397</v>
      </c>
      <c r="BZ65" s="78">
        <v>925.68</v>
      </c>
      <c r="CA65" s="78">
        <v>931.9</v>
      </c>
      <c r="CB65" s="78">
        <v>813.4</v>
      </c>
      <c r="CC65" s="78">
        <v>609.15</v>
      </c>
      <c r="CD65" s="78"/>
      <c r="CE65" s="79">
        <v>730.44</v>
      </c>
      <c r="CF65" s="65" t="s">
        <v>398</v>
      </c>
      <c r="CG65" s="78">
        <v>837.27</v>
      </c>
      <c r="CH65" s="78">
        <v>1024.1600000000001</v>
      </c>
      <c r="CI65" s="78">
        <v>1006.46</v>
      </c>
      <c r="CJ65" s="78"/>
      <c r="CK65" s="78"/>
      <c r="CL65" s="79"/>
      <c r="CM65" s="65" t="s">
        <v>399</v>
      </c>
      <c r="CN65" s="78">
        <v>902.77</v>
      </c>
      <c r="CO65" s="78">
        <v>919.86</v>
      </c>
      <c r="CP65" s="78">
        <v>932.55</v>
      </c>
      <c r="CQ65" s="78">
        <v>597.74</v>
      </c>
      <c r="CR65" s="78"/>
      <c r="CS65" s="79">
        <v>706.4</v>
      </c>
      <c r="CT65" s="65" t="s">
        <v>400</v>
      </c>
      <c r="CU65" s="78">
        <v>870.14</v>
      </c>
      <c r="CV65" s="78">
        <v>980.51</v>
      </c>
      <c r="CW65" s="78">
        <v>725.37</v>
      </c>
      <c r="CX65" s="78">
        <v>619.91999999999996</v>
      </c>
      <c r="CY65" s="78"/>
      <c r="CZ65" s="79"/>
      <c r="DA65" s="65" t="s">
        <v>401</v>
      </c>
      <c r="DB65" s="68">
        <v>1</v>
      </c>
      <c r="DC65" s="78">
        <v>800</v>
      </c>
      <c r="DD65" s="78">
        <v>893.8</v>
      </c>
      <c r="DE65" s="78">
        <v>799.86</v>
      </c>
      <c r="DF65" s="78">
        <v>804.56</v>
      </c>
      <c r="DG65" s="78"/>
      <c r="DH65" s="79">
        <v>698.25</v>
      </c>
      <c r="DI65" s="65" t="s">
        <v>402</v>
      </c>
      <c r="DJ65" s="68">
        <v>2.61246669104969E-3</v>
      </c>
      <c r="DK65" s="78">
        <v>972.83</v>
      </c>
      <c r="DL65" s="78">
        <v>1021.89</v>
      </c>
      <c r="DM65" s="78">
        <v>1021.89</v>
      </c>
      <c r="DN65" s="78">
        <v>733.12</v>
      </c>
      <c r="DO65" s="78"/>
      <c r="DP65" s="79">
        <v>563.73</v>
      </c>
      <c r="DQ65" s="65" t="s">
        <v>403</v>
      </c>
      <c r="DR65" s="78">
        <v>828.77</v>
      </c>
      <c r="DS65" s="78">
        <v>826.18</v>
      </c>
      <c r="DT65" s="78">
        <v>788.62</v>
      </c>
      <c r="DU65" s="78">
        <v>842.86</v>
      </c>
      <c r="DV65" s="78"/>
      <c r="DW65" s="79"/>
      <c r="DX65" s="65" t="s">
        <v>404</v>
      </c>
      <c r="DY65" s="78">
        <v>860.99</v>
      </c>
      <c r="DZ65" s="78">
        <v>880.72</v>
      </c>
      <c r="EA65" s="78">
        <v>911.58</v>
      </c>
      <c r="EB65" s="78">
        <v>668.17</v>
      </c>
      <c r="EC65" s="78"/>
      <c r="ED65" s="79">
        <v>434.63</v>
      </c>
      <c r="EE65" s="65" t="s">
        <v>405</v>
      </c>
      <c r="EF65" s="68">
        <v>1</v>
      </c>
      <c r="EG65" s="78">
        <v>823.19</v>
      </c>
      <c r="EH65" s="78">
        <v>864.45</v>
      </c>
      <c r="EI65" s="78">
        <v>812.7</v>
      </c>
      <c r="EJ65" s="78"/>
      <c r="EK65" s="78">
        <v>323.74</v>
      </c>
      <c r="EL65" s="79">
        <v>317.02999999999997</v>
      </c>
      <c r="EM65" s="65" t="s">
        <v>406</v>
      </c>
      <c r="EN65" s="78">
        <v>868.91</v>
      </c>
      <c r="EO65" s="78">
        <v>962.63</v>
      </c>
      <c r="EP65" s="78">
        <v>848.6</v>
      </c>
      <c r="EQ65" s="78"/>
      <c r="ER65" s="78"/>
      <c r="ES65" s="79">
        <v>511.8</v>
      </c>
      <c r="ET65" s="65" t="s">
        <v>407</v>
      </c>
      <c r="EU65" s="68">
        <v>1</v>
      </c>
      <c r="EV65" s="78">
        <v>836.26</v>
      </c>
      <c r="EW65" s="78">
        <v>855.01</v>
      </c>
      <c r="EX65" s="78">
        <v>855</v>
      </c>
      <c r="EY65" s="78"/>
      <c r="EZ65" s="78"/>
      <c r="FA65" s="79">
        <v>404.39</v>
      </c>
      <c r="FB65" s="65" t="s">
        <v>408</v>
      </c>
      <c r="FC65" s="78">
        <v>586.21</v>
      </c>
      <c r="FD65" s="78">
        <v>553.02</v>
      </c>
      <c r="FE65" s="78">
        <v>615.37</v>
      </c>
      <c r="FF65" s="78"/>
      <c r="FG65" s="78"/>
      <c r="FH65" s="79"/>
      <c r="FI65" s="65" t="s">
        <v>409</v>
      </c>
      <c r="FJ65" s="78">
        <v>921.91</v>
      </c>
      <c r="FK65" s="78">
        <v>980.71</v>
      </c>
      <c r="FL65" s="78"/>
      <c r="FM65" s="78"/>
      <c r="FN65" s="78"/>
      <c r="FO65" s="79">
        <v>412.71</v>
      </c>
      <c r="FP65" s="65" t="s">
        <v>410</v>
      </c>
      <c r="FQ65" s="68">
        <v>0.225250591282802</v>
      </c>
      <c r="FR65" s="78">
        <v>820.57</v>
      </c>
      <c r="FS65" s="78">
        <v>823.82</v>
      </c>
      <c r="FT65" s="78">
        <v>971.23</v>
      </c>
      <c r="FU65" s="78">
        <v>668.03</v>
      </c>
      <c r="FV65" s="78">
        <v>568.65</v>
      </c>
      <c r="FW65" s="79">
        <v>402.72</v>
      </c>
      <c r="FX65" s="65" t="s">
        <v>411</v>
      </c>
      <c r="FY65" s="78">
        <v>897.24</v>
      </c>
      <c r="FZ65" s="78">
        <v>924.25</v>
      </c>
      <c r="GA65" s="78">
        <v>910.47</v>
      </c>
      <c r="GB65" s="78">
        <v>841.78</v>
      </c>
      <c r="GC65" s="78"/>
      <c r="GD65" s="79">
        <v>433.04</v>
      </c>
      <c r="GE65" s="65" t="s">
        <v>412</v>
      </c>
      <c r="GF65" s="68">
        <v>0.20235541705451399</v>
      </c>
      <c r="GG65" s="78">
        <v>841.15</v>
      </c>
      <c r="GH65" s="78">
        <v>893.36</v>
      </c>
      <c r="GI65" s="78">
        <v>854.95</v>
      </c>
      <c r="GJ65" s="78">
        <v>707.93</v>
      </c>
      <c r="GK65" s="78"/>
      <c r="GL65" s="79">
        <v>478.18</v>
      </c>
      <c r="GM65" s="65" t="s">
        <v>413</v>
      </c>
      <c r="GN65" s="68">
        <v>8.4455892909927804E-2</v>
      </c>
      <c r="GO65" s="78">
        <v>883.24</v>
      </c>
      <c r="GP65" s="78">
        <v>1299.19</v>
      </c>
      <c r="GQ65" s="78">
        <v>750.37</v>
      </c>
      <c r="GR65" s="78">
        <v>609.01</v>
      </c>
      <c r="GS65" s="78"/>
      <c r="GT65" s="79"/>
      <c r="GU65" s="65" t="s">
        <v>414</v>
      </c>
      <c r="GV65" s="68">
        <v>1</v>
      </c>
      <c r="GW65" s="78">
        <v>771.25</v>
      </c>
      <c r="GX65" s="78">
        <v>793.52</v>
      </c>
      <c r="GY65" s="78">
        <v>728.44</v>
      </c>
      <c r="GZ65" s="78"/>
      <c r="HA65" s="78"/>
      <c r="HB65" s="79">
        <v>600.72</v>
      </c>
      <c r="HC65" s="65" t="s">
        <v>415</v>
      </c>
      <c r="HD65" s="68">
        <v>1</v>
      </c>
      <c r="HE65" s="78">
        <v>863.85</v>
      </c>
      <c r="HF65" s="78">
        <v>947.35</v>
      </c>
      <c r="HG65" s="78"/>
      <c r="HH65" s="78">
        <v>597.77</v>
      </c>
      <c r="HI65" s="78">
        <v>591.13</v>
      </c>
      <c r="HJ65" s="79">
        <v>480.05</v>
      </c>
      <c r="HK65" s="80"/>
      <c r="HL65" s="68"/>
      <c r="HM65" s="78"/>
      <c r="HN65" s="78"/>
      <c r="HO65" s="78"/>
      <c r="HP65" s="78"/>
      <c r="HQ65" s="78"/>
      <c r="HR65" s="79"/>
    </row>
    <row r="66" spans="1:226" x14ac:dyDescent="0.25">
      <c r="A66" s="61">
        <v>45145</v>
      </c>
      <c r="B66" s="62" t="s">
        <v>387</v>
      </c>
      <c r="C66" s="76">
        <v>869.66494920015862</v>
      </c>
      <c r="D66" s="76">
        <v>899.92035520025036</v>
      </c>
      <c r="E66" s="76">
        <v>837.68991597454328</v>
      </c>
      <c r="F66" s="76">
        <v>646.96726100376361</v>
      </c>
      <c r="G66" s="76">
        <v>544.76115983567399</v>
      </c>
      <c r="H66" s="77">
        <v>441.93875936646549</v>
      </c>
      <c r="I66" s="62" t="s">
        <v>388</v>
      </c>
      <c r="J66" s="76">
        <v>873.67075102697697</v>
      </c>
      <c r="K66" s="76">
        <v>900.26980515443358</v>
      </c>
      <c r="L66" s="76">
        <v>831.43532127896276</v>
      </c>
      <c r="M66" s="76">
        <v>649.02671926040193</v>
      </c>
      <c r="N66" s="76">
        <v>476.77465329991651</v>
      </c>
      <c r="O66" s="77">
        <v>466.36076263284593</v>
      </c>
      <c r="P66" s="65" t="s">
        <v>389</v>
      </c>
      <c r="Q66" s="78">
        <v>811.36</v>
      </c>
      <c r="R66" s="78">
        <v>897.12</v>
      </c>
      <c r="S66" s="78">
        <v>820.41</v>
      </c>
      <c r="T66" s="78">
        <v>618.28</v>
      </c>
      <c r="U66" s="78"/>
      <c r="V66" s="79"/>
      <c r="W66" s="65" t="s">
        <v>390</v>
      </c>
      <c r="X66" s="78">
        <v>886.34</v>
      </c>
      <c r="Y66" s="78">
        <v>913.49</v>
      </c>
      <c r="Z66" s="78">
        <v>809.95</v>
      </c>
      <c r="AA66" s="78">
        <v>500.45</v>
      </c>
      <c r="AB66" s="78"/>
      <c r="AC66" s="79">
        <v>497.52</v>
      </c>
      <c r="AD66" s="65" t="s">
        <v>391</v>
      </c>
      <c r="AE66" s="68">
        <v>0.51129972389814904</v>
      </c>
      <c r="AF66" s="78">
        <v>768.52</v>
      </c>
      <c r="AG66" s="78">
        <v>768.65</v>
      </c>
      <c r="AH66" s="78"/>
      <c r="AI66" s="78"/>
      <c r="AJ66" s="78"/>
      <c r="AK66" s="79">
        <v>446.84</v>
      </c>
      <c r="AL66" s="69" t="s">
        <v>392</v>
      </c>
      <c r="AM66" s="70">
        <v>1</v>
      </c>
      <c r="AN66" s="78">
        <v>834.6</v>
      </c>
      <c r="AO66" s="78">
        <v>891.47</v>
      </c>
      <c r="AP66" s="78">
        <v>812.82</v>
      </c>
      <c r="AQ66" s="78">
        <v>834.46</v>
      </c>
      <c r="AR66" s="78"/>
      <c r="AS66" s="79"/>
      <c r="AT66" s="65" t="s">
        <v>393</v>
      </c>
      <c r="AU66" s="68">
        <v>4.1281373844121498E-2</v>
      </c>
      <c r="AV66" s="78">
        <v>805.28</v>
      </c>
      <c r="AW66" s="78">
        <v>832.5</v>
      </c>
      <c r="AX66" s="78">
        <v>779.55</v>
      </c>
      <c r="AY66" s="78"/>
      <c r="AZ66" s="78"/>
      <c r="BA66" s="79">
        <v>413.61</v>
      </c>
      <c r="BB66" s="65" t="s">
        <v>394</v>
      </c>
      <c r="BC66" s="78">
        <v>877.1</v>
      </c>
      <c r="BD66" s="78">
        <v>930.53</v>
      </c>
      <c r="BE66" s="78">
        <v>814.82</v>
      </c>
      <c r="BF66" s="78"/>
      <c r="BG66" s="78"/>
      <c r="BH66" s="79">
        <v>569.16999999999996</v>
      </c>
      <c r="BI66" s="65" t="s">
        <v>395</v>
      </c>
      <c r="BJ66" s="68">
        <v>0.13420116755015801</v>
      </c>
      <c r="BK66" s="78">
        <v>991.21</v>
      </c>
      <c r="BL66" s="78">
        <v>997.52</v>
      </c>
      <c r="BM66" s="78">
        <v>1159.9000000000001</v>
      </c>
      <c r="BN66" s="78">
        <v>690.83</v>
      </c>
      <c r="BO66" s="78"/>
      <c r="BP66" s="79"/>
      <c r="BQ66" s="65" t="s">
        <v>396</v>
      </c>
      <c r="BR66" s="68">
        <v>1</v>
      </c>
      <c r="BS66" s="78">
        <v>867.83</v>
      </c>
      <c r="BT66" s="78">
        <v>967.17</v>
      </c>
      <c r="BU66" s="78">
        <v>846.17</v>
      </c>
      <c r="BV66" s="78"/>
      <c r="BW66" s="78"/>
      <c r="BX66" s="79">
        <v>377</v>
      </c>
      <c r="BY66" s="65" t="s">
        <v>397</v>
      </c>
      <c r="BZ66" s="78">
        <v>915.97</v>
      </c>
      <c r="CA66" s="78">
        <v>904.19</v>
      </c>
      <c r="CB66" s="78">
        <v>776.96</v>
      </c>
      <c r="CC66" s="78">
        <v>595.47</v>
      </c>
      <c r="CD66" s="78"/>
      <c r="CE66" s="79">
        <v>727.96</v>
      </c>
      <c r="CF66" s="65" t="s">
        <v>398</v>
      </c>
      <c r="CG66" s="78">
        <v>824.36</v>
      </c>
      <c r="CH66" s="78">
        <v>986.25</v>
      </c>
      <c r="CI66" s="78">
        <v>987.1</v>
      </c>
      <c r="CJ66" s="78"/>
      <c r="CK66" s="78"/>
      <c r="CL66" s="79"/>
      <c r="CM66" s="65" t="s">
        <v>399</v>
      </c>
      <c r="CN66" s="78">
        <v>900.64</v>
      </c>
      <c r="CO66" s="78">
        <v>896.33</v>
      </c>
      <c r="CP66" s="78">
        <v>909.31</v>
      </c>
      <c r="CQ66" s="78">
        <v>585.85</v>
      </c>
      <c r="CR66" s="78"/>
      <c r="CS66" s="79">
        <v>704.89</v>
      </c>
      <c r="CT66" s="65" t="s">
        <v>400</v>
      </c>
      <c r="CU66" s="78">
        <v>864.5</v>
      </c>
      <c r="CV66" s="78">
        <v>956.32</v>
      </c>
      <c r="CW66" s="78">
        <v>725.37</v>
      </c>
      <c r="CX66" s="78">
        <v>619.91999999999996</v>
      </c>
      <c r="CY66" s="78"/>
      <c r="CZ66" s="79"/>
      <c r="DA66" s="65" t="s">
        <v>401</v>
      </c>
      <c r="DB66" s="68">
        <v>1</v>
      </c>
      <c r="DC66" s="78">
        <v>801.6</v>
      </c>
      <c r="DD66" s="78">
        <v>883.4</v>
      </c>
      <c r="DE66" s="78">
        <v>755.86</v>
      </c>
      <c r="DF66" s="78">
        <v>754.56</v>
      </c>
      <c r="DG66" s="78"/>
      <c r="DH66" s="79">
        <v>698.25</v>
      </c>
      <c r="DI66" s="65" t="s">
        <v>402</v>
      </c>
      <c r="DJ66" s="68">
        <v>2.56739409499358E-3</v>
      </c>
      <c r="DK66" s="78">
        <v>955.32</v>
      </c>
      <c r="DL66" s="78">
        <v>974.95</v>
      </c>
      <c r="DM66" s="78">
        <v>974.95</v>
      </c>
      <c r="DN66" s="78">
        <v>720.47</v>
      </c>
      <c r="DO66" s="78"/>
      <c r="DP66" s="79">
        <v>553.17999999999995</v>
      </c>
      <c r="DQ66" s="65" t="s">
        <v>403</v>
      </c>
      <c r="DR66" s="78">
        <v>796.99</v>
      </c>
      <c r="DS66" s="78">
        <v>783.17</v>
      </c>
      <c r="DT66" s="78">
        <v>768.53</v>
      </c>
      <c r="DU66" s="78">
        <v>828.46</v>
      </c>
      <c r="DV66" s="78"/>
      <c r="DW66" s="79"/>
      <c r="DX66" s="65" t="s">
        <v>404</v>
      </c>
      <c r="DY66" s="78">
        <v>852.94</v>
      </c>
      <c r="DZ66" s="78">
        <v>855.07</v>
      </c>
      <c r="EA66" s="78">
        <v>889.9</v>
      </c>
      <c r="EB66" s="78">
        <v>654.5</v>
      </c>
      <c r="EC66" s="78"/>
      <c r="ED66" s="79">
        <v>433.46</v>
      </c>
      <c r="EE66" s="65" t="s">
        <v>405</v>
      </c>
      <c r="EF66" s="68">
        <v>1</v>
      </c>
      <c r="EG66" s="78">
        <v>818.33</v>
      </c>
      <c r="EH66" s="78">
        <v>846.46</v>
      </c>
      <c r="EI66" s="78">
        <v>796.12</v>
      </c>
      <c r="EJ66" s="78"/>
      <c r="EK66" s="78">
        <v>323.74</v>
      </c>
      <c r="EL66" s="79">
        <v>314.01</v>
      </c>
      <c r="EM66" s="65" t="s">
        <v>406</v>
      </c>
      <c r="EN66" s="78">
        <v>879.25</v>
      </c>
      <c r="EO66" s="78">
        <v>927.28</v>
      </c>
      <c r="EP66" s="78">
        <v>809.66</v>
      </c>
      <c r="EQ66" s="78"/>
      <c r="ER66" s="78"/>
      <c r="ES66" s="79">
        <v>478.15</v>
      </c>
      <c r="ET66" s="65" t="s">
        <v>407</v>
      </c>
      <c r="EU66" s="68">
        <v>1</v>
      </c>
      <c r="EV66" s="78">
        <v>781.72</v>
      </c>
      <c r="EW66" s="78">
        <v>780.27</v>
      </c>
      <c r="EX66" s="78">
        <v>752.26</v>
      </c>
      <c r="EY66" s="78"/>
      <c r="EZ66" s="78"/>
      <c r="FA66" s="79">
        <v>378.17</v>
      </c>
      <c r="FB66" s="65" t="s">
        <v>408</v>
      </c>
      <c r="FC66" s="78">
        <v>586.21</v>
      </c>
      <c r="FD66" s="78">
        <v>553.02</v>
      </c>
      <c r="FE66" s="78">
        <v>615.37</v>
      </c>
      <c r="FF66" s="78"/>
      <c r="FG66" s="78"/>
      <c r="FH66" s="79"/>
      <c r="FI66" s="65" t="s">
        <v>409</v>
      </c>
      <c r="FJ66" s="78">
        <v>913.64</v>
      </c>
      <c r="FK66" s="78">
        <v>963.35</v>
      </c>
      <c r="FL66" s="78"/>
      <c r="FM66" s="78"/>
      <c r="FN66" s="78"/>
      <c r="FO66" s="79">
        <v>414.36</v>
      </c>
      <c r="FP66" s="65" t="s">
        <v>410</v>
      </c>
      <c r="FQ66" s="68">
        <v>0.22656214599664701</v>
      </c>
      <c r="FR66" s="78">
        <v>824.79</v>
      </c>
      <c r="FS66" s="78">
        <v>827.98</v>
      </c>
      <c r="FT66" s="78">
        <v>967.79</v>
      </c>
      <c r="FU66" s="78">
        <v>653.14</v>
      </c>
      <c r="FV66" s="78">
        <v>553.54</v>
      </c>
      <c r="FW66" s="79">
        <v>406.08</v>
      </c>
      <c r="FX66" s="65" t="s">
        <v>411</v>
      </c>
      <c r="FY66" s="78">
        <v>893.98</v>
      </c>
      <c r="FZ66" s="78">
        <v>909.62</v>
      </c>
      <c r="GA66" s="78">
        <v>896.65</v>
      </c>
      <c r="GB66" s="78">
        <v>804.2</v>
      </c>
      <c r="GC66" s="78"/>
      <c r="GD66" s="79">
        <v>425.73</v>
      </c>
      <c r="GE66" s="65" t="s">
        <v>412</v>
      </c>
      <c r="GF66" s="68">
        <v>0.202061022428773</v>
      </c>
      <c r="GG66" s="78">
        <v>813.22</v>
      </c>
      <c r="GH66" s="78">
        <v>855.3</v>
      </c>
      <c r="GI66" s="78">
        <v>792.01</v>
      </c>
      <c r="GJ66" s="78">
        <v>657.71</v>
      </c>
      <c r="GK66" s="78"/>
      <c r="GL66" s="79">
        <v>477.61</v>
      </c>
      <c r="GM66" s="65" t="s">
        <v>413</v>
      </c>
      <c r="GN66" s="68">
        <v>8.5744908896034297E-2</v>
      </c>
      <c r="GO66" s="78">
        <v>871.34</v>
      </c>
      <c r="GP66" s="78">
        <v>1301.18</v>
      </c>
      <c r="GQ66" s="78">
        <v>743.17</v>
      </c>
      <c r="GR66" s="78">
        <v>606.9</v>
      </c>
      <c r="GS66" s="78"/>
      <c r="GT66" s="79"/>
      <c r="GU66" s="65" t="s">
        <v>414</v>
      </c>
      <c r="GV66" s="68">
        <v>1</v>
      </c>
      <c r="GW66" s="78">
        <v>739.58</v>
      </c>
      <c r="GX66" s="78">
        <v>767.67</v>
      </c>
      <c r="GY66" s="78">
        <v>695.93</v>
      </c>
      <c r="GZ66" s="78"/>
      <c r="HA66" s="78"/>
      <c r="HB66" s="79">
        <v>596.39</v>
      </c>
      <c r="HC66" s="65" t="s">
        <v>415</v>
      </c>
      <c r="HD66" s="68">
        <v>1</v>
      </c>
      <c r="HE66" s="78">
        <v>875.52</v>
      </c>
      <c r="HF66" s="78">
        <v>904.85</v>
      </c>
      <c r="HG66" s="78"/>
      <c r="HH66" s="78">
        <v>560.22</v>
      </c>
      <c r="HI66" s="78">
        <v>553.58000000000004</v>
      </c>
      <c r="HJ66" s="79">
        <v>479.22</v>
      </c>
      <c r="HK66" s="80"/>
      <c r="HL66" s="68"/>
      <c r="HM66" s="78"/>
      <c r="HN66" s="78"/>
      <c r="HO66" s="78"/>
      <c r="HP66" s="78"/>
      <c r="HQ66" s="78"/>
      <c r="HR66" s="79"/>
    </row>
    <row r="67" spans="1:226" x14ac:dyDescent="0.25">
      <c r="A67" s="61">
        <v>45138</v>
      </c>
      <c r="B67" s="62" t="s">
        <v>387</v>
      </c>
      <c r="C67" s="76">
        <v>858.15380307057376</v>
      </c>
      <c r="D67" s="76">
        <v>861.6998234687095</v>
      </c>
      <c r="E67" s="76">
        <v>780.51118660773545</v>
      </c>
      <c r="F67" s="76">
        <v>620.06644680564989</v>
      </c>
      <c r="G67" s="76">
        <v>544.78963886500424</v>
      </c>
      <c r="H67" s="77">
        <v>435.4489728164304</v>
      </c>
      <c r="I67" s="62" t="s">
        <v>388</v>
      </c>
      <c r="J67" s="76">
        <v>860.63667785621521</v>
      </c>
      <c r="K67" s="76">
        <v>858.32100570495356</v>
      </c>
      <c r="L67" s="76">
        <v>773.07837454757544</v>
      </c>
      <c r="M67" s="76">
        <v>622.59071398749063</v>
      </c>
      <c r="N67" s="76">
        <v>456.11390977443608</v>
      </c>
      <c r="O67" s="77">
        <v>465.68020237815506</v>
      </c>
      <c r="P67" s="65" t="s">
        <v>389</v>
      </c>
      <c r="Q67" s="78">
        <v>793.03</v>
      </c>
      <c r="R67" s="78">
        <v>853.78</v>
      </c>
      <c r="S67" s="78">
        <v>778.75</v>
      </c>
      <c r="T67" s="78">
        <v>563.28</v>
      </c>
      <c r="U67" s="78"/>
      <c r="V67" s="79"/>
      <c r="W67" s="65" t="s">
        <v>390</v>
      </c>
      <c r="X67" s="78">
        <v>866.84</v>
      </c>
      <c r="Y67" s="78">
        <v>867.4</v>
      </c>
      <c r="Z67" s="78">
        <v>771.02</v>
      </c>
      <c r="AA67" s="78">
        <v>467.04</v>
      </c>
      <c r="AB67" s="78"/>
      <c r="AC67" s="79">
        <v>472.73</v>
      </c>
      <c r="AD67" s="65" t="s">
        <v>391</v>
      </c>
      <c r="AE67" s="68">
        <v>0.51129972389814904</v>
      </c>
      <c r="AF67" s="78">
        <v>743.77</v>
      </c>
      <c r="AG67" s="78">
        <v>735.12</v>
      </c>
      <c r="AH67" s="78"/>
      <c r="AI67" s="78"/>
      <c r="AJ67" s="78"/>
      <c r="AK67" s="79">
        <v>365.07</v>
      </c>
      <c r="AL67" s="69" t="s">
        <v>392</v>
      </c>
      <c r="AM67" s="70">
        <v>1</v>
      </c>
      <c r="AN67" s="78">
        <v>814.27</v>
      </c>
      <c r="AO67" s="78">
        <v>867.62</v>
      </c>
      <c r="AP67" s="78">
        <v>787.37</v>
      </c>
      <c r="AQ67" s="78">
        <v>834.46</v>
      </c>
      <c r="AR67" s="78"/>
      <c r="AS67" s="79"/>
      <c r="AT67" s="65" t="s">
        <v>393</v>
      </c>
      <c r="AU67" s="68">
        <v>4.1841004184100403E-2</v>
      </c>
      <c r="AV67" s="78">
        <v>776.33</v>
      </c>
      <c r="AW67" s="78">
        <v>799.08</v>
      </c>
      <c r="AX67" s="78">
        <v>739.86</v>
      </c>
      <c r="AY67" s="78"/>
      <c r="AZ67" s="78"/>
      <c r="BA67" s="79">
        <v>420.57</v>
      </c>
      <c r="BB67" s="65" t="s">
        <v>394</v>
      </c>
      <c r="BC67" s="78">
        <v>881.3</v>
      </c>
      <c r="BD67" s="78">
        <v>897.76</v>
      </c>
      <c r="BE67" s="78">
        <v>732.22</v>
      </c>
      <c r="BF67" s="78"/>
      <c r="BG67" s="78"/>
      <c r="BH67" s="79">
        <v>570.17999999999995</v>
      </c>
      <c r="BI67" s="65" t="s">
        <v>395</v>
      </c>
      <c r="BJ67" s="68">
        <v>0.134175958351783</v>
      </c>
      <c r="BK67" s="78">
        <v>1001.76</v>
      </c>
      <c r="BL67" s="78">
        <v>954.39</v>
      </c>
      <c r="BM67" s="78">
        <v>1122.1099999999999</v>
      </c>
      <c r="BN67" s="78">
        <v>690.7</v>
      </c>
      <c r="BO67" s="78"/>
      <c r="BP67" s="79"/>
      <c r="BQ67" s="65" t="s">
        <v>396</v>
      </c>
      <c r="BR67" s="68">
        <v>1</v>
      </c>
      <c r="BS67" s="78">
        <v>867.83</v>
      </c>
      <c r="BT67" s="78">
        <v>892.17</v>
      </c>
      <c r="BU67" s="78">
        <v>846.17</v>
      </c>
      <c r="BV67" s="78"/>
      <c r="BW67" s="78"/>
      <c r="BX67" s="79">
        <v>377</v>
      </c>
      <c r="BY67" s="65" t="s">
        <v>397</v>
      </c>
      <c r="BZ67" s="78">
        <v>891.36</v>
      </c>
      <c r="CA67" s="78">
        <v>862.15</v>
      </c>
      <c r="CB67" s="78">
        <v>727.2</v>
      </c>
      <c r="CC67" s="78">
        <v>564.98</v>
      </c>
      <c r="CD67" s="78"/>
      <c r="CE67" s="79">
        <v>725.48</v>
      </c>
      <c r="CF67" s="65" t="s">
        <v>398</v>
      </c>
      <c r="CG67" s="78">
        <v>819.53</v>
      </c>
      <c r="CH67" s="78">
        <v>965.29</v>
      </c>
      <c r="CI67" s="78">
        <v>941.14</v>
      </c>
      <c r="CJ67" s="78"/>
      <c r="CK67" s="78"/>
      <c r="CL67" s="79"/>
      <c r="CM67" s="65" t="s">
        <v>399</v>
      </c>
      <c r="CN67" s="78">
        <v>886.21</v>
      </c>
      <c r="CO67" s="78">
        <v>840.89</v>
      </c>
      <c r="CP67" s="78">
        <v>866.65</v>
      </c>
      <c r="CQ67" s="78">
        <v>554.96</v>
      </c>
      <c r="CR67" s="78"/>
      <c r="CS67" s="79">
        <v>705.46</v>
      </c>
      <c r="CT67" s="65" t="s">
        <v>400</v>
      </c>
      <c r="CU67" s="78">
        <v>855.63</v>
      </c>
      <c r="CV67" s="78">
        <v>912.77</v>
      </c>
      <c r="CW67" s="78">
        <v>725.37</v>
      </c>
      <c r="CX67" s="78">
        <v>619.91999999999996</v>
      </c>
      <c r="CY67" s="78"/>
      <c r="CZ67" s="79"/>
      <c r="DA67" s="65" t="s">
        <v>401</v>
      </c>
      <c r="DB67" s="68">
        <v>1</v>
      </c>
      <c r="DC67" s="78">
        <v>760</v>
      </c>
      <c r="DD67" s="78">
        <v>838.6</v>
      </c>
      <c r="DE67" s="78">
        <v>699.86</v>
      </c>
      <c r="DF67" s="78">
        <v>754.56</v>
      </c>
      <c r="DG67" s="78"/>
      <c r="DH67" s="79">
        <v>698.25</v>
      </c>
      <c r="DI67" s="65" t="s">
        <v>402</v>
      </c>
      <c r="DJ67" s="68">
        <v>2.5844467991626399E-3</v>
      </c>
      <c r="DK67" s="78">
        <v>924.97</v>
      </c>
      <c r="DL67" s="78">
        <v>919.87</v>
      </c>
      <c r="DM67" s="78">
        <v>919.87</v>
      </c>
      <c r="DN67" s="78">
        <v>727.12</v>
      </c>
      <c r="DO67" s="78"/>
      <c r="DP67" s="79">
        <v>556.75</v>
      </c>
      <c r="DQ67" s="65" t="s">
        <v>403</v>
      </c>
      <c r="DR67" s="78">
        <v>779.42</v>
      </c>
      <c r="DS67" s="78">
        <v>764.55</v>
      </c>
      <c r="DT67" s="78">
        <v>712.89</v>
      </c>
      <c r="DU67" s="78">
        <v>794.39</v>
      </c>
      <c r="DV67" s="78"/>
      <c r="DW67" s="79"/>
      <c r="DX67" s="65" t="s">
        <v>404</v>
      </c>
      <c r="DY67" s="78">
        <v>827.3</v>
      </c>
      <c r="DZ67" s="78">
        <v>813.83</v>
      </c>
      <c r="EA67" s="78">
        <v>858.08</v>
      </c>
      <c r="EB67" s="78">
        <v>627.04999999999995</v>
      </c>
      <c r="EC67" s="78"/>
      <c r="ED67" s="79">
        <v>433.32</v>
      </c>
      <c r="EE67" s="65" t="s">
        <v>405</v>
      </c>
      <c r="EF67" s="68">
        <v>1</v>
      </c>
      <c r="EG67" s="78">
        <v>787.06</v>
      </c>
      <c r="EH67" s="78">
        <v>800.24</v>
      </c>
      <c r="EI67" s="78">
        <v>774.4</v>
      </c>
      <c r="EJ67" s="78"/>
      <c r="EK67" s="78">
        <v>323.74</v>
      </c>
      <c r="EL67" s="79">
        <v>314.32</v>
      </c>
      <c r="EM67" s="65" t="s">
        <v>406</v>
      </c>
      <c r="EN67" s="78">
        <v>879.25</v>
      </c>
      <c r="EO67" s="78">
        <v>896.25</v>
      </c>
      <c r="EP67" s="78">
        <v>775.15</v>
      </c>
      <c r="EQ67" s="78"/>
      <c r="ER67" s="78"/>
      <c r="ES67" s="79">
        <v>478.15</v>
      </c>
      <c r="ET67" s="65" t="s">
        <v>407</v>
      </c>
      <c r="EU67" s="68">
        <v>1</v>
      </c>
      <c r="EV67" s="78">
        <v>806.37</v>
      </c>
      <c r="EW67" s="78">
        <v>804.68</v>
      </c>
      <c r="EX67" s="78">
        <v>804.67</v>
      </c>
      <c r="EY67" s="78"/>
      <c r="EZ67" s="78"/>
      <c r="FA67" s="79">
        <v>404.89</v>
      </c>
      <c r="FB67" s="65" t="s">
        <v>408</v>
      </c>
      <c r="FC67" s="78">
        <v>586.21</v>
      </c>
      <c r="FD67" s="78">
        <v>553.02</v>
      </c>
      <c r="FE67" s="78">
        <v>615.37</v>
      </c>
      <c r="FF67" s="78"/>
      <c r="FG67" s="78"/>
      <c r="FH67" s="79"/>
      <c r="FI67" s="65" t="s">
        <v>409</v>
      </c>
      <c r="FJ67" s="78">
        <v>898.77</v>
      </c>
      <c r="FK67" s="78">
        <v>916.25</v>
      </c>
      <c r="FL67" s="78"/>
      <c r="FM67" s="78"/>
      <c r="FN67" s="78"/>
      <c r="FO67" s="79">
        <v>411.06</v>
      </c>
      <c r="FP67" s="65" t="s">
        <v>410</v>
      </c>
      <c r="FQ67" s="68">
        <v>0.22691173133650999</v>
      </c>
      <c r="FR67" s="78">
        <v>821.56</v>
      </c>
      <c r="FS67" s="78">
        <v>822.89</v>
      </c>
      <c r="FT67" s="78">
        <v>948.77</v>
      </c>
      <c r="FU67" s="78">
        <v>620.28</v>
      </c>
      <c r="FV67" s="78">
        <v>556.24</v>
      </c>
      <c r="FW67" s="79">
        <v>409.05</v>
      </c>
      <c r="FX67" s="65" t="s">
        <v>411</v>
      </c>
      <c r="FY67" s="78">
        <v>882.6</v>
      </c>
      <c r="FZ67" s="78">
        <v>859.21</v>
      </c>
      <c r="GA67" s="78">
        <v>843</v>
      </c>
      <c r="GB67" s="78">
        <v>769.51</v>
      </c>
      <c r="GC67" s="78"/>
      <c r="GD67" s="79">
        <v>414.35</v>
      </c>
      <c r="GE67" s="65" t="s">
        <v>412</v>
      </c>
      <c r="GF67" s="68">
        <v>0.202638351334374</v>
      </c>
      <c r="GG67" s="78">
        <v>802.44</v>
      </c>
      <c r="GH67" s="78">
        <v>828.79</v>
      </c>
      <c r="GI67" s="78">
        <v>771.58</v>
      </c>
      <c r="GJ67" s="78">
        <v>647.66999999999996</v>
      </c>
      <c r="GK67" s="78"/>
      <c r="GL67" s="79">
        <v>479.56</v>
      </c>
      <c r="GM67" s="65" t="s">
        <v>413</v>
      </c>
      <c r="GN67" s="68">
        <v>8.6284999352862504E-2</v>
      </c>
      <c r="GO67" s="78">
        <v>888.08</v>
      </c>
      <c r="GP67" s="78">
        <v>1260.3</v>
      </c>
      <c r="GQ67" s="78">
        <v>693.39</v>
      </c>
      <c r="GR67" s="78">
        <v>565.6</v>
      </c>
      <c r="GS67" s="78"/>
      <c r="GT67" s="79"/>
      <c r="GU67" s="65" t="s">
        <v>414</v>
      </c>
      <c r="GV67" s="68">
        <v>1</v>
      </c>
      <c r="GW67" s="78">
        <v>724.01</v>
      </c>
      <c r="GX67" s="78">
        <v>747.78</v>
      </c>
      <c r="GY67" s="78">
        <v>692.41</v>
      </c>
      <c r="GZ67" s="78"/>
      <c r="HA67" s="78"/>
      <c r="HB67" s="79">
        <v>594.74</v>
      </c>
      <c r="HC67" s="65" t="s">
        <v>415</v>
      </c>
      <c r="HD67" s="68">
        <v>1</v>
      </c>
      <c r="HE67" s="78">
        <v>828.85</v>
      </c>
      <c r="HF67" s="78">
        <v>857.35</v>
      </c>
      <c r="HG67" s="78"/>
      <c r="HH67" s="78">
        <v>529.19000000000005</v>
      </c>
      <c r="HI67" s="78">
        <v>522.54999999999995</v>
      </c>
      <c r="HJ67" s="79">
        <v>478.39</v>
      </c>
      <c r="HK67" s="80"/>
      <c r="HL67" s="68"/>
      <c r="HM67" s="78"/>
      <c r="HN67" s="78"/>
      <c r="HO67" s="78"/>
      <c r="HP67" s="78"/>
      <c r="HQ67" s="78"/>
      <c r="HR67" s="79"/>
    </row>
    <row r="68" spans="1:226" x14ac:dyDescent="0.25">
      <c r="A68" s="61">
        <v>45131</v>
      </c>
      <c r="B68" s="62" t="s">
        <v>387</v>
      </c>
      <c r="C68" s="76">
        <v>835.86045419871652</v>
      </c>
      <c r="D68" s="76">
        <v>826.91848901062747</v>
      </c>
      <c r="E68" s="76">
        <v>736.69578197076032</v>
      </c>
      <c r="F68" s="76">
        <v>627.09562839944761</v>
      </c>
      <c r="G68" s="76">
        <v>541.262656921754</v>
      </c>
      <c r="H68" s="77">
        <v>436.93709516417204</v>
      </c>
      <c r="I68" s="62" t="s">
        <v>388</v>
      </c>
      <c r="J68" s="76">
        <v>840.95469005042798</v>
      </c>
      <c r="K68" s="76">
        <v>821.89750276638597</v>
      </c>
      <c r="L68" s="76">
        <v>729.12245152596461</v>
      </c>
      <c r="M68" s="76">
        <v>634.02938748943541</v>
      </c>
      <c r="N68" s="76">
        <v>463.06518796992481</v>
      </c>
      <c r="O68" s="77">
        <v>470.31533685301019</v>
      </c>
      <c r="P68" s="65" t="s">
        <v>389</v>
      </c>
      <c r="Q68" s="78">
        <v>759.69</v>
      </c>
      <c r="R68" s="78">
        <v>811.28</v>
      </c>
      <c r="S68" s="78">
        <v>730.86</v>
      </c>
      <c r="T68" s="78">
        <v>563.28</v>
      </c>
      <c r="U68" s="78"/>
      <c r="V68" s="79"/>
      <c r="W68" s="65" t="s">
        <v>390</v>
      </c>
      <c r="X68" s="78">
        <v>811.68</v>
      </c>
      <c r="Y68" s="78">
        <v>821.07</v>
      </c>
      <c r="Z68" s="78">
        <v>706.23</v>
      </c>
      <c r="AA68" s="78">
        <v>441.97</v>
      </c>
      <c r="AB68" s="78"/>
      <c r="AC68" s="79">
        <v>472.73</v>
      </c>
      <c r="AD68" s="65" t="s">
        <v>391</v>
      </c>
      <c r="AE68" s="68">
        <v>0.51129972389814904</v>
      </c>
      <c r="AF68" s="78">
        <v>725.49</v>
      </c>
      <c r="AG68" s="78">
        <v>713.86</v>
      </c>
      <c r="AH68" s="78"/>
      <c r="AI68" s="78"/>
      <c r="AJ68" s="78"/>
      <c r="AK68" s="79">
        <v>365.07</v>
      </c>
      <c r="AL68" s="69" t="s">
        <v>392</v>
      </c>
      <c r="AM68" s="70">
        <v>1</v>
      </c>
      <c r="AN68" s="78">
        <v>799.8</v>
      </c>
      <c r="AO68" s="78">
        <v>849.45</v>
      </c>
      <c r="AP68" s="78">
        <v>772.2</v>
      </c>
      <c r="AQ68" s="78">
        <v>779.84</v>
      </c>
      <c r="AR68" s="78"/>
      <c r="AS68" s="79"/>
      <c r="AT68" s="65" t="s">
        <v>393</v>
      </c>
      <c r="AU68" s="68">
        <v>4.1426736815941001E-2</v>
      </c>
      <c r="AV68" s="78">
        <v>744.78</v>
      </c>
      <c r="AW68" s="78">
        <v>773.5</v>
      </c>
      <c r="AX68" s="78">
        <v>694.16</v>
      </c>
      <c r="AY68" s="78"/>
      <c r="AZ68" s="78"/>
      <c r="BA68" s="79">
        <v>416.4</v>
      </c>
      <c r="BB68" s="65" t="s">
        <v>394</v>
      </c>
      <c r="BC68" s="78">
        <v>852.73</v>
      </c>
      <c r="BD68" s="78">
        <v>851.54</v>
      </c>
      <c r="BE68" s="78">
        <v>691.29</v>
      </c>
      <c r="BF68" s="78"/>
      <c r="BG68" s="78"/>
      <c r="BH68" s="79">
        <v>572.09</v>
      </c>
      <c r="BI68" s="65" t="s">
        <v>395</v>
      </c>
      <c r="BJ68" s="68">
        <v>0.13420296856966499</v>
      </c>
      <c r="BK68" s="78">
        <v>948.28</v>
      </c>
      <c r="BL68" s="78">
        <v>900.9</v>
      </c>
      <c r="BM68" s="78">
        <v>1068.6600000000001</v>
      </c>
      <c r="BN68" s="78">
        <v>690.84</v>
      </c>
      <c r="BO68" s="78"/>
      <c r="BP68" s="79"/>
      <c r="BQ68" s="65" t="s">
        <v>396</v>
      </c>
      <c r="BR68" s="68">
        <v>1</v>
      </c>
      <c r="BS68" s="78">
        <v>850.33</v>
      </c>
      <c r="BT68" s="78">
        <v>875.5</v>
      </c>
      <c r="BU68" s="78">
        <v>817.83</v>
      </c>
      <c r="BV68" s="78"/>
      <c r="BW68" s="78"/>
      <c r="BX68" s="79">
        <v>380.33</v>
      </c>
      <c r="BY68" s="65" t="s">
        <v>397</v>
      </c>
      <c r="BZ68" s="78">
        <v>862.03</v>
      </c>
      <c r="CA68" s="78">
        <v>832</v>
      </c>
      <c r="CB68" s="78">
        <v>693.65</v>
      </c>
      <c r="CC68" s="78">
        <v>609.62</v>
      </c>
      <c r="CD68" s="78"/>
      <c r="CE68" s="79">
        <v>724.5</v>
      </c>
      <c r="CF68" s="65" t="s">
        <v>398</v>
      </c>
      <c r="CG68" s="78">
        <v>774.36</v>
      </c>
      <c r="CH68" s="78">
        <v>923.35</v>
      </c>
      <c r="CI68" s="78">
        <v>871.78</v>
      </c>
      <c r="CJ68" s="78"/>
      <c r="CK68" s="78"/>
      <c r="CL68" s="79"/>
      <c r="CM68" s="65" t="s">
        <v>399</v>
      </c>
      <c r="CN68" s="78">
        <v>847.77</v>
      </c>
      <c r="CO68" s="78">
        <v>807.86</v>
      </c>
      <c r="CP68" s="78">
        <v>824.29</v>
      </c>
      <c r="CQ68" s="78">
        <v>529.52</v>
      </c>
      <c r="CR68" s="78"/>
      <c r="CS68" s="79">
        <v>709.67</v>
      </c>
      <c r="CT68" s="65" t="s">
        <v>400</v>
      </c>
      <c r="CU68" s="78">
        <v>817.72</v>
      </c>
      <c r="CV68" s="78">
        <v>876.48</v>
      </c>
      <c r="CW68" s="78">
        <v>725.37</v>
      </c>
      <c r="CX68" s="78">
        <v>619.91999999999996</v>
      </c>
      <c r="CY68" s="78"/>
      <c r="CZ68" s="79"/>
      <c r="DA68" s="65" t="s">
        <v>401</v>
      </c>
      <c r="DB68" s="68">
        <v>1</v>
      </c>
      <c r="DC68" s="78">
        <v>758.4</v>
      </c>
      <c r="DD68" s="78">
        <v>838.6</v>
      </c>
      <c r="DE68" s="78">
        <v>699.86</v>
      </c>
      <c r="DF68" s="78">
        <v>754.56</v>
      </c>
      <c r="DG68" s="78"/>
      <c r="DH68" s="79">
        <v>698.25</v>
      </c>
      <c r="DI68" s="65" t="s">
        <v>402</v>
      </c>
      <c r="DJ68" s="68">
        <v>2.64284581637507E-3</v>
      </c>
      <c r="DK68" s="78">
        <v>904.05</v>
      </c>
      <c r="DL68" s="78">
        <v>905.45</v>
      </c>
      <c r="DM68" s="78">
        <v>905.45</v>
      </c>
      <c r="DN68" s="78">
        <v>513.44000000000005</v>
      </c>
      <c r="DO68" s="78"/>
      <c r="DP68" s="79">
        <v>569.91999999999996</v>
      </c>
      <c r="DQ68" s="65" t="s">
        <v>403</v>
      </c>
      <c r="DR68" s="78">
        <v>775.2</v>
      </c>
      <c r="DS68" s="78">
        <v>755.53</v>
      </c>
      <c r="DT68" s="78">
        <v>661.97</v>
      </c>
      <c r="DU68" s="78">
        <v>767.22</v>
      </c>
      <c r="DV68" s="78"/>
      <c r="DW68" s="79"/>
      <c r="DX68" s="65" t="s">
        <v>404</v>
      </c>
      <c r="DY68" s="78">
        <v>799.5</v>
      </c>
      <c r="DZ68" s="78">
        <v>783.9</v>
      </c>
      <c r="EA68" s="78">
        <v>810.3</v>
      </c>
      <c r="EB68" s="78">
        <v>596.5</v>
      </c>
      <c r="EC68" s="78"/>
      <c r="ED68" s="79">
        <v>434.34</v>
      </c>
      <c r="EE68" s="65" t="s">
        <v>405</v>
      </c>
      <c r="EF68" s="68">
        <v>1</v>
      </c>
      <c r="EG68" s="78">
        <v>757.88</v>
      </c>
      <c r="EH68" s="78">
        <v>762.79</v>
      </c>
      <c r="EI68" s="78">
        <v>707.58</v>
      </c>
      <c r="EJ68" s="78"/>
      <c r="EK68" s="78">
        <v>323.74</v>
      </c>
      <c r="EL68" s="79">
        <v>318.04000000000002</v>
      </c>
      <c r="EM68" s="65" t="s">
        <v>406</v>
      </c>
      <c r="EN68" s="78">
        <v>814.6</v>
      </c>
      <c r="EO68" s="78">
        <v>831.59</v>
      </c>
      <c r="EP68" s="78">
        <v>706.12</v>
      </c>
      <c r="EQ68" s="78"/>
      <c r="ER68" s="78"/>
      <c r="ES68" s="79">
        <v>452.92</v>
      </c>
      <c r="ET68" s="65" t="s">
        <v>407</v>
      </c>
      <c r="EU68" s="68">
        <v>1</v>
      </c>
      <c r="EV68" s="78">
        <v>764.92</v>
      </c>
      <c r="EW68" s="78">
        <v>752.2</v>
      </c>
      <c r="EX68" s="78">
        <v>752.19</v>
      </c>
      <c r="EY68" s="78"/>
      <c r="EZ68" s="78"/>
      <c r="FA68" s="79">
        <v>400.23</v>
      </c>
      <c r="FB68" s="65" t="s">
        <v>408</v>
      </c>
      <c r="FC68" s="78">
        <v>586.21</v>
      </c>
      <c r="FD68" s="78">
        <v>553.02</v>
      </c>
      <c r="FE68" s="78">
        <v>615.37</v>
      </c>
      <c r="FF68" s="78"/>
      <c r="FG68" s="78"/>
      <c r="FH68" s="79"/>
      <c r="FI68" s="65" t="s">
        <v>409</v>
      </c>
      <c r="FJ68" s="78">
        <v>992.53</v>
      </c>
      <c r="FK68" s="78">
        <v>860.87</v>
      </c>
      <c r="FL68" s="78"/>
      <c r="FM68" s="78"/>
      <c r="FN68" s="78"/>
      <c r="FO68" s="79">
        <v>446.06</v>
      </c>
      <c r="FP68" s="65" t="s">
        <v>410</v>
      </c>
      <c r="FQ68" s="68">
        <v>0.22492127755285601</v>
      </c>
      <c r="FR68" s="78">
        <v>799.28</v>
      </c>
      <c r="FS68" s="78">
        <v>799.58</v>
      </c>
      <c r="FT68" s="78">
        <v>903.09</v>
      </c>
      <c r="FU68" s="78">
        <v>587.01</v>
      </c>
      <c r="FV68" s="78">
        <v>551.36</v>
      </c>
      <c r="FW68" s="79">
        <v>404</v>
      </c>
      <c r="FX68" s="65" t="s">
        <v>411</v>
      </c>
      <c r="FY68" s="78">
        <v>827.79</v>
      </c>
      <c r="FZ68" s="78">
        <v>808.48</v>
      </c>
      <c r="GA68" s="78">
        <v>794.7</v>
      </c>
      <c r="GB68" s="78">
        <v>769.41</v>
      </c>
      <c r="GC68" s="78"/>
      <c r="GD68" s="79">
        <v>420.61</v>
      </c>
      <c r="GE68" s="65" t="s">
        <v>412</v>
      </c>
      <c r="GF68" s="68">
        <v>0.20308692120227501</v>
      </c>
      <c r="GG68" s="78">
        <v>780.62</v>
      </c>
      <c r="GH68" s="78">
        <v>807.57</v>
      </c>
      <c r="GI68" s="78">
        <v>768.41</v>
      </c>
      <c r="GJ68" s="78">
        <v>633.70000000000005</v>
      </c>
      <c r="GK68" s="78"/>
      <c r="GL68" s="79">
        <v>529.98</v>
      </c>
      <c r="GM68" s="65" t="s">
        <v>413</v>
      </c>
      <c r="GN68" s="68">
        <v>8.6583834798043199E-2</v>
      </c>
      <c r="GO68" s="78">
        <v>833.87</v>
      </c>
      <c r="GP68" s="78">
        <v>1197.6099999999999</v>
      </c>
      <c r="GQ68" s="78">
        <v>645.15</v>
      </c>
      <c r="GR68" s="78">
        <v>538.98</v>
      </c>
      <c r="GS68" s="78"/>
      <c r="GT68" s="79"/>
      <c r="GU68" s="65" t="s">
        <v>414</v>
      </c>
      <c r="GV68" s="68">
        <v>1</v>
      </c>
      <c r="GW68" s="78">
        <v>713.5</v>
      </c>
      <c r="GX68" s="78">
        <v>732.07</v>
      </c>
      <c r="GY68" s="78">
        <v>687.32</v>
      </c>
      <c r="GZ68" s="78"/>
      <c r="HA68" s="78"/>
      <c r="HB68" s="79">
        <v>594.17999999999995</v>
      </c>
      <c r="HC68" s="65" t="s">
        <v>415</v>
      </c>
      <c r="HD68" s="68">
        <v>1</v>
      </c>
      <c r="HE68" s="78">
        <v>780.52</v>
      </c>
      <c r="HF68" s="78">
        <v>831.52</v>
      </c>
      <c r="HG68" s="78"/>
      <c r="HH68" s="78">
        <v>539.63</v>
      </c>
      <c r="HI68" s="78">
        <v>532.99</v>
      </c>
      <c r="HJ68" s="79">
        <v>479.22</v>
      </c>
      <c r="HK68" s="80"/>
      <c r="HL68" s="68"/>
      <c r="HM68" s="78"/>
      <c r="HN68" s="78"/>
      <c r="HO68" s="78"/>
      <c r="HP68" s="78"/>
      <c r="HQ68" s="78"/>
      <c r="HR68" s="79"/>
    </row>
    <row r="69" spans="1:226" x14ac:dyDescent="0.25">
      <c r="A69" s="61">
        <v>45124</v>
      </c>
      <c r="B69" s="62" t="s">
        <v>387</v>
      </c>
      <c r="C69" s="76">
        <v>827.117263904163</v>
      </c>
      <c r="D69" s="76">
        <v>819.55761498141203</v>
      </c>
      <c r="E69" s="76">
        <v>730.84185468701412</v>
      </c>
      <c r="F69" s="76">
        <v>613.85465537818209</v>
      </c>
      <c r="G69" s="76">
        <v>532.09180663036204</v>
      </c>
      <c r="H69" s="77">
        <v>438.96774322205835</v>
      </c>
      <c r="I69" s="62" t="s">
        <v>388</v>
      </c>
      <c r="J69" s="76">
        <v>830.59146196901122</v>
      </c>
      <c r="K69" s="76">
        <v>812.41673752094152</v>
      </c>
      <c r="L69" s="76">
        <v>723.57777942160885</v>
      </c>
      <c r="M69" s="76">
        <v>617.33552514509131</v>
      </c>
      <c r="N69" s="76">
        <v>458.22459482038431</v>
      </c>
      <c r="O69" s="77">
        <v>471.84586682472388</v>
      </c>
      <c r="P69" s="65" t="s">
        <v>389</v>
      </c>
      <c r="Q69" s="78">
        <v>755.53</v>
      </c>
      <c r="R69" s="78">
        <v>812.12</v>
      </c>
      <c r="S69" s="78">
        <v>725.51</v>
      </c>
      <c r="T69" s="78">
        <v>563.28</v>
      </c>
      <c r="U69" s="78"/>
      <c r="V69" s="79"/>
      <c r="W69" s="65" t="s">
        <v>390</v>
      </c>
      <c r="X69" s="78">
        <v>810.45</v>
      </c>
      <c r="Y69" s="78">
        <v>816.84</v>
      </c>
      <c r="Z69" s="78">
        <v>693.17</v>
      </c>
      <c r="AA69" s="78">
        <v>455.61</v>
      </c>
      <c r="AB69" s="78"/>
      <c r="AC69" s="79">
        <v>472.73</v>
      </c>
      <c r="AD69" s="65" t="s">
        <v>391</v>
      </c>
      <c r="AE69" s="68">
        <v>0.51129972389814904</v>
      </c>
      <c r="AF69" s="78">
        <v>716.71</v>
      </c>
      <c r="AG69" s="78">
        <v>710.62</v>
      </c>
      <c r="AH69" s="78"/>
      <c r="AI69" s="78"/>
      <c r="AJ69" s="78"/>
      <c r="AK69" s="79">
        <v>367.71</v>
      </c>
      <c r="AL69" s="69" t="s">
        <v>392</v>
      </c>
      <c r="AM69" s="70">
        <v>1</v>
      </c>
      <c r="AN69" s="78">
        <v>786.08</v>
      </c>
      <c r="AO69" s="78">
        <v>841.06</v>
      </c>
      <c r="AP69" s="78">
        <v>767.07</v>
      </c>
      <c r="AQ69" s="78">
        <v>779.84</v>
      </c>
      <c r="AR69" s="78"/>
      <c r="AS69" s="79"/>
      <c r="AT69" s="65" t="s">
        <v>393</v>
      </c>
      <c r="AU69" s="68">
        <v>4.2092856842193903E-2</v>
      </c>
      <c r="AV69" s="78">
        <v>755.71</v>
      </c>
      <c r="AW69" s="78">
        <v>783.36</v>
      </c>
      <c r="AX69" s="78">
        <v>691.06</v>
      </c>
      <c r="AY69" s="78"/>
      <c r="AZ69" s="78"/>
      <c r="BA69" s="79">
        <v>427.17</v>
      </c>
      <c r="BB69" s="65" t="s">
        <v>394</v>
      </c>
      <c r="BC69" s="78">
        <v>835.08</v>
      </c>
      <c r="BD69" s="78">
        <v>829.69</v>
      </c>
      <c r="BE69" s="78">
        <v>690.37</v>
      </c>
      <c r="BF69" s="78"/>
      <c r="BG69" s="78"/>
      <c r="BH69" s="79">
        <v>573.1</v>
      </c>
      <c r="BI69" s="65" t="s">
        <v>395</v>
      </c>
      <c r="BJ69" s="68">
        <v>0.134220981423816</v>
      </c>
      <c r="BK69" s="78">
        <v>926.93</v>
      </c>
      <c r="BL69" s="78">
        <v>890.29</v>
      </c>
      <c r="BM69" s="78">
        <v>1058.06</v>
      </c>
      <c r="BN69" s="78">
        <v>690.93</v>
      </c>
      <c r="BO69" s="78"/>
      <c r="BP69" s="79"/>
      <c r="BQ69" s="65" t="s">
        <v>396</v>
      </c>
      <c r="BR69" s="68">
        <v>1</v>
      </c>
      <c r="BS69" s="78">
        <v>851.17</v>
      </c>
      <c r="BT69" s="78">
        <v>876.33</v>
      </c>
      <c r="BU69" s="78">
        <v>812</v>
      </c>
      <c r="BV69" s="78"/>
      <c r="BW69" s="78"/>
      <c r="BX69" s="79">
        <v>421.17</v>
      </c>
      <c r="BY69" s="65" t="s">
        <v>397</v>
      </c>
      <c r="BZ69" s="78">
        <v>851.62</v>
      </c>
      <c r="CA69" s="78">
        <v>822.22</v>
      </c>
      <c r="CB69" s="78">
        <v>693.21</v>
      </c>
      <c r="CC69" s="78">
        <v>568.37</v>
      </c>
      <c r="CD69" s="78"/>
      <c r="CE69" s="79">
        <v>725.11</v>
      </c>
      <c r="CF69" s="65" t="s">
        <v>398</v>
      </c>
      <c r="CG69" s="78">
        <v>774.36</v>
      </c>
      <c r="CH69" s="78">
        <v>923.35</v>
      </c>
      <c r="CI69" s="78">
        <v>871.78</v>
      </c>
      <c r="CJ69" s="78"/>
      <c r="CK69" s="78"/>
      <c r="CL69" s="79"/>
      <c r="CM69" s="65" t="s">
        <v>399</v>
      </c>
      <c r="CN69" s="78">
        <v>838.08</v>
      </c>
      <c r="CO69" s="78">
        <v>803.38</v>
      </c>
      <c r="CP69" s="78">
        <v>805.5</v>
      </c>
      <c r="CQ69" s="78">
        <v>540.15</v>
      </c>
      <c r="CR69" s="78"/>
      <c r="CS69" s="79">
        <v>703.11</v>
      </c>
      <c r="CT69" s="65" t="s">
        <v>400</v>
      </c>
      <c r="CU69" s="78">
        <v>803.21</v>
      </c>
      <c r="CV69" s="78">
        <v>867.61</v>
      </c>
      <c r="CW69" s="78">
        <v>725.37</v>
      </c>
      <c r="CX69" s="78">
        <v>619.91999999999996</v>
      </c>
      <c r="CY69" s="78"/>
      <c r="CZ69" s="79"/>
      <c r="DA69" s="65" t="s">
        <v>401</v>
      </c>
      <c r="DB69" s="68">
        <v>1</v>
      </c>
      <c r="DC69" s="78">
        <v>742.4</v>
      </c>
      <c r="DD69" s="78">
        <v>821</v>
      </c>
      <c r="DE69" s="78">
        <v>679.86</v>
      </c>
      <c r="DF69" s="78">
        <v>754.56</v>
      </c>
      <c r="DG69" s="78"/>
      <c r="DH69" s="79">
        <v>698.25</v>
      </c>
      <c r="DI69" s="65" t="s">
        <v>402</v>
      </c>
      <c r="DJ69" s="68">
        <v>2.6807495375706998E-3</v>
      </c>
      <c r="DK69" s="78">
        <v>918.79</v>
      </c>
      <c r="DL69" s="78">
        <v>922.07</v>
      </c>
      <c r="DM69" s="78">
        <v>922.07</v>
      </c>
      <c r="DN69" s="78">
        <v>520.79999999999995</v>
      </c>
      <c r="DO69" s="78"/>
      <c r="DP69" s="79">
        <v>578.4</v>
      </c>
      <c r="DQ69" s="65" t="s">
        <v>403</v>
      </c>
      <c r="DR69" s="78">
        <v>777.07</v>
      </c>
      <c r="DS69" s="78">
        <v>754.31</v>
      </c>
      <c r="DT69" s="78">
        <v>652.54</v>
      </c>
      <c r="DU69" s="78">
        <v>764.11</v>
      </c>
      <c r="DV69" s="78"/>
      <c r="DW69" s="79"/>
      <c r="DX69" s="65" t="s">
        <v>404</v>
      </c>
      <c r="DY69" s="78">
        <v>795.85</v>
      </c>
      <c r="DZ69" s="78">
        <v>778.72</v>
      </c>
      <c r="EA69" s="78">
        <v>801.78</v>
      </c>
      <c r="EB69" s="78">
        <v>601.04999999999995</v>
      </c>
      <c r="EC69" s="78"/>
      <c r="ED69" s="79">
        <v>436.57</v>
      </c>
      <c r="EE69" s="65" t="s">
        <v>405</v>
      </c>
      <c r="EF69" s="68">
        <v>1</v>
      </c>
      <c r="EG69" s="78">
        <v>748.6</v>
      </c>
      <c r="EH69" s="78">
        <v>750.12</v>
      </c>
      <c r="EI69" s="78">
        <v>682.51</v>
      </c>
      <c r="EJ69" s="78"/>
      <c r="EK69" s="78">
        <v>323.74</v>
      </c>
      <c r="EL69" s="79">
        <v>320.26</v>
      </c>
      <c r="EM69" s="65" t="s">
        <v>406</v>
      </c>
      <c r="EN69" s="78">
        <v>814.6</v>
      </c>
      <c r="EO69" s="78">
        <v>831.59</v>
      </c>
      <c r="EP69" s="78">
        <v>716.74</v>
      </c>
      <c r="EQ69" s="78"/>
      <c r="ER69" s="78"/>
      <c r="ES69" s="79">
        <v>452.92</v>
      </c>
      <c r="ET69" s="65" t="s">
        <v>407</v>
      </c>
      <c r="EU69" s="68">
        <v>1</v>
      </c>
      <c r="EV69" s="78">
        <v>757.65</v>
      </c>
      <c r="EW69" s="78">
        <v>751.61</v>
      </c>
      <c r="EX69" s="78">
        <v>751.6</v>
      </c>
      <c r="EY69" s="78"/>
      <c r="EZ69" s="78"/>
      <c r="FA69" s="79">
        <v>403.1</v>
      </c>
      <c r="FB69" s="65" t="s">
        <v>408</v>
      </c>
      <c r="FC69" s="78">
        <v>586.21</v>
      </c>
      <c r="FD69" s="78">
        <v>553.02</v>
      </c>
      <c r="FE69" s="78">
        <v>615.37</v>
      </c>
      <c r="FF69" s="78"/>
      <c r="FG69" s="78"/>
      <c r="FH69" s="79"/>
      <c r="FI69" s="65" t="s">
        <v>409</v>
      </c>
      <c r="FJ69" s="78">
        <v>980.96</v>
      </c>
      <c r="FK69" s="78">
        <v>849.3</v>
      </c>
      <c r="FL69" s="78"/>
      <c r="FM69" s="78"/>
      <c r="FN69" s="78"/>
      <c r="FO69" s="79">
        <v>444.4</v>
      </c>
      <c r="FP69" s="65" t="s">
        <v>410</v>
      </c>
      <c r="FQ69" s="68">
        <v>0.22467870944549301</v>
      </c>
      <c r="FR69" s="78">
        <v>795.83</v>
      </c>
      <c r="FS69" s="78">
        <v>798.28</v>
      </c>
      <c r="FT69" s="78">
        <v>874.67</v>
      </c>
      <c r="FU69" s="78">
        <v>591.91999999999996</v>
      </c>
      <c r="FV69" s="78">
        <v>541.63</v>
      </c>
      <c r="FW69" s="79">
        <v>406.39</v>
      </c>
      <c r="FX69" s="65" t="s">
        <v>411</v>
      </c>
      <c r="FY69" s="78">
        <v>809.9</v>
      </c>
      <c r="FZ69" s="78">
        <v>805.23</v>
      </c>
      <c r="GA69" s="78">
        <v>787.39</v>
      </c>
      <c r="GB69" s="78">
        <v>769.41</v>
      </c>
      <c r="GC69" s="78"/>
      <c r="GD69" s="79">
        <v>420.61</v>
      </c>
      <c r="GE69" s="65" t="s">
        <v>412</v>
      </c>
      <c r="GF69" s="68">
        <v>0.20237179746630499</v>
      </c>
      <c r="GG69" s="78">
        <v>777.82</v>
      </c>
      <c r="GH69" s="78">
        <v>804.57</v>
      </c>
      <c r="GI69" s="78">
        <v>758.78</v>
      </c>
      <c r="GJ69" s="78">
        <v>627.32000000000005</v>
      </c>
      <c r="GK69" s="78"/>
      <c r="GL69" s="79">
        <v>527.29999999999995</v>
      </c>
      <c r="GM69" s="65" t="s">
        <v>413</v>
      </c>
      <c r="GN69" s="68">
        <v>8.7052658152916698E-2</v>
      </c>
      <c r="GO69" s="78">
        <v>817.91</v>
      </c>
      <c r="GP69" s="78">
        <v>1198.3800000000001</v>
      </c>
      <c r="GQ69" s="78">
        <v>642.38</v>
      </c>
      <c r="GR69" s="78">
        <v>556.27</v>
      </c>
      <c r="GS69" s="78"/>
      <c r="GT69" s="79"/>
      <c r="GU69" s="65" t="s">
        <v>414</v>
      </c>
      <c r="GV69" s="68">
        <v>1</v>
      </c>
      <c r="GW69" s="78">
        <v>707.25</v>
      </c>
      <c r="GX69" s="78">
        <v>720.99</v>
      </c>
      <c r="GY69" s="78">
        <v>675.32</v>
      </c>
      <c r="GZ69" s="78"/>
      <c r="HA69" s="78"/>
      <c r="HB69" s="79">
        <v>596.1</v>
      </c>
      <c r="HC69" s="65" t="s">
        <v>415</v>
      </c>
      <c r="HD69" s="68">
        <v>1</v>
      </c>
      <c r="HE69" s="78">
        <v>778.85</v>
      </c>
      <c r="HF69" s="78">
        <v>830.68</v>
      </c>
      <c r="HG69" s="78"/>
      <c r="HH69" s="78">
        <v>532.36</v>
      </c>
      <c r="HI69" s="78">
        <v>525.72</v>
      </c>
      <c r="HJ69" s="79">
        <v>477.55</v>
      </c>
      <c r="HK69" s="80"/>
      <c r="HL69" s="68"/>
      <c r="HM69" s="78"/>
      <c r="HN69" s="78"/>
      <c r="HO69" s="78"/>
      <c r="HP69" s="78"/>
      <c r="HQ69" s="78"/>
      <c r="HR69" s="79"/>
    </row>
    <row r="70" spans="1:226" x14ac:dyDescent="0.25">
      <c r="A70" s="61">
        <v>45117</v>
      </c>
      <c r="B70" s="62" t="s">
        <v>387</v>
      </c>
      <c r="C70" s="76">
        <v>819.29788131178896</v>
      </c>
      <c r="D70" s="76">
        <v>805.74207032745244</v>
      </c>
      <c r="E70" s="76">
        <v>721.78118511252342</v>
      </c>
      <c r="F70" s="76">
        <v>618.50223141698007</v>
      </c>
      <c r="G70" s="76">
        <v>525.97755708416923</v>
      </c>
      <c r="H70" s="77">
        <v>440.44236129587637</v>
      </c>
      <c r="I70" s="62" t="s">
        <v>388</v>
      </c>
      <c r="J70" s="76">
        <v>824.8464379478072</v>
      </c>
      <c r="K70" s="76">
        <v>799.46636837569918</v>
      </c>
      <c r="L70" s="76">
        <v>715.54501229736479</v>
      </c>
      <c r="M70" s="76">
        <v>624.37039367459874</v>
      </c>
      <c r="N70" s="76">
        <v>448.66991645781121</v>
      </c>
      <c r="O70" s="77">
        <v>472.95909528036651</v>
      </c>
      <c r="P70" s="65" t="s">
        <v>389</v>
      </c>
      <c r="Q70" s="78">
        <v>733.86</v>
      </c>
      <c r="R70" s="78">
        <v>788.78</v>
      </c>
      <c r="S70" s="78">
        <v>716.55</v>
      </c>
      <c r="T70" s="78">
        <v>563.28</v>
      </c>
      <c r="U70" s="78"/>
      <c r="V70" s="79"/>
      <c r="W70" s="65" t="s">
        <v>390</v>
      </c>
      <c r="X70" s="78">
        <v>833.14</v>
      </c>
      <c r="Y70" s="78">
        <v>822.98</v>
      </c>
      <c r="Z70" s="78">
        <v>671.27</v>
      </c>
      <c r="AA70" s="78">
        <v>477.17</v>
      </c>
      <c r="AB70" s="78"/>
      <c r="AC70" s="79">
        <v>472.73</v>
      </c>
      <c r="AD70" s="65" t="s">
        <v>391</v>
      </c>
      <c r="AE70" s="68">
        <v>0.51129972389814904</v>
      </c>
      <c r="AF70" s="78">
        <v>716.71</v>
      </c>
      <c r="AG70" s="78">
        <v>706.36</v>
      </c>
      <c r="AH70" s="78"/>
      <c r="AI70" s="78"/>
      <c r="AJ70" s="78"/>
      <c r="AK70" s="79">
        <v>367.71</v>
      </c>
      <c r="AL70" s="69" t="s">
        <v>392</v>
      </c>
      <c r="AM70" s="70">
        <v>1</v>
      </c>
      <c r="AN70" s="78">
        <v>790.48</v>
      </c>
      <c r="AO70" s="78">
        <v>841.75</v>
      </c>
      <c r="AP70" s="78">
        <v>767.43</v>
      </c>
      <c r="AQ70" s="78">
        <v>779.84</v>
      </c>
      <c r="AR70" s="78"/>
      <c r="AS70" s="79"/>
      <c r="AT70" s="65" t="s">
        <v>393</v>
      </c>
      <c r="AU70" s="68">
        <v>4.19410309105398E-2</v>
      </c>
      <c r="AV70" s="78">
        <v>752.5</v>
      </c>
      <c r="AW70" s="78">
        <v>772.22</v>
      </c>
      <c r="AX70" s="78">
        <v>686.87</v>
      </c>
      <c r="AY70" s="78"/>
      <c r="AZ70" s="78"/>
      <c r="BA70" s="79">
        <v>428.3</v>
      </c>
      <c r="BB70" s="65" t="s">
        <v>394</v>
      </c>
      <c r="BC70" s="78">
        <v>835.08</v>
      </c>
      <c r="BD70" s="78">
        <v>824.65</v>
      </c>
      <c r="BE70" s="78">
        <v>689.02</v>
      </c>
      <c r="BF70" s="78"/>
      <c r="BG70" s="78"/>
      <c r="BH70" s="79">
        <v>577.14</v>
      </c>
      <c r="BI70" s="65" t="s">
        <v>395</v>
      </c>
      <c r="BJ70" s="68">
        <v>0.13420657075370401</v>
      </c>
      <c r="BK70" s="78">
        <v>905.36</v>
      </c>
      <c r="BL70" s="78">
        <v>868.72</v>
      </c>
      <c r="BM70" s="78">
        <v>1036.48</v>
      </c>
      <c r="BN70" s="78">
        <v>690.86</v>
      </c>
      <c r="BO70" s="78"/>
      <c r="BP70" s="79"/>
      <c r="BQ70" s="65" t="s">
        <v>396</v>
      </c>
      <c r="BR70" s="68">
        <v>1</v>
      </c>
      <c r="BS70" s="78">
        <v>851.17</v>
      </c>
      <c r="BT70" s="78">
        <v>876.33</v>
      </c>
      <c r="BU70" s="78">
        <v>812</v>
      </c>
      <c r="BV70" s="78"/>
      <c r="BW70" s="78"/>
      <c r="BX70" s="79">
        <v>380.33</v>
      </c>
      <c r="BY70" s="65" t="s">
        <v>397</v>
      </c>
      <c r="BZ70" s="78">
        <v>844.43</v>
      </c>
      <c r="CA70" s="78">
        <v>810.79</v>
      </c>
      <c r="CB70" s="78">
        <v>679.76</v>
      </c>
      <c r="CC70" s="78">
        <v>592.76</v>
      </c>
      <c r="CD70" s="78"/>
      <c r="CE70" s="79">
        <v>727.28</v>
      </c>
      <c r="CF70" s="65" t="s">
        <v>398</v>
      </c>
      <c r="CG70" s="78">
        <v>788.07</v>
      </c>
      <c r="CH70" s="78">
        <v>933.83</v>
      </c>
      <c r="CI70" s="78">
        <v>860.49</v>
      </c>
      <c r="CJ70" s="78"/>
      <c r="CK70" s="78"/>
      <c r="CL70" s="79"/>
      <c r="CM70" s="65" t="s">
        <v>399</v>
      </c>
      <c r="CN70" s="78">
        <v>819.48</v>
      </c>
      <c r="CO70" s="78">
        <v>779.17</v>
      </c>
      <c r="CP70" s="78">
        <v>794.81</v>
      </c>
      <c r="CQ70" s="78">
        <v>532.28</v>
      </c>
      <c r="CR70" s="78"/>
      <c r="CS70" s="79">
        <v>702.94</v>
      </c>
      <c r="CT70" s="65" t="s">
        <v>400</v>
      </c>
      <c r="CU70" s="78">
        <v>791.92</v>
      </c>
      <c r="CV70" s="78">
        <v>852.28</v>
      </c>
      <c r="CW70" s="78">
        <v>725.37</v>
      </c>
      <c r="CX70" s="78">
        <v>619.91999999999996</v>
      </c>
      <c r="CY70" s="78"/>
      <c r="CZ70" s="79"/>
      <c r="DA70" s="65" t="s">
        <v>401</v>
      </c>
      <c r="DB70" s="68">
        <v>1</v>
      </c>
      <c r="DC70" s="78">
        <v>741.6</v>
      </c>
      <c r="DD70" s="78">
        <v>815.4</v>
      </c>
      <c r="DE70" s="78">
        <v>663.86</v>
      </c>
      <c r="DF70" s="78">
        <v>754.56</v>
      </c>
      <c r="DG70" s="78"/>
      <c r="DH70" s="79">
        <v>671.85</v>
      </c>
      <c r="DI70" s="65" t="s">
        <v>402</v>
      </c>
      <c r="DJ70" s="68">
        <v>2.6133542401672498E-3</v>
      </c>
      <c r="DK70" s="78">
        <v>869.07</v>
      </c>
      <c r="DL70" s="78">
        <v>865.44</v>
      </c>
      <c r="DM70" s="78">
        <v>865.44</v>
      </c>
      <c r="DN70" s="78">
        <v>507.71</v>
      </c>
      <c r="DO70" s="78"/>
      <c r="DP70" s="79">
        <v>559.41</v>
      </c>
      <c r="DQ70" s="65" t="s">
        <v>403</v>
      </c>
      <c r="DR70" s="78">
        <v>780.56</v>
      </c>
      <c r="DS70" s="78">
        <v>753.74</v>
      </c>
      <c r="DT70" s="78">
        <v>627.25</v>
      </c>
      <c r="DU70" s="78">
        <v>759.89</v>
      </c>
      <c r="DV70" s="78"/>
      <c r="DW70" s="79"/>
      <c r="DX70" s="65" t="s">
        <v>404</v>
      </c>
      <c r="DY70" s="78">
        <v>783.77</v>
      </c>
      <c r="DZ70" s="78">
        <v>762.74</v>
      </c>
      <c r="EA70" s="78">
        <v>788.95</v>
      </c>
      <c r="EB70" s="78">
        <v>591.83000000000004</v>
      </c>
      <c r="EC70" s="78"/>
      <c r="ED70" s="79">
        <v>439.46</v>
      </c>
      <c r="EE70" s="65" t="s">
        <v>405</v>
      </c>
      <c r="EF70" s="68">
        <v>1</v>
      </c>
      <c r="EG70" s="78">
        <v>754.21</v>
      </c>
      <c r="EH70" s="78">
        <v>739.25</v>
      </c>
      <c r="EI70" s="78">
        <v>682.99</v>
      </c>
      <c r="EJ70" s="78"/>
      <c r="EK70" s="78">
        <v>323.74</v>
      </c>
      <c r="EL70" s="79">
        <v>324.3</v>
      </c>
      <c r="EM70" s="65" t="s">
        <v>406</v>
      </c>
      <c r="EN70" s="78">
        <v>790.46</v>
      </c>
      <c r="EO70" s="78">
        <v>812.63</v>
      </c>
      <c r="EP70" s="78">
        <v>704.35</v>
      </c>
      <c r="EQ70" s="78"/>
      <c r="ER70" s="78"/>
      <c r="ES70" s="79">
        <v>452.92</v>
      </c>
      <c r="ET70" s="65" t="s">
        <v>407</v>
      </c>
      <c r="EU70" s="68">
        <v>1</v>
      </c>
      <c r="EV70" s="78">
        <v>730.48</v>
      </c>
      <c r="EW70" s="78">
        <v>710.85</v>
      </c>
      <c r="EX70" s="78">
        <v>714.96</v>
      </c>
      <c r="EY70" s="78"/>
      <c r="EZ70" s="78"/>
      <c r="FA70" s="79">
        <v>388.91</v>
      </c>
      <c r="FB70" s="65" t="s">
        <v>408</v>
      </c>
      <c r="FC70" s="78">
        <v>586.21</v>
      </c>
      <c r="FD70" s="78">
        <v>553.02</v>
      </c>
      <c r="FE70" s="78">
        <v>615.37</v>
      </c>
      <c r="FF70" s="78"/>
      <c r="FG70" s="78"/>
      <c r="FH70" s="79"/>
      <c r="FI70" s="65" t="s">
        <v>409</v>
      </c>
      <c r="FJ70" s="78">
        <v>970.22</v>
      </c>
      <c r="FK70" s="78">
        <v>838.56</v>
      </c>
      <c r="FL70" s="78"/>
      <c r="FM70" s="78"/>
      <c r="FN70" s="78"/>
      <c r="FO70" s="79">
        <v>447.71</v>
      </c>
      <c r="FP70" s="65" t="s">
        <v>410</v>
      </c>
      <c r="FQ70" s="68">
        <v>0.22467870944549301</v>
      </c>
      <c r="FR70" s="78">
        <v>789.38</v>
      </c>
      <c r="FS70" s="78">
        <v>785.51</v>
      </c>
      <c r="FT70" s="78">
        <v>852.7</v>
      </c>
      <c r="FU70" s="78">
        <v>590.77</v>
      </c>
      <c r="FV70" s="78">
        <v>535.96</v>
      </c>
      <c r="FW70" s="79">
        <v>409.01</v>
      </c>
      <c r="FX70" s="65" t="s">
        <v>411</v>
      </c>
      <c r="FY70" s="78">
        <v>796.9</v>
      </c>
      <c r="FZ70" s="78">
        <v>792.22</v>
      </c>
      <c r="GA70" s="78">
        <v>766.25</v>
      </c>
      <c r="GB70" s="78">
        <v>747.41</v>
      </c>
      <c r="GC70" s="78"/>
      <c r="GD70" s="79">
        <v>414.92</v>
      </c>
      <c r="GE70" s="65" t="s">
        <v>412</v>
      </c>
      <c r="GF70" s="68">
        <v>0.202061022428773</v>
      </c>
      <c r="GG70" s="78">
        <v>777.03</v>
      </c>
      <c r="GH70" s="78">
        <v>803.44</v>
      </c>
      <c r="GI70" s="78">
        <v>756.39</v>
      </c>
      <c r="GJ70" s="78">
        <v>620.28</v>
      </c>
      <c r="GK70" s="78"/>
      <c r="GL70" s="79">
        <v>526.41</v>
      </c>
      <c r="GM70" s="65" t="s">
        <v>413</v>
      </c>
      <c r="GN70" s="68">
        <v>8.4214072171459903E-2</v>
      </c>
      <c r="GO70" s="78">
        <v>791.24</v>
      </c>
      <c r="GP70" s="78">
        <v>1170.9000000000001</v>
      </c>
      <c r="GQ70" s="78">
        <v>614.42999999999995</v>
      </c>
      <c r="GR70" s="78">
        <v>538.04</v>
      </c>
      <c r="GS70" s="78"/>
      <c r="GT70" s="79"/>
      <c r="GU70" s="65" t="s">
        <v>414</v>
      </c>
      <c r="GV70" s="68">
        <v>1</v>
      </c>
      <c r="GW70" s="78">
        <v>695.94</v>
      </c>
      <c r="GX70" s="78">
        <v>709.65</v>
      </c>
      <c r="GY70" s="78">
        <v>661.94</v>
      </c>
      <c r="GZ70" s="78"/>
      <c r="HA70" s="78"/>
      <c r="HB70" s="79">
        <v>605.69000000000005</v>
      </c>
      <c r="HC70" s="65" t="s">
        <v>415</v>
      </c>
      <c r="HD70" s="68">
        <v>1</v>
      </c>
      <c r="HE70" s="78">
        <v>761.35</v>
      </c>
      <c r="HF70" s="78">
        <v>792.35</v>
      </c>
      <c r="HG70" s="78"/>
      <c r="HH70" s="78">
        <v>518.01</v>
      </c>
      <c r="HI70" s="78">
        <v>511.37</v>
      </c>
      <c r="HJ70" s="79">
        <v>488.39</v>
      </c>
      <c r="HK70" s="80"/>
      <c r="HL70" s="68"/>
      <c r="HM70" s="78"/>
      <c r="HN70" s="78"/>
      <c r="HO70" s="78"/>
      <c r="HP70" s="78"/>
      <c r="HQ70" s="78"/>
      <c r="HR70" s="79"/>
    </row>
    <row r="71" spans="1:226" x14ac:dyDescent="0.25">
      <c r="A71" s="61">
        <v>45110</v>
      </c>
      <c r="B71" s="62" t="s">
        <v>387</v>
      </c>
      <c r="C71" s="76">
        <v>821.06005158265691</v>
      </c>
      <c r="D71" s="76">
        <v>802.75236880788555</v>
      </c>
      <c r="E71" s="76">
        <v>705.78572441368635</v>
      </c>
      <c r="F71" s="76">
        <v>606.15734458854001</v>
      </c>
      <c r="G71" s="76">
        <v>527.20350434699537</v>
      </c>
      <c r="H71" s="77">
        <v>444.61411733293681</v>
      </c>
      <c r="I71" s="62" t="s">
        <v>388</v>
      </c>
      <c r="J71" s="76">
        <v>826.83472086401196</v>
      </c>
      <c r="K71" s="76">
        <v>796.20775306547523</v>
      </c>
      <c r="L71" s="76">
        <v>699.14377765276515</v>
      </c>
      <c r="M71" s="76">
        <v>610.74463687585717</v>
      </c>
      <c r="N71" s="76">
        <v>447.85094402673349</v>
      </c>
      <c r="O71" s="77">
        <v>477.4073499688343</v>
      </c>
      <c r="P71" s="65" t="s">
        <v>389</v>
      </c>
      <c r="Q71" s="78">
        <v>740.53</v>
      </c>
      <c r="R71" s="78">
        <v>780.45</v>
      </c>
      <c r="S71" s="78">
        <v>711.32</v>
      </c>
      <c r="T71" s="78">
        <v>551.28</v>
      </c>
      <c r="U71" s="78"/>
      <c r="V71" s="79"/>
      <c r="W71" s="65" t="s">
        <v>390</v>
      </c>
      <c r="X71" s="78">
        <v>813.23</v>
      </c>
      <c r="Y71" s="78">
        <v>803.18</v>
      </c>
      <c r="Z71" s="78">
        <v>656.8</v>
      </c>
      <c r="AA71" s="78">
        <v>428.88</v>
      </c>
      <c r="AB71" s="78"/>
      <c r="AC71" s="79">
        <v>472.73</v>
      </c>
      <c r="AD71" s="65" t="s">
        <v>391</v>
      </c>
      <c r="AE71" s="68">
        <v>0.51129972389814904</v>
      </c>
      <c r="AF71" s="78">
        <v>716.71</v>
      </c>
      <c r="AG71" s="78">
        <v>697.88</v>
      </c>
      <c r="AH71" s="78"/>
      <c r="AI71" s="78"/>
      <c r="AJ71" s="78"/>
      <c r="AK71" s="79">
        <v>371.93</v>
      </c>
      <c r="AL71" s="69" t="s">
        <v>392</v>
      </c>
      <c r="AM71" s="70">
        <v>1</v>
      </c>
      <c r="AN71" s="78">
        <v>793.88</v>
      </c>
      <c r="AO71" s="78">
        <v>843.54</v>
      </c>
      <c r="AP71" s="78">
        <v>768.39</v>
      </c>
      <c r="AQ71" s="78">
        <v>779.84</v>
      </c>
      <c r="AR71" s="78"/>
      <c r="AS71" s="79"/>
      <c r="AT71" s="65" t="s">
        <v>393</v>
      </c>
      <c r="AU71" s="68">
        <v>4.2174518156130103E-2</v>
      </c>
      <c r="AV71" s="78">
        <v>757.63</v>
      </c>
      <c r="AW71" s="78">
        <v>778.64</v>
      </c>
      <c r="AX71" s="78">
        <v>680.44</v>
      </c>
      <c r="AY71" s="78"/>
      <c r="AZ71" s="78"/>
      <c r="BA71" s="79">
        <v>431.2</v>
      </c>
      <c r="BB71" s="65" t="s">
        <v>394</v>
      </c>
      <c r="BC71" s="78">
        <v>831.72</v>
      </c>
      <c r="BD71" s="78">
        <v>805.32</v>
      </c>
      <c r="BE71" s="78">
        <v>666.67</v>
      </c>
      <c r="BF71" s="78"/>
      <c r="BG71" s="78"/>
      <c r="BH71" s="79">
        <v>578.14</v>
      </c>
      <c r="BI71" s="65" t="s">
        <v>395</v>
      </c>
      <c r="BJ71" s="68">
        <v>0.13428586775527701</v>
      </c>
      <c r="BK71" s="78">
        <v>895.15</v>
      </c>
      <c r="BL71" s="78">
        <v>847.75</v>
      </c>
      <c r="BM71" s="78">
        <v>1015.6</v>
      </c>
      <c r="BN71" s="78">
        <v>691.26</v>
      </c>
      <c r="BO71" s="78"/>
      <c r="BP71" s="79"/>
      <c r="BQ71" s="65" t="s">
        <v>396</v>
      </c>
      <c r="BR71" s="68">
        <v>1</v>
      </c>
      <c r="BS71" s="78">
        <v>851.17</v>
      </c>
      <c r="BT71" s="78">
        <v>876.33</v>
      </c>
      <c r="BU71" s="78">
        <v>803.67</v>
      </c>
      <c r="BV71" s="78"/>
      <c r="BW71" s="78"/>
      <c r="BX71" s="79">
        <v>380.33</v>
      </c>
      <c r="BY71" s="65" t="s">
        <v>397</v>
      </c>
      <c r="BZ71" s="78">
        <v>842.76</v>
      </c>
      <c r="CA71" s="78">
        <v>809.07</v>
      </c>
      <c r="CB71" s="78">
        <v>662.37</v>
      </c>
      <c r="CC71" s="78">
        <v>571.14</v>
      </c>
      <c r="CD71" s="78"/>
      <c r="CE71" s="79">
        <v>730.26</v>
      </c>
      <c r="CF71" s="65" t="s">
        <v>398</v>
      </c>
      <c r="CG71" s="78">
        <v>912.27</v>
      </c>
      <c r="CH71" s="78">
        <v>1042.71</v>
      </c>
      <c r="CI71" s="78">
        <v>841.94</v>
      </c>
      <c r="CJ71" s="78"/>
      <c r="CK71" s="78"/>
      <c r="CL71" s="79"/>
      <c r="CM71" s="65" t="s">
        <v>399</v>
      </c>
      <c r="CN71" s="78">
        <v>830.35</v>
      </c>
      <c r="CO71" s="78">
        <v>786.98</v>
      </c>
      <c r="CP71" s="78">
        <v>785.72</v>
      </c>
      <c r="CQ71" s="78">
        <v>520.11</v>
      </c>
      <c r="CR71" s="78"/>
      <c r="CS71" s="79">
        <v>702.05</v>
      </c>
      <c r="CT71" s="65" t="s">
        <v>400</v>
      </c>
      <c r="CU71" s="78">
        <v>787.08</v>
      </c>
      <c r="CV71" s="78">
        <v>848.25</v>
      </c>
      <c r="CW71" s="78">
        <v>725.37</v>
      </c>
      <c r="CX71" s="78">
        <v>619.91999999999996</v>
      </c>
      <c r="CY71" s="78"/>
      <c r="CZ71" s="79"/>
      <c r="DA71" s="65" t="s">
        <v>401</v>
      </c>
      <c r="DB71" s="68">
        <v>1</v>
      </c>
      <c r="DC71" s="78">
        <v>758</v>
      </c>
      <c r="DD71" s="78">
        <v>816.6</v>
      </c>
      <c r="DE71" s="78">
        <v>667</v>
      </c>
      <c r="DF71" s="78">
        <v>754.56</v>
      </c>
      <c r="DG71" s="78"/>
      <c r="DH71" s="79">
        <v>684.65</v>
      </c>
      <c r="DI71" s="65" t="s">
        <v>402</v>
      </c>
      <c r="DJ71" s="68">
        <v>2.6664533503986299E-3</v>
      </c>
      <c r="DK71" s="78">
        <v>875.74</v>
      </c>
      <c r="DL71" s="78">
        <v>879.21</v>
      </c>
      <c r="DM71" s="78">
        <v>879.21</v>
      </c>
      <c r="DN71" s="78">
        <v>683.53</v>
      </c>
      <c r="DO71" s="78"/>
      <c r="DP71" s="79">
        <v>568.5</v>
      </c>
      <c r="DQ71" s="65" t="s">
        <v>403</v>
      </c>
      <c r="DR71" s="78">
        <v>779.83</v>
      </c>
      <c r="DS71" s="78">
        <v>752.84</v>
      </c>
      <c r="DT71" s="78">
        <v>611.30999999999995</v>
      </c>
      <c r="DU71" s="78">
        <v>747.49</v>
      </c>
      <c r="DV71" s="78"/>
      <c r="DW71" s="79"/>
      <c r="DX71" s="65" t="s">
        <v>404</v>
      </c>
      <c r="DY71" s="78">
        <v>785.12</v>
      </c>
      <c r="DZ71" s="78">
        <v>763.76</v>
      </c>
      <c r="EA71" s="78">
        <v>780.97</v>
      </c>
      <c r="EB71" s="78">
        <v>587.61</v>
      </c>
      <c r="EC71" s="78"/>
      <c r="ED71" s="79">
        <v>443.03</v>
      </c>
      <c r="EE71" s="65" t="s">
        <v>405</v>
      </c>
      <c r="EF71" s="68">
        <v>1</v>
      </c>
      <c r="EG71" s="78">
        <v>765.47</v>
      </c>
      <c r="EH71" s="78">
        <v>740.37</v>
      </c>
      <c r="EI71" s="78">
        <v>663.44</v>
      </c>
      <c r="EJ71" s="78"/>
      <c r="EK71" s="78">
        <v>323.74</v>
      </c>
      <c r="EL71" s="79">
        <v>324.52</v>
      </c>
      <c r="EM71" s="65" t="s">
        <v>406</v>
      </c>
      <c r="EN71" s="78">
        <v>790.46</v>
      </c>
      <c r="EO71" s="78">
        <v>800.56</v>
      </c>
      <c r="EP71" s="78">
        <v>679.57</v>
      </c>
      <c r="EQ71" s="78"/>
      <c r="ER71" s="78"/>
      <c r="ES71" s="79">
        <v>452.92</v>
      </c>
      <c r="ET71" s="65" t="s">
        <v>407</v>
      </c>
      <c r="EU71" s="68">
        <v>1</v>
      </c>
      <c r="EV71" s="78">
        <v>743.84</v>
      </c>
      <c r="EW71" s="78">
        <v>714.97</v>
      </c>
      <c r="EX71" s="78">
        <v>714.96</v>
      </c>
      <c r="EY71" s="78"/>
      <c r="EZ71" s="78"/>
      <c r="FA71" s="79">
        <v>411.41</v>
      </c>
      <c r="FB71" s="65" t="s">
        <v>408</v>
      </c>
      <c r="FC71" s="78">
        <v>586.21</v>
      </c>
      <c r="FD71" s="78">
        <v>553.02</v>
      </c>
      <c r="FE71" s="78">
        <v>615.37</v>
      </c>
      <c r="FF71" s="78"/>
      <c r="FG71" s="78"/>
      <c r="FH71" s="79"/>
      <c r="FI71" s="65" t="s">
        <v>409</v>
      </c>
      <c r="FJ71" s="78">
        <v>974.35</v>
      </c>
      <c r="FK71" s="78">
        <v>833.6</v>
      </c>
      <c r="FL71" s="78"/>
      <c r="FM71" s="78"/>
      <c r="FN71" s="78"/>
      <c r="FO71" s="79">
        <v>461.76</v>
      </c>
      <c r="FP71" s="65" t="s">
        <v>410</v>
      </c>
      <c r="FQ71" s="68">
        <v>0.22530134054297599</v>
      </c>
      <c r="FR71" s="78">
        <v>793.13</v>
      </c>
      <c r="FS71" s="78">
        <v>784.99</v>
      </c>
      <c r="FT71" s="78">
        <v>842.94</v>
      </c>
      <c r="FU71" s="78">
        <v>571.29</v>
      </c>
      <c r="FV71" s="78">
        <v>537.45000000000005</v>
      </c>
      <c r="FW71" s="79">
        <v>412.56</v>
      </c>
      <c r="FX71" s="65" t="s">
        <v>411</v>
      </c>
      <c r="FY71" s="78">
        <v>770.07</v>
      </c>
      <c r="FZ71" s="78">
        <v>763.76</v>
      </c>
      <c r="GA71" s="78">
        <v>743.48</v>
      </c>
      <c r="GB71" s="78">
        <v>742.53</v>
      </c>
      <c r="GC71" s="78"/>
      <c r="GD71" s="79">
        <v>412.48</v>
      </c>
      <c r="GE71" s="65" t="s">
        <v>412</v>
      </c>
      <c r="GF71" s="68">
        <v>0.20188968747476399</v>
      </c>
      <c r="GG71" s="78">
        <v>776.23</v>
      </c>
      <c r="GH71" s="78">
        <v>803</v>
      </c>
      <c r="GI71" s="78">
        <v>765.42</v>
      </c>
      <c r="GJ71" s="78">
        <v>635.59</v>
      </c>
      <c r="GK71" s="78"/>
      <c r="GL71" s="79">
        <v>535.08000000000004</v>
      </c>
      <c r="GM71" s="65" t="s">
        <v>413</v>
      </c>
      <c r="GN71" s="68">
        <v>8.4509422800642303E-2</v>
      </c>
      <c r="GO71" s="78">
        <v>785.57</v>
      </c>
      <c r="GP71" s="78">
        <v>1151.95</v>
      </c>
      <c r="GQ71" s="78">
        <v>599.14</v>
      </c>
      <c r="GR71" s="78">
        <v>532.49</v>
      </c>
      <c r="GS71" s="78"/>
      <c r="GT71" s="79"/>
      <c r="GU71" s="65" t="s">
        <v>414</v>
      </c>
      <c r="GV71" s="68">
        <v>1</v>
      </c>
      <c r="GW71" s="78">
        <v>715.66</v>
      </c>
      <c r="GX71" s="78">
        <v>712.42</v>
      </c>
      <c r="GY71" s="78">
        <v>673.23</v>
      </c>
      <c r="GZ71" s="78"/>
      <c r="HA71" s="78"/>
      <c r="HB71" s="79">
        <v>607.32000000000005</v>
      </c>
      <c r="HC71" s="65" t="s">
        <v>415</v>
      </c>
      <c r="HD71" s="68">
        <v>1</v>
      </c>
      <c r="HE71" s="78">
        <v>768.02</v>
      </c>
      <c r="HF71" s="78">
        <v>804.85</v>
      </c>
      <c r="HG71" s="78"/>
      <c r="HH71" s="78">
        <v>516.78</v>
      </c>
      <c r="HI71" s="78">
        <v>510.14</v>
      </c>
      <c r="HJ71" s="79">
        <v>483.39</v>
      </c>
      <c r="HK71" s="80"/>
      <c r="HL71" s="68"/>
      <c r="HM71" s="78"/>
      <c r="HN71" s="78"/>
      <c r="HO71" s="78"/>
      <c r="HP71" s="78"/>
      <c r="HQ71" s="78"/>
      <c r="HR71" s="79"/>
    </row>
    <row r="72" spans="1:226" x14ac:dyDescent="0.25">
      <c r="A72" s="61">
        <v>45103</v>
      </c>
      <c r="B72" s="62" t="s">
        <v>387</v>
      </c>
      <c r="C72" s="76">
        <v>816.8241327568719</v>
      </c>
      <c r="D72" s="76">
        <v>809.71622193417136</v>
      </c>
      <c r="E72" s="76">
        <v>719.60498585911944</v>
      </c>
      <c r="F72" s="76">
        <v>603.87175736019719</v>
      </c>
      <c r="G72" s="76">
        <v>527.24693704022161</v>
      </c>
      <c r="H72" s="77">
        <v>447.30234631737898</v>
      </c>
      <c r="I72" s="62" t="s">
        <v>388</v>
      </c>
      <c r="J72" s="76">
        <v>817.59973549837139</v>
      </c>
      <c r="K72" s="76">
        <v>802.64989967256668</v>
      </c>
      <c r="L72" s="76">
        <v>712.95800605093507</v>
      </c>
      <c r="M72" s="76">
        <v>607.57637755188387</v>
      </c>
      <c r="N72" s="76">
        <v>446.13975772765247</v>
      </c>
      <c r="O72" s="77">
        <v>479.12627875951193</v>
      </c>
      <c r="P72" s="65" t="s">
        <v>389</v>
      </c>
      <c r="Q72" s="78">
        <v>751.08</v>
      </c>
      <c r="R72" s="78">
        <v>788.57</v>
      </c>
      <c r="S72" s="78">
        <v>713.11</v>
      </c>
      <c r="T72" s="78">
        <v>553.02</v>
      </c>
      <c r="U72" s="78"/>
      <c r="V72" s="79"/>
      <c r="W72" s="65" t="s">
        <v>390</v>
      </c>
      <c r="X72" s="78">
        <v>811.38</v>
      </c>
      <c r="Y72" s="78">
        <v>787.53</v>
      </c>
      <c r="Z72" s="78">
        <v>677.14</v>
      </c>
      <c r="AA72" s="78">
        <v>437.7</v>
      </c>
      <c r="AB72" s="78"/>
      <c r="AC72" s="79">
        <v>472.73</v>
      </c>
      <c r="AD72" s="65" t="s">
        <v>391</v>
      </c>
      <c r="AE72" s="68">
        <v>0.51129972389814904</v>
      </c>
      <c r="AF72" s="78">
        <v>716.37</v>
      </c>
      <c r="AG72" s="78">
        <v>700.35</v>
      </c>
      <c r="AH72" s="78"/>
      <c r="AI72" s="78"/>
      <c r="AJ72" s="78"/>
      <c r="AK72" s="79">
        <v>371.93</v>
      </c>
      <c r="AL72" s="69" t="s">
        <v>392</v>
      </c>
      <c r="AM72" s="70">
        <v>1</v>
      </c>
      <c r="AN72" s="78">
        <v>793.18</v>
      </c>
      <c r="AO72" s="78">
        <v>842.17</v>
      </c>
      <c r="AP72" s="78">
        <v>785.05</v>
      </c>
      <c r="AQ72" s="78">
        <v>779.84</v>
      </c>
      <c r="AR72" s="78"/>
      <c r="AS72" s="79"/>
      <c r="AT72" s="65" t="s">
        <v>393</v>
      </c>
      <c r="AU72" s="68">
        <v>4.2285086050150099E-2</v>
      </c>
      <c r="AV72" s="78">
        <v>758.67</v>
      </c>
      <c r="AW72" s="78">
        <v>775.97</v>
      </c>
      <c r="AX72" s="78">
        <v>696.83</v>
      </c>
      <c r="AY72" s="78"/>
      <c r="AZ72" s="78"/>
      <c r="BA72" s="79">
        <v>433.56</v>
      </c>
      <c r="BB72" s="65" t="s">
        <v>394</v>
      </c>
      <c r="BC72" s="78">
        <v>829.2</v>
      </c>
      <c r="BD72" s="78">
        <v>807.84</v>
      </c>
      <c r="BE72" s="78">
        <v>683.22</v>
      </c>
      <c r="BF72" s="78"/>
      <c r="BG72" s="78"/>
      <c r="BH72" s="79">
        <v>583.19000000000005</v>
      </c>
      <c r="BI72" s="65" t="s">
        <v>395</v>
      </c>
      <c r="BJ72" s="68">
        <v>0.134303902871417</v>
      </c>
      <c r="BK72" s="78">
        <v>906.01</v>
      </c>
      <c r="BL72" s="78">
        <v>858.6</v>
      </c>
      <c r="BM72" s="78">
        <v>1026.48</v>
      </c>
      <c r="BN72" s="78">
        <v>691.36</v>
      </c>
      <c r="BO72" s="78"/>
      <c r="BP72" s="79"/>
      <c r="BQ72" s="65" t="s">
        <v>396</v>
      </c>
      <c r="BR72" s="68">
        <v>1</v>
      </c>
      <c r="BS72" s="78">
        <v>851.17</v>
      </c>
      <c r="BT72" s="78">
        <v>876.33</v>
      </c>
      <c r="BU72" s="78">
        <v>818.67</v>
      </c>
      <c r="BV72" s="78"/>
      <c r="BW72" s="78"/>
      <c r="BX72" s="79">
        <v>381.17</v>
      </c>
      <c r="BY72" s="65" t="s">
        <v>397</v>
      </c>
      <c r="BZ72" s="78">
        <v>848.17</v>
      </c>
      <c r="CA72" s="78">
        <v>812.23</v>
      </c>
      <c r="CB72" s="78">
        <v>674.97</v>
      </c>
      <c r="CC72" s="78">
        <v>557.39</v>
      </c>
      <c r="CD72" s="78"/>
      <c r="CE72" s="79">
        <v>732.76</v>
      </c>
      <c r="CF72" s="65" t="s">
        <v>398</v>
      </c>
      <c r="CG72" s="78">
        <v>834.04</v>
      </c>
      <c r="CH72" s="78">
        <v>959.64</v>
      </c>
      <c r="CI72" s="78">
        <v>864.52</v>
      </c>
      <c r="CJ72" s="78"/>
      <c r="CK72" s="78"/>
      <c r="CL72" s="79"/>
      <c r="CM72" s="65" t="s">
        <v>399</v>
      </c>
      <c r="CN72" s="78">
        <v>867.65</v>
      </c>
      <c r="CO72" s="78">
        <v>810.56</v>
      </c>
      <c r="CP72" s="78">
        <v>792.81</v>
      </c>
      <c r="CQ72" s="78">
        <v>520.52</v>
      </c>
      <c r="CR72" s="78"/>
      <c r="CS72" s="79">
        <v>701.48</v>
      </c>
      <c r="CT72" s="65" t="s">
        <v>400</v>
      </c>
      <c r="CU72" s="78">
        <v>795.14</v>
      </c>
      <c r="CV72" s="78">
        <v>853.9</v>
      </c>
      <c r="CW72" s="78">
        <v>725.37</v>
      </c>
      <c r="CX72" s="78">
        <v>619.91999999999996</v>
      </c>
      <c r="CY72" s="78"/>
      <c r="CZ72" s="79"/>
      <c r="DA72" s="65" t="s">
        <v>401</v>
      </c>
      <c r="DB72" s="68">
        <v>1</v>
      </c>
      <c r="DC72" s="78">
        <v>758</v>
      </c>
      <c r="DD72" s="78">
        <v>813.4</v>
      </c>
      <c r="DE72" s="78">
        <v>667</v>
      </c>
      <c r="DF72" s="78">
        <v>754.56</v>
      </c>
      <c r="DG72" s="78"/>
      <c r="DH72" s="79">
        <v>689.45</v>
      </c>
      <c r="DI72" s="65" t="s">
        <v>402</v>
      </c>
      <c r="DJ72" s="68">
        <v>2.70929287455974E-3</v>
      </c>
      <c r="DK72" s="78">
        <v>905.23</v>
      </c>
      <c r="DL72" s="78">
        <v>905.14</v>
      </c>
      <c r="DM72" s="78">
        <v>905.14</v>
      </c>
      <c r="DN72" s="78">
        <v>694.51</v>
      </c>
      <c r="DO72" s="78"/>
      <c r="DP72" s="79">
        <v>579.08000000000004</v>
      </c>
      <c r="DQ72" s="65" t="s">
        <v>403</v>
      </c>
      <c r="DR72" s="78">
        <v>771.21</v>
      </c>
      <c r="DS72" s="78">
        <v>741.79</v>
      </c>
      <c r="DT72" s="78">
        <v>625.04999999999995</v>
      </c>
      <c r="DU72" s="78">
        <v>748.55</v>
      </c>
      <c r="DV72" s="78"/>
      <c r="DW72" s="79"/>
      <c r="DX72" s="65" t="s">
        <v>404</v>
      </c>
      <c r="DY72" s="78">
        <v>789.99</v>
      </c>
      <c r="DZ72" s="78">
        <v>768.11</v>
      </c>
      <c r="EA72" s="78">
        <v>785.24</v>
      </c>
      <c r="EB72" s="78">
        <v>586.94000000000005</v>
      </c>
      <c r="EC72" s="78"/>
      <c r="ED72" s="79">
        <v>449.07</v>
      </c>
      <c r="EE72" s="65" t="s">
        <v>405</v>
      </c>
      <c r="EF72" s="68">
        <v>1</v>
      </c>
      <c r="EG72" s="78">
        <v>780.36</v>
      </c>
      <c r="EH72" s="78">
        <v>750.05</v>
      </c>
      <c r="EI72" s="78">
        <v>662.86</v>
      </c>
      <c r="EJ72" s="78"/>
      <c r="EK72" s="78">
        <v>323.74</v>
      </c>
      <c r="EL72" s="79">
        <v>325.56</v>
      </c>
      <c r="EM72" s="65" t="s">
        <v>406</v>
      </c>
      <c r="EN72" s="78">
        <v>807.7</v>
      </c>
      <c r="EO72" s="78">
        <v>835.91</v>
      </c>
      <c r="EP72" s="78">
        <v>700.81</v>
      </c>
      <c r="EQ72" s="78"/>
      <c r="ER72" s="78"/>
      <c r="ES72" s="79">
        <v>452.92</v>
      </c>
      <c r="ET72" s="65" t="s">
        <v>407</v>
      </c>
      <c r="EU72" s="68">
        <v>1</v>
      </c>
      <c r="EV72" s="78">
        <v>752.78</v>
      </c>
      <c r="EW72" s="78">
        <v>721.93</v>
      </c>
      <c r="EX72" s="78">
        <v>721.93</v>
      </c>
      <c r="EY72" s="78"/>
      <c r="EZ72" s="78"/>
      <c r="FA72" s="79">
        <v>401.46</v>
      </c>
      <c r="FB72" s="65" t="s">
        <v>408</v>
      </c>
      <c r="FC72" s="78">
        <v>586.21</v>
      </c>
      <c r="FD72" s="78">
        <v>553.02</v>
      </c>
      <c r="FE72" s="78">
        <v>615.37</v>
      </c>
      <c r="FF72" s="78"/>
      <c r="FG72" s="78"/>
      <c r="FH72" s="79"/>
      <c r="FI72" s="65" t="s">
        <v>409</v>
      </c>
      <c r="FJ72" s="78">
        <v>852.03</v>
      </c>
      <c r="FK72" s="78">
        <v>844.79</v>
      </c>
      <c r="FL72" s="78"/>
      <c r="FM72" s="78"/>
      <c r="FN72" s="78"/>
      <c r="FO72" s="79">
        <v>435.31</v>
      </c>
      <c r="FP72" s="65" t="s">
        <v>410</v>
      </c>
      <c r="FQ72" s="68">
        <v>0.225413069449767</v>
      </c>
      <c r="FR72" s="78">
        <v>805.99</v>
      </c>
      <c r="FS72" s="78">
        <v>793.83</v>
      </c>
      <c r="FT72" s="78">
        <v>849.05</v>
      </c>
      <c r="FU72" s="78">
        <v>566.36</v>
      </c>
      <c r="FV72" s="78">
        <v>537.72</v>
      </c>
      <c r="FW72" s="79">
        <v>416.46</v>
      </c>
      <c r="FX72" s="65" t="s">
        <v>411</v>
      </c>
      <c r="FY72" s="78">
        <v>807.93</v>
      </c>
      <c r="FZ72" s="78">
        <v>795.96</v>
      </c>
      <c r="GA72" s="78">
        <v>770.8</v>
      </c>
      <c r="GB72" s="78">
        <v>767.68</v>
      </c>
      <c r="GC72" s="78"/>
      <c r="GD72" s="79">
        <v>432.6</v>
      </c>
      <c r="GE72" s="65" t="s">
        <v>412</v>
      </c>
      <c r="GF72" s="68">
        <v>0.20177155424628199</v>
      </c>
      <c r="GG72" s="78">
        <v>780.18</v>
      </c>
      <c r="GH72" s="78">
        <v>804.65</v>
      </c>
      <c r="GI72" s="78">
        <v>766.5</v>
      </c>
      <c r="GJ72" s="78">
        <v>613.02</v>
      </c>
      <c r="GK72" s="78"/>
      <c r="GL72" s="79">
        <v>550.36</v>
      </c>
      <c r="GM72" s="65" t="s">
        <v>413</v>
      </c>
      <c r="GN72" s="68">
        <v>8.5598116841429497E-2</v>
      </c>
      <c r="GO72" s="78">
        <v>800.55</v>
      </c>
      <c r="GP72" s="78">
        <v>1169.94</v>
      </c>
      <c r="GQ72" s="78">
        <v>623.5</v>
      </c>
      <c r="GR72" s="78">
        <v>543.63</v>
      </c>
      <c r="GS72" s="78"/>
      <c r="GT72" s="79"/>
      <c r="GU72" s="65" t="s">
        <v>414</v>
      </c>
      <c r="GV72" s="68">
        <v>1</v>
      </c>
      <c r="GW72" s="78">
        <v>706.09</v>
      </c>
      <c r="GX72" s="78">
        <v>698.39</v>
      </c>
      <c r="GY72" s="78">
        <v>659.28</v>
      </c>
      <c r="GZ72" s="78"/>
      <c r="HA72" s="78"/>
      <c r="HB72" s="79">
        <v>605.78</v>
      </c>
      <c r="HC72" s="65" t="s">
        <v>415</v>
      </c>
      <c r="HD72" s="68">
        <v>1</v>
      </c>
      <c r="HE72" s="78">
        <v>780.52</v>
      </c>
      <c r="HF72" s="78">
        <v>815.68</v>
      </c>
      <c r="HG72" s="78"/>
      <c r="HH72" s="78">
        <v>514.21</v>
      </c>
      <c r="HI72" s="78">
        <v>507.57</v>
      </c>
      <c r="HJ72" s="79">
        <v>482.55</v>
      </c>
      <c r="HK72" s="80"/>
      <c r="HL72" s="68"/>
      <c r="HM72" s="78"/>
      <c r="HN72" s="78"/>
      <c r="HO72" s="78"/>
      <c r="HP72" s="78"/>
      <c r="HQ72" s="78"/>
      <c r="HR72" s="79"/>
    </row>
    <row r="73" spans="1:226" x14ac:dyDescent="0.25">
      <c r="A73" s="61">
        <v>45096</v>
      </c>
      <c r="B73" s="62" t="s">
        <v>387</v>
      </c>
      <c r="C73" s="76">
        <v>817.23516889591895</v>
      </c>
      <c r="D73" s="76">
        <v>795.86670846821517</v>
      </c>
      <c r="E73" s="76">
        <v>716.95775580539339</v>
      </c>
      <c r="F73" s="76">
        <v>610.72570025900677</v>
      </c>
      <c r="G73" s="76">
        <v>541.12219738224894</v>
      </c>
      <c r="H73" s="77">
        <v>450.49929559667487</v>
      </c>
      <c r="I73" s="62" t="s">
        <v>388</v>
      </c>
      <c r="J73" s="76">
        <v>817.82962114535746</v>
      </c>
      <c r="K73" s="76">
        <v>790.16939073778087</v>
      </c>
      <c r="L73" s="76">
        <v>711.00728420980613</v>
      </c>
      <c r="M73" s="76">
        <v>615.59198719339167</v>
      </c>
      <c r="N73" s="76">
        <v>445.57380116959064</v>
      </c>
      <c r="O73" s="77">
        <v>484.52552079856059</v>
      </c>
      <c r="P73" s="65" t="s">
        <v>389</v>
      </c>
      <c r="Q73" s="78">
        <v>746.08</v>
      </c>
      <c r="R73" s="78">
        <v>770.24</v>
      </c>
      <c r="S73" s="78">
        <v>716.21</v>
      </c>
      <c r="T73" s="78">
        <v>547.02</v>
      </c>
      <c r="U73" s="78"/>
      <c r="V73" s="79"/>
      <c r="W73" s="65" t="s">
        <v>390</v>
      </c>
      <c r="X73" s="78">
        <v>815.59</v>
      </c>
      <c r="Y73" s="78">
        <v>781.99</v>
      </c>
      <c r="Z73" s="78">
        <v>685.9</v>
      </c>
      <c r="AA73" s="78">
        <v>437.7</v>
      </c>
      <c r="AB73" s="78"/>
      <c r="AC73" s="79">
        <v>489.26</v>
      </c>
      <c r="AD73" s="65" t="s">
        <v>391</v>
      </c>
      <c r="AE73" s="68">
        <v>0.51129972389814904</v>
      </c>
      <c r="AF73" s="78">
        <v>715.65</v>
      </c>
      <c r="AG73" s="78">
        <v>698.44</v>
      </c>
      <c r="AH73" s="78"/>
      <c r="AI73" s="78"/>
      <c r="AJ73" s="78"/>
      <c r="AK73" s="79">
        <v>371.93</v>
      </c>
      <c r="AL73" s="69" t="s">
        <v>392</v>
      </c>
      <c r="AM73" s="70">
        <v>1</v>
      </c>
      <c r="AN73" s="78">
        <v>789.26</v>
      </c>
      <c r="AO73" s="78">
        <v>819.32</v>
      </c>
      <c r="AP73" s="78">
        <v>795.19</v>
      </c>
      <c r="AQ73" s="78">
        <v>779.84</v>
      </c>
      <c r="AR73" s="78"/>
      <c r="AS73" s="79"/>
      <c r="AT73" s="65" t="s">
        <v>393</v>
      </c>
      <c r="AU73" s="68">
        <v>4.2055681722600699E-2</v>
      </c>
      <c r="AV73" s="78">
        <v>750.18</v>
      </c>
      <c r="AW73" s="78">
        <v>749.41</v>
      </c>
      <c r="AX73" s="78">
        <v>691.56</v>
      </c>
      <c r="AY73" s="78"/>
      <c r="AZ73" s="78"/>
      <c r="BA73" s="79">
        <v>434.54</v>
      </c>
      <c r="BB73" s="65" t="s">
        <v>394</v>
      </c>
      <c r="BC73" s="78">
        <v>837.6</v>
      </c>
      <c r="BD73" s="78">
        <v>804.48</v>
      </c>
      <c r="BE73" s="78">
        <v>681.46</v>
      </c>
      <c r="BF73" s="78"/>
      <c r="BG73" s="78"/>
      <c r="BH73" s="79">
        <v>585.20000000000005</v>
      </c>
      <c r="BI73" s="65" t="s">
        <v>395</v>
      </c>
      <c r="BJ73" s="68">
        <v>0.13423179145748901</v>
      </c>
      <c r="BK73" s="78">
        <v>914.12</v>
      </c>
      <c r="BL73" s="78">
        <v>849.55</v>
      </c>
      <c r="BM73" s="78">
        <v>981.15</v>
      </c>
      <c r="BN73" s="78">
        <v>722.26</v>
      </c>
      <c r="BO73" s="78"/>
      <c r="BP73" s="79"/>
      <c r="BQ73" s="65" t="s">
        <v>396</v>
      </c>
      <c r="BR73" s="68">
        <v>1</v>
      </c>
      <c r="BS73" s="78">
        <v>851.17</v>
      </c>
      <c r="BT73" s="78">
        <v>875.5</v>
      </c>
      <c r="BU73" s="78">
        <v>807</v>
      </c>
      <c r="BV73" s="78"/>
      <c r="BW73" s="78"/>
      <c r="BX73" s="79">
        <v>382.83</v>
      </c>
      <c r="BY73" s="65" t="s">
        <v>397</v>
      </c>
      <c r="BZ73" s="78">
        <v>846.85</v>
      </c>
      <c r="CA73" s="78">
        <v>800.46</v>
      </c>
      <c r="CB73" s="78">
        <v>675.72</v>
      </c>
      <c r="CC73" s="78">
        <v>572.03</v>
      </c>
      <c r="CD73" s="78"/>
      <c r="CE73" s="79">
        <v>734.3</v>
      </c>
      <c r="CF73" s="65" t="s">
        <v>398</v>
      </c>
      <c r="CG73" s="78">
        <v>831.62</v>
      </c>
      <c r="CH73" s="78">
        <v>937.06</v>
      </c>
      <c r="CI73" s="78">
        <v>853.23</v>
      </c>
      <c r="CJ73" s="78"/>
      <c r="CK73" s="78"/>
      <c r="CL73" s="79"/>
      <c r="CM73" s="65" t="s">
        <v>399</v>
      </c>
      <c r="CN73" s="78">
        <v>869.48</v>
      </c>
      <c r="CO73" s="78">
        <v>787.66</v>
      </c>
      <c r="CP73" s="78">
        <v>783.25</v>
      </c>
      <c r="CQ73" s="78">
        <v>522.09</v>
      </c>
      <c r="CR73" s="78"/>
      <c r="CS73" s="79">
        <v>702</v>
      </c>
      <c r="CT73" s="65" t="s">
        <v>400</v>
      </c>
      <c r="CU73" s="78">
        <v>795.95</v>
      </c>
      <c r="CV73" s="78">
        <v>843.41</v>
      </c>
      <c r="CW73" s="78">
        <v>725.37</v>
      </c>
      <c r="CX73" s="78">
        <v>619.91999999999996</v>
      </c>
      <c r="CY73" s="78"/>
      <c r="CZ73" s="79"/>
      <c r="DA73" s="65" t="s">
        <v>401</v>
      </c>
      <c r="DB73" s="68">
        <v>1</v>
      </c>
      <c r="DC73" s="78">
        <v>743.6</v>
      </c>
      <c r="DD73" s="78">
        <v>796.6</v>
      </c>
      <c r="DE73" s="78">
        <v>663</v>
      </c>
      <c r="DF73" s="78">
        <v>754.56</v>
      </c>
      <c r="DG73" s="78"/>
      <c r="DH73" s="79">
        <v>713.45</v>
      </c>
      <c r="DI73" s="65" t="s">
        <v>402</v>
      </c>
      <c r="DJ73" s="68">
        <v>2.6709401709401701E-3</v>
      </c>
      <c r="DK73" s="78">
        <v>888.26</v>
      </c>
      <c r="DL73" s="78">
        <v>872.74</v>
      </c>
      <c r="DM73" s="78">
        <v>872.74</v>
      </c>
      <c r="DN73" s="78">
        <v>684.68</v>
      </c>
      <c r="DO73" s="78"/>
      <c r="DP73" s="79">
        <v>579.79</v>
      </c>
      <c r="DQ73" s="65" t="s">
        <v>403</v>
      </c>
      <c r="DR73" s="78">
        <v>753.41</v>
      </c>
      <c r="DS73" s="78">
        <v>724.06</v>
      </c>
      <c r="DT73" s="78">
        <v>620.07000000000005</v>
      </c>
      <c r="DU73" s="78">
        <v>751.82</v>
      </c>
      <c r="DV73" s="78"/>
      <c r="DW73" s="79"/>
      <c r="DX73" s="65" t="s">
        <v>404</v>
      </c>
      <c r="DY73" s="78">
        <v>780.59</v>
      </c>
      <c r="DZ73" s="78">
        <v>757.48</v>
      </c>
      <c r="EA73" s="78">
        <v>784.81</v>
      </c>
      <c r="EB73" s="78">
        <v>589.72</v>
      </c>
      <c r="EC73" s="78"/>
      <c r="ED73" s="79">
        <v>454.47</v>
      </c>
      <c r="EE73" s="65" t="s">
        <v>405</v>
      </c>
      <c r="EF73" s="68">
        <v>1</v>
      </c>
      <c r="EG73" s="78">
        <v>772.22</v>
      </c>
      <c r="EH73" s="78">
        <v>727.98</v>
      </c>
      <c r="EI73" s="78">
        <v>700.32</v>
      </c>
      <c r="EJ73" s="78"/>
      <c r="EK73" s="78">
        <v>323.74</v>
      </c>
      <c r="EL73" s="79">
        <v>323.67</v>
      </c>
      <c r="EM73" s="65" t="s">
        <v>406</v>
      </c>
      <c r="EN73" s="78">
        <v>807.7</v>
      </c>
      <c r="EO73" s="78">
        <v>807.46</v>
      </c>
      <c r="EP73" s="78">
        <v>700.81</v>
      </c>
      <c r="EQ73" s="78"/>
      <c r="ER73" s="78"/>
      <c r="ES73" s="79">
        <v>452.92</v>
      </c>
      <c r="ET73" s="65" t="s">
        <v>407</v>
      </c>
      <c r="EU73" s="68">
        <v>1</v>
      </c>
      <c r="EV73" s="78">
        <v>760.78</v>
      </c>
      <c r="EW73" s="78">
        <v>714.03</v>
      </c>
      <c r="EX73" s="78">
        <v>714.02</v>
      </c>
      <c r="EY73" s="78"/>
      <c r="EZ73" s="78"/>
      <c r="FA73" s="79">
        <v>421.09</v>
      </c>
      <c r="FB73" s="65" t="s">
        <v>408</v>
      </c>
      <c r="FC73" s="78">
        <v>586.21</v>
      </c>
      <c r="FD73" s="78">
        <v>553.02</v>
      </c>
      <c r="FE73" s="78">
        <v>615.37</v>
      </c>
      <c r="FF73" s="78"/>
      <c r="FG73" s="78"/>
      <c r="FH73" s="79"/>
      <c r="FI73" s="65" t="s">
        <v>409</v>
      </c>
      <c r="FJ73" s="78">
        <v>852.86</v>
      </c>
      <c r="FK73" s="78">
        <v>835.7</v>
      </c>
      <c r="FL73" s="78"/>
      <c r="FM73" s="78"/>
      <c r="FN73" s="78"/>
      <c r="FO73" s="79">
        <v>440.27</v>
      </c>
      <c r="FP73" s="65" t="s">
        <v>410</v>
      </c>
      <c r="FQ73" s="68">
        <v>0.22436616558222999</v>
      </c>
      <c r="FR73" s="78">
        <v>803.09</v>
      </c>
      <c r="FS73" s="78">
        <v>768.36</v>
      </c>
      <c r="FT73" s="78">
        <v>851.01</v>
      </c>
      <c r="FU73" s="78">
        <v>571.37</v>
      </c>
      <c r="FV73" s="78">
        <v>553.46</v>
      </c>
      <c r="FW73" s="79">
        <v>417.4</v>
      </c>
      <c r="FX73" s="65" t="s">
        <v>411</v>
      </c>
      <c r="FY73" s="78">
        <v>818.5</v>
      </c>
      <c r="FZ73" s="78">
        <v>782.14</v>
      </c>
      <c r="GA73" s="78">
        <v>764.3</v>
      </c>
      <c r="GB73" s="78">
        <v>777.81</v>
      </c>
      <c r="GC73" s="78"/>
      <c r="GD73" s="79">
        <v>434.23</v>
      </c>
      <c r="GE73" s="65" t="s">
        <v>412</v>
      </c>
      <c r="GF73" s="68">
        <v>0.20166169234492201</v>
      </c>
      <c r="GG73" s="78">
        <v>793.49</v>
      </c>
      <c r="GH73" s="78">
        <v>808.7</v>
      </c>
      <c r="GI73" s="78">
        <v>787.67</v>
      </c>
      <c r="GJ73" s="78">
        <v>570.66999999999996</v>
      </c>
      <c r="GK73" s="78"/>
      <c r="GL73" s="79">
        <v>556.58000000000004</v>
      </c>
      <c r="GM73" s="65" t="s">
        <v>413</v>
      </c>
      <c r="GN73" s="68">
        <v>8.5511745038181E-2</v>
      </c>
      <c r="GO73" s="78">
        <v>823.41</v>
      </c>
      <c r="GP73" s="78">
        <v>1161.51</v>
      </c>
      <c r="GQ73" s="78">
        <v>607.67999999999995</v>
      </c>
      <c r="GR73" s="78">
        <v>538.98</v>
      </c>
      <c r="GS73" s="78"/>
      <c r="GT73" s="79"/>
      <c r="GU73" s="65" t="s">
        <v>414</v>
      </c>
      <c r="GV73" s="68">
        <v>1</v>
      </c>
      <c r="GW73" s="78">
        <v>701.79</v>
      </c>
      <c r="GX73" s="78">
        <v>687.66</v>
      </c>
      <c r="GY73" s="78">
        <v>656.74</v>
      </c>
      <c r="GZ73" s="78"/>
      <c r="HA73" s="78"/>
      <c r="HB73" s="79">
        <v>608.14</v>
      </c>
      <c r="HC73" s="65" t="s">
        <v>415</v>
      </c>
      <c r="HD73" s="68">
        <v>1</v>
      </c>
      <c r="HE73" s="78">
        <v>773.02</v>
      </c>
      <c r="HF73" s="78">
        <v>796.52</v>
      </c>
      <c r="HG73" s="78"/>
      <c r="HH73" s="78">
        <v>513.36</v>
      </c>
      <c r="HI73" s="78">
        <v>506.72</v>
      </c>
      <c r="HJ73" s="79">
        <v>481.72</v>
      </c>
      <c r="HK73" s="80"/>
      <c r="HL73" s="68"/>
      <c r="HM73" s="78"/>
      <c r="HN73" s="78"/>
      <c r="HO73" s="78"/>
      <c r="HP73" s="78"/>
      <c r="HQ73" s="78"/>
      <c r="HR73" s="79"/>
    </row>
    <row r="74" spans="1:226" x14ac:dyDescent="0.25">
      <c r="A74" s="61">
        <v>45089</v>
      </c>
      <c r="B74" s="62" t="s">
        <v>387</v>
      </c>
      <c r="C74" s="76">
        <v>819.51597510146303</v>
      </c>
      <c r="D74" s="76">
        <v>792.97163853742347</v>
      </c>
      <c r="E74" s="76">
        <v>713.35039363331271</v>
      </c>
      <c r="F74" s="76">
        <v>595.53782637714949</v>
      </c>
      <c r="G74" s="76">
        <v>540.08746727811206</v>
      </c>
      <c r="H74" s="77">
        <v>455.11817183073344</v>
      </c>
      <c r="I74" s="62" t="s">
        <v>388</v>
      </c>
      <c r="J74" s="76">
        <v>819.1617198833676</v>
      </c>
      <c r="K74" s="76">
        <v>786.14029147635847</v>
      </c>
      <c r="L74" s="76">
        <v>707.0949005730663</v>
      </c>
      <c r="M74" s="76">
        <v>592.97859594972249</v>
      </c>
      <c r="N74" s="76">
        <v>433.81522138680037</v>
      </c>
      <c r="O74" s="77">
        <v>489.19781268252649</v>
      </c>
      <c r="P74" s="65" t="s">
        <v>389</v>
      </c>
      <c r="Q74" s="78">
        <v>756.08</v>
      </c>
      <c r="R74" s="78">
        <v>768.57</v>
      </c>
      <c r="S74" s="78">
        <v>711.97</v>
      </c>
      <c r="T74" s="78">
        <v>547.02</v>
      </c>
      <c r="U74" s="78"/>
      <c r="V74" s="79"/>
      <c r="W74" s="65" t="s">
        <v>390</v>
      </c>
      <c r="X74" s="78">
        <v>854.44</v>
      </c>
      <c r="Y74" s="78">
        <v>816.12</v>
      </c>
      <c r="Z74" s="78">
        <v>675.4</v>
      </c>
      <c r="AA74" s="78">
        <v>445.93</v>
      </c>
      <c r="AB74" s="78"/>
      <c r="AC74" s="79">
        <v>489.26</v>
      </c>
      <c r="AD74" s="65" t="s">
        <v>391</v>
      </c>
      <c r="AE74" s="68">
        <v>0.51129972389814904</v>
      </c>
      <c r="AF74" s="78">
        <v>713.69</v>
      </c>
      <c r="AG74" s="78">
        <v>698.18</v>
      </c>
      <c r="AH74" s="78"/>
      <c r="AI74" s="78"/>
      <c r="AJ74" s="78"/>
      <c r="AK74" s="79">
        <v>378.15</v>
      </c>
      <c r="AL74" s="69" t="s">
        <v>392</v>
      </c>
      <c r="AM74" s="70">
        <v>1</v>
      </c>
      <c r="AN74" s="78">
        <v>790.92</v>
      </c>
      <c r="AO74" s="78">
        <v>819.04</v>
      </c>
      <c r="AP74" s="78">
        <v>800.64</v>
      </c>
      <c r="AQ74" s="78">
        <v>779.84</v>
      </c>
      <c r="AR74" s="78"/>
      <c r="AS74" s="79"/>
      <c r="AT74" s="65" t="s">
        <v>393</v>
      </c>
      <c r="AU74" s="68">
        <v>4.2089313523296402E-2</v>
      </c>
      <c r="AV74" s="78">
        <v>740.62</v>
      </c>
      <c r="AW74" s="78">
        <v>736.62</v>
      </c>
      <c r="AX74" s="78">
        <v>670.41</v>
      </c>
      <c r="AY74" s="78"/>
      <c r="AZ74" s="78"/>
      <c r="BA74" s="79">
        <v>437.53</v>
      </c>
      <c r="BB74" s="65" t="s">
        <v>394</v>
      </c>
      <c r="BC74" s="78">
        <v>839.28</v>
      </c>
      <c r="BD74" s="78">
        <v>789.35</v>
      </c>
      <c r="BE74" s="78">
        <v>673.31</v>
      </c>
      <c r="BF74" s="78"/>
      <c r="BG74" s="78"/>
      <c r="BH74" s="79">
        <v>590.24</v>
      </c>
      <c r="BI74" s="65" t="s">
        <v>395</v>
      </c>
      <c r="BJ74" s="68">
        <v>0.13419216317766999</v>
      </c>
      <c r="BK74" s="78">
        <v>924.58</v>
      </c>
      <c r="BL74" s="78">
        <v>829.98</v>
      </c>
      <c r="BM74" s="78">
        <v>963.58</v>
      </c>
      <c r="BN74" s="78">
        <v>860.4</v>
      </c>
      <c r="BO74" s="78"/>
      <c r="BP74" s="79"/>
      <c r="BQ74" s="65" t="s">
        <v>396</v>
      </c>
      <c r="BR74" s="68">
        <v>1</v>
      </c>
      <c r="BS74" s="78">
        <v>851.17</v>
      </c>
      <c r="BT74" s="78">
        <v>875.5</v>
      </c>
      <c r="BU74" s="78">
        <v>806.17</v>
      </c>
      <c r="BV74" s="78"/>
      <c r="BW74" s="78"/>
      <c r="BX74" s="79">
        <v>382.83</v>
      </c>
      <c r="BY74" s="65" t="s">
        <v>397</v>
      </c>
      <c r="BZ74" s="78">
        <v>844.89</v>
      </c>
      <c r="CA74" s="78">
        <v>797.99</v>
      </c>
      <c r="CB74" s="78">
        <v>671.51</v>
      </c>
      <c r="CC74" s="78">
        <v>529.84</v>
      </c>
      <c r="CD74" s="78"/>
      <c r="CE74" s="79">
        <v>737.4</v>
      </c>
      <c r="CF74" s="65" t="s">
        <v>398</v>
      </c>
      <c r="CG74" s="78">
        <v>835.65</v>
      </c>
      <c r="CH74" s="78">
        <v>945.13</v>
      </c>
      <c r="CI74" s="78">
        <v>846.78</v>
      </c>
      <c r="CJ74" s="78"/>
      <c r="CK74" s="78"/>
      <c r="CL74" s="79"/>
      <c r="CM74" s="65" t="s">
        <v>399</v>
      </c>
      <c r="CN74" s="78">
        <v>874.03</v>
      </c>
      <c r="CO74" s="78">
        <v>790.72</v>
      </c>
      <c r="CP74" s="78">
        <v>795.12</v>
      </c>
      <c r="CQ74" s="78">
        <v>520.97</v>
      </c>
      <c r="CR74" s="78"/>
      <c r="CS74" s="79">
        <v>702.12</v>
      </c>
      <c r="CT74" s="65" t="s">
        <v>400</v>
      </c>
      <c r="CU74" s="78">
        <v>798.37</v>
      </c>
      <c r="CV74" s="78">
        <v>841.8</v>
      </c>
      <c r="CW74" s="78">
        <v>725.37</v>
      </c>
      <c r="CX74" s="78">
        <v>619.91999999999996</v>
      </c>
      <c r="CY74" s="78"/>
      <c r="CZ74" s="79"/>
      <c r="DA74" s="65" t="s">
        <v>401</v>
      </c>
      <c r="DB74" s="68">
        <v>1</v>
      </c>
      <c r="DC74" s="78">
        <v>740.4</v>
      </c>
      <c r="DD74" s="78">
        <v>791</v>
      </c>
      <c r="DE74" s="78">
        <v>647</v>
      </c>
      <c r="DF74" s="78">
        <v>754.56</v>
      </c>
      <c r="DG74" s="78"/>
      <c r="DH74" s="79">
        <v>728.65</v>
      </c>
      <c r="DI74" s="65" t="s">
        <v>402</v>
      </c>
      <c r="DJ74" s="68">
        <v>2.7162841233192999E-3</v>
      </c>
      <c r="DK74" s="78">
        <v>898</v>
      </c>
      <c r="DL74" s="78">
        <v>877.1</v>
      </c>
      <c r="DM74" s="78">
        <v>877.1</v>
      </c>
      <c r="DN74" s="78">
        <v>696.31</v>
      </c>
      <c r="DO74" s="78"/>
      <c r="DP74" s="79">
        <v>588.66999999999996</v>
      </c>
      <c r="DQ74" s="65" t="s">
        <v>403</v>
      </c>
      <c r="DR74" s="78">
        <v>738.21</v>
      </c>
      <c r="DS74" s="78">
        <v>707.8</v>
      </c>
      <c r="DT74" s="78">
        <v>617.34</v>
      </c>
      <c r="DU74" s="78">
        <v>754.09</v>
      </c>
      <c r="DV74" s="78"/>
      <c r="DW74" s="79"/>
      <c r="DX74" s="65" t="s">
        <v>404</v>
      </c>
      <c r="DY74" s="78">
        <v>772.78</v>
      </c>
      <c r="DZ74" s="78">
        <v>750.17</v>
      </c>
      <c r="EA74" s="78">
        <v>777.62</v>
      </c>
      <c r="EB74" s="78">
        <v>580.5</v>
      </c>
      <c r="EC74" s="78"/>
      <c r="ED74" s="79">
        <v>459.15</v>
      </c>
      <c r="EE74" s="65" t="s">
        <v>405</v>
      </c>
      <c r="EF74" s="68">
        <v>1</v>
      </c>
      <c r="EG74" s="78">
        <v>761.31</v>
      </c>
      <c r="EH74" s="78">
        <v>708.32</v>
      </c>
      <c r="EI74" s="78">
        <v>651.30999999999995</v>
      </c>
      <c r="EJ74" s="78"/>
      <c r="EK74" s="78">
        <v>323.74</v>
      </c>
      <c r="EL74" s="79">
        <v>320.81</v>
      </c>
      <c r="EM74" s="65" t="s">
        <v>406</v>
      </c>
      <c r="EN74" s="78">
        <v>842.18</v>
      </c>
      <c r="EO74" s="78">
        <v>807.46</v>
      </c>
      <c r="EP74" s="78">
        <v>779.57</v>
      </c>
      <c r="EQ74" s="78"/>
      <c r="ER74" s="78"/>
      <c r="ES74" s="79">
        <v>477.22</v>
      </c>
      <c r="ET74" s="65" t="s">
        <v>407</v>
      </c>
      <c r="EU74" s="68">
        <v>1</v>
      </c>
      <c r="EV74" s="78">
        <v>757.33</v>
      </c>
      <c r="EW74" s="78">
        <v>702.45</v>
      </c>
      <c r="EX74" s="78">
        <v>702.45</v>
      </c>
      <c r="EY74" s="78"/>
      <c r="EZ74" s="78"/>
      <c r="FA74" s="79">
        <v>424.31</v>
      </c>
      <c r="FB74" s="65" t="s">
        <v>408</v>
      </c>
      <c r="FC74" s="78">
        <v>586.21</v>
      </c>
      <c r="FD74" s="78">
        <v>553.02</v>
      </c>
      <c r="FE74" s="78">
        <v>615.37</v>
      </c>
      <c r="FF74" s="78"/>
      <c r="FG74" s="78"/>
      <c r="FH74" s="79"/>
      <c r="FI74" s="65" t="s">
        <v>409</v>
      </c>
      <c r="FJ74" s="78">
        <v>852.86</v>
      </c>
      <c r="FK74" s="78">
        <v>829.91</v>
      </c>
      <c r="FL74" s="78"/>
      <c r="FM74" s="78"/>
      <c r="FN74" s="78"/>
      <c r="FO74" s="79">
        <v>451.01</v>
      </c>
      <c r="FP74" s="65" t="s">
        <v>410</v>
      </c>
      <c r="FQ74" s="68">
        <v>0.225250591282802</v>
      </c>
      <c r="FR74" s="78">
        <v>808.33</v>
      </c>
      <c r="FS74" s="78">
        <v>778.57</v>
      </c>
      <c r="FT74" s="78">
        <v>860.28</v>
      </c>
      <c r="FU74" s="78">
        <v>576.51</v>
      </c>
      <c r="FV74" s="78">
        <v>553.80999999999995</v>
      </c>
      <c r="FW74" s="79">
        <v>420.98</v>
      </c>
      <c r="FX74" s="65" t="s">
        <v>411</v>
      </c>
      <c r="FY74" s="78">
        <v>832.32</v>
      </c>
      <c r="FZ74" s="78">
        <v>780.51</v>
      </c>
      <c r="GA74" s="78">
        <v>760.23</v>
      </c>
      <c r="GB74" s="78">
        <v>744.09</v>
      </c>
      <c r="GC74" s="78"/>
      <c r="GD74" s="79">
        <v>429.35</v>
      </c>
      <c r="GE74" s="65" t="s">
        <v>412</v>
      </c>
      <c r="GF74" s="68">
        <v>0.20174306003873499</v>
      </c>
      <c r="GG74" s="78">
        <v>788.05</v>
      </c>
      <c r="GH74" s="78">
        <v>804.68</v>
      </c>
      <c r="GI74" s="78">
        <v>791.21</v>
      </c>
      <c r="GJ74" s="78">
        <v>616.85</v>
      </c>
      <c r="GK74" s="78"/>
      <c r="GL74" s="79">
        <v>571.94000000000005</v>
      </c>
      <c r="GM74" s="65" t="s">
        <v>413</v>
      </c>
      <c r="GN74" s="68">
        <v>8.6069630330937702E-2</v>
      </c>
      <c r="GO74" s="78">
        <v>842.28</v>
      </c>
      <c r="GP74" s="78">
        <v>1159.3800000000001</v>
      </c>
      <c r="GQ74" s="78">
        <v>612.13</v>
      </c>
      <c r="GR74" s="78">
        <v>552.14</v>
      </c>
      <c r="GS74" s="78"/>
      <c r="GT74" s="79"/>
      <c r="GU74" s="65" t="s">
        <v>414</v>
      </c>
      <c r="GV74" s="68">
        <v>1</v>
      </c>
      <c r="GW74" s="78">
        <v>687.46</v>
      </c>
      <c r="GX74" s="78">
        <v>684.56</v>
      </c>
      <c r="GY74" s="78">
        <v>654.79</v>
      </c>
      <c r="GZ74" s="78"/>
      <c r="HA74" s="78"/>
      <c r="HB74" s="79">
        <v>617.44000000000005</v>
      </c>
      <c r="HC74" s="65" t="s">
        <v>415</v>
      </c>
      <c r="HD74" s="68">
        <v>1</v>
      </c>
      <c r="HE74" s="78">
        <v>776.35</v>
      </c>
      <c r="HF74" s="78">
        <v>788.18</v>
      </c>
      <c r="HG74" s="78"/>
      <c r="HH74" s="78">
        <v>495.7</v>
      </c>
      <c r="HI74" s="78">
        <v>489.06</v>
      </c>
      <c r="HJ74" s="79">
        <v>472.55</v>
      </c>
      <c r="HK74" s="80"/>
      <c r="HL74" s="68"/>
      <c r="HM74" s="78"/>
      <c r="HN74" s="78"/>
      <c r="HO74" s="78"/>
      <c r="HP74" s="78"/>
      <c r="HQ74" s="78"/>
      <c r="HR74" s="79"/>
    </row>
    <row r="75" spans="1:226" x14ac:dyDescent="0.25">
      <c r="A75" s="61">
        <v>45082</v>
      </c>
      <c r="B75" s="62" t="s">
        <v>387</v>
      </c>
      <c r="C75" s="76">
        <v>808.88037773747806</v>
      </c>
      <c r="D75" s="76">
        <v>783.16116570617976</v>
      </c>
      <c r="E75" s="76">
        <v>707.0151978368076</v>
      </c>
      <c r="F75" s="76">
        <v>603.86766235292828</v>
      </c>
      <c r="G75" s="76">
        <v>537.38762682717106</v>
      </c>
      <c r="H75" s="77">
        <v>460.54697851826472</v>
      </c>
      <c r="I75" s="62" t="s">
        <v>388</v>
      </c>
      <c r="J75" s="76">
        <v>807.59558201505081</v>
      </c>
      <c r="K75" s="76">
        <v>775.05313017814137</v>
      </c>
      <c r="L75" s="76">
        <v>702.06457958211672</v>
      </c>
      <c r="M75" s="76">
        <v>604.97350534444536</v>
      </c>
      <c r="N75" s="76">
        <v>442.81060150375941</v>
      </c>
      <c r="O75" s="77">
        <v>496.38982100877632</v>
      </c>
      <c r="P75" s="65" t="s">
        <v>389</v>
      </c>
      <c r="Q75" s="78">
        <v>742.74</v>
      </c>
      <c r="R75" s="78">
        <v>752.74</v>
      </c>
      <c r="S75" s="78">
        <v>703.15</v>
      </c>
      <c r="T75" s="78">
        <v>547.02</v>
      </c>
      <c r="U75" s="78"/>
      <c r="V75" s="79"/>
      <c r="W75" s="65" t="s">
        <v>390</v>
      </c>
      <c r="X75" s="78">
        <v>829.34</v>
      </c>
      <c r="Y75" s="78">
        <v>795.32</v>
      </c>
      <c r="Z75" s="78">
        <v>665.15</v>
      </c>
      <c r="AA75" s="78">
        <v>434.83</v>
      </c>
      <c r="AB75" s="78"/>
      <c r="AC75" s="79">
        <v>489.26</v>
      </c>
      <c r="AD75" s="65" t="s">
        <v>391</v>
      </c>
      <c r="AE75" s="68">
        <v>0.51129972389814904</v>
      </c>
      <c r="AF75" s="78">
        <v>710.41</v>
      </c>
      <c r="AG75" s="78">
        <v>697.84</v>
      </c>
      <c r="AH75" s="78"/>
      <c r="AI75" s="78"/>
      <c r="AJ75" s="78"/>
      <c r="AK75" s="79">
        <v>389.01</v>
      </c>
      <c r="AL75" s="69" t="s">
        <v>392</v>
      </c>
      <c r="AM75" s="70">
        <v>1</v>
      </c>
      <c r="AN75" s="78">
        <v>788.21</v>
      </c>
      <c r="AO75" s="78">
        <v>819.26</v>
      </c>
      <c r="AP75" s="78">
        <v>785.11</v>
      </c>
      <c r="AQ75" s="78">
        <v>779.84</v>
      </c>
      <c r="AR75" s="78"/>
      <c r="AS75" s="79"/>
      <c r="AT75" s="65" t="s">
        <v>393</v>
      </c>
      <c r="AU75" s="68">
        <v>4.2421414329953798E-2</v>
      </c>
      <c r="AV75" s="78">
        <v>743.38</v>
      </c>
      <c r="AW75" s="78">
        <v>739.24</v>
      </c>
      <c r="AX75" s="78">
        <v>662.02</v>
      </c>
      <c r="AY75" s="78"/>
      <c r="AZ75" s="78"/>
      <c r="BA75" s="79">
        <v>444.98</v>
      </c>
      <c r="BB75" s="65" t="s">
        <v>394</v>
      </c>
      <c r="BC75" s="78">
        <v>829.2</v>
      </c>
      <c r="BD75" s="78">
        <v>778.43</v>
      </c>
      <c r="BE75" s="78">
        <v>673.98</v>
      </c>
      <c r="BF75" s="78"/>
      <c r="BG75" s="78"/>
      <c r="BH75" s="79">
        <v>593.37</v>
      </c>
      <c r="BI75" s="65" t="s">
        <v>395</v>
      </c>
      <c r="BJ75" s="68">
        <v>0.13425702164223199</v>
      </c>
      <c r="BK75" s="78">
        <v>914.29</v>
      </c>
      <c r="BL75" s="78">
        <v>808.9</v>
      </c>
      <c r="BM75" s="78">
        <v>942.56</v>
      </c>
      <c r="BN75" s="78">
        <v>860.82</v>
      </c>
      <c r="BO75" s="78"/>
      <c r="BP75" s="79"/>
      <c r="BQ75" s="65" t="s">
        <v>396</v>
      </c>
      <c r="BR75" s="68">
        <v>1</v>
      </c>
      <c r="BS75" s="78">
        <v>851.17</v>
      </c>
      <c r="BT75" s="78">
        <v>875.5</v>
      </c>
      <c r="BU75" s="78">
        <v>796.17</v>
      </c>
      <c r="BV75" s="78"/>
      <c r="BW75" s="78"/>
      <c r="BX75" s="79">
        <v>382.83</v>
      </c>
      <c r="BY75" s="65" t="s">
        <v>397</v>
      </c>
      <c r="BZ75" s="78">
        <v>839.93</v>
      </c>
      <c r="CA75" s="78">
        <v>792.23</v>
      </c>
      <c r="CB75" s="78">
        <v>654.83000000000004</v>
      </c>
      <c r="CC75" s="78">
        <v>563.34</v>
      </c>
      <c r="CD75" s="78"/>
      <c r="CE75" s="79">
        <v>742.65</v>
      </c>
      <c r="CF75" s="65" t="s">
        <v>398</v>
      </c>
      <c r="CG75" s="78">
        <v>805.01</v>
      </c>
      <c r="CH75" s="78">
        <v>912.87</v>
      </c>
      <c r="CI75" s="78">
        <v>840.33</v>
      </c>
      <c r="CJ75" s="78"/>
      <c r="CK75" s="78"/>
      <c r="CL75" s="79"/>
      <c r="CM75" s="65" t="s">
        <v>399</v>
      </c>
      <c r="CN75" s="78">
        <v>868.29</v>
      </c>
      <c r="CO75" s="78">
        <v>779.2</v>
      </c>
      <c r="CP75" s="78">
        <v>787.35</v>
      </c>
      <c r="CQ75" s="78">
        <v>518.85</v>
      </c>
      <c r="CR75" s="78"/>
      <c r="CS75" s="79">
        <v>702.25</v>
      </c>
      <c r="CT75" s="65" t="s">
        <v>400</v>
      </c>
      <c r="CU75" s="78">
        <v>788.69</v>
      </c>
      <c r="CV75" s="78">
        <v>832.12</v>
      </c>
      <c r="CW75" s="78">
        <v>725.37</v>
      </c>
      <c r="CX75" s="78">
        <v>619.91999999999996</v>
      </c>
      <c r="CY75" s="78"/>
      <c r="CZ75" s="79"/>
      <c r="DA75" s="65" t="s">
        <v>401</v>
      </c>
      <c r="DB75" s="68">
        <v>1</v>
      </c>
      <c r="DC75" s="78">
        <v>688.4</v>
      </c>
      <c r="DD75" s="78">
        <v>758.2</v>
      </c>
      <c r="DE75" s="78">
        <v>643</v>
      </c>
      <c r="DF75" s="78">
        <v>754.56</v>
      </c>
      <c r="DG75" s="78"/>
      <c r="DH75" s="79">
        <v>720.65</v>
      </c>
      <c r="DI75" s="65" t="s">
        <v>402</v>
      </c>
      <c r="DJ75" s="68">
        <v>2.7079722703639499E-3</v>
      </c>
      <c r="DK75" s="78">
        <v>894.28</v>
      </c>
      <c r="DL75" s="78">
        <v>876.49</v>
      </c>
      <c r="DM75" s="78">
        <v>876.49</v>
      </c>
      <c r="DN75" s="78">
        <v>751.04</v>
      </c>
      <c r="DO75" s="78"/>
      <c r="DP75" s="79">
        <v>585.28</v>
      </c>
      <c r="DQ75" s="65" t="s">
        <v>403</v>
      </c>
      <c r="DR75" s="78">
        <v>718.21</v>
      </c>
      <c r="DS75" s="78">
        <v>693.17</v>
      </c>
      <c r="DT75" s="78">
        <v>614.61</v>
      </c>
      <c r="DU75" s="78">
        <v>738.37</v>
      </c>
      <c r="DV75" s="78"/>
      <c r="DW75" s="79"/>
      <c r="DX75" s="65" t="s">
        <v>404</v>
      </c>
      <c r="DY75" s="78">
        <v>765.23</v>
      </c>
      <c r="DZ75" s="78">
        <v>744.44</v>
      </c>
      <c r="EA75" s="78">
        <v>764.32</v>
      </c>
      <c r="EB75" s="78">
        <v>571.28</v>
      </c>
      <c r="EC75" s="78"/>
      <c r="ED75" s="79">
        <v>469.13</v>
      </c>
      <c r="EE75" s="65" t="s">
        <v>405</v>
      </c>
      <c r="EF75" s="68">
        <v>1</v>
      </c>
      <c r="EG75" s="78">
        <v>752.1</v>
      </c>
      <c r="EH75" s="78">
        <v>698.77</v>
      </c>
      <c r="EI75" s="78">
        <v>636.54999999999995</v>
      </c>
      <c r="EJ75" s="78"/>
      <c r="EK75" s="78">
        <v>323.74</v>
      </c>
      <c r="EL75" s="79">
        <v>318.95</v>
      </c>
      <c r="EM75" s="65" t="s">
        <v>406</v>
      </c>
      <c r="EN75" s="78">
        <v>800.8</v>
      </c>
      <c r="EO75" s="78">
        <v>774.7</v>
      </c>
      <c r="EP75" s="78">
        <v>666.3</v>
      </c>
      <c r="EQ75" s="78"/>
      <c r="ER75" s="78"/>
      <c r="ES75" s="79">
        <v>477.22</v>
      </c>
      <c r="ET75" s="65" t="s">
        <v>407</v>
      </c>
      <c r="EU75" s="68">
        <v>1</v>
      </c>
      <c r="EV75" s="78">
        <v>754.44</v>
      </c>
      <c r="EW75" s="78">
        <v>697.22</v>
      </c>
      <c r="EX75" s="78">
        <v>697.22</v>
      </c>
      <c r="EY75" s="78"/>
      <c r="EZ75" s="78"/>
      <c r="FA75" s="79">
        <v>431.89</v>
      </c>
      <c r="FB75" s="65" t="s">
        <v>408</v>
      </c>
      <c r="FC75" s="78">
        <v>586.21</v>
      </c>
      <c r="FD75" s="78">
        <v>553.02</v>
      </c>
      <c r="FE75" s="78">
        <v>615.37</v>
      </c>
      <c r="FF75" s="78"/>
      <c r="FG75" s="78"/>
      <c r="FH75" s="79"/>
      <c r="FI75" s="65" t="s">
        <v>409</v>
      </c>
      <c r="FJ75" s="78">
        <v>837.16</v>
      </c>
      <c r="FK75" s="78">
        <v>815.86</v>
      </c>
      <c r="FL75" s="78"/>
      <c r="FM75" s="78"/>
      <c r="FN75" s="78"/>
      <c r="FO75" s="79">
        <v>460.93</v>
      </c>
      <c r="FP75" s="65" t="s">
        <v>410</v>
      </c>
      <c r="FQ75" s="68">
        <v>0.223538616295965</v>
      </c>
      <c r="FR75" s="78">
        <v>804.01</v>
      </c>
      <c r="FS75" s="78">
        <v>778.09</v>
      </c>
      <c r="FT75" s="78">
        <v>846.64</v>
      </c>
      <c r="FU75" s="78">
        <v>568.98</v>
      </c>
      <c r="FV75" s="78">
        <v>549.6</v>
      </c>
      <c r="FW75" s="79">
        <v>422.1</v>
      </c>
      <c r="FX75" s="65" t="s">
        <v>411</v>
      </c>
      <c r="FY75" s="78">
        <v>801.43</v>
      </c>
      <c r="FZ75" s="78">
        <v>747.18</v>
      </c>
      <c r="GA75" s="78">
        <v>735.84</v>
      </c>
      <c r="GB75" s="78">
        <v>744.09</v>
      </c>
      <c r="GC75" s="78"/>
      <c r="GD75" s="79">
        <v>429.35</v>
      </c>
      <c r="GE75" s="65" t="s">
        <v>412</v>
      </c>
      <c r="GF75" s="68">
        <v>0.20139770003826599</v>
      </c>
      <c r="GG75" s="78">
        <v>769.54</v>
      </c>
      <c r="GH75" s="78">
        <v>789.95</v>
      </c>
      <c r="GI75" s="78">
        <v>72.75</v>
      </c>
      <c r="GJ75" s="78">
        <v>580.51</v>
      </c>
      <c r="GK75" s="78"/>
      <c r="GL75" s="79">
        <v>586.99</v>
      </c>
      <c r="GM75" s="65" t="s">
        <v>413</v>
      </c>
      <c r="GN75" s="68">
        <v>8.5895894176258397E-2</v>
      </c>
      <c r="GO75" s="78">
        <v>820.1</v>
      </c>
      <c r="GP75" s="78">
        <v>1138.96</v>
      </c>
      <c r="GQ75" s="78">
        <v>590.07000000000005</v>
      </c>
      <c r="GR75" s="78">
        <v>530.91999999999996</v>
      </c>
      <c r="GS75" s="78"/>
      <c r="GT75" s="79"/>
      <c r="GU75" s="65" t="s">
        <v>414</v>
      </c>
      <c r="GV75" s="68">
        <v>1</v>
      </c>
      <c r="GW75" s="78">
        <v>679.29</v>
      </c>
      <c r="GX75" s="78">
        <v>683.82</v>
      </c>
      <c r="GY75" s="78">
        <v>648.76</v>
      </c>
      <c r="GZ75" s="78"/>
      <c r="HA75" s="78"/>
      <c r="HB75" s="79">
        <v>617.61</v>
      </c>
      <c r="HC75" s="65" t="s">
        <v>415</v>
      </c>
      <c r="HD75" s="68">
        <v>1</v>
      </c>
      <c r="HE75" s="78">
        <v>777.18</v>
      </c>
      <c r="HF75" s="78">
        <v>789.85</v>
      </c>
      <c r="HG75" s="78"/>
      <c r="HH75" s="78">
        <v>509.21</v>
      </c>
      <c r="HI75" s="78">
        <v>502.57</v>
      </c>
      <c r="HJ75" s="79">
        <v>478.39</v>
      </c>
      <c r="HK75" s="80"/>
      <c r="HL75" s="68"/>
      <c r="HM75" s="78"/>
      <c r="HN75" s="78"/>
      <c r="HO75" s="78"/>
      <c r="HP75" s="78"/>
      <c r="HQ75" s="78"/>
      <c r="HR75" s="79"/>
    </row>
    <row r="76" spans="1:226" x14ac:dyDescent="0.25">
      <c r="A76" s="61">
        <v>45075</v>
      </c>
      <c r="B76" s="62" t="s">
        <v>387</v>
      </c>
      <c r="C76" s="76">
        <v>812.42029227989883</v>
      </c>
      <c r="D76" s="76">
        <v>785.09054871251089</v>
      </c>
      <c r="E76" s="76">
        <v>716.5926391783571</v>
      </c>
      <c r="F76" s="76">
        <v>606.63909887854982</v>
      </c>
      <c r="G76" s="76">
        <v>531.69160791057618</v>
      </c>
      <c r="H76" s="77">
        <v>462.76319492822381</v>
      </c>
      <c r="I76" s="62" t="s">
        <v>388</v>
      </c>
      <c r="J76" s="76">
        <v>813.71914325017985</v>
      </c>
      <c r="K76" s="76">
        <v>780.26891537146707</v>
      </c>
      <c r="L76" s="76">
        <v>711.44962891106366</v>
      </c>
      <c r="M76" s="76">
        <v>609.07458826649588</v>
      </c>
      <c r="N76" s="76">
        <v>436.75819548872181</v>
      </c>
      <c r="O76" s="77">
        <v>499.91821330827003</v>
      </c>
      <c r="P76" s="65" t="s">
        <v>389</v>
      </c>
      <c r="Q76" s="78">
        <v>744.41</v>
      </c>
      <c r="R76" s="78">
        <v>762.74</v>
      </c>
      <c r="S76" s="78">
        <v>703.26</v>
      </c>
      <c r="T76" s="78">
        <v>547.02</v>
      </c>
      <c r="U76" s="78"/>
      <c r="V76" s="79"/>
      <c r="W76" s="65" t="s">
        <v>390</v>
      </c>
      <c r="X76" s="78">
        <v>815.38</v>
      </c>
      <c r="Y76" s="78">
        <v>764.84</v>
      </c>
      <c r="Z76" s="78">
        <v>659.86</v>
      </c>
      <c r="AA76" s="78">
        <v>434.83</v>
      </c>
      <c r="AB76" s="78"/>
      <c r="AC76" s="79">
        <v>501.65</v>
      </c>
      <c r="AD76" s="65" t="s">
        <v>391</v>
      </c>
      <c r="AE76" s="68">
        <v>0.51129972389814904</v>
      </c>
      <c r="AF76" s="78">
        <v>710.41</v>
      </c>
      <c r="AG76" s="78">
        <v>702.06</v>
      </c>
      <c r="AH76" s="78"/>
      <c r="AI76" s="78"/>
      <c r="AJ76" s="78"/>
      <c r="AK76" s="79">
        <v>401.84</v>
      </c>
      <c r="AL76" s="69" t="s">
        <v>392</v>
      </c>
      <c r="AM76" s="70">
        <v>1</v>
      </c>
      <c r="AN76" s="78">
        <v>789.22</v>
      </c>
      <c r="AO76" s="78">
        <v>821.38</v>
      </c>
      <c r="AP76" s="78">
        <v>815.11</v>
      </c>
      <c r="AQ76" s="78">
        <v>779.84</v>
      </c>
      <c r="AR76" s="78"/>
      <c r="AS76" s="79"/>
      <c r="AT76" s="65" t="s">
        <v>393</v>
      </c>
      <c r="AU76" s="68">
        <v>4.2206558899252899E-2</v>
      </c>
      <c r="AV76" s="78">
        <v>729.29</v>
      </c>
      <c r="AW76" s="78">
        <v>727.47</v>
      </c>
      <c r="AX76" s="78">
        <v>663.45</v>
      </c>
      <c r="AY76" s="78"/>
      <c r="AZ76" s="78"/>
      <c r="BA76" s="79">
        <v>445.1</v>
      </c>
      <c r="BB76" s="65" t="s">
        <v>394</v>
      </c>
      <c r="BC76" s="78">
        <v>846.01</v>
      </c>
      <c r="BD76" s="78">
        <v>791.03</v>
      </c>
      <c r="BE76" s="78">
        <v>692.64</v>
      </c>
      <c r="BF76" s="78"/>
      <c r="BG76" s="78"/>
      <c r="BH76" s="79">
        <v>593.37</v>
      </c>
      <c r="BI76" s="65" t="s">
        <v>395</v>
      </c>
      <c r="BJ76" s="68">
        <v>0.13424260323256201</v>
      </c>
      <c r="BK76" s="78">
        <v>924.93</v>
      </c>
      <c r="BL76" s="78">
        <v>808.81</v>
      </c>
      <c r="BM76" s="78">
        <v>937.09</v>
      </c>
      <c r="BN76" s="78">
        <v>860.72</v>
      </c>
      <c r="BO76" s="78"/>
      <c r="BP76" s="79"/>
      <c r="BQ76" s="65" t="s">
        <v>396</v>
      </c>
      <c r="BR76" s="68">
        <v>1</v>
      </c>
      <c r="BS76" s="78">
        <v>851.17</v>
      </c>
      <c r="BT76" s="78">
        <v>875.5</v>
      </c>
      <c r="BU76" s="78">
        <v>799.5</v>
      </c>
      <c r="BV76" s="78"/>
      <c r="BW76" s="78"/>
      <c r="BX76" s="79">
        <v>382.83</v>
      </c>
      <c r="BY76" s="65" t="s">
        <v>397</v>
      </c>
      <c r="BZ76" s="78">
        <v>837.22</v>
      </c>
      <c r="CA76" s="78">
        <v>791.12</v>
      </c>
      <c r="CB76" s="78">
        <v>661.63</v>
      </c>
      <c r="CC76" s="78">
        <v>565.17999999999995</v>
      </c>
      <c r="CD76" s="78"/>
      <c r="CE76" s="79">
        <v>743.3</v>
      </c>
      <c r="CF76" s="65" t="s">
        <v>398</v>
      </c>
      <c r="CG76" s="78">
        <v>812.27</v>
      </c>
      <c r="CH76" s="78">
        <v>931.42</v>
      </c>
      <c r="CI76" s="78">
        <v>833.07</v>
      </c>
      <c r="CJ76" s="78"/>
      <c r="CK76" s="78"/>
      <c r="CL76" s="79"/>
      <c r="CM76" s="65" t="s">
        <v>399</v>
      </c>
      <c r="CN76" s="78">
        <v>872.27</v>
      </c>
      <c r="CO76" s="78">
        <v>784.53</v>
      </c>
      <c r="CP76" s="78">
        <v>791.16</v>
      </c>
      <c r="CQ76" s="78">
        <v>518.91999999999996</v>
      </c>
      <c r="CR76" s="78"/>
      <c r="CS76" s="79">
        <v>702.8</v>
      </c>
      <c r="CT76" s="65" t="s">
        <v>400</v>
      </c>
      <c r="CU76" s="78">
        <v>785.47</v>
      </c>
      <c r="CV76" s="78">
        <v>830.51</v>
      </c>
      <c r="CW76" s="78">
        <v>725.37</v>
      </c>
      <c r="CX76" s="78">
        <v>619.91999999999996</v>
      </c>
      <c r="CY76" s="78"/>
      <c r="CZ76" s="79"/>
      <c r="DA76" s="65" t="s">
        <v>401</v>
      </c>
      <c r="DB76" s="68">
        <v>1</v>
      </c>
      <c r="DC76" s="78">
        <v>688.4</v>
      </c>
      <c r="DD76" s="78">
        <v>758.2</v>
      </c>
      <c r="DE76" s="78">
        <v>643</v>
      </c>
      <c r="DF76" s="78">
        <v>754.56</v>
      </c>
      <c r="DG76" s="78"/>
      <c r="DH76" s="79">
        <v>720.65</v>
      </c>
      <c r="DI76" s="65" t="s">
        <v>402</v>
      </c>
      <c r="DJ76" s="68">
        <v>2.6921523758244698E-3</v>
      </c>
      <c r="DK76" s="78">
        <v>891.06</v>
      </c>
      <c r="DL76" s="78">
        <v>875.67</v>
      </c>
      <c r="DM76" s="78">
        <v>875.67</v>
      </c>
      <c r="DN76" s="78">
        <v>746.66</v>
      </c>
      <c r="DO76" s="78"/>
      <c r="DP76" s="79">
        <v>564.66999999999996</v>
      </c>
      <c r="DQ76" s="65" t="s">
        <v>403</v>
      </c>
      <c r="DR76" s="78">
        <v>767.8</v>
      </c>
      <c r="DS76" s="78">
        <v>736.66</v>
      </c>
      <c r="DT76" s="78">
        <v>620.38</v>
      </c>
      <c r="DU76" s="78">
        <v>748.86</v>
      </c>
      <c r="DV76" s="78"/>
      <c r="DW76" s="79"/>
      <c r="DX76" s="65" t="s">
        <v>404</v>
      </c>
      <c r="DY76" s="78">
        <v>762.15</v>
      </c>
      <c r="DZ76" s="78">
        <v>745.14</v>
      </c>
      <c r="EA76" s="78">
        <v>768.21</v>
      </c>
      <c r="EB76" s="78">
        <v>579.39</v>
      </c>
      <c r="EC76" s="78"/>
      <c r="ED76" s="79">
        <v>473.07</v>
      </c>
      <c r="EE76" s="65" t="s">
        <v>405</v>
      </c>
      <c r="EF76" s="68">
        <v>1</v>
      </c>
      <c r="EG76" s="78">
        <v>750.02</v>
      </c>
      <c r="EH76" s="78">
        <v>699.41</v>
      </c>
      <c r="EI76" s="78">
        <v>633.26</v>
      </c>
      <c r="EJ76" s="78"/>
      <c r="EK76" s="78">
        <v>323.74</v>
      </c>
      <c r="EL76" s="79">
        <v>313.04000000000002</v>
      </c>
      <c r="EM76" s="65" t="s">
        <v>406</v>
      </c>
      <c r="EN76" s="78">
        <v>827.53</v>
      </c>
      <c r="EO76" s="78">
        <v>790.22</v>
      </c>
      <c r="EP76" s="78">
        <v>684.88</v>
      </c>
      <c r="EQ76" s="78"/>
      <c r="ER76" s="78"/>
      <c r="ES76" s="79">
        <v>485.63</v>
      </c>
      <c r="ET76" s="65" t="s">
        <v>407</v>
      </c>
      <c r="EU76" s="68">
        <v>1</v>
      </c>
      <c r="EV76" s="78">
        <v>770.87</v>
      </c>
      <c r="EW76" s="78">
        <v>719.54</v>
      </c>
      <c r="EX76" s="78">
        <v>719.54</v>
      </c>
      <c r="EY76" s="78"/>
      <c r="EZ76" s="78"/>
      <c r="FA76" s="79">
        <v>442.22</v>
      </c>
      <c r="FB76" s="65" t="s">
        <v>408</v>
      </c>
      <c r="FC76" s="78">
        <v>586.21</v>
      </c>
      <c r="FD76" s="78">
        <v>553.02</v>
      </c>
      <c r="FE76" s="78">
        <v>615.37</v>
      </c>
      <c r="FF76" s="78"/>
      <c r="FG76" s="78"/>
      <c r="FH76" s="79"/>
      <c r="FI76" s="65" t="s">
        <v>409</v>
      </c>
      <c r="FJ76" s="78">
        <v>844.6</v>
      </c>
      <c r="FK76" s="78">
        <v>821.65</v>
      </c>
      <c r="FL76" s="78"/>
      <c r="FM76" s="78"/>
      <c r="FN76" s="78"/>
      <c r="FO76" s="79">
        <v>465.06</v>
      </c>
      <c r="FP76" s="65" t="s">
        <v>410</v>
      </c>
      <c r="FQ76" s="68">
        <v>0.221238938053097</v>
      </c>
      <c r="FR76" s="78">
        <v>796.95</v>
      </c>
      <c r="FS76" s="78">
        <v>759.08</v>
      </c>
      <c r="FT76" s="78">
        <v>837.66</v>
      </c>
      <c r="FU76" s="78">
        <v>502.8</v>
      </c>
      <c r="FV76" s="78">
        <v>543.95000000000005</v>
      </c>
      <c r="FW76" s="79">
        <v>422.03</v>
      </c>
      <c r="FX76" s="65" t="s">
        <v>411</v>
      </c>
      <c r="FY76" s="78">
        <v>831.17</v>
      </c>
      <c r="FZ76" s="78">
        <v>771.24</v>
      </c>
      <c r="GA76" s="78">
        <v>754.21</v>
      </c>
      <c r="GB76" s="78">
        <v>759.69</v>
      </c>
      <c r="GC76" s="78"/>
      <c r="GD76" s="79">
        <v>477.2</v>
      </c>
      <c r="GE76" s="65" t="s">
        <v>412</v>
      </c>
      <c r="GF76" s="68">
        <v>0.20161290322580599</v>
      </c>
      <c r="GG76" s="78">
        <v>764.04</v>
      </c>
      <c r="GH76" s="78">
        <v>789.93</v>
      </c>
      <c r="GI76" s="78">
        <v>863.9</v>
      </c>
      <c r="GJ76" s="78">
        <v>606.20000000000005</v>
      </c>
      <c r="GK76" s="78"/>
      <c r="GL76" s="79">
        <v>557.03</v>
      </c>
      <c r="GM76" s="65" t="s">
        <v>413</v>
      </c>
      <c r="GN76" s="68">
        <v>8.6239608127220702E-2</v>
      </c>
      <c r="GO76" s="78">
        <v>816.21</v>
      </c>
      <c r="GP76" s="78">
        <v>1126.07</v>
      </c>
      <c r="GQ76" s="78">
        <v>586.77</v>
      </c>
      <c r="GR76" s="78">
        <v>532.62</v>
      </c>
      <c r="GS76" s="78"/>
      <c r="GT76" s="79"/>
      <c r="GU76" s="65" t="s">
        <v>414</v>
      </c>
      <c r="GV76" s="68">
        <v>1</v>
      </c>
      <c r="GW76" s="78">
        <v>677.17</v>
      </c>
      <c r="GX76" s="78">
        <v>678.7</v>
      </c>
      <c r="GY76" s="78">
        <v>642.69000000000005</v>
      </c>
      <c r="GZ76" s="78"/>
      <c r="HA76" s="78"/>
      <c r="HB76" s="79">
        <v>615.09</v>
      </c>
      <c r="HC76" s="65" t="s">
        <v>415</v>
      </c>
      <c r="HD76" s="68">
        <v>1</v>
      </c>
      <c r="HE76" s="78">
        <v>780.52</v>
      </c>
      <c r="HF76" s="78">
        <v>793.18</v>
      </c>
      <c r="HG76" s="78"/>
      <c r="HH76" s="78">
        <v>500.12</v>
      </c>
      <c r="HI76" s="78">
        <v>493.48</v>
      </c>
      <c r="HJ76" s="79">
        <v>477.55</v>
      </c>
      <c r="HK76" s="80"/>
      <c r="HL76" s="68"/>
      <c r="HM76" s="78"/>
      <c r="HN76" s="78"/>
      <c r="HO76" s="78"/>
      <c r="HP76" s="78"/>
      <c r="HQ76" s="78"/>
      <c r="HR76" s="79"/>
    </row>
    <row r="77" spans="1:226" x14ac:dyDescent="0.25">
      <c r="A77" s="61">
        <v>45068</v>
      </c>
      <c r="B77" s="62" t="s">
        <v>387</v>
      </c>
      <c r="C77" s="76">
        <v>800.85991198012653</v>
      </c>
      <c r="D77" s="76">
        <v>780.54833656800224</v>
      </c>
      <c r="E77" s="76">
        <v>713.76708211124185</v>
      </c>
      <c r="F77" s="76">
        <v>595.09116148085013</v>
      </c>
      <c r="G77" s="76">
        <v>530.28742619661796</v>
      </c>
      <c r="H77" s="77">
        <v>467.74263325320607</v>
      </c>
      <c r="I77" s="62" t="s">
        <v>388</v>
      </c>
      <c r="J77" s="76">
        <v>801.7489587796133</v>
      </c>
      <c r="K77" s="76">
        <v>775.31833321400472</v>
      </c>
      <c r="L77" s="76">
        <v>709.18634479554862</v>
      </c>
      <c r="M77" s="76">
        <v>595.94324543712287</v>
      </c>
      <c r="N77" s="76">
        <v>432.22388471177953</v>
      </c>
      <c r="O77" s="77">
        <v>501.74628720893321</v>
      </c>
      <c r="P77" s="65" t="s">
        <v>389</v>
      </c>
      <c r="Q77" s="78">
        <v>728.58</v>
      </c>
      <c r="R77" s="78">
        <v>753.57</v>
      </c>
      <c r="S77" s="78">
        <v>706.16</v>
      </c>
      <c r="T77" s="78">
        <v>536.02</v>
      </c>
      <c r="U77" s="78"/>
      <c r="V77" s="79"/>
      <c r="W77" s="65" t="s">
        <v>390</v>
      </c>
      <c r="X77" s="78">
        <v>788.86</v>
      </c>
      <c r="Y77" s="78">
        <v>775.35</v>
      </c>
      <c r="Z77" s="78">
        <v>669.53</v>
      </c>
      <c r="AA77" s="78">
        <v>419.46</v>
      </c>
      <c r="AB77" s="78"/>
      <c r="AC77" s="79">
        <v>510.74</v>
      </c>
      <c r="AD77" s="65" t="s">
        <v>391</v>
      </c>
      <c r="AE77" s="68">
        <v>0.51129972389814904</v>
      </c>
      <c r="AF77" s="78">
        <v>710.45</v>
      </c>
      <c r="AG77" s="78">
        <v>704.4</v>
      </c>
      <c r="AH77" s="78"/>
      <c r="AI77" s="78"/>
      <c r="AJ77" s="78"/>
      <c r="AK77" s="79">
        <v>413.73</v>
      </c>
      <c r="AL77" s="69" t="s">
        <v>392</v>
      </c>
      <c r="AM77" s="70">
        <v>1</v>
      </c>
      <c r="AN77" s="78">
        <v>795.52</v>
      </c>
      <c r="AO77" s="78">
        <v>827.09</v>
      </c>
      <c r="AP77" s="78">
        <v>816.86</v>
      </c>
      <c r="AQ77" s="78">
        <v>779.84</v>
      </c>
      <c r="AR77" s="78"/>
      <c r="AS77" s="79"/>
      <c r="AT77" s="65" t="s">
        <v>393</v>
      </c>
      <c r="AU77" s="68">
        <v>4.2236864335191797E-2</v>
      </c>
      <c r="AV77" s="78">
        <v>727.16</v>
      </c>
      <c r="AW77" s="78">
        <v>730.23</v>
      </c>
      <c r="AX77" s="78">
        <v>652.16</v>
      </c>
      <c r="AY77" s="78"/>
      <c r="AZ77" s="78"/>
      <c r="BA77" s="79">
        <v>446.68</v>
      </c>
      <c r="BB77" s="65" t="s">
        <v>394</v>
      </c>
      <c r="BC77" s="78">
        <v>832.56</v>
      </c>
      <c r="BD77" s="78">
        <v>791.03</v>
      </c>
      <c r="BE77" s="78">
        <v>685.49</v>
      </c>
      <c r="BF77" s="78"/>
      <c r="BG77" s="78"/>
      <c r="BH77" s="79">
        <v>596.4</v>
      </c>
      <c r="BI77" s="65" t="s">
        <v>395</v>
      </c>
      <c r="BJ77" s="68">
        <v>0.13426783748221</v>
      </c>
      <c r="BK77" s="78">
        <v>914.36</v>
      </c>
      <c r="BL77" s="78">
        <v>819.71</v>
      </c>
      <c r="BM77" s="78">
        <v>948.01</v>
      </c>
      <c r="BN77" s="78">
        <v>860.89</v>
      </c>
      <c r="BO77" s="78"/>
      <c r="BP77" s="79"/>
      <c r="BQ77" s="65" t="s">
        <v>396</v>
      </c>
      <c r="BR77" s="68">
        <v>1</v>
      </c>
      <c r="BS77" s="78">
        <v>851.17</v>
      </c>
      <c r="BT77" s="78">
        <v>875.5</v>
      </c>
      <c r="BU77" s="78">
        <v>799.5</v>
      </c>
      <c r="BV77" s="78"/>
      <c r="BW77" s="78"/>
      <c r="BX77" s="79">
        <v>382.83</v>
      </c>
      <c r="BY77" s="65" t="s">
        <v>397</v>
      </c>
      <c r="BZ77" s="78">
        <v>830.19</v>
      </c>
      <c r="CA77" s="78">
        <v>785.55</v>
      </c>
      <c r="CB77" s="78">
        <v>665.05</v>
      </c>
      <c r="CC77" s="78">
        <v>541.39</v>
      </c>
      <c r="CD77" s="78"/>
      <c r="CE77" s="79">
        <v>745.21</v>
      </c>
      <c r="CF77" s="65" t="s">
        <v>398</v>
      </c>
      <c r="CG77" s="78">
        <v>801.78</v>
      </c>
      <c r="CH77" s="78">
        <v>920.13</v>
      </c>
      <c r="CI77" s="78">
        <v>830.65</v>
      </c>
      <c r="CJ77" s="78"/>
      <c r="CK77" s="78"/>
      <c r="CL77" s="79"/>
      <c r="CM77" s="65" t="s">
        <v>399</v>
      </c>
      <c r="CN77" s="78">
        <v>850.77</v>
      </c>
      <c r="CO77" s="78">
        <v>774.42</v>
      </c>
      <c r="CP77" s="78">
        <v>789.04</v>
      </c>
      <c r="CQ77" s="78">
        <v>511.16</v>
      </c>
      <c r="CR77" s="78"/>
      <c r="CS77" s="79">
        <v>702.42</v>
      </c>
      <c r="CT77" s="65" t="s">
        <v>400</v>
      </c>
      <c r="CU77" s="78">
        <v>762.89</v>
      </c>
      <c r="CV77" s="78">
        <v>823.25</v>
      </c>
      <c r="CW77" s="78">
        <v>725.37</v>
      </c>
      <c r="CX77" s="78">
        <v>619.91999999999996</v>
      </c>
      <c r="CY77" s="78"/>
      <c r="CZ77" s="79"/>
      <c r="DA77" s="65" t="s">
        <v>401</v>
      </c>
      <c r="DB77" s="68">
        <v>1</v>
      </c>
      <c r="DC77" s="78">
        <v>688.4</v>
      </c>
      <c r="DD77" s="78">
        <v>750.2</v>
      </c>
      <c r="DE77" s="78">
        <v>679</v>
      </c>
      <c r="DF77" s="78">
        <v>754.56</v>
      </c>
      <c r="DG77" s="78"/>
      <c r="DH77" s="79">
        <v>712.65</v>
      </c>
      <c r="DI77" s="65" t="s">
        <v>402</v>
      </c>
      <c r="DJ77" s="68">
        <v>2.66858805006271E-3</v>
      </c>
      <c r="DK77" s="78">
        <v>838.48</v>
      </c>
      <c r="DL77" s="78">
        <v>845.1</v>
      </c>
      <c r="DM77" s="78">
        <v>845.1</v>
      </c>
      <c r="DN77" s="78">
        <v>806.83</v>
      </c>
      <c r="DO77" s="78"/>
      <c r="DP77" s="79">
        <v>575.99</v>
      </c>
      <c r="DQ77" s="65" t="s">
        <v>403</v>
      </c>
      <c r="DR77" s="78">
        <v>773.08</v>
      </c>
      <c r="DS77" s="78">
        <v>743.33</v>
      </c>
      <c r="DT77" s="78">
        <v>618.75</v>
      </c>
      <c r="DU77" s="78">
        <v>739.05</v>
      </c>
      <c r="DV77" s="78"/>
      <c r="DW77" s="79"/>
      <c r="DX77" s="65" t="s">
        <v>404</v>
      </c>
      <c r="DY77" s="78">
        <v>753.19</v>
      </c>
      <c r="DZ77" s="78">
        <v>735.33</v>
      </c>
      <c r="EA77" s="78">
        <v>772.13</v>
      </c>
      <c r="EB77" s="78">
        <v>577.83000000000004</v>
      </c>
      <c r="EC77" s="78"/>
      <c r="ED77" s="79">
        <v>474.94</v>
      </c>
      <c r="EE77" s="65" t="s">
        <v>405</v>
      </c>
      <c r="EF77" s="68">
        <v>1</v>
      </c>
      <c r="EG77" s="78">
        <v>753</v>
      </c>
      <c r="EH77" s="78">
        <v>704.49</v>
      </c>
      <c r="EI77" s="78">
        <v>632.69000000000005</v>
      </c>
      <c r="EJ77" s="78"/>
      <c r="EK77" s="78">
        <v>323.74</v>
      </c>
      <c r="EL77" s="79">
        <v>315.38</v>
      </c>
      <c r="EM77" s="65" t="s">
        <v>406</v>
      </c>
      <c r="EN77" s="78">
        <v>815.46</v>
      </c>
      <c r="EO77" s="78">
        <v>779.87</v>
      </c>
      <c r="EP77" s="78">
        <v>684.88</v>
      </c>
      <c r="EQ77" s="78"/>
      <c r="ER77" s="78"/>
      <c r="ES77" s="79">
        <v>485.63</v>
      </c>
      <c r="ET77" s="65" t="s">
        <v>407</v>
      </c>
      <c r="EU77" s="68">
        <v>1</v>
      </c>
      <c r="EV77" s="78">
        <v>775.67</v>
      </c>
      <c r="EW77" s="78">
        <v>718.74</v>
      </c>
      <c r="EX77" s="78">
        <v>718.74</v>
      </c>
      <c r="EY77" s="78"/>
      <c r="EZ77" s="78"/>
      <c r="FA77" s="79">
        <v>430.68</v>
      </c>
      <c r="FB77" s="65" t="s">
        <v>408</v>
      </c>
      <c r="FC77" s="78">
        <v>586.21</v>
      </c>
      <c r="FD77" s="78">
        <v>553.02</v>
      </c>
      <c r="FE77" s="78">
        <v>615.37</v>
      </c>
      <c r="FF77" s="78"/>
      <c r="FG77" s="78"/>
      <c r="FH77" s="79"/>
      <c r="FI77" s="65" t="s">
        <v>409</v>
      </c>
      <c r="FJ77" s="78">
        <v>834.68</v>
      </c>
      <c r="FK77" s="78">
        <v>819.17</v>
      </c>
      <c r="FL77" s="78"/>
      <c r="FM77" s="78"/>
      <c r="FN77" s="78"/>
      <c r="FO77" s="79">
        <v>471.68</v>
      </c>
      <c r="FP77" s="65" t="s">
        <v>410</v>
      </c>
      <c r="FQ77" s="68">
        <v>0.22156736755810599</v>
      </c>
      <c r="FR77" s="78">
        <v>791.83</v>
      </c>
      <c r="FS77" s="78">
        <v>755.24</v>
      </c>
      <c r="FT77" s="78">
        <v>829.88</v>
      </c>
      <c r="FU77" s="78">
        <v>566.1</v>
      </c>
      <c r="FV77" s="78">
        <v>542.95000000000005</v>
      </c>
      <c r="FW77" s="79">
        <v>427.45</v>
      </c>
      <c r="FX77" s="65" t="s">
        <v>411</v>
      </c>
      <c r="FY77" s="78">
        <v>811.66</v>
      </c>
      <c r="FZ77" s="78">
        <v>767.18</v>
      </c>
      <c r="GA77" s="78">
        <v>755.03</v>
      </c>
      <c r="GB77" s="78">
        <v>752.98</v>
      </c>
      <c r="GC77" s="78"/>
      <c r="GD77" s="79">
        <v>475.58</v>
      </c>
      <c r="GE77" s="65" t="s">
        <v>412</v>
      </c>
      <c r="GF77" s="68">
        <v>0.20105756278022399</v>
      </c>
      <c r="GG77" s="78">
        <v>753.79</v>
      </c>
      <c r="GH77" s="78">
        <v>785.03</v>
      </c>
      <c r="GI77" s="78">
        <v>557.71</v>
      </c>
      <c r="GJ77" s="78">
        <v>536.66</v>
      </c>
      <c r="GK77" s="78"/>
      <c r="GL77" s="79">
        <v>601.07000000000005</v>
      </c>
      <c r="GM77" s="65" t="s">
        <v>413</v>
      </c>
      <c r="GN77" s="68">
        <v>8.7900496637805997E-2</v>
      </c>
      <c r="GO77" s="78">
        <v>813.92</v>
      </c>
      <c r="GP77" s="78">
        <v>1137.4100000000001</v>
      </c>
      <c r="GQ77" s="78">
        <v>588.92999999999995</v>
      </c>
      <c r="GR77" s="78">
        <v>526.26</v>
      </c>
      <c r="GS77" s="78"/>
      <c r="GT77" s="79"/>
      <c r="GU77" s="65" t="s">
        <v>414</v>
      </c>
      <c r="GV77" s="68">
        <v>1</v>
      </c>
      <c r="GW77" s="78">
        <v>680.39</v>
      </c>
      <c r="GX77" s="78">
        <v>678.15</v>
      </c>
      <c r="GY77" s="78">
        <v>641.38</v>
      </c>
      <c r="GZ77" s="78"/>
      <c r="HA77" s="78"/>
      <c r="HB77" s="79">
        <v>615</v>
      </c>
      <c r="HC77" s="65" t="s">
        <v>415</v>
      </c>
      <c r="HD77" s="68">
        <v>1</v>
      </c>
      <c r="HE77" s="78">
        <v>760.52</v>
      </c>
      <c r="HF77" s="78">
        <v>788.18</v>
      </c>
      <c r="HG77" s="78"/>
      <c r="HH77" s="78">
        <v>493.31</v>
      </c>
      <c r="HI77" s="78">
        <v>486.67</v>
      </c>
      <c r="HJ77" s="79">
        <v>478.39</v>
      </c>
      <c r="HK77" s="80"/>
      <c r="HL77" s="68"/>
      <c r="HM77" s="78"/>
      <c r="HN77" s="78"/>
      <c r="HO77" s="78"/>
      <c r="HP77" s="78"/>
      <c r="HQ77" s="78"/>
      <c r="HR77" s="79"/>
    </row>
    <row r="78" spans="1:226" x14ac:dyDescent="0.25">
      <c r="A78" s="61">
        <v>45061</v>
      </c>
      <c r="B78" s="62" t="s">
        <v>387</v>
      </c>
      <c r="C78" s="76">
        <v>799.13444524298768</v>
      </c>
      <c r="D78" s="76">
        <v>780.84979871459871</v>
      </c>
      <c r="E78" s="76">
        <v>712.45219783495554</v>
      </c>
      <c r="F78" s="76">
        <v>597.25375454389075</v>
      </c>
      <c r="G78" s="76">
        <v>500.27357122384626</v>
      </c>
      <c r="H78" s="77">
        <v>473.01399197262384</v>
      </c>
      <c r="I78" s="62" t="s">
        <v>388</v>
      </c>
      <c r="J78" s="76">
        <v>799.35452735594572</v>
      </c>
      <c r="K78" s="76">
        <v>773.82562023245157</v>
      </c>
      <c r="L78" s="76">
        <v>707.68995738610204</v>
      </c>
      <c r="M78" s="76">
        <v>598.01531770843428</v>
      </c>
      <c r="N78" s="76">
        <v>428.58844611528815</v>
      </c>
      <c r="O78" s="77">
        <v>503.15877819170606</v>
      </c>
      <c r="P78" s="65" t="s">
        <v>389</v>
      </c>
      <c r="Q78" s="78">
        <v>732.74</v>
      </c>
      <c r="R78" s="78">
        <v>756.9</v>
      </c>
      <c r="S78" s="78">
        <v>705.31</v>
      </c>
      <c r="T78" s="78">
        <v>536.02</v>
      </c>
      <c r="U78" s="78"/>
      <c r="V78" s="79"/>
      <c r="W78" s="65" t="s">
        <v>390</v>
      </c>
      <c r="X78" s="78">
        <v>802.81</v>
      </c>
      <c r="Y78" s="78">
        <v>774.05</v>
      </c>
      <c r="Z78" s="78">
        <v>654.49</v>
      </c>
      <c r="AA78" s="78">
        <v>411.47</v>
      </c>
      <c r="AB78" s="78"/>
      <c r="AC78" s="79">
        <v>510.74</v>
      </c>
      <c r="AD78" s="65" t="s">
        <v>391</v>
      </c>
      <c r="AE78" s="68">
        <v>0.51129972389814904</v>
      </c>
      <c r="AF78" s="78">
        <v>712.15</v>
      </c>
      <c r="AG78" s="78">
        <v>708.79</v>
      </c>
      <c r="AH78" s="78"/>
      <c r="AI78" s="78"/>
      <c r="AJ78" s="78"/>
      <c r="AK78" s="79">
        <v>430</v>
      </c>
      <c r="AL78" s="69" t="s">
        <v>392</v>
      </c>
      <c r="AM78" s="70">
        <v>1</v>
      </c>
      <c r="AN78" s="78">
        <v>824.02</v>
      </c>
      <c r="AO78" s="78">
        <v>852.38</v>
      </c>
      <c r="AP78" s="78">
        <v>818.98</v>
      </c>
      <c r="AQ78" s="78">
        <v>779.84</v>
      </c>
      <c r="AR78" s="78"/>
      <c r="AS78" s="79"/>
      <c r="AT78" s="65" t="s">
        <v>393</v>
      </c>
      <c r="AU78" s="68">
        <v>4.2419614829897298E-2</v>
      </c>
      <c r="AV78" s="78">
        <v>733.53</v>
      </c>
      <c r="AW78" s="78">
        <v>743.87</v>
      </c>
      <c r="AX78" s="78">
        <v>645.20000000000005</v>
      </c>
      <c r="AY78" s="78"/>
      <c r="AZ78" s="78"/>
      <c r="BA78" s="79">
        <v>453.52</v>
      </c>
      <c r="BB78" s="65" t="s">
        <v>394</v>
      </c>
      <c r="BC78" s="78">
        <v>819.96</v>
      </c>
      <c r="BD78" s="78">
        <v>782.63</v>
      </c>
      <c r="BE78" s="78">
        <v>690.03</v>
      </c>
      <c r="BF78" s="78"/>
      <c r="BG78" s="78"/>
      <c r="BH78" s="79">
        <v>607.49</v>
      </c>
      <c r="BI78" s="65" t="s">
        <v>395</v>
      </c>
      <c r="BJ78" s="68">
        <v>0.13428045816492301</v>
      </c>
      <c r="BK78" s="78">
        <v>892.97</v>
      </c>
      <c r="BL78" s="78">
        <v>798.3</v>
      </c>
      <c r="BM78" s="78">
        <v>926.62</v>
      </c>
      <c r="BN78" s="78">
        <v>860.97</v>
      </c>
      <c r="BO78" s="78"/>
      <c r="BP78" s="79"/>
      <c r="BQ78" s="65" t="s">
        <v>396</v>
      </c>
      <c r="BR78" s="68">
        <v>1</v>
      </c>
      <c r="BS78" s="78">
        <v>852</v>
      </c>
      <c r="BT78" s="78">
        <v>876.33</v>
      </c>
      <c r="BU78" s="78">
        <v>795.33</v>
      </c>
      <c r="BV78" s="78"/>
      <c r="BW78" s="78"/>
      <c r="BX78" s="79">
        <v>383.67</v>
      </c>
      <c r="BY78" s="65" t="s">
        <v>397</v>
      </c>
      <c r="BZ78" s="78">
        <v>832.84</v>
      </c>
      <c r="CA78" s="78">
        <v>787.93</v>
      </c>
      <c r="CB78" s="78">
        <v>662.12</v>
      </c>
      <c r="CC78" s="78">
        <v>553.77</v>
      </c>
      <c r="CD78" s="78"/>
      <c r="CE78" s="79">
        <v>747.44</v>
      </c>
      <c r="CF78" s="65" t="s">
        <v>398</v>
      </c>
      <c r="CG78" s="78">
        <v>815.49</v>
      </c>
      <c r="CH78" s="78">
        <v>943.51</v>
      </c>
      <c r="CI78" s="78">
        <v>817.75</v>
      </c>
      <c r="CJ78" s="78"/>
      <c r="CK78" s="78"/>
      <c r="CL78" s="79"/>
      <c r="CM78" s="65" t="s">
        <v>399</v>
      </c>
      <c r="CN78" s="78">
        <v>854.7</v>
      </c>
      <c r="CO78" s="78">
        <v>770.61</v>
      </c>
      <c r="CP78" s="78">
        <v>789.82</v>
      </c>
      <c r="CQ78" s="78">
        <v>505</v>
      </c>
      <c r="CR78" s="78"/>
      <c r="CS78" s="79">
        <v>702.46</v>
      </c>
      <c r="CT78" s="65" t="s">
        <v>400</v>
      </c>
      <c r="CU78" s="78">
        <v>758.05</v>
      </c>
      <c r="CV78" s="78">
        <v>815.99</v>
      </c>
      <c r="CW78" s="78">
        <v>725.37</v>
      </c>
      <c r="CX78" s="78">
        <v>619.91999999999996</v>
      </c>
      <c r="CY78" s="78"/>
      <c r="CZ78" s="79"/>
      <c r="DA78" s="65" t="s">
        <v>401</v>
      </c>
      <c r="DB78" s="68">
        <v>1</v>
      </c>
      <c r="DC78" s="78">
        <v>687.6</v>
      </c>
      <c r="DD78" s="78">
        <v>745.4</v>
      </c>
      <c r="DE78" s="78">
        <v>619</v>
      </c>
      <c r="DF78" s="78">
        <v>754.56</v>
      </c>
      <c r="DG78" s="78"/>
      <c r="DH78" s="79">
        <v>680.65</v>
      </c>
      <c r="DI78" s="65" t="s">
        <v>402</v>
      </c>
      <c r="DJ78" s="68">
        <v>2.7078256160303301E-3</v>
      </c>
      <c r="DK78" s="78">
        <v>850.75</v>
      </c>
      <c r="DL78" s="78">
        <v>852.94</v>
      </c>
      <c r="DM78" s="78">
        <v>852.94</v>
      </c>
      <c r="DN78" s="78">
        <v>818.7</v>
      </c>
      <c r="DO78" s="78"/>
      <c r="DP78" s="79">
        <v>604.33000000000004</v>
      </c>
      <c r="DQ78" s="65" t="s">
        <v>403</v>
      </c>
      <c r="DR78" s="78">
        <v>793.08</v>
      </c>
      <c r="DS78" s="78">
        <v>767.96</v>
      </c>
      <c r="DT78" s="78">
        <v>605.01</v>
      </c>
      <c r="DU78" s="78">
        <v>732.14</v>
      </c>
      <c r="DV78" s="78"/>
      <c r="DW78" s="79"/>
      <c r="DX78" s="65" t="s">
        <v>404</v>
      </c>
      <c r="DY78" s="78">
        <v>756.52</v>
      </c>
      <c r="DZ78" s="78">
        <v>738.45</v>
      </c>
      <c r="EA78" s="78">
        <v>767.53</v>
      </c>
      <c r="EB78" s="78">
        <v>565.83000000000004</v>
      </c>
      <c r="EC78" s="78"/>
      <c r="ED78" s="79">
        <v>477.5</v>
      </c>
      <c r="EE78" s="65" t="s">
        <v>405</v>
      </c>
      <c r="EF78" s="68">
        <v>1</v>
      </c>
      <c r="EG78" s="78">
        <v>755.46</v>
      </c>
      <c r="EH78" s="78">
        <v>711.65</v>
      </c>
      <c r="EI78" s="78">
        <v>623.84</v>
      </c>
      <c r="EJ78" s="78"/>
      <c r="EK78" s="78">
        <v>323.74</v>
      </c>
      <c r="EL78" s="79">
        <v>315.66000000000003</v>
      </c>
      <c r="EM78" s="65" t="s">
        <v>406</v>
      </c>
      <c r="EN78" s="78">
        <v>797.35</v>
      </c>
      <c r="EO78" s="78">
        <v>769.53</v>
      </c>
      <c r="EP78" s="78">
        <v>660.1</v>
      </c>
      <c r="EQ78" s="78"/>
      <c r="ER78" s="78"/>
      <c r="ES78" s="79">
        <v>497.78</v>
      </c>
      <c r="ET78" s="65" t="s">
        <v>407</v>
      </c>
      <c r="EU78" s="68">
        <v>1</v>
      </c>
      <c r="EV78" s="78">
        <v>770.28</v>
      </c>
      <c r="EW78" s="78">
        <v>710.41</v>
      </c>
      <c r="EX78" s="78">
        <v>710.41</v>
      </c>
      <c r="EY78" s="78"/>
      <c r="EZ78" s="78"/>
      <c r="FA78" s="79">
        <v>425.33</v>
      </c>
      <c r="FB78" s="65" t="s">
        <v>408</v>
      </c>
      <c r="FC78" s="78">
        <v>586.21</v>
      </c>
      <c r="FD78" s="78">
        <v>553.02</v>
      </c>
      <c r="FE78" s="78">
        <v>615.37</v>
      </c>
      <c r="FF78" s="78"/>
      <c r="FG78" s="78"/>
      <c r="FH78" s="79"/>
      <c r="FI78" s="65" t="s">
        <v>409</v>
      </c>
      <c r="FJ78" s="78">
        <v>830.55</v>
      </c>
      <c r="FK78" s="78">
        <v>815.04</v>
      </c>
      <c r="FL78" s="78"/>
      <c r="FM78" s="78"/>
      <c r="FN78" s="78"/>
      <c r="FO78" s="79">
        <v>475.81</v>
      </c>
      <c r="FP78" s="65" t="s">
        <v>410</v>
      </c>
      <c r="FQ78" s="68">
        <v>0.221837703536093</v>
      </c>
      <c r="FR78" s="78">
        <v>794.55</v>
      </c>
      <c r="FS78" s="78">
        <v>765.83</v>
      </c>
      <c r="FT78" s="78">
        <v>836.77</v>
      </c>
      <c r="FU78" s="78">
        <v>566.16</v>
      </c>
      <c r="FV78" s="78">
        <v>509.53</v>
      </c>
      <c r="FW78" s="79">
        <v>433</v>
      </c>
      <c r="FX78" s="65" t="s">
        <v>411</v>
      </c>
      <c r="FY78" s="78">
        <v>797.83</v>
      </c>
      <c r="FZ78" s="78">
        <v>755.8</v>
      </c>
      <c r="GA78" s="78">
        <v>745.27</v>
      </c>
      <c r="GB78" s="78">
        <v>744.72</v>
      </c>
      <c r="GC78" s="78"/>
      <c r="GD78" s="79">
        <v>477.2</v>
      </c>
      <c r="GE78" s="65" t="s">
        <v>412</v>
      </c>
      <c r="GF78" s="68">
        <v>0.20253164556962</v>
      </c>
      <c r="GG78" s="78">
        <v>781.06</v>
      </c>
      <c r="GH78" s="78">
        <v>824.48</v>
      </c>
      <c r="GI78" s="78">
        <v>739.98</v>
      </c>
      <c r="GJ78" s="78">
        <v>595.01</v>
      </c>
      <c r="GK78" s="78"/>
      <c r="GL78" s="79">
        <v>641.51</v>
      </c>
      <c r="GM78" s="65" t="s">
        <v>413</v>
      </c>
      <c r="GN78" s="68">
        <v>8.8570036756565301E-2</v>
      </c>
      <c r="GO78" s="78">
        <v>795.82</v>
      </c>
      <c r="GP78" s="78">
        <v>1113.9100000000001</v>
      </c>
      <c r="GQ78" s="78">
        <v>576.34</v>
      </c>
      <c r="GR78" s="78">
        <v>521.32000000000005</v>
      </c>
      <c r="GS78" s="78"/>
      <c r="GT78" s="79"/>
      <c r="GU78" s="65" t="s">
        <v>414</v>
      </c>
      <c r="GV78" s="68">
        <v>1</v>
      </c>
      <c r="GW78" s="78">
        <v>691.79</v>
      </c>
      <c r="GX78" s="78">
        <v>686.03</v>
      </c>
      <c r="GY78" s="78">
        <v>646.25</v>
      </c>
      <c r="GZ78" s="78"/>
      <c r="HA78" s="78"/>
      <c r="HB78" s="79">
        <v>616.48</v>
      </c>
      <c r="HC78" s="65" t="s">
        <v>415</v>
      </c>
      <c r="HD78" s="68">
        <v>1</v>
      </c>
      <c r="HE78" s="78">
        <v>727.18</v>
      </c>
      <c r="HF78" s="78">
        <v>779.85</v>
      </c>
      <c r="HG78" s="78"/>
      <c r="HH78" s="78">
        <v>487.85</v>
      </c>
      <c r="HI78" s="78">
        <v>481.21</v>
      </c>
      <c r="HJ78" s="79">
        <v>480.89</v>
      </c>
      <c r="HK78" s="80"/>
      <c r="HL78" s="68"/>
      <c r="HM78" s="78"/>
      <c r="HN78" s="78"/>
      <c r="HO78" s="78"/>
      <c r="HP78" s="78"/>
      <c r="HQ78" s="78"/>
      <c r="HR78" s="79"/>
    </row>
    <row r="79" spans="1:226" x14ac:dyDescent="0.25">
      <c r="A79" s="61">
        <v>45054</v>
      </c>
      <c r="B79" s="62" t="s">
        <v>387</v>
      </c>
      <c r="C79" s="76">
        <v>804.99210527604816</v>
      </c>
      <c r="D79" s="76">
        <v>793.84976030787197</v>
      </c>
      <c r="E79" s="76">
        <v>698.01979414625009</v>
      </c>
      <c r="F79" s="76">
        <v>610.21164370690781</v>
      </c>
      <c r="G79" s="76">
        <v>510.95465940575127</v>
      </c>
      <c r="H79" s="77">
        <v>477.99666291239674</v>
      </c>
      <c r="I79" s="62" t="s">
        <v>388</v>
      </c>
      <c r="J79" s="76">
        <v>805.79559485155778</v>
      </c>
      <c r="K79" s="76">
        <v>786.69842386989296</v>
      </c>
      <c r="L79" s="76">
        <v>692.83956868352095</v>
      </c>
      <c r="M79" s="76">
        <v>611.01897081315383</v>
      </c>
      <c r="N79" s="76">
        <v>451.12683375104427</v>
      </c>
      <c r="O79" s="77">
        <v>508.96796368553248</v>
      </c>
      <c r="P79" s="65" t="s">
        <v>389</v>
      </c>
      <c r="Q79" s="78">
        <v>732.74</v>
      </c>
      <c r="R79" s="78">
        <v>760.24</v>
      </c>
      <c r="S79" s="78">
        <v>707.41</v>
      </c>
      <c r="T79" s="78">
        <v>536.02</v>
      </c>
      <c r="U79" s="78"/>
      <c r="V79" s="79"/>
      <c r="W79" s="65" t="s">
        <v>390</v>
      </c>
      <c r="X79" s="78">
        <v>807.78</v>
      </c>
      <c r="Y79" s="78">
        <v>779.76</v>
      </c>
      <c r="Z79" s="78">
        <v>619.70000000000005</v>
      </c>
      <c r="AA79" s="78">
        <v>426.93</v>
      </c>
      <c r="AB79" s="78"/>
      <c r="AC79" s="79">
        <v>540.5</v>
      </c>
      <c r="AD79" s="65" t="s">
        <v>391</v>
      </c>
      <c r="AE79" s="68">
        <v>0.51129972389814904</v>
      </c>
      <c r="AF79" s="78">
        <v>717.27</v>
      </c>
      <c r="AG79" s="78">
        <v>732.01</v>
      </c>
      <c r="AH79" s="78"/>
      <c r="AI79" s="78"/>
      <c r="AJ79" s="78"/>
      <c r="AK79" s="79">
        <v>444.15</v>
      </c>
      <c r="AL79" s="69" t="s">
        <v>392</v>
      </c>
      <c r="AM79" s="70">
        <v>1</v>
      </c>
      <c r="AN79" s="78">
        <v>828.91</v>
      </c>
      <c r="AO79" s="78">
        <v>867.57</v>
      </c>
      <c r="AP79" s="78">
        <v>824.75</v>
      </c>
      <c r="AQ79" s="78">
        <v>779.84</v>
      </c>
      <c r="AR79" s="78"/>
      <c r="AS79" s="79"/>
      <c r="AT79" s="65" t="s">
        <v>393</v>
      </c>
      <c r="AU79" s="68">
        <v>4.2716787697565102E-2</v>
      </c>
      <c r="AV79" s="78">
        <v>749.58</v>
      </c>
      <c r="AW79" s="78">
        <v>769.45</v>
      </c>
      <c r="AX79" s="78">
        <v>660.03</v>
      </c>
      <c r="AY79" s="78"/>
      <c r="AZ79" s="78"/>
      <c r="BA79" s="79">
        <v>464.99</v>
      </c>
      <c r="BB79" s="65" t="s">
        <v>394</v>
      </c>
      <c r="BC79" s="78">
        <v>814.07</v>
      </c>
      <c r="BD79" s="78">
        <v>791.87</v>
      </c>
      <c r="BE79" s="78">
        <v>666.33</v>
      </c>
      <c r="BF79" s="78"/>
      <c r="BG79" s="78"/>
      <c r="BH79" s="79">
        <v>603.45000000000005</v>
      </c>
      <c r="BI79" s="65" t="s">
        <v>395</v>
      </c>
      <c r="BJ79" s="68">
        <v>0.134276852013481</v>
      </c>
      <c r="BK79" s="78">
        <v>892.94</v>
      </c>
      <c r="BL79" s="78">
        <v>787.53</v>
      </c>
      <c r="BM79" s="78">
        <v>915.85</v>
      </c>
      <c r="BN79" s="78">
        <v>860.94</v>
      </c>
      <c r="BO79" s="78"/>
      <c r="BP79" s="79"/>
      <c r="BQ79" s="65" t="s">
        <v>396</v>
      </c>
      <c r="BR79" s="68">
        <v>1</v>
      </c>
      <c r="BS79" s="78">
        <v>852</v>
      </c>
      <c r="BT79" s="78">
        <v>876.33</v>
      </c>
      <c r="BU79" s="78">
        <v>780.33</v>
      </c>
      <c r="BV79" s="78"/>
      <c r="BW79" s="78"/>
      <c r="BX79" s="79">
        <v>391.17</v>
      </c>
      <c r="BY79" s="65" t="s">
        <v>397</v>
      </c>
      <c r="BZ79" s="78">
        <v>849.05</v>
      </c>
      <c r="CA79" s="78">
        <v>805.89</v>
      </c>
      <c r="CB79" s="78">
        <v>658.75</v>
      </c>
      <c r="CC79" s="78">
        <v>576.32000000000005</v>
      </c>
      <c r="CD79" s="78"/>
      <c r="CE79" s="79">
        <v>753.79</v>
      </c>
      <c r="CF79" s="65" t="s">
        <v>398</v>
      </c>
      <c r="CG79" s="78">
        <v>844.53</v>
      </c>
      <c r="CH79" s="78">
        <v>966.9</v>
      </c>
      <c r="CI79" s="78">
        <v>788.72</v>
      </c>
      <c r="CJ79" s="78"/>
      <c r="CK79" s="78"/>
      <c r="CL79" s="79"/>
      <c r="CM79" s="65" t="s">
        <v>399</v>
      </c>
      <c r="CN79" s="78">
        <v>868.54</v>
      </c>
      <c r="CO79" s="78">
        <v>778.92</v>
      </c>
      <c r="CP79" s="78">
        <v>794.55</v>
      </c>
      <c r="CQ79" s="78">
        <v>500.37</v>
      </c>
      <c r="CR79" s="78"/>
      <c r="CS79" s="79">
        <v>704.27</v>
      </c>
      <c r="CT79" s="65" t="s">
        <v>400</v>
      </c>
      <c r="CU79" s="78">
        <v>766.11</v>
      </c>
      <c r="CV79" s="78">
        <v>825.67</v>
      </c>
      <c r="CW79" s="78">
        <v>725.37</v>
      </c>
      <c r="CX79" s="78">
        <v>619.91999999999996</v>
      </c>
      <c r="CY79" s="78"/>
      <c r="CZ79" s="79"/>
      <c r="DA79" s="65" t="s">
        <v>401</v>
      </c>
      <c r="DB79" s="68">
        <v>1</v>
      </c>
      <c r="DC79" s="78">
        <v>768.4</v>
      </c>
      <c r="DD79" s="78">
        <v>827.8</v>
      </c>
      <c r="DE79" s="78">
        <v>655</v>
      </c>
      <c r="DF79" s="78">
        <v>754.56</v>
      </c>
      <c r="DG79" s="78"/>
      <c r="DH79" s="79">
        <v>712.65</v>
      </c>
      <c r="DI79" s="65" t="s">
        <v>402</v>
      </c>
      <c r="DJ79" s="68">
        <v>2.68672756582483E-3</v>
      </c>
      <c r="DK79" s="78">
        <v>872.66</v>
      </c>
      <c r="DL79" s="78">
        <v>865.73</v>
      </c>
      <c r="DM79" s="78">
        <v>865.73</v>
      </c>
      <c r="DN79" s="78">
        <v>812.32</v>
      </c>
      <c r="DO79" s="78"/>
      <c r="DP79" s="79">
        <v>605.38</v>
      </c>
      <c r="DQ79" s="65" t="s">
        <v>403</v>
      </c>
      <c r="DR79" s="78">
        <v>810.24</v>
      </c>
      <c r="DS79" s="78">
        <v>797.64</v>
      </c>
      <c r="DT79" s="78">
        <v>613.38</v>
      </c>
      <c r="DU79" s="78">
        <v>732.56</v>
      </c>
      <c r="DV79" s="78"/>
      <c r="DW79" s="79"/>
      <c r="DX79" s="65" t="s">
        <v>404</v>
      </c>
      <c r="DY79" s="78">
        <v>775.5</v>
      </c>
      <c r="DZ79" s="78">
        <v>759.53</v>
      </c>
      <c r="EA79" s="78">
        <v>757.37</v>
      </c>
      <c r="EB79" s="78">
        <v>561.04999999999995</v>
      </c>
      <c r="EC79" s="78"/>
      <c r="ED79" s="79">
        <v>482.84</v>
      </c>
      <c r="EE79" s="65" t="s">
        <v>405</v>
      </c>
      <c r="EF79" s="68">
        <v>1</v>
      </c>
      <c r="EG79" s="78">
        <v>770.72</v>
      </c>
      <c r="EH79" s="78">
        <v>735.05</v>
      </c>
      <c r="EI79" s="78">
        <v>621.53</v>
      </c>
      <c r="EJ79" s="78"/>
      <c r="EK79" s="78">
        <v>323.74</v>
      </c>
      <c r="EL79" s="79">
        <v>317.93</v>
      </c>
      <c r="EM79" s="65" t="s">
        <v>406</v>
      </c>
      <c r="EN79" s="78">
        <v>769.77</v>
      </c>
      <c r="EO79" s="78">
        <v>757.46</v>
      </c>
      <c r="EP79" s="78">
        <v>646.83000000000004</v>
      </c>
      <c r="EQ79" s="78"/>
      <c r="ER79" s="78"/>
      <c r="ES79" s="79">
        <v>497.78</v>
      </c>
      <c r="ET79" s="65" t="s">
        <v>407</v>
      </c>
      <c r="EU79" s="68">
        <v>1</v>
      </c>
      <c r="EV79" s="78">
        <v>812.16</v>
      </c>
      <c r="EW79" s="78">
        <v>770.5</v>
      </c>
      <c r="EX79" s="78">
        <v>770.5</v>
      </c>
      <c r="EY79" s="78"/>
      <c r="EZ79" s="78"/>
      <c r="FA79" s="79">
        <v>458.45</v>
      </c>
      <c r="FB79" s="65" t="s">
        <v>408</v>
      </c>
      <c r="FC79" s="78">
        <v>586.21</v>
      </c>
      <c r="FD79" s="78">
        <v>553.02</v>
      </c>
      <c r="FE79" s="78">
        <v>615.37</v>
      </c>
      <c r="FF79" s="78"/>
      <c r="FG79" s="78"/>
      <c r="FH79" s="79"/>
      <c r="FI79" s="65" t="s">
        <v>409</v>
      </c>
      <c r="FJ79" s="78">
        <v>821.46</v>
      </c>
      <c r="FK79" s="78">
        <v>806.77</v>
      </c>
      <c r="FL79" s="78"/>
      <c r="FM79" s="78"/>
      <c r="FN79" s="78"/>
      <c r="FO79" s="79">
        <v>475.81</v>
      </c>
      <c r="FP79" s="65" t="s">
        <v>410</v>
      </c>
      <c r="FQ79" s="68">
        <v>0.218851902917296</v>
      </c>
      <c r="FR79" s="78">
        <v>795.89</v>
      </c>
      <c r="FS79" s="78">
        <v>781.52</v>
      </c>
      <c r="FT79" s="78">
        <v>812.96</v>
      </c>
      <c r="FU79" s="78">
        <v>545.24</v>
      </c>
      <c r="FV79" s="78">
        <v>518.67999999999995</v>
      </c>
      <c r="FW79" s="79">
        <v>434.45</v>
      </c>
      <c r="FX79" s="65" t="s">
        <v>411</v>
      </c>
      <c r="FY79" s="78">
        <v>778.32</v>
      </c>
      <c r="FZ79" s="78">
        <v>739.54</v>
      </c>
      <c r="GA79" s="78">
        <v>726.57</v>
      </c>
      <c r="GB79" s="78">
        <v>779.53</v>
      </c>
      <c r="GC79" s="78"/>
      <c r="GD79" s="79">
        <v>480.45</v>
      </c>
      <c r="GE79" s="65" t="s">
        <v>412</v>
      </c>
      <c r="GF79" s="68">
        <v>0.203062177638793</v>
      </c>
      <c r="GG79" s="78">
        <v>781.73</v>
      </c>
      <c r="GH79" s="78">
        <v>824.15</v>
      </c>
      <c r="GI79" s="78">
        <v>979.24</v>
      </c>
      <c r="GJ79" s="78">
        <v>718.48</v>
      </c>
      <c r="GK79" s="78"/>
      <c r="GL79" s="79">
        <v>644.63</v>
      </c>
      <c r="GM79" s="65" t="s">
        <v>413</v>
      </c>
      <c r="GN79" s="68">
        <v>8.9276148984037407E-2</v>
      </c>
      <c r="GO79" s="78">
        <v>787.38</v>
      </c>
      <c r="GP79" s="78">
        <v>1125.72</v>
      </c>
      <c r="GQ79" s="78">
        <v>562.87</v>
      </c>
      <c r="GR79" s="78">
        <v>527.98</v>
      </c>
      <c r="GS79" s="78"/>
      <c r="GT79" s="79"/>
      <c r="GU79" s="65" t="s">
        <v>414</v>
      </c>
      <c r="GV79" s="68">
        <v>1</v>
      </c>
      <c r="GW79" s="78">
        <v>745.7</v>
      </c>
      <c r="GX79" s="78">
        <v>747.19</v>
      </c>
      <c r="GY79" s="78">
        <v>705.31</v>
      </c>
      <c r="GZ79" s="78"/>
      <c r="HA79" s="78"/>
      <c r="HB79" s="79">
        <v>613.98</v>
      </c>
      <c r="HC79" s="65" t="s">
        <v>415</v>
      </c>
      <c r="HD79" s="68">
        <v>1</v>
      </c>
      <c r="HE79" s="78">
        <v>733.02</v>
      </c>
      <c r="HF79" s="78">
        <v>786.52</v>
      </c>
      <c r="HG79" s="78"/>
      <c r="HH79" s="78">
        <v>521.70000000000005</v>
      </c>
      <c r="HI79" s="78">
        <v>515.05999999999995</v>
      </c>
      <c r="HJ79" s="79">
        <v>484.22</v>
      </c>
      <c r="HK79" s="80"/>
      <c r="HL79" s="68"/>
      <c r="HM79" s="78"/>
      <c r="HN79" s="78"/>
      <c r="HO79" s="78"/>
      <c r="HP79" s="78"/>
      <c r="HQ79" s="78"/>
      <c r="HR79" s="79"/>
    </row>
    <row r="80" spans="1:226" x14ac:dyDescent="0.25">
      <c r="A80" s="61">
        <v>45047</v>
      </c>
      <c r="B80" s="62" t="s">
        <v>387</v>
      </c>
      <c r="C80" s="76">
        <v>824.69407019008156</v>
      </c>
      <c r="D80" s="76">
        <v>821.50181883878611</v>
      </c>
      <c r="E80" s="76">
        <v>703.18100754322768</v>
      </c>
      <c r="F80" s="76">
        <v>617.98526522366069</v>
      </c>
      <c r="G80" s="76">
        <v>547.76382440049679</v>
      </c>
      <c r="H80" s="77">
        <v>478.30115399170586</v>
      </c>
      <c r="I80" s="62" t="s">
        <v>388</v>
      </c>
      <c r="J80" s="76">
        <v>825.18221394056741</v>
      </c>
      <c r="K80" s="76">
        <v>816.0175503038364</v>
      </c>
      <c r="L80" s="76">
        <v>696.18914945437871</v>
      </c>
      <c r="M80" s="76">
        <v>618.08317391530431</v>
      </c>
      <c r="N80" s="76">
        <v>455.24832915622392</v>
      </c>
      <c r="O80" s="77">
        <v>513.09970040642736</v>
      </c>
      <c r="P80" s="65" t="s">
        <v>389</v>
      </c>
      <c r="Q80" s="78">
        <v>754.41</v>
      </c>
      <c r="R80" s="78">
        <v>791.9</v>
      </c>
      <c r="S80" s="78">
        <v>733.9</v>
      </c>
      <c r="T80" s="78">
        <v>568.02</v>
      </c>
      <c r="U80" s="78"/>
      <c r="V80" s="79"/>
      <c r="W80" s="65" t="s">
        <v>390</v>
      </c>
      <c r="X80" s="78">
        <v>814.42</v>
      </c>
      <c r="Y80" s="78">
        <v>798.09</v>
      </c>
      <c r="Z80" s="78">
        <v>650.44000000000005</v>
      </c>
      <c r="AA80" s="78">
        <v>426.93</v>
      </c>
      <c r="AB80" s="78"/>
      <c r="AC80" s="79">
        <v>540.5</v>
      </c>
      <c r="AD80" s="65" t="s">
        <v>391</v>
      </c>
      <c r="AE80" s="68">
        <v>0.51129972389814904</v>
      </c>
      <c r="AF80" s="78">
        <v>723.06</v>
      </c>
      <c r="AG80" s="78">
        <v>755.36</v>
      </c>
      <c r="AH80" s="78"/>
      <c r="AI80" s="78"/>
      <c r="AJ80" s="78"/>
      <c r="AK80" s="79">
        <v>446.53</v>
      </c>
      <c r="AL80" s="69" t="s">
        <v>392</v>
      </c>
      <c r="AM80" s="70">
        <v>1</v>
      </c>
      <c r="AN80" s="78">
        <v>834.47</v>
      </c>
      <c r="AO80" s="78">
        <v>879.3</v>
      </c>
      <c r="AP80" s="78">
        <v>834.19</v>
      </c>
      <c r="AQ80" s="78">
        <v>779.84</v>
      </c>
      <c r="AR80" s="78"/>
      <c r="AS80" s="79"/>
      <c r="AT80" s="65" t="s">
        <v>393</v>
      </c>
      <c r="AU80" s="68">
        <v>4.2549570249340501E-2</v>
      </c>
      <c r="AV80" s="78">
        <v>763.77</v>
      </c>
      <c r="AW80" s="78">
        <v>797.7</v>
      </c>
      <c r="AX80" s="78">
        <v>695.18</v>
      </c>
      <c r="AY80" s="78"/>
      <c r="AZ80" s="78"/>
      <c r="BA80" s="79">
        <v>468.55</v>
      </c>
      <c r="BB80" s="65" t="s">
        <v>394</v>
      </c>
      <c r="BC80" s="78">
        <v>830.04</v>
      </c>
      <c r="BD80" s="78">
        <v>817.08</v>
      </c>
      <c r="BE80" s="78">
        <v>643.64</v>
      </c>
      <c r="BF80" s="78"/>
      <c r="BG80" s="78"/>
      <c r="BH80" s="79">
        <v>607.49</v>
      </c>
      <c r="BI80" s="65" t="s">
        <v>395</v>
      </c>
      <c r="BJ80" s="68">
        <v>0.13415975743915901</v>
      </c>
      <c r="BK80" s="78">
        <v>945.83</v>
      </c>
      <c r="BL80" s="78">
        <v>840.51</v>
      </c>
      <c r="BM80" s="78">
        <v>974.08</v>
      </c>
      <c r="BN80" s="78">
        <v>860.19</v>
      </c>
      <c r="BO80" s="78"/>
      <c r="BP80" s="79"/>
      <c r="BQ80" s="65" t="s">
        <v>396</v>
      </c>
      <c r="BR80" s="68">
        <v>1</v>
      </c>
      <c r="BS80" s="78">
        <v>867.83</v>
      </c>
      <c r="BT80" s="78">
        <v>893</v>
      </c>
      <c r="BU80" s="78">
        <v>836.17</v>
      </c>
      <c r="BV80" s="78"/>
      <c r="BW80" s="78"/>
      <c r="BX80" s="79">
        <v>391.17</v>
      </c>
      <c r="BY80" s="65" t="s">
        <v>397</v>
      </c>
      <c r="BZ80" s="78">
        <v>868.1</v>
      </c>
      <c r="CA80" s="78">
        <v>831.49</v>
      </c>
      <c r="CB80" s="78">
        <v>693.04</v>
      </c>
      <c r="CC80" s="78">
        <v>572.48</v>
      </c>
      <c r="CD80" s="78"/>
      <c r="CE80" s="79">
        <v>760.79</v>
      </c>
      <c r="CF80" s="65" t="s">
        <v>398</v>
      </c>
      <c r="CG80" s="78">
        <v>865.49</v>
      </c>
      <c r="CH80" s="78">
        <v>999.16</v>
      </c>
      <c r="CI80" s="78">
        <v>820.97</v>
      </c>
      <c r="CJ80" s="78"/>
      <c r="CK80" s="78"/>
      <c r="CL80" s="79"/>
      <c r="CM80" s="65" t="s">
        <v>399</v>
      </c>
      <c r="CN80" s="78">
        <v>901.02</v>
      </c>
      <c r="CO80" s="78">
        <v>824.32</v>
      </c>
      <c r="CP80" s="78">
        <v>818.15</v>
      </c>
      <c r="CQ80" s="78">
        <v>533.42999999999995</v>
      </c>
      <c r="CR80" s="78"/>
      <c r="CS80" s="79">
        <v>705.14</v>
      </c>
      <c r="CT80" s="65" t="s">
        <v>400</v>
      </c>
      <c r="CU80" s="78">
        <v>800.79</v>
      </c>
      <c r="CV80" s="78">
        <v>862.77</v>
      </c>
      <c r="CW80" s="78">
        <v>725.37</v>
      </c>
      <c r="CX80" s="78">
        <v>619.91999999999996</v>
      </c>
      <c r="CY80" s="78"/>
      <c r="CZ80" s="79"/>
      <c r="DA80" s="65" t="s">
        <v>401</v>
      </c>
      <c r="DB80" s="68">
        <v>1</v>
      </c>
      <c r="DC80" s="78">
        <v>768.4</v>
      </c>
      <c r="DD80" s="78">
        <v>827.8</v>
      </c>
      <c r="DE80" s="78">
        <v>687</v>
      </c>
      <c r="DF80" s="78">
        <v>754.56</v>
      </c>
      <c r="DG80" s="78"/>
      <c r="DH80" s="79">
        <v>728.65</v>
      </c>
      <c r="DI80" s="65" t="s">
        <v>402</v>
      </c>
      <c r="DJ80" s="68">
        <v>2.6753705388196298E-3</v>
      </c>
      <c r="DK80" s="78">
        <v>889.64</v>
      </c>
      <c r="DL80" s="78">
        <v>889.62</v>
      </c>
      <c r="DM80" s="78">
        <v>889.62</v>
      </c>
      <c r="DN80" s="78">
        <v>808.88</v>
      </c>
      <c r="DO80" s="78"/>
      <c r="DP80" s="79">
        <v>624.15</v>
      </c>
      <c r="DQ80" s="65" t="s">
        <v>403</v>
      </c>
      <c r="DR80" s="78">
        <v>820.64</v>
      </c>
      <c r="DS80" s="78">
        <v>819.18</v>
      </c>
      <c r="DT80" s="78">
        <v>653.4</v>
      </c>
      <c r="DU80" s="78">
        <v>790.6</v>
      </c>
      <c r="DV80" s="78"/>
      <c r="DW80" s="79"/>
      <c r="DX80" s="65" t="s">
        <v>404</v>
      </c>
      <c r="DY80" s="78">
        <v>794.17</v>
      </c>
      <c r="DZ80" s="78">
        <v>784.92</v>
      </c>
      <c r="EA80" s="78">
        <v>782.25</v>
      </c>
      <c r="EB80" s="78">
        <v>586.72</v>
      </c>
      <c r="EC80" s="78"/>
      <c r="ED80" s="79">
        <v>485.54</v>
      </c>
      <c r="EE80" s="65" t="s">
        <v>405</v>
      </c>
      <c r="EF80" s="68">
        <v>1</v>
      </c>
      <c r="EG80" s="78">
        <v>790.68</v>
      </c>
      <c r="EH80" s="78">
        <v>772.26</v>
      </c>
      <c r="EI80" s="78">
        <v>641.26</v>
      </c>
      <c r="EJ80" s="78"/>
      <c r="EK80" s="78">
        <v>323.74</v>
      </c>
      <c r="EL80" s="79">
        <v>315.70999999999998</v>
      </c>
      <c r="EM80" s="65" t="s">
        <v>406</v>
      </c>
      <c r="EN80" s="78">
        <v>814.6</v>
      </c>
      <c r="EO80" s="78">
        <v>773.84</v>
      </c>
      <c r="EP80" s="78">
        <v>665.41</v>
      </c>
      <c r="EQ80" s="78"/>
      <c r="ER80" s="78"/>
      <c r="ES80" s="79">
        <v>535.16</v>
      </c>
      <c r="ET80" s="65" t="s">
        <v>407</v>
      </c>
      <c r="EU80" s="68">
        <v>1</v>
      </c>
      <c r="EV80" s="78">
        <v>801.68</v>
      </c>
      <c r="EW80" s="78">
        <v>792.68</v>
      </c>
      <c r="EX80" s="78">
        <v>804.21</v>
      </c>
      <c r="EY80" s="78"/>
      <c r="EZ80" s="78"/>
      <c r="FA80" s="79">
        <v>469.49</v>
      </c>
      <c r="FB80" s="65" t="s">
        <v>408</v>
      </c>
      <c r="FC80" s="78">
        <v>586.21</v>
      </c>
      <c r="FD80" s="78">
        <v>553.02</v>
      </c>
      <c r="FE80" s="78">
        <v>615.37</v>
      </c>
      <c r="FF80" s="78"/>
      <c r="FG80" s="78"/>
      <c r="FH80" s="79"/>
      <c r="FI80" s="65" t="s">
        <v>409</v>
      </c>
      <c r="FJ80" s="78">
        <v>846.25</v>
      </c>
      <c r="FK80" s="78">
        <v>835.7</v>
      </c>
      <c r="FL80" s="78"/>
      <c r="FM80" s="78"/>
      <c r="FN80" s="78"/>
      <c r="FO80" s="79">
        <v>484.9</v>
      </c>
      <c r="FP80" s="65" t="s">
        <v>410</v>
      </c>
      <c r="FQ80" s="68">
        <v>0.218269125832151</v>
      </c>
      <c r="FR80" s="78">
        <v>811.26</v>
      </c>
      <c r="FS80" s="78">
        <v>807.34</v>
      </c>
      <c r="FT80" s="78">
        <v>872.89</v>
      </c>
      <c r="FU80" s="78">
        <v>595.82000000000005</v>
      </c>
      <c r="FV80" s="78">
        <v>559.71</v>
      </c>
      <c r="FW80" s="79">
        <v>433.36</v>
      </c>
      <c r="FX80" s="65" t="s">
        <v>411</v>
      </c>
      <c r="FY80" s="78">
        <v>815.72</v>
      </c>
      <c r="FZ80" s="78">
        <v>779.37</v>
      </c>
      <c r="GA80" s="78">
        <v>768.04</v>
      </c>
      <c r="GB80" s="78">
        <v>765.15</v>
      </c>
      <c r="GC80" s="78"/>
      <c r="GD80" s="79">
        <v>483.57</v>
      </c>
      <c r="GE80" s="65" t="s">
        <v>412</v>
      </c>
      <c r="GF80" s="68">
        <v>0.20283564227906101</v>
      </c>
      <c r="GG80" s="78">
        <v>766.21</v>
      </c>
      <c r="GH80" s="78">
        <v>804.69</v>
      </c>
      <c r="GI80" s="78">
        <v>690.78</v>
      </c>
      <c r="GJ80" s="78">
        <v>636.41</v>
      </c>
      <c r="GK80" s="78"/>
      <c r="GL80" s="79">
        <v>565.22</v>
      </c>
      <c r="GM80" s="65" t="s">
        <v>413</v>
      </c>
      <c r="GN80" s="68">
        <v>8.8094084482226998E-2</v>
      </c>
      <c r="GO80" s="78">
        <v>831.43</v>
      </c>
      <c r="GP80" s="78">
        <v>1125.54</v>
      </c>
      <c r="GQ80" s="78">
        <v>594.39</v>
      </c>
      <c r="GR80" s="78">
        <v>550.41</v>
      </c>
      <c r="GS80" s="78"/>
      <c r="GT80" s="79"/>
      <c r="GU80" s="65" t="s">
        <v>414</v>
      </c>
      <c r="GV80" s="68">
        <v>1</v>
      </c>
      <c r="GW80" s="78">
        <v>750.77</v>
      </c>
      <c r="GX80" s="78">
        <v>737.23</v>
      </c>
      <c r="GY80" s="78">
        <v>681.35</v>
      </c>
      <c r="GZ80" s="78"/>
      <c r="HA80" s="78"/>
      <c r="HB80" s="79">
        <v>618.25</v>
      </c>
      <c r="HC80" s="65" t="s">
        <v>415</v>
      </c>
      <c r="HD80" s="68">
        <v>1</v>
      </c>
      <c r="HE80" s="78">
        <v>758.02</v>
      </c>
      <c r="HF80" s="78">
        <v>812.35</v>
      </c>
      <c r="HG80" s="78"/>
      <c r="HH80" s="78">
        <v>527.89</v>
      </c>
      <c r="HI80" s="78">
        <v>521.25</v>
      </c>
      <c r="HJ80" s="79">
        <v>502.55</v>
      </c>
      <c r="HK80" s="80"/>
      <c r="HL80" s="68"/>
      <c r="HM80" s="78"/>
      <c r="HN80" s="78"/>
      <c r="HO80" s="78"/>
      <c r="HP80" s="78"/>
      <c r="HQ80" s="78"/>
      <c r="HR80" s="79"/>
    </row>
    <row r="81" spans="1:226" x14ac:dyDescent="0.25">
      <c r="A81" s="61">
        <v>45040</v>
      </c>
      <c r="B81" s="62" t="s">
        <v>387</v>
      </c>
      <c r="C81" s="76">
        <v>834.86096454862059</v>
      </c>
      <c r="D81" s="76">
        <v>846.09646343122097</v>
      </c>
      <c r="E81" s="76">
        <v>755.52825278609885</v>
      </c>
      <c r="F81" s="76">
        <v>622.79184325298161</v>
      </c>
      <c r="G81" s="76">
        <v>544.92239036973331</v>
      </c>
      <c r="H81" s="77">
        <v>484.4181554397253</v>
      </c>
      <c r="I81" s="62" t="s">
        <v>388</v>
      </c>
      <c r="J81" s="76">
        <v>836.18581984110187</v>
      </c>
      <c r="K81" s="76">
        <v>841.45113228493892</v>
      </c>
      <c r="L81" s="76">
        <v>750.70548014525775</v>
      </c>
      <c r="M81" s="76">
        <v>622.59791165889339</v>
      </c>
      <c r="N81" s="76">
        <v>452.93789473684205</v>
      </c>
      <c r="O81" s="77">
        <v>518.05299130698108</v>
      </c>
      <c r="P81" s="65" t="s">
        <v>389</v>
      </c>
      <c r="Q81" s="78">
        <v>772.74</v>
      </c>
      <c r="R81" s="78">
        <v>820.24</v>
      </c>
      <c r="S81" s="78">
        <v>753.93</v>
      </c>
      <c r="T81" s="78">
        <v>579.02</v>
      </c>
      <c r="U81" s="78"/>
      <c r="V81" s="79"/>
      <c r="W81" s="65" t="s">
        <v>390</v>
      </c>
      <c r="X81" s="78">
        <v>841.96</v>
      </c>
      <c r="Y81" s="78">
        <v>818.24</v>
      </c>
      <c r="Z81" s="78">
        <v>680.61</v>
      </c>
      <c r="AA81" s="78">
        <v>444.03</v>
      </c>
      <c r="AB81" s="78"/>
      <c r="AC81" s="79">
        <v>565.29</v>
      </c>
      <c r="AD81" s="65" t="s">
        <v>391</v>
      </c>
      <c r="AE81" s="68">
        <v>0.51129972389814904</v>
      </c>
      <c r="AF81" s="78">
        <v>727.41</v>
      </c>
      <c r="AG81" s="78">
        <v>781.05</v>
      </c>
      <c r="AH81" s="78">
        <v>591.77</v>
      </c>
      <c r="AI81" s="78"/>
      <c r="AJ81" s="78"/>
      <c r="AK81" s="79">
        <v>463.71</v>
      </c>
      <c r="AL81" s="69" t="s">
        <v>392</v>
      </c>
      <c r="AM81" s="70">
        <v>1</v>
      </c>
      <c r="AN81" s="78">
        <v>832.24</v>
      </c>
      <c r="AO81" s="78">
        <v>891.51</v>
      </c>
      <c r="AP81" s="78">
        <v>836.86</v>
      </c>
      <c r="AQ81" s="78">
        <v>779.84</v>
      </c>
      <c r="AR81" s="78"/>
      <c r="AS81" s="79"/>
      <c r="AT81" s="65" t="s">
        <v>393</v>
      </c>
      <c r="AU81" s="68">
        <v>4.2663936174751498E-2</v>
      </c>
      <c r="AV81" s="78">
        <v>772.66</v>
      </c>
      <c r="AW81" s="78">
        <v>825.19</v>
      </c>
      <c r="AX81" s="78">
        <v>709.74</v>
      </c>
      <c r="AY81" s="78"/>
      <c r="AZ81" s="78"/>
      <c r="BA81" s="79">
        <v>475.28</v>
      </c>
      <c r="BB81" s="65" t="s">
        <v>394</v>
      </c>
      <c r="BC81" s="78">
        <v>825</v>
      </c>
      <c r="BD81" s="78">
        <v>831.37</v>
      </c>
      <c r="BE81" s="78">
        <v>726.92</v>
      </c>
      <c r="BF81" s="78"/>
      <c r="BG81" s="78"/>
      <c r="BH81" s="79">
        <v>609.51</v>
      </c>
      <c r="BI81" s="65" t="s">
        <v>395</v>
      </c>
      <c r="BJ81" s="68">
        <v>0.13417415805715799</v>
      </c>
      <c r="BK81" s="78">
        <v>924.46</v>
      </c>
      <c r="BL81" s="78">
        <v>851.34</v>
      </c>
      <c r="BM81" s="78">
        <v>995.65</v>
      </c>
      <c r="BN81" s="78">
        <v>860.28</v>
      </c>
      <c r="BO81" s="78"/>
      <c r="BP81" s="79"/>
      <c r="BQ81" s="65" t="s">
        <v>396</v>
      </c>
      <c r="BR81" s="68">
        <v>1</v>
      </c>
      <c r="BS81" s="78">
        <v>909.5</v>
      </c>
      <c r="BT81" s="78">
        <v>934.67</v>
      </c>
      <c r="BU81" s="78">
        <v>854.5</v>
      </c>
      <c r="BV81" s="78"/>
      <c r="BW81" s="78"/>
      <c r="BX81" s="79">
        <v>391.17</v>
      </c>
      <c r="BY81" s="65" t="s">
        <v>397</v>
      </c>
      <c r="BZ81" s="78">
        <v>884.21</v>
      </c>
      <c r="CA81" s="78">
        <v>857.74</v>
      </c>
      <c r="CB81" s="78">
        <v>714.24</v>
      </c>
      <c r="CC81" s="78">
        <v>572.38</v>
      </c>
      <c r="CD81" s="78"/>
      <c r="CE81" s="79">
        <v>765.38</v>
      </c>
      <c r="CF81" s="65" t="s">
        <v>398</v>
      </c>
      <c r="CG81" s="78">
        <v>878.4</v>
      </c>
      <c r="CH81" s="78">
        <v>1022.54</v>
      </c>
      <c r="CI81" s="78">
        <v>854.04</v>
      </c>
      <c r="CJ81" s="78"/>
      <c r="CK81" s="78"/>
      <c r="CL81" s="79"/>
      <c r="CM81" s="65" t="s">
        <v>399</v>
      </c>
      <c r="CN81" s="78">
        <v>926.47</v>
      </c>
      <c r="CO81" s="78">
        <v>859.45</v>
      </c>
      <c r="CP81" s="78">
        <v>861.77</v>
      </c>
      <c r="CQ81" s="78">
        <v>539.01</v>
      </c>
      <c r="CR81" s="78"/>
      <c r="CS81" s="79">
        <v>703.36</v>
      </c>
      <c r="CT81" s="65" t="s">
        <v>400</v>
      </c>
      <c r="CU81" s="78">
        <v>829.01</v>
      </c>
      <c r="CV81" s="78">
        <v>890.99</v>
      </c>
      <c r="CW81" s="78">
        <v>725.37</v>
      </c>
      <c r="CX81" s="78">
        <v>619.91999999999996</v>
      </c>
      <c r="CY81" s="78"/>
      <c r="CZ81" s="79"/>
      <c r="DA81" s="65" t="s">
        <v>401</v>
      </c>
      <c r="DB81" s="68">
        <v>1</v>
      </c>
      <c r="DC81" s="78">
        <v>792.4</v>
      </c>
      <c r="DD81" s="78">
        <v>842.2</v>
      </c>
      <c r="DE81" s="78">
        <v>719</v>
      </c>
      <c r="DF81" s="78">
        <v>754.56</v>
      </c>
      <c r="DG81" s="78"/>
      <c r="DH81" s="79">
        <v>752.65</v>
      </c>
      <c r="DI81" s="65" t="s">
        <v>402</v>
      </c>
      <c r="DJ81" s="68">
        <v>2.66560042649607E-3</v>
      </c>
      <c r="DK81" s="78">
        <v>912.96</v>
      </c>
      <c r="DL81" s="78">
        <v>907.17</v>
      </c>
      <c r="DM81" s="78">
        <v>907.17</v>
      </c>
      <c r="DN81" s="78">
        <v>805.93</v>
      </c>
      <c r="DO81" s="78"/>
      <c r="DP81" s="79">
        <v>618.41</v>
      </c>
      <c r="DQ81" s="65" t="s">
        <v>403</v>
      </c>
      <c r="DR81" s="78">
        <v>819.18</v>
      </c>
      <c r="DS81" s="78">
        <v>830.97</v>
      </c>
      <c r="DT81" s="78">
        <v>681.02</v>
      </c>
      <c r="DU81" s="78">
        <v>771.4</v>
      </c>
      <c r="DV81" s="78"/>
      <c r="DW81" s="79"/>
      <c r="DX81" s="65" t="s">
        <v>404</v>
      </c>
      <c r="DY81" s="78">
        <v>810.9</v>
      </c>
      <c r="DZ81" s="78">
        <v>813.43</v>
      </c>
      <c r="EA81" s="78">
        <v>810.22</v>
      </c>
      <c r="EB81" s="78">
        <v>598.5</v>
      </c>
      <c r="EC81" s="78"/>
      <c r="ED81" s="79">
        <v>487.23</v>
      </c>
      <c r="EE81" s="65" t="s">
        <v>405</v>
      </c>
      <c r="EF81" s="68">
        <v>1</v>
      </c>
      <c r="EG81" s="78">
        <v>816.46</v>
      </c>
      <c r="EH81" s="78">
        <v>803.4</v>
      </c>
      <c r="EI81" s="78">
        <v>668.92</v>
      </c>
      <c r="EJ81" s="78"/>
      <c r="EK81" s="78">
        <v>323.74</v>
      </c>
      <c r="EL81" s="79">
        <v>323.72000000000003</v>
      </c>
      <c r="EM81" s="65" t="s">
        <v>406</v>
      </c>
      <c r="EN81" s="78">
        <v>814.6</v>
      </c>
      <c r="EO81" s="78">
        <v>825.56</v>
      </c>
      <c r="EP81" s="78">
        <v>695.5</v>
      </c>
      <c r="EQ81" s="78"/>
      <c r="ER81" s="78"/>
      <c r="ES81" s="79">
        <v>547.30999999999995</v>
      </c>
      <c r="ET81" s="65" t="s">
        <v>407</v>
      </c>
      <c r="EU81" s="68">
        <v>1</v>
      </c>
      <c r="EV81" s="78">
        <v>830.88</v>
      </c>
      <c r="EW81" s="78">
        <v>804.21</v>
      </c>
      <c r="EX81" s="78">
        <v>804.21</v>
      </c>
      <c r="EY81" s="78"/>
      <c r="EZ81" s="78"/>
      <c r="FA81" s="79">
        <v>458.49</v>
      </c>
      <c r="FB81" s="65" t="s">
        <v>408</v>
      </c>
      <c r="FC81" s="78">
        <v>586.21</v>
      </c>
      <c r="FD81" s="78">
        <v>553.02</v>
      </c>
      <c r="FE81" s="78">
        <v>615.37</v>
      </c>
      <c r="FF81" s="78"/>
      <c r="FG81" s="78"/>
      <c r="FH81" s="79"/>
      <c r="FI81" s="65" t="s">
        <v>409</v>
      </c>
      <c r="FJ81" s="78">
        <v>856.99</v>
      </c>
      <c r="FK81" s="78">
        <v>860.49</v>
      </c>
      <c r="FL81" s="78"/>
      <c r="FM81" s="78"/>
      <c r="FN81" s="78"/>
      <c r="FO81" s="79">
        <v>503.91</v>
      </c>
      <c r="FP81" s="65" t="s">
        <v>410</v>
      </c>
      <c r="FQ81" s="68">
        <v>0.21713169037020999</v>
      </c>
      <c r="FR81" s="78">
        <v>823.18</v>
      </c>
      <c r="FS81" s="78">
        <v>826.02</v>
      </c>
      <c r="FT81" s="78">
        <v>868.34</v>
      </c>
      <c r="FU81" s="78">
        <v>592.72</v>
      </c>
      <c r="FV81" s="78">
        <v>556.79999999999995</v>
      </c>
      <c r="FW81" s="79">
        <v>438.73</v>
      </c>
      <c r="FX81" s="65" t="s">
        <v>411</v>
      </c>
      <c r="FY81" s="78">
        <v>845.99</v>
      </c>
      <c r="FZ81" s="78">
        <v>816.89</v>
      </c>
      <c r="GA81" s="78">
        <v>799.42</v>
      </c>
      <c r="GB81" s="78">
        <v>802.32</v>
      </c>
      <c r="GC81" s="78"/>
      <c r="GD81" s="79">
        <v>489.02</v>
      </c>
      <c r="GE81" s="65" t="s">
        <v>412</v>
      </c>
      <c r="GF81" s="68">
        <v>0.20284798571950199</v>
      </c>
      <c r="GG81" s="78">
        <v>761.31</v>
      </c>
      <c r="GH81" s="78">
        <v>814.96</v>
      </c>
      <c r="GI81" s="78">
        <v>690.83</v>
      </c>
      <c r="GJ81" s="78">
        <v>636.45000000000005</v>
      </c>
      <c r="GK81" s="78"/>
      <c r="GL81" s="79">
        <v>565.42999999999995</v>
      </c>
      <c r="GM81" s="65" t="s">
        <v>413</v>
      </c>
      <c r="GN81" s="68">
        <v>8.8425148112123098E-2</v>
      </c>
      <c r="GO81" s="78">
        <v>838.66</v>
      </c>
      <c r="GP81" s="78">
        <v>1169.32</v>
      </c>
      <c r="GQ81" s="78">
        <v>625.77</v>
      </c>
      <c r="GR81" s="78">
        <v>562.74</v>
      </c>
      <c r="GS81" s="78"/>
      <c r="GT81" s="79"/>
      <c r="GU81" s="65" t="s">
        <v>414</v>
      </c>
      <c r="GV81" s="68">
        <v>1</v>
      </c>
      <c r="GW81" s="78">
        <v>766.94</v>
      </c>
      <c r="GX81" s="78">
        <v>762.99</v>
      </c>
      <c r="GY81" s="78">
        <v>720.62</v>
      </c>
      <c r="GZ81" s="78"/>
      <c r="HA81" s="78"/>
      <c r="HB81" s="79">
        <v>622.57000000000005</v>
      </c>
      <c r="HC81" s="65" t="s">
        <v>415</v>
      </c>
      <c r="HD81" s="68">
        <v>1</v>
      </c>
      <c r="HE81" s="78">
        <v>773.85</v>
      </c>
      <c r="HF81" s="78">
        <v>829.02</v>
      </c>
      <c r="HG81" s="78"/>
      <c r="HH81" s="78">
        <v>524.41999999999996</v>
      </c>
      <c r="HI81" s="78">
        <v>517.78</v>
      </c>
      <c r="HJ81" s="79">
        <v>502.55</v>
      </c>
      <c r="HK81" s="80"/>
      <c r="HL81" s="68"/>
      <c r="HM81" s="78"/>
      <c r="HN81" s="78"/>
      <c r="HO81" s="78"/>
      <c r="HP81" s="78"/>
      <c r="HQ81" s="78"/>
      <c r="HR81" s="79"/>
    </row>
    <row r="82" spans="1:226" x14ac:dyDescent="0.25">
      <c r="A82" s="61">
        <v>45033</v>
      </c>
      <c r="B82" s="62" t="s">
        <v>387</v>
      </c>
      <c r="C82" s="76">
        <v>855.97618329281124</v>
      </c>
      <c r="D82" s="76">
        <v>873.29926761286299</v>
      </c>
      <c r="E82" s="76">
        <v>791.9325655317889</v>
      </c>
      <c r="F82" s="76">
        <v>609.96706495459</v>
      </c>
      <c r="G82" s="76">
        <v>569.48195184866711</v>
      </c>
      <c r="H82" s="77">
        <v>491.32134481011246</v>
      </c>
      <c r="I82" s="62" t="s">
        <v>388</v>
      </c>
      <c r="J82" s="76">
        <v>855.33300513308677</v>
      </c>
      <c r="K82" s="76">
        <v>867.39349013693936</v>
      </c>
      <c r="L82" s="76">
        <v>787.43845168973303</v>
      </c>
      <c r="M82" s="76">
        <v>606.99653176407458</v>
      </c>
      <c r="N82" s="76">
        <v>450.00157894736839</v>
      </c>
      <c r="O82" s="77">
        <v>526.32385029618081</v>
      </c>
      <c r="P82" s="65" t="s">
        <v>389</v>
      </c>
      <c r="Q82" s="78">
        <v>783.58</v>
      </c>
      <c r="R82" s="78">
        <v>830.24</v>
      </c>
      <c r="S82" s="78">
        <v>777.31</v>
      </c>
      <c r="T82" s="78">
        <v>589.02</v>
      </c>
      <c r="U82" s="78"/>
      <c r="V82" s="79"/>
      <c r="W82" s="65" t="s">
        <v>390</v>
      </c>
      <c r="X82" s="78">
        <v>873.7</v>
      </c>
      <c r="Y82" s="78">
        <v>852.07</v>
      </c>
      <c r="Z82" s="78">
        <v>726.23</v>
      </c>
      <c r="AA82" s="78">
        <v>450.59</v>
      </c>
      <c r="AB82" s="78"/>
      <c r="AC82" s="79">
        <v>590.08000000000004</v>
      </c>
      <c r="AD82" s="65" t="s">
        <v>391</v>
      </c>
      <c r="AE82" s="68">
        <v>0.51129972389814904</v>
      </c>
      <c r="AF82" s="78">
        <v>723.62</v>
      </c>
      <c r="AG82" s="78">
        <v>791.71</v>
      </c>
      <c r="AH82" s="78">
        <v>618.44000000000005</v>
      </c>
      <c r="AI82" s="78"/>
      <c r="AJ82" s="78"/>
      <c r="AK82" s="79">
        <v>474.14</v>
      </c>
      <c r="AL82" s="69" t="s">
        <v>392</v>
      </c>
      <c r="AM82" s="70">
        <v>1</v>
      </c>
      <c r="AN82" s="78">
        <v>825.86</v>
      </c>
      <c r="AO82" s="78">
        <v>895.36</v>
      </c>
      <c r="AP82" s="78">
        <v>841.59</v>
      </c>
      <c r="AQ82" s="78">
        <v>779.84</v>
      </c>
      <c r="AR82" s="78"/>
      <c r="AS82" s="79"/>
      <c r="AT82" s="65" t="s">
        <v>393</v>
      </c>
      <c r="AU82" s="68">
        <v>4.2835724994645497E-2</v>
      </c>
      <c r="AV82" s="78">
        <v>789.23</v>
      </c>
      <c r="AW82" s="78">
        <v>853.69</v>
      </c>
      <c r="AX82" s="78">
        <v>728.53</v>
      </c>
      <c r="AY82" s="78"/>
      <c r="AZ82" s="78"/>
      <c r="BA82" s="79">
        <v>483.77</v>
      </c>
      <c r="BB82" s="65" t="s">
        <v>394</v>
      </c>
      <c r="BC82" s="78">
        <v>856.93</v>
      </c>
      <c r="BD82" s="78">
        <v>872.55</v>
      </c>
      <c r="BE82" s="78">
        <v>767.93</v>
      </c>
      <c r="BF82" s="78"/>
      <c r="BG82" s="78"/>
      <c r="BH82" s="79">
        <v>628.66</v>
      </c>
      <c r="BI82" s="65" t="s">
        <v>395</v>
      </c>
      <c r="BJ82" s="68">
        <v>0.13419216317766999</v>
      </c>
      <c r="BK82" s="78">
        <v>967.53</v>
      </c>
      <c r="BL82" s="78">
        <v>883.66</v>
      </c>
      <c r="BM82" s="78">
        <v>1027.99</v>
      </c>
      <c r="BN82" s="78">
        <v>860.4</v>
      </c>
      <c r="BO82" s="78"/>
      <c r="BP82" s="79"/>
      <c r="BQ82" s="65" t="s">
        <v>396</v>
      </c>
      <c r="BR82" s="68">
        <v>1</v>
      </c>
      <c r="BS82" s="78">
        <v>844.5</v>
      </c>
      <c r="BT82" s="78">
        <v>934.67</v>
      </c>
      <c r="BU82" s="78">
        <v>857.83</v>
      </c>
      <c r="BV82" s="78"/>
      <c r="BW82" s="78"/>
      <c r="BX82" s="79">
        <v>391.17</v>
      </c>
      <c r="BY82" s="65" t="s">
        <v>397</v>
      </c>
      <c r="BZ82" s="78">
        <v>892.01</v>
      </c>
      <c r="CA82" s="78">
        <v>876.99</v>
      </c>
      <c r="CB82" s="78">
        <v>742.03</v>
      </c>
      <c r="CC82" s="78">
        <v>535.65</v>
      </c>
      <c r="CD82" s="78"/>
      <c r="CE82" s="79">
        <v>768.11</v>
      </c>
      <c r="CF82" s="65" t="s">
        <v>398</v>
      </c>
      <c r="CG82" s="78">
        <v>865.49</v>
      </c>
      <c r="CH82" s="78">
        <v>1037.8699999999999</v>
      </c>
      <c r="CI82" s="78">
        <v>892.75</v>
      </c>
      <c r="CJ82" s="78"/>
      <c r="CK82" s="78"/>
      <c r="CL82" s="79"/>
      <c r="CM82" s="65" t="s">
        <v>399</v>
      </c>
      <c r="CN82" s="78">
        <v>943.03</v>
      </c>
      <c r="CO82" s="78">
        <v>890.87</v>
      </c>
      <c r="CP82" s="78">
        <v>900.17</v>
      </c>
      <c r="CQ82" s="78">
        <v>535.73</v>
      </c>
      <c r="CR82" s="78"/>
      <c r="CS82" s="79">
        <v>711.46</v>
      </c>
      <c r="CT82" s="65" t="s">
        <v>400</v>
      </c>
      <c r="CU82" s="78">
        <v>855.63</v>
      </c>
      <c r="CV82" s="78">
        <v>910.35</v>
      </c>
      <c r="CW82" s="78">
        <v>729.4</v>
      </c>
      <c r="CX82" s="78">
        <v>619.91999999999996</v>
      </c>
      <c r="CY82" s="78"/>
      <c r="CZ82" s="79"/>
      <c r="DA82" s="65" t="s">
        <v>401</v>
      </c>
      <c r="DB82" s="68">
        <v>1</v>
      </c>
      <c r="DC82" s="78">
        <v>792.4</v>
      </c>
      <c r="DD82" s="78">
        <v>842.2</v>
      </c>
      <c r="DE82" s="78">
        <v>727</v>
      </c>
      <c r="DF82" s="78">
        <v>754.56</v>
      </c>
      <c r="DG82" s="78"/>
      <c r="DH82" s="79">
        <v>752.65</v>
      </c>
      <c r="DI82" s="65" t="s">
        <v>402</v>
      </c>
      <c r="DJ82" s="68">
        <v>2.6903416733925199E-3</v>
      </c>
      <c r="DK82" s="78">
        <v>959.61</v>
      </c>
      <c r="DL82" s="78">
        <v>934.59</v>
      </c>
      <c r="DM82" s="78">
        <v>934.59</v>
      </c>
      <c r="DN82" s="78">
        <v>813.41</v>
      </c>
      <c r="DO82" s="78"/>
      <c r="DP82" s="79">
        <v>655.34</v>
      </c>
      <c r="DQ82" s="65" t="s">
        <v>403</v>
      </c>
      <c r="DR82" s="78">
        <v>805.6</v>
      </c>
      <c r="DS82" s="78">
        <v>838.29</v>
      </c>
      <c r="DT82" s="78">
        <v>707.63</v>
      </c>
      <c r="DU82" s="78">
        <v>765.02</v>
      </c>
      <c r="DV82" s="78"/>
      <c r="DW82" s="79"/>
      <c r="DX82" s="65" t="s">
        <v>404</v>
      </c>
      <c r="DY82" s="78">
        <v>817.26</v>
      </c>
      <c r="DZ82" s="78">
        <v>830.54</v>
      </c>
      <c r="EA82" s="78">
        <v>840.27</v>
      </c>
      <c r="EB82" s="78">
        <v>605.94000000000005</v>
      </c>
      <c r="EC82" s="78"/>
      <c r="ED82" s="79">
        <v>495.29</v>
      </c>
      <c r="EE82" s="65" t="s">
        <v>405</v>
      </c>
      <c r="EF82" s="68">
        <v>1</v>
      </c>
      <c r="EG82" s="78">
        <v>831.84</v>
      </c>
      <c r="EH82" s="78">
        <v>818.64</v>
      </c>
      <c r="EI82" s="78">
        <v>703.14</v>
      </c>
      <c r="EJ82" s="78"/>
      <c r="EK82" s="78">
        <v>323.74</v>
      </c>
      <c r="EL82" s="79">
        <v>321.31</v>
      </c>
      <c r="EM82" s="65" t="s">
        <v>406</v>
      </c>
      <c r="EN82" s="78">
        <v>869.77</v>
      </c>
      <c r="EO82" s="78">
        <v>847.97</v>
      </c>
      <c r="EP82" s="78">
        <v>754.79</v>
      </c>
      <c r="EQ82" s="78"/>
      <c r="ER82" s="78"/>
      <c r="ES82" s="79">
        <v>567.87</v>
      </c>
      <c r="ET82" s="65" t="s">
        <v>407</v>
      </c>
      <c r="EU82" s="68">
        <v>1</v>
      </c>
      <c r="EV82" s="78">
        <v>815.32</v>
      </c>
      <c r="EW82" s="78">
        <v>814.85</v>
      </c>
      <c r="EX82" s="78">
        <v>814.85</v>
      </c>
      <c r="EY82" s="78"/>
      <c r="EZ82" s="78"/>
      <c r="FA82" s="79">
        <v>432.35</v>
      </c>
      <c r="FB82" s="65" t="s">
        <v>408</v>
      </c>
      <c r="FC82" s="78">
        <v>586.21</v>
      </c>
      <c r="FD82" s="78">
        <v>553.02</v>
      </c>
      <c r="FE82" s="78">
        <v>615.37</v>
      </c>
      <c r="FF82" s="78"/>
      <c r="FG82" s="78"/>
      <c r="FH82" s="79"/>
      <c r="FI82" s="65" t="s">
        <v>409</v>
      </c>
      <c r="FJ82" s="78">
        <v>893.36</v>
      </c>
      <c r="FK82" s="78">
        <v>897.68</v>
      </c>
      <c r="FL82" s="78"/>
      <c r="FM82" s="78"/>
      <c r="FN82" s="78"/>
      <c r="FO82" s="79">
        <v>517.96</v>
      </c>
      <c r="FP82" s="65" t="s">
        <v>410</v>
      </c>
      <c r="FQ82" s="68">
        <v>0.216038714137573</v>
      </c>
      <c r="FR82" s="78">
        <v>830.85</v>
      </c>
      <c r="FS82" s="78">
        <v>848.64</v>
      </c>
      <c r="FT82" s="78">
        <v>905.22</v>
      </c>
      <c r="FU82" s="78">
        <v>603.33000000000004</v>
      </c>
      <c r="FV82" s="78">
        <v>584.91</v>
      </c>
      <c r="FW82" s="79">
        <v>440.15</v>
      </c>
      <c r="FX82" s="65" t="s">
        <v>411</v>
      </c>
      <c r="FY82" s="78">
        <v>879.33</v>
      </c>
      <c r="FZ82" s="78">
        <v>830.71</v>
      </c>
      <c r="GA82" s="78">
        <v>819.74</v>
      </c>
      <c r="GB82" s="78">
        <v>803</v>
      </c>
      <c r="GC82" s="78"/>
      <c r="GD82" s="79">
        <v>512.6</v>
      </c>
      <c r="GE82" s="65" t="s">
        <v>412</v>
      </c>
      <c r="GF82" s="68">
        <v>0.20232675771370801</v>
      </c>
      <c r="GG82" s="78">
        <v>831.36</v>
      </c>
      <c r="GH82" s="78">
        <v>913.63</v>
      </c>
      <c r="GI82" s="78">
        <v>689.05</v>
      </c>
      <c r="GJ82" s="78">
        <v>634.80999999999995</v>
      </c>
      <c r="GK82" s="78"/>
      <c r="GL82" s="79">
        <v>615.54</v>
      </c>
      <c r="GM82" s="65" t="s">
        <v>413</v>
      </c>
      <c r="GN82" s="68">
        <v>8.8368106183116399E-2</v>
      </c>
      <c r="GO82" s="78">
        <v>894.39</v>
      </c>
      <c r="GP82" s="78">
        <v>1209.1400000000001</v>
      </c>
      <c r="GQ82" s="78">
        <v>659.51</v>
      </c>
      <c r="GR82" s="78">
        <v>570.67999999999995</v>
      </c>
      <c r="GS82" s="78"/>
      <c r="GT82" s="79"/>
      <c r="GU82" s="65" t="s">
        <v>414</v>
      </c>
      <c r="GV82" s="68">
        <v>1</v>
      </c>
      <c r="GW82" s="78">
        <v>745.43</v>
      </c>
      <c r="GX82" s="78">
        <v>770.79</v>
      </c>
      <c r="GY82" s="78">
        <v>727.84</v>
      </c>
      <c r="GZ82" s="78"/>
      <c r="HA82" s="78"/>
      <c r="HB82" s="79">
        <v>628.61</v>
      </c>
      <c r="HC82" s="65" t="s">
        <v>415</v>
      </c>
      <c r="HD82" s="68">
        <v>1</v>
      </c>
      <c r="HE82" s="78">
        <v>793.85</v>
      </c>
      <c r="HF82" s="78">
        <v>846.52</v>
      </c>
      <c r="HG82" s="78"/>
      <c r="HH82" s="78">
        <v>520.01</v>
      </c>
      <c r="HI82" s="78">
        <v>513.37</v>
      </c>
      <c r="HJ82" s="79">
        <v>515.04999999999995</v>
      </c>
      <c r="HK82" s="80"/>
      <c r="HL82" s="68"/>
      <c r="HM82" s="78"/>
      <c r="HN82" s="78"/>
      <c r="HO82" s="78"/>
      <c r="HP82" s="78"/>
      <c r="HQ82" s="78"/>
      <c r="HR82" s="79"/>
    </row>
    <row r="83" spans="1:226" x14ac:dyDescent="0.25">
      <c r="A83" s="61">
        <v>45026</v>
      </c>
      <c r="B83" s="62" t="s">
        <v>387</v>
      </c>
      <c r="C83" s="76">
        <v>850.28421590759297</v>
      </c>
      <c r="D83" s="76">
        <v>879.06156069663859</v>
      </c>
      <c r="E83" s="76">
        <v>793.70449982681998</v>
      </c>
      <c r="F83" s="76">
        <v>616.63937943033545</v>
      </c>
      <c r="G83" s="76">
        <v>561.15929683768036</v>
      </c>
      <c r="H83" s="77">
        <v>494.81268672457833</v>
      </c>
      <c r="I83" s="62" t="s">
        <v>388</v>
      </c>
      <c r="J83" s="76">
        <v>850.76078097393486</v>
      </c>
      <c r="K83" s="76">
        <v>874.77644878919716</v>
      </c>
      <c r="L83" s="76">
        <v>789.55656822252274</v>
      </c>
      <c r="M83" s="76">
        <v>618.17839476807114</v>
      </c>
      <c r="N83" s="76">
        <v>432.82979114452797</v>
      </c>
      <c r="O83" s="77">
        <v>530.12884140938218</v>
      </c>
      <c r="P83" s="65" t="s">
        <v>389</v>
      </c>
      <c r="Q83" s="78">
        <v>789.41</v>
      </c>
      <c r="R83" s="78">
        <v>851.07</v>
      </c>
      <c r="S83" s="78">
        <v>783.73</v>
      </c>
      <c r="T83" s="78">
        <v>584.02</v>
      </c>
      <c r="U83" s="78"/>
      <c r="V83" s="79"/>
      <c r="W83" s="65" t="s">
        <v>390</v>
      </c>
      <c r="X83" s="78">
        <v>856.81</v>
      </c>
      <c r="Y83" s="78">
        <v>849.09</v>
      </c>
      <c r="Z83" s="78">
        <v>739.78</v>
      </c>
      <c r="AA83" s="78">
        <v>450.59</v>
      </c>
      <c r="AB83" s="78"/>
      <c r="AC83" s="79">
        <v>590.08000000000004</v>
      </c>
      <c r="AD83" s="65" t="s">
        <v>391</v>
      </c>
      <c r="AE83" s="68">
        <v>0.51129972389814904</v>
      </c>
      <c r="AF83" s="78">
        <v>716.12</v>
      </c>
      <c r="AG83" s="78">
        <v>793.28</v>
      </c>
      <c r="AH83" s="78">
        <v>637.41999999999996</v>
      </c>
      <c r="AI83" s="78"/>
      <c r="AJ83" s="78"/>
      <c r="AK83" s="79">
        <v>489.31</v>
      </c>
      <c r="AL83" s="69" t="s">
        <v>392</v>
      </c>
      <c r="AM83" s="70">
        <v>1</v>
      </c>
      <c r="AN83" s="78">
        <v>818.32</v>
      </c>
      <c r="AO83" s="78">
        <v>898.78</v>
      </c>
      <c r="AP83" s="78">
        <v>846</v>
      </c>
      <c r="AQ83" s="78">
        <v>779.84</v>
      </c>
      <c r="AR83" s="78"/>
      <c r="AS83" s="79"/>
      <c r="AT83" s="65" t="s">
        <v>393</v>
      </c>
      <c r="AU83" s="68">
        <v>4.2718612499465999E-2</v>
      </c>
      <c r="AV83" s="78">
        <v>777.11</v>
      </c>
      <c r="AW83" s="78">
        <v>861.7</v>
      </c>
      <c r="AX83" s="78">
        <v>735.82</v>
      </c>
      <c r="AY83" s="78"/>
      <c r="AZ83" s="78"/>
      <c r="BA83" s="79">
        <v>487.47</v>
      </c>
      <c r="BB83" s="65" t="s">
        <v>394</v>
      </c>
      <c r="BC83" s="78">
        <v>857.77</v>
      </c>
      <c r="BD83" s="78">
        <v>890.19</v>
      </c>
      <c r="BE83" s="78">
        <v>763.31</v>
      </c>
      <c r="BF83" s="78"/>
      <c r="BG83" s="78"/>
      <c r="BH83" s="79">
        <v>629.66999999999996</v>
      </c>
      <c r="BI83" s="65" t="s">
        <v>395</v>
      </c>
      <c r="BJ83" s="68">
        <v>0.13421017313112299</v>
      </c>
      <c r="BK83" s="78">
        <v>978.39</v>
      </c>
      <c r="BL83" s="78">
        <v>894.51</v>
      </c>
      <c r="BM83" s="78">
        <v>1017.39</v>
      </c>
      <c r="BN83" s="78">
        <v>860.52</v>
      </c>
      <c r="BO83" s="78"/>
      <c r="BP83" s="79"/>
      <c r="BQ83" s="65" t="s">
        <v>396</v>
      </c>
      <c r="BR83" s="68">
        <v>1</v>
      </c>
      <c r="BS83" s="78">
        <v>844.5</v>
      </c>
      <c r="BT83" s="78">
        <v>936.33</v>
      </c>
      <c r="BU83" s="78">
        <v>862.83</v>
      </c>
      <c r="BV83" s="78"/>
      <c r="BW83" s="78"/>
      <c r="BX83" s="79">
        <v>392</v>
      </c>
      <c r="BY83" s="65" t="s">
        <v>397</v>
      </c>
      <c r="BZ83" s="78">
        <v>883.14</v>
      </c>
      <c r="CA83" s="78">
        <v>880.27</v>
      </c>
      <c r="CB83" s="78">
        <v>738.5</v>
      </c>
      <c r="CC83" s="78">
        <v>569.63</v>
      </c>
      <c r="CD83" s="78"/>
      <c r="CE83" s="79">
        <v>772.73</v>
      </c>
      <c r="CF83" s="65" t="s">
        <v>398</v>
      </c>
      <c r="CG83" s="78">
        <v>859.85</v>
      </c>
      <c r="CH83" s="78">
        <v>1064.48</v>
      </c>
      <c r="CI83" s="78">
        <v>903.23</v>
      </c>
      <c r="CJ83" s="78"/>
      <c r="CK83" s="78"/>
      <c r="CL83" s="79"/>
      <c r="CM83" s="65" t="s">
        <v>399</v>
      </c>
      <c r="CN83" s="78">
        <v>933.12</v>
      </c>
      <c r="CO83" s="78">
        <v>892.19</v>
      </c>
      <c r="CP83" s="78">
        <v>913.98</v>
      </c>
      <c r="CQ83" s="78">
        <v>532.1</v>
      </c>
      <c r="CR83" s="78"/>
      <c r="CS83" s="79">
        <v>706.99</v>
      </c>
      <c r="CT83" s="65" t="s">
        <v>400</v>
      </c>
      <c r="CU83" s="78">
        <v>849.18</v>
      </c>
      <c r="CV83" s="78">
        <v>909.54</v>
      </c>
      <c r="CW83" s="78">
        <v>719.73</v>
      </c>
      <c r="CX83" s="78">
        <v>619.91999999999996</v>
      </c>
      <c r="CY83" s="78"/>
      <c r="CZ83" s="79"/>
      <c r="DA83" s="65" t="s">
        <v>401</v>
      </c>
      <c r="DB83" s="68">
        <v>1</v>
      </c>
      <c r="DC83" s="78">
        <v>760.4</v>
      </c>
      <c r="DD83" s="78">
        <v>850.2</v>
      </c>
      <c r="DE83" s="78">
        <v>711</v>
      </c>
      <c r="DF83" s="78">
        <v>754.56</v>
      </c>
      <c r="DG83" s="78"/>
      <c r="DH83" s="79">
        <v>736.65</v>
      </c>
      <c r="DI83" s="65" t="s">
        <v>402</v>
      </c>
      <c r="DJ83" s="68">
        <v>2.6588673225206101E-3</v>
      </c>
      <c r="DK83" s="78">
        <v>949.17</v>
      </c>
      <c r="DL83" s="78">
        <v>922.09</v>
      </c>
      <c r="DM83" s="78">
        <v>922.09</v>
      </c>
      <c r="DN83" s="78">
        <v>803.9</v>
      </c>
      <c r="DO83" s="78"/>
      <c r="DP83" s="79">
        <v>650.44000000000005</v>
      </c>
      <c r="DQ83" s="65" t="s">
        <v>403</v>
      </c>
      <c r="DR83" s="78">
        <v>802.19</v>
      </c>
      <c r="DS83" s="78">
        <v>846.91</v>
      </c>
      <c r="DT83" s="78">
        <v>704.59</v>
      </c>
      <c r="DU83" s="78">
        <v>753.67</v>
      </c>
      <c r="DV83" s="78"/>
      <c r="DW83" s="79"/>
      <c r="DX83" s="65" t="s">
        <v>404</v>
      </c>
      <c r="DY83" s="78">
        <v>808.71</v>
      </c>
      <c r="DZ83" s="78">
        <v>831.14</v>
      </c>
      <c r="EA83" s="78">
        <v>845.45</v>
      </c>
      <c r="EB83" s="78">
        <v>605.72</v>
      </c>
      <c r="EC83" s="78"/>
      <c r="ED83" s="79">
        <v>499.5</v>
      </c>
      <c r="EE83" s="65" t="s">
        <v>405</v>
      </c>
      <c r="EF83" s="68">
        <v>1</v>
      </c>
      <c r="EG83" s="78">
        <v>817.64</v>
      </c>
      <c r="EH83" s="78">
        <v>823.74</v>
      </c>
      <c r="EI83" s="78">
        <v>717.62</v>
      </c>
      <c r="EJ83" s="78"/>
      <c r="EK83" s="78">
        <v>323.74</v>
      </c>
      <c r="EL83" s="79">
        <v>326</v>
      </c>
      <c r="EM83" s="65" t="s">
        <v>406</v>
      </c>
      <c r="EN83" s="78">
        <v>869.77</v>
      </c>
      <c r="EO83" s="78">
        <v>847.97</v>
      </c>
      <c r="EP83" s="78">
        <v>754.79</v>
      </c>
      <c r="EQ83" s="78"/>
      <c r="ER83" s="78"/>
      <c r="ES83" s="79">
        <v>567.87</v>
      </c>
      <c r="ET83" s="65" t="s">
        <v>407</v>
      </c>
      <c r="EU83" s="68">
        <v>1</v>
      </c>
      <c r="EV83" s="78">
        <v>814.08</v>
      </c>
      <c r="EW83" s="78">
        <v>834</v>
      </c>
      <c r="EX83" s="78">
        <v>858.93</v>
      </c>
      <c r="EY83" s="78"/>
      <c r="EZ83" s="78"/>
      <c r="FA83" s="79">
        <v>472.8</v>
      </c>
      <c r="FB83" s="65" t="s">
        <v>408</v>
      </c>
      <c r="FC83" s="78">
        <v>586.21</v>
      </c>
      <c r="FD83" s="78">
        <v>553.02</v>
      </c>
      <c r="FE83" s="78">
        <v>615.37</v>
      </c>
      <c r="FF83" s="78"/>
      <c r="FG83" s="78"/>
      <c r="FH83" s="79"/>
      <c r="FI83" s="65" t="s">
        <v>409</v>
      </c>
      <c r="FJ83" s="78">
        <v>895.84</v>
      </c>
      <c r="FK83" s="78">
        <v>913.38</v>
      </c>
      <c r="FL83" s="78"/>
      <c r="FM83" s="78"/>
      <c r="FN83" s="78"/>
      <c r="FO83" s="79">
        <v>527.04999999999995</v>
      </c>
      <c r="FP83" s="65" t="s">
        <v>410</v>
      </c>
      <c r="FQ83" s="68">
        <v>0.21338796065126001</v>
      </c>
      <c r="FR83" s="78">
        <v>816.2</v>
      </c>
      <c r="FS83" s="78">
        <v>843.05</v>
      </c>
      <c r="FT83" s="78">
        <v>904.07</v>
      </c>
      <c r="FU83" s="78">
        <v>519.98</v>
      </c>
      <c r="FV83" s="78">
        <v>577.73</v>
      </c>
      <c r="FW83" s="79">
        <v>440</v>
      </c>
      <c r="FX83" s="65" t="s">
        <v>411</v>
      </c>
      <c r="FY83" s="78">
        <v>873.63</v>
      </c>
      <c r="FZ83" s="78">
        <v>847.22</v>
      </c>
      <c r="GA83" s="78">
        <v>824.62</v>
      </c>
      <c r="GB83" s="78">
        <v>779.45</v>
      </c>
      <c r="GC83" s="78"/>
      <c r="GD83" s="79">
        <v>511.79</v>
      </c>
      <c r="GE83" s="65" t="s">
        <v>412</v>
      </c>
      <c r="GF83" s="68">
        <v>0.20255626000121499</v>
      </c>
      <c r="GG83" s="78">
        <v>827.21</v>
      </c>
      <c r="GH83" s="78">
        <v>922.26</v>
      </c>
      <c r="GI83" s="78">
        <v>705.15</v>
      </c>
      <c r="GJ83" s="78">
        <v>545.21</v>
      </c>
      <c r="GK83" s="78"/>
      <c r="GL83" s="79">
        <v>625.9</v>
      </c>
      <c r="GM83" s="65" t="s">
        <v>413</v>
      </c>
      <c r="GN83" s="68">
        <v>8.7815587266739797E-2</v>
      </c>
      <c r="GO83" s="78">
        <v>886.62</v>
      </c>
      <c r="GP83" s="78">
        <v>1214.02</v>
      </c>
      <c r="GQ83" s="78">
        <v>655.16999999999996</v>
      </c>
      <c r="GR83" s="78">
        <v>565.17999999999995</v>
      </c>
      <c r="GS83" s="78"/>
      <c r="GT83" s="79"/>
      <c r="GU83" s="65" t="s">
        <v>414</v>
      </c>
      <c r="GV83" s="68">
        <v>1</v>
      </c>
      <c r="GW83" s="78">
        <v>732.15</v>
      </c>
      <c r="GX83" s="78">
        <v>769.66</v>
      </c>
      <c r="GY83" s="78">
        <v>728.71</v>
      </c>
      <c r="GZ83" s="78"/>
      <c r="HA83" s="78"/>
      <c r="HB83" s="79">
        <v>649.71</v>
      </c>
      <c r="HC83" s="65" t="s">
        <v>415</v>
      </c>
      <c r="HD83" s="68">
        <v>1</v>
      </c>
      <c r="HE83" s="78">
        <v>790.52</v>
      </c>
      <c r="HF83" s="78">
        <v>849.02</v>
      </c>
      <c r="HG83" s="78"/>
      <c r="HH83" s="78">
        <v>494.22</v>
      </c>
      <c r="HI83" s="78">
        <v>487.58</v>
      </c>
      <c r="HJ83" s="79">
        <v>518.39</v>
      </c>
      <c r="HK83" s="80"/>
      <c r="HL83" s="68"/>
      <c r="HM83" s="78"/>
      <c r="HN83" s="78"/>
      <c r="HO83" s="78"/>
      <c r="HP83" s="78"/>
      <c r="HQ83" s="78"/>
      <c r="HR83" s="79"/>
    </row>
    <row r="84" spans="1:226" x14ac:dyDescent="0.25">
      <c r="A84" s="61">
        <v>45019</v>
      </c>
      <c r="B84" s="62" t="s">
        <v>387</v>
      </c>
      <c r="C84" s="76">
        <v>830.07691909178902</v>
      </c>
      <c r="D84" s="76">
        <v>875.1928321454069</v>
      </c>
      <c r="E84" s="76">
        <v>788.20437215937875</v>
      </c>
      <c r="F84" s="76">
        <v>607.55148573986571</v>
      </c>
      <c r="G84" s="76">
        <v>560.30828413107861</v>
      </c>
      <c r="H84" s="77">
        <v>497.24273877951651</v>
      </c>
      <c r="I84" s="62" t="s">
        <v>388</v>
      </c>
      <c r="J84" s="76">
        <v>827.04369632725945</v>
      </c>
      <c r="K84" s="76">
        <v>869.39349723862415</v>
      </c>
      <c r="L84" s="76">
        <v>783.78111722419783</v>
      </c>
      <c r="M84" s="76">
        <v>607.59169282661958</v>
      </c>
      <c r="N84" s="76">
        <v>416.01755221386804</v>
      </c>
      <c r="O84" s="77">
        <v>535.69209982242091</v>
      </c>
      <c r="P84" s="65" t="s">
        <v>389</v>
      </c>
      <c r="Q84" s="78">
        <v>750.24</v>
      </c>
      <c r="R84" s="78">
        <v>834.4</v>
      </c>
      <c r="S84" s="78">
        <v>776.74</v>
      </c>
      <c r="T84" s="78">
        <v>564.02</v>
      </c>
      <c r="U84" s="78"/>
      <c r="V84" s="79"/>
      <c r="W84" s="65" t="s">
        <v>390</v>
      </c>
      <c r="X84" s="78">
        <v>797.35</v>
      </c>
      <c r="Y84" s="78">
        <v>796.78</v>
      </c>
      <c r="Z84" s="78">
        <v>709.78</v>
      </c>
      <c r="AA84" s="78">
        <v>419.59</v>
      </c>
      <c r="AB84" s="78"/>
      <c r="AC84" s="79">
        <v>590.08000000000004</v>
      </c>
      <c r="AD84" s="65" t="s">
        <v>391</v>
      </c>
      <c r="AE84" s="68">
        <v>0.51129972389814904</v>
      </c>
      <c r="AF84" s="78">
        <v>714.12</v>
      </c>
      <c r="AG84" s="78">
        <v>804.23</v>
      </c>
      <c r="AH84" s="78">
        <v>600.5</v>
      </c>
      <c r="AI84" s="78"/>
      <c r="AJ84" s="78"/>
      <c r="AK84" s="79">
        <v>493.32</v>
      </c>
      <c r="AL84" s="69" t="s">
        <v>392</v>
      </c>
      <c r="AM84" s="70">
        <v>1</v>
      </c>
      <c r="AN84" s="78">
        <v>810.14</v>
      </c>
      <c r="AO84" s="78">
        <v>907.97</v>
      </c>
      <c r="AP84" s="78">
        <v>851.96</v>
      </c>
      <c r="AQ84" s="78">
        <v>872.78</v>
      </c>
      <c r="AR84" s="78"/>
      <c r="AS84" s="79"/>
      <c r="AT84" s="65" t="s">
        <v>393</v>
      </c>
      <c r="AU84" s="68">
        <v>4.26621160409556E-2</v>
      </c>
      <c r="AV84" s="78">
        <v>756.76</v>
      </c>
      <c r="AW84" s="78">
        <v>874.1</v>
      </c>
      <c r="AX84" s="78">
        <v>748.46</v>
      </c>
      <c r="AY84" s="78"/>
      <c r="AZ84" s="78"/>
      <c r="BA84" s="79">
        <v>496.23</v>
      </c>
      <c r="BB84" s="65" t="s">
        <v>394</v>
      </c>
      <c r="BC84" s="78">
        <v>824.16</v>
      </c>
      <c r="BD84" s="78">
        <v>866.66</v>
      </c>
      <c r="BE84" s="78">
        <v>763.95</v>
      </c>
      <c r="BF84" s="78"/>
      <c r="BG84" s="78"/>
      <c r="BH84" s="79">
        <v>668.09</v>
      </c>
      <c r="BI84" s="65" t="s">
        <v>395</v>
      </c>
      <c r="BJ84" s="68">
        <v>0.134220981423816</v>
      </c>
      <c r="BK84" s="78">
        <v>967.73</v>
      </c>
      <c r="BL84" s="78">
        <v>883.85</v>
      </c>
      <c r="BM84" s="78">
        <v>996</v>
      </c>
      <c r="BN84" s="78">
        <v>860.58</v>
      </c>
      <c r="BO84" s="78"/>
      <c r="BP84" s="79"/>
      <c r="BQ84" s="65" t="s">
        <v>396</v>
      </c>
      <c r="BR84" s="68">
        <v>1</v>
      </c>
      <c r="BS84" s="78">
        <v>840.33</v>
      </c>
      <c r="BT84" s="78">
        <v>943</v>
      </c>
      <c r="BU84" s="78">
        <v>887</v>
      </c>
      <c r="BV84" s="78"/>
      <c r="BW84" s="78"/>
      <c r="BX84" s="79">
        <v>392</v>
      </c>
      <c r="BY84" s="65" t="s">
        <v>397</v>
      </c>
      <c r="BZ84" s="78">
        <v>875.26</v>
      </c>
      <c r="CA84" s="78">
        <v>885.43</v>
      </c>
      <c r="CB84" s="78">
        <v>746.9</v>
      </c>
      <c r="CC84" s="78">
        <v>563.46</v>
      </c>
      <c r="CD84" s="78"/>
      <c r="CE84" s="79">
        <v>778.57</v>
      </c>
      <c r="CF84" s="65" t="s">
        <v>398</v>
      </c>
      <c r="CG84" s="78">
        <v>840.49</v>
      </c>
      <c r="CH84" s="78">
        <v>1051.58</v>
      </c>
      <c r="CI84" s="78">
        <v>887.91</v>
      </c>
      <c r="CJ84" s="78"/>
      <c r="CK84" s="78"/>
      <c r="CL84" s="79"/>
      <c r="CM84" s="65" t="s">
        <v>399</v>
      </c>
      <c r="CN84" s="78">
        <v>922.09</v>
      </c>
      <c r="CO84" s="78">
        <v>898.72</v>
      </c>
      <c r="CP84" s="78">
        <v>912.68</v>
      </c>
      <c r="CQ84" s="78">
        <v>508</v>
      </c>
      <c r="CR84" s="78"/>
      <c r="CS84" s="79">
        <v>714.49</v>
      </c>
      <c r="CT84" s="65" t="s">
        <v>400</v>
      </c>
      <c r="CU84" s="78">
        <v>831.43</v>
      </c>
      <c r="CV84" s="78">
        <v>908.73</v>
      </c>
      <c r="CW84" s="78">
        <v>672.95</v>
      </c>
      <c r="CX84" s="78">
        <v>619.91999999999996</v>
      </c>
      <c r="CY84" s="78"/>
      <c r="CZ84" s="79"/>
      <c r="DA84" s="65" t="s">
        <v>401</v>
      </c>
      <c r="DB84" s="68">
        <v>1</v>
      </c>
      <c r="DC84" s="78">
        <v>758</v>
      </c>
      <c r="DD84" s="78">
        <v>851.8</v>
      </c>
      <c r="DE84" s="78">
        <v>719</v>
      </c>
      <c r="DF84" s="78">
        <v>754.56</v>
      </c>
      <c r="DG84" s="78"/>
      <c r="DH84" s="79">
        <v>728.65</v>
      </c>
      <c r="DI84" s="65" t="s">
        <v>402</v>
      </c>
      <c r="DJ84" s="68">
        <v>2.6396367859782498E-3</v>
      </c>
      <c r="DK84" s="78">
        <v>946.55</v>
      </c>
      <c r="DL84" s="78">
        <v>947.61</v>
      </c>
      <c r="DM84" s="78">
        <v>947.61</v>
      </c>
      <c r="DN84" s="78">
        <v>798.08</v>
      </c>
      <c r="DO84" s="78"/>
      <c r="DP84" s="79">
        <v>641</v>
      </c>
      <c r="DQ84" s="65" t="s">
        <v>403</v>
      </c>
      <c r="DR84" s="78">
        <v>809.1</v>
      </c>
      <c r="DS84" s="78">
        <v>870.24</v>
      </c>
      <c r="DT84" s="78">
        <v>709.79</v>
      </c>
      <c r="DU84" s="78">
        <v>736.79</v>
      </c>
      <c r="DV84" s="78"/>
      <c r="DW84" s="79"/>
      <c r="DX84" s="65" t="s">
        <v>404</v>
      </c>
      <c r="DY84" s="78">
        <v>794.67</v>
      </c>
      <c r="DZ84" s="78">
        <v>830.69</v>
      </c>
      <c r="EA84" s="78">
        <v>833.18</v>
      </c>
      <c r="EB84" s="78">
        <v>585.61</v>
      </c>
      <c r="EC84" s="78"/>
      <c r="ED84" s="79">
        <v>503.14</v>
      </c>
      <c r="EE84" s="65" t="s">
        <v>405</v>
      </c>
      <c r="EF84" s="68">
        <v>1</v>
      </c>
      <c r="EG84" s="78">
        <v>800.89</v>
      </c>
      <c r="EH84" s="78">
        <v>832.71</v>
      </c>
      <c r="EI84" s="78">
        <v>727.42</v>
      </c>
      <c r="EJ84" s="78"/>
      <c r="EK84" s="78">
        <v>323.74</v>
      </c>
      <c r="EL84" s="79">
        <v>328.4</v>
      </c>
      <c r="EM84" s="65" t="s">
        <v>406</v>
      </c>
      <c r="EN84" s="78">
        <v>840.46</v>
      </c>
      <c r="EO84" s="78">
        <v>835.91</v>
      </c>
      <c r="EP84" s="78">
        <v>735.32</v>
      </c>
      <c r="EQ84" s="78"/>
      <c r="ER84" s="78"/>
      <c r="ES84" s="79">
        <v>575.35</v>
      </c>
      <c r="ET84" s="65" t="s">
        <v>407</v>
      </c>
      <c r="EU84" s="68">
        <v>1</v>
      </c>
      <c r="EV84" s="78">
        <v>816.56</v>
      </c>
      <c r="EW84" s="78">
        <v>858.93</v>
      </c>
      <c r="EX84" s="78">
        <v>858.93</v>
      </c>
      <c r="EY84" s="78"/>
      <c r="EZ84" s="78"/>
      <c r="FA84" s="79">
        <v>459.89</v>
      </c>
      <c r="FB84" s="65" t="s">
        <v>408</v>
      </c>
      <c r="FC84" s="78">
        <v>586.21</v>
      </c>
      <c r="FD84" s="78">
        <v>553.02</v>
      </c>
      <c r="FE84" s="78">
        <v>615.37</v>
      </c>
      <c r="FF84" s="78"/>
      <c r="FG84" s="78"/>
      <c r="FH84" s="79"/>
      <c r="FI84" s="65" t="s">
        <v>409</v>
      </c>
      <c r="FJ84" s="78">
        <v>863.6</v>
      </c>
      <c r="FK84" s="78">
        <v>905.94</v>
      </c>
      <c r="FL84" s="78"/>
      <c r="FM84" s="78"/>
      <c r="FN84" s="78"/>
      <c r="FO84" s="79">
        <v>535.30999999999995</v>
      </c>
      <c r="FP84" s="65" t="s">
        <v>410</v>
      </c>
      <c r="FQ84" s="68">
        <v>0.21383513311237001</v>
      </c>
      <c r="FR84" s="78">
        <v>810.04</v>
      </c>
      <c r="FS84" s="78">
        <v>845.58</v>
      </c>
      <c r="FT84" s="78">
        <v>904.56</v>
      </c>
      <c r="FU84" s="78">
        <v>586.91999999999996</v>
      </c>
      <c r="FV84" s="78">
        <v>578.94000000000005</v>
      </c>
      <c r="FW84" s="79">
        <v>439.8</v>
      </c>
      <c r="FX84" s="65" t="s">
        <v>411</v>
      </c>
      <c r="FY84" s="78">
        <v>862.25</v>
      </c>
      <c r="FZ84" s="78">
        <v>843.96</v>
      </c>
      <c r="GA84" s="78">
        <v>820.56</v>
      </c>
      <c r="GB84" s="78">
        <v>761.41</v>
      </c>
      <c r="GC84" s="78"/>
      <c r="GD84" s="79">
        <v>517.48</v>
      </c>
      <c r="GE84" s="65" t="s">
        <v>412</v>
      </c>
      <c r="GF84" s="68">
        <v>0.20256446614134899</v>
      </c>
      <c r="GG84" s="78">
        <v>775.73</v>
      </c>
      <c r="GH84" s="78">
        <v>875.66</v>
      </c>
      <c r="GI84" s="78">
        <v>705.18</v>
      </c>
      <c r="GJ84" s="78">
        <v>586.46</v>
      </c>
      <c r="GK84" s="78"/>
      <c r="GL84" s="79">
        <v>589.85</v>
      </c>
      <c r="GM84" s="65" t="s">
        <v>413</v>
      </c>
      <c r="GN84" s="68">
        <v>8.8624983382815603E-2</v>
      </c>
      <c r="GO84" s="78">
        <v>895.71</v>
      </c>
      <c r="GP84" s="78">
        <v>1226.8399999999999</v>
      </c>
      <c r="GQ84" s="78">
        <v>652.07000000000005</v>
      </c>
      <c r="GR84" s="78">
        <v>543.71</v>
      </c>
      <c r="GS84" s="78"/>
      <c r="GT84" s="79"/>
      <c r="GU84" s="65" t="s">
        <v>414</v>
      </c>
      <c r="GV84" s="68">
        <v>1</v>
      </c>
      <c r="GW84" s="78">
        <v>728.27</v>
      </c>
      <c r="GX84" s="78">
        <v>788.93</v>
      </c>
      <c r="GY84" s="78">
        <v>763.42</v>
      </c>
      <c r="GZ84" s="78"/>
      <c r="HA84" s="78"/>
      <c r="HB84" s="79">
        <v>649.4</v>
      </c>
      <c r="HC84" s="65" t="s">
        <v>415</v>
      </c>
      <c r="HD84" s="68">
        <v>1</v>
      </c>
      <c r="HE84" s="78">
        <v>733.02</v>
      </c>
      <c r="HF84" s="78">
        <v>853.18</v>
      </c>
      <c r="HG84" s="78"/>
      <c r="HH84" s="78">
        <v>468.97</v>
      </c>
      <c r="HI84" s="78">
        <v>462.33</v>
      </c>
      <c r="HJ84" s="79">
        <v>525.89</v>
      </c>
      <c r="HK84" s="80"/>
      <c r="HL84" s="68"/>
      <c r="HM84" s="78"/>
      <c r="HN84" s="78"/>
      <c r="HO84" s="78"/>
      <c r="HP84" s="78"/>
      <c r="HQ84" s="78"/>
      <c r="HR84" s="79"/>
    </row>
    <row r="85" spans="1:226" x14ac:dyDescent="0.25">
      <c r="A85" s="61">
        <v>45012</v>
      </c>
      <c r="B85" s="62" t="s">
        <v>387</v>
      </c>
      <c r="C85" s="76">
        <v>814.74927983760188</v>
      </c>
      <c r="D85" s="76">
        <v>887.78905654666812</v>
      </c>
      <c r="E85" s="76">
        <v>793.49216156287241</v>
      </c>
      <c r="F85" s="76">
        <v>598.483615212671</v>
      </c>
      <c r="G85" s="76">
        <v>595.96247157733831</v>
      </c>
      <c r="H85" s="77">
        <v>497.97359108054519</v>
      </c>
      <c r="I85" s="62" t="s">
        <v>388</v>
      </c>
      <c r="J85" s="76">
        <v>812.91474549211898</v>
      </c>
      <c r="K85" s="76">
        <v>884.41672849267752</v>
      </c>
      <c r="L85" s="76">
        <v>788.32623403755645</v>
      </c>
      <c r="M85" s="76">
        <v>598.7664624667367</v>
      </c>
      <c r="N85" s="76">
        <v>420.57183792815368</v>
      </c>
      <c r="O85" s="77">
        <v>536.62171392628602</v>
      </c>
      <c r="P85" s="65" t="s">
        <v>389</v>
      </c>
      <c r="Q85" s="78">
        <v>734.41</v>
      </c>
      <c r="R85" s="78">
        <v>846.9</v>
      </c>
      <c r="S85" s="78">
        <v>784.21</v>
      </c>
      <c r="T85" s="78">
        <v>549.02</v>
      </c>
      <c r="U85" s="78"/>
      <c r="V85" s="79"/>
      <c r="W85" s="65" t="s">
        <v>390</v>
      </c>
      <c r="X85" s="78">
        <v>773.08</v>
      </c>
      <c r="Y85" s="78">
        <v>847.6</v>
      </c>
      <c r="Z85" s="78">
        <v>726.56</v>
      </c>
      <c r="AA85" s="78">
        <v>387.72</v>
      </c>
      <c r="AB85" s="78"/>
      <c r="AC85" s="79">
        <v>595.87</v>
      </c>
      <c r="AD85" s="65" t="s">
        <v>391</v>
      </c>
      <c r="AE85" s="68">
        <v>0.51129972389814904</v>
      </c>
      <c r="AF85" s="78">
        <v>713.78</v>
      </c>
      <c r="AG85" s="78">
        <v>821.92</v>
      </c>
      <c r="AH85" s="78">
        <v>608.19000000000005</v>
      </c>
      <c r="AI85" s="78"/>
      <c r="AJ85" s="78"/>
      <c r="AK85" s="79">
        <v>494.24</v>
      </c>
      <c r="AL85" s="69" t="s">
        <v>392</v>
      </c>
      <c r="AM85" s="70">
        <v>1</v>
      </c>
      <c r="AN85" s="78">
        <v>810.51</v>
      </c>
      <c r="AO85" s="78">
        <v>931.57</v>
      </c>
      <c r="AP85" s="78">
        <v>857.54</v>
      </c>
      <c r="AQ85" s="78">
        <v>872.78</v>
      </c>
      <c r="AR85" s="78"/>
      <c r="AS85" s="79"/>
      <c r="AT85" s="65" t="s">
        <v>393</v>
      </c>
      <c r="AU85" s="68">
        <v>4.2137198719029198E-2</v>
      </c>
      <c r="AV85" s="78">
        <v>746.06</v>
      </c>
      <c r="AW85" s="78">
        <v>870.86</v>
      </c>
      <c r="AX85" s="78">
        <v>752.38</v>
      </c>
      <c r="AY85" s="78"/>
      <c r="AZ85" s="78"/>
      <c r="BA85" s="79">
        <v>486.3</v>
      </c>
      <c r="BB85" s="65" t="s">
        <v>394</v>
      </c>
      <c r="BC85" s="78">
        <v>806.51</v>
      </c>
      <c r="BD85" s="78">
        <v>877.59</v>
      </c>
      <c r="BE85" s="78">
        <v>767.34</v>
      </c>
      <c r="BF85" s="78"/>
      <c r="BG85" s="78"/>
      <c r="BH85" s="79">
        <v>634.72</v>
      </c>
      <c r="BI85" s="65" t="s">
        <v>395</v>
      </c>
      <c r="BJ85" s="68">
        <v>0.13420116755015801</v>
      </c>
      <c r="BK85" s="78">
        <v>967.59</v>
      </c>
      <c r="BL85" s="78">
        <v>915.92</v>
      </c>
      <c r="BM85" s="78">
        <v>1028.06</v>
      </c>
      <c r="BN85" s="78">
        <v>860.46</v>
      </c>
      <c r="BO85" s="78"/>
      <c r="BP85" s="79"/>
      <c r="BQ85" s="65" t="s">
        <v>396</v>
      </c>
      <c r="BR85" s="68">
        <v>1</v>
      </c>
      <c r="BS85" s="78">
        <v>835.33</v>
      </c>
      <c r="BT85" s="78">
        <v>948</v>
      </c>
      <c r="BU85" s="78">
        <v>892.83</v>
      </c>
      <c r="BV85" s="78"/>
      <c r="BW85" s="78"/>
      <c r="BX85" s="79">
        <v>392</v>
      </c>
      <c r="BY85" s="65" t="s">
        <v>397</v>
      </c>
      <c r="BZ85" s="78">
        <v>872.41</v>
      </c>
      <c r="CA85" s="78">
        <v>898.6</v>
      </c>
      <c r="CB85" s="78">
        <v>761.41</v>
      </c>
      <c r="CC85" s="78">
        <v>554.42999999999995</v>
      </c>
      <c r="CD85" s="78"/>
      <c r="CE85" s="79">
        <v>783.11</v>
      </c>
      <c r="CF85" s="65" t="s">
        <v>398</v>
      </c>
      <c r="CG85" s="78">
        <v>836.46</v>
      </c>
      <c r="CH85" s="78">
        <v>1059.6400000000001</v>
      </c>
      <c r="CI85" s="78">
        <v>906.46</v>
      </c>
      <c r="CJ85" s="78"/>
      <c r="CK85" s="78"/>
      <c r="CL85" s="79"/>
      <c r="CM85" s="65" t="s">
        <v>399</v>
      </c>
      <c r="CN85" s="78">
        <v>909.87</v>
      </c>
      <c r="CO85" s="78">
        <v>904.52</v>
      </c>
      <c r="CP85" s="78">
        <v>909.82</v>
      </c>
      <c r="CQ85" s="78">
        <v>483.56</v>
      </c>
      <c r="CR85" s="78"/>
      <c r="CS85" s="79">
        <v>706.96</v>
      </c>
      <c r="CT85" s="65" t="s">
        <v>400</v>
      </c>
      <c r="CU85" s="78">
        <v>816.92</v>
      </c>
      <c r="CV85" s="78">
        <v>918.41</v>
      </c>
      <c r="CW85" s="78">
        <v>643.11</v>
      </c>
      <c r="CX85" s="78">
        <v>619.91999999999996</v>
      </c>
      <c r="CY85" s="78"/>
      <c r="CZ85" s="79"/>
      <c r="DA85" s="65" t="s">
        <v>401</v>
      </c>
      <c r="DB85" s="68">
        <v>1</v>
      </c>
      <c r="DC85" s="78">
        <v>763.6</v>
      </c>
      <c r="DD85" s="78">
        <v>899</v>
      </c>
      <c r="DE85" s="78">
        <v>731</v>
      </c>
      <c r="DF85" s="78">
        <v>754.56</v>
      </c>
      <c r="DG85" s="78"/>
      <c r="DH85" s="79">
        <v>728.65</v>
      </c>
      <c r="DI85" s="65" t="s">
        <v>402</v>
      </c>
      <c r="DJ85" s="68">
        <v>2.5953802232026998E-3</v>
      </c>
      <c r="DK85" s="78">
        <v>913.47</v>
      </c>
      <c r="DL85" s="78">
        <v>942.73</v>
      </c>
      <c r="DM85" s="78">
        <v>942.73</v>
      </c>
      <c r="DN85" s="78">
        <v>784.7</v>
      </c>
      <c r="DO85" s="78"/>
      <c r="DP85" s="79">
        <v>630.46</v>
      </c>
      <c r="DQ85" s="65" t="s">
        <v>403</v>
      </c>
      <c r="DR85" s="78">
        <v>817.39</v>
      </c>
      <c r="DS85" s="78">
        <v>892.76</v>
      </c>
      <c r="DT85" s="78">
        <v>730.75</v>
      </c>
      <c r="DU85" s="78">
        <v>713.64</v>
      </c>
      <c r="DV85" s="78"/>
      <c r="DW85" s="79"/>
      <c r="DX85" s="65" t="s">
        <v>404</v>
      </c>
      <c r="DY85" s="78">
        <v>788.7</v>
      </c>
      <c r="DZ85" s="78">
        <v>858.56</v>
      </c>
      <c r="EA85" s="78">
        <v>842.3</v>
      </c>
      <c r="EB85" s="78">
        <v>574.39</v>
      </c>
      <c r="EC85" s="78"/>
      <c r="ED85" s="79">
        <v>504.84</v>
      </c>
      <c r="EE85" s="65" t="s">
        <v>405</v>
      </c>
      <c r="EF85" s="68">
        <v>1</v>
      </c>
      <c r="EG85" s="78">
        <v>789.17</v>
      </c>
      <c r="EH85" s="78">
        <v>847.63</v>
      </c>
      <c r="EI85" s="78">
        <v>713.3</v>
      </c>
      <c r="EJ85" s="78"/>
      <c r="EK85" s="78">
        <v>323.74</v>
      </c>
      <c r="EL85" s="79">
        <v>333.12</v>
      </c>
      <c r="EM85" s="65" t="s">
        <v>406</v>
      </c>
      <c r="EN85" s="78">
        <v>765.46</v>
      </c>
      <c r="EO85" s="78">
        <v>855.73</v>
      </c>
      <c r="EP85" s="78">
        <v>735.32</v>
      </c>
      <c r="EQ85" s="78"/>
      <c r="ER85" s="78"/>
      <c r="ES85" s="79">
        <v>585.63</v>
      </c>
      <c r="ET85" s="65" t="s">
        <v>407</v>
      </c>
      <c r="EU85" s="68">
        <v>1</v>
      </c>
      <c r="EV85" s="78">
        <v>761.83</v>
      </c>
      <c r="EW85" s="78">
        <v>836.17</v>
      </c>
      <c r="EX85" s="78">
        <v>836.16</v>
      </c>
      <c r="EY85" s="78"/>
      <c r="EZ85" s="78"/>
      <c r="FA85" s="79">
        <v>441.07</v>
      </c>
      <c r="FB85" s="65" t="s">
        <v>408</v>
      </c>
      <c r="FC85" s="78">
        <v>586.21</v>
      </c>
      <c r="FD85" s="78">
        <v>553.02</v>
      </c>
      <c r="FE85" s="78">
        <v>615.37</v>
      </c>
      <c r="FF85" s="78"/>
      <c r="FG85" s="78"/>
      <c r="FH85" s="79"/>
      <c r="FI85" s="65" t="s">
        <v>409</v>
      </c>
      <c r="FJ85" s="78">
        <v>828.89</v>
      </c>
      <c r="FK85" s="78">
        <v>907.6</v>
      </c>
      <c r="FL85" s="78"/>
      <c r="FM85" s="78"/>
      <c r="FN85" s="78"/>
      <c r="FO85" s="79">
        <v>552.66999999999996</v>
      </c>
      <c r="FP85" s="65" t="s">
        <v>410</v>
      </c>
      <c r="FQ85" s="68">
        <v>0.21342439440828101</v>
      </c>
      <c r="FR85" s="78">
        <v>787.92</v>
      </c>
      <c r="FS85" s="78">
        <v>847.09</v>
      </c>
      <c r="FT85" s="78">
        <v>931.41</v>
      </c>
      <c r="FU85" s="78">
        <v>591.22</v>
      </c>
      <c r="FV85" s="78">
        <v>618.61</v>
      </c>
      <c r="FW85" s="79">
        <v>440.83</v>
      </c>
      <c r="FX85" s="65" t="s">
        <v>411</v>
      </c>
      <c r="FY85" s="78">
        <v>841.11</v>
      </c>
      <c r="FZ85" s="78">
        <v>854.53</v>
      </c>
      <c r="GA85" s="78">
        <v>830.31</v>
      </c>
      <c r="GB85" s="78">
        <v>770.39</v>
      </c>
      <c r="GC85" s="78"/>
      <c r="GD85" s="79">
        <v>516.66999999999996</v>
      </c>
      <c r="GE85" s="65" t="s">
        <v>412</v>
      </c>
      <c r="GF85" s="68">
        <v>0.20240866309078001</v>
      </c>
      <c r="GG85" s="78">
        <v>775.14</v>
      </c>
      <c r="GH85" s="78">
        <v>887.56</v>
      </c>
      <c r="GI85" s="78">
        <v>771.68</v>
      </c>
      <c r="GJ85" s="78">
        <v>554.42999999999995</v>
      </c>
      <c r="GK85" s="78"/>
      <c r="GL85" s="79">
        <v>589.62</v>
      </c>
      <c r="GM85" s="65" t="s">
        <v>413</v>
      </c>
      <c r="GN85" s="68">
        <v>8.9190153407063905E-2</v>
      </c>
      <c r="GO85" s="78">
        <v>861.18</v>
      </c>
      <c r="GP85" s="78">
        <v>1213.1099999999999</v>
      </c>
      <c r="GQ85" s="78">
        <v>659.36</v>
      </c>
      <c r="GR85" s="78">
        <v>529.79</v>
      </c>
      <c r="GS85" s="78"/>
      <c r="GT85" s="79"/>
      <c r="GU85" s="65" t="s">
        <v>414</v>
      </c>
      <c r="GV85" s="68">
        <v>1</v>
      </c>
      <c r="GW85" s="78">
        <v>736.7</v>
      </c>
      <c r="GX85" s="78">
        <v>827.22</v>
      </c>
      <c r="GY85" s="78">
        <v>777.6</v>
      </c>
      <c r="GZ85" s="78"/>
      <c r="HA85" s="78"/>
      <c r="HB85" s="79">
        <v>649.57000000000005</v>
      </c>
      <c r="HC85" s="65" t="s">
        <v>415</v>
      </c>
      <c r="HD85" s="68">
        <v>1</v>
      </c>
      <c r="HE85" s="78">
        <v>713.02</v>
      </c>
      <c r="HF85" s="78">
        <v>872.35</v>
      </c>
      <c r="HG85" s="78"/>
      <c r="HH85" s="78">
        <v>475.81</v>
      </c>
      <c r="HI85" s="78">
        <v>469.17</v>
      </c>
      <c r="HJ85" s="79">
        <v>528.39</v>
      </c>
      <c r="HK85" s="80"/>
      <c r="HL85" s="68"/>
      <c r="HM85" s="78"/>
      <c r="HN85" s="78"/>
      <c r="HO85" s="78"/>
      <c r="HP85" s="78"/>
      <c r="HQ85" s="78"/>
      <c r="HR85" s="79"/>
    </row>
    <row r="86" spans="1:226" x14ac:dyDescent="0.25">
      <c r="A86" s="61">
        <v>45005</v>
      </c>
      <c r="B86" s="62" t="s">
        <v>387</v>
      </c>
      <c r="C86" s="76">
        <v>809.55292166474339</v>
      </c>
      <c r="D86" s="76">
        <v>896.62241234343298</v>
      </c>
      <c r="E86" s="76">
        <v>797.2051061196579</v>
      </c>
      <c r="F86" s="76">
        <v>607.30332569185896</v>
      </c>
      <c r="G86" s="76">
        <v>597.60278303238749</v>
      </c>
      <c r="H86" s="77">
        <v>501.7062860212265</v>
      </c>
      <c r="I86" s="62" t="s">
        <v>388</v>
      </c>
      <c r="J86" s="76">
        <v>808.84755360035126</v>
      </c>
      <c r="K86" s="76">
        <v>892.29340461488368</v>
      </c>
      <c r="L86" s="76">
        <v>792.96327114269252</v>
      </c>
      <c r="M86" s="76">
        <v>605.78651320212293</v>
      </c>
      <c r="N86" s="76">
        <v>454.27621553884711</v>
      </c>
      <c r="O86" s="77">
        <v>541.33325399611726</v>
      </c>
      <c r="P86" s="65" t="s">
        <v>389</v>
      </c>
      <c r="Q86" s="78">
        <v>739.41</v>
      </c>
      <c r="R86" s="78">
        <v>858.57</v>
      </c>
      <c r="S86" s="78">
        <v>788.48</v>
      </c>
      <c r="T86" s="78">
        <v>570.02</v>
      </c>
      <c r="U86" s="78"/>
      <c r="V86" s="79"/>
      <c r="W86" s="65" t="s">
        <v>390</v>
      </c>
      <c r="X86" s="78">
        <v>816.69</v>
      </c>
      <c r="Y86" s="78">
        <v>857.35</v>
      </c>
      <c r="Z86" s="78">
        <v>717.96</v>
      </c>
      <c r="AA86" s="78">
        <v>378.08</v>
      </c>
      <c r="AB86" s="78"/>
      <c r="AC86" s="79">
        <v>595.87</v>
      </c>
      <c r="AD86" s="65" t="s">
        <v>391</v>
      </c>
      <c r="AE86" s="68">
        <v>0.51129972389814904</v>
      </c>
      <c r="AF86" s="78">
        <v>717.57</v>
      </c>
      <c r="AG86" s="78">
        <v>843.01</v>
      </c>
      <c r="AH86" s="78">
        <v>627.66</v>
      </c>
      <c r="AI86" s="78"/>
      <c r="AJ86" s="78"/>
      <c r="AK86" s="79">
        <v>495.41</v>
      </c>
      <c r="AL86" s="69" t="s">
        <v>392</v>
      </c>
      <c r="AM86" s="70">
        <v>1</v>
      </c>
      <c r="AN86" s="78">
        <v>809.32</v>
      </c>
      <c r="AO86" s="78">
        <v>953.27</v>
      </c>
      <c r="AP86" s="78">
        <v>861.04</v>
      </c>
      <c r="AQ86" s="78">
        <v>872.78</v>
      </c>
      <c r="AR86" s="78"/>
      <c r="AS86" s="79"/>
      <c r="AT86" s="65" t="s">
        <v>393</v>
      </c>
      <c r="AU86" s="68">
        <v>4.1687510421877599E-2</v>
      </c>
      <c r="AV86" s="78">
        <v>742.61</v>
      </c>
      <c r="AW86" s="78">
        <v>872.77</v>
      </c>
      <c r="AX86" s="78">
        <v>757.48</v>
      </c>
      <c r="AY86" s="78"/>
      <c r="AZ86" s="78"/>
      <c r="BA86" s="79">
        <v>483.69</v>
      </c>
      <c r="BB86" s="65" t="s">
        <v>394</v>
      </c>
      <c r="BC86" s="78">
        <v>786.34</v>
      </c>
      <c r="BD86" s="78">
        <v>886.83</v>
      </c>
      <c r="BE86" s="78">
        <v>770.87</v>
      </c>
      <c r="BF86" s="78"/>
      <c r="BG86" s="78"/>
      <c r="BH86" s="79">
        <v>637.74</v>
      </c>
      <c r="BI86" s="65" t="s">
        <v>395</v>
      </c>
      <c r="BJ86" s="68">
        <v>0.13431833445265301</v>
      </c>
      <c r="BK86" s="78">
        <v>914.71</v>
      </c>
      <c r="BL86" s="78">
        <v>905.98</v>
      </c>
      <c r="BM86" s="78">
        <v>1018.21</v>
      </c>
      <c r="BN86" s="78">
        <v>861.21</v>
      </c>
      <c r="BO86" s="78"/>
      <c r="BP86" s="79"/>
      <c r="BQ86" s="65" t="s">
        <v>396</v>
      </c>
      <c r="BR86" s="68">
        <v>1</v>
      </c>
      <c r="BS86" s="78">
        <v>835.33</v>
      </c>
      <c r="BT86" s="78">
        <v>948.83</v>
      </c>
      <c r="BU86" s="78">
        <v>892</v>
      </c>
      <c r="BV86" s="78"/>
      <c r="BW86" s="78"/>
      <c r="BX86" s="79">
        <v>392</v>
      </c>
      <c r="BY86" s="65" t="s">
        <v>397</v>
      </c>
      <c r="BZ86" s="78">
        <v>879.29</v>
      </c>
      <c r="CA86" s="78">
        <v>919.38</v>
      </c>
      <c r="CB86" s="78">
        <v>777.68</v>
      </c>
      <c r="CC86" s="78">
        <v>557.66999999999996</v>
      </c>
      <c r="CD86" s="78"/>
      <c r="CE86" s="79">
        <v>784.76</v>
      </c>
      <c r="CF86" s="65" t="s">
        <v>398</v>
      </c>
      <c r="CG86" s="78">
        <v>846.94</v>
      </c>
      <c r="CH86" s="78">
        <v>1081.42</v>
      </c>
      <c r="CI86" s="78">
        <v>904.04</v>
      </c>
      <c r="CJ86" s="78"/>
      <c r="CK86" s="78"/>
      <c r="CL86" s="79"/>
      <c r="CM86" s="65" t="s">
        <v>399</v>
      </c>
      <c r="CN86" s="78">
        <v>902.63</v>
      </c>
      <c r="CO86" s="78">
        <v>906.23</v>
      </c>
      <c r="CP86" s="78">
        <v>910.43</v>
      </c>
      <c r="CQ86" s="78">
        <v>481.46</v>
      </c>
      <c r="CR86" s="78"/>
      <c r="CS86" s="79">
        <v>697.22</v>
      </c>
      <c r="CT86" s="65" t="s">
        <v>400</v>
      </c>
      <c r="CU86" s="78">
        <v>813.69</v>
      </c>
      <c r="CV86" s="78">
        <v>936.15</v>
      </c>
      <c r="CW86" s="78">
        <v>658.44</v>
      </c>
      <c r="CX86" s="78">
        <v>619.91999999999996</v>
      </c>
      <c r="CY86" s="78"/>
      <c r="CZ86" s="79"/>
      <c r="DA86" s="65" t="s">
        <v>401</v>
      </c>
      <c r="DB86" s="68">
        <v>1</v>
      </c>
      <c r="DC86" s="78">
        <v>763.6</v>
      </c>
      <c r="DD86" s="78">
        <v>908.6</v>
      </c>
      <c r="DE86" s="78">
        <v>767</v>
      </c>
      <c r="DF86" s="78">
        <v>754.56</v>
      </c>
      <c r="DG86" s="78"/>
      <c r="DH86" s="79">
        <v>771.85</v>
      </c>
      <c r="DI86" s="65" t="s">
        <v>402</v>
      </c>
      <c r="DJ86" s="68">
        <v>2.5049472708599499E-3</v>
      </c>
      <c r="DK86" s="78">
        <v>886.56</v>
      </c>
      <c r="DL86" s="78">
        <v>921.18</v>
      </c>
      <c r="DM86" s="78">
        <v>921.18</v>
      </c>
      <c r="DN86" s="78">
        <v>1195.72</v>
      </c>
      <c r="DO86" s="78"/>
      <c r="DP86" s="79">
        <v>609.89</v>
      </c>
      <c r="DQ86" s="65" t="s">
        <v>403</v>
      </c>
      <c r="DR86" s="78">
        <v>813.73</v>
      </c>
      <c r="DS86" s="78">
        <v>895.04</v>
      </c>
      <c r="DT86" s="78">
        <v>776.92</v>
      </c>
      <c r="DU86" s="78">
        <v>718.91</v>
      </c>
      <c r="DV86" s="78"/>
      <c r="DW86" s="79"/>
      <c r="DX86" s="65" t="s">
        <v>404</v>
      </c>
      <c r="DY86" s="78">
        <v>792.37</v>
      </c>
      <c r="DZ86" s="78">
        <v>859.49</v>
      </c>
      <c r="EA86" s="78">
        <v>851.68</v>
      </c>
      <c r="EB86" s="78">
        <v>576.5</v>
      </c>
      <c r="EC86" s="78"/>
      <c r="ED86" s="79">
        <v>506.8</v>
      </c>
      <c r="EE86" s="65" t="s">
        <v>405</v>
      </c>
      <c r="EF86" s="68">
        <v>1</v>
      </c>
      <c r="EG86" s="78">
        <v>781.75</v>
      </c>
      <c r="EH86" s="78">
        <v>876</v>
      </c>
      <c r="EI86" s="78">
        <v>723.45</v>
      </c>
      <c r="EJ86" s="78"/>
      <c r="EK86" s="78">
        <v>323.74</v>
      </c>
      <c r="EL86" s="79">
        <v>334.13</v>
      </c>
      <c r="EM86" s="65" t="s">
        <v>406</v>
      </c>
      <c r="EN86" s="78">
        <v>777.53</v>
      </c>
      <c r="EO86" s="78">
        <v>855.73</v>
      </c>
      <c r="EP86" s="78">
        <v>735.32</v>
      </c>
      <c r="EQ86" s="78"/>
      <c r="ER86" s="78"/>
      <c r="ES86" s="79">
        <v>589.37</v>
      </c>
      <c r="ET86" s="65" t="s">
        <v>407</v>
      </c>
      <c r="EU86" s="68">
        <v>1</v>
      </c>
      <c r="EV86" s="78">
        <v>796.68</v>
      </c>
      <c r="EW86" s="78">
        <v>880.38</v>
      </c>
      <c r="EX86" s="78">
        <v>880.38</v>
      </c>
      <c r="EY86" s="78"/>
      <c r="EZ86" s="78"/>
      <c r="FA86" s="79">
        <v>467.7</v>
      </c>
      <c r="FB86" s="65" t="s">
        <v>408</v>
      </c>
      <c r="FC86" s="78">
        <v>586.21</v>
      </c>
      <c r="FD86" s="78">
        <v>553.02</v>
      </c>
      <c r="FE86" s="78">
        <v>615.37</v>
      </c>
      <c r="FF86" s="78"/>
      <c r="FG86" s="78"/>
      <c r="FH86" s="79"/>
      <c r="FI86" s="65" t="s">
        <v>409</v>
      </c>
      <c r="FJ86" s="78">
        <v>812.36</v>
      </c>
      <c r="FK86" s="78">
        <v>891.9</v>
      </c>
      <c r="FL86" s="78"/>
      <c r="FM86" s="78"/>
      <c r="FN86" s="78"/>
      <c r="FO86" s="79">
        <v>557.63</v>
      </c>
      <c r="FP86" s="65" t="s">
        <v>410</v>
      </c>
      <c r="FQ86" s="68">
        <v>0.212562440216814</v>
      </c>
      <c r="FR86" s="78">
        <v>793.91</v>
      </c>
      <c r="FS86" s="78">
        <v>870.8</v>
      </c>
      <c r="FT86" s="78">
        <v>905.27</v>
      </c>
      <c r="FU86" s="78">
        <v>588.94000000000005</v>
      </c>
      <c r="FV86" s="78">
        <v>616.11</v>
      </c>
      <c r="FW86" s="79">
        <v>444.35</v>
      </c>
      <c r="FX86" s="65" t="s">
        <v>411</v>
      </c>
      <c r="FY86" s="78">
        <v>832.98</v>
      </c>
      <c r="FZ86" s="78">
        <v>861.04</v>
      </c>
      <c r="GA86" s="78">
        <v>838.44</v>
      </c>
      <c r="GB86" s="78">
        <v>819.21</v>
      </c>
      <c r="GC86" s="78"/>
      <c r="GD86" s="79">
        <v>550.80999999999995</v>
      </c>
      <c r="GE86" s="65" t="s">
        <v>412</v>
      </c>
      <c r="GF86" s="68">
        <v>0.20311579631547899</v>
      </c>
      <c r="GG86" s="78">
        <v>775.93</v>
      </c>
      <c r="GH86" s="78">
        <v>904.64</v>
      </c>
      <c r="GI86" s="78">
        <v>774.37</v>
      </c>
      <c r="GJ86" s="78">
        <v>665.86</v>
      </c>
      <c r="GK86" s="78"/>
      <c r="GL86" s="79">
        <v>592.83000000000004</v>
      </c>
      <c r="GM86" s="65" t="s">
        <v>413</v>
      </c>
      <c r="GN86" s="68">
        <v>8.9634649169983094E-2</v>
      </c>
      <c r="GO86" s="78">
        <v>840.45</v>
      </c>
      <c r="GP86" s="78">
        <v>1227.69</v>
      </c>
      <c r="GQ86" s="78">
        <v>671.76</v>
      </c>
      <c r="GR86" s="78">
        <v>543.9</v>
      </c>
      <c r="GS86" s="78"/>
      <c r="GT86" s="79"/>
      <c r="GU86" s="65" t="s">
        <v>414</v>
      </c>
      <c r="GV86" s="68">
        <v>1</v>
      </c>
      <c r="GW86" s="78">
        <v>728.89</v>
      </c>
      <c r="GX86" s="78">
        <v>820.31</v>
      </c>
      <c r="GY86" s="78">
        <v>764.97</v>
      </c>
      <c r="GZ86" s="78"/>
      <c r="HA86" s="78"/>
      <c r="HB86" s="79">
        <v>649.29999999999995</v>
      </c>
      <c r="HC86" s="65" t="s">
        <v>415</v>
      </c>
      <c r="HD86" s="68">
        <v>1</v>
      </c>
      <c r="HE86" s="78">
        <v>715.52</v>
      </c>
      <c r="HF86" s="78">
        <v>874.85</v>
      </c>
      <c r="HG86" s="78"/>
      <c r="HH86" s="78">
        <v>526.42999999999995</v>
      </c>
      <c r="HI86" s="78">
        <v>519.79</v>
      </c>
      <c r="HJ86" s="79">
        <v>558.39</v>
      </c>
      <c r="HK86" s="80"/>
      <c r="HL86" s="68"/>
      <c r="HM86" s="78"/>
      <c r="HN86" s="78"/>
      <c r="HO86" s="78"/>
      <c r="HP86" s="78"/>
      <c r="HQ86" s="78"/>
      <c r="HR86" s="79"/>
    </row>
    <row r="87" spans="1:226" x14ac:dyDescent="0.25">
      <c r="A87" s="61">
        <v>44998</v>
      </c>
      <c r="B87" s="62" t="s">
        <v>387</v>
      </c>
      <c r="C87" s="76">
        <v>827.04517176289289</v>
      </c>
      <c r="D87" s="76">
        <v>918.93358041792271</v>
      </c>
      <c r="E87" s="76">
        <v>821.75025566862541</v>
      </c>
      <c r="F87" s="76">
        <v>622.45873991890312</v>
      </c>
      <c r="G87" s="76">
        <v>599.11219260533096</v>
      </c>
      <c r="H87" s="77">
        <v>505.00710909309549</v>
      </c>
      <c r="I87" s="62" t="s">
        <v>388</v>
      </c>
      <c r="J87" s="76">
        <v>827.01063170926921</v>
      </c>
      <c r="K87" s="76">
        <v>913.06848450159282</v>
      </c>
      <c r="L87" s="76">
        <v>817.17233606015338</v>
      </c>
      <c r="M87" s="76">
        <v>617.57752728834612</v>
      </c>
      <c r="N87" s="76">
        <v>457.25248120300751</v>
      </c>
      <c r="O87" s="77">
        <v>543.99179905204858</v>
      </c>
      <c r="P87" s="65" t="s">
        <v>389</v>
      </c>
      <c r="Q87" s="78">
        <v>763.58</v>
      </c>
      <c r="R87" s="78">
        <v>885.24</v>
      </c>
      <c r="S87" s="78">
        <v>818.66</v>
      </c>
      <c r="T87" s="78">
        <v>613.02</v>
      </c>
      <c r="U87" s="78"/>
      <c r="V87" s="79"/>
      <c r="W87" s="65" t="s">
        <v>390</v>
      </c>
      <c r="X87" s="78">
        <v>831.61</v>
      </c>
      <c r="Y87" s="78">
        <v>912.1</v>
      </c>
      <c r="Z87" s="78">
        <v>761.18</v>
      </c>
      <c r="AA87" s="78">
        <v>441.53</v>
      </c>
      <c r="AB87" s="78"/>
      <c r="AC87" s="79">
        <v>636.36</v>
      </c>
      <c r="AD87" s="65" t="s">
        <v>391</v>
      </c>
      <c r="AE87" s="68">
        <v>0.51129972389814904</v>
      </c>
      <c r="AF87" s="78">
        <v>719.69</v>
      </c>
      <c r="AG87" s="78">
        <v>854.72</v>
      </c>
      <c r="AH87" s="78">
        <v>669.73</v>
      </c>
      <c r="AI87" s="78"/>
      <c r="AJ87" s="78"/>
      <c r="AK87" s="79">
        <v>496</v>
      </c>
      <c r="AL87" s="69" t="s">
        <v>392</v>
      </c>
      <c r="AM87" s="70">
        <v>1</v>
      </c>
      <c r="AN87" s="78">
        <v>801.49</v>
      </c>
      <c r="AO87" s="78">
        <v>961.19</v>
      </c>
      <c r="AP87" s="78">
        <v>862.48</v>
      </c>
      <c r="AQ87" s="78">
        <v>872.78</v>
      </c>
      <c r="AR87" s="78"/>
      <c r="AS87" s="79"/>
      <c r="AT87" s="65" t="s">
        <v>393</v>
      </c>
      <c r="AU87" s="68">
        <v>4.2110582389354403E-2</v>
      </c>
      <c r="AV87" s="78">
        <v>754.01</v>
      </c>
      <c r="AW87" s="78">
        <v>898.85</v>
      </c>
      <c r="AX87" s="78">
        <v>781.03</v>
      </c>
      <c r="AY87" s="78"/>
      <c r="AZ87" s="78"/>
      <c r="BA87" s="79">
        <v>490.24</v>
      </c>
      <c r="BB87" s="65" t="s">
        <v>394</v>
      </c>
      <c r="BC87" s="78">
        <v>816.6</v>
      </c>
      <c r="BD87" s="78">
        <v>910.36</v>
      </c>
      <c r="BE87" s="78">
        <v>796.08</v>
      </c>
      <c r="BF87" s="78"/>
      <c r="BG87" s="78"/>
      <c r="BH87" s="79">
        <v>638.75</v>
      </c>
      <c r="BI87" s="65" t="s">
        <v>395</v>
      </c>
      <c r="BJ87" s="68">
        <v>0.13432916017409099</v>
      </c>
      <c r="BK87" s="78">
        <v>947.02</v>
      </c>
      <c r="BL87" s="78">
        <v>938.29</v>
      </c>
      <c r="BM87" s="78">
        <v>1050.53</v>
      </c>
      <c r="BN87" s="78">
        <v>861.28</v>
      </c>
      <c r="BO87" s="78"/>
      <c r="BP87" s="79"/>
      <c r="BQ87" s="65" t="s">
        <v>396</v>
      </c>
      <c r="BR87" s="68">
        <v>1</v>
      </c>
      <c r="BS87" s="78">
        <v>876.17</v>
      </c>
      <c r="BT87" s="78">
        <v>1041.33</v>
      </c>
      <c r="BU87" s="78">
        <v>999.5</v>
      </c>
      <c r="BV87" s="78"/>
      <c r="BW87" s="78"/>
      <c r="BX87" s="79">
        <v>389.5</v>
      </c>
      <c r="BY87" s="65" t="s">
        <v>397</v>
      </c>
      <c r="BZ87" s="78">
        <v>886.37</v>
      </c>
      <c r="CA87" s="78">
        <v>937.25</v>
      </c>
      <c r="CB87" s="78">
        <v>800.37</v>
      </c>
      <c r="CC87" s="78">
        <v>549.34</v>
      </c>
      <c r="CD87" s="78"/>
      <c r="CE87" s="79">
        <v>788.66</v>
      </c>
      <c r="CF87" s="65" t="s">
        <v>398</v>
      </c>
      <c r="CG87" s="78">
        <v>861.46</v>
      </c>
      <c r="CH87" s="78">
        <v>1108.03</v>
      </c>
      <c r="CI87" s="78">
        <v>933.88</v>
      </c>
      <c r="CJ87" s="78"/>
      <c r="CK87" s="78"/>
      <c r="CL87" s="79"/>
      <c r="CM87" s="65" t="s">
        <v>399</v>
      </c>
      <c r="CN87" s="78">
        <v>905.91</v>
      </c>
      <c r="CO87" s="78">
        <v>922.93</v>
      </c>
      <c r="CP87" s="78">
        <v>921.99</v>
      </c>
      <c r="CQ87" s="78">
        <v>530.29</v>
      </c>
      <c r="CR87" s="78"/>
      <c r="CS87" s="79">
        <v>697.18</v>
      </c>
      <c r="CT87" s="65" t="s">
        <v>400</v>
      </c>
      <c r="CU87" s="78">
        <v>824.18</v>
      </c>
      <c r="CV87" s="78">
        <v>957.12</v>
      </c>
      <c r="CW87" s="78">
        <v>677.79</v>
      </c>
      <c r="CX87" s="78">
        <v>619.91999999999996</v>
      </c>
      <c r="CY87" s="78"/>
      <c r="CZ87" s="79"/>
      <c r="DA87" s="65" t="s">
        <v>401</v>
      </c>
      <c r="DB87" s="68">
        <v>1</v>
      </c>
      <c r="DC87" s="78">
        <v>747.6</v>
      </c>
      <c r="DD87" s="78">
        <v>899</v>
      </c>
      <c r="DE87" s="78">
        <v>779</v>
      </c>
      <c r="DF87" s="78">
        <v>784.56</v>
      </c>
      <c r="DG87" s="78"/>
      <c r="DH87" s="79">
        <v>787.85</v>
      </c>
      <c r="DI87" s="65" t="s">
        <v>402</v>
      </c>
      <c r="DJ87" s="68">
        <v>2.5578718506202801E-3</v>
      </c>
      <c r="DK87" s="78">
        <v>902.96</v>
      </c>
      <c r="DL87" s="78">
        <v>956.73</v>
      </c>
      <c r="DM87" s="78">
        <v>956.73</v>
      </c>
      <c r="DN87" s="78">
        <v>778.42</v>
      </c>
      <c r="DO87" s="78"/>
      <c r="DP87" s="79">
        <v>633.41999999999996</v>
      </c>
      <c r="DQ87" s="65" t="s">
        <v>403</v>
      </c>
      <c r="DR87" s="78">
        <v>804.79</v>
      </c>
      <c r="DS87" s="78">
        <v>892.92</v>
      </c>
      <c r="DT87" s="78">
        <v>775.47</v>
      </c>
      <c r="DU87" s="78">
        <v>766.97</v>
      </c>
      <c r="DV87" s="78"/>
      <c r="DW87" s="79"/>
      <c r="DX87" s="65" t="s">
        <v>404</v>
      </c>
      <c r="DY87" s="78">
        <v>796.13</v>
      </c>
      <c r="DZ87" s="78">
        <v>868.32</v>
      </c>
      <c r="EA87" s="78">
        <v>884.63</v>
      </c>
      <c r="EB87" s="78">
        <v>620.39</v>
      </c>
      <c r="EC87" s="78"/>
      <c r="ED87" s="79">
        <v>508.65</v>
      </c>
      <c r="EE87" s="65" t="s">
        <v>405</v>
      </c>
      <c r="EF87" s="68">
        <v>1</v>
      </c>
      <c r="EG87" s="78">
        <v>792.94</v>
      </c>
      <c r="EH87" s="78">
        <v>919.77</v>
      </c>
      <c r="EI87" s="78">
        <v>784.84</v>
      </c>
      <c r="EJ87" s="78"/>
      <c r="EK87" s="78">
        <v>323.74</v>
      </c>
      <c r="EL87" s="79">
        <v>334.39</v>
      </c>
      <c r="EM87" s="65" t="s">
        <v>406</v>
      </c>
      <c r="EN87" s="78">
        <v>817.18</v>
      </c>
      <c r="EO87" s="78">
        <v>912.63</v>
      </c>
      <c r="EP87" s="78">
        <v>783.11</v>
      </c>
      <c r="EQ87" s="78"/>
      <c r="ER87" s="78"/>
      <c r="ES87" s="79">
        <v>653.85</v>
      </c>
      <c r="ET87" s="65" t="s">
        <v>407</v>
      </c>
      <c r="EU87" s="68">
        <v>1</v>
      </c>
      <c r="EV87" s="78">
        <v>791.17</v>
      </c>
      <c r="EW87" s="78">
        <v>876.93</v>
      </c>
      <c r="EX87" s="78">
        <v>876.93</v>
      </c>
      <c r="EY87" s="78"/>
      <c r="EZ87" s="78"/>
      <c r="FA87" s="79">
        <v>458.28</v>
      </c>
      <c r="FB87" s="65" t="s">
        <v>408</v>
      </c>
      <c r="FC87" s="78">
        <v>586.21</v>
      </c>
      <c r="FD87" s="78">
        <v>553.02</v>
      </c>
      <c r="FE87" s="78">
        <v>615.37</v>
      </c>
      <c r="FF87" s="78"/>
      <c r="FG87" s="78"/>
      <c r="FH87" s="79"/>
      <c r="FI87" s="65" t="s">
        <v>409</v>
      </c>
      <c r="FJ87" s="78">
        <v>854.51</v>
      </c>
      <c r="FK87" s="78">
        <v>939.83</v>
      </c>
      <c r="FL87" s="78"/>
      <c r="FM87" s="78"/>
      <c r="FN87" s="78"/>
      <c r="FO87" s="79">
        <v>556.79999999999995</v>
      </c>
      <c r="FP87" s="65" t="s">
        <v>410</v>
      </c>
      <c r="FQ87" s="68">
        <v>0.21301976823449201</v>
      </c>
      <c r="FR87" s="78">
        <v>802.05</v>
      </c>
      <c r="FS87" s="78">
        <v>904.86</v>
      </c>
      <c r="FT87" s="78">
        <v>944.14</v>
      </c>
      <c r="FU87" s="78">
        <v>620.41</v>
      </c>
      <c r="FV87" s="78">
        <v>617.42999999999995</v>
      </c>
      <c r="FW87" s="79">
        <v>449.05</v>
      </c>
      <c r="FX87" s="65" t="s">
        <v>411</v>
      </c>
      <c r="FY87" s="78">
        <v>858.19</v>
      </c>
      <c r="FZ87" s="78">
        <v>891.12</v>
      </c>
      <c r="GA87" s="78">
        <v>867.71</v>
      </c>
      <c r="GB87" s="78">
        <v>818.13</v>
      </c>
      <c r="GC87" s="78"/>
      <c r="GD87" s="79">
        <v>565.45000000000005</v>
      </c>
      <c r="GE87" s="65" t="s">
        <v>412</v>
      </c>
      <c r="GF87" s="68">
        <v>0.20338431500162699</v>
      </c>
      <c r="GG87" s="78">
        <v>813.91</v>
      </c>
      <c r="GH87" s="78">
        <v>931.78</v>
      </c>
      <c r="GI87" s="78">
        <v>730.4</v>
      </c>
      <c r="GJ87" s="78">
        <v>816.43</v>
      </c>
      <c r="GK87" s="78"/>
      <c r="GL87" s="79">
        <v>593.54</v>
      </c>
      <c r="GM87" s="65" t="s">
        <v>413</v>
      </c>
      <c r="GN87" s="68">
        <v>8.7420229041000094E-2</v>
      </c>
      <c r="GO87" s="78">
        <v>859.76</v>
      </c>
      <c r="GP87" s="78">
        <v>1235.1300000000001</v>
      </c>
      <c r="GQ87" s="78">
        <v>687.96</v>
      </c>
      <c r="GR87" s="78">
        <v>580.29999999999995</v>
      </c>
      <c r="GS87" s="78"/>
      <c r="GT87" s="79"/>
      <c r="GU87" s="65" t="s">
        <v>414</v>
      </c>
      <c r="GV87" s="68">
        <v>1</v>
      </c>
      <c r="GW87" s="78">
        <v>724.26</v>
      </c>
      <c r="GX87" s="78">
        <v>815.34</v>
      </c>
      <c r="GY87" s="78">
        <v>762.36</v>
      </c>
      <c r="GZ87" s="78"/>
      <c r="HA87" s="78"/>
      <c r="HB87" s="79">
        <v>649.66999999999996</v>
      </c>
      <c r="HC87" s="65" t="s">
        <v>415</v>
      </c>
      <c r="HD87" s="68">
        <v>1</v>
      </c>
      <c r="HE87" s="78">
        <v>758.02</v>
      </c>
      <c r="HF87" s="78">
        <v>900.68</v>
      </c>
      <c r="HG87" s="78"/>
      <c r="HH87" s="78">
        <v>530.9</v>
      </c>
      <c r="HI87" s="78">
        <v>524.26</v>
      </c>
      <c r="HJ87" s="79">
        <v>558.39</v>
      </c>
      <c r="HK87" s="80"/>
      <c r="HL87" s="68"/>
      <c r="HM87" s="78"/>
      <c r="HN87" s="78"/>
      <c r="HO87" s="78"/>
      <c r="HP87" s="78"/>
      <c r="HQ87" s="78"/>
      <c r="HR87" s="79"/>
    </row>
    <row r="88" spans="1:226" x14ac:dyDescent="0.25">
      <c r="A88" s="61">
        <v>44991</v>
      </c>
      <c r="B88" s="62" t="s">
        <v>387</v>
      </c>
      <c r="C88" s="76">
        <v>824.91551389253914</v>
      </c>
      <c r="D88" s="76">
        <v>922.22512765469094</v>
      </c>
      <c r="E88" s="76">
        <v>832.94131507907446</v>
      </c>
      <c r="F88" s="76">
        <v>628.08851967590238</v>
      </c>
      <c r="G88" s="76">
        <v>596.81831948027127</v>
      </c>
      <c r="H88" s="77">
        <v>507.24071707472211</v>
      </c>
      <c r="I88" s="62" t="s">
        <v>388</v>
      </c>
      <c r="J88" s="76">
        <v>823.45666418676535</v>
      </c>
      <c r="K88" s="76">
        <v>914.51803347987288</v>
      </c>
      <c r="L88" s="76">
        <v>827.21723375202487</v>
      </c>
      <c r="M88" s="76">
        <v>624.68290774682282</v>
      </c>
      <c r="N88" s="76">
        <v>451.98575605680873</v>
      </c>
      <c r="O88" s="77">
        <v>546.24548472965182</v>
      </c>
      <c r="P88" s="65" t="s">
        <v>389</v>
      </c>
      <c r="Q88" s="78">
        <v>761.91</v>
      </c>
      <c r="R88" s="78">
        <v>900.24</v>
      </c>
      <c r="S88" s="78">
        <v>833.75</v>
      </c>
      <c r="T88" s="78">
        <v>603.02</v>
      </c>
      <c r="U88" s="78"/>
      <c r="V88" s="79"/>
      <c r="W88" s="65" t="s">
        <v>390</v>
      </c>
      <c r="X88" s="78">
        <v>801.91</v>
      </c>
      <c r="Y88" s="78">
        <v>897.78</v>
      </c>
      <c r="Z88" s="78">
        <v>794.82</v>
      </c>
      <c r="AA88" s="78">
        <v>441.53</v>
      </c>
      <c r="AB88" s="78"/>
      <c r="AC88" s="79">
        <v>677.69</v>
      </c>
      <c r="AD88" s="65" t="s">
        <v>391</v>
      </c>
      <c r="AE88" s="68">
        <v>0.51129972389814904</v>
      </c>
      <c r="AF88" s="78">
        <v>719.88</v>
      </c>
      <c r="AG88" s="78">
        <v>854.55</v>
      </c>
      <c r="AH88" s="78">
        <v>697.42</v>
      </c>
      <c r="AI88" s="78"/>
      <c r="AJ88" s="78"/>
      <c r="AK88" s="79">
        <v>495.99</v>
      </c>
      <c r="AL88" s="69" t="s">
        <v>392</v>
      </c>
      <c r="AM88" s="70">
        <v>1</v>
      </c>
      <c r="AN88" s="78">
        <v>801.89</v>
      </c>
      <c r="AO88" s="78">
        <v>965.76</v>
      </c>
      <c r="AP88" s="78">
        <v>863.29</v>
      </c>
      <c r="AQ88" s="78">
        <v>872.78</v>
      </c>
      <c r="AR88" s="78"/>
      <c r="AS88" s="79"/>
      <c r="AT88" s="65" t="s">
        <v>393</v>
      </c>
      <c r="AU88" s="68">
        <v>4.2471862391165897E-2</v>
      </c>
      <c r="AV88" s="78">
        <v>765.85</v>
      </c>
      <c r="AW88" s="78">
        <v>912.43</v>
      </c>
      <c r="AX88" s="78">
        <v>808.13</v>
      </c>
      <c r="AY88" s="78"/>
      <c r="AZ88" s="78"/>
      <c r="BA88" s="79">
        <v>496.44</v>
      </c>
      <c r="BB88" s="65" t="s">
        <v>394</v>
      </c>
      <c r="BC88" s="78">
        <v>823.32</v>
      </c>
      <c r="BD88" s="78">
        <v>937.25</v>
      </c>
      <c r="BE88" s="78">
        <v>798.35</v>
      </c>
      <c r="BF88" s="78"/>
      <c r="BG88" s="78"/>
      <c r="BH88" s="79">
        <v>638.75</v>
      </c>
      <c r="BI88" s="65" t="s">
        <v>395</v>
      </c>
      <c r="BJ88" s="68">
        <v>0.134367063945286</v>
      </c>
      <c r="BK88" s="78">
        <v>947.29</v>
      </c>
      <c r="BL88" s="78">
        <v>981.55</v>
      </c>
      <c r="BM88" s="78">
        <v>1093.83</v>
      </c>
      <c r="BN88" s="78">
        <v>861.52</v>
      </c>
      <c r="BO88" s="78"/>
      <c r="BP88" s="79"/>
      <c r="BQ88" s="65" t="s">
        <v>396</v>
      </c>
      <c r="BR88" s="68">
        <v>1</v>
      </c>
      <c r="BS88" s="78">
        <v>876.17</v>
      </c>
      <c r="BT88" s="78">
        <v>1041.33</v>
      </c>
      <c r="BU88" s="78">
        <v>999.5</v>
      </c>
      <c r="BV88" s="78"/>
      <c r="BW88" s="78"/>
      <c r="BX88" s="79">
        <v>389.5</v>
      </c>
      <c r="BY88" s="65" t="s">
        <v>397</v>
      </c>
      <c r="BZ88" s="78">
        <v>879.1</v>
      </c>
      <c r="CA88" s="78">
        <v>934.06</v>
      </c>
      <c r="CB88" s="78">
        <v>810.46</v>
      </c>
      <c r="CC88" s="78">
        <v>571.42999999999995</v>
      </c>
      <c r="CD88" s="78"/>
      <c r="CE88" s="79">
        <v>792.18</v>
      </c>
      <c r="CF88" s="65" t="s">
        <v>398</v>
      </c>
      <c r="CG88" s="78">
        <v>839.69</v>
      </c>
      <c r="CH88" s="78">
        <v>1076.58</v>
      </c>
      <c r="CI88" s="78">
        <v>964.52</v>
      </c>
      <c r="CJ88" s="78"/>
      <c r="CK88" s="78"/>
      <c r="CL88" s="79"/>
      <c r="CM88" s="65" t="s">
        <v>399</v>
      </c>
      <c r="CN88" s="78">
        <v>880.32</v>
      </c>
      <c r="CO88" s="78">
        <v>901.03</v>
      </c>
      <c r="CP88" s="78">
        <v>931.72</v>
      </c>
      <c r="CQ88" s="78">
        <v>533.83000000000004</v>
      </c>
      <c r="CR88" s="78"/>
      <c r="CS88" s="79">
        <v>699.36</v>
      </c>
      <c r="CT88" s="65" t="s">
        <v>400</v>
      </c>
      <c r="CU88" s="78">
        <v>817.72</v>
      </c>
      <c r="CV88" s="78">
        <v>954.7</v>
      </c>
      <c r="CW88" s="78">
        <v>677.79</v>
      </c>
      <c r="CX88" s="78">
        <v>619.91999999999996</v>
      </c>
      <c r="CY88" s="78"/>
      <c r="CZ88" s="79"/>
      <c r="DA88" s="65" t="s">
        <v>401</v>
      </c>
      <c r="DB88" s="68">
        <v>1</v>
      </c>
      <c r="DC88" s="78">
        <v>746</v>
      </c>
      <c r="DD88" s="78">
        <v>887</v>
      </c>
      <c r="DE88" s="78">
        <v>747</v>
      </c>
      <c r="DF88" s="78">
        <v>784.56</v>
      </c>
      <c r="DG88" s="78"/>
      <c r="DH88" s="79">
        <v>771.85</v>
      </c>
      <c r="DI88" s="65" t="s">
        <v>402</v>
      </c>
      <c r="DJ88" s="68">
        <v>2.6525198938992002E-3</v>
      </c>
      <c r="DK88" s="78">
        <v>932.83</v>
      </c>
      <c r="DL88" s="78">
        <v>984</v>
      </c>
      <c r="DM88" s="78">
        <v>984</v>
      </c>
      <c r="DN88" s="78">
        <v>1305.95</v>
      </c>
      <c r="DO88" s="78"/>
      <c r="DP88" s="79">
        <v>657.37</v>
      </c>
      <c r="DQ88" s="65" t="s">
        <v>403</v>
      </c>
      <c r="DR88" s="78">
        <v>803.98</v>
      </c>
      <c r="DS88" s="78">
        <v>899.1</v>
      </c>
      <c r="DT88" s="78">
        <v>798.9</v>
      </c>
      <c r="DU88" s="78">
        <v>769.55</v>
      </c>
      <c r="DV88" s="78"/>
      <c r="DW88" s="79"/>
      <c r="DX88" s="65" t="s">
        <v>404</v>
      </c>
      <c r="DY88" s="78">
        <v>790.32</v>
      </c>
      <c r="DZ88" s="78">
        <v>865.44</v>
      </c>
      <c r="EA88" s="78">
        <v>897.2</v>
      </c>
      <c r="EB88" s="78">
        <v>628.16999999999996</v>
      </c>
      <c r="EC88" s="78"/>
      <c r="ED88" s="79">
        <v>510.62</v>
      </c>
      <c r="EE88" s="65" t="s">
        <v>405</v>
      </c>
      <c r="EF88" s="68">
        <v>1</v>
      </c>
      <c r="EG88" s="78">
        <v>797.35</v>
      </c>
      <c r="EH88" s="78">
        <v>943.94</v>
      </c>
      <c r="EI88" s="78">
        <v>797.47</v>
      </c>
      <c r="EJ88" s="78"/>
      <c r="EK88" s="78">
        <v>323.74</v>
      </c>
      <c r="EL88" s="79">
        <v>336.33</v>
      </c>
      <c r="EM88" s="65" t="s">
        <v>406</v>
      </c>
      <c r="EN88" s="78">
        <v>804.25</v>
      </c>
      <c r="EO88" s="78">
        <v>925.56</v>
      </c>
      <c r="EP88" s="78">
        <v>796.39</v>
      </c>
      <c r="EQ88" s="78"/>
      <c r="ER88" s="78"/>
      <c r="ES88" s="79">
        <v>666.94</v>
      </c>
      <c r="ET88" s="65" t="s">
        <v>407</v>
      </c>
      <c r="EU88" s="68">
        <v>1</v>
      </c>
      <c r="EV88" s="78">
        <v>800.26</v>
      </c>
      <c r="EW88" s="78">
        <v>881.26</v>
      </c>
      <c r="EX88" s="78">
        <v>881.26</v>
      </c>
      <c r="EY88" s="78"/>
      <c r="EZ88" s="78"/>
      <c r="FA88" s="79">
        <v>474.98</v>
      </c>
      <c r="FB88" s="65" t="s">
        <v>408</v>
      </c>
      <c r="FC88" s="78">
        <v>586.21</v>
      </c>
      <c r="FD88" s="78">
        <v>553.02</v>
      </c>
      <c r="FE88" s="78">
        <v>615.37</v>
      </c>
      <c r="FF88" s="78"/>
      <c r="FG88" s="78"/>
      <c r="FH88" s="79"/>
      <c r="FI88" s="65" t="s">
        <v>409</v>
      </c>
      <c r="FJ88" s="78">
        <v>853.69</v>
      </c>
      <c r="FK88" s="78">
        <v>958.84</v>
      </c>
      <c r="FL88" s="78"/>
      <c r="FM88" s="78"/>
      <c r="FN88" s="78"/>
      <c r="FO88" s="79">
        <v>560.92999999999995</v>
      </c>
      <c r="FP88" s="65" t="s">
        <v>410</v>
      </c>
      <c r="FQ88" s="68">
        <v>0.21235931195582899</v>
      </c>
      <c r="FR88" s="78">
        <v>798.8</v>
      </c>
      <c r="FS88" s="78">
        <v>903.46</v>
      </c>
      <c r="FT88" s="78">
        <v>969.47</v>
      </c>
      <c r="FU88" s="78">
        <v>624.27</v>
      </c>
      <c r="FV88" s="78">
        <v>615.52</v>
      </c>
      <c r="FW88" s="79">
        <v>451.71</v>
      </c>
      <c r="FX88" s="65" t="s">
        <v>411</v>
      </c>
      <c r="FY88" s="78">
        <v>854.12</v>
      </c>
      <c r="FZ88" s="78">
        <v>902.5</v>
      </c>
      <c r="GA88" s="78">
        <v>881.53</v>
      </c>
      <c r="GB88" s="78">
        <v>781.82</v>
      </c>
      <c r="GC88" s="78"/>
      <c r="GD88" s="79">
        <v>556.5</v>
      </c>
      <c r="GE88" s="65" t="s">
        <v>412</v>
      </c>
      <c r="GF88" s="68">
        <v>0.203231378924906</v>
      </c>
      <c r="GG88" s="78">
        <v>787.45</v>
      </c>
      <c r="GH88" s="78">
        <v>912.42</v>
      </c>
      <c r="GI88" s="78">
        <v>883.65</v>
      </c>
      <c r="GJ88" s="78">
        <v>725.2</v>
      </c>
      <c r="GK88" s="78"/>
      <c r="GL88" s="79">
        <v>591.74</v>
      </c>
      <c r="GM88" s="65" t="s">
        <v>413</v>
      </c>
      <c r="GN88" s="68">
        <v>8.9613764674253998E-2</v>
      </c>
      <c r="GO88" s="78">
        <v>865.99</v>
      </c>
      <c r="GP88" s="78">
        <v>1295.73</v>
      </c>
      <c r="GQ88" s="78">
        <v>716.34</v>
      </c>
      <c r="GR88" s="78">
        <v>581.5</v>
      </c>
      <c r="GS88" s="78"/>
      <c r="GT88" s="79"/>
      <c r="GU88" s="65" t="s">
        <v>414</v>
      </c>
      <c r="GV88" s="68">
        <v>1</v>
      </c>
      <c r="GW88" s="78">
        <v>722.9</v>
      </c>
      <c r="GX88" s="78">
        <v>816.71</v>
      </c>
      <c r="GY88" s="78">
        <v>763.24</v>
      </c>
      <c r="GZ88" s="78"/>
      <c r="HA88" s="78"/>
      <c r="HB88" s="79">
        <v>650.15</v>
      </c>
      <c r="HC88" s="65" t="s">
        <v>415</v>
      </c>
      <c r="HD88" s="68">
        <v>1</v>
      </c>
      <c r="HE88" s="78">
        <v>759.68</v>
      </c>
      <c r="HF88" s="78">
        <v>889.85</v>
      </c>
      <c r="HG88" s="78"/>
      <c r="HH88" s="78">
        <v>522.99</v>
      </c>
      <c r="HI88" s="78">
        <v>516.35</v>
      </c>
      <c r="HJ88" s="79">
        <v>570.89</v>
      </c>
      <c r="HK88" s="80"/>
      <c r="HL88" s="68"/>
      <c r="HM88" s="78"/>
      <c r="HN88" s="78"/>
      <c r="HO88" s="78"/>
      <c r="HP88" s="78"/>
      <c r="HQ88" s="78"/>
      <c r="HR88" s="79"/>
    </row>
    <row r="89" spans="1:226" x14ac:dyDescent="0.25">
      <c r="A89" s="61">
        <v>44984</v>
      </c>
      <c r="B89" s="62" t="s">
        <v>387</v>
      </c>
      <c r="C89" s="76">
        <v>818.92996929451795</v>
      </c>
      <c r="D89" s="76">
        <v>917.7056733301697</v>
      </c>
      <c r="E89" s="76">
        <v>813.51064476041211</v>
      </c>
      <c r="F89" s="76">
        <v>620.49138385741662</v>
      </c>
      <c r="G89" s="76">
        <v>597.26038788573612</v>
      </c>
      <c r="H89" s="77">
        <v>508.28177372679346</v>
      </c>
      <c r="I89" s="62" t="s">
        <v>388</v>
      </c>
      <c r="J89" s="76">
        <v>817.10148175560926</v>
      </c>
      <c r="K89" s="76">
        <v>909.00330193016202</v>
      </c>
      <c r="L89" s="76">
        <v>807.98315767968052</v>
      </c>
      <c r="M89" s="76">
        <v>617.85273455732079</v>
      </c>
      <c r="N89" s="76">
        <v>462.89873015873013</v>
      </c>
      <c r="O89" s="77">
        <v>547.3280579197243</v>
      </c>
      <c r="P89" s="65" t="s">
        <v>389</v>
      </c>
      <c r="Q89" s="78">
        <v>754.41</v>
      </c>
      <c r="R89" s="78">
        <v>884.4</v>
      </c>
      <c r="S89" s="78">
        <v>826.56</v>
      </c>
      <c r="T89" s="78">
        <v>591.02</v>
      </c>
      <c r="U89" s="78"/>
      <c r="V89" s="79"/>
      <c r="W89" s="65" t="s">
        <v>390</v>
      </c>
      <c r="X89" s="78">
        <v>814.69</v>
      </c>
      <c r="Y89" s="78">
        <v>879.48</v>
      </c>
      <c r="Z89" s="78">
        <v>740.61</v>
      </c>
      <c r="AA89" s="78">
        <v>441.53</v>
      </c>
      <c r="AB89" s="78"/>
      <c r="AC89" s="79">
        <v>678.51</v>
      </c>
      <c r="AD89" s="65" t="s">
        <v>391</v>
      </c>
      <c r="AE89" s="68">
        <v>0.51129972389814904</v>
      </c>
      <c r="AF89" s="78">
        <v>721.7</v>
      </c>
      <c r="AG89" s="78">
        <v>861.03</v>
      </c>
      <c r="AH89" s="78">
        <v>673.83</v>
      </c>
      <c r="AI89" s="78"/>
      <c r="AJ89" s="78"/>
      <c r="AK89" s="79">
        <v>496.22</v>
      </c>
      <c r="AL89" s="69" t="s">
        <v>392</v>
      </c>
      <c r="AM89" s="70">
        <v>1</v>
      </c>
      <c r="AN89" s="78">
        <v>799.91</v>
      </c>
      <c r="AO89" s="78">
        <v>970.48</v>
      </c>
      <c r="AP89" s="78">
        <v>872.9</v>
      </c>
      <c r="AQ89" s="78">
        <v>890.23</v>
      </c>
      <c r="AR89" s="78"/>
      <c r="AS89" s="79"/>
      <c r="AT89" s="65" t="s">
        <v>393</v>
      </c>
      <c r="AU89" s="68">
        <v>4.2338795037893201E-2</v>
      </c>
      <c r="AV89" s="78">
        <v>766.67</v>
      </c>
      <c r="AW89" s="78">
        <v>914.22</v>
      </c>
      <c r="AX89" s="78">
        <v>788.34</v>
      </c>
      <c r="AY89" s="78"/>
      <c r="AZ89" s="78"/>
      <c r="BA89" s="79">
        <v>495.76</v>
      </c>
      <c r="BB89" s="65" t="s">
        <v>394</v>
      </c>
      <c r="BC89" s="78">
        <v>804.83</v>
      </c>
      <c r="BD89" s="78">
        <v>915.4</v>
      </c>
      <c r="BE89" s="78">
        <v>784.99</v>
      </c>
      <c r="BF89" s="78"/>
      <c r="BG89" s="78"/>
      <c r="BH89" s="79">
        <v>661.94</v>
      </c>
      <c r="BI89" s="65" t="s">
        <v>395</v>
      </c>
      <c r="BJ89" s="68">
        <v>0.13436164781124901</v>
      </c>
      <c r="BK89" s="78">
        <v>925.75</v>
      </c>
      <c r="BL89" s="78">
        <v>927.77</v>
      </c>
      <c r="BM89" s="78">
        <v>1040.04</v>
      </c>
      <c r="BN89" s="78">
        <v>861.49</v>
      </c>
      <c r="BO89" s="78"/>
      <c r="BP89" s="79"/>
      <c r="BQ89" s="65" t="s">
        <v>396</v>
      </c>
      <c r="BR89" s="68">
        <v>1</v>
      </c>
      <c r="BS89" s="78">
        <v>876.17</v>
      </c>
      <c r="BT89" s="78">
        <v>1042.17</v>
      </c>
      <c r="BU89" s="78">
        <v>987.83</v>
      </c>
      <c r="BV89" s="78"/>
      <c r="BW89" s="78"/>
      <c r="BX89" s="79">
        <v>415.33</v>
      </c>
      <c r="BY89" s="65" t="s">
        <v>397</v>
      </c>
      <c r="BZ89" s="78">
        <v>876.24</v>
      </c>
      <c r="CA89" s="78">
        <v>934.31</v>
      </c>
      <c r="CB89" s="78">
        <v>788.74</v>
      </c>
      <c r="CC89" s="78">
        <v>552.13</v>
      </c>
      <c r="CD89" s="78"/>
      <c r="CE89" s="79">
        <v>793.92</v>
      </c>
      <c r="CF89" s="65" t="s">
        <v>398</v>
      </c>
      <c r="CG89" s="78">
        <v>849.36</v>
      </c>
      <c r="CH89" s="78">
        <v>1095.1300000000001</v>
      </c>
      <c r="CI89" s="78">
        <v>926.62</v>
      </c>
      <c r="CJ89" s="78"/>
      <c r="CK89" s="78"/>
      <c r="CL89" s="79"/>
      <c r="CM89" s="65" t="s">
        <v>399</v>
      </c>
      <c r="CN89" s="78">
        <v>890</v>
      </c>
      <c r="CO89" s="78">
        <v>899.45</v>
      </c>
      <c r="CP89" s="78">
        <v>911.75</v>
      </c>
      <c r="CQ89" s="78">
        <v>526.73</v>
      </c>
      <c r="CR89" s="78"/>
      <c r="CS89" s="79">
        <v>698.94</v>
      </c>
      <c r="CT89" s="65" t="s">
        <v>400</v>
      </c>
      <c r="CU89" s="78">
        <v>815.31</v>
      </c>
      <c r="CV89" s="78">
        <v>949.86</v>
      </c>
      <c r="CW89" s="78">
        <v>667.31</v>
      </c>
      <c r="CX89" s="78">
        <v>619.91999999999996</v>
      </c>
      <c r="CY89" s="78"/>
      <c r="CZ89" s="79"/>
      <c r="DA89" s="65" t="s">
        <v>401</v>
      </c>
      <c r="DB89" s="68">
        <v>1</v>
      </c>
      <c r="DC89" s="78">
        <v>746</v>
      </c>
      <c r="DD89" s="78">
        <v>891</v>
      </c>
      <c r="DE89" s="78">
        <v>767</v>
      </c>
      <c r="DF89" s="78">
        <v>784.56</v>
      </c>
      <c r="DG89" s="78"/>
      <c r="DH89" s="79">
        <v>767.05</v>
      </c>
      <c r="DI89" s="65" t="s">
        <v>402</v>
      </c>
      <c r="DJ89" s="68">
        <v>2.63206380122654E-3</v>
      </c>
      <c r="DK89" s="78">
        <v>937.41</v>
      </c>
      <c r="DL89" s="78">
        <v>983.64</v>
      </c>
      <c r="DM89" s="78">
        <v>983.64</v>
      </c>
      <c r="DN89" s="78">
        <v>1295.8800000000001</v>
      </c>
      <c r="DO89" s="78"/>
      <c r="DP89" s="79">
        <v>669.53</v>
      </c>
      <c r="DQ89" s="65" t="s">
        <v>403</v>
      </c>
      <c r="DR89" s="78">
        <v>831.51</v>
      </c>
      <c r="DS89" s="78">
        <v>935.99</v>
      </c>
      <c r="DT89" s="78">
        <v>810.55</v>
      </c>
      <c r="DU89" s="78">
        <v>765.91</v>
      </c>
      <c r="DV89" s="78"/>
      <c r="DW89" s="79"/>
      <c r="DX89" s="65" t="s">
        <v>404</v>
      </c>
      <c r="DY89" s="78">
        <v>793.28</v>
      </c>
      <c r="DZ89" s="78">
        <v>875.8</v>
      </c>
      <c r="EA89" s="78">
        <v>881.69</v>
      </c>
      <c r="EB89" s="78">
        <v>617.39</v>
      </c>
      <c r="EC89" s="78"/>
      <c r="ED89" s="79">
        <v>512.19000000000005</v>
      </c>
      <c r="EE89" s="65" t="s">
        <v>405</v>
      </c>
      <c r="EF89" s="68">
        <v>1</v>
      </c>
      <c r="EG89" s="78">
        <v>788.51</v>
      </c>
      <c r="EH89" s="78">
        <v>941.6</v>
      </c>
      <c r="EI89" s="78">
        <v>767.12</v>
      </c>
      <c r="EJ89" s="78"/>
      <c r="EK89" s="78">
        <v>323.74</v>
      </c>
      <c r="EL89" s="79">
        <v>336.04</v>
      </c>
      <c r="EM89" s="65" t="s">
        <v>406</v>
      </c>
      <c r="EN89" s="78">
        <v>804.25</v>
      </c>
      <c r="EO89" s="78">
        <v>895.39</v>
      </c>
      <c r="EP89" s="78">
        <v>763.64</v>
      </c>
      <c r="EQ89" s="78"/>
      <c r="ER89" s="78"/>
      <c r="ES89" s="79">
        <v>666.94</v>
      </c>
      <c r="ET89" s="65" t="s">
        <v>407</v>
      </c>
      <c r="EU89" s="68">
        <v>1</v>
      </c>
      <c r="EV89" s="78">
        <v>782.86</v>
      </c>
      <c r="EW89" s="78">
        <v>884.47</v>
      </c>
      <c r="EX89" s="78">
        <v>884.47</v>
      </c>
      <c r="EY89" s="78"/>
      <c r="EZ89" s="78"/>
      <c r="FA89" s="79">
        <v>468.85</v>
      </c>
      <c r="FB89" s="65" t="s">
        <v>408</v>
      </c>
      <c r="FC89" s="78">
        <v>586.21</v>
      </c>
      <c r="FD89" s="78">
        <v>553.02</v>
      </c>
      <c r="FE89" s="78">
        <v>615.37</v>
      </c>
      <c r="FF89" s="78"/>
      <c r="FG89" s="78"/>
      <c r="FH89" s="79"/>
      <c r="FI89" s="65" t="s">
        <v>409</v>
      </c>
      <c r="FJ89" s="78">
        <v>830.55</v>
      </c>
      <c r="FK89" s="78">
        <v>929.91</v>
      </c>
      <c r="FL89" s="78">
        <v>1902</v>
      </c>
      <c r="FM89" s="78">
        <v>745</v>
      </c>
      <c r="FN89" s="78"/>
      <c r="FO89" s="79">
        <v>551.84</v>
      </c>
      <c r="FP89" s="65" t="s">
        <v>410</v>
      </c>
      <c r="FQ89" s="68">
        <v>0.21204410517387601</v>
      </c>
      <c r="FR89" s="78">
        <v>798.43</v>
      </c>
      <c r="FS89" s="78">
        <v>917.8</v>
      </c>
      <c r="FT89" s="78">
        <v>953.75</v>
      </c>
      <c r="FU89" s="78">
        <v>620.16</v>
      </c>
      <c r="FV89" s="78">
        <v>614.61</v>
      </c>
      <c r="FW89" s="79">
        <v>452.91</v>
      </c>
      <c r="FX89" s="65" t="s">
        <v>411</v>
      </c>
      <c r="FY89" s="78">
        <v>849.19</v>
      </c>
      <c r="FZ89" s="78">
        <v>881.41</v>
      </c>
      <c r="GA89" s="78">
        <v>857.14</v>
      </c>
      <c r="GB89" s="78">
        <v>818.03</v>
      </c>
      <c r="GC89" s="78"/>
      <c r="GD89" s="79">
        <v>535.37</v>
      </c>
      <c r="GE89" s="65" t="s">
        <v>412</v>
      </c>
      <c r="GF89" s="68">
        <v>0.203260295133949</v>
      </c>
      <c r="GG89" s="78">
        <v>772.89</v>
      </c>
      <c r="GH89" s="78">
        <v>899.12</v>
      </c>
      <c r="GI89" s="78">
        <v>844.18</v>
      </c>
      <c r="GJ89" s="78">
        <v>646.13</v>
      </c>
      <c r="GK89" s="78"/>
      <c r="GL89" s="79">
        <v>592.52</v>
      </c>
      <c r="GM89" s="65" t="s">
        <v>413</v>
      </c>
      <c r="GN89" s="68">
        <v>9.0420000904200007E-2</v>
      </c>
      <c r="GO89" s="78">
        <v>851.21</v>
      </c>
      <c r="GP89" s="78">
        <v>1265.43</v>
      </c>
      <c r="GQ89" s="78">
        <v>688.2</v>
      </c>
      <c r="GR89" s="78">
        <v>573.71</v>
      </c>
      <c r="GS89" s="78"/>
      <c r="GT89" s="79"/>
      <c r="GU89" s="65" t="s">
        <v>414</v>
      </c>
      <c r="GV89" s="68">
        <v>1</v>
      </c>
      <c r="GW89" s="78">
        <v>722.1</v>
      </c>
      <c r="GX89" s="78">
        <v>836.93</v>
      </c>
      <c r="GY89" s="78">
        <v>772.39</v>
      </c>
      <c r="GZ89" s="78"/>
      <c r="HA89" s="78"/>
      <c r="HB89" s="79">
        <v>650.09</v>
      </c>
      <c r="HC89" s="65" t="s">
        <v>415</v>
      </c>
      <c r="HD89" s="68">
        <v>1</v>
      </c>
      <c r="HE89" s="78">
        <v>759.68</v>
      </c>
      <c r="HF89" s="78">
        <v>890.68</v>
      </c>
      <c r="HG89" s="78"/>
      <c r="HH89" s="78">
        <v>539.38</v>
      </c>
      <c r="HI89" s="78">
        <v>532.74</v>
      </c>
      <c r="HJ89" s="79">
        <v>571.72</v>
      </c>
      <c r="HK89" s="80"/>
      <c r="HL89" s="68"/>
      <c r="HM89" s="78"/>
      <c r="HN89" s="78"/>
      <c r="HO89" s="78"/>
      <c r="HP89" s="78"/>
      <c r="HQ89" s="78"/>
      <c r="HR89" s="79"/>
    </row>
    <row r="90" spans="1:226" x14ac:dyDescent="0.25">
      <c r="A90" s="61">
        <v>44977</v>
      </c>
      <c r="B90" s="62" t="s">
        <v>387</v>
      </c>
      <c r="C90" s="76">
        <v>822.63026905787319</v>
      </c>
      <c r="D90" s="76">
        <v>934.49054126996805</v>
      </c>
      <c r="E90" s="76">
        <v>832.26864829802014</v>
      </c>
      <c r="F90" s="76">
        <v>628.91782989551984</v>
      </c>
      <c r="G90" s="76">
        <v>593.9486471768414</v>
      </c>
      <c r="H90" s="77">
        <v>505.74860701739181</v>
      </c>
      <c r="I90" s="62" t="s">
        <v>388</v>
      </c>
      <c r="J90" s="76">
        <v>820.4073637199881</v>
      </c>
      <c r="K90" s="76">
        <v>925.36729313719775</v>
      </c>
      <c r="L90" s="76">
        <v>826.66342596971367</v>
      </c>
      <c r="M90" s="76">
        <v>624.8788550632471</v>
      </c>
      <c r="N90" s="76">
        <v>461.58704260651626</v>
      </c>
      <c r="O90" s="77">
        <v>543.2527785965251</v>
      </c>
      <c r="P90" s="65" t="s">
        <v>389</v>
      </c>
      <c r="Q90" s="78">
        <v>759.41</v>
      </c>
      <c r="R90" s="78">
        <v>904.4</v>
      </c>
      <c r="S90" s="78">
        <v>838.26</v>
      </c>
      <c r="T90" s="78">
        <v>614.02</v>
      </c>
      <c r="U90" s="78"/>
      <c r="V90" s="79"/>
      <c r="W90" s="65" t="s">
        <v>390</v>
      </c>
      <c r="X90" s="78">
        <v>816.1</v>
      </c>
      <c r="Y90" s="78">
        <v>899.93</v>
      </c>
      <c r="Z90" s="78">
        <v>765.15</v>
      </c>
      <c r="AA90" s="78">
        <v>460.05</v>
      </c>
      <c r="AB90" s="78"/>
      <c r="AC90" s="79">
        <v>652.89</v>
      </c>
      <c r="AD90" s="65" t="s">
        <v>391</v>
      </c>
      <c r="AE90" s="68">
        <v>0.51129972389814904</v>
      </c>
      <c r="AF90" s="78">
        <v>723.11</v>
      </c>
      <c r="AG90" s="78">
        <v>872.45</v>
      </c>
      <c r="AH90" s="78">
        <v>652.29</v>
      </c>
      <c r="AI90" s="78"/>
      <c r="AJ90" s="78"/>
      <c r="AK90" s="79">
        <v>493.45</v>
      </c>
      <c r="AL90" s="69" t="s">
        <v>392</v>
      </c>
      <c r="AM90" s="70">
        <v>1</v>
      </c>
      <c r="AN90" s="78">
        <v>791.1</v>
      </c>
      <c r="AO90" s="78">
        <v>978.1</v>
      </c>
      <c r="AP90" s="78">
        <v>899.05</v>
      </c>
      <c r="AQ90" s="78">
        <v>890.23</v>
      </c>
      <c r="AR90" s="78"/>
      <c r="AS90" s="79"/>
      <c r="AT90" s="65" t="s">
        <v>393</v>
      </c>
      <c r="AU90" s="68">
        <v>4.2206558899252899E-2</v>
      </c>
      <c r="AV90" s="78">
        <v>771.42</v>
      </c>
      <c r="AW90" s="78">
        <v>918.55</v>
      </c>
      <c r="AX90" s="78">
        <v>787.73</v>
      </c>
      <c r="AY90" s="78"/>
      <c r="AZ90" s="78"/>
      <c r="BA90" s="79">
        <v>493.1</v>
      </c>
      <c r="BB90" s="65" t="s">
        <v>394</v>
      </c>
      <c r="BC90" s="78">
        <v>805.67</v>
      </c>
      <c r="BD90" s="78">
        <v>928.01</v>
      </c>
      <c r="BE90" s="78">
        <v>803.9</v>
      </c>
      <c r="BF90" s="78"/>
      <c r="BG90" s="78"/>
      <c r="BH90" s="79">
        <v>648.83000000000004</v>
      </c>
      <c r="BI90" s="65" t="s">
        <v>395</v>
      </c>
      <c r="BJ90" s="68">
        <v>0.13429849182793699</v>
      </c>
      <c r="BK90" s="78">
        <v>946.8</v>
      </c>
      <c r="BL90" s="78">
        <v>959.56</v>
      </c>
      <c r="BM90" s="78">
        <v>1066.4100000000001</v>
      </c>
      <c r="BN90" s="78">
        <v>861.08</v>
      </c>
      <c r="BO90" s="78"/>
      <c r="BP90" s="79"/>
      <c r="BQ90" s="65" t="s">
        <v>396</v>
      </c>
      <c r="BR90" s="68">
        <v>1</v>
      </c>
      <c r="BS90" s="78">
        <v>876.17</v>
      </c>
      <c r="BT90" s="78">
        <v>1042.17</v>
      </c>
      <c r="BU90" s="78">
        <v>997.83</v>
      </c>
      <c r="BV90" s="78"/>
      <c r="BW90" s="78"/>
      <c r="BX90" s="79">
        <v>415.33</v>
      </c>
      <c r="BY90" s="65" t="s">
        <v>397</v>
      </c>
      <c r="BZ90" s="78">
        <v>879.89</v>
      </c>
      <c r="CA90" s="78">
        <v>952.74</v>
      </c>
      <c r="CB90" s="78">
        <v>809.5</v>
      </c>
      <c r="CC90" s="78">
        <v>559.19000000000005</v>
      </c>
      <c r="CD90" s="78"/>
      <c r="CE90" s="79">
        <v>797.48</v>
      </c>
      <c r="CF90" s="65" t="s">
        <v>398</v>
      </c>
      <c r="CG90" s="78">
        <v>842.11</v>
      </c>
      <c r="CH90" s="78">
        <v>1096.74</v>
      </c>
      <c r="CI90" s="78">
        <v>945.97</v>
      </c>
      <c r="CJ90" s="78"/>
      <c r="CK90" s="78"/>
      <c r="CL90" s="79"/>
      <c r="CM90" s="65" t="s">
        <v>399</v>
      </c>
      <c r="CN90" s="78">
        <v>897.88</v>
      </c>
      <c r="CO90" s="78">
        <v>922.82</v>
      </c>
      <c r="CP90" s="78">
        <v>931.36</v>
      </c>
      <c r="CQ90" s="78">
        <v>539.74</v>
      </c>
      <c r="CR90" s="78"/>
      <c r="CS90" s="79">
        <v>696.32</v>
      </c>
      <c r="CT90" s="65" t="s">
        <v>400</v>
      </c>
      <c r="CU90" s="78">
        <v>818.53</v>
      </c>
      <c r="CV90" s="78">
        <v>961.15</v>
      </c>
      <c r="CW90" s="78">
        <v>675.37</v>
      </c>
      <c r="CX90" s="78">
        <v>619.91999999999996</v>
      </c>
      <c r="CY90" s="78"/>
      <c r="CZ90" s="79"/>
      <c r="DA90" s="65" t="s">
        <v>401</v>
      </c>
      <c r="DB90" s="68">
        <v>1</v>
      </c>
      <c r="DC90" s="78">
        <v>744.4</v>
      </c>
      <c r="DD90" s="78">
        <v>882.2</v>
      </c>
      <c r="DE90" s="78">
        <v>751</v>
      </c>
      <c r="DF90" s="78">
        <v>784.56</v>
      </c>
      <c r="DG90" s="78"/>
      <c r="DH90" s="79">
        <v>743.05</v>
      </c>
      <c r="DI90" s="65" t="s">
        <v>402</v>
      </c>
      <c r="DJ90" s="68">
        <v>2.6121254865083699E-3</v>
      </c>
      <c r="DK90" s="78">
        <v>949.52</v>
      </c>
      <c r="DL90" s="78">
        <v>1002.45</v>
      </c>
      <c r="DM90" s="78">
        <v>1002.45</v>
      </c>
      <c r="DN90" s="78">
        <v>750.58</v>
      </c>
      <c r="DO90" s="78"/>
      <c r="DP90" s="79">
        <v>671.92</v>
      </c>
      <c r="DQ90" s="65" t="s">
        <v>403</v>
      </c>
      <c r="DR90" s="78">
        <v>840.38</v>
      </c>
      <c r="DS90" s="78">
        <v>960.14</v>
      </c>
      <c r="DT90" s="78">
        <v>818.65</v>
      </c>
      <c r="DU90" s="78">
        <v>785.85</v>
      </c>
      <c r="DV90" s="78"/>
      <c r="DW90" s="79"/>
      <c r="DX90" s="65" t="s">
        <v>404</v>
      </c>
      <c r="DY90" s="78">
        <v>796.2</v>
      </c>
      <c r="DZ90" s="78">
        <v>887.99</v>
      </c>
      <c r="EA90" s="78">
        <v>889.72</v>
      </c>
      <c r="EB90" s="78">
        <v>626.83000000000004</v>
      </c>
      <c r="EC90" s="78"/>
      <c r="ED90" s="79">
        <v>511.12</v>
      </c>
      <c r="EE90" s="65" t="s">
        <v>405</v>
      </c>
      <c r="EF90" s="68">
        <v>1</v>
      </c>
      <c r="EG90" s="78">
        <v>790.54</v>
      </c>
      <c r="EH90" s="78">
        <v>967.56</v>
      </c>
      <c r="EI90" s="78">
        <v>791.62</v>
      </c>
      <c r="EJ90" s="78"/>
      <c r="EK90" s="78">
        <v>323.74</v>
      </c>
      <c r="EL90" s="79">
        <v>340.57</v>
      </c>
      <c r="EM90" s="65" t="s">
        <v>406</v>
      </c>
      <c r="EN90" s="78">
        <v>814.6</v>
      </c>
      <c r="EO90" s="78">
        <v>908.32</v>
      </c>
      <c r="EP90" s="78">
        <v>793.73</v>
      </c>
      <c r="EQ90" s="78"/>
      <c r="ER90" s="78"/>
      <c r="ES90" s="79">
        <v>666.94</v>
      </c>
      <c r="ET90" s="65" t="s">
        <v>407</v>
      </c>
      <c r="EU90" s="68">
        <v>1</v>
      </c>
      <c r="EV90" s="78">
        <v>805.19</v>
      </c>
      <c r="EW90" s="78">
        <v>932.94</v>
      </c>
      <c r="EX90" s="78">
        <v>932.94</v>
      </c>
      <c r="EY90" s="78"/>
      <c r="EZ90" s="78"/>
      <c r="FA90" s="79">
        <v>495.02</v>
      </c>
      <c r="FB90" s="65" t="s">
        <v>408</v>
      </c>
      <c r="FC90" s="78">
        <v>586.21</v>
      </c>
      <c r="FD90" s="78">
        <v>553.02</v>
      </c>
      <c r="FE90" s="78">
        <v>615.37</v>
      </c>
      <c r="FF90" s="78"/>
      <c r="FG90" s="78"/>
      <c r="FH90" s="79"/>
      <c r="FI90" s="65" t="s">
        <v>409</v>
      </c>
      <c r="FJ90" s="78">
        <v>842.12</v>
      </c>
      <c r="FK90" s="78">
        <v>946.44</v>
      </c>
      <c r="FL90" s="78">
        <v>1902</v>
      </c>
      <c r="FM90" s="78">
        <v>745</v>
      </c>
      <c r="FN90" s="78"/>
      <c r="FO90" s="79">
        <v>536.14</v>
      </c>
      <c r="FP90" s="65" t="s">
        <v>410</v>
      </c>
      <c r="FQ90" s="68">
        <v>0.210814799198904</v>
      </c>
      <c r="FR90" s="78">
        <v>798.2</v>
      </c>
      <c r="FS90" s="78">
        <v>943.07</v>
      </c>
      <c r="FT90" s="78">
        <v>972.05</v>
      </c>
      <c r="FU90" s="78">
        <v>625.54</v>
      </c>
      <c r="FV90" s="78">
        <v>611.04</v>
      </c>
      <c r="FW90" s="79">
        <v>452.3</v>
      </c>
      <c r="FX90" s="65" t="s">
        <v>411</v>
      </c>
      <c r="FY90" s="78">
        <v>854.07</v>
      </c>
      <c r="FZ90" s="78">
        <v>896.04</v>
      </c>
      <c r="GA90" s="78">
        <v>871.78</v>
      </c>
      <c r="GB90" s="78">
        <v>814.23</v>
      </c>
      <c r="GC90" s="78"/>
      <c r="GD90" s="79">
        <v>530.49</v>
      </c>
      <c r="GE90" s="65" t="s">
        <v>412</v>
      </c>
      <c r="GF90" s="68">
        <v>0.203334688897926</v>
      </c>
      <c r="GG90" s="78">
        <v>773.87</v>
      </c>
      <c r="GH90" s="78">
        <v>909.5</v>
      </c>
      <c r="GI90" s="78">
        <v>828.72</v>
      </c>
      <c r="GJ90" s="78">
        <v>718.28</v>
      </c>
      <c r="GK90" s="78"/>
      <c r="GL90" s="79">
        <v>593.42999999999995</v>
      </c>
      <c r="GM90" s="65" t="s">
        <v>413</v>
      </c>
      <c r="GN90" s="68">
        <v>9.03995660820828E-2</v>
      </c>
      <c r="GO90" s="78">
        <v>858.04</v>
      </c>
      <c r="GP90" s="78">
        <v>1272.3</v>
      </c>
      <c r="GQ90" s="78">
        <v>716.18</v>
      </c>
      <c r="GR90" s="78">
        <v>596.54999999999995</v>
      </c>
      <c r="GS90" s="78"/>
      <c r="GT90" s="79"/>
      <c r="GU90" s="65" t="s">
        <v>414</v>
      </c>
      <c r="GV90" s="68">
        <v>1</v>
      </c>
      <c r="GW90" s="78">
        <v>720.96</v>
      </c>
      <c r="GX90" s="78">
        <v>852.61</v>
      </c>
      <c r="GY90" s="78">
        <v>783.91</v>
      </c>
      <c r="GZ90" s="78"/>
      <c r="HA90" s="78"/>
      <c r="HB90" s="79">
        <v>649.29</v>
      </c>
      <c r="HC90" s="65" t="s">
        <v>415</v>
      </c>
      <c r="HD90" s="68">
        <v>1</v>
      </c>
      <c r="HE90" s="78">
        <v>763.85</v>
      </c>
      <c r="HF90" s="78">
        <v>895.68</v>
      </c>
      <c r="HG90" s="78"/>
      <c r="HH90" s="78">
        <v>537.41</v>
      </c>
      <c r="HI90" s="78">
        <v>530.77</v>
      </c>
      <c r="HJ90" s="79">
        <v>556.72</v>
      </c>
      <c r="HK90" s="80"/>
      <c r="HL90" s="68"/>
      <c r="HM90" s="78"/>
      <c r="HN90" s="78"/>
      <c r="HO90" s="78"/>
      <c r="HP90" s="78"/>
      <c r="HQ90" s="78"/>
      <c r="HR90" s="79"/>
    </row>
    <row r="91" spans="1:226" x14ac:dyDescent="0.25">
      <c r="A91" s="61">
        <v>44970</v>
      </c>
      <c r="B91" s="62" t="s">
        <v>387</v>
      </c>
      <c r="C91" s="76">
        <v>820.55660833065258</v>
      </c>
      <c r="D91" s="76">
        <v>945.11383279483982</v>
      </c>
      <c r="E91" s="76">
        <v>832.8585827350264</v>
      </c>
      <c r="F91" s="76">
        <v>642.92946666230114</v>
      </c>
      <c r="G91" s="76">
        <v>587.74057800706976</v>
      </c>
      <c r="H91" s="77">
        <v>502.8572785257</v>
      </c>
      <c r="I91" s="62" t="s">
        <v>388</v>
      </c>
      <c r="J91" s="76">
        <v>821.1937483982033</v>
      </c>
      <c r="K91" s="76">
        <v>937.40971070656065</v>
      </c>
      <c r="L91" s="76">
        <v>827.55713683922443</v>
      </c>
      <c r="M91" s="76">
        <v>641.41000028921337</v>
      </c>
      <c r="N91" s="76">
        <v>450.74730994152043</v>
      </c>
      <c r="O91" s="77">
        <v>540.61376754755349</v>
      </c>
      <c r="P91" s="65" t="s">
        <v>389</v>
      </c>
      <c r="Q91" s="78">
        <v>748.58</v>
      </c>
      <c r="R91" s="78">
        <v>915.24</v>
      </c>
      <c r="S91" s="78">
        <v>852.2</v>
      </c>
      <c r="T91" s="78">
        <v>597.02</v>
      </c>
      <c r="U91" s="78"/>
      <c r="V91" s="79"/>
      <c r="W91" s="65" t="s">
        <v>390</v>
      </c>
      <c r="X91" s="78">
        <v>802.33</v>
      </c>
      <c r="Y91" s="78">
        <v>905.54</v>
      </c>
      <c r="Z91" s="78">
        <v>758.13</v>
      </c>
      <c r="AA91" s="78">
        <v>452.78</v>
      </c>
      <c r="AB91" s="78"/>
      <c r="AC91" s="79">
        <v>652.89</v>
      </c>
      <c r="AD91" s="65" t="s">
        <v>391</v>
      </c>
      <c r="AE91" s="68">
        <v>0.51129972389814904</v>
      </c>
      <c r="AF91" s="78">
        <v>726.47</v>
      </c>
      <c r="AG91" s="78">
        <v>885.4</v>
      </c>
      <c r="AH91" s="78">
        <v>683.57</v>
      </c>
      <c r="AI91" s="78"/>
      <c r="AJ91" s="78"/>
      <c r="AK91" s="79">
        <v>490.25</v>
      </c>
      <c r="AL91" s="69" t="s">
        <v>392</v>
      </c>
      <c r="AM91" s="70">
        <v>1</v>
      </c>
      <c r="AN91" s="78">
        <v>789.96</v>
      </c>
      <c r="AO91" s="78">
        <v>986.53</v>
      </c>
      <c r="AP91" s="78">
        <v>933.33</v>
      </c>
      <c r="AQ91" s="78">
        <v>890.23</v>
      </c>
      <c r="AR91" s="78"/>
      <c r="AS91" s="79"/>
      <c r="AT91" s="65" t="s">
        <v>393</v>
      </c>
      <c r="AU91" s="68">
        <v>4.2124773579342002E-2</v>
      </c>
      <c r="AV91" s="78">
        <v>768.99</v>
      </c>
      <c r="AW91" s="78">
        <v>925.09</v>
      </c>
      <c r="AX91" s="78">
        <v>799.85</v>
      </c>
      <c r="AY91" s="78"/>
      <c r="AZ91" s="78"/>
      <c r="BA91" s="79">
        <v>486.57</v>
      </c>
      <c r="BB91" s="65" t="s">
        <v>394</v>
      </c>
      <c r="BC91" s="78">
        <v>813.23</v>
      </c>
      <c r="BD91" s="78">
        <v>950.7</v>
      </c>
      <c r="BE91" s="78">
        <v>802.72</v>
      </c>
      <c r="BF91" s="78"/>
      <c r="BG91" s="78"/>
      <c r="BH91" s="79">
        <v>634.61</v>
      </c>
      <c r="BI91" s="65" t="s">
        <v>395</v>
      </c>
      <c r="BJ91" s="68">
        <v>0.13425521917164501</v>
      </c>
      <c r="BK91" s="78">
        <v>925.02</v>
      </c>
      <c r="BL91" s="78">
        <v>959.25</v>
      </c>
      <c r="BM91" s="78">
        <v>1066.07</v>
      </c>
      <c r="BN91" s="78">
        <v>860.8</v>
      </c>
      <c r="BO91" s="78"/>
      <c r="BP91" s="79"/>
      <c r="BQ91" s="65" t="s">
        <v>396</v>
      </c>
      <c r="BR91" s="68">
        <v>1</v>
      </c>
      <c r="BS91" s="78">
        <v>876.17</v>
      </c>
      <c r="BT91" s="78">
        <v>1042.17</v>
      </c>
      <c r="BU91" s="78">
        <v>992.83</v>
      </c>
      <c r="BV91" s="78"/>
      <c r="BW91" s="78"/>
      <c r="BX91" s="79">
        <v>415.33</v>
      </c>
      <c r="BY91" s="65" t="s">
        <v>397</v>
      </c>
      <c r="BZ91" s="78">
        <v>877.38</v>
      </c>
      <c r="CA91" s="78">
        <v>967.07</v>
      </c>
      <c r="CB91" s="78">
        <v>806.52</v>
      </c>
      <c r="CC91" s="78">
        <v>599.24</v>
      </c>
      <c r="CD91" s="78"/>
      <c r="CE91" s="79">
        <v>797.87</v>
      </c>
      <c r="CF91" s="65" t="s">
        <v>398</v>
      </c>
      <c r="CG91" s="78">
        <v>835.65</v>
      </c>
      <c r="CH91" s="78">
        <v>1116.9000000000001</v>
      </c>
      <c r="CI91" s="78">
        <v>945.17</v>
      </c>
      <c r="CJ91" s="78"/>
      <c r="CK91" s="78"/>
      <c r="CL91" s="79"/>
      <c r="CM91" s="65" t="s">
        <v>399</v>
      </c>
      <c r="CN91" s="78">
        <v>895.22</v>
      </c>
      <c r="CO91" s="78">
        <v>914.21</v>
      </c>
      <c r="CP91" s="78">
        <v>933.37</v>
      </c>
      <c r="CQ91" s="78">
        <v>539.78</v>
      </c>
      <c r="CR91" s="78"/>
      <c r="CS91" s="79">
        <v>693.32</v>
      </c>
      <c r="CT91" s="65" t="s">
        <v>400</v>
      </c>
      <c r="CU91" s="78">
        <v>812.89</v>
      </c>
      <c r="CV91" s="78">
        <v>965.99</v>
      </c>
      <c r="CW91" s="78">
        <v>675.37</v>
      </c>
      <c r="CX91" s="78">
        <v>619.91999999999996</v>
      </c>
      <c r="CY91" s="78"/>
      <c r="CZ91" s="79"/>
      <c r="DA91" s="65" t="s">
        <v>401</v>
      </c>
      <c r="DB91" s="68">
        <v>1</v>
      </c>
      <c r="DC91" s="78">
        <v>768.4</v>
      </c>
      <c r="DD91" s="78">
        <v>967.8</v>
      </c>
      <c r="DE91" s="78">
        <v>779</v>
      </c>
      <c r="DF91" s="78">
        <v>784.56</v>
      </c>
      <c r="DG91" s="78"/>
      <c r="DH91" s="79">
        <v>751.05</v>
      </c>
      <c r="DI91" s="65" t="s">
        <v>402</v>
      </c>
      <c r="DJ91" s="68">
        <v>2.59416830963993E-3</v>
      </c>
      <c r="DK91" s="78">
        <v>938.99</v>
      </c>
      <c r="DL91" s="78">
        <v>1008.45</v>
      </c>
      <c r="DM91" s="78">
        <v>1008.45</v>
      </c>
      <c r="DN91" s="78">
        <v>745.42</v>
      </c>
      <c r="DO91" s="78"/>
      <c r="DP91" s="79">
        <v>707.21</v>
      </c>
      <c r="DQ91" s="65" t="s">
        <v>403</v>
      </c>
      <c r="DR91" s="78">
        <v>850.54</v>
      </c>
      <c r="DS91" s="78">
        <v>979.32</v>
      </c>
      <c r="DT91" s="78">
        <v>848.56</v>
      </c>
      <c r="DU91" s="78">
        <v>777.93</v>
      </c>
      <c r="DV91" s="78"/>
      <c r="DW91" s="79"/>
      <c r="DX91" s="65" t="s">
        <v>404</v>
      </c>
      <c r="DY91" s="78">
        <v>795.98</v>
      </c>
      <c r="DZ91" s="78">
        <v>901.59</v>
      </c>
      <c r="EA91" s="78">
        <v>884.73</v>
      </c>
      <c r="EB91" s="78">
        <v>626.28</v>
      </c>
      <c r="EC91" s="78"/>
      <c r="ED91" s="79">
        <v>509.25</v>
      </c>
      <c r="EE91" s="65" t="s">
        <v>405</v>
      </c>
      <c r="EF91" s="68">
        <v>1</v>
      </c>
      <c r="EG91" s="78">
        <v>776.49</v>
      </c>
      <c r="EH91" s="78">
        <v>984.4</v>
      </c>
      <c r="EI91" s="78">
        <v>818.67</v>
      </c>
      <c r="EJ91" s="78"/>
      <c r="EK91" s="78">
        <v>323.74</v>
      </c>
      <c r="EL91" s="79">
        <v>343.46</v>
      </c>
      <c r="EM91" s="65" t="s">
        <v>406</v>
      </c>
      <c r="EN91" s="78">
        <v>814.6</v>
      </c>
      <c r="EO91" s="78">
        <v>934.18</v>
      </c>
      <c r="EP91" s="78">
        <v>793.73</v>
      </c>
      <c r="EQ91" s="78"/>
      <c r="ER91" s="78"/>
      <c r="ES91" s="79">
        <v>637.97</v>
      </c>
      <c r="ET91" s="65" t="s">
        <v>407</v>
      </c>
      <c r="EU91" s="68">
        <v>1</v>
      </c>
      <c r="EV91" s="78">
        <v>781.77</v>
      </c>
      <c r="EW91" s="78">
        <v>936.52</v>
      </c>
      <c r="EX91" s="78">
        <v>936.52</v>
      </c>
      <c r="EY91" s="78"/>
      <c r="EZ91" s="78"/>
      <c r="FA91" s="79">
        <v>490.89</v>
      </c>
      <c r="FB91" s="65" t="s">
        <v>408</v>
      </c>
      <c r="FC91" s="78">
        <v>586.21</v>
      </c>
      <c r="FD91" s="78">
        <v>553.02</v>
      </c>
      <c r="FE91" s="78">
        <v>615.37</v>
      </c>
      <c r="FF91" s="78"/>
      <c r="FG91" s="78"/>
      <c r="FH91" s="79"/>
      <c r="FI91" s="65" t="s">
        <v>409</v>
      </c>
      <c r="FJ91" s="78">
        <v>842.94</v>
      </c>
      <c r="FK91" s="78">
        <v>965.45</v>
      </c>
      <c r="FL91" s="78">
        <v>1902</v>
      </c>
      <c r="FM91" s="78">
        <v>745</v>
      </c>
      <c r="FN91" s="78"/>
      <c r="FO91" s="79">
        <v>525.39</v>
      </c>
      <c r="FP91" s="65" t="s">
        <v>410</v>
      </c>
      <c r="FQ91" s="68">
        <v>0.2088772845953</v>
      </c>
      <c r="FR91" s="78">
        <v>779.08</v>
      </c>
      <c r="FS91" s="78">
        <v>946.25</v>
      </c>
      <c r="FT91" s="78">
        <v>965.37</v>
      </c>
      <c r="FU91" s="78">
        <v>618.72</v>
      </c>
      <c r="FV91" s="78">
        <v>605.42999999999995</v>
      </c>
      <c r="FW91" s="79">
        <v>448.74</v>
      </c>
      <c r="FX91" s="65" t="s">
        <v>411</v>
      </c>
      <c r="FY91" s="78">
        <v>849.19</v>
      </c>
      <c r="FZ91" s="78">
        <v>891.16</v>
      </c>
      <c r="GA91" s="78">
        <v>867.71</v>
      </c>
      <c r="GB91" s="78">
        <v>815.7</v>
      </c>
      <c r="GC91" s="78"/>
      <c r="GD91" s="79">
        <v>533.74</v>
      </c>
      <c r="GE91" s="65" t="s">
        <v>412</v>
      </c>
      <c r="GF91" s="68">
        <v>0.20395260141543101</v>
      </c>
      <c r="GG91" s="78">
        <v>766.89</v>
      </c>
      <c r="GH91" s="78">
        <v>915.24</v>
      </c>
      <c r="GI91" s="78">
        <v>722.44</v>
      </c>
      <c r="GJ91" s="78">
        <v>731.12</v>
      </c>
      <c r="GK91" s="78"/>
      <c r="GL91" s="79">
        <v>595.80999999999995</v>
      </c>
      <c r="GM91" s="65" t="s">
        <v>413</v>
      </c>
      <c r="GN91" s="68">
        <v>8.9645898700134494E-2</v>
      </c>
      <c r="GO91" s="78">
        <v>859.63</v>
      </c>
      <c r="GP91" s="78">
        <v>1279.98</v>
      </c>
      <c r="GQ91" s="78">
        <v>709.06</v>
      </c>
      <c r="GR91" s="78">
        <v>590.86</v>
      </c>
      <c r="GS91" s="78"/>
      <c r="GT91" s="79"/>
      <c r="GU91" s="65" t="s">
        <v>414</v>
      </c>
      <c r="GV91" s="68">
        <v>1</v>
      </c>
      <c r="GW91" s="78">
        <v>742.14</v>
      </c>
      <c r="GX91" s="78">
        <v>927.07</v>
      </c>
      <c r="GY91" s="78">
        <v>865.26</v>
      </c>
      <c r="GZ91" s="78"/>
      <c r="HA91" s="78"/>
      <c r="HB91" s="79">
        <v>646.57000000000005</v>
      </c>
      <c r="HC91" s="65" t="s">
        <v>415</v>
      </c>
      <c r="HD91" s="68">
        <v>1</v>
      </c>
      <c r="HE91" s="78">
        <v>764.68</v>
      </c>
      <c r="HF91" s="78">
        <v>896.52</v>
      </c>
      <c r="HG91" s="78"/>
      <c r="HH91" s="78">
        <v>521.13</v>
      </c>
      <c r="HI91" s="78">
        <v>514.49</v>
      </c>
      <c r="HJ91" s="79">
        <v>558.39</v>
      </c>
      <c r="HK91" s="80"/>
      <c r="HL91" s="68"/>
      <c r="HM91" s="78"/>
      <c r="HN91" s="78"/>
      <c r="HO91" s="78"/>
      <c r="HP91" s="78"/>
      <c r="HQ91" s="78"/>
      <c r="HR91" s="79"/>
    </row>
    <row r="92" spans="1:226" x14ac:dyDescent="0.25">
      <c r="A92" s="61">
        <v>44963</v>
      </c>
      <c r="B92" s="62" t="s">
        <v>387</v>
      </c>
      <c r="C92" s="76">
        <v>824.09315802675974</v>
      </c>
      <c r="D92" s="76">
        <v>976.80917182527753</v>
      </c>
      <c r="E92" s="76">
        <v>861.85582722242225</v>
      </c>
      <c r="F92" s="76">
        <v>619.09929095580253</v>
      </c>
      <c r="G92" s="76">
        <v>594.90740708894623</v>
      </c>
      <c r="H92" s="77">
        <v>502.04893525149657</v>
      </c>
      <c r="I92" s="62" t="s">
        <v>388</v>
      </c>
      <c r="J92" s="76">
        <v>824.62511604957456</v>
      </c>
      <c r="K92" s="76">
        <v>968.77834747592487</v>
      </c>
      <c r="L92" s="76">
        <v>856.67506243150797</v>
      </c>
      <c r="M92" s="76">
        <v>614.37519334674187</v>
      </c>
      <c r="N92" s="76">
        <v>449.21589807852968</v>
      </c>
      <c r="O92" s="77">
        <v>534.54777708433778</v>
      </c>
      <c r="P92" s="65" t="s">
        <v>389</v>
      </c>
      <c r="Q92" s="78">
        <v>756.08</v>
      </c>
      <c r="R92" s="78">
        <v>948.57</v>
      </c>
      <c r="S92" s="78">
        <v>874.42</v>
      </c>
      <c r="T92" s="78">
        <v>621.02</v>
      </c>
      <c r="U92" s="78"/>
      <c r="V92" s="79"/>
      <c r="W92" s="65" t="s">
        <v>390</v>
      </c>
      <c r="X92" s="78">
        <v>825.22</v>
      </c>
      <c r="Y92" s="78">
        <v>967.75</v>
      </c>
      <c r="Z92" s="78">
        <v>756.23</v>
      </c>
      <c r="AA92" s="78">
        <v>439</v>
      </c>
      <c r="AB92" s="78"/>
      <c r="AC92" s="79">
        <v>633.05999999999995</v>
      </c>
      <c r="AD92" s="65" t="s">
        <v>391</v>
      </c>
      <c r="AE92" s="68">
        <v>0.51129972389814904</v>
      </c>
      <c r="AF92" s="78">
        <v>726.47</v>
      </c>
      <c r="AG92" s="78">
        <v>905.77</v>
      </c>
      <c r="AH92" s="78">
        <v>815.01</v>
      </c>
      <c r="AI92" s="78"/>
      <c r="AJ92" s="78"/>
      <c r="AK92" s="79">
        <v>483.18</v>
      </c>
      <c r="AL92" s="69" t="s">
        <v>392</v>
      </c>
      <c r="AM92" s="70">
        <v>1</v>
      </c>
      <c r="AN92" s="78">
        <v>779.38</v>
      </c>
      <c r="AO92" s="78">
        <v>978.67</v>
      </c>
      <c r="AP92" s="78">
        <v>933.69</v>
      </c>
      <c r="AQ92" s="78">
        <v>890.23</v>
      </c>
      <c r="AR92" s="78"/>
      <c r="AS92" s="79"/>
      <c r="AT92" s="65" t="s">
        <v>393</v>
      </c>
      <c r="AU92" s="68">
        <v>4.19410309105398E-2</v>
      </c>
      <c r="AV92" s="78">
        <v>774.61</v>
      </c>
      <c r="AW92" s="78">
        <v>951.35</v>
      </c>
      <c r="AX92" s="78">
        <v>819.52</v>
      </c>
      <c r="AY92" s="78"/>
      <c r="AZ92" s="78"/>
      <c r="BA92" s="79">
        <v>483.2</v>
      </c>
      <c r="BB92" s="65" t="s">
        <v>394</v>
      </c>
      <c r="BC92" s="78">
        <v>791.39</v>
      </c>
      <c r="BD92" s="78">
        <v>949.02</v>
      </c>
      <c r="BE92" s="78">
        <v>845.32</v>
      </c>
      <c r="BF92" s="78"/>
      <c r="BG92" s="78"/>
      <c r="BH92" s="79">
        <v>620.5</v>
      </c>
      <c r="BI92" s="65" t="s">
        <v>395</v>
      </c>
      <c r="BJ92" s="68">
        <v>0.13435081685296599</v>
      </c>
      <c r="BK92" s="78">
        <v>947.17</v>
      </c>
      <c r="BL92" s="78">
        <v>992.18</v>
      </c>
      <c r="BM92" s="78">
        <v>1099.07</v>
      </c>
      <c r="BN92" s="78">
        <v>861.42</v>
      </c>
      <c r="BO92" s="78"/>
      <c r="BP92" s="79"/>
      <c r="BQ92" s="65" t="s">
        <v>396</v>
      </c>
      <c r="BR92" s="68">
        <v>1</v>
      </c>
      <c r="BS92" s="78">
        <v>927.83</v>
      </c>
      <c r="BT92" s="78">
        <v>1143.83</v>
      </c>
      <c r="BU92" s="78">
        <v>1033.67</v>
      </c>
      <c r="BV92" s="78"/>
      <c r="BW92" s="78"/>
      <c r="BX92" s="79">
        <v>436.17</v>
      </c>
      <c r="BY92" s="65" t="s">
        <v>397</v>
      </c>
      <c r="BZ92" s="78">
        <v>895.33</v>
      </c>
      <c r="CA92" s="78">
        <v>1007.3</v>
      </c>
      <c r="CB92" s="78">
        <v>821.44</v>
      </c>
      <c r="CC92" s="78">
        <v>542.79999999999995</v>
      </c>
      <c r="CD92" s="78"/>
      <c r="CE92" s="79">
        <v>798.51</v>
      </c>
      <c r="CF92" s="65" t="s">
        <v>398</v>
      </c>
      <c r="CG92" s="78">
        <v>870.33</v>
      </c>
      <c r="CH92" s="78">
        <v>1191.9000000000001</v>
      </c>
      <c r="CI92" s="78">
        <v>958.07</v>
      </c>
      <c r="CJ92" s="78"/>
      <c r="CK92" s="78"/>
      <c r="CL92" s="79"/>
      <c r="CM92" s="65" t="s">
        <v>399</v>
      </c>
      <c r="CN92" s="78">
        <v>916.92</v>
      </c>
      <c r="CO92" s="78">
        <v>963.72</v>
      </c>
      <c r="CP92" s="78">
        <v>963.88</v>
      </c>
      <c r="CQ92" s="78">
        <v>525.19000000000005</v>
      </c>
      <c r="CR92" s="78"/>
      <c r="CS92" s="79">
        <v>694.81</v>
      </c>
      <c r="CT92" s="65" t="s">
        <v>400</v>
      </c>
      <c r="CU92" s="78">
        <v>824.18</v>
      </c>
      <c r="CV92" s="78">
        <v>1010.35</v>
      </c>
      <c r="CW92" s="78">
        <v>712.47</v>
      </c>
      <c r="CX92" s="78">
        <v>619.91999999999996</v>
      </c>
      <c r="CY92" s="78"/>
      <c r="CZ92" s="79"/>
      <c r="DA92" s="65" t="s">
        <v>401</v>
      </c>
      <c r="DB92" s="68">
        <v>1</v>
      </c>
      <c r="DC92" s="78">
        <v>768.4</v>
      </c>
      <c r="DD92" s="78">
        <v>981.4</v>
      </c>
      <c r="DE92" s="78">
        <v>867</v>
      </c>
      <c r="DF92" s="78">
        <v>784.56</v>
      </c>
      <c r="DG92" s="78"/>
      <c r="DH92" s="79">
        <v>759.85</v>
      </c>
      <c r="DI92" s="65" t="s">
        <v>402</v>
      </c>
      <c r="DJ92" s="68">
        <v>2.5586572166926801E-3</v>
      </c>
      <c r="DK92" s="78">
        <v>936.63</v>
      </c>
      <c r="DL92" s="78">
        <v>1049.95</v>
      </c>
      <c r="DM92" s="78">
        <v>1049.95</v>
      </c>
      <c r="DN92" s="78">
        <v>658.97</v>
      </c>
      <c r="DO92" s="78"/>
      <c r="DP92" s="79">
        <v>696.78</v>
      </c>
      <c r="DQ92" s="65" t="s">
        <v>403</v>
      </c>
      <c r="DR92" s="78">
        <v>839.81</v>
      </c>
      <c r="DS92" s="78">
        <v>976.31</v>
      </c>
      <c r="DT92" s="78">
        <v>848.87</v>
      </c>
      <c r="DU92" s="78">
        <v>766.64</v>
      </c>
      <c r="DV92" s="78"/>
      <c r="DW92" s="79"/>
      <c r="DX92" s="65" t="s">
        <v>404</v>
      </c>
      <c r="DY92" s="78">
        <v>806.33</v>
      </c>
      <c r="DZ92" s="78">
        <v>937.55</v>
      </c>
      <c r="EA92" s="78">
        <v>909.12</v>
      </c>
      <c r="EB92" s="78">
        <v>610.83000000000004</v>
      </c>
      <c r="EC92" s="78"/>
      <c r="ED92" s="79">
        <v>502.38</v>
      </c>
      <c r="EE92" s="65" t="s">
        <v>405</v>
      </c>
      <c r="EF92" s="68">
        <v>1</v>
      </c>
      <c r="EG92" s="78">
        <v>782.85</v>
      </c>
      <c r="EH92" s="78">
        <v>1009.13</v>
      </c>
      <c r="EI92" s="78">
        <v>815.25</v>
      </c>
      <c r="EJ92" s="78"/>
      <c r="EK92" s="78">
        <v>323.74</v>
      </c>
      <c r="EL92" s="79">
        <v>352.5</v>
      </c>
      <c r="EM92" s="65" t="s">
        <v>406</v>
      </c>
      <c r="EN92" s="78">
        <v>824.08</v>
      </c>
      <c r="EO92" s="78">
        <v>921.25</v>
      </c>
      <c r="EP92" s="78">
        <v>773.38</v>
      </c>
      <c r="EQ92" s="78"/>
      <c r="ER92" s="78"/>
      <c r="ES92" s="79">
        <v>621.14</v>
      </c>
      <c r="ET92" s="65" t="s">
        <v>407</v>
      </c>
      <c r="EU92" s="68">
        <v>1</v>
      </c>
      <c r="EV92" s="78">
        <v>825.97</v>
      </c>
      <c r="EW92" s="78">
        <v>965.45</v>
      </c>
      <c r="EX92" s="78">
        <v>965.45</v>
      </c>
      <c r="EY92" s="78"/>
      <c r="EZ92" s="78"/>
      <c r="FA92" s="79">
        <v>494.95</v>
      </c>
      <c r="FB92" s="65" t="s">
        <v>408</v>
      </c>
      <c r="FC92" s="78">
        <v>586.21</v>
      </c>
      <c r="FD92" s="78">
        <v>553.02</v>
      </c>
      <c r="FE92" s="78">
        <v>615.37</v>
      </c>
      <c r="FF92" s="78"/>
      <c r="FG92" s="78"/>
      <c r="FH92" s="79"/>
      <c r="FI92" s="65" t="s">
        <v>409</v>
      </c>
      <c r="FJ92" s="78">
        <v>857.82</v>
      </c>
      <c r="FK92" s="78">
        <v>1019.17</v>
      </c>
      <c r="FL92" s="78">
        <v>1902</v>
      </c>
      <c r="FM92" s="78">
        <v>745</v>
      </c>
      <c r="FN92" s="78"/>
      <c r="FO92" s="79">
        <v>508.04</v>
      </c>
      <c r="FP92" s="65" t="s">
        <v>410</v>
      </c>
      <c r="FQ92" s="68">
        <v>0.21173879901753201</v>
      </c>
      <c r="FR92" s="78">
        <v>792.23</v>
      </c>
      <c r="FS92" s="78">
        <v>992.14</v>
      </c>
      <c r="FT92" s="78">
        <v>982.81</v>
      </c>
      <c r="FU92" s="78">
        <v>623.76</v>
      </c>
      <c r="FV92" s="78">
        <v>613.72</v>
      </c>
      <c r="FW92" s="79">
        <v>456.63</v>
      </c>
      <c r="FX92" s="65" t="s">
        <v>411</v>
      </c>
      <c r="FY92" s="78">
        <v>866.26</v>
      </c>
      <c r="FZ92" s="78">
        <v>929.37</v>
      </c>
      <c r="GA92" s="78">
        <v>899.42</v>
      </c>
      <c r="GB92" s="78">
        <v>827.89</v>
      </c>
      <c r="GC92" s="78"/>
      <c r="GD92" s="79">
        <v>530.49</v>
      </c>
      <c r="GE92" s="65" t="s">
        <v>412</v>
      </c>
      <c r="GF92" s="68">
        <v>0.20385281826521201</v>
      </c>
      <c r="GG92" s="78">
        <v>766.64</v>
      </c>
      <c r="GH92" s="78">
        <v>946.82</v>
      </c>
      <c r="GI92" s="78">
        <v>850.81</v>
      </c>
      <c r="GJ92" s="78">
        <v>719.18</v>
      </c>
      <c r="GK92" s="78"/>
      <c r="GL92" s="79">
        <v>597.65</v>
      </c>
      <c r="GM92" s="65" t="s">
        <v>413</v>
      </c>
      <c r="GN92" s="68">
        <v>8.7987892865941594E-2</v>
      </c>
      <c r="GO92" s="78">
        <v>832.82</v>
      </c>
      <c r="GP92" s="78">
        <v>1261.31</v>
      </c>
      <c r="GQ92" s="78">
        <v>716.29</v>
      </c>
      <c r="GR92" s="78">
        <v>588.9</v>
      </c>
      <c r="GS92" s="78"/>
      <c r="GT92" s="79"/>
      <c r="GU92" s="65" t="s">
        <v>414</v>
      </c>
      <c r="GV92" s="68">
        <v>1</v>
      </c>
      <c r="GW92" s="78">
        <v>706.53</v>
      </c>
      <c r="GX92" s="78">
        <v>903.14</v>
      </c>
      <c r="GY92" s="78">
        <v>856.03</v>
      </c>
      <c r="GZ92" s="78"/>
      <c r="HA92" s="78"/>
      <c r="HB92" s="79">
        <v>643.32000000000005</v>
      </c>
      <c r="HC92" s="65" t="s">
        <v>415</v>
      </c>
      <c r="HD92" s="68">
        <v>1</v>
      </c>
      <c r="HE92" s="78">
        <v>788.02</v>
      </c>
      <c r="HF92" s="78">
        <v>936.52</v>
      </c>
      <c r="HG92" s="78"/>
      <c r="HH92" s="78">
        <v>518.83000000000004</v>
      </c>
      <c r="HI92" s="78">
        <v>512.19000000000005</v>
      </c>
      <c r="HJ92" s="79">
        <v>552.54999999999995</v>
      </c>
      <c r="HK92" s="80"/>
      <c r="HL92" s="68"/>
      <c r="HM92" s="78"/>
      <c r="HN92" s="78"/>
      <c r="HO92" s="78"/>
      <c r="HP92" s="78"/>
      <c r="HQ92" s="78"/>
      <c r="HR92" s="79"/>
    </row>
    <row r="93" spans="1:226" x14ac:dyDescent="0.25">
      <c r="A93" s="61">
        <v>44956</v>
      </c>
      <c r="B93" s="62" t="s">
        <v>387</v>
      </c>
      <c r="C93" s="76">
        <v>837.03947443383333</v>
      </c>
      <c r="D93" s="76">
        <v>1009.0151247713334</v>
      </c>
      <c r="E93" s="76">
        <v>915.3111365935506</v>
      </c>
      <c r="F93" s="76">
        <v>617.43787488825637</v>
      </c>
      <c r="G93" s="76">
        <v>635.67747396579728</v>
      </c>
      <c r="H93" s="77">
        <v>502.41251307798416</v>
      </c>
      <c r="I93" s="62" t="s">
        <v>388</v>
      </c>
      <c r="J93" s="76">
        <v>837.72908592558645</v>
      </c>
      <c r="K93" s="76">
        <v>1003.8783492668468</v>
      </c>
      <c r="L93" s="76">
        <v>909.54015697196576</v>
      </c>
      <c r="M93" s="76">
        <v>611.81188733482941</v>
      </c>
      <c r="N93" s="76">
        <v>445.53385129490391</v>
      </c>
      <c r="O93" s="77">
        <v>534.47853419407056</v>
      </c>
      <c r="P93" s="65" t="s">
        <v>389</v>
      </c>
      <c r="Q93" s="78">
        <v>776.91</v>
      </c>
      <c r="R93" s="78">
        <v>996.07</v>
      </c>
      <c r="S93" s="78">
        <v>918.77</v>
      </c>
      <c r="T93" s="78">
        <v>629.02</v>
      </c>
      <c r="U93" s="78"/>
      <c r="V93" s="79"/>
      <c r="W93" s="65" t="s">
        <v>390</v>
      </c>
      <c r="X93" s="78">
        <v>828.25</v>
      </c>
      <c r="Y93" s="78">
        <v>989.47</v>
      </c>
      <c r="Z93" s="78">
        <v>855.56</v>
      </c>
      <c r="AA93" s="78">
        <v>439</v>
      </c>
      <c r="AB93" s="78"/>
      <c r="AC93" s="79">
        <v>611.57000000000005</v>
      </c>
      <c r="AD93" s="65" t="s">
        <v>391</v>
      </c>
      <c r="AE93" s="68">
        <v>0.51129972389814904</v>
      </c>
      <c r="AF93" s="78">
        <v>725.49</v>
      </c>
      <c r="AG93" s="78">
        <v>902.15</v>
      </c>
      <c r="AH93" s="78">
        <v>781.52</v>
      </c>
      <c r="AI93" s="78"/>
      <c r="AJ93" s="78"/>
      <c r="AK93" s="79">
        <v>483.78</v>
      </c>
      <c r="AL93" s="69" t="s">
        <v>392</v>
      </c>
      <c r="AM93" s="70">
        <v>1</v>
      </c>
      <c r="AN93" s="78">
        <v>779.42</v>
      </c>
      <c r="AO93" s="78">
        <v>978.55</v>
      </c>
      <c r="AP93" s="78">
        <v>933.87</v>
      </c>
      <c r="AQ93" s="78">
        <v>890.23</v>
      </c>
      <c r="AR93" s="78"/>
      <c r="AS93" s="79"/>
      <c r="AT93" s="65" t="s">
        <v>393</v>
      </c>
      <c r="AU93" s="68">
        <v>4.1909391894723598E-2</v>
      </c>
      <c r="AV93" s="78">
        <v>766.93</v>
      </c>
      <c r="AW93" s="78">
        <v>948.31</v>
      </c>
      <c r="AX93" s="78">
        <v>882.52</v>
      </c>
      <c r="AY93" s="78"/>
      <c r="AZ93" s="78"/>
      <c r="BA93" s="79">
        <v>485.64</v>
      </c>
      <c r="BB93" s="65" t="s">
        <v>394</v>
      </c>
      <c r="BC93" s="78">
        <v>827.52</v>
      </c>
      <c r="BD93" s="78">
        <v>1010.36</v>
      </c>
      <c r="BE93" s="78">
        <v>892.38</v>
      </c>
      <c r="BF93" s="78"/>
      <c r="BG93" s="78"/>
      <c r="BH93" s="79">
        <v>618.48</v>
      </c>
      <c r="BI93" s="65" t="s">
        <v>395</v>
      </c>
      <c r="BJ93" s="68">
        <v>0.134439320812551</v>
      </c>
      <c r="BK93" s="78">
        <v>990.82</v>
      </c>
      <c r="BL93" s="78">
        <v>1068.1199999999999</v>
      </c>
      <c r="BM93" s="78">
        <v>1175.08</v>
      </c>
      <c r="BN93" s="78">
        <v>861.98</v>
      </c>
      <c r="BO93" s="78"/>
      <c r="BP93" s="79"/>
      <c r="BQ93" s="65" t="s">
        <v>396</v>
      </c>
      <c r="BR93" s="68">
        <v>1</v>
      </c>
      <c r="BS93" s="78">
        <v>920.33</v>
      </c>
      <c r="BT93" s="78">
        <v>1128.83</v>
      </c>
      <c r="BU93" s="78">
        <v>1068.67</v>
      </c>
      <c r="BV93" s="78"/>
      <c r="BW93" s="78"/>
      <c r="BX93" s="79">
        <v>415.33</v>
      </c>
      <c r="BY93" s="65" t="s">
        <v>397</v>
      </c>
      <c r="BZ93" s="78">
        <v>899.92</v>
      </c>
      <c r="CA93" s="78">
        <v>1029.3</v>
      </c>
      <c r="CB93" s="78">
        <v>869.2</v>
      </c>
      <c r="CC93" s="78">
        <v>537.70000000000005</v>
      </c>
      <c r="CD93" s="78"/>
      <c r="CE93" s="79">
        <v>799.61</v>
      </c>
      <c r="CF93" s="65" t="s">
        <v>398</v>
      </c>
      <c r="CG93" s="78">
        <v>844.53</v>
      </c>
      <c r="CH93" s="78">
        <v>1177.3800000000001</v>
      </c>
      <c r="CI93" s="78">
        <v>1045.97</v>
      </c>
      <c r="CJ93" s="78"/>
      <c r="CK93" s="78"/>
      <c r="CL93" s="79"/>
      <c r="CM93" s="65" t="s">
        <v>399</v>
      </c>
      <c r="CN93" s="78">
        <v>919.89</v>
      </c>
      <c r="CO93" s="78">
        <v>1010.32</v>
      </c>
      <c r="CP93" s="78">
        <v>1010.97</v>
      </c>
      <c r="CQ93" s="78">
        <v>525.36</v>
      </c>
      <c r="CR93" s="78"/>
      <c r="CS93" s="79">
        <v>692.88</v>
      </c>
      <c r="CT93" s="65" t="s">
        <v>400</v>
      </c>
      <c r="CU93" s="78">
        <v>832.24</v>
      </c>
      <c r="CV93" s="78">
        <v>1045.02</v>
      </c>
      <c r="CW93" s="78">
        <v>754.4</v>
      </c>
      <c r="CX93" s="78">
        <v>619.91999999999996</v>
      </c>
      <c r="CY93" s="78"/>
      <c r="CZ93" s="79"/>
      <c r="DA93" s="65" t="s">
        <v>401</v>
      </c>
      <c r="DB93" s="68">
        <v>1</v>
      </c>
      <c r="DC93" s="78">
        <v>718</v>
      </c>
      <c r="DD93" s="78">
        <v>947.8</v>
      </c>
      <c r="DE93" s="78">
        <v>855</v>
      </c>
      <c r="DF93" s="78">
        <v>784.56</v>
      </c>
      <c r="DG93" s="78"/>
      <c r="DH93" s="79">
        <v>743.85</v>
      </c>
      <c r="DI93" s="65" t="s">
        <v>402</v>
      </c>
      <c r="DJ93" s="68">
        <v>2.5606227434512101E-3</v>
      </c>
      <c r="DK93" s="78">
        <v>946.52</v>
      </c>
      <c r="DL93" s="78">
        <v>1104.67</v>
      </c>
      <c r="DM93" s="78">
        <v>1104.67</v>
      </c>
      <c r="DN93" s="78">
        <v>659.48</v>
      </c>
      <c r="DO93" s="78"/>
      <c r="DP93" s="79">
        <v>697.97</v>
      </c>
      <c r="DQ93" s="65" t="s">
        <v>403</v>
      </c>
      <c r="DR93" s="78">
        <v>817.77</v>
      </c>
      <c r="DS93" s="78">
        <v>957.7</v>
      </c>
      <c r="DT93" s="78">
        <v>852.66</v>
      </c>
      <c r="DU93" s="78">
        <v>763.11</v>
      </c>
      <c r="DV93" s="78"/>
      <c r="DW93" s="79"/>
      <c r="DX93" s="65" t="s">
        <v>404</v>
      </c>
      <c r="DY93" s="78">
        <v>805.46</v>
      </c>
      <c r="DZ93" s="78">
        <v>950.08</v>
      </c>
      <c r="EA93" s="78">
        <v>960.59</v>
      </c>
      <c r="EB93" s="78">
        <v>624.39</v>
      </c>
      <c r="EC93" s="78"/>
      <c r="ED93" s="79">
        <v>505.59</v>
      </c>
      <c r="EE93" s="65" t="s">
        <v>405</v>
      </c>
      <c r="EF93" s="68">
        <v>1</v>
      </c>
      <c r="EG93" s="78">
        <v>793.69</v>
      </c>
      <c r="EH93" s="78">
        <v>1026.43</v>
      </c>
      <c r="EI93" s="78">
        <v>874.06</v>
      </c>
      <c r="EJ93" s="78"/>
      <c r="EK93" s="78">
        <v>323.74</v>
      </c>
      <c r="EL93" s="79">
        <v>372.76</v>
      </c>
      <c r="EM93" s="65" t="s">
        <v>406</v>
      </c>
      <c r="EN93" s="78">
        <v>824.08</v>
      </c>
      <c r="EO93" s="78">
        <v>996.25</v>
      </c>
      <c r="EP93" s="78">
        <v>861.87</v>
      </c>
      <c r="EQ93" s="78"/>
      <c r="ER93" s="78"/>
      <c r="ES93" s="79">
        <v>594.98</v>
      </c>
      <c r="ET93" s="65" t="s">
        <v>407</v>
      </c>
      <c r="EU93" s="68">
        <v>1</v>
      </c>
      <c r="EV93" s="78">
        <v>824.73</v>
      </c>
      <c r="EW93" s="78">
        <v>998.5</v>
      </c>
      <c r="EX93" s="78">
        <v>998.5</v>
      </c>
      <c r="EY93" s="78"/>
      <c r="EZ93" s="78"/>
      <c r="FA93" s="79">
        <v>494.95</v>
      </c>
      <c r="FB93" s="65" t="s">
        <v>408</v>
      </c>
      <c r="FC93" s="78">
        <v>586.21</v>
      </c>
      <c r="FD93" s="78">
        <v>553.02</v>
      </c>
      <c r="FE93" s="78">
        <v>615.37</v>
      </c>
      <c r="FF93" s="78"/>
      <c r="FG93" s="78"/>
      <c r="FH93" s="79"/>
      <c r="FI93" s="65" t="s">
        <v>409</v>
      </c>
      <c r="FJ93" s="78">
        <v>881.79</v>
      </c>
      <c r="FK93" s="78">
        <v>1077.8499999999999</v>
      </c>
      <c r="FL93" s="78">
        <v>1902</v>
      </c>
      <c r="FM93" s="78">
        <v>745</v>
      </c>
      <c r="FN93" s="78"/>
      <c r="FO93" s="79">
        <v>493.99</v>
      </c>
      <c r="FP93" s="65" t="s">
        <v>410</v>
      </c>
      <c r="FQ93" s="68">
        <v>0.212300702715326</v>
      </c>
      <c r="FR93" s="78">
        <v>793.37</v>
      </c>
      <c r="FS93" s="78">
        <v>994.71</v>
      </c>
      <c r="FT93" s="78">
        <v>1051.8900000000001</v>
      </c>
      <c r="FU93" s="78">
        <v>645.9</v>
      </c>
      <c r="FV93" s="78">
        <v>660.23</v>
      </c>
      <c r="FW93" s="79">
        <v>457.45</v>
      </c>
      <c r="FX93" s="65" t="s">
        <v>411</v>
      </c>
      <c r="FY93" s="78">
        <v>887.84</v>
      </c>
      <c r="FZ93" s="78">
        <v>986.28</v>
      </c>
      <c r="GA93" s="78">
        <v>955.52</v>
      </c>
      <c r="GB93" s="78">
        <v>811.51</v>
      </c>
      <c r="GC93" s="78"/>
      <c r="GD93" s="79">
        <v>510.16</v>
      </c>
      <c r="GE93" s="65" t="s">
        <v>412</v>
      </c>
      <c r="GF93" s="68">
        <v>0.20385281826521201</v>
      </c>
      <c r="GG93" s="78">
        <v>765.06</v>
      </c>
      <c r="GH93" s="78">
        <v>959.37</v>
      </c>
      <c r="GI93" s="78">
        <v>855.21</v>
      </c>
      <c r="GJ93" s="78">
        <v>720.9</v>
      </c>
      <c r="GK93" s="78"/>
      <c r="GL93" s="79">
        <v>597.54</v>
      </c>
      <c r="GM93" s="65" t="s">
        <v>413</v>
      </c>
      <c r="GN93" s="68">
        <v>8.8794175102113307E-2</v>
      </c>
      <c r="GO93" s="78">
        <v>884.78</v>
      </c>
      <c r="GP93" s="78">
        <v>1348.87</v>
      </c>
      <c r="GQ93" s="78">
        <v>783.38</v>
      </c>
      <c r="GR93" s="78">
        <v>590.57000000000005</v>
      </c>
      <c r="GS93" s="78"/>
      <c r="GT93" s="79"/>
      <c r="GU93" s="65" t="s">
        <v>414</v>
      </c>
      <c r="GV93" s="68">
        <v>1</v>
      </c>
      <c r="GW93" s="78">
        <v>686.52</v>
      </c>
      <c r="GX93" s="78">
        <v>887.02</v>
      </c>
      <c r="GY93" s="78">
        <v>823.06</v>
      </c>
      <c r="GZ93" s="78"/>
      <c r="HA93" s="78"/>
      <c r="HB93" s="79">
        <v>644.16</v>
      </c>
      <c r="HC93" s="65" t="s">
        <v>415</v>
      </c>
      <c r="HD93" s="68">
        <v>1</v>
      </c>
      <c r="HE93" s="78">
        <v>771.35</v>
      </c>
      <c r="HF93" s="78">
        <v>940.68</v>
      </c>
      <c r="HG93" s="78"/>
      <c r="HH93" s="78">
        <v>513.29999999999995</v>
      </c>
      <c r="HI93" s="78">
        <v>506.66</v>
      </c>
      <c r="HJ93" s="79">
        <v>552.54999999999995</v>
      </c>
      <c r="HK93" s="80"/>
      <c r="HL93" s="68"/>
      <c r="HM93" s="78"/>
      <c r="HN93" s="78"/>
      <c r="HO93" s="78"/>
      <c r="HP93" s="78"/>
      <c r="HQ93" s="78"/>
      <c r="HR93" s="79"/>
    </row>
    <row r="94" spans="1:226" x14ac:dyDescent="0.25">
      <c r="A94" s="61">
        <v>44949</v>
      </c>
      <c r="B94" s="62" t="s">
        <v>387</v>
      </c>
      <c r="C94" s="76">
        <v>815.77601120762608</v>
      </c>
      <c r="D94" s="76">
        <v>996.91578503529286</v>
      </c>
      <c r="E94" s="76">
        <v>911.58601003247406</v>
      </c>
      <c r="F94" s="76">
        <v>615.15701022259668</v>
      </c>
      <c r="G94" s="76">
        <v>633.42906467946875</v>
      </c>
      <c r="H94" s="77">
        <v>499.43082398803938</v>
      </c>
      <c r="I94" s="62" t="s">
        <v>388</v>
      </c>
      <c r="J94" s="76">
        <v>815.87457534542261</v>
      </c>
      <c r="K94" s="76">
        <v>989.65716372819747</v>
      </c>
      <c r="L94" s="76">
        <v>906.14480869101453</v>
      </c>
      <c r="M94" s="76">
        <v>609.85823245175607</v>
      </c>
      <c r="N94" s="76">
        <v>426.95715956558058</v>
      </c>
      <c r="O94" s="77">
        <v>533.84915057818114</v>
      </c>
      <c r="P94" s="65" t="s">
        <v>389</v>
      </c>
      <c r="Q94" s="78">
        <v>761.08</v>
      </c>
      <c r="R94" s="78">
        <v>981.9</v>
      </c>
      <c r="S94" s="78">
        <v>907.62</v>
      </c>
      <c r="T94" s="78">
        <v>600.02</v>
      </c>
      <c r="U94" s="78"/>
      <c r="V94" s="79"/>
      <c r="W94" s="65" t="s">
        <v>390</v>
      </c>
      <c r="X94" s="78">
        <v>798.16</v>
      </c>
      <c r="Y94" s="78">
        <v>977.03</v>
      </c>
      <c r="Z94" s="78">
        <v>859.61</v>
      </c>
      <c r="AA94" s="78">
        <v>430.13</v>
      </c>
      <c r="AB94" s="78"/>
      <c r="AC94" s="79">
        <v>611.57000000000005</v>
      </c>
      <c r="AD94" s="65" t="s">
        <v>391</v>
      </c>
      <c r="AE94" s="68">
        <v>0.51129972389814904</v>
      </c>
      <c r="AF94" s="78">
        <v>718.08</v>
      </c>
      <c r="AG94" s="78">
        <v>888.81</v>
      </c>
      <c r="AH94" s="78">
        <v>815.18</v>
      </c>
      <c r="AI94" s="78"/>
      <c r="AJ94" s="78"/>
      <c r="AK94" s="79">
        <v>483.18</v>
      </c>
      <c r="AL94" s="69" t="s">
        <v>392</v>
      </c>
      <c r="AM94" s="70">
        <v>1</v>
      </c>
      <c r="AN94" s="78">
        <v>778.36</v>
      </c>
      <c r="AO94" s="78">
        <v>978.66</v>
      </c>
      <c r="AP94" s="78">
        <v>939.03</v>
      </c>
      <c r="AQ94" s="78">
        <v>890.23</v>
      </c>
      <c r="AR94" s="78"/>
      <c r="AS94" s="79"/>
      <c r="AT94" s="65" t="s">
        <v>393</v>
      </c>
      <c r="AU94" s="68">
        <v>4.1874293371299401E-2</v>
      </c>
      <c r="AV94" s="78">
        <v>731.75</v>
      </c>
      <c r="AW94" s="78">
        <v>935.79</v>
      </c>
      <c r="AX94" s="78">
        <v>895.59</v>
      </c>
      <c r="AY94" s="78"/>
      <c r="AZ94" s="78"/>
      <c r="BA94" s="79">
        <v>488.8</v>
      </c>
      <c r="BB94" s="65" t="s">
        <v>394</v>
      </c>
      <c r="BC94" s="78">
        <v>812.39</v>
      </c>
      <c r="BD94" s="78">
        <v>1012.04</v>
      </c>
      <c r="BE94" s="78">
        <v>892.38</v>
      </c>
      <c r="BF94" s="78"/>
      <c r="BG94" s="78"/>
      <c r="BH94" s="79">
        <v>615.45000000000005</v>
      </c>
      <c r="BI94" s="65" t="s">
        <v>395</v>
      </c>
      <c r="BJ94" s="68">
        <v>0.13442124931109101</v>
      </c>
      <c r="BK94" s="78">
        <v>969.18</v>
      </c>
      <c r="BL94" s="78">
        <v>1067.98</v>
      </c>
      <c r="BM94" s="78">
        <v>1174.92</v>
      </c>
      <c r="BN94" s="78">
        <v>861.87</v>
      </c>
      <c r="BO94" s="78"/>
      <c r="BP94" s="79"/>
      <c r="BQ94" s="65" t="s">
        <v>396</v>
      </c>
      <c r="BR94" s="68">
        <v>1</v>
      </c>
      <c r="BS94" s="78">
        <v>888.67</v>
      </c>
      <c r="BT94" s="78">
        <v>1098</v>
      </c>
      <c r="BU94" s="78">
        <v>1033.67</v>
      </c>
      <c r="BV94" s="78"/>
      <c r="BW94" s="78"/>
      <c r="BX94" s="79">
        <v>436.17</v>
      </c>
      <c r="BY94" s="65" t="s">
        <v>397</v>
      </c>
      <c r="BZ94" s="78">
        <v>880.02</v>
      </c>
      <c r="CA94" s="78">
        <v>1016.3</v>
      </c>
      <c r="CB94" s="78">
        <v>859.07</v>
      </c>
      <c r="CC94" s="78">
        <v>546.9</v>
      </c>
      <c r="CD94" s="78"/>
      <c r="CE94" s="79">
        <v>799.03</v>
      </c>
      <c r="CF94" s="65" t="s">
        <v>398</v>
      </c>
      <c r="CG94" s="78">
        <v>834.04</v>
      </c>
      <c r="CH94" s="78">
        <v>1187.06</v>
      </c>
      <c r="CI94" s="78">
        <v>1051.6199999999999</v>
      </c>
      <c r="CJ94" s="78"/>
      <c r="CK94" s="78"/>
      <c r="CL94" s="79"/>
      <c r="CM94" s="65" t="s">
        <v>399</v>
      </c>
      <c r="CN94" s="78">
        <v>892.72</v>
      </c>
      <c r="CO94" s="78">
        <v>987.82</v>
      </c>
      <c r="CP94" s="78">
        <v>991.72</v>
      </c>
      <c r="CQ94" s="78">
        <v>520.51</v>
      </c>
      <c r="CR94" s="78"/>
      <c r="CS94" s="79">
        <v>692.51</v>
      </c>
      <c r="CT94" s="65" t="s">
        <v>400</v>
      </c>
      <c r="CU94" s="78">
        <v>812.89</v>
      </c>
      <c r="CV94" s="78">
        <v>1030.51</v>
      </c>
      <c r="CW94" s="78">
        <v>743.92</v>
      </c>
      <c r="CX94" s="78">
        <v>619.91999999999996</v>
      </c>
      <c r="CY94" s="78"/>
      <c r="CZ94" s="79"/>
      <c r="DA94" s="65" t="s">
        <v>401</v>
      </c>
      <c r="DB94" s="68">
        <v>1</v>
      </c>
      <c r="DC94" s="78">
        <v>712.4</v>
      </c>
      <c r="DD94" s="78">
        <v>938.2</v>
      </c>
      <c r="DE94" s="78">
        <v>823</v>
      </c>
      <c r="DF94" s="78">
        <v>784.56</v>
      </c>
      <c r="DG94" s="78"/>
      <c r="DH94" s="79">
        <v>727.85</v>
      </c>
      <c r="DI94" s="65" t="s">
        <v>402</v>
      </c>
      <c r="DJ94" s="68">
        <v>2.52538006970049E-3</v>
      </c>
      <c r="DK94" s="78">
        <v>930.49</v>
      </c>
      <c r="DL94" s="78">
        <v>1082.3499999999999</v>
      </c>
      <c r="DM94" s="78">
        <v>1082.3499999999999</v>
      </c>
      <c r="DN94" s="78">
        <v>763.54</v>
      </c>
      <c r="DO94" s="78"/>
      <c r="DP94" s="79">
        <v>688.54</v>
      </c>
      <c r="DQ94" s="65" t="s">
        <v>403</v>
      </c>
      <c r="DR94" s="78">
        <v>804.68</v>
      </c>
      <c r="DS94" s="78">
        <v>949.4</v>
      </c>
      <c r="DT94" s="78">
        <v>857.77</v>
      </c>
      <c r="DU94" s="78">
        <v>754.83</v>
      </c>
      <c r="DV94" s="78"/>
      <c r="DW94" s="79"/>
      <c r="DX94" s="65" t="s">
        <v>404</v>
      </c>
      <c r="DY94" s="78">
        <v>771.17</v>
      </c>
      <c r="DZ94" s="78">
        <v>919.57</v>
      </c>
      <c r="EA94" s="78">
        <v>969.49</v>
      </c>
      <c r="EB94" s="78">
        <v>613.83000000000004</v>
      </c>
      <c r="EC94" s="78"/>
      <c r="ED94" s="79">
        <v>506.71</v>
      </c>
      <c r="EE94" s="65" t="s">
        <v>405</v>
      </c>
      <c r="EF94" s="68">
        <v>1</v>
      </c>
      <c r="EG94" s="78">
        <v>770.69</v>
      </c>
      <c r="EH94" s="78">
        <v>1004.71</v>
      </c>
      <c r="EI94" s="78">
        <v>895.97</v>
      </c>
      <c r="EJ94" s="78"/>
      <c r="EK94" s="78">
        <v>323.74</v>
      </c>
      <c r="EL94" s="79">
        <v>385.32</v>
      </c>
      <c r="EM94" s="65" t="s">
        <v>406</v>
      </c>
      <c r="EN94" s="78">
        <v>793.04</v>
      </c>
      <c r="EO94" s="78">
        <v>991.94</v>
      </c>
      <c r="EP94" s="78">
        <v>860.99</v>
      </c>
      <c r="EQ94" s="78"/>
      <c r="ER94" s="78"/>
      <c r="ES94" s="79">
        <v>594.98</v>
      </c>
      <c r="ET94" s="65" t="s">
        <v>407</v>
      </c>
      <c r="EU94" s="68">
        <v>1</v>
      </c>
      <c r="EV94" s="78">
        <v>810.82</v>
      </c>
      <c r="EW94" s="78">
        <v>974.4</v>
      </c>
      <c r="EX94" s="78">
        <v>974.4</v>
      </c>
      <c r="EY94" s="78"/>
      <c r="EZ94" s="78"/>
      <c r="FA94" s="79">
        <v>494.95</v>
      </c>
      <c r="FB94" s="65" t="s">
        <v>408</v>
      </c>
      <c r="FC94" s="78">
        <v>586.21</v>
      </c>
      <c r="FD94" s="78">
        <v>553.02</v>
      </c>
      <c r="FE94" s="78">
        <v>615.37</v>
      </c>
      <c r="FF94" s="78"/>
      <c r="FG94" s="78"/>
      <c r="FH94" s="79"/>
      <c r="FI94" s="65" t="s">
        <v>409</v>
      </c>
      <c r="FJ94" s="78">
        <v>861.12</v>
      </c>
      <c r="FK94" s="78">
        <v>1048.92</v>
      </c>
      <c r="FL94" s="78">
        <v>1902</v>
      </c>
      <c r="FM94" s="78">
        <v>745</v>
      </c>
      <c r="FN94" s="78"/>
      <c r="FO94" s="79">
        <v>481.59</v>
      </c>
      <c r="FP94" s="65" t="s">
        <v>410</v>
      </c>
      <c r="FQ94" s="68">
        <v>0.21225564069365099</v>
      </c>
      <c r="FR94" s="78">
        <v>770.87</v>
      </c>
      <c r="FS94" s="78">
        <v>990.39</v>
      </c>
      <c r="FT94" s="78">
        <v>1037.03</v>
      </c>
      <c r="FU94" s="78">
        <v>641.21</v>
      </c>
      <c r="FV94" s="78">
        <v>660.09</v>
      </c>
      <c r="FW94" s="79">
        <v>450.39</v>
      </c>
      <c r="FX94" s="65" t="s">
        <v>411</v>
      </c>
      <c r="FY94" s="78">
        <v>860.2</v>
      </c>
      <c r="FZ94" s="78">
        <v>973.28</v>
      </c>
      <c r="GA94" s="78">
        <v>940.07</v>
      </c>
      <c r="GB94" s="78">
        <v>780.72</v>
      </c>
      <c r="GC94" s="78"/>
      <c r="GD94" s="79">
        <v>506.1</v>
      </c>
      <c r="GE94" s="65" t="s">
        <v>412</v>
      </c>
      <c r="GF94" s="68">
        <v>0.20324377057843199</v>
      </c>
      <c r="GG94" s="78">
        <v>747.86</v>
      </c>
      <c r="GH94" s="78">
        <v>939.87</v>
      </c>
      <c r="GI94" s="78">
        <v>808.05</v>
      </c>
      <c r="GJ94" s="78">
        <v>702.16</v>
      </c>
      <c r="GK94" s="78"/>
      <c r="GL94" s="79">
        <v>595.78</v>
      </c>
      <c r="GM94" s="65" t="s">
        <v>413</v>
      </c>
      <c r="GN94" s="68">
        <v>8.9941807650450206E-2</v>
      </c>
      <c r="GO94" s="78">
        <v>882.04</v>
      </c>
      <c r="GP94" s="78">
        <v>1398.47</v>
      </c>
      <c r="GQ94" s="78">
        <v>786.67</v>
      </c>
      <c r="GR94" s="78">
        <v>586.15</v>
      </c>
      <c r="GS94" s="78"/>
      <c r="GT94" s="79"/>
      <c r="GU94" s="65" t="s">
        <v>414</v>
      </c>
      <c r="GV94" s="68">
        <v>1</v>
      </c>
      <c r="GW94" s="78">
        <v>680.89</v>
      </c>
      <c r="GX94" s="78">
        <v>887.59</v>
      </c>
      <c r="GY94" s="78">
        <v>823.07</v>
      </c>
      <c r="GZ94" s="78"/>
      <c r="HA94" s="78"/>
      <c r="HB94" s="79">
        <v>644.19000000000005</v>
      </c>
      <c r="HC94" s="65" t="s">
        <v>415</v>
      </c>
      <c r="HD94" s="68">
        <v>1</v>
      </c>
      <c r="HE94" s="78">
        <v>722.18</v>
      </c>
      <c r="HF94" s="78">
        <v>941.52</v>
      </c>
      <c r="HG94" s="78"/>
      <c r="HH94" s="78">
        <v>485.4</v>
      </c>
      <c r="HI94" s="78">
        <v>478.76</v>
      </c>
      <c r="HJ94" s="79">
        <v>555.89</v>
      </c>
      <c r="HK94" s="80"/>
      <c r="HL94" s="68"/>
      <c r="HM94" s="78"/>
      <c r="HN94" s="78"/>
      <c r="HO94" s="78"/>
      <c r="HP94" s="78"/>
      <c r="HQ94" s="78"/>
      <c r="HR94" s="79"/>
    </row>
    <row r="95" spans="1:226" x14ac:dyDescent="0.25">
      <c r="A95" s="61">
        <v>44942</v>
      </c>
      <c r="B95" s="62" t="s">
        <v>387</v>
      </c>
      <c r="C95" s="76">
        <v>797.38647223599264</v>
      </c>
      <c r="D95" s="76">
        <v>997.85006109496067</v>
      </c>
      <c r="E95" s="76">
        <v>904.58949236891021</v>
      </c>
      <c r="F95" s="76">
        <v>622.56820377670613</v>
      </c>
      <c r="G95" s="76">
        <v>635.43605426578767</v>
      </c>
      <c r="H95" s="77">
        <v>498.30936289103255</v>
      </c>
      <c r="I95" s="62" t="s">
        <v>388</v>
      </c>
      <c r="J95" s="76">
        <v>795.95255913826475</v>
      </c>
      <c r="K95" s="76">
        <v>991.86662969112456</v>
      </c>
      <c r="L95" s="76">
        <v>899.6806783779025</v>
      </c>
      <c r="M95" s="76">
        <v>622.92034762200569</v>
      </c>
      <c r="N95" s="76">
        <v>425.1460985797828</v>
      </c>
      <c r="O95" s="77">
        <v>539.07903050146967</v>
      </c>
      <c r="P95" s="65" t="s">
        <v>389</v>
      </c>
      <c r="Q95" s="78">
        <v>742.74</v>
      </c>
      <c r="R95" s="78">
        <v>963.57</v>
      </c>
      <c r="S95" s="78">
        <v>905.66</v>
      </c>
      <c r="T95" s="78">
        <v>569.02</v>
      </c>
      <c r="U95" s="78"/>
      <c r="V95" s="79"/>
      <c r="W95" s="65" t="s">
        <v>390</v>
      </c>
      <c r="X95" s="78">
        <v>772.51</v>
      </c>
      <c r="Y95" s="78">
        <v>962.08</v>
      </c>
      <c r="Z95" s="78">
        <v>851.93</v>
      </c>
      <c r="AA95" s="78">
        <v>404.92</v>
      </c>
      <c r="AB95" s="78"/>
      <c r="AC95" s="79">
        <v>574.38</v>
      </c>
      <c r="AD95" s="65" t="s">
        <v>391</v>
      </c>
      <c r="AE95" s="68">
        <v>0.51129972389814904</v>
      </c>
      <c r="AF95" s="78">
        <v>720.97</v>
      </c>
      <c r="AG95" s="78">
        <v>890.64</v>
      </c>
      <c r="AH95" s="78">
        <v>762.04</v>
      </c>
      <c r="AI95" s="78"/>
      <c r="AJ95" s="78"/>
      <c r="AK95" s="79">
        <v>483.9</v>
      </c>
      <c r="AL95" s="69" t="s">
        <v>392</v>
      </c>
      <c r="AM95" s="70">
        <v>1</v>
      </c>
      <c r="AN95" s="78">
        <v>780.9</v>
      </c>
      <c r="AO95" s="78">
        <v>981.89</v>
      </c>
      <c r="AP95" s="78">
        <v>943.96</v>
      </c>
      <c r="AQ95" s="78">
        <v>890.23</v>
      </c>
      <c r="AR95" s="78"/>
      <c r="AS95" s="79"/>
      <c r="AT95" s="65" t="s">
        <v>393</v>
      </c>
      <c r="AU95" s="68">
        <v>4.1671875651123097E-2</v>
      </c>
      <c r="AV95" s="78">
        <v>710.89</v>
      </c>
      <c r="AW95" s="78">
        <v>933.26</v>
      </c>
      <c r="AX95" s="78">
        <v>872.25</v>
      </c>
      <c r="AY95" s="78"/>
      <c r="AZ95" s="78"/>
      <c r="BA95" s="79">
        <v>489.19</v>
      </c>
      <c r="BB95" s="65" t="s">
        <v>394</v>
      </c>
      <c r="BC95" s="78">
        <v>790.55</v>
      </c>
      <c r="BD95" s="78">
        <v>1073.3</v>
      </c>
      <c r="BE95" s="78">
        <v>890.87</v>
      </c>
      <c r="BF95" s="78"/>
      <c r="BG95" s="78"/>
      <c r="BH95" s="79">
        <v>655.38</v>
      </c>
      <c r="BI95" s="65" t="s">
        <v>395</v>
      </c>
      <c r="BJ95" s="68">
        <v>0.134423056242607</v>
      </c>
      <c r="BK95" s="78">
        <v>947.68</v>
      </c>
      <c r="BL95" s="78">
        <v>1067.99</v>
      </c>
      <c r="BM95" s="78">
        <v>1174.94</v>
      </c>
      <c r="BN95" s="78">
        <v>861.88</v>
      </c>
      <c r="BO95" s="78"/>
      <c r="BP95" s="79"/>
      <c r="BQ95" s="65" t="s">
        <v>396</v>
      </c>
      <c r="BR95" s="68">
        <v>1</v>
      </c>
      <c r="BS95" s="78">
        <v>864.5</v>
      </c>
      <c r="BT95" s="78">
        <v>1073</v>
      </c>
      <c r="BU95" s="78">
        <v>1027.83</v>
      </c>
      <c r="BV95" s="78"/>
      <c r="BW95" s="78"/>
      <c r="BX95" s="79">
        <v>452</v>
      </c>
      <c r="BY95" s="65" t="s">
        <v>397</v>
      </c>
      <c r="BZ95" s="78">
        <v>865.6</v>
      </c>
      <c r="CA95" s="78">
        <v>1008.67</v>
      </c>
      <c r="CB95" s="78">
        <v>864.22</v>
      </c>
      <c r="CC95" s="78">
        <v>592.47</v>
      </c>
      <c r="CD95" s="78"/>
      <c r="CE95" s="79">
        <v>801.14</v>
      </c>
      <c r="CF95" s="65" t="s">
        <v>398</v>
      </c>
      <c r="CG95" s="78">
        <v>786.46</v>
      </c>
      <c r="CH95" s="78">
        <v>1151.58</v>
      </c>
      <c r="CI95" s="78">
        <v>1036.3</v>
      </c>
      <c r="CJ95" s="78"/>
      <c r="CK95" s="78"/>
      <c r="CL95" s="79"/>
      <c r="CM95" s="65" t="s">
        <v>399</v>
      </c>
      <c r="CN95" s="78">
        <v>856.4</v>
      </c>
      <c r="CO95" s="78">
        <v>961.47</v>
      </c>
      <c r="CP95" s="78">
        <v>973.16</v>
      </c>
      <c r="CQ95" s="78">
        <v>497.2</v>
      </c>
      <c r="CR95" s="78"/>
      <c r="CS95" s="79">
        <v>691.04</v>
      </c>
      <c r="CT95" s="65" t="s">
        <v>400</v>
      </c>
      <c r="CU95" s="78">
        <v>782.24</v>
      </c>
      <c r="CV95" s="78">
        <v>1013.57</v>
      </c>
      <c r="CW95" s="78">
        <v>722.95</v>
      </c>
      <c r="CX95" s="78">
        <v>619.91999999999996</v>
      </c>
      <c r="CY95" s="78"/>
      <c r="CZ95" s="79"/>
      <c r="DA95" s="65" t="s">
        <v>401</v>
      </c>
      <c r="DB95" s="68">
        <v>1</v>
      </c>
      <c r="DC95" s="78">
        <v>704.4</v>
      </c>
      <c r="DD95" s="78">
        <v>945.4</v>
      </c>
      <c r="DE95" s="78">
        <v>799</v>
      </c>
      <c r="DF95" s="78">
        <v>784.56</v>
      </c>
      <c r="DG95" s="78"/>
      <c r="DH95" s="79">
        <v>703.85</v>
      </c>
      <c r="DI95" s="65" t="s">
        <v>402</v>
      </c>
      <c r="DJ95" s="68">
        <v>2.5063912978094101E-3</v>
      </c>
      <c r="DK95" s="78">
        <v>923.97</v>
      </c>
      <c r="DL95" s="78">
        <v>1074.8</v>
      </c>
      <c r="DM95" s="78">
        <v>1074.8</v>
      </c>
      <c r="DN95" s="78">
        <v>675.08</v>
      </c>
      <c r="DO95" s="78"/>
      <c r="DP95" s="79">
        <v>684.04</v>
      </c>
      <c r="DQ95" s="65" t="s">
        <v>403</v>
      </c>
      <c r="DR95" s="78">
        <v>793.06</v>
      </c>
      <c r="DS95" s="78">
        <v>943.22</v>
      </c>
      <c r="DT95" s="78">
        <v>871.21</v>
      </c>
      <c r="DU95" s="78">
        <v>725.02</v>
      </c>
      <c r="DV95" s="78"/>
      <c r="DW95" s="79"/>
      <c r="DX95" s="65" t="s">
        <v>404</v>
      </c>
      <c r="DY95" s="78">
        <v>758.14</v>
      </c>
      <c r="DZ95" s="78">
        <v>910.21</v>
      </c>
      <c r="EA95" s="78">
        <v>950.54</v>
      </c>
      <c r="EB95" s="78">
        <v>605.39</v>
      </c>
      <c r="EC95" s="78"/>
      <c r="ED95" s="79">
        <v>508.23</v>
      </c>
      <c r="EE95" s="65" t="s">
        <v>405</v>
      </c>
      <c r="EF95" s="68">
        <v>1</v>
      </c>
      <c r="EG95" s="78">
        <v>760.74</v>
      </c>
      <c r="EH95" s="78">
        <v>993.94</v>
      </c>
      <c r="EI95" s="78">
        <v>883.95</v>
      </c>
      <c r="EJ95" s="78"/>
      <c r="EK95" s="78">
        <v>323.74</v>
      </c>
      <c r="EL95" s="79">
        <v>441.34</v>
      </c>
      <c r="EM95" s="65" t="s">
        <v>406</v>
      </c>
      <c r="EN95" s="78">
        <v>793.04</v>
      </c>
      <c r="EO95" s="78">
        <v>962.63</v>
      </c>
      <c r="EP95" s="78">
        <v>836.21</v>
      </c>
      <c r="EQ95" s="78"/>
      <c r="ER95" s="78"/>
      <c r="ES95" s="79">
        <v>563.20000000000005</v>
      </c>
      <c r="ET95" s="65" t="s">
        <v>407</v>
      </c>
      <c r="EU95" s="68">
        <v>1</v>
      </c>
      <c r="EV95" s="78">
        <v>795.67</v>
      </c>
      <c r="EW95" s="78">
        <v>950.63</v>
      </c>
      <c r="EX95" s="78">
        <v>950.63</v>
      </c>
      <c r="EY95" s="78"/>
      <c r="EZ95" s="78"/>
      <c r="FA95" s="79">
        <v>500.39</v>
      </c>
      <c r="FB95" s="65" t="s">
        <v>408</v>
      </c>
      <c r="FC95" s="78">
        <v>586.21</v>
      </c>
      <c r="FD95" s="78">
        <v>553.02</v>
      </c>
      <c r="FE95" s="78">
        <v>615.37</v>
      </c>
      <c r="FF95" s="78"/>
      <c r="FG95" s="78"/>
      <c r="FH95" s="79"/>
      <c r="FI95" s="65" t="s">
        <v>409</v>
      </c>
      <c r="FJ95" s="78">
        <v>839.64</v>
      </c>
      <c r="FK95" s="78">
        <v>1035.7</v>
      </c>
      <c r="FL95" s="78">
        <v>1146.44</v>
      </c>
      <c r="FM95" s="78">
        <v>706.14</v>
      </c>
      <c r="FN95" s="78"/>
      <c r="FO95" s="79">
        <v>484.9</v>
      </c>
      <c r="FP95" s="65" t="s">
        <v>410</v>
      </c>
      <c r="FQ95" s="68">
        <v>0.21306061574518001</v>
      </c>
      <c r="FR95" s="78">
        <v>769.2</v>
      </c>
      <c r="FS95" s="78">
        <v>994.09</v>
      </c>
      <c r="FT95" s="78">
        <v>1015.09</v>
      </c>
      <c r="FU95" s="78">
        <v>629.72</v>
      </c>
      <c r="FV95" s="78">
        <v>662.59</v>
      </c>
      <c r="FW95" s="79">
        <v>440.17</v>
      </c>
      <c r="FX95" s="65" t="s">
        <v>411</v>
      </c>
      <c r="FY95" s="78">
        <v>833.37</v>
      </c>
      <c r="FZ95" s="78">
        <v>954.58</v>
      </c>
      <c r="GA95" s="78">
        <v>919.74</v>
      </c>
      <c r="GB95" s="78">
        <v>772.41</v>
      </c>
      <c r="GC95" s="78"/>
      <c r="GD95" s="79">
        <v>510.98</v>
      </c>
      <c r="GE95" s="65" t="s">
        <v>412</v>
      </c>
      <c r="GF95" s="68">
        <v>0.20278628353578201</v>
      </c>
      <c r="GG95" s="78">
        <v>721.67</v>
      </c>
      <c r="GH95" s="78">
        <v>918.91</v>
      </c>
      <c r="GI95" s="78">
        <v>769.08</v>
      </c>
      <c r="GJ95" s="78">
        <v>645.53</v>
      </c>
      <c r="GK95" s="78"/>
      <c r="GL95" s="79">
        <v>594.46</v>
      </c>
      <c r="GM95" s="65" t="s">
        <v>413</v>
      </c>
      <c r="GN95" s="68">
        <v>8.8711465956974905E-2</v>
      </c>
      <c r="GO95" s="78">
        <v>844.85</v>
      </c>
      <c r="GP95" s="78">
        <v>1366.92</v>
      </c>
      <c r="GQ95" s="78">
        <v>761.5</v>
      </c>
      <c r="GR95" s="78">
        <v>546.11</v>
      </c>
      <c r="GS95" s="78"/>
      <c r="GT95" s="79"/>
      <c r="GU95" s="65" t="s">
        <v>414</v>
      </c>
      <c r="GV95" s="68">
        <v>1</v>
      </c>
      <c r="GW95" s="78">
        <v>686.87</v>
      </c>
      <c r="GX95" s="78">
        <v>900.43</v>
      </c>
      <c r="GY95" s="78">
        <v>835.48</v>
      </c>
      <c r="GZ95" s="78"/>
      <c r="HA95" s="78"/>
      <c r="HB95" s="79">
        <v>659.23</v>
      </c>
      <c r="HC95" s="65" t="s">
        <v>415</v>
      </c>
      <c r="HD95" s="68">
        <v>1</v>
      </c>
      <c r="HE95" s="78">
        <v>697.18</v>
      </c>
      <c r="HF95" s="78">
        <v>949.85</v>
      </c>
      <c r="HG95" s="78"/>
      <c r="HH95" s="78">
        <v>482.68</v>
      </c>
      <c r="HI95" s="78">
        <v>476.04</v>
      </c>
      <c r="HJ95" s="79">
        <v>558.39</v>
      </c>
      <c r="HK95" s="80"/>
      <c r="HL95" s="68"/>
      <c r="HM95" s="78"/>
      <c r="HN95" s="78"/>
      <c r="HO95" s="78"/>
      <c r="HP95" s="78"/>
      <c r="HQ95" s="78"/>
      <c r="HR95" s="79"/>
    </row>
    <row r="96" spans="1:226" x14ac:dyDescent="0.25">
      <c r="A96" s="61">
        <v>44935</v>
      </c>
      <c r="B96" s="62" t="s">
        <v>387</v>
      </c>
      <c r="C96" s="76">
        <v>792.55055950176575</v>
      </c>
      <c r="D96" s="76">
        <v>986.05832397810161</v>
      </c>
      <c r="E96" s="76">
        <v>900.51203832458998</v>
      </c>
      <c r="F96" s="76">
        <v>619.13717304719057</v>
      </c>
      <c r="G96" s="76">
        <v>655.07758192414258</v>
      </c>
      <c r="H96" s="77">
        <v>497.72779594990055</v>
      </c>
      <c r="I96" s="62" t="s">
        <v>388</v>
      </c>
      <c r="J96" s="76">
        <v>790.21186575033983</v>
      </c>
      <c r="K96" s="76">
        <v>976.18398241943419</v>
      </c>
      <c r="L96" s="76">
        <v>894.59607066868489</v>
      </c>
      <c r="M96" s="76">
        <v>617.89265786350802</v>
      </c>
      <c r="N96" s="76">
        <v>439.06862990810356</v>
      </c>
      <c r="O96" s="77">
        <v>540.24179536866563</v>
      </c>
      <c r="P96" s="65" t="s">
        <v>389</v>
      </c>
      <c r="Q96" s="78">
        <v>745.24</v>
      </c>
      <c r="R96" s="78">
        <v>966.07</v>
      </c>
      <c r="S96" s="78">
        <v>923.99</v>
      </c>
      <c r="T96" s="78">
        <v>565.02</v>
      </c>
      <c r="U96" s="78"/>
      <c r="V96" s="79"/>
      <c r="W96" s="65" t="s">
        <v>390</v>
      </c>
      <c r="X96" s="78">
        <v>798.17</v>
      </c>
      <c r="Y96" s="78">
        <v>971.56</v>
      </c>
      <c r="Z96" s="78">
        <v>809.7</v>
      </c>
      <c r="AA96" s="78">
        <v>404.92</v>
      </c>
      <c r="AB96" s="78"/>
      <c r="AC96" s="79">
        <v>574.38</v>
      </c>
      <c r="AD96" s="65" t="s">
        <v>391</v>
      </c>
      <c r="AE96" s="68">
        <v>0.51129972389814904</v>
      </c>
      <c r="AF96" s="78">
        <v>734.48</v>
      </c>
      <c r="AG96" s="78">
        <v>908.92</v>
      </c>
      <c r="AH96" s="78">
        <v>722.55</v>
      </c>
      <c r="AI96" s="78"/>
      <c r="AJ96" s="78"/>
      <c r="AK96" s="79">
        <v>485.61</v>
      </c>
      <c r="AL96" s="69" t="s">
        <v>392</v>
      </c>
      <c r="AM96" s="70">
        <v>1</v>
      </c>
      <c r="AN96" s="78">
        <v>789.28</v>
      </c>
      <c r="AO96" s="78">
        <v>989.27</v>
      </c>
      <c r="AP96" s="78">
        <v>945.35</v>
      </c>
      <c r="AQ96" s="78">
        <v>890.23</v>
      </c>
      <c r="AR96" s="78"/>
      <c r="AS96" s="79"/>
      <c r="AT96" s="65" t="s">
        <v>393</v>
      </c>
      <c r="AU96" s="68">
        <v>4.16840350145894E-2</v>
      </c>
      <c r="AV96" s="78">
        <v>713.33</v>
      </c>
      <c r="AW96" s="78">
        <v>937.7</v>
      </c>
      <c r="AX96" s="78">
        <v>876.13</v>
      </c>
      <c r="AY96" s="78"/>
      <c r="AZ96" s="78"/>
      <c r="BA96" s="79">
        <v>497.12</v>
      </c>
      <c r="BB96" s="65" t="s">
        <v>394</v>
      </c>
      <c r="BC96" s="78">
        <v>772.9</v>
      </c>
      <c r="BD96" s="78">
        <v>986.83</v>
      </c>
      <c r="BE96" s="78">
        <v>893.22</v>
      </c>
      <c r="BF96" s="78"/>
      <c r="BG96" s="78"/>
      <c r="BH96" s="79">
        <v>619.49</v>
      </c>
      <c r="BI96" s="65" t="s">
        <v>395</v>
      </c>
      <c r="BJ96" s="68">
        <v>0.13445558931884799</v>
      </c>
      <c r="BK96" s="78">
        <v>894.13</v>
      </c>
      <c r="BL96" s="78">
        <v>1014.47</v>
      </c>
      <c r="BM96" s="78">
        <v>1121.44</v>
      </c>
      <c r="BN96" s="78">
        <v>862.09</v>
      </c>
      <c r="BO96" s="78"/>
      <c r="BP96" s="79"/>
      <c r="BQ96" s="65" t="s">
        <v>396</v>
      </c>
      <c r="BR96" s="68">
        <v>1</v>
      </c>
      <c r="BS96" s="78">
        <v>864.5</v>
      </c>
      <c r="BT96" s="78">
        <v>1073</v>
      </c>
      <c r="BU96" s="78">
        <v>1019.5</v>
      </c>
      <c r="BV96" s="78"/>
      <c r="BW96" s="78"/>
      <c r="BX96" s="79">
        <v>478.67</v>
      </c>
      <c r="BY96" s="65" t="s">
        <v>397</v>
      </c>
      <c r="BZ96" s="78">
        <v>863.14</v>
      </c>
      <c r="CA96" s="78">
        <v>1011.03</v>
      </c>
      <c r="CB96" s="78">
        <v>888.59</v>
      </c>
      <c r="CC96" s="78">
        <v>579.79999999999995</v>
      </c>
      <c r="CD96" s="78"/>
      <c r="CE96" s="79">
        <v>806.98</v>
      </c>
      <c r="CF96" s="65" t="s">
        <v>398</v>
      </c>
      <c r="CG96" s="78">
        <v>816.3</v>
      </c>
      <c r="CH96" s="78">
        <v>1170.1300000000001</v>
      </c>
      <c r="CI96" s="78">
        <v>1037.0999999999999</v>
      </c>
      <c r="CJ96" s="78"/>
      <c r="CK96" s="78"/>
      <c r="CL96" s="79"/>
      <c r="CM96" s="65" t="s">
        <v>399</v>
      </c>
      <c r="CN96" s="78">
        <v>851.74</v>
      </c>
      <c r="CO96" s="78">
        <v>973.82</v>
      </c>
      <c r="CP96" s="78">
        <v>953.84</v>
      </c>
      <c r="CQ96" s="78">
        <v>497.36</v>
      </c>
      <c r="CR96" s="78"/>
      <c r="CS96" s="79">
        <v>692.96</v>
      </c>
      <c r="CT96" s="65" t="s">
        <v>400</v>
      </c>
      <c r="CU96" s="78">
        <v>780.63</v>
      </c>
      <c r="CV96" s="78">
        <v>1020.02</v>
      </c>
      <c r="CW96" s="78">
        <v>712.47</v>
      </c>
      <c r="CX96" s="78">
        <v>619.91999999999996</v>
      </c>
      <c r="CY96" s="78"/>
      <c r="CZ96" s="79"/>
      <c r="DA96" s="65" t="s">
        <v>401</v>
      </c>
      <c r="DB96" s="68">
        <v>1</v>
      </c>
      <c r="DC96" s="78">
        <v>704.4</v>
      </c>
      <c r="DD96" s="78">
        <v>948.6</v>
      </c>
      <c r="DE96" s="78">
        <v>839</v>
      </c>
      <c r="DF96" s="78">
        <v>784.56</v>
      </c>
      <c r="DG96" s="78"/>
      <c r="DH96" s="79">
        <v>688.65</v>
      </c>
      <c r="DI96" s="65" t="s">
        <v>402</v>
      </c>
      <c r="DJ96" s="68">
        <v>2.5173064820641902E-3</v>
      </c>
      <c r="DK96" s="78">
        <v>990.81</v>
      </c>
      <c r="DL96" s="78">
        <v>1137.3599999999999</v>
      </c>
      <c r="DM96" s="78">
        <v>1137.3599999999999</v>
      </c>
      <c r="DN96" s="78">
        <v>678.02</v>
      </c>
      <c r="DO96" s="78"/>
      <c r="DP96" s="79">
        <v>689.71</v>
      </c>
      <c r="DQ96" s="65" t="s">
        <v>403</v>
      </c>
      <c r="DR96" s="78">
        <v>778.51</v>
      </c>
      <c r="DS96" s="78">
        <v>931.44</v>
      </c>
      <c r="DT96" s="78">
        <v>880.46</v>
      </c>
      <c r="DU96" s="78">
        <v>724.6</v>
      </c>
      <c r="DV96" s="78"/>
      <c r="DW96" s="79"/>
      <c r="DX96" s="65" t="s">
        <v>404</v>
      </c>
      <c r="DY96" s="78">
        <v>756.85</v>
      </c>
      <c r="DZ96" s="78">
        <v>913.85</v>
      </c>
      <c r="EA96" s="78">
        <v>938.99</v>
      </c>
      <c r="EB96" s="78">
        <v>601.28</v>
      </c>
      <c r="EC96" s="78"/>
      <c r="ED96" s="79">
        <v>516.29</v>
      </c>
      <c r="EE96" s="65" t="s">
        <v>405</v>
      </c>
      <c r="EF96" s="68">
        <v>1</v>
      </c>
      <c r="EG96" s="78">
        <v>756.93</v>
      </c>
      <c r="EH96" s="78">
        <v>987.14</v>
      </c>
      <c r="EI96" s="78">
        <v>869.3</v>
      </c>
      <c r="EJ96" s="78"/>
      <c r="EK96" s="78">
        <v>323.74</v>
      </c>
      <c r="EL96" s="79">
        <v>416.34</v>
      </c>
      <c r="EM96" s="65" t="s">
        <v>406</v>
      </c>
      <c r="EN96" s="78">
        <v>748.22</v>
      </c>
      <c r="EO96" s="78">
        <v>927.28</v>
      </c>
      <c r="EP96" s="78">
        <v>800.81</v>
      </c>
      <c r="EQ96" s="78"/>
      <c r="ER96" s="78"/>
      <c r="ES96" s="79">
        <v>566</v>
      </c>
      <c r="ET96" s="65" t="s">
        <v>407</v>
      </c>
      <c r="EU96" s="68">
        <v>1</v>
      </c>
      <c r="EV96" s="78">
        <v>799.52</v>
      </c>
      <c r="EW96" s="78">
        <v>952.36</v>
      </c>
      <c r="EX96" s="78">
        <v>952.36</v>
      </c>
      <c r="EY96" s="78"/>
      <c r="EZ96" s="78"/>
      <c r="FA96" s="79">
        <v>498.05</v>
      </c>
      <c r="FB96" s="65" t="s">
        <v>408</v>
      </c>
      <c r="FC96" s="78">
        <v>586.21</v>
      </c>
      <c r="FD96" s="78">
        <v>553.02</v>
      </c>
      <c r="FE96" s="78">
        <v>615.37</v>
      </c>
      <c r="FF96" s="78"/>
      <c r="FG96" s="78"/>
      <c r="FH96" s="79"/>
      <c r="FI96" s="65" t="s">
        <v>409</v>
      </c>
      <c r="FJ96" s="78">
        <v>831.37</v>
      </c>
      <c r="FK96" s="78">
        <v>1040.6600000000001</v>
      </c>
      <c r="FL96" s="78">
        <v>1146.44</v>
      </c>
      <c r="FM96" s="78">
        <v>706.14</v>
      </c>
      <c r="FN96" s="78"/>
      <c r="FO96" s="79">
        <v>480.77</v>
      </c>
      <c r="FP96" s="65" t="s">
        <v>410</v>
      </c>
      <c r="FQ96" s="68">
        <v>0.212933586014522</v>
      </c>
      <c r="FR96" s="78">
        <v>775.4</v>
      </c>
      <c r="FS96" s="78">
        <v>1002.9</v>
      </c>
      <c r="FT96" s="78">
        <v>1044.68</v>
      </c>
      <c r="FU96" s="78">
        <v>646.01</v>
      </c>
      <c r="FV96" s="78">
        <v>682.97</v>
      </c>
      <c r="FW96" s="79">
        <v>436.16</v>
      </c>
      <c r="FX96" s="65" t="s">
        <v>411</v>
      </c>
      <c r="FY96" s="78">
        <v>824.43</v>
      </c>
      <c r="FZ96" s="78">
        <v>944.82</v>
      </c>
      <c r="GA96" s="78">
        <v>916.49</v>
      </c>
      <c r="GB96" s="78">
        <v>782.44</v>
      </c>
      <c r="GC96" s="78"/>
      <c r="GD96" s="79">
        <v>518.29</v>
      </c>
      <c r="GE96" s="65" t="s">
        <v>412</v>
      </c>
      <c r="GF96" s="68">
        <v>0.20303331776744599</v>
      </c>
      <c r="GG96" s="78">
        <v>712.7</v>
      </c>
      <c r="GH96" s="78">
        <v>907.13</v>
      </c>
      <c r="GI96" s="78">
        <v>1017.46</v>
      </c>
      <c r="GJ96" s="78">
        <v>703.56</v>
      </c>
      <c r="GK96" s="78"/>
      <c r="GL96" s="79">
        <v>595.13</v>
      </c>
      <c r="GM96" s="65" t="s">
        <v>413</v>
      </c>
      <c r="GN96" s="68">
        <v>8.9317613433369095E-2</v>
      </c>
      <c r="GO96" s="78">
        <v>799.18</v>
      </c>
      <c r="GP96" s="78">
        <v>1330.67</v>
      </c>
      <c r="GQ96" s="78">
        <v>742.12</v>
      </c>
      <c r="GR96" s="78">
        <v>545.19000000000005</v>
      </c>
      <c r="GS96" s="78"/>
      <c r="GT96" s="79"/>
      <c r="GU96" s="65" t="s">
        <v>414</v>
      </c>
      <c r="GV96" s="68">
        <v>1</v>
      </c>
      <c r="GW96" s="78">
        <v>663.67</v>
      </c>
      <c r="GX96" s="78">
        <v>885.26</v>
      </c>
      <c r="GY96" s="78">
        <v>825.87</v>
      </c>
      <c r="GZ96" s="78"/>
      <c r="HA96" s="78"/>
      <c r="HB96" s="79">
        <v>667.05</v>
      </c>
      <c r="HC96" s="65" t="s">
        <v>415</v>
      </c>
      <c r="HD96" s="68">
        <v>1</v>
      </c>
      <c r="HE96" s="78">
        <v>698.85</v>
      </c>
      <c r="HF96" s="78">
        <v>951.52</v>
      </c>
      <c r="HG96" s="78"/>
      <c r="HH96" s="78">
        <v>503.59</v>
      </c>
      <c r="HI96" s="78">
        <v>496.95</v>
      </c>
      <c r="HJ96" s="79">
        <v>561.72</v>
      </c>
      <c r="HK96" s="80"/>
      <c r="HL96" s="68"/>
      <c r="HM96" s="78"/>
      <c r="HN96" s="78"/>
      <c r="HO96" s="78"/>
      <c r="HP96" s="78"/>
      <c r="HQ96" s="78"/>
      <c r="HR96" s="79"/>
    </row>
    <row r="97" spans="1:226" x14ac:dyDescent="0.25">
      <c r="A97" s="61">
        <v>44928</v>
      </c>
      <c r="B97" s="62" t="s">
        <v>387</v>
      </c>
      <c r="C97" s="76">
        <v>774.86796719484914</v>
      </c>
      <c r="D97" s="76">
        <v>973.5857174649509</v>
      </c>
      <c r="E97" s="76">
        <v>915.00089116565266</v>
      </c>
      <c r="F97" s="76">
        <v>626.90568990785948</v>
      </c>
      <c r="G97" s="76">
        <v>655.05870927677461</v>
      </c>
      <c r="H97" s="77">
        <v>484.50789589090869</v>
      </c>
      <c r="I97" s="62" t="s">
        <v>388</v>
      </c>
      <c r="J97" s="76">
        <v>767.70861392091581</v>
      </c>
      <c r="K97" s="76">
        <v>959.69731464413792</v>
      </c>
      <c r="L97" s="76">
        <v>908.61672444618614</v>
      </c>
      <c r="M97" s="76">
        <v>627.47992081403072</v>
      </c>
      <c r="N97" s="76">
        <v>421.9434502923977</v>
      </c>
      <c r="O97" s="77">
        <v>543.73583942490575</v>
      </c>
      <c r="P97" s="65" t="s">
        <v>389</v>
      </c>
      <c r="Q97" s="78">
        <v>680.24</v>
      </c>
      <c r="R97" s="78">
        <v>917.74</v>
      </c>
      <c r="S97" s="78">
        <v>955.3</v>
      </c>
      <c r="T97" s="78">
        <v>565.02</v>
      </c>
      <c r="U97" s="78"/>
      <c r="V97" s="79"/>
      <c r="W97" s="65" t="s">
        <v>390</v>
      </c>
      <c r="X97" s="78">
        <v>794.05</v>
      </c>
      <c r="Y97" s="78">
        <v>996.54</v>
      </c>
      <c r="Z97" s="78">
        <v>855.81</v>
      </c>
      <c r="AA97" s="78">
        <v>420.18</v>
      </c>
      <c r="AB97" s="78"/>
      <c r="AC97" s="79">
        <v>579.34</v>
      </c>
      <c r="AD97" s="65" t="s">
        <v>391</v>
      </c>
      <c r="AE97" s="68">
        <v>0.51129972389814904</v>
      </c>
      <c r="AF97" s="78">
        <v>665.24</v>
      </c>
      <c r="AG97" s="78">
        <v>885.44</v>
      </c>
      <c r="AH97" s="78">
        <v>747.68</v>
      </c>
      <c r="AI97" s="78"/>
      <c r="AJ97" s="78"/>
      <c r="AK97" s="79">
        <v>420.84</v>
      </c>
      <c r="AL97" s="69" t="s">
        <v>392</v>
      </c>
      <c r="AM97" s="70">
        <v>1</v>
      </c>
      <c r="AN97" s="78">
        <v>814.44</v>
      </c>
      <c r="AO97" s="78">
        <v>1014.18</v>
      </c>
      <c r="AP97" s="78">
        <v>948.17</v>
      </c>
      <c r="AQ97" s="78">
        <v>890.23</v>
      </c>
      <c r="AR97" s="78"/>
      <c r="AS97" s="79"/>
      <c r="AT97" s="65" t="s">
        <v>393</v>
      </c>
      <c r="AU97" s="68">
        <v>4.1363335539377898E-2</v>
      </c>
      <c r="AV97" s="78">
        <v>709.35</v>
      </c>
      <c r="AW97" s="78">
        <v>942.69</v>
      </c>
      <c r="AX97" s="78">
        <v>880.53</v>
      </c>
      <c r="AY97" s="78"/>
      <c r="AZ97" s="78"/>
      <c r="BA97" s="79">
        <v>491.28</v>
      </c>
      <c r="BB97" s="65" t="s">
        <v>394</v>
      </c>
      <c r="BC97" s="78">
        <v>731.72</v>
      </c>
      <c r="BD97" s="78">
        <v>1009.52</v>
      </c>
      <c r="BE97" s="78">
        <v>901.96</v>
      </c>
      <c r="BF97" s="78"/>
      <c r="BG97" s="78"/>
      <c r="BH97" s="79">
        <v>662.31</v>
      </c>
      <c r="BI97" s="65" t="s">
        <v>395</v>
      </c>
      <c r="BJ97" s="68">
        <v>0.13445558931884799</v>
      </c>
      <c r="BK97" s="78">
        <v>913.49</v>
      </c>
      <c r="BL97" s="78">
        <v>1020.92</v>
      </c>
      <c r="BM97" s="78">
        <v>1126.82</v>
      </c>
      <c r="BN97" s="78">
        <v>862.09</v>
      </c>
      <c r="BO97" s="78"/>
      <c r="BP97" s="79"/>
      <c r="BQ97" s="65" t="s">
        <v>396</v>
      </c>
      <c r="BR97" s="68">
        <v>1</v>
      </c>
      <c r="BS97" s="78">
        <v>869.5</v>
      </c>
      <c r="BT97" s="78">
        <v>1085.5</v>
      </c>
      <c r="BU97" s="78">
        <v>944.5</v>
      </c>
      <c r="BV97" s="78"/>
      <c r="BW97" s="78"/>
      <c r="BX97" s="79">
        <v>455.33</v>
      </c>
      <c r="BY97" s="65" t="s">
        <v>397</v>
      </c>
      <c r="BZ97" s="78">
        <v>836.27</v>
      </c>
      <c r="CA97" s="78">
        <v>993.57</v>
      </c>
      <c r="CB97" s="78">
        <v>879.25</v>
      </c>
      <c r="CC97" s="78">
        <v>593.79999999999995</v>
      </c>
      <c r="CD97" s="78"/>
      <c r="CE97" s="79">
        <v>812.66</v>
      </c>
      <c r="CF97" s="65" t="s">
        <v>398</v>
      </c>
      <c r="CG97" s="78">
        <v>817.91</v>
      </c>
      <c r="CH97" s="78">
        <v>1167.71</v>
      </c>
      <c r="CI97" s="78">
        <v>1062.0999999999999</v>
      </c>
      <c r="CJ97" s="78"/>
      <c r="CK97" s="78"/>
      <c r="CL97" s="79"/>
      <c r="CM97" s="65" t="s">
        <v>399</v>
      </c>
      <c r="CN97" s="78">
        <v>707.73</v>
      </c>
      <c r="CO97" s="78">
        <v>863.01</v>
      </c>
      <c r="CP97" s="78">
        <v>979.48</v>
      </c>
      <c r="CQ97" s="78">
        <v>524.89</v>
      </c>
      <c r="CR97" s="78"/>
      <c r="CS97" s="79">
        <v>628.29</v>
      </c>
      <c r="CT97" s="65" t="s">
        <v>400</v>
      </c>
      <c r="CU97" s="78">
        <v>773.37</v>
      </c>
      <c r="CV97" s="78">
        <v>1024.06</v>
      </c>
      <c r="CW97" s="78">
        <v>653.6</v>
      </c>
      <c r="CX97" s="78">
        <v>619.91999999999996</v>
      </c>
      <c r="CY97" s="78"/>
      <c r="CZ97" s="79"/>
      <c r="DA97" s="65" t="s">
        <v>401</v>
      </c>
      <c r="DB97" s="68">
        <v>1</v>
      </c>
      <c r="DC97" s="78">
        <v>679.22</v>
      </c>
      <c r="DD97" s="78">
        <v>936.6</v>
      </c>
      <c r="DE97" s="78">
        <v>837.5</v>
      </c>
      <c r="DF97" s="78">
        <v>784.52</v>
      </c>
      <c r="DG97" s="78"/>
      <c r="DH97" s="79">
        <v>672.19</v>
      </c>
      <c r="DI97" s="65" t="s">
        <v>402</v>
      </c>
      <c r="DJ97" s="68">
        <v>2.49357903398748E-3</v>
      </c>
      <c r="DK97" s="78">
        <v>949.59</v>
      </c>
      <c r="DL97" s="78">
        <v>1118.02</v>
      </c>
      <c r="DM97" s="78">
        <v>1118.02</v>
      </c>
      <c r="DN97" s="78">
        <v>906.64</v>
      </c>
      <c r="DO97" s="78"/>
      <c r="DP97" s="79">
        <v>666.83</v>
      </c>
      <c r="DQ97" s="65" t="s">
        <v>403</v>
      </c>
      <c r="DR97" s="78">
        <v>781.11</v>
      </c>
      <c r="DS97" s="78">
        <v>936.96</v>
      </c>
      <c r="DT97" s="78">
        <v>915.66</v>
      </c>
      <c r="DU97" s="78">
        <v>742.27</v>
      </c>
      <c r="DV97" s="78"/>
      <c r="DW97" s="79"/>
      <c r="DX97" s="65" t="s">
        <v>404</v>
      </c>
      <c r="DY97" s="78">
        <v>769.21</v>
      </c>
      <c r="DZ97" s="78">
        <v>932.47</v>
      </c>
      <c r="EA97" s="78">
        <v>951.47</v>
      </c>
      <c r="EB97" s="78">
        <v>608.5</v>
      </c>
      <c r="EC97" s="78"/>
      <c r="ED97" s="79">
        <v>523.02</v>
      </c>
      <c r="EE97" s="65" t="s">
        <v>405</v>
      </c>
      <c r="EF97" s="68">
        <v>1</v>
      </c>
      <c r="EG97" s="78">
        <v>759.57</v>
      </c>
      <c r="EH97" s="78">
        <v>992.74</v>
      </c>
      <c r="EI97" s="78">
        <v>890.63</v>
      </c>
      <c r="EJ97" s="78"/>
      <c r="EK97" s="78">
        <v>323.74</v>
      </c>
      <c r="EL97" s="79">
        <v>423.78</v>
      </c>
      <c r="EM97" s="65" t="s">
        <v>406</v>
      </c>
      <c r="EN97" s="78">
        <v>761.15</v>
      </c>
      <c r="EO97" s="78">
        <v>972.97</v>
      </c>
      <c r="EP97" s="78">
        <v>859.22</v>
      </c>
      <c r="EQ97" s="78"/>
      <c r="ER97" s="78"/>
      <c r="ES97" s="79">
        <v>566</v>
      </c>
      <c r="ET97" s="65" t="s">
        <v>407</v>
      </c>
      <c r="EU97" s="68">
        <v>1</v>
      </c>
      <c r="EV97" s="78">
        <v>787.95</v>
      </c>
      <c r="EW97" s="78">
        <v>918.38</v>
      </c>
      <c r="EX97" s="78">
        <v>918.38</v>
      </c>
      <c r="EY97" s="78"/>
      <c r="EZ97" s="78"/>
      <c r="FA97" s="79">
        <v>500.16</v>
      </c>
      <c r="FB97" s="65" t="s">
        <v>408</v>
      </c>
      <c r="FC97" s="78">
        <v>586.21</v>
      </c>
      <c r="FD97" s="78">
        <v>553.02</v>
      </c>
      <c r="FE97" s="78">
        <v>615.37</v>
      </c>
      <c r="FF97" s="78"/>
      <c r="FG97" s="78"/>
      <c r="FH97" s="79"/>
      <c r="FI97" s="65" t="s">
        <v>409</v>
      </c>
      <c r="FJ97" s="78">
        <v>824.76</v>
      </c>
      <c r="FK97" s="78">
        <v>1046.44</v>
      </c>
      <c r="FL97" s="78">
        <v>1146.44</v>
      </c>
      <c r="FM97" s="78">
        <v>706.14</v>
      </c>
      <c r="FN97" s="78"/>
      <c r="FO97" s="79">
        <v>474.15</v>
      </c>
      <c r="FP97" s="65" t="s">
        <v>410</v>
      </c>
      <c r="FQ97" s="68">
        <v>0.21361587593189901</v>
      </c>
      <c r="FR97" s="78">
        <v>776.82</v>
      </c>
      <c r="FS97" s="78">
        <v>1005.76</v>
      </c>
      <c r="FT97" s="78">
        <v>1091.6500000000001</v>
      </c>
      <c r="FU97" s="78">
        <v>648.75</v>
      </c>
      <c r="FV97" s="78">
        <v>685.16</v>
      </c>
      <c r="FW97" s="79">
        <v>411.2</v>
      </c>
      <c r="FX97" s="65" t="s">
        <v>411</v>
      </c>
      <c r="FY97" s="78">
        <v>831.74</v>
      </c>
      <c r="FZ97" s="78">
        <v>973.28</v>
      </c>
      <c r="GA97" s="78">
        <v>938.44</v>
      </c>
      <c r="GB97" s="78">
        <v>772.41</v>
      </c>
      <c r="GC97" s="78"/>
      <c r="GD97" s="79">
        <v>512.6</v>
      </c>
      <c r="GE97" s="65" t="s">
        <v>412</v>
      </c>
      <c r="GF97" s="68">
        <v>0.20242914979757101</v>
      </c>
      <c r="GG97" s="78">
        <v>697.05</v>
      </c>
      <c r="GH97" s="78">
        <v>930.45</v>
      </c>
      <c r="GI97" s="78">
        <v>993.82</v>
      </c>
      <c r="GJ97" s="78">
        <v>573.52</v>
      </c>
      <c r="GK97" s="78"/>
      <c r="GL97" s="79">
        <v>607.62</v>
      </c>
      <c r="GM97" s="65" t="s">
        <v>413</v>
      </c>
      <c r="GN97" s="68">
        <v>8.9555179423802006E-2</v>
      </c>
      <c r="GO97" s="78">
        <v>830.39</v>
      </c>
      <c r="GP97" s="78">
        <v>1357.28</v>
      </c>
      <c r="GQ97" s="78">
        <v>775.91</v>
      </c>
      <c r="GR97" s="78">
        <v>555.6</v>
      </c>
      <c r="GS97" s="78"/>
      <c r="GT97" s="79"/>
      <c r="GU97" s="65" t="s">
        <v>414</v>
      </c>
      <c r="GV97" s="68">
        <v>1</v>
      </c>
      <c r="GW97" s="78">
        <v>658.84</v>
      </c>
      <c r="GX97" s="78">
        <v>888.24</v>
      </c>
      <c r="GY97" s="78">
        <v>821.45</v>
      </c>
      <c r="GZ97" s="78"/>
      <c r="HA97" s="78"/>
      <c r="HB97" s="79">
        <v>667.94</v>
      </c>
      <c r="HC97" s="65" t="s">
        <v>415</v>
      </c>
      <c r="HD97" s="68">
        <v>1</v>
      </c>
      <c r="HE97" s="78">
        <v>693.85</v>
      </c>
      <c r="HF97" s="78">
        <v>945.68</v>
      </c>
      <c r="HG97" s="78"/>
      <c r="HH97" s="78">
        <v>477.87</v>
      </c>
      <c r="HI97" s="78">
        <v>471.23</v>
      </c>
      <c r="HJ97" s="79">
        <v>560.89</v>
      </c>
      <c r="HK97" s="80"/>
      <c r="HL97" s="68"/>
      <c r="HM97" s="78"/>
      <c r="HN97" s="78"/>
      <c r="HO97" s="78"/>
      <c r="HP97" s="78"/>
      <c r="HQ97" s="78"/>
      <c r="HR97" s="79"/>
    </row>
    <row r="98" spans="1:226" x14ac:dyDescent="0.25">
      <c r="A98" s="81">
        <v>44921</v>
      </c>
      <c r="B98" s="82" t="s">
        <v>387</v>
      </c>
      <c r="C98" s="83">
        <v>796.58472168638468</v>
      </c>
      <c r="D98" s="83">
        <v>992.38847971676864</v>
      </c>
      <c r="E98" s="83">
        <v>940.93369300998575</v>
      </c>
      <c r="F98" s="83">
        <v>631.29038456511626</v>
      </c>
      <c r="G98" s="83">
        <v>659.68297888602274</v>
      </c>
      <c r="H98" s="84">
        <v>525.48251364887381</v>
      </c>
      <c r="I98" s="82" t="s">
        <v>388</v>
      </c>
      <c r="J98" s="83">
        <v>779.06221234095256</v>
      </c>
      <c r="K98" s="83">
        <v>959.80338923154318</v>
      </c>
      <c r="L98" s="83">
        <v>934.65673155650393</v>
      </c>
      <c r="M98" s="83">
        <v>625.9015118321081</v>
      </c>
      <c r="N98" s="83">
        <v>409.48574770258978</v>
      </c>
      <c r="O98" s="84">
        <v>545.74749462990383</v>
      </c>
      <c r="P98" s="65" t="s">
        <v>389</v>
      </c>
      <c r="Q98" s="78">
        <v>654.26</v>
      </c>
      <c r="R98" s="78">
        <v>898.15</v>
      </c>
      <c r="S98" s="78">
        <v>943.51</v>
      </c>
      <c r="T98" s="78">
        <v>555.02</v>
      </c>
      <c r="U98" s="78"/>
      <c r="V98" s="79"/>
      <c r="W98" s="65" t="s">
        <v>390</v>
      </c>
      <c r="X98" s="78">
        <v>750.54</v>
      </c>
      <c r="Y98" s="78">
        <v>979.67</v>
      </c>
      <c r="Z98" s="78">
        <v>837.38</v>
      </c>
      <c r="AA98" s="78">
        <v>420.18</v>
      </c>
      <c r="AB98" s="78"/>
      <c r="AC98" s="79">
        <v>579.34</v>
      </c>
      <c r="AD98" s="65" t="s">
        <v>391</v>
      </c>
      <c r="AE98" s="68">
        <v>0.51129972389814904</v>
      </c>
      <c r="AF98" s="78">
        <v>709.85</v>
      </c>
      <c r="AG98" s="78">
        <v>940.28</v>
      </c>
      <c r="AH98" s="78">
        <v>750.67</v>
      </c>
      <c r="AI98" s="78"/>
      <c r="AJ98" s="78"/>
      <c r="AK98" s="79">
        <v>421.4</v>
      </c>
      <c r="AL98" s="69" t="s">
        <v>392</v>
      </c>
      <c r="AM98" s="70">
        <v>1</v>
      </c>
      <c r="AN98" s="78">
        <v>836.47</v>
      </c>
      <c r="AO98" s="78">
        <v>1057.33</v>
      </c>
      <c r="AP98" s="78">
        <v>951.73</v>
      </c>
      <c r="AQ98" s="78">
        <v>890.23</v>
      </c>
      <c r="AR98" s="78"/>
      <c r="AS98" s="79"/>
      <c r="AT98" s="65" t="s">
        <v>393</v>
      </c>
      <c r="AU98" s="68">
        <v>4.1242215531818401E-2</v>
      </c>
      <c r="AV98" s="78">
        <v>706.69</v>
      </c>
      <c r="AW98" s="78">
        <v>940.37</v>
      </c>
      <c r="AX98" s="78">
        <v>857.53</v>
      </c>
      <c r="AY98" s="78"/>
      <c r="AZ98" s="78"/>
      <c r="BA98" s="79">
        <v>494.03</v>
      </c>
      <c r="BB98" s="65" t="s">
        <v>394</v>
      </c>
      <c r="BC98" s="78">
        <v>813.57</v>
      </c>
      <c r="BD98" s="78">
        <v>1057.33</v>
      </c>
      <c r="BE98" s="78">
        <v>982.26</v>
      </c>
      <c r="BF98" s="78"/>
      <c r="BG98" s="78"/>
      <c r="BH98" s="79">
        <v>814.08</v>
      </c>
      <c r="BI98" s="65" t="s">
        <v>395</v>
      </c>
      <c r="BJ98" s="68">
        <v>0.13447367005540301</v>
      </c>
      <c r="BK98" s="78">
        <v>830.64</v>
      </c>
      <c r="BL98" s="78">
        <v>1010.84</v>
      </c>
      <c r="BM98" s="78">
        <v>1213.68</v>
      </c>
      <c r="BN98" s="78">
        <v>862.25</v>
      </c>
      <c r="BO98" s="78"/>
      <c r="BP98" s="79"/>
      <c r="BQ98" s="65" t="s">
        <v>396</v>
      </c>
      <c r="BR98" s="68">
        <v>1</v>
      </c>
      <c r="BS98" s="78">
        <v>862.83</v>
      </c>
      <c r="BT98" s="78">
        <v>1054.67</v>
      </c>
      <c r="BU98" s="78">
        <v>944.5</v>
      </c>
      <c r="BV98" s="78"/>
      <c r="BW98" s="78"/>
      <c r="BX98" s="79">
        <v>455.33</v>
      </c>
      <c r="BY98" s="65" t="s">
        <v>397</v>
      </c>
      <c r="BZ98" s="78">
        <v>821.03</v>
      </c>
      <c r="CA98" s="78">
        <v>979.14</v>
      </c>
      <c r="CB98" s="78">
        <v>842.37</v>
      </c>
      <c r="CC98" s="78">
        <v>611.49</v>
      </c>
      <c r="CD98" s="78"/>
      <c r="CE98" s="79">
        <v>816.8</v>
      </c>
      <c r="CF98" s="65" t="s">
        <v>398</v>
      </c>
      <c r="CG98" s="78">
        <v>770.33</v>
      </c>
      <c r="CH98" s="78">
        <v>1090.29</v>
      </c>
      <c r="CI98" s="78">
        <v>1045.17</v>
      </c>
      <c r="CJ98" s="78"/>
      <c r="CK98" s="78"/>
      <c r="CL98" s="79"/>
      <c r="CM98" s="65" t="s">
        <v>399</v>
      </c>
      <c r="CN98" s="78">
        <v>687.97</v>
      </c>
      <c r="CO98" s="78">
        <v>848.72</v>
      </c>
      <c r="CP98" s="78">
        <v>942.11</v>
      </c>
      <c r="CQ98" s="78">
        <v>522.22</v>
      </c>
      <c r="CR98" s="78"/>
      <c r="CS98" s="79">
        <v>621.03</v>
      </c>
      <c r="CT98" s="65" t="s">
        <v>400</v>
      </c>
      <c r="CU98" s="78">
        <v>758.05</v>
      </c>
      <c r="CV98" s="78">
        <v>1020.02</v>
      </c>
      <c r="CW98" s="78">
        <v>615.69000000000005</v>
      </c>
      <c r="CX98" s="78">
        <v>619.91999999999996</v>
      </c>
      <c r="CY98" s="78"/>
      <c r="CZ98" s="79"/>
      <c r="DA98" s="65" t="s">
        <v>401</v>
      </c>
      <c r="DB98" s="68">
        <v>0.13267878466233199</v>
      </c>
      <c r="DC98" s="78">
        <v>658.94</v>
      </c>
      <c r="DD98" s="78">
        <v>923.13</v>
      </c>
      <c r="DE98" s="78">
        <v>831.5</v>
      </c>
      <c r="DF98" s="78">
        <v>784.26</v>
      </c>
      <c r="DG98" s="78"/>
      <c r="DH98" s="79">
        <v>675.04</v>
      </c>
      <c r="DI98" s="65" t="s">
        <v>402</v>
      </c>
      <c r="DJ98" s="68">
        <v>2.4957572127383399E-3</v>
      </c>
      <c r="DK98" s="78">
        <v>929.21</v>
      </c>
      <c r="DL98" s="78">
        <v>1120.24</v>
      </c>
      <c r="DM98" s="78">
        <v>1120.24</v>
      </c>
      <c r="DN98" s="78">
        <v>909.17</v>
      </c>
      <c r="DO98" s="78"/>
      <c r="DP98" s="79">
        <v>669.57</v>
      </c>
      <c r="DQ98" s="65" t="s">
        <v>403</v>
      </c>
      <c r="DR98" s="78">
        <v>791.43</v>
      </c>
      <c r="DS98" s="78">
        <v>950.14</v>
      </c>
      <c r="DT98" s="78">
        <v>925.88</v>
      </c>
      <c r="DU98" s="78">
        <v>736.73</v>
      </c>
      <c r="DV98" s="78"/>
      <c r="DW98" s="79"/>
      <c r="DX98" s="65" t="s">
        <v>404</v>
      </c>
      <c r="DY98" s="78">
        <v>753.75</v>
      </c>
      <c r="DZ98" s="78">
        <v>917.66</v>
      </c>
      <c r="EA98" s="78">
        <v>937.3</v>
      </c>
      <c r="EB98" s="78">
        <v>607.5</v>
      </c>
      <c r="EC98" s="78"/>
      <c r="ED98" s="79">
        <v>518.21</v>
      </c>
      <c r="EE98" s="65" t="s">
        <v>405</v>
      </c>
      <c r="EF98" s="68">
        <v>1</v>
      </c>
      <c r="EG98" s="78">
        <v>767.5</v>
      </c>
      <c r="EH98" s="78">
        <v>995.4</v>
      </c>
      <c r="EI98" s="78">
        <v>862.75</v>
      </c>
      <c r="EJ98" s="78"/>
      <c r="EK98" s="78">
        <v>323.74</v>
      </c>
      <c r="EL98" s="79">
        <v>429.4</v>
      </c>
      <c r="EM98" s="65" t="s">
        <v>406</v>
      </c>
      <c r="EN98" s="78">
        <v>742.08</v>
      </c>
      <c r="EO98" s="78">
        <v>948.42</v>
      </c>
      <c r="EP98" s="78">
        <v>831.88</v>
      </c>
      <c r="EQ98" s="78"/>
      <c r="ER98" s="78"/>
      <c r="ES98" s="79">
        <v>568.82000000000005</v>
      </c>
      <c r="ET98" s="65" t="s">
        <v>407</v>
      </c>
      <c r="EU98" s="68">
        <v>1</v>
      </c>
      <c r="EV98" s="78">
        <v>797.78</v>
      </c>
      <c r="EW98" s="78">
        <v>927.95</v>
      </c>
      <c r="EX98" s="78">
        <v>927.95</v>
      </c>
      <c r="EY98" s="78"/>
      <c r="EZ98" s="78"/>
      <c r="FA98" s="79">
        <v>515.27</v>
      </c>
      <c r="FB98" s="65" t="s">
        <v>408</v>
      </c>
      <c r="FC98" s="78">
        <v>586.21</v>
      </c>
      <c r="FD98" s="78">
        <v>553.02</v>
      </c>
      <c r="FE98" s="78">
        <v>615.37</v>
      </c>
      <c r="FF98" s="78"/>
      <c r="FG98" s="78"/>
      <c r="FH98" s="79"/>
      <c r="FI98" s="65" t="s">
        <v>409</v>
      </c>
      <c r="FJ98" s="78">
        <v>793.36</v>
      </c>
      <c r="FK98" s="78">
        <v>1024.1300000000001</v>
      </c>
      <c r="FL98" s="78">
        <v>1146.44</v>
      </c>
      <c r="FM98" s="78">
        <v>706.14</v>
      </c>
      <c r="FN98" s="78"/>
      <c r="FO98" s="79">
        <v>482.42</v>
      </c>
      <c r="FP98" s="65" t="s">
        <v>410</v>
      </c>
      <c r="FQ98" s="68">
        <v>0.215410464640372</v>
      </c>
      <c r="FR98" s="78">
        <v>965.13</v>
      </c>
      <c r="FS98" s="78">
        <v>1219.3499999999999</v>
      </c>
      <c r="FT98" s="78">
        <v>1183.26</v>
      </c>
      <c r="FU98" s="78">
        <v>658.38</v>
      </c>
      <c r="FV98" s="78">
        <v>691.99</v>
      </c>
      <c r="FW98" s="79">
        <v>511.84</v>
      </c>
      <c r="FX98" s="65" t="s">
        <v>411</v>
      </c>
      <c r="FY98" s="78">
        <v>786.6</v>
      </c>
      <c r="FZ98" s="78">
        <v>964.34</v>
      </c>
      <c r="GA98" s="78">
        <v>910.8</v>
      </c>
      <c r="GB98" s="78">
        <v>755.56</v>
      </c>
      <c r="GC98" s="78"/>
      <c r="GD98" s="79">
        <v>511.79</v>
      </c>
      <c r="GE98" s="65" t="s">
        <v>412</v>
      </c>
      <c r="GF98" s="68">
        <v>0.203848662752772</v>
      </c>
      <c r="GG98" s="78">
        <v>703.41</v>
      </c>
      <c r="GH98" s="78">
        <v>934.48</v>
      </c>
      <c r="GI98" s="78">
        <v>1000.79</v>
      </c>
      <c r="GJ98" s="78">
        <v>724.05</v>
      </c>
      <c r="GK98" s="78"/>
      <c r="GL98" s="79">
        <v>612.99</v>
      </c>
      <c r="GM98" s="65" t="s">
        <v>413</v>
      </c>
      <c r="GN98" s="68">
        <v>9.00535818812193E-2</v>
      </c>
      <c r="GO98" s="78">
        <v>774.24</v>
      </c>
      <c r="GP98" s="78">
        <v>1297.44</v>
      </c>
      <c r="GQ98" s="78">
        <v>726.5</v>
      </c>
      <c r="GR98" s="78">
        <v>527.71</v>
      </c>
      <c r="GS98" s="78"/>
      <c r="GT98" s="79"/>
      <c r="GU98" s="65" t="s">
        <v>414</v>
      </c>
      <c r="GV98" s="68">
        <v>1</v>
      </c>
      <c r="GW98" s="78">
        <v>701.12</v>
      </c>
      <c r="GX98" s="78">
        <v>916.45</v>
      </c>
      <c r="GY98" s="78">
        <v>851.73</v>
      </c>
      <c r="GZ98" s="78"/>
      <c r="HA98" s="78"/>
      <c r="HB98" s="79">
        <v>666.22</v>
      </c>
      <c r="HC98" s="65" t="s">
        <v>415</v>
      </c>
      <c r="HD98" s="68">
        <v>1</v>
      </c>
      <c r="HE98" s="78">
        <v>695.52</v>
      </c>
      <c r="HF98" s="78">
        <v>949.02</v>
      </c>
      <c r="HG98" s="78"/>
      <c r="HH98" s="78">
        <v>459.16</v>
      </c>
      <c r="HI98" s="78">
        <v>452.52</v>
      </c>
      <c r="HJ98" s="79">
        <v>565.04999999999995</v>
      </c>
      <c r="HK98" s="80"/>
      <c r="HL98" s="68"/>
      <c r="HM98" s="78"/>
      <c r="HN98" s="78"/>
      <c r="HO98" s="78"/>
      <c r="HP98" s="78"/>
      <c r="HQ98" s="78"/>
      <c r="HR98" s="79"/>
    </row>
    <row r="99" spans="1:226" x14ac:dyDescent="0.25">
      <c r="A99" s="81">
        <v>44914</v>
      </c>
      <c r="B99" s="82" t="s">
        <v>387</v>
      </c>
      <c r="C99" s="83">
        <v>799.99804359448774</v>
      </c>
      <c r="D99" s="83">
        <v>997.34686900879194</v>
      </c>
      <c r="E99" s="83">
        <v>955.11083749595173</v>
      </c>
      <c r="F99" s="83">
        <v>622.27664792170594</v>
      </c>
      <c r="G99" s="83">
        <v>654.23353109773564</v>
      </c>
      <c r="H99" s="84">
        <v>522.20546289246477</v>
      </c>
      <c r="I99" s="82" t="s">
        <v>388</v>
      </c>
      <c r="J99" s="83">
        <v>782.86298474453292</v>
      </c>
      <c r="K99" s="83">
        <v>966.19370346923154</v>
      </c>
      <c r="L99" s="83">
        <v>951.20854678779608</v>
      </c>
      <c r="M99" s="83">
        <v>612.80519299270156</v>
      </c>
      <c r="N99" s="83">
        <v>411.01050125313287</v>
      </c>
      <c r="O99" s="84">
        <v>542.11762746643092</v>
      </c>
      <c r="P99" s="65" t="s">
        <v>389</v>
      </c>
      <c r="Q99" s="78">
        <v>665.92</v>
      </c>
      <c r="R99" s="78">
        <v>908.15</v>
      </c>
      <c r="S99" s="78">
        <v>937.02</v>
      </c>
      <c r="T99" s="78">
        <v>549.02</v>
      </c>
      <c r="U99" s="78"/>
      <c r="V99" s="79"/>
      <c r="W99" s="65" t="s">
        <v>390</v>
      </c>
      <c r="X99" s="78">
        <v>739.82</v>
      </c>
      <c r="Y99" s="78">
        <v>968.06</v>
      </c>
      <c r="Z99" s="78">
        <v>867.22</v>
      </c>
      <c r="AA99" s="78">
        <v>407.21</v>
      </c>
      <c r="AB99" s="78"/>
      <c r="AC99" s="79">
        <v>579.34</v>
      </c>
      <c r="AD99" s="65" t="s">
        <v>391</v>
      </c>
      <c r="AE99" s="68">
        <v>0.51129972389814904</v>
      </c>
      <c r="AF99" s="78">
        <v>705.34</v>
      </c>
      <c r="AG99" s="78">
        <v>935</v>
      </c>
      <c r="AH99" s="78">
        <v>738.96</v>
      </c>
      <c r="AI99" s="78"/>
      <c r="AJ99" s="78"/>
      <c r="AK99" s="79">
        <v>423.74</v>
      </c>
      <c r="AL99" s="69" t="s">
        <v>392</v>
      </c>
      <c r="AM99" s="70">
        <v>1</v>
      </c>
      <c r="AN99" s="78">
        <v>845.32</v>
      </c>
      <c r="AO99" s="78">
        <v>1067.1199999999999</v>
      </c>
      <c r="AP99" s="78">
        <v>986.58</v>
      </c>
      <c r="AQ99" s="78">
        <v>890.23</v>
      </c>
      <c r="AR99" s="78"/>
      <c r="AS99" s="79"/>
      <c r="AT99" s="65" t="s">
        <v>393</v>
      </c>
      <c r="AU99" s="68">
        <v>4.1266042173895102E-2</v>
      </c>
      <c r="AV99" s="78">
        <v>712.73</v>
      </c>
      <c r="AW99" s="78">
        <v>943.99</v>
      </c>
      <c r="AX99" s="78">
        <v>858.03</v>
      </c>
      <c r="AY99" s="78"/>
      <c r="AZ99" s="78"/>
      <c r="BA99" s="79">
        <v>496.91</v>
      </c>
      <c r="BB99" s="65" t="s">
        <v>394</v>
      </c>
      <c r="BC99" s="78">
        <v>800.96</v>
      </c>
      <c r="BD99" s="78">
        <v>1059.8499999999999</v>
      </c>
      <c r="BE99" s="78">
        <v>1005.09</v>
      </c>
      <c r="BF99" s="78"/>
      <c r="BG99" s="78"/>
      <c r="BH99" s="79">
        <v>787.92</v>
      </c>
      <c r="BI99" s="65" t="s">
        <v>395</v>
      </c>
      <c r="BJ99" s="68">
        <v>0.134441128229948</v>
      </c>
      <c r="BK99" s="78">
        <v>849.26</v>
      </c>
      <c r="BL99" s="78">
        <v>999.3</v>
      </c>
      <c r="BM99" s="78">
        <v>1126.7</v>
      </c>
      <c r="BN99" s="78">
        <v>862.04</v>
      </c>
      <c r="BO99" s="78"/>
      <c r="BP99" s="79"/>
      <c r="BQ99" s="65" t="s">
        <v>396</v>
      </c>
      <c r="BR99" s="68">
        <v>1</v>
      </c>
      <c r="BS99" s="78">
        <v>852</v>
      </c>
      <c r="BT99" s="78">
        <v>1042.17</v>
      </c>
      <c r="BU99" s="78">
        <v>957</v>
      </c>
      <c r="BV99" s="78"/>
      <c r="BW99" s="78"/>
      <c r="BX99" s="79">
        <v>454.5</v>
      </c>
      <c r="BY99" s="65" t="s">
        <v>397</v>
      </c>
      <c r="BZ99" s="78">
        <v>841.91</v>
      </c>
      <c r="CA99" s="78">
        <v>994.35</v>
      </c>
      <c r="CB99" s="78">
        <v>858.49</v>
      </c>
      <c r="CC99" s="78">
        <v>589.87</v>
      </c>
      <c r="CD99" s="78"/>
      <c r="CE99" s="79">
        <v>821.44</v>
      </c>
      <c r="CF99" s="65" t="s">
        <v>398</v>
      </c>
      <c r="CG99" s="78">
        <v>737.27</v>
      </c>
      <c r="CH99" s="78">
        <v>1039.48</v>
      </c>
      <c r="CI99" s="78">
        <v>1051.6199999999999</v>
      </c>
      <c r="CJ99" s="78"/>
      <c r="CK99" s="78"/>
      <c r="CL99" s="79"/>
      <c r="CM99" s="65" t="s">
        <v>399</v>
      </c>
      <c r="CN99" s="78">
        <v>692.29</v>
      </c>
      <c r="CO99" s="78">
        <v>843.17</v>
      </c>
      <c r="CP99" s="78">
        <v>958.14</v>
      </c>
      <c r="CQ99" s="78">
        <v>503.04</v>
      </c>
      <c r="CR99" s="78"/>
      <c r="CS99" s="79">
        <v>620.15</v>
      </c>
      <c r="CT99" s="65" t="s">
        <v>400</v>
      </c>
      <c r="CU99" s="78">
        <v>758.85</v>
      </c>
      <c r="CV99" s="78">
        <v>1020.83</v>
      </c>
      <c r="CW99" s="78">
        <v>615.69000000000005</v>
      </c>
      <c r="CX99" s="78">
        <v>619.91999999999996</v>
      </c>
      <c r="CY99" s="78"/>
      <c r="CZ99" s="79"/>
      <c r="DA99" s="65" t="s">
        <v>401</v>
      </c>
      <c r="DB99" s="68">
        <v>0.13263479010544499</v>
      </c>
      <c r="DC99" s="78">
        <v>759.52</v>
      </c>
      <c r="DD99" s="78">
        <v>984.26</v>
      </c>
      <c r="DE99" s="78">
        <v>793.02</v>
      </c>
      <c r="DF99" s="78">
        <v>866.9</v>
      </c>
      <c r="DG99" s="78"/>
      <c r="DH99" s="79">
        <v>682.78</v>
      </c>
      <c r="DI99" s="65" t="s">
        <v>402</v>
      </c>
      <c r="DJ99" s="68">
        <v>2.4802817600079398E-3</v>
      </c>
      <c r="DK99" s="78">
        <v>946.04</v>
      </c>
      <c r="DL99" s="78">
        <v>1115.47</v>
      </c>
      <c r="DM99" s="78">
        <v>1115.47</v>
      </c>
      <c r="DN99" s="78">
        <v>903.54</v>
      </c>
      <c r="DO99" s="78"/>
      <c r="DP99" s="79">
        <v>659.89</v>
      </c>
      <c r="DQ99" s="65" t="s">
        <v>403</v>
      </c>
      <c r="DR99" s="78">
        <v>825.25</v>
      </c>
      <c r="DS99" s="78">
        <v>1001.76</v>
      </c>
      <c r="DT99" s="78">
        <v>871.78</v>
      </c>
      <c r="DU99" s="78">
        <v>727.93</v>
      </c>
      <c r="DV99" s="78"/>
      <c r="DW99" s="79"/>
      <c r="DX99" s="65" t="s">
        <v>404</v>
      </c>
      <c r="DY99" s="78">
        <v>784.68</v>
      </c>
      <c r="DZ99" s="78">
        <v>940.09</v>
      </c>
      <c r="EA99" s="78">
        <v>947.37</v>
      </c>
      <c r="EB99" s="78">
        <v>593.72</v>
      </c>
      <c r="EC99" s="78"/>
      <c r="ED99" s="79">
        <v>512.4</v>
      </c>
      <c r="EE99" s="65" t="s">
        <v>405</v>
      </c>
      <c r="EF99" s="68">
        <v>1</v>
      </c>
      <c r="EG99" s="78">
        <v>779.92</v>
      </c>
      <c r="EH99" s="78">
        <v>1003.56</v>
      </c>
      <c r="EI99" s="78">
        <v>859.2</v>
      </c>
      <c r="EJ99" s="78"/>
      <c r="EK99" s="78">
        <v>323.74</v>
      </c>
      <c r="EL99" s="79">
        <v>430.9</v>
      </c>
      <c r="EM99" s="65" t="s">
        <v>406</v>
      </c>
      <c r="EN99" s="78">
        <v>715.59</v>
      </c>
      <c r="EO99" s="78">
        <v>982.61</v>
      </c>
      <c r="EP99" s="78">
        <v>868.72</v>
      </c>
      <c r="EQ99" s="78"/>
      <c r="ER99" s="78"/>
      <c r="ES99" s="79">
        <v>568.82000000000005</v>
      </c>
      <c r="ET99" s="65" t="s">
        <v>407</v>
      </c>
      <c r="EU99" s="68">
        <v>1</v>
      </c>
      <c r="EV99" s="78">
        <v>806.17</v>
      </c>
      <c r="EW99" s="78">
        <v>937.73</v>
      </c>
      <c r="EX99" s="78">
        <v>937.73</v>
      </c>
      <c r="EY99" s="78"/>
      <c r="EZ99" s="78"/>
      <c r="FA99" s="79">
        <v>514.54</v>
      </c>
      <c r="FB99" s="65" t="s">
        <v>408</v>
      </c>
      <c r="FC99" s="78">
        <v>586.21</v>
      </c>
      <c r="FD99" s="78">
        <v>553.02</v>
      </c>
      <c r="FE99" s="78">
        <v>615.37</v>
      </c>
      <c r="FF99" s="78"/>
      <c r="FG99" s="78"/>
      <c r="FH99" s="79"/>
      <c r="FI99" s="65" t="s">
        <v>409</v>
      </c>
      <c r="FJ99" s="78">
        <v>780.96</v>
      </c>
      <c r="FK99" s="78">
        <v>1021.65</v>
      </c>
      <c r="FL99" s="78">
        <v>1146.44</v>
      </c>
      <c r="FM99" s="78">
        <v>706.14</v>
      </c>
      <c r="FN99" s="78"/>
      <c r="FO99" s="79">
        <v>494.82</v>
      </c>
      <c r="FP99" s="65" t="s">
        <v>410</v>
      </c>
      <c r="FQ99" s="68">
        <v>0.21343350479158199</v>
      </c>
      <c r="FR99" s="78">
        <v>953.29</v>
      </c>
      <c r="FS99" s="78">
        <v>1205.75</v>
      </c>
      <c r="FT99" s="78">
        <v>1163.04</v>
      </c>
      <c r="FU99" s="78">
        <v>641.49</v>
      </c>
      <c r="FV99" s="78">
        <v>685.64</v>
      </c>
      <c r="FW99" s="79">
        <v>506.82</v>
      </c>
      <c r="FX99" s="65" t="s">
        <v>411</v>
      </c>
      <c r="FY99" s="78">
        <v>771.97</v>
      </c>
      <c r="FZ99" s="78">
        <v>965.16</v>
      </c>
      <c r="GA99" s="78">
        <v>903.48</v>
      </c>
      <c r="GB99" s="78">
        <v>764.25</v>
      </c>
      <c r="GC99" s="78"/>
      <c r="GD99" s="79">
        <v>515.04</v>
      </c>
      <c r="GE99" s="65" t="s">
        <v>412</v>
      </c>
      <c r="GF99" s="68">
        <v>0.20363695603478099</v>
      </c>
      <c r="GG99" s="78">
        <v>732.16</v>
      </c>
      <c r="GH99" s="78">
        <v>963.25</v>
      </c>
      <c r="GI99" s="78">
        <v>999.75</v>
      </c>
      <c r="GJ99" s="78">
        <v>726.17</v>
      </c>
      <c r="GK99" s="78"/>
      <c r="GL99" s="79">
        <v>609.35</v>
      </c>
      <c r="GM99" s="65" t="s">
        <v>413</v>
      </c>
      <c r="GN99" s="68">
        <v>9.08570545960041E-2</v>
      </c>
      <c r="GO99" s="78">
        <v>755.13</v>
      </c>
      <c r="GP99" s="78">
        <v>1310.18</v>
      </c>
      <c r="GQ99" s="78">
        <v>727.38</v>
      </c>
      <c r="GR99" s="78">
        <v>516.89</v>
      </c>
      <c r="GS99" s="78"/>
      <c r="GT99" s="79"/>
      <c r="GU99" s="65" t="s">
        <v>414</v>
      </c>
      <c r="GV99" s="68">
        <v>1</v>
      </c>
      <c r="GW99" s="78">
        <v>748.44</v>
      </c>
      <c r="GX99" s="78">
        <v>946.69</v>
      </c>
      <c r="GY99" s="78">
        <v>900.78</v>
      </c>
      <c r="GZ99" s="78"/>
      <c r="HA99" s="78"/>
      <c r="HB99" s="79">
        <v>668.12</v>
      </c>
      <c r="HC99" s="65" t="s">
        <v>415</v>
      </c>
      <c r="HD99" s="68">
        <v>1</v>
      </c>
      <c r="HE99" s="78">
        <v>698.02</v>
      </c>
      <c r="HF99" s="78">
        <v>949.85</v>
      </c>
      <c r="HG99" s="78"/>
      <c r="HH99" s="78">
        <v>461.45</v>
      </c>
      <c r="HI99" s="78">
        <v>454.81</v>
      </c>
      <c r="HJ99" s="79">
        <v>564.22</v>
      </c>
      <c r="HK99" s="80"/>
      <c r="HL99" s="68"/>
      <c r="HM99" s="78"/>
      <c r="HN99" s="78"/>
      <c r="HO99" s="78"/>
      <c r="HP99" s="78"/>
      <c r="HQ99" s="78"/>
      <c r="HR99" s="79"/>
    </row>
    <row r="100" spans="1:226" x14ac:dyDescent="0.25">
      <c r="A100" s="81">
        <v>44907</v>
      </c>
      <c r="B100" s="82" t="s">
        <v>387</v>
      </c>
      <c r="C100" s="83">
        <v>813.94465574746516</v>
      </c>
      <c r="D100" s="83">
        <v>1001.2696370366458</v>
      </c>
      <c r="E100" s="83">
        <v>894.54286451937378</v>
      </c>
      <c r="F100" s="83">
        <v>629.25885313742845</v>
      </c>
      <c r="G100" s="83">
        <v>679.27675838349091</v>
      </c>
      <c r="H100" s="84">
        <v>527.54587990874404</v>
      </c>
      <c r="I100" s="82" t="s">
        <v>388</v>
      </c>
      <c r="J100" s="83">
        <v>798.87851042244699</v>
      </c>
      <c r="K100" s="83">
        <v>972.16118141769311</v>
      </c>
      <c r="L100" s="83">
        <v>888.8406394201246</v>
      </c>
      <c r="M100" s="83">
        <v>618.99695940409197</v>
      </c>
      <c r="N100" s="83">
        <v>436.69827067669172</v>
      </c>
      <c r="O100" s="84">
        <v>552.51763476150143</v>
      </c>
      <c r="P100" s="65" t="s">
        <v>389</v>
      </c>
      <c r="Q100" s="78">
        <v>694.26</v>
      </c>
      <c r="R100" s="78">
        <v>928.15</v>
      </c>
      <c r="S100" s="78">
        <v>918.55</v>
      </c>
      <c r="T100" s="78">
        <v>574.02</v>
      </c>
      <c r="U100" s="78"/>
      <c r="V100" s="79"/>
      <c r="W100" s="65" t="s">
        <v>390</v>
      </c>
      <c r="X100" s="78">
        <v>793.76</v>
      </c>
      <c r="Y100" s="78">
        <v>985.05</v>
      </c>
      <c r="Z100" s="78">
        <v>781.76</v>
      </c>
      <c r="AA100" s="78">
        <v>407.21</v>
      </c>
      <c r="AB100" s="78"/>
      <c r="AC100" s="79">
        <v>602.48</v>
      </c>
      <c r="AD100" s="65" t="s">
        <v>391</v>
      </c>
      <c r="AE100" s="68">
        <v>0.51129972389814904</v>
      </c>
      <c r="AF100" s="78">
        <v>735.46</v>
      </c>
      <c r="AG100" s="78">
        <v>970.1</v>
      </c>
      <c r="AH100" s="78">
        <v>750.75</v>
      </c>
      <c r="AI100" s="78"/>
      <c r="AJ100" s="78"/>
      <c r="AK100" s="79">
        <v>421.18</v>
      </c>
      <c r="AL100" s="69" t="s">
        <v>392</v>
      </c>
      <c r="AM100" s="70">
        <v>1</v>
      </c>
      <c r="AN100" s="78">
        <v>872.36</v>
      </c>
      <c r="AO100" s="78">
        <v>1090.67</v>
      </c>
      <c r="AP100" s="78">
        <v>1018.79</v>
      </c>
      <c r="AQ100" s="78">
        <v>977.67</v>
      </c>
      <c r="AR100" s="78"/>
      <c r="AS100" s="79"/>
      <c r="AT100" s="65" t="s">
        <v>393</v>
      </c>
      <c r="AU100" s="68">
        <v>4.1140412226930503E-2</v>
      </c>
      <c r="AV100" s="78">
        <v>729.77</v>
      </c>
      <c r="AW100" s="78">
        <v>955.83</v>
      </c>
      <c r="AX100" s="78">
        <v>851.88</v>
      </c>
      <c r="AY100" s="78"/>
      <c r="AZ100" s="78"/>
      <c r="BA100" s="79">
        <v>502.23</v>
      </c>
      <c r="BB100" s="65" t="s">
        <v>394</v>
      </c>
      <c r="BC100" s="78">
        <v>787.52</v>
      </c>
      <c r="BD100" s="78">
        <v>1021.2</v>
      </c>
      <c r="BE100" s="78">
        <v>923.15</v>
      </c>
      <c r="BF100" s="78"/>
      <c r="BG100" s="78"/>
      <c r="BH100" s="79">
        <v>788.93</v>
      </c>
      <c r="BI100" s="65" t="s">
        <v>395</v>
      </c>
      <c r="BJ100" s="68">
        <v>0.13444655077373999</v>
      </c>
      <c r="BK100" s="78">
        <v>849.3</v>
      </c>
      <c r="BL100" s="78">
        <v>946.64</v>
      </c>
      <c r="BM100" s="78">
        <v>1105.8800000000001</v>
      </c>
      <c r="BN100" s="78">
        <v>836.8</v>
      </c>
      <c r="BO100" s="78"/>
      <c r="BP100" s="79"/>
      <c r="BQ100" s="65" t="s">
        <v>396</v>
      </c>
      <c r="BR100" s="68">
        <v>1</v>
      </c>
      <c r="BS100" s="78">
        <v>901.17</v>
      </c>
      <c r="BT100" s="78">
        <v>1092.17</v>
      </c>
      <c r="BU100" s="78">
        <v>944.5</v>
      </c>
      <c r="BV100" s="78"/>
      <c r="BW100" s="78"/>
      <c r="BX100" s="79">
        <v>455.33</v>
      </c>
      <c r="BY100" s="65" t="s">
        <v>397</v>
      </c>
      <c r="BZ100" s="78">
        <v>884.48</v>
      </c>
      <c r="CA100" s="78">
        <v>1035.02</v>
      </c>
      <c r="CB100" s="78">
        <v>866.62</v>
      </c>
      <c r="CC100" s="78">
        <v>594.22</v>
      </c>
      <c r="CD100" s="78"/>
      <c r="CE100" s="79">
        <v>825.78</v>
      </c>
      <c r="CF100" s="65" t="s">
        <v>398</v>
      </c>
      <c r="CG100" s="78">
        <v>791.3</v>
      </c>
      <c r="CH100" s="78">
        <v>1119.32</v>
      </c>
      <c r="CI100" s="78">
        <v>920.97</v>
      </c>
      <c r="CJ100" s="78"/>
      <c r="CK100" s="78"/>
      <c r="CL100" s="79"/>
      <c r="CM100" s="65" t="s">
        <v>399</v>
      </c>
      <c r="CN100" s="78">
        <v>719.56</v>
      </c>
      <c r="CO100" s="78">
        <v>834.27</v>
      </c>
      <c r="CP100" s="78">
        <v>923.97</v>
      </c>
      <c r="CQ100" s="78">
        <v>504.69</v>
      </c>
      <c r="CR100" s="78"/>
      <c r="CS100" s="79">
        <v>620.22</v>
      </c>
      <c r="CT100" s="65" t="s">
        <v>400</v>
      </c>
      <c r="CU100" s="78">
        <v>783.05</v>
      </c>
      <c r="CV100" s="78">
        <v>1032.93</v>
      </c>
      <c r="CW100" s="78">
        <v>610.86</v>
      </c>
      <c r="CX100" s="78">
        <v>619.91999999999996</v>
      </c>
      <c r="CY100" s="78"/>
      <c r="CZ100" s="79"/>
      <c r="DA100" s="65" t="s">
        <v>401</v>
      </c>
      <c r="DB100" s="68">
        <v>0.13238019592269001</v>
      </c>
      <c r="DC100" s="78">
        <v>758.06</v>
      </c>
      <c r="DD100" s="78">
        <v>994.02</v>
      </c>
      <c r="DE100" s="78">
        <v>878.34</v>
      </c>
      <c r="DF100" s="78">
        <v>865.24</v>
      </c>
      <c r="DG100" s="78"/>
      <c r="DH100" s="79">
        <v>702.33</v>
      </c>
      <c r="DI100" s="65" t="s">
        <v>402</v>
      </c>
      <c r="DJ100" s="68">
        <v>2.3993473775133201E-3</v>
      </c>
      <c r="DK100" s="78">
        <v>955.29</v>
      </c>
      <c r="DL100" s="78">
        <v>1096.29</v>
      </c>
      <c r="DM100" s="78">
        <v>1096.29</v>
      </c>
      <c r="DN100" s="78">
        <v>775.09</v>
      </c>
      <c r="DO100" s="78"/>
      <c r="DP100" s="79">
        <v>638.02</v>
      </c>
      <c r="DQ100" s="65" t="s">
        <v>403</v>
      </c>
      <c r="DR100" s="78">
        <v>860.78</v>
      </c>
      <c r="DS100" s="78">
        <v>1051.44</v>
      </c>
      <c r="DT100" s="78">
        <v>859.45</v>
      </c>
      <c r="DU100" s="78">
        <v>724.92</v>
      </c>
      <c r="DV100" s="78"/>
      <c r="DW100" s="79"/>
      <c r="DX100" s="65" t="s">
        <v>404</v>
      </c>
      <c r="DY100" s="78">
        <v>816.35</v>
      </c>
      <c r="DZ100" s="78">
        <v>983.49</v>
      </c>
      <c r="EA100" s="78">
        <v>913.7</v>
      </c>
      <c r="EB100" s="78">
        <v>590.28</v>
      </c>
      <c r="EC100" s="78"/>
      <c r="ED100" s="79">
        <v>524.21</v>
      </c>
      <c r="EE100" s="65" t="s">
        <v>405</v>
      </c>
      <c r="EF100" s="68">
        <v>1</v>
      </c>
      <c r="EG100" s="78">
        <v>824.54</v>
      </c>
      <c r="EH100" s="78">
        <v>1043.1600000000001</v>
      </c>
      <c r="EI100" s="78">
        <v>765.65</v>
      </c>
      <c r="EJ100" s="78"/>
      <c r="EK100" s="78">
        <v>323.74</v>
      </c>
      <c r="EL100" s="79">
        <v>444.5</v>
      </c>
      <c r="EM100" s="65" t="s">
        <v>406</v>
      </c>
      <c r="EN100" s="78">
        <v>712.17</v>
      </c>
      <c r="EO100" s="78">
        <v>907.39</v>
      </c>
      <c r="EP100" s="78">
        <v>784.51</v>
      </c>
      <c r="EQ100" s="78"/>
      <c r="ER100" s="78"/>
      <c r="ES100" s="79">
        <v>568.82000000000005</v>
      </c>
      <c r="ET100" s="65" t="s">
        <v>407</v>
      </c>
      <c r="EU100" s="68">
        <v>1</v>
      </c>
      <c r="EV100" s="78">
        <v>834.69</v>
      </c>
      <c r="EW100" s="78">
        <v>974.7</v>
      </c>
      <c r="EX100" s="78">
        <v>974.7</v>
      </c>
      <c r="EY100" s="78"/>
      <c r="EZ100" s="78"/>
      <c r="FA100" s="79">
        <v>514.54</v>
      </c>
      <c r="FB100" s="65" t="s">
        <v>408</v>
      </c>
      <c r="FC100" s="78">
        <v>586.21</v>
      </c>
      <c r="FD100" s="78">
        <v>553.02</v>
      </c>
      <c r="FE100" s="78">
        <v>615.37</v>
      </c>
      <c r="FF100" s="78"/>
      <c r="FG100" s="78"/>
      <c r="FH100" s="79"/>
      <c r="FI100" s="65" t="s">
        <v>409</v>
      </c>
      <c r="FJ100" s="78">
        <v>771.04</v>
      </c>
      <c r="FK100" s="78">
        <v>990.24</v>
      </c>
      <c r="FL100" s="78">
        <v>1146.44</v>
      </c>
      <c r="FM100" s="78">
        <v>706.14</v>
      </c>
      <c r="FN100" s="78"/>
      <c r="FO100" s="79">
        <v>506.39</v>
      </c>
      <c r="FP100" s="65" t="s">
        <v>410</v>
      </c>
      <c r="FQ100" s="68">
        <v>0.21311510346738299</v>
      </c>
      <c r="FR100" s="78">
        <v>960.52</v>
      </c>
      <c r="FS100" s="78">
        <v>1205.67</v>
      </c>
      <c r="FT100" s="78">
        <v>1098.6600000000001</v>
      </c>
      <c r="FU100" s="78">
        <v>671.79</v>
      </c>
      <c r="FV100" s="78">
        <v>710.6</v>
      </c>
      <c r="FW100" s="79">
        <v>507.11</v>
      </c>
      <c r="FX100" s="65" t="s">
        <v>411</v>
      </c>
      <c r="FY100" s="78">
        <v>780.91</v>
      </c>
      <c r="FZ100" s="78">
        <v>928.57</v>
      </c>
      <c r="GA100" s="78">
        <v>880.72</v>
      </c>
      <c r="GB100" s="78">
        <v>801.86</v>
      </c>
      <c r="GC100" s="78"/>
      <c r="GD100" s="79">
        <v>529.66999999999996</v>
      </c>
      <c r="GE100" s="65" t="s">
        <v>412</v>
      </c>
      <c r="GF100" s="68">
        <v>0.202765724481934</v>
      </c>
      <c r="GG100" s="78">
        <v>745.19</v>
      </c>
      <c r="GH100" s="78">
        <v>979.34</v>
      </c>
      <c r="GI100" s="78">
        <v>963.75</v>
      </c>
      <c r="GJ100" s="78">
        <v>736.1</v>
      </c>
      <c r="GK100" s="78"/>
      <c r="GL100" s="79">
        <v>611.47</v>
      </c>
      <c r="GM100" s="65" t="s">
        <v>413</v>
      </c>
      <c r="GN100" s="68">
        <v>9.16800366720147E-2</v>
      </c>
      <c r="GO100" s="78">
        <v>752.22</v>
      </c>
      <c r="GP100" s="78">
        <v>1266.45</v>
      </c>
      <c r="GQ100" s="78">
        <v>692.97</v>
      </c>
      <c r="GR100" s="78">
        <v>540.82000000000005</v>
      </c>
      <c r="GS100" s="78"/>
      <c r="GT100" s="79"/>
      <c r="GU100" s="65" t="s">
        <v>414</v>
      </c>
      <c r="GV100" s="68">
        <v>1</v>
      </c>
      <c r="GW100" s="78">
        <v>786.97</v>
      </c>
      <c r="GX100" s="78">
        <v>971.21</v>
      </c>
      <c r="GY100" s="78">
        <v>932.53</v>
      </c>
      <c r="GZ100" s="78"/>
      <c r="HA100" s="78"/>
      <c r="HB100" s="79">
        <v>700.22</v>
      </c>
      <c r="HC100" s="65" t="s">
        <v>415</v>
      </c>
      <c r="HD100" s="68">
        <v>1</v>
      </c>
      <c r="HE100" s="78">
        <v>723.85</v>
      </c>
      <c r="HF100" s="78">
        <v>983.18</v>
      </c>
      <c r="HG100" s="78"/>
      <c r="HH100" s="78">
        <v>500.03</v>
      </c>
      <c r="HI100" s="78">
        <v>493.39</v>
      </c>
      <c r="HJ100" s="79">
        <v>565.89</v>
      </c>
      <c r="HK100" s="80"/>
      <c r="HL100" s="68"/>
      <c r="HM100" s="78"/>
      <c r="HN100" s="78"/>
      <c r="HO100" s="78"/>
      <c r="HP100" s="78"/>
      <c r="HQ100" s="78"/>
      <c r="HR100" s="79"/>
    </row>
    <row r="101" spans="1:226" x14ac:dyDescent="0.25">
      <c r="A101" s="81">
        <v>44900</v>
      </c>
      <c r="B101" s="82" t="s">
        <v>387</v>
      </c>
      <c r="C101" s="83">
        <v>862.20677161757624</v>
      </c>
      <c r="D101" s="83">
        <v>1057.2616389937875</v>
      </c>
      <c r="E101" s="83">
        <v>975.08194902177468</v>
      </c>
      <c r="F101" s="83">
        <v>669.61878573822844</v>
      </c>
      <c r="G101" s="83">
        <v>678.88595299512747</v>
      </c>
      <c r="H101" s="84">
        <v>532.5345203359343</v>
      </c>
      <c r="I101" s="82" t="s">
        <v>388</v>
      </c>
      <c r="J101" s="83">
        <v>859.66490123450467</v>
      </c>
      <c r="K101" s="83">
        <v>1036.6435305319787</v>
      </c>
      <c r="L101" s="83">
        <v>973.45494311107734</v>
      </c>
      <c r="M101" s="83">
        <v>664.81336447595436</v>
      </c>
      <c r="N101" s="83">
        <v>436.37867167919802</v>
      </c>
      <c r="O101" s="84">
        <v>561.43979577482912</v>
      </c>
      <c r="P101" s="65" t="s">
        <v>389</v>
      </c>
      <c r="Q101" s="78">
        <v>731.76</v>
      </c>
      <c r="R101" s="78">
        <v>965.65</v>
      </c>
      <c r="S101" s="78">
        <v>948.7</v>
      </c>
      <c r="T101" s="78">
        <v>602.02</v>
      </c>
      <c r="U101" s="78"/>
      <c r="V101" s="79"/>
      <c r="W101" s="65" t="s">
        <v>390</v>
      </c>
      <c r="X101" s="78">
        <v>814.86</v>
      </c>
      <c r="Y101" s="78">
        <v>1023.55</v>
      </c>
      <c r="Z101" s="78">
        <v>910.94</v>
      </c>
      <c r="AA101" s="78">
        <v>439.27</v>
      </c>
      <c r="AB101" s="78"/>
      <c r="AC101" s="79">
        <v>602.48</v>
      </c>
      <c r="AD101" s="65" t="s">
        <v>391</v>
      </c>
      <c r="AE101" s="68">
        <v>0.51129972389814904</v>
      </c>
      <c r="AF101" s="78">
        <v>764.48</v>
      </c>
      <c r="AG101" s="78">
        <v>1004.02</v>
      </c>
      <c r="AH101" s="78">
        <v>802.03</v>
      </c>
      <c r="AI101" s="78"/>
      <c r="AJ101" s="78"/>
      <c r="AK101" s="79">
        <v>417.01</v>
      </c>
      <c r="AL101" s="69" t="s">
        <v>392</v>
      </c>
      <c r="AM101" s="70">
        <v>1</v>
      </c>
      <c r="AN101" s="78">
        <v>883.3</v>
      </c>
      <c r="AO101" s="78">
        <v>1127.01</v>
      </c>
      <c r="AP101" s="78">
        <v>1064.33</v>
      </c>
      <c r="AQ101" s="78">
        <v>977.67</v>
      </c>
      <c r="AR101" s="78"/>
      <c r="AS101" s="79"/>
      <c r="AT101" s="65" t="s">
        <v>393</v>
      </c>
      <c r="AU101" s="68">
        <v>4.1066075315182103E-2</v>
      </c>
      <c r="AV101" s="78">
        <v>781.74</v>
      </c>
      <c r="AW101" s="78">
        <v>1012.55</v>
      </c>
      <c r="AX101" s="78">
        <v>849.05</v>
      </c>
      <c r="AY101" s="78"/>
      <c r="AZ101" s="78"/>
      <c r="BA101" s="79">
        <v>504.72</v>
      </c>
      <c r="BB101" s="65" t="s">
        <v>394</v>
      </c>
      <c r="BC101" s="78">
        <v>858.95</v>
      </c>
      <c r="BD101" s="78">
        <v>1087.58</v>
      </c>
      <c r="BE101" s="78">
        <v>1019.69</v>
      </c>
      <c r="BF101" s="78"/>
      <c r="BG101" s="78"/>
      <c r="BH101" s="79">
        <v>790.95</v>
      </c>
      <c r="BI101" s="65" t="s">
        <v>395</v>
      </c>
      <c r="BJ101" s="68">
        <v>0.134464629079321</v>
      </c>
      <c r="BK101" s="78">
        <v>924.71</v>
      </c>
      <c r="BL101" s="78">
        <v>1054.3399999999999</v>
      </c>
      <c r="BM101" s="78">
        <v>1213.5999999999999</v>
      </c>
      <c r="BN101" s="78">
        <v>836.91</v>
      </c>
      <c r="BO101" s="78"/>
      <c r="BP101" s="79"/>
      <c r="BQ101" s="65" t="s">
        <v>396</v>
      </c>
      <c r="BR101" s="68">
        <v>1</v>
      </c>
      <c r="BS101" s="78">
        <v>934.5</v>
      </c>
      <c r="BT101" s="78">
        <v>1174.67</v>
      </c>
      <c r="BU101" s="78">
        <v>1035.33</v>
      </c>
      <c r="BV101" s="78"/>
      <c r="BW101" s="78"/>
      <c r="BX101" s="79">
        <v>505.33</v>
      </c>
      <c r="BY101" s="65" t="s">
        <v>397</v>
      </c>
      <c r="BZ101" s="78">
        <v>922.35</v>
      </c>
      <c r="CA101" s="78">
        <v>1078.82</v>
      </c>
      <c r="CB101" s="78">
        <v>910.85</v>
      </c>
      <c r="CC101" s="78">
        <v>666.42</v>
      </c>
      <c r="CD101" s="78"/>
      <c r="CE101" s="79">
        <v>828.19</v>
      </c>
      <c r="CF101" s="65" t="s">
        <v>398</v>
      </c>
      <c r="CG101" s="78">
        <v>828.4</v>
      </c>
      <c r="CH101" s="78">
        <v>1164.48</v>
      </c>
      <c r="CI101" s="78">
        <v>1027.43</v>
      </c>
      <c r="CJ101" s="78"/>
      <c r="CK101" s="78"/>
      <c r="CL101" s="79"/>
      <c r="CM101" s="65" t="s">
        <v>399</v>
      </c>
      <c r="CN101" s="78">
        <v>753.33</v>
      </c>
      <c r="CO101" s="78">
        <v>907.75</v>
      </c>
      <c r="CP101" s="78">
        <v>993.34</v>
      </c>
      <c r="CQ101" s="78">
        <v>540.98</v>
      </c>
      <c r="CR101" s="78"/>
      <c r="CS101" s="79">
        <v>619.12</v>
      </c>
      <c r="CT101" s="65" t="s">
        <v>400</v>
      </c>
      <c r="CU101" s="78">
        <v>862.89</v>
      </c>
      <c r="CV101" s="78">
        <v>1099.8599999999999</v>
      </c>
      <c r="CW101" s="78">
        <v>659.24</v>
      </c>
      <c r="CX101" s="78">
        <v>619.91999999999996</v>
      </c>
      <c r="CY101" s="78"/>
      <c r="CZ101" s="79"/>
      <c r="DA101" s="65" t="s">
        <v>401</v>
      </c>
      <c r="DB101" s="68">
        <v>0.13243279035889299</v>
      </c>
      <c r="DC101" s="78">
        <v>851.6</v>
      </c>
      <c r="DD101" s="78">
        <v>1080.1199999999999</v>
      </c>
      <c r="DE101" s="78">
        <v>903.06</v>
      </c>
      <c r="DF101" s="78">
        <v>865.58</v>
      </c>
      <c r="DG101" s="78"/>
      <c r="DH101" s="79">
        <v>720.73</v>
      </c>
      <c r="DI101" s="65" t="s">
        <v>402</v>
      </c>
      <c r="DJ101" s="68">
        <v>2.4264188484216099E-3</v>
      </c>
      <c r="DK101" s="78">
        <v>720.34</v>
      </c>
      <c r="DL101" s="78">
        <v>902.87</v>
      </c>
      <c r="DM101" s="78">
        <v>902.87</v>
      </c>
      <c r="DN101" s="78">
        <v>783.84</v>
      </c>
      <c r="DO101" s="78"/>
      <c r="DP101" s="79">
        <v>663.71</v>
      </c>
      <c r="DQ101" s="65" t="s">
        <v>403</v>
      </c>
      <c r="DR101" s="78">
        <v>902.49</v>
      </c>
      <c r="DS101" s="78">
        <v>1108.18</v>
      </c>
      <c r="DT101" s="78">
        <v>838.08</v>
      </c>
      <c r="DU101" s="78">
        <v>761.32</v>
      </c>
      <c r="DV101" s="78"/>
      <c r="DW101" s="79"/>
      <c r="DX101" s="65" t="s">
        <v>404</v>
      </c>
      <c r="DY101" s="78">
        <v>906.39</v>
      </c>
      <c r="DZ101" s="78">
        <v>1079.06</v>
      </c>
      <c r="EA101" s="78">
        <v>988.39</v>
      </c>
      <c r="EB101" s="78">
        <v>638.72</v>
      </c>
      <c r="EC101" s="78"/>
      <c r="ED101" s="79">
        <v>536</v>
      </c>
      <c r="EE101" s="65" t="s">
        <v>405</v>
      </c>
      <c r="EF101" s="68">
        <v>1</v>
      </c>
      <c r="EG101" s="78">
        <v>848.31</v>
      </c>
      <c r="EH101" s="78">
        <v>1074.02</v>
      </c>
      <c r="EI101" s="78">
        <v>875.19</v>
      </c>
      <c r="EJ101" s="78"/>
      <c r="EK101" s="78">
        <v>323.74</v>
      </c>
      <c r="EL101" s="79">
        <v>438</v>
      </c>
      <c r="EM101" s="65" t="s">
        <v>406</v>
      </c>
      <c r="EN101" s="78">
        <v>786.53</v>
      </c>
      <c r="EO101" s="78">
        <v>1011.67</v>
      </c>
      <c r="EP101" s="78">
        <v>895.92</v>
      </c>
      <c r="EQ101" s="78"/>
      <c r="ER101" s="78"/>
      <c r="ES101" s="79">
        <v>593.82000000000005</v>
      </c>
      <c r="ET101" s="65" t="s">
        <v>407</v>
      </c>
      <c r="EU101" s="68">
        <v>1</v>
      </c>
      <c r="EV101" s="78">
        <v>871.69</v>
      </c>
      <c r="EW101" s="78">
        <v>1018.09</v>
      </c>
      <c r="EX101" s="78">
        <v>1018.09</v>
      </c>
      <c r="EY101" s="78"/>
      <c r="EZ101" s="78"/>
      <c r="FA101" s="79">
        <v>514.54</v>
      </c>
      <c r="FB101" s="65" t="s">
        <v>408</v>
      </c>
      <c r="FC101" s="78">
        <v>586.21</v>
      </c>
      <c r="FD101" s="78">
        <v>553.02</v>
      </c>
      <c r="FE101" s="78">
        <v>615.37</v>
      </c>
      <c r="FF101" s="78"/>
      <c r="FG101" s="78"/>
      <c r="FH101" s="79"/>
      <c r="FI101" s="65" t="s">
        <v>409</v>
      </c>
      <c r="FJ101" s="78">
        <v>828.07</v>
      </c>
      <c r="FK101" s="78">
        <v>1048.92</v>
      </c>
      <c r="FL101" s="78">
        <v>1146.44</v>
      </c>
      <c r="FM101" s="78">
        <v>706.14</v>
      </c>
      <c r="FN101" s="78"/>
      <c r="FO101" s="79">
        <v>512.16999999999996</v>
      </c>
      <c r="FP101" s="65" t="s">
        <v>410</v>
      </c>
      <c r="FQ101" s="68">
        <v>0.21299254526091599</v>
      </c>
      <c r="FR101" s="78">
        <v>950.29</v>
      </c>
      <c r="FS101" s="78">
        <v>1210.24</v>
      </c>
      <c r="FT101" s="78">
        <v>1116.0999999999999</v>
      </c>
      <c r="FU101" s="78">
        <v>677.04</v>
      </c>
      <c r="FV101" s="78">
        <v>710.2</v>
      </c>
      <c r="FW101" s="79">
        <v>508.74</v>
      </c>
      <c r="FX101" s="65" t="s">
        <v>411</v>
      </c>
      <c r="FY101" s="78">
        <v>828.88</v>
      </c>
      <c r="FZ101" s="78">
        <v>993.61</v>
      </c>
      <c r="GA101" s="78">
        <v>943.32</v>
      </c>
      <c r="GB101" s="78">
        <v>805.31</v>
      </c>
      <c r="GC101" s="78"/>
      <c r="GD101" s="79">
        <v>550</v>
      </c>
      <c r="GE101" s="65" t="s">
        <v>412</v>
      </c>
      <c r="GF101" s="68">
        <v>0.203190084323885</v>
      </c>
      <c r="GG101" s="78">
        <v>850.47</v>
      </c>
      <c r="GH101" s="78">
        <v>1089.96</v>
      </c>
      <c r="GI101" s="78">
        <v>1031.92</v>
      </c>
      <c r="GJ101" s="78">
        <v>708.31</v>
      </c>
      <c r="GK101" s="78"/>
      <c r="GL101" s="79">
        <v>611.62</v>
      </c>
      <c r="GM101" s="65" t="s">
        <v>413</v>
      </c>
      <c r="GN101" s="68">
        <v>9.1801231972533107E-2</v>
      </c>
      <c r="GO101" s="78">
        <v>843.32</v>
      </c>
      <c r="GP101" s="78">
        <v>1384.67</v>
      </c>
      <c r="GQ101" s="78">
        <v>772.1</v>
      </c>
      <c r="GR101" s="78">
        <v>571.46</v>
      </c>
      <c r="GS101" s="78"/>
      <c r="GT101" s="79"/>
      <c r="GU101" s="65" t="s">
        <v>414</v>
      </c>
      <c r="GV101" s="68">
        <v>1</v>
      </c>
      <c r="GW101" s="78">
        <v>828.57</v>
      </c>
      <c r="GX101" s="78">
        <v>999.1</v>
      </c>
      <c r="GY101" s="78">
        <v>994.29</v>
      </c>
      <c r="GZ101" s="78"/>
      <c r="HA101" s="78"/>
      <c r="HB101" s="79">
        <v>700.55</v>
      </c>
      <c r="HC101" s="65" t="s">
        <v>415</v>
      </c>
      <c r="HD101" s="68">
        <v>1</v>
      </c>
      <c r="HE101" s="78">
        <v>770.52</v>
      </c>
      <c r="HF101" s="78">
        <v>1034.02</v>
      </c>
      <c r="HG101" s="78"/>
      <c r="HH101" s="78">
        <v>499.55</v>
      </c>
      <c r="HI101" s="78">
        <v>492.91</v>
      </c>
      <c r="HJ101" s="79">
        <v>585.04999999999995</v>
      </c>
      <c r="HK101" s="80"/>
      <c r="HL101" s="68"/>
      <c r="HM101" s="78"/>
      <c r="HN101" s="78"/>
      <c r="HO101" s="78"/>
      <c r="HP101" s="78"/>
      <c r="HQ101" s="78"/>
      <c r="HR101" s="79"/>
    </row>
    <row r="102" spans="1:226" x14ac:dyDescent="0.25">
      <c r="A102" s="81">
        <v>44893</v>
      </c>
      <c r="B102" s="82" t="s">
        <v>387</v>
      </c>
      <c r="C102" s="83">
        <v>874.11185781739584</v>
      </c>
      <c r="D102" s="83">
        <v>1079.6066846169497</v>
      </c>
      <c r="E102" s="83">
        <v>990.10467252331648</v>
      </c>
      <c r="F102" s="83">
        <v>665.62713020143838</v>
      </c>
      <c r="G102" s="83">
        <v>697.26443202445785</v>
      </c>
      <c r="H102" s="84">
        <v>532.4844026836131</v>
      </c>
      <c r="I102" s="82" t="s">
        <v>388</v>
      </c>
      <c r="J102" s="83">
        <v>872.39905438914968</v>
      </c>
      <c r="K102" s="83">
        <v>1060.5814225622028</v>
      </c>
      <c r="L102" s="83">
        <v>988.78017973618125</v>
      </c>
      <c r="M102" s="83">
        <v>658.51138618231312</v>
      </c>
      <c r="N102" s="83">
        <v>461.56040935672519</v>
      </c>
      <c r="O102" s="84">
        <v>559.0687526819811</v>
      </c>
      <c r="P102" s="65" t="s">
        <v>389</v>
      </c>
      <c r="Q102" s="78">
        <v>773.42</v>
      </c>
      <c r="R102" s="78">
        <v>1008.99</v>
      </c>
      <c r="S102" s="78">
        <v>986.83</v>
      </c>
      <c r="T102" s="78">
        <v>602.02</v>
      </c>
      <c r="U102" s="78"/>
      <c r="V102" s="79"/>
      <c r="W102" s="65" t="s">
        <v>390</v>
      </c>
      <c r="X102" s="78">
        <v>849.59</v>
      </c>
      <c r="Y102" s="78">
        <v>1042.49</v>
      </c>
      <c r="Z102" s="78">
        <v>883.83</v>
      </c>
      <c r="AA102" s="78">
        <v>439.27</v>
      </c>
      <c r="AB102" s="78"/>
      <c r="AC102" s="79">
        <v>626.45000000000005</v>
      </c>
      <c r="AD102" s="65" t="s">
        <v>391</v>
      </c>
      <c r="AE102" s="68">
        <v>0.51129972389814904</v>
      </c>
      <c r="AF102" s="78">
        <v>787.79</v>
      </c>
      <c r="AG102" s="78">
        <v>1029.1199999999999</v>
      </c>
      <c r="AH102" s="78">
        <v>835.37</v>
      </c>
      <c r="AI102" s="78"/>
      <c r="AJ102" s="78"/>
      <c r="AK102" s="79">
        <v>411.85</v>
      </c>
      <c r="AL102" s="69" t="s">
        <v>392</v>
      </c>
      <c r="AM102" s="70">
        <v>1</v>
      </c>
      <c r="AN102" s="78">
        <v>917.87</v>
      </c>
      <c r="AO102" s="78">
        <v>1175.83</v>
      </c>
      <c r="AP102" s="78">
        <v>1083.5</v>
      </c>
      <c r="AQ102" s="78">
        <v>977.67</v>
      </c>
      <c r="AR102" s="78"/>
      <c r="AS102" s="79"/>
      <c r="AT102" s="65" t="s">
        <v>393</v>
      </c>
      <c r="AU102" s="68">
        <v>4.1071135206177098E-2</v>
      </c>
      <c r="AV102" s="78">
        <v>823.99</v>
      </c>
      <c r="AW102" s="78">
        <v>1060.3</v>
      </c>
      <c r="AX102" s="78">
        <v>932.56</v>
      </c>
      <c r="AY102" s="78"/>
      <c r="AZ102" s="78"/>
      <c r="BA102" s="79">
        <v>507.6</v>
      </c>
      <c r="BB102" s="65" t="s">
        <v>394</v>
      </c>
      <c r="BC102" s="78">
        <v>873.23</v>
      </c>
      <c r="BD102" s="78">
        <v>1104.3900000000001</v>
      </c>
      <c r="BE102" s="78">
        <v>1045.27</v>
      </c>
      <c r="BF102" s="78"/>
      <c r="BG102" s="78"/>
      <c r="BH102" s="79">
        <v>798.92</v>
      </c>
      <c r="BI102" s="65" t="s">
        <v>395</v>
      </c>
      <c r="BJ102" s="68">
        <v>0.134468245323867</v>
      </c>
      <c r="BK102" s="78">
        <v>913.98</v>
      </c>
      <c r="BL102" s="78">
        <v>1043.6099999999999</v>
      </c>
      <c r="BM102" s="78">
        <v>1202.8699999999999</v>
      </c>
      <c r="BN102" s="78">
        <v>836.93</v>
      </c>
      <c r="BO102" s="78"/>
      <c r="BP102" s="79"/>
      <c r="BQ102" s="65" t="s">
        <v>396</v>
      </c>
      <c r="BR102" s="68">
        <v>1</v>
      </c>
      <c r="BS102" s="78">
        <v>934.5</v>
      </c>
      <c r="BT102" s="78">
        <v>1174.67</v>
      </c>
      <c r="BU102" s="78">
        <v>1048.67</v>
      </c>
      <c r="BV102" s="78"/>
      <c r="BW102" s="78"/>
      <c r="BX102" s="79">
        <v>506.17</v>
      </c>
      <c r="BY102" s="65" t="s">
        <v>397</v>
      </c>
      <c r="BZ102" s="78">
        <v>957.51</v>
      </c>
      <c r="CA102" s="78">
        <v>1126.43</v>
      </c>
      <c r="CB102" s="78">
        <v>945.36</v>
      </c>
      <c r="CC102" s="78">
        <v>650.33000000000004</v>
      </c>
      <c r="CD102" s="78"/>
      <c r="CE102" s="79">
        <v>830.45</v>
      </c>
      <c r="CF102" s="65" t="s">
        <v>398</v>
      </c>
      <c r="CG102" s="78">
        <v>854.2</v>
      </c>
      <c r="CH102" s="78">
        <v>1197.54</v>
      </c>
      <c r="CI102" s="78">
        <v>1037.9100000000001</v>
      </c>
      <c r="CJ102" s="78"/>
      <c r="CK102" s="78"/>
      <c r="CL102" s="79"/>
      <c r="CM102" s="65" t="s">
        <v>399</v>
      </c>
      <c r="CN102" s="78">
        <v>772.49</v>
      </c>
      <c r="CO102" s="78">
        <v>941.85</v>
      </c>
      <c r="CP102" s="78">
        <v>1001.26</v>
      </c>
      <c r="CQ102" s="78">
        <v>537.47</v>
      </c>
      <c r="CR102" s="78"/>
      <c r="CS102" s="79">
        <v>615.73</v>
      </c>
      <c r="CT102" s="65" t="s">
        <v>400</v>
      </c>
      <c r="CU102" s="78">
        <v>888.69</v>
      </c>
      <c r="CV102" s="78">
        <v>1134.54</v>
      </c>
      <c r="CW102" s="78">
        <v>669.73</v>
      </c>
      <c r="CX102" s="78">
        <v>619.91999999999996</v>
      </c>
      <c r="CY102" s="78"/>
      <c r="CZ102" s="79"/>
      <c r="DA102" s="65" t="s">
        <v>401</v>
      </c>
      <c r="DB102" s="68">
        <v>0.13247138618058499</v>
      </c>
      <c r="DC102" s="78">
        <v>851.84</v>
      </c>
      <c r="DD102" s="78">
        <v>1082.6600000000001</v>
      </c>
      <c r="DE102" s="78">
        <v>957.11</v>
      </c>
      <c r="DF102" s="78">
        <v>865.83</v>
      </c>
      <c r="DG102" s="78"/>
      <c r="DH102" s="79">
        <v>721.04</v>
      </c>
      <c r="DI102" s="65" t="s">
        <v>402</v>
      </c>
      <c r="DJ102" s="68">
        <v>2.4457651576295599E-3</v>
      </c>
      <c r="DK102" s="78">
        <v>736.31</v>
      </c>
      <c r="DL102" s="78">
        <v>949.76</v>
      </c>
      <c r="DM102" s="78">
        <v>949.76</v>
      </c>
      <c r="DN102" s="78">
        <v>925.58</v>
      </c>
      <c r="DO102" s="78"/>
      <c r="DP102" s="79">
        <v>669.79</v>
      </c>
      <c r="DQ102" s="65" t="s">
        <v>403</v>
      </c>
      <c r="DR102" s="78">
        <v>945.74</v>
      </c>
      <c r="DS102" s="78">
        <v>1159.6500000000001</v>
      </c>
      <c r="DT102" s="78">
        <v>842.13</v>
      </c>
      <c r="DU102" s="78">
        <v>758.57</v>
      </c>
      <c r="DV102" s="78"/>
      <c r="DW102" s="79"/>
      <c r="DX102" s="65" t="s">
        <v>404</v>
      </c>
      <c r="DY102" s="78">
        <v>882.09</v>
      </c>
      <c r="DZ102" s="78">
        <v>1065.33</v>
      </c>
      <c r="EA102" s="78">
        <v>991.8</v>
      </c>
      <c r="EB102" s="78">
        <v>625.83000000000004</v>
      </c>
      <c r="EC102" s="78"/>
      <c r="ED102" s="79">
        <v>529.30999999999995</v>
      </c>
      <c r="EE102" s="65" t="s">
        <v>405</v>
      </c>
      <c r="EF102" s="68">
        <v>1</v>
      </c>
      <c r="EG102" s="78">
        <v>868.69</v>
      </c>
      <c r="EH102" s="78">
        <v>1101.68</v>
      </c>
      <c r="EI102" s="78">
        <v>886.17</v>
      </c>
      <c r="EJ102" s="78"/>
      <c r="EK102" s="78">
        <v>323.74</v>
      </c>
      <c r="EL102" s="79">
        <v>443.05</v>
      </c>
      <c r="EM102" s="65" t="s">
        <v>406</v>
      </c>
      <c r="EN102" s="78">
        <v>788.23</v>
      </c>
      <c r="EO102" s="78">
        <v>1002.26</v>
      </c>
      <c r="EP102" s="78">
        <v>887.15</v>
      </c>
      <c r="EQ102" s="78"/>
      <c r="ER102" s="78"/>
      <c r="ES102" s="79">
        <v>611.41999999999996</v>
      </c>
      <c r="ET102" s="65" t="s">
        <v>407</v>
      </c>
      <c r="EU102" s="68">
        <v>1</v>
      </c>
      <c r="EV102" s="78">
        <v>893</v>
      </c>
      <c r="EW102" s="78">
        <v>1068.9100000000001</v>
      </c>
      <c r="EX102" s="78">
        <v>1068.9100000000001</v>
      </c>
      <c r="EY102" s="78"/>
      <c r="EZ102" s="78"/>
      <c r="FA102" s="79">
        <v>514.54</v>
      </c>
      <c r="FB102" s="65" t="s">
        <v>408</v>
      </c>
      <c r="FC102" s="78">
        <v>586.21</v>
      </c>
      <c r="FD102" s="78">
        <v>553.02</v>
      </c>
      <c r="FE102" s="78">
        <v>615.37</v>
      </c>
      <c r="FF102" s="78"/>
      <c r="FG102" s="78"/>
      <c r="FH102" s="79"/>
      <c r="FI102" s="65" t="s">
        <v>409</v>
      </c>
      <c r="FJ102" s="78">
        <v>835.5</v>
      </c>
      <c r="FK102" s="78">
        <v>1056.3599999999999</v>
      </c>
      <c r="FL102" s="78">
        <v>1146.44</v>
      </c>
      <c r="FM102" s="78">
        <v>706.14</v>
      </c>
      <c r="FN102" s="78"/>
      <c r="FO102" s="79">
        <v>517.13</v>
      </c>
      <c r="FP102" s="65" t="s">
        <v>410</v>
      </c>
      <c r="FQ102" s="68">
        <v>0.21304699816779599</v>
      </c>
      <c r="FR102" s="78">
        <v>952.72</v>
      </c>
      <c r="FS102" s="78">
        <v>1216.49</v>
      </c>
      <c r="FT102" s="78">
        <v>1104.19</v>
      </c>
      <c r="FU102" s="78">
        <v>685.25</v>
      </c>
      <c r="FV102" s="78">
        <v>727.7</v>
      </c>
      <c r="FW102" s="79">
        <v>512.79</v>
      </c>
      <c r="FX102" s="65" t="s">
        <v>411</v>
      </c>
      <c r="FY102" s="78">
        <v>849.29</v>
      </c>
      <c r="FZ102" s="78">
        <v>1033.8</v>
      </c>
      <c r="GA102" s="78">
        <v>959.58</v>
      </c>
      <c r="GB102" s="78">
        <v>833.15</v>
      </c>
      <c r="GC102" s="78"/>
      <c r="GD102" s="79">
        <v>558.13</v>
      </c>
      <c r="GE102" s="65" t="s">
        <v>412</v>
      </c>
      <c r="GF102" s="68">
        <v>0.203062177638793</v>
      </c>
      <c r="GG102" s="78">
        <v>882.67</v>
      </c>
      <c r="GH102" s="78">
        <v>1128.72</v>
      </c>
      <c r="GI102" s="78">
        <v>1168.44</v>
      </c>
      <c r="GJ102" s="78">
        <v>781.1</v>
      </c>
      <c r="GK102" s="78"/>
      <c r="GL102" s="79">
        <v>611.22</v>
      </c>
      <c r="GM102" s="65" t="s">
        <v>413</v>
      </c>
      <c r="GN102" s="68">
        <v>9.1765850256485607E-2</v>
      </c>
      <c r="GO102" s="78">
        <v>839.69</v>
      </c>
      <c r="GP102" s="78">
        <v>1376.87</v>
      </c>
      <c r="GQ102" s="78">
        <v>776.21</v>
      </c>
      <c r="GR102" s="78">
        <v>572.99</v>
      </c>
      <c r="GS102" s="78"/>
      <c r="GT102" s="79"/>
      <c r="GU102" s="65" t="s">
        <v>414</v>
      </c>
      <c r="GV102" s="68">
        <v>1</v>
      </c>
      <c r="GW102" s="78">
        <v>836.85</v>
      </c>
      <c r="GX102" s="78">
        <v>1037.6500000000001</v>
      </c>
      <c r="GY102" s="78">
        <v>1039.26</v>
      </c>
      <c r="GZ102" s="78"/>
      <c r="HA102" s="78"/>
      <c r="HB102" s="79">
        <v>700.31</v>
      </c>
      <c r="HC102" s="65" t="s">
        <v>415</v>
      </c>
      <c r="HD102" s="68">
        <v>1</v>
      </c>
      <c r="HE102" s="78">
        <v>801.35</v>
      </c>
      <c r="HF102" s="78">
        <v>1056.52</v>
      </c>
      <c r="HG102" s="78"/>
      <c r="HH102" s="78">
        <v>537.37</v>
      </c>
      <c r="HI102" s="78">
        <v>530.73</v>
      </c>
      <c r="HJ102" s="79">
        <v>586.72</v>
      </c>
      <c r="HK102" s="80"/>
      <c r="HL102" s="68"/>
      <c r="HM102" s="78"/>
      <c r="HN102" s="78"/>
      <c r="HO102" s="78"/>
      <c r="HP102" s="78"/>
      <c r="HQ102" s="78"/>
      <c r="HR102" s="79"/>
    </row>
    <row r="103" spans="1:226" x14ac:dyDescent="0.25">
      <c r="A103" s="81">
        <v>44886</v>
      </c>
      <c r="B103" s="82" t="s">
        <v>387</v>
      </c>
      <c r="C103" s="83">
        <v>903.4821033924585</v>
      </c>
      <c r="D103" s="83">
        <v>1117.2078247476963</v>
      </c>
      <c r="E103" s="83">
        <v>1042.6926296353297</v>
      </c>
      <c r="F103" s="83">
        <v>690.431953377166</v>
      </c>
      <c r="G103" s="83">
        <v>715.04874940288528</v>
      </c>
      <c r="H103" s="84">
        <v>535.44676749703331</v>
      </c>
      <c r="I103" s="82" t="s">
        <v>388</v>
      </c>
      <c r="J103" s="83">
        <v>905.97534127110225</v>
      </c>
      <c r="K103" s="83">
        <v>1101.8445489854257</v>
      </c>
      <c r="L103" s="83">
        <v>1043.4411999840379</v>
      </c>
      <c r="M103" s="83">
        <v>682.56968093188243</v>
      </c>
      <c r="N103" s="83">
        <v>499.74583124477863</v>
      </c>
      <c r="O103" s="84">
        <v>562.2733435467045</v>
      </c>
      <c r="P103" s="65" t="s">
        <v>389</v>
      </c>
      <c r="Q103" s="78">
        <v>830.92</v>
      </c>
      <c r="R103" s="78">
        <v>1063.1500000000001</v>
      </c>
      <c r="S103" s="78">
        <v>1076.25</v>
      </c>
      <c r="T103" s="78">
        <v>649.02</v>
      </c>
      <c r="U103" s="78"/>
      <c r="V103" s="79"/>
      <c r="W103" s="65" t="s">
        <v>390</v>
      </c>
      <c r="X103" s="78">
        <v>914.35</v>
      </c>
      <c r="Y103" s="78">
        <v>1098.43</v>
      </c>
      <c r="Z103" s="78">
        <v>919.28</v>
      </c>
      <c r="AA103" s="78">
        <v>448</v>
      </c>
      <c r="AB103" s="78"/>
      <c r="AC103" s="79">
        <v>626.45000000000005</v>
      </c>
      <c r="AD103" s="65" t="s">
        <v>391</v>
      </c>
      <c r="AE103" s="68">
        <v>0.51129972389814904</v>
      </c>
      <c r="AF103" s="78">
        <v>809.99</v>
      </c>
      <c r="AG103" s="78">
        <v>1048.33</v>
      </c>
      <c r="AH103" s="78">
        <v>873.83</v>
      </c>
      <c r="AI103" s="78"/>
      <c r="AJ103" s="78"/>
      <c r="AK103" s="79">
        <v>408.91</v>
      </c>
      <c r="AL103" s="69" t="s">
        <v>392</v>
      </c>
      <c r="AM103" s="70">
        <v>1</v>
      </c>
      <c r="AN103" s="78">
        <v>918.17</v>
      </c>
      <c r="AO103" s="78">
        <v>1197.5</v>
      </c>
      <c r="AP103" s="78">
        <v>1099.1199999999999</v>
      </c>
      <c r="AQ103" s="78">
        <v>977.67</v>
      </c>
      <c r="AR103" s="78"/>
      <c r="AS103" s="79"/>
      <c r="AT103" s="65" t="s">
        <v>393</v>
      </c>
      <c r="AU103" s="68">
        <v>4.1057644933486598E-2</v>
      </c>
      <c r="AV103" s="78">
        <v>859.21</v>
      </c>
      <c r="AW103" s="78">
        <v>1121.77</v>
      </c>
      <c r="AX103" s="78">
        <v>951.96</v>
      </c>
      <c r="AY103" s="78"/>
      <c r="AZ103" s="78"/>
      <c r="BA103" s="79">
        <v>512.83000000000004</v>
      </c>
      <c r="BB103" s="65" t="s">
        <v>394</v>
      </c>
      <c r="BC103" s="78">
        <v>904.32</v>
      </c>
      <c r="BD103" s="78">
        <v>1135.48</v>
      </c>
      <c r="BE103" s="78">
        <v>1113.26</v>
      </c>
      <c r="BF103" s="78"/>
      <c r="BG103" s="78"/>
      <c r="BH103" s="79">
        <v>812.03</v>
      </c>
      <c r="BI103" s="65" t="s">
        <v>395</v>
      </c>
      <c r="BJ103" s="68">
        <v>0.134450166045955</v>
      </c>
      <c r="BK103" s="78">
        <v>956.88</v>
      </c>
      <c r="BL103" s="78">
        <v>1086.49</v>
      </c>
      <c r="BM103" s="78">
        <v>1245.73</v>
      </c>
      <c r="BN103" s="78">
        <v>836.82</v>
      </c>
      <c r="BO103" s="78"/>
      <c r="BP103" s="79"/>
      <c r="BQ103" s="65" t="s">
        <v>396</v>
      </c>
      <c r="BR103" s="68">
        <v>1</v>
      </c>
      <c r="BS103" s="78">
        <v>832.83</v>
      </c>
      <c r="BT103" s="78">
        <v>1018</v>
      </c>
      <c r="BU103" s="78">
        <v>1081.17</v>
      </c>
      <c r="BV103" s="78"/>
      <c r="BW103" s="78"/>
      <c r="BX103" s="79">
        <v>456.17</v>
      </c>
      <c r="BY103" s="65" t="s">
        <v>397</v>
      </c>
      <c r="BZ103" s="78">
        <v>985.71</v>
      </c>
      <c r="CA103" s="78">
        <v>1172.06</v>
      </c>
      <c r="CB103" s="78">
        <v>972.39</v>
      </c>
      <c r="CC103" s="78">
        <v>665.24</v>
      </c>
      <c r="CD103" s="78"/>
      <c r="CE103" s="79">
        <v>832.29</v>
      </c>
      <c r="CF103" s="65" t="s">
        <v>398</v>
      </c>
      <c r="CG103" s="78">
        <v>884.85</v>
      </c>
      <c r="CH103" s="78">
        <v>1250.77</v>
      </c>
      <c r="CI103" s="78">
        <v>1075.81</v>
      </c>
      <c r="CJ103" s="78"/>
      <c r="CK103" s="78"/>
      <c r="CL103" s="79"/>
      <c r="CM103" s="65" t="s">
        <v>399</v>
      </c>
      <c r="CN103" s="78">
        <v>794.4</v>
      </c>
      <c r="CO103" s="78">
        <v>979.13</v>
      </c>
      <c r="CP103" s="78">
        <v>1050.67</v>
      </c>
      <c r="CQ103" s="78">
        <v>570.58000000000004</v>
      </c>
      <c r="CR103" s="78"/>
      <c r="CS103" s="79">
        <v>611.54999999999995</v>
      </c>
      <c r="CT103" s="65" t="s">
        <v>400</v>
      </c>
      <c r="CU103" s="78">
        <v>939.5</v>
      </c>
      <c r="CV103" s="78">
        <v>1183.73</v>
      </c>
      <c r="CW103" s="78">
        <v>711.66</v>
      </c>
      <c r="CX103" s="78">
        <v>619.91999999999996</v>
      </c>
      <c r="CY103" s="78"/>
      <c r="CZ103" s="79"/>
      <c r="DA103" s="65" t="s">
        <v>401</v>
      </c>
      <c r="DB103" s="68">
        <v>0.132582035134239</v>
      </c>
      <c r="DC103" s="78">
        <v>863.16</v>
      </c>
      <c r="DD103" s="78">
        <v>1156.8599999999999</v>
      </c>
      <c r="DE103" s="78">
        <v>1031.0899999999999</v>
      </c>
      <c r="DF103" s="78">
        <v>924.63</v>
      </c>
      <c r="DG103" s="78"/>
      <c r="DH103" s="79">
        <v>737.55</v>
      </c>
      <c r="DI103" s="65" t="s">
        <v>402</v>
      </c>
      <c r="DJ103" s="68">
        <v>2.44241994968615E-3</v>
      </c>
      <c r="DK103" s="78">
        <v>743.14</v>
      </c>
      <c r="DL103" s="78">
        <v>972.13</v>
      </c>
      <c r="DM103" s="78">
        <v>972.13</v>
      </c>
      <c r="DN103" s="78">
        <v>924.31</v>
      </c>
      <c r="DO103" s="78"/>
      <c r="DP103" s="79">
        <v>668.92</v>
      </c>
      <c r="DQ103" s="65" t="s">
        <v>403</v>
      </c>
      <c r="DR103" s="78">
        <v>979.16</v>
      </c>
      <c r="DS103" s="78">
        <v>1205.0899999999999</v>
      </c>
      <c r="DT103" s="78">
        <v>874.51</v>
      </c>
      <c r="DU103" s="78">
        <v>807.79</v>
      </c>
      <c r="DV103" s="78"/>
      <c r="DW103" s="79"/>
      <c r="DX103" s="65" t="s">
        <v>404</v>
      </c>
      <c r="DY103" s="78">
        <v>912.67</v>
      </c>
      <c r="DZ103" s="78">
        <v>1116.1400000000001</v>
      </c>
      <c r="EA103" s="78">
        <v>1024.8</v>
      </c>
      <c r="EB103" s="78">
        <v>644.83000000000004</v>
      </c>
      <c r="EC103" s="78"/>
      <c r="ED103" s="79">
        <v>531.99</v>
      </c>
      <c r="EE103" s="65" t="s">
        <v>405</v>
      </c>
      <c r="EF103" s="68">
        <v>1</v>
      </c>
      <c r="EG103" s="78">
        <v>895.03</v>
      </c>
      <c r="EH103" s="78">
        <v>1140.94</v>
      </c>
      <c r="EI103" s="78">
        <v>935.34</v>
      </c>
      <c r="EJ103" s="78"/>
      <c r="EK103" s="78">
        <v>323.74</v>
      </c>
      <c r="EL103" s="79">
        <v>446.73</v>
      </c>
      <c r="EM103" s="65" t="s">
        <v>406</v>
      </c>
      <c r="EN103" s="78">
        <v>832.68</v>
      </c>
      <c r="EO103" s="78">
        <v>1068.08</v>
      </c>
      <c r="EP103" s="78">
        <v>949.43</v>
      </c>
      <c r="EQ103" s="78"/>
      <c r="ER103" s="78"/>
      <c r="ES103" s="79">
        <v>611.41999999999996</v>
      </c>
      <c r="ET103" s="65" t="s">
        <v>407</v>
      </c>
      <c r="EU103" s="68">
        <v>1</v>
      </c>
      <c r="EV103" s="78">
        <v>924.44</v>
      </c>
      <c r="EW103" s="78">
        <v>1118.9100000000001</v>
      </c>
      <c r="EX103" s="78">
        <v>1118.9100000000001</v>
      </c>
      <c r="EY103" s="78"/>
      <c r="EZ103" s="78"/>
      <c r="FA103" s="79">
        <v>514.30999999999995</v>
      </c>
      <c r="FB103" s="65" t="s">
        <v>408</v>
      </c>
      <c r="FC103" s="78">
        <v>586.21</v>
      </c>
      <c r="FD103" s="78">
        <v>553.02</v>
      </c>
      <c r="FE103" s="78">
        <v>615.37</v>
      </c>
      <c r="FF103" s="78"/>
      <c r="FG103" s="78"/>
      <c r="FH103" s="79"/>
      <c r="FI103" s="65" t="s">
        <v>409</v>
      </c>
      <c r="FJ103" s="78">
        <v>869.98</v>
      </c>
      <c r="FK103" s="78">
        <v>1098.53</v>
      </c>
      <c r="FL103" s="78">
        <v>1146.44</v>
      </c>
      <c r="FM103" s="78">
        <v>706.14</v>
      </c>
      <c r="FN103" s="78"/>
      <c r="FO103" s="79">
        <v>525.87</v>
      </c>
      <c r="FP103" s="65" t="s">
        <v>410</v>
      </c>
      <c r="FQ103" s="68">
        <v>0.21242697822623499</v>
      </c>
      <c r="FR103" s="78">
        <v>959.32</v>
      </c>
      <c r="FS103" s="78">
        <v>1224.3399999999999</v>
      </c>
      <c r="FT103" s="78">
        <v>1085.96</v>
      </c>
      <c r="FU103" s="78">
        <v>716.27</v>
      </c>
      <c r="FV103" s="78">
        <v>742.85</v>
      </c>
      <c r="FW103" s="79">
        <v>516.35</v>
      </c>
      <c r="FX103" s="65" t="s">
        <v>411</v>
      </c>
      <c r="FY103" s="78">
        <v>894</v>
      </c>
      <c r="FZ103" s="78">
        <v>1080.1400000000001</v>
      </c>
      <c r="GA103" s="78">
        <v>1003.48</v>
      </c>
      <c r="GB103" s="78">
        <v>904.15</v>
      </c>
      <c r="GC103" s="78"/>
      <c r="GD103" s="79">
        <v>553.25</v>
      </c>
      <c r="GE103" s="65" t="s">
        <v>412</v>
      </c>
      <c r="GF103" s="68">
        <v>0.20237589298362799</v>
      </c>
      <c r="GG103" s="78">
        <v>910.44</v>
      </c>
      <c r="GH103" s="78">
        <v>1158.46</v>
      </c>
      <c r="GI103" s="78">
        <v>1296.22</v>
      </c>
      <c r="GJ103" s="78">
        <v>731.11</v>
      </c>
      <c r="GK103" s="78"/>
      <c r="GL103" s="79">
        <v>609.20000000000005</v>
      </c>
      <c r="GM103" s="65" t="s">
        <v>413</v>
      </c>
      <c r="GN103" s="68">
        <v>9.1014170906410105E-2</v>
      </c>
      <c r="GO103" s="78">
        <v>850.36</v>
      </c>
      <c r="GP103" s="78">
        <v>1387.95</v>
      </c>
      <c r="GQ103" s="78">
        <v>801.53</v>
      </c>
      <c r="GR103" s="78">
        <v>607.25</v>
      </c>
      <c r="GS103" s="78"/>
      <c r="GT103" s="79"/>
      <c r="GU103" s="65" t="s">
        <v>414</v>
      </c>
      <c r="GV103" s="68">
        <v>1</v>
      </c>
      <c r="GW103" s="78">
        <v>844.01</v>
      </c>
      <c r="GX103" s="78">
        <v>1076.3800000000001</v>
      </c>
      <c r="GY103" s="78">
        <v>1072.03</v>
      </c>
      <c r="GZ103" s="78"/>
      <c r="HA103" s="78"/>
      <c r="HB103" s="79">
        <v>700.33</v>
      </c>
      <c r="HC103" s="65" t="s">
        <v>415</v>
      </c>
      <c r="HD103" s="68">
        <v>1</v>
      </c>
      <c r="HE103" s="78">
        <v>848.02</v>
      </c>
      <c r="HF103" s="78">
        <v>1105.68</v>
      </c>
      <c r="HG103" s="78"/>
      <c r="HH103" s="78">
        <v>594.72</v>
      </c>
      <c r="HI103" s="78">
        <v>588.08000000000004</v>
      </c>
      <c r="HJ103" s="79">
        <v>599.22</v>
      </c>
      <c r="HK103" s="80"/>
      <c r="HL103" s="68"/>
      <c r="HM103" s="78"/>
      <c r="HN103" s="78"/>
      <c r="HO103" s="78"/>
      <c r="HP103" s="78"/>
      <c r="HQ103" s="78"/>
      <c r="HR103" s="79"/>
    </row>
    <row r="104" spans="1:226" x14ac:dyDescent="0.25">
      <c r="A104" s="81">
        <v>44879</v>
      </c>
      <c r="B104" s="82" t="s">
        <v>387</v>
      </c>
      <c r="C104" s="83">
        <v>938.74377719496033</v>
      </c>
      <c r="D104" s="83">
        <v>1146.7963648218288</v>
      </c>
      <c r="E104" s="83">
        <v>1104.5284276710574</v>
      </c>
      <c r="F104" s="83">
        <v>719.91268390462358</v>
      </c>
      <c r="G104" s="83">
        <v>718.78463934269598</v>
      </c>
      <c r="H104" s="84">
        <v>538.19510595496786</v>
      </c>
      <c r="I104" s="82" t="s">
        <v>388</v>
      </c>
      <c r="J104" s="83">
        <v>942.71186099654096</v>
      </c>
      <c r="K104" s="83">
        <v>1130.1987621044784</v>
      </c>
      <c r="L104" s="83">
        <v>1105.4160720739687</v>
      </c>
      <c r="M104" s="83">
        <v>707.19433195303588</v>
      </c>
      <c r="N104" s="83">
        <v>510.65214703425227</v>
      </c>
      <c r="O104" s="84">
        <v>562.40268181756824</v>
      </c>
      <c r="P104" s="65" t="s">
        <v>389</v>
      </c>
      <c r="Q104" s="78">
        <v>871.76</v>
      </c>
      <c r="R104" s="78">
        <v>1133.99</v>
      </c>
      <c r="S104" s="78">
        <v>1076.25</v>
      </c>
      <c r="T104" s="78">
        <v>711.02</v>
      </c>
      <c r="U104" s="78"/>
      <c r="V104" s="79"/>
      <c r="W104" s="65" t="s">
        <v>390</v>
      </c>
      <c r="X104" s="78">
        <v>999.8</v>
      </c>
      <c r="Y104" s="78">
        <v>1199.92</v>
      </c>
      <c r="Z104" s="78">
        <v>985.73</v>
      </c>
      <c r="AA104" s="78">
        <v>539.46</v>
      </c>
      <c r="AB104" s="78"/>
      <c r="AC104" s="79">
        <v>639.66999999999996</v>
      </c>
      <c r="AD104" s="65" t="s">
        <v>391</v>
      </c>
      <c r="AE104" s="68">
        <v>0.51129972389814904</v>
      </c>
      <c r="AF104" s="78">
        <v>817.7</v>
      </c>
      <c r="AG104" s="78">
        <v>1060.48</v>
      </c>
      <c r="AH104" s="78">
        <v>917.94</v>
      </c>
      <c r="AI104" s="78"/>
      <c r="AJ104" s="78"/>
      <c r="AK104" s="79">
        <v>408.78</v>
      </c>
      <c r="AL104" s="69" t="s">
        <v>392</v>
      </c>
      <c r="AM104" s="70">
        <v>1</v>
      </c>
      <c r="AN104" s="78">
        <v>909.92</v>
      </c>
      <c r="AO104" s="78">
        <v>1220.1500000000001</v>
      </c>
      <c r="AP104" s="78">
        <v>1124.3399999999999</v>
      </c>
      <c r="AQ104" s="78">
        <v>977.67</v>
      </c>
      <c r="AR104" s="78"/>
      <c r="AS104" s="79"/>
      <c r="AT104" s="65" t="s">
        <v>393</v>
      </c>
      <c r="AU104" s="68">
        <v>4.1170900407591901E-2</v>
      </c>
      <c r="AV104" s="78">
        <v>892</v>
      </c>
      <c r="AW104" s="78">
        <v>1184.79</v>
      </c>
      <c r="AX104" s="78">
        <v>1014.03</v>
      </c>
      <c r="AY104" s="78"/>
      <c r="AZ104" s="78"/>
      <c r="BA104" s="79">
        <v>516.32000000000005</v>
      </c>
      <c r="BB104" s="65" t="s">
        <v>394</v>
      </c>
      <c r="BC104" s="78">
        <v>961.47</v>
      </c>
      <c r="BD104" s="78">
        <v>1198.51</v>
      </c>
      <c r="BE104" s="78">
        <v>1179.51</v>
      </c>
      <c r="BF104" s="78"/>
      <c r="BG104" s="78"/>
      <c r="BH104" s="79">
        <v>806.99</v>
      </c>
      <c r="BI104" s="65" t="s">
        <v>395</v>
      </c>
      <c r="BJ104" s="68">
        <v>0.134441128229948</v>
      </c>
      <c r="BK104" s="78">
        <v>1021.35</v>
      </c>
      <c r="BL104" s="78">
        <v>1172.46</v>
      </c>
      <c r="BM104" s="78">
        <v>1331.69</v>
      </c>
      <c r="BN104" s="78">
        <v>927.91</v>
      </c>
      <c r="BO104" s="78"/>
      <c r="BP104" s="79"/>
      <c r="BQ104" s="65" t="s">
        <v>396</v>
      </c>
      <c r="BR104" s="68">
        <v>1</v>
      </c>
      <c r="BS104" s="78">
        <v>1011.17</v>
      </c>
      <c r="BT104" s="78">
        <v>1254.67</v>
      </c>
      <c r="BU104" s="78">
        <v>1169.5</v>
      </c>
      <c r="BV104" s="78"/>
      <c r="BW104" s="78"/>
      <c r="BX104" s="79">
        <v>532.83000000000004</v>
      </c>
      <c r="BY104" s="65" t="s">
        <v>397</v>
      </c>
      <c r="BZ104" s="78">
        <v>1002.38</v>
      </c>
      <c r="CA104" s="78">
        <v>1224.22</v>
      </c>
      <c r="CB104" s="78">
        <v>1039.43</v>
      </c>
      <c r="CC104" s="78">
        <v>678.53</v>
      </c>
      <c r="CD104" s="78"/>
      <c r="CE104" s="79">
        <v>828.59</v>
      </c>
      <c r="CF104" s="65" t="s">
        <v>398</v>
      </c>
      <c r="CG104" s="78">
        <v>913.07</v>
      </c>
      <c r="CH104" s="78">
        <v>1286.25</v>
      </c>
      <c r="CI104" s="78">
        <v>1151.6199999999999</v>
      </c>
      <c r="CJ104" s="78"/>
      <c r="CK104" s="78"/>
      <c r="CL104" s="79"/>
      <c r="CM104" s="65" t="s">
        <v>399</v>
      </c>
      <c r="CN104" s="78">
        <v>713.3</v>
      </c>
      <c r="CO104" s="78">
        <v>892.59</v>
      </c>
      <c r="CP104" s="78">
        <v>1116.77</v>
      </c>
      <c r="CQ104" s="78">
        <v>628.83000000000004</v>
      </c>
      <c r="CR104" s="78"/>
      <c r="CS104" s="79">
        <v>514.73</v>
      </c>
      <c r="CT104" s="65" t="s">
        <v>400</v>
      </c>
      <c r="CU104" s="78">
        <v>983.05</v>
      </c>
      <c r="CV104" s="78">
        <v>1245.83</v>
      </c>
      <c r="CW104" s="78">
        <v>771.34</v>
      </c>
      <c r="CX104" s="78">
        <v>619.91999999999996</v>
      </c>
      <c r="CY104" s="78"/>
      <c r="CZ104" s="79"/>
      <c r="DA104" s="65" t="s">
        <v>401</v>
      </c>
      <c r="DB104" s="68">
        <v>0.132511760418737</v>
      </c>
      <c r="DC104" s="78">
        <v>862.7</v>
      </c>
      <c r="DD104" s="78">
        <v>1159.53</v>
      </c>
      <c r="DE104" s="78">
        <v>1043.27</v>
      </c>
      <c r="DF104" s="78">
        <v>924.14</v>
      </c>
      <c r="DG104" s="78"/>
      <c r="DH104" s="79">
        <v>737.16</v>
      </c>
      <c r="DI104" s="65" t="s">
        <v>402</v>
      </c>
      <c r="DJ104" s="68">
        <v>2.4553132979768201E-3</v>
      </c>
      <c r="DK104" s="78">
        <v>758.3</v>
      </c>
      <c r="DL104" s="78">
        <v>1010.79</v>
      </c>
      <c r="DM104" s="78">
        <v>1010.79</v>
      </c>
      <c r="DN104" s="78">
        <v>929.19</v>
      </c>
      <c r="DO104" s="78"/>
      <c r="DP104" s="79">
        <v>691.39</v>
      </c>
      <c r="DQ104" s="65" t="s">
        <v>403</v>
      </c>
      <c r="DR104" s="78">
        <v>989.07</v>
      </c>
      <c r="DS104" s="78">
        <v>1220.05</v>
      </c>
      <c r="DT104" s="78">
        <v>895.75</v>
      </c>
      <c r="DU104" s="78">
        <v>862.49</v>
      </c>
      <c r="DV104" s="78"/>
      <c r="DW104" s="79"/>
      <c r="DX104" s="65" t="s">
        <v>404</v>
      </c>
      <c r="DY104" s="78">
        <v>923.18</v>
      </c>
      <c r="DZ104" s="78">
        <v>1151.01</v>
      </c>
      <c r="EA104" s="78">
        <v>1072.3399999999999</v>
      </c>
      <c r="EB104" s="78">
        <v>700.72</v>
      </c>
      <c r="EC104" s="78"/>
      <c r="ED104" s="79">
        <v>536.4</v>
      </c>
      <c r="EE104" s="65" t="s">
        <v>405</v>
      </c>
      <c r="EF104" s="68">
        <v>1</v>
      </c>
      <c r="EG104" s="78">
        <v>924.28</v>
      </c>
      <c r="EH104" s="78">
        <v>1173.8900000000001</v>
      </c>
      <c r="EI104" s="78">
        <v>990.27</v>
      </c>
      <c r="EJ104" s="78"/>
      <c r="EK104" s="78">
        <v>323.74</v>
      </c>
      <c r="EL104" s="79">
        <v>451.57</v>
      </c>
      <c r="EM104" s="65" t="s">
        <v>406</v>
      </c>
      <c r="EN104" s="78">
        <v>945.5</v>
      </c>
      <c r="EO104" s="78">
        <v>1143.29</v>
      </c>
      <c r="EP104" s="78">
        <v>1025.74</v>
      </c>
      <c r="EQ104" s="78"/>
      <c r="ER104" s="78"/>
      <c r="ES104" s="79">
        <v>638.27</v>
      </c>
      <c r="ET104" s="65" t="s">
        <v>407</v>
      </c>
      <c r="EU104" s="68">
        <v>1</v>
      </c>
      <c r="EV104" s="78">
        <v>960.02</v>
      </c>
      <c r="EW104" s="78">
        <v>1168.5</v>
      </c>
      <c r="EX104" s="78">
        <v>1168.5</v>
      </c>
      <c r="EY104" s="78"/>
      <c r="EZ104" s="78"/>
      <c r="FA104" s="79">
        <v>514.30999999999995</v>
      </c>
      <c r="FB104" s="65" t="s">
        <v>408</v>
      </c>
      <c r="FC104" s="78">
        <v>586.21</v>
      </c>
      <c r="FD104" s="78">
        <v>553.02</v>
      </c>
      <c r="FE104" s="78">
        <v>615.37</v>
      </c>
      <c r="FF104" s="78"/>
      <c r="FG104" s="78"/>
      <c r="FH104" s="79"/>
      <c r="FI104" s="65" t="s">
        <v>409</v>
      </c>
      <c r="FJ104" s="78">
        <v>947.9</v>
      </c>
      <c r="FK104" s="78">
        <v>1175.3699999999999</v>
      </c>
      <c r="FL104" s="78">
        <v>1146.44</v>
      </c>
      <c r="FM104" s="78">
        <v>706.14</v>
      </c>
      <c r="FN104" s="78"/>
      <c r="FO104" s="79">
        <v>525.39</v>
      </c>
      <c r="FP104" s="65" t="s">
        <v>410</v>
      </c>
      <c r="FQ104" s="68">
        <v>0.213228709113395</v>
      </c>
      <c r="FR104" s="78">
        <v>969.48</v>
      </c>
      <c r="FS104" s="78">
        <v>1237.0899999999999</v>
      </c>
      <c r="FT104" s="78">
        <v>1158.33</v>
      </c>
      <c r="FU104" s="78">
        <v>755.04</v>
      </c>
      <c r="FV104" s="78">
        <v>745.66</v>
      </c>
      <c r="FW104" s="79">
        <v>523.11</v>
      </c>
      <c r="FX104" s="65" t="s">
        <v>411</v>
      </c>
      <c r="FY104" s="78">
        <v>960.67</v>
      </c>
      <c r="FZ104" s="78">
        <v>1158.19</v>
      </c>
      <c r="GA104" s="78">
        <v>1056.33</v>
      </c>
      <c r="GB104" s="78">
        <v>904.15</v>
      </c>
      <c r="GC104" s="78"/>
      <c r="GD104" s="79">
        <v>554.88</v>
      </c>
      <c r="GE104" s="65" t="s">
        <v>412</v>
      </c>
      <c r="GF104" s="68">
        <v>0.20390269763269001</v>
      </c>
      <c r="GG104" s="78">
        <v>930.25</v>
      </c>
      <c r="GH104" s="78">
        <v>1186.68</v>
      </c>
      <c r="GI104" s="78">
        <v>1116.32</v>
      </c>
      <c r="GJ104" s="78">
        <v>808.76</v>
      </c>
      <c r="GK104" s="78"/>
      <c r="GL104" s="79">
        <v>613.79</v>
      </c>
      <c r="GM104" s="65" t="s">
        <v>413</v>
      </c>
      <c r="GN104" s="68">
        <v>9.2839304447931106E-2</v>
      </c>
      <c r="GO104" s="78">
        <v>943.84</v>
      </c>
      <c r="GP104" s="78">
        <v>1484.63</v>
      </c>
      <c r="GQ104" s="78">
        <v>883.92</v>
      </c>
      <c r="GR104" s="78">
        <v>678.38</v>
      </c>
      <c r="GS104" s="78"/>
      <c r="GT104" s="79"/>
      <c r="GU104" s="65" t="s">
        <v>414</v>
      </c>
      <c r="GV104" s="68">
        <v>1</v>
      </c>
      <c r="GW104" s="78">
        <v>819.53</v>
      </c>
      <c r="GX104" s="78">
        <v>1101.08</v>
      </c>
      <c r="GY104" s="78">
        <v>1087.74</v>
      </c>
      <c r="GZ104" s="78"/>
      <c r="HA104" s="78"/>
      <c r="HB104" s="79">
        <v>701.53</v>
      </c>
      <c r="HC104" s="65" t="s">
        <v>415</v>
      </c>
      <c r="HD104" s="68">
        <v>1</v>
      </c>
      <c r="HE104" s="78">
        <v>893.85</v>
      </c>
      <c r="HF104" s="78">
        <v>1159.8499999999999</v>
      </c>
      <c r="HG104" s="78"/>
      <c r="HH104" s="78">
        <v>611.1</v>
      </c>
      <c r="HI104" s="78">
        <v>604.46</v>
      </c>
      <c r="HJ104" s="79">
        <v>597.54999999999995</v>
      </c>
      <c r="HK104" s="80"/>
      <c r="HL104" s="68"/>
      <c r="HM104" s="78"/>
      <c r="HN104" s="78"/>
      <c r="HO104" s="78"/>
      <c r="HP104" s="78"/>
      <c r="HQ104" s="78"/>
      <c r="HR104" s="79"/>
    </row>
    <row r="105" spans="1:226" x14ac:dyDescent="0.25">
      <c r="A105" s="81">
        <v>44872</v>
      </c>
      <c r="B105" s="82" t="s">
        <v>387</v>
      </c>
      <c r="C105" s="83">
        <v>951.17831429637567</v>
      </c>
      <c r="D105" s="83">
        <v>1185.3378942278853</v>
      </c>
      <c r="E105" s="83">
        <v>1148.7769018454267</v>
      </c>
      <c r="F105" s="83">
        <v>720.58105014898729</v>
      </c>
      <c r="G105" s="83">
        <v>719.05938091143582</v>
      </c>
      <c r="H105" s="84">
        <v>531.36112238089629</v>
      </c>
      <c r="I105" s="82" t="s">
        <v>388</v>
      </c>
      <c r="J105" s="83">
        <v>956.3939281851782</v>
      </c>
      <c r="K105" s="83">
        <v>1169.3840378913637</v>
      </c>
      <c r="L105" s="83">
        <v>1149.5577305063539</v>
      </c>
      <c r="M105" s="83">
        <v>708.29109413551851</v>
      </c>
      <c r="N105" s="83">
        <v>509.02751879699241</v>
      </c>
      <c r="O105" s="84">
        <v>563.38746018277732</v>
      </c>
      <c r="P105" s="65" t="s">
        <v>389</v>
      </c>
      <c r="Q105" s="78">
        <v>889.26</v>
      </c>
      <c r="R105" s="78">
        <v>1204.82</v>
      </c>
      <c r="S105" s="78">
        <v>1149.07</v>
      </c>
      <c r="T105" s="78">
        <v>700.02</v>
      </c>
      <c r="U105" s="78"/>
      <c r="V105" s="79"/>
      <c r="W105" s="65" t="s">
        <v>390</v>
      </c>
      <c r="X105" s="78">
        <v>962.13</v>
      </c>
      <c r="Y105" s="78">
        <v>1225.8699999999999</v>
      </c>
      <c r="Z105" s="78">
        <v>1086.8</v>
      </c>
      <c r="AA105" s="78">
        <v>555.33000000000004</v>
      </c>
      <c r="AB105" s="78"/>
      <c r="AC105" s="79">
        <v>657.85</v>
      </c>
      <c r="AD105" s="65" t="s">
        <v>391</v>
      </c>
      <c r="AE105" s="68">
        <v>0.51129972389814904</v>
      </c>
      <c r="AF105" s="78">
        <v>817.78</v>
      </c>
      <c r="AG105" s="78">
        <v>1054.68</v>
      </c>
      <c r="AH105" s="78">
        <v>969.22</v>
      </c>
      <c r="AI105" s="78"/>
      <c r="AJ105" s="78"/>
      <c r="AK105" s="79">
        <v>313.25</v>
      </c>
      <c r="AL105" s="69" t="s">
        <v>392</v>
      </c>
      <c r="AM105" s="70">
        <v>1</v>
      </c>
      <c r="AN105" s="78">
        <v>888.72</v>
      </c>
      <c r="AO105" s="78">
        <v>1233.45</v>
      </c>
      <c r="AP105" s="78">
        <v>1155.3399999999999</v>
      </c>
      <c r="AQ105" s="78">
        <v>977.67</v>
      </c>
      <c r="AR105" s="78"/>
      <c r="AS105" s="79"/>
      <c r="AT105" s="65" t="s">
        <v>393</v>
      </c>
      <c r="AU105" s="68">
        <v>4.1150569935393601E-2</v>
      </c>
      <c r="AV105" s="78">
        <v>901.73</v>
      </c>
      <c r="AW105" s="78">
        <v>1226.81</v>
      </c>
      <c r="AX105" s="78">
        <v>1061.72</v>
      </c>
      <c r="AY105" s="78"/>
      <c r="AZ105" s="78"/>
      <c r="BA105" s="79">
        <v>519.04999999999995</v>
      </c>
      <c r="BB105" s="65" t="s">
        <v>394</v>
      </c>
      <c r="BC105" s="78">
        <v>1004.32</v>
      </c>
      <c r="BD105" s="78">
        <v>1283.3800000000001</v>
      </c>
      <c r="BE105" s="78">
        <v>1207.21</v>
      </c>
      <c r="BF105" s="78"/>
      <c r="BG105" s="78"/>
      <c r="BH105" s="79">
        <v>803.96</v>
      </c>
      <c r="BI105" s="65" t="s">
        <v>395</v>
      </c>
      <c r="BJ105" s="68">
        <v>0.13442124931109101</v>
      </c>
      <c r="BK105" s="78">
        <v>1064.21</v>
      </c>
      <c r="BL105" s="78">
        <v>1269.07</v>
      </c>
      <c r="BM105" s="78">
        <v>1428.28</v>
      </c>
      <c r="BN105" s="78">
        <v>927.78</v>
      </c>
      <c r="BO105" s="78"/>
      <c r="BP105" s="79"/>
      <c r="BQ105" s="65" t="s">
        <v>396</v>
      </c>
      <c r="BR105" s="68">
        <v>1</v>
      </c>
      <c r="BS105" s="78">
        <v>1012</v>
      </c>
      <c r="BT105" s="78">
        <v>1254.67</v>
      </c>
      <c r="BU105" s="78">
        <v>1202.83</v>
      </c>
      <c r="BV105" s="78"/>
      <c r="BW105" s="78"/>
      <c r="BX105" s="79">
        <v>532.83000000000004</v>
      </c>
      <c r="BY105" s="65" t="s">
        <v>397</v>
      </c>
      <c r="BZ105" s="78">
        <v>991.21</v>
      </c>
      <c r="CA105" s="78">
        <v>1244.1199999999999</v>
      </c>
      <c r="CB105" s="78">
        <v>1055.05</v>
      </c>
      <c r="CC105" s="78">
        <v>672.43</v>
      </c>
      <c r="CD105" s="78"/>
      <c r="CE105" s="79">
        <v>824.26</v>
      </c>
      <c r="CF105" s="65" t="s">
        <v>398</v>
      </c>
      <c r="CG105" s="78">
        <v>927.59</v>
      </c>
      <c r="CH105" s="78">
        <v>1272.54</v>
      </c>
      <c r="CI105" s="78">
        <v>1261.3</v>
      </c>
      <c r="CJ105" s="78"/>
      <c r="CK105" s="78"/>
      <c r="CL105" s="79"/>
      <c r="CM105" s="65" t="s">
        <v>399</v>
      </c>
      <c r="CN105" s="78">
        <v>708.42</v>
      </c>
      <c r="CO105" s="78">
        <v>917.51</v>
      </c>
      <c r="CP105" s="78">
        <v>1152.47</v>
      </c>
      <c r="CQ105" s="78">
        <v>645.96</v>
      </c>
      <c r="CR105" s="78"/>
      <c r="CS105" s="79">
        <v>508.52</v>
      </c>
      <c r="CT105" s="65" t="s">
        <v>400</v>
      </c>
      <c r="CU105" s="78">
        <v>973.37</v>
      </c>
      <c r="CV105" s="78">
        <v>1261.96</v>
      </c>
      <c r="CW105" s="78">
        <v>798.76</v>
      </c>
      <c r="CX105" s="78">
        <v>619.91999999999996</v>
      </c>
      <c r="CY105" s="78"/>
      <c r="CZ105" s="79"/>
      <c r="DA105" s="65" t="s">
        <v>401</v>
      </c>
      <c r="DB105" s="68">
        <v>0.132669983416252</v>
      </c>
      <c r="DC105" s="78">
        <v>807.06</v>
      </c>
      <c r="DD105" s="78">
        <v>1189.78</v>
      </c>
      <c r="DE105" s="78">
        <v>1031.77</v>
      </c>
      <c r="DF105" s="78">
        <v>925.24</v>
      </c>
      <c r="DG105" s="78"/>
      <c r="DH105" s="79">
        <v>734.22</v>
      </c>
      <c r="DI105" s="65" t="s">
        <v>402</v>
      </c>
      <c r="DJ105" s="68">
        <v>2.49357903398748E-3</v>
      </c>
      <c r="DK105" s="78">
        <v>764.32</v>
      </c>
      <c r="DL105" s="78">
        <v>1052.6500000000001</v>
      </c>
      <c r="DM105" s="78">
        <v>1052.6500000000001</v>
      </c>
      <c r="DN105" s="78">
        <v>880.34</v>
      </c>
      <c r="DO105" s="78"/>
      <c r="DP105" s="79">
        <v>702.91</v>
      </c>
      <c r="DQ105" s="65" t="s">
        <v>403</v>
      </c>
      <c r="DR105" s="78">
        <v>994.52</v>
      </c>
      <c r="DS105" s="78">
        <v>1221.44</v>
      </c>
      <c r="DT105" s="78">
        <v>961.82</v>
      </c>
      <c r="DU105" s="78">
        <v>876.73</v>
      </c>
      <c r="DV105" s="78"/>
      <c r="DW105" s="79"/>
      <c r="DX105" s="65" t="s">
        <v>404</v>
      </c>
      <c r="DY105" s="78">
        <v>904.99</v>
      </c>
      <c r="DZ105" s="78">
        <v>1156.01</v>
      </c>
      <c r="EA105" s="78">
        <v>1112.29</v>
      </c>
      <c r="EB105" s="78">
        <v>714.5</v>
      </c>
      <c r="EC105" s="78"/>
      <c r="ED105" s="79">
        <v>538.29</v>
      </c>
      <c r="EE105" s="65" t="s">
        <v>405</v>
      </c>
      <c r="EF105" s="68">
        <v>1</v>
      </c>
      <c r="EG105" s="78">
        <v>934.79</v>
      </c>
      <c r="EH105" s="78">
        <v>1191.82</v>
      </c>
      <c r="EI105" s="78">
        <v>1115.98</v>
      </c>
      <c r="EJ105" s="78"/>
      <c r="EK105" s="78">
        <v>323.74</v>
      </c>
      <c r="EL105" s="79">
        <v>454.52</v>
      </c>
      <c r="EM105" s="65" t="s">
        <v>406</v>
      </c>
      <c r="EN105" s="78">
        <v>944.64</v>
      </c>
      <c r="EO105" s="78">
        <v>1147.56</v>
      </c>
      <c r="EP105" s="78">
        <v>1029.25</v>
      </c>
      <c r="EQ105" s="78"/>
      <c r="ER105" s="78"/>
      <c r="ES105" s="79">
        <v>638.27</v>
      </c>
      <c r="ET105" s="65" t="s">
        <v>407</v>
      </c>
      <c r="EU105" s="68">
        <v>1</v>
      </c>
      <c r="EV105" s="78">
        <v>960.02</v>
      </c>
      <c r="EW105" s="78">
        <v>1189.1600000000001</v>
      </c>
      <c r="EX105" s="78">
        <v>1189.1600000000001</v>
      </c>
      <c r="EY105" s="78"/>
      <c r="EZ105" s="78"/>
      <c r="FA105" s="79">
        <v>514.23</v>
      </c>
      <c r="FB105" s="65" t="s">
        <v>408</v>
      </c>
      <c r="FC105" s="78">
        <v>586.21</v>
      </c>
      <c r="FD105" s="78">
        <v>553.02</v>
      </c>
      <c r="FE105" s="78">
        <v>615.37</v>
      </c>
      <c r="FF105" s="78"/>
      <c r="FG105" s="78"/>
      <c r="FH105" s="79"/>
      <c r="FI105" s="65" t="s">
        <v>409</v>
      </c>
      <c r="FJ105" s="78">
        <v>1018.15</v>
      </c>
      <c r="FK105" s="78">
        <v>1286.94</v>
      </c>
      <c r="FL105" s="78">
        <v>1146.44</v>
      </c>
      <c r="FM105" s="78">
        <v>706.14</v>
      </c>
      <c r="FN105" s="78"/>
      <c r="FO105" s="79">
        <v>522.91999999999996</v>
      </c>
      <c r="FP105" s="65" t="s">
        <v>410</v>
      </c>
      <c r="FQ105" s="68">
        <v>0.21337885415555299</v>
      </c>
      <c r="FR105" s="78">
        <v>970.76</v>
      </c>
      <c r="FS105" s="78">
        <v>1259.32</v>
      </c>
      <c r="FT105" s="78">
        <v>1191.75</v>
      </c>
      <c r="FU105" s="78">
        <v>757.1</v>
      </c>
      <c r="FV105" s="78">
        <v>746.18</v>
      </c>
      <c r="FW105" s="79">
        <v>526.6</v>
      </c>
      <c r="FX105" s="65" t="s">
        <v>411</v>
      </c>
      <c r="FY105" s="78">
        <v>991.56</v>
      </c>
      <c r="FZ105" s="78">
        <v>1224.8499999999999</v>
      </c>
      <c r="GA105" s="78">
        <v>1083.97</v>
      </c>
      <c r="GB105" s="78">
        <v>900.68</v>
      </c>
      <c r="GC105" s="78"/>
      <c r="GD105" s="79">
        <v>555.69000000000005</v>
      </c>
      <c r="GE105" s="65" t="s">
        <v>412</v>
      </c>
      <c r="GF105" s="68">
        <v>0.20468734008801601</v>
      </c>
      <c r="GG105" s="78">
        <v>921.85</v>
      </c>
      <c r="GH105" s="78">
        <v>1182.48</v>
      </c>
      <c r="GI105" s="78">
        <v>1265.49</v>
      </c>
      <c r="GJ105" s="78">
        <v>829.45</v>
      </c>
      <c r="GK105" s="78"/>
      <c r="GL105" s="79">
        <v>616.14</v>
      </c>
      <c r="GM105" s="65" t="s">
        <v>413</v>
      </c>
      <c r="GN105" s="68">
        <v>9.23190546528804E-2</v>
      </c>
      <c r="GO105" s="78">
        <v>977.33</v>
      </c>
      <c r="GP105" s="78">
        <v>1600.98</v>
      </c>
      <c r="GQ105" s="78">
        <v>931.92</v>
      </c>
      <c r="GR105" s="78">
        <v>671.16</v>
      </c>
      <c r="GS105" s="78"/>
      <c r="GT105" s="79"/>
      <c r="GU105" s="65" t="s">
        <v>414</v>
      </c>
      <c r="GV105" s="68">
        <v>1</v>
      </c>
      <c r="GW105" s="78">
        <v>807.98</v>
      </c>
      <c r="GX105" s="78">
        <v>1131.6400000000001</v>
      </c>
      <c r="GY105" s="78">
        <v>1118.1400000000001</v>
      </c>
      <c r="GZ105" s="78"/>
      <c r="HA105" s="78"/>
      <c r="HB105" s="79">
        <v>703.52</v>
      </c>
      <c r="HC105" s="65" t="s">
        <v>415</v>
      </c>
      <c r="HD105" s="68">
        <v>1</v>
      </c>
      <c r="HE105" s="78">
        <v>893.02</v>
      </c>
      <c r="HF105" s="78">
        <v>1199.02</v>
      </c>
      <c r="HG105" s="78"/>
      <c r="HH105" s="78">
        <v>608.66</v>
      </c>
      <c r="HI105" s="78">
        <v>602.02</v>
      </c>
      <c r="HJ105" s="79">
        <v>606.72</v>
      </c>
      <c r="HK105" s="80"/>
      <c r="HL105" s="68"/>
      <c r="HM105" s="78"/>
      <c r="HN105" s="78"/>
      <c r="HO105" s="78"/>
      <c r="HP105" s="78"/>
      <c r="HQ105" s="78"/>
      <c r="HR105" s="79"/>
    </row>
    <row r="106" spans="1:226" x14ac:dyDescent="0.25">
      <c r="A106" s="81">
        <v>44865</v>
      </c>
      <c r="B106" s="82" t="s">
        <v>387</v>
      </c>
      <c r="C106" s="83">
        <v>942.59046248444554</v>
      </c>
      <c r="D106" s="83">
        <v>1203.4656495546915</v>
      </c>
      <c r="E106" s="83">
        <v>1171.0471993405881</v>
      </c>
      <c r="F106" s="83">
        <v>718.96633888212455</v>
      </c>
      <c r="G106" s="83">
        <v>715.47556224324057</v>
      </c>
      <c r="H106" s="84">
        <v>531.98436163056294</v>
      </c>
      <c r="I106" s="82" t="s">
        <v>388</v>
      </c>
      <c r="J106" s="83">
        <v>942.73067582423164</v>
      </c>
      <c r="K106" s="83">
        <v>1192.3338526648083</v>
      </c>
      <c r="L106" s="83">
        <v>1173.3009378925699</v>
      </c>
      <c r="M106" s="83">
        <v>705.86352384458326</v>
      </c>
      <c r="N106" s="83">
        <v>504.63969089390139</v>
      </c>
      <c r="O106" s="84">
        <v>563.58208112739919</v>
      </c>
      <c r="P106" s="65" t="s">
        <v>389</v>
      </c>
      <c r="Q106" s="78">
        <v>903.42</v>
      </c>
      <c r="R106" s="78">
        <v>1221.49</v>
      </c>
      <c r="S106" s="78">
        <v>1188.75</v>
      </c>
      <c r="T106" s="78">
        <v>617.6</v>
      </c>
      <c r="U106" s="78"/>
      <c r="V106" s="79"/>
      <c r="W106" s="65" t="s">
        <v>390</v>
      </c>
      <c r="X106" s="78">
        <v>956.5</v>
      </c>
      <c r="Y106" s="78">
        <v>1298.71</v>
      </c>
      <c r="Z106" s="78">
        <v>1149.78</v>
      </c>
      <c r="AA106" s="78">
        <v>533.67999999999995</v>
      </c>
      <c r="AB106" s="78"/>
      <c r="AC106" s="79">
        <v>657.85</v>
      </c>
      <c r="AD106" s="65" t="s">
        <v>391</v>
      </c>
      <c r="AE106" s="68">
        <v>0.51129972389814904</v>
      </c>
      <c r="AF106" s="78">
        <v>822.77</v>
      </c>
      <c r="AG106" s="78">
        <v>1058.18</v>
      </c>
      <c r="AH106" s="78">
        <v>761.18</v>
      </c>
      <c r="AI106" s="78"/>
      <c r="AJ106" s="78"/>
      <c r="AK106" s="79">
        <v>308.64999999999998</v>
      </c>
      <c r="AL106" s="69" t="s">
        <v>392</v>
      </c>
      <c r="AM106" s="70">
        <v>1</v>
      </c>
      <c r="AN106" s="78">
        <v>870.61</v>
      </c>
      <c r="AO106" s="78">
        <v>1246.6500000000001</v>
      </c>
      <c r="AP106" s="78">
        <v>1168.3800000000001</v>
      </c>
      <c r="AQ106" s="78">
        <v>977.67</v>
      </c>
      <c r="AR106" s="78"/>
      <c r="AS106" s="79"/>
      <c r="AT106" s="65" t="s">
        <v>393</v>
      </c>
      <c r="AU106" s="68">
        <v>4.0836327997386498E-2</v>
      </c>
      <c r="AV106" s="78">
        <v>908.14</v>
      </c>
      <c r="AW106" s="78">
        <v>1247.18</v>
      </c>
      <c r="AX106" s="78">
        <v>1116.22</v>
      </c>
      <c r="AY106" s="78"/>
      <c r="AZ106" s="78"/>
      <c r="BA106" s="79">
        <v>516.1</v>
      </c>
      <c r="BB106" s="65" t="s">
        <v>394</v>
      </c>
      <c r="BC106" s="78">
        <v>979.95</v>
      </c>
      <c r="BD106" s="78">
        <v>1320.36</v>
      </c>
      <c r="BE106" s="78">
        <v>1219.98</v>
      </c>
      <c r="BF106" s="78"/>
      <c r="BG106" s="78"/>
      <c r="BH106" s="79">
        <v>806.99</v>
      </c>
      <c r="BI106" s="65" t="s">
        <v>395</v>
      </c>
      <c r="BJ106" s="68">
        <v>0.13432916017409099</v>
      </c>
      <c r="BK106" s="78">
        <v>1031.24</v>
      </c>
      <c r="BL106" s="78">
        <v>1268.2</v>
      </c>
      <c r="BM106" s="78">
        <v>1427.3</v>
      </c>
      <c r="BN106" s="78">
        <v>927.14</v>
      </c>
      <c r="BO106" s="78"/>
      <c r="BP106" s="79"/>
      <c r="BQ106" s="65" t="s">
        <v>396</v>
      </c>
      <c r="BR106" s="68">
        <v>1</v>
      </c>
      <c r="BS106" s="78">
        <v>1042</v>
      </c>
      <c r="BT106" s="78">
        <v>1270.5</v>
      </c>
      <c r="BU106" s="78">
        <v>1219.5</v>
      </c>
      <c r="BV106" s="78"/>
      <c r="BW106" s="78"/>
      <c r="BX106" s="79">
        <v>533.66999999999996</v>
      </c>
      <c r="BY106" s="65" t="s">
        <v>397</v>
      </c>
      <c r="BZ106" s="78">
        <v>981.57</v>
      </c>
      <c r="CA106" s="78">
        <v>1250.28</v>
      </c>
      <c r="CB106" s="78">
        <v>1075.31</v>
      </c>
      <c r="CC106" s="78">
        <v>668.73</v>
      </c>
      <c r="CD106" s="78"/>
      <c r="CE106" s="79">
        <v>823.51</v>
      </c>
      <c r="CF106" s="65" t="s">
        <v>398</v>
      </c>
      <c r="CG106" s="78">
        <v>936.46</v>
      </c>
      <c r="CH106" s="78">
        <v>1285.45</v>
      </c>
      <c r="CI106" s="78">
        <v>1281.46</v>
      </c>
      <c r="CJ106" s="78"/>
      <c r="CK106" s="78"/>
      <c r="CL106" s="79"/>
      <c r="CM106" s="65" t="s">
        <v>399</v>
      </c>
      <c r="CN106" s="78">
        <v>702.52</v>
      </c>
      <c r="CO106" s="78">
        <v>947.37</v>
      </c>
      <c r="CP106" s="78">
        <v>1179.99</v>
      </c>
      <c r="CQ106" s="78">
        <v>643.6</v>
      </c>
      <c r="CR106" s="78"/>
      <c r="CS106" s="79">
        <v>506.99</v>
      </c>
      <c r="CT106" s="65" t="s">
        <v>400</v>
      </c>
      <c r="CU106" s="78">
        <v>927.4</v>
      </c>
      <c r="CV106" s="78">
        <v>1276.48</v>
      </c>
      <c r="CW106" s="78">
        <v>826.18</v>
      </c>
      <c r="CX106" s="78">
        <v>619.91999999999996</v>
      </c>
      <c r="CY106" s="78"/>
      <c r="CZ106" s="79"/>
      <c r="DA106" s="65" t="s">
        <v>401</v>
      </c>
      <c r="DB106" s="68">
        <v>0.132784490771478</v>
      </c>
      <c r="DC106" s="78">
        <v>807.75</v>
      </c>
      <c r="DD106" s="78">
        <v>1199.2</v>
      </c>
      <c r="DE106" s="78">
        <v>1053.5899999999999</v>
      </c>
      <c r="DF106" s="78">
        <v>926.04</v>
      </c>
      <c r="DG106" s="78"/>
      <c r="DH106" s="79">
        <v>734.86</v>
      </c>
      <c r="DI106" s="65" t="s">
        <v>402</v>
      </c>
      <c r="DJ106" s="68">
        <v>2.4411082631514698E-3</v>
      </c>
      <c r="DK106" s="78">
        <v>732.45</v>
      </c>
      <c r="DL106" s="78">
        <v>938.92</v>
      </c>
      <c r="DM106" s="78">
        <v>938.92</v>
      </c>
      <c r="DN106" s="78">
        <v>861.81</v>
      </c>
      <c r="DO106" s="78"/>
      <c r="DP106" s="79">
        <v>689.39</v>
      </c>
      <c r="DQ106" s="65" t="s">
        <v>403</v>
      </c>
      <c r="DR106" s="78">
        <v>997.69</v>
      </c>
      <c r="DS106" s="78">
        <v>1219.24</v>
      </c>
      <c r="DT106" s="78">
        <v>996.14</v>
      </c>
      <c r="DU106" s="78">
        <v>890.82</v>
      </c>
      <c r="DV106" s="78"/>
      <c r="DW106" s="79"/>
      <c r="DX106" s="65" t="s">
        <v>404</v>
      </c>
      <c r="DY106" s="78">
        <v>896.8</v>
      </c>
      <c r="DZ106" s="78">
        <v>1161.73</v>
      </c>
      <c r="EA106" s="78">
        <v>1126.8</v>
      </c>
      <c r="EB106" s="78">
        <v>710.72</v>
      </c>
      <c r="EC106" s="78"/>
      <c r="ED106" s="79">
        <v>537.09</v>
      </c>
      <c r="EE106" s="65" t="s">
        <v>405</v>
      </c>
      <c r="EF106" s="68">
        <v>1</v>
      </c>
      <c r="EG106" s="78">
        <v>943.37</v>
      </c>
      <c r="EH106" s="78">
        <v>1202.5</v>
      </c>
      <c r="EI106" s="78">
        <v>1125.57</v>
      </c>
      <c r="EJ106" s="78"/>
      <c r="EK106" s="78">
        <v>323.74</v>
      </c>
      <c r="EL106" s="79">
        <v>460.1</v>
      </c>
      <c r="EM106" s="65" t="s">
        <v>406</v>
      </c>
      <c r="EN106" s="78">
        <v>917.29</v>
      </c>
      <c r="EO106" s="78">
        <v>1277.48</v>
      </c>
      <c r="EP106" s="78">
        <v>1146.79</v>
      </c>
      <c r="EQ106" s="78"/>
      <c r="ER106" s="78"/>
      <c r="ES106" s="79">
        <v>652.16</v>
      </c>
      <c r="ET106" s="65" t="s">
        <v>407</v>
      </c>
      <c r="EU106" s="68">
        <v>1</v>
      </c>
      <c r="EV106" s="78">
        <v>981.61</v>
      </c>
      <c r="EW106" s="78">
        <v>1202.52</v>
      </c>
      <c r="EX106" s="78">
        <v>1202.52</v>
      </c>
      <c r="EY106" s="78"/>
      <c r="EZ106" s="78"/>
      <c r="FA106" s="79">
        <v>514.23</v>
      </c>
      <c r="FB106" s="65" t="s">
        <v>408</v>
      </c>
      <c r="FC106" s="78">
        <v>586.21</v>
      </c>
      <c r="FD106" s="78">
        <v>553.02</v>
      </c>
      <c r="FE106" s="78">
        <v>615.37</v>
      </c>
      <c r="FF106" s="78"/>
      <c r="FG106" s="78"/>
      <c r="FH106" s="79"/>
      <c r="FI106" s="65" t="s">
        <v>409</v>
      </c>
      <c r="FJ106" s="78">
        <v>1004.1</v>
      </c>
      <c r="FK106" s="78">
        <v>1335.7</v>
      </c>
      <c r="FL106" s="78">
        <v>1146.44</v>
      </c>
      <c r="FM106" s="78">
        <v>706.14</v>
      </c>
      <c r="FN106" s="78"/>
      <c r="FO106" s="79">
        <v>527.04999999999995</v>
      </c>
      <c r="FP106" s="65" t="s">
        <v>410</v>
      </c>
      <c r="FQ106" s="68">
        <v>0.21238186258893499</v>
      </c>
      <c r="FR106" s="78">
        <v>1014.21</v>
      </c>
      <c r="FS106" s="78">
        <v>1274.82</v>
      </c>
      <c r="FT106" s="78">
        <v>1220.27</v>
      </c>
      <c r="FU106" s="78">
        <v>757.71</v>
      </c>
      <c r="FV106" s="78">
        <v>742.7</v>
      </c>
      <c r="FW106" s="79">
        <v>529.77</v>
      </c>
      <c r="FX106" s="65" t="s">
        <v>411</v>
      </c>
      <c r="FY106" s="78">
        <v>975.38</v>
      </c>
      <c r="FZ106" s="78">
        <v>1244.3699999999999</v>
      </c>
      <c r="GA106" s="78">
        <v>1113.24</v>
      </c>
      <c r="GB106" s="78">
        <v>906.12</v>
      </c>
      <c r="GC106" s="78"/>
      <c r="GD106" s="79">
        <v>558.94000000000005</v>
      </c>
      <c r="GE106" s="65" t="s">
        <v>412</v>
      </c>
      <c r="GF106" s="68">
        <v>0.203487780558777</v>
      </c>
      <c r="GG106" s="78">
        <v>909.56</v>
      </c>
      <c r="GH106" s="78">
        <v>1163.7</v>
      </c>
      <c r="GI106" s="78">
        <v>1352.66</v>
      </c>
      <c r="GJ106" s="78">
        <v>817.21</v>
      </c>
      <c r="GK106" s="78"/>
      <c r="GL106" s="79">
        <v>608.98</v>
      </c>
      <c r="GM106" s="65" t="s">
        <v>413</v>
      </c>
      <c r="GN106" s="68">
        <v>9.1734703238235002E-2</v>
      </c>
      <c r="GO106" s="78">
        <v>952.79</v>
      </c>
      <c r="GP106" s="78">
        <v>1627.98</v>
      </c>
      <c r="GQ106" s="78">
        <v>935.05</v>
      </c>
      <c r="GR106" s="78">
        <v>678.47</v>
      </c>
      <c r="GS106" s="78"/>
      <c r="GT106" s="79"/>
      <c r="GU106" s="65" t="s">
        <v>414</v>
      </c>
      <c r="GV106" s="68">
        <v>1</v>
      </c>
      <c r="GW106" s="78">
        <v>794.85</v>
      </c>
      <c r="GX106" s="78">
        <v>1073.6300000000001</v>
      </c>
      <c r="GY106" s="78">
        <v>1053.6600000000001</v>
      </c>
      <c r="GZ106" s="78"/>
      <c r="HA106" s="78"/>
      <c r="HB106" s="79">
        <v>701.77</v>
      </c>
      <c r="HC106" s="65" t="s">
        <v>415</v>
      </c>
      <c r="HD106" s="68">
        <v>1</v>
      </c>
      <c r="HE106" s="78">
        <v>894.68</v>
      </c>
      <c r="HF106" s="78">
        <v>1194.02</v>
      </c>
      <c r="HG106" s="78"/>
      <c r="HH106" s="78">
        <v>602.07000000000005</v>
      </c>
      <c r="HI106" s="78">
        <v>595.42999999999995</v>
      </c>
      <c r="HJ106" s="79">
        <v>610.89</v>
      </c>
      <c r="HK106" s="80"/>
      <c r="HL106" s="68"/>
      <c r="HM106" s="78"/>
      <c r="HN106" s="78"/>
      <c r="HO106" s="78"/>
      <c r="HP106" s="78"/>
      <c r="HQ106" s="78"/>
      <c r="HR106" s="79"/>
    </row>
    <row r="107" spans="1:226" x14ac:dyDescent="0.25">
      <c r="A107" s="81">
        <v>44858</v>
      </c>
      <c r="B107" s="82" t="s">
        <v>387</v>
      </c>
      <c r="C107" s="83">
        <v>950.23155391006935</v>
      </c>
      <c r="D107" s="83">
        <v>1212.7697352197324</v>
      </c>
      <c r="E107" s="83">
        <v>1212.7877188791008</v>
      </c>
      <c r="F107" s="83">
        <v>726.62894690427709</v>
      </c>
      <c r="G107" s="83">
        <v>675.62103468042415</v>
      </c>
      <c r="H107" s="84">
        <v>531.60154290098671</v>
      </c>
      <c r="I107" s="82" t="s">
        <v>388</v>
      </c>
      <c r="J107" s="83">
        <v>953.15030410905138</v>
      </c>
      <c r="K107" s="83">
        <v>1203.2425797638259</v>
      </c>
      <c r="L107" s="83">
        <v>1217.0158194479252</v>
      </c>
      <c r="M107" s="83">
        <v>716.57740607183143</v>
      </c>
      <c r="N107" s="83">
        <v>517.87641604010014</v>
      </c>
      <c r="O107" s="84">
        <v>568.9240010026632</v>
      </c>
      <c r="P107" s="65" t="s">
        <v>389</v>
      </c>
      <c r="Q107" s="78">
        <v>912.59</v>
      </c>
      <c r="R107" s="78">
        <v>1223.99</v>
      </c>
      <c r="S107" s="78">
        <v>1286.56</v>
      </c>
      <c r="T107" s="78">
        <v>710</v>
      </c>
      <c r="U107" s="78"/>
      <c r="V107" s="79"/>
      <c r="W107" s="65" t="s">
        <v>390</v>
      </c>
      <c r="X107" s="78">
        <v>978.84</v>
      </c>
      <c r="Y107" s="78">
        <v>1320.64</v>
      </c>
      <c r="Z107" s="78">
        <v>1110.94</v>
      </c>
      <c r="AA107" s="78">
        <v>533.67999999999995</v>
      </c>
      <c r="AB107" s="78"/>
      <c r="AC107" s="79">
        <v>657.85</v>
      </c>
      <c r="AD107" s="65" t="s">
        <v>391</v>
      </c>
      <c r="AE107" s="68">
        <v>0.51129972389814904</v>
      </c>
      <c r="AF107" s="78">
        <v>826.99</v>
      </c>
      <c r="AG107" s="78">
        <v>1058.18</v>
      </c>
      <c r="AH107" s="78">
        <v>761.18</v>
      </c>
      <c r="AI107" s="78"/>
      <c r="AJ107" s="78"/>
      <c r="AK107" s="79">
        <v>308.64999999999998</v>
      </c>
      <c r="AL107" s="69" t="s">
        <v>392</v>
      </c>
      <c r="AM107" s="70">
        <v>1</v>
      </c>
      <c r="AN107" s="78">
        <v>868.64</v>
      </c>
      <c r="AO107" s="78">
        <v>1237.5899999999999</v>
      </c>
      <c r="AP107" s="78">
        <v>1170.5999999999999</v>
      </c>
      <c r="AQ107" s="78">
        <v>977.67</v>
      </c>
      <c r="AR107" s="78"/>
      <c r="AS107" s="79"/>
      <c r="AT107" s="65" t="s">
        <v>393</v>
      </c>
      <c r="AU107" s="68">
        <v>4.0846336083653297E-2</v>
      </c>
      <c r="AV107" s="78">
        <v>923.79</v>
      </c>
      <c r="AW107" s="78">
        <v>1253.32</v>
      </c>
      <c r="AX107" s="78">
        <v>1155.1099999999999</v>
      </c>
      <c r="AY107" s="78"/>
      <c r="AZ107" s="78"/>
      <c r="BA107" s="79">
        <v>516.6</v>
      </c>
      <c r="BB107" s="65" t="s">
        <v>394</v>
      </c>
      <c r="BC107" s="78">
        <v>994.24</v>
      </c>
      <c r="BD107" s="78">
        <v>1326.24</v>
      </c>
      <c r="BE107" s="78">
        <v>1293.3</v>
      </c>
      <c r="BF107" s="78"/>
      <c r="BG107" s="78"/>
      <c r="BH107" s="79">
        <v>804.97</v>
      </c>
      <c r="BI107" s="65" t="s">
        <v>395</v>
      </c>
      <c r="BJ107" s="68">
        <v>0.13443570612354599</v>
      </c>
      <c r="BK107" s="78">
        <v>1042.82</v>
      </c>
      <c r="BL107" s="78">
        <v>1322.98</v>
      </c>
      <c r="BM107" s="78">
        <v>1460.7</v>
      </c>
      <c r="BN107" s="78">
        <v>927.88</v>
      </c>
      <c r="BO107" s="78"/>
      <c r="BP107" s="79"/>
      <c r="BQ107" s="65" t="s">
        <v>396</v>
      </c>
      <c r="BR107" s="68">
        <v>1</v>
      </c>
      <c r="BS107" s="78">
        <v>1042.83</v>
      </c>
      <c r="BT107" s="78">
        <v>1270.5</v>
      </c>
      <c r="BU107" s="78">
        <v>1227.83</v>
      </c>
      <c r="BV107" s="78"/>
      <c r="BW107" s="78"/>
      <c r="BX107" s="79">
        <v>533.66999999999996</v>
      </c>
      <c r="BY107" s="65" t="s">
        <v>397</v>
      </c>
      <c r="BZ107" s="78">
        <v>984.57</v>
      </c>
      <c r="CA107" s="78">
        <v>1251.5</v>
      </c>
      <c r="CB107" s="78">
        <v>1092</v>
      </c>
      <c r="CC107" s="78">
        <v>693.16</v>
      </c>
      <c r="CD107" s="78"/>
      <c r="CE107" s="79">
        <v>820.96</v>
      </c>
      <c r="CF107" s="65" t="s">
        <v>398</v>
      </c>
      <c r="CG107" s="78">
        <v>934.85</v>
      </c>
      <c r="CH107" s="78">
        <v>1274.96</v>
      </c>
      <c r="CI107" s="78">
        <v>1283.8800000000001</v>
      </c>
      <c r="CJ107" s="78"/>
      <c r="CK107" s="78"/>
      <c r="CL107" s="79"/>
      <c r="CM107" s="65" t="s">
        <v>399</v>
      </c>
      <c r="CN107" s="78">
        <v>729.51</v>
      </c>
      <c r="CO107" s="78">
        <v>978.62</v>
      </c>
      <c r="CP107" s="78">
        <v>1229.2</v>
      </c>
      <c r="CQ107" s="78">
        <v>636.01</v>
      </c>
      <c r="CR107" s="78"/>
      <c r="CS107" s="79">
        <v>506.51</v>
      </c>
      <c r="CT107" s="65" t="s">
        <v>400</v>
      </c>
      <c r="CU107" s="78">
        <v>918.53</v>
      </c>
      <c r="CV107" s="78">
        <v>1300.67</v>
      </c>
      <c r="CW107" s="78">
        <v>839.08</v>
      </c>
      <c r="CX107" s="78">
        <v>619.91999999999996</v>
      </c>
      <c r="CY107" s="78"/>
      <c r="CZ107" s="79"/>
      <c r="DA107" s="65" t="s">
        <v>401</v>
      </c>
      <c r="DB107" s="68">
        <v>0.13273690218617701</v>
      </c>
      <c r="DC107" s="78">
        <v>772.42</v>
      </c>
      <c r="DD107" s="78">
        <v>1143.8699999999999</v>
      </c>
      <c r="DE107" s="78">
        <v>1031.98</v>
      </c>
      <c r="DF107" s="78">
        <v>900.75</v>
      </c>
      <c r="DG107" s="78"/>
      <c r="DH107" s="79">
        <v>751.48</v>
      </c>
      <c r="DI107" s="65" t="s">
        <v>402</v>
      </c>
      <c r="DJ107" s="68">
        <v>2.42789161891813E-3</v>
      </c>
      <c r="DK107" s="78">
        <v>749.58</v>
      </c>
      <c r="DL107" s="78">
        <v>1084.6600000000001</v>
      </c>
      <c r="DM107" s="78">
        <v>1084.6600000000001</v>
      </c>
      <c r="DN107" s="78">
        <v>801.22</v>
      </c>
      <c r="DO107" s="78"/>
      <c r="DP107" s="79">
        <v>683.76</v>
      </c>
      <c r="DQ107" s="65" t="s">
        <v>403</v>
      </c>
      <c r="DR107" s="78">
        <v>998.42</v>
      </c>
      <c r="DS107" s="78">
        <v>1214.44</v>
      </c>
      <c r="DT107" s="78">
        <v>1049.97</v>
      </c>
      <c r="DU107" s="78">
        <v>863.97</v>
      </c>
      <c r="DV107" s="78"/>
      <c r="DW107" s="79"/>
      <c r="DX107" s="65" t="s">
        <v>404</v>
      </c>
      <c r="DY107" s="78">
        <v>907.86</v>
      </c>
      <c r="DZ107" s="78">
        <v>1173.6500000000001</v>
      </c>
      <c r="EA107" s="78">
        <v>1139.5899999999999</v>
      </c>
      <c r="EB107" s="78">
        <v>704.72</v>
      </c>
      <c r="EC107" s="78"/>
      <c r="ED107" s="79">
        <v>544.84</v>
      </c>
      <c r="EE107" s="65" t="s">
        <v>405</v>
      </c>
      <c r="EF107" s="68">
        <v>1</v>
      </c>
      <c r="EG107" s="78">
        <v>950</v>
      </c>
      <c r="EH107" s="78">
        <v>1204.78</v>
      </c>
      <c r="EI107" s="78">
        <v>1116.6300000000001</v>
      </c>
      <c r="EJ107" s="78"/>
      <c r="EK107" s="78">
        <v>323.74</v>
      </c>
      <c r="EL107" s="79">
        <v>461.92</v>
      </c>
      <c r="EM107" s="65" t="s">
        <v>406</v>
      </c>
      <c r="EN107" s="78">
        <v>940.37</v>
      </c>
      <c r="EO107" s="78">
        <v>1310.81</v>
      </c>
      <c r="EP107" s="78">
        <v>1114.3399999999999</v>
      </c>
      <c r="EQ107" s="78"/>
      <c r="ER107" s="78"/>
      <c r="ES107" s="79">
        <v>652.16</v>
      </c>
      <c r="ET107" s="65" t="s">
        <v>407</v>
      </c>
      <c r="EU107" s="68">
        <v>1</v>
      </c>
      <c r="EV107" s="78">
        <v>991.94</v>
      </c>
      <c r="EW107" s="78">
        <v>1192.19</v>
      </c>
      <c r="EX107" s="78">
        <v>1192.19</v>
      </c>
      <c r="EY107" s="78"/>
      <c r="EZ107" s="78"/>
      <c r="FA107" s="79">
        <v>512.24</v>
      </c>
      <c r="FB107" s="65" t="s">
        <v>408</v>
      </c>
      <c r="FC107" s="78">
        <v>586.21</v>
      </c>
      <c r="FD107" s="78">
        <v>553.02</v>
      </c>
      <c r="FE107" s="78">
        <v>615.37</v>
      </c>
      <c r="FF107" s="78"/>
      <c r="FG107" s="78"/>
      <c r="FH107" s="79"/>
      <c r="FI107" s="65" t="s">
        <v>409</v>
      </c>
      <c r="FJ107" s="78">
        <v>1014.02</v>
      </c>
      <c r="FK107" s="78">
        <v>1343.96</v>
      </c>
      <c r="FL107" s="78">
        <v>1146.44</v>
      </c>
      <c r="FM107" s="78">
        <v>706.14</v>
      </c>
      <c r="FN107" s="78"/>
      <c r="FO107" s="79">
        <v>533.66</v>
      </c>
      <c r="FP107" s="65" t="s">
        <v>410</v>
      </c>
      <c r="FQ107" s="68">
        <v>0.208733405694247</v>
      </c>
      <c r="FR107" s="78">
        <v>996.79</v>
      </c>
      <c r="FS107" s="78">
        <v>1252.92</v>
      </c>
      <c r="FT107" s="78">
        <v>1199.31</v>
      </c>
      <c r="FU107" s="78">
        <v>745.3</v>
      </c>
      <c r="FV107" s="78">
        <v>695.99</v>
      </c>
      <c r="FW107" s="79">
        <v>520.66999999999996</v>
      </c>
      <c r="FX107" s="65" t="s">
        <v>411</v>
      </c>
      <c r="FY107" s="78">
        <v>990.01</v>
      </c>
      <c r="FZ107" s="78">
        <v>1254.1199999999999</v>
      </c>
      <c r="GA107" s="78">
        <v>1146.57</v>
      </c>
      <c r="GB107" s="78">
        <v>920.53</v>
      </c>
      <c r="GC107" s="78"/>
      <c r="GD107" s="79">
        <v>554.88</v>
      </c>
      <c r="GE107" s="65" t="s">
        <v>412</v>
      </c>
      <c r="GF107" s="68">
        <v>0.20354991043803899</v>
      </c>
      <c r="GG107" s="78">
        <v>903.48</v>
      </c>
      <c r="GH107" s="78">
        <v>1161.94</v>
      </c>
      <c r="GI107" s="78">
        <v>1225.99</v>
      </c>
      <c r="GJ107" s="78">
        <v>782.85</v>
      </c>
      <c r="GK107" s="78"/>
      <c r="GL107" s="79">
        <v>612.66999999999996</v>
      </c>
      <c r="GM107" s="65" t="s">
        <v>413</v>
      </c>
      <c r="GN107" s="68">
        <v>9.0256780540638099E-2</v>
      </c>
      <c r="GO107" s="78">
        <v>970.51</v>
      </c>
      <c r="GP107" s="78">
        <v>1603.84</v>
      </c>
      <c r="GQ107" s="78">
        <v>889.01</v>
      </c>
      <c r="GR107" s="78">
        <v>682.79</v>
      </c>
      <c r="GS107" s="78"/>
      <c r="GT107" s="79"/>
      <c r="GU107" s="65" t="s">
        <v>414</v>
      </c>
      <c r="GV107" s="68">
        <v>1</v>
      </c>
      <c r="GW107" s="78">
        <v>789.94</v>
      </c>
      <c r="GX107" s="78">
        <v>1050.96</v>
      </c>
      <c r="GY107" s="78">
        <v>1043.08</v>
      </c>
      <c r="GZ107" s="78"/>
      <c r="HA107" s="78"/>
      <c r="HB107" s="79">
        <v>702.16</v>
      </c>
      <c r="HC107" s="65" t="s">
        <v>415</v>
      </c>
      <c r="HD107" s="68">
        <v>1</v>
      </c>
      <c r="HE107" s="78">
        <v>902.18</v>
      </c>
      <c r="HF107" s="78">
        <v>1169.8499999999999</v>
      </c>
      <c r="HG107" s="78"/>
      <c r="HH107" s="78">
        <v>621.95000000000005</v>
      </c>
      <c r="HI107" s="78">
        <v>615.30999999999995</v>
      </c>
      <c r="HJ107" s="79">
        <v>611.72</v>
      </c>
      <c r="HK107" s="80"/>
      <c r="HL107" s="68"/>
      <c r="HM107" s="78"/>
      <c r="HN107" s="78"/>
      <c r="HO107" s="78"/>
      <c r="HP107" s="78"/>
      <c r="HQ107" s="78"/>
      <c r="HR107" s="79"/>
    </row>
    <row r="108" spans="1:226" x14ac:dyDescent="0.25">
      <c r="A108" s="81">
        <v>44851</v>
      </c>
      <c r="B108" s="82" t="s">
        <v>387</v>
      </c>
      <c r="C108" s="83">
        <v>968.37822703119241</v>
      </c>
      <c r="D108" s="83">
        <v>1209.459701272745</v>
      </c>
      <c r="E108" s="83">
        <v>1229.6129415308942</v>
      </c>
      <c r="F108" s="83">
        <v>704.3568300289013</v>
      </c>
      <c r="G108" s="83">
        <v>643.66880385974969</v>
      </c>
      <c r="H108" s="84">
        <v>535.00974308394609</v>
      </c>
      <c r="I108" s="82" t="s">
        <v>388</v>
      </c>
      <c r="J108" s="83">
        <v>968.84917260556483</v>
      </c>
      <c r="K108" s="83">
        <v>1203.175858775312</v>
      </c>
      <c r="L108" s="83">
        <v>1233.2544605433025</v>
      </c>
      <c r="M108" s="83">
        <v>688.75156685127399</v>
      </c>
      <c r="N108" s="83">
        <v>526.33247284878871</v>
      </c>
      <c r="O108" s="84">
        <v>571.7256850230649</v>
      </c>
      <c r="P108" s="65" t="s">
        <v>389</v>
      </c>
      <c r="Q108" s="78">
        <v>930.92</v>
      </c>
      <c r="R108" s="78">
        <v>1226.49</v>
      </c>
      <c r="S108" s="78">
        <v>1319.29</v>
      </c>
      <c r="T108" s="78">
        <v>739</v>
      </c>
      <c r="U108" s="78"/>
      <c r="V108" s="79"/>
      <c r="W108" s="65" t="s">
        <v>390</v>
      </c>
      <c r="X108" s="78">
        <v>983.85</v>
      </c>
      <c r="Y108" s="78">
        <v>1316.96</v>
      </c>
      <c r="Z108" s="78">
        <v>1175.98</v>
      </c>
      <c r="AA108" s="78">
        <v>561.91</v>
      </c>
      <c r="AB108" s="78"/>
      <c r="AC108" s="79">
        <v>647.92999999999995</v>
      </c>
      <c r="AD108" s="65" t="s">
        <v>391</v>
      </c>
      <c r="AE108" s="68">
        <v>0.51129972389814904</v>
      </c>
      <c r="AF108" s="78">
        <v>827.63</v>
      </c>
      <c r="AG108" s="78">
        <v>1037.21</v>
      </c>
      <c r="AH108" s="78">
        <v>765.46</v>
      </c>
      <c r="AI108" s="78"/>
      <c r="AJ108" s="78"/>
      <c r="AK108" s="79">
        <v>307.92</v>
      </c>
      <c r="AL108" s="69" t="s">
        <v>392</v>
      </c>
      <c r="AM108" s="70">
        <v>1</v>
      </c>
      <c r="AN108" s="78">
        <v>846.69</v>
      </c>
      <c r="AO108" s="78">
        <v>1174.69</v>
      </c>
      <c r="AP108" s="78">
        <v>1135.31</v>
      </c>
      <c r="AQ108" s="78">
        <v>977.67</v>
      </c>
      <c r="AR108" s="78"/>
      <c r="AS108" s="79"/>
      <c r="AT108" s="65" t="s">
        <v>393</v>
      </c>
      <c r="AU108" s="68">
        <v>4.0713296962787998E-2</v>
      </c>
      <c r="AV108" s="78">
        <v>910.65</v>
      </c>
      <c r="AW108" s="78">
        <v>1219.97</v>
      </c>
      <c r="AX108" s="78">
        <v>1150.3</v>
      </c>
      <c r="AY108" s="78"/>
      <c r="AZ108" s="78"/>
      <c r="BA108" s="79">
        <v>515.79</v>
      </c>
      <c r="BB108" s="65" t="s">
        <v>394</v>
      </c>
      <c r="BC108" s="78">
        <v>1036.26</v>
      </c>
      <c r="BD108" s="78">
        <v>1341.36</v>
      </c>
      <c r="BE108" s="78">
        <v>1292.74</v>
      </c>
      <c r="BF108" s="78"/>
      <c r="BG108" s="78"/>
      <c r="BH108" s="79">
        <v>801.95</v>
      </c>
      <c r="BI108" s="65" t="s">
        <v>395</v>
      </c>
      <c r="BJ108" s="68">
        <v>0.13444655077373999</v>
      </c>
      <c r="BK108" s="78">
        <v>1128.95</v>
      </c>
      <c r="BL108" s="78">
        <v>1333.84</v>
      </c>
      <c r="BM108" s="78">
        <v>1471.57</v>
      </c>
      <c r="BN108" s="78">
        <v>927.95</v>
      </c>
      <c r="BO108" s="78"/>
      <c r="BP108" s="79"/>
      <c r="BQ108" s="65" t="s">
        <v>396</v>
      </c>
      <c r="BR108" s="68">
        <v>1</v>
      </c>
      <c r="BS108" s="78">
        <v>1042.83</v>
      </c>
      <c r="BT108" s="78">
        <v>1249.67</v>
      </c>
      <c r="BU108" s="78">
        <v>1211.17</v>
      </c>
      <c r="BV108" s="78"/>
      <c r="BW108" s="78"/>
      <c r="BX108" s="79">
        <v>533.66999999999996</v>
      </c>
      <c r="BY108" s="65" t="s">
        <v>397</v>
      </c>
      <c r="BZ108" s="78">
        <v>979.07</v>
      </c>
      <c r="CA108" s="78">
        <v>1231.9100000000001</v>
      </c>
      <c r="CB108" s="78">
        <v>1127.31</v>
      </c>
      <c r="CC108" s="78">
        <v>640.20000000000005</v>
      </c>
      <c r="CD108" s="78"/>
      <c r="CE108" s="79">
        <v>821.18</v>
      </c>
      <c r="CF108" s="65" t="s">
        <v>398</v>
      </c>
      <c r="CG108" s="78">
        <v>939.69</v>
      </c>
      <c r="CH108" s="78">
        <v>1243.51</v>
      </c>
      <c r="CI108" s="78">
        <v>1299.2</v>
      </c>
      <c r="CJ108" s="78"/>
      <c r="CK108" s="78"/>
      <c r="CL108" s="79"/>
      <c r="CM108" s="65" t="s">
        <v>399</v>
      </c>
      <c r="CN108" s="78">
        <v>747.66</v>
      </c>
      <c r="CO108" s="78">
        <v>991.8</v>
      </c>
      <c r="CP108" s="78">
        <v>1264.3900000000001</v>
      </c>
      <c r="CQ108" s="78">
        <v>654.66</v>
      </c>
      <c r="CR108" s="78"/>
      <c r="CS108" s="79">
        <v>503.71</v>
      </c>
      <c r="CT108" s="65" t="s">
        <v>400</v>
      </c>
      <c r="CU108" s="78">
        <v>925.79</v>
      </c>
      <c r="CV108" s="78">
        <v>1302.28</v>
      </c>
      <c r="CW108" s="78">
        <v>847.95</v>
      </c>
      <c r="CX108" s="78">
        <v>619.91999999999996</v>
      </c>
      <c r="CY108" s="78"/>
      <c r="CZ108" s="79"/>
      <c r="DA108" s="65" t="s">
        <v>401</v>
      </c>
      <c r="DB108" s="68">
        <v>0.13286388095396301</v>
      </c>
      <c r="DC108" s="78">
        <v>767.85</v>
      </c>
      <c r="DD108" s="78">
        <v>1073.33</v>
      </c>
      <c r="DE108" s="78">
        <v>935.49</v>
      </c>
      <c r="DF108" s="78">
        <v>901.61</v>
      </c>
      <c r="DG108" s="78"/>
      <c r="DH108" s="79">
        <v>757.4</v>
      </c>
      <c r="DI108" s="65" t="s">
        <v>402</v>
      </c>
      <c r="DJ108" s="68">
        <v>2.3906287353574001E-3</v>
      </c>
      <c r="DK108" s="78">
        <v>736.67</v>
      </c>
      <c r="DL108" s="78">
        <v>1044.21</v>
      </c>
      <c r="DM108" s="78">
        <v>1044.21</v>
      </c>
      <c r="DN108" s="78">
        <v>788.92</v>
      </c>
      <c r="DO108" s="78"/>
      <c r="DP108" s="79">
        <v>674.23</v>
      </c>
      <c r="DQ108" s="65" t="s">
        <v>403</v>
      </c>
      <c r="DR108" s="78">
        <v>994.52</v>
      </c>
      <c r="DS108" s="78">
        <v>1182.49</v>
      </c>
      <c r="DT108" s="78">
        <v>1028.83</v>
      </c>
      <c r="DU108" s="78">
        <v>783.37</v>
      </c>
      <c r="DV108" s="78"/>
      <c r="DW108" s="79"/>
      <c r="DX108" s="65" t="s">
        <v>404</v>
      </c>
      <c r="DY108" s="78">
        <v>913.07</v>
      </c>
      <c r="DZ108" s="78">
        <v>1175.77</v>
      </c>
      <c r="EA108" s="78">
        <v>1163.22</v>
      </c>
      <c r="EB108" s="78">
        <v>719.5</v>
      </c>
      <c r="EC108" s="78"/>
      <c r="ED108" s="79">
        <v>550.14</v>
      </c>
      <c r="EE108" s="65" t="s">
        <v>405</v>
      </c>
      <c r="EF108" s="68">
        <v>1</v>
      </c>
      <c r="EG108" s="78">
        <v>937.45</v>
      </c>
      <c r="EH108" s="78">
        <v>1207.77</v>
      </c>
      <c r="EI108" s="78">
        <v>1144.5</v>
      </c>
      <c r="EJ108" s="78"/>
      <c r="EK108" s="78">
        <v>323.74</v>
      </c>
      <c r="EL108" s="79">
        <v>463.02</v>
      </c>
      <c r="EM108" s="65" t="s">
        <v>406</v>
      </c>
      <c r="EN108" s="78">
        <v>983.96</v>
      </c>
      <c r="EO108" s="78">
        <v>1325.34</v>
      </c>
      <c r="EP108" s="78">
        <v>1202.93</v>
      </c>
      <c r="EQ108" s="78"/>
      <c r="ER108" s="78"/>
      <c r="ES108" s="79">
        <v>654.92999999999995</v>
      </c>
      <c r="ET108" s="65" t="s">
        <v>407</v>
      </c>
      <c r="EU108" s="68">
        <v>1</v>
      </c>
      <c r="EV108" s="78">
        <v>987.5</v>
      </c>
      <c r="EW108" s="78">
        <v>1166.06</v>
      </c>
      <c r="EX108" s="78">
        <v>1166.06</v>
      </c>
      <c r="EY108" s="78"/>
      <c r="EZ108" s="78"/>
      <c r="FA108" s="79">
        <v>510.18</v>
      </c>
      <c r="FB108" s="65" t="s">
        <v>408</v>
      </c>
      <c r="FC108" s="78">
        <v>586.21</v>
      </c>
      <c r="FD108" s="78">
        <v>553.02</v>
      </c>
      <c r="FE108" s="78">
        <v>615.37</v>
      </c>
      <c r="FF108" s="78"/>
      <c r="FG108" s="78"/>
      <c r="FH108" s="79"/>
      <c r="FI108" s="65" t="s">
        <v>409</v>
      </c>
      <c r="FJ108" s="78">
        <v>1020.63</v>
      </c>
      <c r="FK108" s="78">
        <v>1324.95</v>
      </c>
      <c r="FL108" s="78">
        <v>1148.0899999999999</v>
      </c>
      <c r="FM108" s="78">
        <v>707.14</v>
      </c>
      <c r="FN108" s="78"/>
      <c r="FO108" s="79">
        <v>532.01</v>
      </c>
      <c r="FP108" s="65" t="s">
        <v>410</v>
      </c>
      <c r="FQ108" s="68">
        <v>0.207714517167605</v>
      </c>
      <c r="FR108" s="78">
        <v>989.65</v>
      </c>
      <c r="FS108" s="78">
        <v>1240.92</v>
      </c>
      <c r="FT108" s="78">
        <v>1282.06</v>
      </c>
      <c r="FU108" s="78">
        <v>718.99</v>
      </c>
      <c r="FV108" s="78">
        <v>658.82</v>
      </c>
      <c r="FW108" s="79">
        <v>526.38</v>
      </c>
      <c r="FX108" s="65" t="s">
        <v>411</v>
      </c>
      <c r="FY108" s="78">
        <v>1031.47</v>
      </c>
      <c r="FZ108" s="78">
        <v>1254.94</v>
      </c>
      <c r="GA108" s="78">
        <v>1161.21</v>
      </c>
      <c r="GB108" s="78">
        <v>908.19</v>
      </c>
      <c r="GC108" s="78"/>
      <c r="GD108" s="79">
        <v>558.94000000000005</v>
      </c>
      <c r="GE108" s="65" t="s">
        <v>412</v>
      </c>
      <c r="GF108" s="68">
        <v>0.20255215718047401</v>
      </c>
      <c r="GG108" s="78">
        <v>883.13</v>
      </c>
      <c r="GH108" s="78">
        <v>1132.6400000000001</v>
      </c>
      <c r="GI108" s="78">
        <v>1320.54</v>
      </c>
      <c r="GJ108" s="78">
        <v>845.26</v>
      </c>
      <c r="GK108" s="78"/>
      <c r="GL108" s="79">
        <v>609.91</v>
      </c>
      <c r="GM108" s="65" t="s">
        <v>413</v>
      </c>
      <c r="GN108" s="68">
        <v>9.0997606762942093E-2</v>
      </c>
      <c r="GO108" s="78">
        <v>1144.0899999999999</v>
      </c>
      <c r="GP108" s="78">
        <v>1647.07</v>
      </c>
      <c r="GQ108" s="78">
        <v>926.96</v>
      </c>
      <c r="GR108" s="78">
        <v>691.85</v>
      </c>
      <c r="GS108" s="78"/>
      <c r="GT108" s="79"/>
      <c r="GU108" s="65" t="s">
        <v>414</v>
      </c>
      <c r="GV108" s="68">
        <v>1</v>
      </c>
      <c r="GW108" s="78">
        <v>758.78</v>
      </c>
      <c r="GX108" s="78">
        <v>1009.88</v>
      </c>
      <c r="GY108" s="78">
        <v>998.76</v>
      </c>
      <c r="GZ108" s="78"/>
      <c r="HA108" s="78"/>
      <c r="HB108" s="79">
        <v>702.15</v>
      </c>
      <c r="HC108" s="65" t="s">
        <v>415</v>
      </c>
      <c r="HD108" s="68">
        <v>1</v>
      </c>
      <c r="HE108" s="78">
        <v>880.52</v>
      </c>
      <c r="HF108" s="78">
        <v>1124.8499999999999</v>
      </c>
      <c r="HG108" s="78"/>
      <c r="HH108" s="78">
        <v>614.65</v>
      </c>
      <c r="HI108" s="78">
        <v>628.01</v>
      </c>
      <c r="HJ108" s="79">
        <v>611.72</v>
      </c>
      <c r="HK108" s="80"/>
      <c r="HL108" s="68"/>
      <c r="HM108" s="78"/>
      <c r="HN108" s="78"/>
      <c r="HO108" s="78"/>
      <c r="HP108" s="78"/>
      <c r="HQ108" s="78"/>
      <c r="HR108" s="79"/>
    </row>
    <row r="109" spans="1:226" x14ac:dyDescent="0.25">
      <c r="A109" s="81">
        <v>44844</v>
      </c>
      <c r="B109" s="82" t="s">
        <v>387</v>
      </c>
      <c r="C109" s="83">
        <v>940.76187483148772</v>
      </c>
      <c r="D109" s="83">
        <v>1151.018258757686</v>
      </c>
      <c r="E109" s="83">
        <v>1195.1337436564868</v>
      </c>
      <c r="F109" s="83">
        <v>725.28331128022785</v>
      </c>
      <c r="G109" s="83">
        <v>635.94447215056834</v>
      </c>
      <c r="H109" s="84">
        <v>532.94078111049623</v>
      </c>
      <c r="I109" s="82" t="s">
        <v>388</v>
      </c>
      <c r="J109" s="83">
        <v>940.4429242874005</v>
      </c>
      <c r="K109" s="83">
        <v>1138.4081803874503</v>
      </c>
      <c r="L109" s="83">
        <v>1198.9904001038215</v>
      </c>
      <c r="M109" s="83">
        <v>716.67253253271588</v>
      </c>
      <c r="N109" s="83">
        <v>512.45654970760233</v>
      </c>
      <c r="O109" s="84">
        <v>573.7054704195931</v>
      </c>
      <c r="P109" s="65" t="s">
        <v>389</v>
      </c>
      <c r="Q109" s="78">
        <v>909.26</v>
      </c>
      <c r="R109" s="78">
        <v>1192.32</v>
      </c>
      <c r="S109" s="78">
        <v>1303.07</v>
      </c>
      <c r="T109" s="78">
        <v>731</v>
      </c>
      <c r="U109" s="78"/>
      <c r="V109" s="79"/>
      <c r="W109" s="65" t="s">
        <v>390</v>
      </c>
      <c r="X109" s="78">
        <v>936.69</v>
      </c>
      <c r="Y109" s="78">
        <v>1176.8</v>
      </c>
      <c r="Z109" s="78">
        <v>1136.6400000000001</v>
      </c>
      <c r="AA109" s="78">
        <v>547.88</v>
      </c>
      <c r="AB109" s="78"/>
      <c r="AC109" s="79">
        <v>647.92999999999995</v>
      </c>
      <c r="AD109" s="65" t="s">
        <v>391</v>
      </c>
      <c r="AE109" s="68">
        <v>0.51129972389814904</v>
      </c>
      <c r="AF109" s="78">
        <v>845.82</v>
      </c>
      <c r="AG109" s="78">
        <v>1011.05</v>
      </c>
      <c r="AH109" s="78">
        <v>765.46</v>
      </c>
      <c r="AI109" s="78"/>
      <c r="AJ109" s="78"/>
      <c r="AK109" s="79">
        <v>308.60000000000002</v>
      </c>
      <c r="AL109" s="69" t="s">
        <v>392</v>
      </c>
      <c r="AM109" s="70">
        <v>1</v>
      </c>
      <c r="AN109" s="78">
        <v>844.59</v>
      </c>
      <c r="AO109" s="78">
        <v>1155.9000000000001</v>
      </c>
      <c r="AP109" s="78">
        <v>1138.6300000000001</v>
      </c>
      <c r="AQ109" s="78">
        <v>977.67</v>
      </c>
      <c r="AR109" s="78"/>
      <c r="AS109" s="79"/>
      <c r="AT109" s="65" t="s">
        <v>393</v>
      </c>
      <c r="AU109" s="68">
        <v>4.0781371069695399E-2</v>
      </c>
      <c r="AV109" s="78">
        <v>858.15</v>
      </c>
      <c r="AW109" s="78">
        <v>1149.3399999999999</v>
      </c>
      <c r="AX109" s="78">
        <v>1139.96</v>
      </c>
      <c r="AY109" s="78"/>
      <c r="AZ109" s="78"/>
      <c r="BA109" s="79">
        <v>523.97</v>
      </c>
      <c r="BB109" s="65" t="s">
        <v>394</v>
      </c>
      <c r="BC109" s="78">
        <v>1030.3699999999999</v>
      </c>
      <c r="BD109" s="78">
        <v>1328.76</v>
      </c>
      <c r="BE109" s="78">
        <v>1238.3399999999999</v>
      </c>
      <c r="BF109" s="78"/>
      <c r="BG109" s="78"/>
      <c r="BH109" s="79">
        <v>806.99</v>
      </c>
      <c r="BI109" s="65" t="s">
        <v>395</v>
      </c>
      <c r="BJ109" s="68">
        <v>0.13443751344375099</v>
      </c>
      <c r="BK109" s="78">
        <v>1075.0999999999999</v>
      </c>
      <c r="BL109" s="78">
        <v>1301.49</v>
      </c>
      <c r="BM109" s="78">
        <v>1439.21</v>
      </c>
      <c r="BN109" s="78">
        <v>917.13</v>
      </c>
      <c r="BO109" s="78"/>
      <c r="BP109" s="79"/>
      <c r="BQ109" s="65" t="s">
        <v>396</v>
      </c>
      <c r="BR109" s="68">
        <v>1</v>
      </c>
      <c r="BS109" s="78">
        <v>1001.17</v>
      </c>
      <c r="BT109" s="78">
        <v>1191.33</v>
      </c>
      <c r="BU109" s="78">
        <v>1156.17</v>
      </c>
      <c r="BV109" s="78"/>
      <c r="BW109" s="78"/>
      <c r="BX109" s="79">
        <v>532.83000000000004</v>
      </c>
      <c r="BY109" s="65" t="s">
        <v>397</v>
      </c>
      <c r="BZ109" s="78">
        <v>941.37</v>
      </c>
      <c r="CA109" s="78">
        <v>1155.3800000000001</v>
      </c>
      <c r="CB109" s="78">
        <v>1053.06</v>
      </c>
      <c r="CC109" s="78">
        <v>699.43</v>
      </c>
      <c r="CD109" s="78"/>
      <c r="CE109" s="79">
        <v>821.58</v>
      </c>
      <c r="CF109" s="65" t="s">
        <v>398</v>
      </c>
      <c r="CG109" s="78">
        <v>909.04</v>
      </c>
      <c r="CH109" s="78">
        <v>1187.8699999999999</v>
      </c>
      <c r="CI109" s="78">
        <v>1275.81</v>
      </c>
      <c r="CJ109" s="78"/>
      <c r="CK109" s="78"/>
      <c r="CL109" s="79"/>
      <c r="CM109" s="65" t="s">
        <v>399</v>
      </c>
      <c r="CN109" s="78">
        <v>678.7</v>
      </c>
      <c r="CO109" s="78">
        <v>893.79</v>
      </c>
      <c r="CP109" s="78">
        <v>1239.75</v>
      </c>
      <c r="CQ109" s="78">
        <v>668.64</v>
      </c>
      <c r="CR109" s="78"/>
      <c r="CS109" s="79">
        <v>509.16</v>
      </c>
      <c r="CT109" s="65" t="s">
        <v>400</v>
      </c>
      <c r="CU109" s="78">
        <v>911.27</v>
      </c>
      <c r="CV109" s="78">
        <v>1231.32</v>
      </c>
      <c r="CW109" s="78">
        <v>1002.79</v>
      </c>
      <c r="CX109" s="78">
        <v>619.91999999999996</v>
      </c>
      <c r="CY109" s="78"/>
      <c r="CZ109" s="79"/>
      <c r="DA109" s="65" t="s">
        <v>401</v>
      </c>
      <c r="DB109" s="68">
        <v>0.132837407013815</v>
      </c>
      <c r="DC109" s="78">
        <v>767.69</v>
      </c>
      <c r="DD109" s="78">
        <v>1073.1099999999999</v>
      </c>
      <c r="DE109" s="78">
        <v>935.31</v>
      </c>
      <c r="DF109" s="78">
        <v>901.43</v>
      </c>
      <c r="DG109" s="78"/>
      <c r="DH109" s="79">
        <v>752.15</v>
      </c>
      <c r="DI109" s="65" t="s">
        <v>402</v>
      </c>
      <c r="DJ109" s="68">
        <v>2.3353573096683801E-3</v>
      </c>
      <c r="DK109" s="78">
        <v>710.42</v>
      </c>
      <c r="DL109" s="78">
        <v>966.88</v>
      </c>
      <c r="DM109" s="78">
        <v>966.88</v>
      </c>
      <c r="DN109" s="78">
        <v>770.68</v>
      </c>
      <c r="DO109" s="78"/>
      <c r="DP109" s="79">
        <v>640.80999999999995</v>
      </c>
      <c r="DQ109" s="65" t="s">
        <v>403</v>
      </c>
      <c r="DR109" s="78">
        <v>935.97</v>
      </c>
      <c r="DS109" s="78">
        <v>1094.1300000000001</v>
      </c>
      <c r="DT109" s="78">
        <v>1042.43</v>
      </c>
      <c r="DU109" s="78">
        <v>786.59</v>
      </c>
      <c r="DV109" s="78"/>
      <c r="DW109" s="79"/>
      <c r="DX109" s="65" t="s">
        <v>404</v>
      </c>
      <c r="DY109" s="78">
        <v>882.08</v>
      </c>
      <c r="DZ109" s="78">
        <v>1098.98</v>
      </c>
      <c r="EA109" s="78">
        <v>1150.04</v>
      </c>
      <c r="EB109" s="78">
        <v>732.83</v>
      </c>
      <c r="EC109" s="78"/>
      <c r="ED109" s="79">
        <v>551.08000000000004</v>
      </c>
      <c r="EE109" s="65" t="s">
        <v>405</v>
      </c>
      <c r="EF109" s="68">
        <v>1</v>
      </c>
      <c r="EG109" s="78">
        <v>944.58</v>
      </c>
      <c r="EH109" s="78">
        <v>1174.25</v>
      </c>
      <c r="EI109" s="78">
        <v>1131.81</v>
      </c>
      <c r="EJ109" s="78"/>
      <c r="EK109" s="78">
        <v>323.74</v>
      </c>
      <c r="EL109" s="79">
        <v>468.14</v>
      </c>
      <c r="EM109" s="65" t="s">
        <v>406</v>
      </c>
      <c r="EN109" s="78">
        <v>904.47</v>
      </c>
      <c r="EO109" s="78">
        <v>1267.22</v>
      </c>
      <c r="EP109" s="78">
        <v>1139.78</v>
      </c>
      <c r="EQ109" s="78"/>
      <c r="ER109" s="78"/>
      <c r="ES109" s="79">
        <v>654.92999999999995</v>
      </c>
      <c r="ET109" s="65" t="s">
        <v>407</v>
      </c>
      <c r="EU109" s="68">
        <v>1</v>
      </c>
      <c r="EV109" s="78">
        <v>930.87</v>
      </c>
      <c r="EW109" s="78">
        <v>1076.3399999999999</v>
      </c>
      <c r="EX109" s="78">
        <v>1076.3399999999999</v>
      </c>
      <c r="EY109" s="78"/>
      <c r="EZ109" s="78"/>
      <c r="FA109" s="79">
        <v>509.9</v>
      </c>
      <c r="FB109" s="65" t="s">
        <v>408</v>
      </c>
      <c r="FC109" s="78">
        <v>586.21</v>
      </c>
      <c r="FD109" s="78">
        <v>553.02</v>
      </c>
      <c r="FE109" s="78">
        <v>615.37</v>
      </c>
      <c r="FF109" s="78"/>
      <c r="FG109" s="78"/>
      <c r="FH109" s="79"/>
      <c r="FI109" s="65" t="s">
        <v>409</v>
      </c>
      <c r="FJ109" s="78">
        <v>971.04</v>
      </c>
      <c r="FK109" s="78">
        <v>1262.1400000000001</v>
      </c>
      <c r="FL109" s="78">
        <v>1139</v>
      </c>
      <c r="FM109" s="78">
        <v>701.14</v>
      </c>
      <c r="FN109" s="78"/>
      <c r="FO109" s="79">
        <v>536.96</v>
      </c>
      <c r="FP109" s="65" t="s">
        <v>410</v>
      </c>
      <c r="FQ109" s="68">
        <v>0.205528722638989</v>
      </c>
      <c r="FR109" s="78">
        <v>967.89</v>
      </c>
      <c r="FS109" s="78">
        <v>1213.95</v>
      </c>
      <c r="FT109" s="78">
        <v>1268.57</v>
      </c>
      <c r="FU109" s="78">
        <v>711.42</v>
      </c>
      <c r="FV109" s="78">
        <v>651.89</v>
      </c>
      <c r="FW109" s="79">
        <v>518.19000000000005</v>
      </c>
      <c r="FX109" s="65" t="s">
        <v>411</v>
      </c>
      <c r="FY109" s="78">
        <v>981.88</v>
      </c>
      <c r="FZ109" s="78">
        <v>1175.26</v>
      </c>
      <c r="GA109" s="78">
        <v>1117.3</v>
      </c>
      <c r="GB109" s="78">
        <v>894.47</v>
      </c>
      <c r="GC109" s="78"/>
      <c r="GD109" s="79">
        <v>559.76</v>
      </c>
      <c r="GE109" s="65" t="s">
        <v>412</v>
      </c>
      <c r="GF109" s="68">
        <v>0.20242914979757101</v>
      </c>
      <c r="GG109" s="78">
        <v>854.6</v>
      </c>
      <c r="GH109" s="78">
        <v>1093.56</v>
      </c>
      <c r="GI109" s="78">
        <v>1138.8</v>
      </c>
      <c r="GJ109" s="78">
        <v>823.17</v>
      </c>
      <c r="GK109" s="78"/>
      <c r="GL109" s="79">
        <v>609.72</v>
      </c>
      <c r="GM109" s="65" t="s">
        <v>413</v>
      </c>
      <c r="GN109" s="68">
        <v>9.13225329217731E-2</v>
      </c>
      <c r="GO109" s="78">
        <v>1134.96</v>
      </c>
      <c r="GP109" s="78">
        <v>1644.48</v>
      </c>
      <c r="GQ109" s="78">
        <v>860.28</v>
      </c>
      <c r="GR109" s="78">
        <v>668.66</v>
      </c>
      <c r="GS109" s="78"/>
      <c r="GT109" s="79"/>
      <c r="GU109" s="65" t="s">
        <v>414</v>
      </c>
      <c r="GV109" s="68">
        <v>1</v>
      </c>
      <c r="GW109" s="78">
        <v>742.67</v>
      </c>
      <c r="GX109" s="78">
        <v>986.17</v>
      </c>
      <c r="GY109" s="78">
        <v>978.67</v>
      </c>
      <c r="GZ109" s="78"/>
      <c r="HA109" s="78"/>
      <c r="HB109" s="79">
        <v>703.1</v>
      </c>
      <c r="HC109" s="65" t="s">
        <v>415</v>
      </c>
      <c r="HD109" s="68">
        <v>1</v>
      </c>
      <c r="HE109" s="78">
        <v>841.35</v>
      </c>
      <c r="HF109" s="78">
        <v>1084.02</v>
      </c>
      <c r="HG109" s="78"/>
      <c r="HH109" s="78">
        <v>613.80999999999995</v>
      </c>
      <c r="HI109" s="78">
        <v>607.16999999999996</v>
      </c>
      <c r="HJ109" s="79">
        <v>616.72</v>
      </c>
      <c r="HK109" s="80"/>
      <c r="HL109" s="68"/>
      <c r="HM109" s="78"/>
      <c r="HN109" s="78"/>
      <c r="HO109" s="78"/>
      <c r="HP109" s="78"/>
      <c r="HQ109" s="78"/>
      <c r="HR109" s="79"/>
    </row>
    <row r="110" spans="1:226" x14ac:dyDescent="0.25">
      <c r="A110" s="81">
        <v>44837</v>
      </c>
      <c r="B110" s="82" t="s">
        <v>387</v>
      </c>
      <c r="C110" s="83">
        <v>897.95178066786252</v>
      </c>
      <c r="D110" s="83">
        <v>1079.0294454953225</v>
      </c>
      <c r="E110" s="83">
        <v>1115.1199041787677</v>
      </c>
      <c r="F110" s="83">
        <v>708.5242463186604</v>
      </c>
      <c r="G110" s="83">
        <v>639.53486672398969</v>
      </c>
      <c r="H110" s="84">
        <v>536.04254598555667</v>
      </c>
      <c r="I110" s="82" t="s">
        <v>388</v>
      </c>
      <c r="J110" s="83">
        <v>903.08408765081856</v>
      </c>
      <c r="K110" s="83">
        <v>1069.44086613796</v>
      </c>
      <c r="L110" s="83">
        <v>1119.4545630354628</v>
      </c>
      <c r="M110" s="83">
        <v>697.64618872781682</v>
      </c>
      <c r="N110" s="83">
        <v>508.84774436090231</v>
      </c>
      <c r="O110" s="84">
        <v>574.01558779498703</v>
      </c>
      <c r="P110" s="65" t="s">
        <v>389</v>
      </c>
      <c r="Q110" s="78">
        <v>879.26</v>
      </c>
      <c r="R110" s="78">
        <v>1148.99</v>
      </c>
      <c r="S110" s="78">
        <v>1284.9000000000001</v>
      </c>
      <c r="T110" s="78">
        <v>719</v>
      </c>
      <c r="U110" s="78"/>
      <c r="V110" s="79"/>
      <c r="W110" s="65" t="s">
        <v>390</v>
      </c>
      <c r="X110" s="78">
        <v>898.05</v>
      </c>
      <c r="Y110" s="78">
        <v>1120.19</v>
      </c>
      <c r="Z110" s="78">
        <v>1014.9</v>
      </c>
      <c r="AA110" s="78">
        <v>540.78</v>
      </c>
      <c r="AB110" s="78"/>
      <c r="AC110" s="79">
        <v>647.92999999999995</v>
      </c>
      <c r="AD110" s="65" t="s">
        <v>391</v>
      </c>
      <c r="AE110" s="68">
        <v>0.51129972389814904</v>
      </c>
      <c r="AF110" s="78">
        <v>845.82</v>
      </c>
      <c r="AG110" s="78">
        <v>1005.51</v>
      </c>
      <c r="AH110" s="78">
        <v>888.19</v>
      </c>
      <c r="AI110" s="78"/>
      <c r="AJ110" s="78"/>
      <c r="AK110" s="79">
        <v>308.69</v>
      </c>
      <c r="AL110" s="69" t="s">
        <v>392</v>
      </c>
      <c r="AM110" s="70">
        <v>1</v>
      </c>
      <c r="AN110" s="78">
        <v>849.61</v>
      </c>
      <c r="AO110" s="78">
        <v>1172.4000000000001</v>
      </c>
      <c r="AP110" s="78">
        <v>1140.46</v>
      </c>
      <c r="AQ110" s="78">
        <v>977.67</v>
      </c>
      <c r="AR110" s="78"/>
      <c r="AS110" s="79"/>
      <c r="AT110" s="65" t="s">
        <v>393</v>
      </c>
      <c r="AU110" s="68">
        <v>4.0771394789415702E-2</v>
      </c>
      <c r="AV110" s="78">
        <v>764.77</v>
      </c>
      <c r="AW110" s="78">
        <v>1102.8</v>
      </c>
      <c r="AX110" s="78">
        <v>1007.93</v>
      </c>
      <c r="AY110" s="78"/>
      <c r="AZ110" s="78"/>
      <c r="BA110" s="79">
        <v>527.25</v>
      </c>
      <c r="BB110" s="65" t="s">
        <v>394</v>
      </c>
      <c r="BC110" s="78">
        <v>976.59</v>
      </c>
      <c r="BD110" s="78">
        <v>1223.72</v>
      </c>
      <c r="BE110" s="78">
        <v>1167.52</v>
      </c>
      <c r="BF110" s="78"/>
      <c r="BG110" s="78"/>
      <c r="BH110" s="79">
        <v>804.97</v>
      </c>
      <c r="BI110" s="65" t="s">
        <v>395</v>
      </c>
      <c r="BJ110" s="68">
        <v>0.13447005351908101</v>
      </c>
      <c r="BK110" s="78">
        <v>1021.57</v>
      </c>
      <c r="BL110" s="78">
        <v>1183.47</v>
      </c>
      <c r="BM110" s="78">
        <v>1331.98</v>
      </c>
      <c r="BN110" s="78">
        <v>917.35</v>
      </c>
      <c r="BO110" s="78"/>
      <c r="BP110" s="79"/>
      <c r="BQ110" s="65" t="s">
        <v>396</v>
      </c>
      <c r="BR110" s="68">
        <v>1</v>
      </c>
      <c r="BS110" s="78">
        <v>934.5</v>
      </c>
      <c r="BT110" s="78">
        <v>1124.67</v>
      </c>
      <c r="BU110" s="78">
        <v>1092.83</v>
      </c>
      <c r="BV110" s="78"/>
      <c r="BW110" s="78"/>
      <c r="BX110" s="79">
        <v>532.83000000000004</v>
      </c>
      <c r="BY110" s="65" t="s">
        <v>397</v>
      </c>
      <c r="BZ110" s="78">
        <v>912.83</v>
      </c>
      <c r="CA110" s="78">
        <v>1115.5</v>
      </c>
      <c r="CB110" s="78">
        <v>985.9</v>
      </c>
      <c r="CC110" s="78">
        <v>672.74</v>
      </c>
      <c r="CD110" s="78"/>
      <c r="CE110" s="79">
        <v>825.1</v>
      </c>
      <c r="CF110" s="65" t="s">
        <v>398</v>
      </c>
      <c r="CG110" s="78">
        <v>880.82</v>
      </c>
      <c r="CH110" s="78">
        <v>1160.45</v>
      </c>
      <c r="CI110" s="78">
        <v>1135.49</v>
      </c>
      <c r="CJ110" s="78"/>
      <c r="CK110" s="78"/>
      <c r="CL110" s="79"/>
      <c r="CM110" s="65" t="s">
        <v>399</v>
      </c>
      <c r="CN110" s="78">
        <v>620.12</v>
      </c>
      <c r="CO110" s="78">
        <v>803.91</v>
      </c>
      <c r="CP110" s="78">
        <v>1145.24</v>
      </c>
      <c r="CQ110" s="78">
        <v>645.19000000000005</v>
      </c>
      <c r="CR110" s="78"/>
      <c r="CS110" s="79">
        <v>506.87</v>
      </c>
      <c r="CT110" s="65" t="s">
        <v>400</v>
      </c>
      <c r="CU110" s="78">
        <v>883.85</v>
      </c>
      <c r="CV110" s="78">
        <v>1103.9000000000001</v>
      </c>
      <c r="CW110" s="78">
        <v>1002.79</v>
      </c>
      <c r="CX110" s="78">
        <v>619.91999999999996</v>
      </c>
      <c r="CY110" s="78"/>
      <c r="CZ110" s="79"/>
      <c r="DA110" s="65" t="s">
        <v>401</v>
      </c>
      <c r="DB110" s="68">
        <v>0.13284623048821001</v>
      </c>
      <c r="DC110" s="78">
        <v>743.3</v>
      </c>
      <c r="DD110" s="78">
        <v>1060.96</v>
      </c>
      <c r="DE110" s="78">
        <v>891.8</v>
      </c>
      <c r="DF110" s="78">
        <v>901.49</v>
      </c>
      <c r="DG110" s="78"/>
      <c r="DH110" s="79">
        <v>767.72</v>
      </c>
      <c r="DI110" s="65" t="s">
        <v>402</v>
      </c>
      <c r="DJ110" s="68">
        <v>2.3537165183825301E-3</v>
      </c>
      <c r="DK110" s="78">
        <v>709.2</v>
      </c>
      <c r="DL110" s="78">
        <v>949.36</v>
      </c>
      <c r="DM110" s="78">
        <v>949.36</v>
      </c>
      <c r="DN110" s="78">
        <v>794.71</v>
      </c>
      <c r="DO110" s="78"/>
      <c r="DP110" s="79">
        <v>647.21</v>
      </c>
      <c r="DQ110" s="65" t="s">
        <v>403</v>
      </c>
      <c r="DR110" s="78">
        <v>919.71</v>
      </c>
      <c r="DS110" s="78">
        <v>1077.8699999999999</v>
      </c>
      <c r="DT110" s="78">
        <v>957.58</v>
      </c>
      <c r="DU110" s="78">
        <v>768.81</v>
      </c>
      <c r="DV110" s="78"/>
      <c r="DW110" s="79"/>
      <c r="DX110" s="65" t="s">
        <v>404</v>
      </c>
      <c r="DY110" s="78">
        <v>859.97</v>
      </c>
      <c r="DZ110" s="78">
        <v>1057.46</v>
      </c>
      <c r="EA110" s="78">
        <v>1065.99</v>
      </c>
      <c r="EB110" s="78">
        <v>707.05</v>
      </c>
      <c r="EC110" s="78"/>
      <c r="ED110" s="79">
        <v>552.55999999999995</v>
      </c>
      <c r="EE110" s="65" t="s">
        <v>405</v>
      </c>
      <c r="EF110" s="68">
        <v>1</v>
      </c>
      <c r="EG110" s="78">
        <v>897.51</v>
      </c>
      <c r="EH110" s="78">
        <v>1085.77</v>
      </c>
      <c r="EI110" s="78">
        <v>954.06</v>
      </c>
      <c r="EJ110" s="78"/>
      <c r="EK110" s="78">
        <v>323.74</v>
      </c>
      <c r="EL110" s="79">
        <v>459.06</v>
      </c>
      <c r="EM110" s="65" t="s">
        <v>406</v>
      </c>
      <c r="EN110" s="78">
        <v>904.47</v>
      </c>
      <c r="EO110" s="78">
        <v>1156.1099999999999</v>
      </c>
      <c r="EP110" s="78">
        <v>1027.5</v>
      </c>
      <c r="EQ110" s="78"/>
      <c r="ER110" s="78"/>
      <c r="ES110" s="79">
        <v>646.6</v>
      </c>
      <c r="ET110" s="65" t="s">
        <v>407</v>
      </c>
      <c r="EU110" s="68">
        <v>1</v>
      </c>
      <c r="EV110" s="78">
        <v>887.05</v>
      </c>
      <c r="EW110" s="78">
        <v>1024.1400000000001</v>
      </c>
      <c r="EX110" s="78">
        <v>1024.1400000000001</v>
      </c>
      <c r="EY110" s="78"/>
      <c r="EZ110" s="78"/>
      <c r="FA110" s="79">
        <v>509.9</v>
      </c>
      <c r="FB110" s="65" t="s">
        <v>408</v>
      </c>
      <c r="FC110" s="78">
        <v>586.21</v>
      </c>
      <c r="FD110" s="78">
        <v>553.02</v>
      </c>
      <c r="FE110" s="78">
        <v>615.37</v>
      </c>
      <c r="FF110" s="78"/>
      <c r="FG110" s="78"/>
      <c r="FH110" s="79"/>
      <c r="FI110" s="65" t="s">
        <v>409</v>
      </c>
      <c r="FJ110" s="78">
        <v>942.94</v>
      </c>
      <c r="FK110" s="78">
        <v>1185.28</v>
      </c>
      <c r="FL110" s="78">
        <v>1143.96</v>
      </c>
      <c r="FM110" s="78">
        <v>705.14</v>
      </c>
      <c r="FN110" s="78"/>
      <c r="FO110" s="79">
        <v>536.14</v>
      </c>
      <c r="FP110" s="65" t="s">
        <v>410</v>
      </c>
      <c r="FQ110" s="68">
        <v>0.20695364238410599</v>
      </c>
      <c r="FR110" s="78">
        <v>903.87</v>
      </c>
      <c r="FS110" s="78">
        <v>1101.45</v>
      </c>
      <c r="FT110" s="78">
        <v>1110.45</v>
      </c>
      <c r="FU110" s="78">
        <v>706.22</v>
      </c>
      <c r="FV110" s="78">
        <v>656.41</v>
      </c>
      <c r="FW110" s="79">
        <v>525.14</v>
      </c>
      <c r="FX110" s="65" t="s">
        <v>411</v>
      </c>
      <c r="FY110" s="78">
        <v>881.07</v>
      </c>
      <c r="FZ110" s="78">
        <v>1090.71</v>
      </c>
      <c r="GA110" s="78">
        <v>1041.69</v>
      </c>
      <c r="GB110" s="78">
        <v>891.53</v>
      </c>
      <c r="GC110" s="78"/>
      <c r="GD110" s="79">
        <v>558.13</v>
      </c>
      <c r="GE110" s="65" t="s">
        <v>412</v>
      </c>
      <c r="GF110" s="68">
        <v>0.20210594393581099</v>
      </c>
      <c r="GG110" s="78">
        <v>847.03</v>
      </c>
      <c r="GH110" s="78">
        <v>1079.18</v>
      </c>
      <c r="GI110" s="78">
        <v>1174.04</v>
      </c>
      <c r="GJ110" s="78">
        <v>752.66</v>
      </c>
      <c r="GK110" s="78"/>
      <c r="GL110" s="79">
        <v>609.41</v>
      </c>
      <c r="GM110" s="65" t="s">
        <v>413</v>
      </c>
      <c r="GN110" s="68">
        <v>9.1959942249156296E-2</v>
      </c>
      <c r="GO110" s="78">
        <v>1017.52</v>
      </c>
      <c r="GP110" s="78">
        <v>1454.75</v>
      </c>
      <c r="GQ110" s="78">
        <v>835.68</v>
      </c>
      <c r="GR110" s="78">
        <v>669.65</v>
      </c>
      <c r="GS110" s="78"/>
      <c r="GT110" s="79"/>
      <c r="GU110" s="65" t="s">
        <v>414</v>
      </c>
      <c r="GV110" s="68">
        <v>1</v>
      </c>
      <c r="GW110" s="78">
        <v>744.45</v>
      </c>
      <c r="GX110" s="78">
        <v>1021.49</v>
      </c>
      <c r="GY110" s="78">
        <v>1007.24</v>
      </c>
      <c r="GZ110" s="78"/>
      <c r="HA110" s="78"/>
      <c r="HB110" s="79">
        <v>705.11</v>
      </c>
      <c r="HC110" s="65" t="s">
        <v>415</v>
      </c>
      <c r="HD110" s="68">
        <v>1</v>
      </c>
      <c r="HE110" s="78">
        <v>822.18</v>
      </c>
      <c r="HF110" s="78">
        <v>1068.18</v>
      </c>
      <c r="HG110" s="78"/>
      <c r="HH110" s="78">
        <v>608.39</v>
      </c>
      <c r="HI110" s="78">
        <v>601.75</v>
      </c>
      <c r="HJ110" s="79">
        <v>617.54999999999995</v>
      </c>
      <c r="HK110" s="80"/>
      <c r="HL110" s="68"/>
      <c r="HM110" s="78"/>
      <c r="HN110" s="78"/>
      <c r="HO110" s="78"/>
      <c r="HP110" s="78"/>
      <c r="HQ110" s="78"/>
      <c r="HR110" s="79"/>
    </row>
    <row r="111" spans="1:226" x14ac:dyDescent="0.25">
      <c r="A111" s="81">
        <v>44830</v>
      </c>
      <c r="B111" s="82" t="s">
        <v>387</v>
      </c>
      <c r="C111" s="83">
        <v>901.21095886078069</v>
      </c>
      <c r="D111" s="83">
        <v>1078.8026638166345</v>
      </c>
      <c r="E111" s="83">
        <v>1121.2209667153654</v>
      </c>
      <c r="F111" s="83">
        <v>687.4529341866164</v>
      </c>
      <c r="G111" s="83">
        <v>678.99730868443669</v>
      </c>
      <c r="H111" s="84">
        <v>541.91583132034225</v>
      </c>
      <c r="I111" s="82" t="s">
        <v>388</v>
      </c>
      <c r="J111" s="83">
        <v>909.67559449241548</v>
      </c>
      <c r="K111" s="83">
        <v>1068.6072051876774</v>
      </c>
      <c r="L111" s="83">
        <v>1126.2538467699999</v>
      </c>
      <c r="M111" s="83">
        <v>673.66968324147945</v>
      </c>
      <c r="N111" s="83">
        <v>513.40203007518801</v>
      </c>
      <c r="O111" s="84">
        <v>574.36296786693185</v>
      </c>
      <c r="P111" s="65" t="s">
        <v>389</v>
      </c>
      <c r="Q111" s="78">
        <v>909.86</v>
      </c>
      <c r="R111" s="78">
        <v>1192.32</v>
      </c>
      <c r="S111" s="78">
        <v>1234.8399999999999</v>
      </c>
      <c r="T111" s="78">
        <v>719</v>
      </c>
      <c r="U111" s="78"/>
      <c r="V111" s="79"/>
      <c r="W111" s="65" t="s">
        <v>390</v>
      </c>
      <c r="X111" s="78">
        <v>907.67</v>
      </c>
      <c r="Y111" s="78">
        <v>1102.6500000000001</v>
      </c>
      <c r="Z111" s="78">
        <v>985.23</v>
      </c>
      <c r="AA111" s="78">
        <v>542.15</v>
      </c>
      <c r="AB111" s="78"/>
      <c r="AC111" s="79">
        <v>634.71</v>
      </c>
      <c r="AD111" s="65" t="s">
        <v>391</v>
      </c>
      <c r="AE111" s="68">
        <v>0.51129972389814904</v>
      </c>
      <c r="AF111" s="78">
        <v>845.82</v>
      </c>
      <c r="AG111" s="78">
        <v>1003.94</v>
      </c>
      <c r="AH111" s="78">
        <v>878.92</v>
      </c>
      <c r="AI111" s="78"/>
      <c r="AJ111" s="78"/>
      <c r="AK111" s="79">
        <v>312.52</v>
      </c>
      <c r="AL111" s="69" t="s">
        <v>392</v>
      </c>
      <c r="AM111" s="70">
        <v>1</v>
      </c>
      <c r="AN111" s="78">
        <v>856.77</v>
      </c>
      <c r="AO111" s="78">
        <v>1192.83</v>
      </c>
      <c r="AP111" s="78">
        <v>1142</v>
      </c>
      <c r="AQ111" s="78">
        <v>1097.8399999999999</v>
      </c>
      <c r="AR111" s="78"/>
      <c r="AS111" s="79"/>
      <c r="AT111" s="65" t="s">
        <v>393</v>
      </c>
      <c r="AU111" s="68">
        <v>4.0584415584415598E-2</v>
      </c>
      <c r="AV111" s="78">
        <v>806.21</v>
      </c>
      <c r="AW111" s="78">
        <v>1102.6400000000001</v>
      </c>
      <c r="AX111" s="78">
        <v>978.99</v>
      </c>
      <c r="AY111" s="78"/>
      <c r="AZ111" s="78"/>
      <c r="BA111" s="79">
        <v>526.16999999999996</v>
      </c>
      <c r="BB111" s="65" t="s">
        <v>394</v>
      </c>
      <c r="BC111" s="78">
        <v>985</v>
      </c>
      <c r="BD111" s="78">
        <v>1221.2</v>
      </c>
      <c r="BE111" s="78">
        <v>1212.47</v>
      </c>
      <c r="BF111" s="78"/>
      <c r="BG111" s="78"/>
      <c r="BH111" s="79">
        <v>792.87</v>
      </c>
      <c r="BI111" s="65" t="s">
        <v>395</v>
      </c>
      <c r="BJ111" s="68">
        <v>0.134471861762926</v>
      </c>
      <c r="BK111" s="78">
        <v>994.69</v>
      </c>
      <c r="BL111" s="78">
        <v>1150.68</v>
      </c>
      <c r="BM111" s="78">
        <v>1321.24</v>
      </c>
      <c r="BN111" s="78">
        <v>917.37</v>
      </c>
      <c r="BO111" s="78"/>
      <c r="BP111" s="79"/>
      <c r="BQ111" s="65" t="s">
        <v>396</v>
      </c>
      <c r="BR111" s="68">
        <v>1</v>
      </c>
      <c r="BS111" s="78">
        <v>959.5</v>
      </c>
      <c r="BT111" s="78">
        <v>1166.33</v>
      </c>
      <c r="BU111" s="78">
        <v>1077</v>
      </c>
      <c r="BV111" s="78"/>
      <c r="BW111" s="78"/>
      <c r="BX111" s="79">
        <v>532.83000000000004</v>
      </c>
      <c r="BY111" s="65" t="s">
        <v>397</v>
      </c>
      <c r="BZ111" s="78">
        <v>916.56</v>
      </c>
      <c r="CA111" s="78">
        <v>1126.79</v>
      </c>
      <c r="CB111" s="78">
        <v>983.69</v>
      </c>
      <c r="CC111" s="78">
        <v>613.86</v>
      </c>
      <c r="CD111" s="78"/>
      <c r="CE111" s="79">
        <v>826.56</v>
      </c>
      <c r="CF111" s="65" t="s">
        <v>398</v>
      </c>
      <c r="CG111" s="78">
        <v>885.65</v>
      </c>
      <c r="CH111" s="78">
        <v>1143.51</v>
      </c>
      <c r="CI111" s="78">
        <v>1092.75</v>
      </c>
      <c r="CJ111" s="78"/>
      <c r="CK111" s="78"/>
      <c r="CL111" s="79"/>
      <c r="CM111" s="65" t="s">
        <v>399</v>
      </c>
      <c r="CN111" s="78">
        <v>598.13</v>
      </c>
      <c r="CO111" s="78">
        <v>773.65</v>
      </c>
      <c r="CP111" s="78">
        <v>1102.0999999999999</v>
      </c>
      <c r="CQ111" s="78">
        <v>641.69000000000005</v>
      </c>
      <c r="CR111" s="78"/>
      <c r="CS111" s="79">
        <v>507.72</v>
      </c>
      <c r="CT111" s="65" t="s">
        <v>400</v>
      </c>
      <c r="CU111" s="78">
        <v>856.43</v>
      </c>
      <c r="CV111" s="78">
        <v>1045.83</v>
      </c>
      <c r="CW111" s="78">
        <v>1002.79</v>
      </c>
      <c r="CX111" s="78">
        <v>619.91999999999996</v>
      </c>
      <c r="CY111" s="78"/>
      <c r="CZ111" s="79"/>
      <c r="DA111" s="65" t="s">
        <v>401</v>
      </c>
      <c r="DB111" s="68">
        <v>0.13284093626291901</v>
      </c>
      <c r="DC111" s="78">
        <v>752.62</v>
      </c>
      <c r="DD111" s="78">
        <v>1070.5899999999999</v>
      </c>
      <c r="DE111" s="78">
        <v>905.58</v>
      </c>
      <c r="DF111" s="78">
        <v>901.06</v>
      </c>
      <c r="DG111" s="78"/>
      <c r="DH111" s="79">
        <v>790.64</v>
      </c>
      <c r="DI111" s="65" t="s">
        <v>402</v>
      </c>
      <c r="DJ111" s="68">
        <v>2.4460044517281001E-3</v>
      </c>
      <c r="DK111" s="78">
        <v>740.43</v>
      </c>
      <c r="DL111" s="78">
        <v>979.63</v>
      </c>
      <c r="DM111" s="78">
        <v>979.63</v>
      </c>
      <c r="DN111" s="78">
        <v>825.87</v>
      </c>
      <c r="DO111" s="78"/>
      <c r="DP111" s="79">
        <v>672.39</v>
      </c>
      <c r="DQ111" s="65" t="s">
        <v>403</v>
      </c>
      <c r="DR111" s="78">
        <v>944.1</v>
      </c>
      <c r="DS111" s="78">
        <v>1102.26</v>
      </c>
      <c r="DT111" s="78">
        <v>949.96</v>
      </c>
      <c r="DU111" s="78">
        <v>765.59</v>
      </c>
      <c r="DV111" s="78"/>
      <c r="DW111" s="79"/>
      <c r="DX111" s="65" t="s">
        <v>404</v>
      </c>
      <c r="DY111" s="78">
        <v>879.08</v>
      </c>
      <c r="DZ111" s="78">
        <v>1076.6400000000001</v>
      </c>
      <c r="EA111" s="78">
        <v>1063.49</v>
      </c>
      <c r="EB111" s="78">
        <v>708.83</v>
      </c>
      <c r="EC111" s="78"/>
      <c r="ED111" s="79">
        <v>554.79</v>
      </c>
      <c r="EE111" s="65" t="s">
        <v>405</v>
      </c>
      <c r="EF111" s="68">
        <v>1</v>
      </c>
      <c r="EG111" s="78">
        <v>902.11</v>
      </c>
      <c r="EH111" s="78">
        <v>1094.26</v>
      </c>
      <c r="EI111" s="78">
        <v>935.19</v>
      </c>
      <c r="EJ111" s="78"/>
      <c r="EK111" s="78">
        <v>323.74</v>
      </c>
      <c r="EL111" s="79">
        <v>449.99</v>
      </c>
      <c r="EM111" s="65" t="s">
        <v>406</v>
      </c>
      <c r="EN111" s="78">
        <v>881.4</v>
      </c>
      <c r="EO111" s="78">
        <v>1130.47</v>
      </c>
      <c r="EP111" s="78">
        <v>1001.18</v>
      </c>
      <c r="EQ111" s="78"/>
      <c r="ER111" s="78"/>
      <c r="ES111" s="79">
        <v>630.86</v>
      </c>
      <c r="ET111" s="65" t="s">
        <v>407</v>
      </c>
      <c r="EU111" s="68">
        <v>1</v>
      </c>
      <c r="EV111" s="78">
        <v>889.46</v>
      </c>
      <c r="EW111" s="78">
        <v>1026.71</v>
      </c>
      <c r="EX111" s="78">
        <v>1026.71</v>
      </c>
      <c r="EY111" s="78"/>
      <c r="EZ111" s="78"/>
      <c r="FA111" s="79">
        <v>509.9</v>
      </c>
      <c r="FB111" s="65" t="s">
        <v>408</v>
      </c>
      <c r="FC111" s="78">
        <v>586.21</v>
      </c>
      <c r="FD111" s="78">
        <v>553.02</v>
      </c>
      <c r="FE111" s="78">
        <v>615.37</v>
      </c>
      <c r="FF111" s="78"/>
      <c r="FG111" s="78"/>
      <c r="FH111" s="79"/>
      <c r="FI111" s="65" t="s">
        <v>409</v>
      </c>
      <c r="FJ111" s="78">
        <v>934.68</v>
      </c>
      <c r="FK111" s="78">
        <v>1180.33</v>
      </c>
      <c r="FL111" s="78">
        <v>1143.96</v>
      </c>
      <c r="FM111" s="78">
        <v>704.14</v>
      </c>
      <c r="FN111" s="78"/>
      <c r="FO111" s="79">
        <v>538.62</v>
      </c>
      <c r="FP111" s="65" t="s">
        <v>410</v>
      </c>
      <c r="FQ111" s="68">
        <v>0.21004873130566301</v>
      </c>
      <c r="FR111" s="78">
        <v>895.52</v>
      </c>
      <c r="FS111" s="78">
        <v>1091.79</v>
      </c>
      <c r="FT111" s="78">
        <v>1077.54</v>
      </c>
      <c r="FU111" s="78">
        <v>629.25</v>
      </c>
      <c r="FV111" s="78">
        <v>700.38</v>
      </c>
      <c r="FW111" s="79">
        <v>537.91</v>
      </c>
      <c r="FX111" s="65" t="s">
        <v>411</v>
      </c>
      <c r="FY111" s="78">
        <v>914.96</v>
      </c>
      <c r="FZ111" s="78">
        <v>1079.2</v>
      </c>
      <c r="GA111" s="78">
        <v>1036</v>
      </c>
      <c r="GB111" s="78">
        <v>917.74</v>
      </c>
      <c r="GC111" s="78"/>
      <c r="GD111" s="79">
        <v>557.32000000000005</v>
      </c>
      <c r="GE111" s="65" t="s">
        <v>412</v>
      </c>
      <c r="GF111" s="68">
        <v>0.20235541705451399</v>
      </c>
      <c r="GG111" s="78">
        <v>867.96</v>
      </c>
      <c r="GH111" s="78">
        <v>1098.48</v>
      </c>
      <c r="GI111" s="78">
        <v>1185.76</v>
      </c>
      <c r="GJ111" s="78">
        <v>824.28</v>
      </c>
      <c r="GK111" s="78"/>
      <c r="GL111" s="79">
        <v>615.86</v>
      </c>
      <c r="GM111" s="65" t="s">
        <v>413</v>
      </c>
      <c r="GN111" s="68">
        <v>9.1512239762068195E-2</v>
      </c>
      <c r="GO111" s="78">
        <v>938.55</v>
      </c>
      <c r="GP111" s="78">
        <v>1493.19</v>
      </c>
      <c r="GQ111" s="78">
        <v>849.54</v>
      </c>
      <c r="GR111" s="78">
        <v>663.28</v>
      </c>
      <c r="GS111" s="78"/>
      <c r="GT111" s="79"/>
      <c r="GU111" s="65" t="s">
        <v>414</v>
      </c>
      <c r="GV111" s="68">
        <v>1</v>
      </c>
      <c r="GW111" s="78">
        <v>745.85</v>
      </c>
      <c r="GX111" s="78">
        <v>1053.6400000000001</v>
      </c>
      <c r="GY111" s="78">
        <v>1042.29</v>
      </c>
      <c r="GZ111" s="78"/>
      <c r="HA111" s="78"/>
      <c r="HB111" s="79">
        <v>706.38</v>
      </c>
      <c r="HC111" s="65" t="s">
        <v>415</v>
      </c>
      <c r="HD111" s="68">
        <v>1</v>
      </c>
      <c r="HE111" s="78">
        <v>821.35</v>
      </c>
      <c r="HF111" s="78">
        <v>1113.18</v>
      </c>
      <c r="HG111" s="78"/>
      <c r="HH111" s="78">
        <v>615.23</v>
      </c>
      <c r="HI111" s="78">
        <v>608.59</v>
      </c>
      <c r="HJ111" s="79">
        <v>620.04999999999995</v>
      </c>
      <c r="HK111" s="80"/>
      <c r="HL111" s="68"/>
      <c r="HM111" s="78"/>
      <c r="HN111" s="78"/>
      <c r="HO111" s="78"/>
      <c r="HP111" s="78"/>
      <c r="HQ111" s="78"/>
      <c r="HR111" s="79"/>
    </row>
    <row r="112" spans="1:226" x14ac:dyDescent="0.25">
      <c r="A112" s="81">
        <v>44823</v>
      </c>
      <c r="B112" s="82" t="s">
        <v>387</v>
      </c>
      <c r="C112" s="83">
        <v>919.58089867996898</v>
      </c>
      <c r="D112" s="83">
        <v>1104.1066861301404</v>
      </c>
      <c r="E112" s="83">
        <v>1111.1765178923392</v>
      </c>
      <c r="F112" s="83">
        <v>707.68083211201258</v>
      </c>
      <c r="G112" s="83">
        <v>686.99234833285561</v>
      </c>
      <c r="H112" s="84">
        <v>541.15653659667737</v>
      </c>
      <c r="I112" s="82" t="s">
        <v>388</v>
      </c>
      <c r="J112" s="83">
        <v>930.65076025997371</v>
      </c>
      <c r="K112" s="83">
        <v>1096.9391769380118</v>
      </c>
      <c r="L112" s="83">
        <v>1115.7590291396623</v>
      </c>
      <c r="M112" s="83">
        <v>693.77449483263786</v>
      </c>
      <c r="N112" s="83">
        <v>519.88722639933167</v>
      </c>
      <c r="O112" s="84">
        <v>574.81413832500436</v>
      </c>
      <c r="P112" s="65" t="s">
        <v>389</v>
      </c>
      <c r="Q112" s="78">
        <v>931.52</v>
      </c>
      <c r="R112" s="78">
        <v>1205.6500000000001</v>
      </c>
      <c r="S112" s="78">
        <v>1204.9100000000001</v>
      </c>
      <c r="T112" s="78">
        <v>719</v>
      </c>
      <c r="U112" s="78"/>
      <c r="V112" s="79"/>
      <c r="W112" s="65" t="s">
        <v>390</v>
      </c>
      <c r="X112" s="78">
        <v>895.87</v>
      </c>
      <c r="Y112" s="78">
        <v>1143.1099999999999</v>
      </c>
      <c r="Z112" s="78">
        <v>905.32</v>
      </c>
      <c r="AA112" s="78">
        <v>530.69000000000005</v>
      </c>
      <c r="AB112" s="78"/>
      <c r="AC112" s="79">
        <v>620.66</v>
      </c>
      <c r="AD112" s="65" t="s">
        <v>391</v>
      </c>
      <c r="AE112" s="68">
        <v>0.51129972389814904</v>
      </c>
      <c r="AF112" s="78">
        <v>867.51</v>
      </c>
      <c r="AG112" s="78">
        <v>1014.84</v>
      </c>
      <c r="AH112" s="78">
        <v>1144.07</v>
      </c>
      <c r="AI112" s="78"/>
      <c r="AJ112" s="78"/>
      <c r="AK112" s="79">
        <v>321.47000000000003</v>
      </c>
      <c r="AL112" s="69" t="s">
        <v>392</v>
      </c>
      <c r="AM112" s="70">
        <v>1</v>
      </c>
      <c r="AN112" s="78">
        <v>878.22</v>
      </c>
      <c r="AO112" s="78">
        <v>1200.56</v>
      </c>
      <c r="AP112" s="78">
        <v>1145.3499999999999</v>
      </c>
      <c r="AQ112" s="78">
        <v>1097.8399999999999</v>
      </c>
      <c r="AR112" s="78"/>
      <c r="AS112" s="79"/>
      <c r="AT112" s="65" t="s">
        <v>393</v>
      </c>
      <c r="AU112" s="68">
        <v>4.08263248142402E-2</v>
      </c>
      <c r="AV112" s="78">
        <v>837.2</v>
      </c>
      <c r="AW112" s="78">
        <v>1145.92</v>
      </c>
      <c r="AX112" s="78">
        <v>1009.8</v>
      </c>
      <c r="AY112" s="78"/>
      <c r="AZ112" s="78"/>
      <c r="BA112" s="79">
        <v>531.97</v>
      </c>
      <c r="BB112" s="65" t="s">
        <v>394</v>
      </c>
      <c r="BC112" s="78">
        <v>1013.57</v>
      </c>
      <c r="BD112" s="78">
        <v>1238.8399999999999</v>
      </c>
      <c r="BE112" s="78">
        <v>1213.97</v>
      </c>
      <c r="BF112" s="78"/>
      <c r="BG112" s="78"/>
      <c r="BH112" s="79">
        <v>794.99</v>
      </c>
      <c r="BI112" s="65" t="s">
        <v>395</v>
      </c>
      <c r="BJ112" s="68">
        <v>0.134457397173706</v>
      </c>
      <c r="BK112" s="78">
        <v>999.96</v>
      </c>
      <c r="BL112" s="78">
        <v>1108.06</v>
      </c>
      <c r="BM112" s="78">
        <v>1256.56</v>
      </c>
      <c r="BN112" s="78">
        <v>917.27</v>
      </c>
      <c r="BO112" s="78"/>
      <c r="BP112" s="79"/>
      <c r="BQ112" s="65" t="s">
        <v>396</v>
      </c>
      <c r="BR112" s="68">
        <v>1</v>
      </c>
      <c r="BS112" s="78">
        <v>959.5</v>
      </c>
      <c r="BT112" s="78">
        <v>1166.33</v>
      </c>
      <c r="BU112" s="78">
        <v>1077</v>
      </c>
      <c r="BV112" s="78"/>
      <c r="BW112" s="78"/>
      <c r="BX112" s="79">
        <v>532.83000000000004</v>
      </c>
      <c r="BY112" s="65" t="s">
        <v>397</v>
      </c>
      <c r="BZ112" s="78">
        <v>939.7</v>
      </c>
      <c r="CA112" s="78">
        <v>1164.79</v>
      </c>
      <c r="CB112" s="78">
        <v>995.67</v>
      </c>
      <c r="CC112" s="78">
        <v>672.29</v>
      </c>
      <c r="CD112" s="78"/>
      <c r="CE112" s="79">
        <v>830.31</v>
      </c>
      <c r="CF112" s="65" t="s">
        <v>398</v>
      </c>
      <c r="CG112" s="78">
        <v>900.17</v>
      </c>
      <c r="CH112" s="78">
        <v>1184.6400000000001</v>
      </c>
      <c r="CI112" s="78">
        <v>1075.81</v>
      </c>
      <c r="CJ112" s="78"/>
      <c r="CK112" s="78"/>
      <c r="CL112" s="79"/>
      <c r="CM112" s="65" t="s">
        <v>399</v>
      </c>
      <c r="CN112" s="78">
        <v>604.30999999999995</v>
      </c>
      <c r="CO112" s="78">
        <v>804.63</v>
      </c>
      <c r="CP112" s="78">
        <v>1083.32</v>
      </c>
      <c r="CQ112" s="78">
        <v>652.42999999999995</v>
      </c>
      <c r="CR112" s="78"/>
      <c r="CS112" s="79">
        <v>508.17</v>
      </c>
      <c r="CT112" s="65" t="s">
        <v>400</v>
      </c>
      <c r="CU112" s="78">
        <v>860.47</v>
      </c>
      <c r="CV112" s="78">
        <v>1078.9000000000001</v>
      </c>
      <c r="CW112" s="78">
        <v>1002.79</v>
      </c>
      <c r="CX112" s="78">
        <v>619.91999999999996</v>
      </c>
      <c r="CY112" s="78"/>
      <c r="CZ112" s="79"/>
      <c r="DA112" s="65" t="s">
        <v>401</v>
      </c>
      <c r="DB112" s="68">
        <v>0.13295220368277599</v>
      </c>
      <c r="DC112" s="78">
        <v>752.4</v>
      </c>
      <c r="DD112" s="78">
        <v>1134.03</v>
      </c>
      <c r="DE112" s="78">
        <v>964.83</v>
      </c>
      <c r="DF112" s="78">
        <v>927.21</v>
      </c>
      <c r="DG112" s="78"/>
      <c r="DH112" s="79">
        <v>791.62</v>
      </c>
      <c r="DI112" s="65" t="s">
        <v>402</v>
      </c>
      <c r="DJ112" s="68">
        <v>2.49469876512411E-3</v>
      </c>
      <c r="DK112" s="78">
        <v>752.11</v>
      </c>
      <c r="DL112" s="78">
        <v>1003.98</v>
      </c>
      <c r="DM112" s="78">
        <v>1003.98</v>
      </c>
      <c r="DN112" s="78">
        <v>842.32</v>
      </c>
      <c r="DO112" s="78"/>
      <c r="DP112" s="79">
        <v>686.08</v>
      </c>
      <c r="DQ112" s="65" t="s">
        <v>403</v>
      </c>
      <c r="DR112" s="78">
        <v>976.62</v>
      </c>
      <c r="DS112" s="78">
        <v>1134.78</v>
      </c>
      <c r="DT112" s="78">
        <v>993.4</v>
      </c>
      <c r="DU112" s="78">
        <v>683.36</v>
      </c>
      <c r="DV112" s="78"/>
      <c r="DW112" s="79"/>
      <c r="DX112" s="65" t="s">
        <v>404</v>
      </c>
      <c r="DY112" s="78">
        <v>908.07</v>
      </c>
      <c r="DZ112" s="78">
        <v>1110.54</v>
      </c>
      <c r="EA112" s="78">
        <v>1048.77</v>
      </c>
      <c r="EB112" s="78">
        <v>703.17</v>
      </c>
      <c r="EC112" s="78"/>
      <c r="ED112" s="79">
        <v>555.77</v>
      </c>
      <c r="EE112" s="65" t="s">
        <v>405</v>
      </c>
      <c r="EF112" s="68">
        <v>1</v>
      </c>
      <c r="EG112" s="78">
        <v>906.79</v>
      </c>
      <c r="EH112" s="78">
        <v>1107.8699999999999</v>
      </c>
      <c r="EI112" s="78">
        <v>960.91</v>
      </c>
      <c r="EJ112" s="78"/>
      <c r="EK112" s="78">
        <v>323.74</v>
      </c>
      <c r="EL112" s="79">
        <v>448.14</v>
      </c>
      <c r="EM112" s="65" t="s">
        <v>406</v>
      </c>
      <c r="EN112" s="78">
        <v>874.56</v>
      </c>
      <c r="EO112" s="78">
        <v>1106.54</v>
      </c>
      <c r="EP112" s="78">
        <v>979.25</v>
      </c>
      <c r="EQ112" s="78"/>
      <c r="ER112" s="78"/>
      <c r="ES112" s="79">
        <v>604.01</v>
      </c>
      <c r="ET112" s="65" t="s">
        <v>407</v>
      </c>
      <c r="EU112" s="68">
        <v>1</v>
      </c>
      <c r="EV112" s="78">
        <v>910.27</v>
      </c>
      <c r="EW112" s="78">
        <v>1059.7</v>
      </c>
      <c r="EX112" s="78">
        <v>1059.7</v>
      </c>
      <c r="EY112" s="78"/>
      <c r="EZ112" s="78"/>
      <c r="FA112" s="79">
        <v>509.9</v>
      </c>
      <c r="FB112" s="65" t="s">
        <v>408</v>
      </c>
      <c r="FC112" s="78">
        <v>586.21</v>
      </c>
      <c r="FD112" s="78">
        <v>553.02</v>
      </c>
      <c r="FE112" s="78">
        <v>615.37</v>
      </c>
      <c r="FF112" s="78"/>
      <c r="FG112" s="78"/>
      <c r="FH112" s="79"/>
      <c r="FI112" s="65" t="s">
        <v>409</v>
      </c>
      <c r="FJ112" s="78">
        <v>948.73</v>
      </c>
      <c r="FK112" s="78">
        <v>1210.08</v>
      </c>
      <c r="FL112" s="78">
        <v>1121.6500000000001</v>
      </c>
      <c r="FM112" s="78">
        <v>691.14</v>
      </c>
      <c r="FN112" s="78"/>
      <c r="FO112" s="79">
        <v>535.30999999999995</v>
      </c>
      <c r="FP112" s="65" t="s">
        <v>410</v>
      </c>
      <c r="FQ112" s="68">
        <v>0.21250371881507901</v>
      </c>
      <c r="FR112" s="78">
        <v>894.23</v>
      </c>
      <c r="FS112" s="78">
        <v>1111.1099999999999</v>
      </c>
      <c r="FT112" s="78">
        <v>1092.81</v>
      </c>
      <c r="FU112" s="78">
        <v>731.95</v>
      </c>
      <c r="FV112" s="78">
        <v>708.57</v>
      </c>
      <c r="FW112" s="79">
        <v>532.54999999999995</v>
      </c>
      <c r="FX112" s="65" t="s">
        <v>411</v>
      </c>
      <c r="FY112" s="78">
        <v>920.65</v>
      </c>
      <c r="FZ112" s="78">
        <v>1097.8900000000001</v>
      </c>
      <c r="GA112" s="78">
        <v>1061.21</v>
      </c>
      <c r="GB112" s="78">
        <v>920.45</v>
      </c>
      <c r="GC112" s="78"/>
      <c r="GD112" s="79">
        <v>570.33000000000004</v>
      </c>
      <c r="GE112" s="65" t="s">
        <v>412</v>
      </c>
      <c r="GF112" s="68">
        <v>0.202839756592292</v>
      </c>
      <c r="GG112" s="78">
        <v>907.15</v>
      </c>
      <c r="GH112" s="78">
        <v>1122.31</v>
      </c>
      <c r="GI112" s="78">
        <v>951.2</v>
      </c>
      <c r="GJ112" s="78">
        <v>761.86</v>
      </c>
      <c r="GK112" s="78"/>
      <c r="GL112" s="79">
        <v>617.66999999999996</v>
      </c>
      <c r="GM112" s="65" t="s">
        <v>413</v>
      </c>
      <c r="GN112" s="68">
        <v>9.2598594353337699E-2</v>
      </c>
      <c r="GO112" s="78">
        <v>950.88</v>
      </c>
      <c r="GP112" s="78">
        <v>1438.91</v>
      </c>
      <c r="GQ112" s="78">
        <v>841.11</v>
      </c>
      <c r="GR112" s="78">
        <v>680.51</v>
      </c>
      <c r="GS112" s="78"/>
      <c r="GT112" s="79"/>
      <c r="GU112" s="65" t="s">
        <v>414</v>
      </c>
      <c r="GV112" s="68">
        <v>1</v>
      </c>
      <c r="GW112" s="78">
        <v>808.98</v>
      </c>
      <c r="GX112" s="78">
        <v>1093.3399999999999</v>
      </c>
      <c r="GY112" s="78">
        <v>1043.42</v>
      </c>
      <c r="GZ112" s="78"/>
      <c r="HA112" s="78"/>
      <c r="HB112" s="79">
        <v>707.93</v>
      </c>
      <c r="HC112" s="65" t="s">
        <v>415</v>
      </c>
      <c r="HD112" s="68">
        <v>1</v>
      </c>
      <c r="HE112" s="78">
        <v>824.68</v>
      </c>
      <c r="HF112" s="78">
        <v>1141.52</v>
      </c>
      <c r="HG112" s="78"/>
      <c r="HH112" s="78">
        <v>624.94000000000005</v>
      </c>
      <c r="HI112" s="78">
        <v>618.33000000000004</v>
      </c>
      <c r="HJ112" s="79">
        <v>621.72</v>
      </c>
      <c r="HK112" s="80"/>
      <c r="HL112" s="68"/>
      <c r="HM112" s="78"/>
      <c r="HN112" s="78"/>
      <c r="HO112" s="78"/>
      <c r="HP112" s="78"/>
      <c r="HQ112" s="78"/>
      <c r="HR112" s="79"/>
    </row>
    <row r="113" spans="1:226" x14ac:dyDescent="0.25">
      <c r="A113" s="81">
        <v>44816</v>
      </c>
      <c r="B113" s="82" t="s">
        <v>387</v>
      </c>
      <c r="C113" s="83">
        <v>942.02994420845198</v>
      </c>
      <c r="D113" s="83">
        <v>1150.4345488673735</v>
      </c>
      <c r="E113" s="83">
        <v>1134.1363507830088</v>
      </c>
      <c r="F113" s="83">
        <v>717.77208576557553</v>
      </c>
      <c r="G113" s="83">
        <v>689.20612783032379</v>
      </c>
      <c r="H113" s="84">
        <v>545.85346676980623</v>
      </c>
      <c r="I113" s="82" t="s">
        <v>388</v>
      </c>
      <c r="J113" s="83">
        <v>955.44524092571658</v>
      </c>
      <c r="K113" s="83">
        <v>1143.0832627847237</v>
      </c>
      <c r="L113" s="83">
        <v>1136.453398643587</v>
      </c>
      <c r="M113" s="83">
        <v>702.38877207488247</v>
      </c>
      <c r="N113" s="83">
        <v>528.4032080200501</v>
      </c>
      <c r="O113" s="84">
        <v>577.18556080649762</v>
      </c>
      <c r="P113" s="65" t="s">
        <v>389</v>
      </c>
      <c r="Q113" s="78">
        <v>969.86</v>
      </c>
      <c r="R113" s="78">
        <v>1226.49</v>
      </c>
      <c r="S113" s="78">
        <v>1204.69</v>
      </c>
      <c r="T113" s="78">
        <v>749</v>
      </c>
      <c r="U113" s="78"/>
      <c r="V113" s="79"/>
      <c r="W113" s="65" t="s">
        <v>390</v>
      </c>
      <c r="X113" s="78">
        <v>878.91</v>
      </c>
      <c r="Y113" s="78">
        <v>1189.5999999999999</v>
      </c>
      <c r="Z113" s="78">
        <v>1014.16</v>
      </c>
      <c r="AA113" s="78">
        <v>544.53</v>
      </c>
      <c r="AB113" s="78"/>
      <c r="AC113" s="79">
        <v>641.32000000000005</v>
      </c>
      <c r="AD113" s="65" t="s">
        <v>391</v>
      </c>
      <c r="AE113" s="68">
        <v>0.51129972389814904</v>
      </c>
      <c r="AF113" s="78">
        <v>897.33</v>
      </c>
      <c r="AG113" s="78">
        <v>1040.4100000000001</v>
      </c>
      <c r="AH113" s="78">
        <v>1144.07</v>
      </c>
      <c r="AI113" s="78"/>
      <c r="AJ113" s="78"/>
      <c r="AK113" s="79">
        <v>334.25</v>
      </c>
      <c r="AL113" s="69" t="s">
        <v>392</v>
      </c>
      <c r="AM113" s="70">
        <v>1</v>
      </c>
      <c r="AN113" s="78">
        <v>910.53</v>
      </c>
      <c r="AO113" s="78">
        <v>1202.4100000000001</v>
      </c>
      <c r="AP113" s="78">
        <v>1158.53</v>
      </c>
      <c r="AQ113" s="78">
        <v>1097.8399999999999</v>
      </c>
      <c r="AR113" s="78"/>
      <c r="AS113" s="79"/>
      <c r="AT113" s="65" t="s">
        <v>393</v>
      </c>
      <c r="AU113" s="68">
        <v>4.0739835411064899E-2</v>
      </c>
      <c r="AV113" s="78">
        <v>858.05</v>
      </c>
      <c r="AW113" s="78">
        <v>1162.3499999999999</v>
      </c>
      <c r="AX113" s="78">
        <v>1058.77</v>
      </c>
      <c r="AY113" s="78"/>
      <c r="AZ113" s="78"/>
      <c r="BA113" s="79">
        <v>535.15</v>
      </c>
      <c r="BB113" s="65" t="s">
        <v>394</v>
      </c>
      <c r="BC113" s="78">
        <v>1040.46</v>
      </c>
      <c r="BD113" s="78">
        <v>1323.72</v>
      </c>
      <c r="BE113" s="78">
        <v>1198.2</v>
      </c>
      <c r="BF113" s="78"/>
      <c r="BG113" s="78"/>
      <c r="BH113" s="79">
        <v>809.07</v>
      </c>
      <c r="BI113" s="65" t="s">
        <v>395</v>
      </c>
      <c r="BJ113" s="68">
        <v>0.134471861762926</v>
      </c>
      <c r="BK113" s="78">
        <v>967.79</v>
      </c>
      <c r="BL113" s="78">
        <v>1172.73</v>
      </c>
      <c r="BM113" s="78">
        <v>1321.24</v>
      </c>
      <c r="BN113" s="78">
        <v>928.12</v>
      </c>
      <c r="BO113" s="78"/>
      <c r="BP113" s="79"/>
      <c r="BQ113" s="65" t="s">
        <v>396</v>
      </c>
      <c r="BR113" s="68">
        <v>1</v>
      </c>
      <c r="BS113" s="78">
        <v>1017.83</v>
      </c>
      <c r="BT113" s="78">
        <v>1208</v>
      </c>
      <c r="BU113" s="78">
        <v>1131.17</v>
      </c>
      <c r="BV113" s="78"/>
      <c r="BW113" s="78"/>
      <c r="BX113" s="79">
        <v>532.83000000000004</v>
      </c>
      <c r="BY113" s="65" t="s">
        <v>397</v>
      </c>
      <c r="BZ113" s="78">
        <v>972.4</v>
      </c>
      <c r="CA113" s="78">
        <v>1195.98</v>
      </c>
      <c r="CB113" s="78">
        <v>1042.69</v>
      </c>
      <c r="CC113" s="78">
        <v>678.08</v>
      </c>
      <c r="CD113" s="78"/>
      <c r="CE113" s="79">
        <v>831.89</v>
      </c>
      <c r="CF113" s="65" t="s">
        <v>398</v>
      </c>
      <c r="CG113" s="78">
        <v>950.98</v>
      </c>
      <c r="CH113" s="78">
        <v>1236.25</v>
      </c>
      <c r="CI113" s="78">
        <v>1155.6500000000001</v>
      </c>
      <c r="CJ113" s="78"/>
      <c r="CK113" s="78"/>
      <c r="CL113" s="79"/>
      <c r="CM113" s="65" t="s">
        <v>399</v>
      </c>
      <c r="CN113" s="78">
        <v>616.16999999999996</v>
      </c>
      <c r="CO113" s="78">
        <v>853.18</v>
      </c>
      <c r="CP113" s="78">
        <v>1119.1400000000001</v>
      </c>
      <c r="CQ113" s="78">
        <v>661.78</v>
      </c>
      <c r="CR113" s="78"/>
      <c r="CS113" s="79">
        <v>508.34</v>
      </c>
      <c r="CT113" s="65" t="s">
        <v>400</v>
      </c>
      <c r="CU113" s="78">
        <v>868.53</v>
      </c>
      <c r="CV113" s="78">
        <v>1117.6099999999999</v>
      </c>
      <c r="CW113" s="78">
        <v>1002.79</v>
      </c>
      <c r="CX113" s="78">
        <v>619.91999999999996</v>
      </c>
      <c r="CY113" s="78"/>
      <c r="CZ113" s="79"/>
      <c r="DA113" s="65" t="s">
        <v>401</v>
      </c>
      <c r="DB113" s="68">
        <v>0.132987565662611</v>
      </c>
      <c r="DC113" s="78">
        <v>757.71</v>
      </c>
      <c r="DD113" s="78">
        <v>1134.8599999999999</v>
      </c>
      <c r="DE113" s="78">
        <v>967.22</v>
      </c>
      <c r="DF113" s="78">
        <v>927.46</v>
      </c>
      <c r="DG113" s="78"/>
      <c r="DH113" s="79">
        <v>769.07</v>
      </c>
      <c r="DI113" s="65" t="s">
        <v>402</v>
      </c>
      <c r="DJ113" s="68">
        <v>2.5269754630682499E-3</v>
      </c>
      <c r="DK113" s="78">
        <v>765.63</v>
      </c>
      <c r="DL113" s="78">
        <v>1030.95</v>
      </c>
      <c r="DM113" s="78">
        <v>1030.95</v>
      </c>
      <c r="DN113" s="78">
        <v>886.21</v>
      </c>
      <c r="DO113" s="78"/>
      <c r="DP113" s="79">
        <v>697.07</v>
      </c>
      <c r="DQ113" s="65" t="s">
        <v>403</v>
      </c>
      <c r="DR113" s="78">
        <v>1009.14</v>
      </c>
      <c r="DS113" s="78">
        <v>1159.17</v>
      </c>
      <c r="DT113" s="78">
        <v>1023.71</v>
      </c>
      <c r="DU113" s="78">
        <v>706.83</v>
      </c>
      <c r="DV113" s="78"/>
      <c r="DW113" s="79"/>
      <c r="DX113" s="65" t="s">
        <v>404</v>
      </c>
      <c r="DY113" s="78">
        <v>933.26</v>
      </c>
      <c r="DZ113" s="78">
        <v>1130.79</v>
      </c>
      <c r="EA113" s="78">
        <v>1092.72</v>
      </c>
      <c r="EB113" s="78">
        <v>708.28</v>
      </c>
      <c r="EC113" s="78"/>
      <c r="ED113" s="79">
        <v>557.38</v>
      </c>
      <c r="EE113" s="65" t="s">
        <v>405</v>
      </c>
      <c r="EF113" s="68">
        <v>1</v>
      </c>
      <c r="EG113" s="78">
        <v>938.88</v>
      </c>
      <c r="EH113" s="78">
        <v>1141.74</v>
      </c>
      <c r="EI113" s="78">
        <v>1024.33</v>
      </c>
      <c r="EJ113" s="78"/>
      <c r="EK113" s="78">
        <v>323.74</v>
      </c>
      <c r="EL113" s="79">
        <v>445.53</v>
      </c>
      <c r="EM113" s="65" t="s">
        <v>406</v>
      </c>
      <c r="EN113" s="78">
        <v>828.41</v>
      </c>
      <c r="EO113" s="78">
        <v>1187.73</v>
      </c>
      <c r="EP113" s="78">
        <v>1064.3399999999999</v>
      </c>
      <c r="EQ113" s="78"/>
      <c r="ER113" s="78"/>
      <c r="ES113" s="79">
        <v>637.34</v>
      </c>
      <c r="ET113" s="65" t="s">
        <v>407</v>
      </c>
      <c r="EU113" s="68">
        <v>1</v>
      </c>
      <c r="EV113" s="78">
        <v>927.99</v>
      </c>
      <c r="EW113" s="78">
        <v>1087.71</v>
      </c>
      <c r="EX113" s="78">
        <v>1087.71</v>
      </c>
      <c r="EY113" s="78"/>
      <c r="EZ113" s="78"/>
      <c r="FA113" s="79">
        <v>507.84</v>
      </c>
      <c r="FB113" s="65" t="s">
        <v>408</v>
      </c>
      <c r="FC113" s="78">
        <v>586.21</v>
      </c>
      <c r="FD113" s="78">
        <v>553.02</v>
      </c>
      <c r="FE113" s="78">
        <v>615.37</v>
      </c>
      <c r="FF113" s="78"/>
      <c r="FG113" s="78"/>
      <c r="FH113" s="79"/>
      <c r="FI113" s="65" t="s">
        <v>409</v>
      </c>
      <c r="FJ113" s="78">
        <v>984.27</v>
      </c>
      <c r="FK113" s="78">
        <v>1258.01</v>
      </c>
      <c r="FL113" s="78">
        <v>1111.73</v>
      </c>
      <c r="FM113" s="78">
        <v>685.14</v>
      </c>
      <c r="FN113" s="78"/>
      <c r="FO113" s="79">
        <v>537.79</v>
      </c>
      <c r="FP113" s="65" t="s">
        <v>410</v>
      </c>
      <c r="FQ113" s="68">
        <v>0.21292451825827699</v>
      </c>
      <c r="FR113" s="78">
        <v>926.45</v>
      </c>
      <c r="FS113" s="78">
        <v>1160.18</v>
      </c>
      <c r="FT113" s="78">
        <v>1152.32</v>
      </c>
      <c r="FU113" s="78">
        <v>739.5</v>
      </c>
      <c r="FV113" s="78">
        <v>709.97</v>
      </c>
      <c r="FW113" s="79">
        <v>539.82000000000005</v>
      </c>
      <c r="FX113" s="65" t="s">
        <v>411</v>
      </c>
      <c r="FY113" s="78">
        <v>927.15</v>
      </c>
      <c r="FZ113" s="78">
        <v>1149.1099999999999</v>
      </c>
      <c r="GA113" s="78">
        <v>1115.68</v>
      </c>
      <c r="GB113" s="78">
        <v>938.56</v>
      </c>
      <c r="GC113" s="78"/>
      <c r="GD113" s="79">
        <v>568.70000000000005</v>
      </c>
      <c r="GE113" s="65" t="s">
        <v>412</v>
      </c>
      <c r="GF113" s="68">
        <v>0.203520911773685</v>
      </c>
      <c r="GG113" s="78">
        <v>932.55</v>
      </c>
      <c r="GH113" s="78">
        <v>1176.0999999999999</v>
      </c>
      <c r="GI113" s="78">
        <v>1381.48</v>
      </c>
      <c r="GJ113" s="78">
        <v>835.79</v>
      </c>
      <c r="GK113" s="78"/>
      <c r="GL113" s="79">
        <v>622.28</v>
      </c>
      <c r="GM113" s="65" t="s">
        <v>413</v>
      </c>
      <c r="GN113" s="68">
        <v>9.4013237063778607E-2</v>
      </c>
      <c r="GO113" s="78">
        <v>939.61</v>
      </c>
      <c r="GP113" s="78">
        <v>1555.88</v>
      </c>
      <c r="GQ113" s="78">
        <v>923.53</v>
      </c>
      <c r="GR113" s="78">
        <v>701.53</v>
      </c>
      <c r="GS113" s="78"/>
      <c r="GT113" s="79"/>
      <c r="GU113" s="65" t="s">
        <v>414</v>
      </c>
      <c r="GV113" s="68">
        <v>1</v>
      </c>
      <c r="GW113" s="78">
        <v>823.88</v>
      </c>
      <c r="GX113" s="78">
        <v>1080.55</v>
      </c>
      <c r="GY113" s="78">
        <v>1115.18</v>
      </c>
      <c r="GZ113" s="78"/>
      <c r="HA113" s="78"/>
      <c r="HB113" s="79">
        <v>709.44</v>
      </c>
      <c r="HC113" s="65" t="s">
        <v>415</v>
      </c>
      <c r="HD113" s="68">
        <v>1</v>
      </c>
      <c r="HE113" s="78">
        <v>853.02</v>
      </c>
      <c r="HF113" s="78">
        <v>1141.52</v>
      </c>
      <c r="HG113" s="78"/>
      <c r="HH113" s="78">
        <v>637.76</v>
      </c>
      <c r="HI113" s="78">
        <v>631.12</v>
      </c>
      <c r="HJ113" s="79">
        <v>621.72</v>
      </c>
      <c r="HK113" s="80"/>
      <c r="HL113" s="68"/>
      <c r="HM113" s="78"/>
      <c r="HN113" s="78"/>
      <c r="HO113" s="78"/>
      <c r="HP113" s="78"/>
      <c r="HQ113" s="78"/>
      <c r="HR113" s="79"/>
    </row>
    <row r="114" spans="1:226" x14ac:dyDescent="0.25">
      <c r="A114" s="81">
        <v>44809</v>
      </c>
      <c r="B114" s="82" t="s">
        <v>387</v>
      </c>
      <c r="C114" s="83">
        <v>970.13273733594804</v>
      </c>
      <c r="D114" s="83">
        <v>1163.2241005188898</v>
      </c>
      <c r="E114" s="83">
        <v>1185.8210987557811</v>
      </c>
      <c r="F114" s="83">
        <v>719.25702463959533</v>
      </c>
      <c r="G114" s="83">
        <v>686.06014330753783</v>
      </c>
      <c r="H114" s="84">
        <v>547.30828388009581</v>
      </c>
      <c r="I114" s="82" t="s">
        <v>388</v>
      </c>
      <c r="J114" s="83">
        <v>984.65308984358455</v>
      </c>
      <c r="K114" s="83">
        <v>1153.9596328166353</v>
      </c>
      <c r="L114" s="83">
        <v>1190.2756179840571</v>
      </c>
      <c r="M114" s="83">
        <v>702.34191506400225</v>
      </c>
      <c r="N114" s="83">
        <v>546.74020050125307</v>
      </c>
      <c r="O114" s="84">
        <v>573.4576203349269</v>
      </c>
      <c r="P114" s="65" t="s">
        <v>389</v>
      </c>
      <c r="Q114" s="78">
        <v>964.02</v>
      </c>
      <c r="R114" s="78">
        <v>1178.1500000000001</v>
      </c>
      <c r="S114" s="78">
        <v>1199.1500000000001</v>
      </c>
      <c r="T114" s="78">
        <v>748.3</v>
      </c>
      <c r="U114" s="78"/>
      <c r="V114" s="79"/>
      <c r="W114" s="65" t="s">
        <v>390</v>
      </c>
      <c r="X114" s="78">
        <v>939.99</v>
      </c>
      <c r="Y114" s="78">
        <v>1214.77</v>
      </c>
      <c r="Z114" s="78">
        <v>996.8</v>
      </c>
      <c r="AA114" s="78">
        <v>587.66</v>
      </c>
      <c r="AB114" s="78"/>
      <c r="AC114" s="79">
        <v>627.27</v>
      </c>
      <c r="AD114" s="65" t="s">
        <v>391</v>
      </c>
      <c r="AE114" s="68">
        <v>0.51129972389814904</v>
      </c>
      <c r="AF114" s="78">
        <v>922.9</v>
      </c>
      <c r="AG114" s="78">
        <v>1057.45</v>
      </c>
      <c r="AH114" s="78">
        <v>1144.07</v>
      </c>
      <c r="AI114" s="78"/>
      <c r="AJ114" s="78"/>
      <c r="AK114" s="79">
        <v>351.29</v>
      </c>
      <c r="AL114" s="69" t="s">
        <v>392</v>
      </c>
      <c r="AM114" s="70">
        <v>1</v>
      </c>
      <c r="AN114" s="78">
        <v>934.06</v>
      </c>
      <c r="AO114" s="78">
        <v>1184.83</v>
      </c>
      <c r="AP114" s="78">
        <v>1165.6500000000001</v>
      </c>
      <c r="AQ114" s="78">
        <v>1097.8399999999999</v>
      </c>
      <c r="AR114" s="78"/>
      <c r="AS114" s="79"/>
      <c r="AT114" s="65" t="s">
        <v>393</v>
      </c>
      <c r="AU114" s="68">
        <v>4.0614084964665703E-2</v>
      </c>
      <c r="AV114" s="78">
        <v>897.49</v>
      </c>
      <c r="AW114" s="78">
        <v>1183.4000000000001</v>
      </c>
      <c r="AX114" s="78">
        <v>1096.48</v>
      </c>
      <c r="AY114" s="78"/>
      <c r="AZ114" s="78"/>
      <c r="BA114" s="79">
        <v>534.14</v>
      </c>
      <c r="BB114" s="65" t="s">
        <v>394</v>
      </c>
      <c r="BC114" s="78">
        <v>1083.32</v>
      </c>
      <c r="BD114" s="78">
        <v>1343.89</v>
      </c>
      <c r="BE114" s="78">
        <v>1301.68</v>
      </c>
      <c r="BF114" s="78"/>
      <c r="BG114" s="78"/>
      <c r="BH114" s="79">
        <v>751.06</v>
      </c>
      <c r="BI114" s="65" t="s">
        <v>395</v>
      </c>
      <c r="BJ114" s="68">
        <v>0.13447367005540301</v>
      </c>
      <c r="BK114" s="78">
        <v>1000.08</v>
      </c>
      <c r="BL114" s="78">
        <v>1215.78</v>
      </c>
      <c r="BM114" s="78">
        <v>1342.77</v>
      </c>
      <c r="BN114" s="78">
        <v>938.9</v>
      </c>
      <c r="BO114" s="78"/>
      <c r="BP114" s="79"/>
      <c r="BQ114" s="65" t="s">
        <v>396</v>
      </c>
      <c r="BR114" s="68">
        <v>1</v>
      </c>
      <c r="BS114" s="78">
        <v>1017.83</v>
      </c>
      <c r="BT114" s="78">
        <v>1208</v>
      </c>
      <c r="BU114" s="78">
        <v>1133.67</v>
      </c>
      <c r="BV114" s="78"/>
      <c r="BW114" s="78"/>
      <c r="BX114" s="79">
        <v>533.66999999999996</v>
      </c>
      <c r="BY114" s="65" t="s">
        <v>397</v>
      </c>
      <c r="BZ114" s="78">
        <v>998.05</v>
      </c>
      <c r="CA114" s="78">
        <v>1208.78</v>
      </c>
      <c r="CB114" s="78">
        <v>1056.28</v>
      </c>
      <c r="CC114" s="78">
        <v>660.26</v>
      </c>
      <c r="CD114" s="78"/>
      <c r="CE114" s="79">
        <v>832.36</v>
      </c>
      <c r="CF114" s="65" t="s">
        <v>398</v>
      </c>
      <c r="CG114" s="78">
        <v>959.04</v>
      </c>
      <c r="CH114" s="78">
        <v>1220.1300000000001</v>
      </c>
      <c r="CI114" s="78">
        <v>1160.49</v>
      </c>
      <c r="CJ114" s="78"/>
      <c r="CK114" s="78"/>
      <c r="CL114" s="79"/>
      <c r="CM114" s="65" t="s">
        <v>399</v>
      </c>
      <c r="CN114" s="78">
        <v>657.51</v>
      </c>
      <c r="CO114" s="78">
        <v>874.29</v>
      </c>
      <c r="CP114" s="78">
        <v>1155.22</v>
      </c>
      <c r="CQ114" s="78">
        <v>675.49</v>
      </c>
      <c r="CR114" s="78"/>
      <c r="CS114" s="79">
        <v>512.82000000000005</v>
      </c>
      <c r="CT114" s="65" t="s">
        <v>400</v>
      </c>
      <c r="CU114" s="78">
        <v>898.37</v>
      </c>
      <c r="CV114" s="78">
        <v>1140.99</v>
      </c>
      <c r="CW114" s="78">
        <v>1002.79</v>
      </c>
      <c r="CX114" s="78">
        <v>619.91999999999996</v>
      </c>
      <c r="CY114" s="78"/>
      <c r="CZ114" s="79"/>
      <c r="DA114" s="65" t="s">
        <v>401</v>
      </c>
      <c r="DB114" s="68">
        <v>0.13302648557327801</v>
      </c>
      <c r="DC114" s="78">
        <v>818.8</v>
      </c>
      <c r="DD114" s="78">
        <v>1077.51</v>
      </c>
      <c r="DE114" s="78">
        <v>911.1</v>
      </c>
      <c r="DF114" s="78">
        <v>927.73</v>
      </c>
      <c r="DG114" s="78"/>
      <c r="DH114" s="79">
        <v>776.95</v>
      </c>
      <c r="DI114" s="65" t="s">
        <v>402</v>
      </c>
      <c r="DJ114" s="68">
        <v>2.4758603614756102E-3</v>
      </c>
      <c r="DK114" s="78">
        <v>767.91</v>
      </c>
      <c r="DL114" s="78">
        <v>1058.1300000000001</v>
      </c>
      <c r="DM114" s="78">
        <v>1058.1300000000001</v>
      </c>
      <c r="DN114" s="78">
        <v>868.28</v>
      </c>
      <c r="DO114" s="78"/>
      <c r="DP114" s="79">
        <v>700.44</v>
      </c>
      <c r="DQ114" s="65" t="s">
        <v>403</v>
      </c>
      <c r="DR114" s="78">
        <v>1017.27</v>
      </c>
      <c r="DS114" s="78">
        <v>1167.3</v>
      </c>
      <c r="DT114" s="78">
        <v>1041.9000000000001</v>
      </c>
      <c r="DU114" s="78">
        <v>712.32</v>
      </c>
      <c r="DV114" s="78"/>
      <c r="DW114" s="79"/>
      <c r="DX114" s="65" t="s">
        <v>404</v>
      </c>
      <c r="DY114" s="78">
        <v>953.22</v>
      </c>
      <c r="DZ114" s="78">
        <v>1139.49</v>
      </c>
      <c r="EA114" s="78">
        <v>1123.31</v>
      </c>
      <c r="EB114" s="78">
        <v>728.17</v>
      </c>
      <c r="EC114" s="78"/>
      <c r="ED114" s="79">
        <v>557.16999999999996</v>
      </c>
      <c r="EE114" s="65" t="s">
        <v>405</v>
      </c>
      <c r="EF114" s="68">
        <v>1</v>
      </c>
      <c r="EG114" s="78">
        <v>960.41</v>
      </c>
      <c r="EH114" s="78">
        <v>1150.32</v>
      </c>
      <c r="EI114" s="78">
        <v>1029.48</v>
      </c>
      <c r="EJ114" s="78"/>
      <c r="EK114" s="78">
        <v>323.74</v>
      </c>
      <c r="EL114" s="79">
        <v>436.91</v>
      </c>
      <c r="EM114" s="65" t="s">
        <v>406</v>
      </c>
      <c r="EN114" s="78">
        <v>847.21</v>
      </c>
      <c r="EO114" s="78">
        <v>1144.1400000000001</v>
      </c>
      <c r="EP114" s="78">
        <v>1052.93</v>
      </c>
      <c r="EQ114" s="78"/>
      <c r="ER114" s="78"/>
      <c r="ES114" s="79">
        <v>625.29999999999995</v>
      </c>
      <c r="ET114" s="65" t="s">
        <v>407</v>
      </c>
      <c r="EU114" s="68">
        <v>1</v>
      </c>
      <c r="EV114" s="78">
        <v>954.27</v>
      </c>
      <c r="EW114" s="78">
        <v>1092.0899999999999</v>
      </c>
      <c r="EX114" s="78">
        <v>1092.0899999999999</v>
      </c>
      <c r="EY114" s="78"/>
      <c r="EZ114" s="78"/>
      <c r="FA114" s="79">
        <v>507.84</v>
      </c>
      <c r="FB114" s="65" t="s">
        <v>408</v>
      </c>
      <c r="FC114" s="78">
        <v>586.21</v>
      </c>
      <c r="FD114" s="78">
        <v>553.02</v>
      </c>
      <c r="FE114" s="78">
        <v>615.37</v>
      </c>
      <c r="FF114" s="78"/>
      <c r="FG114" s="78"/>
      <c r="FH114" s="79"/>
      <c r="FI114" s="65" t="s">
        <v>409</v>
      </c>
      <c r="FJ114" s="78">
        <v>1003.27</v>
      </c>
      <c r="FK114" s="78">
        <v>1266.28</v>
      </c>
      <c r="FL114" s="78">
        <v>1130.74</v>
      </c>
      <c r="FM114" s="78">
        <v>720.14</v>
      </c>
      <c r="FN114" s="78"/>
      <c r="FO114" s="79">
        <v>541.91999999999996</v>
      </c>
      <c r="FP114" s="65" t="s">
        <v>410</v>
      </c>
      <c r="FQ114" s="68">
        <v>0.21114864864864899</v>
      </c>
      <c r="FR114" s="78">
        <v>941.07</v>
      </c>
      <c r="FS114" s="78">
        <v>1189.18</v>
      </c>
      <c r="FT114" s="78">
        <v>1182.27</v>
      </c>
      <c r="FU114" s="78">
        <v>742.6</v>
      </c>
      <c r="FV114" s="78">
        <v>704.05</v>
      </c>
      <c r="FW114" s="79">
        <v>543.04999999999995</v>
      </c>
      <c r="FX114" s="65" t="s">
        <v>411</v>
      </c>
      <c r="FY114" s="78">
        <v>940.16</v>
      </c>
      <c r="FZ114" s="78">
        <v>1153.99</v>
      </c>
      <c r="GA114" s="78">
        <v>1123.81</v>
      </c>
      <c r="GB114" s="78">
        <v>968.74</v>
      </c>
      <c r="GC114" s="78"/>
      <c r="GD114" s="79">
        <v>564.63</v>
      </c>
      <c r="GE114" s="65" t="s">
        <v>412</v>
      </c>
      <c r="GF114" s="68">
        <v>0.20747748869247701</v>
      </c>
      <c r="GG114" s="78">
        <v>985.31</v>
      </c>
      <c r="GH114" s="78">
        <v>1179.75</v>
      </c>
      <c r="GI114" s="78">
        <v>1408.33</v>
      </c>
      <c r="GJ114" s="78">
        <v>852.04</v>
      </c>
      <c r="GK114" s="78"/>
      <c r="GL114" s="79">
        <v>639.04999999999995</v>
      </c>
      <c r="GM114" s="65" t="s">
        <v>413</v>
      </c>
      <c r="GN114" s="68">
        <v>9.3205331344952902E-2</v>
      </c>
      <c r="GO114" s="78">
        <v>968.29</v>
      </c>
      <c r="GP114" s="78">
        <v>1566.22</v>
      </c>
      <c r="GQ114" s="78">
        <v>925.81</v>
      </c>
      <c r="GR114" s="78">
        <v>715.44</v>
      </c>
      <c r="GS114" s="78"/>
      <c r="GT114" s="79"/>
      <c r="GU114" s="65" t="s">
        <v>414</v>
      </c>
      <c r="GV114" s="68">
        <v>1</v>
      </c>
      <c r="GW114" s="78">
        <v>826.63</v>
      </c>
      <c r="GX114" s="78">
        <v>1017.64</v>
      </c>
      <c r="GY114" s="78">
        <v>1068.4000000000001</v>
      </c>
      <c r="GZ114" s="78"/>
      <c r="HA114" s="78"/>
      <c r="HB114" s="79">
        <v>711.92</v>
      </c>
      <c r="HC114" s="65" t="s">
        <v>415</v>
      </c>
      <c r="HD114" s="68">
        <v>1</v>
      </c>
      <c r="HE114" s="78">
        <v>897.18</v>
      </c>
      <c r="HF114" s="78">
        <v>1119.8499999999999</v>
      </c>
      <c r="HG114" s="78"/>
      <c r="HH114" s="78">
        <v>665.3</v>
      </c>
      <c r="HI114" s="78">
        <v>658.66</v>
      </c>
      <c r="HJ114" s="79">
        <v>623.39</v>
      </c>
      <c r="HK114" s="80"/>
      <c r="HL114" s="68"/>
      <c r="HM114" s="78"/>
      <c r="HN114" s="78"/>
      <c r="HO114" s="78"/>
      <c r="HP114" s="78"/>
      <c r="HQ114" s="78"/>
      <c r="HR114" s="79"/>
    </row>
    <row r="115" spans="1:226" x14ac:dyDescent="0.25">
      <c r="A115" s="81">
        <v>44802</v>
      </c>
      <c r="B115" s="82" t="s">
        <v>387</v>
      </c>
      <c r="C115" s="83">
        <v>1012.1087288308939</v>
      </c>
      <c r="D115" s="83">
        <v>1190.3032256437214</v>
      </c>
      <c r="E115" s="83">
        <v>1177.0032066762044</v>
      </c>
      <c r="F115" s="83">
        <v>739.17946891663462</v>
      </c>
      <c r="G115" s="83">
        <v>683.08095347281926</v>
      </c>
      <c r="H115" s="84">
        <v>548.37489708781516</v>
      </c>
      <c r="I115" s="82" t="s">
        <v>388</v>
      </c>
      <c r="J115" s="83">
        <v>1033.7745497297071</v>
      </c>
      <c r="K115" s="83">
        <v>1187.2674387004249</v>
      </c>
      <c r="L115" s="83">
        <v>1178.5438883082033</v>
      </c>
      <c r="M115" s="83">
        <v>726.39774846720184</v>
      </c>
      <c r="N115" s="83">
        <v>531.06653299916456</v>
      </c>
      <c r="O115" s="84">
        <v>572.55900732655687</v>
      </c>
      <c r="P115" s="65" t="s">
        <v>389</v>
      </c>
      <c r="Q115" s="78">
        <v>975.69</v>
      </c>
      <c r="R115" s="78">
        <v>1148.99</v>
      </c>
      <c r="S115" s="78">
        <v>1204.49</v>
      </c>
      <c r="T115" s="78">
        <v>771</v>
      </c>
      <c r="U115" s="78"/>
      <c r="V115" s="79"/>
      <c r="W115" s="65" t="s">
        <v>390</v>
      </c>
      <c r="X115" s="78">
        <v>977.11</v>
      </c>
      <c r="Y115" s="78">
        <v>1201.78</v>
      </c>
      <c r="Z115" s="78">
        <v>1105.32</v>
      </c>
      <c r="AA115" s="78">
        <v>607.77</v>
      </c>
      <c r="AB115" s="78"/>
      <c r="AC115" s="79">
        <v>611.57000000000005</v>
      </c>
      <c r="AD115" s="65" t="s">
        <v>391</v>
      </c>
      <c r="AE115" s="68">
        <v>0.51129972389814904</v>
      </c>
      <c r="AF115" s="78">
        <v>935.68</v>
      </c>
      <c r="AG115" s="78">
        <v>1057.45</v>
      </c>
      <c r="AH115" s="78">
        <v>1144.07</v>
      </c>
      <c r="AI115" s="78"/>
      <c r="AJ115" s="78"/>
      <c r="AK115" s="79">
        <v>355.56</v>
      </c>
      <c r="AL115" s="69" t="s">
        <v>392</v>
      </c>
      <c r="AM115" s="70">
        <v>1</v>
      </c>
      <c r="AN115" s="78">
        <v>942.97</v>
      </c>
      <c r="AO115" s="78">
        <v>1185.43</v>
      </c>
      <c r="AP115" s="78">
        <v>1169.54</v>
      </c>
      <c r="AQ115" s="78">
        <v>1097.8399999999999</v>
      </c>
      <c r="AR115" s="78"/>
      <c r="AS115" s="79"/>
      <c r="AT115" s="65" t="s">
        <v>393</v>
      </c>
      <c r="AU115" s="68">
        <v>4.0663630448926499E-2</v>
      </c>
      <c r="AV115" s="78">
        <v>900.94</v>
      </c>
      <c r="AW115" s="78">
        <v>1167.3</v>
      </c>
      <c r="AX115" s="78">
        <v>1121.45</v>
      </c>
      <c r="AY115" s="78"/>
      <c r="AZ115" s="78"/>
      <c r="BA115" s="79">
        <v>534.41999999999996</v>
      </c>
      <c r="BB115" s="65" t="s">
        <v>394</v>
      </c>
      <c r="BC115" s="78">
        <v>1183.8599999999999</v>
      </c>
      <c r="BD115" s="78">
        <v>1415.38</v>
      </c>
      <c r="BE115" s="78">
        <v>1230.25</v>
      </c>
      <c r="BF115" s="78"/>
      <c r="BG115" s="78"/>
      <c r="BH115" s="79">
        <v>735.93</v>
      </c>
      <c r="BI115" s="65" t="s">
        <v>395</v>
      </c>
      <c r="BJ115" s="68">
        <v>0.13444655077373999</v>
      </c>
      <c r="BK115" s="78">
        <v>1064.4100000000001</v>
      </c>
      <c r="BL115" s="78">
        <v>1280.07</v>
      </c>
      <c r="BM115" s="78">
        <v>1385.53</v>
      </c>
      <c r="BN115" s="78">
        <v>949.46</v>
      </c>
      <c r="BO115" s="78"/>
      <c r="BP115" s="79"/>
      <c r="BQ115" s="65" t="s">
        <v>396</v>
      </c>
      <c r="BR115" s="68">
        <v>1</v>
      </c>
      <c r="BS115" s="78">
        <v>1017.83</v>
      </c>
      <c r="BT115" s="78">
        <v>1208</v>
      </c>
      <c r="BU115" s="78">
        <v>1142.83</v>
      </c>
      <c r="BV115" s="78"/>
      <c r="BW115" s="78"/>
      <c r="BX115" s="79">
        <v>532.83000000000004</v>
      </c>
      <c r="BY115" s="65" t="s">
        <v>397</v>
      </c>
      <c r="BZ115" s="78">
        <v>1010.09</v>
      </c>
      <c r="CA115" s="78">
        <v>1176.83</v>
      </c>
      <c r="CB115" s="78">
        <v>1033.6099999999999</v>
      </c>
      <c r="CC115" s="78">
        <v>699.58</v>
      </c>
      <c r="CD115" s="78"/>
      <c r="CE115" s="79">
        <v>829.45</v>
      </c>
      <c r="CF115" s="65" t="s">
        <v>398</v>
      </c>
      <c r="CG115" s="78">
        <v>988.88</v>
      </c>
      <c r="CH115" s="78">
        <v>1208.83</v>
      </c>
      <c r="CI115" s="78">
        <v>1249.2</v>
      </c>
      <c r="CJ115" s="78"/>
      <c r="CK115" s="78"/>
      <c r="CL115" s="79"/>
      <c r="CM115" s="65" t="s">
        <v>399</v>
      </c>
      <c r="CN115" s="78">
        <v>791.75</v>
      </c>
      <c r="CO115" s="78">
        <v>1014.91</v>
      </c>
      <c r="CP115" s="78">
        <v>1189.25</v>
      </c>
      <c r="CQ115" s="78">
        <v>698.91</v>
      </c>
      <c r="CR115" s="78"/>
      <c r="CS115" s="79">
        <v>611.46</v>
      </c>
      <c r="CT115" s="65" t="s">
        <v>400</v>
      </c>
      <c r="CU115" s="78">
        <v>939.5</v>
      </c>
      <c r="CV115" s="78">
        <v>1140.99</v>
      </c>
      <c r="CW115" s="78">
        <v>1002.79</v>
      </c>
      <c r="CX115" s="78">
        <v>619.91999999999996</v>
      </c>
      <c r="CY115" s="78"/>
      <c r="CZ115" s="79"/>
      <c r="DA115" s="65" t="s">
        <v>401</v>
      </c>
      <c r="DB115" s="68">
        <v>0.133122112914176</v>
      </c>
      <c r="DC115" s="78">
        <v>819.18</v>
      </c>
      <c r="DD115" s="78">
        <v>1077.76</v>
      </c>
      <c r="DE115" s="78">
        <v>911.75</v>
      </c>
      <c r="DF115" s="78">
        <v>928.39</v>
      </c>
      <c r="DG115" s="78"/>
      <c r="DH115" s="79">
        <v>763.67</v>
      </c>
      <c r="DI115" s="65" t="s">
        <v>402</v>
      </c>
      <c r="DJ115" s="68">
        <v>2.43961941937058E-3</v>
      </c>
      <c r="DK115" s="78">
        <v>767.1</v>
      </c>
      <c r="DL115" s="78">
        <v>1034.48</v>
      </c>
      <c r="DM115" s="78">
        <v>1034.48</v>
      </c>
      <c r="DN115" s="78">
        <v>855.57</v>
      </c>
      <c r="DO115" s="78"/>
      <c r="DP115" s="79">
        <v>691.77</v>
      </c>
      <c r="DQ115" s="65" t="s">
        <v>403</v>
      </c>
      <c r="DR115" s="78">
        <v>1017.27</v>
      </c>
      <c r="DS115" s="78">
        <v>1118.52</v>
      </c>
      <c r="DT115" s="78">
        <v>1046.04</v>
      </c>
      <c r="DU115" s="78">
        <v>734.79</v>
      </c>
      <c r="DV115" s="78"/>
      <c r="DW115" s="79"/>
      <c r="DX115" s="65" t="s">
        <v>404</v>
      </c>
      <c r="DY115" s="78">
        <v>965.44</v>
      </c>
      <c r="DZ115" s="78">
        <v>1115.1300000000001</v>
      </c>
      <c r="EA115" s="78">
        <v>1130.1600000000001</v>
      </c>
      <c r="EB115" s="78">
        <v>769.83</v>
      </c>
      <c r="EC115" s="78"/>
      <c r="ED115" s="79">
        <v>553.9</v>
      </c>
      <c r="EE115" s="65" t="s">
        <v>405</v>
      </c>
      <c r="EF115" s="68">
        <v>1</v>
      </c>
      <c r="EG115" s="78">
        <v>987.92</v>
      </c>
      <c r="EH115" s="78">
        <v>1149.79</v>
      </c>
      <c r="EI115" s="78">
        <v>1090.8800000000001</v>
      </c>
      <c r="EJ115" s="78"/>
      <c r="EK115" s="78">
        <v>323.74</v>
      </c>
      <c r="EL115" s="79">
        <v>434.84</v>
      </c>
      <c r="EM115" s="65" t="s">
        <v>406</v>
      </c>
      <c r="EN115" s="78">
        <v>951.48</v>
      </c>
      <c r="EO115" s="78">
        <v>1271.49</v>
      </c>
      <c r="EP115" s="78">
        <v>1120.48</v>
      </c>
      <c r="EQ115" s="78"/>
      <c r="ER115" s="78"/>
      <c r="ES115" s="79">
        <v>625.29999999999995</v>
      </c>
      <c r="ET115" s="65" t="s">
        <v>407</v>
      </c>
      <c r="EU115" s="68">
        <v>1</v>
      </c>
      <c r="EV115" s="78">
        <v>976.64</v>
      </c>
      <c r="EW115" s="78">
        <v>1071.96</v>
      </c>
      <c r="EX115" s="78">
        <v>1071.96</v>
      </c>
      <c r="EY115" s="78"/>
      <c r="EZ115" s="78"/>
      <c r="FA115" s="79">
        <v>507.84</v>
      </c>
      <c r="FB115" s="65" t="s">
        <v>408</v>
      </c>
      <c r="FC115" s="78">
        <v>586.21</v>
      </c>
      <c r="FD115" s="78">
        <v>553.02</v>
      </c>
      <c r="FE115" s="78">
        <v>615.37</v>
      </c>
      <c r="FF115" s="78"/>
      <c r="FG115" s="78"/>
      <c r="FH115" s="79"/>
      <c r="FI115" s="65" t="s">
        <v>409</v>
      </c>
      <c r="FJ115" s="78">
        <v>1033.8499999999999</v>
      </c>
      <c r="FK115" s="78">
        <v>1277.8499999999999</v>
      </c>
      <c r="FL115" s="78">
        <v>1242.31</v>
      </c>
      <c r="FM115" s="78">
        <v>739.14</v>
      </c>
      <c r="FN115" s="78"/>
      <c r="FO115" s="79">
        <v>535.30999999999995</v>
      </c>
      <c r="FP115" s="65" t="s">
        <v>410</v>
      </c>
      <c r="FQ115" s="68">
        <v>0.210748155953635</v>
      </c>
      <c r="FR115" s="78">
        <v>950.04</v>
      </c>
      <c r="FS115" s="78">
        <v>1181.68</v>
      </c>
      <c r="FT115" s="78">
        <v>1232.1199999999999</v>
      </c>
      <c r="FU115" s="78">
        <v>709</v>
      </c>
      <c r="FV115" s="78">
        <v>702.71</v>
      </c>
      <c r="FW115" s="79">
        <v>547.20000000000005</v>
      </c>
      <c r="FX115" s="65" t="s">
        <v>411</v>
      </c>
      <c r="FY115" s="78">
        <v>990.57</v>
      </c>
      <c r="FZ115" s="78">
        <v>1183.26</v>
      </c>
      <c r="GA115" s="78">
        <v>1153.8900000000001</v>
      </c>
      <c r="GB115" s="78">
        <v>939.68</v>
      </c>
      <c r="GC115" s="78"/>
      <c r="GD115" s="79">
        <v>560.57000000000005</v>
      </c>
      <c r="GE115" s="65" t="s">
        <v>412</v>
      </c>
      <c r="GF115" s="68">
        <v>0.205343025524138</v>
      </c>
      <c r="GG115" s="78">
        <v>1011.61</v>
      </c>
      <c r="GH115" s="78">
        <v>1153.0999999999999</v>
      </c>
      <c r="GI115" s="78">
        <v>1221.75</v>
      </c>
      <c r="GJ115" s="78">
        <v>905.67</v>
      </c>
      <c r="GK115" s="78"/>
      <c r="GL115" s="79">
        <v>632.82000000000005</v>
      </c>
      <c r="GM115" s="65" t="s">
        <v>413</v>
      </c>
      <c r="GN115" s="68">
        <v>9.4091080165600305E-2</v>
      </c>
      <c r="GO115" s="78">
        <v>1020.32</v>
      </c>
      <c r="GP115" s="78">
        <v>1666.69</v>
      </c>
      <c r="GQ115" s="78">
        <v>1053.8399999999999</v>
      </c>
      <c r="GR115" s="78">
        <v>709.63</v>
      </c>
      <c r="GS115" s="78"/>
      <c r="GT115" s="79"/>
      <c r="GU115" s="65" t="s">
        <v>414</v>
      </c>
      <c r="GV115" s="68">
        <v>1</v>
      </c>
      <c r="GW115" s="78">
        <v>828.52</v>
      </c>
      <c r="GX115" s="78">
        <v>978.06</v>
      </c>
      <c r="GY115" s="78">
        <v>1006.05</v>
      </c>
      <c r="GZ115" s="78"/>
      <c r="HA115" s="78"/>
      <c r="HB115" s="79">
        <v>707.93</v>
      </c>
      <c r="HC115" s="65" t="s">
        <v>415</v>
      </c>
      <c r="HD115" s="68">
        <v>1</v>
      </c>
      <c r="HE115" s="78">
        <v>897.18</v>
      </c>
      <c r="HF115" s="78">
        <v>1095.68</v>
      </c>
      <c r="HG115" s="78"/>
      <c r="HH115" s="78">
        <v>641.76</v>
      </c>
      <c r="HI115" s="78">
        <v>635.12</v>
      </c>
      <c r="HJ115" s="79">
        <v>622.54999999999995</v>
      </c>
      <c r="HK115" s="80"/>
      <c r="HL115" s="68"/>
      <c r="HM115" s="78"/>
      <c r="HN115" s="78"/>
      <c r="HO115" s="78"/>
      <c r="HP115" s="78"/>
      <c r="HQ115" s="78"/>
      <c r="HR115" s="79"/>
    </row>
    <row r="116" spans="1:226" x14ac:dyDescent="0.25">
      <c r="A116" s="81">
        <v>44795</v>
      </c>
      <c r="B116" s="82" t="s">
        <v>387</v>
      </c>
      <c r="C116" s="83">
        <v>999.90277421137137</v>
      </c>
      <c r="D116" s="83">
        <v>1120.6304275064954</v>
      </c>
      <c r="E116" s="83">
        <v>1117.7098127826573</v>
      </c>
      <c r="F116" s="83">
        <v>723.05779069964046</v>
      </c>
      <c r="G116" s="83">
        <v>681.55296073373461</v>
      </c>
      <c r="H116" s="84">
        <v>552.5044144859238</v>
      </c>
      <c r="I116" s="82" t="s">
        <v>388</v>
      </c>
      <c r="J116" s="83">
        <v>1018.746986892882</v>
      </c>
      <c r="K116" s="83">
        <v>1116.7989906173718</v>
      </c>
      <c r="L116" s="83">
        <v>1119.39712794356</v>
      </c>
      <c r="M116" s="83">
        <v>708.49918821032577</v>
      </c>
      <c r="N116" s="83">
        <v>539.38942355889719</v>
      </c>
      <c r="O116" s="84">
        <v>576.82908299655639</v>
      </c>
      <c r="P116" s="65" t="s">
        <v>389</v>
      </c>
      <c r="Q116" s="78">
        <v>981.52</v>
      </c>
      <c r="R116" s="78">
        <v>1093.99</v>
      </c>
      <c r="S116" s="78">
        <v>1161.79</v>
      </c>
      <c r="T116" s="78">
        <v>753</v>
      </c>
      <c r="U116" s="78"/>
      <c r="V116" s="79"/>
      <c r="W116" s="65" t="s">
        <v>390</v>
      </c>
      <c r="X116" s="78">
        <v>965.06</v>
      </c>
      <c r="Y116" s="78">
        <v>1108.1300000000001</v>
      </c>
      <c r="Z116" s="78">
        <v>1002.34</v>
      </c>
      <c r="AA116" s="78">
        <v>568.51</v>
      </c>
      <c r="AB116" s="78"/>
      <c r="AC116" s="79">
        <v>611.57000000000005</v>
      </c>
      <c r="AD116" s="65" t="s">
        <v>391</v>
      </c>
      <c r="AE116" s="68">
        <v>0.51129972389814904</v>
      </c>
      <c r="AF116" s="78">
        <v>948.46</v>
      </c>
      <c r="AG116" s="78">
        <v>1048.93</v>
      </c>
      <c r="AH116" s="78">
        <v>1144.07</v>
      </c>
      <c r="AI116" s="78"/>
      <c r="AJ116" s="78"/>
      <c r="AK116" s="79">
        <v>364.08</v>
      </c>
      <c r="AL116" s="69" t="s">
        <v>392</v>
      </c>
      <c r="AM116" s="70">
        <v>1</v>
      </c>
      <c r="AN116" s="78">
        <v>964.64</v>
      </c>
      <c r="AO116" s="78">
        <v>1195.56</v>
      </c>
      <c r="AP116" s="78">
        <v>1176.32</v>
      </c>
      <c r="AQ116" s="78">
        <v>1097.8399999999999</v>
      </c>
      <c r="AR116" s="78"/>
      <c r="AS116" s="79"/>
      <c r="AT116" s="65" t="s">
        <v>393</v>
      </c>
      <c r="AU116" s="68">
        <v>4.0566305626546603E-2</v>
      </c>
      <c r="AV116" s="78">
        <v>891.47</v>
      </c>
      <c r="AW116" s="78">
        <v>1077.4000000000001</v>
      </c>
      <c r="AX116" s="78">
        <v>1045</v>
      </c>
      <c r="AY116" s="78"/>
      <c r="AZ116" s="78"/>
      <c r="BA116" s="79">
        <v>534.32000000000005</v>
      </c>
      <c r="BB116" s="65" t="s">
        <v>394</v>
      </c>
      <c r="BC116" s="78">
        <v>1146.8800000000001</v>
      </c>
      <c r="BD116" s="78">
        <v>1329.66</v>
      </c>
      <c r="BE116" s="78">
        <v>1193.27</v>
      </c>
      <c r="BF116" s="78"/>
      <c r="BG116" s="78"/>
      <c r="BH116" s="79">
        <v>746.86</v>
      </c>
      <c r="BI116" s="65" t="s">
        <v>395</v>
      </c>
      <c r="BJ116" s="68">
        <v>0.134462821029985</v>
      </c>
      <c r="BK116" s="78">
        <v>1064.54</v>
      </c>
      <c r="BL116" s="78">
        <v>1215.68</v>
      </c>
      <c r="BM116" s="78">
        <v>1321.15</v>
      </c>
      <c r="BN116" s="78">
        <v>949.58</v>
      </c>
      <c r="BO116" s="78"/>
      <c r="BP116" s="79"/>
      <c r="BQ116" s="65" t="s">
        <v>396</v>
      </c>
      <c r="BR116" s="68">
        <v>1</v>
      </c>
      <c r="BS116" s="78">
        <v>1017</v>
      </c>
      <c r="BT116" s="78">
        <v>1124.67</v>
      </c>
      <c r="BU116" s="78">
        <v>1099.5</v>
      </c>
      <c r="BV116" s="78"/>
      <c r="BW116" s="78"/>
      <c r="BX116" s="79">
        <v>532.83000000000004</v>
      </c>
      <c r="BY116" s="65" t="s">
        <v>397</v>
      </c>
      <c r="BZ116" s="78">
        <v>1004.14</v>
      </c>
      <c r="CA116" s="78">
        <v>1121.95</v>
      </c>
      <c r="CB116" s="78">
        <v>1003.67</v>
      </c>
      <c r="CC116" s="78">
        <v>677.7</v>
      </c>
      <c r="CD116" s="78"/>
      <c r="CE116" s="79">
        <v>829.82</v>
      </c>
      <c r="CF116" s="65" t="s">
        <v>398</v>
      </c>
      <c r="CG116" s="78">
        <v>983.24</v>
      </c>
      <c r="CH116" s="78">
        <v>1174.96</v>
      </c>
      <c r="CI116" s="78">
        <v>1140.33</v>
      </c>
      <c r="CJ116" s="78"/>
      <c r="CK116" s="78"/>
      <c r="CL116" s="79"/>
      <c r="CM116" s="65" t="s">
        <v>399</v>
      </c>
      <c r="CN116" s="78">
        <v>784.32</v>
      </c>
      <c r="CO116" s="78">
        <v>924.23</v>
      </c>
      <c r="CP116" s="78">
        <v>1091.27</v>
      </c>
      <c r="CQ116" s="78">
        <v>671.06</v>
      </c>
      <c r="CR116" s="78"/>
      <c r="CS116" s="79">
        <v>607.64</v>
      </c>
      <c r="CT116" s="65" t="s">
        <v>400</v>
      </c>
      <c r="CU116" s="78">
        <v>932.24</v>
      </c>
      <c r="CV116" s="78">
        <v>1058.73</v>
      </c>
      <c r="CW116" s="78">
        <v>1002.79</v>
      </c>
      <c r="CX116" s="78">
        <v>619.91999999999996</v>
      </c>
      <c r="CY116" s="78"/>
      <c r="CZ116" s="79"/>
      <c r="DA116" s="65" t="s">
        <v>401</v>
      </c>
      <c r="DB116" s="68">
        <v>0.133132746661696</v>
      </c>
      <c r="DC116" s="78">
        <v>819.14</v>
      </c>
      <c r="DD116" s="78">
        <v>1049.83</v>
      </c>
      <c r="DE116" s="78">
        <v>889.46</v>
      </c>
      <c r="DF116" s="78">
        <v>948.44</v>
      </c>
      <c r="DG116" s="78"/>
      <c r="DH116" s="79">
        <v>762.88</v>
      </c>
      <c r="DI116" s="65" t="s">
        <v>402</v>
      </c>
      <c r="DJ116" s="68">
        <v>2.4509803921568601E-3</v>
      </c>
      <c r="DK116" s="78">
        <v>770.71</v>
      </c>
      <c r="DL116" s="78">
        <v>1002.33</v>
      </c>
      <c r="DM116" s="78">
        <v>1002.33</v>
      </c>
      <c r="DN116" s="78">
        <v>793.98</v>
      </c>
      <c r="DO116" s="78"/>
      <c r="DP116" s="79">
        <v>693.69</v>
      </c>
      <c r="DQ116" s="65" t="s">
        <v>403</v>
      </c>
      <c r="DR116" s="78">
        <v>1025.4000000000001</v>
      </c>
      <c r="DS116" s="78">
        <v>1094.1300000000001</v>
      </c>
      <c r="DT116" s="78">
        <v>942.78</v>
      </c>
      <c r="DU116" s="78">
        <v>707.41</v>
      </c>
      <c r="DV116" s="78"/>
      <c r="DW116" s="79"/>
      <c r="DX116" s="65" t="s">
        <v>404</v>
      </c>
      <c r="DY116" s="78">
        <v>955.46</v>
      </c>
      <c r="DZ116" s="78">
        <v>1062.44</v>
      </c>
      <c r="EA116" s="78">
        <v>1067.17</v>
      </c>
      <c r="EB116" s="78">
        <v>737.94</v>
      </c>
      <c r="EC116" s="78"/>
      <c r="ED116" s="79">
        <v>559.49</v>
      </c>
      <c r="EE116" s="65" t="s">
        <v>405</v>
      </c>
      <c r="EF116" s="68">
        <v>1</v>
      </c>
      <c r="EG116" s="78">
        <v>992.5</v>
      </c>
      <c r="EH116" s="78">
        <v>1105.51</v>
      </c>
      <c r="EI116" s="78">
        <v>1003.74</v>
      </c>
      <c r="EJ116" s="78"/>
      <c r="EK116" s="78">
        <v>323.74</v>
      </c>
      <c r="EL116" s="79">
        <v>439.56</v>
      </c>
      <c r="EM116" s="65" t="s">
        <v>406</v>
      </c>
      <c r="EN116" s="78">
        <v>936.95</v>
      </c>
      <c r="EO116" s="78">
        <v>1189.44</v>
      </c>
      <c r="EP116" s="78">
        <v>1017.85</v>
      </c>
      <c r="EQ116" s="78"/>
      <c r="ER116" s="78"/>
      <c r="ES116" s="79">
        <v>599.38</v>
      </c>
      <c r="ET116" s="65" t="s">
        <v>407</v>
      </c>
      <c r="EU116" s="68">
        <v>1</v>
      </c>
      <c r="EV116" s="78">
        <v>980.6</v>
      </c>
      <c r="EW116" s="78">
        <v>1026.8900000000001</v>
      </c>
      <c r="EX116" s="78">
        <v>1026.8900000000001</v>
      </c>
      <c r="EY116" s="78"/>
      <c r="EZ116" s="78"/>
      <c r="FA116" s="79">
        <v>507.84</v>
      </c>
      <c r="FB116" s="65" t="s">
        <v>408</v>
      </c>
      <c r="FC116" s="78">
        <v>586.21</v>
      </c>
      <c r="FD116" s="78">
        <v>553.02</v>
      </c>
      <c r="FE116" s="78">
        <v>615.37</v>
      </c>
      <c r="FF116" s="78"/>
      <c r="FG116" s="78"/>
      <c r="FH116" s="79"/>
      <c r="FI116" s="65" t="s">
        <v>409</v>
      </c>
      <c r="FJ116" s="78">
        <v>1025.5899999999999</v>
      </c>
      <c r="FK116" s="78">
        <v>1177.8499999999999</v>
      </c>
      <c r="FL116" s="78">
        <v>1146.44</v>
      </c>
      <c r="FM116" s="78">
        <v>734.14</v>
      </c>
      <c r="FN116" s="78"/>
      <c r="FO116" s="79">
        <v>534.49</v>
      </c>
      <c r="FP116" s="65" t="s">
        <v>410</v>
      </c>
      <c r="FQ116" s="68">
        <v>0.20990764063811901</v>
      </c>
      <c r="FR116" s="78">
        <v>939.06</v>
      </c>
      <c r="FS116" s="78">
        <v>1092.6400000000001</v>
      </c>
      <c r="FT116" s="78">
        <v>1160.6099999999999</v>
      </c>
      <c r="FU116" s="78">
        <v>651.51</v>
      </c>
      <c r="FV116" s="78">
        <v>699.91</v>
      </c>
      <c r="FW116" s="79">
        <v>550.94000000000005</v>
      </c>
      <c r="FX116" s="65" t="s">
        <v>411</v>
      </c>
      <c r="FY116" s="78">
        <v>987.32</v>
      </c>
      <c r="FZ116" s="78">
        <v>1106.8399999999999</v>
      </c>
      <c r="GA116" s="78">
        <v>1081.53</v>
      </c>
      <c r="GB116" s="78">
        <v>952.21</v>
      </c>
      <c r="GC116" s="78"/>
      <c r="GD116" s="79">
        <v>558.94000000000005</v>
      </c>
      <c r="GE116" s="65" t="s">
        <v>412</v>
      </c>
      <c r="GF116" s="68">
        <v>0.20469571981249901</v>
      </c>
      <c r="GG116" s="78">
        <v>1003.17</v>
      </c>
      <c r="GH116" s="78">
        <v>1128.56</v>
      </c>
      <c r="GI116" s="78">
        <v>1217.9000000000001</v>
      </c>
      <c r="GJ116" s="78">
        <v>850.67</v>
      </c>
      <c r="GK116" s="78"/>
      <c r="GL116" s="79">
        <v>630.09</v>
      </c>
      <c r="GM116" s="65" t="s">
        <v>413</v>
      </c>
      <c r="GN116" s="68">
        <v>9.3896713615023497E-2</v>
      </c>
      <c r="GO116" s="78">
        <v>1032.4100000000001</v>
      </c>
      <c r="GP116" s="78">
        <v>1600.15</v>
      </c>
      <c r="GQ116" s="78">
        <v>957.77</v>
      </c>
      <c r="GR116" s="78">
        <v>708.17</v>
      </c>
      <c r="GS116" s="78"/>
      <c r="GT116" s="79"/>
      <c r="GU116" s="65" t="s">
        <v>414</v>
      </c>
      <c r="GV116" s="68">
        <v>1</v>
      </c>
      <c r="GW116" s="78">
        <v>861.66</v>
      </c>
      <c r="GX116" s="78">
        <v>1009.04</v>
      </c>
      <c r="GY116" s="78">
        <v>986.45</v>
      </c>
      <c r="GZ116" s="78"/>
      <c r="HA116" s="78"/>
      <c r="HB116" s="79">
        <v>710.31</v>
      </c>
      <c r="HC116" s="65" t="s">
        <v>415</v>
      </c>
      <c r="HD116" s="68">
        <v>1</v>
      </c>
      <c r="HE116" s="78">
        <v>898.02</v>
      </c>
      <c r="HF116" s="78">
        <v>1076.52</v>
      </c>
      <c r="HG116" s="78"/>
      <c r="HH116" s="78">
        <v>654.26</v>
      </c>
      <c r="HI116" s="78">
        <v>647.62</v>
      </c>
      <c r="HJ116" s="79">
        <v>626.72</v>
      </c>
      <c r="HK116" s="80"/>
      <c r="HL116" s="68"/>
      <c r="HM116" s="78"/>
      <c r="HN116" s="78"/>
      <c r="HO116" s="78"/>
      <c r="HP116" s="78"/>
      <c r="HQ116" s="78"/>
      <c r="HR116" s="79"/>
    </row>
    <row r="117" spans="1:226" x14ac:dyDescent="0.25">
      <c r="A117" s="81">
        <v>44788</v>
      </c>
      <c r="B117" s="82" t="s">
        <v>387</v>
      </c>
      <c r="C117" s="83">
        <v>1009.7456972986281</v>
      </c>
      <c r="D117" s="83">
        <v>1102.5359997772357</v>
      </c>
      <c r="E117" s="83">
        <v>1050.5867742890086</v>
      </c>
      <c r="F117" s="83">
        <v>730.87535476900212</v>
      </c>
      <c r="G117" s="83">
        <v>615.0557389892042</v>
      </c>
      <c r="H117" s="84">
        <v>560.37261216167678</v>
      </c>
      <c r="I117" s="82" t="s">
        <v>388</v>
      </c>
      <c r="J117" s="83">
        <v>1020.8558927328849</v>
      </c>
      <c r="K117" s="83">
        <v>1096.0394556700533</v>
      </c>
      <c r="L117" s="83">
        <v>1050.9541560136547</v>
      </c>
      <c r="M117" s="83">
        <v>718.31921279677454</v>
      </c>
      <c r="N117" s="83">
        <v>539.28289055973266</v>
      </c>
      <c r="O117" s="84">
        <v>572.42096759459332</v>
      </c>
      <c r="P117" s="65" t="s">
        <v>389</v>
      </c>
      <c r="Q117" s="78">
        <v>978.19</v>
      </c>
      <c r="R117" s="78">
        <v>1069.82</v>
      </c>
      <c r="S117" s="78">
        <v>1151.75</v>
      </c>
      <c r="T117" s="78">
        <v>759</v>
      </c>
      <c r="U117" s="78"/>
      <c r="V117" s="79"/>
      <c r="W117" s="65" t="s">
        <v>390</v>
      </c>
      <c r="X117" s="78">
        <v>983.92</v>
      </c>
      <c r="Y117" s="78">
        <v>1099.05</v>
      </c>
      <c r="Z117" s="78">
        <v>942.18</v>
      </c>
      <c r="AA117" s="78">
        <v>560.88</v>
      </c>
      <c r="AB117" s="78"/>
      <c r="AC117" s="79">
        <v>611.57000000000005</v>
      </c>
      <c r="AD117" s="65" t="s">
        <v>391</v>
      </c>
      <c r="AE117" s="68">
        <v>0.51129972389814904</v>
      </c>
      <c r="AF117" s="78">
        <v>961.24</v>
      </c>
      <c r="AG117" s="78">
        <v>1065.97</v>
      </c>
      <c r="AH117" s="78">
        <v>1144.07</v>
      </c>
      <c r="AI117" s="78"/>
      <c r="AJ117" s="78"/>
      <c r="AK117" s="79">
        <v>368.34</v>
      </c>
      <c r="AL117" s="69" t="s">
        <v>392</v>
      </c>
      <c r="AM117" s="70">
        <v>1</v>
      </c>
      <c r="AN117" s="78">
        <v>994.67</v>
      </c>
      <c r="AO117" s="78">
        <v>1233.8800000000001</v>
      </c>
      <c r="AP117" s="78">
        <v>1180.43</v>
      </c>
      <c r="AQ117" s="78">
        <v>1097.8399999999999</v>
      </c>
      <c r="AR117" s="78"/>
      <c r="AS117" s="79"/>
      <c r="AT117" s="65" t="s">
        <v>393</v>
      </c>
      <c r="AU117" s="68">
        <v>4.0883074407195401E-2</v>
      </c>
      <c r="AV117" s="78">
        <v>915.4</v>
      </c>
      <c r="AW117" s="78">
        <v>1091.0899999999999</v>
      </c>
      <c r="AX117" s="78">
        <v>996.2</v>
      </c>
      <c r="AY117" s="78"/>
      <c r="AZ117" s="78"/>
      <c r="BA117" s="79">
        <v>534.74</v>
      </c>
      <c r="BB117" s="65" t="s">
        <v>394</v>
      </c>
      <c r="BC117" s="78">
        <v>1125.8699999999999</v>
      </c>
      <c r="BD117" s="78">
        <v>1286.81</v>
      </c>
      <c r="BE117" s="78">
        <v>1087.4100000000001</v>
      </c>
      <c r="BF117" s="78"/>
      <c r="BG117" s="78"/>
      <c r="BH117" s="79">
        <v>713.21</v>
      </c>
      <c r="BI117" s="65" t="s">
        <v>395</v>
      </c>
      <c r="BJ117" s="68">
        <v>0.134457397173706</v>
      </c>
      <c r="BK117" s="78">
        <v>1064.5</v>
      </c>
      <c r="BL117" s="78">
        <v>1140.33</v>
      </c>
      <c r="BM117" s="78">
        <v>1245.8</v>
      </c>
      <c r="BN117" s="78">
        <v>949.54</v>
      </c>
      <c r="BO117" s="78"/>
      <c r="BP117" s="79"/>
      <c r="BQ117" s="65" t="s">
        <v>396</v>
      </c>
      <c r="BR117" s="68">
        <v>1</v>
      </c>
      <c r="BS117" s="78">
        <v>1017.83</v>
      </c>
      <c r="BT117" s="78">
        <v>1125.5</v>
      </c>
      <c r="BU117" s="78">
        <v>1072</v>
      </c>
      <c r="BV117" s="78"/>
      <c r="BW117" s="78"/>
      <c r="BX117" s="79">
        <v>532.83000000000004</v>
      </c>
      <c r="BY117" s="65" t="s">
        <v>397</v>
      </c>
      <c r="BZ117" s="78">
        <v>1012.91</v>
      </c>
      <c r="CA117" s="78">
        <v>1113.6300000000001</v>
      </c>
      <c r="CB117" s="78">
        <v>938.74</v>
      </c>
      <c r="CC117" s="78">
        <v>696.54</v>
      </c>
      <c r="CD117" s="78"/>
      <c r="CE117" s="79">
        <v>830.11</v>
      </c>
      <c r="CF117" s="65" t="s">
        <v>398</v>
      </c>
      <c r="CG117" s="78">
        <v>988.88</v>
      </c>
      <c r="CH117" s="78">
        <v>1170.1300000000001</v>
      </c>
      <c r="CI117" s="78">
        <v>1086.3</v>
      </c>
      <c r="CJ117" s="78"/>
      <c r="CK117" s="78"/>
      <c r="CL117" s="79"/>
      <c r="CM117" s="65" t="s">
        <v>399</v>
      </c>
      <c r="CN117" s="78">
        <v>791.52</v>
      </c>
      <c r="CO117" s="78">
        <v>882.49</v>
      </c>
      <c r="CP117" s="78">
        <v>1065.7</v>
      </c>
      <c r="CQ117" s="78">
        <v>682.36</v>
      </c>
      <c r="CR117" s="78"/>
      <c r="CS117" s="79">
        <v>600.77</v>
      </c>
      <c r="CT117" s="65" t="s">
        <v>400</v>
      </c>
      <c r="CU117" s="78">
        <v>932.24</v>
      </c>
      <c r="CV117" s="78">
        <v>1032.1199999999999</v>
      </c>
      <c r="CW117" s="78">
        <v>1002.79</v>
      </c>
      <c r="CX117" s="78">
        <v>619.91999999999996</v>
      </c>
      <c r="CY117" s="78"/>
      <c r="CZ117" s="79"/>
      <c r="DA117" s="65" t="s">
        <v>401</v>
      </c>
      <c r="DB117" s="68">
        <v>0.133283574132324</v>
      </c>
      <c r="DC117" s="78">
        <v>831.8</v>
      </c>
      <c r="DD117" s="78">
        <v>1052.51</v>
      </c>
      <c r="DE117" s="78">
        <v>905.4</v>
      </c>
      <c r="DF117" s="78">
        <v>949.51</v>
      </c>
      <c r="DG117" s="78"/>
      <c r="DH117" s="79">
        <v>771.21</v>
      </c>
      <c r="DI117" s="65" t="s">
        <v>402</v>
      </c>
      <c r="DJ117" s="68">
        <v>2.5087807325639699E-3</v>
      </c>
      <c r="DK117" s="78">
        <v>768.69</v>
      </c>
      <c r="DL117" s="78">
        <v>972.28</v>
      </c>
      <c r="DM117" s="78">
        <v>972.28</v>
      </c>
      <c r="DN117" s="78">
        <v>812.7</v>
      </c>
      <c r="DO117" s="78"/>
      <c r="DP117" s="79">
        <v>710.87</v>
      </c>
      <c r="DQ117" s="65" t="s">
        <v>403</v>
      </c>
      <c r="DR117" s="78">
        <v>1041.6600000000001</v>
      </c>
      <c r="DS117" s="78">
        <v>1110.3900000000001</v>
      </c>
      <c r="DT117" s="78">
        <v>933.49</v>
      </c>
      <c r="DU117" s="78">
        <v>718.65</v>
      </c>
      <c r="DV117" s="78"/>
      <c r="DW117" s="79"/>
      <c r="DX117" s="65" t="s">
        <v>404</v>
      </c>
      <c r="DY117" s="78">
        <v>972.6</v>
      </c>
      <c r="DZ117" s="78">
        <v>1072.3800000000001</v>
      </c>
      <c r="EA117" s="78">
        <v>1031.99</v>
      </c>
      <c r="EB117" s="78">
        <v>744.83</v>
      </c>
      <c r="EC117" s="78"/>
      <c r="ED117" s="79">
        <v>555.63</v>
      </c>
      <c r="EE117" s="65" t="s">
        <v>405</v>
      </c>
      <c r="EF117" s="68">
        <v>1</v>
      </c>
      <c r="EG117" s="78">
        <v>990.93</v>
      </c>
      <c r="EH117" s="78">
        <v>1081.51</v>
      </c>
      <c r="EI117" s="78">
        <v>947.84</v>
      </c>
      <c r="EJ117" s="78"/>
      <c r="EK117" s="78">
        <v>323.74</v>
      </c>
      <c r="EL117" s="79">
        <v>437.28</v>
      </c>
      <c r="EM117" s="65" t="s">
        <v>406</v>
      </c>
      <c r="EN117" s="78">
        <v>936.95</v>
      </c>
      <c r="EO117" s="78">
        <v>1115.08</v>
      </c>
      <c r="EP117" s="78">
        <v>952.06</v>
      </c>
      <c r="EQ117" s="78"/>
      <c r="ER117" s="78"/>
      <c r="ES117" s="79">
        <v>571.6</v>
      </c>
      <c r="ET117" s="65" t="s">
        <v>407</v>
      </c>
      <c r="EU117" s="68">
        <v>1</v>
      </c>
      <c r="EV117" s="78">
        <v>989.79</v>
      </c>
      <c r="EW117" s="78">
        <v>1039.74</v>
      </c>
      <c r="EX117" s="78">
        <v>1039.74</v>
      </c>
      <c r="EY117" s="78"/>
      <c r="EZ117" s="78"/>
      <c r="FA117" s="79">
        <v>506.74</v>
      </c>
      <c r="FB117" s="65" t="s">
        <v>408</v>
      </c>
      <c r="FC117" s="78">
        <v>586.21</v>
      </c>
      <c r="FD117" s="78">
        <v>553.02</v>
      </c>
      <c r="FE117" s="78">
        <v>615.37</v>
      </c>
      <c r="FF117" s="78"/>
      <c r="FG117" s="78"/>
      <c r="FH117" s="79"/>
      <c r="FI117" s="65" t="s">
        <v>409</v>
      </c>
      <c r="FJ117" s="78">
        <v>1044.5999999999999</v>
      </c>
      <c r="FK117" s="78">
        <v>1179.5</v>
      </c>
      <c r="FL117" s="78">
        <v>1080.33</v>
      </c>
      <c r="FM117" s="78">
        <v>742.14</v>
      </c>
      <c r="FN117" s="78"/>
      <c r="FO117" s="79">
        <v>537.79</v>
      </c>
      <c r="FP117" s="65" t="s">
        <v>410</v>
      </c>
      <c r="FQ117" s="68">
        <v>0.213410730291519</v>
      </c>
      <c r="FR117" s="78">
        <v>1016.33</v>
      </c>
      <c r="FS117" s="78">
        <v>1101.05</v>
      </c>
      <c r="FT117" s="78">
        <v>1102.23</v>
      </c>
      <c r="FU117" s="78">
        <v>717.41</v>
      </c>
      <c r="FV117" s="78">
        <v>624.84</v>
      </c>
      <c r="FW117" s="79">
        <v>576.38</v>
      </c>
      <c r="FX117" s="65" t="s">
        <v>411</v>
      </c>
      <c r="FY117" s="78">
        <v>995.45</v>
      </c>
      <c r="FZ117" s="78">
        <v>1072.69</v>
      </c>
      <c r="GA117" s="78">
        <v>1041.69</v>
      </c>
      <c r="GB117" s="78">
        <v>940.67</v>
      </c>
      <c r="GC117" s="78"/>
      <c r="GD117" s="79">
        <v>563.01</v>
      </c>
      <c r="GE117" s="65" t="s">
        <v>412</v>
      </c>
      <c r="GF117" s="68">
        <v>0.20471248131998601</v>
      </c>
      <c r="GG117" s="78">
        <v>1015</v>
      </c>
      <c r="GH117" s="78">
        <v>1126.04</v>
      </c>
      <c r="GI117" s="78">
        <v>1218</v>
      </c>
      <c r="GJ117" s="78">
        <v>884.01</v>
      </c>
      <c r="GK117" s="78"/>
      <c r="GL117" s="79">
        <v>629.79</v>
      </c>
      <c r="GM117" s="65" t="s">
        <v>413</v>
      </c>
      <c r="GN117" s="68">
        <v>9.5256239283673105E-2</v>
      </c>
      <c r="GO117" s="78">
        <v>1026.94</v>
      </c>
      <c r="GP117" s="78">
        <v>1527.15</v>
      </c>
      <c r="GQ117" s="78">
        <v>919.66</v>
      </c>
      <c r="GR117" s="78">
        <v>680.42</v>
      </c>
      <c r="GS117" s="78"/>
      <c r="GT117" s="79"/>
      <c r="GU117" s="65" t="s">
        <v>414</v>
      </c>
      <c r="GV117" s="68">
        <v>1</v>
      </c>
      <c r="GW117" s="78">
        <v>873.38</v>
      </c>
      <c r="GX117" s="78">
        <v>1023.96</v>
      </c>
      <c r="GY117" s="78">
        <v>1000.25</v>
      </c>
      <c r="GZ117" s="78"/>
      <c r="HA117" s="78"/>
      <c r="HB117" s="79">
        <v>700.34</v>
      </c>
      <c r="HC117" s="65" t="s">
        <v>415</v>
      </c>
      <c r="HD117" s="68">
        <v>1</v>
      </c>
      <c r="HE117" s="78">
        <v>901.35</v>
      </c>
      <c r="HF117" s="78">
        <v>1079.8499999999999</v>
      </c>
      <c r="HG117" s="78"/>
      <c r="HH117" s="78">
        <v>654.1</v>
      </c>
      <c r="HI117" s="78">
        <v>647.46</v>
      </c>
      <c r="HJ117" s="79">
        <v>628.39</v>
      </c>
      <c r="HK117" s="80"/>
      <c r="HL117" s="68"/>
      <c r="HM117" s="78"/>
      <c r="HN117" s="78"/>
      <c r="HO117" s="78"/>
      <c r="HP117" s="78"/>
      <c r="HQ117" s="78"/>
      <c r="HR117" s="79"/>
    </row>
    <row r="118" spans="1:226" x14ac:dyDescent="0.25">
      <c r="A118" s="81">
        <v>44781</v>
      </c>
      <c r="B118" s="82" t="s">
        <v>387</v>
      </c>
      <c r="C118" s="83">
        <v>1033.0048828623153</v>
      </c>
      <c r="D118" s="83">
        <v>1126.9980796914042</v>
      </c>
      <c r="E118" s="83">
        <v>1100.1923922993524</v>
      </c>
      <c r="F118" s="83">
        <v>733.79610361560196</v>
      </c>
      <c r="G118" s="83">
        <v>613.6080462405655</v>
      </c>
      <c r="H118" s="84">
        <v>565.54135471730456</v>
      </c>
      <c r="I118" s="82" t="s">
        <v>388</v>
      </c>
      <c r="J118" s="83">
        <v>1049.0532166519861</v>
      </c>
      <c r="K118" s="83">
        <v>1123.0042333146432</v>
      </c>
      <c r="L118" s="83">
        <v>1102.5858334335385</v>
      </c>
      <c r="M118" s="83">
        <v>720.56103197555376</v>
      </c>
      <c r="N118" s="83">
        <v>545.67487050960733</v>
      </c>
      <c r="O118" s="84">
        <v>579.26489152876286</v>
      </c>
      <c r="P118" s="65" t="s">
        <v>389</v>
      </c>
      <c r="Q118" s="78">
        <v>1060.69</v>
      </c>
      <c r="R118" s="78">
        <v>1149.82</v>
      </c>
      <c r="S118" s="78">
        <v>1166.69</v>
      </c>
      <c r="T118" s="78">
        <v>771</v>
      </c>
      <c r="U118" s="78"/>
      <c r="V118" s="79"/>
      <c r="W118" s="65" t="s">
        <v>390</v>
      </c>
      <c r="X118" s="78">
        <v>1015.53</v>
      </c>
      <c r="Y118" s="78">
        <v>1126.93</v>
      </c>
      <c r="Z118" s="78">
        <v>943.83</v>
      </c>
      <c r="AA118" s="78">
        <v>574.16</v>
      </c>
      <c r="AB118" s="78"/>
      <c r="AC118" s="79">
        <v>611.57000000000005</v>
      </c>
      <c r="AD118" s="65" t="s">
        <v>391</v>
      </c>
      <c r="AE118" s="68">
        <v>0.51129972389814904</v>
      </c>
      <c r="AF118" s="78">
        <v>982.55</v>
      </c>
      <c r="AG118" s="78">
        <v>1083.02</v>
      </c>
      <c r="AH118" s="78">
        <v>1144.07</v>
      </c>
      <c r="AI118" s="78"/>
      <c r="AJ118" s="78"/>
      <c r="AK118" s="79">
        <v>376.86</v>
      </c>
      <c r="AL118" s="69" t="s">
        <v>392</v>
      </c>
      <c r="AM118" s="70">
        <v>1</v>
      </c>
      <c r="AN118" s="78">
        <v>1061.3699999999999</v>
      </c>
      <c r="AO118" s="78">
        <v>1242.81</v>
      </c>
      <c r="AP118" s="78">
        <v>1188.47</v>
      </c>
      <c r="AQ118" s="78">
        <v>1097.8399999999999</v>
      </c>
      <c r="AR118" s="78"/>
      <c r="AS118" s="79"/>
      <c r="AT118" s="65" t="s">
        <v>393</v>
      </c>
      <c r="AU118" s="68">
        <v>4.07913522333265E-2</v>
      </c>
      <c r="AV118" s="78">
        <v>980.63</v>
      </c>
      <c r="AW118" s="78">
        <v>1139.1099999999999</v>
      </c>
      <c r="AX118" s="78">
        <v>994.03</v>
      </c>
      <c r="AY118" s="78"/>
      <c r="AZ118" s="78"/>
      <c r="BA118" s="79">
        <v>538.53</v>
      </c>
      <c r="BB118" s="65" t="s">
        <v>394</v>
      </c>
      <c r="BC118" s="78">
        <v>1119.99</v>
      </c>
      <c r="BD118" s="78">
        <v>1271.68</v>
      </c>
      <c r="BE118" s="78">
        <v>1176.27</v>
      </c>
      <c r="BF118" s="78"/>
      <c r="BG118" s="78"/>
      <c r="BH118" s="79">
        <v>716.23</v>
      </c>
      <c r="BI118" s="65" t="s">
        <v>395</v>
      </c>
      <c r="BJ118" s="68">
        <v>0.134399569921376</v>
      </c>
      <c r="BK118" s="78">
        <v>1040.3900000000001</v>
      </c>
      <c r="BL118" s="78">
        <v>1141.99</v>
      </c>
      <c r="BM118" s="78">
        <v>1255.7</v>
      </c>
      <c r="BN118" s="78">
        <v>977.22</v>
      </c>
      <c r="BO118" s="78"/>
      <c r="BP118" s="79"/>
      <c r="BQ118" s="65" t="s">
        <v>396</v>
      </c>
      <c r="BR118" s="68">
        <v>1</v>
      </c>
      <c r="BS118" s="78">
        <v>1046.17</v>
      </c>
      <c r="BT118" s="78">
        <v>1144.67</v>
      </c>
      <c r="BU118" s="78">
        <v>1066.17</v>
      </c>
      <c r="BV118" s="78"/>
      <c r="BW118" s="78"/>
      <c r="BX118" s="79">
        <v>533.66999999999996</v>
      </c>
      <c r="BY118" s="65" t="s">
        <v>397</v>
      </c>
      <c r="BZ118" s="78">
        <v>1065.1400000000001</v>
      </c>
      <c r="CA118" s="78">
        <v>1153.45</v>
      </c>
      <c r="CB118" s="78">
        <v>1015.71</v>
      </c>
      <c r="CC118" s="78">
        <v>695.31</v>
      </c>
      <c r="CD118" s="78"/>
      <c r="CE118" s="79">
        <v>833.02</v>
      </c>
      <c r="CF118" s="65" t="s">
        <v>398</v>
      </c>
      <c r="CG118" s="78">
        <v>1022.75</v>
      </c>
      <c r="CH118" s="78">
        <v>1199.96</v>
      </c>
      <c r="CI118" s="78">
        <v>1076.6199999999999</v>
      </c>
      <c r="CJ118" s="78"/>
      <c r="CK118" s="78"/>
      <c r="CL118" s="79"/>
      <c r="CM118" s="65" t="s">
        <v>399</v>
      </c>
      <c r="CN118" s="78">
        <v>838.84</v>
      </c>
      <c r="CO118" s="78">
        <v>923.66</v>
      </c>
      <c r="CP118" s="78">
        <v>1091.73</v>
      </c>
      <c r="CQ118" s="78">
        <v>682.5</v>
      </c>
      <c r="CR118" s="78"/>
      <c r="CS118" s="79">
        <v>602.29999999999995</v>
      </c>
      <c r="CT118" s="65" t="s">
        <v>400</v>
      </c>
      <c r="CU118" s="78">
        <v>967.72</v>
      </c>
      <c r="CV118" s="78">
        <v>1061.96</v>
      </c>
      <c r="CW118" s="78">
        <v>1002.79</v>
      </c>
      <c r="CX118" s="78">
        <v>619.91999999999996</v>
      </c>
      <c r="CY118" s="78"/>
      <c r="CZ118" s="79"/>
      <c r="DA118" s="65" t="s">
        <v>401</v>
      </c>
      <c r="DB118" s="68">
        <v>0.13311502469283701</v>
      </c>
      <c r="DC118" s="78">
        <v>905.29</v>
      </c>
      <c r="DD118" s="78">
        <v>1120.72</v>
      </c>
      <c r="DE118" s="78">
        <v>993.7</v>
      </c>
      <c r="DF118" s="78">
        <v>948.31</v>
      </c>
      <c r="DG118" s="78"/>
      <c r="DH118" s="79">
        <v>788.33</v>
      </c>
      <c r="DI118" s="65" t="s">
        <v>402</v>
      </c>
      <c r="DJ118" s="68">
        <v>2.53633296979227E-3</v>
      </c>
      <c r="DK118" s="78">
        <v>793.25</v>
      </c>
      <c r="DL118" s="78">
        <v>1026.83</v>
      </c>
      <c r="DM118" s="78">
        <v>1026.83</v>
      </c>
      <c r="DN118" s="78">
        <v>821.62</v>
      </c>
      <c r="DO118" s="78"/>
      <c r="DP118" s="79">
        <v>717.46</v>
      </c>
      <c r="DQ118" s="65" t="s">
        <v>403</v>
      </c>
      <c r="DR118" s="78">
        <v>1090.44</v>
      </c>
      <c r="DS118" s="78">
        <v>1159.17</v>
      </c>
      <c r="DT118" s="78">
        <v>961.72</v>
      </c>
      <c r="DU118" s="78">
        <v>718.12</v>
      </c>
      <c r="DV118" s="78"/>
      <c r="DW118" s="79"/>
      <c r="DX118" s="65" t="s">
        <v>404</v>
      </c>
      <c r="DY118" s="78">
        <v>1022.09</v>
      </c>
      <c r="DZ118" s="78">
        <v>1117.26</v>
      </c>
      <c r="EA118" s="78">
        <v>1055.72</v>
      </c>
      <c r="EB118" s="78">
        <v>731.94</v>
      </c>
      <c r="EC118" s="78"/>
      <c r="ED118" s="79">
        <v>562.66</v>
      </c>
      <c r="EE118" s="65" t="s">
        <v>405</v>
      </c>
      <c r="EF118" s="68">
        <v>1</v>
      </c>
      <c r="EG118" s="78">
        <v>1008.59</v>
      </c>
      <c r="EH118" s="78">
        <v>1096.93</v>
      </c>
      <c r="EI118" s="78">
        <v>932.19</v>
      </c>
      <c r="EJ118" s="78"/>
      <c r="EK118" s="78">
        <v>323.74</v>
      </c>
      <c r="EL118" s="79">
        <v>440.22</v>
      </c>
      <c r="EM118" s="65" t="s">
        <v>406</v>
      </c>
      <c r="EN118" s="78">
        <v>935.24</v>
      </c>
      <c r="EO118" s="78">
        <v>1111.6600000000001</v>
      </c>
      <c r="EP118" s="78">
        <v>953.81</v>
      </c>
      <c r="EQ118" s="78"/>
      <c r="ER118" s="78"/>
      <c r="ES118" s="79">
        <v>573.45000000000005</v>
      </c>
      <c r="ET118" s="65" t="s">
        <v>407</v>
      </c>
      <c r="EU118" s="68">
        <v>1</v>
      </c>
      <c r="EV118" s="78">
        <v>1009.64</v>
      </c>
      <c r="EW118" s="78">
        <v>1076.52</v>
      </c>
      <c r="EX118" s="78">
        <v>1076.52</v>
      </c>
      <c r="EY118" s="78"/>
      <c r="EZ118" s="78"/>
      <c r="FA118" s="79">
        <v>506.74</v>
      </c>
      <c r="FB118" s="65" t="s">
        <v>408</v>
      </c>
      <c r="FC118" s="78">
        <v>586.21</v>
      </c>
      <c r="FD118" s="78">
        <v>553.02</v>
      </c>
      <c r="FE118" s="78">
        <v>615.37</v>
      </c>
      <c r="FF118" s="78"/>
      <c r="FG118" s="78"/>
      <c r="FH118" s="79"/>
      <c r="FI118" s="65" t="s">
        <v>409</v>
      </c>
      <c r="FJ118" s="78">
        <v>1064.43</v>
      </c>
      <c r="FK118" s="78">
        <v>1199.33</v>
      </c>
      <c r="FL118" s="78">
        <v>1024.1300000000001</v>
      </c>
      <c r="FM118" s="78">
        <v>722.14</v>
      </c>
      <c r="FN118" s="78"/>
      <c r="FO118" s="79">
        <v>555.15</v>
      </c>
      <c r="FP118" s="65" t="s">
        <v>410</v>
      </c>
      <c r="FQ118" s="68">
        <v>0.212571477159195</v>
      </c>
      <c r="FR118" s="78">
        <v>1012.33</v>
      </c>
      <c r="FS118" s="78">
        <v>1103.02</v>
      </c>
      <c r="FT118" s="78">
        <v>1097.9000000000001</v>
      </c>
      <c r="FU118" s="78">
        <v>714.59</v>
      </c>
      <c r="FV118" s="78">
        <v>622.38</v>
      </c>
      <c r="FW118" s="79">
        <v>578.28</v>
      </c>
      <c r="FX118" s="65" t="s">
        <v>411</v>
      </c>
      <c r="FY118" s="78">
        <v>1010.08</v>
      </c>
      <c r="FZ118" s="78">
        <v>1086.51</v>
      </c>
      <c r="GA118" s="78">
        <v>1060.3900000000001</v>
      </c>
      <c r="GB118" s="78">
        <v>976.09</v>
      </c>
      <c r="GC118" s="78"/>
      <c r="GD118" s="79">
        <v>563.82000000000005</v>
      </c>
      <c r="GE118" s="65" t="s">
        <v>412</v>
      </c>
      <c r="GF118" s="68">
        <v>0.20340499969489301</v>
      </c>
      <c r="GG118" s="78">
        <v>1002.47</v>
      </c>
      <c r="GH118" s="78">
        <v>1139.8399999999999</v>
      </c>
      <c r="GI118" s="78">
        <v>1210.22</v>
      </c>
      <c r="GJ118" s="78">
        <v>876.33</v>
      </c>
      <c r="GK118" s="78"/>
      <c r="GL118" s="79">
        <v>629.02</v>
      </c>
      <c r="GM118" s="65" t="s">
        <v>413</v>
      </c>
      <c r="GN118" s="68">
        <v>9.6478533526290405E-2</v>
      </c>
      <c r="GO118" s="78">
        <v>1016.73</v>
      </c>
      <c r="GP118" s="78">
        <v>1503.14</v>
      </c>
      <c r="GQ118" s="78">
        <v>915.18</v>
      </c>
      <c r="GR118" s="78">
        <v>689.15</v>
      </c>
      <c r="GS118" s="78"/>
      <c r="GT118" s="79"/>
      <c r="GU118" s="65" t="s">
        <v>414</v>
      </c>
      <c r="GV118" s="68">
        <v>1</v>
      </c>
      <c r="GW118" s="78">
        <v>921.15</v>
      </c>
      <c r="GX118" s="78">
        <v>1039.3900000000001</v>
      </c>
      <c r="GY118" s="78">
        <v>1045.72</v>
      </c>
      <c r="GZ118" s="78"/>
      <c r="HA118" s="78"/>
      <c r="HB118" s="79">
        <v>710.65</v>
      </c>
      <c r="HC118" s="65" t="s">
        <v>415</v>
      </c>
      <c r="HD118" s="68">
        <v>1</v>
      </c>
      <c r="HE118" s="78">
        <v>943.02</v>
      </c>
      <c r="HF118" s="78">
        <v>1119.02</v>
      </c>
      <c r="HG118" s="78"/>
      <c r="HH118" s="78">
        <v>663.7</v>
      </c>
      <c r="HI118" s="78">
        <v>657.06</v>
      </c>
      <c r="HJ118" s="79">
        <v>629.22</v>
      </c>
      <c r="HK118" s="80"/>
      <c r="HL118" s="68"/>
      <c r="HM118" s="78"/>
      <c r="HN118" s="78"/>
      <c r="HO118" s="78"/>
      <c r="HP118" s="78"/>
      <c r="HQ118" s="78"/>
      <c r="HR118" s="79"/>
    </row>
    <row r="119" spans="1:226" x14ac:dyDescent="0.25">
      <c r="A119" s="81">
        <v>44774</v>
      </c>
      <c r="B119" s="82" t="s">
        <v>387</v>
      </c>
      <c r="C119" s="83">
        <v>1080.5575799903638</v>
      </c>
      <c r="D119" s="83">
        <v>1166.9227319966567</v>
      </c>
      <c r="E119" s="83">
        <v>1129.2363083650209</v>
      </c>
      <c r="F119" s="83">
        <v>747.62434795957336</v>
      </c>
      <c r="G119" s="83">
        <v>576.38111397726186</v>
      </c>
      <c r="H119" s="84">
        <v>572.92073654578792</v>
      </c>
      <c r="I119" s="82" t="s">
        <v>388</v>
      </c>
      <c r="J119" s="83">
        <v>1091.2055036762661</v>
      </c>
      <c r="K119" s="83">
        <v>1159.8787297957338</v>
      </c>
      <c r="L119" s="83">
        <v>1129.9898551676379</v>
      </c>
      <c r="M119" s="83">
        <v>730.6863595384275</v>
      </c>
      <c r="N119" s="83">
        <v>543.01154553049287</v>
      </c>
      <c r="O119" s="84">
        <v>587.93894379319943</v>
      </c>
      <c r="P119" s="65" t="s">
        <v>389</v>
      </c>
      <c r="Q119" s="78">
        <v>1147.3599999999999</v>
      </c>
      <c r="R119" s="78">
        <v>1241.49</v>
      </c>
      <c r="S119" s="78">
        <v>1210.42</v>
      </c>
      <c r="T119" s="78">
        <v>768</v>
      </c>
      <c r="U119" s="78"/>
      <c r="V119" s="79"/>
      <c r="W119" s="65" t="s">
        <v>390</v>
      </c>
      <c r="X119" s="78">
        <v>1070.5999999999999</v>
      </c>
      <c r="Y119" s="78">
        <v>1177.3900000000001</v>
      </c>
      <c r="Z119" s="78">
        <v>1038.8699999999999</v>
      </c>
      <c r="AA119" s="78">
        <v>574.16</v>
      </c>
      <c r="AB119" s="78"/>
      <c r="AC119" s="79">
        <v>611.57000000000005</v>
      </c>
      <c r="AD119" s="65" t="s">
        <v>391</v>
      </c>
      <c r="AE119" s="68">
        <v>0.51129972389814904</v>
      </c>
      <c r="AF119" s="78">
        <v>1003.98</v>
      </c>
      <c r="AG119" s="78">
        <v>1108.3699999999999</v>
      </c>
      <c r="AH119" s="78">
        <v>1144.07</v>
      </c>
      <c r="AI119" s="78"/>
      <c r="AJ119" s="78"/>
      <c r="AK119" s="79">
        <v>389.43</v>
      </c>
      <c r="AL119" s="69" t="s">
        <v>392</v>
      </c>
      <c r="AM119" s="70">
        <v>1</v>
      </c>
      <c r="AN119" s="78">
        <v>1099.43</v>
      </c>
      <c r="AO119" s="78">
        <v>1253.52</v>
      </c>
      <c r="AP119" s="78">
        <v>1217.57</v>
      </c>
      <c r="AQ119" s="78">
        <v>1097.8399999999999</v>
      </c>
      <c r="AR119" s="78"/>
      <c r="AS119" s="79"/>
      <c r="AT119" s="65" t="s">
        <v>393</v>
      </c>
      <c r="AU119" s="68">
        <v>4.0604190352444398E-2</v>
      </c>
      <c r="AV119" s="78">
        <v>1044.55</v>
      </c>
      <c r="AW119" s="78">
        <v>1180.0899999999999</v>
      </c>
      <c r="AX119" s="78">
        <v>1088.33</v>
      </c>
      <c r="AY119" s="78"/>
      <c r="AZ119" s="78"/>
      <c r="BA119" s="79">
        <v>548.77</v>
      </c>
      <c r="BB119" s="65" t="s">
        <v>394</v>
      </c>
      <c r="BC119" s="78">
        <v>1165.3699999999999</v>
      </c>
      <c r="BD119" s="78">
        <v>1302.77</v>
      </c>
      <c r="BE119" s="78">
        <v>1166.5899999999999</v>
      </c>
      <c r="BF119" s="78"/>
      <c r="BG119" s="78"/>
      <c r="BH119" s="79">
        <v>722.28</v>
      </c>
      <c r="BI119" s="65" t="s">
        <v>395</v>
      </c>
      <c r="BJ119" s="68">
        <v>0.134305706649476</v>
      </c>
      <c r="BK119" s="78">
        <v>1147.1099999999999</v>
      </c>
      <c r="BL119" s="78">
        <v>1227.1500000000001</v>
      </c>
      <c r="BM119" s="78">
        <v>1340.77</v>
      </c>
      <c r="BN119" s="78">
        <v>1019.51</v>
      </c>
      <c r="BO119" s="78"/>
      <c r="BP119" s="79"/>
      <c r="BQ119" s="65" t="s">
        <v>396</v>
      </c>
      <c r="BR119" s="68">
        <v>1</v>
      </c>
      <c r="BS119" s="78">
        <v>1067.83</v>
      </c>
      <c r="BT119" s="78">
        <v>1217.17</v>
      </c>
      <c r="BU119" s="78">
        <v>1277.83</v>
      </c>
      <c r="BV119" s="78"/>
      <c r="BW119" s="78"/>
      <c r="BX119" s="79">
        <v>533.66999999999996</v>
      </c>
      <c r="BY119" s="65" t="s">
        <v>397</v>
      </c>
      <c r="BZ119" s="78">
        <v>1099.67</v>
      </c>
      <c r="CA119" s="78">
        <v>1185.73</v>
      </c>
      <c r="CB119" s="78">
        <v>1059.8900000000001</v>
      </c>
      <c r="CC119" s="78">
        <v>705.62</v>
      </c>
      <c r="CD119" s="78"/>
      <c r="CE119" s="79">
        <v>837.81</v>
      </c>
      <c r="CF119" s="65" t="s">
        <v>398</v>
      </c>
      <c r="CG119" s="78">
        <v>1043.72</v>
      </c>
      <c r="CH119" s="78">
        <v>1225.77</v>
      </c>
      <c r="CI119" s="78">
        <v>1170.97</v>
      </c>
      <c r="CJ119" s="78"/>
      <c r="CK119" s="78"/>
      <c r="CL119" s="79"/>
      <c r="CM119" s="65" t="s">
        <v>399</v>
      </c>
      <c r="CN119" s="78">
        <v>846.07</v>
      </c>
      <c r="CO119" s="78">
        <v>956.09</v>
      </c>
      <c r="CP119" s="78">
        <v>1135.1300000000001</v>
      </c>
      <c r="CQ119" s="78">
        <v>691.78</v>
      </c>
      <c r="CR119" s="78"/>
      <c r="CS119" s="79">
        <v>598.39</v>
      </c>
      <c r="CT119" s="65" t="s">
        <v>400</v>
      </c>
      <c r="CU119" s="78">
        <v>1021.76</v>
      </c>
      <c r="CV119" s="78">
        <v>1107.93</v>
      </c>
      <c r="CW119" s="78">
        <v>1002.79</v>
      </c>
      <c r="CX119" s="78">
        <v>619.91999999999996</v>
      </c>
      <c r="CY119" s="78"/>
      <c r="CZ119" s="79"/>
      <c r="DA119" s="65" t="s">
        <v>401</v>
      </c>
      <c r="DB119" s="68">
        <v>0.13296104241457199</v>
      </c>
      <c r="DC119" s="78">
        <v>907.43</v>
      </c>
      <c r="DD119" s="78">
        <v>1131.1300000000001</v>
      </c>
      <c r="DE119" s="78">
        <v>1017.76</v>
      </c>
      <c r="DF119" s="78">
        <v>947.21</v>
      </c>
      <c r="DG119" s="78"/>
      <c r="DH119" s="79">
        <v>791.14</v>
      </c>
      <c r="DI119" s="65" t="s">
        <v>402</v>
      </c>
      <c r="DJ119" s="68">
        <v>2.49159088077738E-3</v>
      </c>
      <c r="DK119" s="78">
        <v>779.67</v>
      </c>
      <c r="DL119" s="78">
        <v>1014.25</v>
      </c>
      <c r="DM119" s="78">
        <v>1014.25</v>
      </c>
      <c r="DN119" s="78">
        <v>807.13</v>
      </c>
      <c r="DO119" s="78"/>
      <c r="DP119" s="79">
        <v>705.62</v>
      </c>
      <c r="DQ119" s="65" t="s">
        <v>403</v>
      </c>
      <c r="DR119" s="78">
        <v>1123.69</v>
      </c>
      <c r="DS119" s="78">
        <v>1189.0899999999999</v>
      </c>
      <c r="DT119" s="78">
        <v>1020.84</v>
      </c>
      <c r="DU119" s="78">
        <v>722.44</v>
      </c>
      <c r="DV119" s="78"/>
      <c r="DW119" s="79"/>
      <c r="DX119" s="65" t="s">
        <v>404</v>
      </c>
      <c r="DY119" s="78">
        <v>1060.25</v>
      </c>
      <c r="DZ119" s="78">
        <v>1150.3499999999999</v>
      </c>
      <c r="EA119" s="78">
        <v>1141.1300000000001</v>
      </c>
      <c r="EB119" s="78">
        <v>760.28</v>
      </c>
      <c r="EC119" s="78"/>
      <c r="ED119" s="79">
        <v>572.25</v>
      </c>
      <c r="EE119" s="65" t="s">
        <v>405</v>
      </c>
      <c r="EF119" s="68">
        <v>1</v>
      </c>
      <c r="EG119" s="78">
        <v>1044.24</v>
      </c>
      <c r="EH119" s="78">
        <v>1133.19</v>
      </c>
      <c r="EI119" s="78">
        <v>1029.21</v>
      </c>
      <c r="EJ119" s="78"/>
      <c r="EK119" s="78">
        <v>323.74</v>
      </c>
      <c r="EL119" s="79">
        <v>452.19</v>
      </c>
      <c r="EM119" s="65" t="s">
        <v>406</v>
      </c>
      <c r="EN119" s="78">
        <v>1025.8399999999999</v>
      </c>
      <c r="EO119" s="78">
        <v>1199.7</v>
      </c>
      <c r="EP119" s="78">
        <v>1048.55</v>
      </c>
      <c r="EQ119" s="78"/>
      <c r="ER119" s="78"/>
      <c r="ES119" s="79">
        <v>586.41999999999996</v>
      </c>
      <c r="ET119" s="65" t="s">
        <v>407</v>
      </c>
      <c r="EU119" s="68">
        <v>1</v>
      </c>
      <c r="EV119" s="78">
        <v>1028.1199999999999</v>
      </c>
      <c r="EW119" s="78">
        <v>1107.21</v>
      </c>
      <c r="EX119" s="78">
        <v>1107.21</v>
      </c>
      <c r="EY119" s="78"/>
      <c r="EZ119" s="78"/>
      <c r="FA119" s="79">
        <v>506.74</v>
      </c>
      <c r="FB119" s="65" t="s">
        <v>408</v>
      </c>
      <c r="FC119" s="78">
        <v>586.21</v>
      </c>
      <c r="FD119" s="78">
        <v>553.02</v>
      </c>
      <c r="FE119" s="78">
        <v>615.37</v>
      </c>
      <c r="FF119" s="78"/>
      <c r="FG119" s="78"/>
      <c r="FH119" s="79"/>
      <c r="FI119" s="65" t="s">
        <v>409</v>
      </c>
      <c r="FJ119" s="78">
        <v>1102.45</v>
      </c>
      <c r="FK119" s="78">
        <v>1224.95</v>
      </c>
      <c r="FL119" s="78">
        <v>1155.53</v>
      </c>
      <c r="FM119" s="78">
        <v>777.14</v>
      </c>
      <c r="FN119" s="78"/>
      <c r="FO119" s="79">
        <v>565.89</v>
      </c>
      <c r="FP119" s="65" t="s">
        <v>410</v>
      </c>
      <c r="FQ119" s="68">
        <v>0.21123785382340499</v>
      </c>
      <c r="FR119" s="78">
        <v>1086.1400000000001</v>
      </c>
      <c r="FS119" s="78">
        <v>1167.8599999999999</v>
      </c>
      <c r="FT119" s="78">
        <v>1168.51</v>
      </c>
      <c r="FU119" s="78">
        <v>705.12</v>
      </c>
      <c r="FV119" s="78">
        <v>580.69000000000005</v>
      </c>
      <c r="FW119" s="79">
        <v>583.51</v>
      </c>
      <c r="FX119" s="65" t="s">
        <v>411</v>
      </c>
      <c r="FY119" s="78">
        <v>1078.3699999999999</v>
      </c>
      <c r="FZ119" s="78">
        <v>1154.8</v>
      </c>
      <c r="GA119" s="78">
        <v>1120.56</v>
      </c>
      <c r="GB119" s="78">
        <v>987.2</v>
      </c>
      <c r="GC119" s="78"/>
      <c r="GD119" s="79">
        <v>577.64</v>
      </c>
      <c r="GE119" s="65" t="s">
        <v>412</v>
      </c>
      <c r="GF119" s="68">
        <v>0.20290972546314101</v>
      </c>
      <c r="GG119" s="78">
        <v>1023.86</v>
      </c>
      <c r="GH119" s="78">
        <v>1162.05</v>
      </c>
      <c r="GI119" s="78">
        <v>1238.47</v>
      </c>
      <c r="GJ119" s="78">
        <v>927.23</v>
      </c>
      <c r="GK119" s="78"/>
      <c r="GL119" s="79">
        <v>626.75</v>
      </c>
      <c r="GM119" s="65" t="s">
        <v>413</v>
      </c>
      <c r="GN119" s="68">
        <v>9.6461781842034203E-2</v>
      </c>
      <c r="GO119" s="78">
        <v>1133.8499999999999</v>
      </c>
      <c r="GP119" s="78">
        <v>1612.46</v>
      </c>
      <c r="GQ119" s="78">
        <v>1000.75</v>
      </c>
      <c r="GR119" s="78">
        <v>743.62</v>
      </c>
      <c r="GS119" s="78"/>
      <c r="GT119" s="79"/>
      <c r="GU119" s="65" t="s">
        <v>414</v>
      </c>
      <c r="GV119" s="68">
        <v>1</v>
      </c>
      <c r="GW119" s="78">
        <v>979.99</v>
      </c>
      <c r="GX119" s="78">
        <v>1086.46</v>
      </c>
      <c r="GY119" s="78">
        <v>1101.51</v>
      </c>
      <c r="GZ119" s="78"/>
      <c r="HA119" s="78"/>
      <c r="HB119" s="79">
        <v>708.66</v>
      </c>
      <c r="HC119" s="65" t="s">
        <v>415</v>
      </c>
      <c r="HD119" s="68">
        <v>1</v>
      </c>
      <c r="HE119" s="78">
        <v>980.52</v>
      </c>
      <c r="HF119" s="78">
        <v>1153.18</v>
      </c>
      <c r="HG119" s="78"/>
      <c r="HH119" s="78">
        <v>659.7</v>
      </c>
      <c r="HI119" s="78">
        <v>653.05999999999995</v>
      </c>
      <c r="HJ119" s="79">
        <v>644.22</v>
      </c>
      <c r="HK119" s="80"/>
      <c r="HL119" s="68"/>
      <c r="HM119" s="78"/>
      <c r="HN119" s="78"/>
      <c r="HO119" s="78"/>
      <c r="HP119" s="78"/>
      <c r="HQ119" s="78"/>
      <c r="HR119" s="79"/>
    </row>
    <row r="120" spans="1:226" x14ac:dyDescent="0.25">
      <c r="A120" s="81">
        <v>44767</v>
      </c>
      <c r="B120" s="82" t="s">
        <v>387</v>
      </c>
      <c r="C120" s="83">
        <v>1101.0695026181493</v>
      </c>
      <c r="D120" s="83">
        <v>1186.9608875532492</v>
      </c>
      <c r="E120" s="83">
        <v>1142.2064521046075</v>
      </c>
      <c r="F120" s="83">
        <v>737.78589638064113</v>
      </c>
      <c r="G120" s="83">
        <v>561.64468520110825</v>
      </c>
      <c r="H120" s="84">
        <v>588.48537314703628</v>
      </c>
      <c r="I120" s="82" t="s">
        <v>388</v>
      </c>
      <c r="J120" s="83">
        <v>1116.0188720177111</v>
      </c>
      <c r="K120" s="83">
        <v>1183.230549877816</v>
      </c>
      <c r="L120" s="83">
        <v>1144.9382375958028</v>
      </c>
      <c r="M120" s="83">
        <v>719.39381496946623</v>
      </c>
      <c r="N120" s="83">
        <v>523.03660818713456</v>
      </c>
      <c r="O120" s="84">
        <v>590.14645170471158</v>
      </c>
      <c r="P120" s="65" t="s">
        <v>389</v>
      </c>
      <c r="Q120" s="78">
        <v>1174.02</v>
      </c>
      <c r="R120" s="78">
        <v>1269.82</v>
      </c>
      <c r="S120" s="78">
        <v>1215.17</v>
      </c>
      <c r="T120" s="78">
        <v>763</v>
      </c>
      <c r="U120" s="78"/>
      <c r="V120" s="79"/>
      <c r="W120" s="65" t="s">
        <v>390</v>
      </c>
      <c r="X120" s="78">
        <v>1094.29</v>
      </c>
      <c r="Y120" s="78">
        <v>1197.56</v>
      </c>
      <c r="Z120" s="78">
        <v>988.04</v>
      </c>
      <c r="AA120" s="78">
        <v>560.41</v>
      </c>
      <c r="AB120" s="78"/>
      <c r="AC120" s="79">
        <v>611.57000000000005</v>
      </c>
      <c r="AD120" s="65" t="s">
        <v>391</v>
      </c>
      <c r="AE120" s="68">
        <v>0.51129972389814904</v>
      </c>
      <c r="AF120" s="78">
        <v>1047.31</v>
      </c>
      <c r="AG120" s="78">
        <v>1142.24</v>
      </c>
      <c r="AH120" s="78">
        <v>1270.28</v>
      </c>
      <c r="AI120" s="78"/>
      <c r="AJ120" s="78"/>
      <c r="AK120" s="79">
        <v>498.29</v>
      </c>
      <c r="AL120" s="69" t="s">
        <v>392</v>
      </c>
      <c r="AM120" s="70">
        <v>1</v>
      </c>
      <c r="AN120" s="78">
        <v>1135.1300000000001</v>
      </c>
      <c r="AO120" s="78">
        <v>1296.08</v>
      </c>
      <c r="AP120" s="78">
        <v>1232.01</v>
      </c>
      <c r="AQ120" s="78">
        <v>1097.8399999999999</v>
      </c>
      <c r="AR120" s="78"/>
      <c r="AS120" s="79"/>
      <c r="AT120" s="65" t="s">
        <v>393</v>
      </c>
      <c r="AU120" s="68">
        <v>4.07581006725087E-2</v>
      </c>
      <c r="AV120" s="78">
        <v>1092.57</v>
      </c>
      <c r="AW120" s="78">
        <v>1221.31</v>
      </c>
      <c r="AX120" s="78">
        <v>1086.5899999999999</v>
      </c>
      <c r="AY120" s="78"/>
      <c r="AZ120" s="78"/>
      <c r="BA120" s="79">
        <v>558.47</v>
      </c>
      <c r="BB120" s="65" t="s">
        <v>394</v>
      </c>
      <c r="BC120" s="78">
        <v>1167.8900000000001</v>
      </c>
      <c r="BD120" s="78">
        <v>1299.4100000000001</v>
      </c>
      <c r="BE120" s="78">
        <v>1197.43</v>
      </c>
      <c r="BF120" s="78"/>
      <c r="BG120" s="78"/>
      <c r="BH120" s="79">
        <v>713.21</v>
      </c>
      <c r="BI120" s="65" t="s">
        <v>395</v>
      </c>
      <c r="BJ120" s="68">
        <v>0.13432013861838299</v>
      </c>
      <c r="BK120" s="78">
        <v>1125.74</v>
      </c>
      <c r="BL120" s="78">
        <v>1216.54</v>
      </c>
      <c r="BM120" s="78">
        <v>1330.17</v>
      </c>
      <c r="BN120" s="78">
        <v>1019.62</v>
      </c>
      <c r="BO120" s="78"/>
      <c r="BP120" s="79"/>
      <c r="BQ120" s="65" t="s">
        <v>396</v>
      </c>
      <c r="BR120" s="68">
        <v>1</v>
      </c>
      <c r="BS120" s="78">
        <v>902</v>
      </c>
      <c r="BT120" s="78">
        <v>1031.33</v>
      </c>
      <c r="BU120" s="78">
        <v>1128.67</v>
      </c>
      <c r="BV120" s="78"/>
      <c r="BW120" s="78"/>
      <c r="BX120" s="79">
        <v>456.17</v>
      </c>
      <c r="BY120" s="65" t="s">
        <v>397</v>
      </c>
      <c r="BZ120" s="78">
        <v>1142.77</v>
      </c>
      <c r="CA120" s="78">
        <v>1218.57</v>
      </c>
      <c r="CB120" s="78">
        <v>1089.54</v>
      </c>
      <c r="CC120" s="78">
        <v>677.78</v>
      </c>
      <c r="CD120" s="78"/>
      <c r="CE120" s="79">
        <v>839.94</v>
      </c>
      <c r="CF120" s="65" t="s">
        <v>398</v>
      </c>
      <c r="CG120" s="78">
        <v>1088.07</v>
      </c>
      <c r="CH120" s="78">
        <v>1275.77</v>
      </c>
      <c r="CI120" s="78">
        <v>1177.43</v>
      </c>
      <c r="CJ120" s="78"/>
      <c r="CK120" s="78"/>
      <c r="CL120" s="79"/>
      <c r="CM120" s="65" t="s">
        <v>399</v>
      </c>
      <c r="CN120" s="78">
        <v>912</v>
      </c>
      <c r="CO120" s="78">
        <v>1002.81</v>
      </c>
      <c r="CP120" s="78">
        <v>1153.2</v>
      </c>
      <c r="CQ120" s="78">
        <v>695.11</v>
      </c>
      <c r="CR120" s="78"/>
      <c r="CS120" s="79">
        <v>600.02</v>
      </c>
      <c r="CT120" s="65" t="s">
        <v>400</v>
      </c>
      <c r="CU120" s="78">
        <v>1045.95</v>
      </c>
      <c r="CV120" s="78">
        <v>1134.54</v>
      </c>
      <c r="CW120" s="78">
        <v>1002.79</v>
      </c>
      <c r="CX120" s="78">
        <v>619.91999999999996</v>
      </c>
      <c r="CY120" s="78"/>
      <c r="CZ120" s="79"/>
      <c r="DA120" s="65" t="s">
        <v>401</v>
      </c>
      <c r="DB120" s="68">
        <v>0.132987565662611</v>
      </c>
      <c r="DC120" s="78">
        <v>1012.94</v>
      </c>
      <c r="DD120" s="78">
        <v>1181.78</v>
      </c>
      <c r="DE120" s="78">
        <v>1054.46</v>
      </c>
      <c r="DF120" s="78">
        <v>972.27</v>
      </c>
      <c r="DG120" s="78"/>
      <c r="DH120" s="79">
        <v>797.9</v>
      </c>
      <c r="DI120" s="65" t="s">
        <v>402</v>
      </c>
      <c r="DJ120" s="68">
        <v>2.5220680958385898E-3</v>
      </c>
      <c r="DK120" s="78">
        <v>741.08</v>
      </c>
      <c r="DL120" s="78">
        <v>938.44</v>
      </c>
      <c r="DM120" s="78">
        <v>938.44</v>
      </c>
      <c r="DN120" s="78">
        <v>817</v>
      </c>
      <c r="DO120" s="78"/>
      <c r="DP120" s="79">
        <v>714.46</v>
      </c>
      <c r="DQ120" s="65" t="s">
        <v>403</v>
      </c>
      <c r="DR120" s="78">
        <v>1155.48</v>
      </c>
      <c r="DS120" s="78">
        <v>1207.95</v>
      </c>
      <c r="DT120" s="78">
        <v>1053.71</v>
      </c>
      <c r="DU120" s="78">
        <v>719.7</v>
      </c>
      <c r="DV120" s="78"/>
      <c r="DW120" s="79"/>
      <c r="DX120" s="65" t="s">
        <v>404</v>
      </c>
      <c r="DY120" s="78">
        <v>1109.7</v>
      </c>
      <c r="DZ120" s="78">
        <v>1185.44</v>
      </c>
      <c r="EA120" s="78">
        <v>1143.51</v>
      </c>
      <c r="EB120" s="78">
        <v>760.17</v>
      </c>
      <c r="EC120" s="78"/>
      <c r="ED120" s="79">
        <v>574.63</v>
      </c>
      <c r="EE120" s="65" t="s">
        <v>405</v>
      </c>
      <c r="EF120" s="68">
        <v>1</v>
      </c>
      <c r="EG120" s="78">
        <v>1077.1400000000001</v>
      </c>
      <c r="EH120" s="78">
        <v>1166.02</v>
      </c>
      <c r="EI120" s="78">
        <v>1026.31</v>
      </c>
      <c r="EJ120" s="78"/>
      <c r="EK120" s="78">
        <v>323.74</v>
      </c>
      <c r="EL120" s="79">
        <v>469.43</v>
      </c>
      <c r="EM120" s="65" t="s">
        <v>406</v>
      </c>
      <c r="EN120" s="78">
        <v>1002.76</v>
      </c>
      <c r="EO120" s="78">
        <v>1142.43</v>
      </c>
      <c r="EP120" s="78">
        <v>995.92</v>
      </c>
      <c r="EQ120" s="78"/>
      <c r="ER120" s="78"/>
      <c r="ES120" s="79">
        <v>579.92999999999995</v>
      </c>
      <c r="ET120" s="65" t="s">
        <v>407</v>
      </c>
      <c r="EU120" s="68">
        <v>1</v>
      </c>
      <c r="EV120" s="78">
        <v>1048.17</v>
      </c>
      <c r="EW120" s="78">
        <v>1137.33</v>
      </c>
      <c r="EX120" s="78">
        <v>1137.33</v>
      </c>
      <c r="EY120" s="78"/>
      <c r="EZ120" s="78"/>
      <c r="FA120" s="79">
        <v>506.16</v>
      </c>
      <c r="FB120" s="65" t="s">
        <v>408</v>
      </c>
      <c r="FC120" s="78">
        <v>586.21</v>
      </c>
      <c r="FD120" s="78">
        <v>553.02</v>
      </c>
      <c r="FE120" s="78">
        <v>615.37</v>
      </c>
      <c r="FF120" s="78"/>
      <c r="FG120" s="78"/>
      <c r="FH120" s="79"/>
      <c r="FI120" s="65" t="s">
        <v>409</v>
      </c>
      <c r="FJ120" s="78">
        <v>1112.3599999999999</v>
      </c>
      <c r="FK120" s="78">
        <v>1224.1300000000001</v>
      </c>
      <c r="FL120" s="78">
        <v>1125.78</v>
      </c>
      <c r="FM120" s="78">
        <v>749.14</v>
      </c>
      <c r="FN120" s="78"/>
      <c r="FO120" s="79">
        <v>574.15</v>
      </c>
      <c r="FP120" s="65" t="s">
        <v>410</v>
      </c>
      <c r="FQ120" s="68">
        <v>0.212404418011895</v>
      </c>
      <c r="FR120" s="78">
        <v>1097.6400000000001</v>
      </c>
      <c r="FS120" s="78">
        <v>1180.93</v>
      </c>
      <c r="FT120" s="78">
        <v>1144.46</v>
      </c>
      <c r="FU120" s="78">
        <v>706.59</v>
      </c>
      <c r="FV120" s="78">
        <v>566.63</v>
      </c>
      <c r="FW120" s="79">
        <v>595.24</v>
      </c>
      <c r="FX120" s="65" t="s">
        <v>411</v>
      </c>
      <c r="FY120" s="78">
        <v>1083.25</v>
      </c>
      <c r="FZ120" s="78">
        <v>1176.76</v>
      </c>
      <c r="GA120" s="78">
        <v>1137.6300000000001</v>
      </c>
      <c r="GB120" s="78">
        <v>1004.77</v>
      </c>
      <c r="GC120" s="78"/>
      <c r="GD120" s="79">
        <v>579.27</v>
      </c>
      <c r="GE120" s="65" t="s">
        <v>412</v>
      </c>
      <c r="GF120" s="68">
        <v>0.202679421958289</v>
      </c>
      <c r="GG120" s="78">
        <v>1028.9100000000001</v>
      </c>
      <c r="GH120" s="78">
        <v>1166.92</v>
      </c>
      <c r="GI120" s="78">
        <v>1316.62</v>
      </c>
      <c r="GJ120" s="78">
        <v>946.13</v>
      </c>
      <c r="GK120" s="78"/>
      <c r="GL120" s="79">
        <v>626.30999999999995</v>
      </c>
      <c r="GM120" s="65" t="s">
        <v>413</v>
      </c>
      <c r="GN120" s="68">
        <v>9.6178815654063998E-2</v>
      </c>
      <c r="GO120" s="78">
        <v>1112.83</v>
      </c>
      <c r="GP120" s="78">
        <v>1610.73</v>
      </c>
      <c r="GQ120" s="78">
        <v>985.28</v>
      </c>
      <c r="GR120" s="78">
        <v>722.4</v>
      </c>
      <c r="GS120" s="78"/>
      <c r="GT120" s="79"/>
      <c r="GU120" s="65" t="s">
        <v>414</v>
      </c>
      <c r="GV120" s="68">
        <v>1</v>
      </c>
      <c r="GW120" s="78">
        <v>1024.21</v>
      </c>
      <c r="GX120" s="78">
        <v>1126.6500000000001</v>
      </c>
      <c r="GY120" s="78">
        <v>1125.3599999999999</v>
      </c>
      <c r="GZ120" s="78"/>
      <c r="HA120" s="78"/>
      <c r="HB120" s="79">
        <v>709.62</v>
      </c>
      <c r="HC120" s="65" t="s">
        <v>415</v>
      </c>
      <c r="HD120" s="68">
        <v>1</v>
      </c>
      <c r="HE120" s="78">
        <v>983.85</v>
      </c>
      <c r="HF120" s="78">
        <v>1155.68</v>
      </c>
      <c r="HG120" s="78"/>
      <c r="HH120" s="78">
        <v>629.70000000000005</v>
      </c>
      <c r="HI120" s="78">
        <v>623.05999999999995</v>
      </c>
      <c r="HJ120" s="79">
        <v>644.22</v>
      </c>
      <c r="HK120" s="80"/>
      <c r="HL120" s="68"/>
      <c r="HM120" s="78"/>
      <c r="HN120" s="78"/>
      <c r="HO120" s="78"/>
      <c r="HP120" s="78"/>
      <c r="HQ120" s="78"/>
      <c r="HR120" s="79"/>
    </row>
    <row r="121" spans="1:226" x14ac:dyDescent="0.25">
      <c r="A121" s="81">
        <v>44760</v>
      </c>
      <c r="B121" s="82" t="s">
        <v>387</v>
      </c>
      <c r="C121" s="83">
        <v>1142.4438357214294</v>
      </c>
      <c r="D121" s="83">
        <v>1215.8218726629045</v>
      </c>
      <c r="E121" s="83">
        <v>1165.452304965014</v>
      </c>
      <c r="F121" s="83">
        <v>729.62142879647854</v>
      </c>
      <c r="G121" s="83">
        <v>555.34705264163563</v>
      </c>
      <c r="H121" s="84">
        <v>592.12785419634326</v>
      </c>
      <c r="I121" s="82" t="s">
        <v>388</v>
      </c>
      <c r="J121" s="83">
        <v>1160.03235239011</v>
      </c>
      <c r="K121" s="83">
        <v>1217.9669493426281</v>
      </c>
      <c r="L121" s="83">
        <v>1167.4003377375504</v>
      </c>
      <c r="M121" s="83">
        <v>710.21300562109059</v>
      </c>
      <c r="N121" s="83">
        <v>530.38738512949044</v>
      </c>
      <c r="O121" s="84">
        <v>595.79717663189376</v>
      </c>
      <c r="P121" s="65" t="s">
        <v>389</v>
      </c>
      <c r="Q121" s="78">
        <v>1210.69</v>
      </c>
      <c r="R121" s="78">
        <v>1291.49</v>
      </c>
      <c r="S121" s="78">
        <v>1228.0899999999999</v>
      </c>
      <c r="T121" s="78">
        <v>741</v>
      </c>
      <c r="U121" s="78"/>
      <c r="V121" s="79"/>
      <c r="W121" s="65" t="s">
        <v>390</v>
      </c>
      <c r="X121" s="78">
        <v>1123.18</v>
      </c>
      <c r="Y121" s="78">
        <v>1219.3699999999999</v>
      </c>
      <c r="Z121" s="78">
        <v>1053.58</v>
      </c>
      <c r="AA121" s="78">
        <v>532.64</v>
      </c>
      <c r="AB121" s="78"/>
      <c r="AC121" s="79">
        <v>639.66999999999996</v>
      </c>
      <c r="AD121" s="65" t="s">
        <v>391</v>
      </c>
      <c r="AE121" s="68">
        <v>0.51129972389814904</v>
      </c>
      <c r="AF121" s="78">
        <v>1060.22</v>
      </c>
      <c r="AG121" s="78">
        <v>1155.19</v>
      </c>
      <c r="AH121" s="78">
        <v>1270.28</v>
      </c>
      <c r="AI121" s="78"/>
      <c r="AJ121" s="78"/>
      <c r="AK121" s="79">
        <v>515.16999999999996</v>
      </c>
      <c r="AL121" s="69" t="s">
        <v>392</v>
      </c>
      <c r="AM121" s="70">
        <v>1</v>
      </c>
      <c r="AN121" s="78">
        <v>1145.27</v>
      </c>
      <c r="AO121" s="78">
        <v>1309.7</v>
      </c>
      <c r="AP121" s="78">
        <v>1233.28</v>
      </c>
      <c r="AQ121" s="78">
        <v>1097.8399999999999</v>
      </c>
      <c r="AR121" s="78"/>
      <c r="AS121" s="79"/>
      <c r="AT121" s="65" t="s">
        <v>393</v>
      </c>
      <c r="AU121" s="68">
        <v>4.0803003101028197E-2</v>
      </c>
      <c r="AV121" s="78">
        <v>1128.27</v>
      </c>
      <c r="AW121" s="78">
        <v>1246.3</v>
      </c>
      <c r="AX121" s="78">
        <v>1136.18</v>
      </c>
      <c r="AY121" s="78"/>
      <c r="AZ121" s="78"/>
      <c r="BA121" s="79">
        <v>563.79999999999995</v>
      </c>
      <c r="BB121" s="65" t="s">
        <v>394</v>
      </c>
      <c r="BC121" s="78">
        <v>1207.3900000000001</v>
      </c>
      <c r="BD121" s="78">
        <v>1331.34</v>
      </c>
      <c r="BE121" s="78">
        <v>1197.47</v>
      </c>
      <c r="BF121" s="78"/>
      <c r="BG121" s="78"/>
      <c r="BH121" s="79">
        <v>746.86</v>
      </c>
      <c r="BI121" s="65" t="s">
        <v>395</v>
      </c>
      <c r="BJ121" s="68">
        <v>0.134345402028616</v>
      </c>
      <c r="BK121" s="78">
        <v>1168.94</v>
      </c>
      <c r="BL121" s="78">
        <v>1259.76</v>
      </c>
      <c r="BM121" s="78">
        <v>1373.41</v>
      </c>
      <c r="BN121" s="78">
        <v>998.32</v>
      </c>
      <c r="BO121" s="78"/>
      <c r="BP121" s="79"/>
      <c r="BQ121" s="65" t="s">
        <v>396</v>
      </c>
      <c r="BR121" s="68">
        <v>1</v>
      </c>
      <c r="BS121" s="78">
        <v>1107</v>
      </c>
      <c r="BT121" s="78">
        <v>1248</v>
      </c>
      <c r="BU121" s="78">
        <v>1171.17</v>
      </c>
      <c r="BV121" s="78"/>
      <c r="BW121" s="78"/>
      <c r="BX121" s="79">
        <v>533.66999999999996</v>
      </c>
      <c r="BY121" s="65" t="s">
        <v>397</v>
      </c>
      <c r="BZ121" s="78">
        <v>1201.71</v>
      </c>
      <c r="CA121" s="78">
        <v>1250.43</v>
      </c>
      <c r="CB121" s="78">
        <v>1124.31</v>
      </c>
      <c r="CC121" s="78">
        <v>677.93</v>
      </c>
      <c r="CD121" s="78"/>
      <c r="CE121" s="79">
        <v>836.95</v>
      </c>
      <c r="CF121" s="65" t="s">
        <v>398</v>
      </c>
      <c r="CG121" s="78">
        <v>1138.07</v>
      </c>
      <c r="CH121" s="78">
        <v>1299.1600000000001</v>
      </c>
      <c r="CI121" s="78">
        <v>1220.97</v>
      </c>
      <c r="CJ121" s="78"/>
      <c r="CK121" s="78"/>
      <c r="CL121" s="79"/>
      <c r="CM121" s="65" t="s">
        <v>399</v>
      </c>
      <c r="CN121" s="78">
        <v>976.03</v>
      </c>
      <c r="CO121" s="78">
        <v>1032.2</v>
      </c>
      <c r="CP121" s="78">
        <v>1193.72</v>
      </c>
      <c r="CQ121" s="78">
        <v>650.76</v>
      </c>
      <c r="CR121" s="78"/>
      <c r="CS121" s="79">
        <v>599.32000000000005</v>
      </c>
      <c r="CT121" s="65" t="s">
        <v>400</v>
      </c>
      <c r="CU121" s="78">
        <v>1122.56</v>
      </c>
      <c r="CV121" s="78">
        <v>1172.44</v>
      </c>
      <c r="CW121" s="78">
        <v>1002.79</v>
      </c>
      <c r="CX121" s="78">
        <v>619.91999999999996</v>
      </c>
      <c r="CY121" s="78"/>
      <c r="CZ121" s="79"/>
      <c r="DA121" s="65" t="s">
        <v>401</v>
      </c>
      <c r="DB121" s="68">
        <v>0.13310262212165599</v>
      </c>
      <c r="DC121" s="78">
        <v>1062.3699999999999</v>
      </c>
      <c r="DD121" s="78">
        <v>1163.53</v>
      </c>
      <c r="DE121" s="78">
        <v>1052.18</v>
      </c>
      <c r="DF121" s="78">
        <v>973.11</v>
      </c>
      <c r="DG121" s="78"/>
      <c r="DH121" s="79">
        <v>809.13</v>
      </c>
      <c r="DI121" s="65" t="s">
        <v>402</v>
      </c>
      <c r="DJ121" s="68">
        <v>2.4872528292500902E-3</v>
      </c>
      <c r="DK121" s="78">
        <v>728.53</v>
      </c>
      <c r="DL121" s="78">
        <v>914.73</v>
      </c>
      <c r="DM121" s="78">
        <v>914.73</v>
      </c>
      <c r="DN121" s="78">
        <v>805.73</v>
      </c>
      <c r="DO121" s="78"/>
      <c r="DP121" s="79">
        <v>706.82</v>
      </c>
      <c r="DQ121" s="65" t="s">
        <v>403</v>
      </c>
      <c r="DR121" s="78">
        <v>1197.76</v>
      </c>
      <c r="DS121" s="78">
        <v>1250.55</v>
      </c>
      <c r="DT121" s="78">
        <v>1110.4000000000001</v>
      </c>
      <c r="DU121" s="78">
        <v>688</v>
      </c>
      <c r="DV121" s="78"/>
      <c r="DW121" s="79"/>
      <c r="DX121" s="65" t="s">
        <v>404</v>
      </c>
      <c r="DY121" s="78">
        <v>1151.69</v>
      </c>
      <c r="DZ121" s="78">
        <v>1223.49</v>
      </c>
      <c r="EA121" s="78">
        <v>1192.69</v>
      </c>
      <c r="EB121" s="78">
        <v>740.05</v>
      </c>
      <c r="EC121" s="78"/>
      <c r="ED121" s="79">
        <v>576.13</v>
      </c>
      <c r="EE121" s="65" t="s">
        <v>405</v>
      </c>
      <c r="EF121" s="68">
        <v>1</v>
      </c>
      <c r="EG121" s="78">
        <v>1108.5899999999999</v>
      </c>
      <c r="EH121" s="78">
        <v>1193.67</v>
      </c>
      <c r="EI121" s="78">
        <v>1121.03</v>
      </c>
      <c r="EJ121" s="78"/>
      <c r="EK121" s="78">
        <v>323.74</v>
      </c>
      <c r="EL121" s="79">
        <v>491.71</v>
      </c>
      <c r="EM121" s="65" t="s">
        <v>406</v>
      </c>
      <c r="EN121" s="78">
        <v>1010.45</v>
      </c>
      <c r="EO121" s="78">
        <v>1209.95</v>
      </c>
      <c r="EP121" s="78">
        <v>1061.71</v>
      </c>
      <c r="EQ121" s="78"/>
      <c r="ER121" s="78"/>
      <c r="ES121" s="79">
        <v>597.53</v>
      </c>
      <c r="ET121" s="65" t="s">
        <v>407</v>
      </c>
      <c r="EU121" s="68">
        <v>1</v>
      </c>
      <c r="EV121" s="78">
        <v>1085.21</v>
      </c>
      <c r="EW121" s="78">
        <v>1172.17</v>
      </c>
      <c r="EX121" s="78">
        <v>1172.17</v>
      </c>
      <c r="EY121" s="78"/>
      <c r="EZ121" s="78"/>
      <c r="FA121" s="79">
        <v>506.04</v>
      </c>
      <c r="FB121" s="65" t="s">
        <v>408</v>
      </c>
      <c r="FC121" s="78">
        <v>586.21</v>
      </c>
      <c r="FD121" s="78">
        <v>553.02</v>
      </c>
      <c r="FE121" s="78">
        <v>615.37</v>
      </c>
      <c r="FF121" s="78"/>
      <c r="FG121" s="78"/>
      <c r="FH121" s="79"/>
      <c r="FI121" s="65" t="s">
        <v>409</v>
      </c>
      <c r="FJ121" s="78">
        <v>1151.21</v>
      </c>
      <c r="FK121" s="78">
        <v>1269.58</v>
      </c>
      <c r="FL121" s="78">
        <v>1191.07</v>
      </c>
      <c r="FM121" s="78">
        <v>718.14</v>
      </c>
      <c r="FN121" s="78"/>
      <c r="FO121" s="79">
        <v>579.94000000000005</v>
      </c>
      <c r="FP121" s="65" t="s">
        <v>410</v>
      </c>
      <c r="FQ121" s="68">
        <v>0.20938023450586299</v>
      </c>
      <c r="FR121" s="78">
        <v>1112.43</v>
      </c>
      <c r="FS121" s="78">
        <v>1170.72</v>
      </c>
      <c r="FT121" s="78">
        <v>1198.58</v>
      </c>
      <c r="FU121" s="78">
        <v>674.69</v>
      </c>
      <c r="FV121" s="78">
        <v>558.57000000000005</v>
      </c>
      <c r="FW121" s="79">
        <v>592.85</v>
      </c>
      <c r="FX121" s="65" t="s">
        <v>411</v>
      </c>
      <c r="FY121" s="78">
        <v>1093.82</v>
      </c>
      <c r="FZ121" s="78">
        <v>1256.43</v>
      </c>
      <c r="GA121" s="78">
        <v>1173.4000000000001</v>
      </c>
      <c r="GB121" s="78">
        <v>1004.77</v>
      </c>
      <c r="GC121" s="78"/>
      <c r="GD121" s="79">
        <v>569.51</v>
      </c>
      <c r="GE121" s="65" t="s">
        <v>412</v>
      </c>
      <c r="GF121" s="68">
        <v>0.20247423515357699</v>
      </c>
      <c r="GG121" s="78">
        <v>1053.33</v>
      </c>
      <c r="GH121" s="78">
        <v>1188.6400000000001</v>
      </c>
      <c r="GI121" s="78">
        <v>1315.29</v>
      </c>
      <c r="GJ121" s="78">
        <v>888.48</v>
      </c>
      <c r="GK121" s="78"/>
      <c r="GL121" s="79">
        <v>625.6</v>
      </c>
      <c r="GM121" s="65" t="s">
        <v>413</v>
      </c>
      <c r="GN121" s="68">
        <v>9.4998337529093202E-2</v>
      </c>
      <c r="GO121" s="78">
        <v>1226.1600000000001</v>
      </c>
      <c r="GP121" s="78">
        <v>1675.62</v>
      </c>
      <c r="GQ121" s="78">
        <v>1058.1500000000001</v>
      </c>
      <c r="GR121" s="78">
        <v>738.8</v>
      </c>
      <c r="GS121" s="78"/>
      <c r="GT121" s="79"/>
      <c r="GU121" s="65" t="s">
        <v>414</v>
      </c>
      <c r="GV121" s="68">
        <v>1</v>
      </c>
      <c r="GW121" s="78">
        <v>1058.69</v>
      </c>
      <c r="GX121" s="78">
        <v>1165.45</v>
      </c>
      <c r="GY121" s="78">
        <v>1157.3</v>
      </c>
      <c r="GZ121" s="78"/>
      <c r="HA121" s="78"/>
      <c r="HB121" s="79">
        <v>707.13</v>
      </c>
      <c r="HC121" s="65" t="s">
        <v>415</v>
      </c>
      <c r="HD121" s="68">
        <v>1</v>
      </c>
      <c r="HE121" s="78">
        <v>1024.68</v>
      </c>
      <c r="HF121" s="78">
        <v>1184.02</v>
      </c>
      <c r="HG121" s="78"/>
      <c r="HH121" s="78">
        <v>640.74</v>
      </c>
      <c r="HI121" s="78">
        <v>634.1</v>
      </c>
      <c r="HJ121" s="79">
        <v>644.22</v>
      </c>
      <c r="HK121" s="80"/>
      <c r="HL121" s="68"/>
      <c r="HM121" s="78"/>
      <c r="HN121" s="78"/>
      <c r="HO121" s="78"/>
      <c r="HP121" s="78"/>
      <c r="HQ121" s="78"/>
      <c r="HR121" s="79"/>
    </row>
    <row r="122" spans="1:226" x14ac:dyDescent="0.25">
      <c r="A122" s="81">
        <v>44753</v>
      </c>
      <c r="B122" s="82" t="s">
        <v>387</v>
      </c>
      <c r="C122" s="83">
        <v>1169.8742855166809</v>
      </c>
      <c r="D122" s="83">
        <v>1230.4132133719238</v>
      </c>
      <c r="E122" s="83">
        <v>1134.954843764398</v>
      </c>
      <c r="F122" s="83">
        <v>754.85233863468454</v>
      </c>
      <c r="G122" s="83">
        <v>570.76575618610877</v>
      </c>
      <c r="H122" s="84">
        <v>594.22048617044254</v>
      </c>
      <c r="I122" s="82" t="s">
        <v>388</v>
      </c>
      <c r="J122" s="83">
        <v>1194.3293366749501</v>
      </c>
      <c r="K122" s="83">
        <v>1238.6630799802936</v>
      </c>
      <c r="L122" s="83">
        <v>1135.6589412975864</v>
      </c>
      <c r="M122" s="83">
        <v>736.38969925126025</v>
      </c>
      <c r="N122" s="83">
        <v>552.7659732664996</v>
      </c>
      <c r="O122" s="84">
        <v>598.28543504831555</v>
      </c>
      <c r="P122" s="65" t="s">
        <v>389</v>
      </c>
      <c r="Q122" s="78">
        <v>1260.69</v>
      </c>
      <c r="R122" s="78">
        <v>1338.15</v>
      </c>
      <c r="S122" s="78">
        <v>1176.3699999999999</v>
      </c>
      <c r="T122" s="78">
        <v>750</v>
      </c>
      <c r="U122" s="78"/>
      <c r="V122" s="79"/>
      <c r="W122" s="65" t="s">
        <v>390</v>
      </c>
      <c r="X122" s="78">
        <v>1189.67</v>
      </c>
      <c r="Y122" s="78">
        <v>1233.49</v>
      </c>
      <c r="Z122" s="78">
        <v>1051.43</v>
      </c>
      <c r="AA122" s="78">
        <v>564.76</v>
      </c>
      <c r="AB122" s="78"/>
      <c r="AC122" s="79">
        <v>639.66999999999996</v>
      </c>
      <c r="AD122" s="65" t="s">
        <v>391</v>
      </c>
      <c r="AE122" s="68">
        <v>0.51129972389814904</v>
      </c>
      <c r="AF122" s="78">
        <v>1060.22</v>
      </c>
      <c r="AG122" s="78">
        <v>1155.19</v>
      </c>
      <c r="AH122" s="78">
        <v>1270.28</v>
      </c>
      <c r="AI122" s="78"/>
      <c r="AJ122" s="78"/>
      <c r="AK122" s="79">
        <v>515.16999999999996</v>
      </c>
      <c r="AL122" s="69" t="s">
        <v>392</v>
      </c>
      <c r="AM122" s="70">
        <v>1</v>
      </c>
      <c r="AN122" s="78">
        <v>1165.5899999999999</v>
      </c>
      <c r="AO122" s="78">
        <v>1330.38</v>
      </c>
      <c r="AP122" s="78">
        <v>1242.9100000000001</v>
      </c>
      <c r="AQ122" s="78">
        <v>1097.8399999999999</v>
      </c>
      <c r="AR122" s="78"/>
      <c r="AS122" s="79"/>
      <c r="AT122" s="65" t="s">
        <v>393</v>
      </c>
      <c r="AU122" s="68">
        <v>4.0663630448926499E-2</v>
      </c>
      <c r="AV122" s="78">
        <v>1139.4100000000001</v>
      </c>
      <c r="AW122" s="78">
        <v>1259.48</v>
      </c>
      <c r="AX122" s="78">
        <v>1112.17</v>
      </c>
      <c r="AY122" s="78"/>
      <c r="AZ122" s="78"/>
      <c r="BA122" s="79">
        <v>566.58000000000004</v>
      </c>
      <c r="BB122" s="65" t="s">
        <v>394</v>
      </c>
      <c r="BC122" s="78">
        <v>1224.19</v>
      </c>
      <c r="BD122" s="78">
        <v>1321.26</v>
      </c>
      <c r="BE122" s="78">
        <v>1131.0899999999999</v>
      </c>
      <c r="BF122" s="78"/>
      <c r="BG122" s="78"/>
      <c r="BH122" s="79">
        <v>748.54</v>
      </c>
      <c r="BI122" s="65" t="s">
        <v>395</v>
      </c>
      <c r="BJ122" s="68">
        <v>0.13438331496761399</v>
      </c>
      <c r="BK122" s="78">
        <v>1233.77</v>
      </c>
      <c r="BL122" s="78">
        <v>1260.1099999999999</v>
      </c>
      <c r="BM122" s="78">
        <v>1384.55</v>
      </c>
      <c r="BN122" s="78">
        <v>1084.6099999999999</v>
      </c>
      <c r="BO122" s="78"/>
      <c r="BP122" s="79"/>
      <c r="BQ122" s="65" t="s">
        <v>396</v>
      </c>
      <c r="BR122" s="68">
        <v>1</v>
      </c>
      <c r="BS122" s="78">
        <v>1142.83</v>
      </c>
      <c r="BT122" s="78">
        <v>1249.67</v>
      </c>
      <c r="BU122" s="78">
        <v>1171.17</v>
      </c>
      <c r="BV122" s="78"/>
      <c r="BW122" s="78"/>
      <c r="BX122" s="79">
        <v>533.66999999999996</v>
      </c>
      <c r="BY122" s="65" t="s">
        <v>397</v>
      </c>
      <c r="BZ122" s="78">
        <v>1240.3599999999999</v>
      </c>
      <c r="CA122" s="78">
        <v>1292.49</v>
      </c>
      <c r="CB122" s="78">
        <v>1144.6099999999999</v>
      </c>
      <c r="CC122" s="78">
        <v>676.99</v>
      </c>
      <c r="CD122" s="78"/>
      <c r="CE122" s="79">
        <v>833.34</v>
      </c>
      <c r="CF122" s="65" t="s">
        <v>398</v>
      </c>
      <c r="CG122" s="78">
        <v>1163.8800000000001</v>
      </c>
      <c r="CH122" s="78">
        <v>1345.13</v>
      </c>
      <c r="CI122" s="78">
        <v>1215.33</v>
      </c>
      <c r="CJ122" s="78"/>
      <c r="CK122" s="78"/>
      <c r="CL122" s="79"/>
      <c r="CM122" s="65" t="s">
        <v>399</v>
      </c>
      <c r="CN122" s="78">
        <v>999.48</v>
      </c>
      <c r="CO122" s="78">
        <v>1053.04</v>
      </c>
      <c r="CP122" s="78">
        <v>1186.27</v>
      </c>
      <c r="CQ122" s="78">
        <v>665.94</v>
      </c>
      <c r="CR122" s="78"/>
      <c r="CS122" s="79">
        <v>594.37</v>
      </c>
      <c r="CT122" s="65" t="s">
        <v>400</v>
      </c>
      <c r="CU122" s="78">
        <v>1174.98</v>
      </c>
      <c r="CV122" s="78">
        <v>1198.25</v>
      </c>
      <c r="CW122" s="78">
        <v>1002.79</v>
      </c>
      <c r="CX122" s="78">
        <v>619.91999999999996</v>
      </c>
      <c r="CY122" s="78"/>
      <c r="CZ122" s="79"/>
      <c r="DA122" s="65" t="s">
        <v>401</v>
      </c>
      <c r="DB122" s="68">
        <v>0.13301409949454601</v>
      </c>
      <c r="DC122" s="78">
        <v>1073.69</v>
      </c>
      <c r="DD122" s="78">
        <v>1186.81</v>
      </c>
      <c r="DE122" s="78">
        <v>1131.5999999999999</v>
      </c>
      <c r="DF122" s="78">
        <v>972.47</v>
      </c>
      <c r="DG122" s="78"/>
      <c r="DH122" s="79">
        <v>821.68</v>
      </c>
      <c r="DI122" s="65" t="s">
        <v>402</v>
      </c>
      <c r="DJ122" s="68">
        <v>2.4496594973298699E-3</v>
      </c>
      <c r="DK122" s="78">
        <v>715.79</v>
      </c>
      <c r="DL122" s="78">
        <v>902.11</v>
      </c>
      <c r="DM122" s="78">
        <v>902.11</v>
      </c>
      <c r="DN122" s="78">
        <v>793.55</v>
      </c>
      <c r="DO122" s="78"/>
      <c r="DP122" s="79">
        <v>681.62</v>
      </c>
      <c r="DQ122" s="65" t="s">
        <v>403</v>
      </c>
      <c r="DR122" s="78">
        <v>1244.9100000000001</v>
      </c>
      <c r="DS122" s="78">
        <v>1297.3800000000001</v>
      </c>
      <c r="DT122" s="78">
        <v>1128.02</v>
      </c>
      <c r="DU122" s="78">
        <v>707.09</v>
      </c>
      <c r="DV122" s="78"/>
      <c r="DW122" s="79"/>
      <c r="DX122" s="65" t="s">
        <v>404</v>
      </c>
      <c r="DY122" s="78">
        <v>1184.26</v>
      </c>
      <c r="DZ122" s="78">
        <v>1256.8900000000001</v>
      </c>
      <c r="EA122" s="78">
        <v>1202.21</v>
      </c>
      <c r="EB122" s="78">
        <v>768.05</v>
      </c>
      <c r="EC122" s="78"/>
      <c r="ED122" s="79">
        <v>577.23</v>
      </c>
      <c r="EE122" s="65" t="s">
        <v>405</v>
      </c>
      <c r="EF122" s="68">
        <v>1</v>
      </c>
      <c r="EG122" s="78">
        <v>1142.8399999999999</v>
      </c>
      <c r="EH122" s="78">
        <v>1225.4000000000001</v>
      </c>
      <c r="EI122" s="78">
        <v>1104.46</v>
      </c>
      <c r="EJ122" s="78"/>
      <c r="EK122" s="78">
        <v>323.74</v>
      </c>
      <c r="EL122" s="79">
        <v>501.71</v>
      </c>
      <c r="EM122" s="65" t="s">
        <v>406</v>
      </c>
      <c r="EN122" s="78">
        <v>1074.56</v>
      </c>
      <c r="EO122" s="78">
        <v>1225.3399999999999</v>
      </c>
      <c r="EP122" s="78">
        <v>1059.07</v>
      </c>
      <c r="EQ122" s="78"/>
      <c r="ER122" s="78"/>
      <c r="ES122" s="79">
        <v>598.45000000000005</v>
      </c>
      <c r="ET122" s="65" t="s">
        <v>407</v>
      </c>
      <c r="EU122" s="68">
        <v>1</v>
      </c>
      <c r="EV122" s="78">
        <v>1138.72</v>
      </c>
      <c r="EW122" s="78">
        <v>1219.81</v>
      </c>
      <c r="EX122" s="78">
        <v>1219.81</v>
      </c>
      <c r="EY122" s="78"/>
      <c r="EZ122" s="78"/>
      <c r="FA122" s="79">
        <v>502.94</v>
      </c>
      <c r="FB122" s="65" t="s">
        <v>408</v>
      </c>
      <c r="FC122" s="78">
        <v>586.21</v>
      </c>
      <c r="FD122" s="78">
        <v>553.02</v>
      </c>
      <c r="FE122" s="78">
        <v>615.37</v>
      </c>
      <c r="FF122" s="78"/>
      <c r="FG122" s="78"/>
      <c r="FH122" s="79"/>
      <c r="FI122" s="65" t="s">
        <v>409</v>
      </c>
      <c r="FJ122" s="78">
        <v>1201.6199999999999</v>
      </c>
      <c r="FK122" s="78">
        <v>1319.99</v>
      </c>
      <c r="FL122" s="78">
        <v>1148.0899999999999</v>
      </c>
      <c r="FM122" s="78">
        <v>744.14</v>
      </c>
      <c r="FN122" s="78"/>
      <c r="FO122" s="79">
        <v>593.99</v>
      </c>
      <c r="FP122" s="65" t="s">
        <v>410</v>
      </c>
      <c r="FQ122" s="68">
        <v>0.20847231487658399</v>
      </c>
      <c r="FR122" s="78">
        <v>1112.04</v>
      </c>
      <c r="FS122" s="78">
        <v>1156.5999999999999</v>
      </c>
      <c r="FT122" s="78">
        <v>1159.94</v>
      </c>
      <c r="FU122" s="78">
        <v>677.15</v>
      </c>
      <c r="FV122" s="78">
        <v>573.09</v>
      </c>
      <c r="FW122" s="79">
        <v>594.66</v>
      </c>
      <c r="FX122" s="65" t="s">
        <v>411</v>
      </c>
      <c r="FY122" s="78">
        <v>1184.06</v>
      </c>
      <c r="FZ122" s="78">
        <v>1230.4100000000001</v>
      </c>
      <c r="GA122" s="78">
        <v>1186.4100000000001</v>
      </c>
      <c r="GB122" s="78">
        <v>1189.8900000000001</v>
      </c>
      <c r="GC122" s="78"/>
      <c r="GD122" s="79">
        <v>574.39</v>
      </c>
      <c r="GE122" s="65" t="s">
        <v>412</v>
      </c>
      <c r="GF122" s="68">
        <v>0.20230629172567299</v>
      </c>
      <c r="GG122" s="78">
        <v>1063.98</v>
      </c>
      <c r="GH122" s="78">
        <v>1187.83</v>
      </c>
      <c r="GI122" s="78">
        <v>1426.47</v>
      </c>
      <c r="GJ122" s="78">
        <v>852.09</v>
      </c>
      <c r="GK122" s="78"/>
      <c r="GL122" s="79">
        <v>625.29999999999995</v>
      </c>
      <c r="GM122" s="65" t="s">
        <v>413</v>
      </c>
      <c r="GN122" s="68">
        <v>9.3507756468399095E-2</v>
      </c>
      <c r="GO122" s="78">
        <v>1219.3399999999999</v>
      </c>
      <c r="GP122" s="78">
        <v>1635.71</v>
      </c>
      <c r="GQ122" s="78">
        <v>1035.79</v>
      </c>
      <c r="GR122" s="78">
        <v>765.36</v>
      </c>
      <c r="GS122" s="78"/>
      <c r="GT122" s="79"/>
      <c r="GU122" s="65" t="s">
        <v>414</v>
      </c>
      <c r="GV122" s="68">
        <v>1</v>
      </c>
      <c r="GW122" s="78">
        <v>1069.31</v>
      </c>
      <c r="GX122" s="78">
        <v>1172.8399999999999</v>
      </c>
      <c r="GY122" s="78">
        <v>1213.67</v>
      </c>
      <c r="GZ122" s="78"/>
      <c r="HA122" s="78"/>
      <c r="HB122" s="79">
        <v>707.16</v>
      </c>
      <c r="HC122" s="65" t="s">
        <v>415</v>
      </c>
      <c r="HD122" s="68">
        <v>1</v>
      </c>
      <c r="HE122" s="78">
        <v>1048.8499999999999</v>
      </c>
      <c r="HF122" s="78">
        <v>1188.18</v>
      </c>
      <c r="HG122" s="78"/>
      <c r="HH122" s="78">
        <v>674.35</v>
      </c>
      <c r="HI122" s="78">
        <v>667.71</v>
      </c>
      <c r="HJ122" s="79">
        <v>642.54999999999995</v>
      </c>
      <c r="HK122" s="80"/>
      <c r="HL122" s="68"/>
      <c r="HM122" s="78"/>
      <c r="HN122" s="78"/>
      <c r="HO122" s="78"/>
      <c r="HP122" s="78"/>
      <c r="HQ122" s="78"/>
      <c r="HR122" s="79"/>
    </row>
    <row r="123" spans="1:226" x14ac:dyDescent="0.25">
      <c r="A123" s="81">
        <v>44746</v>
      </c>
      <c r="B123" s="82" t="s">
        <v>387</v>
      </c>
      <c r="C123" s="83">
        <v>1198.186865928008</v>
      </c>
      <c r="D123" s="83">
        <v>1268.1635599233289</v>
      </c>
      <c r="E123" s="83">
        <v>1172.1810816104098</v>
      </c>
      <c r="F123" s="83">
        <v>764.91059151023444</v>
      </c>
      <c r="G123" s="83">
        <v>579.5074453042896</v>
      </c>
      <c r="H123" s="84">
        <v>606.69173191844254</v>
      </c>
      <c r="I123" s="82" t="s">
        <v>388</v>
      </c>
      <c r="J123" s="83">
        <v>1221.2095515739065</v>
      </c>
      <c r="K123" s="83">
        <v>1277.4881359102051</v>
      </c>
      <c r="L123" s="83">
        <v>1172.7143881764666</v>
      </c>
      <c r="M123" s="83">
        <v>741.82273482965684</v>
      </c>
      <c r="N123" s="83">
        <v>547.42600668337514</v>
      </c>
      <c r="O123" s="84">
        <v>600.83125191424028</v>
      </c>
      <c r="P123" s="65" t="s">
        <v>389</v>
      </c>
      <c r="Q123" s="78">
        <v>1249.02</v>
      </c>
      <c r="R123" s="78">
        <v>1321.49</v>
      </c>
      <c r="S123" s="78">
        <v>1179.8499999999999</v>
      </c>
      <c r="T123" s="78">
        <v>784</v>
      </c>
      <c r="U123" s="78"/>
      <c r="V123" s="79"/>
      <c r="W123" s="65" t="s">
        <v>390</v>
      </c>
      <c r="X123" s="78">
        <v>1202.68</v>
      </c>
      <c r="Y123" s="78">
        <v>1289.24</v>
      </c>
      <c r="Z123" s="78">
        <v>1056.8900000000001</v>
      </c>
      <c r="AA123" s="78">
        <v>593.96</v>
      </c>
      <c r="AB123" s="78"/>
      <c r="AC123" s="79">
        <v>645.45000000000005</v>
      </c>
      <c r="AD123" s="65" t="s">
        <v>391</v>
      </c>
      <c r="AE123" s="68">
        <v>0.51129972389814904</v>
      </c>
      <c r="AF123" s="78">
        <v>1073.73</v>
      </c>
      <c r="AG123" s="78">
        <v>1163.55</v>
      </c>
      <c r="AH123" s="78">
        <v>1270.28</v>
      </c>
      <c r="AI123" s="78"/>
      <c r="AJ123" s="78"/>
      <c r="AK123" s="79">
        <v>554.54</v>
      </c>
      <c r="AL123" s="69" t="s">
        <v>392</v>
      </c>
      <c r="AM123" s="70">
        <v>1</v>
      </c>
      <c r="AN123" s="78">
        <v>1165.3399999999999</v>
      </c>
      <c r="AO123" s="78">
        <v>1331.12</v>
      </c>
      <c r="AP123" s="78">
        <v>1242.32</v>
      </c>
      <c r="AQ123" s="78">
        <v>1097.8399999999999</v>
      </c>
      <c r="AR123" s="78"/>
      <c r="AS123" s="79"/>
      <c r="AT123" s="65" t="s">
        <v>393</v>
      </c>
      <c r="AU123" s="68">
        <v>4.0412204485754701E-2</v>
      </c>
      <c r="AV123" s="78">
        <v>1141.18</v>
      </c>
      <c r="AW123" s="78">
        <v>1262.4100000000001</v>
      </c>
      <c r="AX123" s="78">
        <v>1180.1099999999999</v>
      </c>
      <c r="AY123" s="78"/>
      <c r="AZ123" s="78"/>
      <c r="BA123" s="79">
        <v>564.21</v>
      </c>
      <c r="BB123" s="65" t="s">
        <v>394</v>
      </c>
      <c r="BC123" s="78">
        <v>1237.6400000000001</v>
      </c>
      <c r="BD123" s="78">
        <v>1350.67</v>
      </c>
      <c r="BE123" s="78">
        <v>1164.7</v>
      </c>
      <c r="BF123" s="78"/>
      <c r="BG123" s="78"/>
      <c r="BH123" s="79">
        <v>740.13</v>
      </c>
      <c r="BI123" s="65" t="s">
        <v>395</v>
      </c>
      <c r="BJ123" s="68">
        <v>0.134424863222702</v>
      </c>
      <c r="BK123" s="78">
        <v>1277.17</v>
      </c>
      <c r="BL123" s="78">
        <v>1292.76</v>
      </c>
      <c r="BM123" s="78">
        <v>1428</v>
      </c>
      <c r="BN123" s="78">
        <v>1138.71</v>
      </c>
      <c r="BO123" s="78"/>
      <c r="BP123" s="79"/>
      <c r="BQ123" s="65" t="s">
        <v>396</v>
      </c>
      <c r="BR123" s="68">
        <v>1</v>
      </c>
      <c r="BS123" s="78">
        <v>1244.5</v>
      </c>
      <c r="BT123" s="78">
        <v>1252.17</v>
      </c>
      <c r="BU123" s="78">
        <v>1284.5</v>
      </c>
      <c r="BV123" s="78"/>
      <c r="BW123" s="78"/>
      <c r="BX123" s="79">
        <v>533.66999999999996</v>
      </c>
      <c r="BY123" s="65" t="s">
        <v>397</v>
      </c>
      <c r="BZ123" s="78">
        <v>1273.53</v>
      </c>
      <c r="CA123" s="78">
        <v>1337.11</v>
      </c>
      <c r="CB123" s="78">
        <v>1194.74</v>
      </c>
      <c r="CC123" s="78">
        <v>707.18</v>
      </c>
      <c r="CD123" s="78"/>
      <c r="CE123" s="79">
        <v>830.12</v>
      </c>
      <c r="CF123" s="65" t="s">
        <v>398</v>
      </c>
      <c r="CG123" s="78">
        <v>1220.33</v>
      </c>
      <c r="CH123" s="78">
        <v>1394.32</v>
      </c>
      <c r="CI123" s="78">
        <v>1340.5</v>
      </c>
      <c r="CJ123" s="78"/>
      <c r="CK123" s="78"/>
      <c r="CL123" s="79"/>
      <c r="CM123" s="65" t="s">
        <v>399</v>
      </c>
      <c r="CN123" s="78">
        <v>1043.97</v>
      </c>
      <c r="CO123" s="78">
        <v>1111.17</v>
      </c>
      <c r="CP123" s="78">
        <v>1236.97</v>
      </c>
      <c r="CQ123" s="78">
        <v>702.56</v>
      </c>
      <c r="CR123" s="78"/>
      <c r="CS123" s="79">
        <v>592.03</v>
      </c>
      <c r="CT123" s="65" t="s">
        <v>400</v>
      </c>
      <c r="CU123" s="78">
        <v>1213.69</v>
      </c>
      <c r="CV123" s="78">
        <v>1249.8599999999999</v>
      </c>
      <c r="CW123" s="78">
        <v>1002.79</v>
      </c>
      <c r="CX123" s="78">
        <v>619.91999999999996</v>
      </c>
      <c r="CY123" s="78"/>
      <c r="CZ123" s="79"/>
      <c r="DA123" s="65" t="s">
        <v>401</v>
      </c>
      <c r="DB123" s="68">
        <v>0.13280036121698299</v>
      </c>
      <c r="DC123" s="78">
        <v>1073.98</v>
      </c>
      <c r="DD123" s="78">
        <v>1204.55</v>
      </c>
      <c r="DE123" s="78">
        <v>1102.9100000000001</v>
      </c>
      <c r="DF123" s="78">
        <v>970.9</v>
      </c>
      <c r="DG123" s="78"/>
      <c r="DH123" s="79">
        <v>828.01</v>
      </c>
      <c r="DI123" s="65" t="s">
        <v>402</v>
      </c>
      <c r="DJ123" s="68">
        <v>2.4905359633393101E-3</v>
      </c>
      <c r="DK123" s="78">
        <v>726.55</v>
      </c>
      <c r="DL123" s="78">
        <v>933.78</v>
      </c>
      <c r="DM123" s="78">
        <v>933.78</v>
      </c>
      <c r="DN123" s="78">
        <v>806.79</v>
      </c>
      <c r="DO123" s="78"/>
      <c r="DP123" s="79">
        <v>669.65</v>
      </c>
      <c r="DQ123" s="65" t="s">
        <v>403</v>
      </c>
      <c r="DR123" s="78">
        <v>1269.3</v>
      </c>
      <c r="DS123" s="78">
        <v>1313.64</v>
      </c>
      <c r="DT123" s="78">
        <v>1166.8800000000001</v>
      </c>
      <c r="DU123" s="78">
        <v>745.97</v>
      </c>
      <c r="DV123" s="78"/>
      <c r="DW123" s="79"/>
      <c r="DX123" s="65" t="s">
        <v>404</v>
      </c>
      <c r="DY123" s="78">
        <v>1214.26</v>
      </c>
      <c r="DZ123" s="78">
        <v>1290.4100000000001</v>
      </c>
      <c r="EA123" s="78">
        <v>1213.53</v>
      </c>
      <c r="EB123" s="78">
        <v>786.61</v>
      </c>
      <c r="EC123" s="78"/>
      <c r="ED123" s="79">
        <v>578.98</v>
      </c>
      <c r="EE123" s="65" t="s">
        <v>405</v>
      </c>
      <c r="EF123" s="68">
        <v>1</v>
      </c>
      <c r="EG123" s="78">
        <v>1174.49</v>
      </c>
      <c r="EH123" s="78">
        <v>1259.75</v>
      </c>
      <c r="EI123" s="78">
        <v>1163.69</v>
      </c>
      <c r="EJ123" s="78"/>
      <c r="EK123" s="78">
        <v>323.74</v>
      </c>
      <c r="EL123" s="79">
        <v>517</v>
      </c>
      <c r="EM123" s="65" t="s">
        <v>406</v>
      </c>
      <c r="EN123" s="78">
        <v>1142.08</v>
      </c>
      <c r="EO123" s="78">
        <v>1227.05</v>
      </c>
      <c r="EP123" s="78">
        <v>1064.3399999999999</v>
      </c>
      <c r="EQ123" s="78"/>
      <c r="ER123" s="78"/>
      <c r="ES123" s="79">
        <v>615.12</v>
      </c>
      <c r="ET123" s="65" t="s">
        <v>407</v>
      </c>
      <c r="EU123" s="68">
        <v>1</v>
      </c>
      <c r="EV123" s="78">
        <v>1164.81</v>
      </c>
      <c r="EW123" s="78">
        <v>1273.8699999999999</v>
      </c>
      <c r="EX123" s="78">
        <v>1311.72</v>
      </c>
      <c r="EY123" s="78"/>
      <c r="EZ123" s="78"/>
      <c r="FA123" s="79">
        <v>503.11</v>
      </c>
      <c r="FB123" s="65" t="s">
        <v>408</v>
      </c>
      <c r="FC123" s="78">
        <v>586.21</v>
      </c>
      <c r="FD123" s="78">
        <v>553.02</v>
      </c>
      <c r="FE123" s="78">
        <v>615.37</v>
      </c>
      <c r="FF123" s="78"/>
      <c r="FG123" s="78"/>
      <c r="FH123" s="79"/>
      <c r="FI123" s="65" t="s">
        <v>409</v>
      </c>
      <c r="FJ123" s="78">
        <v>1247.08</v>
      </c>
      <c r="FK123" s="78">
        <v>1360.49</v>
      </c>
      <c r="FL123" s="78">
        <v>1229.0899999999999</v>
      </c>
      <c r="FM123" s="78">
        <v>753.14</v>
      </c>
      <c r="FN123" s="78"/>
      <c r="FO123" s="79">
        <v>605.55999999999995</v>
      </c>
      <c r="FP123" s="65" t="s">
        <v>410</v>
      </c>
      <c r="FQ123" s="68">
        <v>0.21231422505307901</v>
      </c>
      <c r="FR123" s="78">
        <v>1178.03</v>
      </c>
      <c r="FS123" s="78">
        <v>1214.58</v>
      </c>
      <c r="FT123" s="78">
        <v>1227.27</v>
      </c>
      <c r="FU123" s="78">
        <v>711.99</v>
      </c>
      <c r="FV123" s="78">
        <v>583.65</v>
      </c>
      <c r="FW123" s="79">
        <v>615.35</v>
      </c>
      <c r="FX123" s="65" t="s">
        <v>411</v>
      </c>
      <c r="FY123" s="78">
        <v>1236.9100000000001</v>
      </c>
      <c r="FZ123" s="78">
        <v>1287.33</v>
      </c>
      <c r="GA123" s="78">
        <v>1241.69</v>
      </c>
      <c r="GB123" s="78">
        <v>1023.98</v>
      </c>
      <c r="GC123" s="78"/>
      <c r="GD123" s="79">
        <v>576.02</v>
      </c>
      <c r="GE123" s="65" t="s">
        <v>412</v>
      </c>
      <c r="GF123" s="68">
        <v>0.202265372168285</v>
      </c>
      <c r="GG123" s="78">
        <v>1068.02</v>
      </c>
      <c r="GH123" s="78">
        <v>1189.23</v>
      </c>
      <c r="GI123" s="78">
        <v>1426.18</v>
      </c>
      <c r="GJ123" s="78">
        <v>1008.24</v>
      </c>
      <c r="GK123" s="78"/>
      <c r="GL123" s="79">
        <v>624.91</v>
      </c>
      <c r="GM123" s="65" t="s">
        <v>413</v>
      </c>
      <c r="GN123" s="68">
        <v>9.2886733916661995E-2</v>
      </c>
      <c r="GO123" s="78">
        <v>1223.8</v>
      </c>
      <c r="GP123" s="78">
        <v>1651.67</v>
      </c>
      <c r="GQ123" s="78">
        <v>1062.79</v>
      </c>
      <c r="GR123" s="78">
        <v>790.28</v>
      </c>
      <c r="GS123" s="78"/>
      <c r="GT123" s="79"/>
      <c r="GU123" s="65" t="s">
        <v>414</v>
      </c>
      <c r="GV123" s="68">
        <v>1</v>
      </c>
      <c r="GW123" s="78">
        <v>1079.69</v>
      </c>
      <c r="GX123" s="78">
        <v>1186.9100000000001</v>
      </c>
      <c r="GY123" s="78">
        <v>1253.8599999999999</v>
      </c>
      <c r="GZ123" s="78"/>
      <c r="HA123" s="78"/>
      <c r="HB123" s="79">
        <v>708.63</v>
      </c>
      <c r="HC123" s="65" t="s">
        <v>415</v>
      </c>
      <c r="HD123" s="68">
        <v>1</v>
      </c>
      <c r="HE123" s="78">
        <v>1078.02</v>
      </c>
      <c r="HF123" s="78">
        <v>1224.02</v>
      </c>
      <c r="HG123" s="78"/>
      <c r="HH123" s="78">
        <v>666.33</v>
      </c>
      <c r="HI123" s="78">
        <v>659.69</v>
      </c>
      <c r="HJ123" s="79">
        <v>642.54999999999995</v>
      </c>
      <c r="HK123" s="80"/>
      <c r="HL123" s="68"/>
      <c r="HM123" s="78"/>
      <c r="HN123" s="78"/>
      <c r="HO123" s="78"/>
      <c r="HP123" s="78"/>
      <c r="HQ123" s="78"/>
      <c r="HR123" s="79"/>
    </row>
    <row r="124" spans="1:226" x14ac:dyDescent="0.25">
      <c r="A124" s="81">
        <v>44739</v>
      </c>
      <c r="B124" s="82" t="s">
        <v>387</v>
      </c>
      <c r="C124" s="83">
        <v>1215.9791635919159</v>
      </c>
      <c r="D124" s="83">
        <v>1299.319571454037</v>
      </c>
      <c r="E124" s="83">
        <v>1234.8417185776555</v>
      </c>
      <c r="F124" s="83">
        <v>772.90489620807716</v>
      </c>
      <c r="G124" s="83">
        <v>599.8442285277539</v>
      </c>
      <c r="H124" s="84">
        <v>613.46939553375944</v>
      </c>
      <c r="I124" s="82" t="s">
        <v>388</v>
      </c>
      <c r="J124" s="83">
        <v>1237.5258046321076</v>
      </c>
      <c r="K124" s="83">
        <v>1309.5478952645856</v>
      </c>
      <c r="L124" s="83">
        <v>1237.0730384326446</v>
      </c>
      <c r="M124" s="83">
        <v>752.58350977820487</v>
      </c>
      <c r="N124" s="83">
        <v>580.67096073517121</v>
      </c>
      <c r="O124" s="84">
        <v>607.61507525494915</v>
      </c>
      <c r="P124" s="65" t="s">
        <v>389</v>
      </c>
      <c r="Q124" s="78">
        <v>1262.4000000000001</v>
      </c>
      <c r="R124" s="78">
        <v>1327.37</v>
      </c>
      <c r="S124" s="78">
        <v>1203.8</v>
      </c>
      <c r="T124" s="78">
        <v>779</v>
      </c>
      <c r="U124" s="78"/>
      <c r="V124" s="79"/>
      <c r="W124" s="65" t="s">
        <v>390</v>
      </c>
      <c r="X124" s="78">
        <v>1232.8900000000001</v>
      </c>
      <c r="Y124" s="78">
        <v>1344.48</v>
      </c>
      <c r="Z124" s="78">
        <v>1153.75</v>
      </c>
      <c r="AA124" s="78">
        <v>592.14</v>
      </c>
      <c r="AB124" s="78"/>
      <c r="AC124" s="79">
        <v>645.45000000000005</v>
      </c>
      <c r="AD124" s="65" t="s">
        <v>391</v>
      </c>
      <c r="AE124" s="68">
        <v>0.51129972389814904</v>
      </c>
      <c r="AF124" s="78">
        <v>1065.3800000000001</v>
      </c>
      <c r="AG124" s="78">
        <v>1159.2</v>
      </c>
      <c r="AH124" s="78">
        <v>1270.28</v>
      </c>
      <c r="AI124" s="78"/>
      <c r="AJ124" s="78"/>
      <c r="AK124" s="79">
        <v>558.75</v>
      </c>
      <c r="AL124" s="69" t="s">
        <v>392</v>
      </c>
      <c r="AM124" s="70">
        <v>1</v>
      </c>
      <c r="AN124" s="78">
        <v>1159.22</v>
      </c>
      <c r="AO124" s="78">
        <v>1319.86</v>
      </c>
      <c r="AP124" s="78">
        <v>1226.06</v>
      </c>
      <c r="AQ124" s="78">
        <v>1097.8399999999999</v>
      </c>
      <c r="AR124" s="78"/>
      <c r="AS124" s="79"/>
      <c r="AT124" s="65" t="s">
        <v>393</v>
      </c>
      <c r="AU124" s="68">
        <v>4.0446529687752801E-2</v>
      </c>
      <c r="AV124" s="78">
        <v>1139.71</v>
      </c>
      <c r="AW124" s="78">
        <v>1269.2</v>
      </c>
      <c r="AX124" s="78">
        <v>1202.97</v>
      </c>
      <c r="AY124" s="78"/>
      <c r="AZ124" s="78"/>
      <c r="BA124" s="79">
        <v>566.03</v>
      </c>
      <c r="BB124" s="65" t="s">
        <v>394</v>
      </c>
      <c r="BC124" s="78">
        <v>1262.01</v>
      </c>
      <c r="BD124" s="78">
        <v>1391.01</v>
      </c>
      <c r="BE124" s="78">
        <v>1254.6199999999999</v>
      </c>
      <c r="BF124" s="78"/>
      <c r="BG124" s="78"/>
      <c r="BH124" s="79">
        <v>746.86</v>
      </c>
      <c r="BI124" s="65" t="s">
        <v>395</v>
      </c>
      <c r="BJ124" s="68">
        <v>0.13439415116654099</v>
      </c>
      <c r="BK124" s="78">
        <v>1319.88</v>
      </c>
      <c r="BL124" s="78">
        <v>1378.48</v>
      </c>
      <c r="BM124" s="78">
        <v>1519.06</v>
      </c>
      <c r="BN124" s="78">
        <v>1106.2</v>
      </c>
      <c r="BO124" s="78"/>
      <c r="BP124" s="79"/>
      <c r="BQ124" s="65" t="s">
        <v>396</v>
      </c>
      <c r="BR124" s="68">
        <v>1</v>
      </c>
      <c r="BS124" s="78">
        <v>1226.17</v>
      </c>
      <c r="BT124" s="78">
        <v>1350.5</v>
      </c>
      <c r="BU124" s="78">
        <v>1284.5</v>
      </c>
      <c r="BV124" s="78"/>
      <c r="BW124" s="78"/>
      <c r="BX124" s="79">
        <v>533.66999999999996</v>
      </c>
      <c r="BY124" s="65" t="s">
        <v>397</v>
      </c>
      <c r="BZ124" s="78">
        <v>1286.47</v>
      </c>
      <c r="CA124" s="78">
        <v>1356.93</v>
      </c>
      <c r="CB124" s="78">
        <v>1213.6400000000001</v>
      </c>
      <c r="CC124" s="78">
        <v>693.28</v>
      </c>
      <c r="CD124" s="78"/>
      <c r="CE124" s="79">
        <v>825.7</v>
      </c>
      <c r="CF124" s="65" t="s">
        <v>398</v>
      </c>
      <c r="CG124" s="78">
        <v>1312.27</v>
      </c>
      <c r="CH124" s="78">
        <v>1496.74</v>
      </c>
      <c r="CI124" s="78">
        <v>1356.21</v>
      </c>
      <c r="CJ124" s="78"/>
      <c r="CK124" s="78"/>
      <c r="CL124" s="79"/>
      <c r="CM124" s="65" t="s">
        <v>399</v>
      </c>
      <c r="CN124" s="78">
        <v>1047.6500000000001</v>
      </c>
      <c r="CO124" s="78">
        <v>1166.06</v>
      </c>
      <c r="CP124" s="78">
        <v>1282.74</v>
      </c>
      <c r="CQ124" s="78">
        <v>691.66</v>
      </c>
      <c r="CR124" s="78"/>
      <c r="CS124" s="79">
        <v>578.85</v>
      </c>
      <c r="CT124" s="65" t="s">
        <v>400</v>
      </c>
      <c r="CU124" s="78">
        <v>1220.1400000000001</v>
      </c>
      <c r="CV124" s="78">
        <v>1290.19</v>
      </c>
      <c r="CW124" s="78">
        <v>1002.79</v>
      </c>
      <c r="CX124" s="78">
        <v>619.91999999999996</v>
      </c>
      <c r="CY124" s="78"/>
      <c r="CZ124" s="79"/>
      <c r="DA124" s="65" t="s">
        <v>401</v>
      </c>
      <c r="DB124" s="68">
        <v>0.13274395019447</v>
      </c>
      <c r="DC124" s="78">
        <v>1072.46</v>
      </c>
      <c r="DD124" s="78">
        <v>1191.19</v>
      </c>
      <c r="DE124" s="78">
        <v>1102.44</v>
      </c>
      <c r="DF124" s="78">
        <v>970.49</v>
      </c>
      <c r="DG124" s="78"/>
      <c r="DH124" s="79">
        <v>819.69</v>
      </c>
      <c r="DI124" s="65" t="s">
        <v>402</v>
      </c>
      <c r="DJ124" s="68">
        <v>2.4837315582931798E-3</v>
      </c>
      <c r="DK124" s="78">
        <v>722.26</v>
      </c>
      <c r="DL124" s="78">
        <v>940.59</v>
      </c>
      <c r="DM124" s="78">
        <v>940.59</v>
      </c>
      <c r="DN124" s="78">
        <v>804.58</v>
      </c>
      <c r="DO124" s="78"/>
      <c r="DP124" s="79">
        <v>664.59</v>
      </c>
      <c r="DQ124" s="65" t="s">
        <v>403</v>
      </c>
      <c r="DR124" s="78">
        <v>1277.43</v>
      </c>
      <c r="DS124" s="78">
        <v>1321.77</v>
      </c>
      <c r="DT124" s="78">
        <v>1177.76</v>
      </c>
      <c r="DU124" s="78">
        <v>738.8</v>
      </c>
      <c r="DV124" s="78"/>
      <c r="DW124" s="79"/>
      <c r="DX124" s="65" t="s">
        <v>404</v>
      </c>
      <c r="DY124" s="78">
        <v>1221.58</v>
      </c>
      <c r="DZ124" s="78">
        <v>1299.67</v>
      </c>
      <c r="EA124" s="78">
        <v>1245.6300000000001</v>
      </c>
      <c r="EB124" s="78">
        <v>774.61</v>
      </c>
      <c r="EC124" s="78"/>
      <c r="ED124" s="79">
        <v>579.58000000000004</v>
      </c>
      <c r="EE124" s="65" t="s">
        <v>405</v>
      </c>
      <c r="EF124" s="68">
        <v>1</v>
      </c>
      <c r="EG124" s="78">
        <v>1226.69</v>
      </c>
      <c r="EH124" s="78">
        <v>1286.8800000000001</v>
      </c>
      <c r="EI124" s="78">
        <v>1221.94</v>
      </c>
      <c r="EJ124" s="78"/>
      <c r="EK124" s="78">
        <v>323.74</v>
      </c>
      <c r="EL124" s="79">
        <v>533.38</v>
      </c>
      <c r="EM124" s="65" t="s">
        <v>406</v>
      </c>
      <c r="EN124" s="78">
        <v>1158.32</v>
      </c>
      <c r="EO124" s="78">
        <v>1326.19</v>
      </c>
      <c r="EP124" s="78">
        <v>1166.0899999999999</v>
      </c>
      <c r="EQ124" s="78"/>
      <c r="ER124" s="78"/>
      <c r="ES124" s="79">
        <v>616.04999999999995</v>
      </c>
      <c r="ET124" s="65" t="s">
        <v>407</v>
      </c>
      <c r="EU124" s="68">
        <v>1</v>
      </c>
      <c r="EV124" s="78">
        <v>1208.47</v>
      </c>
      <c r="EW124" s="78">
        <v>1311.72</v>
      </c>
      <c r="EX124" s="78">
        <v>1311.72</v>
      </c>
      <c r="EY124" s="78"/>
      <c r="EZ124" s="78"/>
      <c r="FA124" s="79">
        <v>500.42</v>
      </c>
      <c r="FB124" s="65" t="s">
        <v>408</v>
      </c>
      <c r="FC124" s="78">
        <v>586.21</v>
      </c>
      <c r="FD124" s="78">
        <v>553.02</v>
      </c>
      <c r="FE124" s="78">
        <v>615.37</v>
      </c>
      <c r="FF124" s="78"/>
      <c r="FG124" s="78"/>
      <c r="FH124" s="79"/>
      <c r="FI124" s="65" t="s">
        <v>409</v>
      </c>
      <c r="FJ124" s="78">
        <v>1271.8699999999999</v>
      </c>
      <c r="FK124" s="78">
        <v>1380.33</v>
      </c>
      <c r="FL124" s="78">
        <v>1301.81</v>
      </c>
      <c r="FM124" s="78">
        <v>756.14</v>
      </c>
      <c r="FN124" s="78"/>
      <c r="FO124" s="79">
        <v>660.11</v>
      </c>
      <c r="FP124" s="65" t="s">
        <v>410</v>
      </c>
      <c r="FQ124" s="68">
        <v>0.21281123643328401</v>
      </c>
      <c r="FR124" s="78">
        <v>1205</v>
      </c>
      <c r="FS124" s="78">
        <v>1248.6600000000001</v>
      </c>
      <c r="FT124" s="78">
        <v>1266.42</v>
      </c>
      <c r="FU124" s="78">
        <v>715.7</v>
      </c>
      <c r="FV124" s="78">
        <v>602.32000000000005</v>
      </c>
      <c r="FW124" s="79">
        <v>624.29</v>
      </c>
      <c r="FX124" s="65" t="s">
        <v>411</v>
      </c>
      <c r="FY124" s="78">
        <v>1250.73</v>
      </c>
      <c r="FZ124" s="78">
        <v>1346.67</v>
      </c>
      <c r="GA124" s="78">
        <v>1282.3399999999999</v>
      </c>
      <c r="GB124" s="78">
        <v>1211.4000000000001</v>
      </c>
      <c r="GC124" s="78"/>
      <c r="GD124" s="79">
        <v>580.89</v>
      </c>
      <c r="GE124" s="65" t="s">
        <v>412</v>
      </c>
      <c r="GF124" s="68">
        <v>0.202265372168285</v>
      </c>
      <c r="GG124" s="78">
        <v>1073.6099999999999</v>
      </c>
      <c r="GH124" s="78">
        <v>1194.26</v>
      </c>
      <c r="GI124" s="78">
        <v>957.67</v>
      </c>
      <c r="GJ124" s="78">
        <v>955.08</v>
      </c>
      <c r="GK124" s="78"/>
      <c r="GL124" s="79">
        <v>624.73</v>
      </c>
      <c r="GM124" s="65" t="s">
        <v>413</v>
      </c>
      <c r="GN124" s="68">
        <v>9.3709295024973494E-2</v>
      </c>
      <c r="GO124" s="78">
        <v>1282.47</v>
      </c>
      <c r="GP124" s="78">
        <v>1721.85</v>
      </c>
      <c r="GQ124" s="78">
        <v>1136.5999999999999</v>
      </c>
      <c r="GR124" s="78">
        <v>794</v>
      </c>
      <c r="GS124" s="78"/>
      <c r="GT124" s="79"/>
      <c r="GU124" s="65" t="s">
        <v>414</v>
      </c>
      <c r="GV124" s="68">
        <v>1</v>
      </c>
      <c r="GW124" s="78">
        <v>934.91</v>
      </c>
      <c r="GX124" s="78">
        <v>1058.47</v>
      </c>
      <c r="GY124" s="78">
        <v>1262.28</v>
      </c>
      <c r="GZ124" s="78"/>
      <c r="HA124" s="78"/>
      <c r="HB124" s="79">
        <v>702.26</v>
      </c>
      <c r="HC124" s="65" t="s">
        <v>415</v>
      </c>
      <c r="HD124" s="68">
        <v>1</v>
      </c>
      <c r="HE124" s="78">
        <v>1051.3499999999999</v>
      </c>
      <c r="HF124" s="78">
        <v>1199.02</v>
      </c>
      <c r="HG124" s="78"/>
      <c r="HH124" s="78">
        <v>716.26</v>
      </c>
      <c r="HI124" s="78">
        <v>709.62</v>
      </c>
      <c r="HJ124" s="79">
        <v>641.72</v>
      </c>
      <c r="HK124" s="80"/>
      <c r="HL124" s="68"/>
      <c r="HM124" s="78"/>
      <c r="HN124" s="78"/>
      <c r="HO124" s="78"/>
      <c r="HP124" s="78"/>
      <c r="HQ124" s="78"/>
      <c r="HR124" s="79"/>
    </row>
    <row r="125" spans="1:226" x14ac:dyDescent="0.25">
      <c r="A125" s="81">
        <v>44732</v>
      </c>
      <c r="B125" s="82" t="s">
        <v>387</v>
      </c>
      <c r="C125" s="83">
        <v>1231.4131577600731</v>
      </c>
      <c r="D125" s="83">
        <v>1293.5934124925657</v>
      </c>
      <c r="E125" s="83">
        <v>1224.0236752913304</v>
      </c>
      <c r="F125" s="83">
        <v>773.82839423566963</v>
      </c>
      <c r="G125" s="83">
        <v>590.77516766981933</v>
      </c>
      <c r="H125" s="84">
        <v>619.21065736279945</v>
      </c>
      <c r="I125" s="82" t="s">
        <v>388</v>
      </c>
      <c r="J125" s="83">
        <v>1254.9227088167481</v>
      </c>
      <c r="K125" s="83">
        <v>1302.2523209293886</v>
      </c>
      <c r="L125" s="83">
        <v>1225.5115884319946</v>
      </c>
      <c r="M125" s="83">
        <v>746.56314903775899</v>
      </c>
      <c r="N125" s="83">
        <v>576.02345864661652</v>
      </c>
      <c r="O125" s="84">
        <v>610.04674940001712</v>
      </c>
      <c r="P125" s="65" t="s">
        <v>389</v>
      </c>
      <c r="Q125" s="78">
        <v>1251.56</v>
      </c>
      <c r="R125" s="78">
        <v>1319.04</v>
      </c>
      <c r="S125" s="78">
        <v>1209.2</v>
      </c>
      <c r="T125" s="78">
        <v>822</v>
      </c>
      <c r="U125" s="78"/>
      <c r="V125" s="79"/>
      <c r="W125" s="65" t="s">
        <v>390</v>
      </c>
      <c r="X125" s="78">
        <v>1288.96</v>
      </c>
      <c r="Y125" s="78">
        <v>1340.7</v>
      </c>
      <c r="Z125" s="78">
        <v>1175.23</v>
      </c>
      <c r="AA125" s="78">
        <v>638.47</v>
      </c>
      <c r="AB125" s="78"/>
      <c r="AC125" s="79">
        <v>635.54</v>
      </c>
      <c r="AD125" s="65" t="s">
        <v>391</v>
      </c>
      <c r="AE125" s="68">
        <v>0.51129972389814904</v>
      </c>
      <c r="AF125" s="78">
        <v>1046.03</v>
      </c>
      <c r="AG125" s="78">
        <v>1120.51</v>
      </c>
      <c r="AH125" s="78">
        <v>1080.6300000000001</v>
      </c>
      <c r="AI125" s="78"/>
      <c r="AJ125" s="78"/>
      <c r="AK125" s="79">
        <v>560.92999999999995</v>
      </c>
      <c r="AL125" s="69" t="s">
        <v>392</v>
      </c>
      <c r="AM125" s="70">
        <v>1</v>
      </c>
      <c r="AN125" s="78">
        <v>1143.56</v>
      </c>
      <c r="AO125" s="78">
        <v>1238.8599999999999</v>
      </c>
      <c r="AP125" s="78">
        <v>1156.75</v>
      </c>
      <c r="AQ125" s="78">
        <v>1028.1500000000001</v>
      </c>
      <c r="AR125" s="78"/>
      <c r="AS125" s="79"/>
      <c r="AT125" s="65" t="s">
        <v>393</v>
      </c>
      <c r="AU125" s="68">
        <v>4.0439987059204097E-2</v>
      </c>
      <c r="AV125" s="78">
        <v>1139.99</v>
      </c>
      <c r="AW125" s="78">
        <v>1256.96</v>
      </c>
      <c r="AX125" s="78">
        <v>1207.69</v>
      </c>
      <c r="AY125" s="78"/>
      <c r="AZ125" s="78"/>
      <c r="BA125" s="79">
        <v>567.58000000000004</v>
      </c>
      <c r="BB125" s="65" t="s">
        <v>394</v>
      </c>
      <c r="BC125" s="78">
        <v>1299.82</v>
      </c>
      <c r="BD125" s="78">
        <v>1401.93</v>
      </c>
      <c r="BE125" s="78">
        <v>1223.52</v>
      </c>
      <c r="BF125" s="78"/>
      <c r="BG125" s="78"/>
      <c r="BH125" s="79">
        <v>761.14</v>
      </c>
      <c r="BI125" s="65" t="s">
        <v>395</v>
      </c>
      <c r="BJ125" s="68">
        <v>0.13443209162891401</v>
      </c>
      <c r="BK125" s="78">
        <v>1320.26</v>
      </c>
      <c r="BL125" s="78">
        <v>1411.13</v>
      </c>
      <c r="BM125" s="78">
        <v>1551.75</v>
      </c>
      <c r="BN125" s="78">
        <v>1128.02</v>
      </c>
      <c r="BO125" s="78"/>
      <c r="BP125" s="79"/>
      <c r="BQ125" s="65" t="s">
        <v>396</v>
      </c>
      <c r="BR125" s="68">
        <v>1</v>
      </c>
      <c r="BS125" s="78">
        <v>1244.5</v>
      </c>
      <c r="BT125" s="78">
        <v>1252.17</v>
      </c>
      <c r="BU125" s="78">
        <v>1117.83</v>
      </c>
      <c r="BV125" s="78"/>
      <c r="BW125" s="78"/>
      <c r="BX125" s="79">
        <v>583.66999999999996</v>
      </c>
      <c r="BY125" s="65" t="s">
        <v>397</v>
      </c>
      <c r="BZ125" s="78">
        <v>1297.21</v>
      </c>
      <c r="CA125" s="78">
        <v>1337.14</v>
      </c>
      <c r="CB125" s="78">
        <v>1220.42</v>
      </c>
      <c r="CC125" s="78">
        <v>684.22</v>
      </c>
      <c r="CD125" s="78"/>
      <c r="CE125" s="79">
        <v>820.73</v>
      </c>
      <c r="CF125" s="65" t="s">
        <v>398</v>
      </c>
      <c r="CG125" s="78">
        <v>1330.01</v>
      </c>
      <c r="CH125" s="78">
        <v>1466.09</v>
      </c>
      <c r="CI125" s="78">
        <v>1395.3</v>
      </c>
      <c r="CJ125" s="78"/>
      <c r="CK125" s="78"/>
      <c r="CL125" s="79"/>
      <c r="CM125" s="65" t="s">
        <v>399</v>
      </c>
      <c r="CN125" s="78">
        <v>1082.8499999999999</v>
      </c>
      <c r="CO125" s="78">
        <v>1169.68</v>
      </c>
      <c r="CP125" s="78">
        <v>1282.51</v>
      </c>
      <c r="CQ125" s="78">
        <v>740.24</v>
      </c>
      <c r="CR125" s="78"/>
      <c r="CS125" s="79">
        <v>580.89</v>
      </c>
      <c r="CT125" s="65" t="s">
        <v>400</v>
      </c>
      <c r="CU125" s="78">
        <v>1239.5</v>
      </c>
      <c r="CV125" s="78">
        <v>1279.7</v>
      </c>
      <c r="CW125" s="78">
        <v>1002.79</v>
      </c>
      <c r="CX125" s="78">
        <v>619.91999999999996</v>
      </c>
      <c r="CY125" s="78"/>
      <c r="CZ125" s="79"/>
      <c r="DA125" s="65" t="s">
        <v>401</v>
      </c>
      <c r="DB125" s="68">
        <v>0.13302294645826401</v>
      </c>
      <c r="DC125" s="78">
        <v>1057.27</v>
      </c>
      <c r="DD125" s="78">
        <v>1115.48</v>
      </c>
      <c r="DE125" s="78">
        <v>1004.72</v>
      </c>
      <c r="DF125" s="78">
        <v>972.53</v>
      </c>
      <c r="DG125" s="78"/>
      <c r="DH125" s="79">
        <v>826.84</v>
      </c>
      <c r="DI125" s="65" t="s">
        <v>402</v>
      </c>
      <c r="DJ125" s="68">
        <v>2.5135101168782198E-3</v>
      </c>
      <c r="DK125" s="78">
        <v>727.18</v>
      </c>
      <c r="DL125" s="78">
        <v>943</v>
      </c>
      <c r="DM125" s="78">
        <v>943</v>
      </c>
      <c r="DN125" s="78">
        <v>814.23</v>
      </c>
      <c r="DO125" s="78"/>
      <c r="DP125" s="79">
        <v>670.93</v>
      </c>
      <c r="DQ125" s="65" t="s">
        <v>403</v>
      </c>
      <c r="DR125" s="78">
        <v>1277.43</v>
      </c>
      <c r="DS125" s="78">
        <v>1289.25</v>
      </c>
      <c r="DT125" s="78">
        <v>1159.17</v>
      </c>
      <c r="DU125" s="78">
        <v>793.92</v>
      </c>
      <c r="DV125" s="78"/>
      <c r="DW125" s="79"/>
      <c r="DX125" s="65" t="s">
        <v>404</v>
      </c>
      <c r="DY125" s="78">
        <v>1212.98</v>
      </c>
      <c r="DZ125" s="78">
        <v>1276.9000000000001</v>
      </c>
      <c r="EA125" s="78">
        <v>1229.0899999999999</v>
      </c>
      <c r="EB125" s="78">
        <v>801.05</v>
      </c>
      <c r="EC125" s="78"/>
      <c r="ED125" s="79">
        <v>579.66</v>
      </c>
      <c r="EE125" s="65" t="s">
        <v>405</v>
      </c>
      <c r="EF125" s="68">
        <v>1</v>
      </c>
      <c r="EG125" s="78">
        <v>1240.8599999999999</v>
      </c>
      <c r="EH125" s="78">
        <v>1288.25</v>
      </c>
      <c r="EI125" s="78">
        <v>1230.9000000000001</v>
      </c>
      <c r="EJ125" s="78"/>
      <c r="EK125" s="78">
        <v>323.74</v>
      </c>
      <c r="EL125" s="79">
        <v>540.42999999999995</v>
      </c>
      <c r="EM125" s="65" t="s">
        <v>406</v>
      </c>
      <c r="EN125" s="78">
        <v>1197.6300000000001</v>
      </c>
      <c r="EO125" s="78">
        <v>1353.54</v>
      </c>
      <c r="EP125" s="78">
        <v>1187.1500000000001</v>
      </c>
      <c r="EQ125" s="78"/>
      <c r="ER125" s="78"/>
      <c r="ES125" s="79">
        <v>621.6</v>
      </c>
      <c r="ET125" s="65" t="s">
        <v>407</v>
      </c>
      <c r="EU125" s="68">
        <v>1</v>
      </c>
      <c r="EV125" s="78">
        <v>1214.81</v>
      </c>
      <c r="EW125" s="78">
        <v>1282.28</v>
      </c>
      <c r="EX125" s="78">
        <v>1282.28</v>
      </c>
      <c r="EY125" s="78"/>
      <c r="EZ125" s="78"/>
      <c r="FA125" s="79">
        <v>498.65</v>
      </c>
      <c r="FB125" s="65" t="s">
        <v>408</v>
      </c>
      <c r="FC125" s="78">
        <v>586.21</v>
      </c>
      <c r="FD125" s="78">
        <v>553.02</v>
      </c>
      <c r="FE125" s="78">
        <v>615.37</v>
      </c>
      <c r="FF125" s="78"/>
      <c r="FG125" s="78"/>
      <c r="FH125" s="79"/>
      <c r="FI125" s="65" t="s">
        <v>409</v>
      </c>
      <c r="FJ125" s="78">
        <v>1288.4000000000001</v>
      </c>
      <c r="FK125" s="78">
        <v>1381.98</v>
      </c>
      <c r="FL125" s="78">
        <v>1301.81</v>
      </c>
      <c r="FM125" s="78">
        <v>772.14</v>
      </c>
      <c r="FN125" s="78"/>
      <c r="FO125" s="79">
        <v>670.85</v>
      </c>
      <c r="FP125" s="65" t="s">
        <v>410</v>
      </c>
      <c r="FQ125" s="68">
        <v>0.214961306964746</v>
      </c>
      <c r="FR125" s="78">
        <v>1237.31</v>
      </c>
      <c r="FS125" s="78">
        <v>1256.01</v>
      </c>
      <c r="FT125" s="78">
        <v>1273.45</v>
      </c>
      <c r="FU125" s="78">
        <v>753.3</v>
      </c>
      <c r="FV125" s="78">
        <v>592.67999999999995</v>
      </c>
      <c r="FW125" s="79">
        <v>635.63</v>
      </c>
      <c r="FX125" s="65" t="s">
        <v>411</v>
      </c>
      <c r="FY125" s="78">
        <v>1269.9100000000001</v>
      </c>
      <c r="FZ125" s="78">
        <v>1358.06</v>
      </c>
      <c r="GA125" s="78">
        <v>1264.46</v>
      </c>
      <c r="GB125" s="78">
        <v>1073.54</v>
      </c>
      <c r="GC125" s="78"/>
      <c r="GD125" s="79">
        <v>574.39</v>
      </c>
      <c r="GE125" s="65" t="s">
        <v>412</v>
      </c>
      <c r="GF125" s="68">
        <v>0.20221220148423799</v>
      </c>
      <c r="GG125" s="78">
        <v>1072.6300000000001</v>
      </c>
      <c r="GH125" s="78">
        <v>1193.1600000000001</v>
      </c>
      <c r="GI125" s="78">
        <v>957.42</v>
      </c>
      <c r="GJ125" s="78">
        <v>1246.22</v>
      </c>
      <c r="GK125" s="78"/>
      <c r="GL125" s="79">
        <v>625.05999999999995</v>
      </c>
      <c r="GM125" s="65" t="s">
        <v>413</v>
      </c>
      <c r="GN125" s="68">
        <v>9.4007050528789701E-2</v>
      </c>
      <c r="GO125" s="78">
        <v>1264.28</v>
      </c>
      <c r="GP125" s="78">
        <v>1746.2</v>
      </c>
      <c r="GQ125" s="78">
        <v>1146.53</v>
      </c>
      <c r="GR125" s="78">
        <v>809.21</v>
      </c>
      <c r="GS125" s="78"/>
      <c r="GT125" s="79"/>
      <c r="GU125" s="65" t="s">
        <v>414</v>
      </c>
      <c r="GV125" s="68">
        <v>1</v>
      </c>
      <c r="GW125" s="78">
        <v>851.21</v>
      </c>
      <c r="GX125" s="78">
        <v>960.94</v>
      </c>
      <c r="GY125" s="78">
        <v>1161.93</v>
      </c>
      <c r="GZ125" s="78"/>
      <c r="HA125" s="78"/>
      <c r="HB125" s="79">
        <v>708.07</v>
      </c>
      <c r="HC125" s="65" t="s">
        <v>415</v>
      </c>
      <c r="HD125" s="68">
        <v>1</v>
      </c>
      <c r="HE125" s="78">
        <v>1050.52</v>
      </c>
      <c r="HF125" s="78">
        <v>1155.68</v>
      </c>
      <c r="HG125" s="78"/>
      <c r="HH125" s="78">
        <v>709.28</v>
      </c>
      <c r="HI125" s="78">
        <v>702.64</v>
      </c>
      <c r="HJ125" s="79">
        <v>640.04999999999995</v>
      </c>
      <c r="HK125" s="80"/>
      <c r="HL125" s="68"/>
      <c r="HM125" s="78"/>
      <c r="HN125" s="78"/>
      <c r="HO125" s="78"/>
      <c r="HP125" s="78"/>
      <c r="HQ125" s="78"/>
      <c r="HR125" s="79"/>
    </row>
    <row r="126" spans="1:226" x14ac:dyDescent="0.25">
      <c r="A126" s="81">
        <v>44725</v>
      </c>
      <c r="B126" s="82" t="s">
        <v>387</v>
      </c>
      <c r="C126" s="83">
        <v>1232.4253981092209</v>
      </c>
      <c r="D126" s="83">
        <v>1254.0132418506855</v>
      </c>
      <c r="E126" s="83">
        <v>1216.8990171949945</v>
      </c>
      <c r="F126" s="83">
        <v>769.70809860400436</v>
      </c>
      <c r="G126" s="83">
        <v>575.73998949078043</v>
      </c>
      <c r="H126" s="84">
        <v>622.6774505008234</v>
      </c>
      <c r="I126" s="82" t="s">
        <v>388</v>
      </c>
      <c r="J126" s="83">
        <v>1252.9818985001732</v>
      </c>
      <c r="K126" s="83">
        <v>1258.9845133839926</v>
      </c>
      <c r="L126" s="83">
        <v>1220.0516607432496</v>
      </c>
      <c r="M126" s="83">
        <v>742.25802616172905</v>
      </c>
      <c r="N126" s="83">
        <v>565.74968253968257</v>
      </c>
      <c r="O126" s="84">
        <v>610.72169779679859</v>
      </c>
      <c r="P126" s="65" t="s">
        <v>389</v>
      </c>
      <c r="Q126" s="78">
        <v>1217.4000000000001</v>
      </c>
      <c r="R126" s="78">
        <v>1280.7</v>
      </c>
      <c r="S126" s="78">
        <v>1195.6500000000001</v>
      </c>
      <c r="T126" s="78">
        <v>795</v>
      </c>
      <c r="U126" s="78"/>
      <c r="V126" s="79"/>
      <c r="W126" s="65" t="s">
        <v>390</v>
      </c>
      <c r="X126" s="78">
        <v>1285.83</v>
      </c>
      <c r="Y126" s="78">
        <v>1289.97</v>
      </c>
      <c r="Z126" s="78">
        <v>1181.02</v>
      </c>
      <c r="AA126" s="78">
        <v>619.65</v>
      </c>
      <c r="AB126" s="78"/>
      <c r="AC126" s="79">
        <v>635.54</v>
      </c>
      <c r="AD126" s="65" t="s">
        <v>391</v>
      </c>
      <c r="AE126" s="68">
        <v>0.51129972389814904</v>
      </c>
      <c r="AF126" s="78">
        <v>1024.77</v>
      </c>
      <c r="AG126" s="78">
        <v>1078.03</v>
      </c>
      <c r="AH126" s="78">
        <v>1080.6300000000001</v>
      </c>
      <c r="AI126" s="78"/>
      <c r="AJ126" s="78"/>
      <c r="AK126" s="79">
        <v>565.32000000000005</v>
      </c>
      <c r="AL126" s="69" t="s">
        <v>392</v>
      </c>
      <c r="AM126" s="70">
        <v>1</v>
      </c>
      <c r="AN126" s="78">
        <v>1129.1199999999999</v>
      </c>
      <c r="AO126" s="78">
        <v>1223.4100000000001</v>
      </c>
      <c r="AP126" s="78">
        <v>1128.52</v>
      </c>
      <c r="AQ126" s="78">
        <v>1028.1500000000001</v>
      </c>
      <c r="AR126" s="78"/>
      <c r="AS126" s="79"/>
      <c r="AT126" s="65" t="s">
        <v>393</v>
      </c>
      <c r="AU126" s="68">
        <v>4.0446529687752801E-2</v>
      </c>
      <c r="AV126" s="78">
        <v>1123.43</v>
      </c>
      <c r="AW126" s="78">
        <v>1216.69</v>
      </c>
      <c r="AX126" s="78">
        <v>1206.08</v>
      </c>
      <c r="AY126" s="78"/>
      <c r="AZ126" s="78"/>
      <c r="BA126" s="79">
        <v>570.38</v>
      </c>
      <c r="BB126" s="65" t="s">
        <v>394</v>
      </c>
      <c r="BC126" s="78">
        <v>1327.55</v>
      </c>
      <c r="BD126" s="78">
        <v>1385.13</v>
      </c>
      <c r="BE126" s="78">
        <v>1243.69</v>
      </c>
      <c r="BF126" s="78"/>
      <c r="BG126" s="78"/>
      <c r="BH126" s="79">
        <v>763.66</v>
      </c>
      <c r="BI126" s="65" t="s">
        <v>395</v>
      </c>
      <c r="BJ126" s="68">
        <v>0.13441402207078201</v>
      </c>
      <c r="BK126" s="78">
        <v>1364.17</v>
      </c>
      <c r="BL126" s="78">
        <v>1382.99</v>
      </c>
      <c r="BM126" s="78">
        <v>1529.93</v>
      </c>
      <c r="BN126" s="78">
        <v>1181.3599999999999</v>
      </c>
      <c r="BO126" s="78"/>
      <c r="BP126" s="79"/>
      <c r="BQ126" s="65" t="s">
        <v>396</v>
      </c>
      <c r="BR126" s="68">
        <v>1</v>
      </c>
      <c r="BS126" s="78">
        <v>1202.83</v>
      </c>
      <c r="BT126" s="78">
        <v>1252.17</v>
      </c>
      <c r="BU126" s="78">
        <v>1117.83</v>
      </c>
      <c r="BV126" s="78"/>
      <c r="BW126" s="78"/>
      <c r="BX126" s="79">
        <v>583.66999999999996</v>
      </c>
      <c r="BY126" s="65" t="s">
        <v>397</v>
      </c>
      <c r="BZ126" s="78">
        <v>1276.97</v>
      </c>
      <c r="CA126" s="78">
        <v>1276.98</v>
      </c>
      <c r="CB126" s="78">
        <v>1162.32</v>
      </c>
      <c r="CC126" s="78">
        <v>682.72</v>
      </c>
      <c r="CD126" s="78"/>
      <c r="CE126" s="79">
        <v>814.87</v>
      </c>
      <c r="CF126" s="65" t="s">
        <v>398</v>
      </c>
      <c r="CG126" s="78">
        <v>1340.49</v>
      </c>
      <c r="CH126" s="78">
        <v>1424.16</v>
      </c>
      <c r="CI126" s="78">
        <v>1328.89</v>
      </c>
      <c r="CJ126" s="78"/>
      <c r="CK126" s="78"/>
      <c r="CL126" s="79"/>
      <c r="CM126" s="65" t="s">
        <v>399</v>
      </c>
      <c r="CN126" s="78">
        <v>1084.49</v>
      </c>
      <c r="CO126" s="78">
        <v>1115.3599999999999</v>
      </c>
      <c r="CP126" s="78">
        <v>1250.17</v>
      </c>
      <c r="CQ126" s="78">
        <v>735.57</v>
      </c>
      <c r="CR126" s="78"/>
      <c r="CS126" s="79">
        <v>582.13</v>
      </c>
      <c r="CT126" s="65" t="s">
        <v>400</v>
      </c>
      <c r="CU126" s="78">
        <v>1226.5999999999999</v>
      </c>
      <c r="CV126" s="78">
        <v>1216.8</v>
      </c>
      <c r="CW126" s="78">
        <v>1002.79</v>
      </c>
      <c r="CX126" s="78">
        <v>619.91999999999996</v>
      </c>
      <c r="CY126" s="78"/>
      <c r="CZ126" s="79"/>
      <c r="DA126" s="65" t="s">
        <v>401</v>
      </c>
      <c r="DB126" s="68">
        <v>0.13295220368277599</v>
      </c>
      <c r="DC126" s="78">
        <v>1056.7</v>
      </c>
      <c r="DD126" s="78">
        <v>1114.99</v>
      </c>
      <c r="DE126" s="78">
        <v>1004.19</v>
      </c>
      <c r="DF126" s="78">
        <v>972.01</v>
      </c>
      <c r="DG126" s="78"/>
      <c r="DH126" s="79">
        <v>833.32</v>
      </c>
      <c r="DI126" s="65" t="s">
        <v>402</v>
      </c>
      <c r="DJ126" s="68">
        <v>2.5043826696719302E-3</v>
      </c>
      <c r="DK126" s="78">
        <v>730.71</v>
      </c>
      <c r="DL126" s="78">
        <v>939.69</v>
      </c>
      <c r="DM126" s="78">
        <v>939.69</v>
      </c>
      <c r="DN126" s="78">
        <v>811.27</v>
      </c>
      <c r="DO126" s="78"/>
      <c r="DP126" s="79">
        <v>668.37</v>
      </c>
      <c r="DQ126" s="65" t="s">
        <v>403</v>
      </c>
      <c r="DR126" s="78">
        <v>1277.43</v>
      </c>
      <c r="DS126" s="78">
        <v>1248.5999999999999</v>
      </c>
      <c r="DT126" s="78">
        <v>1117.32</v>
      </c>
      <c r="DU126" s="78">
        <v>781.84</v>
      </c>
      <c r="DV126" s="78"/>
      <c r="DW126" s="79"/>
      <c r="DX126" s="65" t="s">
        <v>404</v>
      </c>
      <c r="DY126" s="78">
        <v>1172.6300000000001</v>
      </c>
      <c r="DZ126" s="78">
        <v>1218.8900000000001</v>
      </c>
      <c r="EA126" s="78">
        <v>1202.0999999999999</v>
      </c>
      <c r="EB126" s="78">
        <v>827.17</v>
      </c>
      <c r="EC126" s="78"/>
      <c r="ED126" s="79">
        <v>579.72</v>
      </c>
      <c r="EE126" s="65" t="s">
        <v>405</v>
      </c>
      <c r="EF126" s="68">
        <v>1</v>
      </c>
      <c r="EG126" s="78">
        <v>1238.51</v>
      </c>
      <c r="EH126" s="78">
        <v>1224.94</v>
      </c>
      <c r="EI126" s="78">
        <v>1179.07</v>
      </c>
      <c r="EJ126" s="78"/>
      <c r="EK126" s="78">
        <v>323.74</v>
      </c>
      <c r="EL126" s="79">
        <v>533.24</v>
      </c>
      <c r="EM126" s="65" t="s">
        <v>406</v>
      </c>
      <c r="EN126" s="78">
        <v>1242.93</v>
      </c>
      <c r="EO126" s="78">
        <v>1339.01</v>
      </c>
      <c r="EP126" s="78">
        <v>1193.29</v>
      </c>
      <c r="EQ126" s="78"/>
      <c r="ER126" s="78"/>
      <c r="ES126" s="79">
        <v>609.55999999999995</v>
      </c>
      <c r="ET126" s="65" t="s">
        <v>407</v>
      </c>
      <c r="EU126" s="68">
        <v>1</v>
      </c>
      <c r="EV126" s="78">
        <v>1212.19</v>
      </c>
      <c r="EW126" s="78">
        <v>1223.33</v>
      </c>
      <c r="EX126" s="78">
        <v>1223.33</v>
      </c>
      <c r="EY126" s="78"/>
      <c r="EZ126" s="78"/>
      <c r="FA126" s="79">
        <v>499.57</v>
      </c>
      <c r="FB126" s="65" t="s">
        <v>408</v>
      </c>
      <c r="FC126" s="78">
        <v>586.21</v>
      </c>
      <c r="FD126" s="78">
        <v>553.02</v>
      </c>
      <c r="FE126" s="78">
        <v>615.37</v>
      </c>
      <c r="FF126" s="78"/>
      <c r="FG126" s="78"/>
      <c r="FH126" s="79"/>
      <c r="FI126" s="65" t="s">
        <v>409</v>
      </c>
      <c r="FJ126" s="78">
        <v>1299.1400000000001</v>
      </c>
      <c r="FK126" s="78">
        <v>1366.28</v>
      </c>
      <c r="FL126" s="78">
        <v>1286.1099999999999</v>
      </c>
      <c r="FM126" s="78">
        <v>820.14</v>
      </c>
      <c r="FN126" s="78"/>
      <c r="FO126" s="79">
        <v>681.59</v>
      </c>
      <c r="FP126" s="65" t="s">
        <v>410</v>
      </c>
      <c r="FQ126" s="68">
        <v>0.215642723136308</v>
      </c>
      <c r="FR126" s="78">
        <v>1240.3399999999999</v>
      </c>
      <c r="FS126" s="78">
        <v>1227.8</v>
      </c>
      <c r="FT126" s="78">
        <v>1211.6400000000001</v>
      </c>
      <c r="FU126" s="78">
        <v>729.25</v>
      </c>
      <c r="FV126" s="78">
        <v>577.03</v>
      </c>
      <c r="FW126" s="79">
        <v>642.47</v>
      </c>
      <c r="FX126" s="65" t="s">
        <v>411</v>
      </c>
      <c r="FY126" s="78">
        <v>1300.1199999999999</v>
      </c>
      <c r="FZ126" s="78">
        <v>1309.49</v>
      </c>
      <c r="GA126" s="78">
        <v>1214.8699999999999</v>
      </c>
      <c r="GB126" s="78">
        <v>1032.7</v>
      </c>
      <c r="GC126" s="78"/>
      <c r="GD126" s="79">
        <v>572.76</v>
      </c>
      <c r="GE126" s="65" t="s">
        <v>412</v>
      </c>
      <c r="GF126" s="68">
        <v>0.202187670595847</v>
      </c>
      <c r="GG126" s="78">
        <v>1067.94</v>
      </c>
      <c r="GH126" s="78">
        <v>1183.58</v>
      </c>
      <c r="GI126" s="78">
        <v>957.3</v>
      </c>
      <c r="GJ126" s="78">
        <v>995.8</v>
      </c>
      <c r="GK126" s="78"/>
      <c r="GL126" s="79">
        <v>627.42999999999995</v>
      </c>
      <c r="GM126" s="65" t="s">
        <v>413</v>
      </c>
      <c r="GN126" s="68">
        <v>9.4197437829691005E-2</v>
      </c>
      <c r="GO126" s="78">
        <v>1318.16</v>
      </c>
      <c r="GP126" s="78">
        <v>1712.81</v>
      </c>
      <c r="GQ126" s="78">
        <v>1100.92</v>
      </c>
      <c r="GR126" s="78">
        <v>834.59</v>
      </c>
      <c r="GS126" s="78"/>
      <c r="GT126" s="79"/>
      <c r="GU126" s="65" t="s">
        <v>414</v>
      </c>
      <c r="GV126" s="68">
        <v>1</v>
      </c>
      <c r="GW126" s="78">
        <v>851.21</v>
      </c>
      <c r="GX126" s="78">
        <v>960.94</v>
      </c>
      <c r="GY126" s="78">
        <v>1079.6500000000001</v>
      </c>
      <c r="GZ126" s="78"/>
      <c r="HA126" s="78"/>
      <c r="HB126" s="79">
        <v>703.94</v>
      </c>
      <c r="HC126" s="65" t="s">
        <v>415</v>
      </c>
      <c r="HD126" s="68">
        <v>1</v>
      </c>
      <c r="HE126" s="78">
        <v>1049.68</v>
      </c>
      <c r="HF126" s="78">
        <v>1134.02</v>
      </c>
      <c r="HG126" s="78"/>
      <c r="HH126" s="78">
        <v>693.85</v>
      </c>
      <c r="HI126" s="78">
        <v>687.21</v>
      </c>
      <c r="HJ126" s="79">
        <v>638.39</v>
      </c>
      <c r="HK126" s="80"/>
      <c r="HL126" s="68"/>
      <c r="HM126" s="78"/>
      <c r="HN126" s="78"/>
      <c r="HO126" s="78"/>
      <c r="HP126" s="78"/>
      <c r="HQ126" s="78"/>
      <c r="HR126" s="79"/>
    </row>
    <row r="127" spans="1:226" x14ac:dyDescent="0.25">
      <c r="A127" s="81">
        <v>44718</v>
      </c>
      <c r="B127" s="82" t="s">
        <v>387</v>
      </c>
      <c r="C127" s="83">
        <v>1209.8484608777596</v>
      </c>
      <c r="D127" s="83">
        <v>1189.3313266101779</v>
      </c>
      <c r="E127" s="83">
        <v>1138.3353198153982</v>
      </c>
      <c r="F127" s="83">
        <v>755.89352964461784</v>
      </c>
      <c r="G127" s="83">
        <v>581.09803764211324</v>
      </c>
      <c r="H127" s="84">
        <v>629.97315410470662</v>
      </c>
      <c r="I127" s="82" t="s">
        <v>388</v>
      </c>
      <c r="J127" s="83">
        <v>1220.1892293806256</v>
      </c>
      <c r="K127" s="83">
        <v>1186.6915749714015</v>
      </c>
      <c r="L127" s="83">
        <v>1140.1990245396662</v>
      </c>
      <c r="M127" s="83">
        <v>733.10794309974926</v>
      </c>
      <c r="N127" s="83">
        <v>557.53998329156218</v>
      </c>
      <c r="O127" s="84">
        <v>615.8049306457159</v>
      </c>
      <c r="P127" s="65" t="s">
        <v>389</v>
      </c>
      <c r="Q127" s="78">
        <v>1167.4000000000001</v>
      </c>
      <c r="R127" s="78">
        <v>1197.3699999999999</v>
      </c>
      <c r="S127" s="78">
        <v>1137.79</v>
      </c>
      <c r="T127" s="78">
        <v>751</v>
      </c>
      <c r="U127" s="78"/>
      <c r="V127" s="79"/>
      <c r="W127" s="65" t="s">
        <v>390</v>
      </c>
      <c r="X127" s="78">
        <v>1216.68</v>
      </c>
      <c r="Y127" s="78">
        <v>1184.3</v>
      </c>
      <c r="Z127" s="78">
        <v>1111.0999999999999</v>
      </c>
      <c r="AA127" s="78">
        <v>619.65</v>
      </c>
      <c r="AB127" s="78"/>
      <c r="AC127" s="79">
        <v>663.64</v>
      </c>
      <c r="AD127" s="65" t="s">
        <v>391</v>
      </c>
      <c r="AE127" s="68">
        <v>0.51129972389814904</v>
      </c>
      <c r="AF127" s="78">
        <v>990.94</v>
      </c>
      <c r="AG127" s="78">
        <v>1049.02</v>
      </c>
      <c r="AH127" s="78">
        <v>1038.58</v>
      </c>
      <c r="AI127" s="78"/>
      <c r="AJ127" s="78"/>
      <c r="AK127" s="79">
        <v>568.98</v>
      </c>
      <c r="AL127" s="69" t="s">
        <v>392</v>
      </c>
      <c r="AM127" s="70">
        <v>1</v>
      </c>
      <c r="AN127" s="78">
        <v>1109.75</v>
      </c>
      <c r="AO127" s="78">
        <v>1205.92</v>
      </c>
      <c r="AP127" s="78">
        <v>1095.28</v>
      </c>
      <c r="AQ127" s="78">
        <v>1028.1500000000001</v>
      </c>
      <c r="AR127" s="78"/>
      <c r="AS127" s="79"/>
      <c r="AT127" s="65" t="s">
        <v>393</v>
      </c>
      <c r="AU127" s="68">
        <v>4.0461258345134497E-2</v>
      </c>
      <c r="AV127" s="78">
        <v>1076.0899999999999</v>
      </c>
      <c r="AW127" s="78">
        <v>1173.5899999999999</v>
      </c>
      <c r="AX127" s="78">
        <v>1106.53</v>
      </c>
      <c r="AY127" s="78"/>
      <c r="AZ127" s="78"/>
      <c r="BA127" s="79">
        <v>583.66</v>
      </c>
      <c r="BB127" s="65" t="s">
        <v>394</v>
      </c>
      <c r="BC127" s="78">
        <v>1320.83</v>
      </c>
      <c r="BD127" s="78">
        <v>1333.87</v>
      </c>
      <c r="BE127" s="78">
        <v>1148.73</v>
      </c>
      <c r="BF127" s="78"/>
      <c r="BG127" s="78"/>
      <c r="BH127" s="79">
        <v>828.37</v>
      </c>
      <c r="BI127" s="65" t="s">
        <v>395</v>
      </c>
      <c r="BJ127" s="68">
        <v>0.134426670251378</v>
      </c>
      <c r="BK127" s="78">
        <v>1407.31</v>
      </c>
      <c r="BL127" s="78">
        <v>1307.8399999999999</v>
      </c>
      <c r="BM127" s="78">
        <v>1444.04</v>
      </c>
      <c r="BN127" s="78">
        <v>1143.8399999999999</v>
      </c>
      <c r="BO127" s="78"/>
      <c r="BP127" s="79"/>
      <c r="BQ127" s="65" t="s">
        <v>396</v>
      </c>
      <c r="BR127" s="68">
        <v>1</v>
      </c>
      <c r="BS127" s="78">
        <v>1197</v>
      </c>
      <c r="BT127" s="78">
        <v>1248.83</v>
      </c>
      <c r="BU127" s="78">
        <v>1117.83</v>
      </c>
      <c r="BV127" s="78"/>
      <c r="BW127" s="78"/>
      <c r="BX127" s="79">
        <v>583.66999999999996</v>
      </c>
      <c r="BY127" s="65" t="s">
        <v>397</v>
      </c>
      <c r="BZ127" s="78">
        <v>1220.3499999999999</v>
      </c>
      <c r="CA127" s="78">
        <v>1205.21</v>
      </c>
      <c r="CB127" s="78">
        <v>1087.1099999999999</v>
      </c>
      <c r="CC127" s="78">
        <v>683.86</v>
      </c>
      <c r="CD127" s="78"/>
      <c r="CE127" s="79">
        <v>809.19</v>
      </c>
      <c r="CF127" s="65" t="s">
        <v>398</v>
      </c>
      <c r="CG127" s="78">
        <v>1292.9100000000001</v>
      </c>
      <c r="CH127" s="78">
        <v>1323.35</v>
      </c>
      <c r="CI127" s="78">
        <v>1203.03</v>
      </c>
      <c r="CJ127" s="78"/>
      <c r="CK127" s="78"/>
      <c r="CL127" s="79"/>
      <c r="CM127" s="65" t="s">
        <v>399</v>
      </c>
      <c r="CN127" s="78">
        <v>1059.68</v>
      </c>
      <c r="CO127" s="78">
        <v>1025.45</v>
      </c>
      <c r="CP127" s="78">
        <v>1184.52</v>
      </c>
      <c r="CQ127" s="78">
        <v>723.59</v>
      </c>
      <c r="CR127" s="78"/>
      <c r="CS127" s="79">
        <v>579.52</v>
      </c>
      <c r="CT127" s="65" t="s">
        <v>400</v>
      </c>
      <c r="CU127" s="78">
        <v>1184.6600000000001</v>
      </c>
      <c r="CV127" s="78">
        <v>1134.54</v>
      </c>
      <c r="CW127" s="78">
        <v>1002.79</v>
      </c>
      <c r="CX127" s="78">
        <v>619.91999999999996</v>
      </c>
      <c r="CY127" s="78"/>
      <c r="CZ127" s="79"/>
      <c r="DA127" s="65" t="s">
        <v>401</v>
      </c>
      <c r="DB127" s="68">
        <v>0.13293983143229399</v>
      </c>
      <c r="DC127" s="78">
        <v>1038.6300000000001</v>
      </c>
      <c r="DD127" s="78">
        <v>1088.83</v>
      </c>
      <c r="DE127" s="78">
        <v>974.32</v>
      </c>
      <c r="DF127" s="78">
        <v>947.06</v>
      </c>
      <c r="DG127" s="78"/>
      <c r="DH127" s="79">
        <v>818.56</v>
      </c>
      <c r="DI127" s="65" t="s">
        <v>402</v>
      </c>
      <c r="DJ127" s="68">
        <v>2.57698750161062E-3</v>
      </c>
      <c r="DK127" s="78">
        <v>749.84</v>
      </c>
      <c r="DL127" s="78">
        <v>893.58</v>
      </c>
      <c r="DM127" s="78">
        <v>893.58</v>
      </c>
      <c r="DN127" s="78">
        <v>943.03</v>
      </c>
      <c r="DO127" s="78"/>
      <c r="DP127" s="79">
        <v>694.41</v>
      </c>
      <c r="DQ127" s="65" t="s">
        <v>403</v>
      </c>
      <c r="DR127" s="78">
        <v>1179.8699999999999</v>
      </c>
      <c r="DS127" s="78">
        <v>1175.43</v>
      </c>
      <c r="DT127" s="78">
        <v>1061.33</v>
      </c>
      <c r="DU127" s="78">
        <v>760.37</v>
      </c>
      <c r="DV127" s="78"/>
      <c r="DW127" s="79"/>
      <c r="DX127" s="65" t="s">
        <v>404</v>
      </c>
      <c r="DY127" s="78">
        <v>1112.21</v>
      </c>
      <c r="DZ127" s="78">
        <v>1150.24</v>
      </c>
      <c r="EA127" s="78">
        <v>1153.93</v>
      </c>
      <c r="EB127" s="78">
        <v>807.39</v>
      </c>
      <c r="EC127" s="78"/>
      <c r="ED127" s="79">
        <v>580.09</v>
      </c>
      <c r="EE127" s="65" t="s">
        <v>405</v>
      </c>
      <c r="EF127" s="68">
        <v>1</v>
      </c>
      <c r="EG127" s="78">
        <v>1211.23</v>
      </c>
      <c r="EH127" s="78">
        <v>1167.81</v>
      </c>
      <c r="EI127" s="78">
        <v>1094.46</v>
      </c>
      <c r="EJ127" s="78"/>
      <c r="EK127" s="78">
        <v>323.74</v>
      </c>
      <c r="EL127" s="79">
        <v>537.28</v>
      </c>
      <c r="EM127" s="65" t="s">
        <v>406</v>
      </c>
      <c r="EN127" s="78">
        <v>1260.8800000000001</v>
      </c>
      <c r="EO127" s="78">
        <v>1268.07</v>
      </c>
      <c r="EP127" s="78">
        <v>1123.1099999999999</v>
      </c>
      <c r="EQ127" s="78"/>
      <c r="ER127" s="78"/>
      <c r="ES127" s="79">
        <v>618.82000000000005</v>
      </c>
      <c r="ET127" s="65" t="s">
        <v>407</v>
      </c>
      <c r="EU127" s="68">
        <v>1</v>
      </c>
      <c r="EV127" s="78">
        <v>1161.22</v>
      </c>
      <c r="EW127" s="78">
        <v>1175.46</v>
      </c>
      <c r="EX127" s="78">
        <v>1175.46</v>
      </c>
      <c r="EY127" s="78"/>
      <c r="EZ127" s="78"/>
      <c r="FA127" s="79">
        <v>502.67</v>
      </c>
      <c r="FB127" s="65" t="s">
        <v>408</v>
      </c>
      <c r="FC127" s="78">
        <v>586.21</v>
      </c>
      <c r="FD127" s="78">
        <v>553.02</v>
      </c>
      <c r="FE127" s="78">
        <v>615.37</v>
      </c>
      <c r="FF127" s="78"/>
      <c r="FG127" s="78"/>
      <c r="FH127" s="79"/>
      <c r="FI127" s="65" t="s">
        <v>409</v>
      </c>
      <c r="FJ127" s="78">
        <v>1298.31</v>
      </c>
      <c r="FK127" s="78">
        <v>1281.1500000000001</v>
      </c>
      <c r="FL127" s="78">
        <v>1229.9100000000001</v>
      </c>
      <c r="FM127" s="78">
        <v>787.14</v>
      </c>
      <c r="FN127" s="78"/>
      <c r="FO127" s="79">
        <v>687.38</v>
      </c>
      <c r="FP127" s="65" t="s">
        <v>410</v>
      </c>
      <c r="FQ127" s="68">
        <v>0.21830247991617199</v>
      </c>
      <c r="FR127" s="78">
        <v>1256.3699999999999</v>
      </c>
      <c r="FS127" s="78">
        <v>1195.1300000000001</v>
      </c>
      <c r="FT127" s="78">
        <v>1163</v>
      </c>
      <c r="FU127" s="78">
        <v>716.62</v>
      </c>
      <c r="FV127" s="78">
        <v>584.14</v>
      </c>
      <c r="FW127" s="79">
        <v>654.69000000000005</v>
      </c>
      <c r="FX127" s="65" t="s">
        <v>411</v>
      </c>
      <c r="FY127" s="78">
        <v>1300.93</v>
      </c>
      <c r="FZ127" s="78">
        <v>1202.98</v>
      </c>
      <c r="GA127" s="78">
        <v>1131.94</v>
      </c>
      <c r="GB127" s="78">
        <v>994.63</v>
      </c>
      <c r="GC127" s="78"/>
      <c r="GD127" s="79">
        <v>572.76</v>
      </c>
      <c r="GE127" s="65" t="s">
        <v>412</v>
      </c>
      <c r="GF127" s="68">
        <v>0.20233085140822299</v>
      </c>
      <c r="GG127" s="78">
        <v>1027.18</v>
      </c>
      <c r="GH127" s="78">
        <v>1148.6300000000001</v>
      </c>
      <c r="GI127" s="78">
        <v>957.98</v>
      </c>
      <c r="GJ127" s="78">
        <v>907.22</v>
      </c>
      <c r="GK127" s="78"/>
      <c r="GL127" s="79">
        <v>628.89</v>
      </c>
      <c r="GM127" s="65" t="s">
        <v>413</v>
      </c>
      <c r="GN127" s="68">
        <v>9.5675468809797201E-2</v>
      </c>
      <c r="GO127" s="78">
        <v>1369.92</v>
      </c>
      <c r="GP127" s="78">
        <v>1696.44</v>
      </c>
      <c r="GQ127" s="78">
        <v>1021.91</v>
      </c>
      <c r="GR127" s="78">
        <v>791.43</v>
      </c>
      <c r="GS127" s="78"/>
      <c r="GT127" s="79"/>
      <c r="GU127" s="65" t="s">
        <v>414</v>
      </c>
      <c r="GV127" s="68">
        <v>1</v>
      </c>
      <c r="GW127" s="78">
        <v>851.21</v>
      </c>
      <c r="GX127" s="78">
        <v>960.94</v>
      </c>
      <c r="GY127" s="78">
        <v>1030.45</v>
      </c>
      <c r="GZ127" s="78"/>
      <c r="HA127" s="78"/>
      <c r="HB127" s="79">
        <v>698.21</v>
      </c>
      <c r="HC127" s="65" t="s">
        <v>415</v>
      </c>
      <c r="HD127" s="68">
        <v>1</v>
      </c>
      <c r="HE127" s="78">
        <v>999.68</v>
      </c>
      <c r="HF127" s="78">
        <v>1084.02</v>
      </c>
      <c r="HG127" s="78"/>
      <c r="HH127" s="78">
        <v>681.52</v>
      </c>
      <c r="HI127" s="78">
        <v>674.88</v>
      </c>
      <c r="HJ127" s="79">
        <v>635.89</v>
      </c>
      <c r="HK127" s="80"/>
      <c r="HL127" s="68"/>
      <c r="HM127" s="78"/>
      <c r="HN127" s="78"/>
      <c r="HO127" s="78"/>
      <c r="HP127" s="78"/>
      <c r="HQ127" s="78"/>
      <c r="HR127" s="79"/>
    </row>
    <row r="128" spans="1:226" x14ac:dyDescent="0.25">
      <c r="A128" s="81">
        <v>44711</v>
      </c>
      <c r="B128" s="82" t="s">
        <v>387</v>
      </c>
      <c r="C128" s="83">
        <v>1125.652296210041</v>
      </c>
      <c r="D128" s="83">
        <v>1118.4437863434682</v>
      </c>
      <c r="E128" s="83">
        <v>1035.9975908187046</v>
      </c>
      <c r="F128" s="83">
        <v>748.84124320848548</v>
      </c>
      <c r="G128" s="83">
        <v>580.45015286137379</v>
      </c>
      <c r="H128" s="84">
        <v>632.91156499500619</v>
      </c>
      <c r="I128" s="82" t="s">
        <v>388</v>
      </c>
      <c r="J128" s="83">
        <v>1130.8853822650228</v>
      </c>
      <c r="K128" s="83">
        <v>1113.7354236763908</v>
      </c>
      <c r="L128" s="83">
        <v>1034.7377946013196</v>
      </c>
      <c r="M128" s="83">
        <v>728.10488425834467</v>
      </c>
      <c r="N128" s="83">
        <v>556.52126148705099</v>
      </c>
      <c r="O128" s="84">
        <v>619.71552293265097</v>
      </c>
      <c r="P128" s="65" t="s">
        <v>389</v>
      </c>
      <c r="Q128" s="78">
        <v>1032.4000000000001</v>
      </c>
      <c r="R128" s="78">
        <v>1116.54</v>
      </c>
      <c r="S128" s="78">
        <v>1031.8399999999999</v>
      </c>
      <c r="T128" s="78">
        <v>727</v>
      </c>
      <c r="U128" s="78"/>
      <c r="V128" s="79"/>
      <c r="W128" s="65" t="s">
        <v>390</v>
      </c>
      <c r="X128" s="78">
        <v>1153.8699999999999</v>
      </c>
      <c r="Y128" s="78">
        <v>1122.46</v>
      </c>
      <c r="Z128" s="78">
        <v>1022.84</v>
      </c>
      <c r="AA128" s="78">
        <v>603.67999999999995</v>
      </c>
      <c r="AB128" s="78"/>
      <c r="AC128" s="79">
        <v>663.64</v>
      </c>
      <c r="AD128" s="65" t="s">
        <v>391</v>
      </c>
      <c r="AE128" s="68">
        <v>0.51129972389814904</v>
      </c>
      <c r="AF128" s="78">
        <v>965.76</v>
      </c>
      <c r="AG128" s="78">
        <v>1040.02</v>
      </c>
      <c r="AH128" s="78">
        <v>1038.58</v>
      </c>
      <c r="AI128" s="78"/>
      <c r="AJ128" s="78"/>
      <c r="AK128" s="79">
        <v>573.12</v>
      </c>
      <c r="AL128" s="69" t="s">
        <v>392</v>
      </c>
      <c r="AM128" s="70">
        <v>1</v>
      </c>
      <c r="AN128" s="78">
        <v>1071.6099999999999</v>
      </c>
      <c r="AO128" s="78">
        <v>1182.3800000000001</v>
      </c>
      <c r="AP128" s="78">
        <v>1035.3900000000001</v>
      </c>
      <c r="AQ128" s="78">
        <v>1028.1500000000001</v>
      </c>
      <c r="AR128" s="78"/>
      <c r="AS128" s="79"/>
      <c r="AT128" s="65" t="s">
        <v>393</v>
      </c>
      <c r="AU128" s="68">
        <v>4.0466170281644502E-2</v>
      </c>
      <c r="AV128" s="78">
        <v>1037.19</v>
      </c>
      <c r="AW128" s="78">
        <v>1136.82</v>
      </c>
      <c r="AX128" s="78">
        <v>1035.05</v>
      </c>
      <c r="AY128" s="78"/>
      <c r="AZ128" s="78"/>
      <c r="BA128" s="79">
        <v>587.24</v>
      </c>
      <c r="BB128" s="65" t="s">
        <v>394</v>
      </c>
      <c r="BC128" s="78">
        <v>1188.3599999999999</v>
      </c>
      <c r="BD128" s="78">
        <v>1241.3599999999999</v>
      </c>
      <c r="BE128" s="78">
        <v>1010.08</v>
      </c>
      <c r="BF128" s="78"/>
      <c r="BG128" s="78"/>
      <c r="BH128" s="79">
        <v>876.27</v>
      </c>
      <c r="BI128" s="65" t="s">
        <v>395</v>
      </c>
      <c r="BJ128" s="68">
        <v>0.134424863222702</v>
      </c>
      <c r="BK128" s="78">
        <v>1299.75</v>
      </c>
      <c r="BL128" s="78">
        <v>1200.28</v>
      </c>
      <c r="BM128" s="78">
        <v>1336.48</v>
      </c>
      <c r="BN128" s="78">
        <v>1090.05</v>
      </c>
      <c r="BO128" s="78"/>
      <c r="BP128" s="79"/>
      <c r="BQ128" s="65" t="s">
        <v>396</v>
      </c>
      <c r="BR128" s="68">
        <v>1</v>
      </c>
      <c r="BS128" s="78">
        <v>1112.83</v>
      </c>
      <c r="BT128" s="78">
        <v>1175.5</v>
      </c>
      <c r="BU128" s="78">
        <v>1139.5</v>
      </c>
      <c r="BV128" s="78"/>
      <c r="BW128" s="78"/>
      <c r="BX128" s="79">
        <v>583.66999999999996</v>
      </c>
      <c r="BY128" s="65" t="s">
        <v>397</v>
      </c>
      <c r="BZ128" s="78">
        <v>1154.1199999999999</v>
      </c>
      <c r="CA128" s="78">
        <v>1151.75</v>
      </c>
      <c r="CB128" s="78">
        <v>1034.6300000000001</v>
      </c>
      <c r="CC128" s="78">
        <v>685.23</v>
      </c>
      <c r="CD128" s="78"/>
      <c r="CE128" s="79">
        <v>799.56</v>
      </c>
      <c r="CF128" s="65" t="s">
        <v>398</v>
      </c>
      <c r="CG128" s="78">
        <v>1187.27</v>
      </c>
      <c r="CH128" s="78">
        <v>1271.74</v>
      </c>
      <c r="CI128" s="78">
        <v>1119.5899999999999</v>
      </c>
      <c r="CJ128" s="78"/>
      <c r="CK128" s="78"/>
      <c r="CL128" s="79"/>
      <c r="CM128" s="65" t="s">
        <v>399</v>
      </c>
      <c r="CN128" s="78">
        <v>944.48</v>
      </c>
      <c r="CO128" s="78">
        <v>914.27</v>
      </c>
      <c r="CP128" s="78">
        <v>1091.72</v>
      </c>
      <c r="CQ128" s="78">
        <v>708.35</v>
      </c>
      <c r="CR128" s="78"/>
      <c r="CS128" s="79">
        <v>586.52</v>
      </c>
      <c r="CT128" s="65" t="s">
        <v>400</v>
      </c>
      <c r="CU128" s="78">
        <v>1120.95</v>
      </c>
      <c r="CV128" s="78">
        <v>1077.28</v>
      </c>
      <c r="CW128" s="78">
        <v>1002.79</v>
      </c>
      <c r="CX128" s="78">
        <v>619.91999999999996</v>
      </c>
      <c r="CY128" s="78"/>
      <c r="CZ128" s="79"/>
      <c r="DA128" s="65" t="s">
        <v>401</v>
      </c>
      <c r="DB128" s="68">
        <v>0.132793307217316</v>
      </c>
      <c r="DC128" s="78">
        <v>1034.3</v>
      </c>
      <c r="DD128" s="78">
        <v>1064.47</v>
      </c>
      <c r="DE128" s="78">
        <v>954.12</v>
      </c>
      <c r="DF128" s="78">
        <v>946.02</v>
      </c>
      <c r="DG128" s="78"/>
      <c r="DH128" s="79">
        <v>824.14</v>
      </c>
      <c r="DI128" s="65" t="s">
        <v>402</v>
      </c>
      <c r="DJ128" s="68">
        <v>2.54984955887603E-3</v>
      </c>
      <c r="DK128" s="78">
        <v>734.91</v>
      </c>
      <c r="DL128" s="78">
        <v>888.59</v>
      </c>
      <c r="DM128" s="78">
        <v>888.59</v>
      </c>
      <c r="DN128" s="78">
        <v>845.64</v>
      </c>
      <c r="DO128" s="78"/>
      <c r="DP128" s="79">
        <v>679.76</v>
      </c>
      <c r="DQ128" s="65" t="s">
        <v>403</v>
      </c>
      <c r="DR128" s="78">
        <v>1131.0899999999999</v>
      </c>
      <c r="DS128" s="78">
        <v>1142.9100000000001</v>
      </c>
      <c r="DT128" s="78">
        <v>992.38</v>
      </c>
      <c r="DU128" s="78">
        <v>750.72</v>
      </c>
      <c r="DV128" s="78"/>
      <c r="DW128" s="79"/>
      <c r="DX128" s="65" t="s">
        <v>404</v>
      </c>
      <c r="DY128" s="78">
        <v>1067.06</v>
      </c>
      <c r="DZ128" s="78">
        <v>1118.49</v>
      </c>
      <c r="EA128" s="78">
        <v>1088.01</v>
      </c>
      <c r="EB128" s="78">
        <v>783.17</v>
      </c>
      <c r="EC128" s="78"/>
      <c r="ED128" s="79">
        <v>580.62</v>
      </c>
      <c r="EE128" s="65" t="s">
        <v>405</v>
      </c>
      <c r="EF128" s="68">
        <v>1</v>
      </c>
      <c r="EG128" s="78">
        <v>1111.6600000000001</v>
      </c>
      <c r="EH128" s="78">
        <v>1095.99</v>
      </c>
      <c r="EI128" s="78">
        <v>985.22</v>
      </c>
      <c r="EJ128" s="78"/>
      <c r="EK128" s="78">
        <v>323.74</v>
      </c>
      <c r="EL128" s="79">
        <v>527.73</v>
      </c>
      <c r="EM128" s="65" t="s">
        <v>406</v>
      </c>
      <c r="EN128" s="78">
        <v>1150.6300000000001</v>
      </c>
      <c r="EO128" s="78">
        <v>1177.47</v>
      </c>
      <c r="EP128" s="78">
        <v>1034.51</v>
      </c>
      <c r="EQ128" s="78"/>
      <c r="ER128" s="78"/>
      <c r="ES128" s="79">
        <v>641.97</v>
      </c>
      <c r="ET128" s="65" t="s">
        <v>407</v>
      </c>
      <c r="EU128" s="68">
        <v>1</v>
      </c>
      <c r="EV128" s="78">
        <v>1082.8499999999999</v>
      </c>
      <c r="EW128" s="78">
        <v>1098.95</v>
      </c>
      <c r="EX128" s="78">
        <v>1098.94</v>
      </c>
      <c r="EY128" s="78"/>
      <c r="EZ128" s="78"/>
      <c r="FA128" s="79">
        <v>498.65</v>
      </c>
      <c r="FB128" s="65" t="s">
        <v>408</v>
      </c>
      <c r="FC128" s="78">
        <v>586.21</v>
      </c>
      <c r="FD128" s="78">
        <v>553.02</v>
      </c>
      <c r="FE128" s="78">
        <v>615.37</v>
      </c>
      <c r="FF128" s="78"/>
      <c r="FG128" s="78"/>
      <c r="FH128" s="79"/>
      <c r="FI128" s="65" t="s">
        <v>409</v>
      </c>
      <c r="FJ128" s="78">
        <v>1200.79</v>
      </c>
      <c r="FK128" s="78">
        <v>1196.03</v>
      </c>
      <c r="FL128" s="78">
        <v>1141.48</v>
      </c>
      <c r="FM128" s="78">
        <v>774.14</v>
      </c>
      <c r="FN128" s="78"/>
      <c r="FO128" s="79">
        <v>698.95</v>
      </c>
      <c r="FP128" s="65" t="s">
        <v>410</v>
      </c>
      <c r="FQ128" s="68">
        <v>0.21807872642023801</v>
      </c>
      <c r="FR128" s="78">
        <v>1169.02</v>
      </c>
      <c r="FS128" s="78">
        <v>1118.43</v>
      </c>
      <c r="FT128" s="78">
        <v>1117.42</v>
      </c>
      <c r="FU128" s="78">
        <v>697.39</v>
      </c>
      <c r="FV128" s="78">
        <v>583.54</v>
      </c>
      <c r="FW128" s="79">
        <v>656.11</v>
      </c>
      <c r="FX128" s="65" t="s">
        <v>411</v>
      </c>
      <c r="FY128" s="78">
        <v>1202.6300000000001</v>
      </c>
      <c r="FZ128" s="78">
        <v>1115.9000000000001</v>
      </c>
      <c r="GA128" s="78">
        <v>1071.78</v>
      </c>
      <c r="GB128" s="78">
        <v>993.3</v>
      </c>
      <c r="GC128" s="78"/>
      <c r="GD128" s="79">
        <v>588.21</v>
      </c>
      <c r="GE128" s="65" t="s">
        <v>412</v>
      </c>
      <c r="GF128" s="68">
        <v>0.20226128112295499</v>
      </c>
      <c r="GG128" s="78">
        <v>1006.76</v>
      </c>
      <c r="GH128" s="78">
        <v>1130.06</v>
      </c>
      <c r="GI128" s="78">
        <v>949.61</v>
      </c>
      <c r="GJ128" s="78">
        <v>833.08</v>
      </c>
      <c r="GK128" s="78"/>
      <c r="GL128" s="79">
        <v>630.17999999999995</v>
      </c>
      <c r="GM128" s="65" t="s">
        <v>413</v>
      </c>
      <c r="GN128" s="68">
        <v>9.5075109336375696E-2</v>
      </c>
      <c r="GO128" s="78">
        <v>1265.4100000000001</v>
      </c>
      <c r="GP128" s="78">
        <v>1537.17</v>
      </c>
      <c r="GQ128" s="78">
        <v>957.46</v>
      </c>
      <c r="GR128" s="78">
        <v>786.46</v>
      </c>
      <c r="GS128" s="78"/>
      <c r="GT128" s="79"/>
      <c r="GU128" s="65" t="s">
        <v>414</v>
      </c>
      <c r="GV128" s="68">
        <v>1</v>
      </c>
      <c r="GW128" s="78">
        <v>851.21</v>
      </c>
      <c r="GX128" s="78">
        <v>960.94</v>
      </c>
      <c r="GY128" s="78">
        <v>1013.32</v>
      </c>
      <c r="GZ128" s="78"/>
      <c r="HA128" s="78"/>
      <c r="HB128" s="79">
        <v>706.03</v>
      </c>
      <c r="HC128" s="65" t="s">
        <v>415</v>
      </c>
      <c r="HD128" s="68">
        <v>1</v>
      </c>
      <c r="HE128" s="78">
        <v>978.85</v>
      </c>
      <c r="HF128" s="78">
        <v>1071.52</v>
      </c>
      <c r="HG128" s="78"/>
      <c r="HH128" s="78">
        <v>679.99</v>
      </c>
      <c r="HI128" s="78">
        <v>673.35</v>
      </c>
      <c r="HJ128" s="79">
        <v>633.39</v>
      </c>
      <c r="HK128" s="80"/>
      <c r="HL128" s="68"/>
      <c r="HM128" s="78"/>
      <c r="HN128" s="78"/>
      <c r="HO128" s="78"/>
      <c r="HP128" s="78"/>
      <c r="HQ128" s="78"/>
      <c r="HR128" s="79"/>
    </row>
    <row r="129" spans="1:226" x14ac:dyDescent="0.25">
      <c r="A129" s="81">
        <v>44704</v>
      </c>
      <c r="B129" s="82" t="s">
        <v>387</v>
      </c>
      <c r="C129" s="83">
        <v>1101.8642328615601</v>
      </c>
      <c r="D129" s="83">
        <v>1119.3716980699833</v>
      </c>
      <c r="E129" s="83">
        <v>1026.089451752865</v>
      </c>
      <c r="F129" s="83">
        <v>737.66704075002758</v>
      </c>
      <c r="G129" s="83">
        <v>568.46047195949166</v>
      </c>
      <c r="H129" s="84">
        <v>634.69271227532488</v>
      </c>
      <c r="I129" s="82" t="s">
        <v>388</v>
      </c>
      <c r="J129" s="83">
        <v>1111.5273693799884</v>
      </c>
      <c r="K129" s="83">
        <v>1116.3617286608783</v>
      </c>
      <c r="L129" s="83">
        <v>1026.0945202947971</v>
      </c>
      <c r="M129" s="83">
        <v>716.66273529543093</v>
      </c>
      <c r="N129" s="83">
        <v>540.89420217209693</v>
      </c>
      <c r="O129" s="84">
        <v>621.85068492696928</v>
      </c>
      <c r="P129" s="65" t="s">
        <v>389</v>
      </c>
      <c r="Q129" s="78">
        <v>1017.4</v>
      </c>
      <c r="R129" s="78">
        <v>1127.3699999999999</v>
      </c>
      <c r="S129" s="78">
        <v>1027.94</v>
      </c>
      <c r="T129" s="78">
        <v>727</v>
      </c>
      <c r="U129" s="78"/>
      <c r="V129" s="79"/>
      <c r="W129" s="65" t="s">
        <v>390</v>
      </c>
      <c r="X129" s="78">
        <v>1170.73</v>
      </c>
      <c r="Y129" s="78">
        <v>1151.1600000000001</v>
      </c>
      <c r="Z129" s="78">
        <v>947.47</v>
      </c>
      <c r="AA129" s="78">
        <v>603.23</v>
      </c>
      <c r="AB129" s="78"/>
      <c r="AC129" s="79">
        <v>704.13</v>
      </c>
      <c r="AD129" s="65" t="s">
        <v>391</v>
      </c>
      <c r="AE129" s="68">
        <v>0.51129972389814904</v>
      </c>
      <c r="AF129" s="78">
        <v>951.44</v>
      </c>
      <c r="AG129" s="78">
        <v>1040.4100000000001</v>
      </c>
      <c r="AH129" s="78">
        <v>1038.58</v>
      </c>
      <c r="AI129" s="78"/>
      <c r="AJ129" s="78"/>
      <c r="AK129" s="79">
        <v>575.41999999999996</v>
      </c>
      <c r="AL129" s="69" t="s">
        <v>392</v>
      </c>
      <c r="AM129" s="70">
        <v>1</v>
      </c>
      <c r="AN129" s="78">
        <v>1034.44</v>
      </c>
      <c r="AO129" s="78">
        <v>1184.01</v>
      </c>
      <c r="AP129" s="78">
        <v>1035.21</v>
      </c>
      <c r="AQ129" s="78">
        <v>1028.1500000000001</v>
      </c>
      <c r="AR129" s="78"/>
      <c r="AS129" s="79"/>
      <c r="AT129" s="65" t="s">
        <v>393</v>
      </c>
      <c r="AU129" s="68">
        <v>4.0660323656176299E-2</v>
      </c>
      <c r="AV129" s="78">
        <v>1025.67</v>
      </c>
      <c r="AW129" s="78">
        <v>1146</v>
      </c>
      <c r="AX129" s="78">
        <v>1020.99</v>
      </c>
      <c r="AY129" s="78"/>
      <c r="AZ129" s="78"/>
      <c r="BA129" s="79">
        <v>593.49</v>
      </c>
      <c r="BB129" s="65" t="s">
        <v>394</v>
      </c>
      <c r="BC129" s="78">
        <v>1155.58</v>
      </c>
      <c r="BD129" s="78">
        <v>1218.68</v>
      </c>
      <c r="BE129" s="78">
        <v>1022.68</v>
      </c>
      <c r="BF129" s="78"/>
      <c r="BG129" s="78"/>
      <c r="BH129" s="79">
        <v>878.79</v>
      </c>
      <c r="BI129" s="65" t="s">
        <v>395</v>
      </c>
      <c r="BJ129" s="68">
        <v>0.13438512087941601</v>
      </c>
      <c r="BK129" s="78">
        <v>1224.1099999999999</v>
      </c>
      <c r="BL129" s="78">
        <v>1124.67</v>
      </c>
      <c r="BM129" s="78">
        <v>1260.83</v>
      </c>
      <c r="BN129" s="78">
        <v>1078.98</v>
      </c>
      <c r="BO129" s="78"/>
      <c r="BP129" s="79"/>
      <c r="BQ129" s="65" t="s">
        <v>396</v>
      </c>
      <c r="BR129" s="68">
        <v>1</v>
      </c>
      <c r="BS129" s="78">
        <v>1099.5</v>
      </c>
      <c r="BT129" s="78">
        <v>1123.83</v>
      </c>
      <c r="BU129" s="78">
        <v>1106.17</v>
      </c>
      <c r="BV129" s="78"/>
      <c r="BW129" s="78"/>
      <c r="BX129" s="79">
        <v>583.66999999999996</v>
      </c>
      <c r="BY129" s="65" t="s">
        <v>397</v>
      </c>
      <c r="BZ129" s="78">
        <v>1130.9100000000001</v>
      </c>
      <c r="CA129" s="78">
        <v>1164</v>
      </c>
      <c r="CB129" s="78">
        <v>1007.11</v>
      </c>
      <c r="CC129" s="78">
        <v>670.98</v>
      </c>
      <c r="CD129" s="78"/>
      <c r="CE129" s="79">
        <v>797.28</v>
      </c>
      <c r="CF129" s="65" t="s">
        <v>398</v>
      </c>
      <c r="CG129" s="78">
        <v>1188.8800000000001</v>
      </c>
      <c r="CH129" s="78">
        <v>1295.93</v>
      </c>
      <c r="CI129" s="78">
        <v>1079.3800000000001</v>
      </c>
      <c r="CJ129" s="78"/>
      <c r="CK129" s="78"/>
      <c r="CL129" s="79"/>
      <c r="CM129" s="65" t="s">
        <v>399</v>
      </c>
      <c r="CN129" s="78">
        <v>952.16</v>
      </c>
      <c r="CO129" s="78">
        <v>934.25</v>
      </c>
      <c r="CP129" s="78">
        <v>1079.22</v>
      </c>
      <c r="CQ129" s="78">
        <v>711.09</v>
      </c>
      <c r="CR129" s="78"/>
      <c r="CS129" s="79">
        <v>580.78</v>
      </c>
      <c r="CT129" s="65" t="s">
        <v>400</v>
      </c>
      <c r="CU129" s="78">
        <v>1112.8900000000001</v>
      </c>
      <c r="CV129" s="78">
        <v>1082.93</v>
      </c>
      <c r="CW129" s="78">
        <v>1002.79</v>
      </c>
      <c r="CX129" s="78">
        <v>619.91999999999996</v>
      </c>
      <c r="CY129" s="78"/>
      <c r="CZ129" s="79"/>
      <c r="DA129" s="65" t="s">
        <v>401</v>
      </c>
      <c r="DB129" s="68">
        <v>0.13284623048821001</v>
      </c>
      <c r="DC129" s="78">
        <v>986.04</v>
      </c>
      <c r="DD129" s="78">
        <v>1077.1199999999999</v>
      </c>
      <c r="DE129" s="78">
        <v>956.63</v>
      </c>
      <c r="DF129" s="78">
        <v>946.4</v>
      </c>
      <c r="DG129" s="78"/>
      <c r="DH129" s="79">
        <v>823.41</v>
      </c>
      <c r="DI129" s="65" t="s">
        <v>402</v>
      </c>
      <c r="DJ129" s="68">
        <v>2.6202017555351799E-3</v>
      </c>
      <c r="DK129" s="78">
        <v>741.17</v>
      </c>
      <c r="DL129" s="78">
        <v>891.05</v>
      </c>
      <c r="DM129" s="78">
        <v>891.05</v>
      </c>
      <c r="DN129" s="78">
        <v>868.97</v>
      </c>
      <c r="DO129" s="78"/>
      <c r="DP129" s="79">
        <v>696.59</v>
      </c>
      <c r="DQ129" s="65" t="s">
        <v>403</v>
      </c>
      <c r="DR129" s="78">
        <v>1090.8499999999999</v>
      </c>
      <c r="DS129" s="78">
        <v>1147.55</v>
      </c>
      <c r="DT129" s="78">
        <v>1010.14</v>
      </c>
      <c r="DU129" s="78">
        <v>752.41</v>
      </c>
      <c r="DV129" s="78"/>
      <c r="DW129" s="79"/>
      <c r="DX129" s="65" t="s">
        <v>404</v>
      </c>
      <c r="DY129" s="78">
        <v>1056.94</v>
      </c>
      <c r="DZ129" s="78">
        <v>1124.3599999999999</v>
      </c>
      <c r="EA129" s="78">
        <v>1060.51</v>
      </c>
      <c r="EB129" s="78">
        <v>770.5</v>
      </c>
      <c r="EC129" s="78"/>
      <c r="ED129" s="79">
        <v>581.59</v>
      </c>
      <c r="EE129" s="65" t="s">
        <v>405</v>
      </c>
      <c r="EF129" s="68">
        <v>1</v>
      </c>
      <c r="EG129" s="78">
        <v>1068.67</v>
      </c>
      <c r="EH129" s="78">
        <v>1092.32</v>
      </c>
      <c r="EI129" s="78">
        <v>953.58</v>
      </c>
      <c r="EJ129" s="78"/>
      <c r="EK129" s="78">
        <v>323.74</v>
      </c>
      <c r="EL129" s="79">
        <v>517.49</v>
      </c>
      <c r="EM129" s="65" t="s">
        <v>406</v>
      </c>
      <c r="EN129" s="78">
        <v>1098.49</v>
      </c>
      <c r="EO129" s="78">
        <v>1103.97</v>
      </c>
      <c r="EP129" s="78">
        <v>959.07</v>
      </c>
      <c r="EQ129" s="78"/>
      <c r="ER129" s="78"/>
      <c r="ES129" s="79">
        <v>665.12</v>
      </c>
      <c r="ET129" s="65" t="s">
        <v>407</v>
      </c>
      <c r="EU129" s="68">
        <v>1</v>
      </c>
      <c r="EV129" s="78">
        <v>1061.3599999999999</v>
      </c>
      <c r="EW129" s="78">
        <v>1122.5</v>
      </c>
      <c r="EX129" s="78">
        <v>1122.5</v>
      </c>
      <c r="EY129" s="78"/>
      <c r="EZ129" s="78"/>
      <c r="FA129" s="79">
        <v>500.54</v>
      </c>
      <c r="FB129" s="65" t="s">
        <v>408</v>
      </c>
      <c r="FC129" s="78">
        <v>586.21</v>
      </c>
      <c r="FD129" s="78">
        <v>553.02</v>
      </c>
      <c r="FE129" s="78">
        <v>615.37</v>
      </c>
      <c r="FF129" s="78"/>
      <c r="FG129" s="78"/>
      <c r="FH129" s="79"/>
      <c r="FI129" s="65" t="s">
        <v>409</v>
      </c>
      <c r="FJ129" s="78">
        <v>1180.1300000000001</v>
      </c>
      <c r="FK129" s="78">
        <v>1189.42</v>
      </c>
      <c r="FL129" s="78">
        <v>1075.3699999999999</v>
      </c>
      <c r="FM129" s="78">
        <v>769.14</v>
      </c>
      <c r="FN129" s="78"/>
      <c r="FO129" s="79">
        <v>711.35</v>
      </c>
      <c r="FP129" s="65" t="s">
        <v>410</v>
      </c>
      <c r="FQ129" s="68">
        <v>0.21640337589266401</v>
      </c>
      <c r="FR129" s="78">
        <v>1126.1099999999999</v>
      </c>
      <c r="FS129" s="78">
        <v>1127.57</v>
      </c>
      <c r="FT129" s="78">
        <v>1088.0899999999999</v>
      </c>
      <c r="FU129" s="78">
        <v>703.71</v>
      </c>
      <c r="FV129" s="78">
        <v>572.02</v>
      </c>
      <c r="FW129" s="79">
        <v>657.13</v>
      </c>
      <c r="FX129" s="65" t="s">
        <v>411</v>
      </c>
      <c r="FY129" s="78">
        <v>1166.19</v>
      </c>
      <c r="FZ129" s="78">
        <v>1096.3900000000001</v>
      </c>
      <c r="GA129" s="78">
        <v>1064.46</v>
      </c>
      <c r="GB129" s="78">
        <v>957.67</v>
      </c>
      <c r="GC129" s="78"/>
      <c r="GD129" s="79">
        <v>595.53</v>
      </c>
      <c r="GE129" s="65" t="s">
        <v>412</v>
      </c>
      <c r="GF129" s="68">
        <v>0.20214271275520501</v>
      </c>
      <c r="GG129" s="78">
        <v>987.57</v>
      </c>
      <c r="GH129" s="78">
        <v>1123.52</v>
      </c>
      <c r="GI129" s="78">
        <v>948.65</v>
      </c>
      <c r="GJ129" s="78">
        <v>863.01</v>
      </c>
      <c r="GK129" s="78"/>
      <c r="GL129" s="79">
        <v>632.05999999999995</v>
      </c>
      <c r="GM129" s="65" t="s">
        <v>413</v>
      </c>
      <c r="GN129" s="68">
        <v>9.5312529785165606E-2</v>
      </c>
      <c r="GO129" s="78">
        <v>1200.0999999999999</v>
      </c>
      <c r="GP129" s="78">
        <v>1471.47</v>
      </c>
      <c r="GQ129" s="78">
        <v>910.22</v>
      </c>
      <c r="GR129" s="78">
        <v>761.17</v>
      </c>
      <c r="GS129" s="78"/>
      <c r="GT129" s="79"/>
      <c r="GU129" s="65" t="s">
        <v>414</v>
      </c>
      <c r="GV129" s="68">
        <v>1</v>
      </c>
      <c r="GW129" s="78">
        <v>851.21</v>
      </c>
      <c r="GX129" s="78">
        <v>960.94</v>
      </c>
      <c r="GY129" s="78">
        <v>1005.94</v>
      </c>
      <c r="GZ129" s="78"/>
      <c r="HA129" s="78"/>
      <c r="HB129" s="79">
        <v>711.17</v>
      </c>
      <c r="HC129" s="65" t="s">
        <v>415</v>
      </c>
      <c r="HD129" s="68">
        <v>1</v>
      </c>
      <c r="HE129" s="78">
        <v>956.35</v>
      </c>
      <c r="HF129" s="78">
        <v>1087.3499999999999</v>
      </c>
      <c r="HG129" s="78"/>
      <c r="HH129" s="78">
        <v>656.52</v>
      </c>
      <c r="HI129" s="78">
        <v>649.88</v>
      </c>
      <c r="HJ129" s="79">
        <v>635.89</v>
      </c>
      <c r="HK129" s="80"/>
      <c r="HL129" s="68"/>
      <c r="HM129" s="78"/>
      <c r="HN129" s="78"/>
      <c r="HO129" s="78"/>
      <c r="HP129" s="78"/>
      <c r="HQ129" s="78"/>
      <c r="HR129" s="79"/>
    </row>
    <row r="130" spans="1:226" x14ac:dyDescent="0.25">
      <c r="A130" s="81">
        <v>44697</v>
      </c>
      <c r="B130" s="82" t="s">
        <v>387</v>
      </c>
      <c r="C130" s="83">
        <v>1067.3245788996596</v>
      </c>
      <c r="D130" s="83">
        <v>1137.6884636002885</v>
      </c>
      <c r="E130" s="83">
        <v>1062.0524860585781</v>
      </c>
      <c r="F130" s="83">
        <v>738.58701370876224</v>
      </c>
      <c r="G130" s="83">
        <v>564.94433935224993</v>
      </c>
      <c r="H130" s="84">
        <v>636.2865298735195</v>
      </c>
      <c r="I130" s="82" t="s">
        <v>388</v>
      </c>
      <c r="J130" s="83">
        <v>1076.5131233791756</v>
      </c>
      <c r="K130" s="83">
        <v>1136.6494809012715</v>
      </c>
      <c r="L130" s="83">
        <v>1062.4492425273218</v>
      </c>
      <c r="M130" s="83">
        <v>720.1802753463835</v>
      </c>
      <c r="N130" s="83">
        <v>554.29072681704258</v>
      </c>
      <c r="O130" s="84">
        <v>625.78703919914506</v>
      </c>
      <c r="P130" s="65" t="s">
        <v>389</v>
      </c>
      <c r="Q130" s="78">
        <v>989.06</v>
      </c>
      <c r="R130" s="78">
        <v>1143.2</v>
      </c>
      <c r="S130" s="78">
        <v>1052.78</v>
      </c>
      <c r="T130" s="78">
        <v>707</v>
      </c>
      <c r="U130" s="78"/>
      <c r="V130" s="79"/>
      <c r="W130" s="65" t="s">
        <v>390</v>
      </c>
      <c r="X130" s="78">
        <v>1136.05</v>
      </c>
      <c r="Y130" s="78">
        <v>1196.49</v>
      </c>
      <c r="Z130" s="78">
        <v>977.63</v>
      </c>
      <c r="AA130" s="78">
        <v>603.23</v>
      </c>
      <c r="AB130" s="78"/>
      <c r="AC130" s="79">
        <v>709.09</v>
      </c>
      <c r="AD130" s="65" t="s">
        <v>391</v>
      </c>
      <c r="AE130" s="68">
        <v>0.51129972389814904</v>
      </c>
      <c r="AF130" s="78">
        <v>921.53</v>
      </c>
      <c r="AG130" s="78">
        <v>1032.06</v>
      </c>
      <c r="AH130" s="78">
        <v>1038.58</v>
      </c>
      <c r="AI130" s="78"/>
      <c r="AJ130" s="78"/>
      <c r="AK130" s="79">
        <v>579.67999999999995</v>
      </c>
      <c r="AL130" s="69" t="s">
        <v>392</v>
      </c>
      <c r="AM130" s="70">
        <v>1</v>
      </c>
      <c r="AN130" s="78">
        <v>978.12</v>
      </c>
      <c r="AO130" s="78">
        <v>1175.6400000000001</v>
      </c>
      <c r="AP130" s="78">
        <v>1034.1600000000001</v>
      </c>
      <c r="AQ130" s="78">
        <v>1028.1500000000001</v>
      </c>
      <c r="AR130" s="78"/>
      <c r="AS130" s="79"/>
      <c r="AT130" s="65" t="s">
        <v>393</v>
      </c>
      <c r="AU130" s="68">
        <v>4.0469445568595698E-2</v>
      </c>
      <c r="AV130" s="78">
        <v>977.17</v>
      </c>
      <c r="AW130" s="78">
        <v>1143.73</v>
      </c>
      <c r="AX130" s="78">
        <v>1050.6500000000001</v>
      </c>
      <c r="AY130" s="78"/>
      <c r="AZ130" s="78"/>
      <c r="BA130" s="79">
        <v>597.12</v>
      </c>
      <c r="BB130" s="65" t="s">
        <v>394</v>
      </c>
      <c r="BC130" s="78">
        <v>1136.26</v>
      </c>
      <c r="BD130" s="78">
        <v>1243.05</v>
      </c>
      <c r="BE130" s="78">
        <v>1073.94</v>
      </c>
      <c r="BF130" s="78"/>
      <c r="BG130" s="78"/>
      <c r="BH130" s="79">
        <v>889.71</v>
      </c>
      <c r="BI130" s="65" t="s">
        <v>395</v>
      </c>
      <c r="BJ130" s="68">
        <v>0.134376091805746</v>
      </c>
      <c r="BK130" s="78">
        <v>1148.78</v>
      </c>
      <c r="BL130" s="78">
        <v>1167.5899999999999</v>
      </c>
      <c r="BM130" s="78">
        <v>1303.74</v>
      </c>
      <c r="BN130" s="78">
        <v>1035.9100000000001</v>
      </c>
      <c r="BO130" s="78"/>
      <c r="BP130" s="79"/>
      <c r="BQ130" s="65" t="s">
        <v>396</v>
      </c>
      <c r="BR130" s="68">
        <v>1</v>
      </c>
      <c r="BS130" s="78">
        <v>1067</v>
      </c>
      <c r="BT130" s="78">
        <v>1165.5</v>
      </c>
      <c r="BU130" s="78">
        <v>1148.67</v>
      </c>
      <c r="BV130" s="78"/>
      <c r="BW130" s="78"/>
      <c r="BX130" s="79">
        <v>585.33000000000004</v>
      </c>
      <c r="BY130" s="65" t="s">
        <v>397</v>
      </c>
      <c r="BZ130" s="78">
        <v>1095.77</v>
      </c>
      <c r="CA130" s="78">
        <v>1180.56</v>
      </c>
      <c r="CB130" s="78">
        <v>1022.76</v>
      </c>
      <c r="CC130" s="78">
        <v>686.04</v>
      </c>
      <c r="CD130" s="78"/>
      <c r="CE130" s="79">
        <v>793.03</v>
      </c>
      <c r="CF130" s="65" t="s">
        <v>398</v>
      </c>
      <c r="CG130" s="78">
        <v>1097.75</v>
      </c>
      <c r="CH130" s="78">
        <v>1297.54</v>
      </c>
      <c r="CI130" s="78">
        <v>1114.4100000000001</v>
      </c>
      <c r="CJ130" s="78"/>
      <c r="CK130" s="78"/>
      <c r="CL130" s="79"/>
      <c r="CM130" s="65" t="s">
        <v>399</v>
      </c>
      <c r="CN130" s="78">
        <v>885.53</v>
      </c>
      <c r="CO130" s="78">
        <v>956.23</v>
      </c>
      <c r="CP130" s="78">
        <v>1105.3499999999999</v>
      </c>
      <c r="CQ130" s="78">
        <v>683.26</v>
      </c>
      <c r="CR130" s="78"/>
      <c r="CS130" s="79">
        <v>582.38</v>
      </c>
      <c r="CT130" s="65" t="s">
        <v>400</v>
      </c>
      <c r="CU130" s="78">
        <v>1062.8900000000001</v>
      </c>
      <c r="CV130" s="78">
        <v>1099.8599999999999</v>
      </c>
      <c r="CW130" s="78">
        <v>1002.79</v>
      </c>
      <c r="CX130" s="78">
        <v>619.91999999999996</v>
      </c>
      <c r="CY130" s="78"/>
      <c r="CZ130" s="79"/>
      <c r="DA130" s="65" t="s">
        <v>401</v>
      </c>
      <c r="DB130" s="68">
        <v>0.132934529744101</v>
      </c>
      <c r="DC130" s="78">
        <v>972.66</v>
      </c>
      <c r="DD130" s="78">
        <v>1123.8800000000001</v>
      </c>
      <c r="DE130" s="78">
        <v>1001.93</v>
      </c>
      <c r="DF130" s="78">
        <v>888.8</v>
      </c>
      <c r="DG130" s="78"/>
      <c r="DH130" s="79">
        <v>827.15</v>
      </c>
      <c r="DI130" s="65" t="s">
        <v>402</v>
      </c>
      <c r="DJ130" s="68">
        <v>2.5916807049371502E-3</v>
      </c>
      <c r="DK130" s="78">
        <v>733.08</v>
      </c>
      <c r="DL130" s="78">
        <v>879.07</v>
      </c>
      <c r="DM130" s="78">
        <v>879.07</v>
      </c>
      <c r="DN130" s="78">
        <v>859.51</v>
      </c>
      <c r="DO130" s="78"/>
      <c r="DP130" s="79">
        <v>683.82</v>
      </c>
      <c r="DQ130" s="65" t="s">
        <v>403</v>
      </c>
      <c r="DR130" s="78">
        <v>1025.4000000000001</v>
      </c>
      <c r="DS130" s="78">
        <v>1159.17</v>
      </c>
      <c r="DT130" s="78">
        <v>1027.71</v>
      </c>
      <c r="DU130" s="78">
        <v>727.51</v>
      </c>
      <c r="DV130" s="78"/>
      <c r="DW130" s="79"/>
      <c r="DX130" s="65" t="s">
        <v>404</v>
      </c>
      <c r="DY130" s="78">
        <v>1015.98</v>
      </c>
      <c r="DZ130" s="78">
        <v>1130.93</v>
      </c>
      <c r="EA130" s="78">
        <v>1079.51</v>
      </c>
      <c r="EB130" s="78">
        <v>764.5</v>
      </c>
      <c r="EC130" s="78"/>
      <c r="ED130" s="79">
        <v>583.41999999999996</v>
      </c>
      <c r="EE130" s="65" t="s">
        <v>405</v>
      </c>
      <c r="EF130" s="68">
        <v>1</v>
      </c>
      <c r="EG130" s="78">
        <v>1023.47</v>
      </c>
      <c r="EH130" s="78">
        <v>1107.49</v>
      </c>
      <c r="EI130" s="78">
        <v>1007.15</v>
      </c>
      <c r="EJ130" s="78"/>
      <c r="EK130" s="78">
        <v>323.74</v>
      </c>
      <c r="EL130" s="79">
        <v>500.38</v>
      </c>
      <c r="EM130" s="65" t="s">
        <v>406</v>
      </c>
      <c r="EN130" s="78">
        <v>1080.54</v>
      </c>
      <c r="EO130" s="78">
        <v>1139.01</v>
      </c>
      <c r="EP130" s="78">
        <v>989.78</v>
      </c>
      <c r="EQ130" s="78"/>
      <c r="ER130" s="78"/>
      <c r="ES130" s="79">
        <v>688.27</v>
      </c>
      <c r="ET130" s="65" t="s">
        <v>407</v>
      </c>
      <c r="EU130" s="68">
        <v>1</v>
      </c>
      <c r="EV130" s="78">
        <v>1014.12</v>
      </c>
      <c r="EW130" s="78">
        <v>1136.27</v>
      </c>
      <c r="EX130" s="78">
        <v>1136.27</v>
      </c>
      <c r="EY130" s="78"/>
      <c r="EZ130" s="78"/>
      <c r="FA130" s="79">
        <v>499.84</v>
      </c>
      <c r="FB130" s="65" t="s">
        <v>408</v>
      </c>
      <c r="FC130" s="78">
        <v>586.21</v>
      </c>
      <c r="FD130" s="78">
        <v>553.02</v>
      </c>
      <c r="FE130" s="78">
        <v>615.37</v>
      </c>
      <c r="FF130" s="78"/>
      <c r="FG130" s="78"/>
      <c r="FH130" s="79"/>
      <c r="FI130" s="65" t="s">
        <v>409</v>
      </c>
      <c r="FJ130" s="78">
        <v>1142.1199999999999</v>
      </c>
      <c r="FK130" s="78">
        <v>1217.52</v>
      </c>
      <c r="FL130" s="78">
        <v>1132.3900000000001</v>
      </c>
      <c r="FM130" s="78">
        <v>773.14</v>
      </c>
      <c r="FN130" s="78"/>
      <c r="FO130" s="79">
        <v>739.44</v>
      </c>
      <c r="FP130" s="65" t="s">
        <v>410</v>
      </c>
      <c r="FQ130" s="68">
        <v>0.21424745581146201</v>
      </c>
      <c r="FR130" s="78">
        <v>1086.5999999999999</v>
      </c>
      <c r="FS130" s="78">
        <v>1134.05</v>
      </c>
      <c r="FT130" s="78">
        <v>1118.52</v>
      </c>
      <c r="FU130" s="78">
        <v>679.71</v>
      </c>
      <c r="FV130" s="78">
        <v>566.32000000000005</v>
      </c>
      <c r="FW130" s="79">
        <v>654.88</v>
      </c>
      <c r="FX130" s="65" t="s">
        <v>411</v>
      </c>
      <c r="FY130" s="78">
        <v>1101.95</v>
      </c>
      <c r="FZ130" s="78">
        <v>1122.4100000000001</v>
      </c>
      <c r="GA130" s="78">
        <v>1092.0999999999999</v>
      </c>
      <c r="GB130" s="78">
        <v>973.95</v>
      </c>
      <c r="GC130" s="78"/>
      <c r="GD130" s="79">
        <v>600.41</v>
      </c>
      <c r="GE130" s="65" t="s">
        <v>412</v>
      </c>
      <c r="GF130" s="68">
        <v>0.202146799005438</v>
      </c>
      <c r="GG130" s="78">
        <v>971.27</v>
      </c>
      <c r="GH130" s="78">
        <v>1126.03</v>
      </c>
      <c r="GI130" s="78">
        <v>1010.86</v>
      </c>
      <c r="GJ130" s="78">
        <v>913.76</v>
      </c>
      <c r="GK130" s="78"/>
      <c r="GL130" s="79">
        <v>634.17999999999995</v>
      </c>
      <c r="GM130" s="65" t="s">
        <v>413</v>
      </c>
      <c r="GN130" s="68">
        <v>9.5258054068471501E-2</v>
      </c>
      <c r="GO130" s="78">
        <v>1192.4000000000001</v>
      </c>
      <c r="GP130" s="78">
        <v>1523.44</v>
      </c>
      <c r="GQ130" s="78">
        <v>951.69</v>
      </c>
      <c r="GR130" s="78">
        <v>772.26</v>
      </c>
      <c r="GS130" s="78"/>
      <c r="GT130" s="79"/>
      <c r="GU130" s="65" t="s">
        <v>414</v>
      </c>
      <c r="GV130" s="68">
        <v>1</v>
      </c>
      <c r="GW130" s="78">
        <v>910.58</v>
      </c>
      <c r="GX130" s="78">
        <v>1064.92</v>
      </c>
      <c r="GY130" s="78">
        <v>978.78</v>
      </c>
      <c r="GZ130" s="78"/>
      <c r="HA130" s="78"/>
      <c r="HB130" s="79">
        <v>740.11</v>
      </c>
      <c r="HC130" s="65" t="s">
        <v>415</v>
      </c>
      <c r="HD130" s="68">
        <v>1</v>
      </c>
      <c r="HE130" s="78">
        <v>937.18</v>
      </c>
      <c r="HF130" s="78">
        <v>1099.8499999999999</v>
      </c>
      <c r="HG130" s="78"/>
      <c r="HH130" s="78">
        <v>676.64</v>
      </c>
      <c r="HI130" s="78">
        <v>670</v>
      </c>
      <c r="HJ130" s="79">
        <v>630.89</v>
      </c>
      <c r="HK130" s="80"/>
      <c r="HL130" s="68"/>
      <c r="HM130" s="78"/>
      <c r="HN130" s="78"/>
      <c r="HO130" s="78"/>
      <c r="HP130" s="78"/>
      <c r="HQ130" s="78"/>
      <c r="HR130" s="79"/>
    </row>
    <row r="131" spans="1:226" x14ac:dyDescent="0.25">
      <c r="A131" s="81">
        <v>44690</v>
      </c>
      <c r="B131" s="82" t="s">
        <v>387</v>
      </c>
      <c r="C131" s="83">
        <v>1036.8784760025444</v>
      </c>
      <c r="D131" s="83">
        <v>1160.2578058475087</v>
      </c>
      <c r="E131" s="83">
        <v>1117.4454199581305</v>
      </c>
      <c r="F131" s="83">
        <v>747.3974848912701</v>
      </c>
      <c r="G131" s="83">
        <v>560.73859271997708</v>
      </c>
      <c r="H131" s="84">
        <v>636.61686183115921</v>
      </c>
      <c r="I131" s="82" t="s">
        <v>388</v>
      </c>
      <c r="J131" s="83">
        <v>1052.8240517885299</v>
      </c>
      <c r="K131" s="83">
        <v>1162.1064584499888</v>
      </c>
      <c r="L131" s="83">
        <v>1120.0718284883021</v>
      </c>
      <c r="M131" s="83">
        <v>732.07116206465787</v>
      </c>
      <c r="N131" s="83">
        <v>546.40062656641601</v>
      </c>
      <c r="O131" s="84">
        <v>629.07927890436542</v>
      </c>
      <c r="P131" s="65" t="s">
        <v>389</v>
      </c>
      <c r="Q131" s="78">
        <v>973.23</v>
      </c>
      <c r="R131" s="78">
        <v>1157.3699999999999</v>
      </c>
      <c r="S131" s="78">
        <v>1084.7</v>
      </c>
      <c r="T131" s="78">
        <v>726</v>
      </c>
      <c r="U131" s="78"/>
      <c r="V131" s="79"/>
      <c r="W131" s="65" t="s">
        <v>390</v>
      </c>
      <c r="X131" s="78">
        <v>1094.54</v>
      </c>
      <c r="Y131" s="78">
        <v>1231.1400000000001</v>
      </c>
      <c r="Z131" s="78">
        <v>1055.81</v>
      </c>
      <c r="AA131" s="78">
        <v>603.23</v>
      </c>
      <c r="AB131" s="78"/>
      <c r="AC131" s="79">
        <v>761.98</v>
      </c>
      <c r="AD131" s="65" t="s">
        <v>391</v>
      </c>
      <c r="AE131" s="68">
        <v>0.51129972389814904</v>
      </c>
      <c r="AF131" s="78">
        <v>902.74</v>
      </c>
      <c r="AG131" s="78">
        <v>1019.49</v>
      </c>
      <c r="AH131" s="78">
        <v>1043.73</v>
      </c>
      <c r="AI131" s="78"/>
      <c r="AJ131" s="78"/>
      <c r="AK131" s="79">
        <v>580.19000000000005</v>
      </c>
      <c r="AL131" s="69" t="s">
        <v>392</v>
      </c>
      <c r="AM131" s="70">
        <v>1</v>
      </c>
      <c r="AN131" s="78">
        <v>946.79</v>
      </c>
      <c r="AO131" s="78">
        <v>1149.83</v>
      </c>
      <c r="AP131" s="78">
        <v>1033.4100000000001</v>
      </c>
      <c r="AQ131" s="78">
        <v>1028.1500000000001</v>
      </c>
      <c r="AR131" s="78"/>
      <c r="AS131" s="79"/>
      <c r="AT131" s="65" t="s">
        <v>393</v>
      </c>
      <c r="AU131" s="68">
        <v>3.9912193175015001E-2</v>
      </c>
      <c r="AV131" s="78">
        <v>944.03</v>
      </c>
      <c r="AW131" s="78">
        <v>1132.9000000000001</v>
      </c>
      <c r="AX131" s="78">
        <v>1025.23</v>
      </c>
      <c r="AY131" s="78"/>
      <c r="AZ131" s="78"/>
      <c r="BA131" s="79">
        <v>595.96</v>
      </c>
      <c r="BB131" s="65" t="s">
        <v>394</v>
      </c>
      <c r="BC131" s="78">
        <v>1104.32</v>
      </c>
      <c r="BD131" s="78">
        <v>1273.3</v>
      </c>
      <c r="BE131" s="78">
        <v>1144.53</v>
      </c>
      <c r="BF131" s="78"/>
      <c r="BG131" s="78"/>
      <c r="BH131" s="79">
        <v>893.07</v>
      </c>
      <c r="BI131" s="65" t="s">
        <v>395</v>
      </c>
      <c r="BJ131" s="68">
        <v>0.13443570612354599</v>
      </c>
      <c r="BK131" s="78">
        <v>1138.54</v>
      </c>
      <c r="BL131" s="78">
        <v>1221.8900000000001</v>
      </c>
      <c r="BM131" s="78">
        <v>1358.1</v>
      </c>
      <c r="BN131" s="78">
        <v>1057.8699999999999</v>
      </c>
      <c r="BO131" s="78"/>
      <c r="BP131" s="79"/>
      <c r="BQ131" s="65" t="s">
        <v>396</v>
      </c>
      <c r="BR131" s="68">
        <v>1</v>
      </c>
      <c r="BS131" s="78">
        <v>1015.33</v>
      </c>
      <c r="BT131" s="78">
        <v>1206.33</v>
      </c>
      <c r="BU131" s="78">
        <v>1171.17</v>
      </c>
      <c r="BV131" s="78"/>
      <c r="BW131" s="78"/>
      <c r="BX131" s="79">
        <v>585.33000000000004</v>
      </c>
      <c r="BY131" s="65" t="s">
        <v>397</v>
      </c>
      <c r="BZ131" s="78">
        <v>1079.5899999999999</v>
      </c>
      <c r="CA131" s="78">
        <v>1200.74</v>
      </c>
      <c r="CB131" s="78">
        <v>1054.31</v>
      </c>
      <c r="CC131" s="78">
        <v>707.32</v>
      </c>
      <c r="CD131" s="78"/>
      <c r="CE131" s="79">
        <v>791.4</v>
      </c>
      <c r="CF131" s="65" t="s">
        <v>398</v>
      </c>
      <c r="CG131" s="78">
        <v>1066.3</v>
      </c>
      <c r="CH131" s="78">
        <v>1297.54</v>
      </c>
      <c r="CI131" s="78">
        <v>1180.67</v>
      </c>
      <c r="CJ131" s="78"/>
      <c r="CK131" s="78"/>
      <c r="CL131" s="79"/>
      <c r="CM131" s="65" t="s">
        <v>399</v>
      </c>
      <c r="CN131" s="78">
        <v>863.53</v>
      </c>
      <c r="CO131" s="78">
        <v>1010.76</v>
      </c>
      <c r="CP131" s="78">
        <v>1161.9100000000001</v>
      </c>
      <c r="CQ131" s="78">
        <v>700.54</v>
      </c>
      <c r="CR131" s="78"/>
      <c r="CS131" s="79">
        <v>580.22</v>
      </c>
      <c r="CT131" s="65" t="s">
        <v>400</v>
      </c>
      <c r="CU131" s="78">
        <v>1035.47</v>
      </c>
      <c r="CV131" s="78">
        <v>1116.8</v>
      </c>
      <c r="CW131" s="78">
        <v>1002.79</v>
      </c>
      <c r="CX131" s="78">
        <v>619.91999999999996</v>
      </c>
      <c r="CY131" s="78"/>
      <c r="CZ131" s="79"/>
      <c r="DA131" s="65" t="s">
        <v>401</v>
      </c>
      <c r="DB131" s="68">
        <v>0.132740426096768</v>
      </c>
      <c r="DC131" s="78">
        <v>905.61</v>
      </c>
      <c r="DD131" s="78">
        <v>1101.6400000000001</v>
      </c>
      <c r="DE131" s="78">
        <v>978.16</v>
      </c>
      <c r="DF131" s="78">
        <v>887.5</v>
      </c>
      <c r="DG131" s="78"/>
      <c r="DH131" s="79">
        <v>779</v>
      </c>
      <c r="DI131" s="65" t="s">
        <v>402</v>
      </c>
      <c r="DJ131" s="68">
        <v>2.6093990553975399E-3</v>
      </c>
      <c r="DK131" s="78">
        <v>738.08</v>
      </c>
      <c r="DL131" s="78">
        <v>884.82</v>
      </c>
      <c r="DM131" s="78">
        <v>884.82</v>
      </c>
      <c r="DN131" s="78">
        <v>885.22</v>
      </c>
      <c r="DO131" s="78"/>
      <c r="DP131" s="79">
        <v>670.59</v>
      </c>
      <c r="DQ131" s="65" t="s">
        <v>403</v>
      </c>
      <c r="DR131" s="78">
        <v>1009.14</v>
      </c>
      <c r="DS131" s="78">
        <v>1142.9100000000001</v>
      </c>
      <c r="DT131" s="78">
        <v>1030.93</v>
      </c>
      <c r="DU131" s="78">
        <v>747.55</v>
      </c>
      <c r="DV131" s="78"/>
      <c r="DW131" s="79"/>
      <c r="DX131" s="65" t="s">
        <v>404</v>
      </c>
      <c r="DY131" s="78">
        <v>1003.79</v>
      </c>
      <c r="DZ131" s="78">
        <v>1133.0899999999999</v>
      </c>
      <c r="EA131" s="78">
        <v>1094.98</v>
      </c>
      <c r="EB131" s="78">
        <v>769.72</v>
      </c>
      <c r="EC131" s="78"/>
      <c r="ED131" s="79">
        <v>586.24</v>
      </c>
      <c r="EE131" s="65" t="s">
        <v>405</v>
      </c>
      <c r="EF131" s="68">
        <v>1</v>
      </c>
      <c r="EG131" s="78">
        <v>976.79</v>
      </c>
      <c r="EH131" s="78">
        <v>1093.3399999999999</v>
      </c>
      <c r="EI131" s="78">
        <v>1022.98</v>
      </c>
      <c r="EJ131" s="78"/>
      <c r="EK131" s="78">
        <v>323.74</v>
      </c>
      <c r="EL131" s="79">
        <v>476.13</v>
      </c>
      <c r="EM131" s="65" t="s">
        <v>406</v>
      </c>
      <c r="EN131" s="78">
        <v>1066.8599999999999</v>
      </c>
      <c r="EO131" s="78">
        <v>1201.4100000000001</v>
      </c>
      <c r="EP131" s="78">
        <v>1067.8499999999999</v>
      </c>
      <c r="EQ131" s="78"/>
      <c r="ER131" s="78"/>
      <c r="ES131" s="79">
        <v>735.49</v>
      </c>
      <c r="ET131" s="65" t="s">
        <v>407</v>
      </c>
      <c r="EU131" s="68">
        <v>1</v>
      </c>
      <c r="EV131" s="78">
        <v>997.17</v>
      </c>
      <c r="EW131" s="78">
        <v>1140.8599999999999</v>
      </c>
      <c r="EX131" s="78">
        <v>1140.8499999999999</v>
      </c>
      <c r="EY131" s="78"/>
      <c r="EZ131" s="78"/>
      <c r="FA131" s="79">
        <v>499.16</v>
      </c>
      <c r="FB131" s="65" t="s">
        <v>408</v>
      </c>
      <c r="FC131" s="78">
        <v>586.21</v>
      </c>
      <c r="FD131" s="78">
        <v>553.02</v>
      </c>
      <c r="FE131" s="78">
        <v>615.37</v>
      </c>
      <c r="FF131" s="78"/>
      <c r="FG131" s="78"/>
      <c r="FH131" s="79"/>
      <c r="FI131" s="65" t="s">
        <v>409</v>
      </c>
      <c r="FJ131" s="78">
        <v>1120.6300000000001</v>
      </c>
      <c r="FK131" s="78">
        <v>1265.45</v>
      </c>
      <c r="FL131" s="78">
        <v>1138.18</v>
      </c>
      <c r="FM131" s="78">
        <v>780.14</v>
      </c>
      <c r="FN131" s="78"/>
      <c r="FO131" s="79">
        <v>754.32</v>
      </c>
      <c r="FP131" s="65" t="s">
        <v>410</v>
      </c>
      <c r="FQ131" s="68">
        <v>0.21283388315419799</v>
      </c>
      <c r="FR131" s="78">
        <v>1010.57</v>
      </c>
      <c r="FS131" s="78">
        <v>1159.3</v>
      </c>
      <c r="FT131" s="78">
        <v>1141.06</v>
      </c>
      <c r="FU131" s="78">
        <v>690.62</v>
      </c>
      <c r="FV131" s="78">
        <v>562.59</v>
      </c>
      <c r="FW131" s="79">
        <v>654.13</v>
      </c>
      <c r="FX131" s="65" t="s">
        <v>411</v>
      </c>
      <c r="FY131" s="78">
        <v>1071.8699999999999</v>
      </c>
      <c r="FZ131" s="78">
        <v>1157.3599999999999</v>
      </c>
      <c r="GA131" s="78">
        <v>1109.17</v>
      </c>
      <c r="GB131" s="78">
        <v>958.6</v>
      </c>
      <c r="GC131" s="78"/>
      <c r="GD131" s="79">
        <v>616.66999999999996</v>
      </c>
      <c r="GE131" s="65" t="s">
        <v>412</v>
      </c>
      <c r="GF131" s="68">
        <v>0.20215497200153601</v>
      </c>
      <c r="GG131" s="78">
        <v>950.45</v>
      </c>
      <c r="GH131" s="78">
        <v>1118.72</v>
      </c>
      <c r="GI131" s="78">
        <v>980.06</v>
      </c>
      <c r="GJ131" s="78">
        <v>866.52</v>
      </c>
      <c r="GK131" s="78"/>
      <c r="GL131" s="79">
        <v>634.88</v>
      </c>
      <c r="GM131" s="65" t="s">
        <v>413</v>
      </c>
      <c r="GN131" s="68">
        <v>9.4501880587423703E-2</v>
      </c>
      <c r="GO131" s="78">
        <v>1104.76</v>
      </c>
      <c r="GP131" s="78">
        <v>1527.83</v>
      </c>
      <c r="GQ131" s="78">
        <v>963.33</v>
      </c>
      <c r="GR131" s="78">
        <v>756.58</v>
      </c>
      <c r="GS131" s="78"/>
      <c r="GT131" s="79"/>
      <c r="GU131" s="65" t="s">
        <v>414</v>
      </c>
      <c r="GV131" s="68">
        <v>1</v>
      </c>
      <c r="GW131" s="78">
        <v>851.53</v>
      </c>
      <c r="GX131" s="78">
        <v>961.03</v>
      </c>
      <c r="GY131" s="78">
        <v>955.73</v>
      </c>
      <c r="GZ131" s="78"/>
      <c r="HA131" s="78"/>
      <c r="HB131" s="79">
        <v>746.57</v>
      </c>
      <c r="HC131" s="65" t="s">
        <v>415</v>
      </c>
      <c r="HD131" s="68">
        <v>1</v>
      </c>
      <c r="HE131" s="78">
        <v>936.35</v>
      </c>
      <c r="HF131" s="78">
        <v>1099.8499999999999</v>
      </c>
      <c r="HG131" s="78"/>
      <c r="HH131" s="78">
        <v>664.79</v>
      </c>
      <c r="HI131" s="78">
        <v>658.15</v>
      </c>
      <c r="HJ131" s="79">
        <v>630.89</v>
      </c>
      <c r="HK131" s="80"/>
      <c r="HL131" s="68"/>
      <c r="HM131" s="78"/>
      <c r="HN131" s="78"/>
      <c r="HO131" s="78"/>
      <c r="HP131" s="78"/>
      <c r="HQ131" s="78"/>
      <c r="HR131" s="79"/>
    </row>
    <row r="132" spans="1:226" x14ac:dyDescent="0.25">
      <c r="A132" s="81">
        <v>44683</v>
      </c>
      <c r="B132" s="82" t="s">
        <v>387</v>
      </c>
      <c r="C132" s="83">
        <v>1007.7760361334217</v>
      </c>
      <c r="D132" s="83">
        <v>1138.6485199331796</v>
      </c>
      <c r="E132" s="83">
        <v>1090.3230527248238</v>
      </c>
      <c r="F132" s="83">
        <v>746.14221370167729</v>
      </c>
      <c r="G132" s="83">
        <v>562.27460208273624</v>
      </c>
      <c r="H132" s="84">
        <v>639.70624298085249</v>
      </c>
      <c r="I132" s="82" t="s">
        <v>388</v>
      </c>
      <c r="J132" s="83">
        <v>1020.1401967159155</v>
      </c>
      <c r="K132" s="83">
        <v>1134.2640756000205</v>
      </c>
      <c r="L132" s="83">
        <v>1090.8690551477571</v>
      </c>
      <c r="M132" s="83">
        <v>730.75130600813293</v>
      </c>
      <c r="N132" s="83">
        <v>547.28618212197159</v>
      </c>
      <c r="O132" s="84">
        <v>631.6850736438181</v>
      </c>
      <c r="P132" s="65" t="s">
        <v>389</v>
      </c>
      <c r="Q132" s="78">
        <v>954.06</v>
      </c>
      <c r="R132" s="78">
        <v>1144.04</v>
      </c>
      <c r="S132" s="78">
        <v>1051.72</v>
      </c>
      <c r="T132" s="78">
        <v>713</v>
      </c>
      <c r="U132" s="78"/>
      <c r="V132" s="79"/>
      <c r="W132" s="65" t="s">
        <v>390</v>
      </c>
      <c r="X132" s="78">
        <v>1049.8699999999999</v>
      </c>
      <c r="Y132" s="78">
        <v>1188.95</v>
      </c>
      <c r="Z132" s="78">
        <v>1068.46</v>
      </c>
      <c r="AA132" s="78">
        <v>580.75</v>
      </c>
      <c r="AB132" s="78"/>
      <c r="AC132" s="79">
        <v>804.96</v>
      </c>
      <c r="AD132" s="65" t="s">
        <v>391</v>
      </c>
      <c r="AE132" s="68">
        <v>0.51129972389814904</v>
      </c>
      <c r="AF132" s="78">
        <v>883.36</v>
      </c>
      <c r="AG132" s="78">
        <v>987.19</v>
      </c>
      <c r="AH132" s="78">
        <v>1006.7</v>
      </c>
      <c r="AI132" s="78"/>
      <c r="AJ132" s="78"/>
      <c r="AK132" s="79">
        <v>579.59</v>
      </c>
      <c r="AL132" s="69" t="s">
        <v>392</v>
      </c>
      <c r="AM132" s="70">
        <v>1</v>
      </c>
      <c r="AN132" s="78">
        <v>913.35</v>
      </c>
      <c r="AO132" s="78">
        <v>1125.0899999999999</v>
      </c>
      <c r="AP132" s="78">
        <v>1022.64</v>
      </c>
      <c r="AQ132" s="78">
        <v>1159.24</v>
      </c>
      <c r="AR132" s="78"/>
      <c r="AS132" s="79"/>
      <c r="AT132" s="65" t="s">
        <v>393</v>
      </c>
      <c r="AU132" s="68">
        <v>4.0533419804628899E-2</v>
      </c>
      <c r="AV132" s="78">
        <v>916.75</v>
      </c>
      <c r="AW132" s="78">
        <v>1108.96</v>
      </c>
      <c r="AX132" s="78">
        <v>1054.3900000000001</v>
      </c>
      <c r="AY132" s="78"/>
      <c r="AZ132" s="78"/>
      <c r="BA132" s="79">
        <v>609.49</v>
      </c>
      <c r="BB132" s="65" t="s">
        <v>394</v>
      </c>
      <c r="BC132" s="78">
        <v>1075.75</v>
      </c>
      <c r="BD132" s="78">
        <v>1273.3</v>
      </c>
      <c r="BE132" s="78">
        <v>1090.75</v>
      </c>
      <c r="BF132" s="78"/>
      <c r="BG132" s="78"/>
      <c r="BH132" s="79">
        <v>891.39</v>
      </c>
      <c r="BI132" s="65" t="s">
        <v>395</v>
      </c>
      <c r="BJ132" s="68">
        <v>0.134424863222702</v>
      </c>
      <c r="BK132" s="78">
        <v>1116.94</v>
      </c>
      <c r="BL132" s="78">
        <v>1232.54</v>
      </c>
      <c r="BM132" s="78">
        <v>1357.99</v>
      </c>
      <c r="BN132" s="78">
        <v>1068.54</v>
      </c>
      <c r="BO132" s="78"/>
      <c r="BP132" s="79"/>
      <c r="BQ132" s="65" t="s">
        <v>396</v>
      </c>
      <c r="BR132" s="68">
        <v>1</v>
      </c>
      <c r="BS132" s="78">
        <v>1015.33</v>
      </c>
      <c r="BT132" s="78">
        <v>1173.83</v>
      </c>
      <c r="BU132" s="78">
        <v>1128.67</v>
      </c>
      <c r="BV132" s="78"/>
      <c r="BW132" s="78"/>
      <c r="BX132" s="79">
        <v>585.33000000000004</v>
      </c>
      <c r="BY132" s="65" t="s">
        <v>397</v>
      </c>
      <c r="BZ132" s="78">
        <v>1045.67</v>
      </c>
      <c r="CA132" s="78">
        <v>1168.76</v>
      </c>
      <c r="CB132" s="78">
        <v>1020.77</v>
      </c>
      <c r="CC132" s="78">
        <v>705.68</v>
      </c>
      <c r="CD132" s="78"/>
      <c r="CE132" s="79">
        <v>787.62</v>
      </c>
      <c r="CF132" s="65" t="s">
        <v>398</v>
      </c>
      <c r="CG132" s="78">
        <v>1018.72</v>
      </c>
      <c r="CH132" s="78">
        <v>1254.8</v>
      </c>
      <c r="CI132" s="78">
        <v>1192.07</v>
      </c>
      <c r="CJ132" s="78"/>
      <c r="CK132" s="78"/>
      <c r="CL132" s="79"/>
      <c r="CM132" s="65" t="s">
        <v>399</v>
      </c>
      <c r="CN132" s="78">
        <v>810.59</v>
      </c>
      <c r="CO132" s="78">
        <v>958.78</v>
      </c>
      <c r="CP132" s="78">
        <v>1146.57</v>
      </c>
      <c r="CQ132" s="78">
        <v>688.98</v>
      </c>
      <c r="CR132" s="78"/>
      <c r="CS132" s="79">
        <v>577.79</v>
      </c>
      <c r="CT132" s="65" t="s">
        <v>400</v>
      </c>
      <c r="CU132" s="78">
        <v>983.85</v>
      </c>
      <c r="CV132" s="78">
        <v>1074.06</v>
      </c>
      <c r="CW132" s="78">
        <v>1002.79</v>
      </c>
      <c r="CX132" s="78">
        <v>619.91999999999996</v>
      </c>
      <c r="CY132" s="78"/>
      <c r="CZ132" s="79"/>
      <c r="DA132" s="65" t="s">
        <v>401</v>
      </c>
      <c r="DB132" s="68">
        <v>0.13225763787858699</v>
      </c>
      <c r="DC132" s="78">
        <v>874.8</v>
      </c>
      <c r="DD132" s="78">
        <v>1072.03</v>
      </c>
      <c r="DE132" s="78">
        <v>955.56</v>
      </c>
      <c r="DF132" s="78">
        <v>884.27</v>
      </c>
      <c r="DG132" s="78"/>
      <c r="DH132" s="79">
        <v>777.23</v>
      </c>
      <c r="DI132" s="65" t="s">
        <v>402</v>
      </c>
      <c r="DJ132" s="68">
        <v>2.6419381258090901E-3</v>
      </c>
      <c r="DK132" s="78">
        <v>747.28</v>
      </c>
      <c r="DL132" s="78">
        <v>883.63</v>
      </c>
      <c r="DM132" s="78">
        <v>883.63</v>
      </c>
      <c r="DN132" s="78">
        <v>896.26</v>
      </c>
      <c r="DO132" s="78"/>
      <c r="DP132" s="79">
        <v>681.86</v>
      </c>
      <c r="DQ132" s="65" t="s">
        <v>403</v>
      </c>
      <c r="DR132" s="78">
        <v>992.88</v>
      </c>
      <c r="DS132" s="78">
        <v>1118.52</v>
      </c>
      <c r="DT132" s="78">
        <v>1002.23</v>
      </c>
      <c r="DU132" s="78">
        <v>750.2</v>
      </c>
      <c r="DV132" s="78"/>
      <c r="DW132" s="79"/>
      <c r="DX132" s="65" t="s">
        <v>404</v>
      </c>
      <c r="DY132" s="78">
        <v>979.21</v>
      </c>
      <c r="DZ132" s="78">
        <v>1100.73</v>
      </c>
      <c r="EA132" s="78">
        <v>1104.44</v>
      </c>
      <c r="EB132" s="78">
        <v>773.39</v>
      </c>
      <c r="EC132" s="78"/>
      <c r="ED132" s="79">
        <v>592.01</v>
      </c>
      <c r="EE132" s="65" t="s">
        <v>405</v>
      </c>
      <c r="EF132" s="68">
        <v>1</v>
      </c>
      <c r="EG132" s="78">
        <v>942.45</v>
      </c>
      <c r="EH132" s="78">
        <v>1085.6099999999999</v>
      </c>
      <c r="EI132" s="78">
        <v>1052.3599999999999</v>
      </c>
      <c r="EJ132" s="78"/>
      <c r="EK132" s="78">
        <v>323.74</v>
      </c>
      <c r="EL132" s="79">
        <v>444.92</v>
      </c>
      <c r="EM132" s="65" t="s">
        <v>406</v>
      </c>
      <c r="EN132" s="78">
        <v>1027.55</v>
      </c>
      <c r="EO132" s="78">
        <v>1221.06</v>
      </c>
      <c r="EP132" s="78">
        <v>1080.1300000000001</v>
      </c>
      <c r="EQ132" s="78"/>
      <c r="ER132" s="78"/>
      <c r="ES132" s="79">
        <v>775.3</v>
      </c>
      <c r="ET132" s="65" t="s">
        <v>407</v>
      </c>
      <c r="EU132" s="68">
        <v>1</v>
      </c>
      <c r="EV132" s="78">
        <v>968.25</v>
      </c>
      <c r="EW132" s="78">
        <v>1115.33</v>
      </c>
      <c r="EX132" s="78">
        <v>1115.33</v>
      </c>
      <c r="EY132" s="78"/>
      <c r="EZ132" s="78"/>
      <c r="FA132" s="79">
        <v>494.34</v>
      </c>
      <c r="FB132" s="65" t="s">
        <v>408</v>
      </c>
      <c r="FC132" s="78">
        <v>586.21</v>
      </c>
      <c r="FD132" s="78">
        <v>553.02</v>
      </c>
      <c r="FE132" s="78">
        <v>615.37</v>
      </c>
      <c r="FF132" s="78"/>
      <c r="FG132" s="78"/>
      <c r="FH132" s="79"/>
      <c r="FI132" s="65" t="s">
        <v>409</v>
      </c>
      <c r="FJ132" s="78">
        <v>1086.74</v>
      </c>
      <c r="FK132" s="78">
        <v>1245.6099999999999</v>
      </c>
      <c r="FL132" s="78">
        <v>1219.99</v>
      </c>
      <c r="FM132" s="78">
        <v>774.14</v>
      </c>
      <c r="FN132" s="78"/>
      <c r="FO132" s="79">
        <v>755.97</v>
      </c>
      <c r="FP132" s="65" t="s">
        <v>410</v>
      </c>
      <c r="FQ132" s="68">
        <v>0.213447171824973</v>
      </c>
      <c r="FR132" s="78">
        <v>980.71</v>
      </c>
      <c r="FS132" s="78">
        <v>1161.8699999999999</v>
      </c>
      <c r="FT132" s="78">
        <v>1155.3699999999999</v>
      </c>
      <c r="FU132" s="78">
        <v>690.57</v>
      </c>
      <c r="FV132" s="78">
        <v>564.21</v>
      </c>
      <c r="FW132" s="79">
        <v>658.52</v>
      </c>
      <c r="FX132" s="65" t="s">
        <v>411</v>
      </c>
      <c r="FY132" s="78">
        <v>1021.71</v>
      </c>
      <c r="FZ132" s="78">
        <v>1145.1500000000001</v>
      </c>
      <c r="GA132" s="78">
        <v>1093.73</v>
      </c>
      <c r="GB132" s="78">
        <v>958.69</v>
      </c>
      <c r="GC132" s="78"/>
      <c r="GD132" s="79">
        <v>635.37</v>
      </c>
      <c r="GE132" s="65" t="s">
        <v>412</v>
      </c>
      <c r="GF132" s="68">
        <v>0.20211002869962399</v>
      </c>
      <c r="GG132" s="78">
        <v>917.83</v>
      </c>
      <c r="GH132" s="78">
        <v>1088.32</v>
      </c>
      <c r="GI132" s="78">
        <v>944.66</v>
      </c>
      <c r="GJ132" s="78">
        <v>806.79</v>
      </c>
      <c r="GK132" s="78"/>
      <c r="GL132" s="79">
        <v>637.53</v>
      </c>
      <c r="GM132" s="65" t="s">
        <v>413</v>
      </c>
      <c r="GN132" s="68">
        <v>9.6121497572932202E-2</v>
      </c>
      <c r="GO132" s="78">
        <v>1120.1600000000001</v>
      </c>
      <c r="GP132" s="78">
        <v>1626.38</v>
      </c>
      <c r="GQ132" s="78">
        <v>995.07</v>
      </c>
      <c r="GR132" s="78">
        <v>762.82</v>
      </c>
      <c r="GS132" s="78"/>
      <c r="GT132" s="79"/>
      <c r="GU132" s="65" t="s">
        <v>414</v>
      </c>
      <c r="GV132" s="68">
        <v>1</v>
      </c>
      <c r="GW132" s="78">
        <v>804.49</v>
      </c>
      <c r="GX132" s="78">
        <v>856.84</v>
      </c>
      <c r="GY132" s="78">
        <v>928.56</v>
      </c>
      <c r="GZ132" s="78"/>
      <c r="HA132" s="78"/>
      <c r="HB132" s="79">
        <v>748.63</v>
      </c>
      <c r="HC132" s="65" t="s">
        <v>415</v>
      </c>
      <c r="HD132" s="68">
        <v>1</v>
      </c>
      <c r="HE132" s="78">
        <v>890.52</v>
      </c>
      <c r="HF132" s="78">
        <v>1054.02</v>
      </c>
      <c r="HG132" s="78"/>
      <c r="HH132" s="78">
        <v>666.12</v>
      </c>
      <c r="HI132" s="78">
        <v>659.48</v>
      </c>
      <c r="HJ132" s="79">
        <v>621.72</v>
      </c>
      <c r="HK132" s="80"/>
      <c r="HL132" s="68"/>
      <c r="HM132" s="78"/>
      <c r="HN132" s="78"/>
      <c r="HO132" s="78"/>
      <c r="HP132" s="78"/>
      <c r="HQ132" s="78"/>
      <c r="HR132" s="79"/>
    </row>
    <row r="133" spans="1:226" x14ac:dyDescent="0.25">
      <c r="A133" s="81">
        <v>44676</v>
      </c>
      <c r="B133" s="82" t="s">
        <v>387</v>
      </c>
      <c r="C133" s="83">
        <v>983.2051992618641</v>
      </c>
      <c r="D133" s="83">
        <v>1114.6199722729173</v>
      </c>
      <c r="E133" s="83">
        <v>1067.7989102926217</v>
      </c>
      <c r="F133" s="83">
        <v>742.18189270339406</v>
      </c>
      <c r="G133" s="83">
        <v>565.92503582688448</v>
      </c>
      <c r="H133" s="84">
        <v>636.34734927678494</v>
      </c>
      <c r="I133" s="82" t="s">
        <v>388</v>
      </c>
      <c r="J133" s="83">
        <v>1000.5734349268439</v>
      </c>
      <c r="K133" s="83">
        <v>1113.4416177861333</v>
      </c>
      <c r="L133" s="83">
        <v>1069.9020398248285</v>
      </c>
      <c r="M133" s="83">
        <v>732.84378561606036</v>
      </c>
      <c r="N133" s="83">
        <v>536.61290726817037</v>
      </c>
      <c r="O133" s="84">
        <v>627.82841483107427</v>
      </c>
      <c r="P133" s="65" t="s">
        <v>389</v>
      </c>
      <c r="Q133" s="78">
        <v>943.23</v>
      </c>
      <c r="R133" s="78">
        <v>1121.54</v>
      </c>
      <c r="S133" s="78">
        <v>1011.01</v>
      </c>
      <c r="T133" s="78">
        <v>704</v>
      </c>
      <c r="U133" s="78"/>
      <c r="V133" s="79"/>
      <c r="W133" s="65" t="s">
        <v>390</v>
      </c>
      <c r="X133" s="78">
        <v>1001.73</v>
      </c>
      <c r="Y133" s="78">
        <v>1150.02</v>
      </c>
      <c r="Z133" s="78">
        <v>995.56</v>
      </c>
      <c r="AA133" s="78">
        <v>587.29999999999995</v>
      </c>
      <c r="AB133" s="78"/>
      <c r="AC133" s="79">
        <v>828.1</v>
      </c>
      <c r="AD133" s="65" t="s">
        <v>391</v>
      </c>
      <c r="AE133" s="68">
        <v>0.51129972389814904</v>
      </c>
      <c r="AF133" s="78">
        <v>874.67</v>
      </c>
      <c r="AG133" s="78">
        <v>960.13</v>
      </c>
      <c r="AH133" s="78">
        <v>1016.85</v>
      </c>
      <c r="AI133" s="78"/>
      <c r="AJ133" s="78"/>
      <c r="AK133" s="79">
        <v>575.84</v>
      </c>
      <c r="AL133" s="69" t="s">
        <v>392</v>
      </c>
      <c r="AM133" s="70">
        <v>1</v>
      </c>
      <c r="AN133" s="78">
        <v>897.18</v>
      </c>
      <c r="AO133" s="78">
        <v>1118.2</v>
      </c>
      <c r="AP133" s="78">
        <v>1024.1500000000001</v>
      </c>
      <c r="AQ133" s="78">
        <v>1102.18</v>
      </c>
      <c r="AR133" s="78"/>
      <c r="AS133" s="79"/>
      <c r="AT133" s="65" t="s">
        <v>393</v>
      </c>
      <c r="AU133" s="68">
        <v>4.0953395036448501E-2</v>
      </c>
      <c r="AV133" s="78">
        <v>914.63</v>
      </c>
      <c r="AW133" s="78">
        <v>1105.3900000000001</v>
      </c>
      <c r="AX133" s="78">
        <v>1029.6099999999999</v>
      </c>
      <c r="AY133" s="78"/>
      <c r="AZ133" s="78"/>
      <c r="BA133" s="79">
        <v>623.69000000000005</v>
      </c>
      <c r="BB133" s="65" t="s">
        <v>394</v>
      </c>
      <c r="BC133" s="78">
        <v>1050.54</v>
      </c>
      <c r="BD133" s="78">
        <v>1243.05</v>
      </c>
      <c r="BE133" s="78">
        <v>1081.51</v>
      </c>
      <c r="BF133" s="78"/>
      <c r="BG133" s="78"/>
      <c r="BH133" s="79">
        <v>886.35</v>
      </c>
      <c r="BI133" s="65" t="s">
        <v>395</v>
      </c>
      <c r="BJ133" s="68">
        <v>0.134424863222702</v>
      </c>
      <c r="BK133" s="78">
        <v>1041.6600000000001</v>
      </c>
      <c r="BL133" s="78">
        <v>1168.02</v>
      </c>
      <c r="BM133" s="78">
        <v>1293.46</v>
      </c>
      <c r="BN133" s="78">
        <v>1052.4100000000001</v>
      </c>
      <c r="BO133" s="78"/>
      <c r="BP133" s="79"/>
      <c r="BQ133" s="65" t="s">
        <v>396</v>
      </c>
      <c r="BR133" s="68">
        <v>1</v>
      </c>
      <c r="BS133" s="78">
        <v>965.33</v>
      </c>
      <c r="BT133" s="78">
        <v>1123.83</v>
      </c>
      <c r="BU133" s="78">
        <v>1111.17</v>
      </c>
      <c r="BV133" s="78"/>
      <c r="BW133" s="78"/>
      <c r="BX133" s="79">
        <v>574.5</v>
      </c>
      <c r="BY133" s="65" t="s">
        <v>397</v>
      </c>
      <c r="BZ133" s="78">
        <v>1029.02</v>
      </c>
      <c r="CA133" s="78">
        <v>1147.79</v>
      </c>
      <c r="CB133" s="78">
        <v>1039.3900000000001</v>
      </c>
      <c r="CC133" s="78">
        <v>718.02</v>
      </c>
      <c r="CD133" s="78"/>
      <c r="CE133" s="79">
        <v>784.65</v>
      </c>
      <c r="CF133" s="65" t="s">
        <v>398</v>
      </c>
      <c r="CG133" s="78">
        <v>1030.82</v>
      </c>
      <c r="CH133" s="78">
        <v>1262.06</v>
      </c>
      <c r="CI133" s="78">
        <v>1132.83</v>
      </c>
      <c r="CJ133" s="78"/>
      <c r="CK133" s="78"/>
      <c r="CL133" s="79"/>
      <c r="CM133" s="65" t="s">
        <v>399</v>
      </c>
      <c r="CN133" s="78">
        <v>800.5</v>
      </c>
      <c r="CO133" s="78">
        <v>954.15</v>
      </c>
      <c r="CP133" s="78">
        <v>1127.9000000000001</v>
      </c>
      <c r="CQ133" s="78">
        <v>689.85</v>
      </c>
      <c r="CR133" s="78"/>
      <c r="CS133" s="79">
        <v>585.52</v>
      </c>
      <c r="CT133" s="65" t="s">
        <v>400</v>
      </c>
      <c r="CU133" s="78">
        <v>957.24</v>
      </c>
      <c r="CV133" s="78">
        <v>1047.44</v>
      </c>
      <c r="CW133" s="78">
        <v>991.5</v>
      </c>
      <c r="CX133" s="78">
        <v>619.91999999999996</v>
      </c>
      <c r="CY133" s="78"/>
      <c r="CZ133" s="79"/>
      <c r="DA133" s="65" t="s">
        <v>401</v>
      </c>
      <c r="DB133" s="68">
        <v>0.132240148108966</v>
      </c>
      <c r="DC133" s="78">
        <v>856.7</v>
      </c>
      <c r="DD133" s="78">
        <v>1035.28</v>
      </c>
      <c r="DE133" s="78">
        <v>920.84</v>
      </c>
      <c r="DF133" s="78">
        <v>884.16</v>
      </c>
      <c r="DG133" s="78"/>
      <c r="DH133" s="79">
        <v>771.83</v>
      </c>
      <c r="DI133" s="65" t="s">
        <v>402</v>
      </c>
      <c r="DJ133" s="68">
        <v>2.6732249786142002E-3</v>
      </c>
      <c r="DK133" s="78">
        <v>756.13</v>
      </c>
      <c r="DL133" s="78">
        <v>892.84</v>
      </c>
      <c r="DM133" s="78">
        <v>892.84</v>
      </c>
      <c r="DN133" s="78">
        <v>906.87</v>
      </c>
      <c r="DO133" s="78"/>
      <c r="DP133" s="79">
        <v>687.22</v>
      </c>
      <c r="DQ133" s="65" t="s">
        <v>403</v>
      </c>
      <c r="DR133" s="78">
        <v>992.88</v>
      </c>
      <c r="DS133" s="78">
        <v>1118.52</v>
      </c>
      <c r="DT133" s="78">
        <v>1026.67</v>
      </c>
      <c r="DU133" s="78">
        <v>739.07</v>
      </c>
      <c r="DV133" s="78"/>
      <c r="DW133" s="79"/>
      <c r="DX133" s="65" t="s">
        <v>404</v>
      </c>
      <c r="DY133" s="78">
        <v>969.37</v>
      </c>
      <c r="DZ133" s="78">
        <v>1081.3</v>
      </c>
      <c r="EA133" s="78">
        <v>1066.32</v>
      </c>
      <c r="EB133" s="78">
        <v>758.61</v>
      </c>
      <c r="EC133" s="78"/>
      <c r="ED133" s="79">
        <v>588.48</v>
      </c>
      <c r="EE133" s="65" t="s">
        <v>405</v>
      </c>
      <c r="EF133" s="68">
        <v>1</v>
      </c>
      <c r="EG133" s="78">
        <v>915.94</v>
      </c>
      <c r="EH133" s="78">
        <v>1054.9100000000001</v>
      </c>
      <c r="EI133" s="78">
        <v>982.45</v>
      </c>
      <c r="EJ133" s="78"/>
      <c r="EK133" s="78">
        <v>323.74</v>
      </c>
      <c r="EL133" s="79">
        <v>425.06</v>
      </c>
      <c r="EM133" s="65" t="s">
        <v>406</v>
      </c>
      <c r="EN133" s="78">
        <v>977.12</v>
      </c>
      <c r="EO133" s="78">
        <v>1148.4100000000001</v>
      </c>
      <c r="EP133" s="78">
        <v>1007.32</v>
      </c>
      <c r="EQ133" s="78"/>
      <c r="ER133" s="78"/>
      <c r="ES133" s="79">
        <v>780.86</v>
      </c>
      <c r="ET133" s="65" t="s">
        <v>407</v>
      </c>
      <c r="EU133" s="68">
        <v>1</v>
      </c>
      <c r="EV133" s="78">
        <v>946.35</v>
      </c>
      <c r="EW133" s="78">
        <v>1075.52</v>
      </c>
      <c r="EX133" s="78">
        <v>1075.52</v>
      </c>
      <c r="EY133" s="78"/>
      <c r="EZ133" s="78"/>
      <c r="FA133" s="79">
        <v>495.03</v>
      </c>
      <c r="FB133" s="65" t="s">
        <v>408</v>
      </c>
      <c r="FC133" s="78">
        <v>586.21</v>
      </c>
      <c r="FD133" s="78">
        <v>553.02</v>
      </c>
      <c r="FE133" s="78">
        <v>615.37</v>
      </c>
      <c r="FF133" s="78"/>
      <c r="FG133" s="78"/>
      <c r="FH133" s="79"/>
      <c r="FI133" s="65" t="s">
        <v>409</v>
      </c>
      <c r="FJ133" s="78">
        <v>1066.9100000000001</v>
      </c>
      <c r="FK133" s="78">
        <v>1224.95</v>
      </c>
      <c r="FL133" s="78">
        <v>1110.08</v>
      </c>
      <c r="FM133" s="78">
        <v>751.14</v>
      </c>
      <c r="FN133" s="78"/>
      <c r="FO133" s="79">
        <v>746.88</v>
      </c>
      <c r="FP133" s="65" t="s">
        <v>410</v>
      </c>
      <c r="FQ133" s="68">
        <v>0.21552653131600499</v>
      </c>
      <c r="FR133" s="78">
        <v>955.9</v>
      </c>
      <c r="FS133" s="78">
        <v>1130.94</v>
      </c>
      <c r="FT133" s="78">
        <v>1087.3</v>
      </c>
      <c r="FU133" s="78">
        <v>685.04</v>
      </c>
      <c r="FV133" s="78">
        <v>569.71</v>
      </c>
      <c r="FW133" s="79">
        <v>654.98</v>
      </c>
      <c r="FX133" s="65" t="s">
        <v>411</v>
      </c>
      <c r="FY133" s="78">
        <v>974.43</v>
      </c>
      <c r="FZ133" s="78">
        <v>1099.67</v>
      </c>
      <c r="GA133" s="78">
        <v>1037.6300000000001</v>
      </c>
      <c r="GB133" s="78">
        <v>950.91</v>
      </c>
      <c r="GC133" s="78"/>
      <c r="GD133" s="79">
        <v>650</v>
      </c>
      <c r="GE133" s="65" t="s">
        <v>412</v>
      </c>
      <c r="GF133" s="68">
        <v>0.20220402386007499</v>
      </c>
      <c r="GG133" s="78">
        <v>908.55</v>
      </c>
      <c r="GH133" s="78">
        <v>1077.17</v>
      </c>
      <c r="GI133" s="78">
        <v>909.18</v>
      </c>
      <c r="GJ133" s="78">
        <v>762.56</v>
      </c>
      <c r="GK133" s="78"/>
      <c r="GL133" s="79">
        <v>637.36</v>
      </c>
      <c r="GM133" s="65" t="s">
        <v>413</v>
      </c>
      <c r="GN133" s="68">
        <v>9.6640766941126402E-2</v>
      </c>
      <c r="GO133" s="78">
        <v>964.24</v>
      </c>
      <c r="GP133" s="78">
        <v>1468.09</v>
      </c>
      <c r="GQ133" s="78">
        <v>936.74</v>
      </c>
      <c r="GR133" s="78">
        <v>699.87</v>
      </c>
      <c r="GS133" s="78"/>
      <c r="GT133" s="79"/>
      <c r="GU133" s="65" t="s">
        <v>414</v>
      </c>
      <c r="GV133" s="68">
        <v>1</v>
      </c>
      <c r="GW133" s="78">
        <v>804.49</v>
      </c>
      <c r="GX133" s="78">
        <v>856.84</v>
      </c>
      <c r="GY133" s="78">
        <v>908.18</v>
      </c>
      <c r="GZ133" s="78"/>
      <c r="HA133" s="78"/>
      <c r="HB133" s="79">
        <v>749.74</v>
      </c>
      <c r="HC133" s="65" t="s">
        <v>415</v>
      </c>
      <c r="HD133" s="68">
        <v>1</v>
      </c>
      <c r="HE133" s="78">
        <v>871.35</v>
      </c>
      <c r="HF133" s="78">
        <v>1028.18</v>
      </c>
      <c r="HG133" s="78"/>
      <c r="HH133" s="78">
        <v>650.09</v>
      </c>
      <c r="HI133" s="78">
        <v>643.45000000000005</v>
      </c>
      <c r="HJ133" s="79">
        <v>622.54999999999995</v>
      </c>
      <c r="HK133" s="80"/>
      <c r="HL133" s="68"/>
      <c r="HM133" s="78"/>
      <c r="HN133" s="78"/>
      <c r="HO133" s="78"/>
      <c r="HP133" s="78"/>
      <c r="HQ133" s="78"/>
      <c r="HR133" s="79"/>
    </row>
    <row r="134" spans="1:226" x14ac:dyDescent="0.25">
      <c r="A134" s="81">
        <v>44662</v>
      </c>
      <c r="B134" s="82" t="s">
        <v>387</v>
      </c>
      <c r="C134" s="83">
        <v>976.01998590987068</v>
      </c>
      <c r="D134" s="83">
        <v>1088.100550817715</v>
      </c>
      <c r="E134" s="83">
        <v>1019.0893699797883</v>
      </c>
      <c r="F134" s="83">
        <v>696.08826651426659</v>
      </c>
      <c r="G134" s="83">
        <v>603.42556128785702</v>
      </c>
      <c r="H134" s="84">
        <v>637.10896994236361</v>
      </c>
      <c r="I134" s="82" t="s">
        <v>388</v>
      </c>
      <c r="J134" s="83">
        <v>995.14180656789085</v>
      </c>
      <c r="K134" s="83">
        <v>1086.3531437970184</v>
      </c>
      <c r="L134" s="83">
        <v>1021.7893986802844</v>
      </c>
      <c r="M134" s="83">
        <v>679.84457811304958</v>
      </c>
      <c r="N134" s="83">
        <v>558.31900584795312</v>
      </c>
      <c r="O134" s="84">
        <v>623.33876256549286</v>
      </c>
      <c r="P134" s="65" t="s">
        <v>389</v>
      </c>
      <c r="Q134" s="78">
        <v>918.23</v>
      </c>
      <c r="R134" s="78">
        <v>1092.3699999999999</v>
      </c>
      <c r="S134" s="78">
        <v>998.09</v>
      </c>
      <c r="T134" s="78">
        <v>708</v>
      </c>
      <c r="U134" s="78"/>
      <c r="V134" s="79"/>
      <c r="W134" s="65" t="s">
        <v>390</v>
      </c>
      <c r="X134" s="78">
        <v>1021.56</v>
      </c>
      <c r="Y134" s="78">
        <v>1110.3599999999999</v>
      </c>
      <c r="Z134" s="78">
        <v>874.57</v>
      </c>
      <c r="AA134" s="78">
        <v>587.29999999999995</v>
      </c>
      <c r="AB134" s="78"/>
      <c r="AC134" s="79">
        <v>828.1</v>
      </c>
      <c r="AD134" s="65" t="s">
        <v>391</v>
      </c>
      <c r="AE134" s="68">
        <v>0.51129972389814904</v>
      </c>
      <c r="AF134" s="78">
        <v>874.67</v>
      </c>
      <c r="AG134" s="78">
        <v>960.13</v>
      </c>
      <c r="AH134" s="78">
        <v>1016.85</v>
      </c>
      <c r="AI134" s="78"/>
      <c r="AJ134" s="78"/>
      <c r="AK134" s="79">
        <v>575.84</v>
      </c>
      <c r="AL134" s="69" t="s">
        <v>392</v>
      </c>
      <c r="AM134" s="70">
        <v>1</v>
      </c>
      <c r="AN134" s="78">
        <v>880.12</v>
      </c>
      <c r="AO134" s="78">
        <v>1111.24</v>
      </c>
      <c r="AP134" s="78">
        <v>1025.8</v>
      </c>
      <c r="AQ134" s="78">
        <v>1102.18</v>
      </c>
      <c r="AR134" s="78"/>
      <c r="AS134" s="79"/>
      <c r="AT134" s="65" t="s">
        <v>393</v>
      </c>
      <c r="AU134" s="68">
        <v>4.09349543575259E-2</v>
      </c>
      <c r="AV134" s="78">
        <v>924.41</v>
      </c>
      <c r="AW134" s="78">
        <v>1128.81</v>
      </c>
      <c r="AX134" s="78">
        <v>1012.53</v>
      </c>
      <c r="AY134" s="78"/>
      <c r="AZ134" s="78"/>
      <c r="BA134" s="79">
        <v>642.66</v>
      </c>
      <c r="BB134" s="65" t="s">
        <v>394</v>
      </c>
      <c r="BC134" s="78">
        <v>1048.02</v>
      </c>
      <c r="BD134" s="78">
        <v>1209.43</v>
      </c>
      <c r="BE134" s="78">
        <v>1055.1500000000001</v>
      </c>
      <c r="BF134" s="78"/>
      <c r="BG134" s="78"/>
      <c r="BH134" s="79">
        <v>856.94</v>
      </c>
      <c r="BI134" s="65" t="s">
        <v>395</v>
      </c>
      <c r="BJ134" s="68">
        <v>0.13445378151260501</v>
      </c>
      <c r="BK134" s="78">
        <v>988.1</v>
      </c>
      <c r="BL134" s="78">
        <v>1060.71</v>
      </c>
      <c r="BM134" s="78">
        <v>1214.1400000000001</v>
      </c>
      <c r="BN134" s="78">
        <v>1014.99</v>
      </c>
      <c r="BO134" s="78"/>
      <c r="BP134" s="79"/>
      <c r="BQ134" s="65" t="s">
        <v>396</v>
      </c>
      <c r="BR134" s="68">
        <v>1</v>
      </c>
      <c r="BS134" s="78">
        <v>924.5</v>
      </c>
      <c r="BT134" s="78">
        <v>1090.5</v>
      </c>
      <c r="BU134" s="78">
        <v>1257</v>
      </c>
      <c r="BV134" s="78"/>
      <c r="BW134" s="78"/>
      <c r="BX134" s="79">
        <v>552.83000000000004</v>
      </c>
      <c r="BY134" s="65" t="s">
        <v>397</v>
      </c>
      <c r="BZ134" s="78">
        <v>1007.23</v>
      </c>
      <c r="CA134" s="78">
        <v>1120.07</v>
      </c>
      <c r="CB134" s="78">
        <v>989.57</v>
      </c>
      <c r="CC134" s="78">
        <v>607.58000000000004</v>
      </c>
      <c r="CD134" s="78"/>
      <c r="CE134" s="79">
        <v>768.26</v>
      </c>
      <c r="CF134" s="65" t="s">
        <v>398</v>
      </c>
      <c r="CG134" s="78">
        <v>1024.3599999999999</v>
      </c>
      <c r="CH134" s="78">
        <v>1277.3800000000001</v>
      </c>
      <c r="CI134" s="78">
        <v>1054.47</v>
      </c>
      <c r="CJ134" s="78"/>
      <c r="CK134" s="78"/>
      <c r="CL134" s="79"/>
      <c r="CM134" s="65" t="s">
        <v>399</v>
      </c>
      <c r="CN134" s="78">
        <v>802.72</v>
      </c>
      <c r="CO134" s="78">
        <v>907.96</v>
      </c>
      <c r="CP134" s="78">
        <v>1080.27</v>
      </c>
      <c r="CQ134" s="78">
        <v>673.69</v>
      </c>
      <c r="CR134" s="78"/>
      <c r="CS134" s="79">
        <v>549.65</v>
      </c>
      <c r="CT134" s="65" t="s">
        <v>400</v>
      </c>
      <c r="CU134" s="78">
        <v>934.66</v>
      </c>
      <c r="CV134" s="78">
        <v>1040.99</v>
      </c>
      <c r="CW134" s="78">
        <v>974.57</v>
      </c>
      <c r="CX134" s="78">
        <v>619.91999999999996</v>
      </c>
      <c r="CY134" s="78"/>
      <c r="CZ134" s="79"/>
      <c r="DA134" s="65" t="s">
        <v>401</v>
      </c>
      <c r="DB134" s="68">
        <v>0.13241700764046099</v>
      </c>
      <c r="DC134" s="78">
        <v>845.46</v>
      </c>
      <c r="DD134" s="78">
        <v>1036.8800000000001</v>
      </c>
      <c r="DE134" s="78">
        <v>893.15</v>
      </c>
      <c r="DF134" s="78">
        <v>910.23</v>
      </c>
      <c r="DG134" s="78"/>
      <c r="DH134" s="79">
        <v>753.06</v>
      </c>
      <c r="DI134" s="65" t="s">
        <v>402</v>
      </c>
      <c r="DJ134" s="68">
        <v>2.64361434953869E-3</v>
      </c>
      <c r="DK134" s="78">
        <v>747.74</v>
      </c>
      <c r="DL134" s="78">
        <v>869.77</v>
      </c>
      <c r="DM134" s="78">
        <v>869.77</v>
      </c>
      <c r="DN134" s="78">
        <v>896.83</v>
      </c>
      <c r="DO134" s="78"/>
      <c r="DP134" s="79">
        <v>673.22</v>
      </c>
      <c r="DQ134" s="65" t="s">
        <v>403</v>
      </c>
      <c r="DR134" s="78">
        <v>998.65</v>
      </c>
      <c r="DS134" s="78">
        <v>1124.21</v>
      </c>
      <c r="DT134" s="78">
        <v>878.26</v>
      </c>
      <c r="DU134" s="78">
        <v>728.41</v>
      </c>
      <c r="DV134" s="78"/>
      <c r="DW134" s="79"/>
      <c r="DX134" s="65" t="s">
        <v>404</v>
      </c>
      <c r="DY134" s="78">
        <v>968.62</v>
      </c>
      <c r="DZ134" s="78">
        <v>1075.68</v>
      </c>
      <c r="EA134" s="78">
        <v>1020.92</v>
      </c>
      <c r="EB134" s="78">
        <v>734.5</v>
      </c>
      <c r="EC134" s="78"/>
      <c r="ED134" s="79">
        <v>585.86</v>
      </c>
      <c r="EE134" s="65" t="s">
        <v>405</v>
      </c>
      <c r="EF134" s="68">
        <v>1</v>
      </c>
      <c r="EG134" s="78">
        <v>925.71</v>
      </c>
      <c r="EH134" s="78">
        <v>1074.2</v>
      </c>
      <c r="EI134" s="78">
        <v>910.41</v>
      </c>
      <c r="EJ134" s="78"/>
      <c r="EK134" s="78">
        <v>323.74</v>
      </c>
      <c r="EL134" s="79">
        <v>404.4</v>
      </c>
      <c r="EM134" s="65" t="s">
        <v>406</v>
      </c>
      <c r="EN134" s="78">
        <v>926.7</v>
      </c>
      <c r="EO134" s="78">
        <v>1021.92</v>
      </c>
      <c r="EP134" s="78">
        <v>886.27</v>
      </c>
      <c r="EQ134" s="78"/>
      <c r="ER134" s="78"/>
      <c r="ES134" s="79">
        <v>793.16</v>
      </c>
      <c r="ET134" s="65" t="s">
        <v>407</v>
      </c>
      <c r="EU134" s="68">
        <v>1</v>
      </c>
      <c r="EV134" s="78">
        <v>953.55</v>
      </c>
      <c r="EW134" s="78">
        <v>1065.52</v>
      </c>
      <c r="EX134" s="78">
        <v>1065.52</v>
      </c>
      <c r="EY134" s="78"/>
      <c r="EZ134" s="78"/>
      <c r="FA134" s="79">
        <v>495.71</v>
      </c>
      <c r="FB134" s="65" t="s">
        <v>408</v>
      </c>
      <c r="FC134" s="78">
        <v>586.21</v>
      </c>
      <c r="FD134" s="78">
        <v>553.02</v>
      </c>
      <c r="FE134" s="78">
        <v>615.37</v>
      </c>
      <c r="FF134" s="78"/>
      <c r="FG134" s="78"/>
      <c r="FH134" s="79"/>
      <c r="FI134" s="65" t="s">
        <v>409</v>
      </c>
      <c r="FJ134" s="78">
        <v>1064.43</v>
      </c>
      <c r="FK134" s="78">
        <v>1229.9100000000001</v>
      </c>
      <c r="FL134" s="78">
        <v>993.55</v>
      </c>
      <c r="FM134" s="78">
        <v>721.14</v>
      </c>
      <c r="FN134" s="78"/>
      <c r="FO134" s="79">
        <v>767.54</v>
      </c>
      <c r="FP134" s="65" t="s">
        <v>410</v>
      </c>
      <c r="FQ134" s="68">
        <v>0.21525744790769799</v>
      </c>
      <c r="FR134" s="78">
        <v>942.16</v>
      </c>
      <c r="FS134" s="78">
        <v>1101.75</v>
      </c>
      <c r="FT134" s="78">
        <v>1026.79</v>
      </c>
      <c r="FU134" s="78">
        <v>681</v>
      </c>
      <c r="FV134" s="78">
        <v>609.25</v>
      </c>
      <c r="FW134" s="79">
        <v>663.63</v>
      </c>
      <c r="FX134" s="65" t="s">
        <v>411</v>
      </c>
      <c r="FY134" s="78">
        <v>952.48</v>
      </c>
      <c r="FZ134" s="78">
        <v>1049.27</v>
      </c>
      <c r="GA134" s="78">
        <v>1004.3</v>
      </c>
      <c r="GB134" s="78">
        <v>971.14</v>
      </c>
      <c r="GC134" s="78"/>
      <c r="GD134" s="79">
        <v>654.88</v>
      </c>
      <c r="GE134" s="65" t="s">
        <v>412</v>
      </c>
      <c r="GF134" s="68">
        <v>0.202441443812377</v>
      </c>
      <c r="GG134" s="78">
        <v>929.13</v>
      </c>
      <c r="GH134" s="78">
        <v>1080.8900000000001</v>
      </c>
      <c r="GI134" s="78">
        <v>682.81</v>
      </c>
      <c r="GJ134" s="78">
        <v>592.14</v>
      </c>
      <c r="GK134" s="78"/>
      <c r="GL134" s="79">
        <v>629.19000000000005</v>
      </c>
      <c r="GM134" s="65" t="s">
        <v>413</v>
      </c>
      <c r="GN134" s="68">
        <v>9.6966876115119102E-2</v>
      </c>
      <c r="GO134" s="78">
        <v>939.42</v>
      </c>
      <c r="GP134" s="78">
        <v>1405.32</v>
      </c>
      <c r="GQ134" s="78">
        <v>868.07</v>
      </c>
      <c r="GR134" s="78">
        <v>702.23</v>
      </c>
      <c r="GS134" s="78"/>
      <c r="GT134" s="79"/>
      <c r="GU134" s="65" t="s">
        <v>414</v>
      </c>
      <c r="GV134" s="68">
        <v>1</v>
      </c>
      <c r="GW134" s="78">
        <v>804.49</v>
      </c>
      <c r="GX134" s="78">
        <v>856.84</v>
      </c>
      <c r="GY134" s="78">
        <v>915.2</v>
      </c>
      <c r="GZ134" s="78"/>
      <c r="HA134" s="78"/>
      <c r="HB134" s="79">
        <v>743.57</v>
      </c>
      <c r="HC134" s="65" t="s">
        <v>415</v>
      </c>
      <c r="HD134" s="68">
        <v>1</v>
      </c>
      <c r="HE134" s="78">
        <v>901.35</v>
      </c>
      <c r="HF134" s="78">
        <v>1029.8499999999999</v>
      </c>
      <c r="HG134" s="78"/>
      <c r="HH134" s="78">
        <v>682.69</v>
      </c>
      <c r="HI134" s="78">
        <v>676.05</v>
      </c>
      <c r="HJ134" s="79">
        <v>617.54999999999995</v>
      </c>
      <c r="HK134" s="80"/>
      <c r="HL134" s="68"/>
      <c r="HM134" s="78"/>
      <c r="HN134" s="78"/>
      <c r="HO134" s="78"/>
      <c r="HP134" s="78"/>
      <c r="HQ134" s="78"/>
      <c r="HR134" s="79"/>
    </row>
    <row r="135" spans="1:226" x14ac:dyDescent="0.25">
      <c r="A135" s="81">
        <v>44655</v>
      </c>
      <c r="B135" s="82" t="s">
        <v>387</v>
      </c>
      <c r="C135" s="83">
        <v>999.85019822914524</v>
      </c>
      <c r="D135" s="83">
        <v>1132.2554111767092</v>
      </c>
      <c r="E135" s="83">
        <v>1075.8661150292824</v>
      </c>
      <c r="F135" s="83">
        <v>717.70368655427046</v>
      </c>
      <c r="G135" s="83">
        <v>623.31838731250593</v>
      </c>
      <c r="H135" s="84">
        <v>639.42766912018442</v>
      </c>
      <c r="I135" s="82" t="s">
        <v>388</v>
      </c>
      <c r="J135" s="83">
        <v>1016.294159662095</v>
      </c>
      <c r="K135" s="83">
        <v>1128.3532408509241</v>
      </c>
      <c r="L135" s="83">
        <v>1079.9070107389653</v>
      </c>
      <c r="M135" s="83">
        <v>698.19287146529655</v>
      </c>
      <c r="N135" s="83">
        <v>588.30138680033417</v>
      </c>
      <c r="O135" s="84">
        <v>618.79862873938782</v>
      </c>
      <c r="P135" s="65" t="s">
        <v>389</v>
      </c>
      <c r="Q135" s="78">
        <v>940.73</v>
      </c>
      <c r="R135" s="78">
        <v>1130.7</v>
      </c>
      <c r="S135" s="78">
        <v>1058.55</v>
      </c>
      <c r="T135" s="78">
        <v>749</v>
      </c>
      <c r="U135" s="78"/>
      <c r="V135" s="79"/>
      <c r="W135" s="65" t="s">
        <v>390</v>
      </c>
      <c r="X135" s="78">
        <v>1038.3599999999999</v>
      </c>
      <c r="Y135" s="78">
        <v>1212.8800000000001</v>
      </c>
      <c r="Z135" s="78">
        <v>935.81</v>
      </c>
      <c r="AA135" s="78">
        <v>614</v>
      </c>
      <c r="AB135" s="78"/>
      <c r="AC135" s="79">
        <v>886.78</v>
      </c>
      <c r="AD135" s="65" t="s">
        <v>391</v>
      </c>
      <c r="AE135" s="68">
        <v>0.51129972389814904</v>
      </c>
      <c r="AF135" s="78">
        <v>871</v>
      </c>
      <c r="AG135" s="78">
        <v>916.55</v>
      </c>
      <c r="AH135" s="78">
        <v>1012.54</v>
      </c>
      <c r="AI135" s="78"/>
      <c r="AJ135" s="78"/>
      <c r="AK135" s="79">
        <v>570.47</v>
      </c>
      <c r="AL135" s="69" t="s">
        <v>392</v>
      </c>
      <c r="AM135" s="70">
        <v>1</v>
      </c>
      <c r="AN135" s="78">
        <v>857.82</v>
      </c>
      <c r="AO135" s="78">
        <v>1105</v>
      </c>
      <c r="AP135" s="78">
        <v>1022.38</v>
      </c>
      <c r="AQ135" s="78">
        <v>1102.18</v>
      </c>
      <c r="AR135" s="78"/>
      <c r="AS135" s="79"/>
      <c r="AT135" s="65" t="s">
        <v>393</v>
      </c>
      <c r="AU135" s="68">
        <v>4.1118421052631603E-2</v>
      </c>
      <c r="AV135" s="78">
        <v>971.2</v>
      </c>
      <c r="AW135" s="78">
        <v>1182.7</v>
      </c>
      <c r="AX135" s="78">
        <v>1066.75</v>
      </c>
      <c r="AY135" s="78"/>
      <c r="AZ135" s="78"/>
      <c r="BA135" s="79">
        <v>675.27</v>
      </c>
      <c r="BB135" s="65" t="s">
        <v>394</v>
      </c>
      <c r="BC135" s="78">
        <v>1073.23</v>
      </c>
      <c r="BD135" s="78">
        <v>1259.01</v>
      </c>
      <c r="BE135" s="78">
        <v>1147.8900000000001</v>
      </c>
      <c r="BF135" s="78"/>
      <c r="BG135" s="78"/>
      <c r="BH135" s="79">
        <v>840.97</v>
      </c>
      <c r="BI135" s="65" t="s">
        <v>395</v>
      </c>
      <c r="BJ135" s="68">
        <v>0.13443570612354599</v>
      </c>
      <c r="BK135" s="78">
        <v>1041.74</v>
      </c>
      <c r="BL135" s="78">
        <v>1103.58</v>
      </c>
      <c r="BM135" s="78">
        <v>1223.6600000000001</v>
      </c>
      <c r="BN135" s="78">
        <v>1057.8699999999999</v>
      </c>
      <c r="BO135" s="78"/>
      <c r="BP135" s="79"/>
      <c r="BQ135" s="65" t="s">
        <v>396</v>
      </c>
      <c r="BR135" s="68">
        <v>1</v>
      </c>
      <c r="BS135" s="78">
        <v>972.83</v>
      </c>
      <c r="BT135" s="78">
        <v>1140.5</v>
      </c>
      <c r="BU135" s="78">
        <v>1154.5</v>
      </c>
      <c r="BV135" s="78"/>
      <c r="BW135" s="78"/>
      <c r="BX135" s="79">
        <v>552.83000000000004</v>
      </c>
      <c r="BY135" s="65" t="s">
        <v>397</v>
      </c>
      <c r="BZ135" s="78">
        <v>1025.67</v>
      </c>
      <c r="CA135" s="78">
        <v>1147.47</v>
      </c>
      <c r="CB135" s="78">
        <v>990.34</v>
      </c>
      <c r="CC135" s="78">
        <v>616.83000000000004</v>
      </c>
      <c r="CD135" s="78"/>
      <c r="CE135" s="79">
        <v>751.6</v>
      </c>
      <c r="CF135" s="65" t="s">
        <v>398</v>
      </c>
      <c r="CG135" s="78">
        <v>1011.46</v>
      </c>
      <c r="CH135" s="78">
        <v>1306.42</v>
      </c>
      <c r="CI135" s="78">
        <v>1122.28</v>
      </c>
      <c r="CJ135" s="78"/>
      <c r="CK135" s="78"/>
      <c r="CL135" s="79"/>
      <c r="CM135" s="65" t="s">
        <v>399</v>
      </c>
      <c r="CN135" s="78">
        <v>835.7</v>
      </c>
      <c r="CO135" s="78">
        <v>966.77</v>
      </c>
      <c r="CP135" s="78">
        <v>1078.21</v>
      </c>
      <c r="CQ135" s="78">
        <v>706.95</v>
      </c>
      <c r="CR135" s="78"/>
      <c r="CS135" s="79">
        <v>553.47</v>
      </c>
      <c r="CT135" s="65" t="s">
        <v>400</v>
      </c>
      <c r="CU135" s="78">
        <v>945.14</v>
      </c>
      <c r="CV135" s="78">
        <v>1103.0899999999999</v>
      </c>
      <c r="CW135" s="78">
        <v>980.21</v>
      </c>
      <c r="CX135" s="78">
        <v>619.91999999999996</v>
      </c>
      <c r="CY135" s="78"/>
      <c r="CZ135" s="79"/>
      <c r="DA135" s="65" t="s">
        <v>401</v>
      </c>
      <c r="DB135" s="68">
        <v>0.132529322112517</v>
      </c>
      <c r="DC135" s="78">
        <v>884.34</v>
      </c>
      <c r="DD135" s="78">
        <v>1123.95</v>
      </c>
      <c r="DE135" s="78">
        <v>979.79</v>
      </c>
      <c r="DF135" s="78">
        <v>977.27</v>
      </c>
      <c r="DG135" s="78"/>
      <c r="DH135" s="79">
        <v>759.95</v>
      </c>
      <c r="DI135" s="65" t="s">
        <v>402</v>
      </c>
      <c r="DJ135" s="68">
        <v>2.7089259108763401E-3</v>
      </c>
      <c r="DK135" s="78">
        <v>766.19</v>
      </c>
      <c r="DL135" s="78">
        <v>888.68</v>
      </c>
      <c r="DM135" s="78">
        <v>888.68</v>
      </c>
      <c r="DN135" s="78">
        <v>765.39</v>
      </c>
      <c r="DO135" s="78"/>
      <c r="DP135" s="79">
        <v>668.95</v>
      </c>
      <c r="DQ135" s="65" t="s">
        <v>403</v>
      </c>
      <c r="DR135" s="78">
        <v>1017.27</v>
      </c>
      <c r="DS135" s="78">
        <v>1142.9100000000001</v>
      </c>
      <c r="DT135" s="78">
        <v>903.06</v>
      </c>
      <c r="DU135" s="78">
        <v>767.45</v>
      </c>
      <c r="DV135" s="78"/>
      <c r="DW135" s="79"/>
      <c r="DX135" s="65" t="s">
        <v>404</v>
      </c>
      <c r="DY135" s="78">
        <v>991.04</v>
      </c>
      <c r="DZ135" s="78">
        <v>1098.31</v>
      </c>
      <c r="EA135" s="78">
        <v>1038.3599999999999</v>
      </c>
      <c r="EB135" s="78">
        <v>767.05</v>
      </c>
      <c r="EC135" s="78"/>
      <c r="ED135" s="79">
        <v>579.63</v>
      </c>
      <c r="EE135" s="65" t="s">
        <v>405</v>
      </c>
      <c r="EF135" s="68">
        <v>1</v>
      </c>
      <c r="EG135" s="78">
        <v>936.58</v>
      </c>
      <c r="EH135" s="78">
        <v>1096.1199999999999</v>
      </c>
      <c r="EI135" s="78">
        <v>956.55</v>
      </c>
      <c r="EJ135" s="78"/>
      <c r="EK135" s="78">
        <v>323.74</v>
      </c>
      <c r="EL135" s="79">
        <v>405.71</v>
      </c>
      <c r="EM135" s="65" t="s">
        <v>406</v>
      </c>
      <c r="EN135" s="78">
        <v>954.05</v>
      </c>
      <c r="EO135" s="78">
        <v>1085.17</v>
      </c>
      <c r="EP135" s="78">
        <v>947.67</v>
      </c>
      <c r="EQ135" s="78"/>
      <c r="ER135" s="78"/>
      <c r="ES135" s="79">
        <v>848.71</v>
      </c>
      <c r="ET135" s="65" t="s">
        <v>407</v>
      </c>
      <c r="EU135" s="68">
        <v>1</v>
      </c>
      <c r="EV135" s="78">
        <v>972.84</v>
      </c>
      <c r="EW135" s="78">
        <v>1090.03</v>
      </c>
      <c r="EX135" s="78">
        <v>1090.03</v>
      </c>
      <c r="EY135" s="78"/>
      <c r="EZ135" s="78"/>
      <c r="FA135" s="79">
        <v>495.71</v>
      </c>
      <c r="FB135" s="65" t="s">
        <v>408</v>
      </c>
      <c r="FC135" s="78">
        <v>586.21</v>
      </c>
      <c r="FD135" s="78">
        <v>553.02</v>
      </c>
      <c r="FE135" s="78">
        <v>615.37</v>
      </c>
      <c r="FF135" s="78"/>
      <c r="FG135" s="78"/>
      <c r="FH135" s="79"/>
      <c r="FI135" s="65" t="s">
        <v>409</v>
      </c>
      <c r="FJ135" s="78">
        <v>1086.74</v>
      </c>
      <c r="FK135" s="78">
        <v>1257.18</v>
      </c>
      <c r="FL135" s="78">
        <v>1008.42</v>
      </c>
      <c r="FM135" s="78">
        <v>756.14</v>
      </c>
      <c r="FN135" s="78"/>
      <c r="FO135" s="79">
        <v>769.2</v>
      </c>
      <c r="FP135" s="65" t="s">
        <v>410</v>
      </c>
      <c r="FQ135" s="68">
        <v>0.215633423180593</v>
      </c>
      <c r="FR135" s="78">
        <v>974.74</v>
      </c>
      <c r="FS135" s="78">
        <v>1176.24</v>
      </c>
      <c r="FT135" s="78">
        <v>1055.83</v>
      </c>
      <c r="FU135" s="78">
        <v>711.39</v>
      </c>
      <c r="FV135" s="78">
        <v>627.84</v>
      </c>
      <c r="FW135" s="79">
        <v>676.3</v>
      </c>
      <c r="FX135" s="65" t="s">
        <v>411</v>
      </c>
      <c r="FY135" s="78">
        <v>985.81</v>
      </c>
      <c r="FZ135" s="78">
        <v>1100.49</v>
      </c>
      <c r="GA135" s="78">
        <v>1033.56</v>
      </c>
      <c r="GB135" s="78">
        <v>1002.59</v>
      </c>
      <c r="GC135" s="78"/>
      <c r="GD135" s="79">
        <v>631.29999999999995</v>
      </c>
      <c r="GE135" s="65" t="s">
        <v>412</v>
      </c>
      <c r="GF135" s="68">
        <v>0.20229810648972299</v>
      </c>
      <c r="GG135" s="78">
        <v>932.04</v>
      </c>
      <c r="GH135" s="78">
        <v>1072.1400000000001</v>
      </c>
      <c r="GI135" s="78">
        <v>682.33</v>
      </c>
      <c r="GJ135" s="78">
        <v>591.72</v>
      </c>
      <c r="GK135" s="78"/>
      <c r="GL135" s="79">
        <v>612.08000000000004</v>
      </c>
      <c r="GM135" s="65" t="s">
        <v>413</v>
      </c>
      <c r="GN135" s="68">
        <v>9.6293657136804406E-2</v>
      </c>
      <c r="GO135" s="78">
        <v>976.8</v>
      </c>
      <c r="GP135" s="78">
        <v>1494.09</v>
      </c>
      <c r="GQ135" s="78">
        <v>930.29</v>
      </c>
      <c r="GR135" s="78">
        <v>734.91</v>
      </c>
      <c r="GS135" s="78"/>
      <c r="GT135" s="79"/>
      <c r="GU135" s="65" t="s">
        <v>414</v>
      </c>
      <c r="GV135" s="68">
        <v>1</v>
      </c>
      <c r="GW135" s="78">
        <v>804.49</v>
      </c>
      <c r="GX135" s="78">
        <v>856.84</v>
      </c>
      <c r="GY135" s="78">
        <v>912.86</v>
      </c>
      <c r="GZ135" s="78"/>
      <c r="HA135" s="78"/>
      <c r="HB135" s="79">
        <v>743.94</v>
      </c>
      <c r="HC135" s="65" t="s">
        <v>415</v>
      </c>
      <c r="HD135" s="68">
        <v>1</v>
      </c>
      <c r="HE135" s="78">
        <v>921.35</v>
      </c>
      <c r="HF135" s="78">
        <v>1039.8499999999999</v>
      </c>
      <c r="HG135" s="78"/>
      <c r="HH135" s="78">
        <v>727.72</v>
      </c>
      <c r="HI135" s="78">
        <v>721.08</v>
      </c>
      <c r="HJ135" s="79">
        <v>617.54999999999995</v>
      </c>
      <c r="HK135" s="80"/>
      <c r="HL135" s="68"/>
      <c r="HM135" s="78"/>
      <c r="HN135" s="78"/>
      <c r="HO135" s="78"/>
      <c r="HP135" s="78"/>
      <c r="HQ135" s="78"/>
      <c r="HR135" s="79"/>
    </row>
    <row r="136" spans="1:226" x14ac:dyDescent="0.25">
      <c r="A136" s="81">
        <v>44648</v>
      </c>
      <c r="B136" s="82" t="s">
        <v>387</v>
      </c>
      <c r="C136" s="83">
        <v>1028.0004345561194</v>
      </c>
      <c r="D136" s="83">
        <v>1191.7370794052397</v>
      </c>
      <c r="E136" s="83">
        <v>1181.2611984221221</v>
      </c>
      <c r="F136" s="83">
        <v>718.72104243057936</v>
      </c>
      <c r="G136" s="83">
        <v>608.54268653864517</v>
      </c>
      <c r="H136" s="84">
        <v>642.09420425138205</v>
      </c>
      <c r="I136" s="82" t="s">
        <v>388</v>
      </c>
      <c r="J136" s="83">
        <v>1052.7222737161071</v>
      </c>
      <c r="K136" s="83">
        <v>1199.4073489121824</v>
      </c>
      <c r="L136" s="83">
        <v>1188.1862873894868</v>
      </c>
      <c r="M136" s="83">
        <v>688.63288779630068</v>
      </c>
      <c r="N136" s="83">
        <v>542.03943191311612</v>
      </c>
      <c r="O136" s="84">
        <v>630.55081625459457</v>
      </c>
      <c r="P136" s="65" t="s">
        <v>389</v>
      </c>
      <c r="Q136" s="78">
        <v>974.06</v>
      </c>
      <c r="R136" s="78">
        <v>1176.54</v>
      </c>
      <c r="S136" s="78">
        <v>1185.58</v>
      </c>
      <c r="T136" s="78">
        <v>765</v>
      </c>
      <c r="U136" s="78"/>
      <c r="V136" s="79"/>
      <c r="W136" s="65" t="s">
        <v>390</v>
      </c>
      <c r="X136" s="78">
        <v>999.15</v>
      </c>
      <c r="Y136" s="78">
        <v>1165.74</v>
      </c>
      <c r="Z136" s="78">
        <v>1092.67</v>
      </c>
      <c r="AA136" s="78">
        <v>641.29999999999995</v>
      </c>
      <c r="AB136" s="78"/>
      <c r="AC136" s="79">
        <v>890.08</v>
      </c>
      <c r="AD136" s="65" t="s">
        <v>391</v>
      </c>
      <c r="AE136" s="68">
        <v>0.51129972389814904</v>
      </c>
      <c r="AF136" s="78">
        <v>856.51</v>
      </c>
      <c r="AG136" s="78">
        <v>916.55</v>
      </c>
      <c r="AH136" s="78">
        <v>960.39</v>
      </c>
      <c r="AI136" s="78"/>
      <c r="AJ136" s="78"/>
      <c r="AK136" s="79">
        <v>566.6</v>
      </c>
      <c r="AL136" s="69" t="s">
        <v>392</v>
      </c>
      <c r="AM136" s="70">
        <v>1</v>
      </c>
      <c r="AN136" s="78">
        <v>828.93</v>
      </c>
      <c r="AO136" s="78">
        <v>1082.24</v>
      </c>
      <c r="AP136" s="78">
        <v>1022.39</v>
      </c>
      <c r="AQ136" s="78">
        <v>1042.5</v>
      </c>
      <c r="AR136" s="78"/>
      <c r="AS136" s="79"/>
      <c r="AT136" s="65" t="s">
        <v>393</v>
      </c>
      <c r="AU136" s="68">
        <v>4.0567951318458403E-2</v>
      </c>
      <c r="AV136" s="78">
        <v>965.57</v>
      </c>
      <c r="AW136" s="78">
        <v>1180.6400000000001</v>
      </c>
      <c r="AX136" s="78">
        <v>1067.49</v>
      </c>
      <c r="AY136" s="78"/>
      <c r="AZ136" s="78"/>
      <c r="BA136" s="79">
        <v>680.15</v>
      </c>
      <c r="BB136" s="65" t="s">
        <v>394</v>
      </c>
      <c r="BC136" s="78">
        <v>1132.05</v>
      </c>
      <c r="BD136" s="78">
        <v>1360.69</v>
      </c>
      <c r="BE136" s="78">
        <v>1263.02</v>
      </c>
      <c r="BF136" s="78"/>
      <c r="BG136" s="78"/>
      <c r="BH136" s="79">
        <v>859.46</v>
      </c>
      <c r="BI136" s="65" t="s">
        <v>395</v>
      </c>
      <c r="BJ136" s="68">
        <v>0.13442124931109101</v>
      </c>
      <c r="BK136" s="78">
        <v>1073.8900000000001</v>
      </c>
      <c r="BL136" s="78">
        <v>1275.52</v>
      </c>
      <c r="BM136" s="78">
        <v>1374.08</v>
      </c>
      <c r="BN136" s="78">
        <v>1079.27</v>
      </c>
      <c r="BO136" s="78"/>
      <c r="BP136" s="79"/>
      <c r="BQ136" s="65" t="s">
        <v>396</v>
      </c>
      <c r="BR136" s="68">
        <v>1</v>
      </c>
      <c r="BS136" s="78">
        <v>994.5</v>
      </c>
      <c r="BT136" s="78">
        <v>1196.33</v>
      </c>
      <c r="BU136" s="78">
        <v>1248.67</v>
      </c>
      <c r="BV136" s="78"/>
      <c r="BW136" s="78"/>
      <c r="BX136" s="79">
        <v>552.83000000000004</v>
      </c>
      <c r="BY136" s="65" t="s">
        <v>397</v>
      </c>
      <c r="BZ136" s="78">
        <v>1029.95</v>
      </c>
      <c r="CA136" s="78">
        <v>1139.3399999999999</v>
      </c>
      <c r="CB136" s="78">
        <v>1052.8599999999999</v>
      </c>
      <c r="CC136" s="78">
        <v>598.53</v>
      </c>
      <c r="CD136" s="78"/>
      <c r="CE136" s="79">
        <v>743.88</v>
      </c>
      <c r="CF136" s="65" t="s">
        <v>398</v>
      </c>
      <c r="CG136" s="78">
        <v>1006.62</v>
      </c>
      <c r="CH136" s="78">
        <v>1277.3800000000001</v>
      </c>
      <c r="CI136" s="78">
        <v>1293.95</v>
      </c>
      <c r="CJ136" s="78"/>
      <c r="CK136" s="78"/>
      <c r="CL136" s="79"/>
      <c r="CM136" s="65" t="s">
        <v>399</v>
      </c>
      <c r="CN136" s="78">
        <v>978.83</v>
      </c>
      <c r="CO136" s="78">
        <v>1154.6400000000001</v>
      </c>
      <c r="CP136" s="78">
        <v>1179.6600000000001</v>
      </c>
      <c r="CQ136" s="78">
        <v>753.49</v>
      </c>
      <c r="CR136" s="78"/>
      <c r="CS136" s="79">
        <v>682.93</v>
      </c>
      <c r="CT136" s="65" t="s">
        <v>400</v>
      </c>
      <c r="CU136" s="78">
        <v>951.6</v>
      </c>
      <c r="CV136" s="78">
        <v>1170.02</v>
      </c>
      <c r="CW136" s="78">
        <v>981.82</v>
      </c>
      <c r="CX136" s="78">
        <v>619.91999999999996</v>
      </c>
      <c r="CY136" s="78"/>
      <c r="CZ136" s="79"/>
      <c r="DA136" s="65" t="s">
        <v>401</v>
      </c>
      <c r="DB136" s="68">
        <v>0.13203934772562201</v>
      </c>
      <c r="DC136" s="78">
        <v>763.61</v>
      </c>
      <c r="DD136" s="78">
        <v>935.89</v>
      </c>
      <c r="DE136" s="78">
        <v>958.21</v>
      </c>
      <c r="DF136" s="78">
        <v>1089.19</v>
      </c>
      <c r="DG136" s="78"/>
      <c r="DH136" s="79">
        <v>736.96</v>
      </c>
      <c r="DI136" s="65" t="s">
        <v>402</v>
      </c>
      <c r="DJ136" s="68">
        <v>2.6728677197765502E-3</v>
      </c>
      <c r="DK136" s="78">
        <v>756.01</v>
      </c>
      <c r="DL136" s="78">
        <v>862.93</v>
      </c>
      <c r="DM136" s="78">
        <v>862.93</v>
      </c>
      <c r="DN136" s="78">
        <v>755.2</v>
      </c>
      <c r="DO136" s="78"/>
      <c r="DP136" s="79">
        <v>641.54999999999995</v>
      </c>
      <c r="DQ136" s="65" t="s">
        <v>403</v>
      </c>
      <c r="DR136" s="78">
        <v>1001.01</v>
      </c>
      <c r="DS136" s="78">
        <v>1118.52</v>
      </c>
      <c r="DT136" s="78">
        <v>962.93</v>
      </c>
      <c r="DU136" s="78">
        <v>737.33</v>
      </c>
      <c r="DV136" s="78"/>
      <c r="DW136" s="79"/>
      <c r="DX136" s="65" t="s">
        <v>404</v>
      </c>
      <c r="DY136" s="78">
        <v>1054.75</v>
      </c>
      <c r="DZ136" s="78">
        <v>1155.45</v>
      </c>
      <c r="EA136" s="78">
        <v>1106.53</v>
      </c>
      <c r="EB136" s="78">
        <v>804.28</v>
      </c>
      <c r="EC136" s="78"/>
      <c r="ED136" s="79">
        <v>590.99</v>
      </c>
      <c r="EE136" s="65" t="s">
        <v>405</v>
      </c>
      <c r="EF136" s="68">
        <v>1</v>
      </c>
      <c r="EG136" s="78">
        <v>959.5</v>
      </c>
      <c r="EH136" s="78">
        <v>1130.8</v>
      </c>
      <c r="EI136" s="78">
        <v>963.33</v>
      </c>
      <c r="EJ136" s="78"/>
      <c r="EK136" s="78">
        <v>323.74</v>
      </c>
      <c r="EL136" s="79">
        <v>435.88</v>
      </c>
      <c r="EM136" s="65" t="s">
        <v>406</v>
      </c>
      <c r="EN136" s="78">
        <v>972</v>
      </c>
      <c r="EO136" s="78">
        <v>1245.8499999999999</v>
      </c>
      <c r="EP136" s="78">
        <v>1109.07</v>
      </c>
      <c r="EQ136" s="78"/>
      <c r="ER136" s="78"/>
      <c r="ES136" s="79">
        <v>896.86</v>
      </c>
      <c r="ET136" s="65" t="s">
        <v>407</v>
      </c>
      <c r="EU136" s="68">
        <v>1</v>
      </c>
      <c r="EV136" s="78">
        <v>980.27</v>
      </c>
      <c r="EW136" s="78">
        <v>1083.42</v>
      </c>
      <c r="EX136" s="78">
        <v>1083.42</v>
      </c>
      <c r="EY136" s="78"/>
      <c r="EZ136" s="78"/>
      <c r="FA136" s="79">
        <v>495.71</v>
      </c>
      <c r="FB136" s="65" t="s">
        <v>408</v>
      </c>
      <c r="FC136" s="78">
        <v>586.21</v>
      </c>
      <c r="FD136" s="78">
        <v>553.02</v>
      </c>
      <c r="FE136" s="78">
        <v>615.37</v>
      </c>
      <c r="FF136" s="78"/>
      <c r="FG136" s="78"/>
      <c r="FH136" s="79"/>
      <c r="FI136" s="65" t="s">
        <v>409</v>
      </c>
      <c r="FJ136" s="78">
        <v>1094.74</v>
      </c>
      <c r="FK136" s="78">
        <v>1270.98</v>
      </c>
      <c r="FL136" s="78">
        <v>1125.52</v>
      </c>
      <c r="FM136" s="78">
        <v>843.14</v>
      </c>
      <c r="FN136" s="78"/>
      <c r="FO136" s="79">
        <v>755.82</v>
      </c>
      <c r="FP136" s="65" t="s">
        <v>410</v>
      </c>
      <c r="FQ136" s="68">
        <v>0.21195421788893601</v>
      </c>
      <c r="FR136" s="78">
        <v>972.76</v>
      </c>
      <c r="FS136" s="78">
        <v>1200.4000000000001</v>
      </c>
      <c r="FT136" s="78">
        <v>1130.58</v>
      </c>
      <c r="FU136" s="78">
        <v>745.01</v>
      </c>
      <c r="FV136" s="78">
        <v>617.13</v>
      </c>
      <c r="FW136" s="79">
        <v>670.81</v>
      </c>
      <c r="FX136" s="65" t="s">
        <v>411</v>
      </c>
      <c r="FY136" s="78">
        <v>1016.71</v>
      </c>
      <c r="FZ136" s="78">
        <v>1155.77</v>
      </c>
      <c r="GA136" s="78">
        <v>1078.28</v>
      </c>
      <c r="GB136" s="78">
        <v>935.36</v>
      </c>
      <c r="GC136" s="78"/>
      <c r="GD136" s="79">
        <v>580.89</v>
      </c>
      <c r="GE136" s="65" t="s">
        <v>412</v>
      </c>
      <c r="GF136" s="68">
        <v>0.20208960653153599</v>
      </c>
      <c r="GG136" s="78">
        <v>958.42</v>
      </c>
      <c r="GH136" s="78">
        <v>1075.96</v>
      </c>
      <c r="GI136" s="78">
        <v>681.63</v>
      </c>
      <c r="GJ136" s="78">
        <v>591.11</v>
      </c>
      <c r="GK136" s="78"/>
      <c r="GL136" s="79">
        <v>605.5</v>
      </c>
      <c r="GM136" s="65" t="s">
        <v>413</v>
      </c>
      <c r="GN136" s="68">
        <v>9.5946270088750299E-2</v>
      </c>
      <c r="GO136" s="78">
        <v>1011.2</v>
      </c>
      <c r="GP136" s="78">
        <v>1557.02</v>
      </c>
      <c r="GQ136" s="78">
        <v>983.51</v>
      </c>
      <c r="GR136" s="78">
        <v>785.8</v>
      </c>
      <c r="GS136" s="78"/>
      <c r="GT136" s="79"/>
      <c r="GU136" s="65" t="s">
        <v>414</v>
      </c>
      <c r="GV136" s="68">
        <v>1</v>
      </c>
      <c r="GW136" s="78">
        <v>804.39</v>
      </c>
      <c r="GX136" s="78">
        <v>856.84</v>
      </c>
      <c r="GY136" s="78">
        <v>910.49</v>
      </c>
      <c r="GZ136" s="78"/>
      <c r="HA136" s="78"/>
      <c r="HB136" s="79">
        <v>735.29</v>
      </c>
      <c r="HC136" s="65" t="s">
        <v>415</v>
      </c>
      <c r="HD136" s="68">
        <v>1</v>
      </c>
      <c r="HE136" s="78">
        <v>873.85</v>
      </c>
      <c r="HF136" s="78">
        <v>990.68</v>
      </c>
      <c r="HG136" s="78"/>
      <c r="HH136" s="78">
        <v>658.24</v>
      </c>
      <c r="HI136" s="78">
        <v>651.6</v>
      </c>
      <c r="HJ136" s="79">
        <v>614.22</v>
      </c>
      <c r="HK136" s="80"/>
      <c r="HL136" s="68"/>
      <c r="HM136" s="78"/>
      <c r="HN136" s="78"/>
      <c r="HO136" s="78"/>
      <c r="HP136" s="78"/>
      <c r="HQ136" s="78"/>
      <c r="HR136" s="79"/>
    </row>
    <row r="137" spans="1:226" x14ac:dyDescent="0.25">
      <c r="A137" s="81">
        <v>44641</v>
      </c>
      <c r="B137" s="82" t="s">
        <v>387</v>
      </c>
      <c r="C137" s="83">
        <v>1017.6416458704869</v>
      </c>
      <c r="D137" s="83">
        <v>1143.9881894663008</v>
      </c>
      <c r="E137" s="83">
        <v>1141.2812692957325</v>
      </c>
      <c r="F137" s="83">
        <v>728.51262559790143</v>
      </c>
      <c r="G137" s="83">
        <v>620.08261966179418</v>
      </c>
      <c r="H137" s="84">
        <v>634.44388935765494</v>
      </c>
      <c r="I137" s="82" t="s">
        <v>388</v>
      </c>
      <c r="J137" s="83">
        <v>1042.0957958777883</v>
      </c>
      <c r="K137" s="83">
        <v>1151.6638642859423</v>
      </c>
      <c r="L137" s="83">
        <v>1150.5678115986098</v>
      </c>
      <c r="M137" s="83">
        <v>707.46146835771594</v>
      </c>
      <c r="N137" s="83">
        <v>620.56756892230578</v>
      </c>
      <c r="O137" s="84">
        <v>610.74934053217203</v>
      </c>
      <c r="P137" s="65" t="s">
        <v>389</v>
      </c>
      <c r="Q137" s="78">
        <v>959.06</v>
      </c>
      <c r="R137" s="78">
        <v>1118.2</v>
      </c>
      <c r="S137" s="78">
        <v>1209.6400000000001</v>
      </c>
      <c r="T137" s="78">
        <v>722</v>
      </c>
      <c r="U137" s="78"/>
      <c r="V137" s="79"/>
      <c r="W137" s="65" t="s">
        <v>390</v>
      </c>
      <c r="X137" s="78">
        <v>993.31</v>
      </c>
      <c r="Y137" s="78">
        <v>1096.7</v>
      </c>
      <c r="Z137" s="78">
        <v>936.89</v>
      </c>
      <c r="AA137" s="78">
        <v>597.55999999999995</v>
      </c>
      <c r="AB137" s="78"/>
      <c r="AC137" s="79">
        <v>869.42</v>
      </c>
      <c r="AD137" s="65" t="s">
        <v>391</v>
      </c>
      <c r="AE137" s="68">
        <v>0.51129972389814904</v>
      </c>
      <c r="AF137" s="78">
        <v>859.88</v>
      </c>
      <c r="AG137" s="78">
        <v>905.98</v>
      </c>
      <c r="AH137" s="78">
        <v>960.39</v>
      </c>
      <c r="AI137" s="78"/>
      <c r="AJ137" s="78"/>
      <c r="AK137" s="79">
        <v>565.36</v>
      </c>
      <c r="AL137" s="69" t="s">
        <v>392</v>
      </c>
      <c r="AM137" s="70">
        <v>1</v>
      </c>
      <c r="AN137" s="78">
        <v>813.36</v>
      </c>
      <c r="AO137" s="78">
        <v>1073.1199999999999</v>
      </c>
      <c r="AP137" s="78">
        <v>1021.54</v>
      </c>
      <c r="AQ137" s="78">
        <v>1041.44</v>
      </c>
      <c r="AR137" s="78"/>
      <c r="AS137" s="79"/>
      <c r="AT137" s="65" t="s">
        <v>393</v>
      </c>
      <c r="AU137" s="68">
        <v>4.0513713892152498E-2</v>
      </c>
      <c r="AV137" s="78">
        <v>947.37</v>
      </c>
      <c r="AW137" s="78">
        <v>1133.23</v>
      </c>
      <c r="AX137" s="78">
        <v>984.67</v>
      </c>
      <c r="AY137" s="78"/>
      <c r="AZ137" s="78"/>
      <c r="BA137" s="79">
        <v>685.87</v>
      </c>
      <c r="BB137" s="65" t="s">
        <v>394</v>
      </c>
      <c r="BC137" s="78">
        <v>1147.18</v>
      </c>
      <c r="BD137" s="78">
        <v>1355.65</v>
      </c>
      <c r="BE137" s="78">
        <v>1247.05</v>
      </c>
      <c r="BF137" s="78"/>
      <c r="BG137" s="78"/>
      <c r="BH137" s="79">
        <v>824.17</v>
      </c>
      <c r="BI137" s="65" t="s">
        <v>395</v>
      </c>
      <c r="BJ137" s="68">
        <v>0.134388732848638</v>
      </c>
      <c r="BK137" s="78">
        <v>1009.12</v>
      </c>
      <c r="BL137" s="78">
        <v>1135.45</v>
      </c>
      <c r="BM137" s="78">
        <v>1233.98</v>
      </c>
      <c r="BN137" s="78">
        <v>993</v>
      </c>
      <c r="BO137" s="78"/>
      <c r="BP137" s="79"/>
      <c r="BQ137" s="65" t="s">
        <v>396</v>
      </c>
      <c r="BR137" s="68">
        <v>1</v>
      </c>
      <c r="BS137" s="78">
        <v>965.33</v>
      </c>
      <c r="BT137" s="78">
        <v>1165.5</v>
      </c>
      <c r="BU137" s="78">
        <v>1146.17</v>
      </c>
      <c r="BV137" s="78"/>
      <c r="BW137" s="78"/>
      <c r="BX137" s="79">
        <v>552.83000000000004</v>
      </c>
      <c r="BY137" s="65" t="s">
        <v>397</v>
      </c>
      <c r="BZ137" s="78">
        <v>1026</v>
      </c>
      <c r="CA137" s="78">
        <v>1106.6400000000001</v>
      </c>
      <c r="CB137" s="78">
        <v>1009.98</v>
      </c>
      <c r="CC137" s="78">
        <v>639.33000000000004</v>
      </c>
      <c r="CD137" s="78"/>
      <c r="CE137" s="79">
        <v>738.5</v>
      </c>
      <c r="CF137" s="65" t="s">
        <v>398</v>
      </c>
      <c r="CG137" s="78">
        <v>995.33</v>
      </c>
      <c r="CH137" s="78">
        <v>1275.77</v>
      </c>
      <c r="CI137" s="78">
        <v>1103.0999999999999</v>
      </c>
      <c r="CJ137" s="78"/>
      <c r="CK137" s="78"/>
      <c r="CL137" s="79"/>
      <c r="CM137" s="65" t="s">
        <v>399</v>
      </c>
      <c r="CN137" s="78">
        <v>953.41</v>
      </c>
      <c r="CO137" s="78">
        <v>1037.18</v>
      </c>
      <c r="CP137" s="78">
        <v>1204.19</v>
      </c>
      <c r="CQ137" s="78">
        <v>681.85</v>
      </c>
      <c r="CR137" s="78"/>
      <c r="CS137" s="79">
        <v>670.75</v>
      </c>
      <c r="CT137" s="65" t="s">
        <v>400</v>
      </c>
      <c r="CU137" s="78">
        <v>929.82</v>
      </c>
      <c r="CV137" s="78">
        <v>1113.57</v>
      </c>
      <c r="CW137" s="78">
        <v>921.34</v>
      </c>
      <c r="CX137" s="78">
        <v>619.91999999999996</v>
      </c>
      <c r="CY137" s="78"/>
      <c r="CZ137" s="79"/>
      <c r="DA137" s="65" t="s">
        <v>401</v>
      </c>
      <c r="DB137" s="68">
        <v>0.13204283469557501</v>
      </c>
      <c r="DC137" s="78">
        <v>880.57</v>
      </c>
      <c r="DD137" s="78">
        <v>1126.48</v>
      </c>
      <c r="DE137" s="78">
        <v>958.23</v>
      </c>
      <c r="DF137" s="78">
        <v>1089.22</v>
      </c>
      <c r="DG137" s="78"/>
      <c r="DH137" s="79">
        <v>772.79</v>
      </c>
      <c r="DI137" s="65" t="s">
        <v>402</v>
      </c>
      <c r="DJ137" s="68">
        <v>2.67036957914975E-3</v>
      </c>
      <c r="DK137" s="78">
        <v>755.29</v>
      </c>
      <c r="DL137" s="78">
        <v>855.34</v>
      </c>
      <c r="DM137" s="78">
        <v>855.34</v>
      </c>
      <c r="DN137" s="78">
        <v>754.49</v>
      </c>
      <c r="DO137" s="78"/>
      <c r="DP137" s="79">
        <v>628.29999999999995</v>
      </c>
      <c r="DQ137" s="65" t="s">
        <v>403</v>
      </c>
      <c r="DR137" s="78">
        <v>1001.01</v>
      </c>
      <c r="DS137" s="78">
        <v>1102.26</v>
      </c>
      <c r="DT137" s="78">
        <v>1035.22</v>
      </c>
      <c r="DU137" s="78">
        <v>737.33</v>
      </c>
      <c r="DV137" s="78"/>
      <c r="DW137" s="79"/>
      <c r="DX137" s="65" t="s">
        <v>404</v>
      </c>
      <c r="DY137" s="78">
        <v>1023.4</v>
      </c>
      <c r="DZ137" s="78">
        <v>1124.04</v>
      </c>
      <c r="EA137" s="78">
        <v>1065.1500000000001</v>
      </c>
      <c r="EB137" s="78">
        <v>750.83</v>
      </c>
      <c r="EC137" s="78"/>
      <c r="ED137" s="79">
        <v>571.42999999999995</v>
      </c>
      <c r="EE137" s="65" t="s">
        <v>405</v>
      </c>
      <c r="EF137" s="68">
        <v>1</v>
      </c>
      <c r="EG137" s="78">
        <v>964.64</v>
      </c>
      <c r="EH137" s="78">
        <v>1129.78</v>
      </c>
      <c r="EI137" s="78">
        <v>951.43</v>
      </c>
      <c r="EJ137" s="78"/>
      <c r="EK137" s="78">
        <v>323.74</v>
      </c>
      <c r="EL137" s="79">
        <v>434.76</v>
      </c>
      <c r="EM137" s="65" t="s">
        <v>406</v>
      </c>
      <c r="EN137" s="78">
        <v>914.73</v>
      </c>
      <c r="EO137" s="78">
        <v>1088.5899999999999</v>
      </c>
      <c r="EP137" s="78">
        <v>952.93</v>
      </c>
      <c r="EQ137" s="78"/>
      <c r="ER137" s="78"/>
      <c r="ES137" s="79">
        <v>865.38</v>
      </c>
      <c r="ET137" s="65" t="s">
        <v>407</v>
      </c>
      <c r="EU137" s="68">
        <v>1</v>
      </c>
      <c r="EV137" s="78">
        <v>983.95</v>
      </c>
      <c r="EW137" s="78">
        <v>1002.38</v>
      </c>
      <c r="EX137" s="78">
        <v>1002.38</v>
      </c>
      <c r="EY137" s="78"/>
      <c r="EZ137" s="78"/>
      <c r="FA137" s="79">
        <v>497.78</v>
      </c>
      <c r="FB137" s="65" t="s">
        <v>408</v>
      </c>
      <c r="FC137" s="78">
        <v>586.21</v>
      </c>
      <c r="FD137" s="78">
        <v>553.02</v>
      </c>
      <c r="FE137" s="78">
        <v>615.37</v>
      </c>
      <c r="FF137" s="78"/>
      <c r="FG137" s="78"/>
      <c r="FH137" s="79"/>
      <c r="FI137" s="65" t="s">
        <v>409</v>
      </c>
      <c r="FJ137" s="78">
        <v>1059.2</v>
      </c>
      <c r="FK137" s="78">
        <v>1242.05</v>
      </c>
      <c r="FL137" s="78">
        <v>1016.43</v>
      </c>
      <c r="FM137" s="78">
        <v>755.14</v>
      </c>
      <c r="FN137" s="78"/>
      <c r="FO137" s="79">
        <v>722.76</v>
      </c>
      <c r="FP137" s="65" t="s">
        <v>410</v>
      </c>
      <c r="FQ137" s="68">
        <v>0.212947189097104</v>
      </c>
      <c r="FR137" s="78">
        <v>964.99</v>
      </c>
      <c r="FS137" s="78">
        <v>1123.92</v>
      </c>
      <c r="FT137" s="78">
        <v>1025.0999999999999</v>
      </c>
      <c r="FU137" s="78">
        <v>695.85</v>
      </c>
      <c r="FV137" s="78">
        <v>620.02</v>
      </c>
      <c r="FW137" s="79">
        <v>675.41</v>
      </c>
      <c r="FX137" s="65" t="s">
        <v>411</v>
      </c>
      <c r="FY137" s="78">
        <v>935.41</v>
      </c>
      <c r="FZ137" s="78">
        <v>1022.6</v>
      </c>
      <c r="GA137" s="78">
        <v>979.09</v>
      </c>
      <c r="GB137" s="78">
        <v>1060.6500000000001</v>
      </c>
      <c r="GC137" s="78"/>
      <c r="GD137" s="79">
        <v>584.15</v>
      </c>
      <c r="GE137" s="65" t="s">
        <v>412</v>
      </c>
      <c r="GF137" s="68">
        <v>0.20214271275520501</v>
      </c>
      <c r="GG137" s="78">
        <v>972.1</v>
      </c>
      <c r="GH137" s="78">
        <v>1022.05</v>
      </c>
      <c r="GI137" s="78">
        <v>681.81</v>
      </c>
      <c r="GJ137" s="78">
        <v>591.27</v>
      </c>
      <c r="GK137" s="78"/>
      <c r="GL137" s="79">
        <v>580.69000000000005</v>
      </c>
      <c r="GM137" s="65" t="s">
        <v>413</v>
      </c>
      <c r="GN137" s="68">
        <v>9.6072553992775298E-2</v>
      </c>
      <c r="GO137" s="78">
        <v>986.86</v>
      </c>
      <c r="GP137" s="78">
        <v>1524.33</v>
      </c>
      <c r="GQ137" s="78">
        <v>895.26</v>
      </c>
      <c r="GR137" s="78">
        <v>742.93</v>
      </c>
      <c r="GS137" s="78"/>
      <c r="GT137" s="79"/>
      <c r="GU137" s="65" t="s">
        <v>414</v>
      </c>
      <c r="GV137" s="68">
        <v>1</v>
      </c>
      <c r="GW137" s="78">
        <v>845.16</v>
      </c>
      <c r="GX137" s="78">
        <v>935.49</v>
      </c>
      <c r="GY137" s="78">
        <v>794.83</v>
      </c>
      <c r="GZ137" s="78"/>
      <c r="HA137" s="78"/>
      <c r="HB137" s="79">
        <v>686.13</v>
      </c>
      <c r="HC137" s="65" t="s">
        <v>415</v>
      </c>
      <c r="HD137" s="68">
        <v>1</v>
      </c>
      <c r="HE137" s="78">
        <v>873.02</v>
      </c>
      <c r="HF137" s="78">
        <v>942.35</v>
      </c>
      <c r="HG137" s="78"/>
      <c r="HH137" s="78">
        <v>776.18</v>
      </c>
      <c r="HI137" s="78">
        <v>769.54</v>
      </c>
      <c r="HJ137" s="79">
        <v>570.89</v>
      </c>
      <c r="HK137" s="80"/>
      <c r="HL137" s="68"/>
      <c r="HM137" s="78"/>
      <c r="HN137" s="78"/>
      <c r="HO137" s="78"/>
      <c r="HP137" s="78"/>
      <c r="HQ137" s="78"/>
      <c r="HR137" s="79"/>
    </row>
    <row r="138" spans="1:226" x14ac:dyDescent="0.25">
      <c r="A138" s="81">
        <v>44634</v>
      </c>
      <c r="B138" s="82" t="s">
        <v>387</v>
      </c>
      <c r="C138" s="83">
        <v>1070.9495643234638</v>
      </c>
      <c r="D138" s="83">
        <v>1211.4572204620133</v>
      </c>
      <c r="E138" s="83">
        <v>1333.5713775741219</v>
      </c>
      <c r="F138" s="83">
        <v>754.93791422100571</v>
      </c>
      <c r="G138" s="83">
        <v>644.37693512945441</v>
      </c>
      <c r="H138" s="84">
        <v>625.34426076946124</v>
      </c>
      <c r="I138" s="82" t="s">
        <v>388</v>
      </c>
      <c r="J138" s="83">
        <v>1103.686536468653</v>
      </c>
      <c r="K138" s="83">
        <v>1228.7785752267509</v>
      </c>
      <c r="L138" s="83">
        <v>1351.93966491891</v>
      </c>
      <c r="M138" s="83">
        <v>727.14524633829274</v>
      </c>
      <c r="N138" s="83">
        <v>565.90282372598165</v>
      </c>
      <c r="O138" s="84">
        <v>599.82239473364598</v>
      </c>
      <c r="P138" s="65" t="s">
        <v>389</v>
      </c>
      <c r="Q138" s="78">
        <v>1166.56</v>
      </c>
      <c r="R138" s="78">
        <v>1280.7</v>
      </c>
      <c r="S138" s="78">
        <v>1371</v>
      </c>
      <c r="T138" s="78">
        <v>807</v>
      </c>
      <c r="U138" s="78"/>
      <c r="V138" s="79"/>
      <c r="W138" s="65" t="s">
        <v>390</v>
      </c>
      <c r="X138" s="78">
        <v>1011.93</v>
      </c>
      <c r="Y138" s="78">
        <v>1170.82</v>
      </c>
      <c r="Z138" s="78">
        <v>894.24</v>
      </c>
      <c r="AA138" s="78">
        <v>668.79</v>
      </c>
      <c r="AB138" s="78"/>
      <c r="AC138" s="79">
        <v>830.58</v>
      </c>
      <c r="AD138" s="65" t="s">
        <v>391</v>
      </c>
      <c r="AE138" s="68">
        <v>0.51129972389814904</v>
      </c>
      <c r="AF138" s="78">
        <v>841</v>
      </c>
      <c r="AG138" s="78">
        <v>894.65</v>
      </c>
      <c r="AH138" s="78">
        <v>938.4</v>
      </c>
      <c r="AI138" s="78"/>
      <c r="AJ138" s="78"/>
      <c r="AK138" s="79">
        <v>558.58000000000004</v>
      </c>
      <c r="AL138" s="69" t="s">
        <v>392</v>
      </c>
      <c r="AM138" s="70">
        <v>1</v>
      </c>
      <c r="AN138" s="78">
        <v>813.64</v>
      </c>
      <c r="AO138" s="78">
        <v>963.78</v>
      </c>
      <c r="AP138" s="78">
        <v>892.16</v>
      </c>
      <c r="AQ138" s="78">
        <v>799.63</v>
      </c>
      <c r="AR138" s="78"/>
      <c r="AS138" s="79"/>
      <c r="AT138" s="65" t="s">
        <v>393</v>
      </c>
      <c r="AU138" s="68">
        <v>4.0176777822418602E-2</v>
      </c>
      <c r="AV138" s="78">
        <v>1014.37</v>
      </c>
      <c r="AW138" s="78">
        <v>1234.1099999999999</v>
      </c>
      <c r="AX138" s="78">
        <v>1070.8800000000001</v>
      </c>
      <c r="AY138" s="78"/>
      <c r="AZ138" s="78"/>
      <c r="BA138" s="79">
        <v>650.45000000000005</v>
      </c>
      <c r="BB138" s="65" t="s">
        <v>394</v>
      </c>
      <c r="BC138" s="78">
        <v>1243.82</v>
      </c>
      <c r="BD138" s="78">
        <v>1472.46</v>
      </c>
      <c r="BE138" s="78">
        <v>1595.79</v>
      </c>
      <c r="BF138" s="78"/>
      <c r="BG138" s="78"/>
      <c r="BH138" s="79">
        <v>744.33</v>
      </c>
      <c r="BI138" s="65" t="s">
        <v>395</v>
      </c>
      <c r="BJ138" s="68">
        <v>0.134399569921376</v>
      </c>
      <c r="BK138" s="78">
        <v>1030.71</v>
      </c>
      <c r="BL138" s="78">
        <v>1092.53</v>
      </c>
      <c r="BM138" s="78">
        <v>1191.08</v>
      </c>
      <c r="BN138" s="78">
        <v>1089.8499999999999</v>
      </c>
      <c r="BO138" s="78"/>
      <c r="BP138" s="79"/>
      <c r="BQ138" s="65" t="s">
        <v>396</v>
      </c>
      <c r="BR138" s="68">
        <v>1</v>
      </c>
      <c r="BS138" s="78">
        <v>1045.33</v>
      </c>
      <c r="BT138" s="78">
        <v>1258</v>
      </c>
      <c r="BU138" s="78">
        <v>1242.83</v>
      </c>
      <c r="BV138" s="78"/>
      <c r="BW138" s="78"/>
      <c r="BX138" s="79">
        <v>530.33000000000004</v>
      </c>
      <c r="BY138" s="65" t="s">
        <v>397</v>
      </c>
      <c r="BZ138" s="78">
        <v>1051.8</v>
      </c>
      <c r="CA138" s="78">
        <v>1122.95</v>
      </c>
      <c r="CB138" s="78">
        <v>1054.83</v>
      </c>
      <c r="CC138" s="78">
        <v>644.66</v>
      </c>
      <c r="CD138" s="78"/>
      <c r="CE138" s="79">
        <v>726.49</v>
      </c>
      <c r="CF138" s="65" t="s">
        <v>398</v>
      </c>
      <c r="CG138" s="78">
        <v>1075.17</v>
      </c>
      <c r="CH138" s="78">
        <v>1370.93</v>
      </c>
      <c r="CI138" s="78">
        <v>1233.8599999999999</v>
      </c>
      <c r="CJ138" s="78"/>
      <c r="CK138" s="78"/>
      <c r="CL138" s="79"/>
      <c r="CM138" s="65" t="s">
        <v>399</v>
      </c>
      <c r="CN138" s="78">
        <v>1044.1099999999999</v>
      </c>
      <c r="CO138" s="78">
        <v>1174.79</v>
      </c>
      <c r="CP138" s="78">
        <v>1306.06</v>
      </c>
      <c r="CQ138" s="78">
        <v>799.42</v>
      </c>
      <c r="CR138" s="78"/>
      <c r="CS138" s="79">
        <v>666.53</v>
      </c>
      <c r="CT138" s="65" t="s">
        <v>400</v>
      </c>
      <c r="CU138" s="78">
        <v>986.27</v>
      </c>
      <c r="CV138" s="78">
        <v>1186.1500000000001</v>
      </c>
      <c r="CW138" s="78">
        <v>1014.89</v>
      </c>
      <c r="CX138" s="78">
        <v>619.91999999999996</v>
      </c>
      <c r="CY138" s="78"/>
      <c r="CZ138" s="79"/>
      <c r="DA138" s="65" t="s">
        <v>401</v>
      </c>
      <c r="DB138" s="68">
        <v>0.13202191563799601</v>
      </c>
      <c r="DC138" s="78">
        <v>790.65</v>
      </c>
      <c r="DD138" s="78">
        <v>976.01</v>
      </c>
      <c r="DE138" s="78">
        <v>830.29</v>
      </c>
      <c r="DF138" s="78">
        <v>1089.05</v>
      </c>
      <c r="DG138" s="78"/>
      <c r="DH138" s="79">
        <v>743.2</v>
      </c>
      <c r="DI138" s="65" t="s">
        <v>402</v>
      </c>
      <c r="DJ138" s="68">
        <v>2.67465496950893E-3</v>
      </c>
      <c r="DK138" s="78">
        <v>756.37</v>
      </c>
      <c r="DL138" s="78">
        <v>816.79</v>
      </c>
      <c r="DM138" s="78">
        <v>816.79</v>
      </c>
      <c r="DN138" s="78">
        <v>755.7</v>
      </c>
      <c r="DO138" s="78"/>
      <c r="DP138" s="79">
        <v>621.95000000000005</v>
      </c>
      <c r="DQ138" s="65" t="s">
        <v>403</v>
      </c>
      <c r="DR138" s="78">
        <v>1033.53</v>
      </c>
      <c r="DS138" s="78">
        <v>1142.9100000000001</v>
      </c>
      <c r="DT138" s="78">
        <v>1289.72</v>
      </c>
      <c r="DU138" s="78">
        <v>857.44</v>
      </c>
      <c r="DV138" s="78"/>
      <c r="DW138" s="79"/>
      <c r="DX138" s="65" t="s">
        <v>404</v>
      </c>
      <c r="DY138" s="78">
        <v>1062.24</v>
      </c>
      <c r="DZ138" s="78">
        <v>1148.69</v>
      </c>
      <c r="EA138" s="78">
        <v>1089.25</v>
      </c>
      <c r="EB138" s="78">
        <v>826.28</v>
      </c>
      <c r="EC138" s="78"/>
      <c r="ED138" s="79">
        <v>566.39</v>
      </c>
      <c r="EE138" s="65" t="s">
        <v>405</v>
      </c>
      <c r="EF138" s="68">
        <v>1</v>
      </c>
      <c r="EG138" s="78">
        <v>999.03</v>
      </c>
      <c r="EH138" s="78">
        <v>1169.82</v>
      </c>
      <c r="EI138" s="78">
        <v>971.6</v>
      </c>
      <c r="EJ138" s="78"/>
      <c r="EK138" s="78">
        <v>323.74</v>
      </c>
      <c r="EL138" s="79">
        <v>446.81</v>
      </c>
      <c r="EM138" s="65" t="s">
        <v>406</v>
      </c>
      <c r="EN138" s="78">
        <v>954.05</v>
      </c>
      <c r="EO138" s="78">
        <v>1032.18</v>
      </c>
      <c r="EP138" s="78">
        <v>910.83</v>
      </c>
      <c r="EQ138" s="78"/>
      <c r="ER138" s="78"/>
      <c r="ES138" s="79">
        <v>876.49</v>
      </c>
      <c r="ET138" s="65" t="s">
        <v>407</v>
      </c>
      <c r="EU138" s="68">
        <v>1</v>
      </c>
      <c r="EV138" s="78">
        <v>1030.5999999999999</v>
      </c>
      <c r="EW138" s="78">
        <v>1071.23</v>
      </c>
      <c r="EX138" s="78">
        <v>1071.23</v>
      </c>
      <c r="EY138" s="78"/>
      <c r="EZ138" s="78"/>
      <c r="FA138" s="79">
        <v>495.92</v>
      </c>
      <c r="FB138" s="65" t="s">
        <v>408</v>
      </c>
      <c r="FC138" s="78">
        <v>586.21</v>
      </c>
      <c r="FD138" s="78">
        <v>553.02</v>
      </c>
      <c r="FE138" s="78">
        <v>615.37</v>
      </c>
      <c r="FF138" s="78"/>
      <c r="FG138" s="78"/>
      <c r="FH138" s="79"/>
      <c r="FI138" s="65" t="s">
        <v>409</v>
      </c>
      <c r="FJ138" s="78">
        <v>1098.8699999999999</v>
      </c>
      <c r="FK138" s="78">
        <v>1298.25</v>
      </c>
      <c r="FL138" s="78">
        <v>975.94</v>
      </c>
      <c r="FM138" s="78">
        <v>825.14</v>
      </c>
      <c r="FN138" s="78"/>
      <c r="FO138" s="79">
        <v>707.89</v>
      </c>
      <c r="FP138" s="65" t="s">
        <v>410</v>
      </c>
      <c r="FQ138" s="68">
        <v>0.211783641831505</v>
      </c>
      <c r="FR138" s="78">
        <v>1018.97</v>
      </c>
      <c r="FS138" s="78">
        <v>1220.78</v>
      </c>
      <c r="FT138" s="78">
        <v>1184.33</v>
      </c>
      <c r="FU138" s="78">
        <v>832.46</v>
      </c>
      <c r="FV138" s="78">
        <v>654.51</v>
      </c>
      <c r="FW138" s="79">
        <v>669.91</v>
      </c>
      <c r="FX138" s="65" t="s">
        <v>411</v>
      </c>
      <c r="FY138" s="78">
        <v>1017.52</v>
      </c>
      <c r="FZ138" s="78">
        <v>1129.9100000000001</v>
      </c>
      <c r="GA138" s="78">
        <v>1059.58</v>
      </c>
      <c r="GB138" s="78">
        <v>945.42</v>
      </c>
      <c r="GC138" s="78"/>
      <c r="GD138" s="79">
        <v>580.08000000000004</v>
      </c>
      <c r="GE138" s="65" t="s">
        <v>412</v>
      </c>
      <c r="GF138" s="68">
        <v>0.202061022428773</v>
      </c>
      <c r="GG138" s="78">
        <v>971.7</v>
      </c>
      <c r="GH138" s="78">
        <v>1021.64</v>
      </c>
      <c r="GI138" s="78">
        <v>681.53</v>
      </c>
      <c r="GJ138" s="78">
        <v>591.03</v>
      </c>
      <c r="GK138" s="78"/>
      <c r="GL138" s="79">
        <v>580.46</v>
      </c>
      <c r="GM138" s="65" t="s">
        <v>413</v>
      </c>
      <c r="GN138" s="68">
        <v>9.4905474147748803E-2</v>
      </c>
      <c r="GO138" s="78">
        <v>987.09</v>
      </c>
      <c r="GP138" s="78">
        <v>1429.43</v>
      </c>
      <c r="GQ138" s="78">
        <v>908.76</v>
      </c>
      <c r="GR138" s="78">
        <v>814.86</v>
      </c>
      <c r="GS138" s="78"/>
      <c r="GT138" s="79"/>
      <c r="GU138" s="65" t="s">
        <v>414</v>
      </c>
      <c r="GV138" s="68">
        <v>1</v>
      </c>
      <c r="GW138" s="78">
        <v>804.78</v>
      </c>
      <c r="GX138" s="78">
        <v>859.3</v>
      </c>
      <c r="GY138" s="78">
        <v>708.41</v>
      </c>
      <c r="GZ138" s="78"/>
      <c r="HA138" s="78"/>
      <c r="HB138" s="79">
        <v>628.61</v>
      </c>
      <c r="HC138" s="65" t="s">
        <v>415</v>
      </c>
      <c r="HD138" s="68">
        <v>1</v>
      </c>
      <c r="HE138" s="78">
        <v>822.18</v>
      </c>
      <c r="HF138" s="78">
        <v>892.35</v>
      </c>
      <c r="HG138" s="78"/>
      <c r="HH138" s="78">
        <v>694.08</v>
      </c>
      <c r="HI138" s="78">
        <v>687.44</v>
      </c>
      <c r="HJ138" s="79">
        <v>560.89</v>
      </c>
      <c r="HK138" s="80"/>
      <c r="HL138" s="68"/>
      <c r="HM138" s="78"/>
      <c r="HN138" s="78"/>
      <c r="HO138" s="78"/>
      <c r="HP138" s="78"/>
      <c r="HQ138" s="78"/>
      <c r="HR138" s="79"/>
    </row>
    <row r="139" spans="1:226" x14ac:dyDescent="0.25">
      <c r="A139" s="81">
        <v>44627</v>
      </c>
      <c r="B139" s="82" t="s">
        <v>387</v>
      </c>
      <c r="C139" s="83">
        <v>940.16984389148377</v>
      </c>
      <c r="D139" s="83">
        <v>1012.9453794303772</v>
      </c>
      <c r="E139" s="83">
        <v>1002.0505411120329</v>
      </c>
      <c r="F139" s="83">
        <v>692.10392586785804</v>
      </c>
      <c r="G139" s="83">
        <v>519.36033629502242</v>
      </c>
      <c r="H139" s="84">
        <v>558.23707787857381</v>
      </c>
      <c r="I139" s="82" t="s">
        <v>388</v>
      </c>
      <c r="J139" s="83">
        <v>956.45173482506038</v>
      </c>
      <c r="K139" s="83">
        <v>1012.8775540596729</v>
      </c>
      <c r="L139" s="83">
        <v>1006.6722115121746</v>
      </c>
      <c r="M139" s="83">
        <v>670.91666665060563</v>
      </c>
      <c r="N139" s="83">
        <v>509.75993316624891</v>
      </c>
      <c r="O139" s="84">
        <v>577.17606469795157</v>
      </c>
      <c r="P139" s="65" t="s">
        <v>389</v>
      </c>
      <c r="Q139" s="78">
        <v>919.9</v>
      </c>
      <c r="R139" s="78">
        <v>1027.3699999999999</v>
      </c>
      <c r="S139" s="78">
        <v>1101.73</v>
      </c>
      <c r="T139" s="78">
        <v>663</v>
      </c>
      <c r="U139" s="78"/>
      <c r="V139" s="79"/>
      <c r="W139" s="65" t="s">
        <v>390</v>
      </c>
      <c r="X139" s="78">
        <v>897.11</v>
      </c>
      <c r="Y139" s="78">
        <v>990.15</v>
      </c>
      <c r="Z139" s="78">
        <v>919.86</v>
      </c>
      <c r="AA139" s="78">
        <v>559.26</v>
      </c>
      <c r="AB139" s="78"/>
      <c r="AC139" s="79">
        <v>800</v>
      </c>
      <c r="AD139" s="65" t="s">
        <v>391</v>
      </c>
      <c r="AE139" s="68">
        <v>0.51129972389814904</v>
      </c>
      <c r="AF139" s="78">
        <v>782.76</v>
      </c>
      <c r="AG139" s="78">
        <v>824.34</v>
      </c>
      <c r="AH139" s="78">
        <v>855.87</v>
      </c>
      <c r="AI139" s="78"/>
      <c r="AJ139" s="78"/>
      <c r="AK139" s="79">
        <v>528.38</v>
      </c>
      <c r="AL139" s="69" t="s">
        <v>392</v>
      </c>
      <c r="AM139" s="70">
        <v>1</v>
      </c>
      <c r="AN139" s="78">
        <v>767.91</v>
      </c>
      <c r="AO139" s="78">
        <v>843.96</v>
      </c>
      <c r="AP139" s="78">
        <v>773.88</v>
      </c>
      <c r="AQ139" s="78">
        <v>799.63</v>
      </c>
      <c r="AR139" s="78"/>
      <c r="AS139" s="79"/>
      <c r="AT139" s="65" t="s">
        <v>393</v>
      </c>
      <c r="AU139" s="68">
        <v>3.9086929330831799E-2</v>
      </c>
      <c r="AV139" s="78">
        <v>905.74</v>
      </c>
      <c r="AW139" s="78">
        <v>1097.78</v>
      </c>
      <c r="AX139" s="78">
        <v>964.4</v>
      </c>
      <c r="AY139" s="78"/>
      <c r="AZ139" s="78"/>
      <c r="BA139" s="79">
        <v>494.12</v>
      </c>
      <c r="BB139" s="65" t="s">
        <v>394</v>
      </c>
      <c r="BC139" s="78">
        <v>1082.47</v>
      </c>
      <c r="BD139" s="78">
        <v>1237.1600000000001</v>
      </c>
      <c r="BE139" s="78">
        <v>1017.64</v>
      </c>
      <c r="BF139" s="78"/>
      <c r="BG139" s="78"/>
      <c r="BH139" s="79">
        <v>688.03</v>
      </c>
      <c r="BI139" s="65" t="s">
        <v>395</v>
      </c>
      <c r="BJ139" s="68">
        <v>0.134397763621213</v>
      </c>
      <c r="BK139" s="78">
        <v>1030.7</v>
      </c>
      <c r="BL139" s="78">
        <v>1103.27</v>
      </c>
      <c r="BM139" s="78">
        <v>1201.81</v>
      </c>
      <c r="BN139" s="78">
        <v>1036.07</v>
      </c>
      <c r="BO139" s="78"/>
      <c r="BP139" s="79"/>
      <c r="BQ139" s="65" t="s">
        <v>396</v>
      </c>
      <c r="BR139" s="68">
        <v>1</v>
      </c>
      <c r="BS139" s="78">
        <v>917</v>
      </c>
      <c r="BT139" s="78">
        <v>1066.33</v>
      </c>
      <c r="BU139" s="78">
        <v>1077.83</v>
      </c>
      <c r="BV139" s="78"/>
      <c r="BW139" s="78"/>
      <c r="BX139" s="79">
        <v>530.33000000000004</v>
      </c>
      <c r="BY139" s="65" t="s">
        <v>397</v>
      </c>
      <c r="BZ139" s="78">
        <v>915.6</v>
      </c>
      <c r="CA139" s="78">
        <v>927.62</v>
      </c>
      <c r="CB139" s="78">
        <v>874.38</v>
      </c>
      <c r="CC139" s="78">
        <v>592.41999999999996</v>
      </c>
      <c r="CD139" s="78"/>
      <c r="CE139" s="79">
        <v>698.5</v>
      </c>
      <c r="CF139" s="65" t="s">
        <v>398</v>
      </c>
      <c r="CG139" s="78">
        <v>967.11</v>
      </c>
      <c r="CH139" s="78">
        <v>1127.3800000000001</v>
      </c>
      <c r="CI139" s="78">
        <v>1092.23</v>
      </c>
      <c r="CJ139" s="78"/>
      <c r="CK139" s="78"/>
      <c r="CL139" s="79"/>
      <c r="CM139" s="65" t="s">
        <v>399</v>
      </c>
      <c r="CN139" s="78">
        <v>882.8</v>
      </c>
      <c r="CO139" s="78">
        <v>960.17</v>
      </c>
      <c r="CP139" s="78">
        <v>1082.49</v>
      </c>
      <c r="CQ139" s="78">
        <v>717.08</v>
      </c>
      <c r="CR139" s="78"/>
      <c r="CS139" s="79">
        <v>652.53</v>
      </c>
      <c r="CT139" s="65" t="s">
        <v>400</v>
      </c>
      <c r="CU139" s="78">
        <v>852.4</v>
      </c>
      <c r="CV139" s="78">
        <v>934.54</v>
      </c>
      <c r="CW139" s="78">
        <v>789.08</v>
      </c>
      <c r="CX139" s="78">
        <v>619.91999999999996</v>
      </c>
      <c r="CY139" s="78"/>
      <c r="CZ139" s="79"/>
      <c r="DA139" s="65" t="s">
        <v>401</v>
      </c>
      <c r="DB139" s="68">
        <v>0.13227513227513199</v>
      </c>
      <c r="DC139" s="78">
        <v>719.05</v>
      </c>
      <c r="DD139" s="78">
        <v>849.1</v>
      </c>
      <c r="DE139" s="78">
        <v>701.72</v>
      </c>
      <c r="DF139" s="78">
        <v>914.15</v>
      </c>
      <c r="DG139" s="78"/>
      <c r="DH139" s="79">
        <v>691.93</v>
      </c>
      <c r="DI139" s="65" t="s">
        <v>402</v>
      </c>
      <c r="DJ139" s="68">
        <v>2.54291163382072E-3</v>
      </c>
      <c r="DK139" s="78">
        <v>668.38</v>
      </c>
      <c r="DL139" s="78">
        <v>692.98</v>
      </c>
      <c r="DM139" s="78">
        <v>692.98</v>
      </c>
      <c r="DN139" s="78">
        <v>718.48</v>
      </c>
      <c r="DO139" s="78"/>
      <c r="DP139" s="79">
        <v>573.63</v>
      </c>
      <c r="DQ139" s="65" t="s">
        <v>403</v>
      </c>
      <c r="DR139" s="78">
        <v>903.45</v>
      </c>
      <c r="DS139" s="78">
        <v>955.92</v>
      </c>
      <c r="DT139" s="78">
        <v>1211.3</v>
      </c>
      <c r="DU139" s="78">
        <v>755.37</v>
      </c>
      <c r="DV139" s="78"/>
      <c r="DW139" s="79"/>
      <c r="DX139" s="65" t="s">
        <v>404</v>
      </c>
      <c r="DY139" s="78">
        <v>872.53</v>
      </c>
      <c r="DZ139" s="78">
        <v>882.05</v>
      </c>
      <c r="EA139" s="78">
        <v>1003.28</v>
      </c>
      <c r="EB139" s="78">
        <v>796.39</v>
      </c>
      <c r="EC139" s="78"/>
      <c r="ED139" s="79">
        <v>552.36</v>
      </c>
      <c r="EE139" s="65" t="s">
        <v>405</v>
      </c>
      <c r="EF139" s="68">
        <v>1</v>
      </c>
      <c r="EG139" s="78">
        <v>907.17</v>
      </c>
      <c r="EH139" s="78">
        <v>1009.15</v>
      </c>
      <c r="EI139" s="78">
        <v>946.01</v>
      </c>
      <c r="EJ139" s="78"/>
      <c r="EK139" s="78">
        <v>323.74</v>
      </c>
      <c r="EL139" s="79">
        <v>448.71</v>
      </c>
      <c r="EM139" s="65" t="s">
        <v>406</v>
      </c>
      <c r="EN139" s="78">
        <v>889.94</v>
      </c>
      <c r="EO139" s="78">
        <v>1060.3800000000001</v>
      </c>
      <c r="EP139" s="78">
        <v>764.34</v>
      </c>
      <c r="EQ139" s="78"/>
      <c r="ER139" s="78"/>
      <c r="ES139" s="79">
        <v>668.16</v>
      </c>
      <c r="ET139" s="65" t="s">
        <v>407</v>
      </c>
      <c r="EU139" s="68">
        <v>1</v>
      </c>
      <c r="EV139" s="78">
        <v>872.07</v>
      </c>
      <c r="EW139" s="78">
        <v>894.95</v>
      </c>
      <c r="EX139" s="78">
        <v>894.95</v>
      </c>
      <c r="EY139" s="78"/>
      <c r="EZ139" s="78"/>
      <c r="FA139" s="79">
        <v>491.45</v>
      </c>
      <c r="FB139" s="65" t="s">
        <v>408</v>
      </c>
      <c r="FC139" s="78">
        <v>586.21</v>
      </c>
      <c r="FD139" s="78">
        <v>553.02</v>
      </c>
      <c r="FE139" s="78">
        <v>615.37</v>
      </c>
      <c r="FF139" s="78"/>
      <c r="FG139" s="78"/>
      <c r="FH139" s="79"/>
      <c r="FI139" s="65" t="s">
        <v>409</v>
      </c>
      <c r="FJ139" s="78">
        <v>1016.22</v>
      </c>
      <c r="FK139" s="78">
        <v>1093.29</v>
      </c>
      <c r="FL139" s="78">
        <v>1085.8499999999999</v>
      </c>
      <c r="FM139" s="78">
        <v>848.14</v>
      </c>
      <c r="FN139" s="78"/>
      <c r="FO139" s="79">
        <v>645.9</v>
      </c>
      <c r="FP139" s="65" t="s">
        <v>410</v>
      </c>
      <c r="FQ139" s="68">
        <v>0.201918223119637</v>
      </c>
      <c r="FR139" s="78">
        <v>896.89</v>
      </c>
      <c r="FS139" s="78">
        <v>1013.8</v>
      </c>
      <c r="FT139" s="78">
        <v>1016.6</v>
      </c>
      <c r="FU139" s="78">
        <v>637.46</v>
      </c>
      <c r="FV139" s="78">
        <v>520.6</v>
      </c>
      <c r="FW139" s="79">
        <v>535.67999999999995</v>
      </c>
      <c r="FX139" s="65" t="s">
        <v>411</v>
      </c>
      <c r="FY139" s="78">
        <v>910.56</v>
      </c>
      <c r="FZ139" s="78">
        <v>969.82</v>
      </c>
      <c r="GA139" s="78">
        <v>929.5</v>
      </c>
      <c r="GB139" s="78">
        <v>858.06</v>
      </c>
      <c r="GC139" s="78"/>
      <c r="GD139" s="79">
        <v>543.5</v>
      </c>
      <c r="GE139" s="65" t="s">
        <v>412</v>
      </c>
      <c r="GF139" s="68">
        <v>0.202044692285934</v>
      </c>
      <c r="GG139" s="78">
        <v>863.13</v>
      </c>
      <c r="GH139" s="78">
        <v>910.01</v>
      </c>
      <c r="GI139" s="78">
        <v>681.48</v>
      </c>
      <c r="GJ139" s="78">
        <v>590.98</v>
      </c>
      <c r="GK139" s="78"/>
      <c r="GL139" s="79">
        <v>569.89</v>
      </c>
      <c r="GM139" s="65" t="s">
        <v>413</v>
      </c>
      <c r="GN139" s="68">
        <v>9.2103930074696305E-2</v>
      </c>
      <c r="GO139" s="78">
        <v>1010.27</v>
      </c>
      <c r="GP139" s="78">
        <v>1478.38</v>
      </c>
      <c r="GQ139" s="78">
        <v>873.24</v>
      </c>
      <c r="GR139" s="78">
        <v>753.5</v>
      </c>
      <c r="GS139" s="78"/>
      <c r="GT139" s="79"/>
      <c r="GU139" s="65" t="s">
        <v>414</v>
      </c>
      <c r="GV139" s="68">
        <v>1</v>
      </c>
      <c r="GW139" s="78">
        <v>758.16</v>
      </c>
      <c r="GX139" s="78">
        <v>798.8</v>
      </c>
      <c r="GY139" s="78">
        <v>696.81</v>
      </c>
      <c r="GZ139" s="78"/>
      <c r="HA139" s="78"/>
      <c r="HB139" s="79">
        <v>593.85</v>
      </c>
      <c r="HC139" s="65" t="s">
        <v>415</v>
      </c>
      <c r="HD139" s="68">
        <v>1</v>
      </c>
      <c r="HE139" s="78">
        <v>768.02</v>
      </c>
      <c r="HF139" s="78">
        <v>832.35</v>
      </c>
      <c r="HG139" s="78"/>
      <c r="HH139" s="78">
        <v>609.76</v>
      </c>
      <c r="HI139" s="78">
        <v>603.12</v>
      </c>
      <c r="HJ139" s="79">
        <v>498.39</v>
      </c>
      <c r="HK139" s="80"/>
      <c r="HL139" s="68"/>
      <c r="HM139" s="78"/>
      <c r="HN139" s="78"/>
      <c r="HO139" s="78"/>
      <c r="HP139" s="78"/>
      <c r="HQ139" s="78"/>
      <c r="HR139" s="79"/>
    </row>
    <row r="140" spans="1:226" x14ac:dyDescent="0.25">
      <c r="A140" s="81">
        <v>44620</v>
      </c>
      <c r="B140" s="82" t="s">
        <v>387</v>
      </c>
      <c r="C140" s="83">
        <v>845.43648137692617</v>
      </c>
      <c r="D140" s="83">
        <v>880.7295709253674</v>
      </c>
      <c r="E140" s="83">
        <v>801.48600921796617</v>
      </c>
      <c r="F140" s="83">
        <v>634.84044310263903</v>
      </c>
      <c r="G140" s="83">
        <v>479.24557657399436</v>
      </c>
      <c r="H140" s="84">
        <v>515.62925507527802</v>
      </c>
      <c r="I140" s="82" t="s">
        <v>388</v>
      </c>
      <c r="J140" s="83">
        <v>857.73807287317652</v>
      </c>
      <c r="K140" s="83">
        <v>882.05343119982024</v>
      </c>
      <c r="L140" s="83">
        <v>801.11095637200594</v>
      </c>
      <c r="M140" s="83">
        <v>622.47747620777648</v>
      </c>
      <c r="N140" s="83">
        <v>498.72710944026733</v>
      </c>
      <c r="O140" s="84">
        <v>546.12950888718683</v>
      </c>
      <c r="P140" s="65" t="s">
        <v>389</v>
      </c>
      <c r="Q140" s="78">
        <v>784.06</v>
      </c>
      <c r="R140" s="78">
        <v>861.54</v>
      </c>
      <c r="S140" s="78">
        <v>764.66</v>
      </c>
      <c r="T140" s="78">
        <v>579</v>
      </c>
      <c r="U140" s="78"/>
      <c r="V140" s="79"/>
      <c r="W140" s="65" t="s">
        <v>390</v>
      </c>
      <c r="X140" s="78">
        <v>833.6</v>
      </c>
      <c r="Y140" s="78">
        <v>873.39</v>
      </c>
      <c r="Z140" s="78">
        <v>770.77</v>
      </c>
      <c r="AA140" s="78">
        <v>522.97</v>
      </c>
      <c r="AB140" s="78"/>
      <c r="AC140" s="79">
        <v>700</v>
      </c>
      <c r="AD140" s="65" t="s">
        <v>391</v>
      </c>
      <c r="AE140" s="68">
        <v>0.51129972389814904</v>
      </c>
      <c r="AF140" s="78">
        <v>749.05</v>
      </c>
      <c r="AG140" s="78">
        <v>791.15</v>
      </c>
      <c r="AH140" s="78">
        <v>752.93</v>
      </c>
      <c r="AI140" s="78"/>
      <c r="AJ140" s="78"/>
      <c r="AK140" s="79">
        <v>498.29</v>
      </c>
      <c r="AL140" s="69" t="s">
        <v>392</v>
      </c>
      <c r="AM140" s="70">
        <v>1</v>
      </c>
      <c r="AN140" s="78">
        <v>759.23</v>
      </c>
      <c r="AO140" s="78">
        <v>834.84</v>
      </c>
      <c r="AP140" s="78">
        <v>772.93</v>
      </c>
      <c r="AQ140" s="78">
        <v>769.78</v>
      </c>
      <c r="AR140" s="78"/>
      <c r="AS140" s="79"/>
      <c r="AT140" s="65" t="s">
        <v>393</v>
      </c>
      <c r="AU140" s="68">
        <v>4.0004800576069102E-2</v>
      </c>
      <c r="AV140" s="78">
        <v>771.02</v>
      </c>
      <c r="AW140" s="78">
        <v>864.38</v>
      </c>
      <c r="AX140" s="78">
        <v>771.94</v>
      </c>
      <c r="AY140" s="78"/>
      <c r="AZ140" s="78"/>
      <c r="BA140" s="79">
        <v>462.28</v>
      </c>
      <c r="BB140" s="65" t="s">
        <v>394</v>
      </c>
      <c r="BC140" s="78">
        <v>919.45</v>
      </c>
      <c r="BD140" s="78">
        <v>990.1</v>
      </c>
      <c r="BE140" s="78">
        <v>796.63</v>
      </c>
      <c r="BF140" s="78"/>
      <c r="BG140" s="78"/>
      <c r="BH140" s="79">
        <v>681.31</v>
      </c>
      <c r="BI140" s="65" t="s">
        <v>395</v>
      </c>
      <c r="BJ140" s="68">
        <v>0.13440137627009299</v>
      </c>
      <c r="BK140" s="78">
        <v>932.88</v>
      </c>
      <c r="BL140" s="78">
        <v>940.94</v>
      </c>
      <c r="BM140" s="78">
        <v>1051.96</v>
      </c>
      <c r="BN140" s="78">
        <v>905.33</v>
      </c>
      <c r="BO140" s="78"/>
      <c r="BP140" s="79"/>
      <c r="BQ140" s="65" t="s">
        <v>396</v>
      </c>
      <c r="BR140" s="68">
        <v>1</v>
      </c>
      <c r="BS140" s="78">
        <v>842.83</v>
      </c>
      <c r="BT140" s="78">
        <v>908</v>
      </c>
      <c r="BU140" s="78">
        <v>897</v>
      </c>
      <c r="BV140" s="78"/>
      <c r="BW140" s="78"/>
      <c r="BX140" s="79">
        <v>475.33</v>
      </c>
      <c r="BY140" s="65" t="s">
        <v>397</v>
      </c>
      <c r="BZ140" s="78">
        <v>856.93</v>
      </c>
      <c r="CA140" s="78">
        <v>858.02</v>
      </c>
      <c r="CB140" s="78">
        <v>725.69</v>
      </c>
      <c r="CC140" s="78">
        <v>549.59</v>
      </c>
      <c r="CD140" s="78"/>
      <c r="CE140" s="79">
        <v>688.89</v>
      </c>
      <c r="CF140" s="65" t="s">
        <v>398</v>
      </c>
      <c r="CG140" s="78">
        <v>860.65</v>
      </c>
      <c r="CH140" s="78">
        <v>1005.61</v>
      </c>
      <c r="CI140" s="78">
        <v>856.22</v>
      </c>
      <c r="CJ140" s="78"/>
      <c r="CK140" s="78"/>
      <c r="CL140" s="79"/>
      <c r="CM140" s="65" t="s">
        <v>399</v>
      </c>
      <c r="CN140" s="78">
        <v>819.82</v>
      </c>
      <c r="CO140" s="78">
        <v>842.18</v>
      </c>
      <c r="CP140" s="78">
        <v>872.3</v>
      </c>
      <c r="CQ140" s="78">
        <v>628.87</v>
      </c>
      <c r="CR140" s="78"/>
      <c r="CS140" s="79">
        <v>639.27</v>
      </c>
      <c r="CT140" s="65" t="s">
        <v>400</v>
      </c>
      <c r="CU140" s="78">
        <v>827.4</v>
      </c>
      <c r="CV140" s="78">
        <v>902.28</v>
      </c>
      <c r="CW140" s="78">
        <v>750.37</v>
      </c>
      <c r="CX140" s="78">
        <v>619.91999999999996</v>
      </c>
      <c r="CY140" s="78"/>
      <c r="CZ140" s="79"/>
      <c r="DA140" s="65" t="s">
        <v>401</v>
      </c>
      <c r="DB140" s="68">
        <v>0.13217897032582099</v>
      </c>
      <c r="DC140" s="78">
        <v>711.02</v>
      </c>
      <c r="DD140" s="78">
        <v>832.73</v>
      </c>
      <c r="DE140" s="78">
        <v>683.55</v>
      </c>
      <c r="DF140" s="78">
        <v>797.83</v>
      </c>
      <c r="DG140" s="78"/>
      <c r="DH140" s="79">
        <v>667.95</v>
      </c>
      <c r="DI140" s="65" t="s">
        <v>402</v>
      </c>
      <c r="DJ140" s="68">
        <v>2.7047495401925801E-3</v>
      </c>
      <c r="DK140" s="78">
        <v>693.17</v>
      </c>
      <c r="DL140" s="78">
        <v>719.64</v>
      </c>
      <c r="DM140" s="78">
        <v>719.64</v>
      </c>
      <c r="DN140" s="78">
        <v>703.55</v>
      </c>
      <c r="DO140" s="78"/>
      <c r="DP140" s="79">
        <v>590.45000000000005</v>
      </c>
      <c r="DQ140" s="65" t="s">
        <v>403</v>
      </c>
      <c r="DR140" s="78">
        <v>822.15</v>
      </c>
      <c r="DS140" s="78">
        <v>842.1</v>
      </c>
      <c r="DT140" s="78">
        <v>737.38</v>
      </c>
      <c r="DU140" s="78">
        <v>687.53</v>
      </c>
      <c r="DV140" s="78"/>
      <c r="DW140" s="79"/>
      <c r="DX140" s="65" t="s">
        <v>404</v>
      </c>
      <c r="DY140" s="78">
        <v>803.45</v>
      </c>
      <c r="DZ140" s="78">
        <v>809.21</v>
      </c>
      <c r="EA140" s="78">
        <v>879.28</v>
      </c>
      <c r="EB140" s="78">
        <v>694.39</v>
      </c>
      <c r="EC140" s="78"/>
      <c r="ED140" s="79">
        <v>522.67999999999995</v>
      </c>
      <c r="EE140" s="65" t="s">
        <v>405</v>
      </c>
      <c r="EF140" s="68">
        <v>1</v>
      </c>
      <c r="EG140" s="78">
        <v>816.32</v>
      </c>
      <c r="EH140" s="78">
        <v>889.71</v>
      </c>
      <c r="EI140" s="78">
        <v>749.94</v>
      </c>
      <c r="EJ140" s="78"/>
      <c r="EK140" s="78">
        <v>323.74</v>
      </c>
      <c r="EL140" s="79">
        <v>432.9</v>
      </c>
      <c r="EM140" s="65" t="s">
        <v>406</v>
      </c>
      <c r="EN140" s="78">
        <v>836.1</v>
      </c>
      <c r="EO140" s="78">
        <v>865.51</v>
      </c>
      <c r="EP140" s="78">
        <v>735.39</v>
      </c>
      <c r="EQ140" s="78"/>
      <c r="ER140" s="78"/>
      <c r="ES140" s="79">
        <v>668.16</v>
      </c>
      <c r="ET140" s="65" t="s">
        <v>407</v>
      </c>
      <c r="EU140" s="68">
        <v>1</v>
      </c>
      <c r="EV140" s="78">
        <v>799.48</v>
      </c>
      <c r="EW140" s="78">
        <v>789.44</v>
      </c>
      <c r="EX140" s="78">
        <v>789.44</v>
      </c>
      <c r="EY140" s="78"/>
      <c r="EZ140" s="78"/>
      <c r="FA140" s="79">
        <v>484.35</v>
      </c>
      <c r="FB140" s="65" t="s">
        <v>408</v>
      </c>
      <c r="FC140" s="78">
        <v>586.21</v>
      </c>
      <c r="FD140" s="78">
        <v>553.02</v>
      </c>
      <c r="FE140" s="78">
        <v>615.37</v>
      </c>
      <c r="FF140" s="78"/>
      <c r="FG140" s="78"/>
      <c r="FH140" s="79"/>
      <c r="FI140" s="65" t="s">
        <v>409</v>
      </c>
      <c r="FJ140" s="78">
        <v>903</v>
      </c>
      <c r="FK140" s="78">
        <v>941.23</v>
      </c>
      <c r="FL140" s="78">
        <v>800.73</v>
      </c>
      <c r="FM140" s="78">
        <v>687.14</v>
      </c>
      <c r="FN140" s="78"/>
      <c r="FO140" s="79">
        <v>574.83000000000004</v>
      </c>
      <c r="FP140" s="65" t="s">
        <v>410</v>
      </c>
      <c r="FQ140" s="68">
        <v>0.21351553325504399</v>
      </c>
      <c r="FR140" s="78">
        <v>813.85</v>
      </c>
      <c r="FS140" s="78">
        <v>851.46</v>
      </c>
      <c r="FT140" s="78">
        <v>839.45</v>
      </c>
      <c r="FU140" s="78">
        <v>586.80999999999995</v>
      </c>
      <c r="FV140" s="78">
        <v>476.73</v>
      </c>
      <c r="FW140" s="79">
        <v>470.7</v>
      </c>
      <c r="FX140" s="65" t="s">
        <v>411</v>
      </c>
      <c r="FY140" s="78">
        <v>841.45</v>
      </c>
      <c r="FZ140" s="78">
        <v>858.44</v>
      </c>
      <c r="GA140" s="78">
        <v>813.24</v>
      </c>
      <c r="GB140" s="78">
        <v>832.49</v>
      </c>
      <c r="GC140" s="78"/>
      <c r="GD140" s="79">
        <v>519.91999999999996</v>
      </c>
      <c r="GE140" s="65" t="s">
        <v>412</v>
      </c>
      <c r="GF140" s="68">
        <v>0.20208552259316101</v>
      </c>
      <c r="GG140" s="78">
        <v>789.4</v>
      </c>
      <c r="GH140" s="78">
        <v>824.26</v>
      </c>
      <c r="GI140" s="78">
        <v>681.54</v>
      </c>
      <c r="GJ140" s="78">
        <v>591.1</v>
      </c>
      <c r="GK140" s="78"/>
      <c r="GL140" s="79">
        <v>567.85</v>
      </c>
      <c r="GM140" s="65" t="s">
        <v>413</v>
      </c>
      <c r="GN140" s="68">
        <v>9.4290698222620303E-2</v>
      </c>
      <c r="GO140" s="78">
        <v>869.13</v>
      </c>
      <c r="GP140" s="78">
        <v>1248.94</v>
      </c>
      <c r="GQ140" s="78">
        <v>724.55</v>
      </c>
      <c r="GR140" s="78">
        <v>635.99</v>
      </c>
      <c r="GS140" s="78"/>
      <c r="GT140" s="79"/>
      <c r="GU140" s="65" t="s">
        <v>414</v>
      </c>
      <c r="GV140" s="68">
        <v>1</v>
      </c>
      <c r="GW140" s="78">
        <v>742.21</v>
      </c>
      <c r="GX140" s="78">
        <v>778.81</v>
      </c>
      <c r="GY140" s="78">
        <v>681.7</v>
      </c>
      <c r="GZ140" s="78"/>
      <c r="HA140" s="78"/>
      <c r="HB140" s="79">
        <v>588.54</v>
      </c>
      <c r="HC140" s="65" t="s">
        <v>415</v>
      </c>
      <c r="HD140" s="68">
        <v>1</v>
      </c>
      <c r="HE140" s="78">
        <v>760.52</v>
      </c>
      <c r="HF140" s="78">
        <v>828.18</v>
      </c>
      <c r="HG140" s="78"/>
      <c r="HH140" s="78">
        <v>593.19000000000005</v>
      </c>
      <c r="HI140" s="78">
        <v>586.54999999999995</v>
      </c>
      <c r="HJ140" s="79">
        <v>495.05</v>
      </c>
      <c r="HK140" s="80"/>
      <c r="HL140" s="68"/>
      <c r="HM140" s="78"/>
      <c r="HN140" s="78"/>
      <c r="HO140" s="78"/>
      <c r="HP140" s="78"/>
      <c r="HQ140" s="78"/>
      <c r="HR140" s="79"/>
    </row>
    <row r="141" spans="1:226" x14ac:dyDescent="0.25">
      <c r="A141" s="81">
        <v>44613</v>
      </c>
      <c r="B141" s="82" t="s">
        <v>387</v>
      </c>
      <c r="C141" s="83">
        <v>811.87116755691602</v>
      </c>
      <c r="D141" s="83">
        <v>846.50812888111363</v>
      </c>
      <c r="E141" s="83">
        <v>773.68498874946476</v>
      </c>
      <c r="F141" s="83">
        <v>626.78678854111627</v>
      </c>
      <c r="G141" s="83">
        <v>485.52611541033718</v>
      </c>
      <c r="H141" s="84">
        <v>514.30449829292229</v>
      </c>
      <c r="I141" s="82" t="s">
        <v>388</v>
      </c>
      <c r="J141" s="83">
        <v>825.43487567442276</v>
      </c>
      <c r="K141" s="83">
        <v>849.95429523211169</v>
      </c>
      <c r="L141" s="83">
        <v>773.717791598193</v>
      </c>
      <c r="M141" s="83">
        <v>615.51252975092018</v>
      </c>
      <c r="N141" s="83">
        <v>495.33137009189647</v>
      </c>
      <c r="O141" s="84">
        <v>542.38987934918487</v>
      </c>
      <c r="P141" s="65" t="s">
        <v>389</v>
      </c>
      <c r="Q141" s="78">
        <v>742.4</v>
      </c>
      <c r="R141" s="78">
        <v>814.87</v>
      </c>
      <c r="S141" s="78">
        <v>715.61</v>
      </c>
      <c r="T141" s="78">
        <v>568</v>
      </c>
      <c r="U141" s="78"/>
      <c r="V141" s="79"/>
      <c r="W141" s="65" t="s">
        <v>390</v>
      </c>
      <c r="X141" s="78">
        <v>805.63</v>
      </c>
      <c r="Y141" s="78">
        <v>838.13</v>
      </c>
      <c r="Z141" s="78">
        <v>707.47</v>
      </c>
      <c r="AA141" s="78">
        <v>522.97</v>
      </c>
      <c r="AB141" s="78"/>
      <c r="AC141" s="79">
        <v>645.45000000000005</v>
      </c>
      <c r="AD141" s="65" t="s">
        <v>391</v>
      </c>
      <c r="AE141" s="68">
        <v>0.51129972389814904</v>
      </c>
      <c r="AF141" s="78">
        <v>706.49</v>
      </c>
      <c r="AG141" s="78">
        <v>752.67</v>
      </c>
      <c r="AH141" s="78">
        <v>752.93</v>
      </c>
      <c r="AI141" s="78"/>
      <c r="AJ141" s="78"/>
      <c r="AK141" s="79">
        <v>485.47</v>
      </c>
      <c r="AL141" s="69" t="s">
        <v>392</v>
      </c>
      <c r="AM141" s="70">
        <v>1</v>
      </c>
      <c r="AN141" s="78">
        <v>754.59</v>
      </c>
      <c r="AO141" s="78">
        <v>832.75</v>
      </c>
      <c r="AP141" s="78">
        <v>770.11</v>
      </c>
      <c r="AQ141" s="78">
        <v>769.78</v>
      </c>
      <c r="AR141" s="78"/>
      <c r="AS141" s="79"/>
      <c r="AT141" s="65" t="s">
        <v>393</v>
      </c>
      <c r="AU141" s="68">
        <v>4.1076196344218503E-2</v>
      </c>
      <c r="AV141" s="78">
        <v>742.31</v>
      </c>
      <c r="AW141" s="78">
        <v>829.21</v>
      </c>
      <c r="AX141" s="78">
        <v>699.64</v>
      </c>
      <c r="AY141" s="78"/>
      <c r="AZ141" s="78"/>
      <c r="BA141" s="79">
        <v>475.04</v>
      </c>
      <c r="BB141" s="65" t="s">
        <v>394</v>
      </c>
      <c r="BC141" s="78">
        <v>861.47</v>
      </c>
      <c r="BD141" s="78">
        <v>927.08</v>
      </c>
      <c r="BE141" s="78">
        <v>790.75</v>
      </c>
      <c r="BF141" s="78"/>
      <c r="BG141" s="78"/>
      <c r="BH141" s="79">
        <v>681.31</v>
      </c>
      <c r="BI141" s="65" t="s">
        <v>395</v>
      </c>
      <c r="BJ141" s="68">
        <v>0.13441402207078201</v>
      </c>
      <c r="BK141" s="78">
        <v>900.71</v>
      </c>
      <c r="BL141" s="78">
        <v>887.27</v>
      </c>
      <c r="BM141" s="78">
        <v>998.29</v>
      </c>
      <c r="BN141" s="78">
        <v>862.4</v>
      </c>
      <c r="BO141" s="78"/>
      <c r="BP141" s="79"/>
      <c r="BQ141" s="65" t="s">
        <v>396</v>
      </c>
      <c r="BR141" s="68">
        <v>1</v>
      </c>
      <c r="BS141" s="78">
        <v>823.67</v>
      </c>
      <c r="BT141" s="78">
        <v>888</v>
      </c>
      <c r="BU141" s="78">
        <v>880.33</v>
      </c>
      <c r="BV141" s="78"/>
      <c r="BW141" s="78"/>
      <c r="BX141" s="79">
        <v>456.17</v>
      </c>
      <c r="BY141" s="65" t="s">
        <v>397</v>
      </c>
      <c r="BZ141" s="78">
        <v>842.73</v>
      </c>
      <c r="CA141" s="78">
        <v>843.72</v>
      </c>
      <c r="CB141" s="78">
        <v>707.79</v>
      </c>
      <c r="CC141" s="78">
        <v>551.87</v>
      </c>
      <c r="CD141" s="78"/>
      <c r="CE141" s="79">
        <v>687.52</v>
      </c>
      <c r="CF141" s="65" t="s">
        <v>398</v>
      </c>
      <c r="CG141" s="78">
        <v>839.69</v>
      </c>
      <c r="CH141" s="78">
        <v>991.09</v>
      </c>
      <c r="CI141" s="78">
        <v>788.45</v>
      </c>
      <c r="CJ141" s="78"/>
      <c r="CK141" s="78"/>
      <c r="CL141" s="79"/>
      <c r="CM141" s="65" t="s">
        <v>399</v>
      </c>
      <c r="CN141" s="78">
        <v>802.37</v>
      </c>
      <c r="CO141" s="78">
        <v>811.83</v>
      </c>
      <c r="CP141" s="78">
        <v>827.33</v>
      </c>
      <c r="CQ141" s="78">
        <v>611.75</v>
      </c>
      <c r="CR141" s="78"/>
      <c r="CS141" s="79">
        <v>637.51</v>
      </c>
      <c r="CT141" s="65" t="s">
        <v>400</v>
      </c>
      <c r="CU141" s="78">
        <v>804.01</v>
      </c>
      <c r="CV141" s="78">
        <v>882.93</v>
      </c>
      <c r="CW141" s="78">
        <v>725.37</v>
      </c>
      <c r="CX141" s="78">
        <v>619.91999999999996</v>
      </c>
      <c r="CY141" s="78"/>
      <c r="CZ141" s="79"/>
      <c r="DA141" s="65" t="s">
        <v>401</v>
      </c>
      <c r="DB141" s="68">
        <v>0.13269639065817401</v>
      </c>
      <c r="DC141" s="78">
        <v>710.83</v>
      </c>
      <c r="DD141" s="78">
        <v>828.87</v>
      </c>
      <c r="DE141" s="78">
        <v>678.48</v>
      </c>
      <c r="DF141" s="78">
        <v>800.96</v>
      </c>
      <c r="DG141" s="78"/>
      <c r="DH141" s="79">
        <v>670.46</v>
      </c>
      <c r="DI141" s="65" t="s">
        <v>402</v>
      </c>
      <c r="DJ141" s="68">
        <v>2.7968898584773698E-3</v>
      </c>
      <c r="DK141" s="78">
        <v>709.42</v>
      </c>
      <c r="DL141" s="78">
        <v>737.31</v>
      </c>
      <c r="DM141" s="78">
        <v>737.31</v>
      </c>
      <c r="DN141" s="78">
        <v>677.52</v>
      </c>
      <c r="DO141" s="78"/>
      <c r="DP141" s="79">
        <v>597.94000000000005</v>
      </c>
      <c r="DQ141" s="65" t="s">
        <v>403</v>
      </c>
      <c r="DR141" s="78">
        <v>775.65</v>
      </c>
      <c r="DS141" s="78">
        <v>801.86</v>
      </c>
      <c r="DT141" s="78">
        <v>674.43</v>
      </c>
      <c r="DU141" s="78">
        <v>664.64</v>
      </c>
      <c r="DV141" s="78"/>
      <c r="DW141" s="79"/>
      <c r="DX141" s="65" t="s">
        <v>404</v>
      </c>
      <c r="DY141" s="78">
        <v>787.94</v>
      </c>
      <c r="DZ141" s="78">
        <v>794.37</v>
      </c>
      <c r="EA141" s="78">
        <v>838.72</v>
      </c>
      <c r="EB141" s="78">
        <v>653.5</v>
      </c>
      <c r="EC141" s="78"/>
      <c r="ED141" s="79">
        <v>522.25</v>
      </c>
      <c r="EE141" s="65" t="s">
        <v>405</v>
      </c>
      <c r="EF141" s="68">
        <v>1</v>
      </c>
      <c r="EG141" s="78">
        <v>781.57</v>
      </c>
      <c r="EH141" s="78">
        <v>836.33</v>
      </c>
      <c r="EI141" s="78">
        <v>711.97</v>
      </c>
      <c r="EJ141" s="78"/>
      <c r="EK141" s="78">
        <v>323.74</v>
      </c>
      <c r="EL141" s="79">
        <v>427.42</v>
      </c>
      <c r="EM141" s="65" t="s">
        <v>406</v>
      </c>
      <c r="EN141" s="78">
        <v>819.86</v>
      </c>
      <c r="EO141" s="78">
        <v>865.51</v>
      </c>
      <c r="EP141" s="78">
        <v>735.39</v>
      </c>
      <c r="EQ141" s="78"/>
      <c r="ER141" s="78"/>
      <c r="ES141" s="79">
        <v>639.46</v>
      </c>
      <c r="ET141" s="65" t="s">
        <v>407</v>
      </c>
      <c r="EU141" s="68">
        <v>1</v>
      </c>
      <c r="EV141" s="78">
        <v>784.05</v>
      </c>
      <c r="EW141" s="78">
        <v>761.34</v>
      </c>
      <c r="EX141" s="78">
        <v>761.34</v>
      </c>
      <c r="EY141" s="78"/>
      <c r="EZ141" s="78"/>
      <c r="FA141" s="79">
        <v>479.53</v>
      </c>
      <c r="FB141" s="65" t="s">
        <v>408</v>
      </c>
      <c r="FC141" s="78">
        <v>586.21</v>
      </c>
      <c r="FD141" s="78">
        <v>553.02</v>
      </c>
      <c r="FE141" s="78">
        <v>615.37</v>
      </c>
      <c r="FF141" s="78"/>
      <c r="FG141" s="78"/>
      <c r="FH141" s="79"/>
      <c r="FI141" s="65" t="s">
        <v>409</v>
      </c>
      <c r="FJ141" s="78">
        <v>866.64</v>
      </c>
      <c r="FK141" s="78">
        <v>906.52</v>
      </c>
      <c r="FL141" s="78">
        <v>774.28</v>
      </c>
      <c r="FM141" s="78">
        <v>662.14</v>
      </c>
      <c r="FN141" s="78"/>
      <c r="FO141" s="79">
        <v>559.12</v>
      </c>
      <c r="FP141" s="65" t="s">
        <v>410</v>
      </c>
      <c r="FQ141" s="68">
        <v>0.22050230424907899</v>
      </c>
      <c r="FR141" s="78">
        <v>755.05</v>
      </c>
      <c r="FS141" s="78">
        <v>793.18</v>
      </c>
      <c r="FT141" s="78">
        <v>785.54</v>
      </c>
      <c r="FU141" s="78">
        <v>579.6</v>
      </c>
      <c r="FV141" s="78">
        <v>484.26</v>
      </c>
      <c r="FW141" s="79">
        <v>476.38</v>
      </c>
      <c r="FX141" s="65" t="s">
        <v>411</v>
      </c>
      <c r="FY141" s="78">
        <v>826</v>
      </c>
      <c r="FZ141" s="78">
        <v>842.99</v>
      </c>
      <c r="GA141" s="78">
        <v>797.79</v>
      </c>
      <c r="GB141" s="78">
        <v>832.49</v>
      </c>
      <c r="GC141" s="78"/>
      <c r="GD141" s="79">
        <v>504.47</v>
      </c>
      <c r="GE141" s="65" t="s">
        <v>412</v>
      </c>
      <c r="GF141" s="68">
        <v>0.20223264843876401</v>
      </c>
      <c r="GG141" s="78">
        <v>775.13</v>
      </c>
      <c r="GH141" s="78">
        <v>800.95</v>
      </c>
      <c r="GI141" s="78">
        <v>671.07</v>
      </c>
      <c r="GJ141" s="78">
        <v>588.23</v>
      </c>
      <c r="GK141" s="78"/>
      <c r="GL141" s="79">
        <v>532.62</v>
      </c>
      <c r="GM141" s="65" t="s">
        <v>413</v>
      </c>
      <c r="GN141" s="68">
        <v>9.3865865677946206E-2</v>
      </c>
      <c r="GO141" s="78">
        <v>820.61</v>
      </c>
      <c r="GP141" s="78">
        <v>1180.6099999999999</v>
      </c>
      <c r="GQ141" s="78">
        <v>683.14</v>
      </c>
      <c r="GR141" s="78">
        <v>619.14</v>
      </c>
      <c r="GS141" s="78"/>
      <c r="GT141" s="79"/>
      <c r="GU141" s="65" t="s">
        <v>414</v>
      </c>
      <c r="GV141" s="68">
        <v>1</v>
      </c>
      <c r="GW141" s="78">
        <v>725.78</v>
      </c>
      <c r="GX141" s="78">
        <v>774.16</v>
      </c>
      <c r="GY141" s="78">
        <v>668.12</v>
      </c>
      <c r="GZ141" s="78"/>
      <c r="HA141" s="78"/>
      <c r="HB141" s="79">
        <v>591.78</v>
      </c>
      <c r="HC141" s="65" t="s">
        <v>415</v>
      </c>
      <c r="HD141" s="68">
        <v>1</v>
      </c>
      <c r="HE141" s="78">
        <v>754.68</v>
      </c>
      <c r="HF141" s="78">
        <v>821.52</v>
      </c>
      <c r="HG141" s="78"/>
      <c r="HH141" s="78">
        <v>588.09</v>
      </c>
      <c r="HI141" s="78">
        <v>581.45000000000005</v>
      </c>
      <c r="HJ141" s="79">
        <v>495.89</v>
      </c>
      <c r="HK141" s="80"/>
      <c r="HL141" s="68"/>
      <c r="HM141" s="78"/>
      <c r="HN141" s="78"/>
      <c r="HO141" s="78"/>
      <c r="HP141" s="78"/>
      <c r="HQ141" s="78"/>
      <c r="HR141" s="79"/>
    </row>
    <row r="142" spans="1:226" x14ac:dyDescent="0.25">
      <c r="A142" s="81">
        <v>44606</v>
      </c>
      <c r="B142" s="82" t="s">
        <v>387</v>
      </c>
      <c r="C142" s="83">
        <v>803.47603516958748</v>
      </c>
      <c r="D142" s="83">
        <v>839.75447825528761</v>
      </c>
      <c r="E142" s="83">
        <v>762.24803331440842</v>
      </c>
      <c r="F142" s="83">
        <v>620.11559089968557</v>
      </c>
      <c r="G142" s="83">
        <v>482.25451800898054</v>
      </c>
      <c r="H142" s="84">
        <v>515.45275633388394</v>
      </c>
      <c r="I142" s="82" t="s">
        <v>388</v>
      </c>
      <c r="J142" s="83">
        <v>818.22935916603171</v>
      </c>
      <c r="K142" s="83">
        <v>844.60865797077815</v>
      </c>
      <c r="L142" s="83">
        <v>761.72580577940607</v>
      </c>
      <c r="M142" s="83">
        <v>607.53373291612843</v>
      </c>
      <c r="N142" s="83">
        <v>491.58274018379285</v>
      </c>
      <c r="O142" s="84">
        <v>541.91210455422561</v>
      </c>
      <c r="P142" s="65" t="s">
        <v>389</v>
      </c>
      <c r="Q142" s="78">
        <v>735.73</v>
      </c>
      <c r="R142" s="78">
        <v>809.04</v>
      </c>
      <c r="S142" s="78">
        <v>714.96</v>
      </c>
      <c r="T142" s="78">
        <v>561</v>
      </c>
      <c r="U142" s="78"/>
      <c r="V142" s="79"/>
      <c r="W142" s="65" t="s">
        <v>390</v>
      </c>
      <c r="X142" s="78">
        <v>792.07</v>
      </c>
      <c r="Y142" s="78">
        <v>844.72</v>
      </c>
      <c r="Z142" s="78">
        <v>712.51</v>
      </c>
      <c r="AA142" s="78">
        <v>506.47</v>
      </c>
      <c r="AB142" s="78"/>
      <c r="AC142" s="79">
        <v>645.45000000000005</v>
      </c>
      <c r="AD142" s="65" t="s">
        <v>391</v>
      </c>
      <c r="AE142" s="68">
        <v>0.51129972389814904</v>
      </c>
      <c r="AF142" s="78">
        <v>690.77</v>
      </c>
      <c r="AG142" s="78">
        <v>741.09</v>
      </c>
      <c r="AH142" s="78">
        <v>752.93</v>
      </c>
      <c r="AI142" s="78"/>
      <c r="AJ142" s="78"/>
      <c r="AK142" s="79">
        <v>483.17</v>
      </c>
      <c r="AL142" s="69" t="s">
        <v>392</v>
      </c>
      <c r="AM142" s="70">
        <v>1</v>
      </c>
      <c r="AN142" s="78">
        <v>739.96</v>
      </c>
      <c r="AO142" s="78">
        <v>822.95</v>
      </c>
      <c r="AP142" s="78">
        <v>746.92</v>
      </c>
      <c r="AQ142" s="78">
        <v>769.78</v>
      </c>
      <c r="AR142" s="78"/>
      <c r="AS142" s="79"/>
      <c r="AT142" s="65" t="s">
        <v>393</v>
      </c>
      <c r="AU142" s="68">
        <v>4.0771394789415702E-2</v>
      </c>
      <c r="AV142" s="78">
        <v>727.64</v>
      </c>
      <c r="AW142" s="78">
        <v>813.36</v>
      </c>
      <c r="AX142" s="78">
        <v>686.96</v>
      </c>
      <c r="AY142" s="78"/>
      <c r="AZ142" s="78"/>
      <c r="BA142" s="79">
        <v>471.75</v>
      </c>
      <c r="BB142" s="65" t="s">
        <v>394</v>
      </c>
      <c r="BC142" s="78">
        <v>863.15</v>
      </c>
      <c r="BD142" s="78">
        <v>929.6</v>
      </c>
      <c r="BE142" s="78">
        <v>772.26</v>
      </c>
      <c r="BF142" s="78"/>
      <c r="BG142" s="78"/>
      <c r="BH142" s="79">
        <v>679.63</v>
      </c>
      <c r="BI142" s="65" t="s">
        <v>395</v>
      </c>
      <c r="BJ142" s="68">
        <v>0.134388732848638</v>
      </c>
      <c r="BK142" s="78">
        <v>889.79</v>
      </c>
      <c r="BL142" s="78">
        <v>887.1</v>
      </c>
      <c r="BM142" s="78">
        <v>998.11</v>
      </c>
      <c r="BN142" s="78">
        <v>862.24</v>
      </c>
      <c r="BO142" s="78"/>
      <c r="BP142" s="79"/>
      <c r="BQ142" s="65" t="s">
        <v>396</v>
      </c>
      <c r="BR142" s="68">
        <v>1</v>
      </c>
      <c r="BS142" s="78">
        <v>810.33</v>
      </c>
      <c r="BT142" s="78">
        <v>874.67</v>
      </c>
      <c r="BU142" s="78">
        <v>878.67</v>
      </c>
      <c r="BV142" s="78"/>
      <c r="BW142" s="78"/>
      <c r="BX142" s="79">
        <v>447</v>
      </c>
      <c r="BY142" s="65" t="s">
        <v>397</v>
      </c>
      <c r="BZ142" s="78">
        <v>829.34</v>
      </c>
      <c r="CA142" s="78">
        <v>829.84</v>
      </c>
      <c r="CB142" s="78">
        <v>692.12</v>
      </c>
      <c r="CC142" s="78">
        <v>543.96</v>
      </c>
      <c r="CD142" s="78"/>
      <c r="CE142" s="79">
        <v>685.18</v>
      </c>
      <c r="CF142" s="65" t="s">
        <v>398</v>
      </c>
      <c r="CG142" s="78">
        <v>833.24</v>
      </c>
      <c r="CH142" s="78">
        <v>983.03</v>
      </c>
      <c r="CI142" s="78">
        <v>788.1</v>
      </c>
      <c r="CJ142" s="78"/>
      <c r="CK142" s="78"/>
      <c r="CL142" s="79"/>
      <c r="CM142" s="65" t="s">
        <v>399</v>
      </c>
      <c r="CN142" s="78">
        <v>792.87</v>
      </c>
      <c r="CO142" s="78">
        <v>807.18</v>
      </c>
      <c r="CP142" s="78">
        <v>813.34</v>
      </c>
      <c r="CQ142" s="78">
        <v>607.75</v>
      </c>
      <c r="CR142" s="78"/>
      <c r="CS142" s="79">
        <v>637.97</v>
      </c>
      <c r="CT142" s="65" t="s">
        <v>400</v>
      </c>
      <c r="CU142" s="78">
        <v>788.69</v>
      </c>
      <c r="CV142" s="78">
        <v>871.64</v>
      </c>
      <c r="CW142" s="78">
        <v>721.34</v>
      </c>
      <c r="CX142" s="78">
        <v>619.91999999999996</v>
      </c>
      <c r="CY142" s="78"/>
      <c r="CZ142" s="79"/>
      <c r="DA142" s="65" t="s">
        <v>401</v>
      </c>
      <c r="DB142" s="68">
        <v>0.13281447146481101</v>
      </c>
      <c r="DC142" s="78">
        <v>709.97</v>
      </c>
      <c r="DD142" s="78">
        <v>823.24</v>
      </c>
      <c r="DE142" s="78">
        <v>675.89</v>
      </c>
      <c r="DF142" s="78">
        <v>801.67</v>
      </c>
      <c r="DG142" s="78"/>
      <c r="DH142" s="79">
        <v>672.33</v>
      </c>
      <c r="DI142" s="65" t="s">
        <v>402</v>
      </c>
      <c r="DJ142" s="68">
        <v>2.8006497507421699E-3</v>
      </c>
      <c r="DK142" s="78">
        <v>710.29</v>
      </c>
      <c r="DL142" s="78">
        <v>738.2</v>
      </c>
      <c r="DM142" s="78">
        <v>738.2</v>
      </c>
      <c r="DN142" s="78">
        <v>614.58000000000004</v>
      </c>
      <c r="DO142" s="78"/>
      <c r="DP142" s="79">
        <v>601.75</v>
      </c>
      <c r="DQ142" s="65" t="s">
        <v>403</v>
      </c>
      <c r="DR142" s="78">
        <v>781.5</v>
      </c>
      <c r="DS142" s="78">
        <v>817.71</v>
      </c>
      <c r="DT142" s="78">
        <v>664.08</v>
      </c>
      <c r="DU142" s="78">
        <v>630.35</v>
      </c>
      <c r="DV142" s="78"/>
      <c r="DW142" s="79"/>
      <c r="DX142" s="65" t="s">
        <v>404</v>
      </c>
      <c r="DY142" s="78">
        <v>775.91</v>
      </c>
      <c r="DZ142" s="78">
        <v>782.76</v>
      </c>
      <c r="EA142" s="78">
        <v>833.54</v>
      </c>
      <c r="EB142" s="78">
        <v>647.16999999999996</v>
      </c>
      <c r="EC142" s="78"/>
      <c r="ED142" s="79">
        <v>522.01</v>
      </c>
      <c r="EE142" s="65" t="s">
        <v>405</v>
      </c>
      <c r="EF142" s="68">
        <v>1</v>
      </c>
      <c r="EG142" s="78">
        <v>771.23</v>
      </c>
      <c r="EH142" s="78">
        <v>824.99</v>
      </c>
      <c r="EI142" s="78">
        <v>716.4</v>
      </c>
      <c r="EJ142" s="78"/>
      <c r="EK142" s="78">
        <v>323.74</v>
      </c>
      <c r="EL142" s="79">
        <v>430.34</v>
      </c>
      <c r="EM142" s="65" t="s">
        <v>406</v>
      </c>
      <c r="EN142" s="78">
        <v>800.2</v>
      </c>
      <c r="EO142" s="78">
        <v>865.51</v>
      </c>
      <c r="EP142" s="78">
        <v>735.39</v>
      </c>
      <c r="EQ142" s="78"/>
      <c r="ER142" s="78"/>
      <c r="ES142" s="79">
        <v>632.97</v>
      </c>
      <c r="ET142" s="65" t="s">
        <v>407</v>
      </c>
      <c r="EU142" s="68">
        <v>1</v>
      </c>
      <c r="EV142" s="78">
        <v>764.9</v>
      </c>
      <c r="EW142" s="78">
        <v>743.57</v>
      </c>
      <c r="EX142" s="78">
        <v>743.57</v>
      </c>
      <c r="EY142" s="78"/>
      <c r="EZ142" s="78"/>
      <c r="FA142" s="79">
        <v>479.53</v>
      </c>
      <c r="FB142" s="65" t="s">
        <v>408</v>
      </c>
      <c r="FC142" s="78">
        <v>586.21</v>
      </c>
      <c r="FD142" s="78">
        <v>553.02</v>
      </c>
      <c r="FE142" s="78">
        <v>615.37</v>
      </c>
      <c r="FF142" s="78"/>
      <c r="FG142" s="78"/>
      <c r="FH142" s="79"/>
      <c r="FI142" s="65" t="s">
        <v>409</v>
      </c>
      <c r="FJ142" s="78">
        <v>860.85</v>
      </c>
      <c r="FK142" s="78">
        <v>908.17</v>
      </c>
      <c r="FL142" s="78">
        <v>789.16</v>
      </c>
      <c r="FM142" s="78">
        <v>669.14</v>
      </c>
      <c r="FN142" s="78"/>
      <c r="FO142" s="79">
        <v>557.47</v>
      </c>
      <c r="FP142" s="65" t="s">
        <v>410</v>
      </c>
      <c r="FQ142" s="68">
        <v>0.22026431718061701</v>
      </c>
      <c r="FR142" s="78">
        <v>734.59</v>
      </c>
      <c r="FS142" s="78">
        <v>773.29</v>
      </c>
      <c r="FT142" s="78">
        <v>784.59</v>
      </c>
      <c r="FU142" s="78">
        <v>576.54999999999995</v>
      </c>
      <c r="FV142" s="78">
        <v>481.05</v>
      </c>
      <c r="FW142" s="79">
        <v>478.66</v>
      </c>
      <c r="FX142" s="65" t="s">
        <v>411</v>
      </c>
      <c r="FY142" s="78">
        <v>816.25</v>
      </c>
      <c r="FZ142" s="78">
        <v>836.49</v>
      </c>
      <c r="GA142" s="78">
        <v>791.29</v>
      </c>
      <c r="GB142" s="78">
        <v>832.49</v>
      </c>
      <c r="GC142" s="78"/>
      <c r="GD142" s="79">
        <v>505.28</v>
      </c>
      <c r="GE142" s="65" t="s">
        <v>412</v>
      </c>
      <c r="GF142" s="68">
        <v>0.20219584689730499</v>
      </c>
      <c r="GG142" s="78">
        <v>763.81</v>
      </c>
      <c r="GH142" s="78">
        <v>787.19</v>
      </c>
      <c r="GI142" s="78">
        <v>671.27</v>
      </c>
      <c r="GJ142" s="78">
        <v>602.80999999999995</v>
      </c>
      <c r="GK142" s="78"/>
      <c r="GL142" s="79">
        <v>568.11</v>
      </c>
      <c r="GM142" s="65" t="s">
        <v>413</v>
      </c>
      <c r="GN142" s="68">
        <v>9.4199212494583504E-2</v>
      </c>
      <c r="GO142" s="78">
        <v>820.81</v>
      </c>
      <c r="GP142" s="78">
        <v>1187.21</v>
      </c>
      <c r="GQ142" s="78">
        <v>674.56</v>
      </c>
      <c r="GR142" s="78">
        <v>617.76</v>
      </c>
      <c r="GS142" s="78"/>
      <c r="GT142" s="79"/>
      <c r="GU142" s="65" t="s">
        <v>414</v>
      </c>
      <c r="GV142" s="68">
        <v>1</v>
      </c>
      <c r="GW142" s="78">
        <v>705.96</v>
      </c>
      <c r="GX142" s="78">
        <v>759.62</v>
      </c>
      <c r="GY142" s="78">
        <v>657.08</v>
      </c>
      <c r="GZ142" s="78"/>
      <c r="HA142" s="78"/>
      <c r="HB142" s="79">
        <v>589.66999999999996</v>
      </c>
      <c r="HC142" s="65" t="s">
        <v>415</v>
      </c>
      <c r="HD142" s="68">
        <v>1</v>
      </c>
      <c r="HE142" s="78">
        <v>738.02</v>
      </c>
      <c r="HF142" s="78">
        <v>804.85</v>
      </c>
      <c r="HG142" s="78"/>
      <c r="HH142" s="78">
        <v>582.46</v>
      </c>
      <c r="HI142" s="78">
        <v>575.82000000000005</v>
      </c>
      <c r="HJ142" s="79">
        <v>493.39</v>
      </c>
      <c r="HK142" s="80"/>
      <c r="HL142" s="68"/>
      <c r="HM142" s="78"/>
      <c r="HN142" s="78"/>
      <c r="HO142" s="78"/>
      <c r="HP142" s="78"/>
      <c r="HQ142" s="78"/>
      <c r="HR142" s="79"/>
    </row>
    <row r="143" spans="1:226" x14ac:dyDescent="0.25">
      <c r="A143" s="81">
        <v>44599</v>
      </c>
      <c r="B143" s="82" t="s">
        <v>387</v>
      </c>
      <c r="C143" s="83">
        <v>790.58892288858817</v>
      </c>
      <c r="D143" s="83">
        <v>829.0114606364267</v>
      </c>
      <c r="E143" s="83">
        <v>769.22264239595097</v>
      </c>
      <c r="F143" s="83">
        <v>597.9067998047318</v>
      </c>
      <c r="G143" s="83">
        <v>470.80604566733541</v>
      </c>
      <c r="H143" s="84">
        <v>516.69980471845247</v>
      </c>
      <c r="I143" s="82" t="s">
        <v>388</v>
      </c>
      <c r="J143" s="83">
        <v>804.27240301207962</v>
      </c>
      <c r="K143" s="83">
        <v>833.03963209305675</v>
      </c>
      <c r="L143" s="83">
        <v>769.36032622847495</v>
      </c>
      <c r="M143" s="83">
        <v>582.78574427330727</v>
      </c>
      <c r="N143" s="83">
        <v>477.28068504594825</v>
      </c>
      <c r="O143" s="84">
        <v>542.07311120034569</v>
      </c>
      <c r="P143" s="65" t="s">
        <v>389</v>
      </c>
      <c r="Q143" s="78">
        <v>721.56</v>
      </c>
      <c r="R143" s="78">
        <v>795.7</v>
      </c>
      <c r="S143" s="78">
        <v>706.95</v>
      </c>
      <c r="T143" s="78">
        <v>548</v>
      </c>
      <c r="U143" s="78"/>
      <c r="V143" s="79"/>
      <c r="W143" s="65" t="s">
        <v>390</v>
      </c>
      <c r="X143" s="78">
        <v>782.69</v>
      </c>
      <c r="Y143" s="78">
        <v>829.98</v>
      </c>
      <c r="Z143" s="78">
        <v>797.96</v>
      </c>
      <c r="AA143" s="78">
        <v>506.47</v>
      </c>
      <c r="AB143" s="78"/>
      <c r="AC143" s="79">
        <v>645.45000000000005</v>
      </c>
      <c r="AD143" s="65" t="s">
        <v>391</v>
      </c>
      <c r="AE143" s="68">
        <v>0.51129972389814904</v>
      </c>
      <c r="AF143" s="78">
        <v>683.61</v>
      </c>
      <c r="AG143" s="78">
        <v>737.08</v>
      </c>
      <c r="AH143" s="78">
        <v>751.1</v>
      </c>
      <c r="AI143" s="78"/>
      <c r="AJ143" s="78"/>
      <c r="AK143" s="79">
        <v>481.89</v>
      </c>
      <c r="AL143" s="69" t="s">
        <v>392</v>
      </c>
      <c r="AM143" s="70">
        <v>1</v>
      </c>
      <c r="AN143" s="78">
        <v>718.28</v>
      </c>
      <c r="AO143" s="78">
        <v>813.15</v>
      </c>
      <c r="AP143" s="78">
        <v>736.61</v>
      </c>
      <c r="AQ143" s="78">
        <v>769.78</v>
      </c>
      <c r="AR143" s="78"/>
      <c r="AS143" s="79"/>
      <c r="AT143" s="65" t="s">
        <v>393</v>
      </c>
      <c r="AU143" s="68">
        <v>4.1284782429196601E-2</v>
      </c>
      <c r="AV143" s="78">
        <v>725</v>
      </c>
      <c r="AW143" s="78">
        <v>813.19</v>
      </c>
      <c r="AX143" s="78">
        <v>690.77</v>
      </c>
      <c r="AY143" s="78"/>
      <c r="AZ143" s="78"/>
      <c r="BA143" s="79">
        <v>480.52</v>
      </c>
      <c r="BB143" s="65" t="s">
        <v>394</v>
      </c>
      <c r="BC143" s="78">
        <v>848.86</v>
      </c>
      <c r="BD143" s="78">
        <v>927.08</v>
      </c>
      <c r="BE143" s="78">
        <v>773.1</v>
      </c>
      <c r="BF143" s="78"/>
      <c r="BG143" s="78"/>
      <c r="BH143" s="79">
        <v>676.27</v>
      </c>
      <c r="BI143" s="65" t="s">
        <v>395</v>
      </c>
      <c r="BJ143" s="68">
        <v>0.134330964630657</v>
      </c>
      <c r="BK143" s="78">
        <v>867.91</v>
      </c>
      <c r="BL143" s="78">
        <v>875.97</v>
      </c>
      <c r="BM143" s="78">
        <v>981.56</v>
      </c>
      <c r="BN143" s="78">
        <v>853.81</v>
      </c>
      <c r="BO143" s="78"/>
      <c r="BP143" s="79"/>
      <c r="BQ143" s="65" t="s">
        <v>396</v>
      </c>
      <c r="BR143" s="68">
        <v>1</v>
      </c>
      <c r="BS143" s="78">
        <v>800.33</v>
      </c>
      <c r="BT143" s="78">
        <v>871.33</v>
      </c>
      <c r="BU143" s="78">
        <v>878.67</v>
      </c>
      <c r="BV143" s="78"/>
      <c r="BW143" s="78"/>
      <c r="BX143" s="79">
        <v>442</v>
      </c>
      <c r="BY143" s="65" t="s">
        <v>397</v>
      </c>
      <c r="BZ143" s="78">
        <v>815.64</v>
      </c>
      <c r="CA143" s="78">
        <v>814.69</v>
      </c>
      <c r="CB143" s="78">
        <v>688.88</v>
      </c>
      <c r="CC143" s="78">
        <v>500.96</v>
      </c>
      <c r="CD143" s="78"/>
      <c r="CE143" s="79">
        <v>678.78</v>
      </c>
      <c r="CF143" s="65" t="s">
        <v>398</v>
      </c>
      <c r="CG143" s="78">
        <v>814.69</v>
      </c>
      <c r="CH143" s="78">
        <v>964.48</v>
      </c>
      <c r="CI143" s="78">
        <v>785.04</v>
      </c>
      <c r="CJ143" s="78"/>
      <c r="CK143" s="78"/>
      <c r="CL143" s="79"/>
      <c r="CM143" s="65" t="s">
        <v>399</v>
      </c>
      <c r="CN143" s="78">
        <v>779.83</v>
      </c>
      <c r="CO143" s="78">
        <v>795.38</v>
      </c>
      <c r="CP143" s="78">
        <v>810.61</v>
      </c>
      <c r="CQ143" s="78">
        <v>603</v>
      </c>
      <c r="CR143" s="78"/>
      <c r="CS143" s="79">
        <v>635.80999999999995</v>
      </c>
      <c r="CT143" s="65" t="s">
        <v>400</v>
      </c>
      <c r="CU143" s="78">
        <v>776.85</v>
      </c>
      <c r="CV143" s="78">
        <v>860.44</v>
      </c>
      <c r="CW143" s="78">
        <v>714.15</v>
      </c>
      <c r="CX143" s="78">
        <v>612.70000000000005</v>
      </c>
      <c r="CY143" s="78"/>
      <c r="CZ143" s="79"/>
      <c r="DA143" s="65" t="s">
        <v>401</v>
      </c>
      <c r="DB143" s="68">
        <v>0.13297872340425501</v>
      </c>
      <c r="DC143" s="78">
        <v>715.74</v>
      </c>
      <c r="DD143" s="78">
        <v>815.32</v>
      </c>
      <c r="DE143" s="78">
        <v>654.39</v>
      </c>
      <c r="DF143" s="78">
        <v>766.09</v>
      </c>
      <c r="DG143" s="78"/>
      <c r="DH143" s="79">
        <v>664.65</v>
      </c>
      <c r="DI143" s="65" t="s">
        <v>402</v>
      </c>
      <c r="DJ143" s="68">
        <v>2.82901437139301E-3</v>
      </c>
      <c r="DK143" s="78">
        <v>717.43</v>
      </c>
      <c r="DL143" s="78">
        <v>745.69</v>
      </c>
      <c r="DM143" s="78">
        <v>745.69</v>
      </c>
      <c r="DN143" s="78">
        <v>620.79999999999995</v>
      </c>
      <c r="DO143" s="78"/>
      <c r="DP143" s="79">
        <v>625.01</v>
      </c>
      <c r="DQ143" s="65" t="s">
        <v>403</v>
      </c>
      <c r="DR143" s="78">
        <v>761.09</v>
      </c>
      <c r="DS143" s="78">
        <v>786.65</v>
      </c>
      <c r="DT143" s="78">
        <v>654.25</v>
      </c>
      <c r="DU143" s="78">
        <v>621.44000000000005</v>
      </c>
      <c r="DV143" s="78"/>
      <c r="DW143" s="79"/>
      <c r="DX143" s="65" t="s">
        <v>404</v>
      </c>
      <c r="DY143" s="78">
        <v>762.85</v>
      </c>
      <c r="DZ143" s="78">
        <v>768.33</v>
      </c>
      <c r="EA143" s="78">
        <v>826.36</v>
      </c>
      <c r="EB143" s="78">
        <v>644.39</v>
      </c>
      <c r="EC143" s="78"/>
      <c r="ED143" s="79">
        <v>522.98</v>
      </c>
      <c r="EE143" s="65" t="s">
        <v>405</v>
      </c>
      <c r="EF143" s="68">
        <v>1</v>
      </c>
      <c r="EG143" s="78">
        <v>766</v>
      </c>
      <c r="EH143" s="78">
        <v>817.33</v>
      </c>
      <c r="EI143" s="78">
        <v>704.66</v>
      </c>
      <c r="EJ143" s="78"/>
      <c r="EK143" s="78">
        <v>323.74</v>
      </c>
      <c r="EL143" s="79">
        <v>434.14</v>
      </c>
      <c r="EM143" s="65" t="s">
        <v>406</v>
      </c>
      <c r="EN143" s="78">
        <v>777.98</v>
      </c>
      <c r="EO143" s="78">
        <v>844.14</v>
      </c>
      <c r="EP143" s="78">
        <v>712.58</v>
      </c>
      <c r="EQ143" s="78"/>
      <c r="ER143" s="78"/>
      <c r="ES143" s="79">
        <v>632.97</v>
      </c>
      <c r="ET143" s="65" t="s">
        <v>407</v>
      </c>
      <c r="EU143" s="68">
        <v>1</v>
      </c>
      <c r="EV143" s="78">
        <v>752.09</v>
      </c>
      <c r="EW143" s="78">
        <v>733.1</v>
      </c>
      <c r="EX143" s="78">
        <v>733.1</v>
      </c>
      <c r="EY143" s="78"/>
      <c r="EZ143" s="78"/>
      <c r="FA143" s="79">
        <v>480.22</v>
      </c>
      <c r="FB143" s="65" t="s">
        <v>408</v>
      </c>
      <c r="FC143" s="78">
        <v>586.21</v>
      </c>
      <c r="FD143" s="78">
        <v>553.02</v>
      </c>
      <c r="FE143" s="78">
        <v>615.37</v>
      </c>
      <c r="FF143" s="78"/>
      <c r="FG143" s="78"/>
      <c r="FH143" s="79"/>
      <c r="FI143" s="65" t="s">
        <v>409</v>
      </c>
      <c r="FJ143" s="78">
        <v>844.32</v>
      </c>
      <c r="FK143" s="78">
        <v>892.47</v>
      </c>
      <c r="FL143" s="78">
        <v>790.81</v>
      </c>
      <c r="FM143" s="78">
        <v>671.14</v>
      </c>
      <c r="FN143" s="78"/>
      <c r="FO143" s="79">
        <v>557.47</v>
      </c>
      <c r="FP143" s="65" t="s">
        <v>410</v>
      </c>
      <c r="FQ143" s="68">
        <v>0.22010917415037801</v>
      </c>
      <c r="FR143" s="78">
        <v>719.24</v>
      </c>
      <c r="FS143" s="78">
        <v>757.98</v>
      </c>
      <c r="FT143" s="78">
        <v>780.2</v>
      </c>
      <c r="FU143" s="78">
        <v>581.55999999999995</v>
      </c>
      <c r="FV143" s="78">
        <v>469.97</v>
      </c>
      <c r="FW143" s="79">
        <v>481.89</v>
      </c>
      <c r="FX143" s="65" t="s">
        <v>411</v>
      </c>
      <c r="FY143" s="78">
        <v>801.61</v>
      </c>
      <c r="FZ143" s="78">
        <v>819.11</v>
      </c>
      <c r="GA143" s="78">
        <v>779.91</v>
      </c>
      <c r="GB143" s="78">
        <v>807.88</v>
      </c>
      <c r="GC143" s="78"/>
      <c r="GD143" s="79">
        <v>506.1</v>
      </c>
      <c r="GE143" s="65" t="s">
        <v>412</v>
      </c>
      <c r="GF143" s="68">
        <v>0.20217949495562201</v>
      </c>
      <c r="GG143" s="78">
        <v>760.78</v>
      </c>
      <c r="GH143" s="78">
        <v>780.5</v>
      </c>
      <c r="GI143" s="78">
        <v>655.61</v>
      </c>
      <c r="GJ143" s="78">
        <v>598.83000000000004</v>
      </c>
      <c r="GK143" s="78"/>
      <c r="GL143" s="79">
        <v>570.25</v>
      </c>
      <c r="GM143" s="65" t="s">
        <v>413</v>
      </c>
      <c r="GN143" s="68">
        <v>9.5709349846386502E-2</v>
      </c>
      <c r="GO143" s="78">
        <v>809.47</v>
      </c>
      <c r="GP143" s="78">
        <v>1190.47</v>
      </c>
      <c r="GQ143" s="78">
        <v>681.47</v>
      </c>
      <c r="GR143" s="78">
        <v>616.46</v>
      </c>
      <c r="GS143" s="78"/>
      <c r="GT143" s="79"/>
      <c r="GU143" s="65" t="s">
        <v>414</v>
      </c>
      <c r="GV143" s="68">
        <v>1</v>
      </c>
      <c r="GW143" s="78">
        <v>703.33</v>
      </c>
      <c r="GX143" s="78">
        <v>757.55</v>
      </c>
      <c r="GY143" s="78">
        <v>680.5</v>
      </c>
      <c r="GZ143" s="78"/>
      <c r="HA143" s="78"/>
      <c r="HB143" s="79">
        <v>568.54999999999995</v>
      </c>
      <c r="HC143" s="65" t="s">
        <v>415</v>
      </c>
      <c r="HD143" s="68">
        <v>1</v>
      </c>
      <c r="HE143" s="78">
        <v>720.52</v>
      </c>
      <c r="HF143" s="78">
        <v>788.18</v>
      </c>
      <c r="HG143" s="78"/>
      <c r="HH143" s="78">
        <v>560.98</v>
      </c>
      <c r="HI143" s="78">
        <v>554.34</v>
      </c>
      <c r="HJ143" s="79">
        <v>494.22</v>
      </c>
      <c r="HK143" s="80"/>
      <c r="HL143" s="68"/>
      <c r="HM143" s="78"/>
      <c r="HN143" s="78"/>
      <c r="HO143" s="78"/>
      <c r="HP143" s="78"/>
      <c r="HQ143" s="78"/>
      <c r="HR143" s="79"/>
    </row>
    <row r="144" spans="1:226" x14ac:dyDescent="0.25">
      <c r="A144" s="81">
        <v>44592</v>
      </c>
      <c r="B144" s="82" t="s">
        <v>387</v>
      </c>
      <c r="C144" s="83">
        <v>776.83825142822582</v>
      </c>
      <c r="D144" s="83">
        <v>812.01397353294715</v>
      </c>
      <c r="E144" s="83">
        <v>737.96021705100054</v>
      </c>
      <c r="F144" s="83">
        <v>586.63840825279237</v>
      </c>
      <c r="G144" s="83">
        <v>438.91385497277145</v>
      </c>
      <c r="H144" s="84">
        <v>515.1799381771591</v>
      </c>
      <c r="I144" s="82" t="s">
        <v>388</v>
      </c>
      <c r="J144" s="83">
        <v>788.78009235284014</v>
      </c>
      <c r="K144" s="83">
        <v>817.77960939789602</v>
      </c>
      <c r="L144" s="83">
        <v>736.90953742658496</v>
      </c>
      <c r="M144" s="83">
        <v>572.53648240963912</v>
      </c>
      <c r="N144" s="83">
        <v>461.24746867167926</v>
      </c>
      <c r="O144" s="84">
        <v>542.3898368423138</v>
      </c>
      <c r="P144" s="65" t="s">
        <v>389</v>
      </c>
      <c r="Q144" s="78">
        <v>709.9</v>
      </c>
      <c r="R144" s="78">
        <v>786.54</v>
      </c>
      <c r="S144" s="78">
        <v>685.33</v>
      </c>
      <c r="T144" s="78">
        <v>530</v>
      </c>
      <c r="U144" s="78"/>
      <c r="V144" s="79"/>
      <c r="W144" s="65" t="s">
        <v>390</v>
      </c>
      <c r="X144" s="78">
        <v>769.15</v>
      </c>
      <c r="Y144" s="78">
        <v>811.74</v>
      </c>
      <c r="Z144" s="78">
        <v>691.76</v>
      </c>
      <c r="AA144" s="78">
        <v>506.47</v>
      </c>
      <c r="AB144" s="78"/>
      <c r="AC144" s="79">
        <v>645.45000000000005</v>
      </c>
      <c r="AD144" s="65" t="s">
        <v>391</v>
      </c>
      <c r="AE144" s="68">
        <v>0.51129972389814904</v>
      </c>
      <c r="AF144" s="78">
        <v>670.91</v>
      </c>
      <c r="AG144" s="78">
        <v>725.83</v>
      </c>
      <c r="AH144" s="78">
        <v>751.1</v>
      </c>
      <c r="AI144" s="78"/>
      <c r="AJ144" s="78"/>
      <c r="AK144" s="79">
        <v>482.15</v>
      </c>
      <c r="AL144" s="69" t="s">
        <v>392</v>
      </c>
      <c r="AM144" s="70">
        <v>1</v>
      </c>
      <c r="AN144" s="78">
        <v>699.76</v>
      </c>
      <c r="AO144" s="78">
        <v>791.03</v>
      </c>
      <c r="AP144" s="78">
        <v>730.6</v>
      </c>
      <c r="AQ144" s="78">
        <v>769.78</v>
      </c>
      <c r="AR144" s="78"/>
      <c r="AS144" s="79"/>
      <c r="AT144" s="65" t="s">
        <v>393</v>
      </c>
      <c r="AU144" s="68">
        <v>4.1030690956835703E-2</v>
      </c>
      <c r="AV144" s="78">
        <v>707</v>
      </c>
      <c r="AW144" s="78">
        <v>793.6</v>
      </c>
      <c r="AX144" s="78">
        <v>643.72</v>
      </c>
      <c r="AY144" s="78"/>
      <c r="AZ144" s="78"/>
      <c r="BA144" s="79">
        <v>478.24</v>
      </c>
      <c r="BB144" s="65" t="s">
        <v>394</v>
      </c>
      <c r="BC144" s="78">
        <v>834.58</v>
      </c>
      <c r="BD144" s="78">
        <v>911.11</v>
      </c>
      <c r="BE144" s="78">
        <v>745.37</v>
      </c>
      <c r="BF144" s="78"/>
      <c r="BG144" s="78"/>
      <c r="BH144" s="79">
        <v>676.27</v>
      </c>
      <c r="BI144" s="65" t="s">
        <v>395</v>
      </c>
      <c r="BJ144" s="68">
        <v>0.13437428613660499</v>
      </c>
      <c r="BK144" s="78">
        <v>857.44</v>
      </c>
      <c r="BL144" s="78">
        <v>865.5</v>
      </c>
      <c r="BM144" s="78">
        <v>971.12</v>
      </c>
      <c r="BN144" s="78">
        <v>832.58</v>
      </c>
      <c r="BO144" s="78"/>
      <c r="BP144" s="79"/>
      <c r="BQ144" s="65" t="s">
        <v>396</v>
      </c>
      <c r="BR144" s="68">
        <v>1</v>
      </c>
      <c r="BS144" s="78">
        <v>783.67</v>
      </c>
      <c r="BT144" s="78">
        <v>867.17</v>
      </c>
      <c r="BU144" s="78">
        <v>872</v>
      </c>
      <c r="BV144" s="78"/>
      <c r="BW144" s="78"/>
      <c r="BX144" s="79">
        <v>445.33</v>
      </c>
      <c r="BY144" s="65" t="s">
        <v>397</v>
      </c>
      <c r="BZ144" s="78">
        <v>798.42</v>
      </c>
      <c r="CA144" s="78">
        <v>796.35</v>
      </c>
      <c r="CB144" s="78">
        <v>659.66</v>
      </c>
      <c r="CC144" s="78">
        <v>502.99</v>
      </c>
      <c r="CD144" s="78"/>
      <c r="CE144" s="79">
        <v>674.21</v>
      </c>
      <c r="CF144" s="65" t="s">
        <v>398</v>
      </c>
      <c r="CG144" s="78">
        <v>800.17</v>
      </c>
      <c r="CH144" s="78">
        <v>949.96</v>
      </c>
      <c r="CI144" s="78">
        <v>770.33</v>
      </c>
      <c r="CJ144" s="78"/>
      <c r="CK144" s="78"/>
      <c r="CL144" s="79"/>
      <c r="CM144" s="65" t="s">
        <v>399</v>
      </c>
      <c r="CN144" s="78">
        <v>764.07</v>
      </c>
      <c r="CO144" s="78">
        <v>782.92</v>
      </c>
      <c r="CP144" s="78">
        <v>794.02</v>
      </c>
      <c r="CQ144" s="78">
        <v>582.09</v>
      </c>
      <c r="CR144" s="78"/>
      <c r="CS144" s="79">
        <v>636.12</v>
      </c>
      <c r="CT144" s="65" t="s">
        <v>400</v>
      </c>
      <c r="CU144" s="78">
        <v>756.86</v>
      </c>
      <c r="CV144" s="78">
        <v>839.61</v>
      </c>
      <c r="CW144" s="78">
        <v>698.83</v>
      </c>
      <c r="CX144" s="78">
        <v>564.6</v>
      </c>
      <c r="CY144" s="78"/>
      <c r="CZ144" s="79"/>
      <c r="DA144" s="65" t="s">
        <v>401</v>
      </c>
      <c r="DB144" s="68">
        <v>0.13281447146481101</v>
      </c>
      <c r="DC144" s="78">
        <v>706.79</v>
      </c>
      <c r="DD144" s="78">
        <v>809.74</v>
      </c>
      <c r="DE144" s="78">
        <v>647.20000000000005</v>
      </c>
      <c r="DF144" s="78">
        <v>748.54</v>
      </c>
      <c r="DG144" s="78"/>
      <c r="DH144" s="79">
        <v>652.25</v>
      </c>
      <c r="DI144" s="65" t="s">
        <v>402</v>
      </c>
      <c r="DJ144" s="68">
        <v>2.79963044878076E-3</v>
      </c>
      <c r="DK144" s="78">
        <v>709.73</v>
      </c>
      <c r="DL144" s="78">
        <v>737.84</v>
      </c>
      <c r="DM144" s="78">
        <v>737.84</v>
      </c>
      <c r="DN144" s="78">
        <v>630.03</v>
      </c>
      <c r="DO144" s="78"/>
      <c r="DP144" s="79">
        <v>616.47</v>
      </c>
      <c r="DQ144" s="65" t="s">
        <v>403</v>
      </c>
      <c r="DR144" s="78">
        <v>757.11</v>
      </c>
      <c r="DS144" s="78">
        <v>785.19</v>
      </c>
      <c r="DT144" s="78">
        <v>641.57000000000005</v>
      </c>
      <c r="DU144" s="78">
        <v>598.86</v>
      </c>
      <c r="DV144" s="78"/>
      <c r="DW144" s="79"/>
      <c r="DX144" s="65" t="s">
        <v>404</v>
      </c>
      <c r="DY144" s="78">
        <v>744.32</v>
      </c>
      <c r="DZ144" s="78">
        <v>749.23</v>
      </c>
      <c r="EA144" s="78">
        <v>809.81</v>
      </c>
      <c r="EB144" s="78">
        <v>633.83000000000004</v>
      </c>
      <c r="EC144" s="78"/>
      <c r="ED144" s="79">
        <v>522.71</v>
      </c>
      <c r="EE144" s="65" t="s">
        <v>405</v>
      </c>
      <c r="EF144" s="68">
        <v>1</v>
      </c>
      <c r="EG144" s="78">
        <v>751.01</v>
      </c>
      <c r="EH144" s="78">
        <v>791.15</v>
      </c>
      <c r="EI144" s="78">
        <v>669.17</v>
      </c>
      <c r="EJ144" s="78"/>
      <c r="EK144" s="78">
        <v>323.74</v>
      </c>
      <c r="EL144" s="79">
        <v>432.84</v>
      </c>
      <c r="EM144" s="65" t="s">
        <v>406</v>
      </c>
      <c r="EN144" s="78">
        <v>777.98</v>
      </c>
      <c r="EO144" s="78">
        <v>814.23</v>
      </c>
      <c r="EP144" s="78">
        <v>685.39</v>
      </c>
      <c r="EQ144" s="78"/>
      <c r="ER144" s="78"/>
      <c r="ES144" s="79">
        <v>637.6</v>
      </c>
      <c r="ET144" s="65" t="s">
        <v>407</v>
      </c>
      <c r="EU144" s="68">
        <v>1</v>
      </c>
      <c r="EV144" s="78">
        <v>737.36</v>
      </c>
      <c r="EW144" s="78">
        <v>713.13</v>
      </c>
      <c r="EX144" s="78">
        <v>713.13</v>
      </c>
      <c r="EY144" s="78"/>
      <c r="EZ144" s="78"/>
      <c r="FA144" s="79">
        <v>480.22</v>
      </c>
      <c r="FB144" s="65" t="s">
        <v>408</v>
      </c>
      <c r="FC144" s="78">
        <v>586.21</v>
      </c>
      <c r="FD144" s="78">
        <v>553.02</v>
      </c>
      <c r="FE144" s="78">
        <v>615.37</v>
      </c>
      <c r="FF144" s="78"/>
      <c r="FG144" s="78"/>
      <c r="FH144" s="79"/>
      <c r="FI144" s="65" t="s">
        <v>409</v>
      </c>
      <c r="FJ144" s="78">
        <v>829.45</v>
      </c>
      <c r="FK144" s="78">
        <v>881.72</v>
      </c>
      <c r="FL144" s="78">
        <v>771.8</v>
      </c>
      <c r="FM144" s="78">
        <v>645.14</v>
      </c>
      <c r="FN144" s="78"/>
      <c r="FO144" s="79">
        <v>563.26</v>
      </c>
      <c r="FP144" s="65" t="s">
        <v>410</v>
      </c>
      <c r="FQ144" s="68">
        <v>0.217902902466661</v>
      </c>
      <c r="FR144" s="78">
        <v>699.16</v>
      </c>
      <c r="FS144" s="78">
        <v>736.73</v>
      </c>
      <c r="FT144" s="78">
        <v>768.75</v>
      </c>
      <c r="FU144" s="78">
        <v>552.9</v>
      </c>
      <c r="FV144" s="78">
        <v>436.03</v>
      </c>
      <c r="FW144" s="79">
        <v>478.24</v>
      </c>
      <c r="FX144" s="65" t="s">
        <v>411</v>
      </c>
      <c r="FY144" s="78">
        <v>781.29</v>
      </c>
      <c r="FZ144" s="78">
        <v>814.54</v>
      </c>
      <c r="GA144" s="78">
        <v>766.9</v>
      </c>
      <c r="GB144" s="78">
        <v>803.59</v>
      </c>
      <c r="GC144" s="78"/>
      <c r="GD144" s="79">
        <v>505.28</v>
      </c>
      <c r="GE144" s="65" t="s">
        <v>412</v>
      </c>
      <c r="GF144" s="68">
        <v>0.20212228398180901</v>
      </c>
      <c r="GG144" s="78">
        <v>726.33</v>
      </c>
      <c r="GH144" s="78">
        <v>750.04</v>
      </c>
      <c r="GI144" s="78">
        <v>613.67999999999995</v>
      </c>
      <c r="GJ144" s="78">
        <v>602.63</v>
      </c>
      <c r="GK144" s="78"/>
      <c r="GL144" s="79">
        <v>568.51</v>
      </c>
      <c r="GM144" s="65" t="s">
        <v>413</v>
      </c>
      <c r="GN144" s="68">
        <v>9.5337973114691596E-2</v>
      </c>
      <c r="GO144" s="78">
        <v>855.72</v>
      </c>
      <c r="GP144" s="78">
        <v>1114.58</v>
      </c>
      <c r="GQ144" s="78">
        <v>669.67</v>
      </c>
      <c r="GR144" s="78">
        <v>601.39</v>
      </c>
      <c r="GS144" s="78"/>
      <c r="GT144" s="79"/>
      <c r="GU144" s="65" t="s">
        <v>414</v>
      </c>
      <c r="GV144" s="68">
        <v>1</v>
      </c>
      <c r="GW144" s="78">
        <v>678.25</v>
      </c>
      <c r="GX144" s="78">
        <v>737.11</v>
      </c>
      <c r="GY144" s="78">
        <v>619.30999999999995</v>
      </c>
      <c r="GZ144" s="78"/>
      <c r="HA144" s="78"/>
      <c r="HB144" s="79">
        <v>589.99</v>
      </c>
      <c r="HC144" s="65" t="s">
        <v>415</v>
      </c>
      <c r="HD144" s="68">
        <v>1</v>
      </c>
      <c r="HE144" s="78">
        <v>720.52</v>
      </c>
      <c r="HF144" s="78">
        <v>788.18</v>
      </c>
      <c r="HG144" s="78"/>
      <c r="HH144" s="78">
        <v>536.9</v>
      </c>
      <c r="HI144" s="78">
        <v>530.26</v>
      </c>
      <c r="HJ144" s="79">
        <v>495.89</v>
      </c>
      <c r="HK144" s="80"/>
      <c r="HL144" s="68"/>
      <c r="HM144" s="78"/>
      <c r="HN144" s="78"/>
      <c r="HO144" s="78"/>
      <c r="HP144" s="78"/>
      <c r="HQ144" s="78"/>
      <c r="HR144" s="79"/>
    </row>
    <row r="145" spans="1:226" x14ac:dyDescent="0.25">
      <c r="A145" s="81">
        <v>44585</v>
      </c>
      <c r="B145" s="82" t="s">
        <v>387</v>
      </c>
      <c r="C145" s="83">
        <v>760.68615119912022</v>
      </c>
      <c r="D145" s="83">
        <v>795.59743084258685</v>
      </c>
      <c r="E145" s="83">
        <v>730.596610779863</v>
      </c>
      <c r="F145" s="83">
        <v>580.66772248727045</v>
      </c>
      <c r="G145" s="83">
        <v>430.43584217063153</v>
      </c>
      <c r="H145" s="84">
        <v>516.03737663436789</v>
      </c>
      <c r="I145" s="82" t="s">
        <v>388</v>
      </c>
      <c r="J145" s="83">
        <v>771.8069321736383</v>
      </c>
      <c r="K145" s="83">
        <v>800.66251081121516</v>
      </c>
      <c r="L145" s="83">
        <v>730.30828053812547</v>
      </c>
      <c r="M145" s="83">
        <v>569.63926380064618</v>
      </c>
      <c r="N145" s="83">
        <v>446.27958228905601</v>
      </c>
      <c r="O145" s="84">
        <v>541.35532095652115</v>
      </c>
      <c r="P145" s="65" t="s">
        <v>389</v>
      </c>
      <c r="Q145" s="78">
        <v>699.9</v>
      </c>
      <c r="R145" s="78">
        <v>776.54</v>
      </c>
      <c r="S145" s="78">
        <v>666.44</v>
      </c>
      <c r="T145" s="78">
        <v>520</v>
      </c>
      <c r="U145" s="78"/>
      <c r="V145" s="79"/>
      <c r="W145" s="65" t="s">
        <v>390</v>
      </c>
      <c r="X145" s="78">
        <v>762.05</v>
      </c>
      <c r="Y145" s="78">
        <v>797.16</v>
      </c>
      <c r="Z145" s="78">
        <v>673</v>
      </c>
      <c r="AA145" s="78">
        <v>473.05</v>
      </c>
      <c r="AB145" s="78"/>
      <c r="AC145" s="79">
        <v>637.19000000000005</v>
      </c>
      <c r="AD145" s="65" t="s">
        <v>391</v>
      </c>
      <c r="AE145" s="68">
        <v>0.51129972389814904</v>
      </c>
      <c r="AF145" s="78">
        <v>659.49</v>
      </c>
      <c r="AG145" s="78">
        <v>712.07</v>
      </c>
      <c r="AH145" s="78">
        <v>713.61</v>
      </c>
      <c r="AI145" s="78"/>
      <c r="AJ145" s="78"/>
      <c r="AK145" s="79">
        <v>482.57</v>
      </c>
      <c r="AL145" s="69" t="s">
        <v>392</v>
      </c>
      <c r="AM145" s="70">
        <v>1</v>
      </c>
      <c r="AN145" s="78">
        <v>684.01</v>
      </c>
      <c r="AO145" s="78">
        <v>782.54</v>
      </c>
      <c r="AP145" s="78">
        <v>714.86</v>
      </c>
      <c r="AQ145" s="78">
        <v>769.78</v>
      </c>
      <c r="AR145" s="78"/>
      <c r="AS145" s="79"/>
      <c r="AT145" s="65" t="s">
        <v>393</v>
      </c>
      <c r="AU145" s="68">
        <v>4.0769732550554501E-2</v>
      </c>
      <c r="AV145" s="78">
        <v>695.7</v>
      </c>
      <c r="AW145" s="78">
        <v>781.45</v>
      </c>
      <c r="AX145" s="78">
        <v>654.72</v>
      </c>
      <c r="AY145" s="78"/>
      <c r="AZ145" s="78"/>
      <c r="BA145" s="79">
        <v>482.51</v>
      </c>
      <c r="BB145" s="65" t="s">
        <v>394</v>
      </c>
      <c r="BC145" s="78">
        <v>810.21</v>
      </c>
      <c r="BD145" s="78">
        <v>887.58</v>
      </c>
      <c r="BE145" s="78">
        <v>753.78</v>
      </c>
      <c r="BF145" s="78"/>
      <c r="BG145" s="78"/>
      <c r="BH145" s="79">
        <v>668.7</v>
      </c>
      <c r="BI145" s="65" t="s">
        <v>395</v>
      </c>
      <c r="BJ145" s="68">
        <v>0.134352621891416</v>
      </c>
      <c r="BK145" s="78">
        <v>846.56</v>
      </c>
      <c r="BL145" s="78">
        <v>854.62</v>
      </c>
      <c r="BM145" s="78">
        <v>960.22</v>
      </c>
      <c r="BN145" s="78">
        <v>821.7</v>
      </c>
      <c r="BO145" s="78"/>
      <c r="BP145" s="79"/>
      <c r="BQ145" s="65" t="s">
        <v>396</v>
      </c>
      <c r="BR145" s="68">
        <v>1</v>
      </c>
      <c r="BS145" s="78">
        <v>758.67</v>
      </c>
      <c r="BT145" s="78">
        <v>854.67</v>
      </c>
      <c r="BU145" s="78">
        <v>859.5</v>
      </c>
      <c r="BV145" s="78"/>
      <c r="BW145" s="78"/>
      <c r="BX145" s="79">
        <v>468.67</v>
      </c>
      <c r="BY145" s="65" t="s">
        <v>397</v>
      </c>
      <c r="BZ145" s="78">
        <v>783.89</v>
      </c>
      <c r="CA145" s="78">
        <v>781.18</v>
      </c>
      <c r="CB145" s="78">
        <v>654.48</v>
      </c>
      <c r="CC145" s="78">
        <v>510.27</v>
      </c>
      <c r="CD145" s="78"/>
      <c r="CE145" s="79">
        <v>674.01</v>
      </c>
      <c r="CF145" s="65" t="s">
        <v>398</v>
      </c>
      <c r="CG145" s="78">
        <v>803.4</v>
      </c>
      <c r="CH145" s="78">
        <v>944.32</v>
      </c>
      <c r="CI145" s="78">
        <v>749.62</v>
      </c>
      <c r="CJ145" s="78"/>
      <c r="CK145" s="78"/>
      <c r="CL145" s="79"/>
      <c r="CM145" s="65" t="s">
        <v>399</v>
      </c>
      <c r="CN145" s="78">
        <v>746.1</v>
      </c>
      <c r="CO145" s="78">
        <v>769.25</v>
      </c>
      <c r="CP145" s="78">
        <v>773.25</v>
      </c>
      <c r="CQ145" s="78">
        <v>572.88</v>
      </c>
      <c r="CR145" s="78"/>
      <c r="CS145" s="79">
        <v>636.30999999999995</v>
      </c>
      <c r="CT145" s="65" t="s">
        <v>400</v>
      </c>
      <c r="CU145" s="78">
        <v>719.76</v>
      </c>
      <c r="CV145" s="78">
        <v>800.9</v>
      </c>
      <c r="CW145" s="78">
        <v>658.51</v>
      </c>
      <c r="CX145" s="78">
        <v>564.6</v>
      </c>
      <c r="CY145" s="78"/>
      <c r="CZ145" s="79"/>
      <c r="DA145" s="65" t="s">
        <v>401</v>
      </c>
      <c r="DB145" s="68">
        <v>0.13281976358082101</v>
      </c>
      <c r="DC145" s="78">
        <v>706.81</v>
      </c>
      <c r="DD145" s="78">
        <v>809.56</v>
      </c>
      <c r="DE145" s="78">
        <v>623.85</v>
      </c>
      <c r="DF145" s="78">
        <v>748.57</v>
      </c>
      <c r="DG145" s="78"/>
      <c r="DH145" s="79">
        <v>647.07000000000005</v>
      </c>
      <c r="DI145" s="65" t="s">
        <v>402</v>
      </c>
      <c r="DJ145" s="68">
        <v>2.77901289461983E-3</v>
      </c>
      <c r="DK145" s="78">
        <v>701.68</v>
      </c>
      <c r="DL145" s="78">
        <v>723.97</v>
      </c>
      <c r="DM145" s="78">
        <v>723.97</v>
      </c>
      <c r="DN145" s="78">
        <v>540.63</v>
      </c>
      <c r="DO145" s="78"/>
      <c r="DP145" s="79">
        <v>612.48</v>
      </c>
      <c r="DQ145" s="65" t="s">
        <v>403</v>
      </c>
      <c r="DR145" s="78">
        <v>748.98</v>
      </c>
      <c r="DS145" s="78">
        <v>768.93</v>
      </c>
      <c r="DT145" s="78">
        <v>620.02</v>
      </c>
      <c r="DU145" s="78">
        <v>592.42999999999995</v>
      </c>
      <c r="DV145" s="78"/>
      <c r="DW145" s="79"/>
      <c r="DX145" s="65" t="s">
        <v>404</v>
      </c>
      <c r="DY145" s="78">
        <v>729.5</v>
      </c>
      <c r="DZ145" s="78">
        <v>732.71</v>
      </c>
      <c r="EA145" s="78">
        <v>798.43</v>
      </c>
      <c r="EB145" s="78">
        <v>626.72</v>
      </c>
      <c r="EC145" s="78"/>
      <c r="ED145" s="79">
        <v>522.16999999999996</v>
      </c>
      <c r="EE145" s="65" t="s">
        <v>405</v>
      </c>
      <c r="EF145" s="68">
        <v>1</v>
      </c>
      <c r="EG145" s="78">
        <v>743.12</v>
      </c>
      <c r="EH145" s="78">
        <v>775.42</v>
      </c>
      <c r="EI145" s="78">
        <v>636.66</v>
      </c>
      <c r="EJ145" s="78"/>
      <c r="EK145" s="78">
        <v>323.74</v>
      </c>
      <c r="EL145" s="79">
        <v>439.52</v>
      </c>
      <c r="EM145" s="65" t="s">
        <v>406</v>
      </c>
      <c r="EN145" s="78">
        <v>752.34</v>
      </c>
      <c r="EO145" s="78">
        <v>814.23</v>
      </c>
      <c r="EP145" s="78">
        <v>685.39</v>
      </c>
      <c r="EQ145" s="78"/>
      <c r="ER145" s="78"/>
      <c r="ES145" s="79">
        <v>632.97</v>
      </c>
      <c r="ET145" s="65" t="s">
        <v>407</v>
      </c>
      <c r="EU145" s="68">
        <v>1</v>
      </c>
      <c r="EV145" s="78">
        <v>719.17</v>
      </c>
      <c r="EW145" s="78">
        <v>688.48</v>
      </c>
      <c r="EX145" s="78">
        <v>688.47</v>
      </c>
      <c r="EY145" s="78"/>
      <c r="EZ145" s="78"/>
      <c r="FA145" s="79">
        <v>478.15</v>
      </c>
      <c r="FB145" s="65" t="s">
        <v>408</v>
      </c>
      <c r="FC145" s="78">
        <v>586.21</v>
      </c>
      <c r="FD145" s="78">
        <v>553.02</v>
      </c>
      <c r="FE145" s="78">
        <v>615.37</v>
      </c>
      <c r="FF145" s="78"/>
      <c r="FG145" s="78"/>
      <c r="FH145" s="79"/>
      <c r="FI145" s="65" t="s">
        <v>409</v>
      </c>
      <c r="FJ145" s="78">
        <v>822.84</v>
      </c>
      <c r="FK145" s="78">
        <v>866.85</v>
      </c>
      <c r="FL145" s="78">
        <v>733.79</v>
      </c>
      <c r="FM145" s="78">
        <v>623.14</v>
      </c>
      <c r="FN145" s="78"/>
      <c r="FO145" s="79">
        <v>559.12</v>
      </c>
      <c r="FP145" s="65" t="s">
        <v>410</v>
      </c>
      <c r="FQ145" s="68">
        <v>0.21943298516633</v>
      </c>
      <c r="FR145" s="78">
        <v>689.46</v>
      </c>
      <c r="FS145" s="78">
        <v>728.29</v>
      </c>
      <c r="FT145" s="78">
        <v>740.79</v>
      </c>
      <c r="FU145" s="78">
        <v>538.9</v>
      </c>
      <c r="FV145" s="78">
        <v>428.39</v>
      </c>
      <c r="FW145" s="79">
        <v>481.91</v>
      </c>
      <c r="FX145" s="65" t="s">
        <v>411</v>
      </c>
      <c r="FY145" s="78">
        <v>763.4</v>
      </c>
      <c r="FZ145" s="78">
        <v>790.15</v>
      </c>
      <c r="GA145" s="78">
        <v>744.95</v>
      </c>
      <c r="GB145" s="78">
        <v>773.97</v>
      </c>
      <c r="GC145" s="78"/>
      <c r="GD145" s="79">
        <v>491.46</v>
      </c>
      <c r="GE145" s="65" t="s">
        <v>412</v>
      </c>
      <c r="GF145" s="68">
        <v>0.20221220148423799</v>
      </c>
      <c r="GG145" s="78">
        <v>715.68</v>
      </c>
      <c r="GH145" s="78">
        <v>736.93</v>
      </c>
      <c r="GI145" s="78">
        <v>618.51</v>
      </c>
      <c r="GJ145" s="78">
        <v>508.06</v>
      </c>
      <c r="GK145" s="78"/>
      <c r="GL145" s="79">
        <v>568.82000000000005</v>
      </c>
      <c r="GM145" s="65" t="s">
        <v>413</v>
      </c>
      <c r="GN145" s="68">
        <v>9.5203640587216101E-2</v>
      </c>
      <c r="GO145" s="78">
        <v>818.56</v>
      </c>
      <c r="GP145" s="78">
        <v>1063.5</v>
      </c>
      <c r="GQ145" s="78">
        <v>646.95000000000005</v>
      </c>
      <c r="GR145" s="78">
        <v>576.92999999999995</v>
      </c>
      <c r="GS145" s="78"/>
      <c r="GT145" s="79"/>
      <c r="GU145" s="65" t="s">
        <v>414</v>
      </c>
      <c r="GV145" s="68">
        <v>1</v>
      </c>
      <c r="GW145" s="78">
        <v>661.65</v>
      </c>
      <c r="GX145" s="78">
        <v>727.17</v>
      </c>
      <c r="GY145" s="78">
        <v>592.62</v>
      </c>
      <c r="GZ145" s="78"/>
      <c r="HA145" s="78"/>
      <c r="HB145" s="79">
        <v>591.94000000000005</v>
      </c>
      <c r="HC145" s="65" t="s">
        <v>415</v>
      </c>
      <c r="HD145" s="68">
        <v>1</v>
      </c>
      <c r="HE145" s="78">
        <v>705.52</v>
      </c>
      <c r="HF145" s="78">
        <v>772.35</v>
      </c>
      <c r="HG145" s="78"/>
      <c r="HH145" s="78">
        <v>514.41999999999996</v>
      </c>
      <c r="HI145" s="78">
        <v>507.78</v>
      </c>
      <c r="HJ145" s="79">
        <v>495.89</v>
      </c>
      <c r="HK145" s="80"/>
      <c r="HL145" s="68"/>
      <c r="HM145" s="78"/>
      <c r="HN145" s="78"/>
      <c r="HO145" s="78"/>
      <c r="HP145" s="78"/>
      <c r="HQ145" s="78"/>
      <c r="HR145" s="79"/>
    </row>
    <row r="146" spans="1:226" x14ac:dyDescent="0.25">
      <c r="A146" s="81">
        <v>44578</v>
      </c>
      <c r="B146" s="82" t="s">
        <v>387</v>
      </c>
      <c r="C146" s="83">
        <v>747.23677381303833</v>
      </c>
      <c r="D146" s="83">
        <v>778.81327369252017</v>
      </c>
      <c r="E146" s="83">
        <v>706.70771458485228</v>
      </c>
      <c r="F146" s="83">
        <v>561.8017088276207</v>
      </c>
      <c r="G146" s="83">
        <v>427.74683863571221</v>
      </c>
      <c r="H146" s="84">
        <v>517.08402694403151</v>
      </c>
      <c r="I146" s="82" t="s">
        <v>388</v>
      </c>
      <c r="J146" s="83">
        <v>757.51310559381534</v>
      </c>
      <c r="K146" s="83">
        <v>781.49250519024315</v>
      </c>
      <c r="L146" s="83">
        <v>705.8068875160036</v>
      </c>
      <c r="M146" s="83">
        <v>551.87638973665128</v>
      </c>
      <c r="N146" s="83">
        <v>441.35243107769418</v>
      </c>
      <c r="O146" s="84">
        <v>539.65221452005255</v>
      </c>
      <c r="P146" s="65" t="s">
        <v>389</v>
      </c>
      <c r="Q146" s="78">
        <v>692.4</v>
      </c>
      <c r="R146" s="78">
        <v>768.2</v>
      </c>
      <c r="S146" s="78">
        <v>648.44000000000005</v>
      </c>
      <c r="T146" s="78">
        <v>500</v>
      </c>
      <c r="U146" s="78"/>
      <c r="V146" s="79"/>
      <c r="W146" s="65" t="s">
        <v>390</v>
      </c>
      <c r="X146" s="78">
        <v>743.11</v>
      </c>
      <c r="Y146" s="78">
        <v>792.15</v>
      </c>
      <c r="Z146" s="78">
        <v>642.26</v>
      </c>
      <c r="AA146" s="78">
        <v>433.85</v>
      </c>
      <c r="AB146" s="78"/>
      <c r="AC146" s="79">
        <v>637.19000000000005</v>
      </c>
      <c r="AD146" s="65" t="s">
        <v>391</v>
      </c>
      <c r="AE146" s="68">
        <v>0.51129972389814904</v>
      </c>
      <c r="AF146" s="78">
        <v>631.03</v>
      </c>
      <c r="AG146" s="78">
        <v>691.88</v>
      </c>
      <c r="AH146" s="78">
        <v>688.99</v>
      </c>
      <c r="AI146" s="78"/>
      <c r="AJ146" s="78"/>
      <c r="AK146" s="79">
        <v>483.38</v>
      </c>
      <c r="AL146" s="69" t="s">
        <v>392</v>
      </c>
      <c r="AM146" s="70">
        <v>1</v>
      </c>
      <c r="AN146" s="78">
        <v>669.48</v>
      </c>
      <c r="AO146" s="78">
        <v>774.89</v>
      </c>
      <c r="AP146" s="78">
        <v>699.33</v>
      </c>
      <c r="AQ146" s="78">
        <v>769.78</v>
      </c>
      <c r="AR146" s="78"/>
      <c r="AS146" s="79"/>
      <c r="AT146" s="65" t="s">
        <v>393</v>
      </c>
      <c r="AU146" s="68">
        <v>4.0871377774144797E-2</v>
      </c>
      <c r="AV146" s="78">
        <v>691.59</v>
      </c>
      <c r="AW146" s="78">
        <v>777.05</v>
      </c>
      <c r="AX146" s="78">
        <v>640.82000000000005</v>
      </c>
      <c r="AY146" s="78"/>
      <c r="AZ146" s="78"/>
      <c r="BA146" s="79">
        <v>487.9</v>
      </c>
      <c r="BB146" s="65" t="s">
        <v>394</v>
      </c>
      <c r="BC146" s="78">
        <v>800.96</v>
      </c>
      <c r="BD146" s="78">
        <v>877.5</v>
      </c>
      <c r="BE146" s="78">
        <v>729.41</v>
      </c>
      <c r="BF146" s="78"/>
      <c r="BG146" s="78"/>
      <c r="BH146" s="79">
        <v>665.34</v>
      </c>
      <c r="BI146" s="65" t="s">
        <v>395</v>
      </c>
      <c r="BJ146" s="68">
        <v>0.134377897523415</v>
      </c>
      <c r="BK146" s="78">
        <v>825.21</v>
      </c>
      <c r="BL146" s="78">
        <v>833.28</v>
      </c>
      <c r="BM146" s="78">
        <v>928.15</v>
      </c>
      <c r="BN146" s="78">
        <v>794.98</v>
      </c>
      <c r="BO146" s="78"/>
      <c r="BP146" s="79"/>
      <c r="BQ146" s="65" t="s">
        <v>396</v>
      </c>
      <c r="BR146" s="68">
        <v>1</v>
      </c>
      <c r="BS146" s="78">
        <v>757</v>
      </c>
      <c r="BT146" s="78">
        <v>803</v>
      </c>
      <c r="BU146" s="78">
        <v>805.33</v>
      </c>
      <c r="BV146" s="78"/>
      <c r="BW146" s="78"/>
      <c r="BX146" s="79">
        <v>454.5</v>
      </c>
      <c r="BY146" s="65" t="s">
        <v>397</v>
      </c>
      <c r="BZ146" s="78">
        <v>768.91</v>
      </c>
      <c r="CA146" s="78">
        <v>762.04</v>
      </c>
      <c r="CB146" s="78">
        <v>621.70000000000005</v>
      </c>
      <c r="CC146" s="78">
        <v>494.9</v>
      </c>
      <c r="CD146" s="78"/>
      <c r="CE146" s="79">
        <v>668.72</v>
      </c>
      <c r="CF146" s="65" t="s">
        <v>398</v>
      </c>
      <c r="CG146" s="78">
        <v>775.17</v>
      </c>
      <c r="CH146" s="78">
        <v>909.64</v>
      </c>
      <c r="CI146" s="78">
        <v>724.18</v>
      </c>
      <c r="CJ146" s="78"/>
      <c r="CK146" s="78"/>
      <c r="CL146" s="79"/>
      <c r="CM146" s="65" t="s">
        <v>399</v>
      </c>
      <c r="CN146" s="78">
        <v>731.12</v>
      </c>
      <c r="CO146" s="78">
        <v>742.07</v>
      </c>
      <c r="CP146" s="78">
        <v>747.82</v>
      </c>
      <c r="CQ146" s="78">
        <v>549.9</v>
      </c>
      <c r="CR146" s="78"/>
      <c r="CS146" s="79">
        <v>633.03</v>
      </c>
      <c r="CT146" s="65" t="s">
        <v>400</v>
      </c>
      <c r="CU146" s="78">
        <v>719.76</v>
      </c>
      <c r="CV146" s="78">
        <v>800.9</v>
      </c>
      <c r="CW146" s="78">
        <v>658.51</v>
      </c>
      <c r="CX146" s="78">
        <v>564.6</v>
      </c>
      <c r="CY146" s="78"/>
      <c r="CZ146" s="79"/>
      <c r="DA146" s="65" t="s">
        <v>401</v>
      </c>
      <c r="DB146" s="68">
        <v>0.13284623048821001</v>
      </c>
      <c r="DC146" s="78">
        <v>683.79</v>
      </c>
      <c r="DD146" s="78">
        <v>787.51</v>
      </c>
      <c r="DE146" s="78">
        <v>603.79</v>
      </c>
      <c r="DF146" s="78">
        <v>690.67</v>
      </c>
      <c r="DG146" s="78"/>
      <c r="DH146" s="79">
        <v>644.22</v>
      </c>
      <c r="DI146" s="65" t="s">
        <v>402</v>
      </c>
      <c r="DJ146" s="68">
        <v>2.8082788059198499E-3</v>
      </c>
      <c r="DK146" s="78">
        <v>705.33</v>
      </c>
      <c r="DL146" s="78">
        <v>734.67</v>
      </c>
      <c r="DM146" s="78">
        <v>734.67</v>
      </c>
      <c r="DN146" s="78">
        <v>546.33000000000004</v>
      </c>
      <c r="DO146" s="78"/>
      <c r="DP146" s="79">
        <v>619.76</v>
      </c>
      <c r="DQ146" s="65" t="s">
        <v>403</v>
      </c>
      <c r="DR146" s="78">
        <v>707.52</v>
      </c>
      <c r="DS146" s="78">
        <v>728.28</v>
      </c>
      <c r="DT146" s="78">
        <v>590.51</v>
      </c>
      <c r="DU146" s="78">
        <v>566.26</v>
      </c>
      <c r="DV146" s="78"/>
      <c r="DW146" s="79"/>
      <c r="DX146" s="65" t="s">
        <v>404</v>
      </c>
      <c r="DY146" s="78">
        <v>709.56</v>
      </c>
      <c r="DZ146" s="78">
        <v>710.67</v>
      </c>
      <c r="EA146" s="78">
        <v>774.51</v>
      </c>
      <c r="EB146" s="78">
        <v>595.5</v>
      </c>
      <c r="EC146" s="78"/>
      <c r="ED146" s="79">
        <v>522.5</v>
      </c>
      <c r="EE146" s="65" t="s">
        <v>405</v>
      </c>
      <c r="EF146" s="68">
        <v>1</v>
      </c>
      <c r="EG146" s="78">
        <v>735.45</v>
      </c>
      <c r="EH146" s="78">
        <v>760.05</v>
      </c>
      <c r="EI146" s="78">
        <v>603.34</v>
      </c>
      <c r="EJ146" s="78"/>
      <c r="EK146" s="78">
        <v>323.74</v>
      </c>
      <c r="EL146" s="79">
        <v>436.23</v>
      </c>
      <c r="EM146" s="65" t="s">
        <v>406</v>
      </c>
      <c r="EN146" s="78">
        <v>733.53</v>
      </c>
      <c r="EO146" s="78">
        <v>787.73</v>
      </c>
      <c r="EP146" s="78">
        <v>659.07</v>
      </c>
      <c r="EQ146" s="78"/>
      <c r="ER146" s="78"/>
      <c r="ES146" s="79">
        <v>632.97</v>
      </c>
      <c r="ET146" s="65" t="s">
        <v>407</v>
      </c>
      <c r="EU146" s="68">
        <v>1</v>
      </c>
      <c r="EV146" s="78">
        <v>706.58</v>
      </c>
      <c r="EW146" s="78">
        <v>673.89</v>
      </c>
      <c r="EX146" s="78">
        <v>673.89</v>
      </c>
      <c r="EY146" s="78"/>
      <c r="EZ146" s="78"/>
      <c r="FA146" s="79">
        <v>473.23</v>
      </c>
      <c r="FB146" s="65" t="s">
        <v>408</v>
      </c>
      <c r="FC146" s="78">
        <v>586.21</v>
      </c>
      <c r="FD146" s="78">
        <v>553.02</v>
      </c>
      <c r="FE146" s="78">
        <v>615.37</v>
      </c>
      <c r="FF146" s="78"/>
      <c r="FG146" s="78"/>
      <c r="FH146" s="79"/>
      <c r="FI146" s="65" t="s">
        <v>409</v>
      </c>
      <c r="FJ146" s="78">
        <v>808.79</v>
      </c>
      <c r="FK146" s="78">
        <v>840.4</v>
      </c>
      <c r="FL146" s="78">
        <v>714.78</v>
      </c>
      <c r="FM146" s="78">
        <v>596.14</v>
      </c>
      <c r="FN146" s="78"/>
      <c r="FO146" s="79">
        <v>549.21</v>
      </c>
      <c r="FP146" s="65" t="s">
        <v>410</v>
      </c>
      <c r="FQ146" s="68">
        <v>0.22096517588827999</v>
      </c>
      <c r="FR146" s="78">
        <v>677.53</v>
      </c>
      <c r="FS146" s="78">
        <v>716.49</v>
      </c>
      <c r="FT146" s="78">
        <v>727.51</v>
      </c>
      <c r="FU146" s="78">
        <v>519.47</v>
      </c>
      <c r="FV146" s="78">
        <v>425.99</v>
      </c>
      <c r="FW146" s="79">
        <v>486.62</v>
      </c>
      <c r="FX146" s="65" t="s">
        <v>411</v>
      </c>
      <c r="FY146" s="78">
        <v>738.2</v>
      </c>
      <c r="FZ146" s="78">
        <v>757.63</v>
      </c>
      <c r="GA146" s="78">
        <v>734.38</v>
      </c>
      <c r="GB146" s="78">
        <v>755.28</v>
      </c>
      <c r="GC146" s="78"/>
      <c r="GD146" s="79">
        <v>487.4</v>
      </c>
      <c r="GE146" s="65" t="s">
        <v>412</v>
      </c>
      <c r="GF146" s="68">
        <v>0.20225309952875001</v>
      </c>
      <c r="GG146" s="78">
        <v>697.17</v>
      </c>
      <c r="GH146" s="78">
        <v>721.49</v>
      </c>
      <c r="GI146" s="78">
        <v>595.51</v>
      </c>
      <c r="GJ146" s="78">
        <v>508.16</v>
      </c>
      <c r="GK146" s="78"/>
      <c r="GL146" s="79">
        <v>568.95000000000005</v>
      </c>
      <c r="GM146" s="65" t="s">
        <v>413</v>
      </c>
      <c r="GN146" s="68">
        <v>9.7040271712760806E-2</v>
      </c>
      <c r="GO146" s="78">
        <v>812.85</v>
      </c>
      <c r="GP146" s="78">
        <v>1084.02</v>
      </c>
      <c r="GQ146" s="78">
        <v>632.33000000000004</v>
      </c>
      <c r="GR146" s="78">
        <v>563.9</v>
      </c>
      <c r="GS146" s="78"/>
      <c r="GT146" s="79"/>
      <c r="GU146" s="65" t="s">
        <v>414</v>
      </c>
      <c r="GV146" s="68">
        <v>1</v>
      </c>
      <c r="GW146" s="78">
        <v>654.80999999999995</v>
      </c>
      <c r="GX146" s="78">
        <v>713.72</v>
      </c>
      <c r="GY146" s="78">
        <v>572.59</v>
      </c>
      <c r="GZ146" s="78"/>
      <c r="HA146" s="78"/>
      <c r="HB146" s="79">
        <v>590.01</v>
      </c>
      <c r="HC146" s="65" t="s">
        <v>415</v>
      </c>
      <c r="HD146" s="68">
        <v>1</v>
      </c>
      <c r="HE146" s="78">
        <v>688.85</v>
      </c>
      <c r="HF146" s="78">
        <v>755.68</v>
      </c>
      <c r="HG146" s="78"/>
      <c r="HH146" s="78">
        <v>507.02</v>
      </c>
      <c r="HI146" s="78">
        <v>500.38</v>
      </c>
      <c r="HJ146" s="79">
        <v>503.39</v>
      </c>
      <c r="HK146" s="80"/>
      <c r="HL146" s="68"/>
      <c r="HM146" s="78"/>
      <c r="HN146" s="78"/>
      <c r="HO146" s="78"/>
      <c r="HP146" s="78"/>
      <c r="HQ146" s="78"/>
      <c r="HR146" s="79"/>
    </row>
    <row r="147" spans="1:226" x14ac:dyDescent="0.25">
      <c r="A147" s="81">
        <v>44571</v>
      </c>
      <c r="B147" s="82" t="s">
        <v>387</v>
      </c>
      <c r="C147" s="83">
        <v>739.5875021167559</v>
      </c>
      <c r="D147" s="83">
        <v>764.87871624015747</v>
      </c>
      <c r="E147" s="83">
        <v>687.41324672569374</v>
      </c>
      <c r="F147" s="83">
        <v>533.41995191829017</v>
      </c>
      <c r="G147" s="83">
        <v>418.69073277921086</v>
      </c>
      <c r="H147" s="84">
        <v>519.77099465266667</v>
      </c>
      <c r="I147" s="82" t="s">
        <v>388</v>
      </c>
      <c r="J147" s="83">
        <v>748.44360180457249</v>
      </c>
      <c r="K147" s="83">
        <v>765.20052976816044</v>
      </c>
      <c r="L147" s="83">
        <v>686.13686942384925</v>
      </c>
      <c r="M147" s="83">
        <v>520.92766758632968</v>
      </c>
      <c r="N147" s="83">
        <v>430.31294903926482</v>
      </c>
      <c r="O147" s="84">
        <v>541.85528757257759</v>
      </c>
      <c r="P147" s="65" t="s">
        <v>389</v>
      </c>
      <c r="Q147" s="78">
        <v>682.4</v>
      </c>
      <c r="R147" s="78">
        <v>757.37</v>
      </c>
      <c r="S147" s="78">
        <v>626.1</v>
      </c>
      <c r="T147" s="78">
        <v>487</v>
      </c>
      <c r="U147" s="78"/>
      <c r="V147" s="79"/>
      <c r="W147" s="65" t="s">
        <v>390</v>
      </c>
      <c r="X147" s="78">
        <v>760.86</v>
      </c>
      <c r="Y147" s="78">
        <v>778.59</v>
      </c>
      <c r="Z147" s="78">
        <v>630.77</v>
      </c>
      <c r="AA147" s="78">
        <v>433.85</v>
      </c>
      <c r="AB147" s="78"/>
      <c r="AC147" s="79">
        <v>637.19000000000005</v>
      </c>
      <c r="AD147" s="65" t="s">
        <v>391</v>
      </c>
      <c r="AE147" s="68">
        <v>0.51129972389814904</v>
      </c>
      <c r="AF147" s="78">
        <v>635.29</v>
      </c>
      <c r="AG147" s="78">
        <v>683.35</v>
      </c>
      <c r="AH147" s="78">
        <v>688.99</v>
      </c>
      <c r="AI147" s="78"/>
      <c r="AJ147" s="78"/>
      <c r="AK147" s="79">
        <v>483.38</v>
      </c>
      <c r="AL147" s="69" t="s">
        <v>392</v>
      </c>
      <c r="AM147" s="70">
        <v>1</v>
      </c>
      <c r="AN147" s="78">
        <v>666.68</v>
      </c>
      <c r="AO147" s="78">
        <v>775.8</v>
      </c>
      <c r="AP147" s="78">
        <v>699.13</v>
      </c>
      <c r="AQ147" s="78">
        <v>769.78</v>
      </c>
      <c r="AR147" s="78"/>
      <c r="AS147" s="79"/>
      <c r="AT147" s="65" t="s">
        <v>393</v>
      </c>
      <c r="AU147" s="68">
        <v>4.1055959272488403E-2</v>
      </c>
      <c r="AV147" s="78">
        <v>691.59</v>
      </c>
      <c r="AW147" s="78">
        <v>777.13</v>
      </c>
      <c r="AX147" s="78">
        <v>639.4</v>
      </c>
      <c r="AY147" s="78"/>
      <c r="AZ147" s="78"/>
      <c r="BA147" s="79">
        <v>497.88</v>
      </c>
      <c r="BB147" s="65" t="s">
        <v>394</v>
      </c>
      <c r="BC147" s="78">
        <v>792.56</v>
      </c>
      <c r="BD147" s="78">
        <v>869.1</v>
      </c>
      <c r="BE147" s="78">
        <v>705.04</v>
      </c>
      <c r="BF147" s="78"/>
      <c r="BG147" s="78"/>
      <c r="BH147" s="79">
        <v>667.02</v>
      </c>
      <c r="BI147" s="65" t="s">
        <v>395</v>
      </c>
      <c r="BJ147" s="68">
        <v>0.13444293569594401</v>
      </c>
      <c r="BK147" s="78">
        <v>814.86</v>
      </c>
      <c r="BL147" s="78">
        <v>833.68</v>
      </c>
      <c r="BM147" s="78">
        <v>917.84</v>
      </c>
      <c r="BN147" s="78">
        <v>768.48</v>
      </c>
      <c r="BO147" s="78"/>
      <c r="BP147" s="79"/>
      <c r="BQ147" s="65" t="s">
        <v>396</v>
      </c>
      <c r="BR147" s="68">
        <v>1</v>
      </c>
      <c r="BS147" s="78">
        <v>724.5</v>
      </c>
      <c r="BT147" s="78">
        <v>771.33</v>
      </c>
      <c r="BU147" s="78">
        <v>758.67</v>
      </c>
      <c r="BV147" s="78"/>
      <c r="BW147" s="78"/>
      <c r="BX147" s="79">
        <v>443.67</v>
      </c>
      <c r="BY147" s="65" t="s">
        <v>397</v>
      </c>
      <c r="BZ147" s="78">
        <v>758.31</v>
      </c>
      <c r="CA147" s="78">
        <v>744.83</v>
      </c>
      <c r="CB147" s="78">
        <v>612.61</v>
      </c>
      <c r="CC147" s="78">
        <v>450.01</v>
      </c>
      <c r="CD147" s="78"/>
      <c r="CE147" s="79">
        <v>668.27</v>
      </c>
      <c r="CF147" s="65" t="s">
        <v>398</v>
      </c>
      <c r="CG147" s="78">
        <v>779.2</v>
      </c>
      <c r="CH147" s="78">
        <v>898.35</v>
      </c>
      <c r="CI147" s="78">
        <v>705.57</v>
      </c>
      <c r="CJ147" s="78"/>
      <c r="CK147" s="78"/>
      <c r="CL147" s="79"/>
      <c r="CM147" s="65" t="s">
        <v>399</v>
      </c>
      <c r="CN147" s="78">
        <v>710.63</v>
      </c>
      <c r="CO147" s="78">
        <v>714.52</v>
      </c>
      <c r="CP147" s="78">
        <v>727.85</v>
      </c>
      <c r="CQ147" s="78">
        <v>541.83000000000004</v>
      </c>
      <c r="CR147" s="78"/>
      <c r="CS147" s="79">
        <v>630.59</v>
      </c>
      <c r="CT147" s="65" t="s">
        <v>400</v>
      </c>
      <c r="CU147" s="78">
        <v>707.48</v>
      </c>
      <c r="CV147" s="78">
        <v>783.09</v>
      </c>
      <c r="CW147" s="78">
        <v>637.63</v>
      </c>
      <c r="CX147" s="78">
        <v>505.05</v>
      </c>
      <c r="CY147" s="78"/>
      <c r="CZ147" s="79"/>
      <c r="DA147" s="65" t="s">
        <v>401</v>
      </c>
      <c r="DB147" s="68">
        <v>0.13284093626291901</v>
      </c>
      <c r="DC147" s="78">
        <v>676.32</v>
      </c>
      <c r="DD147" s="78">
        <v>765.91</v>
      </c>
      <c r="DE147" s="78">
        <v>582.51</v>
      </c>
      <c r="DF147" s="78">
        <v>690.64</v>
      </c>
      <c r="DG147" s="78"/>
      <c r="DH147" s="79">
        <v>643.24</v>
      </c>
      <c r="DI147" s="65" t="s">
        <v>402</v>
      </c>
      <c r="DJ147" s="68">
        <v>2.7901785714285702E-3</v>
      </c>
      <c r="DK147" s="78">
        <v>701.73</v>
      </c>
      <c r="DL147" s="78">
        <v>729.72</v>
      </c>
      <c r="DM147" s="78">
        <v>729.72</v>
      </c>
      <c r="DN147" s="78">
        <v>627.91</v>
      </c>
      <c r="DO147" s="78"/>
      <c r="DP147" s="79">
        <v>620.36</v>
      </c>
      <c r="DQ147" s="65" t="s">
        <v>403</v>
      </c>
      <c r="DR147" s="78">
        <v>707.76</v>
      </c>
      <c r="DS147" s="78">
        <v>728.52</v>
      </c>
      <c r="DT147" s="78">
        <v>583.20000000000005</v>
      </c>
      <c r="DU147" s="78">
        <v>556.34</v>
      </c>
      <c r="DV147" s="78"/>
      <c r="DW147" s="79"/>
      <c r="DX147" s="65" t="s">
        <v>404</v>
      </c>
      <c r="DY147" s="78">
        <v>692.42</v>
      </c>
      <c r="DZ147" s="78">
        <v>692.44</v>
      </c>
      <c r="EA147" s="78">
        <v>762.89</v>
      </c>
      <c r="EB147" s="78">
        <v>590.5</v>
      </c>
      <c r="EC147" s="78"/>
      <c r="ED147" s="79">
        <v>524.04999999999995</v>
      </c>
      <c r="EE147" s="65" t="s">
        <v>405</v>
      </c>
      <c r="EF147" s="68">
        <v>1</v>
      </c>
      <c r="EG147" s="78">
        <v>732.44</v>
      </c>
      <c r="EH147" s="78">
        <v>748.88</v>
      </c>
      <c r="EI147" s="78">
        <v>606.92999999999995</v>
      </c>
      <c r="EJ147" s="78"/>
      <c r="EK147" s="78">
        <v>323.74</v>
      </c>
      <c r="EL147" s="79">
        <v>440.93</v>
      </c>
      <c r="EM147" s="65" t="s">
        <v>406</v>
      </c>
      <c r="EN147" s="78">
        <v>733.53</v>
      </c>
      <c r="EO147" s="78">
        <v>787.73</v>
      </c>
      <c r="EP147" s="78">
        <v>640.65</v>
      </c>
      <c r="EQ147" s="78"/>
      <c r="ER147" s="78"/>
      <c r="ES147" s="79">
        <v>630.20000000000005</v>
      </c>
      <c r="ET147" s="65" t="s">
        <v>407</v>
      </c>
      <c r="EU147" s="68">
        <v>1</v>
      </c>
      <c r="EV147" s="78">
        <v>693.43</v>
      </c>
      <c r="EW147" s="78">
        <v>657.24</v>
      </c>
      <c r="EX147" s="78">
        <v>657.23</v>
      </c>
      <c r="EY147" s="78"/>
      <c r="EZ147" s="78"/>
      <c r="FA147" s="79">
        <v>471.17</v>
      </c>
      <c r="FB147" s="65" t="s">
        <v>408</v>
      </c>
      <c r="FC147" s="78">
        <v>586.21</v>
      </c>
      <c r="FD147" s="78">
        <v>553.02</v>
      </c>
      <c r="FE147" s="78">
        <v>615.37</v>
      </c>
      <c r="FF147" s="78"/>
      <c r="FG147" s="78"/>
      <c r="FH147" s="79"/>
      <c r="FI147" s="65" t="s">
        <v>409</v>
      </c>
      <c r="FJ147" s="78">
        <v>803.83</v>
      </c>
      <c r="FK147" s="78">
        <v>823.04</v>
      </c>
      <c r="FL147" s="78">
        <v>691.64</v>
      </c>
      <c r="FM147" s="78">
        <v>586.14</v>
      </c>
      <c r="FN147" s="78"/>
      <c r="FO147" s="79">
        <v>550.03</v>
      </c>
      <c r="FP147" s="65" t="s">
        <v>410</v>
      </c>
      <c r="FQ147" s="68">
        <v>0.22058499139718499</v>
      </c>
      <c r="FR147" s="78">
        <v>676.83</v>
      </c>
      <c r="FS147" s="78">
        <v>714.43</v>
      </c>
      <c r="FT147" s="78">
        <v>711.78</v>
      </c>
      <c r="FU147" s="78">
        <v>517.91999999999996</v>
      </c>
      <c r="FV147" s="78">
        <v>417.19</v>
      </c>
      <c r="FW147" s="79">
        <v>490.59</v>
      </c>
      <c r="FX147" s="65" t="s">
        <v>411</v>
      </c>
      <c r="FY147" s="78">
        <v>734.95</v>
      </c>
      <c r="FZ147" s="78">
        <v>749.5</v>
      </c>
      <c r="GA147" s="78">
        <v>717.3</v>
      </c>
      <c r="GB147" s="78">
        <v>745.2</v>
      </c>
      <c r="GC147" s="78"/>
      <c r="GD147" s="79">
        <v>493.09</v>
      </c>
      <c r="GE147" s="65" t="s">
        <v>412</v>
      </c>
      <c r="GF147" s="68">
        <v>0.202228558717062</v>
      </c>
      <c r="GG147" s="78">
        <v>681.21</v>
      </c>
      <c r="GH147" s="78">
        <v>704.6</v>
      </c>
      <c r="GI147" s="78">
        <v>578.55999999999995</v>
      </c>
      <c r="GJ147" s="78">
        <v>553.9</v>
      </c>
      <c r="GK147" s="78"/>
      <c r="GL147" s="79">
        <v>569.79</v>
      </c>
      <c r="GM147" s="65" t="s">
        <v>413</v>
      </c>
      <c r="GN147" s="68">
        <v>9.7051573206001704E-2</v>
      </c>
      <c r="GO147" s="78">
        <v>809.99</v>
      </c>
      <c r="GP147" s="78">
        <v>1076.3800000000001</v>
      </c>
      <c r="GQ147" s="78">
        <v>618.98</v>
      </c>
      <c r="GR147" s="78">
        <v>529.79999999999995</v>
      </c>
      <c r="GS147" s="78"/>
      <c r="GT147" s="79"/>
      <c r="GU147" s="65" t="s">
        <v>414</v>
      </c>
      <c r="GV147" s="68">
        <v>1</v>
      </c>
      <c r="GW147" s="78">
        <v>644.47</v>
      </c>
      <c r="GX147" s="78">
        <v>683.11</v>
      </c>
      <c r="GY147" s="78">
        <v>568.38</v>
      </c>
      <c r="GZ147" s="78"/>
      <c r="HA147" s="78"/>
      <c r="HB147" s="79">
        <v>597.17999999999995</v>
      </c>
      <c r="HC147" s="65" t="s">
        <v>415</v>
      </c>
      <c r="HD147" s="68">
        <v>1</v>
      </c>
      <c r="HE147" s="78">
        <v>674.68</v>
      </c>
      <c r="HF147" s="78">
        <v>740.68</v>
      </c>
      <c r="HG147" s="78"/>
      <c r="HH147" s="78">
        <v>490.44</v>
      </c>
      <c r="HI147" s="78">
        <v>483.8</v>
      </c>
      <c r="HJ147" s="79">
        <v>559.22</v>
      </c>
      <c r="HK147" s="80"/>
      <c r="HL147" s="68"/>
      <c r="HM147" s="78"/>
      <c r="HN147" s="78"/>
      <c r="HO147" s="78"/>
      <c r="HP147" s="78"/>
      <c r="HQ147" s="78"/>
      <c r="HR147" s="79"/>
    </row>
    <row r="148" spans="1:226" x14ac:dyDescent="0.25">
      <c r="A148" s="81">
        <v>44564</v>
      </c>
      <c r="B148" s="82" t="s">
        <v>387</v>
      </c>
      <c r="C148" s="83">
        <v>732.75329726301095</v>
      </c>
      <c r="D148" s="83">
        <v>748.18935363486355</v>
      </c>
      <c r="E148" s="83">
        <v>665.1484313523232</v>
      </c>
      <c r="F148" s="83">
        <v>542.3139022215114</v>
      </c>
      <c r="G148" s="83">
        <v>413.60468902264256</v>
      </c>
      <c r="H148" s="84">
        <v>518.33756397054367</v>
      </c>
      <c r="I148" s="82" t="s">
        <v>388</v>
      </c>
      <c r="J148" s="83">
        <v>741.56118095991678</v>
      </c>
      <c r="K148" s="83">
        <v>746.55510685734396</v>
      </c>
      <c r="L148" s="83">
        <v>664.28383118252964</v>
      </c>
      <c r="M148" s="83">
        <v>534.97999762294603</v>
      </c>
      <c r="N148" s="83">
        <v>425.41243107769429</v>
      </c>
      <c r="O148" s="84">
        <v>541.27288339296013</v>
      </c>
      <c r="P148" s="65" t="s">
        <v>389</v>
      </c>
      <c r="Q148" s="78">
        <v>673.23</v>
      </c>
      <c r="R148" s="78">
        <v>744.87</v>
      </c>
      <c r="S148" s="78">
        <v>609.69000000000005</v>
      </c>
      <c r="T148" s="78">
        <v>465</v>
      </c>
      <c r="U148" s="78"/>
      <c r="V148" s="79"/>
      <c r="W148" s="65" t="s">
        <v>390</v>
      </c>
      <c r="X148" s="78">
        <v>755.21</v>
      </c>
      <c r="Y148" s="78">
        <v>766.78</v>
      </c>
      <c r="Z148" s="78">
        <v>704.49</v>
      </c>
      <c r="AA148" s="78">
        <v>433.85</v>
      </c>
      <c r="AB148" s="78"/>
      <c r="AC148" s="79">
        <v>633.05999999999995</v>
      </c>
      <c r="AD148" s="65" t="s">
        <v>391</v>
      </c>
      <c r="AE148" s="68">
        <v>0.51129972389814904</v>
      </c>
      <c r="AF148" s="78">
        <v>631.03</v>
      </c>
      <c r="AG148" s="78">
        <v>683.35</v>
      </c>
      <c r="AH148" s="78">
        <v>688.99</v>
      </c>
      <c r="AI148" s="78"/>
      <c r="AJ148" s="78"/>
      <c r="AK148" s="79">
        <v>487.64</v>
      </c>
      <c r="AL148" s="69" t="s">
        <v>392</v>
      </c>
      <c r="AM148" s="70">
        <v>1</v>
      </c>
      <c r="AN148" s="78">
        <v>665.38</v>
      </c>
      <c r="AO148" s="78">
        <v>779.07</v>
      </c>
      <c r="AP148" s="78">
        <v>699.39</v>
      </c>
      <c r="AQ148" s="78">
        <v>769.78</v>
      </c>
      <c r="AR148" s="78"/>
      <c r="AS148" s="79"/>
      <c r="AT148" s="65" t="s">
        <v>393</v>
      </c>
      <c r="AU148" s="68">
        <v>4.0293335482311197E-2</v>
      </c>
      <c r="AV148" s="78">
        <v>677.48</v>
      </c>
      <c r="AW148" s="78">
        <v>764.82</v>
      </c>
      <c r="AX148" s="78">
        <v>599.41999999999996</v>
      </c>
      <c r="AY148" s="78"/>
      <c r="AZ148" s="78"/>
      <c r="BA148" s="79">
        <v>472.08</v>
      </c>
      <c r="BB148" s="65" t="s">
        <v>394</v>
      </c>
      <c r="BC148" s="78">
        <v>789.2</v>
      </c>
      <c r="BD148" s="78">
        <v>851.45</v>
      </c>
      <c r="BE148" s="78">
        <v>658.82</v>
      </c>
      <c r="BF148" s="78"/>
      <c r="BG148" s="78"/>
      <c r="BH148" s="79">
        <v>638.45000000000005</v>
      </c>
      <c r="BI148" s="65" t="s">
        <v>395</v>
      </c>
      <c r="BJ148" s="68">
        <v>0.134441128229948</v>
      </c>
      <c r="BK148" s="78">
        <v>814.85</v>
      </c>
      <c r="BL148" s="78">
        <v>801.4</v>
      </c>
      <c r="BM148" s="78">
        <v>885.56</v>
      </c>
      <c r="BN148" s="78">
        <v>757.71</v>
      </c>
      <c r="BO148" s="78"/>
      <c r="BP148" s="79"/>
      <c r="BQ148" s="65" t="s">
        <v>396</v>
      </c>
      <c r="BR148" s="68">
        <v>1</v>
      </c>
      <c r="BS148" s="78">
        <v>772</v>
      </c>
      <c r="BT148" s="78">
        <v>769.67</v>
      </c>
      <c r="BU148" s="78">
        <v>736.17</v>
      </c>
      <c r="BV148" s="78"/>
      <c r="BW148" s="78"/>
      <c r="BX148" s="79">
        <v>453.67</v>
      </c>
      <c r="BY148" s="65" t="s">
        <v>397</v>
      </c>
      <c r="BZ148" s="78">
        <v>750.14</v>
      </c>
      <c r="CA148" s="78">
        <v>734.35</v>
      </c>
      <c r="CB148" s="78">
        <v>589.27</v>
      </c>
      <c r="CC148" s="78">
        <v>498.3</v>
      </c>
      <c r="CD148" s="78"/>
      <c r="CE148" s="79">
        <v>667.42</v>
      </c>
      <c r="CF148" s="65" t="s">
        <v>398</v>
      </c>
      <c r="CG148" s="78">
        <v>789.69</v>
      </c>
      <c r="CH148" s="78">
        <v>908.03</v>
      </c>
      <c r="CI148" s="78">
        <v>683.26</v>
      </c>
      <c r="CJ148" s="78"/>
      <c r="CK148" s="78"/>
      <c r="CL148" s="79"/>
      <c r="CM148" s="65" t="s">
        <v>399</v>
      </c>
      <c r="CN148" s="78">
        <v>666.47</v>
      </c>
      <c r="CO148" s="78">
        <v>671.48</v>
      </c>
      <c r="CP148" s="78">
        <v>707.96</v>
      </c>
      <c r="CQ148" s="78">
        <v>523.33000000000004</v>
      </c>
      <c r="CR148" s="78"/>
      <c r="CS148" s="79">
        <v>629.71</v>
      </c>
      <c r="CT148" s="65" t="s">
        <v>400</v>
      </c>
      <c r="CU148" s="78">
        <v>696.19</v>
      </c>
      <c r="CV148" s="78">
        <v>773.41</v>
      </c>
      <c r="CW148" s="78">
        <v>621.5</v>
      </c>
      <c r="CX148" s="78">
        <v>505.05</v>
      </c>
      <c r="CY148" s="78"/>
      <c r="CZ148" s="79"/>
      <c r="DA148" s="65" t="s">
        <v>401</v>
      </c>
      <c r="DB148" s="68">
        <v>0.13299640909695401</v>
      </c>
      <c r="DC148" s="78">
        <v>674.56</v>
      </c>
      <c r="DD148" s="78">
        <v>763.82</v>
      </c>
      <c r="DE148" s="78">
        <v>559.78</v>
      </c>
      <c r="DF148" s="78">
        <v>691.45</v>
      </c>
      <c r="DG148" s="78"/>
      <c r="DH148" s="79">
        <v>621.65</v>
      </c>
      <c r="DI148" s="65" t="s">
        <v>402</v>
      </c>
      <c r="DJ148" s="68">
        <v>2.7195344157080301E-3</v>
      </c>
      <c r="DK148" s="78">
        <v>680.62</v>
      </c>
      <c r="DL148" s="78">
        <v>702.34</v>
      </c>
      <c r="DM148" s="78">
        <v>702.34</v>
      </c>
      <c r="DN148" s="78">
        <v>640.32000000000005</v>
      </c>
      <c r="DO148" s="78"/>
      <c r="DP148" s="79">
        <v>605.87</v>
      </c>
      <c r="DQ148" s="65" t="s">
        <v>403</v>
      </c>
      <c r="DR148" s="78">
        <v>706.95</v>
      </c>
      <c r="DS148" s="78">
        <v>725.27</v>
      </c>
      <c r="DT148" s="78">
        <v>565.57000000000005</v>
      </c>
      <c r="DU148" s="78">
        <v>539.83000000000004</v>
      </c>
      <c r="DV148" s="78"/>
      <c r="DW148" s="79"/>
      <c r="DX148" s="65" t="s">
        <v>404</v>
      </c>
      <c r="DY148" s="78">
        <v>683.94</v>
      </c>
      <c r="DZ148" s="78">
        <v>684.17</v>
      </c>
      <c r="EA148" s="78">
        <v>739.21</v>
      </c>
      <c r="EB148" s="78">
        <v>575.5</v>
      </c>
      <c r="EC148" s="78"/>
      <c r="ED148" s="79">
        <v>523.48</v>
      </c>
      <c r="EE148" s="65" t="s">
        <v>405</v>
      </c>
      <c r="EF148" s="68">
        <v>1</v>
      </c>
      <c r="EG148" s="78">
        <v>729.53</v>
      </c>
      <c r="EH148" s="78">
        <v>741.93</v>
      </c>
      <c r="EI148" s="78">
        <v>588.94000000000005</v>
      </c>
      <c r="EJ148" s="78"/>
      <c r="EK148" s="78">
        <v>323.74</v>
      </c>
      <c r="EL148" s="79">
        <v>447.82</v>
      </c>
      <c r="EM148" s="65" t="s">
        <v>406</v>
      </c>
      <c r="EN148" s="78">
        <v>733.53</v>
      </c>
      <c r="EO148" s="78">
        <v>764.66</v>
      </c>
      <c r="EP148" s="78">
        <v>616.97</v>
      </c>
      <c r="EQ148" s="78"/>
      <c r="ER148" s="78"/>
      <c r="ES148" s="79">
        <v>630.20000000000005</v>
      </c>
      <c r="ET148" s="65" t="s">
        <v>407</v>
      </c>
      <c r="EU148" s="68">
        <v>1</v>
      </c>
      <c r="EV148" s="78">
        <v>681.36</v>
      </c>
      <c r="EW148" s="78">
        <v>643.38</v>
      </c>
      <c r="EX148" s="78">
        <v>643.38</v>
      </c>
      <c r="EY148" s="78"/>
      <c r="EZ148" s="78"/>
      <c r="FA148" s="79">
        <v>473.23</v>
      </c>
      <c r="FB148" s="65" t="s">
        <v>408</v>
      </c>
      <c r="FC148" s="78">
        <v>586.21</v>
      </c>
      <c r="FD148" s="78">
        <v>553.02</v>
      </c>
      <c r="FE148" s="78">
        <v>615.37</v>
      </c>
      <c r="FF148" s="78"/>
      <c r="FG148" s="78"/>
      <c r="FH148" s="79"/>
      <c r="FI148" s="65" t="s">
        <v>409</v>
      </c>
      <c r="FJ148" s="78">
        <v>801.35</v>
      </c>
      <c r="FK148" s="78">
        <v>802.38</v>
      </c>
      <c r="FL148" s="78">
        <v>647.01</v>
      </c>
      <c r="FM148" s="78">
        <v>557.14</v>
      </c>
      <c r="FN148" s="78"/>
      <c r="FO148" s="79">
        <v>558.29999999999995</v>
      </c>
      <c r="FP148" s="65" t="s">
        <v>410</v>
      </c>
      <c r="FQ148" s="68">
        <v>0.21788865889530401</v>
      </c>
      <c r="FR148" s="78">
        <v>670.06</v>
      </c>
      <c r="FS148" s="78">
        <v>712.71</v>
      </c>
      <c r="FT148" s="78">
        <v>676.45</v>
      </c>
      <c r="FU148" s="78">
        <v>501.5</v>
      </c>
      <c r="FV148" s="78">
        <v>412.08</v>
      </c>
      <c r="FW148" s="79">
        <v>488.65</v>
      </c>
      <c r="FX148" s="65" t="s">
        <v>411</v>
      </c>
      <c r="FY148" s="78">
        <v>728.44</v>
      </c>
      <c r="FZ148" s="78">
        <v>726.73</v>
      </c>
      <c r="GA148" s="78">
        <v>700.23</v>
      </c>
      <c r="GB148" s="78">
        <v>715.21</v>
      </c>
      <c r="GC148" s="78"/>
      <c r="GD148" s="79">
        <v>510.16</v>
      </c>
      <c r="GE148" s="65" t="s">
        <v>412</v>
      </c>
      <c r="GF148" s="68">
        <v>0.20208960653153599</v>
      </c>
      <c r="GG148" s="78">
        <v>684.51</v>
      </c>
      <c r="GH148" s="78">
        <v>703.46</v>
      </c>
      <c r="GI148" s="78">
        <v>494.63</v>
      </c>
      <c r="GJ148" s="78">
        <v>509.47</v>
      </c>
      <c r="GK148" s="78"/>
      <c r="GL148" s="79">
        <v>573.66999999999996</v>
      </c>
      <c r="GM148" s="65" t="s">
        <v>413</v>
      </c>
      <c r="GN148" s="68">
        <v>9.7126983818644499E-2</v>
      </c>
      <c r="GO148" s="78">
        <v>809.46</v>
      </c>
      <c r="GP148" s="78">
        <v>1051.19</v>
      </c>
      <c r="GQ148" s="78">
        <v>605.78</v>
      </c>
      <c r="GR148" s="78">
        <v>505.74</v>
      </c>
      <c r="GS148" s="78"/>
      <c r="GT148" s="79"/>
      <c r="GU148" s="65" t="s">
        <v>414</v>
      </c>
      <c r="GV148" s="68">
        <v>1</v>
      </c>
      <c r="GW148" s="78">
        <v>634.86</v>
      </c>
      <c r="GX148" s="78">
        <v>656.78</v>
      </c>
      <c r="GY148" s="78">
        <v>565.21</v>
      </c>
      <c r="GZ148" s="78"/>
      <c r="HA148" s="78"/>
      <c r="HB148" s="79">
        <v>602.21</v>
      </c>
      <c r="HC148" s="65" t="s">
        <v>415</v>
      </c>
      <c r="HD148" s="68">
        <v>1</v>
      </c>
      <c r="HE148" s="78">
        <v>670.52</v>
      </c>
      <c r="HF148" s="78">
        <v>738.18</v>
      </c>
      <c r="HG148" s="78"/>
      <c r="HH148" s="78">
        <v>483.08</v>
      </c>
      <c r="HI148" s="78">
        <v>476.44</v>
      </c>
      <c r="HJ148" s="79">
        <v>559.22</v>
      </c>
      <c r="HK148" s="80"/>
      <c r="HL148" s="68"/>
      <c r="HM148" s="78"/>
      <c r="HN148" s="78"/>
      <c r="HO148" s="78"/>
      <c r="HP148" s="78"/>
      <c r="HQ148" s="78"/>
      <c r="HR148" s="79"/>
    </row>
    <row r="149" spans="1:226" x14ac:dyDescent="0.25">
      <c r="A149" s="81">
        <v>44550</v>
      </c>
      <c r="B149" s="82" t="s">
        <v>387</v>
      </c>
      <c r="C149" s="83">
        <v>716.26872467111752</v>
      </c>
      <c r="D149" s="83">
        <v>738.08922183984691</v>
      </c>
      <c r="E149" s="83">
        <v>645.41327733474816</v>
      </c>
      <c r="F149" s="83">
        <v>535.90952025082777</v>
      </c>
      <c r="G149" s="83">
        <v>402.36921458785878</v>
      </c>
      <c r="H149" s="84">
        <v>523.73353518737576</v>
      </c>
      <c r="I149" s="82" t="s">
        <v>388</v>
      </c>
      <c r="J149" s="83">
        <v>723.51504351151095</v>
      </c>
      <c r="K149" s="83">
        <v>733.90394120024189</v>
      </c>
      <c r="L149" s="83">
        <v>643.14047944128879</v>
      </c>
      <c r="M149" s="83">
        <v>536.29308685332899</v>
      </c>
      <c r="N149" s="83">
        <v>323.74</v>
      </c>
      <c r="O149" s="84">
        <v>545.23726426629332</v>
      </c>
      <c r="P149" s="65" t="s">
        <v>389</v>
      </c>
      <c r="Q149" s="78">
        <v>675.73</v>
      </c>
      <c r="R149" s="78">
        <v>752.37</v>
      </c>
      <c r="S149" s="78">
        <v>593.79999999999995</v>
      </c>
      <c r="T149" s="78">
        <v>468</v>
      </c>
      <c r="U149" s="78"/>
      <c r="V149" s="79"/>
      <c r="W149" s="65" t="s">
        <v>390</v>
      </c>
      <c r="X149" s="78">
        <v>734.64</v>
      </c>
      <c r="Y149" s="78">
        <v>744.45</v>
      </c>
      <c r="Z149" s="78">
        <v>580.69000000000005</v>
      </c>
      <c r="AA149" s="78">
        <v>433.85</v>
      </c>
      <c r="AB149" s="78"/>
      <c r="AC149" s="79">
        <v>637.19000000000005</v>
      </c>
      <c r="AD149" s="65" t="s">
        <v>391</v>
      </c>
      <c r="AE149" s="68">
        <v>0.51129972389814904</v>
      </c>
      <c r="AF149" s="78">
        <v>631.03</v>
      </c>
      <c r="AG149" s="78">
        <v>683.35</v>
      </c>
      <c r="AH149" s="78">
        <v>688.99</v>
      </c>
      <c r="AI149" s="78"/>
      <c r="AJ149" s="78"/>
      <c r="AK149" s="79">
        <v>487.64</v>
      </c>
      <c r="AL149" s="69" t="s">
        <v>392</v>
      </c>
      <c r="AM149" s="70">
        <v>1</v>
      </c>
      <c r="AN149" s="78">
        <v>672.76</v>
      </c>
      <c r="AO149" s="78">
        <v>785.2</v>
      </c>
      <c r="AP149" s="78">
        <v>701.93</v>
      </c>
      <c r="AQ149" s="78">
        <v>769.78</v>
      </c>
      <c r="AR149" s="78"/>
      <c r="AS149" s="79"/>
      <c r="AT149" s="65" t="s">
        <v>393</v>
      </c>
      <c r="AU149" s="68">
        <v>3.9629071887136401E-2</v>
      </c>
      <c r="AV149" s="78">
        <v>677.35</v>
      </c>
      <c r="AW149" s="78">
        <v>761.55</v>
      </c>
      <c r="AX149" s="78">
        <v>593.08000000000004</v>
      </c>
      <c r="AY149" s="78"/>
      <c r="AZ149" s="78"/>
      <c r="BA149" s="79">
        <v>423.91</v>
      </c>
      <c r="BB149" s="65" t="s">
        <v>394</v>
      </c>
      <c r="BC149" s="78">
        <v>739.62</v>
      </c>
      <c r="BD149" s="78">
        <v>805.23</v>
      </c>
      <c r="BE149" s="78">
        <v>658.82</v>
      </c>
      <c r="BF149" s="78"/>
      <c r="BG149" s="78"/>
      <c r="BH149" s="79">
        <v>638.45000000000005</v>
      </c>
      <c r="BI149" s="65" t="s">
        <v>395</v>
      </c>
      <c r="BJ149" s="68">
        <v>0.134475478396514</v>
      </c>
      <c r="BK149" s="78">
        <v>785.2</v>
      </c>
      <c r="BL149" s="78">
        <v>792.46</v>
      </c>
      <c r="BM149" s="78">
        <v>860.24</v>
      </c>
      <c r="BN149" s="78">
        <v>727.38</v>
      </c>
      <c r="BO149" s="78"/>
      <c r="BP149" s="79"/>
      <c r="BQ149" s="65" t="s">
        <v>396</v>
      </c>
      <c r="BR149" s="68">
        <v>1</v>
      </c>
      <c r="BS149" s="78">
        <v>697</v>
      </c>
      <c r="BT149" s="78">
        <v>738.83</v>
      </c>
      <c r="BU149" s="78">
        <v>714.5</v>
      </c>
      <c r="BV149" s="78"/>
      <c r="BW149" s="78"/>
      <c r="BX149" s="79">
        <v>487</v>
      </c>
      <c r="BY149" s="65" t="s">
        <v>397</v>
      </c>
      <c r="BZ149" s="78">
        <v>747.52</v>
      </c>
      <c r="CA149" s="78">
        <v>732.04</v>
      </c>
      <c r="CB149" s="78">
        <v>576.64</v>
      </c>
      <c r="CC149" s="78">
        <v>508.16</v>
      </c>
      <c r="CD149" s="78"/>
      <c r="CE149" s="79">
        <v>667.3</v>
      </c>
      <c r="CF149" s="65" t="s">
        <v>398</v>
      </c>
      <c r="CG149" s="78">
        <v>724.36</v>
      </c>
      <c r="CH149" s="78">
        <v>820.93</v>
      </c>
      <c r="CI149" s="78">
        <v>624.97</v>
      </c>
      <c r="CJ149" s="78"/>
      <c r="CK149" s="78"/>
      <c r="CL149" s="79"/>
      <c r="CM149" s="65" t="s">
        <v>399</v>
      </c>
      <c r="CN149" s="78">
        <v>670.86</v>
      </c>
      <c r="CO149" s="78">
        <v>667.26</v>
      </c>
      <c r="CP149" s="78">
        <v>684.45</v>
      </c>
      <c r="CQ149" s="78">
        <v>512.37</v>
      </c>
      <c r="CR149" s="78"/>
      <c r="CS149" s="79">
        <v>626.17999999999995</v>
      </c>
      <c r="CT149" s="65" t="s">
        <v>400</v>
      </c>
      <c r="CU149" s="78">
        <v>688.13</v>
      </c>
      <c r="CV149" s="78">
        <v>769.38</v>
      </c>
      <c r="CW149" s="78">
        <v>615.86</v>
      </c>
      <c r="CX149" s="78">
        <v>505.05</v>
      </c>
      <c r="CY149" s="78"/>
      <c r="CZ149" s="79"/>
      <c r="DA149" s="65" t="s">
        <v>401</v>
      </c>
      <c r="DB149" s="68">
        <v>0.13306719893546201</v>
      </c>
      <c r="DC149" s="78">
        <v>674.92</v>
      </c>
      <c r="DD149" s="78">
        <v>775.2</v>
      </c>
      <c r="DE149" s="78">
        <v>560.08000000000004</v>
      </c>
      <c r="DF149" s="78">
        <v>661.88</v>
      </c>
      <c r="DG149" s="78"/>
      <c r="DH149" s="79">
        <v>624.11</v>
      </c>
      <c r="DI149" s="65" t="s">
        <v>402</v>
      </c>
      <c r="DJ149" s="68">
        <v>2.7270991845973402E-3</v>
      </c>
      <c r="DK149" s="78">
        <v>680.14</v>
      </c>
      <c r="DL149" s="78">
        <v>702.72</v>
      </c>
      <c r="DM149" s="78">
        <v>702.72</v>
      </c>
      <c r="DN149" s="78">
        <v>631.44000000000005</v>
      </c>
      <c r="DO149" s="78"/>
      <c r="DP149" s="79">
        <v>600.82000000000005</v>
      </c>
      <c r="DQ149" s="65" t="s">
        <v>403</v>
      </c>
      <c r="DR149" s="78">
        <v>724.83</v>
      </c>
      <c r="DS149" s="78">
        <v>743.48</v>
      </c>
      <c r="DT149" s="78">
        <v>560.6</v>
      </c>
      <c r="DU149" s="78">
        <v>529.80999999999995</v>
      </c>
      <c r="DV149" s="78"/>
      <c r="DW149" s="79"/>
      <c r="DX149" s="65" t="s">
        <v>404</v>
      </c>
      <c r="DY149" s="78">
        <v>683.45</v>
      </c>
      <c r="DZ149" s="78">
        <v>683.53</v>
      </c>
      <c r="EA149" s="78">
        <v>734.7</v>
      </c>
      <c r="EB149" s="78">
        <v>560.83000000000004</v>
      </c>
      <c r="EC149" s="78"/>
      <c r="ED149" s="79">
        <v>524.16999999999996</v>
      </c>
      <c r="EE149" s="65" t="s">
        <v>405</v>
      </c>
      <c r="EF149" s="68">
        <v>1</v>
      </c>
      <c r="EG149" s="78">
        <v>739.64</v>
      </c>
      <c r="EH149" s="78">
        <v>751.8</v>
      </c>
      <c r="EI149" s="78">
        <v>577.46</v>
      </c>
      <c r="EJ149" s="78"/>
      <c r="EK149" s="78">
        <v>323.74</v>
      </c>
      <c r="EL149" s="79">
        <v>465.14</v>
      </c>
      <c r="EM149" s="65" t="s">
        <v>406</v>
      </c>
      <c r="EN149" s="78">
        <v>714.46</v>
      </c>
      <c r="EO149" s="78">
        <v>739.17</v>
      </c>
      <c r="EP149" s="78">
        <v>589.08000000000004</v>
      </c>
      <c r="EQ149" s="78"/>
      <c r="ER149" s="78"/>
      <c r="ES149" s="79">
        <v>610.30999999999995</v>
      </c>
      <c r="ET149" s="65" t="s">
        <v>407</v>
      </c>
      <c r="EU149" s="68">
        <v>1</v>
      </c>
      <c r="EV149" s="78">
        <v>689.78</v>
      </c>
      <c r="EW149" s="78">
        <v>651.91999999999996</v>
      </c>
      <c r="EX149" s="78">
        <v>651.91999999999996</v>
      </c>
      <c r="EY149" s="78"/>
      <c r="EZ149" s="78"/>
      <c r="FA149" s="79">
        <v>475.04</v>
      </c>
      <c r="FB149" s="65" t="s">
        <v>408</v>
      </c>
      <c r="FC149" s="78">
        <v>586.21</v>
      </c>
      <c r="FD149" s="78">
        <v>553.02</v>
      </c>
      <c r="FE149" s="78">
        <v>615.37</v>
      </c>
      <c r="FF149" s="78"/>
      <c r="FG149" s="78"/>
      <c r="FH149" s="79"/>
      <c r="FI149" s="65" t="s">
        <v>409</v>
      </c>
      <c r="FJ149" s="78">
        <v>801.17</v>
      </c>
      <c r="FK149" s="78">
        <v>790.15</v>
      </c>
      <c r="FL149" s="78">
        <v>624.87</v>
      </c>
      <c r="FM149" s="78">
        <v>539.64</v>
      </c>
      <c r="FN149" s="78"/>
      <c r="FO149" s="79">
        <v>579.79999999999995</v>
      </c>
      <c r="FP149" s="65" t="s">
        <v>410</v>
      </c>
      <c r="FQ149" s="68">
        <v>0.21581025961974201</v>
      </c>
      <c r="FR149" s="78">
        <v>678.36</v>
      </c>
      <c r="FS149" s="78">
        <v>713.76</v>
      </c>
      <c r="FT149" s="78">
        <v>660.27</v>
      </c>
      <c r="FU149" s="78">
        <v>476.85</v>
      </c>
      <c r="FV149" s="78">
        <v>408.16</v>
      </c>
      <c r="FW149" s="79">
        <v>496.3</v>
      </c>
      <c r="FX149" s="65" t="s">
        <v>411</v>
      </c>
      <c r="FY149" s="78">
        <v>704.87</v>
      </c>
      <c r="FZ149" s="78">
        <v>718.6</v>
      </c>
      <c r="GA149" s="78">
        <v>687.22</v>
      </c>
      <c r="GB149" s="78">
        <v>720.8</v>
      </c>
      <c r="GC149" s="78"/>
      <c r="GD149" s="79">
        <v>515.04</v>
      </c>
      <c r="GE149" s="65" t="s">
        <v>412</v>
      </c>
      <c r="GF149" s="68">
        <v>0.20207735521157499</v>
      </c>
      <c r="GG149" s="78">
        <v>654.48</v>
      </c>
      <c r="GH149" s="78">
        <v>682.53</v>
      </c>
      <c r="GI149" s="78">
        <v>494.6</v>
      </c>
      <c r="GJ149" s="78">
        <v>509.44</v>
      </c>
      <c r="GK149" s="78"/>
      <c r="GL149" s="79">
        <v>572.4</v>
      </c>
      <c r="GM149" s="65" t="s">
        <v>413</v>
      </c>
      <c r="GN149" s="68">
        <v>9.7077953596738195E-2</v>
      </c>
      <c r="GO149" s="78">
        <v>732.78</v>
      </c>
      <c r="GP149" s="78">
        <v>1035.8</v>
      </c>
      <c r="GQ149" s="78">
        <v>643.41</v>
      </c>
      <c r="GR149" s="78">
        <v>502.57</v>
      </c>
      <c r="GS149" s="78"/>
      <c r="GT149" s="79"/>
      <c r="GU149" s="65" t="s">
        <v>414</v>
      </c>
      <c r="GV149" s="68">
        <v>1</v>
      </c>
      <c r="GW149" s="78">
        <v>608.71</v>
      </c>
      <c r="GX149" s="78">
        <v>681.57</v>
      </c>
      <c r="GY149" s="78">
        <v>556.20000000000005</v>
      </c>
      <c r="GZ149" s="78"/>
      <c r="HA149" s="78"/>
      <c r="HB149" s="79">
        <v>594.67999999999995</v>
      </c>
      <c r="HC149" s="65" t="s">
        <v>415</v>
      </c>
      <c r="HD149" s="68">
        <v>1</v>
      </c>
      <c r="HE149" s="78">
        <v>677.18</v>
      </c>
      <c r="HF149" s="78">
        <v>743.18</v>
      </c>
      <c r="HG149" s="78"/>
      <c r="HH149" s="78">
        <v>483.08</v>
      </c>
      <c r="HI149" s="78">
        <v>476.44</v>
      </c>
      <c r="HJ149" s="79">
        <v>564.22</v>
      </c>
      <c r="HK149" s="80"/>
      <c r="HL149" s="68"/>
      <c r="HM149" s="78"/>
      <c r="HN149" s="78"/>
      <c r="HO149" s="78"/>
      <c r="HP149" s="78"/>
      <c r="HQ149" s="78"/>
      <c r="HR149" s="79"/>
    </row>
    <row r="150" spans="1:226" x14ac:dyDescent="0.25">
      <c r="A150" s="81">
        <v>44543</v>
      </c>
      <c r="B150" s="82" t="s">
        <v>387</v>
      </c>
      <c r="C150" s="83">
        <v>718.8630244283363</v>
      </c>
      <c r="D150" s="83">
        <v>741.28121293714469</v>
      </c>
      <c r="E150" s="83">
        <v>644.18223561258674</v>
      </c>
      <c r="F150" s="83">
        <v>534.00183573939614</v>
      </c>
      <c r="G150" s="83">
        <v>413.1548851034641</v>
      </c>
      <c r="H150" s="84">
        <v>521.88932946614125</v>
      </c>
      <c r="I150" s="82" t="s">
        <v>388</v>
      </c>
      <c r="J150" s="83">
        <v>726.48539764808754</v>
      </c>
      <c r="K150" s="83">
        <v>735.67554656824984</v>
      </c>
      <c r="L150" s="83">
        <v>642.03841352305744</v>
      </c>
      <c r="M150" s="83">
        <v>533.64717719292162</v>
      </c>
      <c r="N150" s="83">
        <v>323.74</v>
      </c>
      <c r="O150" s="84">
        <v>546.41939535130439</v>
      </c>
      <c r="P150" s="65" t="s">
        <v>389</v>
      </c>
      <c r="Q150" s="78">
        <v>674.9</v>
      </c>
      <c r="R150" s="78">
        <v>751.54</v>
      </c>
      <c r="S150" s="78">
        <v>590.79</v>
      </c>
      <c r="T150" s="78">
        <v>466</v>
      </c>
      <c r="U150" s="78"/>
      <c r="V150" s="79"/>
      <c r="W150" s="65" t="s">
        <v>390</v>
      </c>
      <c r="X150" s="78">
        <v>690.21</v>
      </c>
      <c r="Y150" s="78">
        <v>728.07</v>
      </c>
      <c r="Z150" s="78">
        <v>581.35</v>
      </c>
      <c r="AA150" s="78">
        <v>433.85</v>
      </c>
      <c r="AB150" s="78"/>
      <c r="AC150" s="79">
        <v>621.49</v>
      </c>
      <c r="AD150" s="65" t="s">
        <v>391</v>
      </c>
      <c r="AE150" s="68">
        <v>0.51129972389814904</v>
      </c>
      <c r="AF150" s="78">
        <v>631.03</v>
      </c>
      <c r="AG150" s="78">
        <v>683.35</v>
      </c>
      <c r="AH150" s="78">
        <v>688.99</v>
      </c>
      <c r="AI150" s="78"/>
      <c r="AJ150" s="78"/>
      <c r="AK150" s="79">
        <v>487.64</v>
      </c>
      <c r="AL150" s="69" t="s">
        <v>392</v>
      </c>
      <c r="AM150" s="70">
        <v>1</v>
      </c>
      <c r="AN150" s="78">
        <v>687</v>
      </c>
      <c r="AO150" s="78">
        <v>790.04</v>
      </c>
      <c r="AP150" s="78">
        <v>705.01</v>
      </c>
      <c r="AQ150" s="78">
        <v>769.78</v>
      </c>
      <c r="AR150" s="78"/>
      <c r="AS150" s="79"/>
      <c r="AT150" s="65" t="s">
        <v>393</v>
      </c>
      <c r="AU150" s="68">
        <v>3.9368528798078797E-2</v>
      </c>
      <c r="AV150" s="78">
        <v>677.19</v>
      </c>
      <c r="AW150" s="78">
        <v>759.8</v>
      </c>
      <c r="AX150" s="78">
        <v>593.41</v>
      </c>
      <c r="AY150" s="78"/>
      <c r="AZ150" s="78"/>
      <c r="BA150" s="79">
        <v>421.45</v>
      </c>
      <c r="BB150" s="65" t="s">
        <v>394</v>
      </c>
      <c r="BC150" s="78">
        <v>749.7</v>
      </c>
      <c r="BD150" s="78">
        <v>815.31</v>
      </c>
      <c r="BE150" s="78">
        <v>653.78</v>
      </c>
      <c r="BF150" s="78"/>
      <c r="BG150" s="78"/>
      <c r="BH150" s="79">
        <v>642.65</v>
      </c>
      <c r="BI150" s="65" t="s">
        <v>395</v>
      </c>
      <c r="BJ150" s="68">
        <v>0.134477286786262</v>
      </c>
      <c r="BK150" s="78">
        <v>795.97</v>
      </c>
      <c r="BL150" s="78">
        <v>792.47</v>
      </c>
      <c r="BM150" s="78">
        <v>860.25</v>
      </c>
      <c r="BN150" s="78">
        <v>738.15</v>
      </c>
      <c r="BO150" s="78"/>
      <c r="BP150" s="79"/>
      <c r="BQ150" s="65" t="s">
        <v>396</v>
      </c>
      <c r="BR150" s="68">
        <v>1</v>
      </c>
      <c r="BS150" s="78">
        <v>709.5</v>
      </c>
      <c r="BT150" s="78">
        <v>745.5</v>
      </c>
      <c r="BU150" s="78">
        <v>703.67</v>
      </c>
      <c r="BV150" s="78"/>
      <c r="BW150" s="78"/>
      <c r="BX150" s="79">
        <v>483.67</v>
      </c>
      <c r="BY150" s="65" t="s">
        <v>397</v>
      </c>
      <c r="BZ150" s="78">
        <v>750.06</v>
      </c>
      <c r="CA150" s="78">
        <v>733.93</v>
      </c>
      <c r="CB150" s="78">
        <v>572.33000000000004</v>
      </c>
      <c r="CC150" s="78">
        <v>503.37</v>
      </c>
      <c r="CD150" s="78"/>
      <c r="CE150" s="79">
        <v>667.29</v>
      </c>
      <c r="CF150" s="65" t="s">
        <v>398</v>
      </c>
      <c r="CG150" s="78">
        <v>709.04</v>
      </c>
      <c r="CH150" s="78">
        <v>808.83</v>
      </c>
      <c r="CI150" s="78">
        <v>650.33000000000004</v>
      </c>
      <c r="CJ150" s="78"/>
      <c r="CK150" s="78"/>
      <c r="CL150" s="79"/>
      <c r="CM150" s="65" t="s">
        <v>399</v>
      </c>
      <c r="CN150" s="78">
        <v>668.72</v>
      </c>
      <c r="CO150" s="78">
        <v>662.14</v>
      </c>
      <c r="CP150" s="78">
        <v>684.23</v>
      </c>
      <c r="CQ150" s="78">
        <v>517.5</v>
      </c>
      <c r="CR150" s="78"/>
      <c r="CS150" s="79">
        <v>625.77</v>
      </c>
      <c r="CT150" s="65" t="s">
        <v>400</v>
      </c>
      <c r="CU150" s="78">
        <v>690.55</v>
      </c>
      <c r="CV150" s="78">
        <v>775.83</v>
      </c>
      <c r="CW150" s="78">
        <v>615.86</v>
      </c>
      <c r="CX150" s="78">
        <v>505.05</v>
      </c>
      <c r="CY150" s="78"/>
      <c r="CZ150" s="79"/>
      <c r="DA150" s="65" t="s">
        <v>401</v>
      </c>
      <c r="DB150" s="68">
        <v>0.13296104241457199</v>
      </c>
      <c r="DC150" s="78">
        <v>646.08000000000004</v>
      </c>
      <c r="DD150" s="78">
        <v>772.77</v>
      </c>
      <c r="DE150" s="78">
        <v>530.91</v>
      </c>
      <c r="DF150" s="78">
        <v>661.35</v>
      </c>
      <c r="DG150" s="78"/>
      <c r="DH150" s="79">
        <v>620.21</v>
      </c>
      <c r="DI150" s="65" t="s">
        <v>402</v>
      </c>
      <c r="DJ150" s="68">
        <v>2.7242760236467199E-3</v>
      </c>
      <c r="DK150" s="78">
        <v>663.29</v>
      </c>
      <c r="DL150" s="78">
        <v>701.19</v>
      </c>
      <c r="DM150" s="78">
        <v>701.19</v>
      </c>
      <c r="DN150" s="78">
        <v>630.78</v>
      </c>
      <c r="DO150" s="78"/>
      <c r="DP150" s="79">
        <v>599.13</v>
      </c>
      <c r="DQ150" s="65" t="s">
        <v>403</v>
      </c>
      <c r="DR150" s="78">
        <v>725.81</v>
      </c>
      <c r="DS150" s="78">
        <v>748.44</v>
      </c>
      <c r="DT150" s="78">
        <v>555.13</v>
      </c>
      <c r="DU150" s="78">
        <v>531.29</v>
      </c>
      <c r="DV150" s="78"/>
      <c r="DW150" s="79"/>
      <c r="DX150" s="65" t="s">
        <v>404</v>
      </c>
      <c r="DY150" s="78">
        <v>685.82</v>
      </c>
      <c r="DZ150" s="78">
        <v>686.18</v>
      </c>
      <c r="EA150" s="78">
        <v>731.77</v>
      </c>
      <c r="EB150" s="78">
        <v>564.5</v>
      </c>
      <c r="EC150" s="78"/>
      <c r="ED150" s="79">
        <v>526.63</v>
      </c>
      <c r="EE150" s="65" t="s">
        <v>405</v>
      </c>
      <c r="EF150" s="68">
        <v>1</v>
      </c>
      <c r="EG150" s="78">
        <v>730.96</v>
      </c>
      <c r="EH150" s="78">
        <v>740.98</v>
      </c>
      <c r="EI150" s="78">
        <v>563.1</v>
      </c>
      <c r="EJ150" s="78"/>
      <c r="EK150" s="78">
        <v>323.74</v>
      </c>
      <c r="EL150" s="79">
        <v>463.57</v>
      </c>
      <c r="EM150" s="65" t="s">
        <v>406</v>
      </c>
      <c r="EN150" s="78">
        <v>699.07</v>
      </c>
      <c r="EO150" s="78">
        <v>739.17</v>
      </c>
      <c r="EP150" s="78">
        <v>589.08000000000004</v>
      </c>
      <c r="EQ150" s="78"/>
      <c r="ER150" s="78"/>
      <c r="ES150" s="79">
        <v>586.23</v>
      </c>
      <c r="ET150" s="65" t="s">
        <v>407</v>
      </c>
      <c r="EU150" s="68">
        <v>1</v>
      </c>
      <c r="EV150" s="78">
        <v>703.73</v>
      </c>
      <c r="EW150" s="78">
        <v>667.16</v>
      </c>
      <c r="EX150" s="78">
        <v>667.16</v>
      </c>
      <c r="EY150" s="78"/>
      <c r="EZ150" s="78"/>
      <c r="FA150" s="79">
        <v>477.1</v>
      </c>
      <c r="FB150" s="65" t="s">
        <v>408</v>
      </c>
      <c r="FC150" s="78">
        <v>586.21</v>
      </c>
      <c r="FD150" s="78">
        <v>553.02</v>
      </c>
      <c r="FE150" s="78">
        <v>615.37</v>
      </c>
      <c r="FF150" s="78"/>
      <c r="FG150" s="78"/>
      <c r="FH150" s="79"/>
      <c r="FI150" s="65" t="s">
        <v>409</v>
      </c>
      <c r="FJ150" s="78">
        <v>811.09</v>
      </c>
      <c r="FK150" s="78">
        <v>797.59</v>
      </c>
      <c r="FL150" s="78">
        <v>630.65</v>
      </c>
      <c r="FM150" s="78">
        <v>552.64</v>
      </c>
      <c r="FN150" s="78"/>
      <c r="FO150" s="79">
        <v>566.57000000000005</v>
      </c>
      <c r="FP150" s="65" t="s">
        <v>410</v>
      </c>
      <c r="FQ150" s="68">
        <v>0.216351874688994</v>
      </c>
      <c r="FR150" s="78">
        <v>688.77</v>
      </c>
      <c r="FS150" s="78">
        <v>734</v>
      </c>
      <c r="FT150" s="78">
        <v>661.91</v>
      </c>
      <c r="FU150" s="78">
        <v>494.31</v>
      </c>
      <c r="FV150" s="78">
        <v>419.74</v>
      </c>
      <c r="FW150" s="79">
        <v>491.19</v>
      </c>
      <c r="FX150" s="65" t="s">
        <v>411</v>
      </c>
      <c r="FY150" s="78">
        <v>702.43</v>
      </c>
      <c r="FZ150" s="78">
        <v>715.35</v>
      </c>
      <c r="GA150" s="78">
        <v>677.47</v>
      </c>
      <c r="GB150" s="78">
        <v>704.36</v>
      </c>
      <c r="GC150" s="78"/>
      <c r="GD150" s="79">
        <v>517.48</v>
      </c>
      <c r="GE150" s="65" t="s">
        <v>412</v>
      </c>
      <c r="GF150" s="68">
        <v>0.202044692285934</v>
      </c>
      <c r="GG150" s="78">
        <v>652.22</v>
      </c>
      <c r="GH150" s="78">
        <v>678.66</v>
      </c>
      <c r="GI150" s="78">
        <v>538.76</v>
      </c>
      <c r="GJ150" s="78">
        <v>528.74</v>
      </c>
      <c r="GK150" s="78"/>
      <c r="GL150" s="79">
        <v>565.6</v>
      </c>
      <c r="GM150" s="65" t="s">
        <v>413</v>
      </c>
      <c r="GN150" s="68">
        <v>9.7742156191965607E-2</v>
      </c>
      <c r="GO150" s="78">
        <v>727.32</v>
      </c>
      <c r="GP150" s="78">
        <v>1038.3499999999999</v>
      </c>
      <c r="GQ150" s="78">
        <v>631.32000000000005</v>
      </c>
      <c r="GR150" s="78">
        <v>497.9</v>
      </c>
      <c r="GS150" s="78"/>
      <c r="GT150" s="79"/>
      <c r="GU150" s="65" t="s">
        <v>414</v>
      </c>
      <c r="GV150" s="68">
        <v>1</v>
      </c>
      <c r="GW150" s="78">
        <v>621.95000000000005</v>
      </c>
      <c r="GX150" s="78">
        <v>695.99</v>
      </c>
      <c r="GY150" s="78">
        <v>582.28</v>
      </c>
      <c r="GZ150" s="78"/>
      <c r="HA150" s="78"/>
      <c r="HB150" s="79">
        <v>608.66</v>
      </c>
      <c r="HC150" s="65" t="s">
        <v>415</v>
      </c>
      <c r="HD150" s="68">
        <v>1</v>
      </c>
      <c r="HE150" s="78">
        <v>683.85</v>
      </c>
      <c r="HF150" s="78">
        <v>748.18</v>
      </c>
      <c r="HG150" s="78"/>
      <c r="HH150" s="78">
        <v>461.45</v>
      </c>
      <c r="HI150" s="78">
        <v>454.81</v>
      </c>
      <c r="HJ150" s="79">
        <v>569.22</v>
      </c>
      <c r="HK150" s="80"/>
      <c r="HL150" s="68"/>
      <c r="HM150" s="78"/>
      <c r="HN150" s="78"/>
      <c r="HO150" s="78"/>
      <c r="HP150" s="78"/>
      <c r="HQ150" s="78"/>
      <c r="HR150" s="79"/>
    </row>
    <row r="151" spans="1:226" x14ac:dyDescent="0.25">
      <c r="A151" s="81">
        <v>44536</v>
      </c>
      <c r="B151" s="82" t="s">
        <v>387</v>
      </c>
      <c r="C151" s="83">
        <v>721.87129958398998</v>
      </c>
      <c r="D151" s="83">
        <v>747.19751468349853</v>
      </c>
      <c r="E151" s="83">
        <v>628.07538480249866</v>
      </c>
      <c r="F151" s="83">
        <v>536.32889208116546</v>
      </c>
      <c r="G151" s="83">
        <v>410.7332319652453</v>
      </c>
      <c r="H151" s="84">
        <v>525.78813766065662</v>
      </c>
      <c r="I151" s="82" t="s">
        <v>388</v>
      </c>
      <c r="J151" s="83">
        <v>728.94383297190336</v>
      </c>
      <c r="K151" s="83">
        <v>741.58247533735971</v>
      </c>
      <c r="L151" s="83">
        <v>625.3160890302147</v>
      </c>
      <c r="M151" s="83">
        <v>536.73295846681503</v>
      </c>
      <c r="N151" s="83">
        <v>323.74</v>
      </c>
      <c r="O151" s="84">
        <v>549.02680870886741</v>
      </c>
      <c r="P151" s="65" t="s">
        <v>389</v>
      </c>
      <c r="Q151" s="78">
        <v>681.56</v>
      </c>
      <c r="R151" s="78">
        <v>754.87</v>
      </c>
      <c r="S151" s="78">
        <v>586.89</v>
      </c>
      <c r="T151" s="78">
        <v>450</v>
      </c>
      <c r="U151" s="78"/>
      <c r="V151" s="79"/>
      <c r="W151" s="65" t="s">
        <v>390</v>
      </c>
      <c r="X151" s="78">
        <v>707.09</v>
      </c>
      <c r="Y151" s="78">
        <v>725.76</v>
      </c>
      <c r="Z151" s="78">
        <v>548.29</v>
      </c>
      <c r="AA151" s="78">
        <v>426.23</v>
      </c>
      <c r="AB151" s="78"/>
      <c r="AC151" s="79">
        <v>621.49</v>
      </c>
      <c r="AD151" s="65" t="s">
        <v>391</v>
      </c>
      <c r="AE151" s="68">
        <v>0.51129972389814904</v>
      </c>
      <c r="AF151" s="78">
        <v>639.54999999999995</v>
      </c>
      <c r="AG151" s="78">
        <v>691.88</v>
      </c>
      <c r="AH151" s="78">
        <v>688.99</v>
      </c>
      <c r="AI151" s="78"/>
      <c r="AJ151" s="78"/>
      <c r="AK151" s="79">
        <v>491.9</v>
      </c>
      <c r="AL151" s="69" t="s">
        <v>392</v>
      </c>
      <c r="AM151" s="70">
        <v>1</v>
      </c>
      <c r="AN151" s="78">
        <v>689.71</v>
      </c>
      <c r="AO151" s="78">
        <v>793.5</v>
      </c>
      <c r="AP151" s="78">
        <v>709.53</v>
      </c>
      <c r="AQ151" s="78">
        <v>769.78</v>
      </c>
      <c r="AR151" s="78"/>
      <c r="AS151" s="79"/>
      <c r="AT151" s="65" t="s">
        <v>393</v>
      </c>
      <c r="AU151" s="68">
        <v>3.9337555564297202E-2</v>
      </c>
      <c r="AV151" s="78">
        <v>688.33</v>
      </c>
      <c r="AW151" s="78">
        <v>769.02</v>
      </c>
      <c r="AX151" s="78">
        <v>588.67999999999995</v>
      </c>
      <c r="AY151" s="78"/>
      <c r="AZ151" s="78"/>
      <c r="BA151" s="79">
        <v>426.19</v>
      </c>
      <c r="BB151" s="65" t="s">
        <v>394</v>
      </c>
      <c r="BC151" s="78">
        <v>742.98</v>
      </c>
      <c r="BD151" s="78">
        <v>809.43</v>
      </c>
      <c r="BE151" s="78">
        <v>636.97</v>
      </c>
      <c r="BF151" s="78"/>
      <c r="BG151" s="78"/>
      <c r="BH151" s="79">
        <v>627.53</v>
      </c>
      <c r="BI151" s="65" t="s">
        <v>395</v>
      </c>
      <c r="BJ151" s="68">
        <v>0.134477286786262</v>
      </c>
      <c r="BK151" s="78">
        <v>752.94</v>
      </c>
      <c r="BL151" s="78">
        <v>770.96</v>
      </c>
      <c r="BM151" s="78">
        <v>833.36</v>
      </c>
      <c r="BN151" s="78">
        <v>727.39</v>
      </c>
      <c r="BO151" s="78"/>
      <c r="BP151" s="79"/>
      <c r="BQ151" s="65" t="s">
        <v>396</v>
      </c>
      <c r="BR151" s="68">
        <v>1</v>
      </c>
      <c r="BS151" s="78">
        <v>726.17</v>
      </c>
      <c r="BT151" s="78">
        <v>750.5</v>
      </c>
      <c r="BU151" s="78">
        <v>703.67</v>
      </c>
      <c r="BV151" s="78"/>
      <c r="BW151" s="78"/>
      <c r="BX151" s="79">
        <v>483.67</v>
      </c>
      <c r="BY151" s="65" t="s">
        <v>397</v>
      </c>
      <c r="BZ151" s="78">
        <v>757.1</v>
      </c>
      <c r="CA151" s="78">
        <v>740.65</v>
      </c>
      <c r="CB151" s="78">
        <v>589.48</v>
      </c>
      <c r="CC151" s="78">
        <v>517.83000000000004</v>
      </c>
      <c r="CD151" s="78"/>
      <c r="CE151" s="79">
        <v>667.66</v>
      </c>
      <c r="CF151" s="65" t="s">
        <v>398</v>
      </c>
      <c r="CG151" s="78">
        <v>743.72</v>
      </c>
      <c r="CH151" s="78">
        <v>814.48</v>
      </c>
      <c r="CI151" s="78">
        <v>609.07000000000005</v>
      </c>
      <c r="CJ151" s="78"/>
      <c r="CK151" s="78"/>
      <c r="CL151" s="79"/>
      <c r="CM151" s="65" t="s">
        <v>399</v>
      </c>
      <c r="CN151" s="78">
        <v>670.35</v>
      </c>
      <c r="CO151" s="78">
        <v>685.61</v>
      </c>
      <c r="CP151" s="78">
        <v>668.97</v>
      </c>
      <c r="CQ151" s="78">
        <v>496.61</v>
      </c>
      <c r="CR151" s="78"/>
      <c r="CS151" s="79">
        <v>624.14</v>
      </c>
      <c r="CT151" s="65" t="s">
        <v>400</v>
      </c>
      <c r="CU151" s="78">
        <v>690.55</v>
      </c>
      <c r="CV151" s="78">
        <v>775.83</v>
      </c>
      <c r="CW151" s="78">
        <v>615.86</v>
      </c>
      <c r="CX151" s="78">
        <v>505.05</v>
      </c>
      <c r="CY151" s="78"/>
      <c r="CZ151" s="79"/>
      <c r="DA151" s="65" t="s">
        <v>401</v>
      </c>
      <c r="DB151" s="68">
        <v>0.13286388095396301</v>
      </c>
      <c r="DC151" s="78">
        <v>672.93</v>
      </c>
      <c r="DD151" s="78">
        <v>778.48</v>
      </c>
      <c r="DE151" s="78">
        <v>573.04</v>
      </c>
      <c r="DF151" s="78">
        <v>660.86</v>
      </c>
      <c r="DG151" s="78"/>
      <c r="DH151" s="79">
        <v>631.45000000000005</v>
      </c>
      <c r="DI151" s="65" t="s">
        <v>402</v>
      </c>
      <c r="DJ151" s="68">
        <v>2.7440111955656802E-3</v>
      </c>
      <c r="DK151" s="78">
        <v>693.59</v>
      </c>
      <c r="DL151" s="78">
        <v>722.4</v>
      </c>
      <c r="DM151" s="78">
        <v>722.4</v>
      </c>
      <c r="DN151" s="78">
        <v>635.35</v>
      </c>
      <c r="DO151" s="78"/>
      <c r="DP151" s="79">
        <v>603.47</v>
      </c>
      <c r="DQ151" s="65" t="s">
        <v>403</v>
      </c>
      <c r="DR151" s="78">
        <v>741.5</v>
      </c>
      <c r="DS151" s="78">
        <v>761.04</v>
      </c>
      <c r="DT151" s="78">
        <v>547.55999999999995</v>
      </c>
      <c r="DU151" s="78">
        <v>511.88</v>
      </c>
      <c r="DV151" s="78"/>
      <c r="DW151" s="79"/>
      <c r="DX151" s="65" t="s">
        <v>404</v>
      </c>
      <c r="DY151" s="78">
        <v>692.01</v>
      </c>
      <c r="DZ151" s="78">
        <v>692.23</v>
      </c>
      <c r="EA151" s="78">
        <v>717.95</v>
      </c>
      <c r="EB151" s="78">
        <v>548.04999999999995</v>
      </c>
      <c r="EC151" s="78"/>
      <c r="ED151" s="79">
        <v>532.35</v>
      </c>
      <c r="EE151" s="65" t="s">
        <v>405</v>
      </c>
      <c r="EF151" s="68">
        <v>1</v>
      </c>
      <c r="EG151" s="78">
        <v>738.07</v>
      </c>
      <c r="EH151" s="78">
        <v>744.83</v>
      </c>
      <c r="EI151" s="78">
        <v>559.07000000000005</v>
      </c>
      <c r="EJ151" s="78"/>
      <c r="EK151" s="78">
        <v>323.74</v>
      </c>
      <c r="EL151" s="79">
        <v>469.95</v>
      </c>
      <c r="EM151" s="65" t="s">
        <v>406</v>
      </c>
      <c r="EN151" s="78">
        <v>649.5</v>
      </c>
      <c r="EO151" s="78">
        <v>716.95</v>
      </c>
      <c r="EP151" s="78">
        <v>562.77</v>
      </c>
      <c r="EQ151" s="78"/>
      <c r="ER151" s="78"/>
      <c r="ES151" s="79">
        <v>586.23</v>
      </c>
      <c r="ET151" s="65" t="s">
        <v>407</v>
      </c>
      <c r="EU151" s="68">
        <v>1</v>
      </c>
      <c r="EV151" s="78">
        <v>718.22</v>
      </c>
      <c r="EW151" s="78">
        <v>684.3</v>
      </c>
      <c r="EX151" s="78">
        <v>684.3</v>
      </c>
      <c r="EY151" s="78"/>
      <c r="EZ151" s="78"/>
      <c r="FA151" s="79">
        <v>467.81</v>
      </c>
      <c r="FB151" s="65" t="s">
        <v>408</v>
      </c>
      <c r="FC151" s="78">
        <v>586.21</v>
      </c>
      <c r="FD151" s="78">
        <v>553.02</v>
      </c>
      <c r="FE151" s="78">
        <v>615.37</v>
      </c>
      <c r="FF151" s="78"/>
      <c r="FG151" s="78"/>
      <c r="FH151" s="79"/>
      <c r="FI151" s="65" t="s">
        <v>409</v>
      </c>
      <c r="FJ151" s="78">
        <v>814.4</v>
      </c>
      <c r="FK151" s="78">
        <v>798.42</v>
      </c>
      <c r="FL151" s="78">
        <v>605.03</v>
      </c>
      <c r="FM151" s="78">
        <v>524.64</v>
      </c>
      <c r="FN151" s="78"/>
      <c r="FO151" s="79">
        <v>574.01</v>
      </c>
      <c r="FP151" s="65" t="s">
        <v>410</v>
      </c>
      <c r="FQ151" s="68">
        <v>0.217751066980228</v>
      </c>
      <c r="FR151" s="78">
        <v>698</v>
      </c>
      <c r="FS151" s="78">
        <v>741.54</v>
      </c>
      <c r="FT151" s="78">
        <v>642.42999999999995</v>
      </c>
      <c r="FU151" s="78">
        <v>482.09</v>
      </c>
      <c r="FV151" s="78">
        <v>417.14</v>
      </c>
      <c r="FW151" s="79">
        <v>496.16</v>
      </c>
      <c r="FX151" s="65" t="s">
        <v>411</v>
      </c>
      <c r="FY151" s="78">
        <v>700.8</v>
      </c>
      <c r="FZ151" s="78">
        <v>714.54</v>
      </c>
      <c r="GA151" s="78">
        <v>688.85</v>
      </c>
      <c r="GB151" s="78">
        <v>737.53</v>
      </c>
      <c r="GC151" s="78"/>
      <c r="GD151" s="79">
        <v>517.48</v>
      </c>
      <c r="GE151" s="65" t="s">
        <v>412</v>
      </c>
      <c r="GF151" s="68">
        <v>0.202175407383446</v>
      </c>
      <c r="GG151" s="78">
        <v>653.47</v>
      </c>
      <c r="GH151" s="78">
        <v>687.34</v>
      </c>
      <c r="GI151" s="78">
        <v>538</v>
      </c>
      <c r="GJ151" s="78">
        <v>544.38</v>
      </c>
      <c r="GK151" s="78"/>
      <c r="GL151" s="79">
        <v>572.91999999999996</v>
      </c>
      <c r="GM151" s="65" t="s">
        <v>413</v>
      </c>
      <c r="GN151" s="68">
        <v>9.7382362106575304E-2</v>
      </c>
      <c r="GO151" s="78">
        <v>724.64</v>
      </c>
      <c r="GP151" s="78">
        <v>1034.53</v>
      </c>
      <c r="GQ151" s="78">
        <v>628.99</v>
      </c>
      <c r="GR151" s="78">
        <v>496.07</v>
      </c>
      <c r="GS151" s="78"/>
      <c r="GT151" s="79"/>
      <c r="GU151" s="65" t="s">
        <v>414</v>
      </c>
      <c r="GV151" s="68">
        <v>1</v>
      </c>
      <c r="GW151" s="78">
        <v>655.34</v>
      </c>
      <c r="GX151" s="78">
        <v>718.67</v>
      </c>
      <c r="GY151" s="78">
        <v>532.1</v>
      </c>
      <c r="GZ151" s="78"/>
      <c r="HA151" s="78"/>
      <c r="HB151" s="79">
        <v>605.41999999999996</v>
      </c>
      <c r="HC151" s="65" t="s">
        <v>415</v>
      </c>
      <c r="HD151" s="68">
        <v>1</v>
      </c>
      <c r="HE151" s="78">
        <v>694.68</v>
      </c>
      <c r="HF151" s="78">
        <v>752.35</v>
      </c>
      <c r="HG151" s="78"/>
      <c r="HH151" s="78">
        <v>502.44</v>
      </c>
      <c r="HI151" s="78">
        <v>495.8</v>
      </c>
      <c r="HJ151" s="79">
        <v>564.22</v>
      </c>
      <c r="HK151" s="80"/>
      <c r="HL151" s="68"/>
      <c r="HM151" s="78"/>
      <c r="HN151" s="78"/>
      <c r="HO151" s="78"/>
      <c r="HP151" s="78"/>
      <c r="HQ151" s="78"/>
      <c r="HR151" s="79"/>
    </row>
    <row r="152" spans="1:226" x14ac:dyDescent="0.25">
      <c r="A152" s="81">
        <v>44529</v>
      </c>
      <c r="B152" s="82" t="s">
        <v>387</v>
      </c>
      <c r="C152" s="83">
        <v>745.23115408760646</v>
      </c>
      <c r="D152" s="83">
        <v>760.02997879671773</v>
      </c>
      <c r="E152" s="83">
        <v>675.82561054065286</v>
      </c>
      <c r="F152" s="83">
        <v>559.54023547887664</v>
      </c>
      <c r="G152" s="83">
        <v>406.97966960100609</v>
      </c>
      <c r="H152" s="84">
        <v>525.29583208889517</v>
      </c>
      <c r="I152" s="82" t="s">
        <v>388</v>
      </c>
      <c r="J152" s="83">
        <v>755.33039775760415</v>
      </c>
      <c r="K152" s="83">
        <v>757.22051880447395</v>
      </c>
      <c r="L152" s="83">
        <v>673.68554176830571</v>
      </c>
      <c r="M152" s="83">
        <v>561.09229752877491</v>
      </c>
      <c r="N152" s="83">
        <v>323.74</v>
      </c>
      <c r="O152" s="84">
        <v>554.7102980164982</v>
      </c>
      <c r="P152" s="65" t="s">
        <v>389</v>
      </c>
      <c r="Q152" s="78">
        <v>699.06</v>
      </c>
      <c r="R152" s="78">
        <v>767.37</v>
      </c>
      <c r="S152" s="78">
        <v>610.19000000000005</v>
      </c>
      <c r="T152" s="78">
        <v>491</v>
      </c>
      <c r="U152" s="78"/>
      <c r="V152" s="79"/>
      <c r="W152" s="65" t="s">
        <v>390</v>
      </c>
      <c r="X152" s="78">
        <v>756.58</v>
      </c>
      <c r="Y152" s="78">
        <v>778.97</v>
      </c>
      <c r="Z152" s="78">
        <v>611.85</v>
      </c>
      <c r="AA152" s="78">
        <v>447.52</v>
      </c>
      <c r="AB152" s="78"/>
      <c r="AC152" s="79">
        <v>664.46</v>
      </c>
      <c r="AD152" s="65" t="s">
        <v>391</v>
      </c>
      <c r="AE152" s="68">
        <v>0.51129972389814904</v>
      </c>
      <c r="AF152" s="78">
        <v>648.16</v>
      </c>
      <c r="AG152" s="78">
        <v>700.39</v>
      </c>
      <c r="AH152" s="78">
        <v>688.99</v>
      </c>
      <c r="AI152" s="78"/>
      <c r="AJ152" s="78"/>
      <c r="AK152" s="79">
        <v>496.04</v>
      </c>
      <c r="AL152" s="69" t="s">
        <v>392</v>
      </c>
      <c r="AM152" s="70">
        <v>1</v>
      </c>
      <c r="AN152" s="78">
        <v>704.6</v>
      </c>
      <c r="AO152" s="78">
        <v>803.23</v>
      </c>
      <c r="AP152" s="78">
        <v>714.94</v>
      </c>
      <c r="AQ152" s="78">
        <v>769.78</v>
      </c>
      <c r="AR152" s="78"/>
      <c r="AS152" s="79"/>
      <c r="AT152" s="65" t="s">
        <v>393</v>
      </c>
      <c r="AU152" s="68">
        <v>3.8954462233648901E-2</v>
      </c>
      <c r="AV152" s="78">
        <v>692.6</v>
      </c>
      <c r="AW152" s="78">
        <v>767</v>
      </c>
      <c r="AX152" s="78">
        <v>568.94000000000005</v>
      </c>
      <c r="AY152" s="78"/>
      <c r="AZ152" s="78"/>
      <c r="BA152" s="79">
        <v>422.52</v>
      </c>
      <c r="BB152" s="65" t="s">
        <v>394</v>
      </c>
      <c r="BC152" s="78">
        <v>785.84</v>
      </c>
      <c r="BD152" s="78">
        <v>832.12</v>
      </c>
      <c r="BE152" s="78">
        <v>695.79</v>
      </c>
      <c r="BF152" s="78"/>
      <c r="BG152" s="78"/>
      <c r="BH152" s="79">
        <v>631.73</v>
      </c>
      <c r="BI152" s="65" t="s">
        <v>395</v>
      </c>
      <c r="BJ152" s="68">
        <v>0.134468245323867</v>
      </c>
      <c r="BK152" s="78">
        <v>830.34</v>
      </c>
      <c r="BL152" s="78">
        <v>842.98</v>
      </c>
      <c r="BM152" s="78">
        <v>916.45</v>
      </c>
      <c r="BN152" s="78">
        <v>778.71</v>
      </c>
      <c r="BO152" s="78"/>
      <c r="BP152" s="79"/>
      <c r="BQ152" s="65" t="s">
        <v>396</v>
      </c>
      <c r="BR152" s="68">
        <v>1</v>
      </c>
      <c r="BS152" s="78">
        <v>720.33</v>
      </c>
      <c r="BT152" s="78">
        <v>749.67</v>
      </c>
      <c r="BU152" s="78">
        <v>722</v>
      </c>
      <c r="BV152" s="78"/>
      <c r="BW152" s="78"/>
      <c r="BX152" s="79">
        <v>488.67</v>
      </c>
      <c r="BY152" s="65" t="s">
        <v>397</v>
      </c>
      <c r="BZ152" s="78">
        <v>774.65</v>
      </c>
      <c r="CA152" s="78">
        <v>758.64</v>
      </c>
      <c r="CB152" s="78">
        <v>605.45000000000005</v>
      </c>
      <c r="CC152" s="78">
        <v>523.27</v>
      </c>
      <c r="CD152" s="78"/>
      <c r="CE152" s="79">
        <v>666.43</v>
      </c>
      <c r="CF152" s="65" t="s">
        <v>398</v>
      </c>
      <c r="CG152" s="78">
        <v>775.17</v>
      </c>
      <c r="CH152" s="78">
        <v>840.29</v>
      </c>
      <c r="CI152" s="78">
        <v>665.28</v>
      </c>
      <c r="CJ152" s="78"/>
      <c r="CK152" s="78"/>
      <c r="CL152" s="79"/>
      <c r="CM152" s="65" t="s">
        <v>399</v>
      </c>
      <c r="CN152" s="78">
        <v>686.1</v>
      </c>
      <c r="CO152" s="78">
        <v>685.61</v>
      </c>
      <c r="CP152" s="78">
        <v>706.91</v>
      </c>
      <c r="CQ152" s="78">
        <v>536.36</v>
      </c>
      <c r="CR152" s="78"/>
      <c r="CS152" s="79">
        <v>618.84</v>
      </c>
      <c r="CT152" s="65" t="s">
        <v>400</v>
      </c>
      <c r="CU152" s="78">
        <v>708.22</v>
      </c>
      <c r="CV152" s="78">
        <v>794.36</v>
      </c>
      <c r="CW152" s="78">
        <v>640.08000000000004</v>
      </c>
      <c r="CX152" s="78">
        <v>566.91</v>
      </c>
      <c r="CY152" s="78"/>
      <c r="CZ152" s="79"/>
      <c r="DA152" s="65" t="s">
        <v>401</v>
      </c>
      <c r="DB152" s="68">
        <v>0.13281976358082101</v>
      </c>
      <c r="DC152" s="78">
        <v>673.24</v>
      </c>
      <c r="DD152" s="78">
        <v>778.64</v>
      </c>
      <c r="DE152" s="78">
        <v>578.16</v>
      </c>
      <c r="DF152" s="78">
        <v>680.57</v>
      </c>
      <c r="DG152" s="78"/>
      <c r="DH152" s="79">
        <v>635.91</v>
      </c>
      <c r="DI152" s="65" t="s">
        <v>402</v>
      </c>
      <c r="DJ152" s="68">
        <v>2.7131151988713399E-3</v>
      </c>
      <c r="DK152" s="78">
        <v>686.9</v>
      </c>
      <c r="DL152" s="78">
        <v>714.81</v>
      </c>
      <c r="DM152" s="78">
        <v>714.81</v>
      </c>
      <c r="DN152" s="78">
        <v>644.75</v>
      </c>
      <c r="DO152" s="78"/>
      <c r="DP152" s="79">
        <v>598.16</v>
      </c>
      <c r="DQ152" s="65" t="s">
        <v>403</v>
      </c>
      <c r="DR152" s="78">
        <v>743.94</v>
      </c>
      <c r="DS152" s="78">
        <v>779.5</v>
      </c>
      <c r="DT152" s="78">
        <v>572.71</v>
      </c>
      <c r="DU152" s="78">
        <v>556.61</v>
      </c>
      <c r="DV152" s="78"/>
      <c r="DW152" s="79"/>
      <c r="DX152" s="65" t="s">
        <v>404</v>
      </c>
      <c r="DY152" s="78">
        <v>700.09</v>
      </c>
      <c r="DZ152" s="78">
        <v>700.21</v>
      </c>
      <c r="EA152" s="78">
        <v>746.32</v>
      </c>
      <c r="EB152" s="78">
        <v>592.04999999999995</v>
      </c>
      <c r="EC152" s="78"/>
      <c r="ED152" s="79">
        <v>537.42999999999995</v>
      </c>
      <c r="EE152" s="65" t="s">
        <v>405</v>
      </c>
      <c r="EF152" s="68">
        <v>1</v>
      </c>
      <c r="EG152" s="78">
        <v>747.69</v>
      </c>
      <c r="EH152" s="78">
        <v>754.79</v>
      </c>
      <c r="EI152" s="78">
        <v>576.09</v>
      </c>
      <c r="EJ152" s="78"/>
      <c r="EK152" s="78">
        <v>323.74</v>
      </c>
      <c r="EL152" s="79">
        <v>482.1</v>
      </c>
      <c r="EM152" s="65" t="s">
        <v>406</v>
      </c>
      <c r="EN152" s="78">
        <v>738.39</v>
      </c>
      <c r="EO152" s="78">
        <v>787.03</v>
      </c>
      <c r="EP152" s="78">
        <v>621.54</v>
      </c>
      <c r="EQ152" s="78"/>
      <c r="ER152" s="78"/>
      <c r="ES152" s="79">
        <v>638.08000000000004</v>
      </c>
      <c r="ET152" s="65" t="s">
        <v>407</v>
      </c>
      <c r="EU152" s="68">
        <v>1</v>
      </c>
      <c r="EV152" s="78">
        <v>745.41</v>
      </c>
      <c r="EW152" s="78">
        <v>707.82</v>
      </c>
      <c r="EX152" s="78">
        <v>707.82</v>
      </c>
      <c r="EY152" s="78"/>
      <c r="EZ152" s="78"/>
      <c r="FA152" s="79">
        <v>489.39</v>
      </c>
      <c r="FB152" s="65" t="s">
        <v>408</v>
      </c>
      <c r="FC152" s="78">
        <v>586.21</v>
      </c>
      <c r="FD152" s="78">
        <v>553.02</v>
      </c>
      <c r="FE152" s="78">
        <v>615.37</v>
      </c>
      <c r="FF152" s="78"/>
      <c r="FG152" s="78"/>
      <c r="FH152" s="79"/>
      <c r="FI152" s="65" t="s">
        <v>409</v>
      </c>
      <c r="FJ152" s="78">
        <v>837.54</v>
      </c>
      <c r="FK152" s="78">
        <v>820.73</v>
      </c>
      <c r="FL152" s="78">
        <v>590.98</v>
      </c>
      <c r="FM152" s="78">
        <v>533.64</v>
      </c>
      <c r="FN152" s="78"/>
      <c r="FO152" s="79">
        <v>579.79999999999995</v>
      </c>
      <c r="FP152" s="65" t="s">
        <v>410</v>
      </c>
      <c r="FQ152" s="68">
        <v>0.21293812018227501</v>
      </c>
      <c r="FR152" s="78">
        <v>689.49</v>
      </c>
      <c r="FS152" s="78">
        <v>730.47</v>
      </c>
      <c r="FT152" s="78">
        <v>704.09</v>
      </c>
      <c r="FU152" s="78">
        <v>507.75</v>
      </c>
      <c r="FV152" s="78">
        <v>413.11</v>
      </c>
      <c r="FW152" s="79">
        <v>488.16</v>
      </c>
      <c r="FX152" s="65" t="s">
        <v>411</v>
      </c>
      <c r="FY152" s="78">
        <v>733.32</v>
      </c>
      <c r="FZ152" s="78">
        <v>738.11</v>
      </c>
      <c r="GA152" s="78">
        <v>711.61</v>
      </c>
      <c r="GB152" s="78">
        <v>737.53</v>
      </c>
      <c r="GC152" s="78"/>
      <c r="GD152" s="79">
        <v>515.85</v>
      </c>
      <c r="GE152" s="65" t="s">
        <v>412</v>
      </c>
      <c r="GF152" s="68">
        <v>0.20202836478241501</v>
      </c>
      <c r="GG152" s="78">
        <v>676.66</v>
      </c>
      <c r="GH152" s="78">
        <v>716.99</v>
      </c>
      <c r="GI152" s="78">
        <v>559.28</v>
      </c>
      <c r="GJ152" s="78">
        <v>542.4</v>
      </c>
      <c r="GK152" s="78"/>
      <c r="GL152" s="79">
        <v>573.5</v>
      </c>
      <c r="GM152" s="65" t="s">
        <v>413</v>
      </c>
      <c r="GN152" s="68">
        <v>9.7178896630807698E-2</v>
      </c>
      <c r="GO152" s="78">
        <v>776.07</v>
      </c>
      <c r="GP152" s="78">
        <v>1038.28</v>
      </c>
      <c r="GQ152" s="78">
        <v>637.32000000000005</v>
      </c>
      <c r="GR152" s="78">
        <v>504.94</v>
      </c>
      <c r="GS152" s="78"/>
      <c r="GT152" s="79"/>
      <c r="GU152" s="65" t="s">
        <v>414</v>
      </c>
      <c r="GV152" s="68">
        <v>1</v>
      </c>
      <c r="GW152" s="78">
        <v>667.21</v>
      </c>
      <c r="GX152" s="78">
        <v>724.95</v>
      </c>
      <c r="GY152" s="78">
        <v>561.99</v>
      </c>
      <c r="GZ152" s="78"/>
      <c r="HA152" s="78"/>
      <c r="HB152" s="79">
        <v>608.53</v>
      </c>
      <c r="HC152" s="65" t="s">
        <v>415</v>
      </c>
      <c r="HD152" s="68">
        <v>1</v>
      </c>
      <c r="HE152" s="78">
        <v>706.35</v>
      </c>
      <c r="HF152" s="78">
        <v>764.85</v>
      </c>
      <c r="HG152" s="78"/>
      <c r="HH152" s="78">
        <v>500.93</v>
      </c>
      <c r="HI152" s="78">
        <v>494.29</v>
      </c>
      <c r="HJ152" s="79">
        <v>558.39</v>
      </c>
      <c r="HK152" s="80"/>
      <c r="HL152" s="68"/>
      <c r="HM152" s="78"/>
      <c r="HN152" s="78"/>
      <c r="HO152" s="78"/>
      <c r="HP152" s="78"/>
      <c r="HQ152" s="78"/>
      <c r="HR152" s="79"/>
    </row>
    <row r="153" spans="1:226" x14ac:dyDescent="0.25">
      <c r="A153" s="81">
        <v>44522</v>
      </c>
      <c r="B153" s="82" t="s">
        <v>387</v>
      </c>
      <c r="C153" s="83">
        <v>756.37920069913991</v>
      </c>
      <c r="D153" s="83">
        <v>763.90884386305345</v>
      </c>
      <c r="E153" s="83">
        <v>681.56198151366664</v>
      </c>
      <c r="F153" s="83">
        <v>555.90574130221921</v>
      </c>
      <c r="G153" s="83">
        <v>406.64436378186809</v>
      </c>
      <c r="H153" s="84">
        <v>524.94890640803271</v>
      </c>
      <c r="I153" s="82" t="s">
        <v>388</v>
      </c>
      <c r="J153" s="83">
        <v>768.75328242671469</v>
      </c>
      <c r="K153" s="83">
        <v>761.93701032798447</v>
      </c>
      <c r="L153" s="83">
        <v>680.37492303696786</v>
      </c>
      <c r="M153" s="83">
        <v>554.89043989503944</v>
      </c>
      <c r="N153" s="83">
        <v>323.74</v>
      </c>
      <c r="O153" s="84">
        <v>553.97829677580035</v>
      </c>
      <c r="P153" s="65" t="s">
        <v>389</v>
      </c>
      <c r="Q153" s="78">
        <v>698.23</v>
      </c>
      <c r="R153" s="78">
        <v>766.54</v>
      </c>
      <c r="S153" s="78">
        <v>621.32000000000005</v>
      </c>
      <c r="T153" s="78">
        <v>491</v>
      </c>
      <c r="U153" s="78"/>
      <c r="V153" s="79"/>
      <c r="W153" s="65" t="s">
        <v>390</v>
      </c>
      <c r="X153" s="78">
        <v>819.29</v>
      </c>
      <c r="Y153" s="78">
        <v>790.41</v>
      </c>
      <c r="Z153" s="78">
        <v>605.55999999999995</v>
      </c>
      <c r="AA153" s="78">
        <v>447.52</v>
      </c>
      <c r="AB153" s="78"/>
      <c r="AC153" s="79">
        <v>684.3</v>
      </c>
      <c r="AD153" s="65" t="s">
        <v>391</v>
      </c>
      <c r="AE153" s="68">
        <v>0.51129972389814904</v>
      </c>
      <c r="AF153" s="78">
        <v>649.35</v>
      </c>
      <c r="AG153" s="78">
        <v>699.54</v>
      </c>
      <c r="AH153" s="78">
        <v>712.75</v>
      </c>
      <c r="AI153" s="78"/>
      <c r="AJ153" s="78"/>
      <c r="AK153" s="79">
        <v>494.03</v>
      </c>
      <c r="AL153" s="69" t="s">
        <v>392</v>
      </c>
      <c r="AM153" s="70">
        <v>1</v>
      </c>
      <c r="AN153" s="78">
        <v>707.34</v>
      </c>
      <c r="AO153" s="78">
        <v>803.61</v>
      </c>
      <c r="AP153" s="78">
        <v>715.18</v>
      </c>
      <c r="AQ153" s="78">
        <v>769.78</v>
      </c>
      <c r="AR153" s="78"/>
      <c r="AS153" s="79"/>
      <c r="AT153" s="65" t="s">
        <v>393</v>
      </c>
      <c r="AU153" s="68">
        <v>3.9411973357506E-2</v>
      </c>
      <c r="AV153" s="78">
        <v>705.49</v>
      </c>
      <c r="AW153" s="78">
        <v>781.48</v>
      </c>
      <c r="AX153" s="78">
        <v>645.72</v>
      </c>
      <c r="AY153" s="78"/>
      <c r="AZ153" s="78"/>
      <c r="BA153" s="79">
        <v>427.71</v>
      </c>
      <c r="BB153" s="65" t="s">
        <v>394</v>
      </c>
      <c r="BC153" s="78">
        <v>808.53</v>
      </c>
      <c r="BD153" s="78">
        <v>841.36</v>
      </c>
      <c r="BE153" s="78">
        <v>705.88</v>
      </c>
      <c r="BF153" s="78"/>
      <c r="BG153" s="78"/>
      <c r="BH153" s="79">
        <v>627.53</v>
      </c>
      <c r="BI153" s="65" t="s">
        <v>395</v>
      </c>
      <c r="BJ153" s="68">
        <v>0.13446643717728099</v>
      </c>
      <c r="BK153" s="78">
        <v>841.09</v>
      </c>
      <c r="BL153" s="78">
        <v>832.21</v>
      </c>
      <c r="BM153" s="78">
        <v>916.44</v>
      </c>
      <c r="BN153" s="78">
        <v>767.94</v>
      </c>
      <c r="BO153" s="78"/>
      <c r="BP153" s="79"/>
      <c r="BQ153" s="65" t="s">
        <v>396</v>
      </c>
      <c r="BR153" s="68">
        <v>1</v>
      </c>
      <c r="BS153" s="78">
        <v>752.83</v>
      </c>
      <c r="BT153" s="78">
        <v>782.17</v>
      </c>
      <c r="BU153" s="78">
        <v>748.67</v>
      </c>
      <c r="BV153" s="78"/>
      <c r="BW153" s="78"/>
      <c r="BX153" s="79">
        <v>489.5</v>
      </c>
      <c r="BY153" s="65" t="s">
        <v>397</v>
      </c>
      <c r="BZ153" s="78">
        <v>777.5</v>
      </c>
      <c r="CA153" s="78">
        <v>761.97</v>
      </c>
      <c r="CB153" s="78">
        <v>605.12</v>
      </c>
      <c r="CC153" s="78">
        <v>516.72</v>
      </c>
      <c r="CD153" s="78"/>
      <c r="CE153" s="79">
        <v>664.68</v>
      </c>
      <c r="CF153" s="65" t="s">
        <v>398</v>
      </c>
      <c r="CG153" s="78">
        <v>788.88</v>
      </c>
      <c r="CH153" s="78">
        <v>845.13</v>
      </c>
      <c r="CI153" s="78">
        <v>667.3</v>
      </c>
      <c r="CJ153" s="78"/>
      <c r="CK153" s="78"/>
      <c r="CL153" s="79"/>
      <c r="CM153" s="65" t="s">
        <v>399</v>
      </c>
      <c r="CN153" s="78">
        <v>696.32</v>
      </c>
      <c r="CO153" s="78">
        <v>687.59</v>
      </c>
      <c r="CP153" s="78">
        <v>717.87</v>
      </c>
      <c r="CQ153" s="78">
        <v>534.66</v>
      </c>
      <c r="CR153" s="78"/>
      <c r="CS153" s="79">
        <v>618.91999999999996</v>
      </c>
      <c r="CT153" s="65" t="s">
        <v>400</v>
      </c>
      <c r="CU153" s="78">
        <v>708.92</v>
      </c>
      <c r="CV153" s="78">
        <v>796.66</v>
      </c>
      <c r="CW153" s="78">
        <v>642.35</v>
      </c>
      <c r="CX153" s="78">
        <v>553.87</v>
      </c>
      <c r="CY153" s="78"/>
      <c r="CZ153" s="79"/>
      <c r="DA153" s="65" t="s">
        <v>401</v>
      </c>
      <c r="DB153" s="68">
        <v>0.133005253707521</v>
      </c>
      <c r="DC153" s="78">
        <v>674.18</v>
      </c>
      <c r="DD153" s="78">
        <v>779.3</v>
      </c>
      <c r="DE153" s="78">
        <v>594.92999999999995</v>
      </c>
      <c r="DF153" s="78">
        <v>681.52</v>
      </c>
      <c r="DG153" s="78"/>
      <c r="DH153" s="79">
        <v>648.61</v>
      </c>
      <c r="DI153" s="65" t="s">
        <v>402</v>
      </c>
      <c r="DJ153" s="68">
        <v>2.7091460771564799E-3</v>
      </c>
      <c r="DK153" s="78">
        <v>686.95</v>
      </c>
      <c r="DL153" s="78">
        <v>714.07</v>
      </c>
      <c r="DM153" s="78">
        <v>714.07</v>
      </c>
      <c r="DN153" s="78">
        <v>661.15</v>
      </c>
      <c r="DO153" s="78"/>
      <c r="DP153" s="79">
        <v>594.34</v>
      </c>
      <c r="DQ153" s="65" t="s">
        <v>403</v>
      </c>
      <c r="DR153" s="78">
        <v>750.44</v>
      </c>
      <c r="DS153" s="78">
        <v>762.59</v>
      </c>
      <c r="DT153" s="78">
        <v>580.73</v>
      </c>
      <c r="DU153" s="78">
        <v>551.70000000000005</v>
      </c>
      <c r="DV153" s="78"/>
      <c r="DW153" s="79"/>
      <c r="DX153" s="65" t="s">
        <v>404</v>
      </c>
      <c r="DY153" s="78">
        <v>703.46</v>
      </c>
      <c r="DZ153" s="78">
        <v>703.35</v>
      </c>
      <c r="EA153" s="78">
        <v>743.01</v>
      </c>
      <c r="EB153" s="78">
        <v>580.72</v>
      </c>
      <c r="EC153" s="78"/>
      <c r="ED153" s="79">
        <v>537.38</v>
      </c>
      <c r="EE153" s="65" t="s">
        <v>405</v>
      </c>
      <c r="EF153" s="68">
        <v>1</v>
      </c>
      <c r="EG153" s="78">
        <v>745.75</v>
      </c>
      <c r="EH153" s="78">
        <v>749.47</v>
      </c>
      <c r="EI153" s="78">
        <v>571.04999999999995</v>
      </c>
      <c r="EJ153" s="78"/>
      <c r="EK153" s="78">
        <v>323.74</v>
      </c>
      <c r="EL153" s="79">
        <v>477.73</v>
      </c>
      <c r="EM153" s="65" t="s">
        <v>406</v>
      </c>
      <c r="EN153" s="78">
        <v>787.96</v>
      </c>
      <c r="EO153" s="78">
        <v>787.03</v>
      </c>
      <c r="EP153" s="78">
        <v>621.54</v>
      </c>
      <c r="EQ153" s="78"/>
      <c r="ER153" s="78"/>
      <c r="ES153" s="79">
        <v>658.45</v>
      </c>
      <c r="ET153" s="65" t="s">
        <v>407</v>
      </c>
      <c r="EU153" s="68">
        <v>1</v>
      </c>
      <c r="EV153" s="78">
        <v>747.17</v>
      </c>
      <c r="EW153" s="78">
        <v>727.82</v>
      </c>
      <c r="EX153" s="78">
        <v>727.82</v>
      </c>
      <c r="EY153" s="78"/>
      <c r="EZ153" s="78"/>
      <c r="FA153" s="79">
        <v>472.45</v>
      </c>
      <c r="FB153" s="65" t="s">
        <v>408</v>
      </c>
      <c r="FC153" s="78">
        <v>586.21</v>
      </c>
      <c r="FD153" s="78">
        <v>553.02</v>
      </c>
      <c r="FE153" s="78">
        <v>615.37</v>
      </c>
      <c r="FF153" s="78"/>
      <c r="FG153" s="78"/>
      <c r="FH153" s="79"/>
      <c r="FI153" s="65" t="s">
        <v>409</v>
      </c>
      <c r="FJ153" s="78">
        <v>847.46</v>
      </c>
      <c r="FK153" s="78">
        <v>830.65</v>
      </c>
      <c r="FL153" s="78">
        <v>638.09</v>
      </c>
      <c r="FM153" s="78">
        <v>562.64</v>
      </c>
      <c r="FN153" s="78"/>
      <c r="FO153" s="79">
        <v>581.45000000000005</v>
      </c>
      <c r="FP153" s="65" t="s">
        <v>410</v>
      </c>
      <c r="FQ153" s="68">
        <v>0.21283841307679199</v>
      </c>
      <c r="FR153" s="78">
        <v>686.97</v>
      </c>
      <c r="FS153" s="78">
        <v>725.95</v>
      </c>
      <c r="FT153" s="78">
        <v>676.27</v>
      </c>
      <c r="FU153" s="78">
        <v>593.41999999999996</v>
      </c>
      <c r="FV153" s="78">
        <v>412.75</v>
      </c>
      <c r="FW153" s="79">
        <v>487.87</v>
      </c>
      <c r="FX153" s="65" t="s">
        <v>411</v>
      </c>
      <c r="FY153" s="78">
        <v>748.77</v>
      </c>
      <c r="FZ153" s="78">
        <v>742.18</v>
      </c>
      <c r="GA153" s="78">
        <v>717.3</v>
      </c>
      <c r="GB153" s="78">
        <v>740.97</v>
      </c>
      <c r="GC153" s="78"/>
      <c r="GD153" s="79">
        <v>513.41</v>
      </c>
      <c r="GE153" s="65" t="s">
        <v>412</v>
      </c>
      <c r="GF153" s="68">
        <v>0.20203652820429899</v>
      </c>
      <c r="GG153" s="78">
        <v>682.71</v>
      </c>
      <c r="GH153" s="78">
        <v>717.34</v>
      </c>
      <c r="GI153" s="78">
        <v>559.51</v>
      </c>
      <c r="GJ153" s="78">
        <v>542.41999999999996</v>
      </c>
      <c r="GK153" s="78"/>
      <c r="GL153" s="79">
        <v>570.30999999999995</v>
      </c>
      <c r="GM153" s="65" t="s">
        <v>413</v>
      </c>
      <c r="GN153" s="68">
        <v>9.8736176935229097E-2</v>
      </c>
      <c r="GO153" s="78">
        <v>788.51</v>
      </c>
      <c r="GP153" s="78">
        <v>1056.81</v>
      </c>
      <c r="GQ153" s="78">
        <v>639.4</v>
      </c>
      <c r="GR153" s="78">
        <v>510.17</v>
      </c>
      <c r="GS153" s="78"/>
      <c r="GT153" s="79"/>
      <c r="GU153" s="65" t="s">
        <v>414</v>
      </c>
      <c r="GV153" s="68">
        <v>1</v>
      </c>
      <c r="GW153" s="78">
        <v>672.37</v>
      </c>
      <c r="GX153" s="78">
        <v>744.13</v>
      </c>
      <c r="GY153" s="78">
        <v>584.5</v>
      </c>
      <c r="GZ153" s="78"/>
      <c r="HA153" s="78"/>
      <c r="HB153" s="79">
        <v>606.6</v>
      </c>
      <c r="HC153" s="65" t="s">
        <v>415</v>
      </c>
      <c r="HD153" s="68">
        <v>1</v>
      </c>
      <c r="HE153" s="78">
        <v>705.52</v>
      </c>
      <c r="HF153" s="78">
        <v>764.02</v>
      </c>
      <c r="HG153" s="78"/>
      <c r="HH153" s="78">
        <v>505.94</v>
      </c>
      <c r="HI153" s="78">
        <v>499.3</v>
      </c>
      <c r="HJ153" s="79">
        <v>551.72</v>
      </c>
      <c r="HK153" s="80"/>
      <c r="HL153" s="68"/>
      <c r="HM153" s="78"/>
      <c r="HN153" s="78"/>
      <c r="HO153" s="78"/>
      <c r="HP153" s="78"/>
      <c r="HQ153" s="78"/>
      <c r="HR153" s="79"/>
    </row>
    <row r="154" spans="1:226" x14ac:dyDescent="0.25">
      <c r="A154" s="81">
        <v>44515</v>
      </c>
      <c r="B154" s="82" t="s">
        <v>387</v>
      </c>
      <c r="C154" s="83">
        <v>762.1487803359912</v>
      </c>
      <c r="D154" s="83">
        <v>768.69889838535244</v>
      </c>
      <c r="E154" s="83">
        <v>695.00291865287159</v>
      </c>
      <c r="F154" s="83">
        <v>559.54378308868877</v>
      </c>
      <c r="G154" s="83">
        <v>408.59100034297472</v>
      </c>
      <c r="H154" s="84">
        <v>521.98314613283537</v>
      </c>
      <c r="I154" s="82" t="s">
        <v>388</v>
      </c>
      <c r="J154" s="83">
        <v>772.86598850171856</v>
      </c>
      <c r="K154" s="83">
        <v>765.98234158288324</v>
      </c>
      <c r="L154" s="83">
        <v>694.23394745429425</v>
      </c>
      <c r="M154" s="83">
        <v>559.89522443545798</v>
      </c>
      <c r="N154" s="83">
        <v>323.74</v>
      </c>
      <c r="O154" s="84">
        <v>550.45956896595487</v>
      </c>
      <c r="P154" s="65" t="s">
        <v>389</v>
      </c>
      <c r="Q154" s="78">
        <v>709.06</v>
      </c>
      <c r="R154" s="78">
        <v>776.54</v>
      </c>
      <c r="S154" s="78">
        <v>636.62</v>
      </c>
      <c r="T154" s="78">
        <v>491</v>
      </c>
      <c r="U154" s="78"/>
      <c r="V154" s="79"/>
      <c r="W154" s="65" t="s">
        <v>390</v>
      </c>
      <c r="X154" s="78">
        <v>793.43</v>
      </c>
      <c r="Y154" s="78">
        <v>792.1</v>
      </c>
      <c r="Z154" s="78">
        <v>618.62</v>
      </c>
      <c r="AA154" s="78">
        <v>447.52</v>
      </c>
      <c r="AB154" s="78"/>
      <c r="AC154" s="79">
        <v>684.3</v>
      </c>
      <c r="AD154" s="65" t="s">
        <v>391</v>
      </c>
      <c r="AE154" s="68">
        <v>0.51129972389814904</v>
      </c>
      <c r="AF154" s="78">
        <v>644.96</v>
      </c>
      <c r="AG154" s="78">
        <v>686.8</v>
      </c>
      <c r="AH154" s="78">
        <v>712.75</v>
      </c>
      <c r="AI154" s="78"/>
      <c r="AJ154" s="78"/>
      <c r="AK154" s="79">
        <v>485.6</v>
      </c>
      <c r="AL154" s="69" t="s">
        <v>392</v>
      </c>
      <c r="AM154" s="70">
        <v>1</v>
      </c>
      <c r="AN154" s="78">
        <v>707.85</v>
      </c>
      <c r="AO154" s="78">
        <v>803.63</v>
      </c>
      <c r="AP154" s="78">
        <v>715.26</v>
      </c>
      <c r="AQ154" s="78">
        <v>769.78</v>
      </c>
      <c r="AR154" s="78"/>
      <c r="AS154" s="79"/>
      <c r="AT154" s="65" t="s">
        <v>393</v>
      </c>
      <c r="AU154" s="68">
        <v>3.96557877622239E-2</v>
      </c>
      <c r="AV154" s="78">
        <v>709.3</v>
      </c>
      <c r="AW154" s="78">
        <v>789.46</v>
      </c>
      <c r="AX154" s="78">
        <v>657.58</v>
      </c>
      <c r="AY154" s="78"/>
      <c r="AZ154" s="78"/>
      <c r="BA154" s="79">
        <v>430.59</v>
      </c>
      <c r="BB154" s="65" t="s">
        <v>394</v>
      </c>
      <c r="BC154" s="78">
        <v>824.49</v>
      </c>
      <c r="BD154" s="78">
        <v>851.45</v>
      </c>
      <c r="BE154" s="78">
        <v>721.84</v>
      </c>
      <c r="BF154" s="78"/>
      <c r="BG154" s="78"/>
      <c r="BH154" s="79">
        <v>614.08000000000004</v>
      </c>
      <c r="BI154" s="65" t="s">
        <v>395</v>
      </c>
      <c r="BJ154" s="68">
        <v>0.13445378151260501</v>
      </c>
      <c r="BK154" s="78">
        <v>884.03</v>
      </c>
      <c r="BL154" s="78">
        <v>853.65</v>
      </c>
      <c r="BM154" s="78">
        <v>916.36</v>
      </c>
      <c r="BN154" s="78">
        <v>767.87</v>
      </c>
      <c r="BO154" s="78"/>
      <c r="BP154" s="79"/>
      <c r="BQ154" s="65" t="s">
        <v>396</v>
      </c>
      <c r="BR154" s="68">
        <v>1</v>
      </c>
      <c r="BS154" s="78">
        <v>747.83</v>
      </c>
      <c r="BT154" s="78">
        <v>769.67</v>
      </c>
      <c r="BU154" s="78">
        <v>755.33</v>
      </c>
      <c r="BV154" s="78"/>
      <c r="BW154" s="78"/>
      <c r="BX154" s="79">
        <v>488.67</v>
      </c>
      <c r="BY154" s="65" t="s">
        <v>397</v>
      </c>
      <c r="BZ154" s="78">
        <v>777.75</v>
      </c>
      <c r="CA154" s="78">
        <v>766.16</v>
      </c>
      <c r="CB154" s="78">
        <v>615.26</v>
      </c>
      <c r="CC154" s="78">
        <v>523.74</v>
      </c>
      <c r="CD154" s="78"/>
      <c r="CE154" s="79">
        <v>660.53</v>
      </c>
      <c r="CF154" s="65" t="s">
        <v>398</v>
      </c>
      <c r="CG154" s="78">
        <v>780.82</v>
      </c>
      <c r="CH154" s="78">
        <v>841.09</v>
      </c>
      <c r="CI154" s="78">
        <v>677.66</v>
      </c>
      <c r="CJ154" s="78"/>
      <c r="CK154" s="78"/>
      <c r="CL154" s="79"/>
      <c r="CM154" s="65" t="s">
        <v>399</v>
      </c>
      <c r="CN154" s="78">
        <v>691.17</v>
      </c>
      <c r="CO154" s="78">
        <v>688.96</v>
      </c>
      <c r="CP154" s="78">
        <v>733.55</v>
      </c>
      <c r="CQ154" s="78">
        <v>539.79999999999995</v>
      </c>
      <c r="CR154" s="78"/>
      <c r="CS154" s="79">
        <v>617.32000000000005</v>
      </c>
      <c r="CT154" s="65" t="s">
        <v>400</v>
      </c>
      <c r="CU154" s="78">
        <v>712.25</v>
      </c>
      <c r="CV154" s="78">
        <v>798.05</v>
      </c>
      <c r="CW154" s="78">
        <v>645.35</v>
      </c>
      <c r="CX154" s="78">
        <v>554.47</v>
      </c>
      <c r="CY154" s="78"/>
      <c r="CZ154" s="79"/>
      <c r="DA154" s="65" t="s">
        <v>401</v>
      </c>
      <c r="DB154" s="68">
        <v>0.133106165477585</v>
      </c>
      <c r="DC154" s="78">
        <v>670.96</v>
      </c>
      <c r="DD154" s="78">
        <v>769.14</v>
      </c>
      <c r="DE154" s="78">
        <v>588.99</v>
      </c>
      <c r="DF154" s="78">
        <v>682.04</v>
      </c>
      <c r="DG154" s="78"/>
      <c r="DH154" s="79">
        <v>640.59</v>
      </c>
      <c r="DI154" s="65" t="s">
        <v>402</v>
      </c>
      <c r="DJ154" s="68">
        <v>2.7323897480736698E-3</v>
      </c>
      <c r="DK154" s="78">
        <v>692.63</v>
      </c>
      <c r="DL154" s="78">
        <v>720.14</v>
      </c>
      <c r="DM154" s="78">
        <v>720.14</v>
      </c>
      <c r="DN154" s="78">
        <v>666.82</v>
      </c>
      <c r="DO154" s="78"/>
      <c r="DP154" s="79">
        <v>600.54999999999995</v>
      </c>
      <c r="DQ154" s="65" t="s">
        <v>403</v>
      </c>
      <c r="DR154" s="78">
        <v>740.53</v>
      </c>
      <c r="DS154" s="78">
        <v>761.94</v>
      </c>
      <c r="DT154" s="78">
        <v>587.78</v>
      </c>
      <c r="DU154" s="78">
        <v>558.82000000000005</v>
      </c>
      <c r="DV154" s="78"/>
      <c r="DW154" s="79"/>
      <c r="DX154" s="65" t="s">
        <v>404</v>
      </c>
      <c r="DY154" s="78">
        <v>705.67</v>
      </c>
      <c r="DZ154" s="78">
        <v>704.67</v>
      </c>
      <c r="EA154" s="78">
        <v>749.66</v>
      </c>
      <c r="EB154" s="78">
        <v>583.04999999999995</v>
      </c>
      <c r="EC154" s="78"/>
      <c r="ED154" s="79">
        <v>536.28</v>
      </c>
      <c r="EE154" s="65" t="s">
        <v>405</v>
      </c>
      <c r="EF154" s="68">
        <v>1</v>
      </c>
      <c r="EG154" s="78">
        <v>746.18</v>
      </c>
      <c r="EH154" s="78">
        <v>758.03</v>
      </c>
      <c r="EI154" s="78">
        <v>574.57000000000005</v>
      </c>
      <c r="EJ154" s="78"/>
      <c r="EK154" s="78">
        <v>323.74</v>
      </c>
      <c r="EL154" s="79">
        <v>466.85</v>
      </c>
      <c r="EM154" s="65" t="s">
        <v>406</v>
      </c>
      <c r="EN154" s="78">
        <v>787.96</v>
      </c>
      <c r="EO154" s="78">
        <v>787.03</v>
      </c>
      <c r="EP154" s="78">
        <v>632.05999999999995</v>
      </c>
      <c r="EQ154" s="78"/>
      <c r="ER154" s="78"/>
      <c r="ES154" s="79">
        <v>658.45</v>
      </c>
      <c r="ET154" s="65" t="s">
        <v>407</v>
      </c>
      <c r="EU154" s="68">
        <v>1</v>
      </c>
      <c r="EV154" s="78">
        <v>737.81</v>
      </c>
      <c r="EW154" s="78">
        <v>728.5</v>
      </c>
      <c r="EX154" s="78">
        <v>728.5</v>
      </c>
      <c r="EY154" s="78"/>
      <c r="EZ154" s="78"/>
      <c r="FA154" s="79">
        <v>468.94</v>
      </c>
      <c r="FB154" s="65" t="s">
        <v>408</v>
      </c>
      <c r="FC154" s="78">
        <v>586.21</v>
      </c>
      <c r="FD154" s="78">
        <v>553.02</v>
      </c>
      <c r="FE154" s="78">
        <v>615.37</v>
      </c>
      <c r="FF154" s="78"/>
      <c r="FG154" s="78"/>
      <c r="FH154" s="79"/>
      <c r="FI154" s="65" t="s">
        <v>409</v>
      </c>
      <c r="FJ154" s="78">
        <v>840.84</v>
      </c>
      <c r="FK154" s="78">
        <v>827.34</v>
      </c>
      <c r="FL154" s="78">
        <v>662.88</v>
      </c>
      <c r="FM154" s="78">
        <v>577.64</v>
      </c>
      <c r="FN154" s="78"/>
      <c r="FO154" s="79">
        <v>573.19000000000005</v>
      </c>
      <c r="FP154" s="65" t="s">
        <v>410</v>
      </c>
      <c r="FQ154" s="68">
        <v>0.215638073058179</v>
      </c>
      <c r="FR154" s="78">
        <v>690.15</v>
      </c>
      <c r="FS154" s="78">
        <v>731.48</v>
      </c>
      <c r="FT154" s="78">
        <v>677.48</v>
      </c>
      <c r="FU154" s="78">
        <v>500.23</v>
      </c>
      <c r="FV154" s="78">
        <v>414.84</v>
      </c>
      <c r="FW154" s="79">
        <v>487.23</v>
      </c>
      <c r="FX154" s="65" t="s">
        <v>411</v>
      </c>
      <c r="FY154" s="78">
        <v>757.71</v>
      </c>
      <c r="FZ154" s="78">
        <v>749.5</v>
      </c>
      <c r="GA154" s="78">
        <v>722.18</v>
      </c>
      <c r="GB154" s="78">
        <v>745.73</v>
      </c>
      <c r="GC154" s="78"/>
      <c r="GD154" s="79">
        <v>513.41</v>
      </c>
      <c r="GE154" s="65" t="s">
        <v>412</v>
      </c>
      <c r="GF154" s="68">
        <v>0.20203652820429899</v>
      </c>
      <c r="GG154" s="78">
        <v>686.25</v>
      </c>
      <c r="GH154" s="78">
        <v>726.41</v>
      </c>
      <c r="GI154" s="78">
        <v>559.34</v>
      </c>
      <c r="GJ154" s="78">
        <v>511.15</v>
      </c>
      <c r="GK154" s="78"/>
      <c r="GL154" s="79">
        <v>538.39</v>
      </c>
      <c r="GM154" s="65" t="s">
        <v>413</v>
      </c>
      <c r="GN154" s="68">
        <v>9.9930048965723994E-2</v>
      </c>
      <c r="GO154" s="78">
        <v>817.87</v>
      </c>
      <c r="GP154" s="78">
        <v>1083.18</v>
      </c>
      <c r="GQ154" s="78">
        <v>666.95</v>
      </c>
      <c r="GR154" s="78">
        <v>526.33000000000004</v>
      </c>
      <c r="GS154" s="78"/>
      <c r="GT154" s="79"/>
      <c r="GU154" s="65" t="s">
        <v>414</v>
      </c>
      <c r="GV154" s="68">
        <v>1</v>
      </c>
      <c r="GW154" s="78">
        <v>678.7</v>
      </c>
      <c r="GX154" s="78">
        <v>743.93</v>
      </c>
      <c r="GY154" s="78">
        <v>642.48</v>
      </c>
      <c r="GZ154" s="78"/>
      <c r="HA154" s="78"/>
      <c r="HB154" s="79">
        <v>584.36</v>
      </c>
      <c r="HC154" s="65" t="s">
        <v>415</v>
      </c>
      <c r="HD154" s="68">
        <v>1</v>
      </c>
      <c r="HE154" s="78">
        <v>706.35</v>
      </c>
      <c r="HF154" s="78">
        <v>764.85</v>
      </c>
      <c r="HG154" s="78"/>
      <c r="HH154" s="78">
        <v>503.01</v>
      </c>
      <c r="HI154" s="78">
        <v>496.37</v>
      </c>
      <c r="HJ154" s="79">
        <v>552.54999999999995</v>
      </c>
      <c r="HK154" s="80"/>
      <c r="HL154" s="68"/>
      <c r="HM154" s="78"/>
      <c r="HN154" s="78"/>
      <c r="HO154" s="78"/>
      <c r="HP154" s="78"/>
      <c r="HQ154" s="78"/>
      <c r="HR154" s="79"/>
    </row>
    <row r="155" spans="1:226" x14ac:dyDescent="0.25">
      <c r="A155" s="81">
        <v>44508</v>
      </c>
      <c r="B155" s="82" t="s">
        <v>387</v>
      </c>
      <c r="C155" s="83">
        <v>761.30230379271597</v>
      </c>
      <c r="D155" s="83">
        <v>768.89468608285404</v>
      </c>
      <c r="E155" s="83">
        <v>688.30579613760779</v>
      </c>
      <c r="F155" s="83">
        <v>545.87537858672658</v>
      </c>
      <c r="G155" s="83">
        <v>417.05747227620907</v>
      </c>
      <c r="H155" s="84">
        <v>515.75549762710989</v>
      </c>
      <c r="I155" s="82" t="s">
        <v>388</v>
      </c>
      <c r="J155" s="83">
        <v>769.53441889818885</v>
      </c>
      <c r="K155" s="83">
        <v>763.68229130710313</v>
      </c>
      <c r="L155" s="83">
        <v>685.77923893579282</v>
      </c>
      <c r="M155" s="83">
        <v>543.82767251094515</v>
      </c>
      <c r="N155" s="83">
        <v>323.74</v>
      </c>
      <c r="O155" s="84">
        <v>548.86339088202544</v>
      </c>
      <c r="P155" s="65" t="s">
        <v>389</v>
      </c>
      <c r="Q155" s="78">
        <v>699.9</v>
      </c>
      <c r="R155" s="78">
        <v>770.7</v>
      </c>
      <c r="S155" s="78">
        <v>635.11</v>
      </c>
      <c r="T155" s="78">
        <v>496</v>
      </c>
      <c r="U155" s="78"/>
      <c r="V155" s="79"/>
      <c r="W155" s="65" t="s">
        <v>390</v>
      </c>
      <c r="X155" s="78">
        <v>782.56</v>
      </c>
      <c r="Y155" s="78">
        <v>785.66</v>
      </c>
      <c r="Z155" s="78">
        <v>612.91999999999996</v>
      </c>
      <c r="AA155" s="78">
        <v>452.44</v>
      </c>
      <c r="AB155" s="78"/>
      <c r="AC155" s="79">
        <v>684.3</v>
      </c>
      <c r="AD155" s="65" t="s">
        <v>391</v>
      </c>
      <c r="AE155" s="68">
        <v>0.51129972389814904</v>
      </c>
      <c r="AF155" s="78">
        <v>644.66</v>
      </c>
      <c r="AG155" s="78">
        <v>679.52</v>
      </c>
      <c r="AH155" s="78">
        <v>712.75</v>
      </c>
      <c r="AI155" s="78"/>
      <c r="AJ155" s="78"/>
      <c r="AK155" s="79">
        <v>476.99</v>
      </c>
      <c r="AL155" s="69" t="s">
        <v>392</v>
      </c>
      <c r="AM155" s="70">
        <v>1</v>
      </c>
      <c r="AN155" s="78">
        <v>707.77</v>
      </c>
      <c r="AO155" s="78">
        <v>803.02</v>
      </c>
      <c r="AP155" s="78">
        <v>714.96</v>
      </c>
      <c r="AQ155" s="78">
        <v>769.78</v>
      </c>
      <c r="AR155" s="78"/>
      <c r="AS155" s="79"/>
      <c r="AT155" s="65" t="s">
        <v>393</v>
      </c>
      <c r="AU155" s="68">
        <v>3.96008236971329E-2</v>
      </c>
      <c r="AV155" s="78">
        <v>706.94</v>
      </c>
      <c r="AW155" s="78">
        <v>787.29</v>
      </c>
      <c r="AX155" s="78">
        <v>645.38</v>
      </c>
      <c r="AY155" s="78"/>
      <c r="AZ155" s="78"/>
      <c r="BA155" s="79">
        <v>437.85</v>
      </c>
      <c r="BB155" s="65" t="s">
        <v>394</v>
      </c>
      <c r="BC155" s="78">
        <v>817.77</v>
      </c>
      <c r="BD155" s="78">
        <v>853.13</v>
      </c>
      <c r="BE155" s="78">
        <v>709.24</v>
      </c>
      <c r="BF155" s="78"/>
      <c r="BG155" s="78"/>
      <c r="BH155" s="79">
        <v>614.08000000000004</v>
      </c>
      <c r="BI155" s="65" t="s">
        <v>395</v>
      </c>
      <c r="BJ155" s="68">
        <v>0.134439320812551</v>
      </c>
      <c r="BK155" s="78">
        <v>873.18</v>
      </c>
      <c r="BL155" s="78">
        <v>853.56</v>
      </c>
      <c r="BM155" s="78">
        <v>916.26</v>
      </c>
      <c r="BN155" s="78">
        <v>767.78</v>
      </c>
      <c r="BO155" s="78"/>
      <c r="BP155" s="79"/>
      <c r="BQ155" s="65" t="s">
        <v>396</v>
      </c>
      <c r="BR155" s="68">
        <v>1</v>
      </c>
      <c r="BS155" s="78">
        <v>747.83</v>
      </c>
      <c r="BT155" s="78">
        <v>770.5</v>
      </c>
      <c r="BU155" s="78">
        <v>754.5</v>
      </c>
      <c r="BV155" s="78"/>
      <c r="BW155" s="78"/>
      <c r="BX155" s="79">
        <v>489.5</v>
      </c>
      <c r="BY155" s="65" t="s">
        <v>397</v>
      </c>
      <c r="BZ155" s="78">
        <v>775.24</v>
      </c>
      <c r="CA155" s="78">
        <v>765.09</v>
      </c>
      <c r="CB155" s="78">
        <v>609.95000000000005</v>
      </c>
      <c r="CC155" s="78">
        <v>493.05</v>
      </c>
      <c r="CD155" s="78"/>
      <c r="CE155" s="79">
        <v>655</v>
      </c>
      <c r="CF155" s="65" t="s">
        <v>398</v>
      </c>
      <c r="CG155" s="78">
        <v>823.56</v>
      </c>
      <c r="CH155" s="78">
        <v>821.74</v>
      </c>
      <c r="CI155" s="78">
        <v>669.62</v>
      </c>
      <c r="CJ155" s="78"/>
      <c r="CK155" s="78"/>
      <c r="CL155" s="79"/>
      <c r="CM155" s="65" t="s">
        <v>399</v>
      </c>
      <c r="CN155" s="78">
        <v>694.16</v>
      </c>
      <c r="CO155" s="78">
        <v>682</v>
      </c>
      <c r="CP155" s="78">
        <v>724.41</v>
      </c>
      <c r="CQ155" s="78">
        <v>535.97</v>
      </c>
      <c r="CR155" s="78"/>
      <c r="CS155" s="79">
        <v>619.24</v>
      </c>
      <c r="CT155" s="65" t="s">
        <v>400</v>
      </c>
      <c r="CU155" s="78">
        <v>716.83</v>
      </c>
      <c r="CV155" s="78">
        <v>798.95</v>
      </c>
      <c r="CW155" s="78">
        <v>646.28</v>
      </c>
      <c r="CX155" s="78">
        <v>540.82000000000005</v>
      </c>
      <c r="CY155" s="78"/>
      <c r="CZ155" s="79"/>
      <c r="DA155" s="65" t="s">
        <v>401</v>
      </c>
      <c r="DB155" s="68">
        <v>0.132999946800021</v>
      </c>
      <c r="DC155" s="78">
        <v>667.66</v>
      </c>
      <c r="DD155" s="78">
        <v>763.42</v>
      </c>
      <c r="DE155" s="78">
        <v>602.36</v>
      </c>
      <c r="DF155" s="78">
        <v>681.49</v>
      </c>
      <c r="DG155" s="78"/>
      <c r="DH155" s="79">
        <v>638.16</v>
      </c>
      <c r="DI155" s="65" t="s">
        <v>402</v>
      </c>
      <c r="DJ155" s="68">
        <v>2.7796308650211302E-3</v>
      </c>
      <c r="DK155" s="78">
        <v>758.09</v>
      </c>
      <c r="DL155" s="78">
        <v>809.22</v>
      </c>
      <c r="DM155" s="78">
        <v>809.22</v>
      </c>
      <c r="DN155" s="78">
        <v>660.56</v>
      </c>
      <c r="DO155" s="78"/>
      <c r="DP155" s="79">
        <v>610.82000000000005</v>
      </c>
      <c r="DQ155" s="65" t="s">
        <v>403</v>
      </c>
      <c r="DR155" s="78">
        <v>737.03</v>
      </c>
      <c r="DS155" s="78">
        <v>757.14</v>
      </c>
      <c r="DT155" s="78">
        <v>584.47</v>
      </c>
      <c r="DU155" s="78">
        <v>560.55999999999995</v>
      </c>
      <c r="DV155" s="78"/>
      <c r="DW155" s="79"/>
      <c r="DX155" s="65" t="s">
        <v>404</v>
      </c>
      <c r="DY155" s="78">
        <v>706.65</v>
      </c>
      <c r="DZ155" s="78">
        <v>705.42</v>
      </c>
      <c r="EA155" s="78">
        <v>741.2</v>
      </c>
      <c r="EB155" s="78">
        <v>571.83000000000004</v>
      </c>
      <c r="EC155" s="78"/>
      <c r="ED155" s="79">
        <v>535.01</v>
      </c>
      <c r="EE155" s="65" t="s">
        <v>405</v>
      </c>
      <c r="EF155" s="68">
        <v>1</v>
      </c>
      <c r="EG155" s="78">
        <v>725.88</v>
      </c>
      <c r="EH155" s="78">
        <v>738.44</v>
      </c>
      <c r="EI155" s="78">
        <v>584.5</v>
      </c>
      <c r="EJ155" s="78"/>
      <c r="EK155" s="78">
        <v>323.74</v>
      </c>
      <c r="EL155" s="79">
        <v>461.21</v>
      </c>
      <c r="EM155" s="65" t="s">
        <v>406</v>
      </c>
      <c r="EN155" s="78">
        <v>767.45</v>
      </c>
      <c r="EO155" s="78">
        <v>787.03</v>
      </c>
      <c r="EP155" s="78">
        <v>632.05999999999995</v>
      </c>
      <c r="EQ155" s="78"/>
      <c r="ER155" s="78"/>
      <c r="ES155" s="79">
        <v>658.45</v>
      </c>
      <c r="ET155" s="65" t="s">
        <v>407</v>
      </c>
      <c r="EU155" s="68">
        <v>1</v>
      </c>
      <c r="EV155" s="78">
        <v>727.89</v>
      </c>
      <c r="EW155" s="78">
        <v>733.87</v>
      </c>
      <c r="EX155" s="78">
        <v>733.87</v>
      </c>
      <c r="EY155" s="78"/>
      <c r="EZ155" s="78"/>
      <c r="FA155" s="79">
        <v>470.38</v>
      </c>
      <c r="FB155" s="65" t="s">
        <v>408</v>
      </c>
      <c r="FC155" s="78">
        <v>586.21</v>
      </c>
      <c r="FD155" s="78">
        <v>553.02</v>
      </c>
      <c r="FE155" s="78">
        <v>615.37</v>
      </c>
      <c r="FF155" s="78"/>
      <c r="FG155" s="78"/>
      <c r="FH155" s="79"/>
      <c r="FI155" s="65" t="s">
        <v>409</v>
      </c>
      <c r="FJ155" s="78">
        <v>825.14</v>
      </c>
      <c r="FK155" s="78">
        <v>824.87</v>
      </c>
      <c r="FL155" s="78">
        <v>673.63</v>
      </c>
      <c r="FM155" s="78">
        <v>579.64</v>
      </c>
      <c r="FN155" s="78"/>
      <c r="FO155" s="79">
        <v>577.32000000000005</v>
      </c>
      <c r="FP155" s="65" t="s">
        <v>410</v>
      </c>
      <c r="FQ155" s="68">
        <v>0.21759944294542599</v>
      </c>
      <c r="FR155" s="78">
        <v>693.71</v>
      </c>
      <c r="FS155" s="78">
        <v>736.81</v>
      </c>
      <c r="FT155" s="78">
        <v>683.05</v>
      </c>
      <c r="FU155" s="78">
        <v>504.11</v>
      </c>
      <c r="FV155" s="78">
        <v>423.93</v>
      </c>
      <c r="FW155" s="79">
        <v>476.25</v>
      </c>
      <c r="FX155" s="65" t="s">
        <v>411</v>
      </c>
      <c r="FY155" s="78">
        <v>764.22</v>
      </c>
      <c r="FZ155" s="78">
        <v>748.68</v>
      </c>
      <c r="GA155" s="78">
        <v>724.62</v>
      </c>
      <c r="GB155" s="78">
        <v>746.77</v>
      </c>
      <c r="GC155" s="78"/>
      <c r="GD155" s="79">
        <v>512.6</v>
      </c>
      <c r="GE155" s="65" t="s">
        <v>412</v>
      </c>
      <c r="GF155" s="68">
        <v>0.20205693964559199</v>
      </c>
      <c r="GG155" s="78">
        <v>703.61</v>
      </c>
      <c r="GH155" s="78">
        <v>727.67</v>
      </c>
      <c r="GI155" s="78">
        <v>578.35</v>
      </c>
      <c r="GJ155" s="78">
        <v>513.63</v>
      </c>
      <c r="GK155" s="78"/>
      <c r="GL155" s="79">
        <v>506.45</v>
      </c>
      <c r="GM155" s="65" t="s">
        <v>413</v>
      </c>
      <c r="GN155" s="68">
        <v>0.100413704462385</v>
      </c>
      <c r="GO155" s="78">
        <v>813.87</v>
      </c>
      <c r="GP155" s="78">
        <v>1084.4100000000001</v>
      </c>
      <c r="GQ155" s="78">
        <v>683.28</v>
      </c>
      <c r="GR155" s="78">
        <v>527.98</v>
      </c>
      <c r="GS155" s="78"/>
      <c r="GT155" s="79"/>
      <c r="GU155" s="65" t="s">
        <v>414</v>
      </c>
      <c r="GV155" s="68">
        <v>1</v>
      </c>
      <c r="GW155" s="78">
        <v>673.91</v>
      </c>
      <c r="GX155" s="78">
        <v>741.43</v>
      </c>
      <c r="GY155" s="78">
        <v>705.6</v>
      </c>
      <c r="GZ155" s="78"/>
      <c r="HA155" s="78"/>
      <c r="HB155" s="79">
        <v>567.09</v>
      </c>
      <c r="HC155" s="65" t="s">
        <v>415</v>
      </c>
      <c r="HD155" s="68">
        <v>1</v>
      </c>
      <c r="HE155" s="78">
        <v>704.68</v>
      </c>
      <c r="HF155" s="78">
        <v>764.02</v>
      </c>
      <c r="HG155" s="78"/>
      <c r="HH155" s="78">
        <v>512.12</v>
      </c>
      <c r="HI155" s="78">
        <v>505.48</v>
      </c>
      <c r="HJ155" s="79">
        <v>527.54999999999995</v>
      </c>
      <c r="HK155" s="80"/>
      <c r="HL155" s="68"/>
      <c r="HM155" s="78"/>
      <c r="HN155" s="78"/>
      <c r="HO155" s="78"/>
      <c r="HP155" s="78"/>
      <c r="HQ155" s="78"/>
      <c r="HR155" s="79"/>
    </row>
    <row r="156" spans="1:226" x14ac:dyDescent="0.25">
      <c r="A156" s="81">
        <v>44501</v>
      </c>
      <c r="B156" s="82" t="s">
        <v>387</v>
      </c>
      <c r="C156" s="83">
        <v>753.0180464601591</v>
      </c>
      <c r="D156" s="83">
        <v>767.23559330214061</v>
      </c>
      <c r="E156" s="83">
        <v>694.77353892632345</v>
      </c>
      <c r="F156" s="83">
        <v>550.59014086275931</v>
      </c>
      <c r="G156" s="83">
        <v>414.75690179490113</v>
      </c>
      <c r="H156" s="84">
        <v>512.59649260708932</v>
      </c>
      <c r="I156" s="82" t="s">
        <v>388</v>
      </c>
      <c r="J156" s="83">
        <v>760.70100494081453</v>
      </c>
      <c r="K156" s="83">
        <v>762.13054434069772</v>
      </c>
      <c r="L156" s="83">
        <v>692.20886402070823</v>
      </c>
      <c r="M156" s="83">
        <v>547.72151175088061</v>
      </c>
      <c r="N156" s="83">
        <v>323.74</v>
      </c>
      <c r="O156" s="84">
        <v>546.1170200610203</v>
      </c>
      <c r="P156" s="65" t="s">
        <v>389</v>
      </c>
      <c r="Q156" s="78">
        <v>685.73</v>
      </c>
      <c r="R156" s="78">
        <v>763.2</v>
      </c>
      <c r="S156" s="78">
        <v>637.73</v>
      </c>
      <c r="T156" s="78">
        <v>503</v>
      </c>
      <c r="U156" s="78"/>
      <c r="V156" s="79"/>
      <c r="W156" s="65" t="s">
        <v>390</v>
      </c>
      <c r="X156" s="78">
        <v>758.54</v>
      </c>
      <c r="Y156" s="78">
        <v>770.05</v>
      </c>
      <c r="Z156" s="78">
        <v>614.57000000000005</v>
      </c>
      <c r="AA156" s="78">
        <v>452.44</v>
      </c>
      <c r="AB156" s="78"/>
      <c r="AC156" s="79">
        <v>676.86</v>
      </c>
      <c r="AD156" s="65" t="s">
        <v>391</v>
      </c>
      <c r="AE156" s="68">
        <v>0.51129972389814904</v>
      </c>
      <c r="AF156" s="78">
        <v>636.27</v>
      </c>
      <c r="AG156" s="78">
        <v>666.73</v>
      </c>
      <c r="AH156" s="78">
        <v>712.75</v>
      </c>
      <c r="AI156" s="78"/>
      <c r="AJ156" s="78"/>
      <c r="AK156" s="79">
        <v>468.38</v>
      </c>
      <c r="AL156" s="69" t="s">
        <v>392</v>
      </c>
      <c r="AM156" s="70">
        <v>1</v>
      </c>
      <c r="AN156" s="78">
        <v>694.9</v>
      </c>
      <c r="AO156" s="78">
        <v>773.85</v>
      </c>
      <c r="AP156" s="78">
        <v>713.1</v>
      </c>
      <c r="AQ156" s="78">
        <v>769.78</v>
      </c>
      <c r="AR156" s="78"/>
      <c r="AS156" s="79"/>
      <c r="AT156" s="65" t="s">
        <v>393</v>
      </c>
      <c r="AU156" s="68">
        <v>3.9010688928766503E-2</v>
      </c>
      <c r="AV156" s="78">
        <v>686.06</v>
      </c>
      <c r="AW156" s="78">
        <v>769.53</v>
      </c>
      <c r="AX156" s="78">
        <v>639.69000000000005</v>
      </c>
      <c r="AY156" s="78"/>
      <c r="AZ156" s="78"/>
      <c r="BA156" s="79">
        <v>605.16999999999996</v>
      </c>
      <c r="BB156" s="65" t="s">
        <v>394</v>
      </c>
      <c r="BC156" s="78">
        <v>809.37</v>
      </c>
      <c r="BD156" s="78">
        <v>849.77</v>
      </c>
      <c r="BE156" s="78">
        <v>719.32</v>
      </c>
      <c r="BF156" s="78"/>
      <c r="BG156" s="78"/>
      <c r="BH156" s="79">
        <v>613.24</v>
      </c>
      <c r="BI156" s="65" t="s">
        <v>395</v>
      </c>
      <c r="BJ156" s="68">
        <v>0.13441582880799999</v>
      </c>
      <c r="BK156" s="78">
        <v>840.77</v>
      </c>
      <c r="BL156" s="78">
        <v>842.65</v>
      </c>
      <c r="BM156" s="78">
        <v>926.85</v>
      </c>
      <c r="BN156" s="78">
        <v>778.4</v>
      </c>
      <c r="BO156" s="78"/>
      <c r="BP156" s="79"/>
      <c r="BQ156" s="65" t="s">
        <v>396</v>
      </c>
      <c r="BR156" s="68">
        <v>1</v>
      </c>
      <c r="BS156" s="78">
        <v>745.33</v>
      </c>
      <c r="BT156" s="78">
        <v>770.5</v>
      </c>
      <c r="BU156" s="78">
        <v>754.5</v>
      </c>
      <c r="BV156" s="78"/>
      <c r="BW156" s="78"/>
      <c r="BX156" s="79">
        <v>489.5</v>
      </c>
      <c r="BY156" s="65" t="s">
        <v>397</v>
      </c>
      <c r="BZ156" s="78">
        <v>771.81</v>
      </c>
      <c r="CA156" s="78">
        <v>763.11</v>
      </c>
      <c r="CB156" s="78">
        <v>613.66999999999996</v>
      </c>
      <c r="CC156" s="78">
        <v>490.63</v>
      </c>
      <c r="CD156" s="78"/>
      <c r="CE156" s="79">
        <v>652.05999999999995</v>
      </c>
      <c r="CF156" s="65" t="s">
        <v>398</v>
      </c>
      <c r="CG156" s="78">
        <v>741.3</v>
      </c>
      <c r="CH156" s="78">
        <v>815.29</v>
      </c>
      <c r="CI156" s="78">
        <v>675.72</v>
      </c>
      <c r="CJ156" s="78"/>
      <c r="CK156" s="78"/>
      <c r="CL156" s="79"/>
      <c r="CM156" s="65" t="s">
        <v>399</v>
      </c>
      <c r="CN156" s="78">
        <v>691.69</v>
      </c>
      <c r="CO156" s="78">
        <v>688.11</v>
      </c>
      <c r="CP156" s="78">
        <v>728.03</v>
      </c>
      <c r="CQ156" s="78">
        <v>543.66999999999996</v>
      </c>
      <c r="CR156" s="78"/>
      <c r="CS156" s="79">
        <v>613.77</v>
      </c>
      <c r="CT156" s="65" t="s">
        <v>400</v>
      </c>
      <c r="CU156" s="78">
        <v>715.8</v>
      </c>
      <c r="CV156" s="78">
        <v>798.81</v>
      </c>
      <c r="CW156" s="78">
        <v>650.92999999999995</v>
      </c>
      <c r="CX156" s="78">
        <v>549.57000000000005</v>
      </c>
      <c r="CY156" s="78"/>
      <c r="CZ156" s="79"/>
      <c r="DA156" s="65" t="s">
        <v>401</v>
      </c>
      <c r="DB156" s="68">
        <v>0.13288506770494199</v>
      </c>
      <c r="DC156" s="78">
        <v>667.08</v>
      </c>
      <c r="DD156" s="78">
        <v>762.76</v>
      </c>
      <c r="DE156" s="78">
        <v>606.09</v>
      </c>
      <c r="DF156" s="78">
        <v>680.9</v>
      </c>
      <c r="DG156" s="78"/>
      <c r="DH156" s="79">
        <v>641.76</v>
      </c>
      <c r="DI156" s="65" t="s">
        <v>402</v>
      </c>
      <c r="DJ156" s="68">
        <v>2.7740790057700802E-3</v>
      </c>
      <c r="DK156" s="78">
        <v>763.34</v>
      </c>
      <c r="DL156" s="78">
        <v>812</v>
      </c>
      <c r="DM156" s="78">
        <v>812</v>
      </c>
      <c r="DN156" s="78">
        <v>640.65</v>
      </c>
      <c r="DO156" s="78"/>
      <c r="DP156" s="79">
        <v>594.36</v>
      </c>
      <c r="DQ156" s="65" t="s">
        <v>403</v>
      </c>
      <c r="DR156" s="78">
        <v>722.56</v>
      </c>
      <c r="DS156" s="78">
        <v>740.88</v>
      </c>
      <c r="DT156" s="78">
        <v>588.35</v>
      </c>
      <c r="DU156" s="78">
        <v>571.11</v>
      </c>
      <c r="DV156" s="78"/>
      <c r="DW156" s="79"/>
      <c r="DX156" s="65" t="s">
        <v>404</v>
      </c>
      <c r="DY156" s="78">
        <v>705.41</v>
      </c>
      <c r="DZ156" s="78">
        <v>704.8</v>
      </c>
      <c r="EA156" s="78">
        <v>749.77</v>
      </c>
      <c r="EB156" s="78">
        <v>582.39</v>
      </c>
      <c r="EC156" s="78"/>
      <c r="ED156" s="79">
        <v>533.21</v>
      </c>
      <c r="EE156" s="65" t="s">
        <v>405</v>
      </c>
      <c r="EF156" s="68">
        <v>1</v>
      </c>
      <c r="EG156" s="78">
        <v>690.2</v>
      </c>
      <c r="EH156" s="78">
        <v>709.82</v>
      </c>
      <c r="EI156" s="78">
        <v>587.12</v>
      </c>
      <c r="EJ156" s="78"/>
      <c r="EK156" s="78">
        <v>323.74</v>
      </c>
      <c r="EL156" s="79">
        <v>452.88</v>
      </c>
      <c r="EM156" s="65" t="s">
        <v>406</v>
      </c>
      <c r="EN156" s="78">
        <v>767.45</v>
      </c>
      <c r="EO156" s="78">
        <v>807.55</v>
      </c>
      <c r="EP156" s="78">
        <v>632.05999999999995</v>
      </c>
      <c r="EQ156" s="78"/>
      <c r="ER156" s="78"/>
      <c r="ES156" s="79">
        <v>657.53</v>
      </c>
      <c r="ET156" s="65" t="s">
        <v>407</v>
      </c>
      <c r="EU156" s="68">
        <v>1</v>
      </c>
      <c r="EV156" s="78">
        <v>717.15</v>
      </c>
      <c r="EW156" s="78">
        <v>734.15</v>
      </c>
      <c r="EX156" s="78">
        <v>734.15</v>
      </c>
      <c r="EY156" s="78"/>
      <c r="EZ156" s="78"/>
      <c r="FA156" s="79">
        <v>463.98</v>
      </c>
      <c r="FB156" s="65" t="s">
        <v>408</v>
      </c>
      <c r="FC156" s="78">
        <v>586.21</v>
      </c>
      <c r="FD156" s="78">
        <v>553.02</v>
      </c>
      <c r="FE156" s="78">
        <v>615.37</v>
      </c>
      <c r="FF156" s="78"/>
      <c r="FG156" s="78"/>
      <c r="FH156" s="79"/>
      <c r="FI156" s="65" t="s">
        <v>409</v>
      </c>
      <c r="FJ156" s="78">
        <v>813.57</v>
      </c>
      <c r="FK156" s="78">
        <v>825.69</v>
      </c>
      <c r="FL156" s="78">
        <v>667.01</v>
      </c>
      <c r="FM156" s="78">
        <v>581.64</v>
      </c>
      <c r="FN156" s="78"/>
      <c r="FO156" s="79">
        <v>577.32000000000005</v>
      </c>
      <c r="FP156" s="65" t="s">
        <v>410</v>
      </c>
      <c r="FQ156" s="68">
        <v>0.216333153055706</v>
      </c>
      <c r="FR156" s="78">
        <v>689.23</v>
      </c>
      <c r="FS156" s="78">
        <v>731.94</v>
      </c>
      <c r="FT156" s="78">
        <v>693.27</v>
      </c>
      <c r="FU156" s="78">
        <v>498.3</v>
      </c>
      <c r="FV156" s="78">
        <v>421.46</v>
      </c>
      <c r="FW156" s="79">
        <v>466.18</v>
      </c>
      <c r="FX156" s="65" t="s">
        <v>411</v>
      </c>
      <c r="FY156" s="78">
        <v>760.96</v>
      </c>
      <c r="FZ156" s="78">
        <v>750.31</v>
      </c>
      <c r="GA156" s="78">
        <v>727.06</v>
      </c>
      <c r="GB156" s="78">
        <v>754.05</v>
      </c>
      <c r="GC156" s="78"/>
      <c r="GD156" s="79">
        <v>483.33</v>
      </c>
      <c r="GE156" s="65" t="s">
        <v>412</v>
      </c>
      <c r="GF156" s="68">
        <v>0.20204877457418199</v>
      </c>
      <c r="GG156" s="78">
        <v>708.74</v>
      </c>
      <c r="GH156" s="78">
        <v>737.69</v>
      </c>
      <c r="GI156" s="78">
        <v>594.52</v>
      </c>
      <c r="GJ156" s="78">
        <v>524.52</v>
      </c>
      <c r="GK156" s="78"/>
      <c r="GL156" s="79">
        <v>492.51</v>
      </c>
      <c r="GM156" s="65" t="s">
        <v>413</v>
      </c>
      <c r="GN156" s="68">
        <v>0.100872547536188</v>
      </c>
      <c r="GO156" s="78">
        <v>815.66</v>
      </c>
      <c r="GP156" s="78">
        <v>1110.3399999999999</v>
      </c>
      <c r="GQ156" s="78">
        <v>686.4</v>
      </c>
      <c r="GR156" s="78">
        <v>541.48</v>
      </c>
      <c r="GS156" s="78"/>
      <c r="GT156" s="79"/>
      <c r="GU156" s="65" t="s">
        <v>414</v>
      </c>
      <c r="GV156" s="68">
        <v>1</v>
      </c>
      <c r="GW156" s="78">
        <v>666.17</v>
      </c>
      <c r="GX156" s="78">
        <v>726.3</v>
      </c>
      <c r="GY156" s="78">
        <v>713.4</v>
      </c>
      <c r="GZ156" s="78"/>
      <c r="HA156" s="78"/>
      <c r="HB156" s="79">
        <v>561.19000000000005</v>
      </c>
      <c r="HC156" s="65" t="s">
        <v>415</v>
      </c>
      <c r="HD156" s="68">
        <v>1</v>
      </c>
      <c r="HE156" s="78">
        <v>705.52</v>
      </c>
      <c r="HF156" s="78">
        <v>764.02</v>
      </c>
      <c r="HG156" s="78"/>
      <c r="HH156" s="78">
        <v>515.69000000000005</v>
      </c>
      <c r="HI156" s="78">
        <v>509.05</v>
      </c>
      <c r="HJ156" s="79">
        <v>522.54999999999995</v>
      </c>
      <c r="HK156" s="80"/>
      <c r="HL156" s="68"/>
      <c r="HM156" s="78"/>
      <c r="HN156" s="78"/>
      <c r="HO156" s="78"/>
      <c r="HP156" s="78"/>
      <c r="HQ156" s="78"/>
      <c r="HR156" s="79"/>
    </row>
    <row r="157" spans="1:226" x14ac:dyDescent="0.25">
      <c r="A157" s="81">
        <v>44494</v>
      </c>
      <c r="B157" s="82" t="s">
        <v>387</v>
      </c>
      <c r="C157" s="83">
        <v>745.32870548259439</v>
      </c>
      <c r="D157" s="83">
        <v>761.70575356213203</v>
      </c>
      <c r="E157" s="83">
        <v>698.91393905279199</v>
      </c>
      <c r="F157" s="83">
        <v>554.06540220463432</v>
      </c>
      <c r="G157" s="83">
        <v>459.34326168972223</v>
      </c>
      <c r="H157" s="84">
        <v>506.49362103425483</v>
      </c>
      <c r="I157" s="82" t="s">
        <v>388</v>
      </c>
      <c r="J157" s="83">
        <v>754.06076799833806</v>
      </c>
      <c r="K157" s="83">
        <v>757.64105976391079</v>
      </c>
      <c r="L157" s="83">
        <v>697.11488029797169</v>
      </c>
      <c r="M157" s="83">
        <v>550.96770903126082</v>
      </c>
      <c r="N157" s="83">
        <v>323.74</v>
      </c>
      <c r="O157" s="84">
        <v>542.21924528223576</v>
      </c>
      <c r="P157" s="65" t="s">
        <v>389</v>
      </c>
      <c r="Q157" s="78">
        <v>680.73</v>
      </c>
      <c r="R157" s="78">
        <v>759.87</v>
      </c>
      <c r="S157" s="78">
        <v>639.29</v>
      </c>
      <c r="T157" s="78">
        <v>503</v>
      </c>
      <c r="U157" s="78"/>
      <c r="V157" s="79"/>
      <c r="W157" s="65" t="s">
        <v>390</v>
      </c>
      <c r="X157" s="78">
        <v>746.4</v>
      </c>
      <c r="Y157" s="78">
        <v>757.19</v>
      </c>
      <c r="Z157" s="78">
        <v>617.38</v>
      </c>
      <c r="AA157" s="78">
        <v>457.66</v>
      </c>
      <c r="AB157" s="78"/>
      <c r="AC157" s="79">
        <v>687.6</v>
      </c>
      <c r="AD157" s="65" t="s">
        <v>391</v>
      </c>
      <c r="AE157" s="68">
        <v>0.51129972389814904</v>
      </c>
      <c r="AF157" s="78">
        <v>628.47</v>
      </c>
      <c r="AG157" s="78">
        <v>666.73</v>
      </c>
      <c r="AH157" s="78">
        <v>661.62</v>
      </c>
      <c r="AI157" s="78"/>
      <c r="AJ157" s="78"/>
      <c r="AK157" s="79">
        <v>458.67</v>
      </c>
      <c r="AL157" s="69" t="s">
        <v>392</v>
      </c>
      <c r="AM157" s="70">
        <v>1</v>
      </c>
      <c r="AN157" s="78">
        <v>693.33</v>
      </c>
      <c r="AO157" s="78">
        <v>784.66</v>
      </c>
      <c r="AP157" s="78">
        <v>696.54</v>
      </c>
      <c r="AQ157" s="78">
        <v>769.78</v>
      </c>
      <c r="AR157" s="78"/>
      <c r="AS157" s="79"/>
      <c r="AT157" s="65" t="s">
        <v>393</v>
      </c>
      <c r="AU157" s="68">
        <v>3.88590969145877E-2</v>
      </c>
      <c r="AV157" s="78">
        <v>671.19</v>
      </c>
      <c r="AW157" s="78">
        <v>753.21</v>
      </c>
      <c r="AX157" s="78">
        <v>626.96</v>
      </c>
      <c r="AY157" s="78"/>
      <c r="AZ157" s="78"/>
      <c r="BA157" s="79">
        <v>485.59</v>
      </c>
      <c r="BB157" s="65" t="s">
        <v>394</v>
      </c>
      <c r="BC157" s="78">
        <v>803.48</v>
      </c>
      <c r="BD157" s="78">
        <v>848.09</v>
      </c>
      <c r="BE157" s="78">
        <v>726.04</v>
      </c>
      <c r="BF157" s="78"/>
      <c r="BG157" s="78"/>
      <c r="BH157" s="79">
        <v>606.52</v>
      </c>
      <c r="BI157" s="65" t="s">
        <v>395</v>
      </c>
      <c r="BJ157" s="68">
        <v>0.13441040874205301</v>
      </c>
      <c r="BK157" s="78">
        <v>829.98</v>
      </c>
      <c r="BL157" s="78">
        <v>831.87</v>
      </c>
      <c r="BM157" s="78">
        <v>916.06</v>
      </c>
      <c r="BN157" s="78">
        <v>785.09</v>
      </c>
      <c r="BO157" s="78"/>
      <c r="BP157" s="79"/>
      <c r="BQ157" s="65" t="s">
        <v>396</v>
      </c>
      <c r="BR157" s="68">
        <v>1</v>
      </c>
      <c r="BS157" s="78">
        <v>748.67</v>
      </c>
      <c r="BT157" s="78">
        <v>770.5</v>
      </c>
      <c r="BU157" s="78">
        <v>754.5</v>
      </c>
      <c r="BV157" s="78"/>
      <c r="BW157" s="78"/>
      <c r="BX157" s="79">
        <v>489.5</v>
      </c>
      <c r="BY157" s="65" t="s">
        <v>397</v>
      </c>
      <c r="BZ157" s="78">
        <v>764.67</v>
      </c>
      <c r="CA157" s="78">
        <v>756.17</v>
      </c>
      <c r="CB157" s="78">
        <v>609.79999999999995</v>
      </c>
      <c r="CC157" s="78">
        <v>495.48</v>
      </c>
      <c r="CD157" s="78"/>
      <c r="CE157" s="79">
        <v>645.41999999999996</v>
      </c>
      <c r="CF157" s="65" t="s">
        <v>398</v>
      </c>
      <c r="CG157" s="78">
        <v>734.85</v>
      </c>
      <c r="CH157" s="78">
        <v>808.03</v>
      </c>
      <c r="CI157" s="78">
        <v>681.1</v>
      </c>
      <c r="CJ157" s="78"/>
      <c r="CK157" s="78"/>
      <c r="CL157" s="79"/>
      <c r="CM157" s="65" t="s">
        <v>399</v>
      </c>
      <c r="CN157" s="78">
        <v>682.67</v>
      </c>
      <c r="CO157" s="78">
        <v>685.17</v>
      </c>
      <c r="CP157" s="78">
        <v>734.54</v>
      </c>
      <c r="CQ157" s="78">
        <v>547.80999999999995</v>
      </c>
      <c r="CR157" s="78"/>
      <c r="CS157" s="79">
        <v>611.04999999999995</v>
      </c>
      <c r="CT157" s="65" t="s">
        <v>400</v>
      </c>
      <c r="CU157" s="78">
        <v>709.58</v>
      </c>
      <c r="CV157" s="78">
        <v>794.69</v>
      </c>
      <c r="CW157" s="78">
        <v>660.34</v>
      </c>
      <c r="CX157" s="78">
        <v>555.82000000000005</v>
      </c>
      <c r="CY157" s="78"/>
      <c r="CZ157" s="79"/>
      <c r="DA157" s="65" t="s">
        <v>401</v>
      </c>
      <c r="DB157" s="68">
        <v>0.132849760206183</v>
      </c>
      <c r="DC157" s="78">
        <v>666.91</v>
      </c>
      <c r="DD157" s="78">
        <v>762.56</v>
      </c>
      <c r="DE157" s="78">
        <v>605.92999999999995</v>
      </c>
      <c r="DF157" s="78">
        <v>680.72</v>
      </c>
      <c r="DG157" s="78"/>
      <c r="DH157" s="79">
        <v>634.04</v>
      </c>
      <c r="DI157" s="65" t="s">
        <v>402</v>
      </c>
      <c r="DJ157" s="68">
        <v>2.7334353815875799E-3</v>
      </c>
      <c r="DK157" s="78">
        <v>730.25</v>
      </c>
      <c r="DL157" s="78">
        <v>794.88</v>
      </c>
      <c r="DM157" s="78">
        <v>794.88</v>
      </c>
      <c r="DN157" s="78">
        <v>631.27</v>
      </c>
      <c r="DO157" s="78"/>
      <c r="DP157" s="79">
        <v>576.80999999999995</v>
      </c>
      <c r="DQ157" s="65" t="s">
        <v>403</v>
      </c>
      <c r="DR157" s="78">
        <v>683.78</v>
      </c>
      <c r="DS157" s="78">
        <v>712.75</v>
      </c>
      <c r="DT157" s="78">
        <v>591.79</v>
      </c>
      <c r="DU157" s="78">
        <v>573.12</v>
      </c>
      <c r="DV157" s="78"/>
      <c r="DW157" s="79"/>
      <c r="DX157" s="65" t="s">
        <v>404</v>
      </c>
      <c r="DY157" s="78">
        <v>702.62</v>
      </c>
      <c r="DZ157" s="78">
        <v>700.55</v>
      </c>
      <c r="EA157" s="78">
        <v>749.77</v>
      </c>
      <c r="EB157" s="78">
        <v>585.83000000000004</v>
      </c>
      <c r="EC157" s="78"/>
      <c r="ED157" s="79">
        <v>529.49</v>
      </c>
      <c r="EE157" s="65" t="s">
        <v>405</v>
      </c>
      <c r="EF157" s="68">
        <v>1</v>
      </c>
      <c r="EG157" s="78">
        <v>713.92</v>
      </c>
      <c r="EH157" s="78">
        <v>738.58</v>
      </c>
      <c r="EI157" s="78">
        <v>587.42999999999995</v>
      </c>
      <c r="EJ157" s="78"/>
      <c r="EK157" s="78">
        <v>323.74</v>
      </c>
      <c r="EL157" s="79">
        <v>456.68</v>
      </c>
      <c r="EM157" s="65" t="s">
        <v>406</v>
      </c>
      <c r="EN157" s="78">
        <v>746.08</v>
      </c>
      <c r="EO157" s="78">
        <v>787.89</v>
      </c>
      <c r="EP157" s="78">
        <v>632.05999999999995</v>
      </c>
      <c r="EQ157" s="78"/>
      <c r="ER157" s="78"/>
      <c r="ES157" s="79">
        <v>648.27</v>
      </c>
      <c r="ET157" s="65" t="s">
        <v>407</v>
      </c>
      <c r="EU157" s="68">
        <v>1</v>
      </c>
      <c r="EV157" s="78">
        <v>710.87</v>
      </c>
      <c r="EW157" s="78">
        <v>723.23</v>
      </c>
      <c r="EX157" s="78">
        <v>723.24</v>
      </c>
      <c r="EY157" s="78"/>
      <c r="EZ157" s="78"/>
      <c r="FA157" s="79">
        <v>450.24</v>
      </c>
      <c r="FB157" s="65" t="s">
        <v>408</v>
      </c>
      <c r="FC157" s="78">
        <v>586.21</v>
      </c>
      <c r="FD157" s="78">
        <v>553.02</v>
      </c>
      <c r="FE157" s="78">
        <v>615.37</v>
      </c>
      <c r="FF157" s="78"/>
      <c r="FG157" s="78"/>
      <c r="FH157" s="79"/>
      <c r="FI157" s="65" t="s">
        <v>409</v>
      </c>
      <c r="FJ157" s="78">
        <v>803.65</v>
      </c>
      <c r="FK157" s="78">
        <v>823.21</v>
      </c>
      <c r="FL157" s="78">
        <v>686.02</v>
      </c>
      <c r="FM157" s="78">
        <v>593.64</v>
      </c>
      <c r="FN157" s="78"/>
      <c r="FO157" s="79">
        <v>566.57000000000005</v>
      </c>
      <c r="FP157" s="65" t="s">
        <v>410</v>
      </c>
      <c r="FQ157" s="68">
        <v>0.216511139498127</v>
      </c>
      <c r="FR157" s="78">
        <v>681.77</v>
      </c>
      <c r="FS157" s="78">
        <v>723.6</v>
      </c>
      <c r="FT157" s="78">
        <v>687.32</v>
      </c>
      <c r="FU157" s="78">
        <v>516.47</v>
      </c>
      <c r="FV157" s="78">
        <v>469.33</v>
      </c>
      <c r="FW157" s="79">
        <v>462.1</v>
      </c>
      <c r="FX157" s="65" t="s">
        <v>411</v>
      </c>
      <c r="FY157" s="78">
        <v>752.83</v>
      </c>
      <c r="FZ157" s="78">
        <v>747.06</v>
      </c>
      <c r="GA157" s="78">
        <v>724.62</v>
      </c>
      <c r="GB157" s="78">
        <v>747.06</v>
      </c>
      <c r="GC157" s="78"/>
      <c r="GD157" s="79">
        <v>476.02</v>
      </c>
      <c r="GE157" s="65" t="s">
        <v>412</v>
      </c>
      <c r="GF157" s="68">
        <v>0.20212228398180901</v>
      </c>
      <c r="GG157" s="78">
        <v>704.27</v>
      </c>
      <c r="GH157" s="78">
        <v>730.32</v>
      </c>
      <c r="GI157" s="78">
        <v>595.91</v>
      </c>
      <c r="GJ157" s="78">
        <v>515.41</v>
      </c>
      <c r="GK157" s="78"/>
      <c r="GL157" s="79">
        <v>490.22</v>
      </c>
      <c r="GM157" s="65" t="s">
        <v>413</v>
      </c>
      <c r="GN157" s="68">
        <v>0.1</v>
      </c>
      <c r="GO157" s="78">
        <v>807.08</v>
      </c>
      <c r="GP157" s="78">
        <v>1100.6600000000001</v>
      </c>
      <c r="GQ157" s="78">
        <v>679.58</v>
      </c>
      <c r="GR157" s="78">
        <v>545.9</v>
      </c>
      <c r="GS157" s="78"/>
      <c r="GT157" s="79"/>
      <c r="GU157" s="65" t="s">
        <v>414</v>
      </c>
      <c r="GV157" s="68">
        <v>1</v>
      </c>
      <c r="GW157" s="78">
        <v>654.61</v>
      </c>
      <c r="GX157" s="78">
        <v>708.85</v>
      </c>
      <c r="GY157" s="78">
        <v>706.63</v>
      </c>
      <c r="GZ157" s="78"/>
      <c r="HA157" s="78"/>
      <c r="HB157" s="79">
        <v>566.87</v>
      </c>
      <c r="HC157" s="65" t="s">
        <v>415</v>
      </c>
      <c r="HD157" s="68">
        <v>1</v>
      </c>
      <c r="HE157" s="78">
        <v>704.68</v>
      </c>
      <c r="HF157" s="78">
        <v>746.52</v>
      </c>
      <c r="HG157" s="78"/>
      <c r="HH157" s="78">
        <v>515.57000000000005</v>
      </c>
      <c r="HI157" s="78">
        <v>508.93</v>
      </c>
      <c r="HJ157" s="79">
        <v>517.54999999999995</v>
      </c>
      <c r="HK157" s="80"/>
      <c r="HL157" s="68"/>
      <c r="HM157" s="78"/>
      <c r="HN157" s="78"/>
      <c r="HO157" s="78"/>
      <c r="HP157" s="78"/>
      <c r="HQ157" s="78"/>
      <c r="HR157" s="79"/>
    </row>
    <row r="158" spans="1:226" x14ac:dyDescent="0.25">
      <c r="A158" s="81">
        <v>44487</v>
      </c>
      <c r="B158" s="82" t="s">
        <v>387</v>
      </c>
      <c r="C158" s="83">
        <v>738.34640192294057</v>
      </c>
      <c r="D158" s="83">
        <v>754.99630289145944</v>
      </c>
      <c r="E158" s="83">
        <v>684.70722528877695</v>
      </c>
      <c r="F158" s="83">
        <v>547.79937238049604</v>
      </c>
      <c r="G158" s="83">
        <v>418.63154681605124</v>
      </c>
      <c r="H158" s="84">
        <v>501.14517859783973</v>
      </c>
      <c r="I158" s="82" t="s">
        <v>388</v>
      </c>
      <c r="J158" s="83">
        <v>746.72408593419539</v>
      </c>
      <c r="K158" s="83">
        <v>750.45716830696779</v>
      </c>
      <c r="L158" s="83">
        <v>681.93203948583277</v>
      </c>
      <c r="M158" s="83">
        <v>545.76449470378327</v>
      </c>
      <c r="N158" s="83">
        <v>323.74</v>
      </c>
      <c r="O158" s="84">
        <v>535.68958934752686</v>
      </c>
      <c r="P158" s="65" t="s">
        <v>389</v>
      </c>
      <c r="Q158" s="78">
        <v>675.73</v>
      </c>
      <c r="R158" s="78">
        <v>744.87</v>
      </c>
      <c r="S158" s="78">
        <v>635.24</v>
      </c>
      <c r="T158" s="78">
        <v>503</v>
      </c>
      <c r="U158" s="78"/>
      <c r="V158" s="79"/>
      <c r="W158" s="65" t="s">
        <v>390</v>
      </c>
      <c r="X158" s="78">
        <v>740.15</v>
      </c>
      <c r="Y158" s="78">
        <v>758.72</v>
      </c>
      <c r="Z158" s="78">
        <v>624.66</v>
      </c>
      <c r="AA158" s="78">
        <v>457.66</v>
      </c>
      <c r="AB158" s="78"/>
      <c r="AC158" s="79">
        <v>669.42</v>
      </c>
      <c r="AD158" s="65" t="s">
        <v>391</v>
      </c>
      <c r="AE158" s="68">
        <v>0.51129972389814904</v>
      </c>
      <c r="AF158" s="78">
        <v>619.86</v>
      </c>
      <c r="AG158" s="78">
        <v>653.99</v>
      </c>
      <c r="AH158" s="78">
        <v>661.65</v>
      </c>
      <c r="AI158" s="78"/>
      <c r="AJ158" s="78"/>
      <c r="AK158" s="79">
        <v>445.76</v>
      </c>
      <c r="AL158" s="69" t="s">
        <v>392</v>
      </c>
      <c r="AM158" s="70">
        <v>1</v>
      </c>
      <c r="AN158" s="78">
        <v>680.85</v>
      </c>
      <c r="AO158" s="78">
        <v>763.57</v>
      </c>
      <c r="AP158" s="78">
        <v>684.77</v>
      </c>
      <c r="AQ158" s="78">
        <v>769.78</v>
      </c>
      <c r="AR158" s="78"/>
      <c r="AS158" s="79"/>
      <c r="AT158" s="65" t="s">
        <v>393</v>
      </c>
      <c r="AU158" s="68">
        <v>3.9288099634620703E-2</v>
      </c>
      <c r="AV158" s="78">
        <v>663.01</v>
      </c>
      <c r="AW158" s="78">
        <v>738.02</v>
      </c>
      <c r="AX158" s="78">
        <v>625.12</v>
      </c>
      <c r="AY158" s="78"/>
      <c r="AZ158" s="78"/>
      <c r="BA158" s="79">
        <v>468.35</v>
      </c>
      <c r="BB158" s="65" t="s">
        <v>394</v>
      </c>
      <c r="BC158" s="78">
        <v>799.28</v>
      </c>
      <c r="BD158" s="78">
        <v>840.52</v>
      </c>
      <c r="BE158" s="78">
        <v>698.98</v>
      </c>
      <c r="BF158" s="78"/>
      <c r="BG158" s="78"/>
      <c r="BH158" s="79">
        <v>600.75</v>
      </c>
      <c r="BI158" s="65" t="s">
        <v>395</v>
      </c>
      <c r="BJ158" s="68">
        <v>0.13440860215053799</v>
      </c>
      <c r="BK158" s="78">
        <v>819.22</v>
      </c>
      <c r="BL158" s="78">
        <v>842.61</v>
      </c>
      <c r="BM158" s="78">
        <v>921.42</v>
      </c>
      <c r="BN158" s="78">
        <v>731.32</v>
      </c>
      <c r="BO158" s="78"/>
      <c r="BP158" s="79"/>
      <c r="BQ158" s="65" t="s">
        <v>396</v>
      </c>
      <c r="BR158" s="68">
        <v>1</v>
      </c>
      <c r="BS158" s="78">
        <v>727</v>
      </c>
      <c r="BT158" s="78">
        <v>748.83</v>
      </c>
      <c r="BU158" s="78">
        <v>757</v>
      </c>
      <c r="BV158" s="78"/>
      <c r="BW158" s="78"/>
      <c r="BX158" s="79">
        <v>482.83</v>
      </c>
      <c r="BY158" s="65" t="s">
        <v>397</v>
      </c>
      <c r="BZ158" s="78">
        <v>753.51</v>
      </c>
      <c r="CA158" s="78">
        <v>743.2</v>
      </c>
      <c r="CB158" s="78">
        <v>598.9</v>
      </c>
      <c r="CC158" s="78">
        <v>488.16</v>
      </c>
      <c r="CD158" s="78"/>
      <c r="CE158" s="79">
        <v>638.54</v>
      </c>
      <c r="CF158" s="65" t="s">
        <v>398</v>
      </c>
      <c r="CG158" s="78">
        <v>698.56</v>
      </c>
      <c r="CH158" s="78">
        <v>780.61</v>
      </c>
      <c r="CI158" s="78">
        <v>682.83</v>
      </c>
      <c r="CJ158" s="78"/>
      <c r="CK158" s="78"/>
      <c r="CL158" s="79"/>
      <c r="CM158" s="65" t="s">
        <v>399</v>
      </c>
      <c r="CN158" s="78">
        <v>689.27</v>
      </c>
      <c r="CO158" s="78">
        <v>689.46</v>
      </c>
      <c r="CP158" s="78">
        <v>718.45</v>
      </c>
      <c r="CQ158" s="78">
        <v>537.25</v>
      </c>
      <c r="CR158" s="78"/>
      <c r="CS158" s="79">
        <v>607.11</v>
      </c>
      <c r="CT158" s="65" t="s">
        <v>400</v>
      </c>
      <c r="CU158" s="78">
        <v>699.9</v>
      </c>
      <c r="CV158" s="78">
        <v>783.4</v>
      </c>
      <c r="CW158" s="78">
        <v>655.5</v>
      </c>
      <c r="CX158" s="78">
        <v>555.82000000000005</v>
      </c>
      <c r="CY158" s="78"/>
      <c r="CZ158" s="79"/>
      <c r="DA158" s="65" t="s">
        <v>401</v>
      </c>
      <c r="DB158" s="68">
        <v>0.133182393287607</v>
      </c>
      <c r="DC158" s="78">
        <v>668.58</v>
      </c>
      <c r="DD158" s="78">
        <v>764.47</v>
      </c>
      <c r="DE158" s="78">
        <v>590.4</v>
      </c>
      <c r="DF158" s="78">
        <v>682.43</v>
      </c>
      <c r="DG158" s="78"/>
      <c r="DH158" s="79">
        <v>620.82000000000005</v>
      </c>
      <c r="DI158" s="65" t="s">
        <v>402</v>
      </c>
      <c r="DJ158" s="68">
        <v>2.767400027674E-3</v>
      </c>
      <c r="DK158" s="78">
        <v>728.58</v>
      </c>
      <c r="DL158" s="78">
        <v>788.8</v>
      </c>
      <c r="DM158" s="78">
        <v>788.8</v>
      </c>
      <c r="DN158" s="78">
        <v>639.11</v>
      </c>
      <c r="DO158" s="78"/>
      <c r="DP158" s="79">
        <v>577.79</v>
      </c>
      <c r="DQ158" s="65" t="s">
        <v>403</v>
      </c>
      <c r="DR158" s="78">
        <v>683.78</v>
      </c>
      <c r="DS158" s="78">
        <v>712.75</v>
      </c>
      <c r="DT158" s="78">
        <v>590.41999999999996</v>
      </c>
      <c r="DU158" s="78">
        <v>573.12</v>
      </c>
      <c r="DV158" s="78"/>
      <c r="DW158" s="79"/>
      <c r="DX158" s="65" t="s">
        <v>404</v>
      </c>
      <c r="DY158" s="78">
        <v>692.78</v>
      </c>
      <c r="DZ158" s="78">
        <v>688.49</v>
      </c>
      <c r="EA158" s="78">
        <v>747.58</v>
      </c>
      <c r="EB158" s="78">
        <v>584.5</v>
      </c>
      <c r="EC158" s="78"/>
      <c r="ED158" s="79">
        <v>523</v>
      </c>
      <c r="EE158" s="65" t="s">
        <v>405</v>
      </c>
      <c r="EF158" s="68">
        <v>1</v>
      </c>
      <c r="EG158" s="78">
        <v>696.35</v>
      </c>
      <c r="EH158" s="78">
        <v>715</v>
      </c>
      <c r="EI158" s="78">
        <v>593.53</v>
      </c>
      <c r="EJ158" s="78"/>
      <c r="EK158" s="78">
        <v>323.74</v>
      </c>
      <c r="EL158" s="79">
        <v>449.89</v>
      </c>
      <c r="EM158" s="65" t="s">
        <v>406</v>
      </c>
      <c r="EN158" s="78">
        <v>731.55</v>
      </c>
      <c r="EO158" s="78">
        <v>787.89</v>
      </c>
      <c r="EP158" s="78">
        <v>632.05999999999995</v>
      </c>
      <c r="EQ158" s="78"/>
      <c r="ER158" s="78"/>
      <c r="ES158" s="79">
        <v>648.27</v>
      </c>
      <c r="ET158" s="65" t="s">
        <v>407</v>
      </c>
      <c r="EU158" s="68">
        <v>1</v>
      </c>
      <c r="EV158" s="78">
        <v>686.69</v>
      </c>
      <c r="EW158" s="78">
        <v>698.99</v>
      </c>
      <c r="EX158" s="78">
        <v>698.99</v>
      </c>
      <c r="EY158" s="78"/>
      <c r="EZ158" s="78"/>
      <c r="FA158" s="79">
        <v>439.39</v>
      </c>
      <c r="FB158" s="65" t="s">
        <v>408</v>
      </c>
      <c r="FC158" s="78">
        <v>586.21</v>
      </c>
      <c r="FD158" s="78">
        <v>553.02</v>
      </c>
      <c r="FE158" s="78">
        <v>615.37</v>
      </c>
      <c r="FF158" s="78"/>
      <c r="FG158" s="78"/>
      <c r="FH158" s="79"/>
      <c r="FI158" s="65" t="s">
        <v>409</v>
      </c>
      <c r="FJ158" s="78">
        <v>797.87</v>
      </c>
      <c r="FK158" s="78">
        <v>815.77</v>
      </c>
      <c r="FL158" s="78">
        <v>700.9</v>
      </c>
      <c r="FM158" s="78">
        <v>595.64</v>
      </c>
      <c r="FN158" s="78"/>
      <c r="FO158" s="79">
        <v>560.79</v>
      </c>
      <c r="FP158" s="65" t="s">
        <v>410</v>
      </c>
      <c r="FQ158" s="68">
        <v>0.218402603359032</v>
      </c>
      <c r="FR158" s="78">
        <v>678.92</v>
      </c>
      <c r="FS158" s="78">
        <v>721.23</v>
      </c>
      <c r="FT158" s="78">
        <v>696.21</v>
      </c>
      <c r="FU158" s="78">
        <v>514.08000000000004</v>
      </c>
      <c r="FV158" s="78">
        <v>425.62</v>
      </c>
      <c r="FW158" s="79">
        <v>458.95</v>
      </c>
      <c r="FX158" s="65" t="s">
        <v>411</v>
      </c>
      <c r="FY158" s="78">
        <v>753.65</v>
      </c>
      <c r="FZ158" s="78">
        <v>745.43</v>
      </c>
      <c r="GA158" s="78">
        <v>714.05</v>
      </c>
      <c r="GB158" s="78">
        <v>734.22</v>
      </c>
      <c r="GC158" s="78"/>
      <c r="GD158" s="79">
        <v>472.76</v>
      </c>
      <c r="GE158" s="65" t="s">
        <v>412</v>
      </c>
      <c r="GF158" s="68">
        <v>0.202061022428773</v>
      </c>
      <c r="GG158" s="78">
        <v>703.59</v>
      </c>
      <c r="GH158" s="78">
        <v>716.24</v>
      </c>
      <c r="GI158" s="78">
        <v>581.86</v>
      </c>
      <c r="GJ158" s="78">
        <v>475.05</v>
      </c>
      <c r="GK158" s="78"/>
      <c r="GL158" s="79">
        <v>485.4</v>
      </c>
      <c r="GM158" s="65" t="s">
        <v>413</v>
      </c>
      <c r="GN158" s="68">
        <v>9.9626400996264006E-2</v>
      </c>
      <c r="GO158" s="78">
        <v>792.83</v>
      </c>
      <c r="GP158" s="78">
        <v>1095.67</v>
      </c>
      <c r="GQ158" s="78">
        <v>676.48</v>
      </c>
      <c r="GR158" s="78">
        <v>543.86</v>
      </c>
      <c r="GS158" s="78"/>
      <c r="GT158" s="79"/>
      <c r="GU158" s="65" t="s">
        <v>414</v>
      </c>
      <c r="GV158" s="68">
        <v>1</v>
      </c>
      <c r="GW158" s="78">
        <v>635.76</v>
      </c>
      <c r="GX158" s="78">
        <v>692.9</v>
      </c>
      <c r="GY158" s="78">
        <v>669.86</v>
      </c>
      <c r="GZ158" s="78"/>
      <c r="HA158" s="78"/>
      <c r="HB158" s="79">
        <v>561.44000000000005</v>
      </c>
      <c r="HC158" s="65" t="s">
        <v>415</v>
      </c>
      <c r="HD158" s="68">
        <v>1</v>
      </c>
      <c r="HE158" s="78">
        <v>685.52</v>
      </c>
      <c r="HF158" s="78">
        <v>727.35</v>
      </c>
      <c r="HG158" s="78"/>
      <c r="HH158" s="78">
        <v>512.33000000000004</v>
      </c>
      <c r="HI158" s="78">
        <v>505.69</v>
      </c>
      <c r="HJ158" s="79">
        <v>515.89</v>
      </c>
      <c r="HK158" s="80"/>
      <c r="HL158" s="68"/>
      <c r="HM158" s="78"/>
      <c r="HN158" s="78"/>
      <c r="HO158" s="78"/>
      <c r="HP158" s="78"/>
      <c r="HQ158" s="78"/>
      <c r="HR158" s="79"/>
    </row>
    <row r="159" spans="1:226" x14ac:dyDescent="0.25">
      <c r="A159" s="81">
        <v>44480</v>
      </c>
      <c r="B159" s="82" t="s">
        <v>387</v>
      </c>
      <c r="C159" s="83">
        <v>720.0824751245384</v>
      </c>
      <c r="D159" s="83">
        <v>733.0852898313758</v>
      </c>
      <c r="E159" s="83">
        <v>664.77353668412559</v>
      </c>
      <c r="F159" s="83">
        <v>536.11921676904797</v>
      </c>
      <c r="G159" s="83">
        <v>412.47495941465644</v>
      </c>
      <c r="H159" s="84">
        <v>482.4677920768662</v>
      </c>
      <c r="I159" s="82" t="s">
        <v>388</v>
      </c>
      <c r="J159" s="83">
        <v>726.42641783277395</v>
      </c>
      <c r="K159" s="83">
        <v>726.21477433793234</v>
      </c>
      <c r="L159" s="83">
        <v>636.98975336844069</v>
      </c>
      <c r="M159" s="83">
        <v>531.31038699069779</v>
      </c>
      <c r="N159" s="83">
        <v>323.74</v>
      </c>
      <c r="O159" s="84">
        <v>509.18818484550093</v>
      </c>
      <c r="P159" s="65" t="s">
        <v>389</v>
      </c>
      <c r="Q159" s="78">
        <v>662.4</v>
      </c>
      <c r="R159" s="78">
        <v>722.37</v>
      </c>
      <c r="S159" s="78">
        <v>615.55999999999995</v>
      </c>
      <c r="T159" s="78">
        <v>495</v>
      </c>
      <c r="U159" s="78"/>
      <c r="V159" s="79"/>
      <c r="W159" s="65" t="s">
        <v>390</v>
      </c>
      <c r="X159" s="78">
        <v>696.19</v>
      </c>
      <c r="Y159" s="78">
        <v>716.66</v>
      </c>
      <c r="Z159" s="78">
        <v>610.69000000000005</v>
      </c>
      <c r="AA159" s="78">
        <v>450.38</v>
      </c>
      <c r="AB159" s="78"/>
      <c r="AC159" s="79">
        <v>629.75</v>
      </c>
      <c r="AD159" s="65" t="s">
        <v>391</v>
      </c>
      <c r="AE159" s="68">
        <v>0.51129972389814904</v>
      </c>
      <c r="AF159" s="78">
        <v>602.78</v>
      </c>
      <c r="AG159" s="78">
        <v>628.77</v>
      </c>
      <c r="AH159" s="78">
        <v>632.77</v>
      </c>
      <c r="AI159" s="78"/>
      <c r="AJ159" s="78"/>
      <c r="AK159" s="79">
        <v>421.77</v>
      </c>
      <c r="AL159" s="69" t="s">
        <v>392</v>
      </c>
      <c r="AM159" s="70">
        <v>1</v>
      </c>
      <c r="AN159" s="78">
        <v>673.17</v>
      </c>
      <c r="AO159" s="78">
        <v>739.67</v>
      </c>
      <c r="AP159" s="78">
        <v>661.82</v>
      </c>
      <c r="AQ159" s="78">
        <v>769.78</v>
      </c>
      <c r="AR159" s="78"/>
      <c r="AS159" s="79"/>
      <c r="AT159" s="65" t="s">
        <v>393</v>
      </c>
      <c r="AU159" s="68">
        <v>3.9371628804283597E-2</v>
      </c>
      <c r="AV159" s="78">
        <v>643.66</v>
      </c>
      <c r="AW159" s="78">
        <v>713.46</v>
      </c>
      <c r="AX159" s="78">
        <v>611.35</v>
      </c>
      <c r="AY159" s="78"/>
      <c r="AZ159" s="78"/>
      <c r="BA159" s="79">
        <v>456.56</v>
      </c>
      <c r="BB159" s="65" t="s">
        <v>394</v>
      </c>
      <c r="BC159" s="78">
        <v>775.75</v>
      </c>
      <c r="BD159" s="78">
        <v>808.59</v>
      </c>
      <c r="BE159" s="78">
        <v>676.91</v>
      </c>
      <c r="BF159" s="78"/>
      <c r="BG159" s="78"/>
      <c r="BH159" s="79">
        <v>569.33000000000004</v>
      </c>
      <c r="BI159" s="65" t="s">
        <v>395</v>
      </c>
      <c r="BJ159" s="68">
        <v>0.134386926839757</v>
      </c>
      <c r="BK159" s="78">
        <v>797.59</v>
      </c>
      <c r="BL159" s="78">
        <v>831.72</v>
      </c>
      <c r="BM159" s="78">
        <v>910.53</v>
      </c>
      <c r="BN159" s="78">
        <v>731.2</v>
      </c>
      <c r="BO159" s="78"/>
      <c r="BP159" s="79"/>
      <c r="BQ159" s="65" t="s">
        <v>396</v>
      </c>
      <c r="BR159" s="68">
        <v>1</v>
      </c>
      <c r="BS159" s="78">
        <v>709.5</v>
      </c>
      <c r="BT159" s="78">
        <v>731.33</v>
      </c>
      <c r="BU159" s="78">
        <v>747.83</v>
      </c>
      <c r="BV159" s="78"/>
      <c r="BW159" s="78"/>
      <c r="BX159" s="79">
        <v>445.33</v>
      </c>
      <c r="BY159" s="65" t="s">
        <v>397</v>
      </c>
      <c r="BZ159" s="78">
        <v>739.3</v>
      </c>
      <c r="CA159" s="78">
        <v>724.55</v>
      </c>
      <c r="CB159" s="78">
        <v>585.54</v>
      </c>
      <c r="CC159" s="78">
        <v>464.97</v>
      </c>
      <c r="CD159" s="78"/>
      <c r="CE159" s="79">
        <v>630.94000000000005</v>
      </c>
      <c r="CF159" s="65" t="s">
        <v>398</v>
      </c>
      <c r="CG159" s="78">
        <v>693.72</v>
      </c>
      <c r="CH159" s="78">
        <v>771.74</v>
      </c>
      <c r="CI159" s="78">
        <v>667.8</v>
      </c>
      <c r="CJ159" s="78"/>
      <c r="CK159" s="78"/>
      <c r="CL159" s="79"/>
      <c r="CM159" s="65" t="s">
        <v>399</v>
      </c>
      <c r="CN159" s="78">
        <v>669.7</v>
      </c>
      <c r="CO159" s="78">
        <v>670.4</v>
      </c>
      <c r="CP159" s="78">
        <v>689.11</v>
      </c>
      <c r="CQ159" s="78">
        <v>534.30999999999995</v>
      </c>
      <c r="CR159" s="78"/>
      <c r="CS159" s="79">
        <v>604.20000000000005</v>
      </c>
      <c r="CT159" s="65" t="s">
        <v>400</v>
      </c>
      <c r="CU159" s="78">
        <v>688.79</v>
      </c>
      <c r="CV159" s="78">
        <v>765.89</v>
      </c>
      <c r="CW159" s="78"/>
      <c r="CX159" s="78">
        <v>553.35</v>
      </c>
      <c r="CY159" s="78"/>
      <c r="CZ159" s="79"/>
      <c r="DA159" s="65" t="s">
        <v>401</v>
      </c>
      <c r="DB159" s="68">
        <v>0.133058346084758</v>
      </c>
      <c r="DC159" s="78">
        <v>681.68</v>
      </c>
      <c r="DD159" s="78">
        <v>782.49</v>
      </c>
      <c r="DE159" s="78">
        <v>557.59</v>
      </c>
      <c r="DF159" s="78">
        <v>635.22</v>
      </c>
      <c r="DG159" s="78"/>
      <c r="DH159" s="79">
        <v>604.27</v>
      </c>
      <c r="DI159" s="65" t="s">
        <v>402</v>
      </c>
      <c r="DJ159" s="68">
        <v>2.77238702522872E-3</v>
      </c>
      <c r="DK159" s="78">
        <v>710.91</v>
      </c>
      <c r="DL159" s="78">
        <v>764</v>
      </c>
      <c r="DM159" s="78">
        <v>764</v>
      </c>
      <c r="DN159" s="78">
        <v>640.26</v>
      </c>
      <c r="DO159" s="78"/>
      <c r="DP159" s="79">
        <v>559.28</v>
      </c>
      <c r="DQ159" s="65" t="s">
        <v>403</v>
      </c>
      <c r="DR159" s="78">
        <v>656.82</v>
      </c>
      <c r="DS159" s="78">
        <v>685.51</v>
      </c>
      <c r="DT159" s="78">
        <v>582.09</v>
      </c>
      <c r="DU159" s="78">
        <v>569.74</v>
      </c>
      <c r="DV159" s="78"/>
      <c r="DW159" s="79"/>
      <c r="DX159" s="65" t="s">
        <v>404</v>
      </c>
      <c r="DY159" s="78">
        <v>675.76</v>
      </c>
      <c r="DZ159" s="78">
        <v>667.13</v>
      </c>
      <c r="EA159" s="78">
        <v>723.87</v>
      </c>
      <c r="EB159" s="78">
        <v>572.83000000000004</v>
      </c>
      <c r="EC159" s="78"/>
      <c r="ED159" s="79">
        <v>494.6</v>
      </c>
      <c r="EE159" s="65" t="s">
        <v>405</v>
      </c>
      <c r="EF159" s="68">
        <v>1</v>
      </c>
      <c r="EG159" s="78">
        <v>670.69</v>
      </c>
      <c r="EH159" s="78">
        <v>697.07</v>
      </c>
      <c r="EI159" s="78">
        <v>575.34</v>
      </c>
      <c r="EJ159" s="78"/>
      <c r="EK159" s="78">
        <v>323.74</v>
      </c>
      <c r="EL159" s="79">
        <v>443.47</v>
      </c>
      <c r="EM159" s="65" t="s">
        <v>406</v>
      </c>
      <c r="EN159" s="78">
        <v>702.49</v>
      </c>
      <c r="EO159" s="78">
        <v>771.65</v>
      </c>
      <c r="EP159" s="78">
        <v>618.91</v>
      </c>
      <c r="EQ159" s="78"/>
      <c r="ER159" s="78"/>
      <c r="ES159" s="79">
        <v>602.9</v>
      </c>
      <c r="ET159" s="65" t="s">
        <v>407</v>
      </c>
      <c r="EU159" s="68">
        <v>1</v>
      </c>
      <c r="EV159" s="78">
        <v>643.42999999999995</v>
      </c>
      <c r="EW159" s="78">
        <v>654.21</v>
      </c>
      <c r="EX159" s="78">
        <v>654.21</v>
      </c>
      <c r="EY159" s="78"/>
      <c r="EZ159" s="78"/>
      <c r="FA159" s="79">
        <v>421.83</v>
      </c>
      <c r="FB159" s="65" t="s">
        <v>408</v>
      </c>
      <c r="FC159" s="78">
        <v>586.21</v>
      </c>
      <c r="FD159" s="78">
        <v>553.02</v>
      </c>
      <c r="FE159" s="78">
        <v>615.37</v>
      </c>
      <c r="FF159" s="78"/>
      <c r="FG159" s="78"/>
      <c r="FH159" s="79"/>
      <c r="FI159" s="65" t="s">
        <v>409</v>
      </c>
      <c r="FJ159" s="78">
        <v>778.03</v>
      </c>
      <c r="FK159" s="78">
        <v>788.5</v>
      </c>
      <c r="FL159" s="78">
        <v>677.76</v>
      </c>
      <c r="FM159" s="78">
        <v>592.64</v>
      </c>
      <c r="FN159" s="78"/>
      <c r="FO159" s="79">
        <v>520.29</v>
      </c>
      <c r="FP159" s="65" t="s">
        <v>410</v>
      </c>
      <c r="FQ159" s="68">
        <v>0.21780323655609499</v>
      </c>
      <c r="FR159" s="78">
        <v>672.11</v>
      </c>
      <c r="FS159" s="78">
        <v>712.37</v>
      </c>
      <c r="FT159" s="78">
        <v>686.06</v>
      </c>
      <c r="FU159" s="78">
        <v>510.21</v>
      </c>
      <c r="FV159" s="78">
        <v>419.01</v>
      </c>
      <c r="FW159" s="79">
        <v>448.3</v>
      </c>
      <c r="FX159" s="65" t="s">
        <v>411</v>
      </c>
      <c r="FY159" s="78">
        <v>722.26</v>
      </c>
      <c r="FZ159" s="78">
        <v>716.73</v>
      </c>
      <c r="GA159" s="78">
        <v>687.22</v>
      </c>
      <c r="GB159" s="78">
        <v>715.59</v>
      </c>
      <c r="GC159" s="78"/>
      <c r="GD159" s="79">
        <v>469.51</v>
      </c>
      <c r="GE159" s="65" t="s">
        <v>412</v>
      </c>
      <c r="GF159" s="68">
        <v>0.20204877457418199</v>
      </c>
      <c r="GG159" s="78">
        <v>687.3</v>
      </c>
      <c r="GH159" s="78">
        <v>697.99</v>
      </c>
      <c r="GI159" s="78">
        <v>539.95000000000005</v>
      </c>
      <c r="GJ159" s="78">
        <v>586.22</v>
      </c>
      <c r="GK159" s="78"/>
      <c r="GL159" s="79">
        <v>484.57</v>
      </c>
      <c r="GM159" s="65" t="s">
        <v>413</v>
      </c>
      <c r="GN159" s="68">
        <v>9.8850370194636397E-2</v>
      </c>
      <c r="GO159" s="78">
        <v>781.35</v>
      </c>
      <c r="GP159" s="78">
        <v>1082.79</v>
      </c>
      <c r="GQ159" s="78">
        <v>663.23</v>
      </c>
      <c r="GR159" s="78">
        <v>536.55999999999995</v>
      </c>
      <c r="GS159" s="78"/>
      <c r="GT159" s="79"/>
      <c r="GU159" s="65" t="s">
        <v>414</v>
      </c>
      <c r="GV159" s="68">
        <v>1</v>
      </c>
      <c r="GW159" s="78">
        <v>610.41</v>
      </c>
      <c r="GX159" s="78">
        <v>662.35</v>
      </c>
      <c r="GY159" s="78">
        <v>646.19000000000005</v>
      </c>
      <c r="GZ159" s="78"/>
      <c r="HA159" s="78"/>
      <c r="HB159" s="79">
        <v>491.37</v>
      </c>
      <c r="HC159" s="65" t="s">
        <v>415</v>
      </c>
      <c r="HD159" s="68">
        <v>1</v>
      </c>
      <c r="HE159" s="78">
        <v>663.85</v>
      </c>
      <c r="HF159" s="78">
        <v>707.35</v>
      </c>
      <c r="HG159" s="78"/>
      <c r="HH159" s="78">
        <v>491.65</v>
      </c>
      <c r="HI159" s="78">
        <v>485.01</v>
      </c>
      <c r="HJ159" s="79">
        <v>501.72</v>
      </c>
      <c r="HK159" s="80"/>
      <c r="HL159" s="68"/>
      <c r="HM159" s="78"/>
      <c r="HN159" s="78"/>
      <c r="HO159" s="78"/>
      <c r="HP159" s="78"/>
      <c r="HQ159" s="78"/>
      <c r="HR159" s="79"/>
    </row>
    <row r="160" spans="1:226" x14ac:dyDescent="0.25">
      <c r="A160" s="81">
        <v>44473</v>
      </c>
      <c r="B160" s="82" t="s">
        <v>387</v>
      </c>
      <c r="C160" s="83">
        <v>696.57155985514282</v>
      </c>
      <c r="D160" s="83">
        <v>704.21933619990898</v>
      </c>
      <c r="E160" s="83">
        <v>628.00734834909008</v>
      </c>
      <c r="F160" s="83">
        <v>523.70372688362534</v>
      </c>
      <c r="G160" s="83">
        <v>397.85190008002746</v>
      </c>
      <c r="H160" s="84">
        <v>455.72115772456664</v>
      </c>
      <c r="I160" s="82" t="s">
        <v>388</v>
      </c>
      <c r="J160" s="83">
        <v>699.78721516286271</v>
      </c>
      <c r="K160" s="83">
        <v>695.09408704755197</v>
      </c>
      <c r="L160" s="83">
        <v>600.84764099300526</v>
      </c>
      <c r="M160" s="83">
        <v>521.31531568484593</v>
      </c>
      <c r="N160" s="83">
        <v>338.8</v>
      </c>
      <c r="O160" s="84">
        <v>784.22284687530998</v>
      </c>
      <c r="P160" s="65" t="s">
        <v>389</v>
      </c>
      <c r="Q160" s="78">
        <v>629.05999999999995</v>
      </c>
      <c r="R160" s="78">
        <v>684.04</v>
      </c>
      <c r="S160" s="78">
        <v>582.64</v>
      </c>
      <c r="T160" s="78">
        <v>478</v>
      </c>
      <c r="U160" s="78"/>
      <c r="V160" s="79"/>
      <c r="W160" s="65" t="s">
        <v>390</v>
      </c>
      <c r="X160" s="78">
        <v>675.69</v>
      </c>
      <c r="Y160" s="78">
        <v>698.18</v>
      </c>
      <c r="Z160" s="78">
        <v>587.54999999999995</v>
      </c>
      <c r="AA160" s="78">
        <v>438.88</v>
      </c>
      <c r="AB160" s="78"/>
      <c r="AC160" s="79">
        <v>606.61</v>
      </c>
      <c r="AD160" s="65" t="s">
        <v>391</v>
      </c>
      <c r="AE160" s="68">
        <v>0.51129972389814904</v>
      </c>
      <c r="AF160" s="78">
        <v>589.53</v>
      </c>
      <c r="AG160" s="78">
        <v>611.51</v>
      </c>
      <c r="AH160" s="78">
        <v>632.78</v>
      </c>
      <c r="AI160" s="78"/>
      <c r="AJ160" s="78"/>
      <c r="AK160" s="79">
        <v>407.15</v>
      </c>
      <c r="AL160" s="69" t="s">
        <v>392</v>
      </c>
      <c r="AM160" s="70">
        <v>1</v>
      </c>
      <c r="AN160" s="78">
        <v>660.7</v>
      </c>
      <c r="AO160" s="78">
        <v>716.15</v>
      </c>
      <c r="AP160" s="78">
        <v>620.57000000000005</v>
      </c>
      <c r="AQ160" s="78">
        <v>714.15</v>
      </c>
      <c r="AR160" s="78"/>
      <c r="AS160" s="79"/>
      <c r="AT160" s="65" t="s">
        <v>393</v>
      </c>
      <c r="AU160" s="68">
        <v>3.94944707740916E-2</v>
      </c>
      <c r="AV160" s="78">
        <v>613.29</v>
      </c>
      <c r="AW160" s="78">
        <v>675.05</v>
      </c>
      <c r="AX160" s="78">
        <v>570.63</v>
      </c>
      <c r="AY160" s="78"/>
      <c r="AZ160" s="78"/>
      <c r="BA160" s="79">
        <v>429.1</v>
      </c>
      <c r="BB160" s="65" t="s">
        <v>394</v>
      </c>
      <c r="BC160" s="78">
        <v>746.34</v>
      </c>
      <c r="BD160" s="78">
        <v>768.26</v>
      </c>
      <c r="BE160" s="78">
        <v>631.92999999999995</v>
      </c>
      <c r="BF160" s="78"/>
      <c r="BG160" s="78"/>
      <c r="BH160" s="79">
        <v>556.1</v>
      </c>
      <c r="BI160" s="65" t="s">
        <v>395</v>
      </c>
      <c r="BJ160" s="68">
        <v>0.13445558931884799</v>
      </c>
      <c r="BK160" s="78">
        <v>787.24</v>
      </c>
      <c r="BL160" s="78">
        <v>789.12</v>
      </c>
      <c r="BM160" s="78">
        <v>894.86</v>
      </c>
      <c r="BN160" s="78">
        <v>684.51</v>
      </c>
      <c r="BO160" s="78"/>
      <c r="BP160" s="79"/>
      <c r="BQ160" s="65" t="s">
        <v>396</v>
      </c>
      <c r="BR160" s="68">
        <v>1</v>
      </c>
      <c r="BS160" s="78">
        <v>677</v>
      </c>
      <c r="BT160" s="78">
        <v>706.33</v>
      </c>
      <c r="BU160" s="78">
        <v>732.83</v>
      </c>
      <c r="BV160" s="78"/>
      <c r="BW160" s="78"/>
      <c r="BX160" s="79">
        <v>405.33</v>
      </c>
      <c r="BY160" s="65" t="s">
        <v>397</v>
      </c>
      <c r="BZ160" s="78">
        <v>724.13</v>
      </c>
      <c r="CA160" s="78">
        <v>703.21</v>
      </c>
      <c r="CB160" s="78">
        <v>558.19000000000005</v>
      </c>
      <c r="CC160" s="78">
        <v>466.62</v>
      </c>
      <c r="CD160" s="78"/>
      <c r="CE160" s="79">
        <v>619.5</v>
      </c>
      <c r="CF160" s="65" t="s">
        <v>398</v>
      </c>
      <c r="CG160" s="78">
        <v>679.2</v>
      </c>
      <c r="CH160" s="78">
        <v>748.35</v>
      </c>
      <c r="CI160" s="78">
        <v>636.54999999999995</v>
      </c>
      <c r="CJ160" s="78"/>
      <c r="CK160" s="78"/>
      <c r="CL160" s="79"/>
      <c r="CM160" s="65" t="s">
        <v>399</v>
      </c>
      <c r="CN160" s="78">
        <v>645.42999999999995</v>
      </c>
      <c r="CO160" s="78">
        <v>638.41999999999996</v>
      </c>
      <c r="CP160" s="78">
        <v>648.67999999999995</v>
      </c>
      <c r="CQ160" s="78">
        <v>513.37</v>
      </c>
      <c r="CR160" s="78"/>
      <c r="CS160" s="79">
        <v>591.65</v>
      </c>
      <c r="CT160" s="65" t="s">
        <v>400</v>
      </c>
      <c r="CU160" s="78">
        <v>666.66</v>
      </c>
      <c r="CV160" s="78">
        <v>737.43</v>
      </c>
      <c r="CW160" s="78"/>
      <c r="CX160" s="78">
        <v>533.85</v>
      </c>
      <c r="CY160" s="78"/>
      <c r="CZ160" s="79"/>
      <c r="DA160" s="65" t="s">
        <v>401</v>
      </c>
      <c r="DB160" s="68">
        <v>0.13345789403443201</v>
      </c>
      <c r="DC160" s="78">
        <v>660.14</v>
      </c>
      <c r="DD160" s="78">
        <v>755.16</v>
      </c>
      <c r="DE160" s="78">
        <v>536.1</v>
      </c>
      <c r="DF160" s="78">
        <v>637.13</v>
      </c>
      <c r="DG160" s="78"/>
      <c r="DH160" s="79">
        <v>593.27</v>
      </c>
      <c r="DI160" s="65" t="s">
        <v>402</v>
      </c>
      <c r="DJ160" s="68">
        <v>2.8097780275358202E-3</v>
      </c>
      <c r="DK160" s="78">
        <v>683.93</v>
      </c>
      <c r="DL160" s="78">
        <v>743.47</v>
      </c>
      <c r="DM160" s="78">
        <v>743.47</v>
      </c>
      <c r="DN160" s="78">
        <v>643.28</v>
      </c>
      <c r="DO160" s="78"/>
      <c r="DP160" s="79">
        <v>546.71</v>
      </c>
      <c r="DQ160" s="65" t="s">
        <v>403</v>
      </c>
      <c r="DR160" s="78">
        <v>637.71</v>
      </c>
      <c r="DS160" s="78">
        <v>660.39</v>
      </c>
      <c r="DT160" s="78">
        <v>548.97</v>
      </c>
      <c r="DU160" s="78">
        <v>547.01</v>
      </c>
      <c r="DV160" s="78"/>
      <c r="DW160" s="79"/>
      <c r="DX160" s="65" t="s">
        <v>404</v>
      </c>
      <c r="DY160" s="78">
        <v>654.29999999999995</v>
      </c>
      <c r="DZ160" s="78">
        <v>642.21</v>
      </c>
      <c r="EA160" s="78">
        <v>708.56</v>
      </c>
      <c r="EB160" s="78">
        <v>559.39</v>
      </c>
      <c r="EC160" s="78"/>
      <c r="ED160" s="79">
        <v>440.8</v>
      </c>
      <c r="EE160" s="65" t="s">
        <v>405</v>
      </c>
      <c r="EF160" s="68">
        <v>1</v>
      </c>
      <c r="EG160" s="78">
        <v>644.99</v>
      </c>
      <c r="EH160" s="78">
        <v>662.4</v>
      </c>
      <c r="EI160" s="78">
        <v>545.22</v>
      </c>
      <c r="EJ160" s="78"/>
      <c r="EK160" s="78">
        <v>323.74</v>
      </c>
      <c r="EL160" s="79">
        <v>423.95</v>
      </c>
      <c r="EM160" s="65" t="s">
        <v>406</v>
      </c>
      <c r="EN160" s="78">
        <v>678.56</v>
      </c>
      <c r="EO160" s="78">
        <v>730.62</v>
      </c>
      <c r="EP160" s="78">
        <v>574.16999999999996</v>
      </c>
      <c r="EQ160" s="78"/>
      <c r="ER160" s="78"/>
      <c r="ES160" s="79">
        <v>561.23</v>
      </c>
      <c r="ET160" s="65" t="s">
        <v>407</v>
      </c>
      <c r="EU160" s="68">
        <v>1</v>
      </c>
      <c r="EV160" s="78">
        <v>628.13</v>
      </c>
      <c r="EW160" s="78">
        <v>637.57000000000005</v>
      </c>
      <c r="EX160" s="78">
        <v>637.57000000000005</v>
      </c>
      <c r="EY160" s="78"/>
      <c r="EZ160" s="78"/>
      <c r="FA160" s="79">
        <v>414.47</v>
      </c>
      <c r="FB160" s="65" t="s">
        <v>408</v>
      </c>
      <c r="FC160" s="78">
        <v>586.21</v>
      </c>
      <c r="FD160" s="78">
        <v>553.02</v>
      </c>
      <c r="FE160" s="78">
        <v>615.37</v>
      </c>
      <c r="FF160" s="78"/>
      <c r="FG160" s="78"/>
      <c r="FH160" s="79"/>
      <c r="FI160" s="65" t="s">
        <v>409</v>
      </c>
      <c r="FJ160" s="78">
        <v>717.7</v>
      </c>
      <c r="FK160" s="78">
        <v>723.21</v>
      </c>
      <c r="FL160" s="78">
        <v>619.08000000000004</v>
      </c>
      <c r="FM160" s="78">
        <v>555.64</v>
      </c>
      <c r="FN160" s="78"/>
      <c r="FO160" s="79">
        <v>477.32</v>
      </c>
      <c r="FP160" s="65" t="s">
        <v>410</v>
      </c>
      <c r="FQ160" s="68">
        <v>0.21889022655138399</v>
      </c>
      <c r="FR160" s="78">
        <v>672.89</v>
      </c>
      <c r="FS160" s="78">
        <v>703.93</v>
      </c>
      <c r="FT160" s="78">
        <v>658.5</v>
      </c>
      <c r="FU160" s="78">
        <v>479.84</v>
      </c>
      <c r="FV160" s="78">
        <v>403.31</v>
      </c>
      <c r="FW160" s="79">
        <v>436.65</v>
      </c>
      <c r="FX160" s="65" t="s">
        <v>411</v>
      </c>
      <c r="FY160" s="78">
        <v>710.07</v>
      </c>
      <c r="FZ160" s="78">
        <v>707.79</v>
      </c>
      <c r="GA160" s="78">
        <v>659.58</v>
      </c>
      <c r="GB160" s="78">
        <v>696.54</v>
      </c>
      <c r="GC160" s="78"/>
      <c r="GD160" s="79">
        <v>463.82</v>
      </c>
      <c r="GE160" s="65" t="s">
        <v>412</v>
      </c>
      <c r="GF160" s="68">
        <v>0.20211002869962399</v>
      </c>
      <c r="GG160" s="78">
        <v>666.81</v>
      </c>
      <c r="GH160" s="78">
        <v>676.71</v>
      </c>
      <c r="GI160" s="78">
        <v>503.87</v>
      </c>
      <c r="GJ160" s="78">
        <v>577.41999999999996</v>
      </c>
      <c r="GK160" s="78"/>
      <c r="GL160" s="79">
        <v>485.34</v>
      </c>
      <c r="GM160" s="65" t="s">
        <v>413</v>
      </c>
      <c r="GN160" s="68">
        <v>9.8585300931631106E-2</v>
      </c>
      <c r="GO160" s="78">
        <v>755.12</v>
      </c>
      <c r="GP160" s="78">
        <v>1047.07</v>
      </c>
      <c r="GQ160" s="78">
        <v>635.26</v>
      </c>
      <c r="GR160" s="78">
        <v>509.39</v>
      </c>
      <c r="GS160" s="78"/>
      <c r="GT160" s="79"/>
      <c r="GU160" s="65" t="s">
        <v>414</v>
      </c>
      <c r="GV160" s="68">
        <v>1</v>
      </c>
      <c r="GW160" s="78">
        <v>607.66999999999996</v>
      </c>
      <c r="GX160" s="78">
        <v>639.21</v>
      </c>
      <c r="GY160" s="78">
        <v>640.16999999999996</v>
      </c>
      <c r="GZ160" s="78"/>
      <c r="HA160" s="78"/>
      <c r="HB160" s="79">
        <v>491.26</v>
      </c>
      <c r="HC160" s="65" t="s">
        <v>415</v>
      </c>
      <c r="HD160" s="68">
        <v>1</v>
      </c>
      <c r="HE160" s="78">
        <v>647.17999999999995</v>
      </c>
      <c r="HF160" s="78">
        <v>688.18</v>
      </c>
      <c r="HG160" s="78"/>
      <c r="HH160" s="78">
        <v>473.46</v>
      </c>
      <c r="HI160" s="78">
        <v>466.82</v>
      </c>
      <c r="HJ160" s="79">
        <v>490.05</v>
      </c>
      <c r="HK160" s="80"/>
      <c r="HL160" s="68"/>
      <c r="HM160" s="78"/>
      <c r="HN160" s="78"/>
      <c r="HO160" s="78"/>
      <c r="HP160" s="78"/>
      <c r="HQ160" s="78"/>
      <c r="HR160" s="79"/>
    </row>
    <row r="161" spans="1:226" x14ac:dyDescent="0.25">
      <c r="A161" s="81">
        <v>44466</v>
      </c>
      <c r="B161" s="82" t="s">
        <v>387</v>
      </c>
      <c r="C161" s="83">
        <v>679.70129515639019</v>
      </c>
      <c r="D161" s="83">
        <v>680.87134467816213</v>
      </c>
      <c r="E161" s="83">
        <v>604.20257014456695</v>
      </c>
      <c r="F161" s="83">
        <v>508.4540193566815</v>
      </c>
      <c r="G161" s="83">
        <v>385.752948439465</v>
      </c>
      <c r="H161" s="84">
        <v>438.88537050341074</v>
      </c>
      <c r="I161" s="82" t="s">
        <v>388</v>
      </c>
      <c r="J161" s="83">
        <v>683.63049471863633</v>
      </c>
      <c r="K161" s="83">
        <v>672.57620303636929</v>
      </c>
      <c r="L161" s="83">
        <v>578.23080056506456</v>
      </c>
      <c r="M161" s="83">
        <v>504.88952030141473</v>
      </c>
      <c r="N161" s="83">
        <v>338.8</v>
      </c>
      <c r="O161" s="84">
        <v>784.22284687530998</v>
      </c>
      <c r="P161" s="65" t="s">
        <v>389</v>
      </c>
      <c r="Q161" s="78">
        <v>614.9</v>
      </c>
      <c r="R161" s="78">
        <v>659.04</v>
      </c>
      <c r="S161" s="78">
        <v>559.29</v>
      </c>
      <c r="T161" s="78">
        <v>453</v>
      </c>
      <c r="U161" s="78"/>
      <c r="V161" s="79"/>
      <c r="W161" s="65" t="s">
        <v>390</v>
      </c>
      <c r="X161" s="78">
        <v>658.16</v>
      </c>
      <c r="Y161" s="78">
        <v>663.63</v>
      </c>
      <c r="Z161" s="78">
        <v>560.03</v>
      </c>
      <c r="AA161" s="78">
        <v>412.94</v>
      </c>
      <c r="AB161" s="78"/>
      <c r="AC161" s="79">
        <v>580.99</v>
      </c>
      <c r="AD161" s="65" t="s">
        <v>391</v>
      </c>
      <c r="AE161" s="68">
        <v>0.51129972389814904</v>
      </c>
      <c r="AF161" s="78">
        <v>584.25</v>
      </c>
      <c r="AG161" s="78">
        <v>598.13</v>
      </c>
      <c r="AH161" s="78">
        <v>577.67999999999995</v>
      </c>
      <c r="AI161" s="78"/>
      <c r="AJ161" s="78"/>
      <c r="AK161" s="79">
        <v>404.13</v>
      </c>
      <c r="AL161" s="69" t="s">
        <v>392</v>
      </c>
      <c r="AM161" s="70">
        <v>1</v>
      </c>
      <c r="AN161" s="78">
        <v>660.15</v>
      </c>
      <c r="AO161" s="78">
        <v>715.42</v>
      </c>
      <c r="AP161" s="78">
        <v>620.33000000000004</v>
      </c>
      <c r="AQ161" s="78">
        <v>714.15</v>
      </c>
      <c r="AR161" s="78"/>
      <c r="AS161" s="79"/>
      <c r="AT161" s="65" t="s">
        <v>393</v>
      </c>
      <c r="AU161" s="68">
        <v>3.9303541249066501E-2</v>
      </c>
      <c r="AV161" s="78">
        <v>598.28</v>
      </c>
      <c r="AW161" s="78">
        <v>650.51</v>
      </c>
      <c r="AX161" s="78">
        <v>535.78</v>
      </c>
      <c r="AY161" s="78"/>
      <c r="AZ161" s="78"/>
      <c r="BA161" s="79">
        <v>420.37</v>
      </c>
      <c r="BB161" s="65" t="s">
        <v>394</v>
      </c>
      <c r="BC161" s="78">
        <v>717.77</v>
      </c>
      <c r="BD161" s="78">
        <v>737.16</v>
      </c>
      <c r="BE161" s="78">
        <v>610.08000000000004</v>
      </c>
      <c r="BF161" s="78"/>
      <c r="BG161" s="78"/>
      <c r="BH161" s="79">
        <v>534.25</v>
      </c>
      <c r="BI161" s="65" t="s">
        <v>395</v>
      </c>
      <c r="BJ161" s="68">
        <v>0.13448090371167301</v>
      </c>
      <c r="BK161" s="78">
        <v>744.35</v>
      </c>
      <c r="BL161" s="78">
        <v>756.99</v>
      </c>
      <c r="BM161" s="78">
        <v>862.75</v>
      </c>
      <c r="BN161" s="78">
        <v>684.64</v>
      </c>
      <c r="BO161" s="78"/>
      <c r="BP161" s="79"/>
      <c r="BQ161" s="65" t="s">
        <v>396</v>
      </c>
      <c r="BR161" s="68">
        <v>1</v>
      </c>
      <c r="BS161" s="78">
        <v>661.17</v>
      </c>
      <c r="BT161" s="78">
        <v>681.33</v>
      </c>
      <c r="BU161" s="78">
        <v>696.17</v>
      </c>
      <c r="BV161" s="78"/>
      <c r="BW161" s="78"/>
      <c r="BX161" s="79">
        <v>386.17</v>
      </c>
      <c r="BY161" s="65" t="s">
        <v>397</v>
      </c>
      <c r="BZ161" s="78">
        <v>715.31</v>
      </c>
      <c r="CA161" s="78">
        <v>687.92</v>
      </c>
      <c r="CB161" s="78">
        <v>540.16999999999996</v>
      </c>
      <c r="CC161" s="78">
        <v>452.23</v>
      </c>
      <c r="CD161" s="78"/>
      <c r="CE161" s="79">
        <v>618.34</v>
      </c>
      <c r="CF161" s="65" t="s">
        <v>398</v>
      </c>
      <c r="CG161" s="78">
        <v>662.27</v>
      </c>
      <c r="CH161" s="78">
        <v>729</v>
      </c>
      <c r="CI161" s="78">
        <v>610.64</v>
      </c>
      <c r="CJ161" s="78"/>
      <c r="CK161" s="78"/>
      <c r="CL161" s="79"/>
      <c r="CM161" s="65" t="s">
        <v>399</v>
      </c>
      <c r="CN161" s="78">
        <v>631.39</v>
      </c>
      <c r="CO161" s="78">
        <v>612.48</v>
      </c>
      <c r="CP161" s="78">
        <v>624.91</v>
      </c>
      <c r="CQ161" s="78">
        <v>495.45</v>
      </c>
      <c r="CR161" s="78"/>
      <c r="CS161" s="79">
        <v>593.91</v>
      </c>
      <c r="CT161" s="65" t="s">
        <v>400</v>
      </c>
      <c r="CU161" s="78">
        <v>660.61</v>
      </c>
      <c r="CV161" s="78">
        <v>717.71</v>
      </c>
      <c r="CW161" s="78"/>
      <c r="CX161" s="78">
        <v>517.64</v>
      </c>
      <c r="CY161" s="78"/>
      <c r="CZ161" s="79"/>
      <c r="DA161" s="65" t="s">
        <v>401</v>
      </c>
      <c r="DB161" s="68">
        <v>0.133283574132324</v>
      </c>
      <c r="DC161" s="78">
        <v>670.26</v>
      </c>
      <c r="DD161" s="78">
        <v>735.09</v>
      </c>
      <c r="DE161" s="78">
        <v>520.15</v>
      </c>
      <c r="DF161" s="78">
        <v>614.57000000000005</v>
      </c>
      <c r="DG161" s="78"/>
      <c r="DH161" s="79">
        <v>585.14</v>
      </c>
      <c r="DI161" s="65" t="s">
        <v>402</v>
      </c>
      <c r="DJ161" s="68">
        <v>2.7922821321866402E-3</v>
      </c>
      <c r="DK161" s="78">
        <v>659.36</v>
      </c>
      <c r="DL161" s="78">
        <v>702.26</v>
      </c>
      <c r="DM161" s="78">
        <v>702.26</v>
      </c>
      <c r="DN161" s="78">
        <v>571.41999999999996</v>
      </c>
      <c r="DO161" s="78"/>
      <c r="DP161" s="79">
        <v>543.11</v>
      </c>
      <c r="DQ161" s="65" t="s">
        <v>403</v>
      </c>
      <c r="DR161" s="78">
        <v>607.96</v>
      </c>
      <c r="DS161" s="78">
        <v>620.96</v>
      </c>
      <c r="DT161" s="78">
        <v>510.2</v>
      </c>
      <c r="DU161" s="78">
        <v>526.59</v>
      </c>
      <c r="DV161" s="78"/>
      <c r="DW161" s="79"/>
      <c r="DX161" s="65" t="s">
        <v>404</v>
      </c>
      <c r="DY161" s="78">
        <v>645.66999999999996</v>
      </c>
      <c r="DZ161" s="78">
        <v>631.35</v>
      </c>
      <c r="EA161" s="78">
        <v>684.55</v>
      </c>
      <c r="EB161" s="78">
        <v>534.5</v>
      </c>
      <c r="EC161" s="78"/>
      <c r="ED161" s="79">
        <v>436.87</v>
      </c>
      <c r="EE161" s="65" t="s">
        <v>405</v>
      </c>
      <c r="EF161" s="68">
        <v>1</v>
      </c>
      <c r="EG161" s="78">
        <v>629.38</v>
      </c>
      <c r="EH161" s="78">
        <v>635.25</v>
      </c>
      <c r="EI161" s="78">
        <v>532.08000000000004</v>
      </c>
      <c r="EJ161" s="78"/>
      <c r="EK161" s="78">
        <v>323.74</v>
      </c>
      <c r="EL161" s="79">
        <v>401.66</v>
      </c>
      <c r="EM161" s="65" t="s">
        <v>406</v>
      </c>
      <c r="EN161" s="78">
        <v>656.34</v>
      </c>
      <c r="EO161" s="78">
        <v>686.18</v>
      </c>
      <c r="EP161" s="78">
        <v>555.75</v>
      </c>
      <c r="EQ161" s="78"/>
      <c r="ER161" s="78"/>
      <c r="ES161" s="79">
        <v>561.23</v>
      </c>
      <c r="ET161" s="65" t="s">
        <v>407</v>
      </c>
      <c r="EU161" s="68">
        <v>1</v>
      </c>
      <c r="EV161" s="78">
        <v>607.03</v>
      </c>
      <c r="EW161" s="78">
        <v>616.05999999999995</v>
      </c>
      <c r="EX161" s="78">
        <v>616.04999999999995</v>
      </c>
      <c r="EY161" s="78"/>
      <c r="EZ161" s="78"/>
      <c r="FA161" s="79">
        <v>394.97</v>
      </c>
      <c r="FB161" s="65" t="s">
        <v>408</v>
      </c>
      <c r="FC161" s="78">
        <v>586.21</v>
      </c>
      <c r="FD161" s="78">
        <v>553.02</v>
      </c>
      <c r="FE161" s="78">
        <v>615.37</v>
      </c>
      <c r="FF161" s="78"/>
      <c r="FG161" s="78"/>
      <c r="FH161" s="79"/>
      <c r="FI161" s="65" t="s">
        <v>409</v>
      </c>
      <c r="FJ161" s="78">
        <v>712.74</v>
      </c>
      <c r="FK161" s="78">
        <v>717.43</v>
      </c>
      <c r="FL161" s="78">
        <v>619.08000000000004</v>
      </c>
      <c r="FM161" s="78">
        <v>555.64</v>
      </c>
      <c r="FN161" s="78"/>
      <c r="FO161" s="79">
        <v>471.53</v>
      </c>
      <c r="FP161" s="65" t="s">
        <v>410</v>
      </c>
      <c r="FQ161" s="68">
        <v>0.217604178000218</v>
      </c>
      <c r="FR161" s="78">
        <v>666.43</v>
      </c>
      <c r="FS161" s="78">
        <v>681.83</v>
      </c>
      <c r="FT161" s="78">
        <v>633.47</v>
      </c>
      <c r="FU161" s="78">
        <v>474.6</v>
      </c>
      <c r="FV161" s="78">
        <v>390.32</v>
      </c>
      <c r="FW161" s="79">
        <v>407.1</v>
      </c>
      <c r="FX161" s="65" t="s">
        <v>411</v>
      </c>
      <c r="FY161" s="78">
        <v>689.74</v>
      </c>
      <c r="FZ161" s="78">
        <v>689.9</v>
      </c>
      <c r="GA161" s="78">
        <v>633.55999999999995</v>
      </c>
      <c r="GB161" s="78">
        <v>691.31</v>
      </c>
      <c r="GC161" s="78"/>
      <c r="GD161" s="79">
        <v>436.18</v>
      </c>
      <c r="GE161" s="65" t="s">
        <v>412</v>
      </c>
      <c r="GF161" s="68">
        <v>0.20204061016264299</v>
      </c>
      <c r="GG161" s="78">
        <v>650.91999999999996</v>
      </c>
      <c r="GH161" s="78">
        <v>655.97</v>
      </c>
      <c r="GI161" s="78">
        <v>520.14</v>
      </c>
      <c r="GJ161" s="78">
        <v>596.1</v>
      </c>
      <c r="GK161" s="78"/>
      <c r="GL161" s="79">
        <v>483.25</v>
      </c>
      <c r="GM161" s="65" t="s">
        <v>413</v>
      </c>
      <c r="GN161" s="68">
        <v>9.8291690420491906E-2</v>
      </c>
      <c r="GO161" s="78">
        <v>708.68</v>
      </c>
      <c r="GP161" s="78">
        <v>1000.63</v>
      </c>
      <c r="GQ161" s="78">
        <v>606.72</v>
      </c>
      <c r="GR161" s="78">
        <v>496.08</v>
      </c>
      <c r="GS161" s="78"/>
      <c r="GT161" s="79"/>
      <c r="GU161" s="65" t="s">
        <v>414</v>
      </c>
      <c r="GV161" s="68">
        <v>1</v>
      </c>
      <c r="GW161" s="78">
        <v>614.82000000000005</v>
      </c>
      <c r="GX161" s="78">
        <v>620.74</v>
      </c>
      <c r="GY161" s="78">
        <v>613.27</v>
      </c>
      <c r="GZ161" s="78"/>
      <c r="HA161" s="78"/>
      <c r="HB161" s="79">
        <v>489.11</v>
      </c>
      <c r="HC161" s="65" t="s">
        <v>415</v>
      </c>
      <c r="HD161" s="68">
        <v>1</v>
      </c>
      <c r="HE161" s="78">
        <v>647.17999999999995</v>
      </c>
      <c r="HF161" s="78">
        <v>672.35</v>
      </c>
      <c r="HG161" s="78"/>
      <c r="HH161" s="78">
        <v>466.34</v>
      </c>
      <c r="HI161" s="78">
        <v>459.7</v>
      </c>
      <c r="HJ161" s="79">
        <v>490.89</v>
      </c>
      <c r="HK161" s="80"/>
      <c r="HL161" s="68"/>
      <c r="HM161" s="78"/>
      <c r="HN161" s="78"/>
      <c r="HO161" s="78"/>
      <c r="HP161" s="78"/>
      <c r="HQ161" s="78"/>
      <c r="HR161" s="79"/>
    </row>
    <row r="162" spans="1:226" x14ac:dyDescent="0.25">
      <c r="A162" s="81">
        <v>44459</v>
      </c>
      <c r="B162" s="82" t="s">
        <v>387</v>
      </c>
      <c r="C162" s="83">
        <v>679.80118089826738</v>
      </c>
      <c r="D162" s="83">
        <v>670.39999318223067</v>
      </c>
      <c r="E162" s="83">
        <v>589.99227345390523</v>
      </c>
      <c r="F162" s="83">
        <v>498.41141163401471</v>
      </c>
      <c r="G162" s="83">
        <v>385.417642620327</v>
      </c>
      <c r="H162" s="84">
        <v>434.18891775505659</v>
      </c>
      <c r="I162" s="82" t="s">
        <v>388</v>
      </c>
      <c r="J162" s="83">
        <v>684.01036761259502</v>
      </c>
      <c r="K162" s="83">
        <v>662.84123306083666</v>
      </c>
      <c r="L162" s="83">
        <v>564.85161664901284</v>
      </c>
      <c r="M162" s="83">
        <v>496.6683106655513</v>
      </c>
      <c r="N162" s="83">
        <v>338.8</v>
      </c>
      <c r="O162" s="84">
        <v>784.22284687530998</v>
      </c>
      <c r="P162" s="65" t="s">
        <v>389</v>
      </c>
      <c r="Q162" s="78">
        <v>611.55999999999995</v>
      </c>
      <c r="R162" s="78">
        <v>644.04</v>
      </c>
      <c r="S162" s="78">
        <v>542.6</v>
      </c>
      <c r="T162" s="78">
        <v>453</v>
      </c>
      <c r="U162" s="78"/>
      <c r="V162" s="79"/>
      <c r="W162" s="65" t="s">
        <v>390</v>
      </c>
      <c r="X162" s="78">
        <v>669.23</v>
      </c>
      <c r="Y162" s="78">
        <v>662.28</v>
      </c>
      <c r="Z162" s="78">
        <v>543.99</v>
      </c>
      <c r="AA162" s="78">
        <v>399.49</v>
      </c>
      <c r="AB162" s="78"/>
      <c r="AC162" s="79">
        <v>580.99</v>
      </c>
      <c r="AD162" s="65" t="s">
        <v>391</v>
      </c>
      <c r="AE162" s="68">
        <v>0.51129972389814904</v>
      </c>
      <c r="AF162" s="78">
        <v>584.25</v>
      </c>
      <c r="AG162" s="78">
        <v>593.75</v>
      </c>
      <c r="AH162" s="78">
        <v>577.51</v>
      </c>
      <c r="AI162" s="78"/>
      <c r="AJ162" s="78"/>
      <c r="AK162" s="79">
        <v>395.74</v>
      </c>
      <c r="AL162" s="69" t="s">
        <v>392</v>
      </c>
      <c r="AM162" s="70">
        <v>1</v>
      </c>
      <c r="AN162" s="78">
        <v>651.21</v>
      </c>
      <c r="AO162" s="78">
        <v>694.07</v>
      </c>
      <c r="AP162" s="78">
        <v>617.52</v>
      </c>
      <c r="AQ162" s="78">
        <v>714.15</v>
      </c>
      <c r="AR162" s="78"/>
      <c r="AS162" s="79"/>
      <c r="AT162" s="65" t="s">
        <v>393</v>
      </c>
      <c r="AU162" s="68">
        <v>3.9320541050644899E-2</v>
      </c>
      <c r="AV162" s="78">
        <v>594.9</v>
      </c>
      <c r="AW162" s="78">
        <v>642.66</v>
      </c>
      <c r="AX162" s="78">
        <v>519.6</v>
      </c>
      <c r="AY162" s="78"/>
      <c r="AZ162" s="78"/>
      <c r="BA162" s="79">
        <v>418.79</v>
      </c>
      <c r="BB162" s="65" t="s">
        <v>394</v>
      </c>
      <c r="BC162" s="78">
        <v>720.29</v>
      </c>
      <c r="BD162" s="78">
        <v>722.88</v>
      </c>
      <c r="BE162" s="78">
        <v>596.63</v>
      </c>
      <c r="BF162" s="78"/>
      <c r="BG162" s="78"/>
      <c r="BH162" s="79">
        <v>531.73</v>
      </c>
      <c r="BI162" s="65" t="s">
        <v>395</v>
      </c>
      <c r="BJ162" s="68">
        <v>0.13448271224734101</v>
      </c>
      <c r="BK162" s="78">
        <v>744.36</v>
      </c>
      <c r="BL162" s="78">
        <v>735.49</v>
      </c>
      <c r="BM162" s="78">
        <v>841.24</v>
      </c>
      <c r="BN162" s="78">
        <v>684.65</v>
      </c>
      <c r="BO162" s="78"/>
      <c r="BP162" s="79"/>
      <c r="BQ162" s="65" t="s">
        <v>396</v>
      </c>
      <c r="BR162" s="68">
        <v>1</v>
      </c>
      <c r="BS162" s="78">
        <v>648.66999999999996</v>
      </c>
      <c r="BT162" s="78">
        <v>668</v>
      </c>
      <c r="BU162" s="78">
        <v>688.67</v>
      </c>
      <c r="BV162" s="78"/>
      <c r="BW162" s="78"/>
      <c r="BX162" s="79">
        <v>395.33</v>
      </c>
      <c r="BY162" s="65" t="s">
        <v>397</v>
      </c>
      <c r="BZ162" s="78">
        <v>714.81</v>
      </c>
      <c r="CA162" s="78">
        <v>678.74</v>
      </c>
      <c r="CB162" s="78">
        <v>530.12</v>
      </c>
      <c r="CC162" s="78">
        <v>446.14</v>
      </c>
      <c r="CD162" s="78"/>
      <c r="CE162" s="79">
        <v>617.01</v>
      </c>
      <c r="CF162" s="65" t="s">
        <v>398</v>
      </c>
      <c r="CG162" s="78">
        <v>664.69</v>
      </c>
      <c r="CH162" s="78">
        <v>718.51</v>
      </c>
      <c r="CI162" s="78">
        <v>599.79999999999995</v>
      </c>
      <c r="CJ162" s="78"/>
      <c r="CK162" s="78"/>
      <c r="CL162" s="79"/>
      <c r="CM162" s="65" t="s">
        <v>399</v>
      </c>
      <c r="CN162" s="78">
        <v>633.28</v>
      </c>
      <c r="CO162" s="78">
        <v>602.35</v>
      </c>
      <c r="CP162" s="78">
        <v>609.54999999999995</v>
      </c>
      <c r="CQ162" s="78">
        <v>488.17</v>
      </c>
      <c r="CR162" s="78"/>
      <c r="CS162" s="79">
        <v>594.66999999999996</v>
      </c>
      <c r="CT162" s="65" t="s">
        <v>400</v>
      </c>
      <c r="CU162" s="78">
        <v>659.66</v>
      </c>
      <c r="CV162" s="78">
        <v>709.84</v>
      </c>
      <c r="CW162" s="78"/>
      <c r="CX162" s="78">
        <v>510.42</v>
      </c>
      <c r="CY162" s="78"/>
      <c r="CZ162" s="79"/>
      <c r="DA162" s="65" t="s">
        <v>401</v>
      </c>
      <c r="DB162" s="68">
        <v>0.133235627206715</v>
      </c>
      <c r="DC162" s="78">
        <v>674.07</v>
      </c>
      <c r="DD162" s="78">
        <v>715.42</v>
      </c>
      <c r="DE162" s="78">
        <v>505.04</v>
      </c>
      <c r="DF162" s="78">
        <v>601.03</v>
      </c>
      <c r="DG162" s="78"/>
      <c r="DH162" s="79">
        <v>565.85</v>
      </c>
      <c r="DI162" s="65" t="s">
        <v>402</v>
      </c>
      <c r="DJ162" s="68">
        <v>2.8250981721614798E-3</v>
      </c>
      <c r="DK162" s="78">
        <v>675.26</v>
      </c>
      <c r="DL162" s="78">
        <v>685.35</v>
      </c>
      <c r="DM162" s="78">
        <v>685.35</v>
      </c>
      <c r="DN162" s="78">
        <v>595.92999999999995</v>
      </c>
      <c r="DO162" s="78"/>
      <c r="DP162" s="79">
        <v>552.92999999999995</v>
      </c>
      <c r="DQ162" s="65" t="s">
        <v>403</v>
      </c>
      <c r="DR162" s="78">
        <v>617.96</v>
      </c>
      <c r="DS162" s="78">
        <v>630.07000000000005</v>
      </c>
      <c r="DT162" s="78">
        <v>494.16</v>
      </c>
      <c r="DU162" s="78">
        <v>520.32000000000005</v>
      </c>
      <c r="DV162" s="78"/>
      <c r="DW162" s="79"/>
      <c r="DX162" s="65" t="s">
        <v>404</v>
      </c>
      <c r="DY162" s="78">
        <v>641</v>
      </c>
      <c r="DZ162" s="78">
        <v>625.75</v>
      </c>
      <c r="EA162" s="78">
        <v>669.27</v>
      </c>
      <c r="EB162" s="78">
        <v>524.83000000000004</v>
      </c>
      <c r="EC162" s="78"/>
      <c r="ED162" s="79">
        <v>434.71</v>
      </c>
      <c r="EE162" s="65" t="s">
        <v>405</v>
      </c>
      <c r="EF162" s="68">
        <v>1</v>
      </c>
      <c r="EG162" s="78">
        <v>621.88</v>
      </c>
      <c r="EH162" s="78">
        <v>619.83000000000004</v>
      </c>
      <c r="EI162" s="78">
        <v>505.6</v>
      </c>
      <c r="EJ162" s="78"/>
      <c r="EK162" s="78">
        <v>323.74</v>
      </c>
      <c r="EL162" s="79">
        <v>395.75</v>
      </c>
      <c r="EM162" s="65" t="s">
        <v>406</v>
      </c>
      <c r="EN162" s="78">
        <v>656.34</v>
      </c>
      <c r="EO162" s="78">
        <v>686.18</v>
      </c>
      <c r="EP162" s="78">
        <v>555.75</v>
      </c>
      <c r="EQ162" s="78"/>
      <c r="ER162" s="78"/>
      <c r="ES162" s="79">
        <v>535.30999999999995</v>
      </c>
      <c r="ET162" s="65" t="s">
        <v>407</v>
      </c>
      <c r="EU162" s="68">
        <v>1</v>
      </c>
      <c r="EV162" s="78">
        <v>587.87</v>
      </c>
      <c r="EW162" s="78">
        <v>597.46</v>
      </c>
      <c r="EX162" s="78">
        <v>597.46</v>
      </c>
      <c r="EY162" s="78"/>
      <c r="EZ162" s="78"/>
      <c r="FA162" s="79">
        <v>392.81</v>
      </c>
      <c r="FB162" s="65" t="s">
        <v>408</v>
      </c>
      <c r="FC162" s="78">
        <v>586.21</v>
      </c>
      <c r="FD162" s="78">
        <v>553.02</v>
      </c>
      <c r="FE162" s="78">
        <v>615.37</v>
      </c>
      <c r="FF162" s="78"/>
      <c r="FG162" s="78"/>
      <c r="FH162" s="79"/>
      <c r="FI162" s="65" t="s">
        <v>409</v>
      </c>
      <c r="FJ162" s="78">
        <v>715.22</v>
      </c>
      <c r="FK162" s="78">
        <v>709.16</v>
      </c>
      <c r="FL162" s="78">
        <v>595.11</v>
      </c>
      <c r="FM162" s="78">
        <v>532.64</v>
      </c>
      <c r="FN162" s="78"/>
      <c r="FO162" s="79">
        <v>471.53</v>
      </c>
      <c r="FP162" s="65" t="s">
        <v>410</v>
      </c>
      <c r="FQ162" s="68">
        <v>0.21740548296628001</v>
      </c>
      <c r="FR162" s="78">
        <v>663.08</v>
      </c>
      <c r="FS162" s="78">
        <v>670</v>
      </c>
      <c r="FT162" s="78">
        <v>612.72</v>
      </c>
      <c r="FU162" s="78">
        <v>471.49</v>
      </c>
      <c r="FV162" s="78">
        <v>389.96</v>
      </c>
      <c r="FW162" s="79">
        <v>398.98</v>
      </c>
      <c r="FX162" s="65" t="s">
        <v>411</v>
      </c>
      <c r="FY162" s="78">
        <v>692.18</v>
      </c>
      <c r="FZ162" s="78">
        <v>679.33</v>
      </c>
      <c r="GA162" s="78">
        <v>627.05999999999995</v>
      </c>
      <c r="GB162" s="78">
        <v>669.74</v>
      </c>
      <c r="GC162" s="78"/>
      <c r="GD162" s="79">
        <v>435.37</v>
      </c>
      <c r="GE162" s="65" t="s">
        <v>412</v>
      </c>
      <c r="GF162" s="68">
        <v>0.20204877457418199</v>
      </c>
      <c r="GG162" s="78">
        <v>656.65</v>
      </c>
      <c r="GH162" s="78">
        <v>650.87</v>
      </c>
      <c r="GI162" s="78">
        <v>482.52</v>
      </c>
      <c r="GJ162" s="78">
        <v>447.03</v>
      </c>
      <c r="GK162" s="78"/>
      <c r="GL162" s="79">
        <v>486.74</v>
      </c>
      <c r="GM162" s="65" t="s">
        <v>413</v>
      </c>
      <c r="GN162" s="68">
        <v>9.7873215037240793E-2</v>
      </c>
      <c r="GO162" s="78">
        <v>701.52</v>
      </c>
      <c r="GP162" s="78">
        <v>974.6</v>
      </c>
      <c r="GQ162" s="78">
        <v>589.65</v>
      </c>
      <c r="GR162" s="78">
        <v>486.14</v>
      </c>
      <c r="GS162" s="78"/>
      <c r="GT162" s="79"/>
      <c r="GU162" s="65" t="s">
        <v>414</v>
      </c>
      <c r="GV162" s="68">
        <v>1</v>
      </c>
      <c r="GW162" s="78">
        <v>606.03</v>
      </c>
      <c r="GX162" s="78">
        <v>613.04</v>
      </c>
      <c r="GY162" s="78">
        <v>618.97</v>
      </c>
      <c r="GZ162" s="78"/>
      <c r="HA162" s="78"/>
      <c r="HB162" s="79">
        <v>490.25</v>
      </c>
      <c r="HC162" s="65" t="s">
        <v>415</v>
      </c>
      <c r="HD162" s="68">
        <v>1</v>
      </c>
      <c r="HE162" s="78">
        <v>639.67999999999995</v>
      </c>
      <c r="HF162" s="78">
        <v>660.68</v>
      </c>
      <c r="HG162" s="78"/>
      <c r="HH162" s="78">
        <v>459.59</v>
      </c>
      <c r="HI162" s="78">
        <v>449.95</v>
      </c>
      <c r="HJ162" s="79">
        <v>490.05</v>
      </c>
      <c r="HK162" s="80"/>
      <c r="HL162" s="68"/>
      <c r="HM162" s="78"/>
      <c r="HN162" s="78"/>
      <c r="HO162" s="78"/>
      <c r="HP162" s="78"/>
      <c r="HQ162" s="78"/>
      <c r="HR162" s="79"/>
    </row>
    <row r="163" spans="1:226" x14ac:dyDescent="0.25">
      <c r="A163" s="81">
        <v>44452</v>
      </c>
      <c r="B163" s="82" t="s">
        <v>387</v>
      </c>
      <c r="C163" s="83">
        <v>675.35108498197826</v>
      </c>
      <c r="D163" s="83">
        <v>661.72031145627273</v>
      </c>
      <c r="E163" s="83">
        <v>575.01792746869057</v>
      </c>
      <c r="F163" s="83">
        <v>496.91505415447324</v>
      </c>
      <c r="G163" s="83">
        <v>374.26872413398883</v>
      </c>
      <c r="H163" s="84">
        <v>432.41078176563065</v>
      </c>
      <c r="I163" s="82" t="s">
        <v>388</v>
      </c>
      <c r="J163" s="83">
        <v>678.11073112209272</v>
      </c>
      <c r="K163" s="83">
        <v>652.83439500981899</v>
      </c>
      <c r="L163" s="83">
        <v>550.16637163831149</v>
      </c>
      <c r="M163" s="83">
        <v>495.66769715123542</v>
      </c>
      <c r="N163" s="83">
        <v>338.8</v>
      </c>
      <c r="O163" s="84">
        <v>784.22284687530998</v>
      </c>
      <c r="P163" s="65" t="s">
        <v>389</v>
      </c>
      <c r="Q163" s="78">
        <v>614.9</v>
      </c>
      <c r="R163" s="78">
        <v>638.20000000000005</v>
      </c>
      <c r="S163" s="78">
        <v>525.84</v>
      </c>
      <c r="T163" s="78">
        <v>442</v>
      </c>
      <c r="U163" s="78"/>
      <c r="V163" s="79"/>
      <c r="W163" s="65" t="s">
        <v>390</v>
      </c>
      <c r="X163" s="78">
        <v>648.79</v>
      </c>
      <c r="Y163" s="78">
        <v>643.97</v>
      </c>
      <c r="Z163" s="78">
        <v>524.66</v>
      </c>
      <c r="AA163" s="78">
        <v>399.49</v>
      </c>
      <c r="AB163" s="78"/>
      <c r="AC163" s="79">
        <v>552.89</v>
      </c>
      <c r="AD163" s="65" t="s">
        <v>391</v>
      </c>
      <c r="AE163" s="68">
        <v>0.51129972389814904</v>
      </c>
      <c r="AF163" s="78">
        <v>581.82000000000005</v>
      </c>
      <c r="AG163" s="78">
        <v>592.55999999999995</v>
      </c>
      <c r="AH163" s="78">
        <v>506.91</v>
      </c>
      <c r="AI163" s="78"/>
      <c r="AJ163" s="78"/>
      <c r="AK163" s="79">
        <v>394.97</v>
      </c>
      <c r="AL163" s="69" t="s">
        <v>392</v>
      </c>
      <c r="AM163" s="70">
        <v>1</v>
      </c>
      <c r="AN163" s="78">
        <v>650.13</v>
      </c>
      <c r="AO163" s="78">
        <v>691.76</v>
      </c>
      <c r="AP163" s="78">
        <v>617.14</v>
      </c>
      <c r="AQ163" s="78">
        <v>714.15</v>
      </c>
      <c r="AR163" s="78"/>
      <c r="AS163" s="79"/>
      <c r="AT163" s="65" t="s">
        <v>393</v>
      </c>
      <c r="AU163" s="68">
        <v>3.9450844248066899E-2</v>
      </c>
      <c r="AV163" s="78">
        <v>595.37</v>
      </c>
      <c r="AW163" s="78">
        <v>642.41</v>
      </c>
      <c r="AX163" s="78">
        <v>515.32000000000005</v>
      </c>
      <c r="AY163" s="78"/>
      <c r="AZ163" s="78"/>
      <c r="BA163" s="79">
        <v>417.57</v>
      </c>
      <c r="BB163" s="65" t="s">
        <v>394</v>
      </c>
      <c r="BC163" s="78">
        <v>714.41</v>
      </c>
      <c r="BD163" s="78">
        <v>706.91</v>
      </c>
      <c r="BE163" s="78">
        <v>582.35</v>
      </c>
      <c r="BF163" s="78"/>
      <c r="BG163" s="78"/>
      <c r="BH163" s="79">
        <v>537.61</v>
      </c>
      <c r="BI163" s="65" t="s">
        <v>395</v>
      </c>
      <c r="BJ163" s="68">
        <v>0.134477286786262</v>
      </c>
      <c r="BK163" s="78">
        <v>744.33</v>
      </c>
      <c r="BL163" s="78">
        <v>713.94</v>
      </c>
      <c r="BM163" s="78">
        <v>819.69</v>
      </c>
      <c r="BN163" s="78">
        <v>684.62</v>
      </c>
      <c r="BO163" s="78"/>
      <c r="BP163" s="79"/>
      <c r="BQ163" s="65" t="s">
        <v>396</v>
      </c>
      <c r="BR163" s="68">
        <v>1</v>
      </c>
      <c r="BS163" s="78">
        <v>645.33000000000004</v>
      </c>
      <c r="BT163" s="78">
        <v>663.83</v>
      </c>
      <c r="BU163" s="78">
        <v>677.83</v>
      </c>
      <c r="BV163" s="78"/>
      <c r="BW163" s="78"/>
      <c r="BX163" s="79">
        <v>384.5</v>
      </c>
      <c r="BY163" s="65" t="s">
        <v>397</v>
      </c>
      <c r="BZ163" s="78">
        <v>708.06</v>
      </c>
      <c r="CA163" s="78">
        <v>671.21</v>
      </c>
      <c r="CB163" s="78">
        <v>518.48</v>
      </c>
      <c r="CC163" s="78">
        <v>455.92</v>
      </c>
      <c r="CD163" s="78"/>
      <c r="CE163" s="79">
        <v>615.47</v>
      </c>
      <c r="CF163" s="65" t="s">
        <v>398</v>
      </c>
      <c r="CG163" s="78">
        <v>667.11</v>
      </c>
      <c r="CH163" s="78">
        <v>723.35</v>
      </c>
      <c r="CI163" s="78">
        <v>579.70000000000005</v>
      </c>
      <c r="CJ163" s="78"/>
      <c r="CK163" s="78"/>
      <c r="CL163" s="79"/>
      <c r="CM163" s="65" t="s">
        <v>399</v>
      </c>
      <c r="CN163" s="78">
        <v>629.91999999999996</v>
      </c>
      <c r="CO163" s="78">
        <v>592.33000000000004</v>
      </c>
      <c r="CP163" s="78">
        <v>593.88</v>
      </c>
      <c r="CQ163" s="78">
        <v>478.28</v>
      </c>
      <c r="CR163" s="78"/>
      <c r="CS163" s="79">
        <v>596.64</v>
      </c>
      <c r="CT163" s="65" t="s">
        <v>400</v>
      </c>
      <c r="CU163" s="78">
        <v>653.91999999999996</v>
      </c>
      <c r="CV163" s="78">
        <v>705.29</v>
      </c>
      <c r="CW163" s="78"/>
      <c r="CX163" s="78">
        <v>497.38</v>
      </c>
      <c r="CY163" s="78"/>
      <c r="CZ163" s="79"/>
      <c r="DA163" s="65" t="s">
        <v>401</v>
      </c>
      <c r="DB163" s="68">
        <v>0.13373453694416601</v>
      </c>
      <c r="DC163" s="78">
        <v>657.97</v>
      </c>
      <c r="DD163" s="78">
        <v>718.96</v>
      </c>
      <c r="DE163" s="78">
        <v>510.14</v>
      </c>
      <c r="DF163" s="78">
        <v>588.29999999999995</v>
      </c>
      <c r="DG163" s="78"/>
      <c r="DH163" s="79">
        <v>558.55999999999995</v>
      </c>
      <c r="DI163" s="65" t="s">
        <v>402</v>
      </c>
      <c r="DJ163" s="68">
        <v>2.8605755478002199E-3</v>
      </c>
      <c r="DK163" s="78">
        <v>665.64</v>
      </c>
      <c r="DL163" s="78">
        <v>689.69</v>
      </c>
      <c r="DM163" s="78">
        <v>689.69</v>
      </c>
      <c r="DN163" s="78">
        <v>603.41999999999996</v>
      </c>
      <c r="DO163" s="78"/>
      <c r="DP163" s="79">
        <v>561.15</v>
      </c>
      <c r="DQ163" s="65" t="s">
        <v>403</v>
      </c>
      <c r="DR163" s="78">
        <v>617.96</v>
      </c>
      <c r="DS163" s="78">
        <v>631.53</v>
      </c>
      <c r="DT163" s="78">
        <v>480.86</v>
      </c>
      <c r="DU163" s="78">
        <v>511.14</v>
      </c>
      <c r="DV163" s="78"/>
      <c r="DW163" s="79"/>
      <c r="DX163" s="65" t="s">
        <v>404</v>
      </c>
      <c r="DY163" s="78">
        <v>633.97</v>
      </c>
      <c r="DZ163" s="78">
        <v>620.35</v>
      </c>
      <c r="EA163" s="78">
        <v>657.45</v>
      </c>
      <c r="EB163" s="78">
        <v>514.04999999999995</v>
      </c>
      <c r="EC163" s="78"/>
      <c r="ED163" s="79">
        <v>434.12</v>
      </c>
      <c r="EE163" s="65" t="s">
        <v>405</v>
      </c>
      <c r="EF163" s="68">
        <v>1</v>
      </c>
      <c r="EG163" s="78">
        <v>618.65</v>
      </c>
      <c r="EH163" s="78">
        <v>615.79</v>
      </c>
      <c r="EI163" s="78">
        <v>497.88</v>
      </c>
      <c r="EJ163" s="78"/>
      <c r="EK163" s="78">
        <v>323.74</v>
      </c>
      <c r="EL163" s="79">
        <v>388.24</v>
      </c>
      <c r="EM163" s="65" t="s">
        <v>406</v>
      </c>
      <c r="EN163" s="78">
        <v>656.34</v>
      </c>
      <c r="EO163" s="78">
        <v>651.99</v>
      </c>
      <c r="EP163" s="78">
        <v>528.55999999999995</v>
      </c>
      <c r="EQ163" s="78"/>
      <c r="ER163" s="78"/>
      <c r="ES163" s="79">
        <v>535.30999999999995</v>
      </c>
      <c r="ET163" s="65" t="s">
        <v>407</v>
      </c>
      <c r="EU163" s="68">
        <v>1</v>
      </c>
      <c r="EV163" s="78">
        <v>582.02</v>
      </c>
      <c r="EW163" s="78">
        <v>590.91999999999996</v>
      </c>
      <c r="EX163" s="78">
        <v>590.92999999999995</v>
      </c>
      <c r="EY163" s="78"/>
      <c r="EZ163" s="78"/>
      <c r="FA163" s="79">
        <v>387.74</v>
      </c>
      <c r="FB163" s="65" t="s">
        <v>408</v>
      </c>
      <c r="FC163" s="78">
        <v>586.21</v>
      </c>
      <c r="FD163" s="78">
        <v>553.02</v>
      </c>
      <c r="FE163" s="78">
        <v>615.37</v>
      </c>
      <c r="FF163" s="78"/>
      <c r="FG163" s="78"/>
      <c r="FH163" s="79"/>
      <c r="FI163" s="65" t="s">
        <v>409</v>
      </c>
      <c r="FJ163" s="78">
        <v>707.79</v>
      </c>
      <c r="FK163" s="78">
        <v>693.46</v>
      </c>
      <c r="FL163" s="78">
        <v>573.63</v>
      </c>
      <c r="FM163" s="78">
        <v>521.64</v>
      </c>
      <c r="FN163" s="78"/>
      <c r="FO163" s="79">
        <v>447.57</v>
      </c>
      <c r="FP163" s="65" t="s">
        <v>410</v>
      </c>
      <c r="FQ163" s="68">
        <v>0.21969330814183399</v>
      </c>
      <c r="FR163" s="78">
        <v>667.14</v>
      </c>
      <c r="FS163" s="78">
        <v>667.13</v>
      </c>
      <c r="FT163" s="78">
        <v>598.19000000000005</v>
      </c>
      <c r="FU163" s="78">
        <v>466.48</v>
      </c>
      <c r="FV163" s="78">
        <v>377.99</v>
      </c>
      <c r="FW163" s="79">
        <v>397.37</v>
      </c>
      <c r="FX163" s="65" t="s">
        <v>411</v>
      </c>
      <c r="FY163" s="78">
        <v>693.81</v>
      </c>
      <c r="FZ163" s="78">
        <v>672.02</v>
      </c>
      <c r="GA163" s="78">
        <v>621.37</v>
      </c>
      <c r="GB163" s="78">
        <v>665.79</v>
      </c>
      <c r="GC163" s="78"/>
      <c r="GD163" s="79">
        <v>434.55</v>
      </c>
      <c r="GE163" s="65" t="s">
        <v>412</v>
      </c>
      <c r="GF163" s="68">
        <v>0.20221220148423799</v>
      </c>
      <c r="GG163" s="78">
        <v>645.5</v>
      </c>
      <c r="GH163" s="78">
        <v>645.01</v>
      </c>
      <c r="GI163" s="78">
        <v>495.32</v>
      </c>
      <c r="GJ163" s="78">
        <v>480.66</v>
      </c>
      <c r="GK163" s="78"/>
      <c r="GL163" s="79">
        <v>490.51</v>
      </c>
      <c r="GM163" s="65" t="s">
        <v>413</v>
      </c>
      <c r="GN163" s="68">
        <v>9.8180711417434896E-2</v>
      </c>
      <c r="GO163" s="78">
        <v>706.23</v>
      </c>
      <c r="GP163" s="78">
        <v>965.41</v>
      </c>
      <c r="GQ163" s="78">
        <v>575.48</v>
      </c>
      <c r="GR163" s="78">
        <v>474.02</v>
      </c>
      <c r="GS163" s="78"/>
      <c r="GT163" s="79"/>
      <c r="GU163" s="65" t="s">
        <v>414</v>
      </c>
      <c r="GV163" s="68">
        <v>1</v>
      </c>
      <c r="GW163" s="78">
        <v>589.63</v>
      </c>
      <c r="GX163" s="78">
        <v>609.78</v>
      </c>
      <c r="GY163" s="78">
        <v>614.64</v>
      </c>
      <c r="GZ163" s="78"/>
      <c r="HA163" s="78"/>
      <c r="HB163" s="79">
        <v>488.39</v>
      </c>
      <c r="HC163" s="65" t="s">
        <v>415</v>
      </c>
      <c r="HD163" s="68">
        <v>1</v>
      </c>
      <c r="HE163" s="78">
        <v>638.85</v>
      </c>
      <c r="HF163" s="78">
        <v>660.68</v>
      </c>
      <c r="HG163" s="78"/>
      <c r="HH163" s="78">
        <v>449.36</v>
      </c>
      <c r="HI163" s="78">
        <v>442.72</v>
      </c>
      <c r="HJ163" s="79">
        <v>490.05</v>
      </c>
      <c r="HK163" s="80"/>
      <c r="HL163" s="68"/>
      <c r="HM163" s="78"/>
      <c r="HN163" s="78"/>
      <c r="HO163" s="78"/>
      <c r="HP163" s="78"/>
      <c r="HQ163" s="78"/>
      <c r="HR163" s="79"/>
    </row>
    <row r="164" spans="1:226" x14ac:dyDescent="0.25">
      <c r="A164" s="81">
        <v>44445</v>
      </c>
      <c r="B164" s="82" t="s">
        <v>387</v>
      </c>
      <c r="C164" s="83">
        <v>669.98624447980058</v>
      </c>
      <c r="D164" s="83">
        <v>656.06809589319255</v>
      </c>
      <c r="E164" s="83">
        <v>577.28108627724203</v>
      </c>
      <c r="F164" s="83">
        <v>489.6270898625271</v>
      </c>
      <c r="G164" s="83">
        <v>376.69037727220763</v>
      </c>
      <c r="H164" s="84">
        <v>428.71025346921004</v>
      </c>
      <c r="I164" s="82" t="s">
        <v>388</v>
      </c>
      <c r="J164" s="83">
        <v>672.39733831327749</v>
      </c>
      <c r="K164" s="83">
        <v>647.07161197457731</v>
      </c>
      <c r="L164" s="83">
        <v>552.55484985546059</v>
      </c>
      <c r="M164" s="83">
        <v>487.93415286874659</v>
      </c>
      <c r="N164" s="83">
        <v>338.8</v>
      </c>
      <c r="O164" s="84">
        <v>784.22284687530998</v>
      </c>
      <c r="P164" s="65" t="s">
        <v>389</v>
      </c>
      <c r="Q164" s="78">
        <v>613.23</v>
      </c>
      <c r="R164" s="78">
        <v>636.54</v>
      </c>
      <c r="S164" s="78">
        <v>526.52</v>
      </c>
      <c r="T164" s="78">
        <v>429</v>
      </c>
      <c r="U164" s="78"/>
      <c r="V164" s="79"/>
      <c r="W164" s="65" t="s">
        <v>390</v>
      </c>
      <c r="X164" s="78">
        <v>648.46</v>
      </c>
      <c r="Y164" s="78">
        <v>640.12</v>
      </c>
      <c r="Z164" s="78">
        <v>532.26</v>
      </c>
      <c r="AA164" s="78">
        <v>391.83</v>
      </c>
      <c r="AB164" s="78"/>
      <c r="AC164" s="79">
        <v>532.23</v>
      </c>
      <c r="AD164" s="65" t="s">
        <v>391</v>
      </c>
      <c r="AE164" s="68">
        <v>0.51129972389814904</v>
      </c>
      <c r="AF164" s="78">
        <v>581.01</v>
      </c>
      <c r="AG164" s="78">
        <v>592.55999999999995</v>
      </c>
      <c r="AH164" s="78">
        <v>501.5</v>
      </c>
      <c r="AI164" s="78"/>
      <c r="AJ164" s="78"/>
      <c r="AK164" s="79">
        <v>394.42</v>
      </c>
      <c r="AL164" s="69" t="s">
        <v>392</v>
      </c>
      <c r="AM164" s="70">
        <v>1</v>
      </c>
      <c r="AN164" s="78">
        <v>649.71</v>
      </c>
      <c r="AO164" s="78">
        <v>686.57</v>
      </c>
      <c r="AP164" s="78">
        <v>617.16</v>
      </c>
      <c r="AQ164" s="78">
        <v>714.15</v>
      </c>
      <c r="AR164" s="78"/>
      <c r="AS164" s="79"/>
      <c r="AT164" s="65" t="s">
        <v>393</v>
      </c>
      <c r="AU164" s="68">
        <v>3.9368528798078797E-2</v>
      </c>
      <c r="AV164" s="78">
        <v>594.09</v>
      </c>
      <c r="AW164" s="78">
        <v>636.88</v>
      </c>
      <c r="AX164" s="78">
        <v>514.57000000000005</v>
      </c>
      <c r="AY164" s="78"/>
      <c r="AZ164" s="78"/>
      <c r="BA164" s="79">
        <v>408.67</v>
      </c>
      <c r="BB164" s="65" t="s">
        <v>394</v>
      </c>
      <c r="BC164" s="78">
        <v>710.21</v>
      </c>
      <c r="BD164" s="78">
        <v>701.87</v>
      </c>
      <c r="BE164" s="78">
        <v>586.54999999999995</v>
      </c>
      <c r="BF164" s="78"/>
      <c r="BG164" s="78"/>
      <c r="BH164" s="79">
        <v>538.45000000000005</v>
      </c>
      <c r="BI164" s="65" t="s">
        <v>395</v>
      </c>
      <c r="BJ164" s="68">
        <v>0.13448090371167301</v>
      </c>
      <c r="BK164" s="78">
        <v>744.35</v>
      </c>
      <c r="BL164" s="78">
        <v>713.96</v>
      </c>
      <c r="BM164" s="78">
        <v>819.71</v>
      </c>
      <c r="BN164" s="78">
        <v>684.64</v>
      </c>
      <c r="BO164" s="78"/>
      <c r="BP164" s="79"/>
      <c r="BQ164" s="65" t="s">
        <v>396</v>
      </c>
      <c r="BR164" s="68">
        <v>1</v>
      </c>
      <c r="BS164" s="78">
        <v>645.33000000000004</v>
      </c>
      <c r="BT164" s="78">
        <v>646.33000000000004</v>
      </c>
      <c r="BU164" s="78">
        <v>677.83</v>
      </c>
      <c r="BV164" s="78"/>
      <c r="BW164" s="78"/>
      <c r="BX164" s="79">
        <v>386.17</v>
      </c>
      <c r="BY164" s="65" t="s">
        <v>397</v>
      </c>
      <c r="BZ164" s="78">
        <v>701.88</v>
      </c>
      <c r="CA164" s="78">
        <v>666.98</v>
      </c>
      <c r="CB164" s="78">
        <v>515.66</v>
      </c>
      <c r="CC164" s="78">
        <v>450.79</v>
      </c>
      <c r="CD164" s="78"/>
      <c r="CE164" s="79">
        <v>611.51</v>
      </c>
      <c r="CF164" s="65" t="s">
        <v>398</v>
      </c>
      <c r="CG164" s="78">
        <v>646.94000000000005</v>
      </c>
      <c r="CH164" s="78">
        <v>700.77</v>
      </c>
      <c r="CI164" s="78">
        <v>583.80999999999995</v>
      </c>
      <c r="CJ164" s="78"/>
      <c r="CK164" s="78"/>
      <c r="CL164" s="79"/>
      <c r="CM164" s="65" t="s">
        <v>399</v>
      </c>
      <c r="CN164" s="78">
        <v>615.84</v>
      </c>
      <c r="CO164" s="78">
        <v>582.09</v>
      </c>
      <c r="CP164" s="78">
        <v>591.95000000000005</v>
      </c>
      <c r="CQ164" s="78">
        <v>471.51</v>
      </c>
      <c r="CR164" s="78"/>
      <c r="CS164" s="79">
        <v>596.28</v>
      </c>
      <c r="CT164" s="65" t="s">
        <v>400</v>
      </c>
      <c r="CU164" s="78">
        <v>643.71</v>
      </c>
      <c r="CV164" s="78">
        <v>701.25</v>
      </c>
      <c r="CW164" s="78"/>
      <c r="CX164" s="78">
        <v>490.86</v>
      </c>
      <c r="CY164" s="78"/>
      <c r="CZ164" s="79"/>
      <c r="DA164" s="65" t="s">
        <v>401</v>
      </c>
      <c r="DB164" s="68">
        <v>0.13356484573260299</v>
      </c>
      <c r="DC164" s="78">
        <v>642.82000000000005</v>
      </c>
      <c r="DD164" s="78">
        <v>708.43</v>
      </c>
      <c r="DE164" s="78">
        <v>500.95</v>
      </c>
      <c r="DF164" s="78">
        <v>587.54999999999995</v>
      </c>
      <c r="DG164" s="78"/>
      <c r="DH164" s="79">
        <v>552.82000000000005</v>
      </c>
      <c r="DI164" s="65" t="s">
        <v>402</v>
      </c>
      <c r="DJ164" s="68">
        <v>2.8815952511310299E-3</v>
      </c>
      <c r="DK164" s="78">
        <v>662.49</v>
      </c>
      <c r="DL164" s="78">
        <v>688.08</v>
      </c>
      <c r="DM164" s="78">
        <v>688.08</v>
      </c>
      <c r="DN164" s="78">
        <v>607.85</v>
      </c>
      <c r="DO164" s="78"/>
      <c r="DP164" s="79">
        <v>566.96</v>
      </c>
      <c r="DQ164" s="65" t="s">
        <v>403</v>
      </c>
      <c r="DR164" s="78">
        <v>611.13</v>
      </c>
      <c r="DS164" s="78">
        <v>628.44000000000005</v>
      </c>
      <c r="DT164" s="78">
        <v>479.85</v>
      </c>
      <c r="DU164" s="78">
        <v>476.48</v>
      </c>
      <c r="DV164" s="78"/>
      <c r="DW164" s="79"/>
      <c r="DX164" s="65" t="s">
        <v>404</v>
      </c>
      <c r="DY164" s="78">
        <v>628.30999999999995</v>
      </c>
      <c r="DZ164" s="78">
        <v>615.47</v>
      </c>
      <c r="EA164" s="78">
        <v>659.96</v>
      </c>
      <c r="EB164" s="78">
        <v>515.28</v>
      </c>
      <c r="EC164" s="78"/>
      <c r="ED164" s="79">
        <v>427.39</v>
      </c>
      <c r="EE164" s="65" t="s">
        <v>405</v>
      </c>
      <c r="EF164" s="68">
        <v>1</v>
      </c>
      <c r="EG164" s="78">
        <v>610.41999999999996</v>
      </c>
      <c r="EH164" s="78">
        <v>624.46</v>
      </c>
      <c r="EI164" s="78">
        <v>495.08</v>
      </c>
      <c r="EJ164" s="78"/>
      <c r="EK164" s="78">
        <v>323.74</v>
      </c>
      <c r="EL164" s="79">
        <v>385.27</v>
      </c>
      <c r="EM164" s="65" t="s">
        <v>406</v>
      </c>
      <c r="EN164" s="78">
        <v>640.1</v>
      </c>
      <c r="EO164" s="78">
        <v>651.99</v>
      </c>
      <c r="EP164" s="78">
        <v>528.55999999999995</v>
      </c>
      <c r="EQ164" s="78"/>
      <c r="ER164" s="78"/>
      <c r="ES164" s="79">
        <v>524.20000000000005</v>
      </c>
      <c r="ET164" s="65" t="s">
        <v>407</v>
      </c>
      <c r="EU164" s="68">
        <v>1</v>
      </c>
      <c r="EV164" s="78">
        <v>577.04999999999995</v>
      </c>
      <c r="EW164" s="78">
        <v>584.98</v>
      </c>
      <c r="EX164" s="78">
        <v>584.98</v>
      </c>
      <c r="EY164" s="78"/>
      <c r="EZ164" s="78"/>
      <c r="FA164" s="79">
        <v>384.13</v>
      </c>
      <c r="FB164" s="65" t="s">
        <v>408</v>
      </c>
      <c r="FC164" s="78">
        <v>586.21</v>
      </c>
      <c r="FD164" s="78">
        <v>553.02</v>
      </c>
      <c r="FE164" s="78">
        <v>615.37</v>
      </c>
      <c r="FF164" s="78"/>
      <c r="FG164" s="78"/>
      <c r="FH164" s="79"/>
      <c r="FI164" s="65" t="s">
        <v>409</v>
      </c>
      <c r="FJ164" s="78">
        <v>703.65</v>
      </c>
      <c r="FK164" s="78">
        <v>690.15</v>
      </c>
      <c r="FL164" s="78">
        <v>581.05999999999995</v>
      </c>
      <c r="FM164" s="78">
        <v>525.64</v>
      </c>
      <c r="FN164" s="78"/>
      <c r="FO164" s="79">
        <v>445.09</v>
      </c>
      <c r="FP164" s="65" t="s">
        <v>410</v>
      </c>
      <c r="FQ164" s="68">
        <v>0.221199787648204</v>
      </c>
      <c r="FR164" s="78">
        <v>659.72</v>
      </c>
      <c r="FS164" s="78">
        <v>660.13</v>
      </c>
      <c r="FT164" s="78">
        <v>601.20000000000005</v>
      </c>
      <c r="FU164" s="78">
        <v>452.6</v>
      </c>
      <c r="FV164" s="78">
        <v>380.59</v>
      </c>
      <c r="FW164" s="79">
        <v>394.79</v>
      </c>
      <c r="FX164" s="65" t="s">
        <v>411</v>
      </c>
      <c r="FY164" s="78">
        <v>691.37</v>
      </c>
      <c r="FZ164" s="78">
        <v>668.76</v>
      </c>
      <c r="GA164" s="78">
        <v>617.29999999999995</v>
      </c>
      <c r="GB164" s="78">
        <v>665.43</v>
      </c>
      <c r="GC164" s="78"/>
      <c r="GD164" s="79">
        <v>438.62</v>
      </c>
      <c r="GE164" s="65" t="s">
        <v>412</v>
      </c>
      <c r="GF164" s="68">
        <v>0.20211002869962399</v>
      </c>
      <c r="GG164" s="78">
        <v>636.88</v>
      </c>
      <c r="GH164" s="78">
        <v>641.37</v>
      </c>
      <c r="GI164" s="78">
        <v>451.47</v>
      </c>
      <c r="GJ164" s="78">
        <v>458.97</v>
      </c>
      <c r="GK164" s="78"/>
      <c r="GL164" s="79">
        <v>504.23</v>
      </c>
      <c r="GM164" s="65" t="s">
        <v>413</v>
      </c>
      <c r="GN164" s="68">
        <v>9.8369041295323506E-2</v>
      </c>
      <c r="GO164" s="78">
        <v>707.27</v>
      </c>
      <c r="GP164" s="78">
        <v>959.87</v>
      </c>
      <c r="GQ164" s="78">
        <v>568.47</v>
      </c>
      <c r="GR164" s="78">
        <v>473.25</v>
      </c>
      <c r="GS164" s="78"/>
      <c r="GT164" s="79"/>
      <c r="GU164" s="65" t="s">
        <v>414</v>
      </c>
      <c r="GV164" s="68">
        <v>1</v>
      </c>
      <c r="GW164" s="78">
        <v>578.21</v>
      </c>
      <c r="GX164" s="78">
        <v>599.13</v>
      </c>
      <c r="GY164" s="78">
        <v>594.84</v>
      </c>
      <c r="GZ164" s="78"/>
      <c r="HA164" s="78"/>
      <c r="HB164" s="79">
        <v>478.25</v>
      </c>
      <c r="HC164" s="65" t="s">
        <v>415</v>
      </c>
      <c r="HD164" s="68">
        <v>1</v>
      </c>
      <c r="HE164" s="78">
        <v>637.17999999999995</v>
      </c>
      <c r="HF164" s="78">
        <v>659.02</v>
      </c>
      <c r="HG164" s="78"/>
      <c r="HH164" s="78">
        <v>435.33</v>
      </c>
      <c r="HI164" s="78">
        <v>428.69</v>
      </c>
      <c r="HJ164" s="79">
        <v>478.39</v>
      </c>
      <c r="HK164" s="80"/>
      <c r="HL164" s="68"/>
      <c r="HM164" s="78"/>
      <c r="HN164" s="78"/>
      <c r="HO164" s="78"/>
      <c r="HP164" s="78"/>
      <c r="HQ164" s="78"/>
      <c r="HR164" s="79"/>
    </row>
    <row r="165" spans="1:226" x14ac:dyDescent="0.25">
      <c r="A165" s="81">
        <v>44438</v>
      </c>
      <c r="B165" s="82" t="s">
        <v>387</v>
      </c>
      <c r="C165" s="83">
        <v>664.48580149530233</v>
      </c>
      <c r="D165" s="83">
        <v>651.19321625207692</v>
      </c>
      <c r="E165" s="83">
        <v>566.88809561832147</v>
      </c>
      <c r="F165" s="83">
        <v>484.34976237606156</v>
      </c>
      <c r="G165" s="83">
        <v>372.21031896650283</v>
      </c>
      <c r="H165" s="84">
        <v>425.74167321134354</v>
      </c>
      <c r="I165" s="82" t="s">
        <v>388</v>
      </c>
      <c r="J165" s="83">
        <v>667.80281679574921</v>
      </c>
      <c r="K165" s="83">
        <v>643.8455536229277</v>
      </c>
      <c r="L165" s="83">
        <v>542.50307982627385</v>
      </c>
      <c r="M165" s="83">
        <v>482.48301938969183</v>
      </c>
      <c r="N165" s="83">
        <v>338.8</v>
      </c>
      <c r="O165" s="84">
        <v>784.22284687530998</v>
      </c>
      <c r="P165" s="65" t="s">
        <v>389</v>
      </c>
      <c r="Q165" s="78">
        <v>615.73</v>
      </c>
      <c r="R165" s="78">
        <v>638.20000000000005</v>
      </c>
      <c r="S165" s="78">
        <v>515.14</v>
      </c>
      <c r="T165" s="78">
        <v>419</v>
      </c>
      <c r="U165" s="78"/>
      <c r="V165" s="79"/>
      <c r="W165" s="65" t="s">
        <v>390</v>
      </c>
      <c r="X165" s="78">
        <v>638.95000000000005</v>
      </c>
      <c r="Y165" s="78">
        <v>638.11</v>
      </c>
      <c r="Z165" s="78">
        <v>515.65</v>
      </c>
      <c r="AA165" s="78">
        <v>379.08</v>
      </c>
      <c r="AB165" s="78"/>
      <c r="AC165" s="79">
        <v>532.23</v>
      </c>
      <c r="AD165" s="65" t="s">
        <v>391</v>
      </c>
      <c r="AE165" s="68">
        <v>0.51129972389814904</v>
      </c>
      <c r="AF165" s="78">
        <v>582.28</v>
      </c>
      <c r="AG165" s="78">
        <v>591.83000000000004</v>
      </c>
      <c r="AH165" s="78">
        <v>489.27</v>
      </c>
      <c r="AI165" s="78"/>
      <c r="AJ165" s="78"/>
      <c r="AK165" s="79">
        <v>394.07</v>
      </c>
      <c r="AL165" s="69" t="s">
        <v>392</v>
      </c>
      <c r="AM165" s="70">
        <v>1</v>
      </c>
      <c r="AN165" s="78">
        <v>652.65</v>
      </c>
      <c r="AO165" s="78">
        <v>687.91</v>
      </c>
      <c r="AP165" s="78">
        <v>617.35</v>
      </c>
      <c r="AQ165" s="78">
        <v>714.15</v>
      </c>
      <c r="AR165" s="78"/>
      <c r="AS165" s="79"/>
      <c r="AT165" s="65" t="s">
        <v>393</v>
      </c>
      <c r="AU165" s="68">
        <v>3.9114448877415303E-2</v>
      </c>
      <c r="AV165" s="78">
        <v>589.97</v>
      </c>
      <c r="AW165" s="78">
        <v>632.99</v>
      </c>
      <c r="AX165" s="78">
        <v>503.78</v>
      </c>
      <c r="AY165" s="78"/>
      <c r="AZ165" s="78"/>
      <c r="BA165" s="79">
        <v>404.09</v>
      </c>
      <c r="BB165" s="65" t="s">
        <v>394</v>
      </c>
      <c r="BC165" s="78">
        <v>703.48</v>
      </c>
      <c r="BD165" s="78">
        <v>697.67</v>
      </c>
      <c r="BE165" s="78">
        <v>575.62</v>
      </c>
      <c r="BF165" s="78"/>
      <c r="BG165" s="78"/>
      <c r="BH165" s="79">
        <v>535.09</v>
      </c>
      <c r="BI165" s="65" t="s">
        <v>395</v>
      </c>
      <c r="BJ165" s="68">
        <v>0.13447909522464699</v>
      </c>
      <c r="BK165" s="78">
        <v>733.58</v>
      </c>
      <c r="BL165" s="78">
        <v>703.19</v>
      </c>
      <c r="BM165" s="78">
        <v>819.7</v>
      </c>
      <c r="BN165" s="78">
        <v>684.63</v>
      </c>
      <c r="BO165" s="78"/>
      <c r="BP165" s="79"/>
      <c r="BQ165" s="65" t="s">
        <v>396</v>
      </c>
      <c r="BR165" s="68">
        <v>1</v>
      </c>
      <c r="BS165" s="78">
        <v>645.33000000000004</v>
      </c>
      <c r="BT165" s="78">
        <v>646.33000000000004</v>
      </c>
      <c r="BU165" s="78">
        <v>673.67</v>
      </c>
      <c r="BV165" s="78"/>
      <c r="BW165" s="78"/>
      <c r="BX165" s="79">
        <v>383.67</v>
      </c>
      <c r="BY165" s="65" t="s">
        <v>397</v>
      </c>
      <c r="BZ165" s="78">
        <v>696.29</v>
      </c>
      <c r="CA165" s="78">
        <v>661.47</v>
      </c>
      <c r="CB165" s="78">
        <v>500.75</v>
      </c>
      <c r="CC165" s="78">
        <v>453.15</v>
      </c>
      <c r="CD165" s="78"/>
      <c r="CE165" s="79">
        <v>609.20000000000005</v>
      </c>
      <c r="CF165" s="65" t="s">
        <v>398</v>
      </c>
      <c r="CG165" s="78">
        <v>646.14</v>
      </c>
      <c r="CH165" s="78">
        <v>700.77</v>
      </c>
      <c r="CI165" s="78">
        <v>573.62</v>
      </c>
      <c r="CJ165" s="78"/>
      <c r="CK165" s="78"/>
      <c r="CL165" s="79"/>
      <c r="CM165" s="65" t="s">
        <v>399</v>
      </c>
      <c r="CN165" s="78">
        <v>616.37</v>
      </c>
      <c r="CO165" s="78">
        <v>578.53</v>
      </c>
      <c r="CP165" s="78">
        <v>584.21</v>
      </c>
      <c r="CQ165" s="78">
        <v>457.61</v>
      </c>
      <c r="CR165" s="78"/>
      <c r="CS165" s="79">
        <v>598.42999999999995</v>
      </c>
      <c r="CT165" s="65" t="s">
        <v>400</v>
      </c>
      <c r="CU165" s="78">
        <v>643.9</v>
      </c>
      <c r="CV165" s="78">
        <v>699.77</v>
      </c>
      <c r="CW165" s="78"/>
      <c r="CX165" s="78">
        <v>476.73</v>
      </c>
      <c r="CY165" s="78"/>
      <c r="CZ165" s="79"/>
      <c r="DA165" s="65" t="s">
        <v>401</v>
      </c>
      <c r="DB165" s="68">
        <v>0.13344898912390701</v>
      </c>
      <c r="DC165" s="78">
        <v>632.12</v>
      </c>
      <c r="DD165" s="78">
        <v>690.52</v>
      </c>
      <c r="DE165" s="78">
        <v>481.3</v>
      </c>
      <c r="DF165" s="78">
        <v>587.04</v>
      </c>
      <c r="DG165" s="78"/>
      <c r="DH165" s="79">
        <v>551.6</v>
      </c>
      <c r="DI165" s="65" t="s">
        <v>402</v>
      </c>
      <c r="DJ165" s="68">
        <v>2.8710881424059702E-3</v>
      </c>
      <c r="DK165" s="78">
        <v>640.25</v>
      </c>
      <c r="DL165" s="78">
        <v>663.83</v>
      </c>
      <c r="DM165" s="78">
        <v>663.83</v>
      </c>
      <c r="DN165" s="78">
        <v>614.53</v>
      </c>
      <c r="DO165" s="78"/>
      <c r="DP165" s="79">
        <v>572.41999999999996</v>
      </c>
      <c r="DQ165" s="65" t="s">
        <v>403</v>
      </c>
      <c r="DR165" s="78">
        <v>613.57000000000005</v>
      </c>
      <c r="DS165" s="78">
        <v>628.20000000000005</v>
      </c>
      <c r="DT165" s="78">
        <v>476.41</v>
      </c>
      <c r="DU165" s="78">
        <v>476.48</v>
      </c>
      <c r="DV165" s="78"/>
      <c r="DW165" s="79"/>
      <c r="DX165" s="65" t="s">
        <v>404</v>
      </c>
      <c r="DY165" s="78">
        <v>624.25</v>
      </c>
      <c r="DZ165" s="78">
        <v>612.08000000000004</v>
      </c>
      <c r="EA165" s="78">
        <v>654.92999999999995</v>
      </c>
      <c r="EB165" s="78">
        <v>499.83</v>
      </c>
      <c r="EC165" s="78"/>
      <c r="ED165" s="79">
        <v>423.53</v>
      </c>
      <c r="EE165" s="65" t="s">
        <v>405</v>
      </c>
      <c r="EF165" s="68">
        <v>1</v>
      </c>
      <c r="EG165" s="78">
        <v>598.82000000000005</v>
      </c>
      <c r="EH165" s="78">
        <v>597.79</v>
      </c>
      <c r="EI165" s="78">
        <v>487.16</v>
      </c>
      <c r="EJ165" s="78"/>
      <c r="EK165" s="78">
        <v>323.74</v>
      </c>
      <c r="EL165" s="79">
        <v>375.63</v>
      </c>
      <c r="EM165" s="65" t="s">
        <v>406</v>
      </c>
      <c r="EN165" s="78">
        <v>640.1</v>
      </c>
      <c r="EO165" s="78">
        <v>651.99</v>
      </c>
      <c r="EP165" s="78">
        <v>528.55999999999995</v>
      </c>
      <c r="EQ165" s="78"/>
      <c r="ER165" s="78"/>
      <c r="ES165" s="79">
        <v>516.79</v>
      </c>
      <c r="ET165" s="65" t="s">
        <v>407</v>
      </c>
      <c r="EU165" s="68">
        <v>1</v>
      </c>
      <c r="EV165" s="78">
        <v>577.33000000000004</v>
      </c>
      <c r="EW165" s="78">
        <v>584.98</v>
      </c>
      <c r="EX165" s="78">
        <v>584.98</v>
      </c>
      <c r="EY165" s="78"/>
      <c r="EZ165" s="78"/>
      <c r="FA165" s="79">
        <v>377.93</v>
      </c>
      <c r="FB165" s="65" t="s">
        <v>408</v>
      </c>
      <c r="FC165" s="78">
        <v>586.21</v>
      </c>
      <c r="FD165" s="78">
        <v>553.02</v>
      </c>
      <c r="FE165" s="78">
        <v>615.37</v>
      </c>
      <c r="FF165" s="78"/>
      <c r="FG165" s="78"/>
      <c r="FH165" s="79"/>
      <c r="FI165" s="65" t="s">
        <v>409</v>
      </c>
      <c r="FJ165" s="78">
        <v>699.52</v>
      </c>
      <c r="FK165" s="78">
        <v>681.06</v>
      </c>
      <c r="FL165" s="78">
        <v>569.49</v>
      </c>
      <c r="FM165" s="78">
        <v>502.64</v>
      </c>
      <c r="FN165" s="78"/>
      <c r="FO165" s="79">
        <v>442.61</v>
      </c>
      <c r="FP165" s="65" t="s">
        <v>410</v>
      </c>
      <c r="FQ165" s="68">
        <v>0.21892377074302699</v>
      </c>
      <c r="FR165" s="78">
        <v>653</v>
      </c>
      <c r="FS165" s="78">
        <v>647.67999999999995</v>
      </c>
      <c r="FT165" s="78">
        <v>593.73</v>
      </c>
      <c r="FU165" s="78">
        <v>447.14</v>
      </c>
      <c r="FV165" s="78">
        <v>375.78</v>
      </c>
      <c r="FW165" s="79">
        <v>392.69</v>
      </c>
      <c r="FX165" s="65" t="s">
        <v>411</v>
      </c>
      <c r="FY165" s="78">
        <v>680.8</v>
      </c>
      <c r="FZ165" s="78">
        <v>693.15</v>
      </c>
      <c r="GA165" s="78">
        <v>608.36</v>
      </c>
      <c r="GB165" s="78">
        <v>650</v>
      </c>
      <c r="GC165" s="78"/>
      <c r="GD165" s="79">
        <v>432.11</v>
      </c>
      <c r="GE165" s="65" t="s">
        <v>412</v>
      </c>
      <c r="GF165" s="68">
        <v>0.20266299171108401</v>
      </c>
      <c r="GG165" s="78">
        <v>622.26</v>
      </c>
      <c r="GH165" s="78">
        <v>625.94000000000005</v>
      </c>
      <c r="GI165" s="78">
        <v>444.23</v>
      </c>
      <c r="GJ165" s="78">
        <v>448.39</v>
      </c>
      <c r="GK165" s="78"/>
      <c r="GL165" s="79">
        <v>503.25</v>
      </c>
      <c r="GM165" s="65" t="s">
        <v>413</v>
      </c>
      <c r="GN165" s="68">
        <v>9.8219284374294002E-2</v>
      </c>
      <c r="GO165" s="78">
        <v>702.58</v>
      </c>
      <c r="GP165" s="78">
        <v>959.03</v>
      </c>
      <c r="GQ165" s="78">
        <v>563.91999999999996</v>
      </c>
      <c r="GR165" s="78">
        <v>469.29</v>
      </c>
      <c r="GS165" s="78"/>
      <c r="GT165" s="79"/>
      <c r="GU165" s="65" t="s">
        <v>414</v>
      </c>
      <c r="GV165" s="68">
        <v>1</v>
      </c>
      <c r="GW165" s="78">
        <v>583.88</v>
      </c>
      <c r="GX165" s="78">
        <v>593.80999999999995</v>
      </c>
      <c r="GY165" s="78">
        <v>591.96</v>
      </c>
      <c r="GZ165" s="78"/>
      <c r="HA165" s="78"/>
      <c r="HB165" s="79">
        <v>478.91</v>
      </c>
      <c r="HC165" s="65" t="s">
        <v>415</v>
      </c>
      <c r="HD165" s="68">
        <v>1</v>
      </c>
      <c r="HE165" s="78">
        <v>628.02</v>
      </c>
      <c r="HF165" s="78">
        <v>649.02</v>
      </c>
      <c r="HG165" s="78"/>
      <c r="HH165" s="78">
        <v>421.52</v>
      </c>
      <c r="HI165" s="78">
        <v>414.88</v>
      </c>
      <c r="HJ165" s="79">
        <v>471.72</v>
      </c>
      <c r="HK165" s="80"/>
      <c r="HL165" s="68"/>
      <c r="HM165" s="78"/>
      <c r="HN165" s="78"/>
      <c r="HO165" s="78"/>
      <c r="HP165" s="78"/>
      <c r="HQ165" s="78"/>
      <c r="HR165" s="79"/>
    </row>
    <row r="166" spans="1:226" x14ac:dyDescent="0.25">
      <c r="A166" s="81">
        <v>44431</v>
      </c>
      <c r="B166" s="82" t="s">
        <v>387</v>
      </c>
      <c r="C166" s="83">
        <v>660.24178013388178</v>
      </c>
      <c r="D166" s="83">
        <v>646.11065909712795</v>
      </c>
      <c r="E166" s="83">
        <v>553.86234727876217</v>
      </c>
      <c r="F166" s="83">
        <v>475.34495563167621</v>
      </c>
      <c r="G166" s="83">
        <v>370.75732708357157</v>
      </c>
      <c r="H166" s="84">
        <v>418.72720110109015</v>
      </c>
      <c r="I166" s="82" t="s">
        <v>388</v>
      </c>
      <c r="J166" s="83">
        <v>665.87596412900564</v>
      </c>
      <c r="K166" s="83">
        <v>640.08296711567073</v>
      </c>
      <c r="L166" s="83">
        <v>529.93040432305122</v>
      </c>
      <c r="M166" s="83">
        <v>474.57761395250816</v>
      </c>
      <c r="N166" s="83">
        <v>338.8</v>
      </c>
      <c r="O166" s="84">
        <v>784.22284687530998</v>
      </c>
      <c r="P166" s="65" t="s">
        <v>389</v>
      </c>
      <c r="Q166" s="78">
        <v>610.73</v>
      </c>
      <c r="R166" s="78">
        <v>628.20000000000005</v>
      </c>
      <c r="S166" s="78">
        <v>502.39</v>
      </c>
      <c r="T166" s="78">
        <v>419</v>
      </c>
      <c r="U166" s="78"/>
      <c r="V166" s="79"/>
      <c r="W166" s="65" t="s">
        <v>390</v>
      </c>
      <c r="X166" s="78">
        <v>667.05</v>
      </c>
      <c r="Y166" s="78">
        <v>648.96</v>
      </c>
      <c r="Z166" s="78">
        <v>484.82</v>
      </c>
      <c r="AA166" s="78">
        <v>386.72</v>
      </c>
      <c r="AB166" s="78"/>
      <c r="AC166" s="79">
        <v>532.23</v>
      </c>
      <c r="AD166" s="65" t="s">
        <v>391</v>
      </c>
      <c r="AE166" s="68">
        <v>0.51129972389814904</v>
      </c>
      <c r="AF166" s="78">
        <v>579.80999999999995</v>
      </c>
      <c r="AG166" s="78">
        <v>594.35</v>
      </c>
      <c r="AH166" s="78">
        <v>393.53</v>
      </c>
      <c r="AI166" s="78"/>
      <c r="AJ166" s="78"/>
      <c r="AK166" s="79">
        <v>334.64</v>
      </c>
      <c r="AL166" s="69" t="s">
        <v>392</v>
      </c>
      <c r="AM166" s="70">
        <v>1</v>
      </c>
      <c r="AN166" s="78">
        <v>659.87</v>
      </c>
      <c r="AO166" s="78">
        <v>690.84</v>
      </c>
      <c r="AP166" s="78">
        <v>617.51</v>
      </c>
      <c r="AQ166" s="78">
        <v>714.15</v>
      </c>
      <c r="AR166" s="78"/>
      <c r="AS166" s="79"/>
      <c r="AT166" s="65" t="s">
        <v>393</v>
      </c>
      <c r="AU166" s="68">
        <v>3.9194167907815297E-2</v>
      </c>
      <c r="AV166" s="78">
        <v>591.33000000000004</v>
      </c>
      <c r="AW166" s="78">
        <v>634.92999999999995</v>
      </c>
      <c r="AX166" s="78">
        <v>494.51</v>
      </c>
      <c r="AY166" s="78"/>
      <c r="AZ166" s="78"/>
      <c r="BA166" s="79">
        <v>404.1</v>
      </c>
      <c r="BB166" s="65" t="s">
        <v>394</v>
      </c>
      <c r="BC166" s="78">
        <v>692.56</v>
      </c>
      <c r="BD166" s="78">
        <v>684.22</v>
      </c>
      <c r="BE166" s="78">
        <v>562.17999999999995</v>
      </c>
      <c r="BF166" s="78"/>
      <c r="BG166" s="78"/>
      <c r="BH166" s="79">
        <v>533.41</v>
      </c>
      <c r="BI166" s="65" t="s">
        <v>395</v>
      </c>
      <c r="BJ166" s="68">
        <v>0.134464629079321</v>
      </c>
      <c r="BK166" s="78">
        <v>714.14</v>
      </c>
      <c r="BL166" s="78">
        <v>682.68</v>
      </c>
      <c r="BM166" s="78">
        <v>803.37</v>
      </c>
      <c r="BN166" s="78">
        <v>668.96</v>
      </c>
      <c r="BO166" s="78"/>
      <c r="BP166" s="79"/>
      <c r="BQ166" s="65" t="s">
        <v>396</v>
      </c>
      <c r="BR166" s="68">
        <v>1</v>
      </c>
      <c r="BS166" s="78">
        <v>650.33000000000004</v>
      </c>
      <c r="BT166" s="78">
        <v>638</v>
      </c>
      <c r="BU166" s="78">
        <v>670.33</v>
      </c>
      <c r="BV166" s="78"/>
      <c r="BW166" s="78"/>
      <c r="BX166" s="79">
        <v>406.17</v>
      </c>
      <c r="BY166" s="65" t="s">
        <v>397</v>
      </c>
      <c r="BZ166" s="78">
        <v>696.91</v>
      </c>
      <c r="CA166" s="78">
        <v>662.66</v>
      </c>
      <c r="CB166" s="78">
        <v>502.26</v>
      </c>
      <c r="CC166" s="78">
        <v>445.13</v>
      </c>
      <c r="CD166" s="78"/>
      <c r="CE166" s="79">
        <v>608.63</v>
      </c>
      <c r="CF166" s="65" t="s">
        <v>398</v>
      </c>
      <c r="CG166" s="78">
        <v>658.24</v>
      </c>
      <c r="CH166" s="78">
        <v>709.64</v>
      </c>
      <c r="CI166" s="78">
        <v>547.35</v>
      </c>
      <c r="CJ166" s="78"/>
      <c r="CK166" s="78"/>
      <c r="CL166" s="79"/>
      <c r="CM166" s="65" t="s">
        <v>399</v>
      </c>
      <c r="CN166" s="78">
        <v>623.48</v>
      </c>
      <c r="CO166" s="78">
        <v>580.69000000000005</v>
      </c>
      <c r="CP166" s="78">
        <v>581.64</v>
      </c>
      <c r="CQ166" s="78">
        <v>443.37</v>
      </c>
      <c r="CR166" s="78"/>
      <c r="CS166" s="79">
        <v>600.34</v>
      </c>
      <c r="CT166" s="65" t="s">
        <v>400</v>
      </c>
      <c r="CU166" s="78">
        <v>647.38</v>
      </c>
      <c r="CV166" s="78">
        <v>701.7</v>
      </c>
      <c r="CW166" s="78"/>
      <c r="CX166" s="78">
        <v>458.74</v>
      </c>
      <c r="CY166" s="78"/>
      <c r="CZ166" s="79"/>
      <c r="DA166" s="65" t="s">
        <v>401</v>
      </c>
      <c r="DB166" s="68">
        <v>0.133408041836762</v>
      </c>
      <c r="DC166" s="78">
        <v>648.15</v>
      </c>
      <c r="DD166" s="78">
        <v>695.86</v>
      </c>
      <c r="DE166" s="78">
        <v>492.89</v>
      </c>
      <c r="DF166" s="78">
        <v>586.86</v>
      </c>
      <c r="DG166" s="78"/>
      <c r="DH166" s="79">
        <v>551.54</v>
      </c>
      <c r="DI166" s="65" t="s">
        <v>402</v>
      </c>
      <c r="DJ166" s="68">
        <v>2.8560820266758098E-3</v>
      </c>
      <c r="DK166" s="78">
        <v>650.74</v>
      </c>
      <c r="DL166" s="78">
        <v>668.1</v>
      </c>
      <c r="DM166" s="78">
        <v>668.1</v>
      </c>
      <c r="DN166" s="78">
        <v>611.30999999999995</v>
      </c>
      <c r="DO166" s="78"/>
      <c r="DP166" s="79">
        <v>544.89</v>
      </c>
      <c r="DQ166" s="65" t="s">
        <v>403</v>
      </c>
      <c r="DR166" s="78">
        <v>617.79</v>
      </c>
      <c r="DS166" s="78">
        <v>627.54999999999995</v>
      </c>
      <c r="DT166" s="78">
        <v>475.09</v>
      </c>
      <c r="DU166" s="78">
        <v>476.48</v>
      </c>
      <c r="DV166" s="78"/>
      <c r="DW166" s="79"/>
      <c r="DX166" s="65" t="s">
        <v>404</v>
      </c>
      <c r="DY166" s="78">
        <v>626.02</v>
      </c>
      <c r="DZ166" s="78">
        <v>614.91999999999996</v>
      </c>
      <c r="EA166" s="78">
        <v>643.54</v>
      </c>
      <c r="EB166" s="78">
        <v>479.72</v>
      </c>
      <c r="EC166" s="78"/>
      <c r="ED166" s="79">
        <v>424.04</v>
      </c>
      <c r="EE166" s="65" t="s">
        <v>405</v>
      </c>
      <c r="EF166" s="68">
        <v>1</v>
      </c>
      <c r="EG166" s="78">
        <v>600.28</v>
      </c>
      <c r="EH166" s="78">
        <v>598.38</v>
      </c>
      <c r="EI166" s="78">
        <v>453.17</v>
      </c>
      <c r="EJ166" s="78"/>
      <c r="EK166" s="78">
        <v>323.74</v>
      </c>
      <c r="EL166" s="79">
        <v>372.7</v>
      </c>
      <c r="EM166" s="65" t="s">
        <v>406</v>
      </c>
      <c r="EN166" s="78">
        <v>641.80999999999995</v>
      </c>
      <c r="EO166" s="78">
        <v>639.16999999999996</v>
      </c>
      <c r="EP166" s="78">
        <v>517.15</v>
      </c>
      <c r="EQ166" s="78"/>
      <c r="ER166" s="78"/>
      <c r="ES166" s="79">
        <v>516.79</v>
      </c>
      <c r="ET166" s="65" t="s">
        <v>407</v>
      </c>
      <c r="EU166" s="68">
        <v>1</v>
      </c>
      <c r="EV166" s="78">
        <v>582.79999999999995</v>
      </c>
      <c r="EW166" s="78">
        <v>590.45000000000005</v>
      </c>
      <c r="EX166" s="78">
        <v>590.45000000000005</v>
      </c>
      <c r="EY166" s="78"/>
      <c r="EZ166" s="78"/>
      <c r="FA166" s="79">
        <v>376.9</v>
      </c>
      <c r="FB166" s="65" t="s">
        <v>408</v>
      </c>
      <c r="FC166" s="78">
        <v>586.21</v>
      </c>
      <c r="FD166" s="78">
        <v>553.02</v>
      </c>
      <c r="FE166" s="78">
        <v>615.37</v>
      </c>
      <c r="FF166" s="78"/>
      <c r="FG166" s="78"/>
      <c r="FH166" s="79"/>
      <c r="FI166" s="65" t="s">
        <v>409</v>
      </c>
      <c r="FJ166" s="78">
        <v>691.26</v>
      </c>
      <c r="FK166" s="78">
        <v>668.67</v>
      </c>
      <c r="FL166" s="78">
        <v>524.87</v>
      </c>
      <c r="FM166" s="78">
        <v>466.64</v>
      </c>
      <c r="FN166" s="78"/>
      <c r="FO166" s="79">
        <v>429.38</v>
      </c>
      <c r="FP166" s="65" t="s">
        <v>410</v>
      </c>
      <c r="FQ166" s="68">
        <v>0.21801691811284599</v>
      </c>
      <c r="FR166" s="78">
        <v>651.13</v>
      </c>
      <c r="FS166" s="78">
        <v>640.76</v>
      </c>
      <c r="FT166" s="78">
        <v>574.73</v>
      </c>
      <c r="FU166" s="78">
        <v>435.42</v>
      </c>
      <c r="FV166" s="78">
        <v>374.22</v>
      </c>
      <c r="FW166" s="79">
        <v>378.74</v>
      </c>
      <c r="FX166" s="65" t="s">
        <v>411</v>
      </c>
      <c r="FY166" s="78">
        <v>679.17</v>
      </c>
      <c r="FZ166" s="78">
        <v>651.69000000000005</v>
      </c>
      <c r="GA166" s="78">
        <v>608.36</v>
      </c>
      <c r="GB166" s="78">
        <v>661.45</v>
      </c>
      <c r="GC166" s="78"/>
      <c r="GD166" s="79">
        <v>431.3</v>
      </c>
      <c r="GE166" s="65" t="s">
        <v>412</v>
      </c>
      <c r="GF166" s="68">
        <v>0.20286444597719799</v>
      </c>
      <c r="GG166" s="78">
        <v>625.52</v>
      </c>
      <c r="GH166" s="78">
        <v>625.92999999999995</v>
      </c>
      <c r="GI166" s="78">
        <v>481.16</v>
      </c>
      <c r="GJ166" s="78">
        <v>486.71</v>
      </c>
      <c r="GK166" s="78"/>
      <c r="GL166" s="79">
        <v>491.41</v>
      </c>
      <c r="GM166" s="65" t="s">
        <v>413</v>
      </c>
      <c r="GN166" s="68">
        <v>9.7491542608678705E-2</v>
      </c>
      <c r="GO166" s="78">
        <v>634.73</v>
      </c>
      <c r="GP166" s="78">
        <v>892.51</v>
      </c>
      <c r="GQ166" s="78">
        <v>543.52</v>
      </c>
      <c r="GR166" s="78">
        <v>442.81</v>
      </c>
      <c r="GS166" s="78"/>
      <c r="GT166" s="79"/>
      <c r="GU166" s="65" t="s">
        <v>414</v>
      </c>
      <c r="GV166" s="68">
        <v>1</v>
      </c>
      <c r="GW166" s="78">
        <v>592.77</v>
      </c>
      <c r="GX166" s="78">
        <v>596.47</v>
      </c>
      <c r="GY166" s="78">
        <v>559.84</v>
      </c>
      <c r="GZ166" s="78"/>
      <c r="HA166" s="78"/>
      <c r="HB166" s="79">
        <v>477.16</v>
      </c>
      <c r="HC166" s="65" t="s">
        <v>415</v>
      </c>
      <c r="HD166" s="68">
        <v>1</v>
      </c>
      <c r="HE166" s="78">
        <v>630.52</v>
      </c>
      <c r="HF166" s="78">
        <v>649.02</v>
      </c>
      <c r="HG166" s="78"/>
      <c r="HH166" s="78">
        <v>431.66</v>
      </c>
      <c r="HI166" s="78">
        <v>425.02</v>
      </c>
      <c r="HJ166" s="79">
        <v>471.72</v>
      </c>
      <c r="HK166" s="80"/>
      <c r="HL166" s="68"/>
      <c r="HM166" s="78"/>
      <c r="HN166" s="78"/>
      <c r="HO166" s="78"/>
      <c r="HP166" s="78"/>
      <c r="HQ166" s="78"/>
      <c r="HR166" s="79"/>
    </row>
    <row r="167" spans="1:226" x14ac:dyDescent="0.25">
      <c r="A167" s="81">
        <v>44424</v>
      </c>
      <c r="B167" s="82" t="s">
        <v>387</v>
      </c>
      <c r="C167" s="83">
        <v>667.9272040375804</v>
      </c>
      <c r="D167" s="83">
        <v>652.36389811043159</v>
      </c>
      <c r="E167" s="83">
        <v>563.50581696772633</v>
      </c>
      <c r="F167" s="83">
        <v>487.62187253887515</v>
      </c>
      <c r="G167" s="83">
        <v>372.40591402766671</v>
      </c>
      <c r="H167" s="84">
        <v>418.00706939264001</v>
      </c>
      <c r="I167" s="82" t="s">
        <v>388</v>
      </c>
      <c r="J167" s="83">
        <v>673.36793182878444</v>
      </c>
      <c r="K167" s="83">
        <v>646.59192562015448</v>
      </c>
      <c r="L167" s="83">
        <v>539.14865530313193</v>
      </c>
      <c r="M167" s="83">
        <v>486.07489085668544</v>
      </c>
      <c r="N167" s="83">
        <v>338.8</v>
      </c>
      <c r="O167" s="84">
        <v>784.22284687530998</v>
      </c>
      <c r="P167" s="65" t="s">
        <v>389</v>
      </c>
      <c r="Q167" s="78">
        <v>617.4</v>
      </c>
      <c r="R167" s="78">
        <v>634.87</v>
      </c>
      <c r="S167" s="78">
        <v>512.09</v>
      </c>
      <c r="T167" s="78">
        <v>432</v>
      </c>
      <c r="U167" s="78"/>
      <c r="V167" s="79"/>
      <c r="W167" s="65" t="s">
        <v>390</v>
      </c>
      <c r="X167" s="78">
        <v>642.78</v>
      </c>
      <c r="Y167" s="78">
        <v>637.66999999999996</v>
      </c>
      <c r="Z167" s="78">
        <v>512.17999999999995</v>
      </c>
      <c r="AA167" s="78">
        <v>386.72</v>
      </c>
      <c r="AB167" s="78"/>
      <c r="AC167" s="79">
        <v>519.01</v>
      </c>
      <c r="AD167" s="65" t="s">
        <v>391</v>
      </c>
      <c r="AE167" s="68">
        <v>0.51129972389814904</v>
      </c>
      <c r="AF167" s="78">
        <v>579.80999999999995</v>
      </c>
      <c r="AG167" s="78">
        <v>594.35</v>
      </c>
      <c r="AH167" s="78">
        <v>393.53</v>
      </c>
      <c r="AI167" s="78"/>
      <c r="AJ167" s="78"/>
      <c r="AK167" s="79">
        <v>334.64</v>
      </c>
      <c r="AL167" s="69" t="s">
        <v>392</v>
      </c>
      <c r="AM167" s="70">
        <v>1</v>
      </c>
      <c r="AN167" s="78">
        <v>660.19</v>
      </c>
      <c r="AO167" s="78">
        <v>691.08</v>
      </c>
      <c r="AP167" s="78">
        <v>617.6</v>
      </c>
      <c r="AQ167" s="78">
        <v>714.15</v>
      </c>
      <c r="AR167" s="78"/>
      <c r="AS167" s="79"/>
      <c r="AT167" s="65" t="s">
        <v>393</v>
      </c>
      <c r="AU167" s="68">
        <v>3.9328273095528402E-2</v>
      </c>
      <c r="AV167" s="78">
        <v>593.49</v>
      </c>
      <c r="AW167" s="78">
        <v>636.80999999999995</v>
      </c>
      <c r="AX167" s="78">
        <v>497.93</v>
      </c>
      <c r="AY167" s="78"/>
      <c r="AZ167" s="78"/>
      <c r="BA167" s="79">
        <v>402.01</v>
      </c>
      <c r="BB167" s="65" t="s">
        <v>394</v>
      </c>
      <c r="BC167" s="78">
        <v>709.37</v>
      </c>
      <c r="BD167" s="78">
        <v>699.35</v>
      </c>
      <c r="BE167" s="78">
        <v>567.22</v>
      </c>
      <c r="BF167" s="78"/>
      <c r="BG167" s="78"/>
      <c r="BH167" s="79">
        <v>529.21</v>
      </c>
      <c r="BI167" s="65" t="s">
        <v>395</v>
      </c>
      <c r="BJ167" s="68">
        <v>0.134468245323867</v>
      </c>
      <c r="BK167" s="78">
        <v>733.52</v>
      </c>
      <c r="BL167" s="78">
        <v>692.38</v>
      </c>
      <c r="BM167" s="78">
        <v>808.88</v>
      </c>
      <c r="BN167" s="78">
        <v>684.58</v>
      </c>
      <c r="BO167" s="78"/>
      <c r="BP167" s="79"/>
      <c r="BQ167" s="65" t="s">
        <v>396</v>
      </c>
      <c r="BR167" s="68">
        <v>1</v>
      </c>
      <c r="BS167" s="78">
        <v>642.83000000000004</v>
      </c>
      <c r="BT167" s="78">
        <v>645.5</v>
      </c>
      <c r="BU167" s="78">
        <v>670.33</v>
      </c>
      <c r="BV167" s="78"/>
      <c r="BW167" s="78"/>
      <c r="BX167" s="79">
        <v>406.17</v>
      </c>
      <c r="BY167" s="65" t="s">
        <v>397</v>
      </c>
      <c r="BZ167" s="78">
        <v>699.12</v>
      </c>
      <c r="CA167" s="78">
        <v>667.4</v>
      </c>
      <c r="CB167" s="78">
        <v>513.29999999999995</v>
      </c>
      <c r="CC167" s="78">
        <v>456.84</v>
      </c>
      <c r="CD167" s="78"/>
      <c r="CE167" s="79">
        <v>606.54999999999995</v>
      </c>
      <c r="CF167" s="65" t="s">
        <v>398</v>
      </c>
      <c r="CG167" s="78">
        <v>659.85</v>
      </c>
      <c r="CH167" s="78">
        <v>712.06</v>
      </c>
      <c r="CI167" s="78">
        <v>566.89</v>
      </c>
      <c r="CJ167" s="78"/>
      <c r="CK167" s="78"/>
      <c r="CL167" s="79"/>
      <c r="CM167" s="65" t="s">
        <v>399</v>
      </c>
      <c r="CN167" s="78">
        <v>630.15</v>
      </c>
      <c r="CO167" s="78">
        <v>585.45000000000005</v>
      </c>
      <c r="CP167" s="78">
        <v>588.65</v>
      </c>
      <c r="CQ167" s="78">
        <v>453.57</v>
      </c>
      <c r="CR167" s="78"/>
      <c r="CS167" s="79">
        <v>599.97</v>
      </c>
      <c r="CT167" s="65" t="s">
        <v>400</v>
      </c>
      <c r="CU167" s="78">
        <v>650.22</v>
      </c>
      <c r="CV167" s="78">
        <v>703.9</v>
      </c>
      <c r="CW167" s="78"/>
      <c r="CX167" s="78">
        <v>473.83</v>
      </c>
      <c r="CY167" s="78"/>
      <c r="CZ167" s="79"/>
      <c r="DA167" s="65" t="s">
        <v>401</v>
      </c>
      <c r="DB167" s="68">
        <v>0.13342940250313601</v>
      </c>
      <c r="DC167" s="78">
        <v>652.20000000000005</v>
      </c>
      <c r="DD167" s="78">
        <v>696.18</v>
      </c>
      <c r="DE167" s="78">
        <v>497.24</v>
      </c>
      <c r="DF167" s="78">
        <v>586.96</v>
      </c>
      <c r="DG167" s="78"/>
      <c r="DH167" s="79">
        <v>547.46</v>
      </c>
      <c r="DI167" s="65" t="s">
        <v>402</v>
      </c>
      <c r="DJ167" s="68">
        <v>2.8417971525192499E-3</v>
      </c>
      <c r="DK167" s="78">
        <v>649.66999999999996</v>
      </c>
      <c r="DL167" s="78">
        <v>669.63</v>
      </c>
      <c r="DM167" s="78">
        <v>669.63</v>
      </c>
      <c r="DN167" s="78">
        <v>590.08000000000004</v>
      </c>
      <c r="DO167" s="78"/>
      <c r="DP167" s="79">
        <v>525.41</v>
      </c>
      <c r="DQ167" s="65" t="s">
        <v>403</v>
      </c>
      <c r="DR167" s="78">
        <v>612.66999999999996</v>
      </c>
      <c r="DS167" s="78">
        <v>626.08000000000004</v>
      </c>
      <c r="DT167" s="78">
        <v>474.34</v>
      </c>
      <c r="DU167" s="78">
        <v>486.71</v>
      </c>
      <c r="DV167" s="78"/>
      <c r="DW167" s="79"/>
      <c r="DX167" s="65" t="s">
        <v>404</v>
      </c>
      <c r="DY167" s="78">
        <v>629.11</v>
      </c>
      <c r="DZ167" s="78">
        <v>618.46</v>
      </c>
      <c r="EA167" s="78">
        <v>652.49</v>
      </c>
      <c r="EB167" s="78">
        <v>498.5</v>
      </c>
      <c r="EC167" s="78"/>
      <c r="ED167" s="79">
        <v>422.69</v>
      </c>
      <c r="EE167" s="65" t="s">
        <v>405</v>
      </c>
      <c r="EF167" s="68">
        <v>1</v>
      </c>
      <c r="EG167" s="78">
        <v>608.26</v>
      </c>
      <c r="EH167" s="78">
        <v>605.62</v>
      </c>
      <c r="EI167" s="78">
        <v>463.43</v>
      </c>
      <c r="EJ167" s="78"/>
      <c r="EK167" s="78">
        <v>323.74</v>
      </c>
      <c r="EL167" s="79">
        <v>366.93</v>
      </c>
      <c r="EM167" s="65" t="s">
        <v>406</v>
      </c>
      <c r="EN167" s="78">
        <v>641.80999999999995</v>
      </c>
      <c r="EO167" s="78">
        <v>639.16999999999996</v>
      </c>
      <c r="EP167" s="78">
        <v>517.15</v>
      </c>
      <c r="EQ167" s="78"/>
      <c r="ER167" s="78"/>
      <c r="ES167" s="79">
        <v>490.86</v>
      </c>
      <c r="ET167" s="65" t="s">
        <v>407</v>
      </c>
      <c r="EU167" s="68">
        <v>1</v>
      </c>
      <c r="EV167" s="78">
        <v>587.62</v>
      </c>
      <c r="EW167" s="78">
        <v>595.15</v>
      </c>
      <c r="EX167" s="78">
        <v>592.17999999999995</v>
      </c>
      <c r="EY167" s="78"/>
      <c r="EZ167" s="78"/>
      <c r="FA167" s="79">
        <v>367.6</v>
      </c>
      <c r="FB167" s="65" t="s">
        <v>408</v>
      </c>
      <c r="FC167" s="78">
        <v>586.21</v>
      </c>
      <c r="FD167" s="78">
        <v>553.02</v>
      </c>
      <c r="FE167" s="78">
        <v>615.37</v>
      </c>
      <c r="FF167" s="78"/>
      <c r="FG167" s="78"/>
      <c r="FH167" s="79"/>
      <c r="FI167" s="65" t="s">
        <v>409</v>
      </c>
      <c r="FJ167" s="78">
        <v>700.35</v>
      </c>
      <c r="FK167" s="78">
        <v>675.28</v>
      </c>
      <c r="FL167" s="78">
        <v>555.44000000000005</v>
      </c>
      <c r="FM167" s="78">
        <v>494.64</v>
      </c>
      <c r="FN167" s="78"/>
      <c r="FO167" s="79">
        <v>429.38</v>
      </c>
      <c r="FP167" s="65" t="s">
        <v>410</v>
      </c>
      <c r="FQ167" s="68">
        <v>0.21904365540052101</v>
      </c>
      <c r="FR167" s="78">
        <v>654.05999999999995</v>
      </c>
      <c r="FS167" s="78">
        <v>644.17999999999995</v>
      </c>
      <c r="FT167" s="78">
        <v>588.82000000000005</v>
      </c>
      <c r="FU167" s="78">
        <v>451.77</v>
      </c>
      <c r="FV167" s="78">
        <v>375.99</v>
      </c>
      <c r="FW167" s="79">
        <v>380.11</v>
      </c>
      <c r="FX167" s="65" t="s">
        <v>411</v>
      </c>
      <c r="FY167" s="78">
        <v>695.43</v>
      </c>
      <c r="FZ167" s="78">
        <v>659.01</v>
      </c>
      <c r="GA167" s="78">
        <v>613.24</v>
      </c>
      <c r="GB167" s="78">
        <v>662.67</v>
      </c>
      <c r="GC167" s="78"/>
      <c r="GD167" s="79">
        <v>429.67</v>
      </c>
      <c r="GE167" s="65" t="s">
        <v>412</v>
      </c>
      <c r="GF167" s="68">
        <v>0.20350848630387899</v>
      </c>
      <c r="GG167" s="78">
        <v>639.36</v>
      </c>
      <c r="GH167" s="78">
        <v>636.91</v>
      </c>
      <c r="GI167" s="78">
        <v>474.66</v>
      </c>
      <c r="GJ167" s="78">
        <v>510.21</v>
      </c>
      <c r="GK167" s="78"/>
      <c r="GL167" s="79">
        <v>495.29</v>
      </c>
      <c r="GM167" s="65" t="s">
        <v>413</v>
      </c>
      <c r="GN167" s="68">
        <v>9.8031526939063598E-2</v>
      </c>
      <c r="GO167" s="78">
        <v>660.75</v>
      </c>
      <c r="GP167" s="78">
        <v>911.02</v>
      </c>
      <c r="GQ167" s="78">
        <v>561.9</v>
      </c>
      <c r="GR167" s="78">
        <v>460.36</v>
      </c>
      <c r="GS167" s="78"/>
      <c r="GT167" s="79"/>
      <c r="GU167" s="65" t="s">
        <v>414</v>
      </c>
      <c r="GV167" s="68">
        <v>1</v>
      </c>
      <c r="GW167" s="78">
        <v>601.6</v>
      </c>
      <c r="GX167" s="78">
        <v>613.16999999999996</v>
      </c>
      <c r="GY167" s="78">
        <v>618.94000000000005</v>
      </c>
      <c r="GZ167" s="78"/>
      <c r="HA167" s="78"/>
      <c r="HB167" s="79">
        <v>470.79</v>
      </c>
      <c r="HC167" s="65" t="s">
        <v>415</v>
      </c>
      <c r="HD167" s="68">
        <v>1</v>
      </c>
      <c r="HE167" s="78">
        <v>643.02</v>
      </c>
      <c r="HF167" s="78">
        <v>651.52</v>
      </c>
      <c r="HG167" s="78"/>
      <c r="HH167" s="78">
        <v>435.42</v>
      </c>
      <c r="HI167" s="78">
        <v>428.78</v>
      </c>
      <c r="HJ167" s="79">
        <v>455.05</v>
      </c>
      <c r="HK167" s="80"/>
      <c r="HL167" s="68"/>
      <c r="HM167" s="78"/>
      <c r="HN167" s="78"/>
      <c r="HO167" s="78"/>
      <c r="HP167" s="78"/>
      <c r="HQ167" s="78"/>
      <c r="HR167" s="79"/>
    </row>
    <row r="168" spans="1:226" x14ac:dyDescent="0.25">
      <c r="A168" s="81">
        <v>44417</v>
      </c>
      <c r="B168" s="82" t="s">
        <v>387</v>
      </c>
      <c r="C168" s="83">
        <v>669.19662569122318</v>
      </c>
      <c r="D168" s="83">
        <v>654.68661520238254</v>
      </c>
      <c r="E168" s="83">
        <v>565.72696167575873</v>
      </c>
      <c r="F168" s="83">
        <v>479.99510467456741</v>
      </c>
      <c r="G168" s="83">
        <v>372.46179833085637</v>
      </c>
      <c r="H168" s="84">
        <v>411.52632630674191</v>
      </c>
      <c r="I168" s="82" t="s">
        <v>388</v>
      </c>
      <c r="J168" s="83">
        <v>673.96804769258551</v>
      </c>
      <c r="K168" s="83">
        <v>649.51842566594632</v>
      </c>
      <c r="L168" s="83">
        <v>541.24183492575207</v>
      </c>
      <c r="M168" s="83">
        <v>476.60151778405731</v>
      </c>
      <c r="N168" s="83">
        <v>338.8</v>
      </c>
      <c r="O168" s="84">
        <v>784.22284687530998</v>
      </c>
      <c r="P168" s="65" t="s">
        <v>389</v>
      </c>
      <c r="Q168" s="78">
        <v>619.05999999999995</v>
      </c>
      <c r="R168" s="78">
        <v>634.87</v>
      </c>
      <c r="S168" s="78">
        <v>513.41</v>
      </c>
      <c r="T168" s="78">
        <v>432</v>
      </c>
      <c r="U168" s="78"/>
      <c r="V168" s="79"/>
      <c r="W168" s="65" t="s">
        <v>390</v>
      </c>
      <c r="X168" s="78">
        <v>651.41</v>
      </c>
      <c r="Y168" s="78">
        <v>653.01</v>
      </c>
      <c r="Z168" s="78">
        <v>506.8</v>
      </c>
      <c r="AA168" s="78">
        <v>386.72</v>
      </c>
      <c r="AB168" s="78"/>
      <c r="AC168" s="79">
        <v>519.01</v>
      </c>
      <c r="AD168" s="65" t="s">
        <v>391</v>
      </c>
      <c r="AE168" s="68">
        <v>0.51129972389814904</v>
      </c>
      <c r="AF168" s="78">
        <v>579.80999999999995</v>
      </c>
      <c r="AG168" s="78">
        <v>594.35</v>
      </c>
      <c r="AH168" s="78">
        <v>393.53</v>
      </c>
      <c r="AI168" s="78"/>
      <c r="AJ168" s="78"/>
      <c r="AK168" s="79">
        <v>334.64</v>
      </c>
      <c r="AL168" s="69" t="s">
        <v>392</v>
      </c>
      <c r="AM168" s="70">
        <v>1</v>
      </c>
      <c r="AN168" s="78">
        <v>659.76</v>
      </c>
      <c r="AO168" s="78">
        <v>691.01</v>
      </c>
      <c r="AP168" s="78">
        <v>617.32000000000005</v>
      </c>
      <c r="AQ168" s="78">
        <v>676.23</v>
      </c>
      <c r="AR168" s="78"/>
      <c r="AS168" s="79"/>
      <c r="AT168" s="65" t="s">
        <v>393</v>
      </c>
      <c r="AU168" s="68">
        <v>3.9384033712732899E-2</v>
      </c>
      <c r="AV168" s="78">
        <v>594.23</v>
      </c>
      <c r="AW168" s="78">
        <v>637.80999999999995</v>
      </c>
      <c r="AX168" s="78">
        <v>509.27</v>
      </c>
      <c r="AY168" s="78"/>
      <c r="AZ168" s="78"/>
      <c r="BA168" s="79">
        <v>388.94</v>
      </c>
      <c r="BB168" s="65" t="s">
        <v>394</v>
      </c>
      <c r="BC168" s="78">
        <v>707.68</v>
      </c>
      <c r="BD168" s="78">
        <v>698.51</v>
      </c>
      <c r="BE168" s="78">
        <v>571.41999999999996</v>
      </c>
      <c r="BF168" s="78"/>
      <c r="BG168" s="78"/>
      <c r="BH168" s="79">
        <v>517.44000000000005</v>
      </c>
      <c r="BI168" s="65" t="s">
        <v>395</v>
      </c>
      <c r="BJ168" s="68">
        <v>0.134462821029985</v>
      </c>
      <c r="BK168" s="78">
        <v>735.65</v>
      </c>
      <c r="BL168" s="78">
        <v>693.42</v>
      </c>
      <c r="BM168" s="78">
        <v>814.12</v>
      </c>
      <c r="BN168" s="78">
        <v>668.95</v>
      </c>
      <c r="BO168" s="78"/>
      <c r="BP168" s="79"/>
      <c r="BQ168" s="65" t="s">
        <v>396</v>
      </c>
      <c r="BR168" s="68">
        <v>1</v>
      </c>
      <c r="BS168" s="78">
        <v>642.83000000000004</v>
      </c>
      <c r="BT168" s="78">
        <v>646.33000000000004</v>
      </c>
      <c r="BU168" s="78">
        <v>668.67</v>
      </c>
      <c r="BV168" s="78"/>
      <c r="BW168" s="78"/>
      <c r="BX168" s="79">
        <v>407</v>
      </c>
      <c r="BY168" s="65" t="s">
        <v>397</v>
      </c>
      <c r="BZ168" s="78">
        <v>700.77</v>
      </c>
      <c r="CA168" s="78">
        <v>670.95</v>
      </c>
      <c r="CB168" s="78">
        <v>527.14</v>
      </c>
      <c r="CC168" s="78">
        <v>434.59</v>
      </c>
      <c r="CD168" s="78"/>
      <c r="CE168" s="79">
        <v>601.48</v>
      </c>
      <c r="CF168" s="65" t="s">
        <v>398</v>
      </c>
      <c r="CG168" s="78">
        <v>659.04</v>
      </c>
      <c r="CH168" s="78">
        <v>712.87</v>
      </c>
      <c r="CI168" s="78">
        <v>566.72</v>
      </c>
      <c r="CJ168" s="78"/>
      <c r="CK168" s="78"/>
      <c r="CL168" s="79"/>
      <c r="CM168" s="65" t="s">
        <v>399</v>
      </c>
      <c r="CN168" s="78">
        <v>631.73</v>
      </c>
      <c r="CO168" s="78">
        <v>592.51</v>
      </c>
      <c r="CP168" s="78">
        <v>590.84</v>
      </c>
      <c r="CQ168" s="78">
        <v>457.42</v>
      </c>
      <c r="CR168" s="78"/>
      <c r="CS168" s="79">
        <v>600.36</v>
      </c>
      <c r="CT168" s="65" t="s">
        <v>400</v>
      </c>
      <c r="CU168" s="78">
        <v>651.82000000000005</v>
      </c>
      <c r="CV168" s="78">
        <v>706.34</v>
      </c>
      <c r="CW168" s="78"/>
      <c r="CX168" s="78">
        <v>474.81</v>
      </c>
      <c r="CY168" s="78"/>
      <c r="CZ168" s="79"/>
      <c r="DA168" s="65" t="s">
        <v>401</v>
      </c>
      <c r="DB168" s="68">
        <v>0.133342222814854</v>
      </c>
      <c r="DC168" s="78">
        <v>667.24</v>
      </c>
      <c r="DD168" s="78">
        <v>713.01</v>
      </c>
      <c r="DE168" s="78">
        <v>512.91</v>
      </c>
      <c r="DF168" s="78">
        <v>586.57000000000005</v>
      </c>
      <c r="DG168" s="78"/>
      <c r="DH168" s="79">
        <v>549.13</v>
      </c>
      <c r="DI168" s="65" t="s">
        <v>402</v>
      </c>
      <c r="DJ168" s="68">
        <v>2.8258965156696E-3</v>
      </c>
      <c r="DK168" s="78">
        <v>658.34</v>
      </c>
      <c r="DL168" s="78">
        <v>676.13</v>
      </c>
      <c r="DM168" s="78">
        <v>676.13</v>
      </c>
      <c r="DN168" s="78">
        <v>604.86</v>
      </c>
      <c r="DO168" s="78"/>
      <c r="DP168" s="79">
        <v>525.17999999999995</v>
      </c>
      <c r="DQ168" s="65" t="s">
        <v>403</v>
      </c>
      <c r="DR168" s="78">
        <v>609.83000000000004</v>
      </c>
      <c r="DS168" s="78">
        <v>622.51</v>
      </c>
      <c r="DT168" s="78">
        <v>471.92</v>
      </c>
      <c r="DU168" s="78">
        <v>490.78</v>
      </c>
      <c r="DV168" s="78"/>
      <c r="DW168" s="79"/>
      <c r="DX168" s="65" t="s">
        <v>404</v>
      </c>
      <c r="DY168" s="78">
        <v>630.13</v>
      </c>
      <c r="DZ168" s="78">
        <v>620.29</v>
      </c>
      <c r="EA168" s="78">
        <v>654.9</v>
      </c>
      <c r="EB168" s="78">
        <v>494.61</v>
      </c>
      <c r="EC168" s="78"/>
      <c r="ED168" s="79">
        <v>420.16</v>
      </c>
      <c r="EE168" s="65" t="s">
        <v>405</v>
      </c>
      <c r="EF168" s="68">
        <v>1</v>
      </c>
      <c r="EG168" s="78">
        <v>611.87</v>
      </c>
      <c r="EH168" s="78">
        <v>604.16</v>
      </c>
      <c r="EI168" s="78">
        <v>460.88</v>
      </c>
      <c r="EJ168" s="78"/>
      <c r="EK168" s="78">
        <v>323.74</v>
      </c>
      <c r="EL168" s="79">
        <v>364.75</v>
      </c>
      <c r="EM168" s="65" t="s">
        <v>406</v>
      </c>
      <c r="EN168" s="78">
        <v>641.80999999999995</v>
      </c>
      <c r="EO168" s="78">
        <v>647.72</v>
      </c>
      <c r="EP168" s="78">
        <v>517.15</v>
      </c>
      <c r="EQ168" s="78"/>
      <c r="ER168" s="78"/>
      <c r="ES168" s="79">
        <v>504.75</v>
      </c>
      <c r="ET168" s="65" t="s">
        <v>407</v>
      </c>
      <c r="EU168" s="68">
        <v>1</v>
      </c>
      <c r="EV168" s="78">
        <v>584.4</v>
      </c>
      <c r="EW168" s="78">
        <v>592.17999999999995</v>
      </c>
      <c r="EX168" s="78">
        <v>592.17999999999995</v>
      </c>
      <c r="EY168" s="78"/>
      <c r="EZ168" s="78"/>
      <c r="FA168" s="79">
        <v>363.47</v>
      </c>
      <c r="FB168" s="65" t="s">
        <v>408</v>
      </c>
      <c r="FC168" s="78">
        <v>586.21</v>
      </c>
      <c r="FD168" s="78">
        <v>553.02</v>
      </c>
      <c r="FE168" s="78">
        <v>615.37</v>
      </c>
      <c r="FF168" s="78"/>
      <c r="FG168" s="78"/>
      <c r="FH168" s="79"/>
      <c r="FI168" s="65" t="s">
        <v>409</v>
      </c>
      <c r="FJ168" s="78">
        <v>702</v>
      </c>
      <c r="FK168" s="78">
        <v>677.76</v>
      </c>
      <c r="FL168" s="78">
        <v>552.14</v>
      </c>
      <c r="FM168" s="78">
        <v>493.64</v>
      </c>
      <c r="FN168" s="78"/>
      <c r="FO168" s="79">
        <v>435.17</v>
      </c>
      <c r="FP168" s="65" t="s">
        <v>410</v>
      </c>
      <c r="FQ168" s="68">
        <v>0.219082046226312</v>
      </c>
      <c r="FR168" s="78">
        <v>654.27</v>
      </c>
      <c r="FS168" s="78">
        <v>644.51</v>
      </c>
      <c r="FT168" s="78">
        <v>585.11</v>
      </c>
      <c r="FU168" s="78">
        <v>440.81</v>
      </c>
      <c r="FV168" s="78">
        <v>376.05</v>
      </c>
      <c r="FW168" s="79">
        <v>370.26</v>
      </c>
      <c r="FX168" s="65" t="s">
        <v>411</v>
      </c>
      <c r="FY168" s="78">
        <v>698.69</v>
      </c>
      <c r="FZ168" s="78">
        <v>664.7</v>
      </c>
      <c r="GA168" s="78">
        <v>617.29999999999995</v>
      </c>
      <c r="GB168" s="78">
        <v>663</v>
      </c>
      <c r="GC168" s="78"/>
      <c r="GD168" s="79">
        <v>424.8</v>
      </c>
      <c r="GE168" s="65" t="s">
        <v>412</v>
      </c>
      <c r="GF168" s="68">
        <v>0.203525053934139</v>
      </c>
      <c r="GG168" s="78">
        <v>646.28</v>
      </c>
      <c r="GH168" s="78">
        <v>643.24</v>
      </c>
      <c r="GI168" s="78">
        <v>484.59</v>
      </c>
      <c r="GJ168" s="78">
        <v>481.22</v>
      </c>
      <c r="GK168" s="78"/>
      <c r="GL168" s="79">
        <v>482.36</v>
      </c>
      <c r="GM168" s="65" t="s">
        <v>413</v>
      </c>
      <c r="GN168" s="68">
        <v>9.78712992414974E-2</v>
      </c>
      <c r="GO168" s="78">
        <v>668.21</v>
      </c>
      <c r="GP168" s="78">
        <v>889.41</v>
      </c>
      <c r="GQ168" s="78">
        <v>570.29999999999995</v>
      </c>
      <c r="GR168" s="78">
        <v>477.61</v>
      </c>
      <c r="GS168" s="78"/>
      <c r="GT168" s="79"/>
      <c r="GU168" s="65" t="s">
        <v>414</v>
      </c>
      <c r="GV168" s="68">
        <v>1</v>
      </c>
      <c r="GW168" s="78">
        <v>594.36</v>
      </c>
      <c r="GX168" s="78">
        <v>604.25</v>
      </c>
      <c r="GY168" s="78">
        <v>601.63</v>
      </c>
      <c r="GZ168" s="78"/>
      <c r="HA168" s="78"/>
      <c r="HB168" s="79">
        <v>464.61</v>
      </c>
      <c r="HC168" s="65" t="s">
        <v>415</v>
      </c>
      <c r="HD168" s="68">
        <v>1</v>
      </c>
      <c r="HE168" s="78">
        <v>651.35</v>
      </c>
      <c r="HF168" s="78">
        <v>657.35</v>
      </c>
      <c r="HG168" s="78"/>
      <c r="HH168" s="78">
        <v>450.23</v>
      </c>
      <c r="HI168" s="78">
        <v>443.59</v>
      </c>
      <c r="HJ168" s="79">
        <v>429.22</v>
      </c>
      <c r="HK168" s="80"/>
      <c r="HL168" s="68"/>
      <c r="HM168" s="78"/>
      <c r="HN168" s="78"/>
      <c r="HO168" s="78"/>
      <c r="HP168" s="78"/>
      <c r="HQ168" s="78"/>
      <c r="HR168" s="79"/>
    </row>
    <row r="169" spans="1:226" x14ac:dyDescent="0.25">
      <c r="A169" s="81">
        <v>44410</v>
      </c>
      <c r="B169" s="82" t="s">
        <v>387</v>
      </c>
      <c r="C169" s="83">
        <v>668.17194526865205</v>
      </c>
      <c r="D169" s="83">
        <v>655.14303348851672</v>
      </c>
      <c r="E169" s="83">
        <v>572.09492780972107</v>
      </c>
      <c r="F169" s="83">
        <v>487.75221199211768</v>
      </c>
      <c r="G169" s="83">
        <v>368.950401280439</v>
      </c>
      <c r="H169" s="84">
        <v>410.59319669166621</v>
      </c>
      <c r="I169" s="82" t="s">
        <v>388</v>
      </c>
      <c r="J169" s="83">
        <v>672.9669632883232</v>
      </c>
      <c r="K169" s="83">
        <v>650.10015366697348</v>
      </c>
      <c r="L169" s="83">
        <v>547.28689481021365</v>
      </c>
      <c r="M169" s="83">
        <v>484.11360237831809</v>
      </c>
      <c r="N169" s="83">
        <v>338.8</v>
      </c>
      <c r="O169" s="84">
        <v>784.22284687530998</v>
      </c>
      <c r="P169" s="65" t="s">
        <v>389</v>
      </c>
      <c r="Q169" s="78">
        <v>618.23</v>
      </c>
      <c r="R169" s="78">
        <v>635.70000000000005</v>
      </c>
      <c r="S169" s="78">
        <v>522.29</v>
      </c>
      <c r="T169" s="78">
        <v>434</v>
      </c>
      <c r="U169" s="78"/>
      <c r="V169" s="79"/>
      <c r="W169" s="65" t="s">
        <v>390</v>
      </c>
      <c r="X169" s="78">
        <v>658.93</v>
      </c>
      <c r="Y169" s="78">
        <v>652.63</v>
      </c>
      <c r="Z169" s="78">
        <v>523.66</v>
      </c>
      <c r="AA169" s="78">
        <v>394.19</v>
      </c>
      <c r="AB169" s="78"/>
      <c r="AC169" s="79">
        <v>519.01</v>
      </c>
      <c r="AD169" s="65" t="s">
        <v>391</v>
      </c>
      <c r="AE169" s="68">
        <v>0.51129972389814904</v>
      </c>
      <c r="AF169" s="78">
        <v>553.05999999999995</v>
      </c>
      <c r="AG169" s="78">
        <v>566.94000000000005</v>
      </c>
      <c r="AH169" s="78">
        <v>393.53</v>
      </c>
      <c r="AI169" s="78"/>
      <c r="AJ169" s="78"/>
      <c r="AK169" s="79">
        <v>334.64</v>
      </c>
      <c r="AL169" s="69" t="s">
        <v>392</v>
      </c>
      <c r="AM169" s="70">
        <v>1</v>
      </c>
      <c r="AN169" s="78">
        <v>653.04</v>
      </c>
      <c r="AO169" s="78">
        <v>690.43</v>
      </c>
      <c r="AP169" s="78">
        <v>616.86</v>
      </c>
      <c r="AQ169" s="78">
        <v>676.23</v>
      </c>
      <c r="AR169" s="78"/>
      <c r="AS169" s="79"/>
      <c r="AT169" s="65" t="s">
        <v>393</v>
      </c>
      <c r="AU169" s="68">
        <v>3.9252629926205103E-2</v>
      </c>
      <c r="AV169" s="78">
        <v>587.87</v>
      </c>
      <c r="AW169" s="78">
        <v>636.95000000000005</v>
      </c>
      <c r="AX169" s="78">
        <v>512.12</v>
      </c>
      <c r="AY169" s="78"/>
      <c r="AZ169" s="78"/>
      <c r="BA169" s="79">
        <v>373.89</v>
      </c>
      <c r="BB169" s="65" t="s">
        <v>394</v>
      </c>
      <c r="BC169" s="78">
        <v>709.37</v>
      </c>
      <c r="BD169" s="78">
        <v>706.07</v>
      </c>
      <c r="BE169" s="78">
        <v>576.47</v>
      </c>
      <c r="BF169" s="78"/>
      <c r="BG169" s="78"/>
      <c r="BH169" s="79">
        <v>514.91999999999996</v>
      </c>
      <c r="BI169" s="65" t="s">
        <v>395</v>
      </c>
      <c r="BJ169" s="68">
        <v>0.13444293569594401</v>
      </c>
      <c r="BK169" s="78">
        <v>735.54</v>
      </c>
      <c r="BL169" s="78">
        <v>704.08</v>
      </c>
      <c r="BM169" s="78">
        <v>824.75</v>
      </c>
      <c r="BN169" s="78">
        <v>668.85</v>
      </c>
      <c r="BO169" s="78"/>
      <c r="BP169" s="79"/>
      <c r="BQ169" s="65" t="s">
        <v>396</v>
      </c>
      <c r="BR169" s="68">
        <v>1</v>
      </c>
      <c r="BS169" s="78">
        <v>644.5</v>
      </c>
      <c r="BT169" s="78">
        <v>648</v>
      </c>
      <c r="BU169" s="78">
        <v>677</v>
      </c>
      <c r="BV169" s="78"/>
      <c r="BW169" s="78"/>
      <c r="BX169" s="79">
        <v>408.67</v>
      </c>
      <c r="BY169" s="65" t="s">
        <v>397</v>
      </c>
      <c r="BZ169" s="78">
        <v>697.72</v>
      </c>
      <c r="CA169" s="78">
        <v>670.38</v>
      </c>
      <c r="CB169" s="78">
        <v>521.17999999999995</v>
      </c>
      <c r="CC169" s="78">
        <v>438.15</v>
      </c>
      <c r="CD169" s="78"/>
      <c r="CE169" s="79">
        <v>598.29</v>
      </c>
      <c r="CF169" s="65" t="s">
        <v>398</v>
      </c>
      <c r="CG169" s="78">
        <v>654.20000000000005</v>
      </c>
      <c r="CH169" s="78">
        <v>716.9</v>
      </c>
      <c r="CI169" s="78">
        <v>581.05999999999995</v>
      </c>
      <c r="CJ169" s="78"/>
      <c r="CK169" s="78"/>
      <c r="CL169" s="79"/>
      <c r="CM169" s="65" t="s">
        <v>399</v>
      </c>
      <c r="CN169" s="78">
        <v>619.28</v>
      </c>
      <c r="CO169" s="78">
        <v>585.67999999999995</v>
      </c>
      <c r="CP169" s="78">
        <v>594.39</v>
      </c>
      <c r="CQ169" s="78">
        <v>472.45</v>
      </c>
      <c r="CR169" s="78"/>
      <c r="CS169" s="79">
        <v>600.04999999999995</v>
      </c>
      <c r="CT169" s="65" t="s">
        <v>400</v>
      </c>
      <c r="CU169" s="78">
        <v>649.92999999999995</v>
      </c>
      <c r="CV169" s="78">
        <v>704.46</v>
      </c>
      <c r="CW169" s="78"/>
      <c r="CX169" s="78">
        <v>491.38</v>
      </c>
      <c r="CY169" s="78"/>
      <c r="CZ169" s="79"/>
      <c r="DA169" s="65" t="s">
        <v>401</v>
      </c>
      <c r="DB169" s="68">
        <v>0.13339914357749799</v>
      </c>
      <c r="DC169" s="78">
        <v>644.16</v>
      </c>
      <c r="DD169" s="78">
        <v>692.72</v>
      </c>
      <c r="DE169" s="78">
        <v>494.99</v>
      </c>
      <c r="DF169" s="78">
        <v>566.80999999999995</v>
      </c>
      <c r="DG169" s="78"/>
      <c r="DH169" s="79">
        <v>537.63</v>
      </c>
      <c r="DI169" s="65" t="s">
        <v>402</v>
      </c>
      <c r="DJ169" s="68">
        <v>2.80890986208253E-3</v>
      </c>
      <c r="DK169" s="78">
        <v>658.91</v>
      </c>
      <c r="DL169" s="78">
        <v>675.76</v>
      </c>
      <c r="DM169" s="78">
        <v>675.76</v>
      </c>
      <c r="DN169" s="78">
        <v>587.17999999999995</v>
      </c>
      <c r="DO169" s="78"/>
      <c r="DP169" s="79">
        <v>499.71</v>
      </c>
      <c r="DQ169" s="65" t="s">
        <v>403</v>
      </c>
      <c r="DR169" s="78">
        <v>607.96</v>
      </c>
      <c r="DS169" s="78">
        <v>620.96</v>
      </c>
      <c r="DT169" s="78">
        <v>469.01</v>
      </c>
      <c r="DU169" s="78">
        <v>499.95</v>
      </c>
      <c r="DV169" s="78"/>
      <c r="DW169" s="79"/>
      <c r="DX169" s="65" t="s">
        <v>404</v>
      </c>
      <c r="DY169" s="78">
        <v>628.59</v>
      </c>
      <c r="DZ169" s="78">
        <v>620.44000000000005</v>
      </c>
      <c r="EA169" s="78">
        <v>660.55</v>
      </c>
      <c r="EB169" s="78">
        <v>508.39</v>
      </c>
      <c r="EC169" s="78"/>
      <c r="ED169" s="79">
        <v>415</v>
      </c>
      <c r="EE169" s="65" t="s">
        <v>405</v>
      </c>
      <c r="EF169" s="68">
        <v>1</v>
      </c>
      <c r="EG169" s="78">
        <v>610.62</v>
      </c>
      <c r="EH169" s="78">
        <v>605.5</v>
      </c>
      <c r="EI169" s="78">
        <v>471.95</v>
      </c>
      <c r="EJ169" s="78"/>
      <c r="EK169" s="78">
        <v>323.74</v>
      </c>
      <c r="EL169" s="79">
        <v>360.21</v>
      </c>
      <c r="EM169" s="65" t="s">
        <v>406</v>
      </c>
      <c r="EN169" s="78">
        <v>641.80999999999995</v>
      </c>
      <c r="EO169" s="78">
        <v>647.72</v>
      </c>
      <c r="EP169" s="78">
        <v>531.19000000000005</v>
      </c>
      <c r="EQ169" s="78"/>
      <c r="ER169" s="78"/>
      <c r="ES169" s="79">
        <v>504.75</v>
      </c>
      <c r="ET169" s="65" t="s">
        <v>407</v>
      </c>
      <c r="EU169" s="68">
        <v>1</v>
      </c>
      <c r="EV169" s="78">
        <v>580.78</v>
      </c>
      <c r="EW169" s="78">
        <v>588.01</v>
      </c>
      <c r="EX169" s="78">
        <v>588.01</v>
      </c>
      <c r="EY169" s="78"/>
      <c r="EZ169" s="78"/>
      <c r="FA169" s="79">
        <v>365.53</v>
      </c>
      <c r="FB169" s="65" t="s">
        <v>408</v>
      </c>
      <c r="FC169" s="78">
        <v>586.21</v>
      </c>
      <c r="FD169" s="78">
        <v>553.02</v>
      </c>
      <c r="FE169" s="78">
        <v>615.37</v>
      </c>
      <c r="FF169" s="78"/>
      <c r="FG169" s="78"/>
      <c r="FH169" s="79"/>
      <c r="FI169" s="65" t="s">
        <v>409</v>
      </c>
      <c r="FJ169" s="78">
        <v>702.83</v>
      </c>
      <c r="FK169" s="78">
        <v>683.54</v>
      </c>
      <c r="FL169" s="78">
        <v>576.11</v>
      </c>
      <c r="FM169" s="78">
        <v>519.64</v>
      </c>
      <c r="FN169" s="78"/>
      <c r="FO169" s="79">
        <v>436.82</v>
      </c>
      <c r="FP169" s="65" t="s">
        <v>410</v>
      </c>
      <c r="FQ169" s="68">
        <v>0.21948114656951001</v>
      </c>
      <c r="FR169" s="78">
        <v>655.16999999999996</v>
      </c>
      <c r="FS169" s="78">
        <v>645.70000000000005</v>
      </c>
      <c r="FT169" s="78">
        <v>598.19000000000005</v>
      </c>
      <c r="FU169" s="78">
        <v>463.91</v>
      </c>
      <c r="FV169" s="78">
        <v>372.28</v>
      </c>
      <c r="FW169" s="79">
        <v>374.93</v>
      </c>
      <c r="FX169" s="65" t="s">
        <v>411</v>
      </c>
      <c r="FY169" s="78">
        <v>695.43</v>
      </c>
      <c r="FZ169" s="78">
        <v>667.14</v>
      </c>
      <c r="GA169" s="78">
        <v>608.36</v>
      </c>
      <c r="GB169" s="78">
        <v>663</v>
      </c>
      <c r="GC169" s="78"/>
      <c r="GD169" s="79">
        <v>415.04</v>
      </c>
      <c r="GE169" s="65" t="s">
        <v>412</v>
      </c>
      <c r="GF169" s="68">
        <v>0.203334688897926</v>
      </c>
      <c r="GG169" s="78">
        <v>648.41</v>
      </c>
      <c r="GH169" s="78">
        <v>648.14</v>
      </c>
      <c r="GI169" s="78">
        <v>475.43</v>
      </c>
      <c r="GJ169" s="78">
        <v>469.06</v>
      </c>
      <c r="GK169" s="78"/>
      <c r="GL169" s="79">
        <v>467.7</v>
      </c>
      <c r="GM169" s="65" t="s">
        <v>413</v>
      </c>
      <c r="GN169" s="68">
        <v>9.8125797272102799E-2</v>
      </c>
      <c r="GO169" s="78">
        <v>674.34</v>
      </c>
      <c r="GP169" s="78">
        <v>897.92</v>
      </c>
      <c r="GQ169" s="78">
        <v>580.73</v>
      </c>
      <c r="GR169" s="78">
        <v>490.53</v>
      </c>
      <c r="GS169" s="78"/>
      <c r="GT169" s="79"/>
      <c r="GU169" s="65" t="s">
        <v>414</v>
      </c>
      <c r="GV169" s="68">
        <v>1</v>
      </c>
      <c r="GW169" s="78">
        <v>593.54999999999995</v>
      </c>
      <c r="GX169" s="78">
        <v>605.35</v>
      </c>
      <c r="GY169" s="78">
        <v>628.71</v>
      </c>
      <c r="GZ169" s="78"/>
      <c r="HA169" s="78"/>
      <c r="HB169" s="79">
        <v>467.35</v>
      </c>
      <c r="HC169" s="65" t="s">
        <v>415</v>
      </c>
      <c r="HD169" s="68">
        <v>1</v>
      </c>
      <c r="HE169" s="78">
        <v>634.67999999999995</v>
      </c>
      <c r="HF169" s="78">
        <v>649.02</v>
      </c>
      <c r="HG169" s="78"/>
      <c r="HH169" s="78">
        <v>436.54</v>
      </c>
      <c r="HI169" s="78">
        <v>429.9</v>
      </c>
      <c r="HJ169" s="79">
        <v>425.05</v>
      </c>
      <c r="HK169" s="80"/>
      <c r="HL169" s="68"/>
      <c r="HM169" s="78"/>
      <c r="HN169" s="78"/>
      <c r="HO169" s="78"/>
      <c r="HP169" s="78"/>
      <c r="HQ169" s="78"/>
      <c r="HR169" s="79"/>
    </row>
    <row r="170" spans="1:226" x14ac:dyDescent="0.25">
      <c r="A170" s="81">
        <v>44403</v>
      </c>
      <c r="B170" s="82" t="s">
        <v>387</v>
      </c>
      <c r="C170" s="83">
        <v>661.47462824491822</v>
      </c>
      <c r="D170" s="83">
        <v>651.80516154065754</v>
      </c>
      <c r="E170" s="83">
        <v>559.51877015276352</v>
      </c>
      <c r="F170" s="83">
        <v>485.67725616594106</v>
      </c>
      <c r="G170" s="83">
        <v>366.48217788956214</v>
      </c>
      <c r="H170" s="84">
        <v>410.66825037848793</v>
      </c>
      <c r="I170" s="82" t="s">
        <v>388</v>
      </c>
      <c r="J170" s="83">
        <v>666.88492592662749</v>
      </c>
      <c r="K170" s="83">
        <v>648.48758789989949</v>
      </c>
      <c r="L170" s="83">
        <v>535.26972265906568</v>
      </c>
      <c r="M170" s="83">
        <v>483.38394289620754</v>
      </c>
      <c r="N170" s="83">
        <v>338.8</v>
      </c>
      <c r="O170" s="84">
        <v>784.22284687530998</v>
      </c>
      <c r="P170" s="65" t="s">
        <v>389</v>
      </c>
      <c r="Q170" s="78">
        <v>608.23</v>
      </c>
      <c r="R170" s="78">
        <v>630.70000000000005</v>
      </c>
      <c r="S170" s="78">
        <v>518.78</v>
      </c>
      <c r="T170" s="78">
        <v>425</v>
      </c>
      <c r="U170" s="78"/>
      <c r="V170" s="79"/>
      <c r="W170" s="65" t="s">
        <v>390</v>
      </c>
      <c r="X170" s="78">
        <v>650.07000000000005</v>
      </c>
      <c r="Y170" s="78">
        <v>641.91</v>
      </c>
      <c r="Z170" s="78">
        <v>515.55999999999995</v>
      </c>
      <c r="AA170" s="78">
        <v>434.93</v>
      </c>
      <c r="AB170" s="78"/>
      <c r="AC170" s="79">
        <v>514.88</v>
      </c>
      <c r="AD170" s="65" t="s">
        <v>391</v>
      </c>
      <c r="AE170" s="68">
        <v>0.51129972389814904</v>
      </c>
      <c r="AF170" s="78">
        <v>553.05999999999995</v>
      </c>
      <c r="AG170" s="78">
        <v>566.94000000000005</v>
      </c>
      <c r="AH170" s="78">
        <v>393.53</v>
      </c>
      <c r="AI170" s="78"/>
      <c r="AJ170" s="78"/>
      <c r="AK170" s="79">
        <v>334.64</v>
      </c>
      <c r="AL170" s="69" t="s">
        <v>392</v>
      </c>
      <c r="AM170" s="70">
        <v>1</v>
      </c>
      <c r="AN170" s="78">
        <v>653.22</v>
      </c>
      <c r="AO170" s="78">
        <v>689.61</v>
      </c>
      <c r="AP170" s="78">
        <v>616.86</v>
      </c>
      <c r="AQ170" s="78">
        <v>676.23</v>
      </c>
      <c r="AR170" s="78"/>
      <c r="AS170" s="79"/>
      <c r="AT170" s="65" t="s">
        <v>393</v>
      </c>
      <c r="AU170" s="68">
        <v>3.9018299582504197E-2</v>
      </c>
      <c r="AV170" s="78">
        <v>583.91</v>
      </c>
      <c r="AW170" s="78">
        <v>632.69000000000005</v>
      </c>
      <c r="AX170" s="78">
        <v>503.77</v>
      </c>
      <c r="AY170" s="78"/>
      <c r="AZ170" s="78"/>
      <c r="BA170" s="79">
        <v>370.59</v>
      </c>
      <c r="BB170" s="65" t="s">
        <v>394</v>
      </c>
      <c r="BC170" s="78">
        <v>700.96</v>
      </c>
      <c r="BD170" s="78">
        <v>701.87</v>
      </c>
      <c r="BE170" s="78">
        <v>555.46</v>
      </c>
      <c r="BF170" s="78"/>
      <c r="BG170" s="78"/>
      <c r="BH170" s="79">
        <v>514.91999999999996</v>
      </c>
      <c r="BI170" s="65" t="s">
        <v>395</v>
      </c>
      <c r="BJ170" s="68">
        <v>0.13445920507718001</v>
      </c>
      <c r="BK170" s="78">
        <v>724.87</v>
      </c>
      <c r="BL170" s="78">
        <v>693.41</v>
      </c>
      <c r="BM170" s="78">
        <v>814.1</v>
      </c>
      <c r="BN170" s="78">
        <v>668.93</v>
      </c>
      <c r="BO170" s="78"/>
      <c r="BP170" s="79"/>
      <c r="BQ170" s="65" t="s">
        <v>396</v>
      </c>
      <c r="BR170" s="68">
        <v>1</v>
      </c>
      <c r="BS170" s="78">
        <v>644.5</v>
      </c>
      <c r="BT170" s="78">
        <v>648.83000000000004</v>
      </c>
      <c r="BU170" s="78">
        <v>673.67</v>
      </c>
      <c r="BV170" s="78"/>
      <c r="BW170" s="78"/>
      <c r="BX170" s="79">
        <v>408.67</v>
      </c>
      <c r="BY170" s="65" t="s">
        <v>397</v>
      </c>
      <c r="BZ170" s="78">
        <v>691.09</v>
      </c>
      <c r="CA170" s="78">
        <v>665.4</v>
      </c>
      <c r="CB170" s="78">
        <v>503.06</v>
      </c>
      <c r="CC170" s="78">
        <v>439.19</v>
      </c>
      <c r="CD170" s="78"/>
      <c r="CE170" s="79">
        <v>595.52</v>
      </c>
      <c r="CF170" s="65" t="s">
        <v>398</v>
      </c>
      <c r="CG170" s="78">
        <v>642.11</v>
      </c>
      <c r="CH170" s="78">
        <v>709.64</v>
      </c>
      <c r="CI170" s="78">
        <v>570.54999999999995</v>
      </c>
      <c r="CJ170" s="78"/>
      <c r="CK170" s="78"/>
      <c r="CL170" s="79"/>
      <c r="CM170" s="65" t="s">
        <v>399</v>
      </c>
      <c r="CN170" s="78">
        <v>627.39</v>
      </c>
      <c r="CO170" s="78">
        <v>591.78</v>
      </c>
      <c r="CP170" s="78">
        <v>591.86</v>
      </c>
      <c r="CQ170" s="78">
        <v>458.76</v>
      </c>
      <c r="CR170" s="78"/>
      <c r="CS170" s="79">
        <v>593.97</v>
      </c>
      <c r="CT170" s="65" t="s">
        <v>400</v>
      </c>
      <c r="CU170" s="78">
        <v>644.65</v>
      </c>
      <c r="CV170" s="78">
        <v>702.26</v>
      </c>
      <c r="CW170" s="78"/>
      <c r="CX170" s="78">
        <v>480.66</v>
      </c>
      <c r="CY170" s="78"/>
      <c r="CZ170" s="79"/>
      <c r="DA170" s="65" t="s">
        <v>401</v>
      </c>
      <c r="DB170" s="68">
        <v>0.13289919595986399</v>
      </c>
      <c r="DC170" s="78">
        <v>657.8</v>
      </c>
      <c r="DD170" s="78">
        <v>704.68</v>
      </c>
      <c r="DE170" s="78">
        <v>510.15</v>
      </c>
      <c r="DF170" s="78">
        <v>564.69000000000005</v>
      </c>
      <c r="DG170" s="78"/>
      <c r="DH170" s="79">
        <v>543.04999999999995</v>
      </c>
      <c r="DI170" s="65" t="s">
        <v>402</v>
      </c>
      <c r="DJ170" s="68">
        <v>2.7651043826904501E-3</v>
      </c>
      <c r="DK170" s="78">
        <v>637.52</v>
      </c>
      <c r="DL170" s="78">
        <v>651.62</v>
      </c>
      <c r="DM170" s="78">
        <v>651.62</v>
      </c>
      <c r="DN170" s="78">
        <v>578.02</v>
      </c>
      <c r="DO170" s="78"/>
      <c r="DP170" s="79">
        <v>491.56</v>
      </c>
      <c r="DQ170" s="65" t="s">
        <v>403</v>
      </c>
      <c r="DR170" s="78">
        <v>610.79999999999995</v>
      </c>
      <c r="DS170" s="78">
        <v>624.86</v>
      </c>
      <c r="DT170" s="78">
        <v>470.24</v>
      </c>
      <c r="DU170" s="78">
        <v>498.74</v>
      </c>
      <c r="DV170" s="78"/>
      <c r="DW170" s="79"/>
      <c r="DX170" s="65" t="s">
        <v>404</v>
      </c>
      <c r="DY170" s="78">
        <v>627</v>
      </c>
      <c r="DZ170" s="78">
        <v>620.77</v>
      </c>
      <c r="EA170" s="78">
        <v>657.13</v>
      </c>
      <c r="EB170" s="78">
        <v>501.05</v>
      </c>
      <c r="EC170" s="78"/>
      <c r="ED170" s="79">
        <v>414.88</v>
      </c>
      <c r="EE170" s="65" t="s">
        <v>405</v>
      </c>
      <c r="EF170" s="68">
        <v>1</v>
      </c>
      <c r="EG170" s="78">
        <v>604.91</v>
      </c>
      <c r="EH170" s="78">
        <v>602.63</v>
      </c>
      <c r="EI170" s="78">
        <v>468.61</v>
      </c>
      <c r="EJ170" s="78"/>
      <c r="EK170" s="78">
        <v>323.74</v>
      </c>
      <c r="EL170" s="79">
        <v>349.28</v>
      </c>
      <c r="EM170" s="65" t="s">
        <v>406</v>
      </c>
      <c r="EN170" s="78">
        <v>615.30999999999995</v>
      </c>
      <c r="EO170" s="78">
        <v>627.20000000000005</v>
      </c>
      <c r="EP170" s="78">
        <v>531.19000000000005</v>
      </c>
      <c r="EQ170" s="78"/>
      <c r="ER170" s="78"/>
      <c r="ES170" s="79">
        <v>510.31</v>
      </c>
      <c r="ET170" s="65" t="s">
        <v>407</v>
      </c>
      <c r="EU170" s="68">
        <v>1</v>
      </c>
      <c r="EV170" s="78">
        <v>587.12</v>
      </c>
      <c r="EW170" s="78">
        <v>598.62</v>
      </c>
      <c r="EX170" s="78">
        <v>598.62</v>
      </c>
      <c r="EY170" s="78"/>
      <c r="EZ170" s="78"/>
      <c r="FA170" s="79">
        <v>363.36</v>
      </c>
      <c r="FB170" s="65" t="s">
        <v>408</v>
      </c>
      <c r="FC170" s="78">
        <v>586.21</v>
      </c>
      <c r="FD170" s="78">
        <v>553.02</v>
      </c>
      <c r="FE170" s="78">
        <v>615.37</v>
      </c>
      <c r="FF170" s="78"/>
      <c r="FG170" s="78"/>
      <c r="FH170" s="79"/>
      <c r="FI170" s="65" t="s">
        <v>409</v>
      </c>
      <c r="FJ170" s="78">
        <v>690.43</v>
      </c>
      <c r="FK170" s="78">
        <v>677.76</v>
      </c>
      <c r="FL170" s="78">
        <v>569.49</v>
      </c>
      <c r="FM170" s="78">
        <v>510.64</v>
      </c>
      <c r="FN170" s="78"/>
      <c r="FO170" s="79">
        <v>431.86</v>
      </c>
      <c r="FP170" s="65" t="s">
        <v>410</v>
      </c>
      <c r="FQ170" s="68">
        <v>0.21792189679219001</v>
      </c>
      <c r="FR170" s="78">
        <v>648.88</v>
      </c>
      <c r="FS170" s="78">
        <v>640.47</v>
      </c>
      <c r="FT170" s="78">
        <v>591.04999999999995</v>
      </c>
      <c r="FU170" s="78">
        <v>443.72</v>
      </c>
      <c r="FV170" s="78">
        <v>369.63</v>
      </c>
      <c r="FW170" s="79">
        <v>377.81</v>
      </c>
      <c r="FX170" s="65" t="s">
        <v>411</v>
      </c>
      <c r="FY170" s="78">
        <v>688.12</v>
      </c>
      <c r="FZ170" s="78">
        <v>665.51</v>
      </c>
      <c r="GA170" s="78">
        <v>614.04999999999995</v>
      </c>
      <c r="GB170" s="78">
        <v>677.71</v>
      </c>
      <c r="GC170" s="78"/>
      <c r="GD170" s="79">
        <v>403.66</v>
      </c>
      <c r="GE170" s="65" t="s">
        <v>412</v>
      </c>
      <c r="GF170" s="68">
        <v>0.20315706072364501</v>
      </c>
      <c r="GG170" s="78">
        <v>636.91</v>
      </c>
      <c r="GH170" s="78">
        <v>646.46</v>
      </c>
      <c r="GI170" s="78">
        <v>480.38</v>
      </c>
      <c r="GJ170" s="78">
        <v>486.46</v>
      </c>
      <c r="GK170" s="78"/>
      <c r="GL170" s="79">
        <v>452.64</v>
      </c>
      <c r="GM170" s="65" t="s">
        <v>413</v>
      </c>
      <c r="GN170" s="68">
        <v>9.7991180793728594E-2</v>
      </c>
      <c r="GO170" s="78">
        <v>660.01</v>
      </c>
      <c r="GP170" s="78">
        <v>851.93</v>
      </c>
      <c r="GQ170" s="78">
        <v>548.17999999999995</v>
      </c>
      <c r="GR170" s="78">
        <v>474.57</v>
      </c>
      <c r="GS170" s="78"/>
      <c r="GT170" s="79"/>
      <c r="GU170" s="65" t="s">
        <v>414</v>
      </c>
      <c r="GV170" s="68">
        <v>1</v>
      </c>
      <c r="GW170" s="78">
        <v>594.47</v>
      </c>
      <c r="GX170" s="78">
        <v>603</v>
      </c>
      <c r="GY170" s="78">
        <v>627.30999999999995</v>
      </c>
      <c r="GZ170" s="78"/>
      <c r="HA170" s="78"/>
      <c r="HB170" s="79">
        <v>465.69</v>
      </c>
      <c r="HC170" s="65" t="s">
        <v>415</v>
      </c>
      <c r="HD170" s="68">
        <v>1</v>
      </c>
      <c r="HE170" s="78">
        <v>634.67999999999995</v>
      </c>
      <c r="HF170" s="78">
        <v>649.02</v>
      </c>
      <c r="HG170" s="78"/>
      <c r="HH170" s="78">
        <v>452.53</v>
      </c>
      <c r="HI170" s="78">
        <v>445.89</v>
      </c>
      <c r="HJ170" s="79">
        <v>424.22</v>
      </c>
      <c r="HK170" s="80"/>
      <c r="HL170" s="68"/>
      <c r="HM170" s="78"/>
      <c r="HN170" s="78"/>
      <c r="HO170" s="78"/>
      <c r="HP170" s="78"/>
      <c r="HQ170" s="78"/>
      <c r="HR170" s="79"/>
    </row>
    <row r="171" spans="1:226" x14ac:dyDescent="0.25">
      <c r="A171" s="81">
        <v>44396</v>
      </c>
      <c r="B171" s="82" t="s">
        <v>387</v>
      </c>
      <c r="C171" s="83">
        <v>662.21383474041352</v>
      </c>
      <c r="D171" s="83">
        <v>653.64562204461345</v>
      </c>
      <c r="E171" s="83">
        <v>577.29971717940577</v>
      </c>
      <c r="F171" s="83">
        <v>497.26963945735497</v>
      </c>
      <c r="G171" s="83">
        <v>366.50080599062534</v>
      </c>
      <c r="H171" s="84">
        <v>393.11760320904415</v>
      </c>
      <c r="I171" s="82" t="s">
        <v>388</v>
      </c>
      <c r="J171" s="83">
        <v>668.06202965235138</v>
      </c>
      <c r="K171" s="83">
        <v>650.80504610514254</v>
      </c>
      <c r="L171" s="83">
        <v>552.48942728156965</v>
      </c>
      <c r="M171" s="83">
        <v>494.76551215823247</v>
      </c>
      <c r="N171" s="83">
        <v>338.8</v>
      </c>
      <c r="O171" s="84">
        <v>784.22284687530998</v>
      </c>
      <c r="P171" s="65" t="s">
        <v>389</v>
      </c>
      <c r="Q171" s="78">
        <v>604.05999999999995</v>
      </c>
      <c r="R171" s="78">
        <v>627.37</v>
      </c>
      <c r="S171" s="78">
        <v>522.9</v>
      </c>
      <c r="T171" s="78">
        <v>442</v>
      </c>
      <c r="U171" s="78"/>
      <c r="V171" s="79"/>
      <c r="W171" s="65" t="s">
        <v>390</v>
      </c>
      <c r="X171" s="78">
        <v>633.66</v>
      </c>
      <c r="Y171" s="78">
        <v>630.02</v>
      </c>
      <c r="Z171" s="78">
        <v>519.53</v>
      </c>
      <c r="AA171" s="78">
        <v>434.93</v>
      </c>
      <c r="AB171" s="78"/>
      <c r="AC171" s="79">
        <v>514.88</v>
      </c>
      <c r="AD171" s="65" t="s">
        <v>391</v>
      </c>
      <c r="AE171" s="68">
        <v>0.51129972389814904</v>
      </c>
      <c r="AF171" s="78">
        <v>553.05999999999995</v>
      </c>
      <c r="AG171" s="78">
        <v>566.94000000000005</v>
      </c>
      <c r="AH171" s="78">
        <v>393.53</v>
      </c>
      <c r="AI171" s="78"/>
      <c r="AJ171" s="78"/>
      <c r="AK171" s="79">
        <v>334.64</v>
      </c>
      <c r="AL171" s="69" t="s">
        <v>392</v>
      </c>
      <c r="AM171" s="70">
        <v>1</v>
      </c>
      <c r="AN171" s="78">
        <v>642.16999999999996</v>
      </c>
      <c r="AO171" s="78">
        <v>683.54</v>
      </c>
      <c r="AP171" s="78">
        <v>615.94000000000005</v>
      </c>
      <c r="AQ171" s="78">
        <v>676.23</v>
      </c>
      <c r="AR171" s="78"/>
      <c r="AS171" s="79"/>
      <c r="AT171" s="65" t="s">
        <v>393</v>
      </c>
      <c r="AU171" s="68">
        <v>3.9054872095293902E-2</v>
      </c>
      <c r="AV171" s="78">
        <v>582.36</v>
      </c>
      <c r="AW171" s="78">
        <v>632.29</v>
      </c>
      <c r="AX171" s="78">
        <v>508.86</v>
      </c>
      <c r="AY171" s="78"/>
      <c r="AZ171" s="78"/>
      <c r="BA171" s="79">
        <v>368.39</v>
      </c>
      <c r="BB171" s="65" t="s">
        <v>394</v>
      </c>
      <c r="BC171" s="78">
        <v>702.64</v>
      </c>
      <c r="BD171" s="78">
        <v>705.23</v>
      </c>
      <c r="BE171" s="78">
        <v>589.07000000000005</v>
      </c>
      <c r="BF171" s="78"/>
      <c r="BG171" s="78"/>
      <c r="BH171" s="79">
        <v>506.52</v>
      </c>
      <c r="BI171" s="65" t="s">
        <v>395</v>
      </c>
      <c r="BJ171" s="68">
        <v>0.134450166045955</v>
      </c>
      <c r="BK171" s="78">
        <v>735.58</v>
      </c>
      <c r="BL171" s="78">
        <v>693.36</v>
      </c>
      <c r="BM171" s="78">
        <v>814.04</v>
      </c>
      <c r="BN171" s="78">
        <v>690.4</v>
      </c>
      <c r="BO171" s="78"/>
      <c r="BP171" s="79"/>
      <c r="BQ171" s="65" t="s">
        <v>396</v>
      </c>
      <c r="BR171" s="68">
        <v>1</v>
      </c>
      <c r="BS171" s="78">
        <v>655.33000000000004</v>
      </c>
      <c r="BT171" s="78">
        <v>651.33000000000004</v>
      </c>
      <c r="BU171" s="78">
        <v>677</v>
      </c>
      <c r="BV171" s="78"/>
      <c r="BW171" s="78"/>
      <c r="BX171" s="79">
        <v>408.67</v>
      </c>
      <c r="BY171" s="65" t="s">
        <v>397</v>
      </c>
      <c r="BZ171" s="78">
        <v>691.54</v>
      </c>
      <c r="CA171" s="78">
        <v>668.54</v>
      </c>
      <c r="CB171" s="78">
        <v>514.72</v>
      </c>
      <c r="CC171" s="78">
        <v>457.53</v>
      </c>
      <c r="CD171" s="78"/>
      <c r="CE171" s="79">
        <v>593.37</v>
      </c>
      <c r="CF171" s="65" t="s">
        <v>398</v>
      </c>
      <c r="CG171" s="78">
        <v>645.33000000000004</v>
      </c>
      <c r="CH171" s="78">
        <v>713.67</v>
      </c>
      <c r="CI171" s="78">
        <v>579.49</v>
      </c>
      <c r="CJ171" s="78"/>
      <c r="CK171" s="78"/>
      <c r="CL171" s="79"/>
      <c r="CM171" s="65" t="s">
        <v>399</v>
      </c>
      <c r="CN171" s="78">
        <v>628.70000000000005</v>
      </c>
      <c r="CO171" s="78">
        <v>596.37</v>
      </c>
      <c r="CP171" s="78">
        <v>596.55999999999995</v>
      </c>
      <c r="CQ171" s="78">
        <v>474.19</v>
      </c>
      <c r="CR171" s="78"/>
      <c r="CS171" s="79">
        <v>594.35</v>
      </c>
      <c r="CT171" s="65" t="s">
        <v>400</v>
      </c>
      <c r="CU171" s="78">
        <v>644.39</v>
      </c>
      <c r="CV171" s="78">
        <v>702.84</v>
      </c>
      <c r="CW171" s="78"/>
      <c r="CX171" s="78">
        <v>493.64</v>
      </c>
      <c r="CY171" s="78"/>
      <c r="CZ171" s="79"/>
      <c r="DA171" s="65" t="s">
        <v>401</v>
      </c>
      <c r="DB171" s="68">
        <v>0.13321787783920599</v>
      </c>
      <c r="DC171" s="78">
        <v>650.85</v>
      </c>
      <c r="DD171" s="78">
        <v>704.35</v>
      </c>
      <c r="DE171" s="78">
        <v>506.04</v>
      </c>
      <c r="DF171" s="78">
        <v>566.04</v>
      </c>
      <c r="DG171" s="78"/>
      <c r="DH171" s="79">
        <v>542.12</v>
      </c>
      <c r="DI171" s="65" t="s">
        <v>402</v>
      </c>
      <c r="DJ171" s="68">
        <v>2.78179592745076E-3</v>
      </c>
      <c r="DK171" s="78">
        <v>645.54</v>
      </c>
      <c r="DL171" s="78">
        <v>664.66</v>
      </c>
      <c r="DM171" s="78">
        <v>664.66</v>
      </c>
      <c r="DN171" s="78">
        <v>537</v>
      </c>
      <c r="DO171" s="78"/>
      <c r="DP171" s="79">
        <v>481.98</v>
      </c>
      <c r="DQ171" s="65" t="s">
        <v>403</v>
      </c>
      <c r="DR171" s="78">
        <v>607.71</v>
      </c>
      <c r="DS171" s="78">
        <v>621.12</v>
      </c>
      <c r="DT171" s="78">
        <v>472.62</v>
      </c>
      <c r="DU171" s="78">
        <v>504.44</v>
      </c>
      <c r="DV171" s="78"/>
      <c r="DW171" s="79"/>
      <c r="DX171" s="65" t="s">
        <v>404</v>
      </c>
      <c r="DY171" s="78">
        <v>628.37</v>
      </c>
      <c r="DZ171" s="78">
        <v>622.63</v>
      </c>
      <c r="EA171" s="78">
        <v>660.96</v>
      </c>
      <c r="EB171" s="78">
        <v>507.5</v>
      </c>
      <c r="EC171" s="78"/>
      <c r="ED171" s="79">
        <v>413.09</v>
      </c>
      <c r="EE171" s="65" t="s">
        <v>405</v>
      </c>
      <c r="EF171" s="68">
        <v>1</v>
      </c>
      <c r="EG171" s="78">
        <v>608.94000000000005</v>
      </c>
      <c r="EH171" s="78">
        <v>601.4</v>
      </c>
      <c r="EI171" s="78">
        <v>469.6</v>
      </c>
      <c r="EJ171" s="78"/>
      <c r="EK171" s="78">
        <v>323.74</v>
      </c>
      <c r="EL171" s="79">
        <v>339.97</v>
      </c>
      <c r="EM171" s="65" t="s">
        <v>406</v>
      </c>
      <c r="EN171" s="78">
        <v>640.95000000000005</v>
      </c>
      <c r="EO171" s="78">
        <v>651.99</v>
      </c>
      <c r="EP171" s="78">
        <v>531.19000000000005</v>
      </c>
      <c r="EQ171" s="78"/>
      <c r="ER171" s="78"/>
      <c r="ES171" s="79">
        <v>510.31</v>
      </c>
      <c r="ET171" s="65" t="s">
        <v>407</v>
      </c>
      <c r="EU171" s="68">
        <v>1</v>
      </c>
      <c r="EV171" s="78">
        <v>577.48</v>
      </c>
      <c r="EW171" s="78">
        <v>588.97</v>
      </c>
      <c r="EX171" s="78">
        <v>588.97</v>
      </c>
      <c r="EY171" s="78"/>
      <c r="EZ171" s="78"/>
      <c r="FA171" s="79">
        <v>361.29</v>
      </c>
      <c r="FB171" s="65" t="s">
        <v>408</v>
      </c>
      <c r="FC171" s="78">
        <v>586.21</v>
      </c>
      <c r="FD171" s="78">
        <v>553.02</v>
      </c>
      <c r="FE171" s="78">
        <v>615.37</v>
      </c>
      <c r="FF171" s="78"/>
      <c r="FG171" s="78"/>
      <c r="FH171" s="79"/>
      <c r="FI171" s="65" t="s">
        <v>409</v>
      </c>
      <c r="FJ171" s="78">
        <v>699.52</v>
      </c>
      <c r="FK171" s="78">
        <v>680.24</v>
      </c>
      <c r="FL171" s="78">
        <v>565.36</v>
      </c>
      <c r="FM171" s="78">
        <v>508.64</v>
      </c>
      <c r="FN171" s="78"/>
      <c r="FO171" s="79">
        <v>421.95</v>
      </c>
      <c r="FP171" s="65" t="s">
        <v>410</v>
      </c>
      <c r="FQ171" s="68">
        <v>0.21793614470959999</v>
      </c>
      <c r="FR171" s="78">
        <v>648.87</v>
      </c>
      <c r="FS171" s="78">
        <v>640.91999999999996</v>
      </c>
      <c r="FT171" s="78">
        <v>611.04999999999995</v>
      </c>
      <c r="FU171" s="78">
        <v>441.99</v>
      </c>
      <c r="FV171" s="78">
        <v>369.65</v>
      </c>
      <c r="FW171" s="79">
        <v>341.62</v>
      </c>
      <c r="FX171" s="65" t="s">
        <v>411</v>
      </c>
      <c r="FY171" s="78">
        <v>694.62</v>
      </c>
      <c r="FZ171" s="78">
        <v>672.83</v>
      </c>
      <c r="GA171" s="78">
        <v>614.04999999999995</v>
      </c>
      <c r="GB171" s="78">
        <v>668.12</v>
      </c>
      <c r="GC171" s="78"/>
      <c r="GD171" s="79">
        <v>402.85</v>
      </c>
      <c r="GE171" s="65" t="s">
        <v>412</v>
      </c>
      <c r="GF171" s="68">
        <v>0.20297150280100701</v>
      </c>
      <c r="GG171" s="78">
        <v>631.26</v>
      </c>
      <c r="GH171" s="78">
        <v>643.01</v>
      </c>
      <c r="GI171" s="78">
        <v>498.68</v>
      </c>
      <c r="GJ171" s="78">
        <v>507.84</v>
      </c>
      <c r="GK171" s="78"/>
      <c r="GL171" s="79">
        <v>435.9</v>
      </c>
      <c r="GM171" s="65" t="s">
        <v>413</v>
      </c>
      <c r="GN171" s="68">
        <v>9.75295758438747E-2</v>
      </c>
      <c r="GO171" s="78">
        <v>649.57000000000005</v>
      </c>
      <c r="GP171" s="78">
        <v>842.14</v>
      </c>
      <c r="GQ171" s="78">
        <v>576.65</v>
      </c>
      <c r="GR171" s="78">
        <v>488.14</v>
      </c>
      <c r="GS171" s="78"/>
      <c r="GT171" s="79"/>
      <c r="GU171" s="65" t="s">
        <v>414</v>
      </c>
      <c r="GV171" s="68">
        <v>1</v>
      </c>
      <c r="GW171" s="78">
        <v>586.49</v>
      </c>
      <c r="GX171" s="78">
        <v>601.48</v>
      </c>
      <c r="GY171" s="78">
        <v>622.80999999999995</v>
      </c>
      <c r="GZ171" s="78"/>
      <c r="HA171" s="78"/>
      <c r="HB171" s="79">
        <v>462.39</v>
      </c>
      <c r="HC171" s="65" t="s">
        <v>415</v>
      </c>
      <c r="HD171" s="68">
        <v>1</v>
      </c>
      <c r="HE171" s="78">
        <v>634.67999999999995</v>
      </c>
      <c r="HF171" s="78">
        <v>648.17999999999995</v>
      </c>
      <c r="HG171" s="78"/>
      <c r="HH171" s="78">
        <v>447.42</v>
      </c>
      <c r="HI171" s="78">
        <v>440.78</v>
      </c>
      <c r="HJ171" s="79">
        <v>420.05</v>
      </c>
      <c r="HK171" s="80"/>
      <c r="HL171" s="68"/>
      <c r="HM171" s="78"/>
      <c r="HN171" s="78"/>
      <c r="HO171" s="78"/>
      <c r="HP171" s="78"/>
      <c r="HQ171" s="78"/>
      <c r="HR171" s="79"/>
    </row>
    <row r="172" spans="1:226" x14ac:dyDescent="0.25">
      <c r="A172" s="81">
        <v>44389</v>
      </c>
      <c r="B172" s="82" t="s">
        <v>387</v>
      </c>
      <c r="C172" s="83">
        <v>654.96076524630337</v>
      </c>
      <c r="D172" s="83">
        <v>650.71436190971497</v>
      </c>
      <c r="E172" s="83">
        <v>572.78852347002055</v>
      </c>
      <c r="F172" s="83">
        <v>486.92321216327821</v>
      </c>
      <c r="G172" s="83">
        <v>369.09942608894482</v>
      </c>
      <c r="H172" s="84">
        <v>384.35384976784417</v>
      </c>
      <c r="I172" s="82" t="s">
        <v>388</v>
      </c>
      <c r="J172" s="83">
        <v>661.48718198078484</v>
      </c>
      <c r="K172" s="83">
        <v>646.74301911734142</v>
      </c>
      <c r="L172" s="83">
        <v>548.16575792372771</v>
      </c>
      <c r="M172" s="83">
        <v>483.07953876075089</v>
      </c>
      <c r="N172" s="83">
        <v>338.8</v>
      </c>
      <c r="O172" s="84">
        <v>784.22284687530998</v>
      </c>
      <c r="P172" s="65" t="s">
        <v>389</v>
      </c>
      <c r="Q172" s="78">
        <v>599.9</v>
      </c>
      <c r="R172" s="78">
        <v>632.37</v>
      </c>
      <c r="S172" s="78">
        <v>521.49</v>
      </c>
      <c r="T172" s="78">
        <v>436</v>
      </c>
      <c r="U172" s="78"/>
      <c r="V172" s="79"/>
      <c r="W172" s="65" t="s">
        <v>390</v>
      </c>
      <c r="X172" s="78">
        <v>632.20000000000005</v>
      </c>
      <c r="Y172" s="78">
        <v>634.82000000000005</v>
      </c>
      <c r="Z172" s="78">
        <v>513.16999999999996</v>
      </c>
      <c r="AA172" s="78">
        <v>391.33</v>
      </c>
      <c r="AB172" s="78"/>
      <c r="AC172" s="79">
        <v>514.88</v>
      </c>
      <c r="AD172" s="65" t="s">
        <v>391</v>
      </c>
      <c r="AE172" s="68">
        <v>0.51129972389814904</v>
      </c>
      <c r="AF172" s="78">
        <v>532.73</v>
      </c>
      <c r="AG172" s="78">
        <v>548.84</v>
      </c>
      <c r="AH172" s="78">
        <v>393.53</v>
      </c>
      <c r="AI172" s="78"/>
      <c r="AJ172" s="78"/>
      <c r="AK172" s="79">
        <v>334.64</v>
      </c>
      <c r="AL172" s="69" t="s">
        <v>392</v>
      </c>
      <c r="AM172" s="70">
        <v>1</v>
      </c>
      <c r="AN172" s="78">
        <v>639.05999999999995</v>
      </c>
      <c r="AO172" s="78">
        <v>680.59</v>
      </c>
      <c r="AP172" s="78">
        <v>612.91999999999996</v>
      </c>
      <c r="AQ172" s="78">
        <v>676.23</v>
      </c>
      <c r="AR172" s="78"/>
      <c r="AS172" s="79"/>
      <c r="AT172" s="65" t="s">
        <v>393</v>
      </c>
      <c r="AU172" s="68">
        <v>3.8875714341250998E-2</v>
      </c>
      <c r="AV172" s="78">
        <v>575.64</v>
      </c>
      <c r="AW172" s="78">
        <v>626.24</v>
      </c>
      <c r="AX172" s="78">
        <v>501.29</v>
      </c>
      <c r="AY172" s="78"/>
      <c r="AZ172" s="78"/>
      <c r="BA172" s="79">
        <v>364.42</v>
      </c>
      <c r="BB172" s="65" t="s">
        <v>394</v>
      </c>
      <c r="BC172" s="78">
        <v>692.56</v>
      </c>
      <c r="BD172" s="78">
        <v>699.35</v>
      </c>
      <c r="BE172" s="78">
        <v>583.04</v>
      </c>
      <c r="BF172" s="78"/>
      <c r="BG172" s="78"/>
      <c r="BH172" s="79">
        <v>504.11</v>
      </c>
      <c r="BI172" s="65" t="s">
        <v>395</v>
      </c>
      <c r="BJ172" s="68">
        <v>0.13445378151260501</v>
      </c>
      <c r="BK172" s="78">
        <v>724.84</v>
      </c>
      <c r="BL172" s="78">
        <v>693.38</v>
      </c>
      <c r="BM172" s="78">
        <v>808.69</v>
      </c>
      <c r="BN172" s="78">
        <v>676.97</v>
      </c>
      <c r="BO172" s="78"/>
      <c r="BP172" s="79"/>
      <c r="BQ172" s="65" t="s">
        <v>396</v>
      </c>
      <c r="BR172" s="68">
        <v>1</v>
      </c>
      <c r="BS172" s="78">
        <v>655.33000000000004</v>
      </c>
      <c r="BT172" s="78">
        <v>651.33000000000004</v>
      </c>
      <c r="BU172" s="78">
        <v>672</v>
      </c>
      <c r="BV172" s="78"/>
      <c r="BW172" s="78"/>
      <c r="BX172" s="79">
        <v>362</v>
      </c>
      <c r="BY172" s="65" t="s">
        <v>397</v>
      </c>
      <c r="BZ172" s="78">
        <v>685.07</v>
      </c>
      <c r="CA172" s="78">
        <v>664.45</v>
      </c>
      <c r="CB172" s="78">
        <v>512.87</v>
      </c>
      <c r="CC172" s="78">
        <v>436.84</v>
      </c>
      <c r="CD172" s="78"/>
      <c r="CE172" s="79">
        <v>587.27</v>
      </c>
      <c r="CF172" s="65" t="s">
        <v>398</v>
      </c>
      <c r="CG172" s="78">
        <v>646.94000000000005</v>
      </c>
      <c r="CH172" s="78">
        <v>714.48</v>
      </c>
      <c r="CI172" s="78">
        <v>571.95000000000005</v>
      </c>
      <c r="CJ172" s="78"/>
      <c r="CK172" s="78"/>
      <c r="CL172" s="79"/>
      <c r="CM172" s="65" t="s">
        <v>399</v>
      </c>
      <c r="CN172" s="78">
        <v>615.41</v>
      </c>
      <c r="CO172" s="78">
        <v>588.95000000000005</v>
      </c>
      <c r="CP172" s="78">
        <v>595</v>
      </c>
      <c r="CQ172" s="78">
        <v>469.44</v>
      </c>
      <c r="CR172" s="78"/>
      <c r="CS172" s="79">
        <v>590.58000000000004</v>
      </c>
      <c r="CT172" s="65" t="s">
        <v>400</v>
      </c>
      <c r="CU172" s="78">
        <v>637.36</v>
      </c>
      <c r="CV172" s="78">
        <v>698.12</v>
      </c>
      <c r="CW172" s="78"/>
      <c r="CX172" s="78">
        <v>487.71</v>
      </c>
      <c r="CY172" s="78"/>
      <c r="CZ172" s="79"/>
      <c r="DA172" s="65" t="s">
        <v>401</v>
      </c>
      <c r="DB172" s="68">
        <v>0.133425841917062</v>
      </c>
      <c r="DC172" s="78">
        <v>647.16999999999996</v>
      </c>
      <c r="DD172" s="78">
        <v>705.45</v>
      </c>
      <c r="DE172" s="78">
        <v>505.34</v>
      </c>
      <c r="DF172" s="78">
        <v>566.92999999999995</v>
      </c>
      <c r="DG172" s="78"/>
      <c r="DH172" s="79">
        <v>541.04</v>
      </c>
      <c r="DI172" s="65" t="s">
        <v>402</v>
      </c>
      <c r="DJ172" s="68">
        <v>2.8138893578704498E-3</v>
      </c>
      <c r="DK172" s="78">
        <v>641.99</v>
      </c>
      <c r="DL172" s="78">
        <v>666.64</v>
      </c>
      <c r="DM172" s="78">
        <v>666.64</v>
      </c>
      <c r="DN172" s="78">
        <v>543.20000000000005</v>
      </c>
      <c r="DO172" s="78"/>
      <c r="DP172" s="79">
        <v>484.85</v>
      </c>
      <c r="DQ172" s="65" t="s">
        <v>403</v>
      </c>
      <c r="DR172" s="78">
        <v>606.41</v>
      </c>
      <c r="DS172" s="78">
        <v>618.85</v>
      </c>
      <c r="DT172" s="78">
        <v>472.76</v>
      </c>
      <c r="DU172" s="78">
        <v>504.02</v>
      </c>
      <c r="DV172" s="78"/>
      <c r="DW172" s="79"/>
      <c r="DX172" s="65" t="s">
        <v>404</v>
      </c>
      <c r="DY172" s="78">
        <v>623.73</v>
      </c>
      <c r="DZ172" s="78">
        <v>618.59</v>
      </c>
      <c r="EA172" s="78">
        <v>656.39</v>
      </c>
      <c r="EB172" s="78">
        <v>502.5</v>
      </c>
      <c r="EC172" s="78"/>
      <c r="ED172" s="79">
        <v>405.23</v>
      </c>
      <c r="EE172" s="65" t="s">
        <v>405</v>
      </c>
      <c r="EF172" s="68">
        <v>1</v>
      </c>
      <c r="EG172" s="78">
        <v>597.07000000000005</v>
      </c>
      <c r="EH172" s="78">
        <v>593.11</v>
      </c>
      <c r="EI172" s="78">
        <v>471.36</v>
      </c>
      <c r="EJ172" s="78"/>
      <c r="EK172" s="78">
        <v>323.74</v>
      </c>
      <c r="EL172" s="79">
        <v>318.92</v>
      </c>
      <c r="EM172" s="65" t="s">
        <v>406</v>
      </c>
      <c r="EN172" s="78">
        <v>640.95000000000005</v>
      </c>
      <c r="EO172" s="78">
        <v>637.46</v>
      </c>
      <c r="EP172" s="78">
        <v>531.19000000000005</v>
      </c>
      <c r="EQ172" s="78"/>
      <c r="ER172" s="78"/>
      <c r="ES172" s="79">
        <v>502.9</v>
      </c>
      <c r="ET172" s="65" t="s">
        <v>407</v>
      </c>
      <c r="EU172" s="68">
        <v>1</v>
      </c>
      <c r="EV172" s="78">
        <v>583.4</v>
      </c>
      <c r="EW172" s="78">
        <v>594.9</v>
      </c>
      <c r="EX172" s="78">
        <v>594.9</v>
      </c>
      <c r="EY172" s="78"/>
      <c r="EZ172" s="78"/>
      <c r="FA172" s="79">
        <v>355.1</v>
      </c>
      <c r="FB172" s="65" t="s">
        <v>408</v>
      </c>
      <c r="FC172" s="78">
        <v>586.21</v>
      </c>
      <c r="FD172" s="78">
        <v>553.02</v>
      </c>
      <c r="FE172" s="78">
        <v>615.37</v>
      </c>
      <c r="FF172" s="78"/>
      <c r="FG172" s="78"/>
      <c r="FH172" s="79"/>
      <c r="FI172" s="65" t="s">
        <v>409</v>
      </c>
      <c r="FJ172" s="78">
        <v>696.22</v>
      </c>
      <c r="FK172" s="78">
        <v>682.72</v>
      </c>
      <c r="FL172" s="78">
        <v>577.76</v>
      </c>
      <c r="FM172" s="78">
        <v>516.64</v>
      </c>
      <c r="FN172" s="78"/>
      <c r="FO172" s="79">
        <v>421.12</v>
      </c>
      <c r="FP172" s="65" t="s">
        <v>410</v>
      </c>
      <c r="FQ172" s="68">
        <v>0.219577532826841</v>
      </c>
      <c r="FR172" s="78">
        <v>632.89</v>
      </c>
      <c r="FS172" s="78">
        <v>645.26</v>
      </c>
      <c r="FT172" s="78">
        <v>599.07000000000005</v>
      </c>
      <c r="FU172" s="78">
        <v>445.79</v>
      </c>
      <c r="FV172" s="78">
        <v>372.44</v>
      </c>
      <c r="FW172" s="79">
        <v>331.75</v>
      </c>
      <c r="FX172" s="65" t="s">
        <v>411</v>
      </c>
      <c r="FY172" s="78">
        <v>690.56</v>
      </c>
      <c r="FZ172" s="78">
        <v>669.58</v>
      </c>
      <c r="GA172" s="78">
        <v>613.24</v>
      </c>
      <c r="GB172" s="78">
        <v>668.14</v>
      </c>
      <c r="GC172" s="78"/>
      <c r="GD172" s="79">
        <v>398.78</v>
      </c>
      <c r="GE172" s="65" t="s">
        <v>412</v>
      </c>
      <c r="GF172" s="68">
        <v>0.202922077922078</v>
      </c>
      <c r="GG172" s="78">
        <v>622.33000000000004</v>
      </c>
      <c r="GH172" s="78">
        <v>637.36</v>
      </c>
      <c r="GI172" s="78">
        <v>475.58</v>
      </c>
      <c r="GJ172" s="78">
        <v>481.91</v>
      </c>
      <c r="GK172" s="78"/>
      <c r="GL172" s="79">
        <v>413</v>
      </c>
      <c r="GM172" s="65" t="s">
        <v>413</v>
      </c>
      <c r="GN172" s="68">
        <v>9.8031526939063598E-2</v>
      </c>
      <c r="GO172" s="78">
        <v>652.99</v>
      </c>
      <c r="GP172" s="78">
        <v>855.49</v>
      </c>
      <c r="GQ172" s="78">
        <v>581.11</v>
      </c>
      <c r="GR172" s="78">
        <v>491.73</v>
      </c>
      <c r="GS172" s="78"/>
      <c r="GT172" s="79"/>
      <c r="GU172" s="65" t="s">
        <v>414</v>
      </c>
      <c r="GV172" s="68">
        <v>1</v>
      </c>
      <c r="GW172" s="78">
        <v>579.16999999999996</v>
      </c>
      <c r="GX172" s="78">
        <v>597.07000000000005</v>
      </c>
      <c r="GY172" s="78">
        <v>616.75</v>
      </c>
      <c r="GZ172" s="78"/>
      <c r="HA172" s="78"/>
      <c r="HB172" s="79">
        <v>429.24</v>
      </c>
      <c r="HC172" s="65" t="s">
        <v>415</v>
      </c>
      <c r="HD172" s="68">
        <v>1</v>
      </c>
      <c r="HE172" s="78">
        <v>634.67999999999995</v>
      </c>
      <c r="HF172" s="78">
        <v>649.02</v>
      </c>
      <c r="HG172" s="78"/>
      <c r="HH172" s="78">
        <v>447.4</v>
      </c>
      <c r="HI172" s="78">
        <v>440.76</v>
      </c>
      <c r="HJ172" s="79">
        <v>418.39</v>
      </c>
      <c r="HK172" s="80"/>
      <c r="HL172" s="68"/>
      <c r="HM172" s="78"/>
      <c r="HN172" s="78"/>
      <c r="HO172" s="78"/>
      <c r="HP172" s="78"/>
      <c r="HQ172" s="78"/>
      <c r="HR172" s="79"/>
    </row>
    <row r="173" spans="1:226" x14ac:dyDescent="0.25">
      <c r="A173" s="81">
        <v>44382</v>
      </c>
      <c r="B173" s="82" t="s">
        <v>387</v>
      </c>
      <c r="C173" s="83">
        <v>648.14616621680557</v>
      </c>
      <c r="D173" s="83">
        <v>647.02766582042136</v>
      </c>
      <c r="E173" s="83">
        <v>568.61435945524124</v>
      </c>
      <c r="F173" s="83">
        <v>484.1428137375089</v>
      </c>
      <c r="G173" s="83">
        <v>354.32734194581002</v>
      </c>
      <c r="H173" s="84">
        <v>377.65668503770343</v>
      </c>
      <c r="I173" s="82" t="s">
        <v>388</v>
      </c>
      <c r="J173" s="83">
        <v>652.56048871452811</v>
      </c>
      <c r="K173" s="83">
        <v>641.80639401161272</v>
      </c>
      <c r="L173" s="83">
        <v>543.69717874046694</v>
      </c>
      <c r="M173" s="83">
        <v>478.37603701247889</v>
      </c>
      <c r="N173" s="83">
        <v>338.8</v>
      </c>
      <c r="O173" s="84">
        <v>784.22284687530998</v>
      </c>
      <c r="P173" s="65" t="s">
        <v>389</v>
      </c>
      <c r="Q173" s="78">
        <v>579.9</v>
      </c>
      <c r="R173" s="78">
        <v>617.37</v>
      </c>
      <c r="S173" s="78">
        <v>520.29999999999995</v>
      </c>
      <c r="T173" s="78">
        <v>431</v>
      </c>
      <c r="U173" s="78"/>
      <c r="V173" s="79"/>
      <c r="W173" s="65" t="s">
        <v>390</v>
      </c>
      <c r="X173" s="78">
        <v>638.47</v>
      </c>
      <c r="Y173" s="78">
        <v>651.66999999999996</v>
      </c>
      <c r="Z173" s="78">
        <v>518.21</v>
      </c>
      <c r="AA173" s="78">
        <v>391.33</v>
      </c>
      <c r="AB173" s="78"/>
      <c r="AC173" s="79">
        <v>488.43</v>
      </c>
      <c r="AD173" s="65" t="s">
        <v>391</v>
      </c>
      <c r="AE173" s="68">
        <v>0.51129972389814904</v>
      </c>
      <c r="AF173" s="78">
        <v>532.73</v>
      </c>
      <c r="AG173" s="78">
        <v>548.84</v>
      </c>
      <c r="AH173" s="78">
        <v>393.53</v>
      </c>
      <c r="AI173" s="78"/>
      <c r="AJ173" s="78"/>
      <c r="AK173" s="79">
        <v>334.64</v>
      </c>
      <c r="AL173" s="69" t="s">
        <v>392</v>
      </c>
      <c r="AM173" s="70">
        <v>1</v>
      </c>
      <c r="AN173" s="78">
        <v>630.64</v>
      </c>
      <c r="AO173" s="78">
        <v>670.66</v>
      </c>
      <c r="AP173" s="78">
        <v>603.47</v>
      </c>
      <c r="AQ173" s="78">
        <v>676.23</v>
      </c>
      <c r="AR173" s="78"/>
      <c r="AS173" s="79"/>
      <c r="AT173" s="65" t="s">
        <v>393</v>
      </c>
      <c r="AU173" s="68">
        <v>3.9083873993590201E-2</v>
      </c>
      <c r="AV173" s="78">
        <v>555.27</v>
      </c>
      <c r="AW173" s="78">
        <v>608.4</v>
      </c>
      <c r="AX173" s="78">
        <v>496.28</v>
      </c>
      <c r="AY173" s="78"/>
      <c r="AZ173" s="78"/>
      <c r="BA173" s="79">
        <v>355.55</v>
      </c>
      <c r="BB173" s="65" t="s">
        <v>394</v>
      </c>
      <c r="BC173" s="78">
        <v>685</v>
      </c>
      <c r="BD173" s="78">
        <v>693.47</v>
      </c>
      <c r="BE173" s="78">
        <v>573.61</v>
      </c>
      <c r="BF173" s="78"/>
      <c r="BG173" s="78"/>
      <c r="BH173" s="79">
        <v>493.6</v>
      </c>
      <c r="BI173" s="65" t="s">
        <v>395</v>
      </c>
      <c r="BJ173" s="68">
        <v>0.13448090371167301</v>
      </c>
      <c r="BK173" s="78">
        <v>724.99</v>
      </c>
      <c r="BL173" s="78">
        <v>704.28</v>
      </c>
      <c r="BM173" s="78">
        <v>814.23</v>
      </c>
      <c r="BN173" s="78">
        <v>690.56</v>
      </c>
      <c r="BO173" s="78"/>
      <c r="BP173" s="79"/>
      <c r="BQ173" s="65" t="s">
        <v>396</v>
      </c>
      <c r="BR173" s="68">
        <v>1</v>
      </c>
      <c r="BS173" s="78">
        <v>625.33000000000004</v>
      </c>
      <c r="BT173" s="78">
        <v>635.5</v>
      </c>
      <c r="BU173" s="78">
        <v>664.5</v>
      </c>
      <c r="BV173" s="78"/>
      <c r="BW173" s="78"/>
      <c r="BX173" s="79">
        <v>362</v>
      </c>
      <c r="BY173" s="65" t="s">
        <v>397</v>
      </c>
      <c r="BZ173" s="78">
        <v>677.1</v>
      </c>
      <c r="CA173" s="78">
        <v>657.21</v>
      </c>
      <c r="CB173" s="78">
        <v>514.13</v>
      </c>
      <c r="CC173" s="78">
        <v>427</v>
      </c>
      <c r="CD173" s="78"/>
      <c r="CE173" s="79">
        <v>577.82000000000005</v>
      </c>
      <c r="CF173" s="65" t="s">
        <v>398</v>
      </c>
      <c r="CG173" s="78">
        <v>618.72</v>
      </c>
      <c r="CH173" s="78">
        <v>698.35</v>
      </c>
      <c r="CI173" s="78">
        <v>576.30999999999995</v>
      </c>
      <c r="CJ173" s="78"/>
      <c r="CK173" s="78"/>
      <c r="CL173" s="79"/>
      <c r="CM173" s="65" t="s">
        <v>399</v>
      </c>
      <c r="CN173" s="78">
        <v>613.27</v>
      </c>
      <c r="CO173" s="78">
        <v>589.42999999999995</v>
      </c>
      <c r="CP173" s="78">
        <v>589.41999999999996</v>
      </c>
      <c r="CQ173" s="78">
        <v>469.61</v>
      </c>
      <c r="CR173" s="78"/>
      <c r="CS173" s="79">
        <v>589.51</v>
      </c>
      <c r="CT173" s="65" t="s">
        <v>400</v>
      </c>
      <c r="CU173" s="78">
        <v>627.67999999999995</v>
      </c>
      <c r="CV173" s="78">
        <v>691.61</v>
      </c>
      <c r="CW173" s="78"/>
      <c r="CX173" s="78">
        <v>487.71</v>
      </c>
      <c r="CY173" s="78"/>
      <c r="CZ173" s="79"/>
      <c r="DA173" s="65" t="s">
        <v>401</v>
      </c>
      <c r="DB173" s="68">
        <v>0.133538091740669</v>
      </c>
      <c r="DC173" s="78">
        <v>639.38</v>
      </c>
      <c r="DD173" s="78">
        <v>700.7</v>
      </c>
      <c r="DE173" s="78">
        <v>502.98</v>
      </c>
      <c r="DF173" s="78">
        <v>567.4</v>
      </c>
      <c r="DG173" s="78"/>
      <c r="DH173" s="79">
        <v>536.79999999999995</v>
      </c>
      <c r="DI173" s="65" t="s">
        <v>402</v>
      </c>
      <c r="DJ173" s="68">
        <v>2.8447074218416598E-3</v>
      </c>
      <c r="DK173" s="78">
        <v>637.01</v>
      </c>
      <c r="DL173" s="78">
        <v>669.33</v>
      </c>
      <c r="DM173" s="78">
        <v>669.33</v>
      </c>
      <c r="DN173" s="78">
        <v>549.15</v>
      </c>
      <c r="DO173" s="78"/>
      <c r="DP173" s="79">
        <v>481.19</v>
      </c>
      <c r="DQ173" s="65" t="s">
        <v>403</v>
      </c>
      <c r="DR173" s="78">
        <v>593.32000000000005</v>
      </c>
      <c r="DS173" s="78">
        <v>610.96</v>
      </c>
      <c r="DT173" s="78">
        <v>471.65</v>
      </c>
      <c r="DU173" s="78">
        <v>500.11</v>
      </c>
      <c r="DV173" s="78"/>
      <c r="DW173" s="79"/>
      <c r="DX173" s="65" t="s">
        <v>404</v>
      </c>
      <c r="DY173" s="78">
        <v>611.22</v>
      </c>
      <c r="DZ173" s="78">
        <v>607.63</v>
      </c>
      <c r="EA173" s="78">
        <v>655.36</v>
      </c>
      <c r="EB173" s="78">
        <v>509.05</v>
      </c>
      <c r="EC173" s="78"/>
      <c r="ED173" s="79">
        <v>402.25</v>
      </c>
      <c r="EE173" s="65" t="s">
        <v>405</v>
      </c>
      <c r="EF173" s="68">
        <v>1</v>
      </c>
      <c r="EG173" s="78">
        <v>584.74</v>
      </c>
      <c r="EH173" s="78">
        <v>574.24</v>
      </c>
      <c r="EI173" s="78">
        <v>471.29</v>
      </c>
      <c r="EJ173" s="78"/>
      <c r="EK173" s="78">
        <v>323.74</v>
      </c>
      <c r="EL173" s="79">
        <v>314.19</v>
      </c>
      <c r="EM173" s="65" t="s">
        <v>406</v>
      </c>
      <c r="EN173" s="78">
        <v>626.42999999999995</v>
      </c>
      <c r="EO173" s="78">
        <v>633.19000000000005</v>
      </c>
      <c r="EP173" s="78">
        <v>531.19000000000005</v>
      </c>
      <c r="EQ173" s="78"/>
      <c r="ER173" s="78"/>
      <c r="ES173" s="79">
        <v>474.2</v>
      </c>
      <c r="ET173" s="65" t="s">
        <v>407</v>
      </c>
      <c r="EU173" s="68">
        <v>1</v>
      </c>
      <c r="EV173" s="78">
        <v>585.05999999999995</v>
      </c>
      <c r="EW173" s="78">
        <v>596.54999999999995</v>
      </c>
      <c r="EX173" s="78">
        <v>596.54999999999995</v>
      </c>
      <c r="EY173" s="78"/>
      <c r="EZ173" s="78"/>
      <c r="FA173" s="79">
        <v>353.03</v>
      </c>
      <c r="FB173" s="65" t="s">
        <v>408</v>
      </c>
      <c r="FC173" s="78">
        <v>586.21</v>
      </c>
      <c r="FD173" s="78">
        <v>553.02</v>
      </c>
      <c r="FE173" s="78">
        <v>615.37</v>
      </c>
      <c r="FF173" s="78"/>
      <c r="FG173" s="78"/>
      <c r="FH173" s="79"/>
      <c r="FI173" s="65" t="s">
        <v>409</v>
      </c>
      <c r="FJ173" s="78">
        <v>689.6</v>
      </c>
      <c r="FK173" s="78">
        <v>685.2</v>
      </c>
      <c r="FL173" s="78">
        <v>578.58000000000004</v>
      </c>
      <c r="FM173" s="78">
        <v>522.64</v>
      </c>
      <c r="FN173" s="78"/>
      <c r="FO173" s="79">
        <v>413.68</v>
      </c>
      <c r="FP173" s="65" t="s">
        <v>410</v>
      </c>
      <c r="FQ173" s="68">
        <v>0.22193124570008199</v>
      </c>
      <c r="FR173" s="78">
        <v>633.66</v>
      </c>
      <c r="FS173" s="78">
        <v>652.47</v>
      </c>
      <c r="FT173" s="78">
        <v>602.92999999999995</v>
      </c>
      <c r="FU173" s="78">
        <v>451.65</v>
      </c>
      <c r="FV173" s="78">
        <v>356.58</v>
      </c>
      <c r="FW173" s="79">
        <v>322.8</v>
      </c>
      <c r="FX173" s="65" t="s">
        <v>411</v>
      </c>
      <c r="FY173" s="78">
        <v>685.68</v>
      </c>
      <c r="FZ173" s="78">
        <v>667.95</v>
      </c>
      <c r="GA173" s="78">
        <v>610.79999999999995</v>
      </c>
      <c r="GB173" s="78">
        <v>659.76</v>
      </c>
      <c r="GC173" s="78"/>
      <c r="GD173" s="79">
        <v>393.09</v>
      </c>
      <c r="GE173" s="65" t="s">
        <v>412</v>
      </c>
      <c r="GF173" s="68">
        <v>0.20300034510058701</v>
      </c>
      <c r="GG173" s="78">
        <v>614.35</v>
      </c>
      <c r="GH173" s="78">
        <v>631.04999999999995</v>
      </c>
      <c r="GI173" s="78">
        <v>469.32</v>
      </c>
      <c r="GJ173" s="78">
        <v>531.98</v>
      </c>
      <c r="GK173" s="78"/>
      <c r="GL173" s="79">
        <v>406.11</v>
      </c>
      <c r="GM173" s="65" t="s">
        <v>413</v>
      </c>
      <c r="GN173" s="68">
        <v>9.8585300931631106E-2</v>
      </c>
      <c r="GO173" s="78">
        <v>673.16</v>
      </c>
      <c r="GP173" s="78">
        <v>851.89</v>
      </c>
      <c r="GQ173" s="78">
        <v>584.08000000000004</v>
      </c>
      <c r="GR173" s="78">
        <v>494.5</v>
      </c>
      <c r="GS173" s="78"/>
      <c r="GT173" s="79"/>
      <c r="GU173" s="65" t="s">
        <v>414</v>
      </c>
      <c r="GV173" s="68">
        <v>1</v>
      </c>
      <c r="GW173" s="78">
        <v>566.22</v>
      </c>
      <c r="GX173" s="78">
        <v>588.38</v>
      </c>
      <c r="GY173" s="78">
        <v>601.1</v>
      </c>
      <c r="GZ173" s="78"/>
      <c r="HA173" s="78"/>
      <c r="HB173" s="79">
        <v>427.28</v>
      </c>
      <c r="HC173" s="65" t="s">
        <v>415</v>
      </c>
      <c r="HD173" s="68">
        <v>1</v>
      </c>
      <c r="HE173" s="78">
        <v>618.85</v>
      </c>
      <c r="HF173" s="78">
        <v>648.17999999999995</v>
      </c>
      <c r="HG173" s="78"/>
      <c r="HH173" s="78">
        <v>438.85</v>
      </c>
      <c r="HI173" s="78">
        <v>432.21</v>
      </c>
      <c r="HJ173" s="79">
        <v>404.22</v>
      </c>
      <c r="HK173" s="80"/>
      <c r="HL173" s="68"/>
      <c r="HM173" s="78"/>
      <c r="HN173" s="78"/>
      <c r="HO173" s="78"/>
      <c r="HP173" s="78"/>
      <c r="HQ173" s="78"/>
      <c r="HR173" s="79"/>
    </row>
    <row r="174" spans="1:226" x14ac:dyDescent="0.25">
      <c r="A174" s="81">
        <v>44375</v>
      </c>
      <c r="B174" s="82" t="s">
        <v>387</v>
      </c>
      <c r="C174" s="83">
        <v>639.89947788994448</v>
      </c>
      <c r="D174" s="83">
        <v>642.30163497778028</v>
      </c>
      <c r="E174" s="83">
        <v>567.23497562038403</v>
      </c>
      <c r="F174" s="83">
        <v>472.70199158980188</v>
      </c>
      <c r="G174" s="83">
        <v>354.25282954155716</v>
      </c>
      <c r="H174" s="84">
        <v>373.20333429278691</v>
      </c>
      <c r="I174" s="82" t="s">
        <v>388</v>
      </c>
      <c r="J174" s="83">
        <v>644.76708115127872</v>
      </c>
      <c r="K174" s="83">
        <v>635.88318824475698</v>
      </c>
      <c r="L174" s="83">
        <v>542.85200796871175</v>
      </c>
      <c r="M174" s="83">
        <v>468.51348796641469</v>
      </c>
      <c r="N174" s="83">
        <v>338.8</v>
      </c>
      <c r="O174" s="84">
        <v>784.22284687530998</v>
      </c>
      <c r="P174" s="65" t="s">
        <v>389</v>
      </c>
      <c r="Q174" s="78">
        <v>575.73</v>
      </c>
      <c r="R174" s="78">
        <v>614.87</v>
      </c>
      <c r="S174" s="78">
        <v>515.64</v>
      </c>
      <c r="T174" s="78">
        <v>425</v>
      </c>
      <c r="U174" s="78"/>
      <c r="V174" s="79"/>
      <c r="W174" s="65" t="s">
        <v>390</v>
      </c>
      <c r="X174" s="78">
        <v>638.47</v>
      </c>
      <c r="Y174" s="78">
        <v>651.66999999999996</v>
      </c>
      <c r="Z174" s="78">
        <v>518.21</v>
      </c>
      <c r="AA174" s="78">
        <v>381.94</v>
      </c>
      <c r="AB174" s="78"/>
      <c r="AC174" s="79">
        <v>488.43</v>
      </c>
      <c r="AD174" s="65" t="s">
        <v>391</v>
      </c>
      <c r="AE174" s="68">
        <v>0.51129972389814904</v>
      </c>
      <c r="AF174" s="78">
        <v>522.16</v>
      </c>
      <c r="AG174" s="78">
        <v>541.12</v>
      </c>
      <c r="AH174" s="78">
        <v>393.53</v>
      </c>
      <c r="AI174" s="78"/>
      <c r="AJ174" s="78"/>
      <c r="AK174" s="79">
        <v>333.27</v>
      </c>
      <c r="AL174" s="69" t="s">
        <v>392</v>
      </c>
      <c r="AM174" s="70">
        <v>1</v>
      </c>
      <c r="AN174" s="78">
        <v>617.54</v>
      </c>
      <c r="AO174" s="78">
        <v>661.24</v>
      </c>
      <c r="AP174" s="78">
        <v>581.32000000000005</v>
      </c>
      <c r="AQ174" s="78">
        <v>676.23</v>
      </c>
      <c r="AR174" s="78"/>
      <c r="AS174" s="79"/>
      <c r="AT174" s="65" t="s">
        <v>393</v>
      </c>
      <c r="AU174" s="68">
        <v>3.9217224204870803E-2</v>
      </c>
      <c r="AV174" s="78">
        <v>557.16</v>
      </c>
      <c r="AW174" s="78">
        <v>610.48</v>
      </c>
      <c r="AX174" s="78">
        <v>497.98</v>
      </c>
      <c r="AY174" s="78"/>
      <c r="AZ174" s="78"/>
      <c r="BA174" s="79">
        <v>356.76</v>
      </c>
      <c r="BB174" s="65" t="s">
        <v>394</v>
      </c>
      <c r="BC174" s="78">
        <v>679.11</v>
      </c>
      <c r="BD174" s="78">
        <v>689.26</v>
      </c>
      <c r="BE174" s="78">
        <v>578.07000000000005</v>
      </c>
      <c r="BF174" s="78"/>
      <c r="BG174" s="78"/>
      <c r="BH174" s="79">
        <v>491.5</v>
      </c>
      <c r="BI174" s="65" t="s">
        <v>395</v>
      </c>
      <c r="BJ174" s="68">
        <v>0.134464629079321</v>
      </c>
      <c r="BK174" s="78">
        <v>714.14</v>
      </c>
      <c r="BL174" s="78">
        <v>693.43</v>
      </c>
      <c r="BM174" s="78">
        <v>814.13</v>
      </c>
      <c r="BN174" s="78">
        <v>677.03</v>
      </c>
      <c r="BO174" s="78"/>
      <c r="BP174" s="79"/>
      <c r="BQ174" s="65" t="s">
        <v>396</v>
      </c>
      <c r="BR174" s="68">
        <v>1</v>
      </c>
      <c r="BS174" s="78">
        <v>625.33000000000004</v>
      </c>
      <c r="BT174" s="78">
        <v>635.5</v>
      </c>
      <c r="BU174" s="78">
        <v>664.5</v>
      </c>
      <c r="BV174" s="78"/>
      <c r="BW174" s="78"/>
      <c r="BX174" s="79">
        <v>362</v>
      </c>
      <c r="BY174" s="65" t="s">
        <v>397</v>
      </c>
      <c r="BZ174" s="78">
        <v>670.29</v>
      </c>
      <c r="CA174" s="78">
        <v>651.21</v>
      </c>
      <c r="CB174" s="78">
        <v>507.76</v>
      </c>
      <c r="CC174" s="78">
        <v>419.9</v>
      </c>
      <c r="CD174" s="78"/>
      <c r="CE174" s="79">
        <v>575.48</v>
      </c>
      <c r="CF174" s="65" t="s">
        <v>398</v>
      </c>
      <c r="CG174" s="78">
        <v>607.42999999999995</v>
      </c>
      <c r="CH174" s="78">
        <v>688.67</v>
      </c>
      <c r="CI174" s="78">
        <v>572.9</v>
      </c>
      <c r="CJ174" s="78"/>
      <c r="CK174" s="78"/>
      <c r="CL174" s="79"/>
      <c r="CM174" s="65" t="s">
        <v>399</v>
      </c>
      <c r="CN174" s="78">
        <v>598.80999999999995</v>
      </c>
      <c r="CO174" s="78">
        <v>582.26</v>
      </c>
      <c r="CP174" s="78">
        <v>582.58000000000004</v>
      </c>
      <c r="CQ174" s="78">
        <v>458.93</v>
      </c>
      <c r="CR174" s="78"/>
      <c r="CS174" s="79">
        <v>590.98</v>
      </c>
      <c r="CT174" s="65" t="s">
        <v>400</v>
      </c>
      <c r="CU174" s="78">
        <v>617.36</v>
      </c>
      <c r="CV174" s="78">
        <v>683.61</v>
      </c>
      <c r="CW174" s="78"/>
      <c r="CX174" s="78">
        <v>468.93</v>
      </c>
      <c r="CY174" s="78"/>
      <c r="CZ174" s="79"/>
      <c r="DA174" s="65" t="s">
        <v>401</v>
      </c>
      <c r="DB174" s="68">
        <v>0.133397364068086</v>
      </c>
      <c r="DC174" s="78">
        <v>619.71</v>
      </c>
      <c r="DD174" s="78">
        <v>687.16</v>
      </c>
      <c r="DE174" s="78">
        <v>491.78</v>
      </c>
      <c r="DF174" s="78">
        <v>546.79999999999995</v>
      </c>
      <c r="DG174" s="78"/>
      <c r="DH174" s="79">
        <v>530.67999999999995</v>
      </c>
      <c r="DI174" s="65" t="s">
        <v>402</v>
      </c>
      <c r="DJ174" s="68">
        <v>2.8410705153701899E-3</v>
      </c>
      <c r="DK174" s="78">
        <v>632.12</v>
      </c>
      <c r="DL174" s="78">
        <v>667.86</v>
      </c>
      <c r="DM174" s="78">
        <v>667.86</v>
      </c>
      <c r="DN174" s="78">
        <v>548.45000000000005</v>
      </c>
      <c r="DO174" s="78"/>
      <c r="DP174" s="79">
        <v>477.57</v>
      </c>
      <c r="DQ174" s="65" t="s">
        <v>403</v>
      </c>
      <c r="DR174" s="78">
        <v>576.66</v>
      </c>
      <c r="DS174" s="78">
        <v>598.52</v>
      </c>
      <c r="DT174" s="78">
        <v>453.9</v>
      </c>
      <c r="DU174" s="78">
        <v>490.93</v>
      </c>
      <c r="DV174" s="78"/>
      <c r="DW174" s="79"/>
      <c r="DX174" s="65" t="s">
        <v>404</v>
      </c>
      <c r="DY174" s="78">
        <v>603.25</v>
      </c>
      <c r="DZ174" s="78">
        <v>600.44000000000005</v>
      </c>
      <c r="EA174" s="78">
        <v>647.72</v>
      </c>
      <c r="EB174" s="78">
        <v>498.83</v>
      </c>
      <c r="EC174" s="78"/>
      <c r="ED174" s="79">
        <v>399.25</v>
      </c>
      <c r="EE174" s="65" t="s">
        <v>405</v>
      </c>
      <c r="EF174" s="68">
        <v>1</v>
      </c>
      <c r="EG174" s="78">
        <v>581.30999999999995</v>
      </c>
      <c r="EH174" s="78">
        <v>571.20000000000005</v>
      </c>
      <c r="EI174" s="78">
        <v>467.67</v>
      </c>
      <c r="EJ174" s="78"/>
      <c r="EK174" s="78">
        <v>323.74</v>
      </c>
      <c r="EL174" s="79">
        <v>310.14</v>
      </c>
      <c r="EM174" s="65" t="s">
        <v>406</v>
      </c>
      <c r="EN174" s="78">
        <v>626.42999999999995</v>
      </c>
      <c r="EO174" s="78">
        <v>633.19000000000005</v>
      </c>
      <c r="EP174" s="78">
        <v>531.19000000000005</v>
      </c>
      <c r="EQ174" s="78"/>
      <c r="ER174" s="78"/>
      <c r="ES174" s="79">
        <v>474.2</v>
      </c>
      <c r="ET174" s="65" t="s">
        <v>407</v>
      </c>
      <c r="EU174" s="68">
        <v>1</v>
      </c>
      <c r="EV174" s="78">
        <v>571.97</v>
      </c>
      <c r="EW174" s="78">
        <v>583.46</v>
      </c>
      <c r="EX174" s="78">
        <v>583.46</v>
      </c>
      <c r="EY174" s="78"/>
      <c r="EZ174" s="78"/>
      <c r="FA174" s="79">
        <v>350.96</v>
      </c>
      <c r="FB174" s="65" t="s">
        <v>408</v>
      </c>
      <c r="FC174" s="78">
        <v>586.21</v>
      </c>
      <c r="FD174" s="78">
        <v>553.02</v>
      </c>
      <c r="FE174" s="78">
        <v>615.37</v>
      </c>
      <c r="FF174" s="78"/>
      <c r="FG174" s="78"/>
      <c r="FH174" s="79"/>
      <c r="FI174" s="65" t="s">
        <v>409</v>
      </c>
      <c r="FJ174" s="78">
        <v>678.86</v>
      </c>
      <c r="FK174" s="78">
        <v>677.76</v>
      </c>
      <c r="FL174" s="78">
        <v>567.84</v>
      </c>
      <c r="FM174" s="78">
        <v>508.64</v>
      </c>
      <c r="FN174" s="78"/>
      <c r="FO174" s="79">
        <v>416.16</v>
      </c>
      <c r="FP174" s="65" t="s">
        <v>410</v>
      </c>
      <c r="FQ174" s="68">
        <v>0.22187708009762599</v>
      </c>
      <c r="FR174" s="78">
        <v>626.38</v>
      </c>
      <c r="FS174" s="78">
        <v>654.88</v>
      </c>
      <c r="FT174" s="78">
        <v>594.89</v>
      </c>
      <c r="FU174" s="78">
        <v>435.58</v>
      </c>
      <c r="FV174" s="78">
        <v>356.5</v>
      </c>
      <c r="FW174" s="79">
        <v>315.42</v>
      </c>
      <c r="FX174" s="65" t="s">
        <v>411</v>
      </c>
      <c r="FY174" s="78">
        <v>675.11</v>
      </c>
      <c r="FZ174" s="78">
        <v>663.89</v>
      </c>
      <c r="GA174" s="78">
        <v>605.91999999999996</v>
      </c>
      <c r="GB174" s="78">
        <v>646.94000000000005</v>
      </c>
      <c r="GC174" s="78"/>
      <c r="GD174" s="79">
        <v>388.21</v>
      </c>
      <c r="GE174" s="65" t="s">
        <v>412</v>
      </c>
      <c r="GF174" s="68">
        <v>0.20297150280100701</v>
      </c>
      <c r="GG174" s="78">
        <v>604.04999999999995</v>
      </c>
      <c r="GH174" s="78">
        <v>618.15</v>
      </c>
      <c r="GI174" s="78">
        <v>463.75</v>
      </c>
      <c r="GJ174" s="78">
        <v>439.26</v>
      </c>
      <c r="GK174" s="78"/>
      <c r="GL174" s="79">
        <v>407.48</v>
      </c>
      <c r="GM174" s="65" t="s">
        <v>413</v>
      </c>
      <c r="GN174" s="68">
        <v>9.8747876920646196E-2</v>
      </c>
      <c r="GO174" s="78">
        <v>649.15</v>
      </c>
      <c r="GP174" s="78">
        <v>866.17</v>
      </c>
      <c r="GQ174" s="78">
        <v>558.34</v>
      </c>
      <c r="GR174" s="78">
        <v>481.59</v>
      </c>
      <c r="GS174" s="78"/>
      <c r="GT174" s="79"/>
      <c r="GU174" s="65" t="s">
        <v>414</v>
      </c>
      <c r="GV174" s="68">
        <v>1</v>
      </c>
      <c r="GW174" s="78">
        <v>552.20000000000005</v>
      </c>
      <c r="GX174" s="78">
        <v>577.55999999999995</v>
      </c>
      <c r="GY174" s="78">
        <v>603.51</v>
      </c>
      <c r="GZ174" s="78"/>
      <c r="HA174" s="78"/>
      <c r="HB174" s="79">
        <v>424.85</v>
      </c>
      <c r="HC174" s="65" t="s">
        <v>415</v>
      </c>
      <c r="HD174" s="68">
        <v>1</v>
      </c>
      <c r="HE174" s="78">
        <v>601.35</v>
      </c>
      <c r="HF174" s="78">
        <v>630.67999999999995</v>
      </c>
      <c r="HG174" s="78"/>
      <c r="HH174" s="78">
        <v>426.51</v>
      </c>
      <c r="HI174" s="78">
        <v>419.87</v>
      </c>
      <c r="HJ174" s="79">
        <v>400.89</v>
      </c>
      <c r="HK174" s="80"/>
      <c r="HL174" s="68"/>
      <c r="HM174" s="78"/>
      <c r="HN174" s="78"/>
      <c r="HO174" s="78"/>
      <c r="HP174" s="78"/>
      <c r="HQ174" s="78"/>
      <c r="HR174" s="79"/>
    </row>
    <row r="175" spans="1:226" x14ac:dyDescent="0.25">
      <c r="A175" s="81">
        <v>44368</v>
      </c>
      <c r="B175" s="82" t="s">
        <v>387</v>
      </c>
      <c r="C175" s="83">
        <v>624.90576420691218</v>
      </c>
      <c r="D175" s="83">
        <v>630.72852425875715</v>
      </c>
      <c r="E175" s="83">
        <v>557.46338450573819</v>
      </c>
      <c r="F175" s="83">
        <v>460.64219865494624</v>
      </c>
      <c r="G175" s="83">
        <v>345.67458900194356</v>
      </c>
      <c r="H175" s="84">
        <v>369.62445487055919</v>
      </c>
      <c r="I175" s="82" t="s">
        <v>388</v>
      </c>
      <c r="J175" s="83">
        <v>631.78162554969413</v>
      </c>
      <c r="K175" s="83">
        <v>626.98525850124804</v>
      </c>
      <c r="L175" s="83">
        <v>533.54035123646315</v>
      </c>
      <c r="M175" s="83">
        <v>455.89620890340109</v>
      </c>
      <c r="N175" s="83">
        <v>338.8</v>
      </c>
      <c r="O175" s="84">
        <v>784.22284687530998</v>
      </c>
      <c r="P175" s="65" t="s">
        <v>389</v>
      </c>
      <c r="Q175" s="78">
        <v>566.55999999999995</v>
      </c>
      <c r="R175" s="78">
        <v>605.70000000000005</v>
      </c>
      <c r="S175" s="78">
        <v>506.54</v>
      </c>
      <c r="T175" s="78">
        <v>410</v>
      </c>
      <c r="U175" s="78"/>
      <c r="V175" s="79"/>
      <c r="W175" s="65" t="s">
        <v>390</v>
      </c>
      <c r="X175" s="78">
        <v>624.58000000000004</v>
      </c>
      <c r="Y175" s="78">
        <v>641.78</v>
      </c>
      <c r="Z175" s="78">
        <v>509.45</v>
      </c>
      <c r="AA175" s="78">
        <v>370.55</v>
      </c>
      <c r="AB175" s="78"/>
      <c r="AC175" s="79">
        <v>488.43</v>
      </c>
      <c r="AD175" s="65" t="s">
        <v>391</v>
      </c>
      <c r="AE175" s="68">
        <v>0.51129972389814904</v>
      </c>
      <c r="AF175" s="78">
        <v>507.72</v>
      </c>
      <c r="AG175" s="78">
        <v>524.85</v>
      </c>
      <c r="AH175" s="78">
        <v>393.53</v>
      </c>
      <c r="AI175" s="78"/>
      <c r="AJ175" s="78"/>
      <c r="AK175" s="79">
        <v>333.19</v>
      </c>
      <c r="AL175" s="69" t="s">
        <v>392</v>
      </c>
      <c r="AM175" s="70">
        <v>1</v>
      </c>
      <c r="AN175" s="78">
        <v>608.95000000000005</v>
      </c>
      <c r="AO175" s="78">
        <v>652.78</v>
      </c>
      <c r="AP175" s="78">
        <v>567.26</v>
      </c>
      <c r="AQ175" s="78">
        <v>676.23</v>
      </c>
      <c r="AR175" s="78"/>
      <c r="AS175" s="79"/>
      <c r="AT175" s="65" t="s">
        <v>393</v>
      </c>
      <c r="AU175" s="68">
        <v>3.9109859595604098E-2</v>
      </c>
      <c r="AV175" s="78">
        <v>548.79</v>
      </c>
      <c r="AW175" s="78">
        <v>600.29999999999995</v>
      </c>
      <c r="AX175" s="78">
        <v>487.6</v>
      </c>
      <c r="AY175" s="78"/>
      <c r="AZ175" s="78"/>
      <c r="BA175" s="79">
        <v>356.59</v>
      </c>
      <c r="BB175" s="65" t="s">
        <v>394</v>
      </c>
      <c r="BC175" s="78">
        <v>659.79</v>
      </c>
      <c r="BD175" s="78">
        <v>679.18</v>
      </c>
      <c r="BE175" s="78">
        <v>568.05999999999995</v>
      </c>
      <c r="BF175" s="78"/>
      <c r="BG175" s="78"/>
      <c r="BH175" s="79">
        <v>489.71</v>
      </c>
      <c r="BI175" s="65" t="s">
        <v>395</v>
      </c>
      <c r="BJ175" s="68">
        <v>0.13447367005540301</v>
      </c>
      <c r="BK175" s="78">
        <v>692.67</v>
      </c>
      <c r="BL175" s="78">
        <v>671.96</v>
      </c>
      <c r="BM175" s="78">
        <v>803.43</v>
      </c>
      <c r="BN175" s="78">
        <v>663.63</v>
      </c>
      <c r="BO175" s="78"/>
      <c r="BP175" s="79"/>
      <c r="BQ175" s="65" t="s">
        <v>396</v>
      </c>
      <c r="BR175" s="68">
        <v>1</v>
      </c>
      <c r="BS175" s="78">
        <v>616.16999999999996</v>
      </c>
      <c r="BT175" s="78">
        <v>634.66999999999996</v>
      </c>
      <c r="BU175" s="78">
        <v>664.5</v>
      </c>
      <c r="BV175" s="78"/>
      <c r="BW175" s="78"/>
      <c r="BX175" s="79">
        <v>362</v>
      </c>
      <c r="BY175" s="65" t="s">
        <v>397</v>
      </c>
      <c r="BZ175" s="78">
        <v>662.97</v>
      </c>
      <c r="CA175" s="78">
        <v>644.28</v>
      </c>
      <c r="CB175" s="78">
        <v>502.08</v>
      </c>
      <c r="CC175" s="78">
        <v>408.63</v>
      </c>
      <c r="CD175" s="78"/>
      <c r="CE175" s="79">
        <v>574.82000000000005</v>
      </c>
      <c r="CF175" s="65" t="s">
        <v>398</v>
      </c>
      <c r="CG175" s="78">
        <v>598.55999999999995</v>
      </c>
      <c r="CH175" s="78">
        <v>679.8</v>
      </c>
      <c r="CI175" s="78">
        <v>565.01</v>
      </c>
      <c r="CJ175" s="78"/>
      <c r="CK175" s="78"/>
      <c r="CL175" s="79"/>
      <c r="CM175" s="65" t="s">
        <v>399</v>
      </c>
      <c r="CN175" s="78">
        <v>588.75</v>
      </c>
      <c r="CO175" s="78">
        <v>573.72</v>
      </c>
      <c r="CP175" s="78">
        <v>573.23</v>
      </c>
      <c r="CQ175" s="78">
        <v>446.05</v>
      </c>
      <c r="CR175" s="78"/>
      <c r="CS175" s="79">
        <v>589.13</v>
      </c>
      <c r="CT175" s="65" t="s">
        <v>400</v>
      </c>
      <c r="CU175" s="78">
        <v>601.78</v>
      </c>
      <c r="CV175" s="78">
        <v>670.28</v>
      </c>
      <c r="CW175" s="78"/>
      <c r="CX175" s="78">
        <v>451.33</v>
      </c>
      <c r="CY175" s="78"/>
      <c r="CZ175" s="79"/>
      <c r="DA175" s="65" t="s">
        <v>401</v>
      </c>
      <c r="DB175" s="68">
        <v>0.133342222814854</v>
      </c>
      <c r="DC175" s="78">
        <v>610.39</v>
      </c>
      <c r="DD175" s="78">
        <v>683.46</v>
      </c>
      <c r="DE175" s="78">
        <v>481.98</v>
      </c>
      <c r="DF175" s="78">
        <v>546.57000000000005</v>
      </c>
      <c r="DG175" s="78"/>
      <c r="DH175" s="79">
        <v>520.54</v>
      </c>
      <c r="DI175" s="65" t="s">
        <v>402</v>
      </c>
      <c r="DJ175" s="68">
        <v>2.82398124876451E-3</v>
      </c>
      <c r="DK175" s="78">
        <v>612.04999999999995</v>
      </c>
      <c r="DL175" s="78">
        <v>649.16999999999996</v>
      </c>
      <c r="DM175" s="78">
        <v>649.16999999999996</v>
      </c>
      <c r="DN175" s="78">
        <v>545.15</v>
      </c>
      <c r="DO175" s="78"/>
      <c r="DP175" s="79">
        <v>472.76</v>
      </c>
      <c r="DQ175" s="65" t="s">
        <v>403</v>
      </c>
      <c r="DR175" s="78">
        <v>568.85</v>
      </c>
      <c r="DS175" s="78">
        <v>592.51</v>
      </c>
      <c r="DT175" s="78">
        <v>423.94</v>
      </c>
      <c r="DU175" s="78">
        <v>473.26</v>
      </c>
      <c r="DV175" s="78"/>
      <c r="DW175" s="79"/>
      <c r="DX175" s="65" t="s">
        <v>404</v>
      </c>
      <c r="DY175" s="78">
        <v>594.94000000000005</v>
      </c>
      <c r="DZ175" s="78">
        <v>590.91999999999996</v>
      </c>
      <c r="EA175" s="78">
        <v>645.21</v>
      </c>
      <c r="EB175" s="78">
        <v>490.83</v>
      </c>
      <c r="EC175" s="78"/>
      <c r="ED175" s="79">
        <v>399.08</v>
      </c>
      <c r="EE175" s="65" t="s">
        <v>405</v>
      </c>
      <c r="EF175" s="68">
        <v>1</v>
      </c>
      <c r="EG175" s="78">
        <v>573.76</v>
      </c>
      <c r="EH175" s="78">
        <v>565.98</v>
      </c>
      <c r="EI175" s="78">
        <v>467.61</v>
      </c>
      <c r="EJ175" s="78"/>
      <c r="EK175" s="78">
        <v>323.74</v>
      </c>
      <c r="EL175" s="79">
        <v>304.27</v>
      </c>
      <c r="EM175" s="65" t="s">
        <v>406</v>
      </c>
      <c r="EN175" s="78">
        <v>610.19000000000005</v>
      </c>
      <c r="EO175" s="78">
        <v>633.19000000000005</v>
      </c>
      <c r="EP175" s="78">
        <v>518.03</v>
      </c>
      <c r="EQ175" s="78"/>
      <c r="ER175" s="78"/>
      <c r="ES175" s="79">
        <v>446.42</v>
      </c>
      <c r="ET175" s="65" t="s">
        <v>407</v>
      </c>
      <c r="EU175" s="68">
        <v>1</v>
      </c>
      <c r="EV175" s="78">
        <v>569.63</v>
      </c>
      <c r="EW175" s="78">
        <v>582.09</v>
      </c>
      <c r="EX175" s="78">
        <v>582.09</v>
      </c>
      <c r="EY175" s="78"/>
      <c r="EZ175" s="78"/>
      <c r="FA175" s="79">
        <v>350.96</v>
      </c>
      <c r="FB175" s="65" t="s">
        <v>408</v>
      </c>
      <c r="FC175" s="78">
        <v>586.21</v>
      </c>
      <c r="FD175" s="78">
        <v>553.02</v>
      </c>
      <c r="FE175" s="78">
        <v>615.37</v>
      </c>
      <c r="FF175" s="78"/>
      <c r="FG175" s="78"/>
      <c r="FH175" s="79"/>
      <c r="FI175" s="65" t="s">
        <v>409</v>
      </c>
      <c r="FJ175" s="78">
        <v>666.46</v>
      </c>
      <c r="FK175" s="78">
        <v>671.97</v>
      </c>
      <c r="FL175" s="78">
        <v>559.58000000000004</v>
      </c>
      <c r="FM175" s="78">
        <v>490.64</v>
      </c>
      <c r="FN175" s="78"/>
      <c r="FO175" s="79">
        <v>416.99</v>
      </c>
      <c r="FP175" s="65" t="s">
        <v>410</v>
      </c>
      <c r="FQ175" s="68">
        <v>0.220609322949988</v>
      </c>
      <c r="FR175" s="78">
        <v>597.17999999999995</v>
      </c>
      <c r="FS175" s="78">
        <v>625.66</v>
      </c>
      <c r="FT175" s="78">
        <v>588.37</v>
      </c>
      <c r="FU175" s="78">
        <v>427.27</v>
      </c>
      <c r="FV175" s="78">
        <v>347.29</v>
      </c>
      <c r="FW175" s="79">
        <v>308.2</v>
      </c>
      <c r="FX175" s="65" t="s">
        <v>411</v>
      </c>
      <c r="FY175" s="78">
        <v>658.04</v>
      </c>
      <c r="FZ175" s="78">
        <v>649.25</v>
      </c>
      <c r="GA175" s="78">
        <v>595.35</v>
      </c>
      <c r="GB175" s="78">
        <v>633.67999999999995</v>
      </c>
      <c r="GC175" s="78"/>
      <c r="GD175" s="79">
        <v>382.52</v>
      </c>
      <c r="GE175" s="65" t="s">
        <v>412</v>
      </c>
      <c r="GF175" s="68">
        <v>0.20309929524544501</v>
      </c>
      <c r="GG175" s="78">
        <v>597.82000000000005</v>
      </c>
      <c r="GH175" s="78">
        <v>610.25</v>
      </c>
      <c r="GI175" s="78">
        <v>466.64</v>
      </c>
      <c r="GJ175" s="78">
        <v>478.51</v>
      </c>
      <c r="GK175" s="78"/>
      <c r="GL175" s="79">
        <v>407.42</v>
      </c>
      <c r="GM175" s="65" t="s">
        <v>413</v>
      </c>
      <c r="GN175" s="68">
        <v>9.7882795141098003E-2</v>
      </c>
      <c r="GO175" s="78">
        <v>626.54999999999995</v>
      </c>
      <c r="GP175" s="78">
        <v>839.86</v>
      </c>
      <c r="GQ175" s="78">
        <v>541.54999999999995</v>
      </c>
      <c r="GR175" s="78">
        <v>466.02</v>
      </c>
      <c r="GS175" s="78"/>
      <c r="GT175" s="79"/>
      <c r="GU175" s="65" t="s">
        <v>414</v>
      </c>
      <c r="GV175" s="68">
        <v>1</v>
      </c>
      <c r="GW175" s="78">
        <v>543.98</v>
      </c>
      <c r="GX175" s="78">
        <v>568.91</v>
      </c>
      <c r="GY175" s="78">
        <v>595.25</v>
      </c>
      <c r="GZ175" s="78"/>
      <c r="HA175" s="78"/>
      <c r="HB175" s="79">
        <v>425.85</v>
      </c>
      <c r="HC175" s="65" t="s">
        <v>415</v>
      </c>
      <c r="HD175" s="68">
        <v>1</v>
      </c>
      <c r="HE175" s="78">
        <v>593.02</v>
      </c>
      <c r="HF175" s="78">
        <v>614.02</v>
      </c>
      <c r="HG175" s="78"/>
      <c r="HH175" s="78">
        <v>413.74</v>
      </c>
      <c r="HI175" s="78">
        <v>407.1</v>
      </c>
      <c r="HJ175" s="79">
        <v>402.55</v>
      </c>
      <c r="HK175" s="80"/>
      <c r="HL175" s="68"/>
      <c r="HM175" s="78"/>
      <c r="HN175" s="78"/>
      <c r="HO175" s="78"/>
      <c r="HP175" s="78"/>
      <c r="HQ175" s="78"/>
      <c r="HR175" s="79"/>
    </row>
    <row r="176" spans="1:226" x14ac:dyDescent="0.25">
      <c r="A176" s="81">
        <v>44361</v>
      </c>
      <c r="B176" s="82" t="s">
        <v>387</v>
      </c>
      <c r="C176" s="83">
        <v>618.31971753626158</v>
      </c>
      <c r="D176" s="83">
        <v>622.94637047828996</v>
      </c>
      <c r="E176" s="83">
        <v>548.38675879383538</v>
      </c>
      <c r="F176" s="83">
        <v>459.79204015377758</v>
      </c>
      <c r="G176" s="83">
        <v>346.94129987424259</v>
      </c>
      <c r="H176" s="84">
        <v>369.26518838145404</v>
      </c>
      <c r="I176" s="82" t="s">
        <v>388</v>
      </c>
      <c r="J176" s="83">
        <v>623.91495297118388</v>
      </c>
      <c r="K176" s="83">
        <v>618.46088345522583</v>
      </c>
      <c r="L176" s="83">
        <v>525.13413490647054</v>
      </c>
      <c r="M176" s="83">
        <v>457.90744670051413</v>
      </c>
      <c r="N176" s="83">
        <v>338.8</v>
      </c>
      <c r="O176" s="84">
        <v>784.22284687530998</v>
      </c>
      <c r="P176" s="65" t="s">
        <v>389</v>
      </c>
      <c r="Q176" s="78">
        <v>554.9</v>
      </c>
      <c r="R176" s="78">
        <v>597.37</v>
      </c>
      <c r="S176" s="78">
        <v>496.64</v>
      </c>
      <c r="T176" s="78">
        <v>403</v>
      </c>
      <c r="U176" s="78"/>
      <c r="V176" s="79"/>
      <c r="W176" s="65" t="s">
        <v>390</v>
      </c>
      <c r="X176" s="78">
        <v>607.53</v>
      </c>
      <c r="Y176" s="78">
        <v>604.6</v>
      </c>
      <c r="Z176" s="78">
        <v>499.53</v>
      </c>
      <c r="AA176" s="78">
        <v>370.55</v>
      </c>
      <c r="AB176" s="78"/>
      <c r="AC176" s="79">
        <v>461.16</v>
      </c>
      <c r="AD176" s="65" t="s">
        <v>391</v>
      </c>
      <c r="AE176" s="68">
        <v>0.51129972389814904</v>
      </c>
      <c r="AF176" s="78">
        <v>507.72</v>
      </c>
      <c r="AG176" s="78">
        <v>524.85</v>
      </c>
      <c r="AH176" s="78">
        <v>393.53</v>
      </c>
      <c r="AI176" s="78"/>
      <c r="AJ176" s="78"/>
      <c r="AK176" s="79">
        <v>333.19</v>
      </c>
      <c r="AL176" s="69" t="s">
        <v>392</v>
      </c>
      <c r="AM176" s="70">
        <v>1</v>
      </c>
      <c r="AN176" s="78">
        <v>602.53</v>
      </c>
      <c r="AO176" s="78">
        <v>646.30999999999995</v>
      </c>
      <c r="AP176" s="78">
        <v>565.96</v>
      </c>
      <c r="AQ176" s="78">
        <v>676.23</v>
      </c>
      <c r="AR176" s="78"/>
      <c r="AS176" s="79"/>
      <c r="AT176" s="65" t="s">
        <v>393</v>
      </c>
      <c r="AU176" s="68">
        <v>3.9336008181889703E-2</v>
      </c>
      <c r="AV176" s="78">
        <v>546.16999999999996</v>
      </c>
      <c r="AW176" s="78">
        <v>596.98</v>
      </c>
      <c r="AX176" s="78">
        <v>485.31</v>
      </c>
      <c r="AY176" s="78"/>
      <c r="AZ176" s="78"/>
      <c r="BA176" s="79">
        <v>359.04</v>
      </c>
      <c r="BB176" s="65" t="s">
        <v>394</v>
      </c>
      <c r="BC176" s="78">
        <v>653.05999999999995</v>
      </c>
      <c r="BD176" s="78">
        <v>673.3</v>
      </c>
      <c r="BE176" s="78">
        <v>557.98</v>
      </c>
      <c r="BF176" s="78"/>
      <c r="BG176" s="78"/>
      <c r="BH176" s="79">
        <v>485.51</v>
      </c>
      <c r="BI176" s="65" t="s">
        <v>395</v>
      </c>
      <c r="BJ176" s="68">
        <v>0.13447909522464699</v>
      </c>
      <c r="BK176" s="78">
        <v>713.14</v>
      </c>
      <c r="BL176" s="78">
        <v>681.67</v>
      </c>
      <c r="BM176" s="78">
        <v>774.2</v>
      </c>
      <c r="BN176" s="78">
        <v>669.71</v>
      </c>
      <c r="BO176" s="78"/>
      <c r="BP176" s="79"/>
      <c r="BQ176" s="65" t="s">
        <v>396</v>
      </c>
      <c r="BR176" s="68">
        <v>1</v>
      </c>
      <c r="BS176" s="78">
        <v>616.16999999999996</v>
      </c>
      <c r="BT176" s="78">
        <v>634.66999999999996</v>
      </c>
      <c r="BU176" s="78">
        <v>664.5</v>
      </c>
      <c r="BV176" s="78"/>
      <c r="BW176" s="78"/>
      <c r="BX176" s="79">
        <v>362</v>
      </c>
      <c r="BY176" s="65" t="s">
        <v>397</v>
      </c>
      <c r="BZ176" s="78">
        <v>657.46</v>
      </c>
      <c r="CA176" s="78">
        <v>638.91999999999996</v>
      </c>
      <c r="CB176" s="78">
        <v>489.07</v>
      </c>
      <c r="CC176" s="78">
        <v>420.62</v>
      </c>
      <c r="CD176" s="78"/>
      <c r="CE176" s="79">
        <v>573.65</v>
      </c>
      <c r="CF176" s="65" t="s">
        <v>398</v>
      </c>
      <c r="CG176" s="78">
        <v>588.07000000000005</v>
      </c>
      <c r="CH176" s="78">
        <v>674.96</v>
      </c>
      <c r="CI176" s="78">
        <v>553.6</v>
      </c>
      <c r="CJ176" s="78"/>
      <c r="CK176" s="78"/>
      <c r="CL176" s="79"/>
      <c r="CM176" s="65" t="s">
        <v>399</v>
      </c>
      <c r="CN176" s="78">
        <v>584.87</v>
      </c>
      <c r="CO176" s="78">
        <v>564.84</v>
      </c>
      <c r="CP176" s="78">
        <v>566.14</v>
      </c>
      <c r="CQ176" s="78">
        <v>434.44</v>
      </c>
      <c r="CR176" s="78"/>
      <c r="CS176" s="79">
        <v>589.79999999999995</v>
      </c>
      <c r="CT176" s="65" t="s">
        <v>400</v>
      </c>
      <c r="CU176" s="78">
        <v>592.91</v>
      </c>
      <c r="CV176" s="78">
        <v>661.41</v>
      </c>
      <c r="CW176" s="78"/>
      <c r="CX176" s="78">
        <v>451.33</v>
      </c>
      <c r="CY176" s="78"/>
      <c r="CZ176" s="79"/>
      <c r="DA176" s="65" t="s">
        <v>401</v>
      </c>
      <c r="DB176" s="68">
        <v>0.133529176124983</v>
      </c>
      <c r="DC176" s="78">
        <v>605.69000000000005</v>
      </c>
      <c r="DD176" s="78">
        <v>677.79</v>
      </c>
      <c r="DE176" s="78">
        <v>475.18</v>
      </c>
      <c r="DF176" s="78">
        <v>535.59</v>
      </c>
      <c r="DG176" s="78"/>
      <c r="DH176" s="79">
        <v>519.35</v>
      </c>
      <c r="DI176" s="65" t="s">
        <v>402</v>
      </c>
      <c r="DJ176" s="68">
        <v>2.8478669476562101E-3</v>
      </c>
      <c r="DK176" s="78">
        <v>607.59</v>
      </c>
      <c r="DL176" s="78">
        <v>644.98</v>
      </c>
      <c r="DM176" s="78">
        <v>644.98</v>
      </c>
      <c r="DN176" s="78">
        <v>549.76</v>
      </c>
      <c r="DO176" s="78"/>
      <c r="DP176" s="79">
        <v>498.81</v>
      </c>
      <c r="DQ176" s="65" t="s">
        <v>403</v>
      </c>
      <c r="DR176" s="78">
        <v>565.6</v>
      </c>
      <c r="DS176" s="78">
        <v>589.34</v>
      </c>
      <c r="DT176" s="78">
        <v>443.77</v>
      </c>
      <c r="DU176" s="78">
        <v>466.67</v>
      </c>
      <c r="DV176" s="78"/>
      <c r="DW176" s="79"/>
      <c r="DX176" s="65" t="s">
        <v>404</v>
      </c>
      <c r="DY176" s="78">
        <v>587.54999999999995</v>
      </c>
      <c r="DZ176" s="78">
        <v>583.26</v>
      </c>
      <c r="EA176" s="78">
        <v>637.04</v>
      </c>
      <c r="EB176" s="78">
        <v>479.5</v>
      </c>
      <c r="EC176" s="78"/>
      <c r="ED176" s="79">
        <v>397.16</v>
      </c>
      <c r="EE176" s="65" t="s">
        <v>405</v>
      </c>
      <c r="EF176" s="68">
        <v>1</v>
      </c>
      <c r="EG176" s="78">
        <v>566.32000000000005</v>
      </c>
      <c r="EH176" s="78">
        <v>560.41999999999996</v>
      </c>
      <c r="EI176" s="78">
        <v>461.74</v>
      </c>
      <c r="EJ176" s="78"/>
      <c r="EK176" s="78">
        <v>323.74</v>
      </c>
      <c r="EL176" s="79">
        <v>305.73</v>
      </c>
      <c r="EM176" s="65" t="s">
        <v>406</v>
      </c>
      <c r="EN176" s="78">
        <v>595.66</v>
      </c>
      <c r="EO176" s="78">
        <v>619.51</v>
      </c>
      <c r="EP176" s="78">
        <v>504.87</v>
      </c>
      <c r="EQ176" s="78"/>
      <c r="ER176" s="78"/>
      <c r="ES176" s="79">
        <v>446.42</v>
      </c>
      <c r="ET176" s="65" t="s">
        <v>407</v>
      </c>
      <c r="EU176" s="68">
        <v>1</v>
      </c>
      <c r="EV176" s="78">
        <v>561.36</v>
      </c>
      <c r="EW176" s="78">
        <v>572.44000000000005</v>
      </c>
      <c r="EX176" s="78">
        <v>572.44000000000005</v>
      </c>
      <c r="EY176" s="78"/>
      <c r="EZ176" s="78"/>
      <c r="FA176" s="79">
        <v>350.96</v>
      </c>
      <c r="FB176" s="65" t="s">
        <v>408</v>
      </c>
      <c r="FC176" s="78">
        <v>586.21</v>
      </c>
      <c r="FD176" s="78">
        <v>553.02</v>
      </c>
      <c r="FE176" s="78">
        <v>615.37</v>
      </c>
      <c r="FF176" s="78"/>
      <c r="FG176" s="78"/>
      <c r="FH176" s="79"/>
      <c r="FI176" s="65" t="s">
        <v>409</v>
      </c>
      <c r="FJ176" s="78">
        <v>654.07000000000005</v>
      </c>
      <c r="FK176" s="78">
        <v>657.92</v>
      </c>
      <c r="FL176" s="78">
        <v>548.83000000000004</v>
      </c>
      <c r="FM176" s="78">
        <v>473.64</v>
      </c>
      <c r="FN176" s="78"/>
      <c r="FO176" s="79">
        <v>413.68</v>
      </c>
      <c r="FP176" s="65" t="s">
        <v>410</v>
      </c>
      <c r="FQ176" s="68">
        <v>0.22147413182140299</v>
      </c>
      <c r="FR176" s="78">
        <v>590.22</v>
      </c>
      <c r="FS176" s="78">
        <v>618.67999999999995</v>
      </c>
      <c r="FT176" s="78">
        <v>571.11</v>
      </c>
      <c r="FU176" s="78">
        <v>350.55</v>
      </c>
      <c r="FV176" s="78">
        <v>348.65</v>
      </c>
      <c r="FW176" s="79">
        <v>309.83999999999997</v>
      </c>
      <c r="FX176" s="65" t="s">
        <v>411</v>
      </c>
      <c r="FY176" s="78">
        <v>649.09</v>
      </c>
      <c r="FZ176" s="78">
        <v>641.12</v>
      </c>
      <c r="GA176" s="78">
        <v>590.47</v>
      </c>
      <c r="GB176" s="78">
        <v>633.38</v>
      </c>
      <c r="GC176" s="78"/>
      <c r="GD176" s="79">
        <v>385.77</v>
      </c>
      <c r="GE176" s="65" t="s">
        <v>412</v>
      </c>
      <c r="GF176" s="68">
        <v>0.203239639859358</v>
      </c>
      <c r="GG176" s="78">
        <v>590.16999999999996</v>
      </c>
      <c r="GH176" s="78">
        <v>600.23</v>
      </c>
      <c r="GI176" s="78">
        <v>453.64</v>
      </c>
      <c r="GJ176" s="78">
        <v>471.94</v>
      </c>
      <c r="GK176" s="78"/>
      <c r="GL176" s="79">
        <v>407.25</v>
      </c>
      <c r="GM176" s="65" t="s">
        <v>413</v>
      </c>
      <c r="GN176" s="68">
        <v>9.9064828023458604E-2</v>
      </c>
      <c r="GO176" s="78">
        <v>623.89</v>
      </c>
      <c r="GP176" s="78">
        <v>833.13</v>
      </c>
      <c r="GQ176" s="78">
        <v>530.49</v>
      </c>
      <c r="GR176" s="78">
        <v>450.55</v>
      </c>
      <c r="GS176" s="78"/>
      <c r="GT176" s="79"/>
      <c r="GU176" s="65" t="s">
        <v>414</v>
      </c>
      <c r="GV176" s="68">
        <v>1</v>
      </c>
      <c r="GW176" s="78">
        <v>535.76</v>
      </c>
      <c r="GX176" s="78">
        <v>557.89</v>
      </c>
      <c r="GY176" s="78">
        <v>574.22</v>
      </c>
      <c r="GZ176" s="78"/>
      <c r="HA176" s="78"/>
      <c r="HB176" s="79">
        <v>423.36</v>
      </c>
      <c r="HC176" s="65" t="s">
        <v>415</v>
      </c>
      <c r="HD176" s="68">
        <v>1</v>
      </c>
      <c r="HE176" s="78">
        <v>586.35</v>
      </c>
      <c r="HF176" s="78">
        <v>606.52</v>
      </c>
      <c r="HG176" s="78"/>
      <c r="HH176" s="78">
        <v>412.4</v>
      </c>
      <c r="HI176" s="78">
        <v>405.76</v>
      </c>
      <c r="HJ176" s="79">
        <v>403.39</v>
      </c>
      <c r="HK176" s="80"/>
      <c r="HL176" s="68"/>
      <c r="HM176" s="78"/>
      <c r="HN176" s="78"/>
      <c r="HO176" s="78"/>
      <c r="HP176" s="78"/>
      <c r="HQ176" s="78"/>
      <c r="HR176" s="79"/>
    </row>
    <row r="177" spans="1:226" x14ac:dyDescent="0.25">
      <c r="A177" s="81">
        <v>44354</v>
      </c>
      <c r="B177" s="82" t="s">
        <v>387</v>
      </c>
      <c r="C177" s="83">
        <v>608.48825452713982</v>
      </c>
      <c r="D177" s="83">
        <v>617.03135811901689</v>
      </c>
      <c r="E177" s="83">
        <v>542.34029048635784</v>
      </c>
      <c r="F177" s="83">
        <v>451.82522628734267</v>
      </c>
      <c r="G177" s="83">
        <v>350.49926717731802</v>
      </c>
      <c r="H177" s="84">
        <v>375.36268450750367</v>
      </c>
      <c r="I177" s="82" t="s">
        <v>388</v>
      </c>
      <c r="J177" s="83">
        <v>618.53047129617369</v>
      </c>
      <c r="K177" s="83">
        <v>611.58723255371376</v>
      </c>
      <c r="L177" s="83">
        <v>519.10445657470598</v>
      </c>
      <c r="M177" s="83">
        <v>446.86282573050278</v>
      </c>
      <c r="N177" s="83">
        <v>338.8</v>
      </c>
      <c r="O177" s="84">
        <v>784.22284687530998</v>
      </c>
      <c r="P177" s="65" t="s">
        <v>389</v>
      </c>
      <c r="Q177" s="78">
        <v>552.4</v>
      </c>
      <c r="R177" s="78">
        <v>589.87</v>
      </c>
      <c r="S177" s="78">
        <v>493.51</v>
      </c>
      <c r="T177" s="78">
        <v>388</v>
      </c>
      <c r="U177" s="78"/>
      <c r="V177" s="79"/>
      <c r="W177" s="65" t="s">
        <v>390</v>
      </c>
      <c r="X177" s="78">
        <v>586.29</v>
      </c>
      <c r="Y177" s="78">
        <v>600.48</v>
      </c>
      <c r="Z177" s="78">
        <v>492.01</v>
      </c>
      <c r="AA177" s="78">
        <v>363.85</v>
      </c>
      <c r="AB177" s="78"/>
      <c r="AC177" s="79">
        <v>461.16</v>
      </c>
      <c r="AD177" s="65" t="s">
        <v>391</v>
      </c>
      <c r="AE177" s="68">
        <v>0.51129972389814904</v>
      </c>
      <c r="AF177" s="78">
        <v>502.95</v>
      </c>
      <c r="AG177" s="78">
        <v>517.73</v>
      </c>
      <c r="AH177" s="78">
        <v>393.53</v>
      </c>
      <c r="AI177" s="78"/>
      <c r="AJ177" s="78"/>
      <c r="AK177" s="79">
        <v>335.49</v>
      </c>
      <c r="AL177" s="69" t="s">
        <v>392</v>
      </c>
      <c r="AM177" s="70">
        <v>1</v>
      </c>
      <c r="AN177" s="78">
        <v>592.59</v>
      </c>
      <c r="AO177" s="78">
        <v>636.64</v>
      </c>
      <c r="AP177" s="78">
        <v>566.66999999999996</v>
      </c>
      <c r="AQ177" s="78">
        <v>676.23</v>
      </c>
      <c r="AR177" s="78"/>
      <c r="AS177" s="79"/>
      <c r="AT177" s="65" t="s">
        <v>393</v>
      </c>
      <c r="AU177" s="68">
        <v>3.9370078740157501E-2</v>
      </c>
      <c r="AV177" s="78">
        <v>545.25</v>
      </c>
      <c r="AW177" s="78">
        <v>592.52</v>
      </c>
      <c r="AX177" s="78">
        <v>475.52</v>
      </c>
      <c r="AY177" s="78"/>
      <c r="AZ177" s="78"/>
      <c r="BA177" s="79">
        <v>363.26</v>
      </c>
      <c r="BB177" s="65" t="s">
        <v>394</v>
      </c>
      <c r="BC177" s="78">
        <v>647.17999999999995</v>
      </c>
      <c r="BD177" s="78">
        <v>664.89</v>
      </c>
      <c r="BE177" s="78">
        <v>550.41</v>
      </c>
      <c r="BF177" s="78"/>
      <c r="BG177" s="78"/>
      <c r="BH177" s="79">
        <v>485.51</v>
      </c>
      <c r="BI177" s="65" t="s">
        <v>395</v>
      </c>
      <c r="BJ177" s="68">
        <v>0.134464629079321</v>
      </c>
      <c r="BK177" s="78">
        <v>487.17</v>
      </c>
      <c r="BL177" s="78">
        <v>681.6</v>
      </c>
      <c r="BM177" s="78">
        <v>774.11</v>
      </c>
      <c r="BN177" s="78">
        <v>669.63</v>
      </c>
      <c r="BO177" s="78"/>
      <c r="BP177" s="79"/>
      <c r="BQ177" s="65" t="s">
        <v>396</v>
      </c>
      <c r="BR177" s="68">
        <v>1</v>
      </c>
      <c r="BS177" s="78">
        <v>594.5</v>
      </c>
      <c r="BT177" s="78">
        <v>625.5</v>
      </c>
      <c r="BU177" s="78">
        <v>662</v>
      </c>
      <c r="BV177" s="78"/>
      <c r="BW177" s="78"/>
      <c r="BX177" s="79">
        <v>358.67</v>
      </c>
      <c r="BY177" s="65" t="s">
        <v>397</v>
      </c>
      <c r="BZ177" s="78">
        <v>650.15</v>
      </c>
      <c r="CA177" s="78">
        <v>630.33000000000004</v>
      </c>
      <c r="CB177" s="78">
        <v>476.75</v>
      </c>
      <c r="CC177" s="78">
        <v>401.31</v>
      </c>
      <c r="CD177" s="78"/>
      <c r="CE177" s="79">
        <v>568.96</v>
      </c>
      <c r="CF177" s="65" t="s">
        <v>398</v>
      </c>
      <c r="CG177" s="78">
        <v>580.82000000000005</v>
      </c>
      <c r="CH177" s="78">
        <v>672.54</v>
      </c>
      <c r="CI177" s="78">
        <v>548.28</v>
      </c>
      <c r="CJ177" s="78"/>
      <c r="CK177" s="78"/>
      <c r="CL177" s="79"/>
      <c r="CM177" s="65" t="s">
        <v>399</v>
      </c>
      <c r="CN177" s="78">
        <v>582.66999999999996</v>
      </c>
      <c r="CO177" s="78">
        <v>559.4</v>
      </c>
      <c r="CP177" s="78">
        <v>563.87</v>
      </c>
      <c r="CQ177" s="78">
        <v>432.64</v>
      </c>
      <c r="CR177" s="78"/>
      <c r="CS177" s="79">
        <v>587.62</v>
      </c>
      <c r="CT177" s="65" t="s">
        <v>400</v>
      </c>
      <c r="CU177" s="78">
        <v>588.96</v>
      </c>
      <c r="CV177" s="78">
        <v>655.09</v>
      </c>
      <c r="CW177" s="78"/>
      <c r="CX177" s="78">
        <v>449.35</v>
      </c>
      <c r="CY177" s="78"/>
      <c r="CZ177" s="79"/>
      <c r="DA177" s="65" t="s">
        <v>401</v>
      </c>
      <c r="DB177" s="68">
        <v>0.133324445036998</v>
      </c>
      <c r="DC177" s="78">
        <v>594.09</v>
      </c>
      <c r="DD177" s="78">
        <v>661.93</v>
      </c>
      <c r="DE177" s="78">
        <v>459.52</v>
      </c>
      <c r="DF177" s="78">
        <v>534.76</v>
      </c>
      <c r="DG177" s="78"/>
      <c r="DH177" s="79">
        <v>514.29</v>
      </c>
      <c r="DI177" s="65" t="s">
        <v>402</v>
      </c>
      <c r="DJ177" s="68">
        <v>2.8909253852158101E-3</v>
      </c>
      <c r="DK177" s="78">
        <v>610.46</v>
      </c>
      <c r="DL177" s="78">
        <v>645.04</v>
      </c>
      <c r="DM177" s="78">
        <v>645.04</v>
      </c>
      <c r="DN177" s="78">
        <v>558.07000000000005</v>
      </c>
      <c r="DO177" s="78"/>
      <c r="DP177" s="79">
        <v>503.68</v>
      </c>
      <c r="DQ177" s="65" t="s">
        <v>403</v>
      </c>
      <c r="DR177" s="78">
        <v>566.49</v>
      </c>
      <c r="DS177" s="78">
        <v>582.91</v>
      </c>
      <c r="DT177" s="78">
        <v>440.99</v>
      </c>
      <c r="DU177" s="78">
        <v>463.4</v>
      </c>
      <c r="DV177" s="78"/>
      <c r="DW177" s="79"/>
      <c r="DX177" s="65" t="s">
        <v>404</v>
      </c>
      <c r="DY177" s="78">
        <v>582.29</v>
      </c>
      <c r="DZ177" s="78">
        <v>577.32000000000005</v>
      </c>
      <c r="EA177" s="78">
        <v>629.08000000000004</v>
      </c>
      <c r="EB177" s="78">
        <v>476.72</v>
      </c>
      <c r="EC177" s="78"/>
      <c r="ED177" s="79">
        <v>395.7</v>
      </c>
      <c r="EE177" s="65" t="s">
        <v>405</v>
      </c>
      <c r="EF177" s="68">
        <v>1</v>
      </c>
      <c r="EG177" s="78">
        <v>562.35</v>
      </c>
      <c r="EH177" s="78">
        <v>556.4</v>
      </c>
      <c r="EI177" s="78">
        <v>455.22</v>
      </c>
      <c r="EJ177" s="78"/>
      <c r="EK177" s="78">
        <v>323.74</v>
      </c>
      <c r="EL177" s="79">
        <v>307.41000000000003</v>
      </c>
      <c r="EM177" s="65" t="s">
        <v>406</v>
      </c>
      <c r="EN177" s="78">
        <v>595.66</v>
      </c>
      <c r="EO177" s="78">
        <v>619.51</v>
      </c>
      <c r="EP177" s="78">
        <v>504.87</v>
      </c>
      <c r="EQ177" s="78"/>
      <c r="ER177" s="78"/>
      <c r="ES177" s="79">
        <v>438.08</v>
      </c>
      <c r="ET177" s="65" t="s">
        <v>407</v>
      </c>
      <c r="EU177" s="68">
        <v>1</v>
      </c>
      <c r="EV177" s="78">
        <v>559.57000000000005</v>
      </c>
      <c r="EW177" s="78">
        <v>571.05999999999995</v>
      </c>
      <c r="EX177" s="78">
        <v>571.05999999999995</v>
      </c>
      <c r="EY177" s="78"/>
      <c r="EZ177" s="78"/>
      <c r="FA177" s="79">
        <v>353.03</v>
      </c>
      <c r="FB177" s="65" t="s">
        <v>408</v>
      </c>
      <c r="FC177" s="78">
        <v>586.21</v>
      </c>
      <c r="FD177" s="78">
        <v>553.02</v>
      </c>
      <c r="FE177" s="78">
        <v>615.37</v>
      </c>
      <c r="FF177" s="78"/>
      <c r="FG177" s="78"/>
      <c r="FH177" s="79"/>
      <c r="FI177" s="65" t="s">
        <v>409</v>
      </c>
      <c r="FJ177" s="78">
        <v>654.89</v>
      </c>
      <c r="FK177" s="78">
        <v>652.14</v>
      </c>
      <c r="FL177" s="78">
        <v>542.22</v>
      </c>
      <c r="FM177" s="78">
        <v>476.64</v>
      </c>
      <c r="FN177" s="78"/>
      <c r="FO177" s="79">
        <v>414.51</v>
      </c>
      <c r="FP177" s="65" t="s">
        <v>410</v>
      </c>
      <c r="FQ177" s="68">
        <v>0.22390398996910099</v>
      </c>
      <c r="FR177" s="78">
        <v>589.61</v>
      </c>
      <c r="FS177" s="78">
        <v>620.16</v>
      </c>
      <c r="FT177" s="78">
        <v>569.12</v>
      </c>
      <c r="FU177" s="78">
        <v>419.57</v>
      </c>
      <c r="FV177" s="78">
        <v>352.47</v>
      </c>
      <c r="FW177" s="79">
        <v>324.95</v>
      </c>
      <c r="FX177" s="65" t="s">
        <v>411</v>
      </c>
      <c r="FY177" s="78">
        <v>644.22</v>
      </c>
      <c r="FZ177" s="78">
        <v>632.99</v>
      </c>
      <c r="GA177" s="78">
        <v>583.97</v>
      </c>
      <c r="GB177" s="78">
        <v>620.6</v>
      </c>
      <c r="GC177" s="78"/>
      <c r="GD177" s="79">
        <v>388.21</v>
      </c>
      <c r="GE177" s="65" t="s">
        <v>412</v>
      </c>
      <c r="GF177" s="68">
        <v>0.203111670796604</v>
      </c>
      <c r="GG177" s="78">
        <v>591.49</v>
      </c>
      <c r="GH177" s="78">
        <v>596</v>
      </c>
      <c r="GI177" s="78">
        <v>453.36</v>
      </c>
      <c r="GJ177" s="78">
        <v>468.68</v>
      </c>
      <c r="GK177" s="78"/>
      <c r="GL177" s="79">
        <v>408.95</v>
      </c>
      <c r="GM177" s="65" t="s">
        <v>413</v>
      </c>
      <c r="GN177" s="68">
        <v>9.9451030312673994E-2</v>
      </c>
      <c r="GO177" s="78">
        <v>613.42999999999995</v>
      </c>
      <c r="GP177" s="78">
        <v>822.93</v>
      </c>
      <c r="GQ177" s="78">
        <v>526.42999999999995</v>
      </c>
      <c r="GR177" s="78">
        <v>455.78</v>
      </c>
      <c r="GS177" s="78"/>
      <c r="GT177" s="79"/>
      <c r="GU177" s="65" t="s">
        <v>414</v>
      </c>
      <c r="GV177" s="68">
        <v>1</v>
      </c>
      <c r="GW177" s="78">
        <v>528.48</v>
      </c>
      <c r="GX177" s="78">
        <v>546.44000000000005</v>
      </c>
      <c r="GY177" s="78">
        <v>546.80999999999995</v>
      </c>
      <c r="GZ177" s="78"/>
      <c r="HA177" s="78"/>
      <c r="HB177" s="79">
        <v>421.74</v>
      </c>
      <c r="HC177" s="65" t="s">
        <v>415</v>
      </c>
      <c r="HD177" s="68">
        <v>1</v>
      </c>
      <c r="HE177" s="78">
        <v>585.52</v>
      </c>
      <c r="HF177" s="78">
        <v>594.02</v>
      </c>
      <c r="HG177" s="78"/>
      <c r="HH177" s="78">
        <v>398.31</v>
      </c>
      <c r="HI177" s="78">
        <v>391.67</v>
      </c>
      <c r="HJ177" s="79">
        <v>415.89</v>
      </c>
      <c r="HK177" s="80"/>
      <c r="HL177" s="68"/>
      <c r="HM177" s="78"/>
      <c r="HN177" s="78"/>
      <c r="HO177" s="78"/>
      <c r="HP177" s="78"/>
      <c r="HQ177" s="78"/>
      <c r="HR177" s="79"/>
    </row>
    <row r="178" spans="1:226" x14ac:dyDescent="0.25">
      <c r="A178" s="81">
        <v>44347</v>
      </c>
      <c r="B178" s="82" t="s">
        <v>387</v>
      </c>
      <c r="C178" s="83">
        <v>608.67594252421009</v>
      </c>
      <c r="D178" s="83">
        <v>609.61764515995992</v>
      </c>
      <c r="E178" s="83">
        <v>532.61378986150794</v>
      </c>
      <c r="F178" s="83">
        <v>442.40093726416819</v>
      </c>
      <c r="G178" s="83">
        <v>349.0835314965131</v>
      </c>
      <c r="H178" s="84">
        <v>375.18526634799986</v>
      </c>
      <c r="I178" s="82" t="s">
        <v>388</v>
      </c>
      <c r="J178" s="83">
        <v>614.3914737565749</v>
      </c>
      <c r="K178" s="83">
        <v>604.02051785543324</v>
      </c>
      <c r="L178" s="83">
        <v>509.7758972731595</v>
      </c>
      <c r="M178" s="83">
        <v>439.87453103134555</v>
      </c>
      <c r="N178" s="83">
        <v>338.8</v>
      </c>
      <c r="O178" s="84">
        <v>784.22284687530998</v>
      </c>
      <c r="P178" s="65" t="s">
        <v>389</v>
      </c>
      <c r="Q178" s="78">
        <v>548.23</v>
      </c>
      <c r="R178" s="78">
        <v>584.87</v>
      </c>
      <c r="S178" s="78">
        <v>484.25</v>
      </c>
      <c r="T178" s="78">
        <v>380</v>
      </c>
      <c r="U178" s="78"/>
      <c r="V178" s="79"/>
      <c r="W178" s="65" t="s">
        <v>390</v>
      </c>
      <c r="X178" s="78">
        <v>593.15</v>
      </c>
      <c r="Y178" s="78">
        <v>596.65</v>
      </c>
      <c r="Z178" s="78">
        <v>481.85</v>
      </c>
      <c r="AA178" s="78">
        <v>350.15</v>
      </c>
      <c r="AB178" s="78"/>
      <c r="AC178" s="79">
        <v>447.11</v>
      </c>
      <c r="AD178" s="65" t="s">
        <v>391</v>
      </c>
      <c r="AE178" s="68">
        <v>0.51129972389814904</v>
      </c>
      <c r="AF178" s="78">
        <v>502.95</v>
      </c>
      <c r="AG178" s="78">
        <v>517.73</v>
      </c>
      <c r="AH178" s="78">
        <v>393.53</v>
      </c>
      <c r="AI178" s="78"/>
      <c r="AJ178" s="78"/>
      <c r="AK178" s="79">
        <v>335.49</v>
      </c>
      <c r="AL178" s="69" t="s">
        <v>392</v>
      </c>
      <c r="AM178" s="70">
        <v>1</v>
      </c>
      <c r="AN178" s="78">
        <v>592.5</v>
      </c>
      <c r="AO178" s="78">
        <v>631.29</v>
      </c>
      <c r="AP178" s="78">
        <v>565.65</v>
      </c>
      <c r="AQ178" s="78">
        <v>676.23</v>
      </c>
      <c r="AR178" s="78"/>
      <c r="AS178" s="79"/>
      <c r="AT178" s="65" t="s">
        <v>393</v>
      </c>
      <c r="AU178" s="68">
        <v>3.9286556140488697E-2</v>
      </c>
      <c r="AV178" s="78">
        <v>540.32000000000005</v>
      </c>
      <c r="AW178" s="78">
        <v>585.91</v>
      </c>
      <c r="AX178" s="78">
        <v>462.3</v>
      </c>
      <c r="AY178" s="78"/>
      <c r="AZ178" s="78"/>
      <c r="BA178" s="79">
        <v>363.82</v>
      </c>
      <c r="BB178" s="65" t="s">
        <v>394</v>
      </c>
      <c r="BC178" s="78">
        <v>646.34</v>
      </c>
      <c r="BD178" s="78">
        <v>658.17</v>
      </c>
      <c r="BE178" s="78">
        <v>536.97</v>
      </c>
      <c r="BF178" s="78"/>
      <c r="BG178" s="78"/>
      <c r="BH178" s="79">
        <v>484.67</v>
      </c>
      <c r="BI178" s="65" t="s">
        <v>395</v>
      </c>
      <c r="BJ178" s="68">
        <v>0.134471861762926</v>
      </c>
      <c r="BK178" s="78">
        <v>691.59</v>
      </c>
      <c r="BL178" s="78">
        <v>660.12</v>
      </c>
      <c r="BM178" s="78">
        <v>758.02</v>
      </c>
      <c r="BN178" s="78">
        <v>642.78</v>
      </c>
      <c r="BO178" s="78"/>
      <c r="BP178" s="79"/>
      <c r="BQ178" s="65" t="s">
        <v>396</v>
      </c>
      <c r="BR178" s="68">
        <v>1</v>
      </c>
      <c r="BS178" s="78">
        <v>594.5</v>
      </c>
      <c r="BT178" s="78">
        <v>625.5</v>
      </c>
      <c r="BU178" s="78">
        <v>655.33000000000004</v>
      </c>
      <c r="BV178" s="78"/>
      <c r="BW178" s="78"/>
      <c r="BX178" s="79">
        <v>340.33</v>
      </c>
      <c r="BY178" s="65" t="s">
        <v>397</v>
      </c>
      <c r="BZ178" s="78">
        <v>644.15</v>
      </c>
      <c r="CA178" s="78">
        <v>622.99</v>
      </c>
      <c r="CB178" s="78">
        <v>471.09</v>
      </c>
      <c r="CC178" s="78">
        <v>402.53</v>
      </c>
      <c r="CD178" s="78"/>
      <c r="CE178" s="79">
        <v>568.29</v>
      </c>
      <c r="CF178" s="65" t="s">
        <v>398</v>
      </c>
      <c r="CG178" s="78">
        <v>593.72</v>
      </c>
      <c r="CH178" s="78">
        <v>676.58</v>
      </c>
      <c r="CI178" s="78">
        <v>536.92999999999995</v>
      </c>
      <c r="CJ178" s="78"/>
      <c r="CK178" s="78"/>
      <c r="CL178" s="79"/>
      <c r="CM178" s="65" t="s">
        <v>399</v>
      </c>
      <c r="CN178" s="78">
        <v>576.01</v>
      </c>
      <c r="CO178" s="78">
        <v>550.5</v>
      </c>
      <c r="CP178" s="78">
        <v>559.98</v>
      </c>
      <c r="CQ178" s="78">
        <v>419.18</v>
      </c>
      <c r="CR178" s="78"/>
      <c r="CS178" s="79">
        <v>590.03</v>
      </c>
      <c r="CT178" s="65" t="s">
        <v>400</v>
      </c>
      <c r="CU178" s="78">
        <v>586.71</v>
      </c>
      <c r="CV178" s="78">
        <v>652.04</v>
      </c>
      <c r="CW178" s="78"/>
      <c r="CX178" s="78">
        <v>435.47</v>
      </c>
      <c r="CY178" s="78"/>
      <c r="CZ178" s="79"/>
      <c r="DA178" s="65" t="s">
        <v>401</v>
      </c>
      <c r="DB178" s="68">
        <v>0.13322320215288699</v>
      </c>
      <c r="DC178" s="78">
        <v>589.70000000000005</v>
      </c>
      <c r="DD178" s="78">
        <v>659.61</v>
      </c>
      <c r="DE178" s="78">
        <v>455.97</v>
      </c>
      <c r="DF178" s="78">
        <v>517.71</v>
      </c>
      <c r="DG178" s="78"/>
      <c r="DH178" s="79">
        <v>509.53</v>
      </c>
      <c r="DI178" s="65" t="s">
        <v>402</v>
      </c>
      <c r="DJ178" s="68">
        <v>2.87678720405052E-3</v>
      </c>
      <c r="DK178" s="78">
        <v>601.98</v>
      </c>
      <c r="DL178" s="78">
        <v>636.63</v>
      </c>
      <c r="DM178" s="78">
        <v>636.63</v>
      </c>
      <c r="DN178" s="78">
        <v>623.80999999999995</v>
      </c>
      <c r="DO178" s="78"/>
      <c r="DP178" s="79">
        <v>502.16</v>
      </c>
      <c r="DQ178" s="65" t="s">
        <v>403</v>
      </c>
      <c r="DR178" s="78">
        <v>565.03</v>
      </c>
      <c r="DS178" s="78">
        <v>582.1</v>
      </c>
      <c r="DT178" s="78">
        <v>440.02</v>
      </c>
      <c r="DU178" s="78">
        <v>444.83</v>
      </c>
      <c r="DV178" s="78"/>
      <c r="DW178" s="79"/>
      <c r="DX178" s="65" t="s">
        <v>404</v>
      </c>
      <c r="DY178" s="78">
        <v>574.9</v>
      </c>
      <c r="DZ178" s="78">
        <v>569.48</v>
      </c>
      <c r="EA178" s="78">
        <v>621.54999999999995</v>
      </c>
      <c r="EB178" s="78">
        <v>463.28</v>
      </c>
      <c r="EC178" s="78"/>
      <c r="ED178" s="79">
        <v>394.94</v>
      </c>
      <c r="EE178" s="65" t="s">
        <v>405</v>
      </c>
      <c r="EF178" s="68">
        <v>1</v>
      </c>
      <c r="EG178" s="78">
        <v>553.67999999999995</v>
      </c>
      <c r="EH178" s="78">
        <v>544.29999999999995</v>
      </c>
      <c r="EI178" s="78">
        <v>434.07</v>
      </c>
      <c r="EJ178" s="78"/>
      <c r="EK178" s="78">
        <v>323.74</v>
      </c>
      <c r="EL178" s="79">
        <v>309.52</v>
      </c>
      <c r="EM178" s="65" t="s">
        <v>406</v>
      </c>
      <c r="EN178" s="78">
        <v>581.98</v>
      </c>
      <c r="EO178" s="78">
        <v>601.55999999999995</v>
      </c>
      <c r="EP178" s="78">
        <v>492.59</v>
      </c>
      <c r="EQ178" s="78"/>
      <c r="ER178" s="78"/>
      <c r="ES178" s="79">
        <v>430.68</v>
      </c>
      <c r="ET178" s="65" t="s">
        <v>407</v>
      </c>
      <c r="EU178" s="68">
        <v>1</v>
      </c>
      <c r="EV178" s="78">
        <v>559.98</v>
      </c>
      <c r="EW178" s="78">
        <v>570.11</v>
      </c>
      <c r="EX178" s="78">
        <v>570.1</v>
      </c>
      <c r="EY178" s="78"/>
      <c r="EZ178" s="78"/>
      <c r="FA178" s="79">
        <v>353.03</v>
      </c>
      <c r="FB178" s="65" t="s">
        <v>408</v>
      </c>
      <c r="FC178" s="78">
        <v>586.21</v>
      </c>
      <c r="FD178" s="78">
        <v>553.02</v>
      </c>
      <c r="FE178" s="78">
        <v>615.37</v>
      </c>
      <c r="FF178" s="78"/>
      <c r="FG178" s="78"/>
      <c r="FH178" s="79"/>
      <c r="FI178" s="65" t="s">
        <v>409</v>
      </c>
      <c r="FJ178" s="78">
        <v>639.19000000000005</v>
      </c>
      <c r="FK178" s="78">
        <v>630.65</v>
      </c>
      <c r="FL178" s="78">
        <v>526.52</v>
      </c>
      <c r="FM178" s="78">
        <v>458.64</v>
      </c>
      <c r="FN178" s="78"/>
      <c r="FO178" s="79">
        <v>415.33</v>
      </c>
      <c r="FP178" s="65" t="s">
        <v>410</v>
      </c>
      <c r="FQ178" s="68">
        <v>0.22293561619404301</v>
      </c>
      <c r="FR178" s="78">
        <v>585.54999999999995</v>
      </c>
      <c r="FS178" s="78">
        <v>616.45000000000005</v>
      </c>
      <c r="FT178" s="78">
        <v>559.55999999999995</v>
      </c>
      <c r="FU178" s="78">
        <v>414.13</v>
      </c>
      <c r="FV178" s="78">
        <v>350.95</v>
      </c>
      <c r="FW178" s="79">
        <v>325.75</v>
      </c>
      <c r="FX178" s="65" t="s">
        <v>411</v>
      </c>
      <c r="FY178" s="78">
        <v>632.83000000000004</v>
      </c>
      <c r="FZ178" s="78">
        <v>619.98</v>
      </c>
      <c r="GA178" s="78">
        <v>575.84</v>
      </c>
      <c r="GB178" s="78">
        <v>613.54</v>
      </c>
      <c r="GC178" s="78"/>
      <c r="GD178" s="79">
        <v>389.84</v>
      </c>
      <c r="GE178" s="65" t="s">
        <v>412</v>
      </c>
      <c r="GF178" s="68">
        <v>0.20327269031405601</v>
      </c>
      <c r="GG178" s="78">
        <v>572.69000000000005</v>
      </c>
      <c r="GH178" s="78">
        <v>582.95000000000005</v>
      </c>
      <c r="GI178" s="78">
        <v>428.78</v>
      </c>
      <c r="GJ178" s="78">
        <v>409.71</v>
      </c>
      <c r="GK178" s="78"/>
      <c r="GL178" s="79">
        <v>407.68</v>
      </c>
      <c r="GM178" s="65" t="s">
        <v>413</v>
      </c>
      <c r="GN178" s="68">
        <v>9.8804465961861501E-2</v>
      </c>
      <c r="GO178" s="78">
        <v>604.70000000000005</v>
      </c>
      <c r="GP178" s="78">
        <v>812.44</v>
      </c>
      <c r="GQ178" s="78">
        <v>515.03</v>
      </c>
      <c r="GR178" s="78">
        <v>431.38</v>
      </c>
      <c r="GS178" s="78"/>
      <c r="GT178" s="79"/>
      <c r="GU178" s="65" t="s">
        <v>414</v>
      </c>
      <c r="GV178" s="68">
        <v>1</v>
      </c>
      <c r="GW178" s="78">
        <v>532.71</v>
      </c>
      <c r="GX178" s="78">
        <v>547.66999999999996</v>
      </c>
      <c r="GY178" s="78">
        <v>570.49</v>
      </c>
      <c r="GZ178" s="78"/>
      <c r="HA178" s="78"/>
      <c r="HB178" s="79">
        <v>418.11</v>
      </c>
      <c r="HC178" s="65" t="s">
        <v>415</v>
      </c>
      <c r="HD178" s="68">
        <v>1</v>
      </c>
      <c r="HE178" s="78">
        <v>586.35</v>
      </c>
      <c r="HF178" s="78">
        <v>594.85</v>
      </c>
      <c r="HG178" s="78"/>
      <c r="HH178" s="78">
        <v>391.4</v>
      </c>
      <c r="HI178" s="78">
        <v>384.76</v>
      </c>
      <c r="HJ178" s="79">
        <v>414.22</v>
      </c>
      <c r="HK178" s="80"/>
      <c r="HL178" s="68"/>
      <c r="HM178" s="78"/>
      <c r="HN178" s="78"/>
      <c r="HO178" s="78"/>
      <c r="HP178" s="78"/>
      <c r="HQ178" s="78"/>
      <c r="HR178" s="79"/>
    </row>
    <row r="179" spans="1:226" x14ac:dyDescent="0.25">
      <c r="A179" s="81">
        <v>44340</v>
      </c>
      <c r="B179" s="82" t="s">
        <v>387</v>
      </c>
      <c r="C179" s="83">
        <v>608.33427372917413</v>
      </c>
      <c r="D179" s="83">
        <v>609.8903952885413</v>
      </c>
      <c r="E179" s="83">
        <v>529.42283582803441</v>
      </c>
      <c r="F179" s="83">
        <v>448.00455683913475</v>
      </c>
      <c r="G179" s="83">
        <v>349.12078769863956</v>
      </c>
      <c r="H179" s="84">
        <v>376.83725273813445</v>
      </c>
      <c r="I179" s="82" t="s">
        <v>388</v>
      </c>
      <c r="J179" s="83">
        <v>614.03721209103503</v>
      </c>
      <c r="K179" s="83">
        <v>604.33829000397634</v>
      </c>
      <c r="L179" s="83">
        <v>506.47484069695105</v>
      </c>
      <c r="M179" s="83">
        <v>446.96400446802028</v>
      </c>
      <c r="N179" s="83">
        <v>338.8</v>
      </c>
      <c r="O179" s="84">
        <v>784.22284687530998</v>
      </c>
      <c r="P179" s="65" t="s">
        <v>389</v>
      </c>
      <c r="Q179" s="78">
        <v>546.55999999999995</v>
      </c>
      <c r="R179" s="78">
        <v>583.20000000000005</v>
      </c>
      <c r="S179" s="78">
        <v>481.02</v>
      </c>
      <c r="T179" s="78">
        <v>385</v>
      </c>
      <c r="U179" s="78"/>
      <c r="V179" s="79"/>
      <c r="W179" s="65" t="s">
        <v>390</v>
      </c>
      <c r="X179" s="78">
        <v>621.97</v>
      </c>
      <c r="Y179" s="78">
        <v>629.04</v>
      </c>
      <c r="Z179" s="78">
        <v>468.95</v>
      </c>
      <c r="AA179" s="78">
        <v>362.53</v>
      </c>
      <c r="AB179" s="78"/>
      <c r="AC179" s="79">
        <v>447.11</v>
      </c>
      <c r="AD179" s="65" t="s">
        <v>391</v>
      </c>
      <c r="AE179" s="68">
        <v>0.51129972389814904</v>
      </c>
      <c r="AF179" s="78">
        <v>503.46</v>
      </c>
      <c r="AG179" s="78">
        <v>518.63</v>
      </c>
      <c r="AH179" s="78">
        <v>393.53</v>
      </c>
      <c r="AI179" s="78"/>
      <c r="AJ179" s="78"/>
      <c r="AK179" s="79">
        <v>338.38</v>
      </c>
      <c r="AL179" s="69" t="s">
        <v>392</v>
      </c>
      <c r="AM179" s="70">
        <v>1</v>
      </c>
      <c r="AN179" s="78">
        <v>592.52</v>
      </c>
      <c r="AO179" s="78">
        <v>631.08000000000004</v>
      </c>
      <c r="AP179" s="78">
        <v>565.54</v>
      </c>
      <c r="AQ179" s="78">
        <v>676.23</v>
      </c>
      <c r="AR179" s="78"/>
      <c r="AS179" s="79"/>
      <c r="AT179" s="65" t="s">
        <v>393</v>
      </c>
      <c r="AU179" s="68">
        <v>3.9332913782253003E-2</v>
      </c>
      <c r="AV179" s="78">
        <v>540.77</v>
      </c>
      <c r="AW179" s="78">
        <v>586.89</v>
      </c>
      <c r="AX179" s="78">
        <v>462.84</v>
      </c>
      <c r="AY179" s="78"/>
      <c r="AZ179" s="78"/>
      <c r="BA179" s="79">
        <v>364.44</v>
      </c>
      <c r="BB179" s="65" t="s">
        <v>394</v>
      </c>
      <c r="BC179" s="78">
        <v>640.46</v>
      </c>
      <c r="BD179" s="78">
        <v>653.13</v>
      </c>
      <c r="BE179" s="78">
        <v>536.13</v>
      </c>
      <c r="BF179" s="78"/>
      <c r="BG179" s="78"/>
      <c r="BH179" s="79">
        <v>483.83</v>
      </c>
      <c r="BI179" s="65" t="s">
        <v>395</v>
      </c>
      <c r="BJ179" s="68">
        <v>0.13447367005540301</v>
      </c>
      <c r="BK179" s="78">
        <v>682.99</v>
      </c>
      <c r="BL179" s="78">
        <v>654.75</v>
      </c>
      <c r="BM179" s="78">
        <v>758.57</v>
      </c>
      <c r="BN179" s="78">
        <v>645.34</v>
      </c>
      <c r="BO179" s="78"/>
      <c r="BP179" s="79"/>
      <c r="BQ179" s="65" t="s">
        <v>396</v>
      </c>
      <c r="BR179" s="68">
        <v>1</v>
      </c>
      <c r="BS179" s="78">
        <v>597.83000000000004</v>
      </c>
      <c r="BT179" s="78">
        <v>626.33000000000004</v>
      </c>
      <c r="BU179" s="78">
        <v>649.5</v>
      </c>
      <c r="BV179" s="78"/>
      <c r="BW179" s="78"/>
      <c r="BX179" s="79">
        <v>359.5</v>
      </c>
      <c r="BY179" s="65" t="s">
        <v>397</v>
      </c>
      <c r="BZ179" s="78">
        <v>643.57000000000005</v>
      </c>
      <c r="CA179" s="78">
        <v>621.54999999999995</v>
      </c>
      <c r="CB179" s="78">
        <v>474.44</v>
      </c>
      <c r="CC179" s="78">
        <v>411.89</v>
      </c>
      <c r="CD179" s="78"/>
      <c r="CE179" s="79">
        <v>568.13</v>
      </c>
      <c r="CF179" s="65" t="s">
        <v>398</v>
      </c>
      <c r="CG179" s="78">
        <v>591.29999999999995</v>
      </c>
      <c r="CH179" s="78">
        <v>675.77</v>
      </c>
      <c r="CI179" s="78">
        <v>524.85</v>
      </c>
      <c r="CJ179" s="78"/>
      <c r="CK179" s="78"/>
      <c r="CL179" s="79"/>
      <c r="CM179" s="65" t="s">
        <v>399</v>
      </c>
      <c r="CN179" s="78">
        <v>578.04999999999995</v>
      </c>
      <c r="CO179" s="78">
        <v>550.28</v>
      </c>
      <c r="CP179" s="78">
        <v>556.08000000000004</v>
      </c>
      <c r="CQ179" s="78">
        <v>413.24</v>
      </c>
      <c r="CR179" s="78"/>
      <c r="CS179" s="79">
        <v>587.62</v>
      </c>
      <c r="CT179" s="65" t="s">
        <v>400</v>
      </c>
      <c r="CU179" s="78">
        <v>588.25</v>
      </c>
      <c r="CV179" s="78">
        <v>652.86</v>
      </c>
      <c r="CW179" s="78"/>
      <c r="CX179" s="78">
        <v>442.47</v>
      </c>
      <c r="CY179" s="78"/>
      <c r="CZ179" s="79"/>
      <c r="DA179" s="65" t="s">
        <v>401</v>
      </c>
      <c r="DB179" s="68">
        <v>0.13325693269192301</v>
      </c>
      <c r="DC179" s="78">
        <v>599.54999999999995</v>
      </c>
      <c r="DD179" s="78">
        <v>663.94</v>
      </c>
      <c r="DE179" s="78">
        <v>463.55</v>
      </c>
      <c r="DF179" s="78">
        <v>517.84</v>
      </c>
      <c r="DG179" s="78"/>
      <c r="DH179" s="79">
        <v>513.91999999999996</v>
      </c>
      <c r="DI179" s="65" t="s">
        <v>402</v>
      </c>
      <c r="DJ179" s="68">
        <v>2.87794629752209E-3</v>
      </c>
      <c r="DK179" s="78">
        <v>622.27</v>
      </c>
      <c r="DL179" s="78">
        <v>650.94000000000005</v>
      </c>
      <c r="DM179" s="78">
        <v>650.94000000000005</v>
      </c>
      <c r="DN179" s="78">
        <v>550.38</v>
      </c>
      <c r="DO179" s="78"/>
      <c r="DP179" s="79">
        <v>502.47</v>
      </c>
      <c r="DQ179" s="65" t="s">
        <v>403</v>
      </c>
      <c r="DR179" s="78">
        <v>559.99</v>
      </c>
      <c r="DS179" s="78">
        <v>582.75</v>
      </c>
      <c r="DT179" s="78">
        <v>439.94</v>
      </c>
      <c r="DU179" s="78">
        <v>458.33</v>
      </c>
      <c r="DV179" s="78"/>
      <c r="DW179" s="79"/>
      <c r="DX179" s="65" t="s">
        <v>404</v>
      </c>
      <c r="DY179" s="78">
        <v>576.85</v>
      </c>
      <c r="DZ179" s="78">
        <v>572.21</v>
      </c>
      <c r="EA179" s="78">
        <v>617.95000000000005</v>
      </c>
      <c r="EB179" s="78">
        <v>459.28</v>
      </c>
      <c r="EC179" s="78"/>
      <c r="ED179" s="79">
        <v>395.12</v>
      </c>
      <c r="EE179" s="65" t="s">
        <v>405</v>
      </c>
      <c r="EF179" s="68">
        <v>1</v>
      </c>
      <c r="EG179" s="78">
        <v>556.12</v>
      </c>
      <c r="EH179" s="78">
        <v>559.79</v>
      </c>
      <c r="EI179" s="78">
        <v>442.34</v>
      </c>
      <c r="EJ179" s="78"/>
      <c r="EK179" s="78">
        <v>323.74</v>
      </c>
      <c r="EL179" s="79">
        <v>312.33</v>
      </c>
      <c r="EM179" s="65" t="s">
        <v>406</v>
      </c>
      <c r="EN179" s="78">
        <v>581.98</v>
      </c>
      <c r="EO179" s="78">
        <v>601.55999999999995</v>
      </c>
      <c r="EP179" s="78">
        <v>492.59</v>
      </c>
      <c r="EQ179" s="78"/>
      <c r="ER179" s="78"/>
      <c r="ES179" s="79">
        <v>430.68</v>
      </c>
      <c r="ET179" s="65" t="s">
        <v>407</v>
      </c>
      <c r="EU179" s="68">
        <v>1</v>
      </c>
      <c r="EV179" s="78">
        <v>560.12</v>
      </c>
      <c r="EW179" s="78">
        <v>571.62</v>
      </c>
      <c r="EX179" s="78">
        <v>571.62</v>
      </c>
      <c r="EY179" s="78"/>
      <c r="EZ179" s="78"/>
      <c r="FA179" s="79">
        <v>347.52</v>
      </c>
      <c r="FB179" s="65" t="s">
        <v>408</v>
      </c>
      <c r="FC179" s="78">
        <v>586.21</v>
      </c>
      <c r="FD179" s="78">
        <v>553.02</v>
      </c>
      <c r="FE179" s="78">
        <v>615.37</v>
      </c>
      <c r="FF179" s="78"/>
      <c r="FG179" s="78"/>
      <c r="FH179" s="79"/>
      <c r="FI179" s="65" t="s">
        <v>409</v>
      </c>
      <c r="FJ179" s="78">
        <v>640.84</v>
      </c>
      <c r="FK179" s="78">
        <v>630.65</v>
      </c>
      <c r="FL179" s="78">
        <v>510.82</v>
      </c>
      <c r="FM179" s="78">
        <v>439.64</v>
      </c>
      <c r="FN179" s="78"/>
      <c r="FO179" s="79">
        <v>416.16</v>
      </c>
      <c r="FP179" s="65" t="s">
        <v>410</v>
      </c>
      <c r="FQ179" s="68">
        <v>0.22296544035674501</v>
      </c>
      <c r="FR179" s="78">
        <v>586.82000000000005</v>
      </c>
      <c r="FS179" s="78">
        <v>617.22</v>
      </c>
      <c r="FT179" s="78">
        <v>558.48</v>
      </c>
      <c r="FU179" s="78">
        <v>431.91</v>
      </c>
      <c r="FV179" s="78">
        <v>350.99</v>
      </c>
      <c r="FW179" s="79">
        <v>329.17</v>
      </c>
      <c r="FX179" s="65" t="s">
        <v>411</v>
      </c>
      <c r="FY179" s="78">
        <v>631.21</v>
      </c>
      <c r="FZ179" s="78">
        <v>619.98</v>
      </c>
      <c r="GA179" s="78">
        <v>577.47</v>
      </c>
      <c r="GB179" s="78">
        <v>626.61</v>
      </c>
      <c r="GC179" s="78"/>
      <c r="GD179" s="79">
        <v>391.46</v>
      </c>
      <c r="GE179" s="65" t="s">
        <v>412</v>
      </c>
      <c r="GF179" s="68">
        <v>0.203025073596589</v>
      </c>
      <c r="GG179" s="78">
        <v>574.29</v>
      </c>
      <c r="GH179" s="78">
        <v>583.5</v>
      </c>
      <c r="GI179" s="78">
        <v>408.97</v>
      </c>
      <c r="GJ179" s="78">
        <v>416.56</v>
      </c>
      <c r="GK179" s="78"/>
      <c r="GL179" s="79">
        <v>406.69</v>
      </c>
      <c r="GM179" s="65" t="s">
        <v>413</v>
      </c>
      <c r="GN179" s="68">
        <v>9.8357430903904794E-2</v>
      </c>
      <c r="GO179" s="78">
        <v>588.98</v>
      </c>
      <c r="GP179" s="78">
        <v>796.72</v>
      </c>
      <c r="GQ179" s="78">
        <v>504.91</v>
      </c>
      <c r="GR179" s="78">
        <v>420.67</v>
      </c>
      <c r="GS179" s="78"/>
      <c r="GT179" s="79"/>
      <c r="GU179" s="65" t="s">
        <v>414</v>
      </c>
      <c r="GV179" s="68">
        <v>1</v>
      </c>
      <c r="GW179" s="78">
        <v>539.38</v>
      </c>
      <c r="GX179" s="78">
        <v>542.41999999999996</v>
      </c>
      <c r="GY179" s="78">
        <v>572.62</v>
      </c>
      <c r="GZ179" s="78"/>
      <c r="HA179" s="78"/>
      <c r="HB179" s="79">
        <v>418.35</v>
      </c>
      <c r="HC179" s="65" t="s">
        <v>415</v>
      </c>
      <c r="HD179" s="68">
        <v>1</v>
      </c>
      <c r="HE179" s="78">
        <v>585.52</v>
      </c>
      <c r="HF179" s="78">
        <v>594.02</v>
      </c>
      <c r="HG179" s="78"/>
      <c r="HH179" s="78">
        <v>404.48</v>
      </c>
      <c r="HI179" s="78">
        <v>397.84</v>
      </c>
      <c r="HJ179" s="79">
        <v>414.22</v>
      </c>
      <c r="HK179" s="80"/>
      <c r="HL179" s="68"/>
      <c r="HM179" s="78"/>
      <c r="HN179" s="78"/>
      <c r="HO179" s="78"/>
      <c r="HP179" s="78"/>
      <c r="HQ179" s="78"/>
      <c r="HR179" s="79"/>
    </row>
    <row r="180" spans="1:226" x14ac:dyDescent="0.25">
      <c r="A180" s="81">
        <v>44333</v>
      </c>
      <c r="B180" s="82" t="s">
        <v>387</v>
      </c>
      <c r="C180" s="83">
        <v>608.59833641440537</v>
      </c>
      <c r="D180" s="83">
        <v>607.23104519920776</v>
      </c>
      <c r="E180" s="83">
        <v>532.08909260746259</v>
      </c>
      <c r="F180" s="83">
        <v>447.95863189517871</v>
      </c>
      <c r="G180" s="83">
        <v>344.9667211615411</v>
      </c>
      <c r="H180" s="84">
        <v>376.21579080269936</v>
      </c>
      <c r="I180" s="82" t="s">
        <v>388</v>
      </c>
      <c r="J180" s="83">
        <v>614.96559498266936</v>
      </c>
      <c r="K180" s="83">
        <v>602.06506706026607</v>
      </c>
      <c r="L180" s="83">
        <v>509.43228615316485</v>
      </c>
      <c r="M180" s="83">
        <v>445.53764283336994</v>
      </c>
      <c r="N180" s="83">
        <v>338.8</v>
      </c>
      <c r="O180" s="84">
        <v>784.22284687530998</v>
      </c>
      <c r="P180" s="65" t="s">
        <v>389</v>
      </c>
      <c r="Q180" s="78">
        <v>549.05999999999995</v>
      </c>
      <c r="R180" s="78">
        <v>584.04</v>
      </c>
      <c r="S180" s="78">
        <v>483.06</v>
      </c>
      <c r="T180" s="78">
        <v>394</v>
      </c>
      <c r="U180" s="78"/>
      <c r="V180" s="79"/>
      <c r="W180" s="65" t="s">
        <v>390</v>
      </c>
      <c r="X180" s="78">
        <v>635.63</v>
      </c>
      <c r="Y180" s="78">
        <v>630.64</v>
      </c>
      <c r="Z180" s="78">
        <v>474.9</v>
      </c>
      <c r="AA180" s="78">
        <v>362.53</v>
      </c>
      <c r="AB180" s="78"/>
      <c r="AC180" s="79">
        <v>453.72</v>
      </c>
      <c r="AD180" s="65" t="s">
        <v>391</v>
      </c>
      <c r="AE180" s="68">
        <v>0.51129972389814904</v>
      </c>
      <c r="AF180" s="78">
        <v>497.92</v>
      </c>
      <c r="AG180" s="78">
        <v>511.68</v>
      </c>
      <c r="AH180" s="78">
        <v>393.53</v>
      </c>
      <c r="AI180" s="78"/>
      <c r="AJ180" s="78"/>
      <c r="AK180" s="79">
        <v>341.88</v>
      </c>
      <c r="AL180" s="69" t="s">
        <v>392</v>
      </c>
      <c r="AM180" s="70">
        <v>1</v>
      </c>
      <c r="AN180" s="78">
        <v>591.28</v>
      </c>
      <c r="AO180" s="78">
        <v>630.63</v>
      </c>
      <c r="AP180" s="78">
        <v>565.29999999999995</v>
      </c>
      <c r="AQ180" s="78">
        <v>676.23</v>
      </c>
      <c r="AR180" s="78"/>
      <c r="AS180" s="79"/>
      <c r="AT180" s="65" t="s">
        <v>393</v>
      </c>
      <c r="AU180" s="68">
        <v>3.9218762255863203E-2</v>
      </c>
      <c r="AV180" s="78">
        <v>536.79999999999995</v>
      </c>
      <c r="AW180" s="78">
        <v>584.44000000000005</v>
      </c>
      <c r="AX180" s="78">
        <v>468.92</v>
      </c>
      <c r="AY180" s="78"/>
      <c r="AZ180" s="78"/>
      <c r="BA180" s="79">
        <v>362.61</v>
      </c>
      <c r="BB180" s="65" t="s">
        <v>394</v>
      </c>
      <c r="BC180" s="78">
        <v>637.94000000000005</v>
      </c>
      <c r="BD180" s="78">
        <v>646.41</v>
      </c>
      <c r="BE180" s="78">
        <v>536.13</v>
      </c>
      <c r="BF180" s="78"/>
      <c r="BG180" s="78"/>
      <c r="BH180" s="79">
        <v>483.83</v>
      </c>
      <c r="BI180" s="65" t="s">
        <v>395</v>
      </c>
      <c r="BJ180" s="68">
        <v>0.134475478396514</v>
      </c>
      <c r="BK180" s="78">
        <v>691.61</v>
      </c>
      <c r="BL180" s="78">
        <v>660.14</v>
      </c>
      <c r="BM180" s="78">
        <v>758.04</v>
      </c>
      <c r="BN180" s="78">
        <v>656.24</v>
      </c>
      <c r="BO180" s="78"/>
      <c r="BP180" s="79"/>
      <c r="BQ180" s="65" t="s">
        <v>396</v>
      </c>
      <c r="BR180" s="68">
        <v>1</v>
      </c>
      <c r="BS180" s="78">
        <v>574.5</v>
      </c>
      <c r="BT180" s="78">
        <v>625.5</v>
      </c>
      <c r="BU180" s="78">
        <v>656.17</v>
      </c>
      <c r="BV180" s="78"/>
      <c r="BW180" s="78"/>
      <c r="BX180" s="79">
        <v>359.5</v>
      </c>
      <c r="BY180" s="65" t="s">
        <v>397</v>
      </c>
      <c r="BZ180" s="78">
        <v>643.70000000000005</v>
      </c>
      <c r="CA180" s="78">
        <v>619.35</v>
      </c>
      <c r="CB180" s="78">
        <v>478.75</v>
      </c>
      <c r="CC180" s="78">
        <v>400.44</v>
      </c>
      <c r="CD180" s="78"/>
      <c r="CE180" s="79">
        <v>567.97</v>
      </c>
      <c r="CF180" s="65" t="s">
        <v>398</v>
      </c>
      <c r="CG180" s="78">
        <v>593.72</v>
      </c>
      <c r="CH180" s="78">
        <v>666.09</v>
      </c>
      <c r="CI180" s="78">
        <v>535.04999999999995</v>
      </c>
      <c r="CJ180" s="78"/>
      <c r="CK180" s="78"/>
      <c r="CL180" s="79"/>
      <c r="CM180" s="65" t="s">
        <v>399</v>
      </c>
      <c r="CN180" s="78">
        <v>578.24</v>
      </c>
      <c r="CO180" s="78">
        <v>548.27</v>
      </c>
      <c r="CP180" s="78">
        <v>564.33000000000004</v>
      </c>
      <c r="CQ180" s="78">
        <v>425.57</v>
      </c>
      <c r="CR180" s="78"/>
      <c r="CS180" s="79">
        <v>586.41</v>
      </c>
      <c r="CT180" s="65" t="s">
        <v>400</v>
      </c>
      <c r="CU180" s="78">
        <v>589.05999999999995</v>
      </c>
      <c r="CV180" s="78">
        <v>651.24</v>
      </c>
      <c r="CW180" s="78"/>
      <c r="CX180" s="78">
        <v>442.47</v>
      </c>
      <c r="CY180" s="78"/>
      <c r="CZ180" s="79"/>
      <c r="DA180" s="65" t="s">
        <v>401</v>
      </c>
      <c r="DB180" s="68">
        <v>0.13304241392155799</v>
      </c>
      <c r="DC180" s="78">
        <v>606.14</v>
      </c>
      <c r="DD180" s="78">
        <v>660.95</v>
      </c>
      <c r="DE180" s="78">
        <v>463.87</v>
      </c>
      <c r="DF180" s="78">
        <v>533.63</v>
      </c>
      <c r="DG180" s="78"/>
      <c r="DH180" s="79">
        <v>517.14</v>
      </c>
      <c r="DI180" s="65" t="s">
        <v>402</v>
      </c>
      <c r="DJ180" s="68">
        <v>2.8336639274581998E-3</v>
      </c>
      <c r="DK180" s="78">
        <v>610</v>
      </c>
      <c r="DL180" s="78">
        <v>639.20000000000005</v>
      </c>
      <c r="DM180" s="78">
        <v>639.20000000000005</v>
      </c>
      <c r="DN180" s="78">
        <v>543.76</v>
      </c>
      <c r="DO180" s="78"/>
      <c r="DP180" s="79">
        <v>493.28</v>
      </c>
      <c r="DQ180" s="65" t="s">
        <v>403</v>
      </c>
      <c r="DR180" s="78">
        <v>556.01</v>
      </c>
      <c r="DS180" s="78">
        <v>576.82000000000005</v>
      </c>
      <c r="DT180" s="78">
        <v>440.11</v>
      </c>
      <c r="DU180" s="78">
        <v>458.33</v>
      </c>
      <c r="DV180" s="78"/>
      <c r="DW180" s="79"/>
      <c r="DX180" s="65" t="s">
        <v>404</v>
      </c>
      <c r="DY180" s="78">
        <v>577.4</v>
      </c>
      <c r="DZ180" s="78">
        <v>573.29999999999995</v>
      </c>
      <c r="EA180" s="78">
        <v>618.89</v>
      </c>
      <c r="EB180" s="78">
        <v>469.5</v>
      </c>
      <c r="EC180" s="78"/>
      <c r="ED180" s="79">
        <v>397.69</v>
      </c>
      <c r="EE180" s="65" t="s">
        <v>405</v>
      </c>
      <c r="EF180" s="68">
        <v>1</v>
      </c>
      <c r="EG180" s="78">
        <v>554.28</v>
      </c>
      <c r="EH180" s="78">
        <v>543.55999999999995</v>
      </c>
      <c r="EI180" s="78">
        <v>448</v>
      </c>
      <c r="EJ180" s="78"/>
      <c r="EK180" s="78">
        <v>323.74</v>
      </c>
      <c r="EL180" s="79">
        <v>316.95</v>
      </c>
      <c r="EM180" s="65" t="s">
        <v>406</v>
      </c>
      <c r="EN180" s="78">
        <v>596.51</v>
      </c>
      <c r="EO180" s="78">
        <v>601.55999999999995</v>
      </c>
      <c r="EP180" s="78">
        <v>492.59</v>
      </c>
      <c r="EQ180" s="78"/>
      <c r="ER180" s="78"/>
      <c r="ES180" s="79">
        <v>441.79</v>
      </c>
      <c r="ET180" s="65" t="s">
        <v>407</v>
      </c>
      <c r="EU180" s="68">
        <v>1</v>
      </c>
      <c r="EV180" s="78">
        <v>556.54</v>
      </c>
      <c r="EW180" s="78">
        <v>565.97</v>
      </c>
      <c r="EX180" s="78">
        <v>565.97</v>
      </c>
      <c r="EY180" s="78"/>
      <c r="EZ180" s="78"/>
      <c r="FA180" s="79">
        <v>353.03</v>
      </c>
      <c r="FB180" s="65" t="s">
        <v>408</v>
      </c>
      <c r="FC180" s="78">
        <v>586.21</v>
      </c>
      <c r="FD180" s="78">
        <v>553.02</v>
      </c>
      <c r="FE180" s="78">
        <v>615.37</v>
      </c>
      <c r="FF180" s="78"/>
      <c r="FG180" s="78"/>
      <c r="FH180" s="79"/>
      <c r="FI180" s="65" t="s">
        <v>409</v>
      </c>
      <c r="FJ180" s="78">
        <v>650.76</v>
      </c>
      <c r="FK180" s="78">
        <v>638.91999999999996</v>
      </c>
      <c r="FL180" s="78">
        <v>520.73</v>
      </c>
      <c r="FM180" s="78">
        <v>452.64</v>
      </c>
      <c r="FN180" s="78"/>
      <c r="FO180" s="79">
        <v>417.81</v>
      </c>
      <c r="FP180" s="65" t="s">
        <v>410</v>
      </c>
      <c r="FQ180" s="68">
        <v>0.220128555076164</v>
      </c>
      <c r="FR180" s="78">
        <v>577.77</v>
      </c>
      <c r="FS180" s="78">
        <v>608.24</v>
      </c>
      <c r="FT180" s="78">
        <v>550.6</v>
      </c>
      <c r="FU180" s="78">
        <v>416.52</v>
      </c>
      <c r="FV180" s="78">
        <v>346.53</v>
      </c>
      <c r="FW180" s="79">
        <v>324.92</v>
      </c>
      <c r="FX180" s="65" t="s">
        <v>411</v>
      </c>
      <c r="FY180" s="78">
        <v>636.9</v>
      </c>
      <c r="FZ180" s="78">
        <v>621.61</v>
      </c>
      <c r="GA180" s="78">
        <v>575.84</v>
      </c>
      <c r="GB180" s="78">
        <v>639.65</v>
      </c>
      <c r="GC180" s="78"/>
      <c r="GD180" s="79">
        <v>390.65</v>
      </c>
      <c r="GE180" s="65" t="s">
        <v>412</v>
      </c>
      <c r="GF180" s="68">
        <v>0.203008587263241</v>
      </c>
      <c r="GG180" s="78">
        <v>576.71</v>
      </c>
      <c r="GH180" s="78">
        <v>584.41</v>
      </c>
      <c r="GI180" s="78">
        <v>415.3</v>
      </c>
      <c r="GJ180" s="78">
        <v>410.5</v>
      </c>
      <c r="GK180" s="78"/>
      <c r="GL180" s="79">
        <v>407.18</v>
      </c>
      <c r="GM180" s="65" t="s">
        <v>413</v>
      </c>
      <c r="GN180" s="68">
        <v>9.8471718922325494E-2</v>
      </c>
      <c r="GO180" s="78">
        <v>604.32000000000005</v>
      </c>
      <c r="GP180" s="78">
        <v>809.94</v>
      </c>
      <c r="GQ180" s="78">
        <v>513.61</v>
      </c>
      <c r="GR180" s="78">
        <v>436.62</v>
      </c>
      <c r="GS180" s="78"/>
      <c r="GT180" s="79"/>
      <c r="GU180" s="65" t="s">
        <v>414</v>
      </c>
      <c r="GV180" s="68">
        <v>1</v>
      </c>
      <c r="GW180" s="78">
        <v>530.42999999999995</v>
      </c>
      <c r="GX180" s="78">
        <v>535.62</v>
      </c>
      <c r="GY180" s="78">
        <v>562.69000000000005</v>
      </c>
      <c r="GZ180" s="78"/>
      <c r="HA180" s="78"/>
      <c r="HB180" s="79">
        <v>426.71</v>
      </c>
      <c r="HC180" s="65" t="s">
        <v>415</v>
      </c>
      <c r="HD180" s="68">
        <v>1</v>
      </c>
      <c r="HE180" s="78">
        <v>586.35</v>
      </c>
      <c r="HF180" s="78">
        <v>594.02</v>
      </c>
      <c r="HG180" s="78"/>
      <c r="HH180" s="78">
        <v>416.92</v>
      </c>
      <c r="HI180" s="78">
        <v>410.82</v>
      </c>
      <c r="HJ180" s="79">
        <v>417.55</v>
      </c>
      <c r="HK180" s="80"/>
      <c r="HL180" s="68"/>
      <c r="HM180" s="78"/>
      <c r="HN180" s="78"/>
      <c r="HO180" s="78"/>
      <c r="HP180" s="78"/>
      <c r="HQ180" s="78"/>
      <c r="HR180" s="79"/>
    </row>
    <row r="181" spans="1:226" x14ac:dyDescent="0.25">
      <c r="A181" s="81">
        <v>44326</v>
      </c>
      <c r="B181" s="82" t="s">
        <v>387</v>
      </c>
      <c r="C181" s="83">
        <v>607.77436732529486</v>
      </c>
      <c r="D181" s="83">
        <v>605.07969937924111</v>
      </c>
      <c r="E181" s="83">
        <v>533.71370100943443</v>
      </c>
      <c r="F181" s="83">
        <v>460.80737593929803</v>
      </c>
      <c r="G181" s="83">
        <v>343.53235737967304</v>
      </c>
      <c r="H181" s="84">
        <v>370.59817322528994</v>
      </c>
      <c r="I181" s="82" t="s">
        <v>388</v>
      </c>
      <c r="J181" s="83">
        <v>615.00755155087427</v>
      </c>
      <c r="K181" s="83">
        <v>600.21377239421088</v>
      </c>
      <c r="L181" s="83">
        <v>511.08019679241107</v>
      </c>
      <c r="M181" s="83">
        <v>461.10397658305021</v>
      </c>
      <c r="N181" s="83">
        <v>338.8</v>
      </c>
      <c r="O181" s="84">
        <v>784.22284687530998</v>
      </c>
      <c r="P181" s="65" t="s">
        <v>389</v>
      </c>
      <c r="Q181" s="78">
        <v>555.73</v>
      </c>
      <c r="R181" s="78">
        <v>586.54</v>
      </c>
      <c r="S181" s="78">
        <v>482.28</v>
      </c>
      <c r="T181" s="78">
        <v>400</v>
      </c>
      <c r="U181" s="78"/>
      <c r="V181" s="79"/>
      <c r="W181" s="65" t="s">
        <v>390</v>
      </c>
      <c r="X181" s="78">
        <v>595.83000000000004</v>
      </c>
      <c r="Y181" s="78">
        <v>587.15</v>
      </c>
      <c r="Z181" s="78">
        <v>477.38</v>
      </c>
      <c r="AA181" s="78">
        <v>362.53</v>
      </c>
      <c r="AB181" s="78"/>
      <c r="AC181" s="79">
        <v>453.72</v>
      </c>
      <c r="AD181" s="65" t="s">
        <v>391</v>
      </c>
      <c r="AE181" s="68">
        <v>0.51129972389814904</v>
      </c>
      <c r="AF181" s="78">
        <v>497.92</v>
      </c>
      <c r="AG181" s="78">
        <v>511.68</v>
      </c>
      <c r="AH181" s="78">
        <v>393.53</v>
      </c>
      <c r="AI181" s="78"/>
      <c r="AJ181" s="78"/>
      <c r="AK181" s="79">
        <v>341.88</v>
      </c>
      <c r="AL181" s="69" t="s">
        <v>392</v>
      </c>
      <c r="AM181" s="70">
        <v>1</v>
      </c>
      <c r="AN181" s="78">
        <v>579.01</v>
      </c>
      <c r="AO181" s="78">
        <v>622.25</v>
      </c>
      <c r="AP181" s="78">
        <v>564.52</v>
      </c>
      <c r="AQ181" s="78">
        <v>676.23</v>
      </c>
      <c r="AR181" s="78"/>
      <c r="AS181" s="79"/>
      <c r="AT181" s="65" t="s">
        <v>393</v>
      </c>
      <c r="AU181" s="68">
        <v>3.9076237739830398E-2</v>
      </c>
      <c r="AV181" s="78">
        <v>518.73</v>
      </c>
      <c r="AW181" s="78">
        <v>569.5</v>
      </c>
      <c r="AX181" s="78">
        <v>462.54</v>
      </c>
      <c r="AY181" s="78"/>
      <c r="AZ181" s="78"/>
      <c r="BA181" s="79">
        <v>363.84</v>
      </c>
      <c r="BB181" s="65" t="s">
        <v>394</v>
      </c>
      <c r="BC181" s="78">
        <v>648.02</v>
      </c>
      <c r="BD181" s="78">
        <v>653.13</v>
      </c>
      <c r="BE181" s="78">
        <v>542.72</v>
      </c>
      <c r="BF181" s="78"/>
      <c r="BG181" s="78"/>
      <c r="BH181" s="79">
        <v>486.25</v>
      </c>
      <c r="BI181" s="65" t="s">
        <v>395</v>
      </c>
      <c r="BJ181" s="68">
        <v>0.13447909522464699</v>
      </c>
      <c r="BK181" s="78">
        <v>691.63</v>
      </c>
      <c r="BL181" s="78">
        <v>660.16</v>
      </c>
      <c r="BM181" s="78">
        <v>763.44</v>
      </c>
      <c r="BN181" s="78">
        <v>656.26</v>
      </c>
      <c r="BO181" s="78"/>
      <c r="BP181" s="79"/>
      <c r="BQ181" s="65" t="s">
        <v>396</v>
      </c>
      <c r="BR181" s="68">
        <v>1</v>
      </c>
      <c r="BS181" s="78">
        <v>587</v>
      </c>
      <c r="BT181" s="78">
        <v>626.33000000000004</v>
      </c>
      <c r="BU181" s="78">
        <v>657.83</v>
      </c>
      <c r="BV181" s="78"/>
      <c r="BW181" s="78"/>
      <c r="BX181" s="79">
        <v>359.5</v>
      </c>
      <c r="BY181" s="65" t="s">
        <v>397</v>
      </c>
      <c r="BZ181" s="78">
        <v>638.16999999999996</v>
      </c>
      <c r="CA181" s="78">
        <v>612.57000000000005</v>
      </c>
      <c r="CB181" s="78">
        <v>470.52</v>
      </c>
      <c r="CC181" s="78">
        <v>427.93</v>
      </c>
      <c r="CD181" s="78"/>
      <c r="CE181" s="79">
        <v>567.45000000000005</v>
      </c>
      <c r="CF181" s="65" t="s">
        <v>398</v>
      </c>
      <c r="CG181" s="78">
        <v>590.49</v>
      </c>
      <c r="CH181" s="78">
        <v>666.09</v>
      </c>
      <c r="CI181" s="78">
        <v>533.95000000000005</v>
      </c>
      <c r="CJ181" s="78"/>
      <c r="CK181" s="78"/>
      <c r="CL181" s="79"/>
      <c r="CM181" s="65" t="s">
        <v>399</v>
      </c>
      <c r="CN181" s="78">
        <v>584.32000000000005</v>
      </c>
      <c r="CO181" s="78">
        <v>550.34</v>
      </c>
      <c r="CP181" s="78">
        <v>559.38</v>
      </c>
      <c r="CQ181" s="78">
        <v>438.14</v>
      </c>
      <c r="CR181" s="78"/>
      <c r="CS181" s="79">
        <v>585.01</v>
      </c>
      <c r="CT181" s="65" t="s">
        <v>400</v>
      </c>
      <c r="CU181" s="78">
        <v>585.66999999999996</v>
      </c>
      <c r="CV181" s="78">
        <v>648.01</v>
      </c>
      <c r="CW181" s="78"/>
      <c r="CX181" s="78">
        <v>457.81</v>
      </c>
      <c r="CY181" s="78"/>
      <c r="CZ181" s="79"/>
      <c r="DA181" s="65" t="s">
        <v>401</v>
      </c>
      <c r="DB181" s="68">
        <v>0.13259961546111501</v>
      </c>
      <c r="DC181" s="78">
        <v>587.15</v>
      </c>
      <c r="DD181" s="78">
        <v>640.92999999999995</v>
      </c>
      <c r="DE181" s="78">
        <v>446.41</v>
      </c>
      <c r="DF181" s="78">
        <v>550.16</v>
      </c>
      <c r="DG181" s="78"/>
      <c r="DH181" s="79">
        <v>513.51</v>
      </c>
      <c r="DI181" s="65" t="s">
        <v>402</v>
      </c>
      <c r="DJ181" s="68">
        <v>2.7990819011364299E-3</v>
      </c>
      <c r="DK181" s="78">
        <v>603.05999999999995</v>
      </c>
      <c r="DL181" s="78">
        <v>626.78</v>
      </c>
      <c r="DM181" s="78">
        <v>626.78</v>
      </c>
      <c r="DN181" s="78">
        <v>535.29999999999995</v>
      </c>
      <c r="DO181" s="78"/>
      <c r="DP181" s="79">
        <v>490.01</v>
      </c>
      <c r="DQ181" s="65" t="s">
        <v>403</v>
      </c>
      <c r="DR181" s="78">
        <v>551.62</v>
      </c>
      <c r="DS181" s="78">
        <v>570.88</v>
      </c>
      <c r="DT181" s="78">
        <v>437.69</v>
      </c>
      <c r="DU181" s="78">
        <v>468.46</v>
      </c>
      <c r="DV181" s="78"/>
      <c r="DW181" s="79"/>
      <c r="DX181" s="65" t="s">
        <v>404</v>
      </c>
      <c r="DY181" s="78">
        <v>573.09</v>
      </c>
      <c r="DZ181" s="78">
        <v>568.83000000000004</v>
      </c>
      <c r="EA181" s="78">
        <v>619.17999999999995</v>
      </c>
      <c r="EB181" s="78">
        <v>476.94</v>
      </c>
      <c r="EC181" s="78"/>
      <c r="ED181" s="79">
        <v>397.58</v>
      </c>
      <c r="EE181" s="65" t="s">
        <v>405</v>
      </c>
      <c r="EF181" s="68">
        <v>1</v>
      </c>
      <c r="EG181" s="78">
        <v>552.4</v>
      </c>
      <c r="EH181" s="78">
        <v>541.4</v>
      </c>
      <c r="EI181" s="78">
        <v>447.47</v>
      </c>
      <c r="EJ181" s="78"/>
      <c r="EK181" s="78">
        <v>323.74</v>
      </c>
      <c r="EL181" s="79">
        <v>317.51</v>
      </c>
      <c r="EM181" s="65" t="s">
        <v>406</v>
      </c>
      <c r="EN181" s="78">
        <v>596.51</v>
      </c>
      <c r="EO181" s="78">
        <v>601.55999999999995</v>
      </c>
      <c r="EP181" s="78">
        <v>492.59</v>
      </c>
      <c r="EQ181" s="78"/>
      <c r="ER181" s="78"/>
      <c r="ES181" s="79">
        <v>436.23</v>
      </c>
      <c r="ET181" s="65" t="s">
        <v>407</v>
      </c>
      <c r="EU181" s="68">
        <v>1</v>
      </c>
      <c r="EV181" s="78">
        <v>550.76</v>
      </c>
      <c r="EW181" s="78">
        <v>559.08000000000004</v>
      </c>
      <c r="EX181" s="78">
        <v>559.08000000000004</v>
      </c>
      <c r="EY181" s="78"/>
      <c r="EZ181" s="78"/>
      <c r="FA181" s="79">
        <v>346.83</v>
      </c>
      <c r="FB181" s="65" t="s">
        <v>408</v>
      </c>
      <c r="FC181" s="78">
        <v>586.21</v>
      </c>
      <c r="FD181" s="78">
        <v>553.02</v>
      </c>
      <c r="FE181" s="78">
        <v>615.37</v>
      </c>
      <c r="FF181" s="78"/>
      <c r="FG181" s="78"/>
      <c r="FH181" s="79"/>
      <c r="FI181" s="65" t="s">
        <v>409</v>
      </c>
      <c r="FJ181" s="78">
        <v>649.11</v>
      </c>
      <c r="FK181" s="78">
        <v>641.39</v>
      </c>
      <c r="FL181" s="78">
        <v>519.08000000000004</v>
      </c>
      <c r="FM181" s="78">
        <v>471.64</v>
      </c>
      <c r="FN181" s="78"/>
      <c r="FO181" s="79">
        <v>413.68</v>
      </c>
      <c r="FP181" s="65" t="s">
        <v>410</v>
      </c>
      <c r="FQ181" s="68">
        <v>0.21914926256273101</v>
      </c>
      <c r="FR181" s="78">
        <v>575.76</v>
      </c>
      <c r="FS181" s="78">
        <v>609.4</v>
      </c>
      <c r="FT181" s="78">
        <v>556.03</v>
      </c>
      <c r="FU181" s="78">
        <v>419.58</v>
      </c>
      <c r="FV181" s="78">
        <v>344.99</v>
      </c>
      <c r="FW181" s="79">
        <v>312.02999999999997</v>
      </c>
      <c r="FX181" s="65" t="s">
        <v>411</v>
      </c>
      <c r="FY181" s="78">
        <v>632.83000000000004</v>
      </c>
      <c r="FZ181" s="78">
        <v>616.73</v>
      </c>
      <c r="GA181" s="78">
        <v>570.96</v>
      </c>
      <c r="GB181" s="78">
        <v>626.91999999999996</v>
      </c>
      <c r="GC181" s="78"/>
      <c r="GD181" s="79">
        <v>391.46</v>
      </c>
      <c r="GE181" s="65" t="s">
        <v>412</v>
      </c>
      <c r="GF181" s="68">
        <v>0.203053931124107</v>
      </c>
      <c r="GG181" s="78">
        <v>576.34</v>
      </c>
      <c r="GH181" s="78">
        <v>583.65</v>
      </c>
      <c r="GI181" s="78">
        <v>413.65</v>
      </c>
      <c r="GJ181" s="78">
        <v>398.07</v>
      </c>
      <c r="GK181" s="78"/>
      <c r="GL181" s="79">
        <v>407.16</v>
      </c>
      <c r="GM181" s="65" t="s">
        <v>413</v>
      </c>
      <c r="GN181" s="68">
        <v>9.8780066182644302E-2</v>
      </c>
      <c r="GO181" s="78">
        <v>609.22</v>
      </c>
      <c r="GP181" s="78">
        <v>809.79</v>
      </c>
      <c r="GQ181" s="78">
        <v>516.48</v>
      </c>
      <c r="GR181" s="78">
        <v>430.58</v>
      </c>
      <c r="GS181" s="78"/>
      <c r="GT181" s="79"/>
      <c r="GU181" s="65" t="s">
        <v>414</v>
      </c>
      <c r="GV181" s="68">
        <v>1</v>
      </c>
      <c r="GW181" s="78">
        <v>518.9</v>
      </c>
      <c r="GX181" s="78">
        <v>519.39</v>
      </c>
      <c r="GY181" s="78">
        <v>549.9</v>
      </c>
      <c r="GZ181" s="78"/>
      <c r="HA181" s="78"/>
      <c r="HB181" s="79">
        <v>422.48</v>
      </c>
      <c r="HC181" s="65" t="s">
        <v>415</v>
      </c>
      <c r="HD181" s="68">
        <v>1</v>
      </c>
      <c r="HE181" s="78">
        <v>584.67999999999995</v>
      </c>
      <c r="HF181" s="78">
        <v>581.52</v>
      </c>
      <c r="HG181" s="78"/>
      <c r="HH181" s="78">
        <v>402.87</v>
      </c>
      <c r="HI181" s="78">
        <v>396.23</v>
      </c>
      <c r="HJ181" s="79">
        <v>415.89</v>
      </c>
      <c r="HK181" s="80"/>
      <c r="HL181" s="68"/>
      <c r="HM181" s="78"/>
      <c r="HN181" s="78"/>
      <c r="HO181" s="78"/>
      <c r="HP181" s="78"/>
      <c r="HQ181" s="78"/>
      <c r="HR181" s="79"/>
    </row>
    <row r="182" spans="1:226" x14ac:dyDescent="0.25">
      <c r="A182" s="81">
        <v>44319</v>
      </c>
      <c r="B182" s="82" t="s">
        <v>387</v>
      </c>
      <c r="C182" s="83">
        <v>596.63841371418016</v>
      </c>
      <c r="D182" s="83">
        <v>594.11535761776247</v>
      </c>
      <c r="E182" s="83">
        <v>518.79536486186737</v>
      </c>
      <c r="F182" s="83">
        <v>444.98885574848759</v>
      </c>
      <c r="G182" s="83">
        <v>344.32405167485996</v>
      </c>
      <c r="H182" s="84">
        <v>387.0555150074407</v>
      </c>
      <c r="I182" s="82" t="s">
        <v>388</v>
      </c>
      <c r="J182" s="83">
        <v>602.15798780127341</v>
      </c>
      <c r="K182" s="83">
        <v>588.44869840440072</v>
      </c>
      <c r="L182" s="83">
        <v>516.06282524889696</v>
      </c>
      <c r="M182" s="83">
        <v>443.43723054702099</v>
      </c>
      <c r="N182" s="83">
        <v>323.74</v>
      </c>
      <c r="O182" s="84">
        <v>415.18567403782509</v>
      </c>
      <c r="P182" s="65" t="s">
        <v>389</v>
      </c>
      <c r="Q182" s="78">
        <v>540.73</v>
      </c>
      <c r="R182" s="78">
        <v>572.37</v>
      </c>
      <c r="S182" s="78">
        <v>467.82</v>
      </c>
      <c r="T182" s="78">
        <v>393</v>
      </c>
      <c r="U182" s="78"/>
      <c r="V182" s="79"/>
      <c r="W182" s="65" t="s">
        <v>390</v>
      </c>
      <c r="X182" s="78">
        <v>570.5</v>
      </c>
      <c r="Y182" s="78">
        <v>565.46</v>
      </c>
      <c r="Z182" s="78">
        <v>471.43</v>
      </c>
      <c r="AA182" s="78">
        <v>356.45</v>
      </c>
      <c r="AB182" s="78"/>
      <c r="AC182" s="79">
        <v>453.72</v>
      </c>
      <c r="AD182" s="65" t="s">
        <v>391</v>
      </c>
      <c r="AE182" s="68">
        <v>0.51129972389814904</v>
      </c>
      <c r="AF182" s="78">
        <v>496.81</v>
      </c>
      <c r="AG182" s="78">
        <v>506.4</v>
      </c>
      <c r="AH182" s="78">
        <v>393.53</v>
      </c>
      <c r="AI182" s="78"/>
      <c r="AJ182" s="78"/>
      <c r="AK182" s="79">
        <v>344.22</v>
      </c>
      <c r="AL182" s="69" t="s">
        <v>392</v>
      </c>
      <c r="AM182" s="70">
        <v>1</v>
      </c>
      <c r="AN182" s="78">
        <v>577.27</v>
      </c>
      <c r="AO182" s="78">
        <v>622.23</v>
      </c>
      <c r="AP182" s="78">
        <v>564.12</v>
      </c>
      <c r="AQ182" s="78">
        <v>676.23</v>
      </c>
      <c r="AR182" s="78"/>
      <c r="AS182" s="79"/>
      <c r="AT182" s="65" t="s">
        <v>393</v>
      </c>
      <c r="AU182" s="68">
        <v>3.8800294882241099E-2</v>
      </c>
      <c r="AV182" s="78">
        <v>515.07000000000005</v>
      </c>
      <c r="AW182" s="78">
        <v>565.47</v>
      </c>
      <c r="AX182" s="78">
        <v>443.01</v>
      </c>
      <c r="AY182" s="78"/>
      <c r="AZ182" s="78"/>
      <c r="BA182" s="79">
        <v>363.16</v>
      </c>
      <c r="BB182" s="65" t="s">
        <v>394</v>
      </c>
      <c r="BC182" s="78">
        <v>627.85</v>
      </c>
      <c r="BD182" s="78">
        <v>634.64</v>
      </c>
      <c r="BE182" s="78">
        <v>524.36</v>
      </c>
      <c r="BF182" s="78"/>
      <c r="BG182" s="78"/>
      <c r="BH182" s="79">
        <v>489.71</v>
      </c>
      <c r="BI182" s="65" t="s">
        <v>395</v>
      </c>
      <c r="BJ182" s="68">
        <v>0.134471861762926</v>
      </c>
      <c r="BK182" s="78">
        <v>680.83</v>
      </c>
      <c r="BL182" s="78">
        <v>638.61</v>
      </c>
      <c r="BM182" s="78">
        <v>747.26</v>
      </c>
      <c r="BN182" s="78">
        <v>642.78</v>
      </c>
      <c r="BO182" s="78"/>
      <c r="BP182" s="79"/>
      <c r="BQ182" s="65" t="s">
        <v>396</v>
      </c>
      <c r="BR182" s="68">
        <v>1</v>
      </c>
      <c r="BS182" s="78">
        <v>582.83000000000004</v>
      </c>
      <c r="BT182" s="78">
        <v>626.33000000000004</v>
      </c>
      <c r="BU182" s="78">
        <v>647</v>
      </c>
      <c r="BV182" s="78"/>
      <c r="BW182" s="78"/>
      <c r="BX182" s="79">
        <v>359.5</v>
      </c>
      <c r="BY182" s="65" t="s">
        <v>397</v>
      </c>
      <c r="BZ182" s="78">
        <v>628.09</v>
      </c>
      <c r="CA182" s="78">
        <v>603.05999999999995</v>
      </c>
      <c r="CB182" s="78">
        <v>459.21</v>
      </c>
      <c r="CC182" s="78">
        <v>397.93</v>
      </c>
      <c r="CD182" s="78"/>
      <c r="CE182" s="79">
        <v>566.84</v>
      </c>
      <c r="CF182" s="65" t="s">
        <v>398</v>
      </c>
      <c r="CG182" s="78">
        <v>584.04</v>
      </c>
      <c r="CH182" s="78">
        <v>672.54</v>
      </c>
      <c r="CI182" s="78">
        <v>525.08000000000004</v>
      </c>
      <c r="CJ182" s="78"/>
      <c r="CK182" s="78"/>
      <c r="CL182" s="79"/>
      <c r="CM182" s="65" t="s">
        <v>399</v>
      </c>
      <c r="CN182" s="78">
        <v>572.57000000000005</v>
      </c>
      <c r="CO182" s="78">
        <v>538.78</v>
      </c>
      <c r="CP182" s="78">
        <v>548.83000000000004</v>
      </c>
      <c r="CQ182" s="78">
        <v>424.78</v>
      </c>
      <c r="CR182" s="78"/>
      <c r="CS182" s="79">
        <v>583.55999999999995</v>
      </c>
      <c r="CT182" s="65" t="s">
        <v>400</v>
      </c>
      <c r="CU182" s="78">
        <v>578.84</v>
      </c>
      <c r="CV182" s="78">
        <v>641.95000000000005</v>
      </c>
      <c r="CW182" s="78">
        <v>483.51</v>
      </c>
      <c r="CX182" s="78">
        <v>442.64</v>
      </c>
      <c r="CY182" s="78"/>
      <c r="CZ182" s="79"/>
      <c r="DA182" s="65" t="s">
        <v>401</v>
      </c>
      <c r="DB182" s="68">
        <v>0.132567974228786</v>
      </c>
      <c r="DC182" s="78">
        <v>583.83000000000004</v>
      </c>
      <c r="DD182" s="78">
        <v>633.14</v>
      </c>
      <c r="DE182" s="78">
        <v>444.18</v>
      </c>
      <c r="DF182" s="78">
        <v>533.45000000000005</v>
      </c>
      <c r="DG182" s="78"/>
      <c r="DH182" s="79">
        <v>507.02</v>
      </c>
      <c r="DI182" s="65" t="s">
        <v>402</v>
      </c>
      <c r="DJ182" s="68">
        <v>2.7782408179141001E-3</v>
      </c>
      <c r="DK182" s="78">
        <v>584.20000000000005</v>
      </c>
      <c r="DL182" s="78">
        <v>608.6</v>
      </c>
      <c r="DM182" s="78">
        <v>608.6</v>
      </c>
      <c r="DN182" s="78">
        <v>528.54</v>
      </c>
      <c r="DO182" s="78"/>
      <c r="DP182" s="79">
        <v>484.83</v>
      </c>
      <c r="DQ182" s="65" t="s">
        <v>403</v>
      </c>
      <c r="DR182" s="78">
        <v>547.54999999999995</v>
      </c>
      <c r="DS182" s="78">
        <v>567.38</v>
      </c>
      <c r="DT182" s="78">
        <v>420.73</v>
      </c>
      <c r="DU182" s="78">
        <v>455.12</v>
      </c>
      <c r="DV182" s="78"/>
      <c r="DW182" s="79"/>
      <c r="DX182" s="65" t="s">
        <v>404</v>
      </c>
      <c r="DY182" s="78">
        <v>565.80999999999995</v>
      </c>
      <c r="DZ182" s="78">
        <v>561.97</v>
      </c>
      <c r="EA182" s="78">
        <v>614.32000000000005</v>
      </c>
      <c r="EB182" s="78">
        <v>474.39</v>
      </c>
      <c r="EC182" s="78"/>
      <c r="ED182" s="79">
        <v>397.71</v>
      </c>
      <c r="EE182" s="65" t="s">
        <v>405</v>
      </c>
      <c r="EF182" s="68">
        <v>1</v>
      </c>
      <c r="EG182" s="78">
        <v>541.44000000000005</v>
      </c>
      <c r="EH182" s="78">
        <v>531.64</v>
      </c>
      <c r="EI182" s="78">
        <v>435.7</v>
      </c>
      <c r="EJ182" s="78"/>
      <c r="EK182" s="78">
        <v>323.74</v>
      </c>
      <c r="EL182" s="79">
        <v>315.99</v>
      </c>
      <c r="EM182" s="65" t="s">
        <v>406</v>
      </c>
      <c r="EN182" s="78">
        <v>577.71</v>
      </c>
      <c r="EO182" s="78">
        <v>579.34</v>
      </c>
      <c r="EP182" s="78">
        <v>478.56</v>
      </c>
      <c r="EQ182" s="78"/>
      <c r="ER182" s="78"/>
      <c r="ES182" s="79">
        <v>436.23</v>
      </c>
      <c r="ET182" s="65" t="s">
        <v>407</v>
      </c>
      <c r="EU182" s="68">
        <v>1</v>
      </c>
      <c r="EV182" s="78">
        <v>545.79999999999995</v>
      </c>
      <c r="EW182" s="78">
        <v>554.54</v>
      </c>
      <c r="EX182" s="78">
        <v>554.53</v>
      </c>
      <c r="EY182" s="78"/>
      <c r="EZ182" s="78"/>
      <c r="FA182" s="79">
        <v>353.03</v>
      </c>
      <c r="FB182" s="65" t="s">
        <v>408</v>
      </c>
      <c r="FC182" s="78">
        <v>586.21</v>
      </c>
      <c r="FD182" s="78">
        <v>553.02</v>
      </c>
      <c r="FE182" s="78">
        <v>615.37</v>
      </c>
      <c r="FF182" s="78"/>
      <c r="FG182" s="78"/>
      <c r="FH182" s="79"/>
      <c r="FI182" s="65" t="s">
        <v>409</v>
      </c>
      <c r="FJ182" s="78">
        <v>642.5</v>
      </c>
      <c r="FK182" s="78">
        <v>633.96</v>
      </c>
      <c r="FL182" s="78">
        <v>503.38</v>
      </c>
      <c r="FM182" s="78">
        <v>458.64</v>
      </c>
      <c r="FN182" s="78"/>
      <c r="FO182" s="79">
        <v>423.6</v>
      </c>
      <c r="FP182" s="65" t="s">
        <v>410</v>
      </c>
      <c r="FQ182" s="68">
        <v>0.21969330814183399</v>
      </c>
      <c r="FR182" s="78">
        <v>577.27</v>
      </c>
      <c r="FS182" s="78">
        <v>608.12</v>
      </c>
      <c r="FT182" s="78">
        <v>540.53</v>
      </c>
      <c r="FU182" s="78">
        <v>411.49</v>
      </c>
      <c r="FV182" s="78">
        <v>345.84</v>
      </c>
      <c r="FW182" s="79">
        <v>350.36</v>
      </c>
      <c r="FX182" s="65" t="s">
        <v>411</v>
      </c>
      <c r="FY182" s="78">
        <v>618.20000000000005</v>
      </c>
      <c r="FZ182" s="78">
        <v>602.91</v>
      </c>
      <c r="GA182" s="78">
        <v>557.95000000000005</v>
      </c>
      <c r="GB182" s="78">
        <v>627.72</v>
      </c>
      <c r="GC182" s="78"/>
      <c r="GD182" s="79">
        <v>394.72</v>
      </c>
      <c r="GE182" s="65" t="s">
        <v>412</v>
      </c>
      <c r="GF182" s="68">
        <v>0.20296738314152901</v>
      </c>
      <c r="GG182" s="78">
        <v>566.66</v>
      </c>
      <c r="GH182" s="78">
        <v>566.42999999999995</v>
      </c>
      <c r="GI182" s="78">
        <v>413.47</v>
      </c>
      <c r="GJ182" s="78">
        <v>403.65</v>
      </c>
      <c r="GK182" s="78"/>
      <c r="GL182" s="79">
        <v>395.08</v>
      </c>
      <c r="GM182" s="65" t="s">
        <v>413</v>
      </c>
      <c r="GN182" s="68">
        <v>9.8228932349734302E-2</v>
      </c>
      <c r="GO182" s="78">
        <v>594.97</v>
      </c>
      <c r="GP182" s="78">
        <v>791.68</v>
      </c>
      <c r="GQ182" s="78">
        <v>496.94</v>
      </c>
      <c r="GR182" s="78">
        <v>428.18</v>
      </c>
      <c r="GS182" s="78"/>
      <c r="GT182" s="79"/>
      <c r="GU182" s="65" t="s">
        <v>414</v>
      </c>
      <c r="GV182" s="68">
        <v>1</v>
      </c>
      <c r="GW182" s="78">
        <v>520.19000000000005</v>
      </c>
      <c r="GX182" s="78">
        <v>518.23</v>
      </c>
      <c r="GY182" s="78">
        <v>553.70000000000005</v>
      </c>
      <c r="GZ182" s="78"/>
      <c r="HA182" s="78"/>
      <c r="HB182" s="79">
        <v>430.9</v>
      </c>
      <c r="HC182" s="65" t="s">
        <v>415</v>
      </c>
      <c r="HD182" s="68">
        <v>1</v>
      </c>
      <c r="HE182" s="78">
        <v>585.52</v>
      </c>
      <c r="HF182" s="78">
        <v>581.52</v>
      </c>
      <c r="HG182" s="78"/>
      <c r="HH182" s="78">
        <v>403.95</v>
      </c>
      <c r="HI182" s="78">
        <v>397.31</v>
      </c>
      <c r="HJ182" s="79">
        <v>421.72</v>
      </c>
      <c r="HK182" s="80"/>
      <c r="HL182" s="68"/>
      <c r="HM182" s="78"/>
      <c r="HN182" s="78"/>
      <c r="HO182" s="78"/>
      <c r="HP182" s="78"/>
      <c r="HQ182" s="78"/>
      <c r="HR182" s="79"/>
    </row>
    <row r="183" spans="1:226" x14ac:dyDescent="0.25">
      <c r="A183" s="81">
        <v>44312</v>
      </c>
      <c r="B183" s="82" t="s">
        <v>387</v>
      </c>
      <c r="C183" s="83">
        <v>594.53525902425122</v>
      </c>
      <c r="D183" s="83">
        <v>592.05826184250759</v>
      </c>
      <c r="E183" s="83">
        <v>515.96326571884003</v>
      </c>
      <c r="F183" s="83">
        <v>447.58393863900835</v>
      </c>
      <c r="G183" s="83">
        <v>343.95148965359556</v>
      </c>
      <c r="H183" s="84">
        <v>386.54897165869289</v>
      </c>
      <c r="I183" s="82" t="s">
        <v>388</v>
      </c>
      <c r="J183" s="83">
        <v>599.91209994069766</v>
      </c>
      <c r="K183" s="83">
        <v>586.63475819720873</v>
      </c>
      <c r="L183" s="83">
        <v>513.33933590109291</v>
      </c>
      <c r="M183" s="83">
        <v>444.63920773917152</v>
      </c>
      <c r="N183" s="83">
        <v>323.74</v>
      </c>
      <c r="O183" s="84">
        <v>414.05391379226853</v>
      </c>
      <c r="P183" s="65" t="s">
        <v>389</v>
      </c>
      <c r="Q183" s="78">
        <v>537.4</v>
      </c>
      <c r="R183" s="78">
        <v>569.87</v>
      </c>
      <c r="S183" s="78">
        <v>462.67</v>
      </c>
      <c r="T183" s="78">
        <v>398</v>
      </c>
      <c r="U183" s="78"/>
      <c r="V183" s="79"/>
      <c r="W183" s="65" t="s">
        <v>390</v>
      </c>
      <c r="X183" s="78">
        <v>573.83000000000004</v>
      </c>
      <c r="Y183" s="78">
        <v>573.30999999999995</v>
      </c>
      <c r="Z183" s="78">
        <v>456.47</v>
      </c>
      <c r="AA183" s="78">
        <v>356.45</v>
      </c>
      <c r="AB183" s="78"/>
      <c r="AC183" s="79">
        <v>453.72</v>
      </c>
      <c r="AD183" s="65" t="s">
        <v>391</v>
      </c>
      <c r="AE183" s="68">
        <v>0.51129972389814904</v>
      </c>
      <c r="AF183" s="78">
        <v>496.81</v>
      </c>
      <c r="AG183" s="78">
        <v>506.4</v>
      </c>
      <c r="AH183" s="78">
        <v>393.53</v>
      </c>
      <c r="AI183" s="78"/>
      <c r="AJ183" s="78"/>
      <c r="AK183" s="79">
        <v>344.22</v>
      </c>
      <c r="AL183" s="69" t="s">
        <v>392</v>
      </c>
      <c r="AM183" s="70">
        <v>1</v>
      </c>
      <c r="AN183" s="78">
        <v>576.69000000000005</v>
      </c>
      <c r="AO183" s="78">
        <v>622.11</v>
      </c>
      <c r="AP183" s="78">
        <v>564.17999999999995</v>
      </c>
      <c r="AQ183" s="78">
        <v>676.23</v>
      </c>
      <c r="AR183" s="78"/>
      <c r="AS183" s="79"/>
      <c r="AT183" s="65" t="s">
        <v>393</v>
      </c>
      <c r="AU183" s="68">
        <v>3.8749176579997699E-2</v>
      </c>
      <c r="AV183" s="78">
        <v>513.75</v>
      </c>
      <c r="AW183" s="78">
        <v>564.38</v>
      </c>
      <c r="AX183" s="78">
        <v>438.68</v>
      </c>
      <c r="AY183" s="78"/>
      <c r="AZ183" s="78"/>
      <c r="BA183" s="79">
        <v>364.51</v>
      </c>
      <c r="BB183" s="65" t="s">
        <v>394</v>
      </c>
      <c r="BC183" s="78">
        <v>624.49</v>
      </c>
      <c r="BD183" s="78">
        <v>630.44000000000005</v>
      </c>
      <c r="BE183" s="78">
        <v>524.36</v>
      </c>
      <c r="BF183" s="78"/>
      <c r="BG183" s="78"/>
      <c r="BH183" s="79">
        <v>493.91</v>
      </c>
      <c r="BI183" s="65" t="s">
        <v>395</v>
      </c>
      <c r="BJ183" s="68">
        <v>0.134477286786262</v>
      </c>
      <c r="BK183" s="78">
        <v>680.86</v>
      </c>
      <c r="BL183" s="78">
        <v>627.87</v>
      </c>
      <c r="BM183" s="78">
        <v>736.53</v>
      </c>
      <c r="BN183" s="78">
        <v>642.79999999999995</v>
      </c>
      <c r="BO183" s="78"/>
      <c r="BP183" s="79"/>
      <c r="BQ183" s="65" t="s">
        <v>396</v>
      </c>
      <c r="BR183" s="68">
        <v>1</v>
      </c>
      <c r="BS183" s="78">
        <v>582.83000000000004</v>
      </c>
      <c r="BT183" s="78">
        <v>626.33000000000004</v>
      </c>
      <c r="BU183" s="78">
        <v>647</v>
      </c>
      <c r="BV183" s="78"/>
      <c r="BW183" s="78"/>
      <c r="BX183" s="79">
        <v>359.5</v>
      </c>
      <c r="BY183" s="65" t="s">
        <v>397</v>
      </c>
      <c r="BZ183" s="78">
        <v>623.54999999999995</v>
      </c>
      <c r="CA183" s="78">
        <v>599.08000000000004</v>
      </c>
      <c r="CB183" s="78">
        <v>459.14</v>
      </c>
      <c r="CC183" s="78">
        <v>400.41</v>
      </c>
      <c r="CD183" s="78"/>
      <c r="CE183" s="79">
        <v>566.36</v>
      </c>
      <c r="CF183" s="65" t="s">
        <v>398</v>
      </c>
      <c r="CG183" s="78">
        <v>587.27</v>
      </c>
      <c r="CH183" s="78">
        <v>679</v>
      </c>
      <c r="CI183" s="78">
        <v>512.67999999999995</v>
      </c>
      <c r="CJ183" s="78"/>
      <c r="CK183" s="78"/>
      <c r="CL183" s="79"/>
      <c r="CM183" s="65" t="s">
        <v>399</v>
      </c>
      <c r="CN183" s="78">
        <v>576.04999999999995</v>
      </c>
      <c r="CO183" s="78">
        <v>539.77</v>
      </c>
      <c r="CP183" s="78">
        <v>548.1</v>
      </c>
      <c r="CQ183" s="78">
        <v>426.6</v>
      </c>
      <c r="CR183" s="78"/>
      <c r="CS183" s="79">
        <v>587.66999999999996</v>
      </c>
      <c r="CT183" s="65" t="s">
        <v>400</v>
      </c>
      <c r="CU183" s="78">
        <v>578.84</v>
      </c>
      <c r="CV183" s="78">
        <v>641.95000000000005</v>
      </c>
      <c r="CW183" s="78">
        <v>483.51</v>
      </c>
      <c r="CX183" s="78">
        <v>442.64</v>
      </c>
      <c r="CY183" s="78"/>
      <c r="CZ183" s="79"/>
      <c r="DA183" s="65" t="s">
        <v>401</v>
      </c>
      <c r="DB183" s="68">
        <v>0.132184211917729</v>
      </c>
      <c r="DC183" s="78">
        <v>586.37</v>
      </c>
      <c r="DD183" s="78">
        <v>631.30999999999995</v>
      </c>
      <c r="DE183" s="78">
        <v>445.01</v>
      </c>
      <c r="DF183" s="78">
        <v>548.42999999999995</v>
      </c>
      <c r="DG183" s="78"/>
      <c r="DH183" s="79">
        <v>509.78</v>
      </c>
      <c r="DI183" s="65" t="s">
        <v>402</v>
      </c>
      <c r="DJ183" s="68">
        <v>2.7525461051472601E-3</v>
      </c>
      <c r="DK183" s="78">
        <v>578.79999999999995</v>
      </c>
      <c r="DL183" s="78">
        <v>598.77</v>
      </c>
      <c r="DM183" s="78">
        <v>598.77</v>
      </c>
      <c r="DN183" s="78">
        <v>523.65</v>
      </c>
      <c r="DO183" s="78"/>
      <c r="DP183" s="79">
        <v>481.79</v>
      </c>
      <c r="DQ183" s="65" t="s">
        <v>403</v>
      </c>
      <c r="DR183" s="78">
        <v>548.53</v>
      </c>
      <c r="DS183" s="78">
        <v>570.23</v>
      </c>
      <c r="DT183" s="78">
        <v>426.71</v>
      </c>
      <c r="DU183" s="78">
        <v>457.92</v>
      </c>
      <c r="DV183" s="78"/>
      <c r="DW183" s="79"/>
      <c r="DX183" s="65" t="s">
        <v>404</v>
      </c>
      <c r="DY183" s="78">
        <v>564.23</v>
      </c>
      <c r="DZ183" s="78">
        <v>560.96</v>
      </c>
      <c r="EA183" s="78">
        <v>611.30999999999995</v>
      </c>
      <c r="EB183" s="78">
        <v>470.72</v>
      </c>
      <c r="EC183" s="78"/>
      <c r="ED183" s="79">
        <v>396.33</v>
      </c>
      <c r="EE183" s="65" t="s">
        <v>405</v>
      </c>
      <c r="EF183" s="68">
        <v>1</v>
      </c>
      <c r="EG183" s="78">
        <v>539.97</v>
      </c>
      <c r="EH183" s="78">
        <v>530.79999999999995</v>
      </c>
      <c r="EI183" s="78">
        <v>433.35</v>
      </c>
      <c r="EJ183" s="78"/>
      <c r="EK183" s="78">
        <v>323.74</v>
      </c>
      <c r="EL183" s="79">
        <v>317.89</v>
      </c>
      <c r="EM183" s="65" t="s">
        <v>406</v>
      </c>
      <c r="EN183" s="78">
        <v>577.71</v>
      </c>
      <c r="EO183" s="78">
        <v>579.34</v>
      </c>
      <c r="EP183" s="78">
        <v>478.56</v>
      </c>
      <c r="EQ183" s="78"/>
      <c r="ER183" s="78"/>
      <c r="ES183" s="79">
        <v>448.27</v>
      </c>
      <c r="ET183" s="65" t="s">
        <v>407</v>
      </c>
      <c r="EU183" s="68">
        <v>1</v>
      </c>
      <c r="EV183" s="78">
        <v>545.79999999999995</v>
      </c>
      <c r="EW183" s="78">
        <v>554.54</v>
      </c>
      <c r="EX183" s="78">
        <v>554.53</v>
      </c>
      <c r="EY183" s="78"/>
      <c r="EZ183" s="78"/>
      <c r="FA183" s="79">
        <v>353.03</v>
      </c>
      <c r="FB183" s="65" t="s">
        <v>408</v>
      </c>
      <c r="FC183" s="78">
        <v>586.21</v>
      </c>
      <c r="FD183" s="78">
        <v>553.02</v>
      </c>
      <c r="FE183" s="78">
        <v>615.37</v>
      </c>
      <c r="FF183" s="78"/>
      <c r="FG183" s="78"/>
      <c r="FH183" s="79"/>
      <c r="FI183" s="65" t="s">
        <v>409</v>
      </c>
      <c r="FJ183" s="78">
        <v>635.88</v>
      </c>
      <c r="FK183" s="78">
        <v>623.21</v>
      </c>
      <c r="FL183" s="78">
        <v>497.59</v>
      </c>
      <c r="FM183" s="78">
        <v>457.64</v>
      </c>
      <c r="FN183" s="78"/>
      <c r="FO183" s="79">
        <v>407.9</v>
      </c>
      <c r="FP183" s="65" t="s">
        <v>410</v>
      </c>
      <c r="FQ183" s="68">
        <v>0.21943780035548899</v>
      </c>
      <c r="FR183" s="78">
        <v>576.6</v>
      </c>
      <c r="FS183" s="78">
        <v>607.41999999999996</v>
      </c>
      <c r="FT183" s="78">
        <v>539.9</v>
      </c>
      <c r="FU183" s="78">
        <v>411.01</v>
      </c>
      <c r="FV183" s="78">
        <v>345.44</v>
      </c>
      <c r="FW183" s="79">
        <v>349.96</v>
      </c>
      <c r="FX183" s="65" t="s">
        <v>411</v>
      </c>
      <c r="FY183" s="78">
        <v>622.26</v>
      </c>
      <c r="FZ183" s="78">
        <v>598.03</v>
      </c>
      <c r="GA183" s="78">
        <v>556.33000000000004</v>
      </c>
      <c r="GB183" s="78">
        <v>628.52</v>
      </c>
      <c r="GC183" s="78"/>
      <c r="GD183" s="79">
        <v>393.09</v>
      </c>
      <c r="GE183" s="65" t="s">
        <v>412</v>
      </c>
      <c r="GF183" s="68">
        <v>0.20311579631547899</v>
      </c>
      <c r="GG183" s="78">
        <v>567.41999999999996</v>
      </c>
      <c r="GH183" s="78">
        <v>575.11</v>
      </c>
      <c r="GI183" s="78">
        <v>385.93</v>
      </c>
      <c r="GJ183" s="78">
        <v>500.15</v>
      </c>
      <c r="GK183" s="78"/>
      <c r="GL183" s="79">
        <v>402.53</v>
      </c>
      <c r="GM183" s="65" t="s">
        <v>413</v>
      </c>
      <c r="GN183" s="68">
        <v>9.8708887748252899E-2</v>
      </c>
      <c r="GO183" s="78">
        <v>589.66999999999996</v>
      </c>
      <c r="GP183" s="78">
        <v>775.64</v>
      </c>
      <c r="GQ183" s="78">
        <v>491.55</v>
      </c>
      <c r="GR183" s="78">
        <v>430.77</v>
      </c>
      <c r="GS183" s="78"/>
      <c r="GT183" s="79"/>
      <c r="GU183" s="65" t="s">
        <v>414</v>
      </c>
      <c r="GV183" s="68">
        <v>1</v>
      </c>
      <c r="GW183" s="78">
        <v>515.35</v>
      </c>
      <c r="GX183" s="78">
        <v>511.72</v>
      </c>
      <c r="GY183" s="78">
        <v>549.66</v>
      </c>
      <c r="GZ183" s="78"/>
      <c r="HA183" s="78"/>
      <c r="HB183" s="79">
        <v>428.7</v>
      </c>
      <c r="HC183" s="65" t="s">
        <v>415</v>
      </c>
      <c r="HD183" s="68">
        <v>1</v>
      </c>
      <c r="HE183" s="78">
        <v>583.85</v>
      </c>
      <c r="HF183" s="78">
        <v>580.67999999999995</v>
      </c>
      <c r="HG183" s="78"/>
      <c r="HH183" s="78">
        <v>406.66</v>
      </c>
      <c r="HI183" s="78">
        <v>400.22</v>
      </c>
      <c r="HJ183" s="79">
        <v>419.22</v>
      </c>
      <c r="HK183" s="80"/>
      <c r="HL183" s="68"/>
      <c r="HM183" s="78"/>
      <c r="HN183" s="78"/>
      <c r="HO183" s="78"/>
      <c r="HP183" s="78"/>
      <c r="HQ183" s="78"/>
      <c r="HR183" s="79"/>
    </row>
    <row r="184" spans="1:226" x14ac:dyDescent="0.25">
      <c r="A184" s="81">
        <v>44305</v>
      </c>
      <c r="B184" s="82" t="s">
        <v>387</v>
      </c>
      <c r="C184" s="83">
        <v>593.53395630844079</v>
      </c>
      <c r="D184" s="83">
        <v>590.61184446970196</v>
      </c>
      <c r="E184" s="83">
        <v>514.6635663326382</v>
      </c>
      <c r="F184" s="83">
        <v>452.49544313307945</v>
      </c>
      <c r="G184" s="83">
        <v>344.65004344346636</v>
      </c>
      <c r="H184" s="84">
        <v>388.88506609799498</v>
      </c>
      <c r="I184" s="82" t="s">
        <v>388</v>
      </c>
      <c r="J184" s="83">
        <v>598.13197721122469</v>
      </c>
      <c r="K184" s="83">
        <v>584.42977395040236</v>
      </c>
      <c r="L184" s="83">
        <v>511.83352566990521</v>
      </c>
      <c r="M184" s="83">
        <v>451.09095843340435</v>
      </c>
      <c r="N184" s="83">
        <v>323.74</v>
      </c>
      <c r="O184" s="84">
        <v>415.25290410421871</v>
      </c>
      <c r="P184" s="65" t="s">
        <v>389</v>
      </c>
      <c r="Q184" s="78">
        <v>531.55999999999995</v>
      </c>
      <c r="R184" s="78">
        <v>568.20000000000005</v>
      </c>
      <c r="S184" s="78">
        <v>465.94</v>
      </c>
      <c r="T184" s="78">
        <v>392</v>
      </c>
      <c r="U184" s="78"/>
      <c r="V184" s="79"/>
      <c r="W184" s="65" t="s">
        <v>390</v>
      </c>
      <c r="X184" s="78">
        <v>569.16</v>
      </c>
      <c r="Y184" s="78">
        <v>574.96</v>
      </c>
      <c r="Z184" s="78">
        <v>465.9</v>
      </c>
      <c r="AA184" s="78">
        <v>356.45</v>
      </c>
      <c r="AB184" s="78"/>
      <c r="AC184" s="79">
        <v>472.73</v>
      </c>
      <c r="AD184" s="65" t="s">
        <v>391</v>
      </c>
      <c r="AE184" s="68">
        <v>0.51129972389814904</v>
      </c>
      <c r="AF184" s="78">
        <v>497.28</v>
      </c>
      <c r="AG184" s="78">
        <v>503.03</v>
      </c>
      <c r="AH184" s="78">
        <v>397.28</v>
      </c>
      <c r="AI184" s="78"/>
      <c r="AJ184" s="78"/>
      <c r="AK184" s="79">
        <v>344.65</v>
      </c>
      <c r="AL184" s="69" t="s">
        <v>392</v>
      </c>
      <c r="AM184" s="70">
        <v>1</v>
      </c>
      <c r="AN184" s="78">
        <v>558.62</v>
      </c>
      <c r="AO184" s="78">
        <v>617.91999999999996</v>
      </c>
      <c r="AP184" s="78">
        <v>562.77</v>
      </c>
      <c r="AQ184" s="78">
        <v>676.23</v>
      </c>
      <c r="AR184" s="78"/>
      <c r="AS184" s="79"/>
      <c r="AT184" s="65" t="s">
        <v>393</v>
      </c>
      <c r="AU184" s="68">
        <v>3.8605566922750301E-2</v>
      </c>
      <c r="AV184" s="78">
        <v>510.6</v>
      </c>
      <c r="AW184" s="78">
        <v>562.29</v>
      </c>
      <c r="AX184" s="78">
        <v>438.78</v>
      </c>
      <c r="AY184" s="78"/>
      <c r="AZ184" s="78"/>
      <c r="BA184" s="79">
        <v>367.88</v>
      </c>
      <c r="BB184" s="65" t="s">
        <v>394</v>
      </c>
      <c r="BC184" s="78">
        <v>627.85</v>
      </c>
      <c r="BD184" s="78">
        <v>630.44000000000005</v>
      </c>
      <c r="BE184" s="78">
        <v>516.79999999999995</v>
      </c>
      <c r="BF184" s="78"/>
      <c r="BG184" s="78"/>
      <c r="BH184" s="79">
        <v>493.91</v>
      </c>
      <c r="BI184" s="65" t="s">
        <v>395</v>
      </c>
      <c r="BJ184" s="68">
        <v>0.13447367005540301</v>
      </c>
      <c r="BK184" s="78">
        <v>680.84</v>
      </c>
      <c r="BL184" s="78">
        <v>638.62</v>
      </c>
      <c r="BM184" s="78">
        <v>736.51</v>
      </c>
      <c r="BN184" s="78">
        <v>642.78</v>
      </c>
      <c r="BO184" s="78"/>
      <c r="BP184" s="79"/>
      <c r="BQ184" s="65" t="s">
        <v>396</v>
      </c>
      <c r="BR184" s="68">
        <v>1</v>
      </c>
      <c r="BS184" s="78">
        <v>582.83000000000004</v>
      </c>
      <c r="BT184" s="78">
        <v>626.33000000000004</v>
      </c>
      <c r="BU184" s="78">
        <v>650.33000000000004</v>
      </c>
      <c r="BV184" s="78"/>
      <c r="BW184" s="78"/>
      <c r="BX184" s="79">
        <v>359.5</v>
      </c>
      <c r="BY184" s="65" t="s">
        <v>397</v>
      </c>
      <c r="BZ184" s="78">
        <v>618.14</v>
      </c>
      <c r="CA184" s="78">
        <v>596.05999999999995</v>
      </c>
      <c r="CB184" s="78">
        <v>458.93</v>
      </c>
      <c r="CC184" s="78">
        <v>414.11</v>
      </c>
      <c r="CD184" s="78"/>
      <c r="CE184" s="79">
        <v>565.67999999999995</v>
      </c>
      <c r="CF184" s="65" t="s">
        <v>398</v>
      </c>
      <c r="CG184" s="78">
        <v>584.04</v>
      </c>
      <c r="CH184" s="78">
        <v>683.03</v>
      </c>
      <c r="CI184" s="78">
        <v>520.72</v>
      </c>
      <c r="CJ184" s="78"/>
      <c r="CK184" s="78"/>
      <c r="CL184" s="79"/>
      <c r="CM184" s="65" t="s">
        <v>399</v>
      </c>
      <c r="CN184" s="78">
        <v>572.29</v>
      </c>
      <c r="CO184" s="78">
        <v>534.08000000000004</v>
      </c>
      <c r="CP184" s="78">
        <v>549.47</v>
      </c>
      <c r="CQ184" s="78">
        <v>429.73</v>
      </c>
      <c r="CR184" s="78"/>
      <c r="CS184" s="79">
        <v>584.28</v>
      </c>
      <c r="CT184" s="65" t="s">
        <v>400</v>
      </c>
      <c r="CU184" s="78">
        <v>578.74</v>
      </c>
      <c r="CV184" s="78">
        <v>643.66999999999996</v>
      </c>
      <c r="CW184" s="78">
        <v>484.42</v>
      </c>
      <c r="CX184" s="78">
        <v>436.86</v>
      </c>
      <c r="CY184" s="78"/>
      <c r="CZ184" s="79"/>
      <c r="DA184" s="65" t="s">
        <v>401</v>
      </c>
      <c r="DB184" s="68">
        <v>0.132077714527228</v>
      </c>
      <c r="DC184" s="78">
        <v>575.86</v>
      </c>
      <c r="DD184" s="78">
        <v>621.92999999999995</v>
      </c>
      <c r="DE184" s="78">
        <v>434.4</v>
      </c>
      <c r="DF184" s="78">
        <v>534.78</v>
      </c>
      <c r="DG184" s="78"/>
      <c r="DH184" s="79">
        <v>503.98</v>
      </c>
      <c r="DI184" s="65" t="s">
        <v>402</v>
      </c>
      <c r="DJ184" s="68">
        <v>2.77600421952641E-3</v>
      </c>
      <c r="DK184" s="78">
        <v>574.44000000000005</v>
      </c>
      <c r="DL184" s="78">
        <v>596.59</v>
      </c>
      <c r="DM184" s="78">
        <v>596.59</v>
      </c>
      <c r="DN184" s="78">
        <v>528.11</v>
      </c>
      <c r="DO184" s="78"/>
      <c r="DP184" s="79">
        <v>482.82</v>
      </c>
      <c r="DQ184" s="65" t="s">
        <v>403</v>
      </c>
      <c r="DR184" s="78">
        <v>547.63</v>
      </c>
      <c r="DS184" s="78">
        <v>570.23</v>
      </c>
      <c r="DT184" s="78">
        <v>425.61</v>
      </c>
      <c r="DU184" s="78">
        <v>469.84</v>
      </c>
      <c r="DV184" s="78"/>
      <c r="DW184" s="79"/>
      <c r="DX184" s="65" t="s">
        <v>404</v>
      </c>
      <c r="DY184" s="78">
        <v>562.13</v>
      </c>
      <c r="DZ184" s="78">
        <v>559.37</v>
      </c>
      <c r="EA184" s="78">
        <v>612.22</v>
      </c>
      <c r="EB184" s="78">
        <v>479.17</v>
      </c>
      <c r="EC184" s="78"/>
      <c r="ED184" s="79">
        <v>396.05</v>
      </c>
      <c r="EE184" s="65" t="s">
        <v>405</v>
      </c>
      <c r="EF184" s="68">
        <v>1</v>
      </c>
      <c r="EG184" s="78">
        <v>539.48</v>
      </c>
      <c r="EH184" s="78">
        <v>531.6</v>
      </c>
      <c r="EI184" s="78">
        <v>436.48</v>
      </c>
      <c r="EJ184" s="78"/>
      <c r="EK184" s="78">
        <v>323.74</v>
      </c>
      <c r="EL184" s="79">
        <v>323.89999999999998</v>
      </c>
      <c r="EM184" s="65" t="s">
        <v>406</v>
      </c>
      <c r="EN184" s="78">
        <v>577.71</v>
      </c>
      <c r="EO184" s="78">
        <v>563.1</v>
      </c>
      <c r="EP184" s="78">
        <v>464.52</v>
      </c>
      <c r="EQ184" s="78"/>
      <c r="ER184" s="78"/>
      <c r="ES184" s="79">
        <v>448.27</v>
      </c>
      <c r="ET184" s="65" t="s">
        <v>407</v>
      </c>
      <c r="EU184" s="68">
        <v>1</v>
      </c>
      <c r="EV184" s="78">
        <v>546.21</v>
      </c>
      <c r="EW184" s="78">
        <v>554.95000000000005</v>
      </c>
      <c r="EX184" s="78">
        <v>554.95000000000005</v>
      </c>
      <c r="EY184" s="78"/>
      <c r="EZ184" s="78"/>
      <c r="FA184" s="79">
        <v>355.1</v>
      </c>
      <c r="FB184" s="65" t="s">
        <v>408</v>
      </c>
      <c r="FC184" s="78">
        <v>586.21</v>
      </c>
      <c r="FD184" s="78">
        <v>553.02</v>
      </c>
      <c r="FE184" s="78">
        <v>615.37</v>
      </c>
      <c r="FF184" s="78"/>
      <c r="FG184" s="78"/>
      <c r="FH184" s="79"/>
      <c r="FI184" s="65" t="s">
        <v>409</v>
      </c>
      <c r="FJ184" s="78">
        <v>626.79</v>
      </c>
      <c r="FK184" s="78">
        <v>619.91</v>
      </c>
      <c r="FL184" s="78">
        <v>503.38</v>
      </c>
      <c r="FM184" s="78">
        <v>468.64</v>
      </c>
      <c r="FN184" s="78"/>
      <c r="FO184" s="79">
        <v>419.47</v>
      </c>
      <c r="FP184" s="65" t="s">
        <v>410</v>
      </c>
      <c r="FQ184" s="68">
        <v>0.219910716249203</v>
      </c>
      <c r="FR184" s="78">
        <v>577.24</v>
      </c>
      <c r="FS184" s="78">
        <v>608.48</v>
      </c>
      <c r="FT184" s="78">
        <v>544.12</v>
      </c>
      <c r="FU184" s="78">
        <v>411.58</v>
      </c>
      <c r="FV184" s="78">
        <v>346.19</v>
      </c>
      <c r="FW184" s="79">
        <v>354.07</v>
      </c>
      <c r="FX184" s="65" t="s">
        <v>411</v>
      </c>
      <c r="FY184" s="78">
        <v>613.32000000000005</v>
      </c>
      <c r="FZ184" s="78">
        <v>593.15</v>
      </c>
      <c r="GA184" s="78">
        <v>551.45000000000005</v>
      </c>
      <c r="GB184" s="78">
        <v>613.66</v>
      </c>
      <c r="GC184" s="78"/>
      <c r="GD184" s="79">
        <v>393.9</v>
      </c>
      <c r="GE184" s="65" t="s">
        <v>412</v>
      </c>
      <c r="GF184" s="68">
        <v>0.20300446609825401</v>
      </c>
      <c r="GG184" s="78">
        <v>571.4</v>
      </c>
      <c r="GH184" s="78">
        <v>576.9</v>
      </c>
      <c r="GI184" s="78">
        <v>421.28</v>
      </c>
      <c r="GJ184" s="78">
        <v>390.87</v>
      </c>
      <c r="GK184" s="78"/>
      <c r="GL184" s="79">
        <v>402.05</v>
      </c>
      <c r="GM184" s="65" t="s">
        <v>413</v>
      </c>
      <c r="GN184" s="68">
        <v>9.9024607614992294E-2</v>
      </c>
      <c r="GO184" s="78">
        <v>602.72</v>
      </c>
      <c r="GP184" s="78">
        <v>786.84</v>
      </c>
      <c r="GQ184" s="78">
        <v>497.24</v>
      </c>
      <c r="GR184" s="78">
        <v>440.96</v>
      </c>
      <c r="GS184" s="78"/>
      <c r="GT184" s="79"/>
      <c r="GU184" s="65" t="s">
        <v>414</v>
      </c>
      <c r="GV184" s="68">
        <v>1</v>
      </c>
      <c r="GW184" s="78">
        <v>515.94000000000005</v>
      </c>
      <c r="GX184" s="78">
        <v>507.25</v>
      </c>
      <c r="GY184" s="78">
        <v>548.39</v>
      </c>
      <c r="GZ184" s="78"/>
      <c r="HA184" s="78"/>
      <c r="HB184" s="79">
        <v>428.36</v>
      </c>
      <c r="HC184" s="65" t="s">
        <v>415</v>
      </c>
      <c r="HD184" s="68">
        <v>1</v>
      </c>
      <c r="HE184" s="78">
        <v>583.85</v>
      </c>
      <c r="HF184" s="78">
        <v>581.52</v>
      </c>
      <c r="HG184" s="78"/>
      <c r="HH184" s="78">
        <v>395.19</v>
      </c>
      <c r="HI184" s="78">
        <v>388.55</v>
      </c>
      <c r="HJ184" s="79">
        <v>429.22</v>
      </c>
      <c r="HK184" s="80"/>
      <c r="HL184" s="68"/>
      <c r="HM184" s="78"/>
      <c r="HN184" s="78"/>
      <c r="HO184" s="78"/>
      <c r="HP184" s="78"/>
      <c r="HQ184" s="78"/>
      <c r="HR184" s="79"/>
    </row>
    <row r="185" spans="1:226" x14ac:dyDescent="0.25">
      <c r="A185" s="81">
        <v>44298</v>
      </c>
      <c r="B185" s="82" t="s">
        <v>387</v>
      </c>
      <c r="C185" s="83">
        <v>589.47996925960979</v>
      </c>
      <c r="D185" s="83">
        <v>589.58058060437077</v>
      </c>
      <c r="E185" s="83">
        <v>507.53925914112193</v>
      </c>
      <c r="F185" s="83">
        <v>445.42587920857227</v>
      </c>
      <c r="G185" s="83">
        <v>346.26137418543505</v>
      </c>
      <c r="H185" s="84">
        <v>391.36405608397109</v>
      </c>
      <c r="I185" s="82" t="s">
        <v>388</v>
      </c>
      <c r="J185" s="83">
        <v>593.4688030028617</v>
      </c>
      <c r="K185" s="83">
        <v>583.1990373405738</v>
      </c>
      <c r="L185" s="83">
        <v>504.49228303021385</v>
      </c>
      <c r="M185" s="83">
        <v>444.53962046242793</v>
      </c>
      <c r="N185" s="83">
        <v>323.74</v>
      </c>
      <c r="O185" s="84">
        <v>415.8410711325634</v>
      </c>
      <c r="P185" s="65" t="s">
        <v>389</v>
      </c>
      <c r="Q185" s="78">
        <v>525.73</v>
      </c>
      <c r="R185" s="78">
        <v>564.04</v>
      </c>
      <c r="S185" s="78">
        <v>456.28</v>
      </c>
      <c r="T185" s="78">
        <v>390</v>
      </c>
      <c r="U185" s="78"/>
      <c r="V185" s="79"/>
      <c r="W185" s="65" t="s">
        <v>390</v>
      </c>
      <c r="X185" s="78">
        <v>561.44000000000005</v>
      </c>
      <c r="Y185" s="78">
        <v>574.26</v>
      </c>
      <c r="Z185" s="78">
        <v>446.89</v>
      </c>
      <c r="AA185" s="78">
        <v>342.92</v>
      </c>
      <c r="AB185" s="78"/>
      <c r="AC185" s="79">
        <v>472.73</v>
      </c>
      <c r="AD185" s="65" t="s">
        <v>391</v>
      </c>
      <c r="AE185" s="68">
        <v>0.51129972389814904</v>
      </c>
      <c r="AF185" s="78">
        <v>494.47</v>
      </c>
      <c r="AG185" s="78">
        <v>503.08</v>
      </c>
      <c r="AH185" s="78">
        <v>389.61</v>
      </c>
      <c r="AI185" s="78"/>
      <c r="AJ185" s="78"/>
      <c r="AK185" s="79">
        <v>343.8</v>
      </c>
      <c r="AL185" s="69" t="s">
        <v>392</v>
      </c>
      <c r="AM185" s="70">
        <v>1</v>
      </c>
      <c r="AN185" s="78">
        <v>555.44000000000005</v>
      </c>
      <c r="AO185" s="78">
        <v>616.34</v>
      </c>
      <c r="AP185" s="78">
        <v>562.63</v>
      </c>
      <c r="AQ185" s="78">
        <v>676.23</v>
      </c>
      <c r="AR185" s="78"/>
      <c r="AS185" s="79"/>
      <c r="AT185" s="65" t="s">
        <v>393</v>
      </c>
      <c r="AU185" s="68">
        <v>3.8415735085090899E-2</v>
      </c>
      <c r="AV185" s="78">
        <v>507.08</v>
      </c>
      <c r="AW185" s="78">
        <v>559.80999999999995</v>
      </c>
      <c r="AX185" s="78">
        <v>434.69</v>
      </c>
      <c r="AY185" s="78"/>
      <c r="AZ185" s="78"/>
      <c r="BA185" s="79">
        <v>366.23</v>
      </c>
      <c r="BB185" s="65" t="s">
        <v>394</v>
      </c>
      <c r="BC185" s="78">
        <v>620.29</v>
      </c>
      <c r="BD185" s="78">
        <v>628.76</v>
      </c>
      <c r="BE185" s="78">
        <v>510.92</v>
      </c>
      <c r="BF185" s="78"/>
      <c r="BG185" s="78"/>
      <c r="BH185" s="79">
        <v>491.39</v>
      </c>
      <c r="BI185" s="65" t="s">
        <v>395</v>
      </c>
      <c r="BJ185" s="68">
        <v>0.134464629079321</v>
      </c>
      <c r="BK185" s="78">
        <v>670.04</v>
      </c>
      <c r="BL185" s="78">
        <v>627.82000000000005</v>
      </c>
      <c r="BM185" s="78">
        <v>725.71</v>
      </c>
      <c r="BN185" s="78">
        <v>642.74</v>
      </c>
      <c r="BO185" s="78"/>
      <c r="BP185" s="79"/>
      <c r="BQ185" s="65" t="s">
        <v>396</v>
      </c>
      <c r="BR185" s="68">
        <v>1</v>
      </c>
      <c r="BS185" s="78">
        <v>582.83000000000004</v>
      </c>
      <c r="BT185" s="78">
        <v>626.33000000000004</v>
      </c>
      <c r="BU185" s="78">
        <v>647</v>
      </c>
      <c r="BV185" s="78"/>
      <c r="BW185" s="78"/>
      <c r="BX185" s="79">
        <v>359.5</v>
      </c>
      <c r="BY185" s="65" t="s">
        <v>397</v>
      </c>
      <c r="BZ185" s="78">
        <v>614.44000000000005</v>
      </c>
      <c r="CA185" s="78">
        <v>595.4</v>
      </c>
      <c r="CB185" s="78">
        <v>454.79</v>
      </c>
      <c r="CC185" s="78">
        <v>409.79</v>
      </c>
      <c r="CD185" s="78"/>
      <c r="CE185" s="79">
        <v>564.86</v>
      </c>
      <c r="CF185" s="65" t="s">
        <v>398</v>
      </c>
      <c r="CG185" s="78">
        <v>596.14</v>
      </c>
      <c r="CH185" s="78">
        <v>697.54</v>
      </c>
      <c r="CI185" s="78">
        <v>504.46</v>
      </c>
      <c r="CJ185" s="78"/>
      <c r="CK185" s="78"/>
      <c r="CL185" s="79"/>
      <c r="CM185" s="65" t="s">
        <v>399</v>
      </c>
      <c r="CN185" s="78">
        <v>570.65</v>
      </c>
      <c r="CO185" s="78">
        <v>532.1</v>
      </c>
      <c r="CP185" s="78">
        <v>543.63</v>
      </c>
      <c r="CQ185" s="78">
        <v>418.96</v>
      </c>
      <c r="CR185" s="78"/>
      <c r="CS185" s="79">
        <v>584.73</v>
      </c>
      <c r="CT185" s="65" t="s">
        <v>400</v>
      </c>
      <c r="CU185" s="78">
        <v>578.74</v>
      </c>
      <c r="CV185" s="78">
        <v>643.66999999999996</v>
      </c>
      <c r="CW185" s="78">
        <v>484.42</v>
      </c>
      <c r="CX185" s="78">
        <v>436.86</v>
      </c>
      <c r="CY185" s="78"/>
      <c r="CZ185" s="79"/>
      <c r="DA185" s="65" t="s">
        <v>401</v>
      </c>
      <c r="DB185" s="68">
        <v>0.13214752950193601</v>
      </c>
      <c r="DC185" s="78">
        <v>584.73</v>
      </c>
      <c r="DD185" s="78">
        <v>624.48</v>
      </c>
      <c r="DE185" s="78">
        <v>439.6</v>
      </c>
      <c r="DF185" s="78">
        <v>535.07000000000005</v>
      </c>
      <c r="DG185" s="78"/>
      <c r="DH185" s="79">
        <v>509.64</v>
      </c>
      <c r="DI185" s="65" t="s">
        <v>402</v>
      </c>
      <c r="DJ185" s="68">
        <v>2.8055999775552002E-3</v>
      </c>
      <c r="DK185" s="78">
        <v>589.66999999999996</v>
      </c>
      <c r="DL185" s="78">
        <v>610.73</v>
      </c>
      <c r="DM185" s="78">
        <v>610.73</v>
      </c>
      <c r="DN185" s="78">
        <v>533.74</v>
      </c>
      <c r="DO185" s="78"/>
      <c r="DP185" s="79">
        <v>501</v>
      </c>
      <c r="DQ185" s="65" t="s">
        <v>403</v>
      </c>
      <c r="DR185" s="78">
        <v>551.37</v>
      </c>
      <c r="DS185" s="78">
        <v>574.04999999999995</v>
      </c>
      <c r="DT185" s="78">
        <v>425.66</v>
      </c>
      <c r="DU185" s="78">
        <v>447.79</v>
      </c>
      <c r="DV185" s="78"/>
      <c r="DW185" s="79"/>
      <c r="DX185" s="65" t="s">
        <v>404</v>
      </c>
      <c r="DY185" s="78">
        <v>561.37</v>
      </c>
      <c r="DZ185" s="78">
        <v>558.98</v>
      </c>
      <c r="EA185" s="78">
        <v>610.80999999999995</v>
      </c>
      <c r="EB185" s="78">
        <v>466.17</v>
      </c>
      <c r="EC185" s="78"/>
      <c r="ED185" s="79">
        <v>396.7</v>
      </c>
      <c r="EE185" s="65" t="s">
        <v>405</v>
      </c>
      <c r="EF185" s="68">
        <v>1</v>
      </c>
      <c r="EG185" s="78">
        <v>536.17999999999995</v>
      </c>
      <c r="EH185" s="78">
        <v>533.5</v>
      </c>
      <c r="EI185" s="78">
        <v>429.03</v>
      </c>
      <c r="EJ185" s="78"/>
      <c r="EK185" s="78">
        <v>323.74</v>
      </c>
      <c r="EL185" s="79">
        <v>326.27</v>
      </c>
      <c r="EM185" s="65" t="s">
        <v>406</v>
      </c>
      <c r="EN185" s="78">
        <v>574.29</v>
      </c>
      <c r="EO185" s="78">
        <v>563.1</v>
      </c>
      <c r="EP185" s="78">
        <v>464.52</v>
      </c>
      <c r="EQ185" s="78"/>
      <c r="ER185" s="78"/>
      <c r="ES185" s="79">
        <v>463.08</v>
      </c>
      <c r="ET185" s="65" t="s">
        <v>407</v>
      </c>
      <c r="EU185" s="68">
        <v>1</v>
      </c>
      <c r="EV185" s="78">
        <v>546.21</v>
      </c>
      <c r="EW185" s="78">
        <v>552.20000000000005</v>
      </c>
      <c r="EX185" s="78">
        <v>552.20000000000005</v>
      </c>
      <c r="EY185" s="78"/>
      <c r="EZ185" s="78"/>
      <c r="FA185" s="79">
        <v>355.1</v>
      </c>
      <c r="FB185" s="65" t="s">
        <v>408</v>
      </c>
      <c r="FC185" s="78">
        <v>586.21</v>
      </c>
      <c r="FD185" s="78">
        <v>553.02</v>
      </c>
      <c r="FE185" s="78">
        <v>615.37</v>
      </c>
      <c r="FF185" s="78"/>
      <c r="FG185" s="78"/>
      <c r="FH185" s="79"/>
      <c r="FI185" s="65" t="s">
        <v>409</v>
      </c>
      <c r="FJ185" s="78">
        <v>612.74</v>
      </c>
      <c r="FK185" s="78">
        <v>612.47</v>
      </c>
      <c r="FL185" s="78">
        <v>403.38</v>
      </c>
      <c r="FM185" s="78">
        <v>542.64</v>
      </c>
      <c r="FN185" s="78"/>
      <c r="FO185" s="79">
        <v>424.42</v>
      </c>
      <c r="FP185" s="65" t="s">
        <v>410</v>
      </c>
      <c r="FQ185" s="68">
        <v>0.221014012288379</v>
      </c>
      <c r="FR185" s="78">
        <v>580.04</v>
      </c>
      <c r="FS185" s="78">
        <v>611.64</v>
      </c>
      <c r="FT185" s="78">
        <v>538.15</v>
      </c>
      <c r="FU185" s="78">
        <v>410.84</v>
      </c>
      <c r="FV185" s="78">
        <v>347.92</v>
      </c>
      <c r="FW185" s="79">
        <v>359.27</v>
      </c>
      <c r="FX185" s="65" t="s">
        <v>411</v>
      </c>
      <c r="FY185" s="78">
        <v>611.69000000000005</v>
      </c>
      <c r="FZ185" s="78">
        <v>589.9</v>
      </c>
      <c r="GA185" s="78">
        <v>550.64</v>
      </c>
      <c r="GB185" s="78">
        <v>620.22</v>
      </c>
      <c r="GC185" s="78"/>
      <c r="GD185" s="79">
        <v>393.9</v>
      </c>
      <c r="GE185" s="65" t="s">
        <v>412</v>
      </c>
      <c r="GF185" s="68">
        <v>0.203239639859358</v>
      </c>
      <c r="GG185" s="78">
        <v>560.80999999999995</v>
      </c>
      <c r="GH185" s="78">
        <v>566.58000000000004</v>
      </c>
      <c r="GI185" s="78">
        <v>404.95</v>
      </c>
      <c r="GJ185" s="78">
        <v>389.24</v>
      </c>
      <c r="GK185" s="78"/>
      <c r="GL185" s="79">
        <v>397.09</v>
      </c>
      <c r="GM185" s="65" t="s">
        <v>413</v>
      </c>
      <c r="GN185" s="68">
        <v>9.8063250796763896E-2</v>
      </c>
      <c r="GO185" s="78">
        <v>585.1</v>
      </c>
      <c r="GP185" s="78">
        <v>774.73</v>
      </c>
      <c r="GQ185" s="78">
        <v>485.2</v>
      </c>
      <c r="GR185" s="78">
        <v>424.42</v>
      </c>
      <c r="GS185" s="78"/>
      <c r="GT185" s="79"/>
      <c r="GU185" s="65" t="s">
        <v>414</v>
      </c>
      <c r="GV185" s="68">
        <v>1</v>
      </c>
      <c r="GW185" s="78">
        <v>514.29999999999995</v>
      </c>
      <c r="GX185" s="78">
        <v>509.44</v>
      </c>
      <c r="GY185" s="78">
        <v>559.95000000000005</v>
      </c>
      <c r="GZ185" s="78"/>
      <c r="HA185" s="78"/>
      <c r="HB185" s="79">
        <v>428.8</v>
      </c>
      <c r="HC185" s="65" t="s">
        <v>415</v>
      </c>
      <c r="HD185" s="68">
        <v>1</v>
      </c>
      <c r="HE185" s="78">
        <v>583.85</v>
      </c>
      <c r="HF185" s="78">
        <v>580.67999999999995</v>
      </c>
      <c r="HG185" s="78"/>
      <c r="HH185" s="78">
        <v>405.75</v>
      </c>
      <c r="HI185" s="78">
        <v>399.11</v>
      </c>
      <c r="HJ185" s="79">
        <v>433.39</v>
      </c>
      <c r="HK185" s="80"/>
      <c r="HL185" s="68"/>
      <c r="HM185" s="78"/>
      <c r="HN185" s="78"/>
      <c r="HO185" s="78"/>
      <c r="HP185" s="78"/>
      <c r="HQ185" s="78"/>
      <c r="HR185" s="79"/>
    </row>
    <row r="186" spans="1:226" x14ac:dyDescent="0.25">
      <c r="A186" s="81">
        <v>44284</v>
      </c>
      <c r="B186" s="82" t="s">
        <v>387</v>
      </c>
      <c r="C186" s="83">
        <v>584.55720306003582</v>
      </c>
      <c r="D186" s="83">
        <v>590.78152421204015</v>
      </c>
      <c r="E186" s="83">
        <v>505.96412464064412</v>
      </c>
      <c r="F186" s="83">
        <v>440.88500793005988</v>
      </c>
      <c r="G186" s="83">
        <v>341.89308448610956</v>
      </c>
      <c r="H186" s="84">
        <v>388.71240388841238</v>
      </c>
      <c r="I186" s="82" t="s">
        <v>388</v>
      </c>
      <c r="J186" s="83">
        <v>591.1769468825803</v>
      </c>
      <c r="K186" s="83">
        <v>586.48401901756608</v>
      </c>
      <c r="L186" s="83">
        <v>502.96445630140317</v>
      </c>
      <c r="M186" s="83">
        <v>438.77519148750264</v>
      </c>
      <c r="N186" s="83">
        <v>323.74</v>
      </c>
      <c r="O186" s="84">
        <v>415.09306851280024</v>
      </c>
      <c r="P186" s="65" t="s">
        <v>389</v>
      </c>
      <c r="Q186" s="78">
        <v>522.4</v>
      </c>
      <c r="R186" s="78">
        <v>567.37</v>
      </c>
      <c r="S186" s="78">
        <v>457.98</v>
      </c>
      <c r="T186" s="78">
        <v>390</v>
      </c>
      <c r="U186" s="78"/>
      <c r="V186" s="79"/>
      <c r="W186" s="65" t="s">
        <v>390</v>
      </c>
      <c r="X186" s="78">
        <v>566.91999999999996</v>
      </c>
      <c r="Y186" s="78">
        <v>574.26</v>
      </c>
      <c r="Z186" s="78">
        <v>437.3</v>
      </c>
      <c r="AA186" s="78">
        <v>360.04</v>
      </c>
      <c r="AB186" s="78"/>
      <c r="AC186" s="79">
        <v>505.79</v>
      </c>
      <c r="AD186" s="65" t="s">
        <v>391</v>
      </c>
      <c r="AE186" s="68">
        <v>0.51129972389814904</v>
      </c>
      <c r="AF186" s="78">
        <v>488.55</v>
      </c>
      <c r="AG186" s="78">
        <v>502.22</v>
      </c>
      <c r="AH186" s="78">
        <v>393.7</v>
      </c>
      <c r="AI186" s="78"/>
      <c r="AJ186" s="78"/>
      <c r="AK186" s="79">
        <v>342.01</v>
      </c>
      <c r="AL186" s="69" t="s">
        <v>392</v>
      </c>
      <c r="AM186" s="70">
        <v>1</v>
      </c>
      <c r="AN186" s="78">
        <v>540.02</v>
      </c>
      <c r="AO186" s="78">
        <v>616.79</v>
      </c>
      <c r="AP186" s="78">
        <v>561.59</v>
      </c>
      <c r="AQ186" s="78">
        <v>676.23</v>
      </c>
      <c r="AR186" s="78"/>
      <c r="AS186" s="79"/>
      <c r="AT186" s="65" t="s">
        <v>393</v>
      </c>
      <c r="AU186" s="68">
        <v>3.8345028567046302E-2</v>
      </c>
      <c r="AV186" s="78">
        <v>500.63</v>
      </c>
      <c r="AW186" s="78">
        <v>560.36</v>
      </c>
      <c r="AX186" s="78">
        <v>448.65</v>
      </c>
      <c r="AY186" s="78"/>
      <c r="AZ186" s="78"/>
      <c r="BA186" s="79">
        <v>363.91</v>
      </c>
      <c r="BB186" s="65" t="s">
        <v>394</v>
      </c>
      <c r="BC186" s="78">
        <v>616.92999999999995</v>
      </c>
      <c r="BD186" s="78">
        <v>628.76</v>
      </c>
      <c r="BE186" s="78">
        <v>507.56</v>
      </c>
      <c r="BF186" s="78"/>
      <c r="BG186" s="78"/>
      <c r="BH186" s="79">
        <v>479.63</v>
      </c>
      <c r="BI186" s="65" t="s">
        <v>395</v>
      </c>
      <c r="BJ186" s="68">
        <v>0.13448090371167301</v>
      </c>
      <c r="BK186" s="78">
        <v>670.12</v>
      </c>
      <c r="BL186" s="78">
        <v>627.89</v>
      </c>
      <c r="BM186" s="78">
        <v>715.03</v>
      </c>
      <c r="BN186" s="78">
        <v>629.37</v>
      </c>
      <c r="BO186" s="78"/>
      <c r="BP186" s="79"/>
      <c r="BQ186" s="65" t="s">
        <v>396</v>
      </c>
      <c r="BR186" s="68">
        <v>1</v>
      </c>
      <c r="BS186" s="78">
        <v>582.83000000000004</v>
      </c>
      <c r="BT186" s="78">
        <v>655.5</v>
      </c>
      <c r="BU186" s="78">
        <v>651.16999999999996</v>
      </c>
      <c r="BV186" s="78"/>
      <c r="BW186" s="78"/>
      <c r="BX186" s="79">
        <v>363.67</v>
      </c>
      <c r="BY186" s="65" t="s">
        <v>397</v>
      </c>
      <c r="BZ186" s="78">
        <v>615.77</v>
      </c>
      <c r="CA186" s="78">
        <v>599.72</v>
      </c>
      <c r="CB186" s="78">
        <v>456.02</v>
      </c>
      <c r="CC186" s="78">
        <v>392.17</v>
      </c>
      <c r="CD186" s="78"/>
      <c r="CE186" s="79">
        <v>563.71</v>
      </c>
      <c r="CF186" s="65" t="s">
        <v>398</v>
      </c>
      <c r="CG186" s="78">
        <v>580.01</v>
      </c>
      <c r="CH186" s="78">
        <v>689.48</v>
      </c>
      <c r="CI186" s="78">
        <v>503.44</v>
      </c>
      <c r="CJ186" s="78"/>
      <c r="CK186" s="78"/>
      <c r="CL186" s="79"/>
      <c r="CM186" s="65" t="s">
        <v>399</v>
      </c>
      <c r="CN186" s="78">
        <v>569.02</v>
      </c>
      <c r="CO186" s="78">
        <v>539.17999999999995</v>
      </c>
      <c r="CP186" s="78">
        <v>548.25</v>
      </c>
      <c r="CQ186" s="78">
        <v>423.94</v>
      </c>
      <c r="CR186" s="78"/>
      <c r="CS186" s="79">
        <v>584.04999999999995</v>
      </c>
      <c r="CT186" s="65" t="s">
        <v>400</v>
      </c>
      <c r="CU186" s="78">
        <v>578.91</v>
      </c>
      <c r="CV186" s="78">
        <v>646.13</v>
      </c>
      <c r="CW186" s="78">
        <v>485.28</v>
      </c>
      <c r="CX186" s="78">
        <v>438.21</v>
      </c>
      <c r="CY186" s="78"/>
      <c r="CZ186" s="79"/>
      <c r="DA186" s="65" t="s">
        <v>401</v>
      </c>
      <c r="DB186" s="68">
        <v>0.13206027230828099</v>
      </c>
      <c r="DC186" s="78">
        <v>585.29</v>
      </c>
      <c r="DD186" s="78">
        <v>634.63</v>
      </c>
      <c r="DE186" s="78">
        <v>450.93</v>
      </c>
      <c r="DF186" s="78">
        <v>534.71</v>
      </c>
      <c r="DG186" s="78"/>
      <c r="DH186" s="79">
        <v>508.56</v>
      </c>
      <c r="DI186" s="65" t="s">
        <v>402</v>
      </c>
      <c r="DJ186" s="68">
        <v>2.75999116802826E-3</v>
      </c>
      <c r="DK186" s="78">
        <v>577.79</v>
      </c>
      <c r="DL186" s="78">
        <v>606.9</v>
      </c>
      <c r="DM186" s="78">
        <v>606.9</v>
      </c>
      <c r="DN186" s="78">
        <v>536.38</v>
      </c>
      <c r="DO186" s="78"/>
      <c r="DP186" s="79">
        <v>490.54</v>
      </c>
      <c r="DQ186" s="65" t="s">
        <v>403</v>
      </c>
      <c r="DR186" s="78">
        <v>544.87</v>
      </c>
      <c r="DS186" s="78">
        <v>568.12</v>
      </c>
      <c r="DT186" s="78">
        <v>431.74</v>
      </c>
      <c r="DU186" s="78">
        <v>454.18</v>
      </c>
      <c r="DV186" s="78"/>
      <c r="DW186" s="79"/>
      <c r="DX186" s="65" t="s">
        <v>404</v>
      </c>
      <c r="DY186" s="78">
        <v>562.87</v>
      </c>
      <c r="DZ186" s="78">
        <v>563.16999999999996</v>
      </c>
      <c r="EA186" s="78">
        <v>611.28</v>
      </c>
      <c r="EB186" s="78">
        <v>465.17</v>
      </c>
      <c r="EC186" s="78"/>
      <c r="ED186" s="79">
        <v>396.04</v>
      </c>
      <c r="EE186" s="65" t="s">
        <v>405</v>
      </c>
      <c r="EF186" s="68">
        <v>1</v>
      </c>
      <c r="EG186" s="78">
        <v>544.38</v>
      </c>
      <c r="EH186" s="78">
        <v>557.24</v>
      </c>
      <c r="EI186" s="78">
        <v>432.36</v>
      </c>
      <c r="EJ186" s="78"/>
      <c r="EK186" s="78">
        <v>323.74</v>
      </c>
      <c r="EL186" s="79">
        <v>336.41</v>
      </c>
      <c r="EM186" s="65" t="s">
        <v>406</v>
      </c>
      <c r="EN186" s="78">
        <v>552.91999999999996</v>
      </c>
      <c r="EO186" s="78">
        <v>563.1</v>
      </c>
      <c r="EP186" s="78">
        <v>464.52</v>
      </c>
      <c r="EQ186" s="78"/>
      <c r="ER186" s="78"/>
      <c r="ES186" s="79">
        <v>471.42</v>
      </c>
      <c r="ET186" s="65" t="s">
        <v>407</v>
      </c>
      <c r="EU186" s="68">
        <v>1</v>
      </c>
      <c r="EV186" s="78">
        <v>537.54</v>
      </c>
      <c r="EW186" s="78">
        <v>545.58000000000004</v>
      </c>
      <c r="EX186" s="78">
        <v>545.58000000000004</v>
      </c>
      <c r="EY186" s="78"/>
      <c r="EZ186" s="78"/>
      <c r="FA186" s="79">
        <v>350.96</v>
      </c>
      <c r="FB186" s="65" t="s">
        <v>408</v>
      </c>
      <c r="FC186" s="78">
        <v>586.21</v>
      </c>
      <c r="FD186" s="78">
        <v>553.02</v>
      </c>
      <c r="FE186" s="78">
        <v>615.37</v>
      </c>
      <c r="FF186" s="78"/>
      <c r="FG186" s="78"/>
      <c r="FH186" s="79"/>
      <c r="FI186" s="65" t="s">
        <v>409</v>
      </c>
      <c r="FJ186" s="78">
        <v>606.13</v>
      </c>
      <c r="FK186" s="78">
        <v>613.29999999999995</v>
      </c>
      <c r="FL186" s="78">
        <v>415.77</v>
      </c>
      <c r="FM186" s="78">
        <v>555.64</v>
      </c>
      <c r="FN186" s="78"/>
      <c r="FO186" s="79">
        <v>417.81</v>
      </c>
      <c r="FP186" s="65" t="s">
        <v>410</v>
      </c>
      <c r="FQ186" s="68">
        <v>0.215252814430549</v>
      </c>
      <c r="FR186" s="78">
        <v>557.19000000000005</v>
      </c>
      <c r="FS186" s="78">
        <v>595.11</v>
      </c>
      <c r="FT186" s="78">
        <v>534.38</v>
      </c>
      <c r="FU186" s="78">
        <v>409.82</v>
      </c>
      <c r="FV186" s="78">
        <v>343.23</v>
      </c>
      <c r="FW186" s="79">
        <v>354.44</v>
      </c>
      <c r="FX186" s="65" t="s">
        <v>411</v>
      </c>
      <c r="FY186" s="78">
        <v>602.75</v>
      </c>
      <c r="FZ186" s="78">
        <v>590.72</v>
      </c>
      <c r="GA186" s="78">
        <v>552.26</v>
      </c>
      <c r="GB186" s="78">
        <v>624.35</v>
      </c>
      <c r="GC186" s="78"/>
      <c r="GD186" s="79">
        <v>402.03</v>
      </c>
      <c r="GE186" s="65" t="s">
        <v>412</v>
      </c>
      <c r="GF186" s="68">
        <v>0.20397756246812901</v>
      </c>
      <c r="GG186" s="78">
        <v>551.15</v>
      </c>
      <c r="GH186" s="78">
        <v>565.62</v>
      </c>
      <c r="GI186" s="78">
        <v>426.92</v>
      </c>
      <c r="GJ186" s="78">
        <v>399.26</v>
      </c>
      <c r="GK186" s="78"/>
      <c r="GL186" s="79">
        <v>392.48</v>
      </c>
      <c r="GM186" s="65" t="s">
        <v>413</v>
      </c>
      <c r="GN186" s="68">
        <v>9.7842571302773795E-2</v>
      </c>
      <c r="GO186" s="78">
        <v>575.88</v>
      </c>
      <c r="GP186" s="78">
        <v>781.75</v>
      </c>
      <c r="GQ186" s="78">
        <v>487.31</v>
      </c>
      <c r="GR186" s="78">
        <v>431.29</v>
      </c>
      <c r="GS186" s="78"/>
      <c r="GT186" s="79"/>
      <c r="GU186" s="65" t="s">
        <v>414</v>
      </c>
      <c r="GV186" s="68">
        <v>1</v>
      </c>
      <c r="GW186" s="78">
        <v>524.98</v>
      </c>
      <c r="GX186" s="78">
        <v>524.70000000000005</v>
      </c>
      <c r="GY186" s="78">
        <v>566.35</v>
      </c>
      <c r="GZ186" s="78"/>
      <c r="HA186" s="78"/>
      <c r="HB186" s="79">
        <v>430.54</v>
      </c>
      <c r="HC186" s="65" t="s">
        <v>415</v>
      </c>
      <c r="HD186" s="68">
        <v>1</v>
      </c>
      <c r="HE186" s="78">
        <v>568.85</v>
      </c>
      <c r="HF186" s="78">
        <v>581.52</v>
      </c>
      <c r="HG186" s="78"/>
      <c r="HH186" s="78">
        <v>419.12</v>
      </c>
      <c r="HI186" s="78">
        <v>412.48</v>
      </c>
      <c r="HJ186" s="79">
        <v>430.89</v>
      </c>
      <c r="HK186" s="80"/>
      <c r="HL186" s="68"/>
      <c r="HM186" s="78"/>
      <c r="HN186" s="78"/>
      <c r="HO186" s="78"/>
      <c r="HP186" s="78"/>
      <c r="HQ186" s="78"/>
      <c r="HR186" s="79"/>
    </row>
    <row r="187" spans="1:226" x14ac:dyDescent="0.25">
      <c r="A187" s="81">
        <v>44277</v>
      </c>
      <c r="B187" s="82" t="s">
        <v>387</v>
      </c>
      <c r="C187" s="83">
        <v>585.92051506844336</v>
      </c>
      <c r="D187" s="83">
        <v>596.5245855761716</v>
      </c>
      <c r="E187" s="83">
        <v>521.69719781671904</v>
      </c>
      <c r="F187" s="83">
        <v>451.6491228420179</v>
      </c>
      <c r="G187" s="83">
        <v>347.41631645135482</v>
      </c>
      <c r="H187" s="84">
        <v>390.11114120211874</v>
      </c>
      <c r="I187" s="82" t="s">
        <v>388</v>
      </c>
      <c r="J187" s="83">
        <v>592.39576727440488</v>
      </c>
      <c r="K187" s="83">
        <v>591.85742032194173</v>
      </c>
      <c r="L187" s="83">
        <v>518.97915100594435</v>
      </c>
      <c r="M187" s="83">
        <v>450.17013666847856</v>
      </c>
      <c r="N187" s="83">
        <v>323.74</v>
      </c>
      <c r="O187" s="84">
        <v>414.05763951045486</v>
      </c>
      <c r="P187" s="65" t="s">
        <v>389</v>
      </c>
      <c r="Q187" s="78">
        <v>518.23</v>
      </c>
      <c r="R187" s="78">
        <v>564.04</v>
      </c>
      <c r="S187" s="78">
        <v>464.49</v>
      </c>
      <c r="T187" s="78">
        <v>414</v>
      </c>
      <c r="U187" s="78"/>
      <c r="V187" s="79"/>
      <c r="W187" s="65" t="s">
        <v>390</v>
      </c>
      <c r="X187" s="78">
        <v>579.82000000000005</v>
      </c>
      <c r="Y187" s="78">
        <v>574.95000000000005</v>
      </c>
      <c r="Z187" s="78">
        <v>454.41</v>
      </c>
      <c r="AA187" s="78">
        <v>378.26</v>
      </c>
      <c r="AB187" s="78"/>
      <c r="AC187" s="79">
        <v>505.79</v>
      </c>
      <c r="AD187" s="65" t="s">
        <v>391</v>
      </c>
      <c r="AE187" s="68">
        <v>0.51129972389814904</v>
      </c>
      <c r="AF187" s="78">
        <v>486.46</v>
      </c>
      <c r="AG187" s="78">
        <v>503.03</v>
      </c>
      <c r="AH187" s="78">
        <v>399.87</v>
      </c>
      <c r="AI187" s="78"/>
      <c r="AJ187" s="78"/>
      <c r="AK187" s="79">
        <v>340.73</v>
      </c>
      <c r="AL187" s="69" t="s">
        <v>392</v>
      </c>
      <c r="AM187" s="70">
        <v>1</v>
      </c>
      <c r="AN187" s="78">
        <v>544.77</v>
      </c>
      <c r="AO187" s="78">
        <v>615.66999999999996</v>
      </c>
      <c r="AP187" s="78">
        <v>561.16</v>
      </c>
      <c r="AQ187" s="78">
        <v>676.23</v>
      </c>
      <c r="AR187" s="78"/>
      <c r="AS187" s="79"/>
      <c r="AT187" s="65" t="s">
        <v>393</v>
      </c>
      <c r="AU187" s="68">
        <v>3.83509108341323E-2</v>
      </c>
      <c r="AV187" s="78">
        <v>496.08</v>
      </c>
      <c r="AW187" s="78">
        <v>557.66</v>
      </c>
      <c r="AX187" s="78">
        <v>444.92</v>
      </c>
      <c r="AY187" s="78"/>
      <c r="AZ187" s="78"/>
      <c r="BA187" s="79">
        <v>363.33</v>
      </c>
      <c r="BB187" s="65" t="s">
        <v>394</v>
      </c>
      <c r="BC187" s="78">
        <v>612.73</v>
      </c>
      <c r="BD187" s="78">
        <v>631.28</v>
      </c>
      <c r="BE187" s="78">
        <v>531.09</v>
      </c>
      <c r="BF187" s="78"/>
      <c r="BG187" s="78"/>
      <c r="BH187" s="79">
        <v>482.99</v>
      </c>
      <c r="BI187" s="65" t="s">
        <v>395</v>
      </c>
      <c r="BJ187" s="68">
        <v>0.13448090371167301</v>
      </c>
      <c r="BK187" s="78">
        <v>670.12</v>
      </c>
      <c r="BL187" s="78">
        <v>638.65</v>
      </c>
      <c r="BM187" s="78">
        <v>731.17</v>
      </c>
      <c r="BN187" s="78">
        <v>642.82000000000005</v>
      </c>
      <c r="BO187" s="78"/>
      <c r="BP187" s="79"/>
      <c r="BQ187" s="65" t="s">
        <v>396</v>
      </c>
      <c r="BR187" s="68">
        <v>1</v>
      </c>
      <c r="BS187" s="78">
        <v>587.83000000000004</v>
      </c>
      <c r="BT187" s="78">
        <v>658.83</v>
      </c>
      <c r="BU187" s="78">
        <v>652.83000000000004</v>
      </c>
      <c r="BV187" s="78"/>
      <c r="BW187" s="78"/>
      <c r="BX187" s="79">
        <v>361.17</v>
      </c>
      <c r="BY187" s="65" t="s">
        <v>397</v>
      </c>
      <c r="BZ187" s="78">
        <v>619.44000000000005</v>
      </c>
      <c r="CA187" s="78">
        <v>606.73</v>
      </c>
      <c r="CB187" s="78">
        <v>468.67</v>
      </c>
      <c r="CC187" s="78">
        <v>404.3</v>
      </c>
      <c r="CD187" s="78"/>
      <c r="CE187" s="79">
        <v>561.27</v>
      </c>
      <c r="CF187" s="65" t="s">
        <v>398</v>
      </c>
      <c r="CG187" s="78">
        <v>580.82000000000005</v>
      </c>
      <c r="CH187" s="78">
        <v>695.93</v>
      </c>
      <c r="CI187" s="78">
        <v>513.14</v>
      </c>
      <c r="CJ187" s="78"/>
      <c r="CK187" s="78"/>
      <c r="CL187" s="79"/>
      <c r="CM187" s="65" t="s">
        <v>399</v>
      </c>
      <c r="CN187" s="78">
        <v>576.77</v>
      </c>
      <c r="CO187" s="78">
        <v>551.72</v>
      </c>
      <c r="CP187" s="78">
        <v>558.03</v>
      </c>
      <c r="CQ187" s="78">
        <v>438.82</v>
      </c>
      <c r="CR187" s="78"/>
      <c r="CS187" s="79">
        <v>586.39</v>
      </c>
      <c r="CT187" s="65" t="s">
        <v>400</v>
      </c>
      <c r="CU187" s="78">
        <v>579.58000000000004</v>
      </c>
      <c r="CV187" s="78">
        <v>647.53</v>
      </c>
      <c r="CW187" s="78">
        <v>489.9</v>
      </c>
      <c r="CX187" s="78">
        <v>451.38</v>
      </c>
      <c r="CY187" s="78"/>
      <c r="CZ187" s="79"/>
      <c r="DA187" s="65" t="s">
        <v>401</v>
      </c>
      <c r="DB187" s="68">
        <v>0.132030631106417</v>
      </c>
      <c r="DC187" s="78">
        <v>592.45000000000005</v>
      </c>
      <c r="DD187" s="78">
        <v>648.22</v>
      </c>
      <c r="DE187" s="78">
        <v>462.45</v>
      </c>
      <c r="DF187" s="78">
        <v>557.70000000000005</v>
      </c>
      <c r="DG187" s="78"/>
      <c r="DH187" s="79">
        <v>513.63</v>
      </c>
      <c r="DI187" s="65" t="s">
        <v>402</v>
      </c>
      <c r="DJ187" s="68">
        <v>2.7255382938130299E-3</v>
      </c>
      <c r="DK187" s="78">
        <v>584.71</v>
      </c>
      <c r="DL187" s="78">
        <v>621.59</v>
      </c>
      <c r="DM187" s="78">
        <v>621.59</v>
      </c>
      <c r="DN187" s="78">
        <v>547.4</v>
      </c>
      <c r="DO187" s="78"/>
      <c r="DP187" s="79">
        <v>486.87</v>
      </c>
      <c r="DQ187" s="65" t="s">
        <v>403</v>
      </c>
      <c r="DR187" s="78">
        <v>538.85</v>
      </c>
      <c r="DS187" s="78">
        <v>565.42999999999995</v>
      </c>
      <c r="DT187" s="78">
        <v>436.58</v>
      </c>
      <c r="DU187" s="78">
        <v>469.37</v>
      </c>
      <c r="DV187" s="78"/>
      <c r="DW187" s="79"/>
      <c r="DX187" s="65" t="s">
        <v>404</v>
      </c>
      <c r="DY187" s="78">
        <v>565.66999999999996</v>
      </c>
      <c r="DZ187" s="78">
        <v>567.01</v>
      </c>
      <c r="EA187" s="78">
        <v>614.15</v>
      </c>
      <c r="EB187" s="78">
        <v>474.83</v>
      </c>
      <c r="EC187" s="78"/>
      <c r="ED187" s="79">
        <v>394.16</v>
      </c>
      <c r="EE187" s="65" t="s">
        <v>405</v>
      </c>
      <c r="EF187" s="68">
        <v>1</v>
      </c>
      <c r="EG187" s="78">
        <v>547.92999999999995</v>
      </c>
      <c r="EH187" s="78">
        <v>559.02</v>
      </c>
      <c r="EI187" s="78">
        <v>430.2</v>
      </c>
      <c r="EJ187" s="78"/>
      <c r="EK187" s="78">
        <v>323.74</v>
      </c>
      <c r="EL187" s="79">
        <v>338.47</v>
      </c>
      <c r="EM187" s="65" t="s">
        <v>406</v>
      </c>
      <c r="EN187" s="78">
        <v>575.14</v>
      </c>
      <c r="EO187" s="78">
        <v>575.07000000000005</v>
      </c>
      <c r="EP187" s="78">
        <v>483.82</v>
      </c>
      <c r="EQ187" s="78"/>
      <c r="ER187" s="78"/>
      <c r="ES187" s="79">
        <v>486.23</v>
      </c>
      <c r="ET187" s="65" t="s">
        <v>407</v>
      </c>
      <c r="EU187" s="68">
        <v>1</v>
      </c>
      <c r="EV187" s="78">
        <v>536.16</v>
      </c>
      <c r="EW187" s="78">
        <v>544.9</v>
      </c>
      <c r="EX187" s="78">
        <v>544.9</v>
      </c>
      <c r="EY187" s="78"/>
      <c r="EZ187" s="78"/>
      <c r="FA187" s="79">
        <v>336.5</v>
      </c>
      <c r="FB187" s="65" t="s">
        <v>408</v>
      </c>
      <c r="FC187" s="78">
        <v>586.21</v>
      </c>
      <c r="FD187" s="78">
        <v>553.02</v>
      </c>
      <c r="FE187" s="78">
        <v>615.37</v>
      </c>
      <c r="FF187" s="78"/>
      <c r="FG187" s="78"/>
      <c r="FH187" s="79"/>
      <c r="FI187" s="65" t="s">
        <v>409</v>
      </c>
      <c r="FJ187" s="78">
        <v>614.4</v>
      </c>
      <c r="FK187" s="78">
        <v>619.91</v>
      </c>
      <c r="FL187" s="78">
        <v>414.95</v>
      </c>
      <c r="FM187" s="78">
        <v>550.64</v>
      </c>
      <c r="FN187" s="78"/>
      <c r="FO187" s="79">
        <v>419.47</v>
      </c>
      <c r="FP187" s="65" t="s">
        <v>410</v>
      </c>
      <c r="FQ187" s="68">
        <v>0.217310993763174</v>
      </c>
      <c r="FR187" s="78">
        <v>556.83000000000004</v>
      </c>
      <c r="FS187" s="78">
        <v>601.03</v>
      </c>
      <c r="FT187" s="78">
        <v>542.80999999999995</v>
      </c>
      <c r="FU187" s="78">
        <v>418.16</v>
      </c>
      <c r="FV187" s="78">
        <v>349.16</v>
      </c>
      <c r="FW187" s="79">
        <v>358.77</v>
      </c>
      <c r="FX187" s="65" t="s">
        <v>411</v>
      </c>
      <c r="FY187" s="78">
        <v>604.38</v>
      </c>
      <c r="FZ187" s="78">
        <v>599.66</v>
      </c>
      <c r="GA187" s="78">
        <v>558.77</v>
      </c>
      <c r="GB187" s="78">
        <v>621.83000000000004</v>
      </c>
      <c r="GC187" s="78"/>
      <c r="GD187" s="79">
        <v>402.85</v>
      </c>
      <c r="GE187" s="65" t="s">
        <v>412</v>
      </c>
      <c r="GF187" s="68">
        <v>0.20465801645450499</v>
      </c>
      <c r="GG187" s="78">
        <v>565.91</v>
      </c>
      <c r="GH187" s="78">
        <v>584.96</v>
      </c>
      <c r="GI187" s="78">
        <v>440.07</v>
      </c>
      <c r="GJ187" s="78">
        <v>436.03</v>
      </c>
      <c r="GK187" s="78"/>
      <c r="GL187" s="79">
        <v>394.38</v>
      </c>
      <c r="GM187" s="65" t="s">
        <v>413</v>
      </c>
      <c r="GN187" s="68">
        <v>9.8444575703878698E-2</v>
      </c>
      <c r="GO187" s="78">
        <v>580.37</v>
      </c>
      <c r="GP187" s="78">
        <v>787.11</v>
      </c>
      <c r="GQ187" s="78">
        <v>498.19</v>
      </c>
      <c r="GR187" s="78">
        <v>430.89</v>
      </c>
      <c r="GS187" s="78"/>
      <c r="GT187" s="79"/>
      <c r="GU187" s="65" t="s">
        <v>414</v>
      </c>
      <c r="GV187" s="68">
        <v>1</v>
      </c>
      <c r="GW187" s="78">
        <v>517.08000000000004</v>
      </c>
      <c r="GX187" s="78">
        <v>524.76</v>
      </c>
      <c r="GY187" s="78">
        <v>570.66</v>
      </c>
      <c r="GZ187" s="78"/>
      <c r="HA187" s="78"/>
      <c r="HB187" s="79">
        <v>418.16</v>
      </c>
      <c r="HC187" s="65" t="s">
        <v>415</v>
      </c>
      <c r="HD187" s="68">
        <v>1</v>
      </c>
      <c r="HE187" s="78">
        <v>568.02</v>
      </c>
      <c r="HF187" s="78">
        <v>580.67999999999995</v>
      </c>
      <c r="HG187" s="78"/>
      <c r="HH187" s="78">
        <v>432.86</v>
      </c>
      <c r="HI187" s="78">
        <v>426.22</v>
      </c>
      <c r="HJ187" s="79">
        <v>431.72</v>
      </c>
      <c r="HK187" s="80"/>
      <c r="HL187" s="68"/>
      <c r="HM187" s="78"/>
      <c r="HN187" s="78"/>
      <c r="HO187" s="78"/>
      <c r="HP187" s="78"/>
      <c r="HQ187" s="78"/>
      <c r="HR187" s="79"/>
    </row>
    <row r="188" spans="1:226" x14ac:dyDescent="0.25">
      <c r="A188" s="81">
        <v>44270</v>
      </c>
      <c r="B188" s="82" t="s">
        <v>387</v>
      </c>
      <c r="C188" s="83">
        <v>585.02303234489887</v>
      </c>
      <c r="D188" s="83">
        <v>596.02536449625302</v>
      </c>
      <c r="E188" s="83">
        <v>529.48475187474014</v>
      </c>
      <c r="F188" s="83">
        <v>455.20901454418555</v>
      </c>
      <c r="G188" s="83">
        <v>336.60270378415458</v>
      </c>
      <c r="H188" s="84">
        <v>387.84642707515633</v>
      </c>
      <c r="I188" s="82" t="s">
        <v>388</v>
      </c>
      <c r="J188" s="83">
        <v>593.25578686928736</v>
      </c>
      <c r="K188" s="83">
        <v>593.18521078288791</v>
      </c>
      <c r="L188" s="83">
        <v>526.8294190781894</v>
      </c>
      <c r="M188" s="83">
        <v>450.55570302249953</v>
      </c>
      <c r="N188" s="83">
        <v>323.74</v>
      </c>
      <c r="O188" s="84">
        <v>412.70386603232737</v>
      </c>
      <c r="P188" s="65" t="s">
        <v>389</v>
      </c>
      <c r="Q188" s="78">
        <v>524.05999999999995</v>
      </c>
      <c r="R188" s="78">
        <v>568.20000000000005</v>
      </c>
      <c r="S188" s="78">
        <v>477.26</v>
      </c>
      <c r="T188" s="78">
        <v>421</v>
      </c>
      <c r="U188" s="78"/>
      <c r="V188" s="79"/>
      <c r="W188" s="65" t="s">
        <v>390</v>
      </c>
      <c r="X188" s="78">
        <v>587.44000000000005</v>
      </c>
      <c r="Y188" s="78">
        <v>589.41999999999996</v>
      </c>
      <c r="Z188" s="78">
        <v>476.31</v>
      </c>
      <c r="AA188" s="78">
        <v>378.26</v>
      </c>
      <c r="AB188" s="78"/>
      <c r="AC188" s="79">
        <v>505.79</v>
      </c>
      <c r="AD188" s="65" t="s">
        <v>391</v>
      </c>
      <c r="AE188" s="68">
        <v>0.51129972389814904</v>
      </c>
      <c r="AF188" s="78">
        <v>432.34</v>
      </c>
      <c r="AG188" s="78">
        <v>462.64</v>
      </c>
      <c r="AH188" s="78">
        <v>403.07</v>
      </c>
      <c r="AI188" s="78"/>
      <c r="AJ188" s="78"/>
      <c r="AK188" s="79">
        <v>313.12</v>
      </c>
      <c r="AL188" s="69" t="s">
        <v>392</v>
      </c>
      <c r="AM188" s="70">
        <v>1</v>
      </c>
      <c r="AN188" s="78">
        <v>530.58000000000004</v>
      </c>
      <c r="AO188" s="78">
        <v>601.47</v>
      </c>
      <c r="AP188" s="78">
        <v>547.66999999999996</v>
      </c>
      <c r="AQ188" s="78">
        <v>648.04999999999995</v>
      </c>
      <c r="AR188" s="78"/>
      <c r="AS188" s="79"/>
      <c r="AT188" s="65" t="s">
        <v>393</v>
      </c>
      <c r="AU188" s="68">
        <v>3.8178139197495499E-2</v>
      </c>
      <c r="AV188" s="78">
        <v>478.22</v>
      </c>
      <c r="AW188" s="78">
        <v>547</v>
      </c>
      <c r="AX188" s="78">
        <v>455.66</v>
      </c>
      <c r="AY188" s="78"/>
      <c r="AZ188" s="78"/>
      <c r="BA188" s="79">
        <v>365.64</v>
      </c>
      <c r="BB188" s="65" t="s">
        <v>394</v>
      </c>
      <c r="BC188" s="78">
        <v>626.16999999999996</v>
      </c>
      <c r="BD188" s="78">
        <v>643.04999999999995</v>
      </c>
      <c r="BE188" s="78">
        <v>536.13</v>
      </c>
      <c r="BF188" s="78"/>
      <c r="BG188" s="78"/>
      <c r="BH188" s="79">
        <v>486.35</v>
      </c>
      <c r="BI188" s="65" t="s">
        <v>395</v>
      </c>
      <c r="BJ188" s="68">
        <v>0.134477286786262</v>
      </c>
      <c r="BK188" s="78">
        <v>680.86</v>
      </c>
      <c r="BL188" s="78">
        <v>660.15</v>
      </c>
      <c r="BM188" s="78">
        <v>752.67</v>
      </c>
      <c r="BN188" s="78">
        <v>669.7</v>
      </c>
      <c r="BO188" s="78"/>
      <c r="BP188" s="79"/>
      <c r="BQ188" s="65" t="s">
        <v>396</v>
      </c>
      <c r="BR188" s="68">
        <v>1</v>
      </c>
      <c r="BS188" s="78">
        <v>558.66999999999996</v>
      </c>
      <c r="BT188" s="78">
        <v>642.16999999999996</v>
      </c>
      <c r="BU188" s="78">
        <v>664.5</v>
      </c>
      <c r="BV188" s="78"/>
      <c r="BW188" s="78"/>
      <c r="BX188" s="79">
        <v>373.67</v>
      </c>
      <c r="BY188" s="65" t="s">
        <v>397</v>
      </c>
      <c r="BZ188" s="78">
        <v>610.9</v>
      </c>
      <c r="CA188" s="78">
        <v>602.28</v>
      </c>
      <c r="CB188" s="78">
        <v>472.6</v>
      </c>
      <c r="CC188" s="78">
        <v>390.08</v>
      </c>
      <c r="CD188" s="78"/>
      <c r="CE188" s="79">
        <v>554.98</v>
      </c>
      <c r="CF188" s="65" t="s">
        <v>398</v>
      </c>
      <c r="CG188" s="78">
        <v>563.88</v>
      </c>
      <c r="CH188" s="78">
        <v>681.42</v>
      </c>
      <c r="CI188" s="78">
        <v>531.47</v>
      </c>
      <c r="CJ188" s="78"/>
      <c r="CK188" s="78"/>
      <c r="CL188" s="79"/>
      <c r="CM188" s="65" t="s">
        <v>399</v>
      </c>
      <c r="CN188" s="78">
        <v>566.77</v>
      </c>
      <c r="CO188" s="78">
        <v>549.47</v>
      </c>
      <c r="CP188" s="78">
        <v>565.41999999999996</v>
      </c>
      <c r="CQ188" s="78">
        <v>451.7</v>
      </c>
      <c r="CR188" s="78"/>
      <c r="CS188" s="79">
        <v>582.94000000000005</v>
      </c>
      <c r="CT188" s="65" t="s">
        <v>400</v>
      </c>
      <c r="CU188" s="78">
        <v>572.95000000000005</v>
      </c>
      <c r="CV188" s="78">
        <v>644.08000000000004</v>
      </c>
      <c r="CW188" s="78">
        <v>487.25</v>
      </c>
      <c r="CX188" s="78">
        <v>462.66</v>
      </c>
      <c r="CY188" s="78"/>
      <c r="CZ188" s="79"/>
      <c r="DA188" s="65" t="s">
        <v>401</v>
      </c>
      <c r="DB188" s="68">
        <v>0.131929602364178</v>
      </c>
      <c r="DC188" s="78">
        <v>570.04</v>
      </c>
      <c r="DD188" s="78">
        <v>631.67999999999995</v>
      </c>
      <c r="DE188" s="78">
        <v>445.21</v>
      </c>
      <c r="DF188" s="78">
        <v>573.76</v>
      </c>
      <c r="DG188" s="78"/>
      <c r="DH188" s="79">
        <v>513.13</v>
      </c>
      <c r="DI188" s="65" t="s">
        <v>402</v>
      </c>
      <c r="DJ188" s="68">
        <v>2.72012621385632E-3</v>
      </c>
      <c r="DK188" s="78">
        <v>577.80999999999995</v>
      </c>
      <c r="DL188" s="78">
        <v>606.46</v>
      </c>
      <c r="DM188" s="78">
        <v>606.46</v>
      </c>
      <c r="DN188" s="78">
        <v>528.63</v>
      </c>
      <c r="DO188" s="78"/>
      <c r="DP188" s="79">
        <v>489.58</v>
      </c>
      <c r="DQ188" s="65" t="s">
        <v>403</v>
      </c>
      <c r="DR188" s="78">
        <v>524.22</v>
      </c>
      <c r="DS188" s="78">
        <v>555.03</v>
      </c>
      <c r="DT188" s="78">
        <v>437.11</v>
      </c>
      <c r="DU188" s="78">
        <v>487.78</v>
      </c>
      <c r="DV188" s="78"/>
      <c r="DW188" s="79"/>
      <c r="DX188" s="65" t="s">
        <v>404</v>
      </c>
      <c r="DY188" s="78">
        <v>555.33000000000004</v>
      </c>
      <c r="DZ188" s="78">
        <v>559.71</v>
      </c>
      <c r="EA188" s="78">
        <v>623.42999999999995</v>
      </c>
      <c r="EB188" s="78">
        <v>492.17</v>
      </c>
      <c r="EC188" s="78"/>
      <c r="ED188" s="79">
        <v>392.39</v>
      </c>
      <c r="EE188" s="65" t="s">
        <v>405</v>
      </c>
      <c r="EF188" s="68">
        <v>1</v>
      </c>
      <c r="EG188" s="78">
        <v>548.44000000000005</v>
      </c>
      <c r="EH188" s="78">
        <v>565.39</v>
      </c>
      <c r="EI188" s="78">
        <v>445.06</v>
      </c>
      <c r="EJ188" s="78"/>
      <c r="EK188" s="78">
        <v>323.74</v>
      </c>
      <c r="EL188" s="79">
        <v>338.65</v>
      </c>
      <c r="EM188" s="65" t="s">
        <v>406</v>
      </c>
      <c r="EN188" s="78">
        <v>575.14</v>
      </c>
      <c r="EO188" s="78">
        <v>593.02</v>
      </c>
      <c r="EP188" s="78">
        <v>477.68</v>
      </c>
      <c r="EQ188" s="78"/>
      <c r="ER188" s="78"/>
      <c r="ES188" s="79">
        <v>486.23</v>
      </c>
      <c r="ET188" s="65" t="s">
        <v>407</v>
      </c>
      <c r="EU188" s="68">
        <v>1</v>
      </c>
      <c r="EV188" s="78">
        <v>534.78</v>
      </c>
      <c r="EW188" s="78">
        <v>546.27</v>
      </c>
      <c r="EX188" s="78">
        <v>546.27</v>
      </c>
      <c r="EY188" s="78"/>
      <c r="EZ188" s="78"/>
      <c r="FA188" s="79">
        <v>328.24</v>
      </c>
      <c r="FB188" s="65" t="s">
        <v>408</v>
      </c>
      <c r="FC188" s="78">
        <v>586.21</v>
      </c>
      <c r="FD188" s="78">
        <v>553.02</v>
      </c>
      <c r="FE188" s="78">
        <v>615.37</v>
      </c>
      <c r="FF188" s="78"/>
      <c r="FG188" s="78"/>
      <c r="FH188" s="79"/>
      <c r="FI188" s="65" t="s">
        <v>409</v>
      </c>
      <c r="FJ188" s="78">
        <v>622.66</v>
      </c>
      <c r="FK188" s="78">
        <v>631.48</v>
      </c>
      <c r="FL188" s="78">
        <v>443.05</v>
      </c>
      <c r="FM188" s="78">
        <v>589.64</v>
      </c>
      <c r="FN188" s="78"/>
      <c r="FO188" s="79">
        <v>421.12</v>
      </c>
      <c r="FP188" s="65" t="s">
        <v>410</v>
      </c>
      <c r="FQ188" s="68">
        <v>0.21779849283443001</v>
      </c>
      <c r="FR188" s="78">
        <v>545.87</v>
      </c>
      <c r="FS188" s="78">
        <v>590.09</v>
      </c>
      <c r="FT188" s="78">
        <v>555.26</v>
      </c>
      <c r="FU188" s="78">
        <v>432.57</v>
      </c>
      <c r="FV188" s="78">
        <v>337.55</v>
      </c>
      <c r="FW188" s="79">
        <v>355.54</v>
      </c>
      <c r="FX188" s="65" t="s">
        <v>411</v>
      </c>
      <c r="FY188" s="78">
        <v>600.30999999999995</v>
      </c>
      <c r="FZ188" s="78">
        <v>598.85</v>
      </c>
      <c r="GA188" s="78">
        <v>554.70000000000005</v>
      </c>
      <c r="GB188" s="78">
        <v>621.83000000000004</v>
      </c>
      <c r="GC188" s="78"/>
      <c r="GD188" s="79">
        <v>402.03</v>
      </c>
      <c r="GE188" s="65" t="s">
        <v>412</v>
      </c>
      <c r="GF188" s="68">
        <v>0.20472924557273001</v>
      </c>
      <c r="GG188" s="78">
        <v>556.66</v>
      </c>
      <c r="GH188" s="78">
        <v>583.72</v>
      </c>
      <c r="GI188" s="78">
        <v>444.34</v>
      </c>
      <c r="GJ188" s="78">
        <v>417.71</v>
      </c>
      <c r="GK188" s="78"/>
      <c r="GL188" s="79">
        <v>392.86</v>
      </c>
      <c r="GM188" s="65" t="s">
        <v>413</v>
      </c>
      <c r="GN188" s="68">
        <v>9.8183603338242498E-2</v>
      </c>
      <c r="GO188" s="78">
        <v>600.59</v>
      </c>
      <c r="GP188" s="78">
        <v>804.04</v>
      </c>
      <c r="GQ188" s="78">
        <v>509.91</v>
      </c>
      <c r="GR188" s="78">
        <v>463.82</v>
      </c>
      <c r="GS188" s="78"/>
      <c r="GT188" s="79"/>
      <c r="GU188" s="65" t="s">
        <v>414</v>
      </c>
      <c r="GV188" s="68">
        <v>1</v>
      </c>
      <c r="GW188" s="78">
        <v>503.16</v>
      </c>
      <c r="GX188" s="78">
        <v>517.41</v>
      </c>
      <c r="GY188" s="78">
        <v>558.67999999999995</v>
      </c>
      <c r="GZ188" s="78"/>
      <c r="HA188" s="78"/>
      <c r="HB188" s="79">
        <v>412.1</v>
      </c>
      <c r="HC188" s="65" t="s">
        <v>415</v>
      </c>
      <c r="HD188" s="68">
        <v>1</v>
      </c>
      <c r="HE188" s="78">
        <v>568.02</v>
      </c>
      <c r="HF188" s="78">
        <v>580.67999999999995</v>
      </c>
      <c r="HG188" s="78"/>
      <c r="HH188" s="78">
        <v>422.95</v>
      </c>
      <c r="HI188" s="78">
        <v>416.32</v>
      </c>
      <c r="HJ188" s="79">
        <v>416.72</v>
      </c>
      <c r="HK188" s="80"/>
      <c r="HL188" s="68"/>
      <c r="HM188" s="78"/>
      <c r="HN188" s="78"/>
      <c r="HO188" s="78"/>
      <c r="HP188" s="78"/>
      <c r="HQ188" s="78"/>
      <c r="HR188" s="79"/>
    </row>
    <row r="189" spans="1:226" x14ac:dyDescent="0.25">
      <c r="A189" s="81">
        <v>44263</v>
      </c>
      <c r="B189" s="82" t="s">
        <v>387</v>
      </c>
      <c r="C189" s="83">
        <v>567.67098364583353</v>
      </c>
      <c r="D189" s="83">
        <v>583.08813975496275</v>
      </c>
      <c r="E189" s="83">
        <v>512.01007317442304</v>
      </c>
      <c r="F189" s="83">
        <v>447.66430774522894</v>
      </c>
      <c r="G189" s="83">
        <v>346.6991345604207</v>
      </c>
      <c r="H189" s="84">
        <v>378.97466192268405</v>
      </c>
      <c r="I189" s="82" t="s">
        <v>388</v>
      </c>
      <c r="J189" s="83">
        <v>577.1989606901891</v>
      </c>
      <c r="K189" s="83">
        <v>582.80045462334385</v>
      </c>
      <c r="L189" s="83">
        <v>509.02969145388209</v>
      </c>
      <c r="M189" s="83">
        <v>444.90787513316047</v>
      </c>
      <c r="N189" s="83">
        <v>323.74</v>
      </c>
      <c r="O189" s="84">
        <v>409.48583528700942</v>
      </c>
      <c r="P189" s="65" t="s">
        <v>389</v>
      </c>
      <c r="Q189" s="78">
        <v>507.4</v>
      </c>
      <c r="R189" s="78">
        <v>558.20000000000005</v>
      </c>
      <c r="S189" s="78">
        <v>470.7</v>
      </c>
      <c r="T189" s="78">
        <v>407</v>
      </c>
      <c r="U189" s="78"/>
      <c r="V189" s="79"/>
      <c r="W189" s="65" t="s">
        <v>390</v>
      </c>
      <c r="X189" s="78">
        <v>562.55999999999995</v>
      </c>
      <c r="Y189" s="78">
        <v>575.85</v>
      </c>
      <c r="Z189" s="78">
        <v>466.8</v>
      </c>
      <c r="AA189" s="78">
        <v>370.5</v>
      </c>
      <c r="AB189" s="78"/>
      <c r="AC189" s="79">
        <v>505.79</v>
      </c>
      <c r="AD189" s="65" t="s">
        <v>391</v>
      </c>
      <c r="AE189" s="68">
        <v>0.51129972389814904</v>
      </c>
      <c r="AF189" s="78">
        <v>432.34</v>
      </c>
      <c r="AG189" s="78">
        <v>462.64</v>
      </c>
      <c r="AH189" s="78">
        <v>403.07</v>
      </c>
      <c r="AI189" s="78"/>
      <c r="AJ189" s="78"/>
      <c r="AK189" s="79">
        <v>313.12</v>
      </c>
      <c r="AL189" s="69" t="s">
        <v>392</v>
      </c>
      <c r="AM189" s="70">
        <v>1</v>
      </c>
      <c r="AN189" s="78">
        <v>521.75</v>
      </c>
      <c r="AO189" s="78">
        <v>584.79</v>
      </c>
      <c r="AP189" s="78">
        <v>533.14</v>
      </c>
      <c r="AQ189" s="78">
        <v>648.04999999999995</v>
      </c>
      <c r="AR189" s="78"/>
      <c r="AS189" s="79"/>
      <c r="AT189" s="65" t="s">
        <v>393</v>
      </c>
      <c r="AU189" s="68">
        <v>3.7854411931710602E-2</v>
      </c>
      <c r="AV189" s="78">
        <v>446.67</v>
      </c>
      <c r="AW189" s="78">
        <v>521.03</v>
      </c>
      <c r="AX189" s="78">
        <v>434.47</v>
      </c>
      <c r="AY189" s="78"/>
      <c r="AZ189" s="78"/>
      <c r="BA189" s="79">
        <v>350.68</v>
      </c>
      <c r="BB189" s="65" t="s">
        <v>394</v>
      </c>
      <c r="BC189" s="78">
        <v>611.04999999999995</v>
      </c>
      <c r="BD189" s="78">
        <v>636.32000000000005</v>
      </c>
      <c r="BE189" s="78">
        <v>509.24</v>
      </c>
      <c r="BF189" s="78"/>
      <c r="BG189" s="78"/>
      <c r="BH189" s="79">
        <v>493.07</v>
      </c>
      <c r="BI189" s="65" t="s">
        <v>395</v>
      </c>
      <c r="BJ189" s="68">
        <v>0.134477286786262</v>
      </c>
      <c r="BK189" s="78">
        <v>659.34</v>
      </c>
      <c r="BL189" s="78">
        <v>638.63</v>
      </c>
      <c r="BM189" s="78">
        <v>720.39</v>
      </c>
      <c r="BN189" s="78">
        <v>642.79999999999995</v>
      </c>
      <c r="BO189" s="78"/>
      <c r="BP189" s="79"/>
      <c r="BQ189" s="65" t="s">
        <v>396</v>
      </c>
      <c r="BR189" s="68">
        <v>1</v>
      </c>
      <c r="BS189" s="78">
        <v>558.66999999999996</v>
      </c>
      <c r="BT189" s="78">
        <v>642.16999999999996</v>
      </c>
      <c r="BU189" s="78">
        <v>659.5</v>
      </c>
      <c r="BV189" s="78"/>
      <c r="BW189" s="78"/>
      <c r="BX189" s="79">
        <v>392.83</v>
      </c>
      <c r="BY189" s="65" t="s">
        <v>397</v>
      </c>
      <c r="BZ189" s="78">
        <v>596.39</v>
      </c>
      <c r="CA189" s="78">
        <v>590.66</v>
      </c>
      <c r="CB189" s="78">
        <v>461.08</v>
      </c>
      <c r="CC189" s="78">
        <v>384.1</v>
      </c>
      <c r="CD189" s="78"/>
      <c r="CE189" s="79">
        <v>549.4</v>
      </c>
      <c r="CF189" s="65" t="s">
        <v>398</v>
      </c>
      <c r="CG189" s="78">
        <v>537.27</v>
      </c>
      <c r="CH189" s="78">
        <v>664.48</v>
      </c>
      <c r="CI189" s="78">
        <v>520.27</v>
      </c>
      <c r="CJ189" s="78"/>
      <c r="CK189" s="78"/>
      <c r="CL189" s="79"/>
      <c r="CM189" s="65" t="s">
        <v>399</v>
      </c>
      <c r="CN189" s="78">
        <v>550.66999999999996</v>
      </c>
      <c r="CO189" s="78">
        <v>537.4</v>
      </c>
      <c r="CP189" s="78">
        <v>553.63</v>
      </c>
      <c r="CQ189" s="78">
        <v>445.45</v>
      </c>
      <c r="CR189" s="78"/>
      <c r="CS189" s="79">
        <v>582.91999999999996</v>
      </c>
      <c r="CT189" s="65" t="s">
        <v>400</v>
      </c>
      <c r="CU189" s="78">
        <v>556.4</v>
      </c>
      <c r="CV189" s="78">
        <v>633</v>
      </c>
      <c r="CW189" s="78">
        <v>476.99</v>
      </c>
      <c r="CX189" s="78">
        <v>463.99</v>
      </c>
      <c r="CY189" s="78"/>
      <c r="CZ189" s="79"/>
      <c r="DA189" s="65" t="s">
        <v>401</v>
      </c>
      <c r="DB189" s="68">
        <v>0.13196093956189001</v>
      </c>
      <c r="DC189" s="78">
        <v>562.67999999999995</v>
      </c>
      <c r="DD189" s="78">
        <v>623.38</v>
      </c>
      <c r="DE189" s="78">
        <v>445.32</v>
      </c>
      <c r="DF189" s="78">
        <v>549.09</v>
      </c>
      <c r="DG189" s="78"/>
      <c r="DH189" s="79">
        <v>513.25</v>
      </c>
      <c r="DI189" s="65" t="s">
        <v>402</v>
      </c>
      <c r="DJ189" s="68">
        <v>2.7233857131185499E-3</v>
      </c>
      <c r="DK189" s="78">
        <v>554.44000000000005</v>
      </c>
      <c r="DL189" s="78">
        <v>586.72</v>
      </c>
      <c r="DM189" s="78">
        <v>586.72</v>
      </c>
      <c r="DN189" s="78">
        <v>564.66999999999996</v>
      </c>
      <c r="DO189" s="78"/>
      <c r="DP189" s="79">
        <v>483.63</v>
      </c>
      <c r="DQ189" s="65" t="s">
        <v>403</v>
      </c>
      <c r="DR189" s="78">
        <v>495.19</v>
      </c>
      <c r="DS189" s="78">
        <v>528.92999999999995</v>
      </c>
      <c r="DT189" s="78">
        <v>421.96</v>
      </c>
      <c r="DU189" s="78">
        <v>474.38</v>
      </c>
      <c r="DV189" s="78"/>
      <c r="DW189" s="79"/>
      <c r="DX189" s="65" t="s">
        <v>404</v>
      </c>
      <c r="DY189" s="78">
        <v>541.79999999999995</v>
      </c>
      <c r="DZ189" s="78">
        <v>547.51</v>
      </c>
      <c r="EA189" s="78">
        <v>608.82000000000005</v>
      </c>
      <c r="EB189" s="78">
        <v>492.72</v>
      </c>
      <c r="EC189" s="78"/>
      <c r="ED189" s="79">
        <v>389.08</v>
      </c>
      <c r="EE189" s="65" t="s">
        <v>405</v>
      </c>
      <c r="EF189" s="68">
        <v>1</v>
      </c>
      <c r="EG189" s="78">
        <v>527.09</v>
      </c>
      <c r="EH189" s="78">
        <v>558.19000000000005</v>
      </c>
      <c r="EI189" s="78">
        <v>442.16</v>
      </c>
      <c r="EJ189" s="78"/>
      <c r="EK189" s="78">
        <v>323.74</v>
      </c>
      <c r="EL189" s="79">
        <v>333.01</v>
      </c>
      <c r="EM189" s="65" t="s">
        <v>406</v>
      </c>
      <c r="EN189" s="78">
        <v>555.48</v>
      </c>
      <c r="EO189" s="78">
        <v>569.08000000000004</v>
      </c>
      <c r="EP189" s="78">
        <v>477.68</v>
      </c>
      <c r="EQ189" s="78"/>
      <c r="ER189" s="78"/>
      <c r="ES189" s="79">
        <v>478.82</v>
      </c>
      <c r="ET189" s="65" t="s">
        <v>407</v>
      </c>
      <c r="EU189" s="68">
        <v>1</v>
      </c>
      <c r="EV189" s="78">
        <v>529.27</v>
      </c>
      <c r="EW189" s="78">
        <v>540.77</v>
      </c>
      <c r="EX189" s="78">
        <v>540.77</v>
      </c>
      <c r="EY189" s="78"/>
      <c r="EZ189" s="78"/>
      <c r="FA189" s="79">
        <v>319.97000000000003</v>
      </c>
      <c r="FB189" s="65" t="s">
        <v>408</v>
      </c>
      <c r="FC189" s="78">
        <v>586.21</v>
      </c>
      <c r="FD189" s="78">
        <v>553.02</v>
      </c>
      <c r="FE189" s="78">
        <v>615.37</v>
      </c>
      <c r="FF189" s="78"/>
      <c r="FG189" s="78"/>
      <c r="FH189" s="79"/>
      <c r="FI189" s="65" t="s">
        <v>409</v>
      </c>
      <c r="FJ189" s="78">
        <v>601.16999999999996</v>
      </c>
      <c r="FK189" s="78">
        <v>625.69000000000005</v>
      </c>
      <c r="FL189" s="78">
        <v>450.49</v>
      </c>
      <c r="FM189" s="78">
        <v>587.64</v>
      </c>
      <c r="FN189" s="78"/>
      <c r="FO189" s="79">
        <v>406.24</v>
      </c>
      <c r="FP189" s="65" t="s">
        <v>410</v>
      </c>
      <c r="FQ189" s="68">
        <v>0.21738185296291501</v>
      </c>
      <c r="FR189" s="78">
        <v>521.22</v>
      </c>
      <c r="FS189" s="78">
        <v>557.28</v>
      </c>
      <c r="FT189" s="78">
        <v>552.29999999999995</v>
      </c>
      <c r="FU189" s="78">
        <v>415.09</v>
      </c>
      <c r="FV189" s="78">
        <v>348.39</v>
      </c>
      <c r="FW189" s="79">
        <v>339.26</v>
      </c>
      <c r="FX189" s="65" t="s">
        <v>411</v>
      </c>
      <c r="FY189" s="78">
        <v>586.49</v>
      </c>
      <c r="FZ189" s="78">
        <v>592.34</v>
      </c>
      <c r="GA189" s="78">
        <v>549.82000000000005</v>
      </c>
      <c r="GB189" s="78">
        <v>612.11</v>
      </c>
      <c r="GC189" s="78"/>
      <c r="GD189" s="79">
        <v>396.34</v>
      </c>
      <c r="GE189" s="65" t="s">
        <v>412</v>
      </c>
      <c r="GF189" s="68">
        <v>0.20469990993203999</v>
      </c>
      <c r="GG189" s="78">
        <v>543.16</v>
      </c>
      <c r="GH189" s="78">
        <v>574.16</v>
      </c>
      <c r="GI189" s="78">
        <v>428.29</v>
      </c>
      <c r="GJ189" s="78">
        <v>443.73</v>
      </c>
      <c r="GK189" s="78"/>
      <c r="GL189" s="79">
        <v>391.64</v>
      </c>
      <c r="GM189" s="65" t="s">
        <v>413</v>
      </c>
      <c r="GN189" s="68">
        <v>9.8228932349734302E-2</v>
      </c>
      <c r="GO189" s="78">
        <v>584.67999999999995</v>
      </c>
      <c r="GP189" s="78">
        <v>799.06</v>
      </c>
      <c r="GQ189" s="78">
        <v>494.9</v>
      </c>
      <c r="GR189" s="78">
        <v>436.92</v>
      </c>
      <c r="GS189" s="78"/>
      <c r="GT189" s="79"/>
      <c r="GU189" s="65" t="s">
        <v>414</v>
      </c>
      <c r="GV189" s="68">
        <v>1</v>
      </c>
      <c r="GW189" s="78">
        <v>490.71</v>
      </c>
      <c r="GX189" s="78">
        <v>510.76</v>
      </c>
      <c r="GY189" s="78">
        <v>547.87</v>
      </c>
      <c r="GZ189" s="78"/>
      <c r="HA189" s="78"/>
      <c r="HB189" s="79">
        <v>392.39</v>
      </c>
      <c r="HC189" s="65" t="s">
        <v>415</v>
      </c>
      <c r="HD189" s="68">
        <v>1</v>
      </c>
      <c r="HE189" s="78">
        <v>567.17999999999995</v>
      </c>
      <c r="HF189" s="78">
        <v>580.67999999999995</v>
      </c>
      <c r="HG189" s="78"/>
      <c r="HH189" s="78">
        <v>414.64</v>
      </c>
      <c r="HI189" s="78">
        <v>408</v>
      </c>
      <c r="HJ189" s="79">
        <v>397.55</v>
      </c>
      <c r="HK189" s="80"/>
      <c r="HL189" s="68"/>
      <c r="HM189" s="78"/>
      <c r="HN189" s="78"/>
      <c r="HO189" s="78"/>
      <c r="HP189" s="78"/>
      <c r="HQ189" s="78"/>
      <c r="HR189" s="79"/>
    </row>
    <row r="190" spans="1:226" x14ac:dyDescent="0.25">
      <c r="A190" s="81">
        <v>44256</v>
      </c>
      <c r="B190" s="82" t="s">
        <v>387</v>
      </c>
      <c r="C190" s="83">
        <v>552.94330863268453</v>
      </c>
      <c r="D190" s="83">
        <v>576.97824392412736</v>
      </c>
      <c r="E190" s="83">
        <v>514.42020675568187</v>
      </c>
      <c r="F190" s="83">
        <v>471.08315265726469</v>
      </c>
      <c r="G190" s="83">
        <v>351.99882931290728</v>
      </c>
      <c r="H190" s="84">
        <v>377.10976322434539</v>
      </c>
      <c r="I190" s="82" t="s">
        <v>388</v>
      </c>
      <c r="J190" s="83">
        <v>563.67311129224981</v>
      </c>
      <c r="K190" s="83">
        <v>574.88000490917818</v>
      </c>
      <c r="L190" s="83">
        <v>511.82848617727552</v>
      </c>
      <c r="M190" s="83">
        <v>474.44264434969551</v>
      </c>
      <c r="N190" s="83">
        <v>323.74</v>
      </c>
      <c r="O190" s="84">
        <v>406.65792949701017</v>
      </c>
      <c r="P190" s="65" t="s">
        <v>389</v>
      </c>
      <c r="Q190" s="78">
        <v>494.9</v>
      </c>
      <c r="R190" s="78">
        <v>550.70000000000005</v>
      </c>
      <c r="S190" s="78">
        <v>461.76</v>
      </c>
      <c r="T190" s="78">
        <v>401</v>
      </c>
      <c r="U190" s="78"/>
      <c r="V190" s="79"/>
      <c r="W190" s="65" t="s">
        <v>390</v>
      </c>
      <c r="X190" s="78">
        <v>524.29</v>
      </c>
      <c r="Y190" s="78">
        <v>553.5</v>
      </c>
      <c r="Z190" s="78">
        <v>464.41</v>
      </c>
      <c r="AA190" s="78">
        <v>370.5</v>
      </c>
      <c r="AB190" s="78"/>
      <c r="AC190" s="79">
        <v>505.79</v>
      </c>
      <c r="AD190" s="65" t="s">
        <v>391</v>
      </c>
      <c r="AE190" s="68">
        <v>0.51129972389814904</v>
      </c>
      <c r="AF190" s="78">
        <v>432.34</v>
      </c>
      <c r="AG190" s="78">
        <v>462.64</v>
      </c>
      <c r="AH190" s="78">
        <v>403.07</v>
      </c>
      <c r="AI190" s="78"/>
      <c r="AJ190" s="78"/>
      <c r="AK190" s="79">
        <v>313.12</v>
      </c>
      <c r="AL190" s="69" t="s">
        <v>392</v>
      </c>
      <c r="AM190" s="70">
        <v>1</v>
      </c>
      <c r="AN190" s="78">
        <v>516.22</v>
      </c>
      <c r="AO190" s="78">
        <v>581.29999999999995</v>
      </c>
      <c r="AP190" s="78">
        <v>526.75</v>
      </c>
      <c r="AQ190" s="78">
        <v>648.04999999999995</v>
      </c>
      <c r="AR190" s="78"/>
      <c r="AS190" s="79"/>
      <c r="AT190" s="65" t="s">
        <v>393</v>
      </c>
      <c r="AU190" s="68">
        <v>3.8333269444550899E-2</v>
      </c>
      <c r="AV190" s="78">
        <v>436.7</v>
      </c>
      <c r="AW190" s="78">
        <v>514.05999999999995</v>
      </c>
      <c r="AX190" s="78">
        <v>423.99</v>
      </c>
      <c r="AY190" s="78"/>
      <c r="AZ190" s="78"/>
      <c r="BA190" s="79">
        <v>336.05</v>
      </c>
      <c r="BB190" s="65" t="s">
        <v>394</v>
      </c>
      <c r="BC190" s="78">
        <v>594.24</v>
      </c>
      <c r="BD190" s="78">
        <v>625.4</v>
      </c>
      <c r="BE190" s="78">
        <v>519.78</v>
      </c>
      <c r="BF190" s="78"/>
      <c r="BG190" s="78"/>
      <c r="BH190" s="79">
        <v>496.75</v>
      </c>
      <c r="BI190" s="65" t="s">
        <v>395</v>
      </c>
      <c r="BJ190" s="68">
        <v>0.13448090371167301</v>
      </c>
      <c r="BK190" s="78">
        <v>530.26</v>
      </c>
      <c r="BL190" s="78">
        <v>649.41</v>
      </c>
      <c r="BM190" s="78">
        <v>731.17</v>
      </c>
      <c r="BN190" s="78">
        <v>642.82000000000005</v>
      </c>
      <c r="BO190" s="78"/>
      <c r="BP190" s="79"/>
      <c r="BQ190" s="65" t="s">
        <v>396</v>
      </c>
      <c r="BR190" s="68">
        <v>1</v>
      </c>
      <c r="BS190" s="78">
        <v>567.83000000000004</v>
      </c>
      <c r="BT190" s="78">
        <v>642.16999999999996</v>
      </c>
      <c r="BU190" s="78">
        <v>657.83</v>
      </c>
      <c r="BV190" s="78"/>
      <c r="BW190" s="78"/>
      <c r="BX190" s="79">
        <v>392.83</v>
      </c>
      <c r="BY190" s="65" t="s">
        <v>397</v>
      </c>
      <c r="BZ190" s="78">
        <v>587.41999999999996</v>
      </c>
      <c r="CA190" s="78">
        <v>583.92999999999995</v>
      </c>
      <c r="CB190" s="78">
        <v>457.72</v>
      </c>
      <c r="CC190" s="78">
        <v>445.88</v>
      </c>
      <c r="CD190" s="78"/>
      <c r="CE190" s="79">
        <v>547.72</v>
      </c>
      <c r="CF190" s="65" t="s">
        <v>398</v>
      </c>
      <c r="CG190" s="78">
        <v>529.20000000000005</v>
      </c>
      <c r="CH190" s="78">
        <v>658.83</v>
      </c>
      <c r="CI190" s="78">
        <v>518.14</v>
      </c>
      <c r="CJ190" s="78"/>
      <c r="CK190" s="78"/>
      <c r="CL190" s="79"/>
      <c r="CM190" s="65" t="s">
        <v>399</v>
      </c>
      <c r="CN190" s="78">
        <v>542.54</v>
      </c>
      <c r="CO190" s="78">
        <v>535.03</v>
      </c>
      <c r="CP190" s="78">
        <v>550.77</v>
      </c>
      <c r="CQ190" s="78">
        <v>436.02</v>
      </c>
      <c r="CR190" s="78"/>
      <c r="CS190" s="79">
        <v>582.23</v>
      </c>
      <c r="CT190" s="65" t="s">
        <v>400</v>
      </c>
      <c r="CU190" s="78">
        <v>546.04</v>
      </c>
      <c r="CV190" s="78">
        <v>626.54999999999995</v>
      </c>
      <c r="CW190" s="78">
        <v>471.37</v>
      </c>
      <c r="CX190" s="78">
        <v>460.41</v>
      </c>
      <c r="CY190" s="78"/>
      <c r="CZ190" s="79"/>
      <c r="DA190" s="65" t="s">
        <v>401</v>
      </c>
      <c r="DB190" s="68">
        <v>0.13196964698119401</v>
      </c>
      <c r="DC190" s="78">
        <v>548.89</v>
      </c>
      <c r="DD190" s="78">
        <v>623.41999999999996</v>
      </c>
      <c r="DE190" s="78">
        <v>436.9</v>
      </c>
      <c r="DF190" s="78">
        <v>549.13</v>
      </c>
      <c r="DG190" s="78"/>
      <c r="DH190" s="79">
        <v>512.86</v>
      </c>
      <c r="DI190" s="65" t="s">
        <v>402</v>
      </c>
      <c r="DJ190" s="68">
        <v>2.7558838119384902E-3</v>
      </c>
      <c r="DK190" s="78">
        <v>542.04</v>
      </c>
      <c r="DL190" s="78">
        <v>589.74</v>
      </c>
      <c r="DM190" s="78">
        <v>589.74</v>
      </c>
      <c r="DN190" s="78">
        <v>533.65</v>
      </c>
      <c r="DO190" s="78"/>
      <c r="DP190" s="79">
        <v>469.47</v>
      </c>
      <c r="DQ190" s="65" t="s">
        <v>403</v>
      </c>
      <c r="DR190" s="78">
        <v>476.33</v>
      </c>
      <c r="DS190" s="78">
        <v>512.26</v>
      </c>
      <c r="DT190" s="78">
        <v>417.33</v>
      </c>
      <c r="DU190" s="78">
        <v>466.73</v>
      </c>
      <c r="DV190" s="78"/>
      <c r="DW190" s="79"/>
      <c r="DX190" s="65" t="s">
        <v>404</v>
      </c>
      <c r="DY190" s="78">
        <v>531.09</v>
      </c>
      <c r="DZ190" s="78">
        <v>537.07000000000005</v>
      </c>
      <c r="EA190" s="78">
        <v>610.16999999999996</v>
      </c>
      <c r="EB190" s="78">
        <v>477.05</v>
      </c>
      <c r="EC190" s="78"/>
      <c r="ED190" s="79">
        <v>384.6</v>
      </c>
      <c r="EE190" s="65" t="s">
        <v>405</v>
      </c>
      <c r="EF190" s="68">
        <v>1</v>
      </c>
      <c r="EG190" s="78">
        <v>519.46</v>
      </c>
      <c r="EH190" s="78">
        <v>559.05999999999995</v>
      </c>
      <c r="EI190" s="78">
        <v>434.05</v>
      </c>
      <c r="EJ190" s="78"/>
      <c r="EK190" s="78">
        <v>323.74</v>
      </c>
      <c r="EL190" s="79">
        <v>326.94</v>
      </c>
      <c r="EM190" s="65" t="s">
        <v>406</v>
      </c>
      <c r="EN190" s="78">
        <v>541.80999999999995</v>
      </c>
      <c r="EO190" s="78">
        <v>581.9</v>
      </c>
      <c r="EP190" s="78">
        <v>477.68</v>
      </c>
      <c r="EQ190" s="78"/>
      <c r="ER190" s="78"/>
      <c r="ES190" s="79">
        <v>478.82</v>
      </c>
      <c r="ET190" s="65" t="s">
        <v>407</v>
      </c>
      <c r="EU190" s="68">
        <v>1</v>
      </c>
      <c r="EV190" s="78">
        <v>525.14</v>
      </c>
      <c r="EW190" s="78">
        <v>536.63</v>
      </c>
      <c r="EX190" s="78">
        <v>536.55999999999995</v>
      </c>
      <c r="EY190" s="78"/>
      <c r="EZ190" s="78"/>
      <c r="FA190" s="79">
        <v>317.89999999999998</v>
      </c>
      <c r="FB190" s="65" t="s">
        <v>408</v>
      </c>
      <c r="FC190" s="78">
        <v>586.21</v>
      </c>
      <c r="FD190" s="78">
        <v>553.02</v>
      </c>
      <c r="FE190" s="78">
        <v>615.37</v>
      </c>
      <c r="FF190" s="78"/>
      <c r="FG190" s="78"/>
      <c r="FH190" s="79"/>
      <c r="FI190" s="65" t="s">
        <v>409</v>
      </c>
      <c r="FJ190" s="78">
        <v>591.26</v>
      </c>
      <c r="FK190" s="78">
        <v>620.73</v>
      </c>
      <c r="FL190" s="78">
        <v>426.52</v>
      </c>
      <c r="FM190" s="78">
        <v>561.64</v>
      </c>
      <c r="FN190" s="78"/>
      <c r="FO190" s="79">
        <v>414.51</v>
      </c>
      <c r="FP190" s="65" t="s">
        <v>410</v>
      </c>
      <c r="FQ190" s="68">
        <v>0.220931003247686</v>
      </c>
      <c r="FR190" s="78">
        <v>522.57000000000005</v>
      </c>
      <c r="FS190" s="78">
        <v>564.79</v>
      </c>
      <c r="FT190" s="78">
        <v>541.99</v>
      </c>
      <c r="FU190" s="78">
        <v>417.55</v>
      </c>
      <c r="FV190" s="78">
        <v>354.08</v>
      </c>
      <c r="FW190" s="79">
        <v>339.13</v>
      </c>
      <c r="FX190" s="65" t="s">
        <v>411</v>
      </c>
      <c r="FY190" s="78">
        <v>573.48</v>
      </c>
      <c r="FZ190" s="78">
        <v>588.28</v>
      </c>
      <c r="GA190" s="78">
        <v>544.13</v>
      </c>
      <c r="GB190" s="78">
        <v>687.59</v>
      </c>
      <c r="GC190" s="78"/>
      <c r="GD190" s="79">
        <v>382.52</v>
      </c>
      <c r="GE190" s="65" t="s">
        <v>412</v>
      </c>
      <c r="GF190" s="68">
        <v>0.20513241297257401</v>
      </c>
      <c r="GG190" s="78">
        <v>537.63</v>
      </c>
      <c r="GH190" s="78">
        <v>568.84</v>
      </c>
      <c r="GI190" s="78">
        <v>424.04</v>
      </c>
      <c r="GJ190" s="78">
        <v>386.07</v>
      </c>
      <c r="GK190" s="78"/>
      <c r="GL190" s="79">
        <v>388.99</v>
      </c>
      <c r="GM190" s="65" t="s">
        <v>413</v>
      </c>
      <c r="GN190" s="68">
        <v>9.8199994108000399E-2</v>
      </c>
      <c r="GO190" s="78">
        <v>562.74</v>
      </c>
      <c r="GP190" s="78">
        <v>774.95</v>
      </c>
      <c r="GQ190" s="78">
        <v>490.12</v>
      </c>
      <c r="GR190" s="78">
        <v>420.89</v>
      </c>
      <c r="GS190" s="78"/>
      <c r="GT190" s="79"/>
      <c r="GU190" s="65" t="s">
        <v>414</v>
      </c>
      <c r="GV190" s="68">
        <v>1</v>
      </c>
      <c r="GW190" s="78">
        <v>472.37</v>
      </c>
      <c r="GX190" s="78">
        <v>499.04</v>
      </c>
      <c r="GY190" s="78">
        <v>539.14</v>
      </c>
      <c r="GZ190" s="78"/>
      <c r="HA190" s="78"/>
      <c r="HB190" s="79">
        <v>407.47</v>
      </c>
      <c r="HC190" s="65" t="s">
        <v>415</v>
      </c>
      <c r="HD190" s="68">
        <v>1</v>
      </c>
      <c r="HE190" s="78">
        <v>549.67999999999995</v>
      </c>
      <c r="HF190" s="78">
        <v>563.17999999999995</v>
      </c>
      <c r="HG190" s="78"/>
      <c r="HH190" s="78">
        <v>405.09</v>
      </c>
      <c r="HI190" s="78">
        <v>398.45</v>
      </c>
      <c r="HJ190" s="79">
        <v>387.55</v>
      </c>
      <c r="HK190" s="80"/>
      <c r="HL190" s="68"/>
      <c r="HM190" s="78"/>
      <c r="HN190" s="78"/>
      <c r="HO190" s="78"/>
      <c r="HP190" s="78"/>
      <c r="HQ190" s="78"/>
      <c r="HR190" s="79"/>
    </row>
    <row r="191" spans="1:226" x14ac:dyDescent="0.25">
      <c r="A191" s="81">
        <v>44249</v>
      </c>
      <c r="B191" s="82" t="s">
        <v>387</v>
      </c>
      <c r="C191" s="83">
        <v>541.28166627800397</v>
      </c>
      <c r="D191" s="83">
        <v>566.80975535690357</v>
      </c>
      <c r="E191" s="83">
        <v>512.14360008667256</v>
      </c>
      <c r="F191" s="83">
        <v>458.59167609345354</v>
      </c>
      <c r="G191" s="83">
        <v>323.75862810106327</v>
      </c>
      <c r="H191" s="84">
        <v>373.11426009365914</v>
      </c>
      <c r="I191" s="82" t="s">
        <v>388</v>
      </c>
      <c r="J191" s="83">
        <v>549.02915878154636</v>
      </c>
      <c r="K191" s="83">
        <v>564.58168543992588</v>
      </c>
      <c r="L191" s="83">
        <v>509.75589351059381</v>
      </c>
      <c r="M191" s="83">
        <v>459.97689818901898</v>
      </c>
      <c r="N191" s="83">
        <v>323.74</v>
      </c>
      <c r="O191" s="84">
        <v>403.3215910632872</v>
      </c>
      <c r="P191" s="65" t="s">
        <v>389</v>
      </c>
      <c r="Q191" s="78">
        <v>482.4</v>
      </c>
      <c r="R191" s="78">
        <v>540.70000000000005</v>
      </c>
      <c r="S191" s="78">
        <v>456.74</v>
      </c>
      <c r="T191" s="78">
        <v>394</v>
      </c>
      <c r="U191" s="78"/>
      <c r="V191" s="79"/>
      <c r="W191" s="65" t="s">
        <v>390</v>
      </c>
      <c r="X191" s="78">
        <v>519.91</v>
      </c>
      <c r="Y191" s="78">
        <v>564.35</v>
      </c>
      <c r="Z191" s="78">
        <v>456.14</v>
      </c>
      <c r="AA191" s="78">
        <v>356.09</v>
      </c>
      <c r="AB191" s="78"/>
      <c r="AC191" s="79">
        <v>505.79</v>
      </c>
      <c r="AD191" s="65" t="s">
        <v>391</v>
      </c>
      <c r="AE191" s="68">
        <v>0.51129972389814904</v>
      </c>
      <c r="AF191" s="78">
        <v>432.34</v>
      </c>
      <c r="AG191" s="78">
        <v>462.64</v>
      </c>
      <c r="AH191" s="78">
        <v>403.07</v>
      </c>
      <c r="AI191" s="78"/>
      <c r="AJ191" s="78"/>
      <c r="AK191" s="79">
        <v>313.12</v>
      </c>
      <c r="AL191" s="69" t="s">
        <v>392</v>
      </c>
      <c r="AM191" s="70">
        <v>1</v>
      </c>
      <c r="AN191" s="78">
        <v>495.31</v>
      </c>
      <c r="AO191" s="78">
        <v>560.09</v>
      </c>
      <c r="AP191" s="78">
        <v>509.53</v>
      </c>
      <c r="AQ191" s="78">
        <v>648.04999999999995</v>
      </c>
      <c r="AR191" s="78"/>
      <c r="AS191" s="79"/>
      <c r="AT191" s="65" t="s">
        <v>393</v>
      </c>
      <c r="AU191" s="68">
        <v>3.8529706403637197E-2</v>
      </c>
      <c r="AV191" s="78">
        <v>425.92</v>
      </c>
      <c r="AW191" s="78">
        <v>505.49</v>
      </c>
      <c r="AX191" s="78">
        <v>409.58</v>
      </c>
      <c r="AY191" s="78"/>
      <c r="AZ191" s="78"/>
      <c r="BA191" s="79">
        <v>337.23</v>
      </c>
      <c r="BB191" s="65" t="s">
        <v>394</v>
      </c>
      <c r="BC191" s="78">
        <v>574.91</v>
      </c>
      <c r="BD191" s="78">
        <v>614.47</v>
      </c>
      <c r="BE191" s="78">
        <v>525.09</v>
      </c>
      <c r="BF191" s="78"/>
      <c r="BG191" s="78"/>
      <c r="BH191" s="79">
        <v>500.96</v>
      </c>
      <c r="BI191" s="65" t="s">
        <v>395</v>
      </c>
      <c r="BJ191" s="68">
        <v>0.134471861762926</v>
      </c>
      <c r="BK191" s="78">
        <v>627.04</v>
      </c>
      <c r="BL191" s="78">
        <v>638.61</v>
      </c>
      <c r="BM191" s="78">
        <v>720.37</v>
      </c>
      <c r="BN191" s="78">
        <v>629.33000000000004</v>
      </c>
      <c r="BO191" s="78"/>
      <c r="BP191" s="79"/>
      <c r="BQ191" s="65" t="s">
        <v>396</v>
      </c>
      <c r="BR191" s="68">
        <v>1</v>
      </c>
      <c r="BS191" s="78">
        <v>542</v>
      </c>
      <c r="BT191" s="78">
        <v>625.5</v>
      </c>
      <c r="BU191" s="78">
        <v>535.33000000000004</v>
      </c>
      <c r="BV191" s="78"/>
      <c r="BW191" s="78"/>
      <c r="BX191" s="79">
        <v>362.83</v>
      </c>
      <c r="BY191" s="65" t="s">
        <v>397</v>
      </c>
      <c r="BZ191" s="78">
        <v>575.26</v>
      </c>
      <c r="CA191" s="78">
        <v>571.92999999999995</v>
      </c>
      <c r="CB191" s="78">
        <v>442.22</v>
      </c>
      <c r="CC191" s="78">
        <v>427.66</v>
      </c>
      <c r="CD191" s="78"/>
      <c r="CE191" s="79">
        <v>542.78</v>
      </c>
      <c r="CF191" s="65" t="s">
        <v>398</v>
      </c>
      <c r="CG191" s="78">
        <v>516.29999999999995</v>
      </c>
      <c r="CH191" s="78">
        <v>647.54</v>
      </c>
      <c r="CI191" s="78">
        <v>510.37</v>
      </c>
      <c r="CJ191" s="78"/>
      <c r="CK191" s="78"/>
      <c r="CL191" s="79"/>
      <c r="CM191" s="65" t="s">
        <v>399</v>
      </c>
      <c r="CN191" s="78">
        <v>529.69000000000005</v>
      </c>
      <c r="CO191" s="78">
        <v>525.66</v>
      </c>
      <c r="CP191" s="78">
        <v>545.62</v>
      </c>
      <c r="CQ191" s="78">
        <v>426.22</v>
      </c>
      <c r="CR191" s="78"/>
      <c r="CS191" s="79">
        <v>580.77</v>
      </c>
      <c r="CT191" s="65" t="s">
        <v>400</v>
      </c>
      <c r="CU191" s="78">
        <v>530.16</v>
      </c>
      <c r="CV191" s="78">
        <v>612.19000000000005</v>
      </c>
      <c r="CW191" s="78">
        <v>460.23</v>
      </c>
      <c r="CX191" s="78">
        <v>445.01</v>
      </c>
      <c r="CY191" s="78"/>
      <c r="CZ191" s="79"/>
      <c r="DA191" s="65" t="s">
        <v>401</v>
      </c>
      <c r="DB191" s="68">
        <v>0.13207597009800001</v>
      </c>
      <c r="DC191" s="78">
        <v>531.58000000000004</v>
      </c>
      <c r="DD191" s="78">
        <v>610.19000000000005</v>
      </c>
      <c r="DE191" s="78">
        <v>423.51</v>
      </c>
      <c r="DF191" s="78">
        <v>533.05999999999995</v>
      </c>
      <c r="DG191" s="78"/>
      <c r="DH191" s="79">
        <v>506.09</v>
      </c>
      <c r="DI191" s="65" t="s">
        <v>402</v>
      </c>
      <c r="DJ191" s="68">
        <v>2.7848171767523499E-3</v>
      </c>
      <c r="DK191" s="78">
        <v>527.84</v>
      </c>
      <c r="DL191" s="78">
        <v>583.14</v>
      </c>
      <c r="DM191" s="78">
        <v>583.14</v>
      </c>
      <c r="DN191" s="78">
        <v>484.12</v>
      </c>
      <c r="DO191" s="78"/>
      <c r="DP191" s="79">
        <v>454.24</v>
      </c>
      <c r="DQ191" s="65" t="s">
        <v>403</v>
      </c>
      <c r="DR191" s="78">
        <v>482.79</v>
      </c>
      <c r="DS191" s="78">
        <v>514.45000000000005</v>
      </c>
      <c r="DT191" s="78">
        <v>412.53</v>
      </c>
      <c r="DU191" s="78">
        <v>457.18</v>
      </c>
      <c r="DV191" s="78"/>
      <c r="DW191" s="79"/>
      <c r="DX191" s="65" t="s">
        <v>404</v>
      </c>
      <c r="DY191" s="78">
        <v>516.30999999999995</v>
      </c>
      <c r="DZ191" s="78">
        <v>522.69000000000005</v>
      </c>
      <c r="EA191" s="78">
        <v>596.59</v>
      </c>
      <c r="EB191" s="78">
        <v>462.72</v>
      </c>
      <c r="EC191" s="78"/>
      <c r="ED191" s="79">
        <v>381.74</v>
      </c>
      <c r="EE191" s="65" t="s">
        <v>405</v>
      </c>
      <c r="EF191" s="68">
        <v>1</v>
      </c>
      <c r="EG191" s="78">
        <v>498.42</v>
      </c>
      <c r="EH191" s="78">
        <v>544.54999999999995</v>
      </c>
      <c r="EI191" s="78">
        <v>432.12</v>
      </c>
      <c r="EJ191" s="78"/>
      <c r="EK191" s="78">
        <v>323.74</v>
      </c>
      <c r="EL191" s="79">
        <v>320.66000000000003</v>
      </c>
      <c r="EM191" s="65" t="s">
        <v>406</v>
      </c>
      <c r="EN191" s="78">
        <v>528.13</v>
      </c>
      <c r="EO191" s="78">
        <v>566.52</v>
      </c>
      <c r="EP191" s="78">
        <v>461.89</v>
      </c>
      <c r="EQ191" s="78"/>
      <c r="ER191" s="78"/>
      <c r="ES191" s="79">
        <v>467.71</v>
      </c>
      <c r="ET191" s="65" t="s">
        <v>407</v>
      </c>
      <c r="EU191" s="68">
        <v>1</v>
      </c>
      <c r="EV191" s="78">
        <v>520.30999999999995</v>
      </c>
      <c r="EW191" s="78">
        <v>533.87</v>
      </c>
      <c r="EX191" s="78">
        <v>533.87</v>
      </c>
      <c r="EY191" s="78"/>
      <c r="EZ191" s="78"/>
      <c r="FA191" s="79">
        <v>306.33</v>
      </c>
      <c r="FB191" s="65" t="s">
        <v>408</v>
      </c>
      <c r="FC191" s="78">
        <v>586.21</v>
      </c>
      <c r="FD191" s="78">
        <v>553.02</v>
      </c>
      <c r="FE191" s="78">
        <v>615.37</v>
      </c>
      <c r="FF191" s="78"/>
      <c r="FG191" s="78"/>
      <c r="FH191" s="79"/>
      <c r="FI191" s="65" t="s">
        <v>409</v>
      </c>
      <c r="FJ191" s="78">
        <v>581.34</v>
      </c>
      <c r="FK191" s="78">
        <v>610.82000000000005</v>
      </c>
      <c r="FL191" s="78">
        <v>410.82</v>
      </c>
      <c r="FM191" s="78">
        <v>554.64</v>
      </c>
      <c r="FN191" s="78"/>
      <c r="FO191" s="79">
        <v>397.15</v>
      </c>
      <c r="FP191" s="65" t="s">
        <v>410</v>
      </c>
      <c r="FQ191" s="68">
        <v>0.22231114668089499</v>
      </c>
      <c r="FR191" s="78">
        <v>508.66</v>
      </c>
      <c r="FS191" s="78">
        <v>550.88</v>
      </c>
      <c r="FT191" s="78">
        <v>537.34</v>
      </c>
      <c r="FU191" s="78">
        <v>402.7</v>
      </c>
      <c r="FV191" s="78">
        <v>323.76</v>
      </c>
      <c r="FW191" s="79">
        <v>334.07</v>
      </c>
      <c r="FX191" s="65" t="s">
        <v>411</v>
      </c>
      <c r="FY191" s="78">
        <v>558.04</v>
      </c>
      <c r="FZ191" s="78">
        <v>579.33000000000004</v>
      </c>
      <c r="GA191" s="78">
        <v>531.94000000000005</v>
      </c>
      <c r="GB191" s="78">
        <v>679.69</v>
      </c>
      <c r="GC191" s="78"/>
      <c r="GD191" s="79">
        <v>378.46</v>
      </c>
      <c r="GE191" s="65" t="s">
        <v>412</v>
      </c>
      <c r="GF191" s="68">
        <v>0.20509454858689899</v>
      </c>
      <c r="GG191" s="78">
        <v>526.86</v>
      </c>
      <c r="GH191" s="78">
        <v>557.57000000000005</v>
      </c>
      <c r="GI191" s="78">
        <v>400.53</v>
      </c>
      <c r="GJ191" s="78">
        <v>391.49</v>
      </c>
      <c r="GK191" s="78"/>
      <c r="GL191" s="79">
        <v>387.65</v>
      </c>
      <c r="GM191" s="65" t="s">
        <v>413</v>
      </c>
      <c r="GN191" s="68">
        <v>9.9685989134227201E-2</v>
      </c>
      <c r="GO191" s="78">
        <v>549.01</v>
      </c>
      <c r="GP191" s="78">
        <v>778.78</v>
      </c>
      <c r="GQ191" s="78">
        <v>490.2</v>
      </c>
      <c r="GR191" s="78">
        <v>427.25</v>
      </c>
      <c r="GS191" s="78"/>
      <c r="GT191" s="79"/>
      <c r="GU191" s="65" t="s">
        <v>414</v>
      </c>
      <c r="GV191" s="68">
        <v>1</v>
      </c>
      <c r="GW191" s="78">
        <v>458.25</v>
      </c>
      <c r="GX191" s="78">
        <v>483.26</v>
      </c>
      <c r="GY191" s="78">
        <v>530.34</v>
      </c>
      <c r="GZ191" s="78"/>
      <c r="HA191" s="78"/>
      <c r="HB191" s="79">
        <v>406.16</v>
      </c>
      <c r="HC191" s="65" t="s">
        <v>415</v>
      </c>
      <c r="HD191" s="68">
        <v>1</v>
      </c>
      <c r="HE191" s="78">
        <v>533.02</v>
      </c>
      <c r="HF191" s="78">
        <v>548.17999999999995</v>
      </c>
      <c r="HG191" s="78"/>
      <c r="HH191" s="78">
        <v>399.87</v>
      </c>
      <c r="HI191" s="78">
        <v>393.23</v>
      </c>
      <c r="HJ191" s="79">
        <v>389.22</v>
      </c>
      <c r="HK191" s="80"/>
      <c r="HL191" s="68"/>
      <c r="HM191" s="78"/>
      <c r="HN191" s="78"/>
      <c r="HO191" s="78"/>
      <c r="HP191" s="78"/>
      <c r="HQ191" s="78"/>
      <c r="HR191" s="79"/>
    </row>
    <row r="192" spans="1:226" x14ac:dyDescent="0.25">
      <c r="A192" s="81">
        <v>44242</v>
      </c>
      <c r="B192" s="82" t="s">
        <v>387</v>
      </c>
      <c r="C192" s="83">
        <v>524.30249805502501</v>
      </c>
      <c r="D192" s="83">
        <v>552.30967224668484</v>
      </c>
      <c r="E192" s="83">
        <v>494.0434391513557</v>
      </c>
      <c r="F192" s="83">
        <v>465.01491637593483</v>
      </c>
      <c r="G192" s="83">
        <v>307.67326283297137</v>
      </c>
      <c r="H192" s="84">
        <v>365.23449731935051</v>
      </c>
      <c r="I192" s="82" t="s">
        <v>388</v>
      </c>
      <c r="J192" s="83">
        <v>530.1464008716539</v>
      </c>
      <c r="K192" s="83">
        <v>549.36227971308131</v>
      </c>
      <c r="L192" s="83">
        <v>491.25691283389733</v>
      </c>
      <c r="M192" s="83">
        <v>468.51521349349855</v>
      </c>
      <c r="N192" s="83">
        <v>323.74</v>
      </c>
      <c r="O192" s="84">
        <v>399.11856912046528</v>
      </c>
      <c r="P192" s="65" t="s">
        <v>389</v>
      </c>
      <c r="Q192" s="78">
        <v>469.06</v>
      </c>
      <c r="R192" s="78">
        <v>530.70000000000005</v>
      </c>
      <c r="S192" s="78">
        <v>442.43</v>
      </c>
      <c r="T192" s="78">
        <v>387</v>
      </c>
      <c r="U192" s="78"/>
      <c r="V192" s="79"/>
      <c r="W192" s="65" t="s">
        <v>390</v>
      </c>
      <c r="X192" s="78">
        <v>512.04999999999995</v>
      </c>
      <c r="Y192" s="78">
        <v>558.91</v>
      </c>
      <c r="Z192" s="78">
        <v>437.96</v>
      </c>
      <c r="AA192" s="78">
        <v>345.36</v>
      </c>
      <c r="AB192" s="78"/>
      <c r="AC192" s="79">
        <v>480.17</v>
      </c>
      <c r="AD192" s="65" t="s">
        <v>391</v>
      </c>
      <c r="AE192" s="68">
        <v>0.51129972389814904</v>
      </c>
      <c r="AF192" s="78">
        <v>432.34</v>
      </c>
      <c r="AG192" s="78">
        <v>462.64</v>
      </c>
      <c r="AH192" s="78">
        <v>403.07</v>
      </c>
      <c r="AI192" s="78"/>
      <c r="AJ192" s="78"/>
      <c r="AK192" s="79">
        <v>313.12</v>
      </c>
      <c r="AL192" s="69" t="s">
        <v>392</v>
      </c>
      <c r="AM192" s="70">
        <v>1</v>
      </c>
      <c r="AN192" s="78">
        <v>486.91</v>
      </c>
      <c r="AO192" s="78">
        <v>545.96</v>
      </c>
      <c r="AP192" s="78">
        <v>478.49</v>
      </c>
      <c r="AQ192" s="78">
        <v>614.39</v>
      </c>
      <c r="AR192" s="78"/>
      <c r="AS192" s="79"/>
      <c r="AT192" s="65" t="s">
        <v>393</v>
      </c>
      <c r="AU192" s="68">
        <v>3.8937777431664197E-2</v>
      </c>
      <c r="AV192" s="78">
        <v>425.47</v>
      </c>
      <c r="AW192" s="78">
        <v>508.23</v>
      </c>
      <c r="AX192" s="78">
        <v>405.9</v>
      </c>
      <c r="AY192" s="78"/>
      <c r="AZ192" s="78"/>
      <c r="BA192" s="79">
        <v>337.61</v>
      </c>
      <c r="BB192" s="65" t="s">
        <v>394</v>
      </c>
      <c r="BC192" s="78">
        <v>546.34</v>
      </c>
      <c r="BD192" s="78">
        <v>598.51</v>
      </c>
      <c r="BE192" s="78">
        <v>500.81</v>
      </c>
      <c r="BF192" s="78"/>
      <c r="BG192" s="78"/>
      <c r="BH192" s="79">
        <v>496.75</v>
      </c>
      <c r="BI192" s="65" t="s">
        <v>395</v>
      </c>
      <c r="BJ192" s="68">
        <v>0.13447005351908101</v>
      </c>
      <c r="BK192" s="78">
        <v>605.52</v>
      </c>
      <c r="BL192" s="78">
        <v>617.08000000000004</v>
      </c>
      <c r="BM192" s="78">
        <v>704.22</v>
      </c>
      <c r="BN192" s="78">
        <v>629.32000000000005</v>
      </c>
      <c r="BO192" s="78"/>
      <c r="BP192" s="79"/>
      <c r="BQ192" s="65" t="s">
        <v>396</v>
      </c>
      <c r="BR192" s="68">
        <v>1</v>
      </c>
      <c r="BS192" s="78">
        <v>534.5</v>
      </c>
      <c r="BT192" s="78">
        <v>608.83000000000004</v>
      </c>
      <c r="BU192" s="78">
        <v>647</v>
      </c>
      <c r="BV192" s="78"/>
      <c r="BW192" s="78"/>
      <c r="BX192" s="79">
        <v>362.83</v>
      </c>
      <c r="BY192" s="65" t="s">
        <v>397</v>
      </c>
      <c r="BZ192" s="78">
        <v>561.66</v>
      </c>
      <c r="CA192" s="78">
        <v>557.91999999999996</v>
      </c>
      <c r="CB192" s="78">
        <v>436.19</v>
      </c>
      <c r="CC192" s="78">
        <v>462.71</v>
      </c>
      <c r="CD192" s="78"/>
      <c r="CE192" s="79">
        <v>539.54</v>
      </c>
      <c r="CF192" s="65" t="s">
        <v>398</v>
      </c>
      <c r="CG192" s="78">
        <v>513.88</v>
      </c>
      <c r="CH192" s="78">
        <v>637.46</v>
      </c>
      <c r="CI192" s="78">
        <v>494.64</v>
      </c>
      <c r="CJ192" s="78"/>
      <c r="CK192" s="78"/>
      <c r="CL192" s="79"/>
      <c r="CM192" s="65" t="s">
        <v>399</v>
      </c>
      <c r="CN192" s="78">
        <v>512.97</v>
      </c>
      <c r="CO192" s="78">
        <v>508.89</v>
      </c>
      <c r="CP192" s="78">
        <v>532.47</v>
      </c>
      <c r="CQ192" s="78">
        <v>419.58</v>
      </c>
      <c r="CR192" s="78"/>
      <c r="CS192" s="79">
        <v>579.09</v>
      </c>
      <c r="CT192" s="65" t="s">
        <v>400</v>
      </c>
      <c r="CU192" s="78">
        <v>515.16999999999996</v>
      </c>
      <c r="CV192" s="78">
        <v>597.9</v>
      </c>
      <c r="CW192" s="78">
        <v>448.39</v>
      </c>
      <c r="CX192" s="78">
        <v>435.47</v>
      </c>
      <c r="CY192" s="78"/>
      <c r="CZ192" s="79"/>
      <c r="DA192" s="65" t="s">
        <v>401</v>
      </c>
      <c r="DB192" s="68">
        <v>0.132065504490227</v>
      </c>
      <c r="DC192" s="78">
        <v>520.97</v>
      </c>
      <c r="DD192" s="78">
        <v>592.17999999999995</v>
      </c>
      <c r="DE192" s="78">
        <v>405.52</v>
      </c>
      <c r="DF192" s="78">
        <v>533.02</v>
      </c>
      <c r="DG192" s="78"/>
      <c r="DH192" s="79">
        <v>507.63</v>
      </c>
      <c r="DI192" s="65" t="s">
        <v>402</v>
      </c>
      <c r="DJ192" s="68">
        <v>2.7921262041044302E-3</v>
      </c>
      <c r="DK192" s="78">
        <v>524.84</v>
      </c>
      <c r="DL192" s="78">
        <v>572.17999999999995</v>
      </c>
      <c r="DM192" s="78">
        <v>572.17999999999995</v>
      </c>
      <c r="DN192" s="78">
        <v>588.41999999999996</v>
      </c>
      <c r="DO192" s="78"/>
      <c r="DP192" s="79">
        <v>455.37</v>
      </c>
      <c r="DQ192" s="65" t="s">
        <v>403</v>
      </c>
      <c r="DR192" s="78">
        <v>466.01</v>
      </c>
      <c r="DS192" s="78">
        <v>499.5</v>
      </c>
      <c r="DT192" s="78">
        <v>402.26</v>
      </c>
      <c r="DU192" s="78">
        <v>450.96</v>
      </c>
      <c r="DV192" s="78"/>
      <c r="DW192" s="79"/>
      <c r="DX192" s="65" t="s">
        <v>404</v>
      </c>
      <c r="DY192" s="78">
        <v>501.46</v>
      </c>
      <c r="DZ192" s="78">
        <v>507.96</v>
      </c>
      <c r="EA192" s="78">
        <v>579.28</v>
      </c>
      <c r="EB192" s="78">
        <v>449.05</v>
      </c>
      <c r="EC192" s="78"/>
      <c r="ED192" s="79">
        <v>378.8</v>
      </c>
      <c r="EE192" s="65" t="s">
        <v>405</v>
      </c>
      <c r="EF192" s="68">
        <v>1</v>
      </c>
      <c r="EG192" s="78">
        <v>485.26</v>
      </c>
      <c r="EH192" s="78">
        <v>526.07000000000005</v>
      </c>
      <c r="EI192" s="78">
        <v>422.42</v>
      </c>
      <c r="EJ192" s="78"/>
      <c r="EK192" s="78">
        <v>323.74</v>
      </c>
      <c r="EL192" s="79">
        <v>312.70999999999998</v>
      </c>
      <c r="EM192" s="65" t="s">
        <v>406</v>
      </c>
      <c r="EN192" s="78">
        <v>507.62</v>
      </c>
      <c r="EO192" s="78">
        <v>551.14</v>
      </c>
      <c r="EP192" s="78">
        <v>448.73</v>
      </c>
      <c r="EQ192" s="78"/>
      <c r="ER192" s="78"/>
      <c r="ES192" s="79">
        <v>447.34</v>
      </c>
      <c r="ET192" s="65" t="s">
        <v>407</v>
      </c>
      <c r="EU192" s="68">
        <v>1</v>
      </c>
      <c r="EV192" s="78">
        <v>512.04999999999995</v>
      </c>
      <c r="EW192" s="78">
        <v>526.99</v>
      </c>
      <c r="EX192" s="78">
        <v>526.99</v>
      </c>
      <c r="EY192" s="78"/>
      <c r="EZ192" s="78"/>
      <c r="FA192" s="79">
        <v>302.2</v>
      </c>
      <c r="FB192" s="65" t="s">
        <v>408</v>
      </c>
      <c r="FC192" s="78">
        <v>586.21</v>
      </c>
      <c r="FD192" s="78">
        <v>553.02</v>
      </c>
      <c r="FE192" s="78">
        <v>615.37</v>
      </c>
      <c r="FF192" s="78"/>
      <c r="FG192" s="78"/>
      <c r="FH192" s="79"/>
      <c r="FI192" s="65" t="s">
        <v>409</v>
      </c>
      <c r="FJ192" s="78">
        <v>562.33000000000004</v>
      </c>
      <c r="FK192" s="78">
        <v>585.20000000000005</v>
      </c>
      <c r="FL192" s="78">
        <v>408.34</v>
      </c>
      <c r="FM192" s="78">
        <v>535.64</v>
      </c>
      <c r="FN192" s="78"/>
      <c r="FO192" s="79">
        <v>383.93</v>
      </c>
      <c r="FP192" s="65" t="s">
        <v>410</v>
      </c>
      <c r="FQ192" s="68">
        <v>0.222895863052782</v>
      </c>
      <c r="FR192" s="78">
        <v>492.21</v>
      </c>
      <c r="FS192" s="78">
        <v>533.95000000000005</v>
      </c>
      <c r="FT192" s="78">
        <v>526.41</v>
      </c>
      <c r="FU192" s="78">
        <v>400.77</v>
      </c>
      <c r="FV192" s="78">
        <v>306.49</v>
      </c>
      <c r="FW192" s="79">
        <v>320.52</v>
      </c>
      <c r="FX192" s="65" t="s">
        <v>411</v>
      </c>
      <c r="FY192" s="78">
        <v>545.03</v>
      </c>
      <c r="FZ192" s="78">
        <v>562.26</v>
      </c>
      <c r="GA192" s="78">
        <v>518.12</v>
      </c>
      <c r="GB192" s="78">
        <v>658.39</v>
      </c>
      <c r="GC192" s="78"/>
      <c r="GD192" s="79">
        <v>377.64</v>
      </c>
      <c r="GE192" s="65" t="s">
        <v>412</v>
      </c>
      <c r="GF192" s="68">
        <v>0.205115582630812</v>
      </c>
      <c r="GG192" s="78">
        <v>512.51</v>
      </c>
      <c r="GH192" s="78">
        <v>543.29999999999995</v>
      </c>
      <c r="GI192" s="78">
        <v>380.84</v>
      </c>
      <c r="GJ192" s="78">
        <v>357.41</v>
      </c>
      <c r="GK192" s="78"/>
      <c r="GL192" s="79">
        <v>387.28</v>
      </c>
      <c r="GM192" s="65" t="s">
        <v>413</v>
      </c>
      <c r="GN192" s="68">
        <v>9.9566884054363494E-2</v>
      </c>
      <c r="GO192" s="78">
        <v>542.94000000000005</v>
      </c>
      <c r="GP192" s="78">
        <v>777.45</v>
      </c>
      <c r="GQ192" s="78">
        <v>481.64</v>
      </c>
      <c r="GR192" s="78">
        <v>420.27</v>
      </c>
      <c r="GS192" s="78"/>
      <c r="GT192" s="79"/>
      <c r="GU192" s="65" t="s">
        <v>414</v>
      </c>
      <c r="GV192" s="68">
        <v>1</v>
      </c>
      <c r="GW192" s="78">
        <v>444.76</v>
      </c>
      <c r="GX192" s="78">
        <v>466.33</v>
      </c>
      <c r="GY192" s="78">
        <v>513.16</v>
      </c>
      <c r="GZ192" s="78"/>
      <c r="HA192" s="78"/>
      <c r="HB192" s="79">
        <v>400.3</v>
      </c>
      <c r="HC192" s="65" t="s">
        <v>415</v>
      </c>
      <c r="HD192" s="68">
        <v>1</v>
      </c>
      <c r="HE192" s="78">
        <v>517.17999999999995</v>
      </c>
      <c r="HF192" s="78">
        <v>532.35</v>
      </c>
      <c r="HG192" s="78"/>
      <c r="HH192" s="78">
        <v>382.01</v>
      </c>
      <c r="HI192" s="78">
        <v>375.37</v>
      </c>
      <c r="HJ192" s="79">
        <v>390.89</v>
      </c>
      <c r="HK192" s="80"/>
      <c r="HL192" s="68"/>
      <c r="HM192" s="78"/>
      <c r="HN192" s="78"/>
      <c r="HO192" s="78"/>
      <c r="HP192" s="78"/>
      <c r="HQ192" s="78"/>
      <c r="HR192" s="79"/>
    </row>
    <row r="193" spans="1:226" x14ac:dyDescent="0.25">
      <c r="A193" s="81">
        <v>44235</v>
      </c>
      <c r="B193" s="82" t="s">
        <v>387</v>
      </c>
      <c r="C193" s="83">
        <v>516.44174353809603</v>
      </c>
      <c r="D193" s="83">
        <v>538.41094245344823</v>
      </c>
      <c r="E193" s="83">
        <v>476.4315607668874</v>
      </c>
      <c r="F193" s="83">
        <v>446.26283025893019</v>
      </c>
      <c r="G193" s="83">
        <v>296.94347662055571</v>
      </c>
      <c r="H193" s="84">
        <v>357.78295237555005</v>
      </c>
      <c r="I193" s="82" t="s">
        <v>388</v>
      </c>
      <c r="J193" s="83">
        <v>523.00032885195083</v>
      </c>
      <c r="K193" s="83">
        <v>535.2018815186093</v>
      </c>
      <c r="L193" s="83">
        <v>473.30815445621488</v>
      </c>
      <c r="M193" s="83">
        <v>449.46412683420789</v>
      </c>
      <c r="N193" s="83">
        <v>323.74</v>
      </c>
      <c r="O193" s="84">
        <v>396.18628752822133</v>
      </c>
      <c r="P193" s="65" t="s">
        <v>389</v>
      </c>
      <c r="Q193" s="78">
        <v>463.23</v>
      </c>
      <c r="R193" s="78">
        <v>512.37</v>
      </c>
      <c r="S193" s="78">
        <v>433.75</v>
      </c>
      <c r="T193" s="78">
        <v>364</v>
      </c>
      <c r="U193" s="78"/>
      <c r="V193" s="79"/>
      <c r="W193" s="65" t="s">
        <v>390</v>
      </c>
      <c r="X193" s="78">
        <v>506.22</v>
      </c>
      <c r="Y193" s="78">
        <v>532.39</v>
      </c>
      <c r="Z193" s="78">
        <v>422.51</v>
      </c>
      <c r="AA193" s="78">
        <v>329.55</v>
      </c>
      <c r="AB193" s="78"/>
      <c r="AC193" s="79">
        <v>452.89</v>
      </c>
      <c r="AD193" s="65" t="s">
        <v>391</v>
      </c>
      <c r="AE193" s="68">
        <v>0.51129972389814904</v>
      </c>
      <c r="AF193" s="78">
        <v>423.01</v>
      </c>
      <c r="AG193" s="78">
        <v>450.41</v>
      </c>
      <c r="AH193" s="78">
        <v>388.25</v>
      </c>
      <c r="AI193" s="78"/>
      <c r="AJ193" s="78"/>
      <c r="AK193" s="79">
        <v>308.86</v>
      </c>
      <c r="AL193" s="69" t="s">
        <v>392</v>
      </c>
      <c r="AM193" s="70">
        <v>1</v>
      </c>
      <c r="AN193" s="78">
        <v>476.3</v>
      </c>
      <c r="AO193" s="78">
        <v>539.14</v>
      </c>
      <c r="AP193" s="78">
        <v>478.03</v>
      </c>
      <c r="AQ193" s="78">
        <v>614.39</v>
      </c>
      <c r="AR193" s="78"/>
      <c r="AS193" s="79"/>
      <c r="AT193" s="65" t="s">
        <v>393</v>
      </c>
      <c r="AU193" s="68">
        <v>3.8851548234197099E-2</v>
      </c>
      <c r="AV193" s="78">
        <v>419.07</v>
      </c>
      <c r="AW193" s="78">
        <v>503.26</v>
      </c>
      <c r="AX193" s="78">
        <v>395.02</v>
      </c>
      <c r="AY193" s="78"/>
      <c r="AZ193" s="78"/>
      <c r="BA193" s="79">
        <v>332.88</v>
      </c>
      <c r="BB193" s="65" t="s">
        <v>394</v>
      </c>
      <c r="BC193" s="78">
        <v>542.98</v>
      </c>
      <c r="BD193" s="78">
        <v>583.38</v>
      </c>
      <c r="BE193" s="78">
        <v>478.83</v>
      </c>
      <c r="BF193" s="78"/>
      <c r="BG193" s="78"/>
      <c r="BH193" s="79">
        <v>493.6</v>
      </c>
      <c r="BI193" s="65" t="s">
        <v>395</v>
      </c>
      <c r="BJ193" s="68">
        <v>0.134471861762926</v>
      </c>
      <c r="BK193" s="78">
        <v>605.53</v>
      </c>
      <c r="BL193" s="78">
        <v>606.33000000000004</v>
      </c>
      <c r="BM193" s="78">
        <v>693.47</v>
      </c>
      <c r="BN193" s="78">
        <v>602.42999999999995</v>
      </c>
      <c r="BO193" s="78"/>
      <c r="BP193" s="79"/>
      <c r="BQ193" s="65" t="s">
        <v>396</v>
      </c>
      <c r="BR193" s="68">
        <v>1</v>
      </c>
      <c r="BS193" s="78">
        <v>501.17</v>
      </c>
      <c r="BT193" s="78">
        <v>575.5</v>
      </c>
      <c r="BU193" s="78">
        <v>627.83000000000004</v>
      </c>
      <c r="BV193" s="78"/>
      <c r="BW193" s="78"/>
      <c r="BX193" s="79">
        <v>366.17</v>
      </c>
      <c r="BY193" s="65" t="s">
        <v>397</v>
      </c>
      <c r="BZ193" s="78">
        <v>550.84</v>
      </c>
      <c r="CA193" s="78">
        <v>546.04</v>
      </c>
      <c r="CB193" s="78">
        <v>421.28</v>
      </c>
      <c r="CC193" s="78">
        <v>462.71</v>
      </c>
      <c r="CD193" s="78"/>
      <c r="CE193" s="79">
        <v>535.12</v>
      </c>
      <c r="CF193" s="65" t="s">
        <v>398</v>
      </c>
      <c r="CG193" s="78">
        <v>504.2</v>
      </c>
      <c r="CH193" s="78">
        <v>627.38</v>
      </c>
      <c r="CI193" s="78">
        <v>483.6</v>
      </c>
      <c r="CJ193" s="78"/>
      <c r="CK193" s="78"/>
      <c r="CL193" s="79"/>
      <c r="CM193" s="65" t="s">
        <v>399</v>
      </c>
      <c r="CN193" s="78">
        <v>504.22</v>
      </c>
      <c r="CO193" s="78">
        <v>493.59</v>
      </c>
      <c r="CP193" s="78">
        <v>515.25</v>
      </c>
      <c r="CQ193" s="78">
        <v>401.76</v>
      </c>
      <c r="CR193" s="78"/>
      <c r="CS193" s="79">
        <v>578.44000000000005</v>
      </c>
      <c r="CT193" s="65" t="s">
        <v>400</v>
      </c>
      <c r="CU193" s="78">
        <v>498.33</v>
      </c>
      <c r="CV193" s="78">
        <v>581.98</v>
      </c>
      <c r="CW193" s="78">
        <v>432.47</v>
      </c>
      <c r="CX193" s="78">
        <v>420.83</v>
      </c>
      <c r="CY193" s="78"/>
      <c r="CZ193" s="79"/>
      <c r="DA193" s="65" t="s">
        <v>401</v>
      </c>
      <c r="DB193" s="68">
        <v>0.132304883373245</v>
      </c>
      <c r="DC193" s="78">
        <v>504.98</v>
      </c>
      <c r="DD193" s="78">
        <v>574.20000000000005</v>
      </c>
      <c r="DE193" s="78">
        <v>389.32</v>
      </c>
      <c r="DF193" s="78">
        <v>509.24</v>
      </c>
      <c r="DG193" s="78"/>
      <c r="DH193" s="79">
        <v>504.32</v>
      </c>
      <c r="DI193" s="65" t="s">
        <v>402</v>
      </c>
      <c r="DJ193" s="68">
        <v>2.79072363463846E-3</v>
      </c>
      <c r="DK193" s="78">
        <v>505.16</v>
      </c>
      <c r="DL193" s="78">
        <v>545.94000000000005</v>
      </c>
      <c r="DM193" s="78">
        <v>545.94000000000005</v>
      </c>
      <c r="DN193" s="78">
        <v>485.14</v>
      </c>
      <c r="DO193" s="78"/>
      <c r="DP193" s="79">
        <v>441.93</v>
      </c>
      <c r="DQ193" s="65" t="s">
        <v>403</v>
      </c>
      <c r="DR193" s="78">
        <v>462.62</v>
      </c>
      <c r="DS193" s="78">
        <v>488.42</v>
      </c>
      <c r="DT193" s="78">
        <v>389.27</v>
      </c>
      <c r="DU193" s="78">
        <v>426.17</v>
      </c>
      <c r="DV193" s="78"/>
      <c r="DW193" s="79"/>
      <c r="DX193" s="65" t="s">
        <v>404</v>
      </c>
      <c r="DY193" s="78">
        <v>492.01</v>
      </c>
      <c r="DZ193" s="78">
        <v>497.89</v>
      </c>
      <c r="EA193" s="78">
        <v>567.69000000000005</v>
      </c>
      <c r="EB193" s="78">
        <v>428.83</v>
      </c>
      <c r="EC193" s="78"/>
      <c r="ED193" s="79">
        <v>377.66</v>
      </c>
      <c r="EE193" s="65" t="s">
        <v>405</v>
      </c>
      <c r="EF193" s="68">
        <v>1</v>
      </c>
      <c r="EG193" s="78">
        <v>473.19</v>
      </c>
      <c r="EH193" s="78">
        <v>511.49</v>
      </c>
      <c r="EI193" s="78">
        <v>415.38</v>
      </c>
      <c r="EJ193" s="78"/>
      <c r="EK193" s="78">
        <v>323.74</v>
      </c>
      <c r="EL193" s="79">
        <v>302.79000000000002</v>
      </c>
      <c r="EM193" s="65" t="s">
        <v>406</v>
      </c>
      <c r="EN193" s="78">
        <v>507.62</v>
      </c>
      <c r="EO193" s="78">
        <v>537.46</v>
      </c>
      <c r="EP193" s="78">
        <v>435.57</v>
      </c>
      <c r="EQ193" s="78"/>
      <c r="ER193" s="78"/>
      <c r="ES193" s="79">
        <v>447.34</v>
      </c>
      <c r="ET193" s="65" t="s">
        <v>407</v>
      </c>
      <c r="EU193" s="68">
        <v>1</v>
      </c>
      <c r="EV193" s="78">
        <v>493.87</v>
      </c>
      <c r="EW193" s="78">
        <v>504.26</v>
      </c>
      <c r="EX193" s="78">
        <v>504.26</v>
      </c>
      <c r="EY193" s="78"/>
      <c r="EZ193" s="78"/>
      <c r="FA193" s="79">
        <v>298.07</v>
      </c>
      <c r="FB193" s="65" t="s">
        <v>408</v>
      </c>
      <c r="FC193" s="78">
        <v>586.21</v>
      </c>
      <c r="FD193" s="78">
        <v>553.02</v>
      </c>
      <c r="FE193" s="78">
        <v>615.37</v>
      </c>
      <c r="FF193" s="78"/>
      <c r="FG193" s="78"/>
      <c r="FH193" s="79"/>
      <c r="FI193" s="65" t="s">
        <v>409</v>
      </c>
      <c r="FJ193" s="78">
        <v>556.54999999999995</v>
      </c>
      <c r="FK193" s="78">
        <v>577.76</v>
      </c>
      <c r="FL193" s="78">
        <v>406.68</v>
      </c>
      <c r="FM193" s="78">
        <v>527.64</v>
      </c>
      <c r="FN193" s="78"/>
      <c r="FO193" s="79">
        <v>380.62</v>
      </c>
      <c r="FP193" s="65" t="s">
        <v>410</v>
      </c>
      <c r="FQ193" s="68">
        <v>0.223094770658576</v>
      </c>
      <c r="FR193" s="78">
        <v>483.1</v>
      </c>
      <c r="FS193" s="78">
        <v>523.80999999999995</v>
      </c>
      <c r="FT193" s="78">
        <v>522.49</v>
      </c>
      <c r="FU193" s="78">
        <v>378.5</v>
      </c>
      <c r="FV193" s="78">
        <v>294.97000000000003</v>
      </c>
      <c r="FW193" s="79">
        <v>306.97000000000003</v>
      </c>
      <c r="FX193" s="65" t="s">
        <v>411</v>
      </c>
      <c r="FY193" s="78">
        <v>533.65</v>
      </c>
      <c r="FZ193" s="78">
        <v>546.80999999999995</v>
      </c>
      <c r="GA193" s="78">
        <v>504.3</v>
      </c>
      <c r="GB193" s="78">
        <v>551.25</v>
      </c>
      <c r="GC193" s="78"/>
      <c r="GD193" s="79">
        <v>374.39</v>
      </c>
      <c r="GE193" s="65" t="s">
        <v>412</v>
      </c>
      <c r="GF193" s="68">
        <v>0.20513662098957899</v>
      </c>
      <c r="GG193" s="78">
        <v>495.42</v>
      </c>
      <c r="GH193" s="78">
        <v>526.65</v>
      </c>
      <c r="GI193" s="78">
        <v>372.11</v>
      </c>
      <c r="GJ193" s="78">
        <v>353.8</v>
      </c>
      <c r="GK193" s="78"/>
      <c r="GL193" s="79">
        <v>387.36</v>
      </c>
      <c r="GM193" s="65" t="s">
        <v>413</v>
      </c>
      <c r="GN193" s="68">
        <v>9.8865029461778803E-2</v>
      </c>
      <c r="GO193" s="78">
        <v>531.44000000000005</v>
      </c>
      <c r="GP193" s="78">
        <v>758.13</v>
      </c>
      <c r="GQ193" s="78">
        <v>464.65</v>
      </c>
      <c r="GR193" s="78">
        <v>405.94</v>
      </c>
      <c r="GS193" s="78"/>
      <c r="GT193" s="79"/>
      <c r="GU193" s="65" t="s">
        <v>414</v>
      </c>
      <c r="GV193" s="68">
        <v>1</v>
      </c>
      <c r="GW193" s="78">
        <v>436.03</v>
      </c>
      <c r="GX193" s="78">
        <v>454.13</v>
      </c>
      <c r="GY193" s="78">
        <v>495.78</v>
      </c>
      <c r="GZ193" s="78"/>
      <c r="HA193" s="78"/>
      <c r="HB193" s="79">
        <v>391.05</v>
      </c>
      <c r="HC193" s="65" t="s">
        <v>415</v>
      </c>
      <c r="HD193" s="68">
        <v>1</v>
      </c>
      <c r="HE193" s="78">
        <v>519.67999999999995</v>
      </c>
      <c r="HF193" s="78">
        <v>515.67999999999995</v>
      </c>
      <c r="HG193" s="78"/>
      <c r="HH193" s="78">
        <v>360.93</v>
      </c>
      <c r="HI193" s="78">
        <v>354.29</v>
      </c>
      <c r="HJ193" s="79">
        <v>373.39</v>
      </c>
      <c r="HK193" s="80"/>
      <c r="HL193" s="68"/>
      <c r="HM193" s="78"/>
      <c r="HN193" s="78"/>
      <c r="HO193" s="78"/>
      <c r="HP193" s="78"/>
      <c r="HQ193" s="78"/>
      <c r="HR193" s="79"/>
    </row>
    <row r="194" spans="1:226" x14ac:dyDescent="0.25">
      <c r="A194" s="81">
        <v>44228</v>
      </c>
      <c r="B194" s="82" t="s">
        <v>387</v>
      </c>
      <c r="C194" s="83">
        <v>504.17475111898369</v>
      </c>
      <c r="D194" s="83">
        <v>527.26709738192335</v>
      </c>
      <c r="E194" s="83">
        <v>461.31837323645379</v>
      </c>
      <c r="F194" s="83">
        <v>441.62463254981151</v>
      </c>
      <c r="G194" s="83">
        <v>295.38803018177663</v>
      </c>
      <c r="H194" s="84">
        <v>356.10276940743029</v>
      </c>
      <c r="I194" s="82" t="s">
        <v>388</v>
      </c>
      <c r="J194" s="83">
        <v>510.35977622147709</v>
      </c>
      <c r="K194" s="83">
        <v>523.55907723144901</v>
      </c>
      <c r="L194" s="83">
        <v>458.28835535246236</v>
      </c>
      <c r="M194" s="83">
        <v>447.81704422530549</v>
      </c>
      <c r="N194" s="83">
        <v>323.74</v>
      </c>
      <c r="O194" s="84">
        <v>392.13634717856598</v>
      </c>
      <c r="P194" s="65" t="s">
        <v>389</v>
      </c>
      <c r="Q194" s="78">
        <v>448.23</v>
      </c>
      <c r="R194" s="78">
        <v>499.04</v>
      </c>
      <c r="S194" s="78">
        <v>412.69</v>
      </c>
      <c r="T194" s="78">
        <v>428.74</v>
      </c>
      <c r="U194" s="78"/>
      <c r="V194" s="79"/>
      <c r="W194" s="65" t="s">
        <v>390</v>
      </c>
      <c r="X194" s="78">
        <v>480.66</v>
      </c>
      <c r="Y194" s="78">
        <v>508.86</v>
      </c>
      <c r="Z194" s="78">
        <v>404.57</v>
      </c>
      <c r="AA194" s="78">
        <v>313.27999999999997</v>
      </c>
      <c r="AB194" s="78"/>
      <c r="AC194" s="79">
        <v>452.89</v>
      </c>
      <c r="AD194" s="65" t="s">
        <v>391</v>
      </c>
      <c r="AE194" s="68">
        <v>0.51129972389814904</v>
      </c>
      <c r="AF194" s="78">
        <v>417.82</v>
      </c>
      <c r="AG194" s="78">
        <v>447.56</v>
      </c>
      <c r="AH194" s="78">
        <v>370.86</v>
      </c>
      <c r="AI194" s="78"/>
      <c r="AJ194" s="78"/>
      <c r="AK194" s="79">
        <v>304.64</v>
      </c>
      <c r="AL194" s="69" t="s">
        <v>392</v>
      </c>
      <c r="AM194" s="70">
        <v>1</v>
      </c>
      <c r="AN194" s="78">
        <v>472.25</v>
      </c>
      <c r="AO194" s="78">
        <v>536.54999999999995</v>
      </c>
      <c r="AP194" s="78">
        <v>473.72</v>
      </c>
      <c r="AQ194" s="78">
        <v>560.84</v>
      </c>
      <c r="AR194" s="78"/>
      <c r="AS194" s="79"/>
      <c r="AT194" s="65" t="s">
        <v>393</v>
      </c>
      <c r="AU194" s="68">
        <v>3.8498556304138599E-2</v>
      </c>
      <c r="AV194" s="78">
        <v>407.72</v>
      </c>
      <c r="AW194" s="78">
        <v>492.35</v>
      </c>
      <c r="AX194" s="78">
        <v>377.05</v>
      </c>
      <c r="AY194" s="78"/>
      <c r="AZ194" s="78"/>
      <c r="BA194" s="79">
        <v>325.63</v>
      </c>
      <c r="BB194" s="65" t="s">
        <v>394</v>
      </c>
      <c r="BC194" s="78">
        <v>529.53</v>
      </c>
      <c r="BD194" s="78">
        <v>567.41999999999996</v>
      </c>
      <c r="BE194" s="78">
        <v>463.07</v>
      </c>
      <c r="BF194" s="78"/>
      <c r="BG194" s="78"/>
      <c r="BH194" s="79">
        <v>493.6</v>
      </c>
      <c r="BI194" s="65" t="s">
        <v>395</v>
      </c>
      <c r="BJ194" s="68">
        <v>0.134457397173706</v>
      </c>
      <c r="BK194" s="78">
        <v>583.95000000000005</v>
      </c>
      <c r="BL194" s="78">
        <v>584.76</v>
      </c>
      <c r="BM194" s="78">
        <v>671.88</v>
      </c>
      <c r="BN194" s="78">
        <v>588.91999999999996</v>
      </c>
      <c r="BO194" s="78"/>
      <c r="BP194" s="79"/>
      <c r="BQ194" s="65" t="s">
        <v>396</v>
      </c>
      <c r="BR194" s="68">
        <v>1</v>
      </c>
      <c r="BS194" s="78">
        <v>501.17</v>
      </c>
      <c r="BT194" s="78">
        <v>575.5</v>
      </c>
      <c r="BU194" s="78">
        <v>627.83000000000004</v>
      </c>
      <c r="BV194" s="78"/>
      <c r="BW194" s="78"/>
      <c r="BX194" s="79">
        <v>366.17</v>
      </c>
      <c r="BY194" s="65" t="s">
        <v>397</v>
      </c>
      <c r="BZ194" s="78">
        <v>541.44000000000005</v>
      </c>
      <c r="CA194" s="78">
        <v>536.84</v>
      </c>
      <c r="CB194" s="78">
        <v>410.69</v>
      </c>
      <c r="CC194" s="78">
        <v>463.56</v>
      </c>
      <c r="CD194" s="78"/>
      <c r="CE194" s="79">
        <v>533.29999999999995</v>
      </c>
      <c r="CF194" s="65" t="s">
        <v>398</v>
      </c>
      <c r="CG194" s="78">
        <v>501.78</v>
      </c>
      <c r="CH194" s="78">
        <v>629</v>
      </c>
      <c r="CI194" s="78">
        <v>458.88</v>
      </c>
      <c r="CJ194" s="78"/>
      <c r="CK194" s="78"/>
      <c r="CL194" s="79"/>
      <c r="CM194" s="65" t="s">
        <v>399</v>
      </c>
      <c r="CN194" s="78">
        <v>496.39</v>
      </c>
      <c r="CO194" s="78">
        <v>485.46</v>
      </c>
      <c r="CP194" s="78">
        <v>503.69</v>
      </c>
      <c r="CQ194" s="78">
        <v>382.12</v>
      </c>
      <c r="CR194" s="78"/>
      <c r="CS194" s="79">
        <v>579.97</v>
      </c>
      <c r="CT194" s="65" t="s">
        <v>400</v>
      </c>
      <c r="CU194" s="78">
        <v>485.82</v>
      </c>
      <c r="CV194" s="78">
        <v>572.67999999999995</v>
      </c>
      <c r="CW194" s="78">
        <v>426.39</v>
      </c>
      <c r="CX194" s="78">
        <v>396.78</v>
      </c>
      <c r="CY194" s="78"/>
      <c r="CZ194" s="79"/>
      <c r="DA194" s="65" t="s">
        <v>401</v>
      </c>
      <c r="DB194" s="68">
        <v>0.13202191563799601</v>
      </c>
      <c r="DC194" s="78">
        <v>504.96</v>
      </c>
      <c r="DD194" s="78">
        <v>571.91999999999996</v>
      </c>
      <c r="DE194" s="78">
        <v>394.82</v>
      </c>
      <c r="DF194" s="78">
        <v>465.25</v>
      </c>
      <c r="DG194" s="78"/>
      <c r="DH194" s="79">
        <v>500.07</v>
      </c>
      <c r="DI194" s="65" t="s">
        <v>402</v>
      </c>
      <c r="DJ194" s="68">
        <v>2.8062298302230998E-3</v>
      </c>
      <c r="DK194" s="78">
        <v>504.77</v>
      </c>
      <c r="DL194" s="78">
        <v>547.17999999999995</v>
      </c>
      <c r="DM194" s="78">
        <v>547.17999999999995</v>
      </c>
      <c r="DN194" s="78">
        <v>458.66</v>
      </c>
      <c r="DO194" s="78"/>
      <c r="DP194" s="79">
        <v>427.6</v>
      </c>
      <c r="DQ194" s="65" t="s">
        <v>403</v>
      </c>
      <c r="DR194" s="78">
        <v>461.55</v>
      </c>
      <c r="DS194" s="78">
        <v>480.41</v>
      </c>
      <c r="DT194" s="78">
        <v>375.17</v>
      </c>
      <c r="DU194" s="78">
        <v>409.65</v>
      </c>
      <c r="DV194" s="78"/>
      <c r="DW194" s="79"/>
      <c r="DX194" s="65" t="s">
        <v>404</v>
      </c>
      <c r="DY194" s="78">
        <v>484.71</v>
      </c>
      <c r="DZ194" s="78">
        <v>489.62</v>
      </c>
      <c r="EA194" s="78">
        <v>557.29999999999995</v>
      </c>
      <c r="EB194" s="78">
        <v>401.73</v>
      </c>
      <c r="EC194" s="78"/>
      <c r="ED194" s="79">
        <v>374.95</v>
      </c>
      <c r="EE194" s="65" t="s">
        <v>405</v>
      </c>
      <c r="EF194" s="68">
        <v>1</v>
      </c>
      <c r="EG194" s="78">
        <v>457.07</v>
      </c>
      <c r="EH194" s="78">
        <v>492.8</v>
      </c>
      <c r="EI194" s="78">
        <v>383.41</v>
      </c>
      <c r="EJ194" s="78"/>
      <c r="EK194" s="78">
        <v>323.74</v>
      </c>
      <c r="EL194" s="79">
        <v>283.52</v>
      </c>
      <c r="EM194" s="65" t="s">
        <v>406</v>
      </c>
      <c r="EN194" s="78">
        <v>488.82</v>
      </c>
      <c r="EO194" s="78">
        <v>513.53</v>
      </c>
      <c r="EP194" s="78">
        <v>415.4</v>
      </c>
      <c r="EQ194" s="78"/>
      <c r="ER194" s="78"/>
      <c r="ES194" s="79">
        <v>434.38</v>
      </c>
      <c r="ET194" s="65" t="s">
        <v>407</v>
      </c>
      <c r="EU194" s="68">
        <v>1</v>
      </c>
      <c r="EV194" s="78">
        <v>478.58</v>
      </c>
      <c r="EW194" s="78">
        <v>487.32</v>
      </c>
      <c r="EX194" s="78">
        <v>487.32</v>
      </c>
      <c r="EY194" s="78"/>
      <c r="EZ194" s="78"/>
      <c r="FA194" s="79">
        <v>285.88</v>
      </c>
      <c r="FB194" s="65" t="s">
        <v>408</v>
      </c>
      <c r="FC194" s="78">
        <v>586.21</v>
      </c>
      <c r="FD194" s="78">
        <v>553.02</v>
      </c>
      <c r="FE194" s="78">
        <v>615.37</v>
      </c>
      <c r="FF194" s="78"/>
      <c r="FG194" s="78"/>
      <c r="FH194" s="79"/>
      <c r="FI194" s="65" t="s">
        <v>409</v>
      </c>
      <c r="FJ194" s="78">
        <v>530.1</v>
      </c>
      <c r="FK194" s="78">
        <v>552.96</v>
      </c>
      <c r="FL194" s="78">
        <v>370.32</v>
      </c>
      <c r="FM194" s="78">
        <v>483.64</v>
      </c>
      <c r="FN194" s="78"/>
      <c r="FO194" s="79">
        <v>361.61</v>
      </c>
      <c r="FP194" s="65" t="s">
        <v>410</v>
      </c>
      <c r="FQ194" s="68">
        <v>0.221827861579414</v>
      </c>
      <c r="FR194" s="78">
        <v>478.48</v>
      </c>
      <c r="FS194" s="78">
        <v>517.91999999999996</v>
      </c>
      <c r="FT194" s="78">
        <v>499.45</v>
      </c>
      <c r="FU194" s="78">
        <v>368.3</v>
      </c>
      <c r="FV194" s="78">
        <v>293.3</v>
      </c>
      <c r="FW194" s="79">
        <v>309.64999999999998</v>
      </c>
      <c r="FX194" s="65" t="s">
        <v>411</v>
      </c>
      <c r="FY194" s="78">
        <v>521.45000000000005</v>
      </c>
      <c r="FZ194" s="78">
        <v>536.24</v>
      </c>
      <c r="GA194" s="78">
        <v>495.35</v>
      </c>
      <c r="GB194" s="78">
        <v>627.19000000000005</v>
      </c>
      <c r="GC194" s="78"/>
      <c r="GD194" s="79">
        <v>369.51</v>
      </c>
      <c r="GE194" s="65" t="s">
        <v>412</v>
      </c>
      <c r="GF194" s="68">
        <v>0.205191340925413</v>
      </c>
      <c r="GG194" s="78">
        <v>484.06</v>
      </c>
      <c r="GH194" s="78">
        <v>515.89</v>
      </c>
      <c r="GI194" s="78">
        <v>353.57</v>
      </c>
      <c r="GJ194" s="78">
        <v>340.25</v>
      </c>
      <c r="GK194" s="78"/>
      <c r="GL194" s="79">
        <v>367.43</v>
      </c>
      <c r="GM194" s="65" t="s">
        <v>413</v>
      </c>
      <c r="GN194" s="68">
        <v>9.8399047497220199E-2</v>
      </c>
      <c r="GO194" s="78">
        <v>500.52</v>
      </c>
      <c r="GP194" s="78">
        <v>729.05</v>
      </c>
      <c r="GQ194" s="78">
        <v>442.15</v>
      </c>
      <c r="GR194" s="78">
        <v>375.59</v>
      </c>
      <c r="GS194" s="78"/>
      <c r="GT194" s="79"/>
      <c r="GU194" s="65" t="s">
        <v>414</v>
      </c>
      <c r="GV194" s="68">
        <v>1</v>
      </c>
      <c r="GW194" s="78">
        <v>434.89</v>
      </c>
      <c r="GX194" s="78">
        <v>455.99</v>
      </c>
      <c r="GY194" s="78">
        <v>512.41999999999996</v>
      </c>
      <c r="GZ194" s="78"/>
      <c r="HA194" s="78"/>
      <c r="HB194" s="79">
        <v>401.31</v>
      </c>
      <c r="HC194" s="65" t="s">
        <v>415</v>
      </c>
      <c r="HD194" s="68">
        <v>1</v>
      </c>
      <c r="HE194" s="78">
        <v>500.52</v>
      </c>
      <c r="HF194" s="78">
        <v>515.67999999999995</v>
      </c>
      <c r="HG194" s="78"/>
      <c r="HH194" s="78">
        <v>358.62</v>
      </c>
      <c r="HI194" s="78">
        <v>351.98</v>
      </c>
      <c r="HJ194" s="79">
        <v>371.72</v>
      </c>
      <c r="HK194" s="80"/>
      <c r="HL194" s="68"/>
      <c r="HM194" s="78"/>
      <c r="HN194" s="78"/>
      <c r="HO194" s="78"/>
      <c r="HP194" s="78"/>
      <c r="HQ194" s="78"/>
      <c r="HR194" s="79"/>
    </row>
    <row r="195" spans="1:226" x14ac:dyDescent="0.25">
      <c r="A195" s="81">
        <v>44221</v>
      </c>
      <c r="B195" s="82" t="s">
        <v>387</v>
      </c>
      <c r="C195" s="83">
        <v>502.07695910187613</v>
      </c>
      <c r="D195" s="83">
        <v>525.52291348036215</v>
      </c>
      <c r="E195" s="83">
        <v>461.07508074108108</v>
      </c>
      <c r="F195" s="83">
        <v>439.54354873235741</v>
      </c>
      <c r="G195" s="83">
        <v>276.73198696696011</v>
      </c>
      <c r="H195" s="84">
        <v>348.5237490603721</v>
      </c>
      <c r="I195" s="82" t="s">
        <v>388</v>
      </c>
      <c r="J195" s="83">
        <v>508.28796128346937</v>
      </c>
      <c r="K195" s="83">
        <v>522.28724178451171</v>
      </c>
      <c r="L195" s="83">
        <v>458.06707889690074</v>
      </c>
      <c r="M195" s="83">
        <v>445.21145485012153</v>
      </c>
      <c r="N195" s="83">
        <v>323.74</v>
      </c>
      <c r="O195" s="84">
        <v>390.34122044060911</v>
      </c>
      <c r="P195" s="65" t="s">
        <v>389</v>
      </c>
      <c r="Q195" s="78">
        <v>450.73</v>
      </c>
      <c r="R195" s="78">
        <v>501.54</v>
      </c>
      <c r="S195" s="78">
        <v>413.21</v>
      </c>
      <c r="T195" s="78">
        <v>346</v>
      </c>
      <c r="U195" s="78"/>
      <c r="V195" s="79"/>
      <c r="W195" s="65" t="s">
        <v>390</v>
      </c>
      <c r="X195" s="78">
        <v>485.96</v>
      </c>
      <c r="Y195" s="78">
        <v>516.04</v>
      </c>
      <c r="Z195" s="78">
        <v>405.81</v>
      </c>
      <c r="AA195" s="78">
        <v>313.27999999999997</v>
      </c>
      <c r="AB195" s="78"/>
      <c r="AC195" s="79">
        <v>468.6</v>
      </c>
      <c r="AD195" s="65" t="s">
        <v>391</v>
      </c>
      <c r="AE195" s="68">
        <v>0.51129972389814904</v>
      </c>
      <c r="AF195" s="78">
        <v>401.16</v>
      </c>
      <c r="AG195" s="78">
        <v>434.6</v>
      </c>
      <c r="AH195" s="78">
        <v>370.86</v>
      </c>
      <c r="AI195" s="78"/>
      <c r="AJ195" s="78"/>
      <c r="AK195" s="79">
        <v>289.77</v>
      </c>
      <c r="AL195" s="69" t="s">
        <v>392</v>
      </c>
      <c r="AM195" s="70">
        <v>1</v>
      </c>
      <c r="AN195" s="78">
        <v>468.48</v>
      </c>
      <c r="AO195" s="78">
        <v>531.82000000000005</v>
      </c>
      <c r="AP195" s="78">
        <v>473.72</v>
      </c>
      <c r="AQ195" s="78">
        <v>560.84</v>
      </c>
      <c r="AR195" s="78"/>
      <c r="AS195" s="79"/>
      <c r="AT195" s="65" t="s">
        <v>393</v>
      </c>
      <c r="AU195" s="68">
        <v>3.8343558282208597E-2</v>
      </c>
      <c r="AV195" s="78">
        <v>404.56</v>
      </c>
      <c r="AW195" s="78">
        <v>490.05</v>
      </c>
      <c r="AX195" s="78">
        <v>375.97</v>
      </c>
      <c r="AY195" s="78"/>
      <c r="AZ195" s="78"/>
      <c r="BA195" s="79">
        <v>320.32</v>
      </c>
      <c r="BB195" s="65" t="s">
        <v>394</v>
      </c>
      <c r="BC195" s="78">
        <v>528.69000000000005</v>
      </c>
      <c r="BD195" s="78">
        <v>564.04999999999995</v>
      </c>
      <c r="BE195" s="78">
        <v>463.86</v>
      </c>
      <c r="BF195" s="78"/>
      <c r="BG195" s="78"/>
      <c r="BH195" s="79">
        <v>476.27</v>
      </c>
      <c r="BI195" s="65" t="s">
        <v>395</v>
      </c>
      <c r="BJ195" s="68">
        <v>0.134397763621213</v>
      </c>
      <c r="BK195" s="78">
        <v>583.69000000000005</v>
      </c>
      <c r="BL195" s="78">
        <v>584.5</v>
      </c>
      <c r="BM195" s="78">
        <v>671.59</v>
      </c>
      <c r="BN195" s="78">
        <v>575.22</v>
      </c>
      <c r="BO195" s="78"/>
      <c r="BP195" s="79"/>
      <c r="BQ195" s="65" t="s">
        <v>396</v>
      </c>
      <c r="BR195" s="68">
        <v>1</v>
      </c>
      <c r="BS195" s="78">
        <v>501.17</v>
      </c>
      <c r="BT195" s="78">
        <v>575.5</v>
      </c>
      <c r="BU195" s="78">
        <v>627.83000000000004</v>
      </c>
      <c r="BV195" s="78"/>
      <c r="BW195" s="78"/>
      <c r="BX195" s="79">
        <v>366.17</v>
      </c>
      <c r="BY195" s="65" t="s">
        <v>397</v>
      </c>
      <c r="BZ195" s="78">
        <v>539.41999999999996</v>
      </c>
      <c r="CA195" s="78">
        <v>535.54999999999995</v>
      </c>
      <c r="CB195" s="78">
        <v>417.5</v>
      </c>
      <c r="CC195" s="78">
        <v>478.3</v>
      </c>
      <c r="CD195" s="78"/>
      <c r="CE195" s="79">
        <v>531.4</v>
      </c>
      <c r="CF195" s="65" t="s">
        <v>398</v>
      </c>
      <c r="CG195" s="78">
        <v>504.2</v>
      </c>
      <c r="CH195" s="78">
        <v>629</v>
      </c>
      <c r="CI195" s="78">
        <v>450.49</v>
      </c>
      <c r="CJ195" s="78"/>
      <c r="CK195" s="78"/>
      <c r="CL195" s="79"/>
      <c r="CM195" s="65" t="s">
        <v>399</v>
      </c>
      <c r="CN195" s="78">
        <v>496.22</v>
      </c>
      <c r="CO195" s="78">
        <v>486.37</v>
      </c>
      <c r="CP195" s="78">
        <v>503.39</v>
      </c>
      <c r="CQ195" s="78">
        <v>380.15</v>
      </c>
      <c r="CR195" s="78"/>
      <c r="CS195" s="79">
        <v>579.15</v>
      </c>
      <c r="CT195" s="65" t="s">
        <v>400</v>
      </c>
      <c r="CU195" s="78">
        <v>482.57</v>
      </c>
      <c r="CV195" s="78">
        <v>570.26</v>
      </c>
      <c r="CW195" s="78">
        <v>424.69</v>
      </c>
      <c r="CX195" s="78">
        <v>395.13</v>
      </c>
      <c r="CY195" s="78"/>
      <c r="CZ195" s="79"/>
      <c r="DA195" s="65" t="s">
        <v>401</v>
      </c>
      <c r="DB195" s="68">
        <v>0.13216150135465499</v>
      </c>
      <c r="DC195" s="78">
        <v>503.38</v>
      </c>
      <c r="DD195" s="78">
        <v>573.58000000000004</v>
      </c>
      <c r="DE195" s="78">
        <v>395.24</v>
      </c>
      <c r="DF195" s="78">
        <v>465.74</v>
      </c>
      <c r="DG195" s="78"/>
      <c r="DH195" s="79">
        <v>503.77</v>
      </c>
      <c r="DI195" s="65" t="s">
        <v>402</v>
      </c>
      <c r="DJ195" s="68">
        <v>2.7985335684101499E-3</v>
      </c>
      <c r="DK195" s="78">
        <v>502.86</v>
      </c>
      <c r="DL195" s="78">
        <v>544.77</v>
      </c>
      <c r="DM195" s="78">
        <v>544.77</v>
      </c>
      <c r="DN195" s="78">
        <v>457.4</v>
      </c>
      <c r="DO195" s="78"/>
      <c r="DP195" s="79">
        <v>427.23</v>
      </c>
      <c r="DQ195" s="65" t="s">
        <v>403</v>
      </c>
      <c r="DR195" s="78">
        <v>450.56</v>
      </c>
      <c r="DS195" s="78">
        <v>475.03</v>
      </c>
      <c r="DT195" s="78">
        <v>373.85</v>
      </c>
      <c r="DU195" s="78">
        <v>406.91</v>
      </c>
      <c r="DV195" s="78"/>
      <c r="DW195" s="79"/>
      <c r="DX195" s="65" t="s">
        <v>404</v>
      </c>
      <c r="DY195" s="78">
        <v>481.57</v>
      </c>
      <c r="DZ195" s="78">
        <v>486.25</v>
      </c>
      <c r="EA195" s="78">
        <v>552.21</v>
      </c>
      <c r="EB195" s="78">
        <v>407.72</v>
      </c>
      <c r="EC195" s="78"/>
      <c r="ED195" s="79">
        <v>374.09</v>
      </c>
      <c r="EE195" s="65" t="s">
        <v>405</v>
      </c>
      <c r="EF195" s="68">
        <v>1</v>
      </c>
      <c r="EG195" s="78">
        <v>456.85</v>
      </c>
      <c r="EH195" s="78">
        <v>492.08</v>
      </c>
      <c r="EI195" s="78">
        <v>381.29</v>
      </c>
      <c r="EJ195" s="78"/>
      <c r="EK195" s="78">
        <v>323.74</v>
      </c>
      <c r="EL195" s="79">
        <v>281.08999999999997</v>
      </c>
      <c r="EM195" s="65" t="s">
        <v>406</v>
      </c>
      <c r="EN195" s="78">
        <v>488.82</v>
      </c>
      <c r="EO195" s="78">
        <v>509.26</v>
      </c>
      <c r="EP195" s="78">
        <v>411.89</v>
      </c>
      <c r="EQ195" s="78"/>
      <c r="ER195" s="78"/>
      <c r="ES195" s="79">
        <v>445.49</v>
      </c>
      <c r="ET195" s="65" t="s">
        <v>407</v>
      </c>
      <c r="EU195" s="68">
        <v>1</v>
      </c>
      <c r="EV195" s="78">
        <v>470.1</v>
      </c>
      <c r="EW195" s="78">
        <v>474.57</v>
      </c>
      <c r="EX195" s="78">
        <v>474.57</v>
      </c>
      <c r="EY195" s="78"/>
      <c r="EZ195" s="78"/>
      <c r="FA195" s="79">
        <v>287.83999999999997</v>
      </c>
      <c r="FB195" s="65" t="s">
        <v>408</v>
      </c>
      <c r="FC195" s="78">
        <v>586.21</v>
      </c>
      <c r="FD195" s="78">
        <v>553.02</v>
      </c>
      <c r="FE195" s="78">
        <v>615.37</v>
      </c>
      <c r="FF195" s="78"/>
      <c r="FG195" s="78"/>
      <c r="FH195" s="79"/>
      <c r="FI195" s="65" t="s">
        <v>409</v>
      </c>
      <c r="FJ195" s="78">
        <v>523.49</v>
      </c>
      <c r="FK195" s="78">
        <v>546.35</v>
      </c>
      <c r="FL195" s="78">
        <v>367.01</v>
      </c>
      <c r="FM195" s="78">
        <v>481.64</v>
      </c>
      <c r="FN195" s="78"/>
      <c r="FO195" s="79">
        <v>372.36</v>
      </c>
      <c r="FP195" s="65" t="s">
        <v>410</v>
      </c>
      <c r="FQ195" s="68">
        <v>0.220220661102425</v>
      </c>
      <c r="FR195" s="78">
        <v>474.12</v>
      </c>
      <c r="FS195" s="78">
        <v>512.66</v>
      </c>
      <c r="FT195" s="78">
        <v>497.11</v>
      </c>
      <c r="FU195" s="78">
        <v>354.8</v>
      </c>
      <c r="FV195" s="78">
        <v>273.27</v>
      </c>
      <c r="FW195" s="79">
        <v>294.39999999999998</v>
      </c>
      <c r="FX195" s="65" t="s">
        <v>411</v>
      </c>
      <c r="FY195" s="78">
        <v>519.01</v>
      </c>
      <c r="FZ195" s="78">
        <v>546</v>
      </c>
      <c r="GA195" s="78">
        <v>489.66</v>
      </c>
      <c r="GB195" s="78">
        <v>545.19000000000005</v>
      </c>
      <c r="GC195" s="78"/>
      <c r="GD195" s="79">
        <v>366.26</v>
      </c>
      <c r="GE195" s="65" t="s">
        <v>412</v>
      </c>
      <c r="GF195" s="68">
        <v>0.20515345478417901</v>
      </c>
      <c r="GG195" s="78">
        <v>484.71</v>
      </c>
      <c r="GH195" s="78">
        <v>517.14</v>
      </c>
      <c r="GI195" s="78">
        <v>360.96</v>
      </c>
      <c r="GJ195" s="78">
        <v>368.59</v>
      </c>
      <c r="GK195" s="78"/>
      <c r="GL195" s="79">
        <v>366.59</v>
      </c>
      <c r="GM195" s="65" t="s">
        <v>413</v>
      </c>
      <c r="GN195" s="68">
        <v>9.9378881987577605E-2</v>
      </c>
      <c r="GO195" s="78">
        <v>505.5</v>
      </c>
      <c r="GP195" s="78">
        <v>727.56</v>
      </c>
      <c r="GQ195" s="78">
        <v>446.31</v>
      </c>
      <c r="GR195" s="78">
        <v>378.83</v>
      </c>
      <c r="GS195" s="78"/>
      <c r="GT195" s="79"/>
      <c r="GU195" s="65" t="s">
        <v>414</v>
      </c>
      <c r="GV195" s="68">
        <v>1</v>
      </c>
      <c r="GW195" s="78">
        <v>421.31</v>
      </c>
      <c r="GX195" s="78">
        <v>447.72</v>
      </c>
      <c r="GY195" s="78">
        <v>499.55</v>
      </c>
      <c r="GZ195" s="78"/>
      <c r="HA195" s="78"/>
      <c r="HB195" s="79">
        <v>401.42</v>
      </c>
      <c r="HC195" s="65" t="s">
        <v>415</v>
      </c>
      <c r="HD195" s="68">
        <v>1</v>
      </c>
      <c r="HE195" s="78">
        <v>488.02</v>
      </c>
      <c r="HF195" s="78">
        <v>514.85</v>
      </c>
      <c r="HG195" s="78"/>
      <c r="HH195" s="78">
        <v>354.74</v>
      </c>
      <c r="HI195" s="78">
        <v>348.1</v>
      </c>
      <c r="HJ195" s="79">
        <v>368.39</v>
      </c>
      <c r="HK195" s="80"/>
      <c r="HL195" s="68"/>
      <c r="HM195" s="78"/>
      <c r="HN195" s="78"/>
      <c r="HO195" s="78"/>
      <c r="HP195" s="78"/>
      <c r="HQ195" s="78"/>
      <c r="HR195" s="79"/>
    </row>
    <row r="196" spans="1:226" x14ac:dyDescent="0.25">
      <c r="A196" s="81">
        <v>44214</v>
      </c>
      <c r="B196" s="82" t="s">
        <v>387</v>
      </c>
      <c r="C196" s="83">
        <v>497.25849473133457</v>
      </c>
      <c r="D196" s="83">
        <v>521.70778000963685</v>
      </c>
      <c r="E196" s="83">
        <v>463.49804486638652</v>
      </c>
      <c r="F196" s="83">
        <v>424.6331176249609</v>
      </c>
      <c r="G196" s="83">
        <v>265.16393620669947</v>
      </c>
      <c r="H196" s="84">
        <v>343.79315556954617</v>
      </c>
      <c r="I196" s="82" t="s">
        <v>388</v>
      </c>
      <c r="J196" s="83">
        <v>503.28267208350093</v>
      </c>
      <c r="K196" s="83">
        <v>518.55497468216402</v>
      </c>
      <c r="L196" s="83">
        <v>460.84333362881523</v>
      </c>
      <c r="M196" s="83">
        <v>427.31084889173309</v>
      </c>
      <c r="N196" s="83">
        <v>323.74</v>
      </c>
      <c r="O196" s="84">
        <v>387.71569434098893</v>
      </c>
      <c r="P196" s="65" t="s">
        <v>389</v>
      </c>
      <c r="Q196" s="78">
        <v>443.23</v>
      </c>
      <c r="R196" s="78">
        <v>497.37</v>
      </c>
      <c r="S196" s="78">
        <v>409.1</v>
      </c>
      <c r="T196" s="78">
        <v>333</v>
      </c>
      <c r="U196" s="78"/>
      <c r="V196" s="79"/>
      <c r="W196" s="65" t="s">
        <v>390</v>
      </c>
      <c r="X196" s="78">
        <v>470.34</v>
      </c>
      <c r="Y196" s="78">
        <v>494.14</v>
      </c>
      <c r="Z196" s="78">
        <v>408.62</v>
      </c>
      <c r="AA196" s="78">
        <v>302.52</v>
      </c>
      <c r="AB196" s="78"/>
      <c r="AC196" s="79">
        <v>458.68</v>
      </c>
      <c r="AD196" s="65" t="s">
        <v>391</v>
      </c>
      <c r="AE196" s="68">
        <v>0.51129972389814904</v>
      </c>
      <c r="AF196" s="78">
        <v>401.16</v>
      </c>
      <c r="AG196" s="78">
        <v>434.6</v>
      </c>
      <c r="AH196" s="78">
        <v>370.86</v>
      </c>
      <c r="AI196" s="78"/>
      <c r="AJ196" s="78"/>
      <c r="AK196" s="79">
        <v>289.77</v>
      </c>
      <c r="AL196" s="69" t="s">
        <v>392</v>
      </c>
      <c r="AM196" s="70">
        <v>1</v>
      </c>
      <c r="AN196" s="78">
        <v>464.64</v>
      </c>
      <c r="AO196" s="78">
        <v>530.22</v>
      </c>
      <c r="AP196" s="78">
        <v>473.44</v>
      </c>
      <c r="AQ196" s="78">
        <v>560.84</v>
      </c>
      <c r="AR196" s="78"/>
      <c r="AS196" s="79"/>
      <c r="AT196" s="65" t="s">
        <v>393</v>
      </c>
      <c r="AU196" s="68">
        <v>3.81898033225129E-2</v>
      </c>
      <c r="AV196" s="78">
        <v>396.81</v>
      </c>
      <c r="AW196" s="78">
        <v>487.24</v>
      </c>
      <c r="AX196" s="78">
        <v>375.85</v>
      </c>
      <c r="AY196" s="78"/>
      <c r="AZ196" s="78"/>
      <c r="BA196" s="79">
        <v>316.92</v>
      </c>
      <c r="BB196" s="65" t="s">
        <v>394</v>
      </c>
      <c r="BC196" s="78">
        <v>527.01</v>
      </c>
      <c r="BD196" s="78">
        <v>568.26</v>
      </c>
      <c r="BE196" s="78">
        <v>471.42</v>
      </c>
      <c r="BF196" s="78"/>
      <c r="BG196" s="78"/>
      <c r="BH196" s="79">
        <v>471.23</v>
      </c>
      <c r="BI196" s="65" t="s">
        <v>395</v>
      </c>
      <c r="BJ196" s="68">
        <v>0.13442124931109101</v>
      </c>
      <c r="BK196" s="78">
        <v>583.79</v>
      </c>
      <c r="BL196" s="78">
        <v>584.6</v>
      </c>
      <c r="BM196" s="78">
        <v>671.7</v>
      </c>
      <c r="BN196" s="78">
        <v>575.32000000000005</v>
      </c>
      <c r="BO196" s="78"/>
      <c r="BP196" s="79"/>
      <c r="BQ196" s="65" t="s">
        <v>396</v>
      </c>
      <c r="BR196" s="68">
        <v>1</v>
      </c>
      <c r="BS196" s="78">
        <v>498.67</v>
      </c>
      <c r="BT196" s="78">
        <v>556.33000000000004</v>
      </c>
      <c r="BU196" s="78">
        <v>629.5</v>
      </c>
      <c r="BV196" s="78"/>
      <c r="BW196" s="78"/>
      <c r="BX196" s="79">
        <v>371.17</v>
      </c>
      <c r="BY196" s="65" t="s">
        <v>397</v>
      </c>
      <c r="BZ196" s="78">
        <v>532.17999999999995</v>
      </c>
      <c r="CA196" s="78">
        <v>529.41999999999996</v>
      </c>
      <c r="CB196" s="78">
        <v>404.83</v>
      </c>
      <c r="CC196" s="78">
        <v>448.49</v>
      </c>
      <c r="CD196" s="78"/>
      <c r="CE196" s="79">
        <v>528.77</v>
      </c>
      <c r="CF196" s="65" t="s">
        <v>398</v>
      </c>
      <c r="CG196" s="78">
        <v>492.91</v>
      </c>
      <c r="CH196" s="78">
        <v>618.51</v>
      </c>
      <c r="CI196" s="78">
        <v>455.17</v>
      </c>
      <c r="CJ196" s="78"/>
      <c r="CK196" s="78"/>
      <c r="CL196" s="79"/>
      <c r="CM196" s="65" t="s">
        <v>399</v>
      </c>
      <c r="CN196" s="78">
        <v>489.98</v>
      </c>
      <c r="CO196" s="78">
        <v>481.25</v>
      </c>
      <c r="CP196" s="78">
        <v>503.3</v>
      </c>
      <c r="CQ196" s="78">
        <v>375.35</v>
      </c>
      <c r="CR196" s="78"/>
      <c r="CS196" s="79">
        <v>580.08000000000004</v>
      </c>
      <c r="CT196" s="65" t="s">
        <v>400</v>
      </c>
      <c r="CU196" s="78">
        <v>474.55</v>
      </c>
      <c r="CV196" s="78">
        <v>562.95000000000005</v>
      </c>
      <c r="CW196" s="78">
        <v>419.8</v>
      </c>
      <c r="CX196" s="78">
        <v>390</v>
      </c>
      <c r="CY196" s="78"/>
      <c r="CZ196" s="79"/>
      <c r="DA196" s="65" t="s">
        <v>401</v>
      </c>
      <c r="DB196" s="68">
        <v>0.132388958760839</v>
      </c>
      <c r="DC196" s="78">
        <v>482.11</v>
      </c>
      <c r="DD196" s="78">
        <v>558.67999999999995</v>
      </c>
      <c r="DE196" s="78">
        <v>378.98</v>
      </c>
      <c r="DF196" s="78">
        <v>466.54</v>
      </c>
      <c r="DG196" s="78"/>
      <c r="DH196" s="79">
        <v>497.23</v>
      </c>
      <c r="DI196" s="65" t="s">
        <v>402</v>
      </c>
      <c r="DJ196" s="68">
        <v>2.7747717750215002E-3</v>
      </c>
      <c r="DK196" s="78">
        <v>491.93</v>
      </c>
      <c r="DL196" s="78">
        <v>535.72</v>
      </c>
      <c r="DM196" s="78">
        <v>535.72</v>
      </c>
      <c r="DN196" s="78">
        <v>453.51</v>
      </c>
      <c r="DO196" s="78"/>
      <c r="DP196" s="79">
        <v>424</v>
      </c>
      <c r="DQ196" s="65" t="s">
        <v>403</v>
      </c>
      <c r="DR196" s="78">
        <v>448.24</v>
      </c>
      <c r="DS196" s="78">
        <v>471.23</v>
      </c>
      <c r="DT196" s="78">
        <v>370.28</v>
      </c>
      <c r="DU196" s="78">
        <v>391.86</v>
      </c>
      <c r="DV196" s="78"/>
      <c r="DW196" s="79"/>
      <c r="DX196" s="65" t="s">
        <v>404</v>
      </c>
      <c r="DY196" s="78">
        <v>473.22</v>
      </c>
      <c r="DZ196" s="78">
        <v>480.51</v>
      </c>
      <c r="EA196" s="78">
        <v>552.67999999999995</v>
      </c>
      <c r="EB196" s="78">
        <v>403.61</v>
      </c>
      <c r="EC196" s="78"/>
      <c r="ED196" s="79">
        <v>371.71</v>
      </c>
      <c r="EE196" s="65" t="s">
        <v>405</v>
      </c>
      <c r="EF196" s="68">
        <v>1</v>
      </c>
      <c r="EG196" s="78">
        <v>455.28</v>
      </c>
      <c r="EH196" s="78">
        <v>489.2</v>
      </c>
      <c r="EI196" s="78">
        <v>383.13</v>
      </c>
      <c r="EJ196" s="78"/>
      <c r="EK196" s="78">
        <v>323.74</v>
      </c>
      <c r="EL196" s="79">
        <v>277.52</v>
      </c>
      <c r="EM196" s="65" t="s">
        <v>406</v>
      </c>
      <c r="EN196" s="78">
        <v>488.82</v>
      </c>
      <c r="EO196" s="78">
        <v>509.26</v>
      </c>
      <c r="EP196" s="78">
        <v>411.89</v>
      </c>
      <c r="EQ196" s="78"/>
      <c r="ER196" s="78"/>
      <c r="ES196" s="79">
        <v>445.49</v>
      </c>
      <c r="ET196" s="65" t="s">
        <v>407</v>
      </c>
      <c r="EU196" s="68">
        <v>1</v>
      </c>
      <c r="EV196" s="78">
        <v>458.39</v>
      </c>
      <c r="EW196" s="78">
        <v>460.8</v>
      </c>
      <c r="EX196" s="78">
        <v>460.8</v>
      </c>
      <c r="EY196" s="78"/>
      <c r="EZ196" s="78"/>
      <c r="FA196" s="79">
        <v>280.61</v>
      </c>
      <c r="FB196" s="65" t="s">
        <v>408</v>
      </c>
      <c r="FC196" s="78">
        <v>586.21</v>
      </c>
      <c r="FD196" s="78">
        <v>553.02</v>
      </c>
      <c r="FE196" s="78">
        <v>615.37</v>
      </c>
      <c r="FF196" s="78"/>
      <c r="FG196" s="78"/>
      <c r="FH196" s="79"/>
      <c r="FI196" s="65" t="s">
        <v>409</v>
      </c>
      <c r="FJ196" s="78">
        <v>527.62</v>
      </c>
      <c r="FK196" s="78">
        <v>550.49</v>
      </c>
      <c r="FL196" s="78">
        <v>362.88</v>
      </c>
      <c r="FM196" s="78">
        <v>484.64</v>
      </c>
      <c r="FN196" s="78"/>
      <c r="FO196" s="79">
        <v>374.01</v>
      </c>
      <c r="FP196" s="65" t="s">
        <v>410</v>
      </c>
      <c r="FQ196" s="68">
        <v>0.22031769812068999</v>
      </c>
      <c r="FR196" s="78">
        <v>472.21</v>
      </c>
      <c r="FS196" s="78">
        <v>509.5</v>
      </c>
      <c r="FT196" s="78">
        <v>496.79</v>
      </c>
      <c r="FU196" s="78">
        <v>342.09</v>
      </c>
      <c r="FV196" s="78">
        <v>260.85000000000002</v>
      </c>
      <c r="FW196" s="79">
        <v>286.87</v>
      </c>
      <c r="FX196" s="65" t="s">
        <v>411</v>
      </c>
      <c r="FY196" s="78">
        <v>514.95000000000005</v>
      </c>
      <c r="FZ196" s="78">
        <v>541.92999999999995</v>
      </c>
      <c r="GA196" s="78">
        <v>484.78</v>
      </c>
      <c r="GB196" s="78">
        <v>530.62</v>
      </c>
      <c r="GC196" s="78"/>
      <c r="GD196" s="79">
        <v>366.26</v>
      </c>
      <c r="GE196" s="65" t="s">
        <v>412</v>
      </c>
      <c r="GF196" s="68">
        <v>0.20515766366452601</v>
      </c>
      <c r="GG196" s="78">
        <v>473.2</v>
      </c>
      <c r="GH196" s="78">
        <v>507.81</v>
      </c>
      <c r="GI196" s="78">
        <v>338.16</v>
      </c>
      <c r="GJ196" s="78">
        <v>455.61</v>
      </c>
      <c r="GK196" s="78"/>
      <c r="GL196" s="79">
        <v>365.07</v>
      </c>
      <c r="GM196" s="65" t="s">
        <v>413</v>
      </c>
      <c r="GN196" s="68">
        <v>9.8483356312783099E-2</v>
      </c>
      <c r="GO196" s="78">
        <v>505.28</v>
      </c>
      <c r="GP196" s="78">
        <v>725.97</v>
      </c>
      <c r="GQ196" s="78">
        <v>443.55</v>
      </c>
      <c r="GR196" s="78">
        <v>373.84</v>
      </c>
      <c r="GS196" s="78"/>
      <c r="GT196" s="79"/>
      <c r="GU196" s="65" t="s">
        <v>414</v>
      </c>
      <c r="GV196" s="68">
        <v>1</v>
      </c>
      <c r="GW196" s="78">
        <v>400.69</v>
      </c>
      <c r="GX196" s="78">
        <v>433.58</v>
      </c>
      <c r="GY196" s="78">
        <v>490.65</v>
      </c>
      <c r="GZ196" s="78"/>
      <c r="HA196" s="78"/>
      <c r="HB196" s="79">
        <v>376.69</v>
      </c>
      <c r="HC196" s="65" t="s">
        <v>415</v>
      </c>
      <c r="HD196" s="68">
        <v>1</v>
      </c>
      <c r="HE196" s="78">
        <v>471.35</v>
      </c>
      <c r="HF196" s="78">
        <v>499.02</v>
      </c>
      <c r="HG196" s="78"/>
      <c r="HH196" s="78">
        <v>338</v>
      </c>
      <c r="HI196" s="78">
        <v>331.36</v>
      </c>
      <c r="HJ196" s="79">
        <v>373.39</v>
      </c>
      <c r="HK196" s="80"/>
      <c r="HL196" s="68"/>
      <c r="HM196" s="78"/>
      <c r="HN196" s="78"/>
      <c r="HO196" s="78"/>
      <c r="HP196" s="78"/>
      <c r="HQ196" s="78"/>
      <c r="HR196" s="79"/>
    </row>
    <row r="197" spans="1:226" x14ac:dyDescent="0.25">
      <c r="A197" s="81">
        <v>44207</v>
      </c>
      <c r="B197" s="82" t="s">
        <v>387</v>
      </c>
      <c r="C197" s="83">
        <v>482.78719568644584</v>
      </c>
      <c r="D197" s="83">
        <v>509.26995472477859</v>
      </c>
      <c r="E197" s="83">
        <v>451.11456465275808</v>
      </c>
      <c r="F197" s="83">
        <v>366.54653533627999</v>
      </c>
      <c r="G197" s="83">
        <v>265.67620898593805</v>
      </c>
      <c r="H197" s="84">
        <v>336.26135211237221</v>
      </c>
      <c r="I197" s="82" t="s">
        <v>388</v>
      </c>
      <c r="J197" s="83">
        <v>488.0113574281275</v>
      </c>
      <c r="K197" s="83">
        <v>505.28947533810191</v>
      </c>
      <c r="L197" s="83">
        <v>447.87100809284283</v>
      </c>
      <c r="M197" s="83">
        <v>361.9928773048469</v>
      </c>
      <c r="N197" s="83">
        <v>323.74</v>
      </c>
      <c r="O197" s="84">
        <v>381.96194368893083</v>
      </c>
      <c r="P197" s="65" t="s">
        <v>389</v>
      </c>
      <c r="Q197" s="78">
        <v>421.56</v>
      </c>
      <c r="R197" s="78">
        <v>485.7</v>
      </c>
      <c r="S197" s="78">
        <v>400.79</v>
      </c>
      <c r="T197" s="78">
        <v>323</v>
      </c>
      <c r="U197" s="78"/>
      <c r="V197" s="79"/>
      <c r="W197" s="65" t="s">
        <v>390</v>
      </c>
      <c r="X197" s="78">
        <v>445.96</v>
      </c>
      <c r="Y197" s="78">
        <v>481.66</v>
      </c>
      <c r="Z197" s="78">
        <v>392.59</v>
      </c>
      <c r="AA197" s="78">
        <v>302.52</v>
      </c>
      <c r="AB197" s="78"/>
      <c r="AC197" s="79">
        <v>458.68</v>
      </c>
      <c r="AD197" s="65" t="s">
        <v>391</v>
      </c>
      <c r="AE197" s="68">
        <v>0.51129972389814904</v>
      </c>
      <c r="AF197" s="78">
        <v>392.89</v>
      </c>
      <c r="AG197" s="78">
        <v>423.4</v>
      </c>
      <c r="AH197" s="78">
        <v>362.34</v>
      </c>
      <c r="AI197" s="78"/>
      <c r="AJ197" s="78"/>
      <c r="AK197" s="79">
        <v>281.58999999999997</v>
      </c>
      <c r="AL197" s="69" t="s">
        <v>392</v>
      </c>
      <c r="AM197" s="70">
        <v>1</v>
      </c>
      <c r="AN197" s="78">
        <v>462.65</v>
      </c>
      <c r="AO197" s="78">
        <v>524.78</v>
      </c>
      <c r="AP197" s="78">
        <v>469.66</v>
      </c>
      <c r="AQ197" s="78">
        <v>560.84</v>
      </c>
      <c r="AR197" s="78"/>
      <c r="AS197" s="79"/>
      <c r="AT197" s="65" t="s">
        <v>393</v>
      </c>
      <c r="AU197" s="68">
        <v>3.8111208506421697E-2</v>
      </c>
      <c r="AV197" s="78">
        <v>389.6</v>
      </c>
      <c r="AW197" s="78">
        <v>483.21</v>
      </c>
      <c r="AX197" s="78">
        <v>361.38</v>
      </c>
      <c r="AY197" s="78"/>
      <c r="AZ197" s="78"/>
      <c r="BA197" s="79">
        <v>316.43</v>
      </c>
      <c r="BB197" s="65" t="s">
        <v>394</v>
      </c>
      <c r="BC197" s="78">
        <v>515.25</v>
      </c>
      <c r="BD197" s="78">
        <v>559.85</v>
      </c>
      <c r="BE197" s="78">
        <v>459.7</v>
      </c>
      <c r="BF197" s="78"/>
      <c r="BG197" s="78"/>
      <c r="BH197" s="79">
        <v>455.79</v>
      </c>
      <c r="BI197" s="65" t="s">
        <v>395</v>
      </c>
      <c r="BJ197" s="68">
        <v>0.13445920507718001</v>
      </c>
      <c r="BK197" s="78">
        <v>573.20000000000005</v>
      </c>
      <c r="BL197" s="78">
        <v>563.25</v>
      </c>
      <c r="BM197" s="78">
        <v>650.38</v>
      </c>
      <c r="BN197" s="78">
        <v>562.04</v>
      </c>
      <c r="BO197" s="78"/>
      <c r="BP197" s="79"/>
      <c r="BQ197" s="65" t="s">
        <v>396</v>
      </c>
      <c r="BR197" s="68">
        <v>1</v>
      </c>
      <c r="BS197" s="78">
        <v>473.67</v>
      </c>
      <c r="BT197" s="78">
        <v>533.83000000000004</v>
      </c>
      <c r="BU197" s="78">
        <v>579.5</v>
      </c>
      <c r="BV197" s="78"/>
      <c r="BW197" s="78"/>
      <c r="BX197" s="79">
        <v>312.83</v>
      </c>
      <c r="BY197" s="65" t="s">
        <v>397</v>
      </c>
      <c r="BZ197" s="78">
        <v>519.03</v>
      </c>
      <c r="CA197" s="78">
        <v>517.97</v>
      </c>
      <c r="CB197" s="78">
        <v>393.26</v>
      </c>
      <c r="CC197" s="78">
        <v>313.51</v>
      </c>
      <c r="CD197" s="78"/>
      <c r="CE197" s="79">
        <v>524.20000000000005</v>
      </c>
      <c r="CF197" s="65" t="s">
        <v>398</v>
      </c>
      <c r="CG197" s="78">
        <v>451.78</v>
      </c>
      <c r="CH197" s="78">
        <v>577.38</v>
      </c>
      <c r="CI197" s="78">
        <v>436.17</v>
      </c>
      <c r="CJ197" s="78"/>
      <c r="CK197" s="78"/>
      <c r="CL197" s="79"/>
      <c r="CM197" s="65" t="s">
        <v>399</v>
      </c>
      <c r="CN197" s="78">
        <v>466.97</v>
      </c>
      <c r="CO197" s="78">
        <v>462.41</v>
      </c>
      <c r="CP197" s="78">
        <v>489.37</v>
      </c>
      <c r="CQ197" s="78">
        <v>359.33</v>
      </c>
      <c r="CR197" s="78"/>
      <c r="CS197" s="79">
        <v>581.15</v>
      </c>
      <c r="CT197" s="65" t="s">
        <v>400</v>
      </c>
      <c r="CU197" s="78">
        <v>456.32</v>
      </c>
      <c r="CV197" s="78">
        <v>547.09</v>
      </c>
      <c r="CW197" s="78">
        <v>405.57</v>
      </c>
      <c r="CX197" s="78">
        <v>376.84</v>
      </c>
      <c r="CY197" s="78"/>
      <c r="CZ197" s="79"/>
      <c r="DA197" s="65" t="s">
        <v>401</v>
      </c>
      <c r="DB197" s="68">
        <v>0.131926121372032</v>
      </c>
      <c r="DC197" s="78">
        <v>466.7</v>
      </c>
      <c r="DD197" s="78">
        <v>548.28</v>
      </c>
      <c r="DE197" s="78">
        <v>371.32</v>
      </c>
      <c r="DF197" s="78">
        <v>440.11</v>
      </c>
      <c r="DG197" s="78"/>
      <c r="DH197" s="79">
        <v>492.43</v>
      </c>
      <c r="DI197" s="65" t="s">
        <v>402</v>
      </c>
      <c r="DJ197" s="68">
        <v>2.77238702522872E-3</v>
      </c>
      <c r="DK197" s="78">
        <v>462.66</v>
      </c>
      <c r="DL197" s="78">
        <v>521.9</v>
      </c>
      <c r="DM197" s="78">
        <v>521.9</v>
      </c>
      <c r="DN197" s="78">
        <v>529.09</v>
      </c>
      <c r="DO197" s="78"/>
      <c r="DP197" s="79">
        <v>413.27</v>
      </c>
      <c r="DQ197" s="65" t="s">
        <v>403</v>
      </c>
      <c r="DR197" s="78">
        <v>435.85</v>
      </c>
      <c r="DS197" s="78">
        <v>463.05</v>
      </c>
      <c r="DT197" s="78">
        <v>359.49</v>
      </c>
      <c r="DU197" s="78">
        <v>384.02</v>
      </c>
      <c r="DV197" s="78"/>
      <c r="DW197" s="79"/>
      <c r="DX197" s="65" t="s">
        <v>404</v>
      </c>
      <c r="DY197" s="78">
        <v>460.18</v>
      </c>
      <c r="DZ197" s="78">
        <v>468.65</v>
      </c>
      <c r="EA197" s="78">
        <v>541.58000000000004</v>
      </c>
      <c r="EB197" s="78">
        <v>388.94</v>
      </c>
      <c r="EC197" s="78"/>
      <c r="ED197" s="79">
        <v>368.22</v>
      </c>
      <c r="EE197" s="65" t="s">
        <v>405</v>
      </c>
      <c r="EF197" s="68">
        <v>1</v>
      </c>
      <c r="EG197" s="78">
        <v>443.69</v>
      </c>
      <c r="EH197" s="78">
        <v>474.3</v>
      </c>
      <c r="EI197" s="78">
        <v>368.92</v>
      </c>
      <c r="EJ197" s="78"/>
      <c r="EK197" s="78">
        <v>323.74</v>
      </c>
      <c r="EL197" s="79">
        <v>274.20999999999998</v>
      </c>
      <c r="EM197" s="65" t="s">
        <v>406</v>
      </c>
      <c r="EN197" s="78">
        <v>448.65</v>
      </c>
      <c r="EO197" s="78">
        <v>490.45</v>
      </c>
      <c r="EP197" s="78">
        <v>396.98</v>
      </c>
      <c r="EQ197" s="78"/>
      <c r="ER197" s="78"/>
      <c r="ES197" s="79">
        <v>417.71</v>
      </c>
      <c r="ET197" s="65" t="s">
        <v>407</v>
      </c>
      <c r="EU197" s="68">
        <v>1</v>
      </c>
      <c r="EV197" s="78">
        <v>445.31</v>
      </c>
      <c r="EW197" s="78">
        <v>444.27</v>
      </c>
      <c r="EX197" s="78">
        <v>444.27</v>
      </c>
      <c r="EY197" s="78"/>
      <c r="EZ197" s="78"/>
      <c r="FA197" s="79">
        <v>284.74</v>
      </c>
      <c r="FB197" s="65" t="s">
        <v>408</v>
      </c>
      <c r="FC197" s="78">
        <v>586.21</v>
      </c>
      <c r="FD197" s="78">
        <v>553.02</v>
      </c>
      <c r="FE197" s="78">
        <v>615.37</v>
      </c>
      <c r="FF197" s="78"/>
      <c r="FG197" s="78"/>
      <c r="FH197" s="79"/>
      <c r="FI197" s="65" t="s">
        <v>409</v>
      </c>
      <c r="FJ197" s="78">
        <v>511.09</v>
      </c>
      <c r="FK197" s="78">
        <v>533.13</v>
      </c>
      <c r="FL197" s="78">
        <v>357.1</v>
      </c>
      <c r="FM197" s="78">
        <v>473.64</v>
      </c>
      <c r="FN197" s="78"/>
      <c r="FO197" s="79">
        <v>350.87</v>
      </c>
      <c r="FP197" s="65" t="s">
        <v>410</v>
      </c>
      <c r="FQ197" s="68">
        <v>0.22077979423323199</v>
      </c>
      <c r="FR197" s="78">
        <v>462.09</v>
      </c>
      <c r="FS197" s="78">
        <v>501.12</v>
      </c>
      <c r="FT197" s="78">
        <v>487.77</v>
      </c>
      <c r="FU197" s="78">
        <v>332.34</v>
      </c>
      <c r="FV197" s="78">
        <v>261.39999999999998</v>
      </c>
      <c r="FW197" s="79">
        <v>276.5</v>
      </c>
      <c r="FX197" s="65" t="s">
        <v>411</v>
      </c>
      <c r="FY197" s="78">
        <v>499.5</v>
      </c>
      <c r="FZ197" s="78">
        <v>525.66999999999996</v>
      </c>
      <c r="GA197" s="78">
        <v>477.47</v>
      </c>
      <c r="GB197" s="78">
        <v>515.26</v>
      </c>
      <c r="GC197" s="78"/>
      <c r="GD197" s="79">
        <v>365.45</v>
      </c>
      <c r="GE197" s="65" t="s">
        <v>412</v>
      </c>
      <c r="GF197" s="68">
        <v>0.20531772918591501</v>
      </c>
      <c r="GG197" s="78">
        <v>463.49</v>
      </c>
      <c r="GH197" s="78">
        <v>502.52</v>
      </c>
      <c r="GI197" s="78">
        <v>335.08</v>
      </c>
      <c r="GJ197" s="78">
        <v>445.78</v>
      </c>
      <c r="GK197" s="78"/>
      <c r="GL197" s="79">
        <v>363.83</v>
      </c>
      <c r="GM197" s="65" t="s">
        <v>413</v>
      </c>
      <c r="GN197" s="68">
        <v>9.9245732433505401E-2</v>
      </c>
      <c r="GO197" s="78">
        <v>493.95</v>
      </c>
      <c r="GP197" s="78">
        <v>716.5</v>
      </c>
      <c r="GQ197" s="78">
        <v>479.93</v>
      </c>
      <c r="GR197" s="78">
        <v>360.56</v>
      </c>
      <c r="GS197" s="78"/>
      <c r="GT197" s="79"/>
      <c r="GU197" s="65" t="s">
        <v>414</v>
      </c>
      <c r="GV197" s="68">
        <v>1</v>
      </c>
      <c r="GW197" s="78">
        <v>391.94</v>
      </c>
      <c r="GX197" s="78">
        <v>430.95</v>
      </c>
      <c r="GY197" s="78">
        <v>484.55</v>
      </c>
      <c r="GZ197" s="78"/>
      <c r="HA197" s="78"/>
      <c r="HB197" s="79">
        <v>367.18</v>
      </c>
      <c r="HC197" s="65" t="s">
        <v>415</v>
      </c>
      <c r="HD197" s="68">
        <v>1</v>
      </c>
      <c r="HE197" s="78">
        <v>455.52</v>
      </c>
      <c r="HF197" s="78">
        <v>490.68</v>
      </c>
      <c r="HG197" s="78"/>
      <c r="HH197" s="78">
        <v>324.37</v>
      </c>
      <c r="HI197" s="78">
        <v>317.73</v>
      </c>
      <c r="HJ197" s="79">
        <v>377.55</v>
      </c>
      <c r="HK197" s="80"/>
      <c r="HL197" s="68"/>
      <c r="HM197" s="78"/>
      <c r="HN197" s="78"/>
      <c r="HO197" s="78"/>
      <c r="HP197" s="78"/>
      <c r="HQ197" s="78"/>
      <c r="HR197" s="79"/>
    </row>
    <row r="198" spans="1:226" x14ac:dyDescent="0.25">
      <c r="A198" s="81">
        <v>44186</v>
      </c>
      <c r="B198" s="82" t="s">
        <v>387</v>
      </c>
      <c r="C198" s="83">
        <v>454.64348747796498</v>
      </c>
      <c r="D198" s="83">
        <v>482.47252615742082</v>
      </c>
      <c r="E198" s="83">
        <v>424.95546012652244</v>
      </c>
      <c r="F198" s="83">
        <v>360.03733768694229</v>
      </c>
      <c r="G198" s="83">
        <v>268.53468900081992</v>
      </c>
      <c r="H198" s="84">
        <v>325.43398197545486</v>
      </c>
      <c r="I198" s="82" t="s">
        <v>388</v>
      </c>
      <c r="J198" s="83">
        <v>455.33587110424605</v>
      </c>
      <c r="K198" s="83">
        <v>476.21731430934688</v>
      </c>
      <c r="L198" s="83">
        <v>422.95049346806155</v>
      </c>
      <c r="M198" s="83">
        <v>356.14785991300897</v>
      </c>
      <c r="N198" s="83">
        <v>317.89170418006432</v>
      </c>
      <c r="O198" s="84">
        <v>365.08478138575492</v>
      </c>
      <c r="P198" s="65" t="s">
        <v>389</v>
      </c>
      <c r="Q198" s="78">
        <v>404.06</v>
      </c>
      <c r="R198" s="78">
        <v>464.04</v>
      </c>
      <c r="S198" s="78">
        <v>387.04</v>
      </c>
      <c r="T198" s="78">
        <v>311</v>
      </c>
      <c r="U198" s="78"/>
      <c r="V198" s="79"/>
      <c r="W198" s="65" t="s">
        <v>390</v>
      </c>
      <c r="X198" s="78">
        <v>475.05</v>
      </c>
      <c r="Y198" s="78">
        <v>493.23</v>
      </c>
      <c r="Z198" s="78">
        <v>385.32</v>
      </c>
      <c r="AA198" s="78">
        <v>290.48</v>
      </c>
      <c r="AB198" s="78"/>
      <c r="AC198" s="79">
        <v>424.79</v>
      </c>
      <c r="AD198" s="65" t="s">
        <v>391</v>
      </c>
      <c r="AE198" s="68">
        <v>0.51129972389814904</v>
      </c>
      <c r="AF198" s="78">
        <v>384.07</v>
      </c>
      <c r="AG198" s="78">
        <v>411.81</v>
      </c>
      <c r="AH198" s="78">
        <v>345.13</v>
      </c>
      <c r="AI198" s="78"/>
      <c r="AJ198" s="78"/>
      <c r="AK198" s="79">
        <v>272.43</v>
      </c>
      <c r="AL198" s="69" t="s">
        <v>392</v>
      </c>
      <c r="AM198" s="70">
        <v>1</v>
      </c>
      <c r="AN198" s="78">
        <v>457.12</v>
      </c>
      <c r="AO198" s="78">
        <v>503.58</v>
      </c>
      <c r="AP198" s="78">
        <v>457.75</v>
      </c>
      <c r="AQ198" s="78">
        <v>560.84</v>
      </c>
      <c r="AR198" s="78"/>
      <c r="AS198" s="79"/>
      <c r="AT198" s="65" t="s">
        <v>393</v>
      </c>
      <c r="AU198" s="68">
        <v>3.8058991436726898E-2</v>
      </c>
      <c r="AV198" s="78">
        <v>391.08</v>
      </c>
      <c r="AW198" s="78">
        <v>451.72</v>
      </c>
      <c r="AX198" s="78">
        <v>382.02</v>
      </c>
      <c r="AY198" s="78"/>
      <c r="AZ198" s="78"/>
      <c r="BA198" s="79">
        <v>316.37</v>
      </c>
      <c r="BB198" s="65" t="s">
        <v>394</v>
      </c>
      <c r="BC198" s="78">
        <v>449.81</v>
      </c>
      <c r="BD198" s="78">
        <v>488.22</v>
      </c>
      <c r="BE198" s="78">
        <v>418.82</v>
      </c>
      <c r="BF198" s="78"/>
      <c r="BG198" s="78"/>
      <c r="BH198" s="79">
        <v>396.99</v>
      </c>
      <c r="BI198" s="65" t="s">
        <v>395</v>
      </c>
      <c r="BJ198" s="68">
        <v>0.134406795607586</v>
      </c>
      <c r="BK198" s="78">
        <v>546.09</v>
      </c>
      <c r="BL198" s="78">
        <v>556.04</v>
      </c>
      <c r="BM198" s="78">
        <v>647.71</v>
      </c>
      <c r="BN198" s="78">
        <v>534.87</v>
      </c>
      <c r="BO198" s="78"/>
      <c r="BP198" s="79"/>
      <c r="BQ198" s="65" t="s">
        <v>396</v>
      </c>
      <c r="BR198" s="68">
        <v>1</v>
      </c>
      <c r="BS198" s="78">
        <v>473.67</v>
      </c>
      <c r="BT198" s="78">
        <v>503</v>
      </c>
      <c r="BU198" s="78">
        <v>489.5</v>
      </c>
      <c r="BV198" s="78"/>
      <c r="BW198" s="78"/>
      <c r="BX198" s="79">
        <v>312.83</v>
      </c>
      <c r="BY198" s="65" t="s">
        <v>397</v>
      </c>
      <c r="BZ198" s="78">
        <v>506.41</v>
      </c>
      <c r="CA198" s="78">
        <v>504.48</v>
      </c>
      <c r="CB198" s="78">
        <v>382.72</v>
      </c>
      <c r="CC198" s="78">
        <v>315.19</v>
      </c>
      <c r="CD198" s="78"/>
      <c r="CE198" s="79">
        <v>517.17999999999995</v>
      </c>
      <c r="CF198" s="65" t="s">
        <v>398</v>
      </c>
      <c r="CG198" s="78">
        <v>422.43</v>
      </c>
      <c r="CH198" s="78">
        <v>532.34</v>
      </c>
      <c r="CI198" s="78">
        <v>420.99</v>
      </c>
      <c r="CJ198" s="78"/>
      <c r="CK198" s="78"/>
      <c r="CL198" s="79"/>
      <c r="CM198" s="65" t="s">
        <v>399</v>
      </c>
      <c r="CN198" s="78">
        <v>440.29</v>
      </c>
      <c r="CO198" s="78">
        <v>442.11</v>
      </c>
      <c r="CP198" s="78">
        <v>472.02</v>
      </c>
      <c r="CQ198" s="78">
        <v>352.41</v>
      </c>
      <c r="CR198" s="78"/>
      <c r="CS198" s="79">
        <v>577.67999999999995</v>
      </c>
      <c r="CT198" s="65" t="s">
        <v>400</v>
      </c>
      <c r="CU198" s="78">
        <v>445.39</v>
      </c>
      <c r="CV198" s="78">
        <v>516.6</v>
      </c>
      <c r="CW198" s="78">
        <v>396.8</v>
      </c>
      <c r="CX198" s="78">
        <v>363.47</v>
      </c>
      <c r="CY198" s="78"/>
      <c r="CZ198" s="79"/>
      <c r="DA198" s="65" t="s">
        <v>401</v>
      </c>
      <c r="DB198" s="68">
        <v>0.132669983416252</v>
      </c>
      <c r="DC198" s="78">
        <v>459.78</v>
      </c>
      <c r="DD198" s="78">
        <v>542.89</v>
      </c>
      <c r="DE198" s="78">
        <v>365.98</v>
      </c>
      <c r="DF198" s="78">
        <v>429.59</v>
      </c>
      <c r="DG198" s="78"/>
      <c r="DH198" s="79">
        <v>472.07</v>
      </c>
      <c r="DI198" s="65" t="s">
        <v>402</v>
      </c>
      <c r="DJ198" s="68">
        <v>2.7706203418945501E-3</v>
      </c>
      <c r="DK198" s="78">
        <v>447.48</v>
      </c>
      <c r="DL198" s="78">
        <v>500.56</v>
      </c>
      <c r="DM198" s="78">
        <v>500.56</v>
      </c>
      <c r="DN198" s="78">
        <v>595.25</v>
      </c>
      <c r="DO198" s="78"/>
      <c r="DP198" s="79">
        <v>419.3</v>
      </c>
      <c r="DQ198" s="65" t="s">
        <v>403</v>
      </c>
      <c r="DR198" s="78">
        <v>414.69</v>
      </c>
      <c r="DS198" s="78">
        <v>440.41</v>
      </c>
      <c r="DT198" s="78">
        <v>343.67</v>
      </c>
      <c r="DU198" s="78">
        <v>373.57</v>
      </c>
      <c r="DV198" s="78"/>
      <c r="DW198" s="79"/>
      <c r="DX198" s="65" t="s">
        <v>404</v>
      </c>
      <c r="DY198" s="78">
        <v>441.75</v>
      </c>
      <c r="DZ198" s="78">
        <v>451.71</v>
      </c>
      <c r="EA198" s="78">
        <v>532.36</v>
      </c>
      <c r="EB198" s="78">
        <v>376.05</v>
      </c>
      <c r="EC198" s="78"/>
      <c r="ED198" s="79">
        <v>358.2</v>
      </c>
      <c r="EE198" s="65" t="s">
        <v>405</v>
      </c>
      <c r="EF198" s="68">
        <v>1</v>
      </c>
      <c r="EG198" s="78">
        <v>439.2</v>
      </c>
      <c r="EH198" s="78">
        <v>464.15</v>
      </c>
      <c r="EI198" s="78">
        <v>365.71</v>
      </c>
      <c r="EJ198" s="78"/>
      <c r="EK198" s="78">
        <v>323.74</v>
      </c>
      <c r="EL198" s="79">
        <v>274.48</v>
      </c>
      <c r="EM198" s="65" t="s">
        <v>406</v>
      </c>
      <c r="EN198" s="78">
        <v>443.29</v>
      </c>
      <c r="EO198" s="78">
        <v>478.33</v>
      </c>
      <c r="EP198" s="78">
        <v>450.53</v>
      </c>
      <c r="EQ198" s="78"/>
      <c r="ER198" s="78"/>
      <c r="ES198" s="79">
        <v>406.12</v>
      </c>
      <c r="ET198" s="65" t="s">
        <v>407</v>
      </c>
      <c r="EU198" s="68">
        <v>1</v>
      </c>
      <c r="EV198" s="78">
        <v>434.98</v>
      </c>
      <c r="EW198" s="78">
        <v>428.42</v>
      </c>
      <c r="EX198" s="78">
        <v>428.42</v>
      </c>
      <c r="EY198" s="78"/>
      <c r="EZ198" s="78"/>
      <c r="FA198" s="79">
        <v>279.57</v>
      </c>
      <c r="FB198" s="65" t="s">
        <v>408</v>
      </c>
      <c r="FC198" s="78">
        <v>586.21</v>
      </c>
      <c r="FD198" s="78">
        <v>553.02</v>
      </c>
      <c r="FE198" s="78">
        <v>615.37</v>
      </c>
      <c r="FF198" s="78"/>
      <c r="FG198" s="78"/>
      <c r="FH198" s="79"/>
      <c r="FI198" s="65" t="s">
        <v>409</v>
      </c>
      <c r="FJ198" s="78">
        <v>481.75</v>
      </c>
      <c r="FK198" s="78">
        <v>515.65</v>
      </c>
      <c r="FL198" s="78">
        <v>341.27</v>
      </c>
      <c r="FM198" s="78">
        <v>463.24</v>
      </c>
      <c r="FN198" s="78"/>
      <c r="FO198" s="79">
        <v>326.60000000000002</v>
      </c>
      <c r="FP198" s="65" t="s">
        <v>410</v>
      </c>
      <c r="FQ198" s="68">
        <v>0.221675422845869</v>
      </c>
      <c r="FR198" s="78">
        <v>449.92</v>
      </c>
      <c r="FS198" s="78">
        <v>489.57</v>
      </c>
      <c r="FT198" s="78">
        <v>472.52</v>
      </c>
      <c r="FU198" s="78">
        <v>312.99</v>
      </c>
      <c r="FV198" s="78">
        <v>251.64</v>
      </c>
      <c r="FW198" s="79">
        <v>283.70999999999998</v>
      </c>
      <c r="FX198" s="65" t="s">
        <v>411</v>
      </c>
      <c r="FY198" s="78">
        <v>474.99</v>
      </c>
      <c r="FZ198" s="78">
        <v>513.41999999999996</v>
      </c>
      <c r="GA198" s="78">
        <v>464.4</v>
      </c>
      <c r="GB198" s="78">
        <v>509.39</v>
      </c>
      <c r="GC198" s="78"/>
      <c r="GD198" s="79">
        <v>354.52</v>
      </c>
      <c r="GE198" s="65" t="s">
        <v>412</v>
      </c>
      <c r="GF198" s="68">
        <v>0.205748616340555</v>
      </c>
      <c r="GG198" s="78">
        <v>454.14</v>
      </c>
      <c r="GH198" s="78">
        <v>486.87</v>
      </c>
      <c r="GI198" s="78">
        <v>341.84</v>
      </c>
      <c r="GJ198" s="78">
        <v>371.48</v>
      </c>
      <c r="GK198" s="78"/>
      <c r="GL198" s="79">
        <v>367.73</v>
      </c>
      <c r="GM198" s="65" t="s">
        <v>413</v>
      </c>
      <c r="GN198" s="68">
        <v>9.8704016266421904E-2</v>
      </c>
      <c r="GO198" s="78">
        <v>462.19</v>
      </c>
      <c r="GP198" s="78">
        <v>660.24</v>
      </c>
      <c r="GQ198" s="78">
        <v>396.14</v>
      </c>
      <c r="GR198" s="78">
        <v>357.51</v>
      </c>
      <c r="GS198" s="78"/>
      <c r="GT198" s="79"/>
      <c r="GU198" s="65" t="s">
        <v>414</v>
      </c>
      <c r="GV198" s="68">
        <v>1</v>
      </c>
      <c r="GW198" s="78">
        <v>376.38</v>
      </c>
      <c r="GX198" s="78">
        <v>410.86</v>
      </c>
      <c r="GY198" s="78">
        <v>473.68</v>
      </c>
      <c r="GZ198" s="78"/>
      <c r="HA198" s="78"/>
      <c r="HB198" s="79">
        <v>364.57</v>
      </c>
      <c r="HC198" s="65" t="s">
        <v>415</v>
      </c>
      <c r="HD198" s="68">
        <v>1</v>
      </c>
      <c r="HE198" s="78">
        <v>451.35</v>
      </c>
      <c r="HF198" s="78">
        <v>487.35</v>
      </c>
      <c r="HG198" s="78"/>
      <c r="HH198" s="78">
        <v>321.76</v>
      </c>
      <c r="HI198" s="78">
        <v>315.12</v>
      </c>
      <c r="HJ198" s="79">
        <v>379.22</v>
      </c>
      <c r="HK198" s="85" t="s">
        <v>416</v>
      </c>
      <c r="HL198" s="68">
        <v>1.0915838882218101</v>
      </c>
      <c r="HM198" s="78">
        <v>408.36</v>
      </c>
      <c r="HN198" s="78">
        <v>451.47</v>
      </c>
      <c r="HO198" s="78">
        <v>386.42</v>
      </c>
      <c r="HP198" s="78"/>
      <c r="HQ198" s="78"/>
      <c r="HR198" s="79"/>
    </row>
    <row r="199" spans="1:226" x14ac:dyDescent="0.25">
      <c r="A199" s="81">
        <v>44179</v>
      </c>
      <c r="B199" s="82" t="s">
        <v>387</v>
      </c>
      <c r="C199" s="83">
        <v>446.44441275193651</v>
      </c>
      <c r="D199" s="83">
        <v>474.93495463094456</v>
      </c>
      <c r="E199" s="83">
        <v>388.36757212441802</v>
      </c>
      <c r="F199" s="83">
        <v>358.33572551261574</v>
      </c>
      <c r="G199" s="83">
        <v>271.29461286166099</v>
      </c>
      <c r="H199" s="84">
        <v>327.21655379607466</v>
      </c>
      <c r="I199" s="82" t="s">
        <v>388</v>
      </c>
      <c r="J199" s="83">
        <v>442.67089633058373</v>
      </c>
      <c r="K199" s="83">
        <v>465.62009976314653</v>
      </c>
      <c r="L199" s="83">
        <v>384.63631398062984</v>
      </c>
      <c r="M199" s="83">
        <v>353.07564867797635</v>
      </c>
      <c r="N199" s="83">
        <v>316.47372990353693</v>
      </c>
      <c r="O199" s="84">
        <v>360.24799087609784</v>
      </c>
      <c r="P199" s="65" t="s">
        <v>389</v>
      </c>
      <c r="Q199" s="78">
        <v>404.06</v>
      </c>
      <c r="R199" s="78">
        <v>462.37</v>
      </c>
      <c r="S199" s="78">
        <v>380.74</v>
      </c>
      <c r="T199" s="78">
        <v>311</v>
      </c>
      <c r="U199" s="78"/>
      <c r="V199" s="79"/>
      <c r="W199" s="65" t="s">
        <v>390</v>
      </c>
      <c r="X199" s="78">
        <v>458.52</v>
      </c>
      <c r="Y199" s="78">
        <v>478.1</v>
      </c>
      <c r="Z199" s="78">
        <v>379.37</v>
      </c>
      <c r="AA199" s="78">
        <v>280.43</v>
      </c>
      <c r="AB199" s="78"/>
      <c r="AC199" s="79">
        <v>399.17</v>
      </c>
      <c r="AD199" s="65" t="s">
        <v>391</v>
      </c>
      <c r="AE199" s="68">
        <v>0.51129972389814904</v>
      </c>
      <c r="AF199" s="78">
        <v>382.67</v>
      </c>
      <c r="AG199" s="78">
        <v>405.21</v>
      </c>
      <c r="AH199" s="78">
        <v>340.4</v>
      </c>
      <c r="AI199" s="78"/>
      <c r="AJ199" s="78"/>
      <c r="AK199" s="79">
        <v>271.02</v>
      </c>
      <c r="AL199" s="69" t="s">
        <v>392</v>
      </c>
      <c r="AM199" s="70">
        <v>1</v>
      </c>
      <c r="AN199" s="78">
        <v>456.25</v>
      </c>
      <c r="AO199" s="78">
        <v>500.47</v>
      </c>
      <c r="AP199" s="78">
        <v>457.47</v>
      </c>
      <c r="AQ199" s="78">
        <v>503.77</v>
      </c>
      <c r="AR199" s="78"/>
      <c r="AS199" s="79"/>
      <c r="AT199" s="65" t="s">
        <v>393</v>
      </c>
      <c r="AU199" s="68">
        <v>3.7998252080404298E-2</v>
      </c>
      <c r="AV199" s="78">
        <v>388.7</v>
      </c>
      <c r="AW199" s="78">
        <v>448.93</v>
      </c>
      <c r="AX199" s="78">
        <v>369.04</v>
      </c>
      <c r="AY199" s="78"/>
      <c r="AZ199" s="78"/>
      <c r="BA199" s="79">
        <v>315.37</v>
      </c>
      <c r="BB199" s="65" t="s">
        <v>394</v>
      </c>
      <c r="BC199" s="78">
        <v>429.12</v>
      </c>
      <c r="BD199" s="78">
        <v>475.29</v>
      </c>
      <c r="BE199" s="78">
        <v>351.58</v>
      </c>
      <c r="BF199" s="78"/>
      <c r="BG199" s="78"/>
      <c r="BH199" s="79">
        <v>396.99</v>
      </c>
      <c r="BI199" s="65" t="s">
        <v>395</v>
      </c>
      <c r="BJ199" s="68">
        <v>0.13437067494390001</v>
      </c>
      <c r="BK199" s="78">
        <v>556.70000000000005</v>
      </c>
      <c r="BL199" s="78">
        <v>555.89</v>
      </c>
      <c r="BM199" s="78">
        <v>647.53</v>
      </c>
      <c r="BN199" s="78">
        <v>534.73</v>
      </c>
      <c r="BO199" s="78"/>
      <c r="BP199" s="79"/>
      <c r="BQ199" s="65" t="s">
        <v>396</v>
      </c>
      <c r="BR199" s="68">
        <v>1</v>
      </c>
      <c r="BS199" s="78">
        <v>473.67</v>
      </c>
      <c r="BT199" s="78">
        <v>503</v>
      </c>
      <c r="BU199" s="78">
        <v>489.5</v>
      </c>
      <c r="BV199" s="78"/>
      <c r="BW199" s="78"/>
      <c r="BX199" s="79">
        <v>312.83</v>
      </c>
      <c r="BY199" s="65" t="s">
        <v>397</v>
      </c>
      <c r="BZ199" s="78">
        <v>499.14</v>
      </c>
      <c r="CA199" s="78">
        <v>495.26</v>
      </c>
      <c r="CB199" s="78">
        <v>374.27</v>
      </c>
      <c r="CC199" s="78">
        <v>315.19</v>
      </c>
      <c r="CD199" s="78"/>
      <c r="CE199" s="79">
        <v>517</v>
      </c>
      <c r="CF199" s="65" t="s">
        <v>398</v>
      </c>
      <c r="CG199" s="78">
        <v>407.11</v>
      </c>
      <c r="CH199" s="78">
        <v>480.73</v>
      </c>
      <c r="CI199" s="78">
        <v>402.36</v>
      </c>
      <c r="CJ199" s="78"/>
      <c r="CK199" s="78"/>
      <c r="CL199" s="79"/>
      <c r="CM199" s="65" t="s">
        <v>399</v>
      </c>
      <c r="CN199" s="78">
        <v>433.8</v>
      </c>
      <c r="CO199" s="78">
        <v>434.84</v>
      </c>
      <c r="CP199" s="78">
        <v>464.15</v>
      </c>
      <c r="CQ199" s="78">
        <v>347.46</v>
      </c>
      <c r="CR199" s="78"/>
      <c r="CS199" s="79">
        <v>581.95000000000005</v>
      </c>
      <c r="CT199" s="65" t="s">
        <v>400</v>
      </c>
      <c r="CU199" s="78">
        <v>441.51</v>
      </c>
      <c r="CV199" s="78">
        <v>511.09</v>
      </c>
      <c r="CW199" s="78">
        <v>388.1</v>
      </c>
      <c r="CX199" s="78">
        <v>357.25</v>
      </c>
      <c r="CY199" s="78"/>
      <c r="CZ199" s="79"/>
      <c r="DA199" s="65" t="s">
        <v>401</v>
      </c>
      <c r="DB199" s="68">
        <v>0.13281976358082101</v>
      </c>
      <c r="DC199" s="78">
        <v>453.82</v>
      </c>
      <c r="DD199" s="78">
        <v>533.94000000000005</v>
      </c>
      <c r="DE199" s="78">
        <v>357.9</v>
      </c>
      <c r="DF199" s="78">
        <v>430.07</v>
      </c>
      <c r="DG199" s="78"/>
      <c r="DH199" s="79">
        <v>463.36</v>
      </c>
      <c r="DI199" s="65" t="s">
        <v>402</v>
      </c>
      <c r="DJ199" s="68">
        <v>2.8278143822639502E-3</v>
      </c>
      <c r="DK199" s="78">
        <v>452</v>
      </c>
      <c r="DL199" s="78">
        <v>508.27</v>
      </c>
      <c r="DM199" s="78">
        <v>508.27</v>
      </c>
      <c r="DN199" s="78">
        <v>607.53</v>
      </c>
      <c r="DO199" s="78"/>
      <c r="DP199" s="79">
        <v>438.5</v>
      </c>
      <c r="DQ199" s="65" t="s">
        <v>403</v>
      </c>
      <c r="DR199" s="78">
        <v>407.66</v>
      </c>
      <c r="DS199" s="78">
        <v>438.34</v>
      </c>
      <c r="DT199" s="78">
        <v>334.95</v>
      </c>
      <c r="DU199" s="78">
        <v>368.88</v>
      </c>
      <c r="DV199" s="78"/>
      <c r="DW199" s="79"/>
      <c r="DX199" s="65" t="s">
        <v>404</v>
      </c>
      <c r="DY199" s="78">
        <v>429.4</v>
      </c>
      <c r="DZ199" s="78">
        <v>438.59</v>
      </c>
      <c r="EA199" s="78">
        <v>525.36</v>
      </c>
      <c r="EB199" s="78">
        <v>370.61</v>
      </c>
      <c r="EC199" s="78"/>
      <c r="ED199" s="79">
        <v>352.39</v>
      </c>
      <c r="EE199" s="65" t="s">
        <v>405</v>
      </c>
      <c r="EF199" s="68">
        <v>1</v>
      </c>
      <c r="EG199" s="78">
        <v>433.22</v>
      </c>
      <c r="EH199" s="78">
        <v>452.85</v>
      </c>
      <c r="EI199" s="78">
        <v>359.3</v>
      </c>
      <c r="EJ199" s="78"/>
      <c r="EK199" s="78">
        <v>323.74</v>
      </c>
      <c r="EL199" s="79">
        <v>275.76</v>
      </c>
      <c r="EM199" s="65" t="s">
        <v>406</v>
      </c>
      <c r="EN199" s="78">
        <v>443.29</v>
      </c>
      <c r="EO199" s="78">
        <v>478.33</v>
      </c>
      <c r="EP199" s="78">
        <v>375.09</v>
      </c>
      <c r="EQ199" s="78"/>
      <c r="ER199" s="78"/>
      <c r="ES199" s="79">
        <v>380.19</v>
      </c>
      <c r="ET199" s="65" t="s">
        <v>407</v>
      </c>
      <c r="EU199" s="68">
        <v>1</v>
      </c>
      <c r="EV199" s="78">
        <v>425.33</v>
      </c>
      <c r="EW199" s="78">
        <v>413.96</v>
      </c>
      <c r="EX199" s="78">
        <v>413.96</v>
      </c>
      <c r="EY199" s="78"/>
      <c r="EZ199" s="78"/>
      <c r="FA199" s="79">
        <v>277.51</v>
      </c>
      <c r="FB199" s="65" t="s">
        <v>408</v>
      </c>
      <c r="FC199" s="78">
        <v>586.21</v>
      </c>
      <c r="FD199" s="78">
        <v>553.02</v>
      </c>
      <c r="FE199" s="78">
        <v>615.37</v>
      </c>
      <c r="FF199" s="78"/>
      <c r="FG199" s="78"/>
      <c r="FH199" s="79"/>
      <c r="FI199" s="65" t="s">
        <v>409</v>
      </c>
      <c r="FJ199" s="78">
        <v>475.97</v>
      </c>
      <c r="FK199" s="78">
        <v>506.56</v>
      </c>
      <c r="FL199" s="78">
        <v>330.53</v>
      </c>
      <c r="FM199" s="78">
        <v>446.24</v>
      </c>
      <c r="FN199" s="78"/>
      <c r="FO199" s="79">
        <v>315.85000000000002</v>
      </c>
      <c r="FP199" s="65" t="s">
        <v>410</v>
      </c>
      <c r="FQ199" s="68">
        <v>0.22536226984878199</v>
      </c>
      <c r="FR199" s="78">
        <v>460.39</v>
      </c>
      <c r="FS199" s="78">
        <v>499.91</v>
      </c>
      <c r="FT199" s="78">
        <v>470.82</v>
      </c>
      <c r="FU199" s="78">
        <v>311.85000000000002</v>
      </c>
      <c r="FV199" s="78">
        <v>255.83</v>
      </c>
      <c r="FW199" s="79">
        <v>294.72000000000003</v>
      </c>
      <c r="FX199" s="65" t="s">
        <v>411</v>
      </c>
      <c r="FY199" s="78">
        <v>470.11</v>
      </c>
      <c r="FZ199" s="78">
        <v>506.91</v>
      </c>
      <c r="GA199" s="78">
        <v>457.08</v>
      </c>
      <c r="GB199" s="78">
        <v>505.77</v>
      </c>
      <c r="GC199" s="78"/>
      <c r="GD199" s="79">
        <v>354.52</v>
      </c>
      <c r="GE199" s="65" t="s">
        <v>412</v>
      </c>
      <c r="GF199" s="68">
        <v>0.20530929845812701</v>
      </c>
      <c r="GG199" s="78">
        <v>475.92</v>
      </c>
      <c r="GH199" s="78">
        <v>480.84</v>
      </c>
      <c r="GI199" s="78">
        <v>338.48</v>
      </c>
      <c r="GJ199" s="78">
        <v>443</v>
      </c>
      <c r="GK199" s="78"/>
      <c r="GL199" s="79">
        <v>367.6</v>
      </c>
      <c r="GM199" s="65" t="s">
        <v>413</v>
      </c>
      <c r="GN199" s="68">
        <v>9.8106543706465196E-2</v>
      </c>
      <c r="GO199" s="78">
        <v>461.59</v>
      </c>
      <c r="GP199" s="78">
        <v>661.5</v>
      </c>
      <c r="GQ199" s="78">
        <v>387.93</v>
      </c>
      <c r="GR199" s="78">
        <v>352.69</v>
      </c>
      <c r="GS199" s="78"/>
      <c r="GT199" s="79"/>
      <c r="GU199" s="65" t="s">
        <v>414</v>
      </c>
      <c r="GV199" s="68">
        <v>1</v>
      </c>
      <c r="GW199" s="78">
        <v>372.21</v>
      </c>
      <c r="GX199" s="78">
        <v>404.36</v>
      </c>
      <c r="GY199" s="78">
        <v>480.21</v>
      </c>
      <c r="GZ199" s="78"/>
      <c r="HA199" s="78"/>
      <c r="HB199" s="79">
        <v>360.99</v>
      </c>
      <c r="HC199" s="65" t="s">
        <v>415</v>
      </c>
      <c r="HD199" s="68">
        <v>1</v>
      </c>
      <c r="HE199" s="78">
        <v>438.85</v>
      </c>
      <c r="HF199" s="78">
        <v>474.02</v>
      </c>
      <c r="HG199" s="78"/>
      <c r="HH199" s="78">
        <v>319.67</v>
      </c>
      <c r="HI199" s="78">
        <v>313.02999999999997</v>
      </c>
      <c r="HJ199" s="79">
        <v>372.55</v>
      </c>
      <c r="HK199" s="85" t="s">
        <v>416</v>
      </c>
      <c r="HL199" s="68">
        <v>1.10253583241455</v>
      </c>
      <c r="HM199" s="78">
        <v>406.8</v>
      </c>
      <c r="HN199" s="78">
        <v>450.52</v>
      </c>
      <c r="HO199" s="78">
        <v>386.36</v>
      </c>
      <c r="HP199" s="78"/>
      <c r="HQ199" s="78"/>
      <c r="HR199" s="79"/>
    </row>
    <row r="200" spans="1:226" x14ac:dyDescent="0.25">
      <c r="A200" s="81">
        <v>44172</v>
      </c>
      <c r="B200" s="82" t="s">
        <v>387</v>
      </c>
      <c r="C200" s="83">
        <v>443.87060530856684</v>
      </c>
      <c r="D200" s="83">
        <v>467.08504036225008</v>
      </c>
      <c r="E200" s="83">
        <v>387.55692502673861</v>
      </c>
      <c r="F200" s="83">
        <v>349.12379138456538</v>
      </c>
      <c r="G200" s="83">
        <v>270.00044394986526</v>
      </c>
      <c r="H200" s="84">
        <v>324.92271480161975</v>
      </c>
      <c r="I200" s="82" t="s">
        <v>388</v>
      </c>
      <c r="J200" s="83">
        <v>442.47081201420622</v>
      </c>
      <c r="K200" s="83">
        <v>459.02135400472622</v>
      </c>
      <c r="L200" s="83">
        <v>384.17772976909754</v>
      </c>
      <c r="M200" s="83">
        <v>346.58694122339153</v>
      </c>
      <c r="N200" s="83">
        <v>316.36517684887463</v>
      </c>
      <c r="O200" s="84">
        <v>357.9056272658375</v>
      </c>
      <c r="P200" s="65" t="s">
        <v>389</v>
      </c>
      <c r="Q200" s="78">
        <v>404.9</v>
      </c>
      <c r="R200" s="78">
        <v>463.2</v>
      </c>
      <c r="S200" s="78">
        <v>372.35</v>
      </c>
      <c r="T200" s="78">
        <v>306</v>
      </c>
      <c r="U200" s="78"/>
      <c r="V200" s="79"/>
      <c r="W200" s="65" t="s">
        <v>390</v>
      </c>
      <c r="X200" s="78">
        <v>442.82</v>
      </c>
      <c r="Y200" s="78">
        <v>466.37</v>
      </c>
      <c r="Z200" s="78">
        <v>366.47</v>
      </c>
      <c r="AA200" s="78">
        <v>280.43</v>
      </c>
      <c r="AB200" s="78"/>
      <c r="AC200" s="79">
        <v>399.17</v>
      </c>
      <c r="AD200" s="65" t="s">
        <v>391</v>
      </c>
      <c r="AE200" s="68">
        <v>0.51129972389814904</v>
      </c>
      <c r="AF200" s="78">
        <v>381.98</v>
      </c>
      <c r="AG200" s="78">
        <v>401.33</v>
      </c>
      <c r="AH200" s="78">
        <v>334.39</v>
      </c>
      <c r="AI200" s="78"/>
      <c r="AJ200" s="78"/>
      <c r="AK200" s="79">
        <v>270.43</v>
      </c>
      <c r="AL200" s="69" t="s">
        <v>392</v>
      </c>
      <c r="AM200" s="70">
        <v>1</v>
      </c>
      <c r="AN200" s="78">
        <v>454.53</v>
      </c>
      <c r="AO200" s="78">
        <v>496.71</v>
      </c>
      <c r="AP200" s="78">
        <v>456.37</v>
      </c>
      <c r="AQ200" s="78">
        <v>527.21</v>
      </c>
      <c r="AR200" s="78"/>
      <c r="AS200" s="79"/>
      <c r="AT200" s="65" t="s">
        <v>393</v>
      </c>
      <c r="AU200" s="68">
        <v>3.7761498376255601E-2</v>
      </c>
      <c r="AV200" s="78">
        <v>384.19</v>
      </c>
      <c r="AW200" s="78">
        <v>440.17</v>
      </c>
      <c r="AX200" s="78">
        <v>362.31</v>
      </c>
      <c r="AY200" s="78"/>
      <c r="AZ200" s="78"/>
      <c r="BA200" s="79">
        <v>309.13</v>
      </c>
      <c r="BB200" s="65" t="s">
        <v>394</v>
      </c>
      <c r="BC200" s="78">
        <v>437.74</v>
      </c>
      <c r="BD200" s="78">
        <v>465.81</v>
      </c>
      <c r="BE200" s="78">
        <v>360.2</v>
      </c>
      <c r="BF200" s="78"/>
      <c r="BG200" s="78"/>
      <c r="BH200" s="79">
        <v>392.68</v>
      </c>
      <c r="BI200" s="65" t="s">
        <v>395</v>
      </c>
      <c r="BJ200" s="68">
        <v>0.13434901186301801</v>
      </c>
      <c r="BK200" s="78">
        <v>545.86</v>
      </c>
      <c r="BL200" s="78">
        <v>545.04999999999995</v>
      </c>
      <c r="BM200" s="78">
        <v>636.67999999999995</v>
      </c>
      <c r="BN200" s="78">
        <v>534.64</v>
      </c>
      <c r="BO200" s="78"/>
      <c r="BP200" s="79"/>
      <c r="BQ200" s="65" t="s">
        <v>396</v>
      </c>
      <c r="BR200" s="68">
        <v>1</v>
      </c>
      <c r="BS200" s="78">
        <v>461.17</v>
      </c>
      <c r="BT200" s="78">
        <v>478.83</v>
      </c>
      <c r="BU200" s="78">
        <v>489.5</v>
      </c>
      <c r="BV200" s="78"/>
      <c r="BW200" s="78"/>
      <c r="BX200" s="79">
        <v>312.83</v>
      </c>
      <c r="BY200" s="65" t="s">
        <v>397</v>
      </c>
      <c r="BZ200" s="78">
        <v>494.47</v>
      </c>
      <c r="CA200" s="78">
        <v>487.55</v>
      </c>
      <c r="CB200" s="78">
        <v>359.41</v>
      </c>
      <c r="CC200" s="78">
        <v>307.89</v>
      </c>
      <c r="CD200" s="78"/>
      <c r="CE200" s="79">
        <v>516.52</v>
      </c>
      <c r="CF200" s="65" t="s">
        <v>398</v>
      </c>
      <c r="CG200" s="78">
        <v>399.05</v>
      </c>
      <c r="CH200" s="78">
        <v>499.28</v>
      </c>
      <c r="CI200" s="78">
        <v>392.36</v>
      </c>
      <c r="CJ200" s="78"/>
      <c r="CK200" s="78"/>
      <c r="CL200" s="79"/>
      <c r="CM200" s="65" t="s">
        <v>399</v>
      </c>
      <c r="CN200" s="78">
        <v>429.96</v>
      </c>
      <c r="CO200" s="78">
        <v>429.67</v>
      </c>
      <c r="CP200" s="78">
        <v>457.11</v>
      </c>
      <c r="CQ200" s="78">
        <v>344.64</v>
      </c>
      <c r="CR200" s="78"/>
      <c r="CS200" s="79">
        <v>580.04</v>
      </c>
      <c r="CT200" s="65" t="s">
        <v>400</v>
      </c>
      <c r="CU200" s="78">
        <v>438.45</v>
      </c>
      <c r="CV200" s="78">
        <v>505.62</v>
      </c>
      <c r="CW200" s="78">
        <v>381.82</v>
      </c>
      <c r="CX200" s="78">
        <v>353.65</v>
      </c>
      <c r="CY200" s="78"/>
      <c r="CZ200" s="79"/>
      <c r="DA200" s="65" t="s">
        <v>401</v>
      </c>
      <c r="DB200" s="68">
        <v>0.13262599469496</v>
      </c>
      <c r="DC200" s="78">
        <v>451.14</v>
      </c>
      <c r="DD200" s="78">
        <v>533.26</v>
      </c>
      <c r="DE200" s="78">
        <v>356.31</v>
      </c>
      <c r="DF200" s="78">
        <v>429.18</v>
      </c>
      <c r="DG200" s="78"/>
      <c r="DH200" s="79">
        <v>455.15</v>
      </c>
      <c r="DI200" s="65" t="s">
        <v>402</v>
      </c>
      <c r="DJ200" s="68">
        <v>2.78171854571754E-3</v>
      </c>
      <c r="DK200" s="78">
        <v>443.81</v>
      </c>
      <c r="DL200" s="78">
        <v>498.98</v>
      </c>
      <c r="DM200" s="78">
        <v>498.98</v>
      </c>
      <c r="DN200" s="78">
        <v>481.35</v>
      </c>
      <c r="DO200" s="78"/>
      <c r="DP200" s="79">
        <v>429.13</v>
      </c>
      <c r="DQ200" s="65" t="s">
        <v>403</v>
      </c>
      <c r="DR200" s="78">
        <v>404.52</v>
      </c>
      <c r="DS200" s="78">
        <v>432.39</v>
      </c>
      <c r="DT200" s="78">
        <v>324.95</v>
      </c>
      <c r="DU200" s="78">
        <v>367.09</v>
      </c>
      <c r="DV200" s="78"/>
      <c r="DW200" s="79"/>
      <c r="DX200" s="65" t="s">
        <v>404</v>
      </c>
      <c r="DY200" s="78">
        <v>426.8</v>
      </c>
      <c r="DZ200" s="78">
        <v>434.89</v>
      </c>
      <c r="EA200" s="78">
        <v>521.09</v>
      </c>
      <c r="EB200" s="78">
        <v>362.05</v>
      </c>
      <c r="EC200" s="78"/>
      <c r="ED200" s="79">
        <v>349.87</v>
      </c>
      <c r="EE200" s="65" t="s">
        <v>405</v>
      </c>
      <c r="EF200" s="68">
        <v>1</v>
      </c>
      <c r="EG200" s="78">
        <v>424.88</v>
      </c>
      <c r="EH200" s="78">
        <v>439.28</v>
      </c>
      <c r="EI200" s="78">
        <v>363.81</v>
      </c>
      <c r="EJ200" s="78"/>
      <c r="EK200" s="78">
        <v>323.74</v>
      </c>
      <c r="EL200" s="79">
        <v>273.7</v>
      </c>
      <c r="EM200" s="65" t="s">
        <v>406</v>
      </c>
      <c r="EN200" s="78">
        <v>433.89</v>
      </c>
      <c r="EO200" s="78">
        <v>478.33</v>
      </c>
      <c r="EP200" s="78">
        <v>375.09</v>
      </c>
      <c r="EQ200" s="78"/>
      <c r="ER200" s="78"/>
      <c r="ES200" s="79">
        <v>380.19</v>
      </c>
      <c r="ET200" s="65" t="s">
        <v>407</v>
      </c>
      <c r="EU200" s="68">
        <v>1</v>
      </c>
      <c r="EV200" s="78">
        <v>411.28</v>
      </c>
      <c r="EW200" s="78">
        <v>396.47</v>
      </c>
      <c r="EX200" s="78">
        <v>396.47</v>
      </c>
      <c r="EY200" s="78"/>
      <c r="EZ200" s="78"/>
      <c r="FA200" s="79">
        <v>275.44</v>
      </c>
      <c r="FB200" s="65" t="s">
        <v>408</v>
      </c>
      <c r="FC200" s="78">
        <v>586.21</v>
      </c>
      <c r="FD200" s="78">
        <v>553.02</v>
      </c>
      <c r="FE200" s="78">
        <v>615.37</v>
      </c>
      <c r="FF200" s="78"/>
      <c r="FG200" s="78"/>
      <c r="FH200" s="79"/>
      <c r="FI200" s="65" t="s">
        <v>409</v>
      </c>
      <c r="FJ200" s="78">
        <v>467.7</v>
      </c>
      <c r="FK200" s="78">
        <v>498.3</v>
      </c>
      <c r="FL200" s="78">
        <v>330.53</v>
      </c>
      <c r="FM200" s="78">
        <v>432.24</v>
      </c>
      <c r="FN200" s="78"/>
      <c r="FO200" s="79">
        <v>315.02999999999997</v>
      </c>
      <c r="FP200" s="65" t="s">
        <v>410</v>
      </c>
      <c r="FQ200" s="68">
        <v>0.22386389075442101</v>
      </c>
      <c r="FR200" s="78">
        <v>445.72</v>
      </c>
      <c r="FS200" s="78">
        <v>484.21</v>
      </c>
      <c r="FT200" s="78">
        <v>460.16</v>
      </c>
      <c r="FU200" s="78">
        <v>310.08999999999997</v>
      </c>
      <c r="FV200" s="78">
        <v>254.13</v>
      </c>
      <c r="FW200" s="79">
        <v>292.16000000000003</v>
      </c>
      <c r="FX200" s="65" t="s">
        <v>411</v>
      </c>
      <c r="FY200" s="78">
        <v>466.04</v>
      </c>
      <c r="FZ200" s="78">
        <v>494.72</v>
      </c>
      <c r="GA200" s="78">
        <v>454.64</v>
      </c>
      <c r="GB200" s="78">
        <v>494.26</v>
      </c>
      <c r="GC200" s="78"/>
      <c r="GD200" s="79">
        <v>354.52</v>
      </c>
      <c r="GE200" s="65" t="s">
        <v>412</v>
      </c>
      <c r="GF200" s="68">
        <v>0.205191340925413</v>
      </c>
      <c r="GG200" s="78">
        <v>435.88</v>
      </c>
      <c r="GH200" s="78">
        <v>463.53</v>
      </c>
      <c r="GI200" s="78">
        <v>311.95</v>
      </c>
      <c r="GJ200" s="78">
        <v>279.74</v>
      </c>
      <c r="GK200" s="78"/>
      <c r="GL200" s="79">
        <v>367.49</v>
      </c>
      <c r="GM200" s="65" t="s">
        <v>413</v>
      </c>
      <c r="GN200" s="68">
        <v>9.8021917700797906E-2</v>
      </c>
      <c r="GO200" s="78">
        <v>464.33</v>
      </c>
      <c r="GP200" s="78">
        <v>648.23</v>
      </c>
      <c r="GQ200" s="78">
        <v>386.5</v>
      </c>
      <c r="GR200" s="78">
        <v>347.88</v>
      </c>
      <c r="GS200" s="78"/>
      <c r="GT200" s="79"/>
      <c r="GU200" s="65" t="s">
        <v>414</v>
      </c>
      <c r="GV200" s="68">
        <v>1</v>
      </c>
      <c r="GW200" s="78">
        <v>359.76</v>
      </c>
      <c r="GX200" s="78">
        <v>386.63</v>
      </c>
      <c r="GY200" s="78">
        <v>433.46</v>
      </c>
      <c r="GZ200" s="78"/>
      <c r="HA200" s="78"/>
      <c r="HB200" s="79">
        <v>364.81</v>
      </c>
      <c r="HC200" s="65" t="s">
        <v>415</v>
      </c>
      <c r="HD200" s="68">
        <v>1</v>
      </c>
      <c r="HE200" s="78">
        <v>438.02</v>
      </c>
      <c r="HF200" s="78">
        <v>473.18</v>
      </c>
      <c r="HG200" s="78"/>
      <c r="HH200" s="78">
        <v>319.51</v>
      </c>
      <c r="HI200" s="78">
        <v>312.87</v>
      </c>
      <c r="HJ200" s="79">
        <v>374.22</v>
      </c>
      <c r="HK200" s="85" t="s">
        <v>416</v>
      </c>
      <c r="HL200" s="68">
        <v>1.0963109137751501</v>
      </c>
      <c r="HM200" s="78">
        <v>398.56</v>
      </c>
      <c r="HN200" s="78">
        <v>442.6</v>
      </c>
      <c r="HO200" s="78">
        <v>361.06</v>
      </c>
      <c r="HP200" s="78"/>
      <c r="HQ200" s="78"/>
      <c r="HR200" s="79"/>
    </row>
    <row r="201" spans="1:226" x14ac:dyDescent="0.25">
      <c r="A201" s="81">
        <v>44165</v>
      </c>
      <c r="B201" s="82" t="s">
        <v>387</v>
      </c>
      <c r="C201" s="83">
        <v>442.54102219775251</v>
      </c>
      <c r="D201" s="83">
        <v>461.37686807775941</v>
      </c>
      <c r="E201" s="83">
        <v>386.29271039430648</v>
      </c>
      <c r="F201" s="83">
        <v>348.94674902188245</v>
      </c>
      <c r="G201" s="83">
        <v>267.75987700597398</v>
      </c>
      <c r="H201" s="84">
        <v>324.16359326364341</v>
      </c>
      <c r="I201" s="82" t="s">
        <v>388</v>
      </c>
      <c r="J201" s="83">
        <v>441.9606682447415</v>
      </c>
      <c r="K201" s="83">
        <v>453.47899256929554</v>
      </c>
      <c r="L201" s="83">
        <v>383.05610487583994</v>
      </c>
      <c r="M201" s="83">
        <v>346.62998655250868</v>
      </c>
      <c r="N201" s="83">
        <v>308.25083601286178</v>
      </c>
      <c r="O201" s="84">
        <v>356.17987382606179</v>
      </c>
      <c r="P201" s="65" t="s">
        <v>389</v>
      </c>
      <c r="Q201" s="78">
        <v>394.9</v>
      </c>
      <c r="R201" s="78">
        <v>450.7</v>
      </c>
      <c r="S201" s="78">
        <v>365.35</v>
      </c>
      <c r="T201" s="78">
        <v>306</v>
      </c>
      <c r="U201" s="78"/>
      <c r="V201" s="79"/>
      <c r="W201" s="65" t="s">
        <v>390</v>
      </c>
      <c r="X201" s="78">
        <v>447.44</v>
      </c>
      <c r="Y201" s="78">
        <v>472.57</v>
      </c>
      <c r="Z201" s="78">
        <v>366.23</v>
      </c>
      <c r="AA201" s="78">
        <v>280.43</v>
      </c>
      <c r="AB201" s="78"/>
      <c r="AC201" s="79">
        <v>400</v>
      </c>
      <c r="AD201" s="65" t="s">
        <v>391</v>
      </c>
      <c r="AE201" s="68">
        <v>0.51129972389814904</v>
      </c>
      <c r="AF201" s="78">
        <v>382.28</v>
      </c>
      <c r="AG201" s="78">
        <v>396.34</v>
      </c>
      <c r="AH201" s="78">
        <v>325.87</v>
      </c>
      <c r="AI201" s="78"/>
      <c r="AJ201" s="78"/>
      <c r="AK201" s="79">
        <v>270.33999999999997</v>
      </c>
      <c r="AL201" s="69" t="s">
        <v>392</v>
      </c>
      <c r="AM201" s="70">
        <v>1</v>
      </c>
      <c r="AN201" s="78">
        <v>454.62</v>
      </c>
      <c r="AO201" s="78">
        <v>495.59</v>
      </c>
      <c r="AP201" s="78">
        <v>440.19</v>
      </c>
      <c r="AQ201" s="78">
        <v>527.21</v>
      </c>
      <c r="AR201" s="78"/>
      <c r="AS201" s="79"/>
      <c r="AT201" s="65" t="s">
        <v>393</v>
      </c>
      <c r="AU201" s="68">
        <v>3.81795968234575E-2</v>
      </c>
      <c r="AV201" s="78">
        <v>383.87</v>
      </c>
      <c r="AW201" s="78">
        <v>440.19</v>
      </c>
      <c r="AX201" s="78">
        <v>357.61</v>
      </c>
      <c r="AY201" s="78"/>
      <c r="AZ201" s="78"/>
      <c r="BA201" s="79">
        <v>313.87</v>
      </c>
      <c r="BB201" s="65" t="s">
        <v>394</v>
      </c>
      <c r="BC201" s="78">
        <v>442.05</v>
      </c>
      <c r="BD201" s="78">
        <v>462.36</v>
      </c>
      <c r="BE201" s="78">
        <v>361.93</v>
      </c>
      <c r="BF201" s="78"/>
      <c r="BG201" s="78"/>
      <c r="BH201" s="79">
        <v>390.1</v>
      </c>
      <c r="BI201" s="65" t="s">
        <v>395</v>
      </c>
      <c r="BJ201" s="68">
        <v>0.134386926839757</v>
      </c>
      <c r="BK201" s="78">
        <v>535.26</v>
      </c>
      <c r="BL201" s="78">
        <v>545.21</v>
      </c>
      <c r="BM201" s="78">
        <v>636.86</v>
      </c>
      <c r="BN201" s="78">
        <v>521.35</v>
      </c>
      <c r="BO201" s="78"/>
      <c r="BP201" s="79"/>
      <c r="BQ201" s="65" t="s">
        <v>396</v>
      </c>
      <c r="BR201" s="68">
        <v>1</v>
      </c>
      <c r="BS201" s="78">
        <v>461.17</v>
      </c>
      <c r="BT201" s="78">
        <v>434.67</v>
      </c>
      <c r="BU201" s="78">
        <v>489.5</v>
      </c>
      <c r="BV201" s="78"/>
      <c r="BW201" s="78"/>
      <c r="BX201" s="79">
        <v>312.83</v>
      </c>
      <c r="BY201" s="65" t="s">
        <v>397</v>
      </c>
      <c r="BZ201" s="78">
        <v>491.51</v>
      </c>
      <c r="CA201" s="78">
        <v>483.16</v>
      </c>
      <c r="CB201" s="78">
        <v>359.41</v>
      </c>
      <c r="CC201" s="78">
        <v>307.89</v>
      </c>
      <c r="CD201" s="78"/>
      <c r="CE201" s="79">
        <v>514.54</v>
      </c>
      <c r="CF201" s="65" t="s">
        <v>398</v>
      </c>
      <c r="CG201" s="78">
        <v>394.21</v>
      </c>
      <c r="CH201" s="78">
        <v>489.6</v>
      </c>
      <c r="CI201" s="78">
        <v>393.3</v>
      </c>
      <c r="CJ201" s="78"/>
      <c r="CK201" s="78"/>
      <c r="CL201" s="79"/>
      <c r="CM201" s="65" t="s">
        <v>399</v>
      </c>
      <c r="CN201" s="78">
        <v>424.39</v>
      </c>
      <c r="CO201" s="78">
        <v>422.83</v>
      </c>
      <c r="CP201" s="78">
        <v>451.41</v>
      </c>
      <c r="CQ201" s="78">
        <v>346.71</v>
      </c>
      <c r="CR201" s="78"/>
      <c r="CS201" s="79">
        <v>581.6</v>
      </c>
      <c r="CT201" s="65" t="s">
        <v>400</v>
      </c>
      <c r="CU201" s="78">
        <v>435.97</v>
      </c>
      <c r="CV201" s="78">
        <v>501.55</v>
      </c>
      <c r="CW201" s="78">
        <v>375.33</v>
      </c>
      <c r="CX201" s="78">
        <v>354.54</v>
      </c>
      <c r="CY201" s="78"/>
      <c r="CZ201" s="79"/>
      <c r="DA201" s="65" t="s">
        <v>401</v>
      </c>
      <c r="DB201" s="68">
        <v>0.13238370091874299</v>
      </c>
      <c r="DC201" s="78">
        <v>434.11</v>
      </c>
      <c r="DD201" s="78">
        <v>514.07000000000005</v>
      </c>
      <c r="DE201" s="78">
        <v>335.54</v>
      </c>
      <c r="DF201" s="78">
        <v>378.75</v>
      </c>
      <c r="DG201" s="78"/>
      <c r="DH201" s="79">
        <v>449.02</v>
      </c>
      <c r="DI201" s="65" t="s">
        <v>402</v>
      </c>
      <c r="DJ201" s="68">
        <v>2.78094496509914E-3</v>
      </c>
      <c r="DK201" s="78">
        <v>435.57</v>
      </c>
      <c r="DL201" s="78">
        <v>486.85</v>
      </c>
      <c r="DM201" s="78">
        <v>486.85</v>
      </c>
      <c r="DN201" s="78">
        <v>495.13</v>
      </c>
      <c r="DO201" s="78"/>
      <c r="DP201" s="79">
        <v>429.05</v>
      </c>
      <c r="DQ201" s="65" t="s">
        <v>403</v>
      </c>
      <c r="DR201" s="78">
        <v>398.41</v>
      </c>
      <c r="DS201" s="78">
        <v>418.17</v>
      </c>
      <c r="DT201" s="78">
        <v>315.22000000000003</v>
      </c>
      <c r="DU201" s="78">
        <v>366.03</v>
      </c>
      <c r="DV201" s="78"/>
      <c r="DW201" s="79"/>
      <c r="DX201" s="65" t="s">
        <v>404</v>
      </c>
      <c r="DY201" s="78">
        <v>422.11</v>
      </c>
      <c r="DZ201" s="78">
        <v>427.89</v>
      </c>
      <c r="EA201" s="78">
        <v>513.15</v>
      </c>
      <c r="EB201" s="78">
        <v>360.83</v>
      </c>
      <c r="EC201" s="78"/>
      <c r="ED201" s="79">
        <v>347.31</v>
      </c>
      <c r="EE201" s="65" t="s">
        <v>405</v>
      </c>
      <c r="EF201" s="68">
        <v>1</v>
      </c>
      <c r="EG201" s="78">
        <v>423.44</v>
      </c>
      <c r="EH201" s="78">
        <v>426.96</v>
      </c>
      <c r="EI201" s="78">
        <v>356.16</v>
      </c>
      <c r="EJ201" s="78"/>
      <c r="EK201" s="78">
        <v>323.74</v>
      </c>
      <c r="EL201" s="79">
        <v>271.86</v>
      </c>
      <c r="EM201" s="65" t="s">
        <v>406</v>
      </c>
      <c r="EN201" s="78">
        <v>433.89</v>
      </c>
      <c r="EO201" s="78">
        <v>478.33</v>
      </c>
      <c r="EP201" s="78">
        <v>375.09</v>
      </c>
      <c r="EQ201" s="78"/>
      <c r="ER201" s="78"/>
      <c r="ES201" s="79">
        <v>371.86</v>
      </c>
      <c r="ET201" s="65" t="s">
        <v>407</v>
      </c>
      <c r="EU201" s="68">
        <v>1</v>
      </c>
      <c r="EV201" s="78">
        <v>400.54</v>
      </c>
      <c r="EW201" s="78">
        <v>379.53</v>
      </c>
      <c r="EX201" s="78">
        <v>379.53</v>
      </c>
      <c r="EY201" s="78"/>
      <c r="EZ201" s="78"/>
      <c r="FA201" s="79">
        <v>273.38</v>
      </c>
      <c r="FB201" s="65" t="s">
        <v>408</v>
      </c>
      <c r="FC201" s="78">
        <v>586.21</v>
      </c>
      <c r="FD201" s="78">
        <v>553.02</v>
      </c>
      <c r="FE201" s="78">
        <v>615.37</v>
      </c>
      <c r="FF201" s="78"/>
      <c r="FG201" s="78"/>
      <c r="FH201" s="79"/>
      <c r="FI201" s="65" t="s">
        <v>409</v>
      </c>
      <c r="FJ201" s="78">
        <v>469.36</v>
      </c>
      <c r="FK201" s="78">
        <v>499.12</v>
      </c>
      <c r="FL201" s="78">
        <v>332.18</v>
      </c>
      <c r="FM201" s="78">
        <v>432.24</v>
      </c>
      <c r="FN201" s="78"/>
      <c r="FO201" s="79">
        <v>321.64</v>
      </c>
      <c r="FP201" s="65" t="s">
        <v>410</v>
      </c>
      <c r="FQ201" s="68">
        <v>0.223663609930664</v>
      </c>
      <c r="FR201" s="78">
        <v>443.93</v>
      </c>
      <c r="FS201" s="78">
        <v>476.12</v>
      </c>
      <c r="FT201" s="78">
        <v>462.09</v>
      </c>
      <c r="FU201" s="78">
        <v>304.06</v>
      </c>
      <c r="FV201" s="78">
        <v>253.9</v>
      </c>
      <c r="FW201" s="79">
        <v>292.19</v>
      </c>
      <c r="FX201" s="65" t="s">
        <v>411</v>
      </c>
      <c r="FY201" s="78">
        <v>461.98</v>
      </c>
      <c r="FZ201" s="78">
        <v>488.21</v>
      </c>
      <c r="GA201" s="78">
        <v>444.07</v>
      </c>
      <c r="GB201" s="78">
        <v>494.26</v>
      </c>
      <c r="GC201" s="78"/>
      <c r="GD201" s="79">
        <v>354.52</v>
      </c>
      <c r="GE201" s="65" t="s">
        <v>412</v>
      </c>
      <c r="GF201" s="68">
        <v>0.205203972748912</v>
      </c>
      <c r="GG201" s="78">
        <v>432.23</v>
      </c>
      <c r="GH201" s="78">
        <v>453.05</v>
      </c>
      <c r="GI201" s="78">
        <v>318.60000000000002</v>
      </c>
      <c r="GJ201" s="78">
        <v>307.68</v>
      </c>
      <c r="GK201" s="78"/>
      <c r="GL201" s="79">
        <v>367.51</v>
      </c>
      <c r="GM201" s="65" t="s">
        <v>413</v>
      </c>
      <c r="GN201" s="68">
        <v>9.8253060582837198E-2</v>
      </c>
      <c r="GO201" s="78">
        <v>461.18</v>
      </c>
      <c r="GP201" s="78">
        <v>650.70000000000005</v>
      </c>
      <c r="GQ201" s="78">
        <v>378.84</v>
      </c>
      <c r="GR201" s="78">
        <v>344.97</v>
      </c>
      <c r="GS201" s="78"/>
      <c r="GT201" s="79"/>
      <c r="GU201" s="65" t="s">
        <v>414</v>
      </c>
      <c r="GV201" s="68">
        <v>1</v>
      </c>
      <c r="GW201" s="78">
        <v>353.18</v>
      </c>
      <c r="GX201" s="78">
        <v>381.22</v>
      </c>
      <c r="GY201" s="78">
        <v>446.65</v>
      </c>
      <c r="GZ201" s="78"/>
      <c r="HA201" s="78"/>
      <c r="HB201" s="79">
        <v>362.72</v>
      </c>
      <c r="HC201" s="65" t="s">
        <v>415</v>
      </c>
      <c r="HD201" s="68">
        <v>1</v>
      </c>
      <c r="HE201" s="78">
        <v>426.35</v>
      </c>
      <c r="HF201" s="78">
        <v>457.35</v>
      </c>
      <c r="HG201" s="78"/>
      <c r="HH201" s="78">
        <v>307.55</v>
      </c>
      <c r="HI201" s="78">
        <v>300.91000000000003</v>
      </c>
      <c r="HJ201" s="79">
        <v>377.55</v>
      </c>
      <c r="HK201" s="85" t="s">
        <v>416</v>
      </c>
      <c r="HL201" s="68">
        <v>1.1130279926540201</v>
      </c>
      <c r="HM201" s="78">
        <v>399.43</v>
      </c>
      <c r="HN201" s="78">
        <v>443.99</v>
      </c>
      <c r="HO201" s="78">
        <v>366.09</v>
      </c>
      <c r="HP201" s="78"/>
      <c r="HQ201" s="78"/>
      <c r="HR201" s="79"/>
    </row>
    <row r="202" spans="1:226" x14ac:dyDescent="0.25">
      <c r="A202" s="81">
        <v>44158</v>
      </c>
      <c r="B202" s="82" t="s">
        <v>387</v>
      </c>
      <c r="C202" s="83">
        <v>435.19833124882052</v>
      </c>
      <c r="D202" s="83">
        <v>450.70730460739753</v>
      </c>
      <c r="E202" s="83">
        <v>365.22301259438512</v>
      </c>
      <c r="F202" s="83">
        <v>341.19855957543973</v>
      </c>
      <c r="G202" s="83">
        <v>256.93757643200189</v>
      </c>
      <c r="H202" s="84">
        <v>319.37257473957459</v>
      </c>
      <c r="I202" s="82" t="s">
        <v>388</v>
      </c>
      <c r="J202" s="83">
        <v>434.86486078225482</v>
      </c>
      <c r="K202" s="83">
        <v>442.58541173866763</v>
      </c>
      <c r="L202" s="83">
        <v>361.92115281895877</v>
      </c>
      <c r="M202" s="83">
        <v>338.07042063390327</v>
      </c>
      <c r="N202" s="83">
        <v>308.69861736334406</v>
      </c>
      <c r="O202" s="84">
        <v>352.86731522681816</v>
      </c>
      <c r="P202" s="65" t="s">
        <v>389</v>
      </c>
      <c r="Q202" s="78">
        <v>396.56</v>
      </c>
      <c r="R202" s="78">
        <v>445.7</v>
      </c>
      <c r="S202" s="78">
        <v>350.74</v>
      </c>
      <c r="T202" s="78">
        <v>300</v>
      </c>
      <c r="U202" s="78"/>
      <c r="V202" s="79"/>
      <c r="W202" s="65" t="s">
        <v>390</v>
      </c>
      <c r="X202" s="78">
        <v>445.63</v>
      </c>
      <c r="Y202" s="78">
        <v>466.2</v>
      </c>
      <c r="Z202" s="78">
        <v>343.58</v>
      </c>
      <c r="AA202" s="78">
        <v>257.57</v>
      </c>
      <c r="AB202" s="78"/>
      <c r="AC202" s="79">
        <v>400</v>
      </c>
      <c r="AD202" s="65" t="s">
        <v>391</v>
      </c>
      <c r="AE202" s="68">
        <v>0.51129972389814904</v>
      </c>
      <c r="AF202" s="78">
        <v>382.03</v>
      </c>
      <c r="AG202" s="78">
        <v>392.77</v>
      </c>
      <c r="AH202" s="78">
        <v>315.13</v>
      </c>
      <c r="AI202" s="78"/>
      <c r="AJ202" s="78"/>
      <c r="AK202" s="79">
        <v>269.61</v>
      </c>
      <c r="AL202" s="69" t="s">
        <v>392</v>
      </c>
      <c r="AM202" s="70">
        <v>1</v>
      </c>
      <c r="AN202" s="78">
        <v>454.73</v>
      </c>
      <c r="AO202" s="78">
        <v>495.64</v>
      </c>
      <c r="AP202" s="78">
        <v>439.34</v>
      </c>
      <c r="AQ202" s="78">
        <v>527.21</v>
      </c>
      <c r="AR202" s="78"/>
      <c r="AS202" s="79"/>
      <c r="AT202" s="65" t="s">
        <v>393</v>
      </c>
      <c r="AU202" s="68">
        <v>3.8006917258941099E-2</v>
      </c>
      <c r="AV202" s="78">
        <v>382.13</v>
      </c>
      <c r="AW202" s="78">
        <v>438.26</v>
      </c>
      <c r="AX202" s="78">
        <v>341.64</v>
      </c>
      <c r="AY202" s="78"/>
      <c r="AZ202" s="78"/>
      <c r="BA202" s="79">
        <v>306.45999999999998</v>
      </c>
      <c r="BB202" s="65" t="s">
        <v>394</v>
      </c>
      <c r="BC202" s="78">
        <v>434.29</v>
      </c>
      <c r="BD202" s="78">
        <v>452.88</v>
      </c>
      <c r="BE202" s="78">
        <v>337.79</v>
      </c>
      <c r="BF202" s="78"/>
      <c r="BG202" s="78"/>
      <c r="BH202" s="79">
        <v>387.51</v>
      </c>
      <c r="BI202" s="65" t="s">
        <v>395</v>
      </c>
      <c r="BJ202" s="68">
        <v>0.13427865506499101</v>
      </c>
      <c r="BK202" s="78">
        <v>513.35</v>
      </c>
      <c r="BL202" s="78">
        <v>523.28</v>
      </c>
      <c r="BM202" s="78">
        <v>614.86</v>
      </c>
      <c r="BN202" s="78">
        <v>507.51</v>
      </c>
      <c r="BO202" s="78"/>
      <c r="BP202" s="79"/>
      <c r="BQ202" s="65" t="s">
        <v>396</v>
      </c>
      <c r="BR202" s="68">
        <v>1</v>
      </c>
      <c r="BS202" s="78">
        <v>461.17</v>
      </c>
      <c r="BT202" s="78">
        <v>434.67</v>
      </c>
      <c r="BU202" s="78">
        <v>489.5</v>
      </c>
      <c r="BV202" s="78"/>
      <c r="BW202" s="78"/>
      <c r="BX202" s="79">
        <v>312.83</v>
      </c>
      <c r="BY202" s="65" t="s">
        <v>397</v>
      </c>
      <c r="BZ202" s="78">
        <v>483.45</v>
      </c>
      <c r="CA202" s="78">
        <v>473.78</v>
      </c>
      <c r="CB202" s="78">
        <v>337.15</v>
      </c>
      <c r="CC202" s="78">
        <v>304.07</v>
      </c>
      <c r="CD202" s="78"/>
      <c r="CE202" s="79">
        <v>514.25</v>
      </c>
      <c r="CF202" s="65" t="s">
        <v>398</v>
      </c>
      <c r="CG202" s="78">
        <v>399.85</v>
      </c>
      <c r="CH202" s="78">
        <v>483.95</v>
      </c>
      <c r="CI202" s="78">
        <v>371.58</v>
      </c>
      <c r="CJ202" s="78"/>
      <c r="CK202" s="78"/>
      <c r="CL202" s="79"/>
      <c r="CM202" s="65" t="s">
        <v>399</v>
      </c>
      <c r="CN202" s="78">
        <v>416.43</v>
      </c>
      <c r="CO202" s="78">
        <v>405.92</v>
      </c>
      <c r="CP202" s="78">
        <v>435.77</v>
      </c>
      <c r="CQ202" s="78">
        <v>331.11</v>
      </c>
      <c r="CR202" s="78"/>
      <c r="CS202" s="79">
        <v>582.66999999999996</v>
      </c>
      <c r="CT202" s="65" t="s">
        <v>400</v>
      </c>
      <c r="CU202" s="78">
        <v>432.3</v>
      </c>
      <c r="CV202" s="78">
        <v>493.9</v>
      </c>
      <c r="CW202" s="78">
        <v>360.4</v>
      </c>
      <c r="CX202" s="78">
        <v>339.44</v>
      </c>
      <c r="CY202" s="78"/>
      <c r="CZ202" s="79"/>
      <c r="DA202" s="65" t="s">
        <v>401</v>
      </c>
      <c r="DB202" s="68">
        <v>0.13224889241552601</v>
      </c>
      <c r="DC202" s="78">
        <v>438.96</v>
      </c>
      <c r="DD202" s="78">
        <v>508.36</v>
      </c>
      <c r="DE202" s="78">
        <v>329.91</v>
      </c>
      <c r="DF202" s="78">
        <v>378.36</v>
      </c>
      <c r="DG202" s="78"/>
      <c r="DH202" s="79">
        <v>453.85</v>
      </c>
      <c r="DI202" s="65" t="s">
        <v>402</v>
      </c>
      <c r="DJ202" s="68">
        <v>2.7761583520723998E-3</v>
      </c>
      <c r="DK202" s="78">
        <v>425.25</v>
      </c>
      <c r="DL202" s="78">
        <v>470.86</v>
      </c>
      <c r="DM202" s="78">
        <v>470.86</v>
      </c>
      <c r="DN202" s="78">
        <v>555.63</v>
      </c>
      <c r="DO202" s="78"/>
      <c r="DP202" s="79">
        <v>429.24</v>
      </c>
      <c r="DQ202" s="65" t="s">
        <v>403</v>
      </c>
      <c r="DR202" s="78">
        <v>398.24</v>
      </c>
      <c r="DS202" s="78">
        <v>416.02</v>
      </c>
      <c r="DT202" s="78">
        <v>296.27</v>
      </c>
      <c r="DU202" s="78">
        <v>334.8</v>
      </c>
      <c r="DV202" s="78"/>
      <c r="DW202" s="79"/>
      <c r="DX202" s="65" t="s">
        <v>404</v>
      </c>
      <c r="DY202" s="78">
        <v>413.6</v>
      </c>
      <c r="DZ202" s="78">
        <v>418.76</v>
      </c>
      <c r="EA202" s="78">
        <v>496.14</v>
      </c>
      <c r="EB202" s="78">
        <v>348.05</v>
      </c>
      <c r="EC202" s="78"/>
      <c r="ED202" s="79">
        <v>342.12</v>
      </c>
      <c r="EE202" s="65" t="s">
        <v>405</v>
      </c>
      <c r="EF202" s="68">
        <v>1</v>
      </c>
      <c r="EG202" s="78">
        <v>421.96</v>
      </c>
      <c r="EH202" s="78">
        <v>422.21</v>
      </c>
      <c r="EI202" s="78">
        <v>316.10000000000002</v>
      </c>
      <c r="EJ202" s="78"/>
      <c r="EK202" s="78">
        <v>323.74</v>
      </c>
      <c r="EL202" s="79">
        <v>271.08999999999997</v>
      </c>
      <c r="EM202" s="65" t="s">
        <v>406</v>
      </c>
      <c r="EN202" s="78">
        <v>433.89</v>
      </c>
      <c r="EO202" s="78">
        <v>459.53</v>
      </c>
      <c r="EP202" s="78">
        <v>354.91</v>
      </c>
      <c r="EQ202" s="78"/>
      <c r="ER202" s="78"/>
      <c r="ES202" s="79">
        <v>386.67</v>
      </c>
      <c r="ET202" s="65" t="s">
        <v>407</v>
      </c>
      <c r="EU202" s="68">
        <v>1</v>
      </c>
      <c r="EV202" s="78">
        <v>395.56</v>
      </c>
      <c r="EW202" s="78">
        <v>378.81</v>
      </c>
      <c r="EX202" s="78">
        <v>378.81</v>
      </c>
      <c r="EY202" s="78"/>
      <c r="EZ202" s="78"/>
      <c r="FA202" s="79">
        <v>277.51</v>
      </c>
      <c r="FB202" s="65" t="s">
        <v>408</v>
      </c>
      <c r="FC202" s="78">
        <v>586.21</v>
      </c>
      <c r="FD202" s="78">
        <v>553.02</v>
      </c>
      <c r="FE202" s="78">
        <v>615.37</v>
      </c>
      <c r="FF202" s="78"/>
      <c r="FG202" s="78"/>
      <c r="FH202" s="79"/>
      <c r="FI202" s="65" t="s">
        <v>409</v>
      </c>
      <c r="FJ202" s="78">
        <v>454.48</v>
      </c>
      <c r="FK202" s="78">
        <v>478.46</v>
      </c>
      <c r="FL202" s="78">
        <v>313.17</v>
      </c>
      <c r="FM202" s="78">
        <v>399.24</v>
      </c>
      <c r="FN202" s="78"/>
      <c r="FO202" s="79">
        <v>326.60000000000002</v>
      </c>
      <c r="FP202" s="65" t="s">
        <v>410</v>
      </c>
      <c r="FQ202" s="68">
        <v>0.223538616295965</v>
      </c>
      <c r="FR202" s="78">
        <v>435.57</v>
      </c>
      <c r="FS202" s="78">
        <v>466.43</v>
      </c>
      <c r="FT202" s="78">
        <v>435.98</v>
      </c>
      <c r="FU202" s="78">
        <v>292.52999999999997</v>
      </c>
      <c r="FV202" s="78">
        <v>239.22</v>
      </c>
      <c r="FW202" s="79">
        <v>283.72000000000003</v>
      </c>
      <c r="FX202" s="65" t="s">
        <v>411</v>
      </c>
      <c r="FY202" s="78">
        <v>454.66</v>
      </c>
      <c r="FZ202" s="78">
        <v>476.83</v>
      </c>
      <c r="GA202" s="78">
        <v>435.13</v>
      </c>
      <c r="GB202" s="78">
        <v>494.26</v>
      </c>
      <c r="GC202" s="78"/>
      <c r="GD202" s="79">
        <v>354.52</v>
      </c>
      <c r="GE202" s="65" t="s">
        <v>412</v>
      </c>
      <c r="GF202" s="68">
        <v>0.205170291341814</v>
      </c>
      <c r="GG202" s="78">
        <v>433.12</v>
      </c>
      <c r="GH202" s="78">
        <v>447.59</v>
      </c>
      <c r="GI202" s="78">
        <v>307.83999999999997</v>
      </c>
      <c r="GJ202" s="78">
        <v>377.28</v>
      </c>
      <c r="GK202" s="78"/>
      <c r="GL202" s="79">
        <v>367.82</v>
      </c>
      <c r="GM202" s="65" t="s">
        <v>413</v>
      </c>
      <c r="GN202" s="68">
        <v>9.79000440550198E-2</v>
      </c>
      <c r="GO202" s="78">
        <v>450.44</v>
      </c>
      <c r="GP202" s="78">
        <v>635.99</v>
      </c>
      <c r="GQ202" s="78">
        <v>362.92</v>
      </c>
      <c r="GR202" s="78">
        <v>328.94</v>
      </c>
      <c r="GS202" s="78"/>
      <c r="GT202" s="79"/>
      <c r="GU202" s="65" t="s">
        <v>414</v>
      </c>
      <c r="GV202" s="68">
        <v>1</v>
      </c>
      <c r="GW202" s="78">
        <v>345.96</v>
      </c>
      <c r="GX202" s="78">
        <v>366.22</v>
      </c>
      <c r="GY202" s="78">
        <v>431.25</v>
      </c>
      <c r="GZ202" s="78"/>
      <c r="HA202" s="78"/>
      <c r="HB202" s="79">
        <v>362.66</v>
      </c>
      <c r="HC202" s="65" t="s">
        <v>415</v>
      </c>
      <c r="HD202" s="68">
        <v>1</v>
      </c>
      <c r="HE202" s="78">
        <v>426.35</v>
      </c>
      <c r="HF202" s="78">
        <v>441.52</v>
      </c>
      <c r="HG202" s="78"/>
      <c r="HH202" s="78">
        <v>308.20999999999998</v>
      </c>
      <c r="HI202" s="78">
        <v>301.57</v>
      </c>
      <c r="HJ202" s="79">
        <v>378.39</v>
      </c>
      <c r="HK202" s="85" t="s">
        <v>416</v>
      </c>
      <c r="HL202" s="68">
        <v>1.1250112501125</v>
      </c>
      <c r="HM202" s="78">
        <v>402.01</v>
      </c>
      <c r="HN202" s="78">
        <v>446.2</v>
      </c>
      <c r="HO202" s="78">
        <v>353.85</v>
      </c>
      <c r="HP202" s="78"/>
      <c r="HQ202" s="78"/>
      <c r="HR202" s="79"/>
    </row>
    <row r="203" spans="1:226" x14ac:dyDescent="0.25">
      <c r="A203" s="81">
        <v>44151</v>
      </c>
      <c r="B203" s="82" t="s">
        <v>387</v>
      </c>
      <c r="C203" s="83">
        <v>430.63418755113793</v>
      </c>
      <c r="D203" s="83">
        <v>443.96725302191754</v>
      </c>
      <c r="E203" s="83">
        <v>368.21754219547591</v>
      </c>
      <c r="F203" s="83">
        <v>338.30581167362806</v>
      </c>
      <c r="G203" s="83">
        <v>264.10424622232631</v>
      </c>
      <c r="H203" s="84">
        <v>317.31285247898319</v>
      </c>
      <c r="I203" s="82" t="s">
        <v>388</v>
      </c>
      <c r="J203" s="83">
        <v>430.85764467653797</v>
      </c>
      <c r="K203" s="83">
        <v>435.91240809604693</v>
      </c>
      <c r="L203" s="83">
        <v>365.34434257652674</v>
      </c>
      <c r="M203" s="83">
        <v>335.88988158826726</v>
      </c>
      <c r="N203" s="83">
        <v>293.62331189710608</v>
      </c>
      <c r="O203" s="84">
        <v>352.47868286479985</v>
      </c>
      <c r="P203" s="65" t="s">
        <v>389</v>
      </c>
      <c r="Q203" s="78">
        <v>378.23</v>
      </c>
      <c r="R203" s="78">
        <v>429.04</v>
      </c>
      <c r="S203" s="78">
        <v>349</v>
      </c>
      <c r="T203" s="78">
        <v>294</v>
      </c>
      <c r="U203" s="78"/>
      <c r="V203" s="79"/>
      <c r="W203" s="65" t="s">
        <v>390</v>
      </c>
      <c r="X203" s="78">
        <v>425.13</v>
      </c>
      <c r="Y203" s="78">
        <v>453.06</v>
      </c>
      <c r="Z203" s="78">
        <v>344.82</v>
      </c>
      <c r="AA203" s="78">
        <v>257.57</v>
      </c>
      <c r="AB203" s="78"/>
      <c r="AC203" s="79">
        <v>420.66</v>
      </c>
      <c r="AD203" s="65" t="s">
        <v>391</v>
      </c>
      <c r="AE203" s="68">
        <v>0.51129972389814904</v>
      </c>
      <c r="AF203" s="78">
        <v>383.35</v>
      </c>
      <c r="AG203" s="78">
        <v>391.44</v>
      </c>
      <c r="AH203" s="78">
        <v>308.57</v>
      </c>
      <c r="AI203" s="78"/>
      <c r="AJ203" s="78"/>
      <c r="AK203" s="79">
        <v>270.47000000000003</v>
      </c>
      <c r="AL203" s="69" t="s">
        <v>392</v>
      </c>
      <c r="AM203" s="70">
        <v>1</v>
      </c>
      <c r="AN203" s="78">
        <v>457.34</v>
      </c>
      <c r="AO203" s="78">
        <v>496.37</v>
      </c>
      <c r="AP203" s="78">
        <v>441.32</v>
      </c>
      <c r="AQ203" s="78">
        <v>527.21</v>
      </c>
      <c r="AR203" s="78"/>
      <c r="AS203" s="79"/>
      <c r="AT203" s="65" t="s">
        <v>393</v>
      </c>
      <c r="AU203" s="68">
        <v>3.7946343869768098E-2</v>
      </c>
      <c r="AV203" s="78">
        <v>378.45</v>
      </c>
      <c r="AW203" s="78">
        <v>433.45</v>
      </c>
      <c r="AX203" s="78">
        <v>338.87</v>
      </c>
      <c r="AY203" s="78"/>
      <c r="AZ203" s="78"/>
      <c r="BA203" s="79">
        <v>304.81</v>
      </c>
      <c r="BB203" s="65" t="s">
        <v>394</v>
      </c>
      <c r="BC203" s="78">
        <v>432.57</v>
      </c>
      <c r="BD203" s="78">
        <v>445.98</v>
      </c>
      <c r="BE203" s="78">
        <v>348.99</v>
      </c>
      <c r="BF203" s="78"/>
      <c r="BG203" s="78"/>
      <c r="BH203" s="79">
        <v>398.72</v>
      </c>
      <c r="BI203" s="65" t="s">
        <v>395</v>
      </c>
      <c r="BJ203" s="68">
        <v>0.134264232008593</v>
      </c>
      <c r="BK203" s="78">
        <v>524.03</v>
      </c>
      <c r="BL203" s="78">
        <v>523.23</v>
      </c>
      <c r="BM203" s="78">
        <v>614.79999999999995</v>
      </c>
      <c r="BN203" s="78">
        <v>507.45</v>
      </c>
      <c r="BO203" s="78"/>
      <c r="BP203" s="79"/>
      <c r="BQ203" s="65" t="s">
        <v>396</v>
      </c>
      <c r="BR203" s="68">
        <v>1</v>
      </c>
      <c r="BS203" s="78">
        <v>461.17</v>
      </c>
      <c r="BT203" s="78">
        <v>434.67</v>
      </c>
      <c r="BU203" s="78">
        <v>489.5</v>
      </c>
      <c r="BV203" s="78"/>
      <c r="BW203" s="78"/>
      <c r="BX203" s="79">
        <v>312.83</v>
      </c>
      <c r="BY203" s="65" t="s">
        <v>397</v>
      </c>
      <c r="BZ203" s="78">
        <v>479.09</v>
      </c>
      <c r="CA203" s="78">
        <v>467.98</v>
      </c>
      <c r="CB203" s="78">
        <v>334.41</v>
      </c>
      <c r="CC203" s="78">
        <v>301.27999999999997</v>
      </c>
      <c r="CD203" s="78"/>
      <c r="CE203" s="79">
        <v>514.73</v>
      </c>
      <c r="CF203" s="65" t="s">
        <v>398</v>
      </c>
      <c r="CG203" s="78">
        <v>390.98</v>
      </c>
      <c r="CH203" s="78">
        <v>483.95</v>
      </c>
      <c r="CI203" s="78">
        <v>368.47</v>
      </c>
      <c r="CJ203" s="78"/>
      <c r="CK203" s="78"/>
      <c r="CL203" s="79"/>
      <c r="CM203" s="65" t="s">
        <v>399</v>
      </c>
      <c r="CN203" s="78">
        <v>411.99</v>
      </c>
      <c r="CO203" s="78">
        <v>401.02</v>
      </c>
      <c r="CP203" s="78">
        <v>427.3</v>
      </c>
      <c r="CQ203" s="78">
        <v>332.93</v>
      </c>
      <c r="CR203" s="78"/>
      <c r="CS203" s="79">
        <v>584.05999999999995</v>
      </c>
      <c r="CT203" s="65" t="s">
        <v>400</v>
      </c>
      <c r="CU203" s="78">
        <v>431.35</v>
      </c>
      <c r="CV203" s="78">
        <v>491.51</v>
      </c>
      <c r="CW203" s="78">
        <v>355.61</v>
      </c>
      <c r="CX203" s="78">
        <v>344.6</v>
      </c>
      <c r="CY203" s="78"/>
      <c r="CZ203" s="79"/>
      <c r="DA203" s="65" t="s">
        <v>401</v>
      </c>
      <c r="DB203" s="68">
        <v>0.13215276860050201</v>
      </c>
      <c r="DC203" s="78">
        <v>421.09</v>
      </c>
      <c r="DD203" s="78">
        <v>487.7</v>
      </c>
      <c r="DE203" s="78">
        <v>308.52</v>
      </c>
      <c r="DF203" s="78">
        <v>378.09</v>
      </c>
      <c r="DG203" s="78"/>
      <c r="DH203" s="79">
        <v>443.06</v>
      </c>
      <c r="DI203" s="65" t="s">
        <v>402</v>
      </c>
      <c r="DJ203" s="68">
        <v>2.7920482465937E-3</v>
      </c>
      <c r="DK203" s="78">
        <v>424</v>
      </c>
      <c r="DL203" s="78">
        <v>465.12</v>
      </c>
      <c r="DM203" s="78">
        <v>465.12</v>
      </c>
      <c r="DN203" s="78">
        <v>449.92</v>
      </c>
      <c r="DO203" s="78"/>
      <c r="DP203" s="79">
        <v>429.84</v>
      </c>
      <c r="DQ203" s="65" t="s">
        <v>403</v>
      </c>
      <c r="DR203" s="78">
        <v>396.34</v>
      </c>
      <c r="DS203" s="78">
        <v>416.93</v>
      </c>
      <c r="DT203" s="78">
        <v>292.18</v>
      </c>
      <c r="DU203" s="78">
        <v>350.63</v>
      </c>
      <c r="DV203" s="78"/>
      <c r="DW203" s="79"/>
      <c r="DX203" s="65" t="s">
        <v>404</v>
      </c>
      <c r="DY203" s="78">
        <v>407.22</v>
      </c>
      <c r="DZ203" s="78">
        <v>411.53</v>
      </c>
      <c r="EA203" s="78">
        <v>489.65</v>
      </c>
      <c r="EB203" s="78">
        <v>348.72</v>
      </c>
      <c r="EC203" s="78"/>
      <c r="ED203" s="79">
        <v>339.2</v>
      </c>
      <c r="EE203" s="65" t="s">
        <v>405</v>
      </c>
      <c r="EF203" s="68">
        <v>1</v>
      </c>
      <c r="EG203" s="78">
        <v>417.07</v>
      </c>
      <c r="EH203" s="78">
        <v>407.74</v>
      </c>
      <c r="EI203" s="78">
        <v>301.31</v>
      </c>
      <c r="EJ203" s="78"/>
      <c r="EK203" s="78">
        <v>323.74</v>
      </c>
      <c r="EL203" s="79">
        <v>269.33</v>
      </c>
      <c r="EM203" s="65" t="s">
        <v>406</v>
      </c>
      <c r="EN203" s="78">
        <v>433.89</v>
      </c>
      <c r="EO203" s="78">
        <v>459.53</v>
      </c>
      <c r="EP203" s="78">
        <v>339.12</v>
      </c>
      <c r="EQ203" s="78"/>
      <c r="ER203" s="78"/>
      <c r="ES203" s="79">
        <v>386.67</v>
      </c>
      <c r="ET203" s="65" t="s">
        <v>407</v>
      </c>
      <c r="EU203" s="68">
        <v>1</v>
      </c>
      <c r="EV203" s="78">
        <v>398.2</v>
      </c>
      <c r="EW203" s="78">
        <v>383.38</v>
      </c>
      <c r="EX203" s="78">
        <v>383.38</v>
      </c>
      <c r="EY203" s="78"/>
      <c r="EZ203" s="78"/>
      <c r="FA203" s="79">
        <v>271.31</v>
      </c>
      <c r="FB203" s="65" t="s">
        <v>408</v>
      </c>
      <c r="FC203" s="78">
        <v>586.21</v>
      </c>
      <c r="FD203" s="78">
        <v>553.02</v>
      </c>
      <c r="FE203" s="78">
        <v>615.37</v>
      </c>
      <c r="FF203" s="78"/>
      <c r="FG203" s="78"/>
      <c r="FH203" s="79"/>
      <c r="FI203" s="65" t="s">
        <v>409</v>
      </c>
      <c r="FJ203" s="78">
        <v>455.31</v>
      </c>
      <c r="FK203" s="78">
        <v>472.68</v>
      </c>
      <c r="FL203" s="78">
        <v>316.48</v>
      </c>
      <c r="FM203" s="78">
        <v>387.24</v>
      </c>
      <c r="FN203" s="78"/>
      <c r="FO203" s="79">
        <v>328.25</v>
      </c>
      <c r="FP203" s="65" t="s">
        <v>410</v>
      </c>
      <c r="FQ203" s="68">
        <v>0.22375369193591699</v>
      </c>
      <c r="FR203" s="78">
        <v>430.97</v>
      </c>
      <c r="FS203" s="78">
        <v>460.75</v>
      </c>
      <c r="FT203" s="78">
        <v>430.77</v>
      </c>
      <c r="FU203" s="78">
        <v>295.55</v>
      </c>
      <c r="FV203" s="78">
        <v>254</v>
      </c>
      <c r="FW203" s="79">
        <v>278.95999999999998</v>
      </c>
      <c r="FX203" s="65" t="s">
        <v>411</v>
      </c>
      <c r="FY203" s="78">
        <v>452.22</v>
      </c>
      <c r="FZ203" s="78">
        <v>471.95</v>
      </c>
      <c r="GA203" s="78">
        <v>427</v>
      </c>
      <c r="GB203" s="78">
        <v>472.18</v>
      </c>
      <c r="GC203" s="78"/>
      <c r="GD203" s="79">
        <v>354.52</v>
      </c>
      <c r="GE203" s="65" t="s">
        <v>412</v>
      </c>
      <c r="GF203" s="68">
        <v>0.20522081759973701</v>
      </c>
      <c r="GG203" s="78">
        <v>419.1</v>
      </c>
      <c r="GH203" s="78">
        <v>433.78</v>
      </c>
      <c r="GI203" s="78">
        <v>308</v>
      </c>
      <c r="GJ203" s="78">
        <v>352.64</v>
      </c>
      <c r="GK203" s="78"/>
      <c r="GL203" s="79">
        <v>367.02</v>
      </c>
      <c r="GM203" s="65" t="s">
        <v>413</v>
      </c>
      <c r="GN203" s="68">
        <v>9.7524820066706999E-2</v>
      </c>
      <c r="GO203" s="78">
        <v>427.18</v>
      </c>
      <c r="GP203" s="78">
        <v>622.63</v>
      </c>
      <c r="GQ203" s="78">
        <v>356.84</v>
      </c>
      <c r="GR203" s="78">
        <v>323.29000000000002</v>
      </c>
      <c r="GS203" s="78"/>
      <c r="GT203" s="79"/>
      <c r="GU203" s="65" t="s">
        <v>414</v>
      </c>
      <c r="GV203" s="68">
        <v>1</v>
      </c>
      <c r="GW203" s="78">
        <v>337</v>
      </c>
      <c r="GX203" s="78">
        <v>355.55</v>
      </c>
      <c r="GY203" s="78">
        <v>419.53</v>
      </c>
      <c r="GZ203" s="78"/>
      <c r="HA203" s="78"/>
      <c r="HB203" s="79">
        <v>357.24</v>
      </c>
      <c r="HC203" s="65" t="s">
        <v>415</v>
      </c>
      <c r="HD203" s="68">
        <v>1</v>
      </c>
      <c r="HE203" s="78">
        <v>425.52</v>
      </c>
      <c r="HF203" s="78">
        <v>425.68</v>
      </c>
      <c r="HG203" s="78"/>
      <c r="HH203" s="78">
        <v>285.99</v>
      </c>
      <c r="HI203" s="78">
        <v>279.35000000000002</v>
      </c>
      <c r="HJ203" s="79">
        <v>369.22</v>
      </c>
      <c r="HK203" s="85" t="s">
        <v>416</v>
      </c>
      <c r="HL203" s="68">
        <v>1.11335018203275</v>
      </c>
      <c r="HM203" s="78">
        <v>397.15</v>
      </c>
      <c r="HN203" s="78">
        <v>440.95</v>
      </c>
      <c r="HO203" s="78">
        <v>329.4</v>
      </c>
      <c r="HP203" s="78"/>
      <c r="HQ203" s="78"/>
      <c r="HR203" s="79"/>
    </row>
    <row r="204" spans="1:226" x14ac:dyDescent="0.25">
      <c r="A204" s="81">
        <v>44144</v>
      </c>
      <c r="B204" s="82" t="s">
        <v>387</v>
      </c>
      <c r="C204" s="83">
        <v>420.48332558127413</v>
      </c>
      <c r="D204" s="83">
        <v>432.71182195354584</v>
      </c>
      <c r="E204" s="83">
        <v>347.64460301857184</v>
      </c>
      <c r="F204" s="83">
        <v>329.70826967374597</v>
      </c>
      <c r="G204" s="83">
        <v>263.55230174534375</v>
      </c>
      <c r="H204" s="84">
        <v>316.41910858945869</v>
      </c>
      <c r="I204" s="82" t="s">
        <v>388</v>
      </c>
      <c r="J204" s="83">
        <v>419.68044090897899</v>
      </c>
      <c r="K204" s="83">
        <v>423.01909731127444</v>
      </c>
      <c r="L204" s="83">
        <v>344.2070981714304</v>
      </c>
      <c r="M204" s="83">
        <v>327.91948298053904</v>
      </c>
      <c r="N204" s="83">
        <v>291.0790996784566</v>
      </c>
      <c r="O204" s="84">
        <v>351.59531213863801</v>
      </c>
      <c r="P204" s="65" t="s">
        <v>389</v>
      </c>
      <c r="Q204" s="78">
        <v>378.23</v>
      </c>
      <c r="R204" s="78">
        <v>423.2</v>
      </c>
      <c r="S204" s="78">
        <v>333.69</v>
      </c>
      <c r="T204" s="78">
        <v>271</v>
      </c>
      <c r="U204" s="78"/>
      <c r="V204" s="79"/>
      <c r="W204" s="65" t="s">
        <v>390</v>
      </c>
      <c r="X204" s="78">
        <v>420.83</v>
      </c>
      <c r="Y204" s="78">
        <v>423.64</v>
      </c>
      <c r="Z204" s="78">
        <v>324.99</v>
      </c>
      <c r="AA204" s="78">
        <v>240.08</v>
      </c>
      <c r="AB204" s="78"/>
      <c r="AC204" s="79">
        <v>420.66</v>
      </c>
      <c r="AD204" s="65" t="s">
        <v>391</v>
      </c>
      <c r="AE204" s="68">
        <v>0.51129972389814904</v>
      </c>
      <c r="AF204" s="78">
        <v>384.37</v>
      </c>
      <c r="AG204" s="78">
        <v>391.14</v>
      </c>
      <c r="AH204" s="78">
        <v>299.95999999999998</v>
      </c>
      <c r="AI204" s="78"/>
      <c r="AJ204" s="78"/>
      <c r="AK204" s="79">
        <v>269.27999999999997</v>
      </c>
      <c r="AL204" s="69" t="s">
        <v>392</v>
      </c>
      <c r="AM204" s="70">
        <v>1</v>
      </c>
      <c r="AN204" s="78">
        <v>462.06</v>
      </c>
      <c r="AO204" s="78">
        <v>499.29</v>
      </c>
      <c r="AP204" s="78">
        <v>444.06</v>
      </c>
      <c r="AQ204" s="78">
        <v>527.21</v>
      </c>
      <c r="AR204" s="78"/>
      <c r="AS204" s="79"/>
      <c r="AT204" s="65" t="s">
        <v>393</v>
      </c>
      <c r="AU204" s="68">
        <v>3.77714825306893E-2</v>
      </c>
      <c r="AV204" s="78">
        <v>378.98</v>
      </c>
      <c r="AW204" s="78">
        <v>432.86</v>
      </c>
      <c r="AX204" s="78">
        <v>324.23</v>
      </c>
      <c r="AY204" s="78"/>
      <c r="AZ204" s="78"/>
      <c r="BA204" s="79">
        <v>300.5</v>
      </c>
      <c r="BB204" s="65" t="s">
        <v>394</v>
      </c>
      <c r="BC204" s="78">
        <v>411.88</v>
      </c>
      <c r="BD204" s="78">
        <v>425.29</v>
      </c>
      <c r="BE204" s="78">
        <v>319.68</v>
      </c>
      <c r="BF204" s="78"/>
      <c r="BG204" s="78"/>
      <c r="BH204" s="79">
        <v>398.72</v>
      </c>
      <c r="BI204" s="65" t="s">
        <v>395</v>
      </c>
      <c r="BJ204" s="68">
        <v>0.13427144314947101</v>
      </c>
      <c r="BK204" s="78">
        <v>502.58</v>
      </c>
      <c r="BL204" s="78">
        <v>501.77</v>
      </c>
      <c r="BM204" s="78">
        <v>593.35</v>
      </c>
      <c r="BN204" s="78">
        <v>494.05</v>
      </c>
      <c r="BO204" s="78"/>
      <c r="BP204" s="79"/>
      <c r="BQ204" s="65" t="s">
        <v>396</v>
      </c>
      <c r="BR204" s="68">
        <v>1</v>
      </c>
      <c r="BS204" s="78">
        <v>461.17</v>
      </c>
      <c r="BT204" s="78">
        <v>434.67</v>
      </c>
      <c r="BU204" s="78">
        <v>489.5</v>
      </c>
      <c r="BV204" s="78"/>
      <c r="BW204" s="78"/>
      <c r="BX204" s="79">
        <v>312.83</v>
      </c>
      <c r="BY204" s="65" t="s">
        <v>397</v>
      </c>
      <c r="BZ204" s="78">
        <v>471.19</v>
      </c>
      <c r="CA204" s="78">
        <v>459.24</v>
      </c>
      <c r="CB204" s="78">
        <v>323.60000000000002</v>
      </c>
      <c r="CC204" s="78">
        <v>302.20999999999998</v>
      </c>
      <c r="CD204" s="78"/>
      <c r="CE204" s="79">
        <v>514.47</v>
      </c>
      <c r="CF204" s="65" t="s">
        <v>398</v>
      </c>
      <c r="CG204" s="78">
        <v>388.56</v>
      </c>
      <c r="CH204" s="78">
        <v>462.99</v>
      </c>
      <c r="CI204" s="78">
        <v>349.64</v>
      </c>
      <c r="CJ204" s="78"/>
      <c r="CK204" s="78"/>
      <c r="CL204" s="79"/>
      <c r="CM204" s="65" t="s">
        <v>399</v>
      </c>
      <c r="CN204" s="78">
        <v>408.42</v>
      </c>
      <c r="CO204" s="78">
        <v>388.22</v>
      </c>
      <c r="CP204" s="78">
        <v>416.84</v>
      </c>
      <c r="CQ204" s="78">
        <v>312.81</v>
      </c>
      <c r="CR204" s="78"/>
      <c r="CS204" s="79">
        <v>587.03</v>
      </c>
      <c r="CT204" s="65" t="s">
        <v>400</v>
      </c>
      <c r="CU204" s="78">
        <v>426.81</v>
      </c>
      <c r="CV204" s="78">
        <v>486.99</v>
      </c>
      <c r="CW204" s="78">
        <v>348.75</v>
      </c>
      <c r="CX204" s="78">
        <v>323.63</v>
      </c>
      <c r="CY204" s="78"/>
      <c r="CZ204" s="79"/>
      <c r="DA204" s="65" t="s">
        <v>401</v>
      </c>
      <c r="DB204" s="68">
        <v>0.13220518244315199</v>
      </c>
      <c r="DC204" s="78">
        <v>417.87</v>
      </c>
      <c r="DD204" s="78">
        <v>481.44</v>
      </c>
      <c r="DE204" s="78">
        <v>302.3</v>
      </c>
      <c r="DF204" s="78">
        <v>378.24</v>
      </c>
      <c r="DG204" s="78"/>
      <c r="DH204" s="79">
        <v>442.17</v>
      </c>
      <c r="DI204" s="65" t="s">
        <v>402</v>
      </c>
      <c r="DJ204" s="68">
        <v>2.8012773824864102E-3</v>
      </c>
      <c r="DK204" s="78">
        <v>415.7</v>
      </c>
      <c r="DL204" s="78">
        <v>457.16</v>
      </c>
      <c r="DM204" s="78">
        <v>457.16</v>
      </c>
      <c r="DN204" s="78">
        <v>451.4</v>
      </c>
      <c r="DO204" s="78"/>
      <c r="DP204" s="79">
        <v>424</v>
      </c>
      <c r="DQ204" s="65" t="s">
        <v>403</v>
      </c>
      <c r="DR204" s="78">
        <v>398.41</v>
      </c>
      <c r="DS204" s="78">
        <v>417.76</v>
      </c>
      <c r="DT204" s="78">
        <v>285.52</v>
      </c>
      <c r="DU204" s="78">
        <v>328.42</v>
      </c>
      <c r="DV204" s="78"/>
      <c r="DW204" s="79"/>
      <c r="DX204" s="65" t="s">
        <v>404</v>
      </c>
      <c r="DY204" s="78">
        <v>401.39</v>
      </c>
      <c r="DZ204" s="78">
        <v>406.14</v>
      </c>
      <c r="EA204" s="78">
        <v>475.89</v>
      </c>
      <c r="EB204" s="78">
        <v>333.17</v>
      </c>
      <c r="EC204" s="78"/>
      <c r="ED204" s="79">
        <v>338.35</v>
      </c>
      <c r="EE204" s="65" t="s">
        <v>405</v>
      </c>
      <c r="EF204" s="68">
        <v>1</v>
      </c>
      <c r="EG204" s="78">
        <v>423.64</v>
      </c>
      <c r="EH204" s="78">
        <v>412.74</v>
      </c>
      <c r="EI204" s="78">
        <v>292.12</v>
      </c>
      <c r="EJ204" s="78"/>
      <c r="EK204" s="78">
        <v>323.74</v>
      </c>
      <c r="EL204" s="79">
        <v>267.57</v>
      </c>
      <c r="EM204" s="65" t="s">
        <v>406</v>
      </c>
      <c r="EN204" s="78">
        <v>418.51</v>
      </c>
      <c r="EO204" s="78">
        <v>438.16</v>
      </c>
      <c r="EP204" s="78">
        <v>323.33</v>
      </c>
      <c r="EQ204" s="78"/>
      <c r="ER204" s="78"/>
      <c r="ES204" s="79">
        <v>386.67</v>
      </c>
      <c r="ET204" s="65" t="s">
        <v>407</v>
      </c>
      <c r="EU204" s="68">
        <v>1</v>
      </c>
      <c r="EV204" s="78">
        <v>401.23</v>
      </c>
      <c r="EW204" s="78">
        <v>384.76</v>
      </c>
      <c r="EX204" s="78">
        <v>384.76</v>
      </c>
      <c r="EY204" s="78"/>
      <c r="EZ204" s="78"/>
      <c r="FA204" s="79">
        <v>269.24</v>
      </c>
      <c r="FB204" s="65" t="s">
        <v>408</v>
      </c>
      <c r="FC204" s="78">
        <v>586.21</v>
      </c>
      <c r="FD204" s="78">
        <v>553.02</v>
      </c>
      <c r="FE204" s="78">
        <v>615.37</v>
      </c>
      <c r="FF204" s="78"/>
      <c r="FG204" s="78"/>
      <c r="FH204" s="79"/>
      <c r="FI204" s="65" t="s">
        <v>409</v>
      </c>
      <c r="FJ204" s="78">
        <v>441.26</v>
      </c>
      <c r="FK204" s="78">
        <v>452.02</v>
      </c>
      <c r="FL204" s="78">
        <v>294.99</v>
      </c>
      <c r="FM204" s="78">
        <v>367.24</v>
      </c>
      <c r="FN204" s="78"/>
      <c r="FO204" s="79">
        <v>324.95</v>
      </c>
      <c r="FP204" s="65" t="s">
        <v>410</v>
      </c>
      <c r="FQ204" s="68">
        <v>0.22386389075442101</v>
      </c>
      <c r="FR204" s="78">
        <v>428.16</v>
      </c>
      <c r="FS204" s="78">
        <v>459.25</v>
      </c>
      <c r="FT204" s="78">
        <v>423.92</v>
      </c>
      <c r="FU204" s="78">
        <v>288.73</v>
      </c>
      <c r="FV204" s="78">
        <v>254.13</v>
      </c>
      <c r="FW204" s="79">
        <v>278.17</v>
      </c>
      <c r="FX204" s="65" t="s">
        <v>411</v>
      </c>
      <c r="FY204" s="78">
        <v>442.47</v>
      </c>
      <c r="FZ204" s="78">
        <v>460.57</v>
      </c>
      <c r="GA204" s="78">
        <v>417.24</v>
      </c>
      <c r="GB204" s="78">
        <v>469.15</v>
      </c>
      <c r="GC204" s="78"/>
      <c r="GD204" s="79">
        <v>354.52</v>
      </c>
      <c r="GE204" s="65" t="s">
        <v>412</v>
      </c>
      <c r="GF204" s="68">
        <v>0.205528722638989</v>
      </c>
      <c r="GG204" s="78">
        <v>409.06</v>
      </c>
      <c r="GH204" s="78">
        <v>421.93</v>
      </c>
      <c r="GI204" s="78">
        <v>292.25</v>
      </c>
      <c r="GJ204" s="78">
        <v>338.36</v>
      </c>
      <c r="GK204" s="78"/>
      <c r="GL204" s="79">
        <v>367.42</v>
      </c>
      <c r="GM204" s="65" t="s">
        <v>413</v>
      </c>
      <c r="GN204" s="68">
        <v>9.8068059233107796E-2</v>
      </c>
      <c r="GO204" s="78">
        <v>414.97</v>
      </c>
      <c r="GP204" s="78">
        <v>612.13</v>
      </c>
      <c r="GQ204" s="78">
        <v>348.32</v>
      </c>
      <c r="GR204" s="78">
        <v>309.7</v>
      </c>
      <c r="GS204" s="78"/>
      <c r="GT204" s="79"/>
      <c r="GU204" s="65" t="s">
        <v>414</v>
      </c>
      <c r="GV204" s="68">
        <v>1</v>
      </c>
      <c r="GW204" s="78">
        <v>349.57</v>
      </c>
      <c r="GX204" s="78">
        <v>357.43</v>
      </c>
      <c r="GY204" s="78">
        <v>422.51</v>
      </c>
      <c r="GZ204" s="78"/>
      <c r="HA204" s="78"/>
      <c r="HB204" s="79">
        <v>353.64</v>
      </c>
      <c r="HC204" s="65" t="s">
        <v>415</v>
      </c>
      <c r="HD204" s="68">
        <v>1</v>
      </c>
      <c r="HE204" s="78">
        <v>426.35</v>
      </c>
      <c r="HF204" s="78">
        <v>427.35</v>
      </c>
      <c r="HG204" s="78"/>
      <c r="HH204" s="78">
        <v>282.24</v>
      </c>
      <c r="HI204" s="78">
        <v>275.60000000000002</v>
      </c>
      <c r="HJ204" s="79">
        <v>366.72</v>
      </c>
      <c r="HK204" s="85" t="s">
        <v>416</v>
      </c>
      <c r="HL204" s="68">
        <v>1.1083525447774401</v>
      </c>
      <c r="HM204" s="78">
        <v>396.76</v>
      </c>
      <c r="HN204" s="78">
        <v>440.91</v>
      </c>
      <c r="HO204" s="78">
        <v>316.10000000000002</v>
      </c>
      <c r="HP204" s="78"/>
      <c r="HQ204" s="78"/>
      <c r="HR204" s="79"/>
    </row>
    <row r="205" spans="1:226" x14ac:dyDescent="0.25">
      <c r="A205" s="81">
        <v>44137</v>
      </c>
      <c r="B205" s="82" t="s">
        <v>387</v>
      </c>
      <c r="C205" s="83">
        <v>423.31796029867746</v>
      </c>
      <c r="D205" s="83">
        <v>431.51680167564086</v>
      </c>
      <c r="E205" s="83">
        <v>346.74755286237377</v>
      </c>
      <c r="F205" s="83">
        <v>318.15906857434294</v>
      </c>
      <c r="G205" s="83">
        <v>253.84944828394046</v>
      </c>
      <c r="H205" s="84">
        <v>314.47519190824062</v>
      </c>
      <c r="I205" s="82" t="s">
        <v>388</v>
      </c>
      <c r="J205" s="83">
        <v>424.48775365723839</v>
      </c>
      <c r="K205" s="83">
        <v>423.79965336065942</v>
      </c>
      <c r="L205" s="83">
        <v>343.89707351690845</v>
      </c>
      <c r="M205" s="83">
        <v>317.62947441480429</v>
      </c>
      <c r="N205" s="83">
        <v>300.59106109324762</v>
      </c>
      <c r="O205" s="84">
        <v>351.07067064881079</v>
      </c>
      <c r="P205" s="65" t="s">
        <v>389</v>
      </c>
      <c r="Q205" s="78">
        <v>384.06</v>
      </c>
      <c r="R205" s="78">
        <v>419.87</v>
      </c>
      <c r="S205" s="78">
        <v>328.25</v>
      </c>
      <c r="T205" s="78">
        <v>276</v>
      </c>
      <c r="U205" s="78"/>
      <c r="V205" s="79"/>
      <c r="W205" s="65" t="s">
        <v>390</v>
      </c>
      <c r="X205" s="78">
        <v>445.54</v>
      </c>
      <c r="Y205" s="78">
        <v>436.86</v>
      </c>
      <c r="Z205" s="78">
        <v>318.13</v>
      </c>
      <c r="AA205" s="78">
        <v>240.08</v>
      </c>
      <c r="AB205" s="78"/>
      <c r="AC205" s="79">
        <v>420.66</v>
      </c>
      <c r="AD205" s="65" t="s">
        <v>391</v>
      </c>
      <c r="AE205" s="68">
        <v>0.51129972389814904</v>
      </c>
      <c r="AF205" s="78">
        <v>386.41</v>
      </c>
      <c r="AG205" s="78">
        <v>392.77</v>
      </c>
      <c r="AH205" s="78">
        <v>299.27999999999997</v>
      </c>
      <c r="AI205" s="78"/>
      <c r="AJ205" s="78"/>
      <c r="AK205" s="79">
        <v>267.49</v>
      </c>
      <c r="AL205" s="69" t="s">
        <v>392</v>
      </c>
      <c r="AM205" s="70">
        <v>1</v>
      </c>
      <c r="AN205" s="78">
        <v>464.12</v>
      </c>
      <c r="AO205" s="78">
        <v>504.89</v>
      </c>
      <c r="AP205" s="78">
        <v>446.18</v>
      </c>
      <c r="AQ205" s="78">
        <v>527.21</v>
      </c>
      <c r="AR205" s="78"/>
      <c r="AS205" s="79"/>
      <c r="AT205" s="65" t="s">
        <v>393</v>
      </c>
      <c r="AU205" s="68">
        <v>3.6858206479672702E-2</v>
      </c>
      <c r="AV205" s="78">
        <v>376.31</v>
      </c>
      <c r="AW205" s="78">
        <v>426.66</v>
      </c>
      <c r="AX205" s="78">
        <v>323.45</v>
      </c>
      <c r="AY205" s="78"/>
      <c r="AZ205" s="78"/>
      <c r="BA205" s="79">
        <v>294.57</v>
      </c>
      <c r="BB205" s="65" t="s">
        <v>394</v>
      </c>
      <c r="BC205" s="78">
        <v>412.74</v>
      </c>
      <c r="BD205" s="78">
        <v>416.67</v>
      </c>
      <c r="BE205" s="78">
        <v>320.55</v>
      </c>
      <c r="BF205" s="78"/>
      <c r="BG205" s="78"/>
      <c r="BH205" s="79">
        <v>398.72</v>
      </c>
      <c r="BI205" s="65" t="s">
        <v>395</v>
      </c>
      <c r="BJ205" s="68">
        <v>0.13430931435095</v>
      </c>
      <c r="BK205" s="78">
        <v>502.72</v>
      </c>
      <c r="BL205" s="78">
        <v>480.42</v>
      </c>
      <c r="BM205" s="78">
        <v>572.02</v>
      </c>
      <c r="BN205" s="78">
        <v>480.76</v>
      </c>
      <c r="BO205" s="78"/>
      <c r="BP205" s="79"/>
      <c r="BQ205" s="65" t="s">
        <v>396</v>
      </c>
      <c r="BR205" s="68">
        <v>1</v>
      </c>
      <c r="BS205" s="78">
        <v>461.17</v>
      </c>
      <c r="BT205" s="78">
        <v>434.67</v>
      </c>
      <c r="BU205" s="78">
        <v>489.5</v>
      </c>
      <c r="BV205" s="78"/>
      <c r="BW205" s="78"/>
      <c r="BX205" s="79">
        <v>312.83</v>
      </c>
      <c r="BY205" s="65" t="s">
        <v>397</v>
      </c>
      <c r="BZ205" s="78">
        <v>474.26</v>
      </c>
      <c r="CA205" s="78">
        <v>461.94</v>
      </c>
      <c r="CB205" s="78">
        <v>324.37</v>
      </c>
      <c r="CC205" s="78">
        <v>284.02</v>
      </c>
      <c r="CD205" s="78"/>
      <c r="CE205" s="79">
        <v>514.46</v>
      </c>
      <c r="CF205" s="65" t="s">
        <v>398</v>
      </c>
      <c r="CG205" s="78">
        <v>427.27</v>
      </c>
      <c r="CH205" s="78">
        <v>476.7</v>
      </c>
      <c r="CI205" s="78">
        <v>340.23</v>
      </c>
      <c r="CJ205" s="78"/>
      <c r="CK205" s="78"/>
      <c r="CL205" s="79"/>
      <c r="CM205" s="65" t="s">
        <v>399</v>
      </c>
      <c r="CN205" s="78">
        <v>416.17</v>
      </c>
      <c r="CO205" s="78">
        <v>396.47</v>
      </c>
      <c r="CP205" s="78">
        <v>418.64</v>
      </c>
      <c r="CQ205" s="78">
        <v>303.10000000000002</v>
      </c>
      <c r="CR205" s="78"/>
      <c r="CS205" s="79">
        <v>587.91</v>
      </c>
      <c r="CT205" s="65" t="s">
        <v>400</v>
      </c>
      <c r="CU205" s="78">
        <v>430.14</v>
      </c>
      <c r="CV205" s="78">
        <v>490.33</v>
      </c>
      <c r="CW205" s="78">
        <v>352.9</v>
      </c>
      <c r="CX205" s="78">
        <v>313.76</v>
      </c>
      <c r="CY205" s="78"/>
      <c r="CZ205" s="79"/>
      <c r="DA205" s="65" t="s">
        <v>401</v>
      </c>
      <c r="DB205" s="68">
        <v>0.13210912213488299</v>
      </c>
      <c r="DC205" s="78">
        <v>439.87</v>
      </c>
      <c r="DD205" s="78">
        <v>493.77</v>
      </c>
      <c r="DE205" s="78">
        <v>317.93</v>
      </c>
      <c r="DF205" s="78">
        <v>377.96</v>
      </c>
      <c r="DG205" s="78"/>
      <c r="DH205" s="79">
        <v>452.32</v>
      </c>
      <c r="DI205" s="65" t="s">
        <v>402</v>
      </c>
      <c r="DJ205" s="68">
        <v>2.7304499781563999E-3</v>
      </c>
      <c r="DK205" s="78">
        <v>417.91</v>
      </c>
      <c r="DL205" s="78">
        <v>449.48</v>
      </c>
      <c r="DM205" s="78">
        <v>449.48</v>
      </c>
      <c r="DN205" s="78">
        <v>378.83</v>
      </c>
      <c r="DO205" s="78"/>
      <c r="DP205" s="79">
        <v>415.6</v>
      </c>
      <c r="DQ205" s="65" t="s">
        <v>403</v>
      </c>
      <c r="DR205" s="78">
        <v>394.28</v>
      </c>
      <c r="DS205" s="78">
        <v>414.06</v>
      </c>
      <c r="DT205" s="78">
        <v>286.70999999999998</v>
      </c>
      <c r="DU205" s="78">
        <v>328.1</v>
      </c>
      <c r="DV205" s="78"/>
      <c r="DW205" s="79"/>
      <c r="DX205" s="65" t="s">
        <v>404</v>
      </c>
      <c r="DY205" s="78">
        <v>405.93</v>
      </c>
      <c r="DZ205" s="78">
        <v>411.1</v>
      </c>
      <c r="EA205" s="78">
        <v>473.67</v>
      </c>
      <c r="EB205" s="78">
        <v>323.5</v>
      </c>
      <c r="EC205" s="78"/>
      <c r="ED205" s="79">
        <v>337.61</v>
      </c>
      <c r="EE205" s="65" t="s">
        <v>405</v>
      </c>
      <c r="EF205" s="68">
        <v>1</v>
      </c>
      <c r="EG205" s="78">
        <v>412.62</v>
      </c>
      <c r="EH205" s="78">
        <v>400.36</v>
      </c>
      <c r="EI205" s="78">
        <v>292.12</v>
      </c>
      <c r="EJ205" s="78"/>
      <c r="EK205" s="78">
        <v>323.74</v>
      </c>
      <c r="EL205" s="79">
        <v>267.57</v>
      </c>
      <c r="EM205" s="65" t="s">
        <v>406</v>
      </c>
      <c r="EN205" s="78">
        <v>418.51</v>
      </c>
      <c r="EO205" s="78">
        <v>426.2</v>
      </c>
      <c r="EP205" s="78">
        <v>334.74</v>
      </c>
      <c r="EQ205" s="78"/>
      <c r="ER205" s="78"/>
      <c r="ES205" s="79">
        <v>393.15</v>
      </c>
      <c r="ET205" s="65" t="s">
        <v>407</v>
      </c>
      <c r="EU205" s="68">
        <v>1</v>
      </c>
      <c r="EV205" s="78">
        <v>407.43</v>
      </c>
      <c r="EW205" s="78">
        <v>388.9</v>
      </c>
      <c r="EX205" s="78">
        <v>388.9</v>
      </c>
      <c r="EY205" s="78"/>
      <c r="EZ205" s="78"/>
      <c r="FA205" s="79">
        <v>263.05</v>
      </c>
      <c r="FB205" s="65" t="s">
        <v>408</v>
      </c>
      <c r="FC205" s="78">
        <v>586.21</v>
      </c>
      <c r="FD205" s="78">
        <v>553.02</v>
      </c>
      <c r="FE205" s="78">
        <v>615.37</v>
      </c>
      <c r="FF205" s="78"/>
      <c r="FG205" s="78"/>
      <c r="FH205" s="79"/>
      <c r="FI205" s="65" t="s">
        <v>409</v>
      </c>
      <c r="FJ205" s="78">
        <v>447.87</v>
      </c>
      <c r="FK205" s="78">
        <v>446.23</v>
      </c>
      <c r="FL205" s="78">
        <v>283.42</v>
      </c>
      <c r="FM205" s="78">
        <v>352.24</v>
      </c>
      <c r="FN205" s="78"/>
      <c r="FO205" s="79">
        <v>327.42</v>
      </c>
      <c r="FP205" s="65" t="s">
        <v>410</v>
      </c>
      <c r="FQ205" s="68">
        <v>0.217306271458994</v>
      </c>
      <c r="FR205" s="78">
        <v>419.16</v>
      </c>
      <c r="FS205" s="78">
        <v>448.69</v>
      </c>
      <c r="FT205" s="78">
        <v>406.01</v>
      </c>
      <c r="FU205" s="78">
        <v>278.98</v>
      </c>
      <c r="FV205" s="78">
        <v>237.85</v>
      </c>
      <c r="FW205" s="79">
        <v>274.16000000000003</v>
      </c>
      <c r="FX205" s="65" t="s">
        <v>411</v>
      </c>
      <c r="FY205" s="78">
        <v>449.78</v>
      </c>
      <c r="FZ205" s="78">
        <v>463.82</v>
      </c>
      <c r="GA205" s="78">
        <v>422.12</v>
      </c>
      <c r="GB205" s="78">
        <v>482.67</v>
      </c>
      <c r="GC205" s="78"/>
      <c r="GD205" s="79">
        <v>348.82</v>
      </c>
      <c r="GE205" s="65" t="s">
        <v>412</v>
      </c>
      <c r="GF205" s="68">
        <v>0.20544849406253901</v>
      </c>
      <c r="GG205" s="78">
        <v>411.36</v>
      </c>
      <c r="GH205" s="78">
        <v>418.72</v>
      </c>
      <c r="GI205" s="78">
        <v>293.17</v>
      </c>
      <c r="GJ205" s="78">
        <v>266.89</v>
      </c>
      <c r="GK205" s="78"/>
      <c r="GL205" s="79">
        <v>367.2</v>
      </c>
      <c r="GM205" s="65" t="s">
        <v>413</v>
      </c>
      <c r="GN205" s="68">
        <v>9.6501809408926401E-2</v>
      </c>
      <c r="GO205" s="78">
        <v>407.64</v>
      </c>
      <c r="GP205" s="78">
        <v>598.79999999999995</v>
      </c>
      <c r="GQ205" s="78">
        <v>333.26</v>
      </c>
      <c r="GR205" s="78">
        <v>299.35000000000002</v>
      </c>
      <c r="GS205" s="78"/>
      <c r="GT205" s="79"/>
      <c r="GU205" s="65" t="s">
        <v>414</v>
      </c>
      <c r="GV205" s="68">
        <v>1</v>
      </c>
      <c r="GW205" s="78">
        <v>365.88</v>
      </c>
      <c r="GX205" s="78">
        <v>357.35</v>
      </c>
      <c r="GY205" s="78">
        <v>429.09</v>
      </c>
      <c r="GZ205" s="78"/>
      <c r="HA205" s="78"/>
      <c r="HB205" s="79">
        <v>354.54</v>
      </c>
      <c r="HC205" s="65" t="s">
        <v>415</v>
      </c>
      <c r="HD205" s="68">
        <v>1</v>
      </c>
      <c r="HE205" s="78">
        <v>428.85</v>
      </c>
      <c r="HF205" s="78">
        <v>427.35</v>
      </c>
      <c r="HG205" s="78"/>
      <c r="HH205" s="78">
        <v>296.26</v>
      </c>
      <c r="HI205" s="78">
        <v>289.62</v>
      </c>
      <c r="HJ205" s="79">
        <v>366.72</v>
      </c>
      <c r="HK205" s="85" t="s">
        <v>416</v>
      </c>
      <c r="HL205" s="68">
        <v>1.11045717521904</v>
      </c>
      <c r="HM205" s="78">
        <v>403.15</v>
      </c>
      <c r="HN205" s="78">
        <v>448.97</v>
      </c>
      <c r="HO205" s="78">
        <v>312.08</v>
      </c>
      <c r="HP205" s="78"/>
      <c r="HQ205" s="78"/>
      <c r="HR205" s="79"/>
    </row>
    <row r="206" spans="1:226" x14ac:dyDescent="0.25">
      <c r="A206" s="81">
        <v>44130</v>
      </c>
      <c r="B206" s="82" t="s">
        <v>387</v>
      </c>
      <c r="C206" s="83">
        <v>436.51120394400283</v>
      </c>
      <c r="D206" s="83">
        <v>435.60548637692125</v>
      </c>
      <c r="E206" s="83">
        <v>353.48619321842307</v>
      </c>
      <c r="F206" s="83">
        <v>329.59714625815178</v>
      </c>
      <c r="G206" s="83">
        <v>254.69873960407639</v>
      </c>
      <c r="H206" s="84">
        <v>310.7081430713485</v>
      </c>
      <c r="I206" s="82" t="s">
        <v>388</v>
      </c>
      <c r="J206" s="83">
        <v>437.84196942814492</v>
      </c>
      <c r="K206" s="83">
        <v>429.30790595541998</v>
      </c>
      <c r="L206" s="83">
        <v>350.29163054621728</v>
      </c>
      <c r="M206" s="83">
        <v>326.26854620122941</v>
      </c>
      <c r="N206" s="83">
        <v>300.59106109324762</v>
      </c>
      <c r="O206" s="84">
        <v>351.42735200761012</v>
      </c>
      <c r="P206" s="65" t="s">
        <v>389</v>
      </c>
      <c r="Q206" s="78">
        <v>387.4</v>
      </c>
      <c r="R206" s="78">
        <v>416.54</v>
      </c>
      <c r="S206" s="78">
        <v>337.1</v>
      </c>
      <c r="T206" s="78">
        <v>288</v>
      </c>
      <c r="U206" s="78"/>
      <c r="V206" s="79"/>
      <c r="W206" s="65" t="s">
        <v>390</v>
      </c>
      <c r="X206" s="78">
        <v>471.58</v>
      </c>
      <c r="Y206" s="78">
        <v>463.72</v>
      </c>
      <c r="Z206" s="78">
        <v>330.69</v>
      </c>
      <c r="AA206" s="78">
        <v>250.87</v>
      </c>
      <c r="AB206" s="78"/>
      <c r="AC206" s="79">
        <v>420.66</v>
      </c>
      <c r="AD206" s="65" t="s">
        <v>391</v>
      </c>
      <c r="AE206" s="68">
        <v>0.51129972389814904</v>
      </c>
      <c r="AF206" s="78">
        <v>385.94</v>
      </c>
      <c r="AG206" s="78">
        <v>392.89</v>
      </c>
      <c r="AH206" s="78">
        <v>307.63</v>
      </c>
      <c r="AI206" s="78"/>
      <c r="AJ206" s="78"/>
      <c r="AK206" s="79">
        <v>264.33</v>
      </c>
      <c r="AL206" s="69" t="s">
        <v>392</v>
      </c>
      <c r="AM206" s="70">
        <v>1</v>
      </c>
      <c r="AN206" s="78">
        <v>463.05</v>
      </c>
      <c r="AO206" s="78">
        <v>504.89</v>
      </c>
      <c r="AP206" s="78">
        <v>446.76</v>
      </c>
      <c r="AQ206" s="78">
        <v>527.21</v>
      </c>
      <c r="AR206" s="78"/>
      <c r="AS206" s="79"/>
      <c r="AT206" s="65" t="s">
        <v>393</v>
      </c>
      <c r="AU206" s="68">
        <v>3.6636746656896903E-2</v>
      </c>
      <c r="AV206" s="78">
        <v>377.62</v>
      </c>
      <c r="AW206" s="78">
        <v>424.43</v>
      </c>
      <c r="AX206" s="78">
        <v>325.54000000000002</v>
      </c>
      <c r="AY206" s="78"/>
      <c r="AZ206" s="78"/>
      <c r="BA206" s="79">
        <v>292.5</v>
      </c>
      <c r="BB206" s="65" t="s">
        <v>394</v>
      </c>
      <c r="BC206" s="78">
        <v>436.88</v>
      </c>
      <c r="BD206" s="78">
        <v>429.6</v>
      </c>
      <c r="BE206" s="78">
        <v>325.72000000000003</v>
      </c>
      <c r="BF206" s="78"/>
      <c r="BG206" s="78"/>
      <c r="BH206" s="79">
        <v>398.72</v>
      </c>
      <c r="BI206" s="65" t="s">
        <v>395</v>
      </c>
      <c r="BJ206" s="68">
        <v>0.134386926839757</v>
      </c>
      <c r="BK206" s="78">
        <v>535.26</v>
      </c>
      <c r="BL206" s="78">
        <v>502.2</v>
      </c>
      <c r="BM206" s="78">
        <v>593.86</v>
      </c>
      <c r="BN206" s="78">
        <v>494.48</v>
      </c>
      <c r="BO206" s="78"/>
      <c r="BP206" s="79"/>
      <c r="BQ206" s="65" t="s">
        <v>396</v>
      </c>
      <c r="BR206" s="68">
        <v>1</v>
      </c>
      <c r="BS206" s="78">
        <v>461.17</v>
      </c>
      <c r="BT206" s="78">
        <v>434.67</v>
      </c>
      <c r="BU206" s="78">
        <v>489.5</v>
      </c>
      <c r="BV206" s="78"/>
      <c r="BW206" s="78"/>
      <c r="BX206" s="79">
        <v>312.83</v>
      </c>
      <c r="BY206" s="65" t="s">
        <v>397</v>
      </c>
      <c r="BZ206" s="78">
        <v>481.67</v>
      </c>
      <c r="CA206" s="78">
        <v>468.59</v>
      </c>
      <c r="CB206" s="78">
        <v>329.16</v>
      </c>
      <c r="CC206" s="78">
        <v>289.43</v>
      </c>
      <c r="CD206" s="78"/>
      <c r="CE206" s="79">
        <v>514.25</v>
      </c>
      <c r="CF206" s="65" t="s">
        <v>398</v>
      </c>
      <c r="CG206" s="78">
        <v>414.37</v>
      </c>
      <c r="CH206" s="78">
        <v>474.28</v>
      </c>
      <c r="CI206" s="78">
        <v>353.72</v>
      </c>
      <c r="CJ206" s="78"/>
      <c r="CK206" s="78"/>
      <c r="CL206" s="79"/>
      <c r="CM206" s="65" t="s">
        <v>399</v>
      </c>
      <c r="CN206" s="78">
        <v>412.38</v>
      </c>
      <c r="CO206" s="78">
        <v>390.12</v>
      </c>
      <c r="CP206" s="78">
        <v>421.62</v>
      </c>
      <c r="CQ206" s="78">
        <v>320.94</v>
      </c>
      <c r="CR206" s="78"/>
      <c r="CS206" s="79">
        <v>579.83000000000004</v>
      </c>
      <c r="CT206" s="65" t="s">
        <v>400</v>
      </c>
      <c r="CU206" s="78">
        <v>435.48</v>
      </c>
      <c r="CV206" s="78">
        <v>494.93</v>
      </c>
      <c r="CW206" s="78">
        <v>358.31</v>
      </c>
      <c r="CX206" s="78">
        <v>330.8</v>
      </c>
      <c r="CY206" s="78"/>
      <c r="CZ206" s="79"/>
      <c r="DA206" s="65" t="s">
        <v>401</v>
      </c>
      <c r="DB206" s="68">
        <v>0.13196093956189001</v>
      </c>
      <c r="DC206" s="78">
        <v>448.88</v>
      </c>
      <c r="DD206" s="78">
        <v>497.55</v>
      </c>
      <c r="DE206" s="78">
        <v>322.86</v>
      </c>
      <c r="DF206" s="78">
        <v>377.54</v>
      </c>
      <c r="DG206" s="78"/>
      <c r="DH206" s="79">
        <v>462.89</v>
      </c>
      <c r="DI206" s="65" t="s">
        <v>402</v>
      </c>
      <c r="DJ206" s="68">
        <v>2.7395759136485702E-3</v>
      </c>
      <c r="DK206" s="78">
        <v>437.85</v>
      </c>
      <c r="DL206" s="78">
        <v>453.78</v>
      </c>
      <c r="DM206" s="78">
        <v>453.78</v>
      </c>
      <c r="DN206" s="78">
        <v>430.23</v>
      </c>
      <c r="DO206" s="78"/>
      <c r="DP206" s="79">
        <v>431.72</v>
      </c>
      <c r="DQ206" s="65" t="s">
        <v>403</v>
      </c>
      <c r="DR206" s="78">
        <v>393.53</v>
      </c>
      <c r="DS206" s="78">
        <v>407.93</v>
      </c>
      <c r="DT206" s="78">
        <v>292.26</v>
      </c>
      <c r="DU206" s="78">
        <v>341.98</v>
      </c>
      <c r="DV206" s="78"/>
      <c r="DW206" s="79"/>
      <c r="DX206" s="65" t="s">
        <v>404</v>
      </c>
      <c r="DY206" s="78">
        <v>409.08</v>
      </c>
      <c r="DZ206" s="78">
        <v>414.17</v>
      </c>
      <c r="EA206" s="78">
        <v>486.43</v>
      </c>
      <c r="EB206" s="78">
        <v>336.5</v>
      </c>
      <c r="EC206" s="78"/>
      <c r="ED206" s="79">
        <v>337.89</v>
      </c>
      <c r="EE206" s="65" t="s">
        <v>405</v>
      </c>
      <c r="EF206" s="68">
        <v>1</v>
      </c>
      <c r="EG206" s="78">
        <v>417.48</v>
      </c>
      <c r="EH206" s="78">
        <v>402.89</v>
      </c>
      <c r="EI206" s="78">
        <v>297.87</v>
      </c>
      <c r="EJ206" s="78"/>
      <c r="EK206" s="78">
        <v>323.74</v>
      </c>
      <c r="EL206" s="79">
        <v>268.57</v>
      </c>
      <c r="EM206" s="65" t="s">
        <v>406</v>
      </c>
      <c r="EN206" s="78">
        <v>434.75</v>
      </c>
      <c r="EO206" s="78">
        <v>444.15</v>
      </c>
      <c r="EP206" s="78">
        <v>349.65</v>
      </c>
      <c r="EQ206" s="78"/>
      <c r="ER206" s="78"/>
      <c r="ES206" s="79">
        <v>395.93</v>
      </c>
      <c r="ET206" s="65" t="s">
        <v>407</v>
      </c>
      <c r="EU206" s="68">
        <v>1</v>
      </c>
      <c r="EV206" s="78">
        <v>411.84</v>
      </c>
      <c r="EW206" s="78">
        <v>393.71</v>
      </c>
      <c r="EX206" s="78">
        <v>393.71</v>
      </c>
      <c r="EY206" s="78"/>
      <c r="EZ206" s="78"/>
      <c r="FA206" s="79">
        <v>263.05</v>
      </c>
      <c r="FB206" s="65" t="s">
        <v>408</v>
      </c>
      <c r="FC206" s="78">
        <v>586.21</v>
      </c>
      <c r="FD206" s="78">
        <v>553.02</v>
      </c>
      <c r="FE206" s="78">
        <v>615.37</v>
      </c>
      <c r="FF206" s="78"/>
      <c r="FG206" s="78"/>
      <c r="FH206" s="79"/>
      <c r="FI206" s="65" t="s">
        <v>409</v>
      </c>
      <c r="FJ206" s="78">
        <v>470.18</v>
      </c>
      <c r="FK206" s="78">
        <v>462.76</v>
      </c>
      <c r="FL206" s="78">
        <v>302.43</v>
      </c>
      <c r="FM206" s="78">
        <v>377.24</v>
      </c>
      <c r="FN206" s="78"/>
      <c r="FO206" s="79">
        <v>331.56</v>
      </c>
      <c r="FP206" s="65" t="s">
        <v>410</v>
      </c>
      <c r="FQ206" s="68">
        <v>0.21834537872005899</v>
      </c>
      <c r="FR206" s="78">
        <v>422.62</v>
      </c>
      <c r="FS206" s="78">
        <v>437.5</v>
      </c>
      <c r="FT206" s="78">
        <v>422.63</v>
      </c>
      <c r="FU206" s="78">
        <v>283.76</v>
      </c>
      <c r="FV206" s="78">
        <v>238.99</v>
      </c>
      <c r="FW206" s="79">
        <v>264.2</v>
      </c>
      <c r="FX206" s="65" t="s">
        <v>411</v>
      </c>
      <c r="FY206" s="78">
        <v>459.54</v>
      </c>
      <c r="FZ206" s="78">
        <v>468.7</v>
      </c>
      <c r="GA206" s="78">
        <v>427.81</v>
      </c>
      <c r="GB206" s="78">
        <v>480.48</v>
      </c>
      <c r="GC206" s="78"/>
      <c r="GD206" s="79">
        <v>348.82</v>
      </c>
      <c r="GE206" s="65" t="s">
        <v>412</v>
      </c>
      <c r="GF206" s="68">
        <v>0.20513662098957899</v>
      </c>
      <c r="GG206" s="78">
        <v>424.11</v>
      </c>
      <c r="GH206" s="78">
        <v>431.06</v>
      </c>
      <c r="GI206" s="78">
        <v>304.83</v>
      </c>
      <c r="GJ206" s="78">
        <v>369.14</v>
      </c>
      <c r="GK206" s="78"/>
      <c r="GL206" s="79">
        <v>367.77</v>
      </c>
      <c r="GM206" s="65" t="s">
        <v>413</v>
      </c>
      <c r="GN206" s="68">
        <v>9.66417008939357E-2</v>
      </c>
      <c r="GO206" s="78">
        <v>435.76</v>
      </c>
      <c r="GP206" s="78">
        <v>609.57000000000005</v>
      </c>
      <c r="GQ206" s="78">
        <v>351.14</v>
      </c>
      <c r="GR206" s="78">
        <v>320.17</v>
      </c>
      <c r="GS206" s="78"/>
      <c r="GT206" s="79"/>
      <c r="GU206" s="65" t="s">
        <v>414</v>
      </c>
      <c r="GV206" s="68">
        <v>1</v>
      </c>
      <c r="GW206" s="78">
        <v>373.11</v>
      </c>
      <c r="GX206" s="78">
        <v>367.64</v>
      </c>
      <c r="GY206" s="78">
        <v>432.88</v>
      </c>
      <c r="GZ206" s="78"/>
      <c r="HA206" s="78"/>
      <c r="HB206" s="79">
        <v>347.54</v>
      </c>
      <c r="HC206" s="65" t="s">
        <v>415</v>
      </c>
      <c r="HD206" s="68">
        <v>1</v>
      </c>
      <c r="HE206" s="78">
        <v>438.02</v>
      </c>
      <c r="HF206" s="78">
        <v>438.18</v>
      </c>
      <c r="HG206" s="78"/>
      <c r="HH206" s="78">
        <v>296.26</v>
      </c>
      <c r="HI206" s="78">
        <v>289.62</v>
      </c>
      <c r="HJ206" s="79">
        <v>370.89</v>
      </c>
      <c r="HK206" s="85" t="s">
        <v>416</v>
      </c>
      <c r="HL206" s="68">
        <v>1.1018676656933499</v>
      </c>
      <c r="HM206" s="78">
        <v>400.39</v>
      </c>
      <c r="HN206" s="78">
        <v>445.72</v>
      </c>
      <c r="HO206" s="78">
        <v>329.38</v>
      </c>
      <c r="HP206" s="78"/>
      <c r="HQ206" s="78"/>
      <c r="HR206" s="79"/>
    </row>
    <row r="207" spans="1:226" x14ac:dyDescent="0.25">
      <c r="A207" s="81">
        <v>44123</v>
      </c>
      <c r="B207" s="82" t="s">
        <v>387</v>
      </c>
      <c r="C207" s="83">
        <v>444.44796623115752</v>
      </c>
      <c r="D207" s="83">
        <v>437.99944280623583</v>
      </c>
      <c r="E207" s="83">
        <v>357.04979464404352</v>
      </c>
      <c r="F207" s="83">
        <v>328.92209041572619</v>
      </c>
      <c r="G207" s="83">
        <v>254.9270024598805</v>
      </c>
      <c r="H207" s="84">
        <v>310.12731525666391</v>
      </c>
      <c r="I207" s="82" t="s">
        <v>388</v>
      </c>
      <c r="J207" s="83">
        <v>446.70579432900468</v>
      </c>
      <c r="K207" s="83">
        <v>432.25524254861489</v>
      </c>
      <c r="L207" s="83">
        <v>353.98701862785782</v>
      </c>
      <c r="M207" s="83">
        <v>327.15716215201309</v>
      </c>
      <c r="N207" s="83">
        <v>300.34681672025721</v>
      </c>
      <c r="O207" s="84">
        <v>351.16967608291401</v>
      </c>
      <c r="P207" s="65" t="s">
        <v>389</v>
      </c>
      <c r="Q207" s="78">
        <v>393.23</v>
      </c>
      <c r="R207" s="78">
        <v>428.2</v>
      </c>
      <c r="S207" s="78">
        <v>341.56</v>
      </c>
      <c r="T207" s="78">
        <v>282</v>
      </c>
      <c r="U207" s="78"/>
      <c r="V207" s="79"/>
      <c r="W207" s="65" t="s">
        <v>390</v>
      </c>
      <c r="X207" s="78">
        <v>478.52</v>
      </c>
      <c r="Y207" s="78">
        <v>448.85</v>
      </c>
      <c r="Z207" s="78">
        <v>337.38</v>
      </c>
      <c r="AA207" s="78">
        <v>250.87</v>
      </c>
      <c r="AB207" s="78"/>
      <c r="AC207" s="79">
        <v>417.36</v>
      </c>
      <c r="AD207" s="65" t="s">
        <v>391</v>
      </c>
      <c r="AE207" s="68">
        <v>0.51129972389814904</v>
      </c>
      <c r="AF207" s="78">
        <v>385.18</v>
      </c>
      <c r="AG207" s="78">
        <v>392.17</v>
      </c>
      <c r="AH207" s="78">
        <v>307.63</v>
      </c>
      <c r="AI207" s="78"/>
      <c r="AJ207" s="78"/>
      <c r="AK207" s="79">
        <v>259.35000000000002</v>
      </c>
      <c r="AL207" s="69" t="s">
        <v>392</v>
      </c>
      <c r="AM207" s="70">
        <v>1</v>
      </c>
      <c r="AN207" s="78">
        <v>463.32</v>
      </c>
      <c r="AO207" s="78">
        <v>506.17</v>
      </c>
      <c r="AP207" s="78">
        <v>446.8</v>
      </c>
      <c r="AQ207" s="78">
        <v>527.21</v>
      </c>
      <c r="AR207" s="78"/>
      <c r="AS207" s="79"/>
      <c r="AT207" s="65" t="s">
        <v>393</v>
      </c>
      <c r="AU207" s="68">
        <v>3.6568419512908699E-2</v>
      </c>
      <c r="AV207" s="78">
        <v>375.74</v>
      </c>
      <c r="AW207" s="78">
        <v>420.85</v>
      </c>
      <c r="AX207" s="78">
        <v>329.43</v>
      </c>
      <c r="AY207" s="78"/>
      <c r="AZ207" s="78"/>
      <c r="BA207" s="79">
        <v>291.86</v>
      </c>
      <c r="BB207" s="65" t="s">
        <v>394</v>
      </c>
      <c r="BC207" s="78">
        <v>449.81</v>
      </c>
      <c r="BD207" s="78">
        <v>433.05</v>
      </c>
      <c r="BE207" s="78">
        <v>328.31</v>
      </c>
      <c r="BF207" s="78"/>
      <c r="BG207" s="78"/>
      <c r="BH207" s="79">
        <v>398.72</v>
      </c>
      <c r="BI207" s="65" t="s">
        <v>395</v>
      </c>
      <c r="BJ207" s="68">
        <v>0.13439053890606101</v>
      </c>
      <c r="BK207" s="78">
        <v>546.03</v>
      </c>
      <c r="BL207" s="78">
        <v>502.22</v>
      </c>
      <c r="BM207" s="78">
        <v>593.87</v>
      </c>
      <c r="BN207" s="78">
        <v>494.49</v>
      </c>
      <c r="BO207" s="78"/>
      <c r="BP207" s="79"/>
      <c r="BQ207" s="65" t="s">
        <v>396</v>
      </c>
      <c r="BR207" s="68">
        <v>1</v>
      </c>
      <c r="BS207" s="78">
        <v>461.17</v>
      </c>
      <c r="BT207" s="78">
        <v>418</v>
      </c>
      <c r="BU207" s="78">
        <v>489.5</v>
      </c>
      <c r="BV207" s="78"/>
      <c r="BW207" s="78"/>
      <c r="BX207" s="79">
        <v>312</v>
      </c>
      <c r="BY207" s="65" t="s">
        <v>397</v>
      </c>
      <c r="BZ207" s="78">
        <v>486.91</v>
      </c>
      <c r="CA207" s="78">
        <v>472.17</v>
      </c>
      <c r="CB207" s="78">
        <v>334.51</v>
      </c>
      <c r="CC207" s="78">
        <v>290.92</v>
      </c>
      <c r="CD207" s="78"/>
      <c r="CE207" s="79">
        <v>515.02</v>
      </c>
      <c r="CF207" s="65" t="s">
        <v>398</v>
      </c>
      <c r="CG207" s="78">
        <v>435.34</v>
      </c>
      <c r="CH207" s="78">
        <v>479.92</v>
      </c>
      <c r="CI207" s="78">
        <v>362.76</v>
      </c>
      <c r="CJ207" s="78"/>
      <c r="CK207" s="78"/>
      <c r="CL207" s="79"/>
      <c r="CM207" s="65" t="s">
        <v>399</v>
      </c>
      <c r="CN207" s="78">
        <v>425.92</v>
      </c>
      <c r="CO207" s="78">
        <v>397.39</v>
      </c>
      <c r="CP207" s="78">
        <v>426.88</v>
      </c>
      <c r="CQ207" s="78">
        <v>318.37</v>
      </c>
      <c r="CR207" s="78"/>
      <c r="CS207" s="79">
        <v>584.86</v>
      </c>
      <c r="CT207" s="65" t="s">
        <v>400</v>
      </c>
      <c r="CU207" s="78">
        <v>437.73</v>
      </c>
      <c r="CV207" s="78">
        <v>494.83</v>
      </c>
      <c r="CW207" s="78">
        <v>357.36</v>
      </c>
      <c r="CX207" s="78">
        <v>332.15</v>
      </c>
      <c r="CY207" s="78"/>
      <c r="CZ207" s="79"/>
      <c r="DA207" s="65" t="s">
        <v>401</v>
      </c>
      <c r="DB207" s="68">
        <v>0.13188262446422699</v>
      </c>
      <c r="DC207" s="78">
        <v>458</v>
      </c>
      <c r="DD207" s="78">
        <v>496.2</v>
      </c>
      <c r="DE207" s="78">
        <v>324.77</v>
      </c>
      <c r="DF207" s="78">
        <v>377.32</v>
      </c>
      <c r="DG207" s="78"/>
      <c r="DH207" s="79">
        <v>460.19</v>
      </c>
      <c r="DI207" s="65" t="s">
        <v>402</v>
      </c>
      <c r="DJ207" s="68">
        <v>2.7393507738665899E-3</v>
      </c>
      <c r="DK207" s="78">
        <v>442.64</v>
      </c>
      <c r="DL207" s="78">
        <v>450.88</v>
      </c>
      <c r="DM207" s="78">
        <v>450.88</v>
      </c>
      <c r="DN207" s="78">
        <v>431.01</v>
      </c>
      <c r="DO207" s="78"/>
      <c r="DP207" s="79">
        <v>408.81</v>
      </c>
      <c r="DQ207" s="65" t="s">
        <v>403</v>
      </c>
      <c r="DR207" s="78">
        <v>394.94</v>
      </c>
      <c r="DS207" s="78">
        <v>410.65</v>
      </c>
      <c r="DT207" s="78">
        <v>294.55</v>
      </c>
      <c r="DU207" s="78">
        <v>338.39</v>
      </c>
      <c r="DV207" s="78"/>
      <c r="DW207" s="79"/>
      <c r="DX207" s="65" t="s">
        <v>404</v>
      </c>
      <c r="DY207" s="78">
        <v>410.24</v>
      </c>
      <c r="DZ207" s="78">
        <v>415.78</v>
      </c>
      <c r="EA207" s="78">
        <v>489.36</v>
      </c>
      <c r="EB207" s="78">
        <v>337.83</v>
      </c>
      <c r="EC207" s="78"/>
      <c r="ED207" s="79">
        <v>338.26</v>
      </c>
      <c r="EE207" s="65" t="s">
        <v>405</v>
      </c>
      <c r="EF207" s="68">
        <v>1</v>
      </c>
      <c r="EG207" s="78">
        <v>421.36</v>
      </c>
      <c r="EH207" s="78">
        <v>405.64</v>
      </c>
      <c r="EI207" s="78">
        <v>302.55</v>
      </c>
      <c r="EJ207" s="78"/>
      <c r="EK207" s="78">
        <v>323.74</v>
      </c>
      <c r="EL207" s="79">
        <v>267.98</v>
      </c>
      <c r="EM207" s="65" t="s">
        <v>406</v>
      </c>
      <c r="EN207" s="78">
        <v>452.7</v>
      </c>
      <c r="EO207" s="78">
        <v>444.15</v>
      </c>
      <c r="EP207" s="78">
        <v>349.65</v>
      </c>
      <c r="EQ207" s="78"/>
      <c r="ER207" s="78"/>
      <c r="ES207" s="79">
        <v>395.93</v>
      </c>
      <c r="ET207" s="65" t="s">
        <v>407</v>
      </c>
      <c r="EU207" s="68">
        <v>1</v>
      </c>
      <c r="EV207" s="78">
        <v>408.39</v>
      </c>
      <c r="EW207" s="78">
        <v>397.16</v>
      </c>
      <c r="EX207" s="78">
        <v>397.16</v>
      </c>
      <c r="EY207" s="78"/>
      <c r="EZ207" s="78"/>
      <c r="FA207" s="79">
        <v>263.05</v>
      </c>
      <c r="FB207" s="65" t="s">
        <v>408</v>
      </c>
      <c r="FC207" s="78">
        <v>586.21</v>
      </c>
      <c r="FD207" s="78">
        <v>553.02</v>
      </c>
      <c r="FE207" s="78">
        <v>615.37</v>
      </c>
      <c r="FF207" s="78"/>
      <c r="FG207" s="78"/>
      <c r="FH207" s="79"/>
      <c r="FI207" s="65" t="s">
        <v>409</v>
      </c>
      <c r="FJ207" s="78">
        <v>485.06</v>
      </c>
      <c r="FK207" s="78">
        <v>461.11</v>
      </c>
      <c r="FL207" s="78">
        <v>311.52</v>
      </c>
      <c r="FM207" s="78">
        <v>388.24</v>
      </c>
      <c r="FN207" s="78"/>
      <c r="FO207" s="79">
        <v>321.64</v>
      </c>
      <c r="FP207" s="65" t="s">
        <v>410</v>
      </c>
      <c r="FQ207" s="68">
        <v>0.21870830872864899</v>
      </c>
      <c r="FR207" s="78">
        <v>423.32</v>
      </c>
      <c r="FS207" s="78">
        <v>438.22</v>
      </c>
      <c r="FT207" s="78">
        <v>423.33</v>
      </c>
      <c r="FU207" s="78">
        <v>284.23</v>
      </c>
      <c r="FV207" s="78">
        <v>239.38</v>
      </c>
      <c r="FW207" s="79">
        <v>264.64</v>
      </c>
      <c r="FX207" s="65" t="s">
        <v>411</v>
      </c>
      <c r="FY207" s="78">
        <v>466.04</v>
      </c>
      <c r="FZ207" s="78">
        <v>468.7</v>
      </c>
      <c r="GA207" s="78">
        <v>428.62</v>
      </c>
      <c r="GB207" s="78">
        <v>483.2</v>
      </c>
      <c r="GC207" s="78"/>
      <c r="GD207" s="79">
        <v>352.89</v>
      </c>
      <c r="GE207" s="65" t="s">
        <v>412</v>
      </c>
      <c r="GF207" s="68">
        <v>0.20505249343831999</v>
      </c>
      <c r="GG207" s="78">
        <v>421.28</v>
      </c>
      <c r="GH207" s="78">
        <v>428.15</v>
      </c>
      <c r="GI207" s="78">
        <v>302.55</v>
      </c>
      <c r="GJ207" s="78">
        <v>265.25</v>
      </c>
      <c r="GK207" s="78"/>
      <c r="GL207" s="79">
        <v>367.66</v>
      </c>
      <c r="GM207" s="65" t="s">
        <v>413</v>
      </c>
      <c r="GN207" s="68">
        <v>9.6545598486164994E-2</v>
      </c>
      <c r="GO207" s="78">
        <v>455.48</v>
      </c>
      <c r="GP207" s="78">
        <v>619.23</v>
      </c>
      <c r="GQ207" s="78">
        <v>357.12</v>
      </c>
      <c r="GR207" s="78">
        <v>326.13</v>
      </c>
      <c r="GS207" s="78"/>
      <c r="GT207" s="79"/>
      <c r="GU207" s="65" t="s">
        <v>414</v>
      </c>
      <c r="GV207" s="68">
        <v>1</v>
      </c>
      <c r="GW207" s="78">
        <v>375.08</v>
      </c>
      <c r="GX207" s="78">
        <v>360.93</v>
      </c>
      <c r="GY207" s="78">
        <v>423.66</v>
      </c>
      <c r="GZ207" s="78"/>
      <c r="HA207" s="78"/>
      <c r="HB207" s="79">
        <v>338.26</v>
      </c>
      <c r="HC207" s="65" t="s">
        <v>415</v>
      </c>
      <c r="HD207" s="68">
        <v>1</v>
      </c>
      <c r="HE207" s="78">
        <v>438.02</v>
      </c>
      <c r="HF207" s="78">
        <v>438.18</v>
      </c>
      <c r="HG207" s="78"/>
      <c r="HH207" s="78">
        <v>295.89999999999998</v>
      </c>
      <c r="HI207" s="78">
        <v>289.26</v>
      </c>
      <c r="HJ207" s="79">
        <v>370.89</v>
      </c>
      <c r="HK207" s="85" t="s">
        <v>416</v>
      </c>
      <c r="HL207" s="68">
        <v>1.10389897116616</v>
      </c>
      <c r="HM207" s="78">
        <v>401.45</v>
      </c>
      <c r="HN207" s="78">
        <v>446.49</v>
      </c>
      <c r="HO207" s="78">
        <v>337.27</v>
      </c>
      <c r="HP207" s="78"/>
      <c r="HQ207" s="78"/>
      <c r="HR207" s="79"/>
    </row>
    <row r="208" spans="1:226" x14ac:dyDescent="0.25">
      <c r="A208" s="81">
        <v>44116</v>
      </c>
      <c r="B208" s="82" t="s">
        <v>387</v>
      </c>
      <c r="C208" s="83">
        <v>449.62125307326869</v>
      </c>
      <c r="D208" s="83">
        <v>438.92502579691694</v>
      </c>
      <c r="E208" s="83">
        <v>354.03501497533892</v>
      </c>
      <c r="F208" s="83">
        <v>326.45907946392151</v>
      </c>
      <c r="G208" s="83">
        <v>256.48123579711836</v>
      </c>
      <c r="H208" s="84">
        <v>309.23985253197611</v>
      </c>
      <c r="I208" s="82" t="s">
        <v>388</v>
      </c>
      <c r="J208" s="83">
        <v>450.91521837350871</v>
      </c>
      <c r="K208" s="83">
        <v>431.34705142820837</v>
      </c>
      <c r="L208" s="83">
        <v>337.44646875487825</v>
      </c>
      <c r="M208" s="83">
        <v>322.03592195922892</v>
      </c>
      <c r="N208" s="83">
        <v>292.18498392282959</v>
      </c>
      <c r="O208" s="84">
        <v>349.62029590664753</v>
      </c>
      <c r="P208" s="65" t="s">
        <v>389</v>
      </c>
      <c r="Q208" s="78">
        <v>398.23</v>
      </c>
      <c r="R208" s="78">
        <v>433.2</v>
      </c>
      <c r="S208" s="78">
        <v>342.33</v>
      </c>
      <c r="T208" s="78">
        <v>282</v>
      </c>
      <c r="U208" s="78"/>
      <c r="V208" s="79"/>
      <c r="W208" s="65" t="s">
        <v>390</v>
      </c>
      <c r="X208" s="78">
        <v>466.62</v>
      </c>
      <c r="Y208" s="78">
        <v>433.64</v>
      </c>
      <c r="Z208" s="78">
        <v>338.29</v>
      </c>
      <c r="AA208" s="78">
        <v>237.31</v>
      </c>
      <c r="AB208" s="78"/>
      <c r="AC208" s="79">
        <v>417.36</v>
      </c>
      <c r="AD208" s="65" t="s">
        <v>391</v>
      </c>
      <c r="AE208" s="68">
        <v>0.51129972389814904</v>
      </c>
      <c r="AF208" s="78">
        <v>383.83</v>
      </c>
      <c r="AG208" s="78">
        <v>388.56</v>
      </c>
      <c r="AH208" s="78">
        <v>305.58999999999997</v>
      </c>
      <c r="AI208" s="78"/>
      <c r="AJ208" s="78"/>
      <c r="AK208" s="79">
        <v>257.06</v>
      </c>
      <c r="AL208" s="69" t="s">
        <v>392</v>
      </c>
      <c r="AM208" s="70">
        <v>1</v>
      </c>
      <c r="AN208" s="78">
        <v>464</v>
      </c>
      <c r="AO208" s="78">
        <v>506.91</v>
      </c>
      <c r="AP208" s="78">
        <v>447.61</v>
      </c>
      <c r="AQ208" s="78">
        <v>527.21</v>
      </c>
      <c r="AR208" s="78"/>
      <c r="AS208" s="79"/>
      <c r="AT208" s="65" t="s">
        <v>393</v>
      </c>
      <c r="AU208" s="68">
        <v>3.67958199948486E-2</v>
      </c>
      <c r="AV208" s="78">
        <v>374.76</v>
      </c>
      <c r="AW208" s="78">
        <v>422.1</v>
      </c>
      <c r="AX208" s="78">
        <v>323.14999999999998</v>
      </c>
      <c r="AY208" s="78"/>
      <c r="AZ208" s="78"/>
      <c r="BA208" s="79">
        <v>290.73</v>
      </c>
      <c r="BB208" s="65" t="s">
        <v>394</v>
      </c>
      <c r="BC208" s="78">
        <v>460.16</v>
      </c>
      <c r="BD208" s="78">
        <v>435.63</v>
      </c>
      <c r="BE208" s="78">
        <v>323.99</v>
      </c>
      <c r="BF208" s="78"/>
      <c r="BG208" s="78"/>
      <c r="BH208" s="79">
        <v>393.54</v>
      </c>
      <c r="BI208" s="65" t="s">
        <v>395</v>
      </c>
      <c r="BJ208" s="68">
        <v>0.134354426978369</v>
      </c>
      <c r="BK208" s="78">
        <v>567.38</v>
      </c>
      <c r="BL208" s="78">
        <v>502.08</v>
      </c>
      <c r="BM208" s="78">
        <v>593.71</v>
      </c>
      <c r="BN208" s="78">
        <v>480.92</v>
      </c>
      <c r="BO208" s="78"/>
      <c r="BP208" s="79"/>
      <c r="BQ208" s="65" t="s">
        <v>396</v>
      </c>
      <c r="BR208" s="68">
        <v>1</v>
      </c>
      <c r="BS208" s="78">
        <v>461.17</v>
      </c>
      <c r="BT208" s="78">
        <v>418</v>
      </c>
      <c r="BU208" s="78">
        <v>489.5</v>
      </c>
      <c r="BV208" s="78"/>
      <c r="BW208" s="78"/>
      <c r="BX208" s="79">
        <v>312</v>
      </c>
      <c r="BY208" s="65" t="s">
        <v>397</v>
      </c>
      <c r="BZ208" s="78">
        <v>487.97</v>
      </c>
      <c r="CA208" s="78">
        <v>472.13</v>
      </c>
      <c r="CB208" s="78">
        <v>329.65</v>
      </c>
      <c r="CC208" s="78">
        <v>283.58999999999997</v>
      </c>
      <c r="CD208" s="78"/>
      <c r="CE208" s="79">
        <v>514.74</v>
      </c>
      <c r="CF208" s="65" t="s">
        <v>398</v>
      </c>
      <c r="CG208" s="78">
        <v>435.34</v>
      </c>
      <c r="CH208" s="78">
        <v>475.89</v>
      </c>
      <c r="CI208" s="78">
        <v>360.8</v>
      </c>
      <c r="CJ208" s="78"/>
      <c r="CK208" s="78"/>
      <c r="CL208" s="79"/>
      <c r="CM208" s="65" t="s">
        <v>399</v>
      </c>
      <c r="CN208" s="78">
        <v>422.2</v>
      </c>
      <c r="CO208" s="78">
        <v>390.7</v>
      </c>
      <c r="CP208" s="78">
        <v>422.56</v>
      </c>
      <c r="CQ208" s="78">
        <v>319.23</v>
      </c>
      <c r="CR208" s="78"/>
      <c r="CS208" s="79">
        <v>583.84</v>
      </c>
      <c r="CT208" s="65" t="s">
        <v>400</v>
      </c>
      <c r="CU208" s="78">
        <v>438.45</v>
      </c>
      <c r="CV208" s="78">
        <v>494.82</v>
      </c>
      <c r="CW208" s="78"/>
      <c r="CX208" s="78">
        <v>330.04</v>
      </c>
      <c r="CY208" s="78"/>
      <c r="CZ208" s="79"/>
      <c r="DA208" s="65" t="s">
        <v>401</v>
      </c>
      <c r="DB208" s="68">
        <v>0.132077714527228</v>
      </c>
      <c r="DC208" s="78">
        <v>456.57</v>
      </c>
      <c r="DD208" s="78">
        <v>486.36</v>
      </c>
      <c r="DE208" s="78">
        <v>314.27</v>
      </c>
      <c r="DF208" s="78">
        <v>377.87</v>
      </c>
      <c r="DG208" s="78"/>
      <c r="DH208" s="79">
        <v>452.52</v>
      </c>
      <c r="DI208" s="65" t="s">
        <v>402</v>
      </c>
      <c r="DJ208" s="68">
        <v>2.80245495053667E-3</v>
      </c>
      <c r="DK208" s="78">
        <v>463.59</v>
      </c>
      <c r="DL208" s="78">
        <v>461.32</v>
      </c>
      <c r="DM208" s="78">
        <v>461.32</v>
      </c>
      <c r="DN208" s="78">
        <v>486.62</v>
      </c>
      <c r="DO208" s="78"/>
      <c r="DP208" s="79">
        <v>403.15</v>
      </c>
      <c r="DQ208" s="65" t="s">
        <v>403</v>
      </c>
      <c r="DR208" s="78">
        <v>401.95</v>
      </c>
      <c r="DS208" s="78">
        <v>420.39</v>
      </c>
      <c r="DT208" s="78">
        <v>293.23</v>
      </c>
      <c r="DU208" s="78">
        <v>337.81</v>
      </c>
      <c r="DV208" s="78"/>
      <c r="DW208" s="79"/>
      <c r="DX208" s="65" t="s">
        <v>404</v>
      </c>
      <c r="DY208" s="78">
        <v>409.82</v>
      </c>
      <c r="DZ208" s="78">
        <v>416.21</v>
      </c>
      <c r="EA208" s="78">
        <v>489.21</v>
      </c>
      <c r="EB208" s="78">
        <v>336.94</v>
      </c>
      <c r="EC208" s="78"/>
      <c r="ED208" s="79">
        <v>337.78</v>
      </c>
      <c r="EE208" s="65" t="s">
        <v>405</v>
      </c>
      <c r="EF208" s="68">
        <v>1</v>
      </c>
      <c r="EG208" s="78">
        <v>425.6</v>
      </c>
      <c r="EH208" s="78">
        <v>410.38</v>
      </c>
      <c r="EI208" s="78">
        <v>302.99</v>
      </c>
      <c r="EJ208" s="78"/>
      <c r="EK208" s="78">
        <v>323.74</v>
      </c>
      <c r="EL208" s="79">
        <v>266.39999999999998</v>
      </c>
      <c r="EM208" s="65" t="s">
        <v>406</v>
      </c>
      <c r="EN208" s="78">
        <v>467.23</v>
      </c>
      <c r="EO208" s="78">
        <v>444.15</v>
      </c>
      <c r="EP208" s="78">
        <v>331.23</v>
      </c>
      <c r="EQ208" s="78"/>
      <c r="ER208" s="78"/>
      <c r="ES208" s="79">
        <v>365.37</v>
      </c>
      <c r="ET208" s="65" t="s">
        <v>407</v>
      </c>
      <c r="EU208" s="68">
        <v>1</v>
      </c>
      <c r="EV208" s="78">
        <v>404.95</v>
      </c>
      <c r="EW208" s="78">
        <v>397.85</v>
      </c>
      <c r="EX208" s="78">
        <v>397.85</v>
      </c>
      <c r="EY208" s="78"/>
      <c r="EZ208" s="78"/>
      <c r="FA208" s="79">
        <v>263.05</v>
      </c>
      <c r="FB208" s="65" t="s">
        <v>408</v>
      </c>
      <c r="FC208" s="78">
        <v>586.21</v>
      </c>
      <c r="FD208" s="78">
        <v>553.02</v>
      </c>
      <c r="FE208" s="78">
        <v>615.37</v>
      </c>
      <c r="FF208" s="78"/>
      <c r="FG208" s="78"/>
      <c r="FH208" s="79"/>
      <c r="FI208" s="65" t="s">
        <v>409</v>
      </c>
      <c r="FJ208" s="78">
        <v>492.5</v>
      </c>
      <c r="FK208" s="78">
        <v>462.76</v>
      </c>
      <c r="FL208" s="78">
        <v>309.04000000000002</v>
      </c>
      <c r="FM208" s="78">
        <v>392.24</v>
      </c>
      <c r="FN208" s="78"/>
      <c r="FO208" s="79">
        <v>310.89999999999998</v>
      </c>
      <c r="FP208" s="65" t="s">
        <v>410</v>
      </c>
      <c r="FQ208" s="68">
        <v>0.22316447221602301</v>
      </c>
      <c r="FR208" s="78">
        <v>431.08</v>
      </c>
      <c r="FS208" s="78">
        <v>455.61</v>
      </c>
      <c r="FT208" s="78">
        <v>429.31</v>
      </c>
      <c r="FU208" s="78">
        <v>286.91000000000003</v>
      </c>
      <c r="FV208" s="78">
        <v>244.26</v>
      </c>
      <c r="FW208" s="79">
        <v>265.02999999999997</v>
      </c>
      <c r="FX208" s="65" t="s">
        <v>411</v>
      </c>
      <c r="FY208" s="78">
        <v>463.6</v>
      </c>
      <c r="FZ208" s="78">
        <v>465.45</v>
      </c>
      <c r="GA208" s="78">
        <v>423.75</v>
      </c>
      <c r="GB208" s="78">
        <v>473.19</v>
      </c>
      <c r="GC208" s="78"/>
      <c r="GD208" s="79">
        <v>352.89</v>
      </c>
      <c r="GE208" s="65" t="s">
        <v>412</v>
      </c>
      <c r="GF208" s="68">
        <v>0.20522502924456701</v>
      </c>
      <c r="GG208" s="78">
        <v>420.97</v>
      </c>
      <c r="GH208" s="78">
        <v>426.23</v>
      </c>
      <c r="GI208" s="78">
        <v>281.33</v>
      </c>
      <c r="GJ208" s="78">
        <v>369.17</v>
      </c>
      <c r="GK208" s="78"/>
      <c r="GL208" s="79">
        <v>368.04</v>
      </c>
      <c r="GM208" s="65" t="s">
        <v>413</v>
      </c>
      <c r="GN208" s="68">
        <v>9.6215831352890802E-2</v>
      </c>
      <c r="GO208" s="78">
        <v>464.09</v>
      </c>
      <c r="GP208" s="78">
        <v>616.58000000000004</v>
      </c>
      <c r="GQ208" s="78">
        <v>357.98</v>
      </c>
      <c r="GR208" s="78">
        <v>328</v>
      </c>
      <c r="GS208" s="78"/>
      <c r="GT208" s="79"/>
      <c r="GU208" s="65" t="s">
        <v>414</v>
      </c>
      <c r="GV208" s="68">
        <v>1</v>
      </c>
      <c r="GW208" s="78">
        <v>375.76</v>
      </c>
      <c r="GX208" s="78">
        <v>355.16</v>
      </c>
      <c r="GY208" s="78">
        <v>413.72</v>
      </c>
      <c r="GZ208" s="78"/>
      <c r="HA208" s="78"/>
      <c r="HB208" s="79">
        <v>353.69</v>
      </c>
      <c r="HC208" s="65" t="s">
        <v>415</v>
      </c>
      <c r="HD208" s="68">
        <v>1</v>
      </c>
      <c r="HE208" s="78">
        <v>435.52</v>
      </c>
      <c r="HF208" s="78">
        <v>438.18</v>
      </c>
      <c r="HG208" s="78"/>
      <c r="HH208" s="78">
        <v>283.87</v>
      </c>
      <c r="HI208" s="78">
        <v>277.23</v>
      </c>
      <c r="HJ208" s="79">
        <v>370.89</v>
      </c>
      <c r="HK208" s="85" t="s">
        <v>416</v>
      </c>
      <c r="HL208" s="68">
        <v>1.1037771253228501</v>
      </c>
      <c r="HM208" s="78">
        <v>401.47</v>
      </c>
      <c r="HN208" s="78">
        <v>446.24</v>
      </c>
      <c r="HO208" s="78">
        <v>334.78</v>
      </c>
      <c r="HP208" s="78"/>
      <c r="HQ208" s="78"/>
      <c r="HR208" s="79"/>
    </row>
    <row r="209" spans="1:226" x14ac:dyDescent="0.25">
      <c r="A209" s="81">
        <v>44109</v>
      </c>
      <c r="B209" s="82" t="s">
        <v>387</v>
      </c>
      <c r="C209" s="83">
        <v>447.18903623485784</v>
      </c>
      <c r="D209" s="83">
        <v>436.1634194016321</v>
      </c>
      <c r="E209" s="83">
        <v>345.45344140220612</v>
      </c>
      <c r="F209" s="83">
        <v>321.06586623263917</v>
      </c>
      <c r="G209" s="83">
        <v>255.6505130607942</v>
      </c>
      <c r="H209" s="84">
        <v>307.09872157168343</v>
      </c>
      <c r="I209" s="82" t="s">
        <v>388</v>
      </c>
      <c r="J209" s="83">
        <v>448.53799827154592</v>
      </c>
      <c r="K209" s="83">
        <v>427.89505505156308</v>
      </c>
      <c r="L209" s="83">
        <v>329.25268605306604</v>
      </c>
      <c r="M209" s="83">
        <v>318.12268962128195</v>
      </c>
      <c r="N209" s="83">
        <v>291.61508038585202</v>
      </c>
      <c r="O209" s="84">
        <v>348.10632247749788</v>
      </c>
      <c r="P209" s="65" t="s">
        <v>389</v>
      </c>
      <c r="Q209" s="78">
        <v>399.06</v>
      </c>
      <c r="R209" s="78">
        <v>434.87</v>
      </c>
      <c r="S209" s="78">
        <v>334.29</v>
      </c>
      <c r="T209" s="78">
        <v>273</v>
      </c>
      <c r="U209" s="78"/>
      <c r="V209" s="79"/>
      <c r="W209" s="65" t="s">
        <v>390</v>
      </c>
      <c r="X209" s="78">
        <v>471.58</v>
      </c>
      <c r="Y209" s="78">
        <v>415.87</v>
      </c>
      <c r="Z209" s="78">
        <v>315.81</v>
      </c>
      <c r="AA209" s="78">
        <v>237.31</v>
      </c>
      <c r="AB209" s="78"/>
      <c r="AC209" s="79">
        <v>387.6</v>
      </c>
      <c r="AD209" s="65" t="s">
        <v>391</v>
      </c>
      <c r="AE209" s="68">
        <v>0.51129972389814904</v>
      </c>
      <c r="AF209" s="78">
        <v>381.52</v>
      </c>
      <c r="AG209" s="78">
        <v>387.27</v>
      </c>
      <c r="AH209" s="78">
        <v>290.33</v>
      </c>
      <c r="AI209" s="78"/>
      <c r="AJ209" s="78"/>
      <c r="AK209" s="79">
        <v>255.47</v>
      </c>
      <c r="AL209" s="69" t="s">
        <v>392</v>
      </c>
      <c r="AM209" s="70">
        <v>1</v>
      </c>
      <c r="AN209" s="78">
        <v>465.04</v>
      </c>
      <c r="AO209" s="78">
        <v>507.72</v>
      </c>
      <c r="AP209" s="78">
        <v>446.39</v>
      </c>
      <c r="AQ209" s="78">
        <v>527.21</v>
      </c>
      <c r="AR209" s="78"/>
      <c r="AS209" s="79"/>
      <c r="AT209" s="65" t="s">
        <v>393</v>
      </c>
      <c r="AU209" s="68">
        <v>3.6905816356657802E-2</v>
      </c>
      <c r="AV209" s="78">
        <v>371.21</v>
      </c>
      <c r="AW209" s="78">
        <v>422.11</v>
      </c>
      <c r="AX209" s="78">
        <v>321</v>
      </c>
      <c r="AY209" s="78"/>
      <c r="AZ209" s="78"/>
      <c r="BA209" s="79">
        <v>292.3</v>
      </c>
      <c r="BB209" s="65" t="s">
        <v>394</v>
      </c>
      <c r="BC209" s="78">
        <v>456.71</v>
      </c>
      <c r="BD209" s="78">
        <v>429.6</v>
      </c>
      <c r="BE209" s="78">
        <v>317.10000000000002</v>
      </c>
      <c r="BF209" s="78"/>
      <c r="BG209" s="78"/>
      <c r="BH209" s="79">
        <v>390.96</v>
      </c>
      <c r="BI209" s="65" t="s">
        <v>395</v>
      </c>
      <c r="BJ209" s="68">
        <v>0.13440860215053799</v>
      </c>
      <c r="BK209" s="78">
        <v>556.85</v>
      </c>
      <c r="BL209" s="78">
        <v>491.53</v>
      </c>
      <c r="BM209" s="78">
        <v>583.20000000000005</v>
      </c>
      <c r="BN209" s="78">
        <v>481.12</v>
      </c>
      <c r="BO209" s="78"/>
      <c r="BP209" s="79"/>
      <c r="BQ209" s="65" t="s">
        <v>396</v>
      </c>
      <c r="BR209" s="68">
        <v>1</v>
      </c>
      <c r="BS209" s="78">
        <v>461.17</v>
      </c>
      <c r="BT209" s="78">
        <v>418</v>
      </c>
      <c r="BU209" s="78">
        <v>489.5</v>
      </c>
      <c r="BV209" s="78"/>
      <c r="BW209" s="78"/>
      <c r="BX209" s="79">
        <v>312</v>
      </c>
      <c r="BY209" s="65" t="s">
        <v>397</v>
      </c>
      <c r="BZ209" s="78">
        <v>487.88</v>
      </c>
      <c r="CA209" s="78">
        <v>471.36</v>
      </c>
      <c r="CB209" s="78">
        <v>326.64999999999998</v>
      </c>
      <c r="CC209" s="78">
        <v>286.95</v>
      </c>
      <c r="CD209" s="78"/>
      <c r="CE209" s="79">
        <v>515.09</v>
      </c>
      <c r="CF209" s="65" t="s">
        <v>398</v>
      </c>
      <c r="CG209" s="78">
        <v>428.89</v>
      </c>
      <c r="CH209" s="78">
        <v>467.02</v>
      </c>
      <c r="CI209" s="78">
        <v>346.89</v>
      </c>
      <c r="CJ209" s="78"/>
      <c r="CK209" s="78"/>
      <c r="CL209" s="79"/>
      <c r="CM209" s="65" t="s">
        <v>399</v>
      </c>
      <c r="CN209" s="78">
        <v>417.62</v>
      </c>
      <c r="CO209" s="78">
        <v>387.78</v>
      </c>
      <c r="CP209" s="78">
        <v>415.14</v>
      </c>
      <c r="CQ209" s="78">
        <v>306.58</v>
      </c>
      <c r="CR209" s="78"/>
      <c r="CS209" s="79">
        <v>585.57000000000005</v>
      </c>
      <c r="CT209" s="65" t="s">
        <v>400</v>
      </c>
      <c r="CU209" s="78">
        <v>439.38</v>
      </c>
      <c r="CV209" s="78">
        <v>496.67</v>
      </c>
      <c r="CW209" s="78"/>
      <c r="CX209" s="78">
        <v>315.89999999999998</v>
      </c>
      <c r="CY209" s="78"/>
      <c r="CZ209" s="79"/>
      <c r="DA209" s="65" t="s">
        <v>401</v>
      </c>
      <c r="DB209" s="68">
        <v>0.13213530655391101</v>
      </c>
      <c r="DC209" s="78">
        <v>458.88</v>
      </c>
      <c r="DD209" s="78">
        <v>482.35</v>
      </c>
      <c r="DE209" s="78">
        <v>311.23</v>
      </c>
      <c r="DF209" s="78">
        <v>378.04</v>
      </c>
      <c r="DG209" s="78"/>
      <c r="DH209" s="79">
        <v>452.83</v>
      </c>
      <c r="DI209" s="65" t="s">
        <v>402</v>
      </c>
      <c r="DJ209" s="68">
        <v>2.7919702934360801E-3</v>
      </c>
      <c r="DK209" s="78">
        <v>462.34</v>
      </c>
      <c r="DL209" s="78">
        <v>455.42</v>
      </c>
      <c r="DM209" s="78">
        <v>455.42</v>
      </c>
      <c r="DN209" s="78">
        <v>477.26</v>
      </c>
      <c r="DO209" s="78"/>
      <c r="DP209" s="79">
        <v>408.53</v>
      </c>
      <c r="DQ209" s="65" t="s">
        <v>403</v>
      </c>
      <c r="DR209" s="78">
        <v>402.36</v>
      </c>
      <c r="DS209" s="78">
        <v>422.37</v>
      </c>
      <c r="DT209" s="78">
        <v>293.81</v>
      </c>
      <c r="DU209" s="78">
        <v>325.62</v>
      </c>
      <c r="DV209" s="78"/>
      <c r="DW209" s="79"/>
      <c r="DX209" s="65" t="s">
        <v>404</v>
      </c>
      <c r="DY209" s="78">
        <v>409.5</v>
      </c>
      <c r="DZ209" s="78">
        <v>417.59</v>
      </c>
      <c r="EA209" s="78">
        <v>487.92</v>
      </c>
      <c r="EB209" s="78">
        <v>322.72000000000003</v>
      </c>
      <c r="EC209" s="78"/>
      <c r="ED209" s="79">
        <v>337.72</v>
      </c>
      <c r="EE209" s="65" t="s">
        <v>405</v>
      </c>
      <c r="EF209" s="68">
        <v>1</v>
      </c>
      <c r="EG209" s="78">
        <v>421.78</v>
      </c>
      <c r="EH209" s="78">
        <v>410.5</v>
      </c>
      <c r="EI209" s="78">
        <v>292.27999999999997</v>
      </c>
      <c r="EJ209" s="78"/>
      <c r="EK209" s="78">
        <v>323.74</v>
      </c>
      <c r="EL209" s="79">
        <v>264.19</v>
      </c>
      <c r="EM209" s="65" t="s">
        <v>406</v>
      </c>
      <c r="EN209" s="78">
        <v>467.23</v>
      </c>
      <c r="EO209" s="78">
        <v>430.47</v>
      </c>
      <c r="EP209" s="78">
        <v>339.12</v>
      </c>
      <c r="EQ209" s="78"/>
      <c r="ER209" s="78"/>
      <c r="ES209" s="79">
        <v>365.37</v>
      </c>
      <c r="ET209" s="65" t="s">
        <v>407</v>
      </c>
      <c r="EU209" s="68">
        <v>1</v>
      </c>
      <c r="EV209" s="78">
        <v>406.33</v>
      </c>
      <c r="EW209" s="78">
        <v>402.26</v>
      </c>
      <c r="EX209" s="78">
        <v>402.26</v>
      </c>
      <c r="EY209" s="78"/>
      <c r="EZ209" s="78"/>
      <c r="FA209" s="79">
        <v>260.98</v>
      </c>
      <c r="FB209" s="65" t="s">
        <v>408</v>
      </c>
      <c r="FC209" s="78">
        <v>586.21</v>
      </c>
      <c r="FD209" s="78">
        <v>553.02</v>
      </c>
      <c r="FE209" s="78">
        <v>615.37</v>
      </c>
      <c r="FF209" s="78"/>
      <c r="FG209" s="78"/>
      <c r="FH209" s="79"/>
      <c r="FI209" s="65" t="s">
        <v>409</v>
      </c>
      <c r="FJ209" s="78">
        <v>485.88</v>
      </c>
      <c r="FK209" s="78">
        <v>451.19</v>
      </c>
      <c r="FL209" s="78">
        <v>290.86</v>
      </c>
      <c r="FM209" s="78">
        <v>357.24</v>
      </c>
      <c r="FN209" s="78"/>
      <c r="FO209" s="79">
        <v>305.11</v>
      </c>
      <c r="FP209" s="65" t="s">
        <v>410</v>
      </c>
      <c r="FQ209" s="68">
        <v>0.22232103156958599</v>
      </c>
      <c r="FR209" s="78">
        <v>435.68</v>
      </c>
      <c r="FS209" s="78">
        <v>463.31</v>
      </c>
      <c r="FT209" s="78">
        <v>417.77</v>
      </c>
      <c r="FU209" s="78">
        <v>280.87</v>
      </c>
      <c r="FV209" s="78">
        <v>243.34</v>
      </c>
      <c r="FW209" s="79">
        <v>261.33999999999997</v>
      </c>
      <c r="FX209" s="65" t="s">
        <v>411</v>
      </c>
      <c r="FY209" s="78">
        <v>457.1</v>
      </c>
      <c r="FZ209" s="78">
        <v>461.38</v>
      </c>
      <c r="GA209" s="78">
        <v>422.12</v>
      </c>
      <c r="GB209" s="78">
        <v>472.52</v>
      </c>
      <c r="GC209" s="78"/>
      <c r="GD209" s="79">
        <v>352.08</v>
      </c>
      <c r="GE209" s="65" t="s">
        <v>412</v>
      </c>
      <c r="GF209" s="68">
        <v>0.205170291341814</v>
      </c>
      <c r="GG209" s="78">
        <v>404.12</v>
      </c>
      <c r="GH209" s="78">
        <v>417.72</v>
      </c>
      <c r="GI209" s="78">
        <v>296.66000000000003</v>
      </c>
      <c r="GJ209" s="78">
        <v>339.14</v>
      </c>
      <c r="GK209" s="78"/>
      <c r="GL209" s="79">
        <v>369.08</v>
      </c>
      <c r="GM209" s="65" t="s">
        <v>413</v>
      </c>
      <c r="GN209" s="68">
        <v>9.5561183047446097E-2</v>
      </c>
      <c r="GO209" s="78">
        <v>456.19</v>
      </c>
      <c r="GP209" s="78">
        <v>601.83000000000004</v>
      </c>
      <c r="GQ209" s="78">
        <v>342.17</v>
      </c>
      <c r="GR209" s="78">
        <v>311.14999999999998</v>
      </c>
      <c r="GS209" s="78"/>
      <c r="GT209" s="79"/>
      <c r="GU209" s="65" t="s">
        <v>414</v>
      </c>
      <c r="GV209" s="68">
        <v>1</v>
      </c>
      <c r="GW209" s="78">
        <v>375.67</v>
      </c>
      <c r="GX209" s="78">
        <v>355.18</v>
      </c>
      <c r="GY209" s="78">
        <v>389.09</v>
      </c>
      <c r="GZ209" s="78"/>
      <c r="HA209" s="78"/>
      <c r="HB209" s="79">
        <v>341.8</v>
      </c>
      <c r="HC209" s="65" t="s">
        <v>415</v>
      </c>
      <c r="HD209" s="68">
        <v>1</v>
      </c>
      <c r="HE209" s="78">
        <v>426.35</v>
      </c>
      <c r="HF209" s="78">
        <v>437.35</v>
      </c>
      <c r="HG209" s="78"/>
      <c r="HH209" s="78">
        <v>283.02999999999997</v>
      </c>
      <c r="HI209" s="78">
        <v>276.39</v>
      </c>
      <c r="HJ209" s="79">
        <v>368.39</v>
      </c>
      <c r="HK209" s="85" t="s">
        <v>416</v>
      </c>
      <c r="HL209" s="68">
        <v>1.10120030833609</v>
      </c>
      <c r="HM209" s="78">
        <v>401.22</v>
      </c>
      <c r="HN209" s="78">
        <v>445.74</v>
      </c>
      <c r="HO209" s="78">
        <v>321.86</v>
      </c>
      <c r="HP209" s="78"/>
      <c r="HQ209" s="78"/>
      <c r="HR209" s="79"/>
    </row>
    <row r="210" spans="1:226" x14ac:dyDescent="0.25">
      <c r="A210" s="81">
        <v>44102</v>
      </c>
      <c r="B210" s="82" t="s">
        <v>387</v>
      </c>
      <c r="C210" s="83">
        <v>445.43384711712855</v>
      </c>
      <c r="D210" s="83">
        <v>435.49797889214341</v>
      </c>
      <c r="E210" s="83">
        <v>344.92279015016203</v>
      </c>
      <c r="F210" s="83">
        <v>318.57218310492993</v>
      </c>
      <c r="G210" s="83">
        <v>252.47855101323651</v>
      </c>
      <c r="H210" s="84">
        <v>305.85769190172505</v>
      </c>
      <c r="I210" s="82" t="s">
        <v>388</v>
      </c>
      <c r="J210" s="83">
        <v>446.98087936602565</v>
      </c>
      <c r="K210" s="83">
        <v>428.17627392363761</v>
      </c>
      <c r="L210" s="83">
        <v>328.71483793598429</v>
      </c>
      <c r="M210" s="83">
        <v>315.31098114243468</v>
      </c>
      <c r="N210" s="83">
        <v>287.32723472668812</v>
      </c>
      <c r="O210" s="84">
        <v>347.44414500773507</v>
      </c>
      <c r="P210" s="65" t="s">
        <v>389</v>
      </c>
      <c r="Q210" s="78">
        <v>396.56</v>
      </c>
      <c r="R210" s="78">
        <v>435.7</v>
      </c>
      <c r="S210" s="78">
        <v>332.56</v>
      </c>
      <c r="T210" s="78">
        <v>273</v>
      </c>
      <c r="U210" s="78"/>
      <c r="V210" s="79"/>
      <c r="W210" s="65" t="s">
        <v>390</v>
      </c>
      <c r="X210" s="78">
        <v>487.94</v>
      </c>
      <c r="Y210" s="78">
        <v>427.69</v>
      </c>
      <c r="Z210" s="78">
        <v>322.18</v>
      </c>
      <c r="AA210" s="78">
        <v>237.79</v>
      </c>
      <c r="AB210" s="78"/>
      <c r="AC210" s="79">
        <v>380.99</v>
      </c>
      <c r="AD210" s="65" t="s">
        <v>391</v>
      </c>
      <c r="AE210" s="68">
        <v>0.51129972389814904</v>
      </c>
      <c r="AF210" s="78">
        <v>381.09</v>
      </c>
      <c r="AG210" s="78">
        <v>386.89</v>
      </c>
      <c r="AH210" s="78">
        <v>291.95</v>
      </c>
      <c r="AI210" s="78"/>
      <c r="AJ210" s="78"/>
      <c r="AK210" s="79">
        <v>254.83</v>
      </c>
      <c r="AL210" s="69" t="s">
        <v>392</v>
      </c>
      <c r="AM210" s="70">
        <v>1</v>
      </c>
      <c r="AN210" s="78">
        <v>467.82</v>
      </c>
      <c r="AO210" s="78">
        <v>511.23</v>
      </c>
      <c r="AP210" s="78">
        <v>447.12</v>
      </c>
      <c r="AQ210" s="78">
        <v>527.21</v>
      </c>
      <c r="AR210" s="78"/>
      <c r="AS210" s="79"/>
      <c r="AT210" s="65" t="s">
        <v>393</v>
      </c>
      <c r="AU210" s="68">
        <v>3.6855489625179698E-2</v>
      </c>
      <c r="AV210" s="78">
        <v>367.87</v>
      </c>
      <c r="AW210" s="78">
        <v>419.19</v>
      </c>
      <c r="AX210" s="78">
        <v>321.57</v>
      </c>
      <c r="AY210" s="78"/>
      <c r="AZ210" s="78"/>
      <c r="BA210" s="79">
        <v>293.02999999999997</v>
      </c>
      <c r="BB210" s="65" t="s">
        <v>394</v>
      </c>
      <c r="BC210" s="78">
        <v>452.4</v>
      </c>
      <c r="BD210" s="78">
        <v>426.15</v>
      </c>
      <c r="BE210" s="78">
        <v>314.51</v>
      </c>
      <c r="BF210" s="78"/>
      <c r="BG210" s="78"/>
      <c r="BH210" s="79">
        <v>391.82</v>
      </c>
      <c r="BI210" s="65" t="s">
        <v>395</v>
      </c>
      <c r="BJ210" s="68">
        <v>0.13430209914180999</v>
      </c>
      <c r="BK210" s="78">
        <v>556.41</v>
      </c>
      <c r="BL210" s="78">
        <v>480.4</v>
      </c>
      <c r="BM210" s="78">
        <v>571.99</v>
      </c>
      <c r="BN210" s="78">
        <v>467.3</v>
      </c>
      <c r="BO210" s="78"/>
      <c r="BP210" s="79"/>
      <c r="BQ210" s="65" t="s">
        <v>396</v>
      </c>
      <c r="BR210" s="68">
        <v>1</v>
      </c>
      <c r="BS210" s="78">
        <v>481.17</v>
      </c>
      <c r="BT210" s="78">
        <v>458.83</v>
      </c>
      <c r="BU210" s="78">
        <v>498.67</v>
      </c>
      <c r="BV210" s="78"/>
      <c r="BW210" s="78"/>
      <c r="BX210" s="79">
        <v>277.83</v>
      </c>
      <c r="BY210" s="65" t="s">
        <v>397</v>
      </c>
      <c r="BZ210" s="78">
        <v>488.26</v>
      </c>
      <c r="CA210" s="78">
        <v>472.62</v>
      </c>
      <c r="CB210" s="78">
        <v>325.69</v>
      </c>
      <c r="CC210" s="78">
        <v>283.01</v>
      </c>
      <c r="CD210" s="78"/>
      <c r="CE210" s="79">
        <v>515.11</v>
      </c>
      <c r="CF210" s="65" t="s">
        <v>398</v>
      </c>
      <c r="CG210" s="78">
        <v>418.6</v>
      </c>
      <c r="CH210" s="78">
        <v>475.04</v>
      </c>
      <c r="CI210" s="78">
        <v>350.55</v>
      </c>
      <c r="CJ210" s="78"/>
      <c r="CK210" s="78"/>
      <c r="CL210" s="79"/>
      <c r="CM210" s="65" t="s">
        <v>399</v>
      </c>
      <c r="CN210" s="78">
        <v>415.83</v>
      </c>
      <c r="CO210" s="78">
        <v>386.45</v>
      </c>
      <c r="CP210" s="78">
        <v>415.63</v>
      </c>
      <c r="CQ210" s="78">
        <v>304.77</v>
      </c>
      <c r="CR210" s="78"/>
      <c r="CS210" s="79">
        <v>586.53</v>
      </c>
      <c r="CT210" s="65" t="s">
        <v>400</v>
      </c>
      <c r="CU210" s="78">
        <v>438.44</v>
      </c>
      <c r="CV210" s="78">
        <v>496.66</v>
      </c>
      <c r="CW210" s="78"/>
      <c r="CX210" s="78">
        <v>313.86</v>
      </c>
      <c r="CY210" s="78"/>
      <c r="CZ210" s="79"/>
      <c r="DA210" s="65" t="s">
        <v>401</v>
      </c>
      <c r="DB210" s="68">
        <v>0.13245033112582799</v>
      </c>
      <c r="DC210" s="78">
        <v>465.27</v>
      </c>
      <c r="DD210" s="78">
        <v>486.78</v>
      </c>
      <c r="DE210" s="78">
        <v>311.97000000000003</v>
      </c>
      <c r="DF210" s="78">
        <v>378.94</v>
      </c>
      <c r="DG210" s="78"/>
      <c r="DH210" s="79">
        <v>448.72</v>
      </c>
      <c r="DI210" s="65" t="s">
        <v>402</v>
      </c>
      <c r="DJ210" s="68">
        <v>2.74634735801384E-3</v>
      </c>
      <c r="DK210" s="78">
        <v>454.52</v>
      </c>
      <c r="DL210" s="78">
        <v>443.97</v>
      </c>
      <c r="DM210" s="78">
        <v>443.97</v>
      </c>
      <c r="DN210" s="78">
        <v>454.64</v>
      </c>
      <c r="DO210" s="78"/>
      <c r="DP210" s="79">
        <v>402.27</v>
      </c>
      <c r="DQ210" s="65" t="s">
        <v>403</v>
      </c>
      <c r="DR210" s="78">
        <v>409.05</v>
      </c>
      <c r="DS210" s="78">
        <v>430.72</v>
      </c>
      <c r="DT210" s="78">
        <v>287.89999999999998</v>
      </c>
      <c r="DU210" s="78">
        <v>324.52</v>
      </c>
      <c r="DV210" s="78"/>
      <c r="DW210" s="79"/>
      <c r="DX210" s="65" t="s">
        <v>404</v>
      </c>
      <c r="DY210" s="78">
        <v>410.57</v>
      </c>
      <c r="DZ210" s="78">
        <v>419.44</v>
      </c>
      <c r="EA210" s="78">
        <v>485.46</v>
      </c>
      <c r="EB210" s="78">
        <v>322.17</v>
      </c>
      <c r="EC210" s="78"/>
      <c r="ED210" s="79">
        <v>338.18</v>
      </c>
      <c r="EE210" s="65" t="s">
        <v>405</v>
      </c>
      <c r="EF210" s="68">
        <v>1</v>
      </c>
      <c r="EG210" s="78">
        <v>427.36</v>
      </c>
      <c r="EH210" s="78">
        <v>417.09</v>
      </c>
      <c r="EI210" s="78">
        <v>295.88</v>
      </c>
      <c r="EJ210" s="78"/>
      <c r="EK210" s="78">
        <v>323.74</v>
      </c>
      <c r="EL210" s="79">
        <v>264.18</v>
      </c>
      <c r="EM210" s="65" t="s">
        <v>406</v>
      </c>
      <c r="EN210" s="78">
        <v>467.23</v>
      </c>
      <c r="EO210" s="78">
        <v>430.47</v>
      </c>
      <c r="EP210" s="78">
        <v>339.12</v>
      </c>
      <c r="EQ210" s="78"/>
      <c r="ER210" s="78"/>
      <c r="ES210" s="79">
        <v>352.41</v>
      </c>
      <c r="ET210" s="65" t="s">
        <v>407</v>
      </c>
      <c r="EU210" s="68">
        <v>1</v>
      </c>
      <c r="EV210" s="78">
        <v>412.66</v>
      </c>
      <c r="EW210" s="78">
        <v>410.24</v>
      </c>
      <c r="EX210" s="78">
        <v>410.24</v>
      </c>
      <c r="EY210" s="78"/>
      <c r="EZ210" s="78"/>
      <c r="FA210" s="79">
        <v>260.98</v>
      </c>
      <c r="FB210" s="65" t="s">
        <v>408</v>
      </c>
      <c r="FC210" s="78">
        <v>586.21</v>
      </c>
      <c r="FD210" s="78">
        <v>553.02</v>
      </c>
      <c r="FE210" s="78">
        <v>615.37</v>
      </c>
      <c r="FF210" s="78"/>
      <c r="FG210" s="78"/>
      <c r="FH210" s="79"/>
      <c r="FI210" s="65" t="s">
        <v>409</v>
      </c>
      <c r="FJ210" s="78">
        <v>481.75</v>
      </c>
      <c r="FK210" s="78">
        <v>446.23</v>
      </c>
      <c r="FL210" s="78">
        <v>294.99</v>
      </c>
      <c r="FM210" s="78">
        <v>369.24</v>
      </c>
      <c r="FN210" s="78"/>
      <c r="FO210" s="79">
        <v>287.76</v>
      </c>
      <c r="FP210" s="65" t="s">
        <v>410</v>
      </c>
      <c r="FQ210" s="68">
        <v>0.21977055953584501</v>
      </c>
      <c r="FR210" s="78">
        <v>433.37</v>
      </c>
      <c r="FS210" s="78">
        <v>460.56</v>
      </c>
      <c r="FT210" s="78">
        <v>426.56</v>
      </c>
      <c r="FU210" s="78">
        <v>277.64999999999998</v>
      </c>
      <c r="FV210" s="78">
        <v>240.55</v>
      </c>
      <c r="FW210" s="79">
        <v>259.24</v>
      </c>
      <c r="FX210" s="65" t="s">
        <v>411</v>
      </c>
      <c r="FY210" s="78">
        <v>456.29</v>
      </c>
      <c r="FZ210" s="78">
        <v>461.38</v>
      </c>
      <c r="GA210" s="78">
        <v>422.12</v>
      </c>
      <c r="GB210" s="78">
        <v>467.98</v>
      </c>
      <c r="GC210" s="78"/>
      <c r="GD210" s="79">
        <v>352.08</v>
      </c>
      <c r="GE210" s="65" t="s">
        <v>412</v>
      </c>
      <c r="GF210" s="68">
        <v>0.20515766366452601</v>
      </c>
      <c r="GG210" s="78">
        <v>400.02</v>
      </c>
      <c r="GH210" s="78">
        <v>407.68</v>
      </c>
      <c r="GI210" s="78">
        <v>267.01</v>
      </c>
      <c r="GJ210" s="78">
        <v>384.49</v>
      </c>
      <c r="GK210" s="78"/>
      <c r="GL210" s="79">
        <v>368.27</v>
      </c>
      <c r="GM210" s="65" t="s">
        <v>413</v>
      </c>
      <c r="GN210" s="68">
        <v>9.4461709945873398E-2</v>
      </c>
      <c r="GO210" s="78">
        <v>454.64</v>
      </c>
      <c r="GP210" s="78">
        <v>598.99</v>
      </c>
      <c r="GQ210" s="78">
        <v>342.08</v>
      </c>
      <c r="GR210" s="78">
        <v>304.36</v>
      </c>
      <c r="GS210" s="78"/>
      <c r="GT210" s="79"/>
      <c r="GU210" s="65" t="s">
        <v>414</v>
      </c>
      <c r="GV210" s="68">
        <v>1</v>
      </c>
      <c r="GW210" s="78">
        <v>376.94</v>
      </c>
      <c r="GX210" s="78">
        <v>357.43</v>
      </c>
      <c r="GY210" s="78">
        <v>395.94</v>
      </c>
      <c r="GZ210" s="78"/>
      <c r="HA210" s="78"/>
      <c r="HB210" s="79">
        <v>355.99</v>
      </c>
      <c r="HC210" s="65" t="s">
        <v>415</v>
      </c>
      <c r="HD210" s="68">
        <v>1</v>
      </c>
      <c r="HE210" s="78">
        <v>410.52</v>
      </c>
      <c r="HF210" s="78">
        <v>437.35</v>
      </c>
      <c r="HG210" s="78"/>
      <c r="HH210" s="78">
        <v>276.70999999999998</v>
      </c>
      <c r="HI210" s="78">
        <v>270.07</v>
      </c>
      <c r="HJ210" s="79">
        <v>363.39</v>
      </c>
      <c r="HK210" s="85" t="s">
        <v>416</v>
      </c>
      <c r="HL210" s="68">
        <v>1.1048747072081999</v>
      </c>
      <c r="HM210" s="78">
        <v>402.97</v>
      </c>
      <c r="HN210" s="78">
        <v>447.68</v>
      </c>
      <c r="HO210" s="78">
        <v>330.05</v>
      </c>
      <c r="HP210" s="78"/>
      <c r="HQ210" s="78"/>
      <c r="HR210" s="79"/>
    </row>
    <row r="211" spans="1:226" x14ac:dyDescent="0.25">
      <c r="A211" s="81">
        <v>44095</v>
      </c>
      <c r="B211" s="82" t="s">
        <v>387</v>
      </c>
      <c r="C211" s="83">
        <v>447.72029186724745</v>
      </c>
      <c r="D211" s="83">
        <v>439.6386756198487</v>
      </c>
      <c r="E211" s="83">
        <v>345.89045227068726</v>
      </c>
      <c r="F211" s="83">
        <v>318.61395583386945</v>
      </c>
      <c r="G211" s="83">
        <v>253.25753777673654</v>
      </c>
      <c r="H211" s="84">
        <v>305.5497733466425</v>
      </c>
      <c r="I211" s="82" t="s">
        <v>388</v>
      </c>
      <c r="J211" s="83">
        <v>448.16055241356702</v>
      </c>
      <c r="K211" s="83">
        <v>431.77295733695979</v>
      </c>
      <c r="L211" s="83">
        <v>329.63564563229716</v>
      </c>
      <c r="M211" s="83">
        <v>315.02175626049677</v>
      </c>
      <c r="N211" s="83">
        <v>279.95241157556273</v>
      </c>
      <c r="O211" s="84">
        <v>347.78657393661911</v>
      </c>
      <c r="P211" s="65" t="s">
        <v>389</v>
      </c>
      <c r="Q211" s="78">
        <v>398.23</v>
      </c>
      <c r="R211" s="78">
        <v>440.7</v>
      </c>
      <c r="S211" s="78">
        <v>337.36</v>
      </c>
      <c r="T211" s="78">
        <v>258</v>
      </c>
      <c r="U211" s="78"/>
      <c r="V211" s="79"/>
      <c r="W211" s="65" t="s">
        <v>390</v>
      </c>
      <c r="X211" s="78">
        <v>464.63</v>
      </c>
      <c r="Y211" s="78">
        <v>417.69</v>
      </c>
      <c r="Z211" s="78">
        <v>330.61</v>
      </c>
      <c r="AA211" s="78">
        <v>217.48</v>
      </c>
      <c r="AB211" s="78"/>
      <c r="AC211" s="79">
        <v>365.29</v>
      </c>
      <c r="AD211" s="65" t="s">
        <v>391</v>
      </c>
      <c r="AE211" s="68">
        <v>0.51129972389814904</v>
      </c>
      <c r="AF211" s="78">
        <v>381.85</v>
      </c>
      <c r="AG211" s="78">
        <v>392.51</v>
      </c>
      <c r="AH211" s="78">
        <v>291.95</v>
      </c>
      <c r="AI211" s="78"/>
      <c r="AJ211" s="78"/>
      <c r="AK211" s="79">
        <v>255.64</v>
      </c>
      <c r="AL211" s="69" t="s">
        <v>392</v>
      </c>
      <c r="AM211" s="70">
        <v>1</v>
      </c>
      <c r="AN211" s="78">
        <v>470.4</v>
      </c>
      <c r="AO211" s="78">
        <v>516.12</v>
      </c>
      <c r="AP211" s="78">
        <v>448.07</v>
      </c>
      <c r="AQ211" s="78">
        <v>527.21</v>
      </c>
      <c r="AR211" s="78"/>
      <c r="AS211" s="79"/>
      <c r="AT211" s="65" t="s">
        <v>393</v>
      </c>
      <c r="AU211" s="68">
        <v>3.70644922164566E-2</v>
      </c>
      <c r="AV211" s="78">
        <v>370.51</v>
      </c>
      <c r="AW211" s="78">
        <v>423.5</v>
      </c>
      <c r="AX211" s="78">
        <v>321.04000000000002</v>
      </c>
      <c r="AY211" s="78"/>
      <c r="AZ211" s="78"/>
      <c r="BA211" s="79">
        <v>294.2</v>
      </c>
      <c r="BB211" s="65" t="s">
        <v>394</v>
      </c>
      <c r="BC211" s="78">
        <v>456.71</v>
      </c>
      <c r="BD211" s="78">
        <v>434.77</v>
      </c>
      <c r="BE211" s="78">
        <v>313.64999999999998</v>
      </c>
      <c r="BF211" s="78"/>
      <c r="BG211" s="78"/>
      <c r="BH211" s="79">
        <v>395.27</v>
      </c>
      <c r="BI211" s="65" t="s">
        <v>395</v>
      </c>
      <c r="BJ211" s="68">
        <v>0.13439415116654099</v>
      </c>
      <c r="BK211" s="78">
        <v>578.29999999999995</v>
      </c>
      <c r="BL211" s="78">
        <v>502.23</v>
      </c>
      <c r="BM211" s="78">
        <v>583.14</v>
      </c>
      <c r="BN211" s="78">
        <v>481.06</v>
      </c>
      <c r="BO211" s="78"/>
      <c r="BP211" s="79"/>
      <c r="BQ211" s="65" t="s">
        <v>396</v>
      </c>
      <c r="BR211" s="68">
        <v>1</v>
      </c>
      <c r="BS211" s="78">
        <v>481.17</v>
      </c>
      <c r="BT211" s="78">
        <v>458.83</v>
      </c>
      <c r="BU211" s="78">
        <v>498.67</v>
      </c>
      <c r="BV211" s="78"/>
      <c r="BW211" s="78"/>
      <c r="BX211" s="79">
        <v>277.83</v>
      </c>
      <c r="BY211" s="65" t="s">
        <v>397</v>
      </c>
      <c r="BZ211" s="78">
        <v>487.74</v>
      </c>
      <c r="CA211" s="78">
        <v>475.42</v>
      </c>
      <c r="CB211" s="78">
        <v>323.83999999999997</v>
      </c>
      <c r="CC211" s="78">
        <v>287.02</v>
      </c>
      <c r="CD211" s="78"/>
      <c r="CE211" s="79">
        <v>515.25</v>
      </c>
      <c r="CF211" s="65" t="s">
        <v>398</v>
      </c>
      <c r="CG211" s="78">
        <v>411.34</v>
      </c>
      <c r="CH211" s="78">
        <v>479.88</v>
      </c>
      <c r="CI211" s="78">
        <v>351.2</v>
      </c>
      <c r="CJ211" s="78"/>
      <c r="CK211" s="78"/>
      <c r="CL211" s="79"/>
      <c r="CM211" s="65" t="s">
        <v>399</v>
      </c>
      <c r="CN211" s="78">
        <v>413.74</v>
      </c>
      <c r="CO211" s="78">
        <v>386.83</v>
      </c>
      <c r="CP211" s="78">
        <v>416.36</v>
      </c>
      <c r="CQ211" s="78">
        <v>299.88</v>
      </c>
      <c r="CR211" s="78"/>
      <c r="CS211" s="79">
        <v>584.08000000000004</v>
      </c>
      <c r="CT211" s="65" t="s">
        <v>400</v>
      </c>
      <c r="CU211" s="78">
        <v>438.37</v>
      </c>
      <c r="CV211" s="78">
        <v>498.24</v>
      </c>
      <c r="CW211" s="78"/>
      <c r="CX211" s="78">
        <v>314.76</v>
      </c>
      <c r="CY211" s="78"/>
      <c r="CZ211" s="79"/>
      <c r="DA211" s="65" t="s">
        <v>401</v>
      </c>
      <c r="DB211" s="68">
        <v>0.13260313208598001</v>
      </c>
      <c r="DC211" s="78">
        <v>456.26</v>
      </c>
      <c r="DD211" s="78">
        <v>481.08</v>
      </c>
      <c r="DE211" s="78">
        <v>309.14999999999998</v>
      </c>
      <c r="DF211" s="78">
        <v>359.49</v>
      </c>
      <c r="DG211" s="78"/>
      <c r="DH211" s="79">
        <v>435.44</v>
      </c>
      <c r="DI211" s="65" t="s">
        <v>402</v>
      </c>
      <c r="DJ211" s="68">
        <v>2.7542139473394301E-3</v>
      </c>
      <c r="DK211" s="78">
        <v>449.3</v>
      </c>
      <c r="DL211" s="78">
        <v>437.83</v>
      </c>
      <c r="DM211" s="78">
        <v>437.83</v>
      </c>
      <c r="DN211" s="78">
        <v>455.94</v>
      </c>
      <c r="DO211" s="78"/>
      <c r="DP211" s="79">
        <v>403.25</v>
      </c>
      <c r="DQ211" s="65" t="s">
        <v>403</v>
      </c>
      <c r="DR211" s="78">
        <v>412.61</v>
      </c>
      <c r="DS211" s="78">
        <v>433.78</v>
      </c>
      <c r="DT211" s="78">
        <v>287.81</v>
      </c>
      <c r="DU211" s="78">
        <v>313.75</v>
      </c>
      <c r="DV211" s="78"/>
      <c r="DW211" s="79"/>
      <c r="DX211" s="65" t="s">
        <v>404</v>
      </c>
      <c r="DY211" s="78">
        <v>409.88</v>
      </c>
      <c r="DZ211" s="78">
        <v>421.46</v>
      </c>
      <c r="EA211" s="78">
        <v>490.61</v>
      </c>
      <c r="EB211" s="78">
        <v>324.5</v>
      </c>
      <c r="EC211" s="78"/>
      <c r="ED211" s="79">
        <v>338.55</v>
      </c>
      <c r="EE211" s="65" t="s">
        <v>405</v>
      </c>
      <c r="EF211" s="68">
        <v>1</v>
      </c>
      <c r="EG211" s="78">
        <v>429.41</v>
      </c>
      <c r="EH211" s="78">
        <v>420.74</v>
      </c>
      <c r="EI211" s="78">
        <v>298.42</v>
      </c>
      <c r="EJ211" s="78"/>
      <c r="EK211" s="78">
        <v>323.74</v>
      </c>
      <c r="EL211" s="79">
        <v>264.47000000000003</v>
      </c>
      <c r="EM211" s="65" t="s">
        <v>406</v>
      </c>
      <c r="EN211" s="78">
        <v>478.34</v>
      </c>
      <c r="EO211" s="78">
        <v>430.47</v>
      </c>
      <c r="EP211" s="78">
        <v>327.72</v>
      </c>
      <c r="EQ211" s="78"/>
      <c r="ER211" s="78"/>
      <c r="ES211" s="79">
        <v>345</v>
      </c>
      <c r="ET211" s="65" t="s">
        <v>407</v>
      </c>
      <c r="EU211" s="68">
        <v>1</v>
      </c>
      <c r="EV211" s="78">
        <v>418.18</v>
      </c>
      <c r="EW211" s="78">
        <v>413.96</v>
      </c>
      <c r="EX211" s="78">
        <v>413.96</v>
      </c>
      <c r="EY211" s="78"/>
      <c r="EZ211" s="78"/>
      <c r="FA211" s="79">
        <v>260.98</v>
      </c>
      <c r="FB211" s="65" t="s">
        <v>408</v>
      </c>
      <c r="FC211" s="78">
        <v>586.21</v>
      </c>
      <c r="FD211" s="78">
        <v>553.02</v>
      </c>
      <c r="FE211" s="78">
        <v>615.37</v>
      </c>
      <c r="FF211" s="78"/>
      <c r="FG211" s="78"/>
      <c r="FH211" s="79"/>
      <c r="FI211" s="65" t="s">
        <v>409</v>
      </c>
      <c r="FJ211" s="78">
        <v>487.54</v>
      </c>
      <c r="FK211" s="78">
        <v>448.71</v>
      </c>
      <c r="FL211" s="78">
        <v>299.12</v>
      </c>
      <c r="FM211" s="78">
        <v>373.24</v>
      </c>
      <c r="FN211" s="78"/>
      <c r="FO211" s="79">
        <v>286.93</v>
      </c>
      <c r="FP211" s="65" t="s">
        <v>410</v>
      </c>
      <c r="FQ211" s="68">
        <v>0.223030086758704</v>
      </c>
      <c r="FR211" s="78">
        <v>439.76</v>
      </c>
      <c r="FS211" s="78">
        <v>467.41</v>
      </c>
      <c r="FT211" s="78">
        <v>426.58</v>
      </c>
      <c r="FU211" s="78">
        <v>277.36</v>
      </c>
      <c r="FV211" s="78">
        <v>244.12</v>
      </c>
      <c r="FW211" s="79">
        <v>258.02999999999997</v>
      </c>
      <c r="FX211" s="65" t="s">
        <v>411</v>
      </c>
      <c r="FY211" s="78">
        <v>457.91</v>
      </c>
      <c r="FZ211" s="78">
        <v>471.95</v>
      </c>
      <c r="GA211" s="78">
        <v>422.93</v>
      </c>
      <c r="GB211" s="78">
        <v>457.91</v>
      </c>
      <c r="GC211" s="78"/>
      <c r="GD211" s="79">
        <v>352.89</v>
      </c>
      <c r="GE211" s="65" t="s">
        <v>412</v>
      </c>
      <c r="GF211" s="68">
        <v>0.20576131687242799</v>
      </c>
      <c r="GG211" s="78">
        <v>400.05</v>
      </c>
      <c r="GH211" s="78">
        <v>407.61</v>
      </c>
      <c r="GI211" s="78">
        <v>283.39999999999998</v>
      </c>
      <c r="GJ211" s="78">
        <v>372.74</v>
      </c>
      <c r="GK211" s="78"/>
      <c r="GL211" s="79">
        <v>369.23</v>
      </c>
      <c r="GM211" s="65" t="s">
        <v>413</v>
      </c>
      <c r="GN211" s="68">
        <v>9.6103022440055696E-2</v>
      </c>
      <c r="GO211" s="78">
        <v>464.39</v>
      </c>
      <c r="GP211" s="78">
        <v>613.92999999999995</v>
      </c>
      <c r="GQ211" s="78">
        <v>348.64</v>
      </c>
      <c r="GR211" s="78">
        <v>307.82</v>
      </c>
      <c r="GS211" s="78"/>
      <c r="GT211" s="79"/>
      <c r="GU211" s="65" t="s">
        <v>414</v>
      </c>
      <c r="GV211" s="68">
        <v>1</v>
      </c>
      <c r="GW211" s="78">
        <v>385.07</v>
      </c>
      <c r="GX211" s="78">
        <v>378</v>
      </c>
      <c r="GY211" s="78">
        <v>416.13</v>
      </c>
      <c r="GZ211" s="78"/>
      <c r="HA211" s="78"/>
      <c r="HB211" s="79">
        <v>356.53</v>
      </c>
      <c r="HC211" s="65" t="s">
        <v>415</v>
      </c>
      <c r="HD211" s="68">
        <v>1</v>
      </c>
      <c r="HE211" s="78">
        <v>410.52</v>
      </c>
      <c r="HF211" s="78">
        <v>438.18</v>
      </c>
      <c r="HG211" s="78"/>
      <c r="HH211" s="78">
        <v>265.83999999999997</v>
      </c>
      <c r="HI211" s="78">
        <v>259.2</v>
      </c>
      <c r="HJ211" s="79">
        <v>367.55</v>
      </c>
      <c r="HK211" s="85" t="s">
        <v>416</v>
      </c>
      <c r="HL211" s="68">
        <v>1.09160771984979</v>
      </c>
      <c r="HM211" s="78">
        <v>398.13</v>
      </c>
      <c r="HN211" s="78">
        <v>442.31</v>
      </c>
      <c r="HO211" s="78">
        <v>326.08999999999997</v>
      </c>
      <c r="HP211" s="78"/>
      <c r="HQ211" s="78"/>
      <c r="HR211" s="79"/>
    </row>
    <row r="212" spans="1:226" x14ac:dyDescent="0.25">
      <c r="A212" s="81">
        <v>44088</v>
      </c>
      <c r="B212" s="82" t="s">
        <v>387</v>
      </c>
      <c r="C212" s="83">
        <v>446.73795263233103</v>
      </c>
      <c r="D212" s="83">
        <v>444.83348615372694</v>
      </c>
      <c r="E212" s="83">
        <v>357.99862016803093</v>
      </c>
      <c r="F212" s="83">
        <v>317.60256811820301</v>
      </c>
      <c r="G212" s="83">
        <v>257.62555581586031</v>
      </c>
      <c r="H212" s="84">
        <v>307.99014595207888</v>
      </c>
      <c r="I212" s="82" t="s">
        <v>388</v>
      </c>
      <c r="J212" s="83">
        <v>447.61601377148611</v>
      </c>
      <c r="K212" s="83">
        <v>437.39396762664666</v>
      </c>
      <c r="L212" s="83">
        <v>342.02070421937668</v>
      </c>
      <c r="M212" s="83">
        <v>316.48878420952451</v>
      </c>
      <c r="N212" s="83">
        <v>291.76434083601293</v>
      </c>
      <c r="O212" s="84">
        <v>348.11394639536508</v>
      </c>
      <c r="P212" s="65" t="s">
        <v>389</v>
      </c>
      <c r="Q212" s="78">
        <v>399.06</v>
      </c>
      <c r="R212" s="78">
        <v>444.04</v>
      </c>
      <c r="S212" s="78">
        <v>341.78</v>
      </c>
      <c r="T212" s="78">
        <v>265</v>
      </c>
      <c r="U212" s="78"/>
      <c r="V212" s="79"/>
      <c r="W212" s="65" t="s">
        <v>390</v>
      </c>
      <c r="X212" s="78">
        <v>493.89</v>
      </c>
      <c r="Y212" s="78">
        <v>450.01</v>
      </c>
      <c r="Z212" s="78">
        <v>310.69</v>
      </c>
      <c r="AA212" s="78">
        <v>230.97</v>
      </c>
      <c r="AB212" s="78"/>
      <c r="AC212" s="79">
        <v>365.29</v>
      </c>
      <c r="AD212" s="65" t="s">
        <v>391</v>
      </c>
      <c r="AE212" s="68">
        <v>0.51129972389814904</v>
      </c>
      <c r="AF212" s="78">
        <v>383.43</v>
      </c>
      <c r="AG212" s="78">
        <v>402.22</v>
      </c>
      <c r="AH212" s="78">
        <v>294.51</v>
      </c>
      <c r="AI212" s="78"/>
      <c r="AJ212" s="78"/>
      <c r="AK212" s="79">
        <v>256.49</v>
      </c>
      <c r="AL212" s="69" t="s">
        <v>392</v>
      </c>
      <c r="AM212" s="70">
        <v>1</v>
      </c>
      <c r="AN212" s="78">
        <v>471.99</v>
      </c>
      <c r="AO212" s="78">
        <v>517.54</v>
      </c>
      <c r="AP212" s="78">
        <v>445.11</v>
      </c>
      <c r="AQ212" s="78">
        <v>527.21</v>
      </c>
      <c r="AR212" s="78"/>
      <c r="AS212" s="79"/>
      <c r="AT212" s="65" t="s">
        <v>393</v>
      </c>
      <c r="AU212" s="68">
        <v>3.7509377344336098E-2</v>
      </c>
      <c r="AV212" s="78">
        <v>377.07</v>
      </c>
      <c r="AW212" s="78">
        <v>431.99</v>
      </c>
      <c r="AX212" s="78">
        <v>326.16000000000003</v>
      </c>
      <c r="AY212" s="78"/>
      <c r="AZ212" s="78"/>
      <c r="BA212" s="79">
        <v>298.75</v>
      </c>
      <c r="BB212" s="65" t="s">
        <v>394</v>
      </c>
      <c r="BC212" s="78">
        <v>451.53</v>
      </c>
      <c r="BD212" s="78">
        <v>433.91</v>
      </c>
      <c r="BE212" s="78">
        <v>341.24</v>
      </c>
      <c r="BF212" s="78"/>
      <c r="BG212" s="78"/>
      <c r="BH212" s="79">
        <v>395.27</v>
      </c>
      <c r="BI212" s="65" t="s">
        <v>395</v>
      </c>
      <c r="BJ212" s="68">
        <v>0.13441221538213399</v>
      </c>
      <c r="BK212" s="78">
        <v>556.87</v>
      </c>
      <c r="BL212" s="78">
        <v>480.79</v>
      </c>
      <c r="BM212" s="78">
        <v>561.71</v>
      </c>
      <c r="BN212" s="78">
        <v>467.69</v>
      </c>
      <c r="BO212" s="78"/>
      <c r="BP212" s="79"/>
      <c r="BQ212" s="65" t="s">
        <v>396</v>
      </c>
      <c r="BR212" s="68">
        <v>1</v>
      </c>
      <c r="BS212" s="78">
        <v>481.17</v>
      </c>
      <c r="BT212" s="78">
        <v>458.83</v>
      </c>
      <c r="BU212" s="78">
        <v>498.67</v>
      </c>
      <c r="BV212" s="78"/>
      <c r="BW212" s="78"/>
      <c r="BX212" s="79">
        <v>277.83</v>
      </c>
      <c r="BY212" s="65" t="s">
        <v>397</v>
      </c>
      <c r="BZ212" s="78">
        <v>487.95</v>
      </c>
      <c r="CA212" s="78">
        <v>480.6</v>
      </c>
      <c r="CB212" s="78">
        <v>332.36</v>
      </c>
      <c r="CC212" s="78">
        <v>293.52999999999997</v>
      </c>
      <c r="CD212" s="78"/>
      <c r="CE212" s="79">
        <v>514.91999999999996</v>
      </c>
      <c r="CF212" s="65" t="s">
        <v>398</v>
      </c>
      <c r="CG212" s="78">
        <v>415.37</v>
      </c>
      <c r="CH212" s="78">
        <v>478.26</v>
      </c>
      <c r="CI212" s="78">
        <v>341.73</v>
      </c>
      <c r="CJ212" s="78"/>
      <c r="CK212" s="78"/>
      <c r="CL212" s="79"/>
      <c r="CM212" s="65" t="s">
        <v>399</v>
      </c>
      <c r="CN212" s="78">
        <v>419.66</v>
      </c>
      <c r="CO212" s="78">
        <v>398.77</v>
      </c>
      <c r="CP212" s="78">
        <v>419.63</v>
      </c>
      <c r="CQ212" s="78">
        <v>289.95</v>
      </c>
      <c r="CR212" s="78"/>
      <c r="CS212" s="79">
        <v>584.72</v>
      </c>
      <c r="CT212" s="65" t="s">
        <v>400</v>
      </c>
      <c r="CU212" s="78">
        <v>441.85</v>
      </c>
      <c r="CV212" s="78">
        <v>504.87</v>
      </c>
      <c r="CW212" s="78"/>
      <c r="CX212" s="78">
        <v>297.8</v>
      </c>
      <c r="CY212" s="78"/>
      <c r="CZ212" s="79"/>
      <c r="DA212" s="65" t="s">
        <v>401</v>
      </c>
      <c r="DB212" s="68">
        <v>0.13268230548773999</v>
      </c>
      <c r="DC212" s="78">
        <v>462.8</v>
      </c>
      <c r="DD212" s="78">
        <v>498.78</v>
      </c>
      <c r="DE212" s="78">
        <v>325.26</v>
      </c>
      <c r="DF212" s="78">
        <v>384.65</v>
      </c>
      <c r="DG212" s="78"/>
      <c r="DH212" s="79">
        <v>435.7</v>
      </c>
      <c r="DI212" s="65" t="s">
        <v>402</v>
      </c>
      <c r="DJ212" s="68">
        <v>2.7960296379141601E-3</v>
      </c>
      <c r="DK212" s="78">
        <v>461.47</v>
      </c>
      <c r="DL212" s="78">
        <v>457.56</v>
      </c>
      <c r="DM212" s="78">
        <v>457.56</v>
      </c>
      <c r="DN212" s="78">
        <v>462.86</v>
      </c>
      <c r="DO212" s="78"/>
      <c r="DP212" s="79">
        <v>410.19</v>
      </c>
      <c r="DQ212" s="65" t="s">
        <v>403</v>
      </c>
      <c r="DR212" s="78">
        <v>414.43</v>
      </c>
      <c r="DS212" s="78">
        <v>439.48</v>
      </c>
      <c r="DT212" s="78">
        <v>299.08999999999997</v>
      </c>
      <c r="DU212" s="78">
        <v>310.22000000000003</v>
      </c>
      <c r="DV212" s="78"/>
      <c r="DW212" s="79"/>
      <c r="DX212" s="65" t="s">
        <v>404</v>
      </c>
      <c r="DY212" s="78">
        <v>412.62</v>
      </c>
      <c r="DZ212" s="78">
        <v>427.09</v>
      </c>
      <c r="EA212" s="78">
        <v>487.07</v>
      </c>
      <c r="EB212" s="78">
        <v>312.61</v>
      </c>
      <c r="EC212" s="78"/>
      <c r="ED212" s="79">
        <v>339.08</v>
      </c>
      <c r="EE212" s="65" t="s">
        <v>405</v>
      </c>
      <c r="EF212" s="68">
        <v>1</v>
      </c>
      <c r="EG212" s="78">
        <v>431.68</v>
      </c>
      <c r="EH212" s="78">
        <v>427.14</v>
      </c>
      <c r="EI212" s="78">
        <v>292.35000000000002</v>
      </c>
      <c r="EJ212" s="78"/>
      <c r="EK212" s="78">
        <v>323.74</v>
      </c>
      <c r="EL212" s="79">
        <v>263.85000000000002</v>
      </c>
      <c r="EM212" s="65" t="s">
        <v>406</v>
      </c>
      <c r="EN212" s="78">
        <v>460.39</v>
      </c>
      <c r="EO212" s="78">
        <v>430.47</v>
      </c>
      <c r="EP212" s="78">
        <v>321.58</v>
      </c>
      <c r="EQ212" s="78"/>
      <c r="ER212" s="78"/>
      <c r="ES212" s="79">
        <v>345</v>
      </c>
      <c r="ET212" s="65" t="s">
        <v>407</v>
      </c>
      <c r="EU212" s="68">
        <v>1</v>
      </c>
      <c r="EV212" s="78">
        <v>423.68</v>
      </c>
      <c r="EW212" s="78">
        <v>424.71</v>
      </c>
      <c r="EX212" s="78">
        <v>424.7</v>
      </c>
      <c r="EY212" s="78"/>
      <c r="EZ212" s="78"/>
      <c r="FA212" s="79">
        <v>260.98</v>
      </c>
      <c r="FB212" s="65" t="s">
        <v>408</v>
      </c>
      <c r="FC212" s="78">
        <v>586.21</v>
      </c>
      <c r="FD212" s="78">
        <v>553.02</v>
      </c>
      <c r="FE212" s="78">
        <v>615.37</v>
      </c>
      <c r="FF212" s="78"/>
      <c r="FG212" s="78"/>
      <c r="FH212" s="79"/>
      <c r="FI212" s="65" t="s">
        <v>409</v>
      </c>
      <c r="FJ212" s="78">
        <v>479.27</v>
      </c>
      <c r="FK212" s="78">
        <v>446.23</v>
      </c>
      <c r="FL212" s="78">
        <v>274.33</v>
      </c>
      <c r="FM212" s="78">
        <v>353.24</v>
      </c>
      <c r="FN212" s="78"/>
      <c r="FO212" s="79">
        <v>286.93</v>
      </c>
      <c r="FP212" s="65" t="s">
        <v>410</v>
      </c>
      <c r="FQ212" s="68">
        <v>0.22469890346935101</v>
      </c>
      <c r="FR212" s="78">
        <v>442.34</v>
      </c>
      <c r="FS212" s="78">
        <v>472.09</v>
      </c>
      <c r="FT212" s="78">
        <v>418.12</v>
      </c>
      <c r="FU212" s="78">
        <v>272.13</v>
      </c>
      <c r="FV212" s="78">
        <v>245.94</v>
      </c>
      <c r="FW212" s="79">
        <v>263.54000000000002</v>
      </c>
      <c r="FX212" s="65" t="s">
        <v>411</v>
      </c>
      <c r="FY212" s="78">
        <v>461.17</v>
      </c>
      <c r="FZ212" s="78">
        <v>479.27</v>
      </c>
      <c r="GA212" s="78">
        <v>436.75</v>
      </c>
      <c r="GB212" s="78">
        <v>483.91</v>
      </c>
      <c r="GC212" s="78"/>
      <c r="GD212" s="79">
        <v>353.7</v>
      </c>
      <c r="GE212" s="65" t="s">
        <v>412</v>
      </c>
      <c r="GF212" s="68">
        <v>0.20584602717167499</v>
      </c>
      <c r="GG212" s="78">
        <v>401.8</v>
      </c>
      <c r="GH212" s="78">
        <v>412.67</v>
      </c>
      <c r="GI212" s="78">
        <v>283.52</v>
      </c>
      <c r="GJ212" s="78">
        <v>327.39</v>
      </c>
      <c r="GK212" s="78"/>
      <c r="GL212" s="79">
        <v>370.01</v>
      </c>
      <c r="GM212" s="65" t="s">
        <v>413</v>
      </c>
      <c r="GN212" s="68">
        <v>9.5989556336270598E-2</v>
      </c>
      <c r="GO212" s="78">
        <v>443.87</v>
      </c>
      <c r="GP212" s="78">
        <v>600.08000000000004</v>
      </c>
      <c r="GQ212" s="78">
        <v>339.86</v>
      </c>
      <c r="GR212" s="78">
        <v>293.73</v>
      </c>
      <c r="GS212" s="78"/>
      <c r="GT212" s="79"/>
      <c r="GU212" s="65" t="s">
        <v>414</v>
      </c>
      <c r="GV212" s="68">
        <v>1</v>
      </c>
      <c r="GW212" s="78">
        <v>385.38</v>
      </c>
      <c r="GX212" s="78">
        <v>379.71</v>
      </c>
      <c r="GY212" s="78">
        <v>416.23</v>
      </c>
      <c r="GZ212" s="78"/>
      <c r="HA212" s="78"/>
      <c r="HB212" s="79">
        <v>356.89</v>
      </c>
      <c r="HC212" s="65" t="s">
        <v>415</v>
      </c>
      <c r="HD212" s="68">
        <v>1</v>
      </c>
      <c r="HE212" s="78">
        <v>412.18</v>
      </c>
      <c r="HF212" s="78">
        <v>441.52</v>
      </c>
      <c r="HG212" s="78"/>
      <c r="HH212" s="78">
        <v>283.25</v>
      </c>
      <c r="HI212" s="78">
        <v>276.61</v>
      </c>
      <c r="HJ212" s="79">
        <v>368.39</v>
      </c>
      <c r="HK212" s="85" t="s">
        <v>416</v>
      </c>
      <c r="HL212" s="68">
        <v>1.08471634667534</v>
      </c>
      <c r="HM212" s="78">
        <v>395.78</v>
      </c>
      <c r="HN212" s="78">
        <v>439.64</v>
      </c>
      <c r="HO212" s="78">
        <v>318.41000000000003</v>
      </c>
      <c r="HP212" s="78"/>
      <c r="HQ212" s="78"/>
      <c r="HR212" s="79"/>
    </row>
    <row r="213" spans="1:226" x14ac:dyDescent="0.25">
      <c r="A213" s="81">
        <v>44081</v>
      </c>
      <c r="B213" s="82" t="s">
        <v>387</v>
      </c>
      <c r="C213" s="83">
        <v>452.63511330425638</v>
      </c>
      <c r="D213" s="83">
        <v>455.75367423704751</v>
      </c>
      <c r="E213" s="83">
        <v>364.9502144894343</v>
      </c>
      <c r="F213" s="83">
        <v>325.5738756232339</v>
      </c>
      <c r="G213" s="83">
        <v>259.22418296825577</v>
      </c>
      <c r="H213" s="84">
        <v>308.95193813379763</v>
      </c>
      <c r="I213" s="82" t="s">
        <v>388</v>
      </c>
      <c r="J213" s="83">
        <v>453.87407423478243</v>
      </c>
      <c r="K213" s="83">
        <v>448.81162072061682</v>
      </c>
      <c r="L213" s="83">
        <v>348.50041794647086</v>
      </c>
      <c r="M213" s="83">
        <v>323.9002958189115</v>
      </c>
      <c r="N213" s="83">
        <v>298.03327974276527</v>
      </c>
      <c r="O213" s="84">
        <v>348.56498437353491</v>
      </c>
      <c r="P213" s="65" t="s">
        <v>389</v>
      </c>
      <c r="Q213" s="78">
        <v>402.4</v>
      </c>
      <c r="R213" s="78">
        <v>449.87</v>
      </c>
      <c r="S213" s="78">
        <v>355.69</v>
      </c>
      <c r="T213" s="78">
        <v>279</v>
      </c>
      <c r="U213" s="78"/>
      <c r="V213" s="79"/>
      <c r="W213" s="65" t="s">
        <v>390</v>
      </c>
      <c r="X213" s="78">
        <v>513.89</v>
      </c>
      <c r="Y213" s="78">
        <v>478.44</v>
      </c>
      <c r="Z213" s="78">
        <v>323.42</v>
      </c>
      <c r="AA213" s="78">
        <v>248.27</v>
      </c>
      <c r="AB213" s="78"/>
      <c r="AC213" s="79">
        <v>369.42</v>
      </c>
      <c r="AD213" s="65" t="s">
        <v>391</v>
      </c>
      <c r="AE213" s="68">
        <v>0.51129972389814904</v>
      </c>
      <c r="AF213" s="78">
        <v>383.86</v>
      </c>
      <c r="AG213" s="78">
        <v>408.02</v>
      </c>
      <c r="AH213" s="78">
        <v>324</v>
      </c>
      <c r="AI213" s="78"/>
      <c r="AJ213" s="78"/>
      <c r="AK213" s="79">
        <v>256.83</v>
      </c>
      <c r="AL213" s="69" t="s">
        <v>392</v>
      </c>
      <c r="AM213" s="70">
        <v>1</v>
      </c>
      <c r="AN213" s="78">
        <v>460.45</v>
      </c>
      <c r="AO213" s="78">
        <v>510</v>
      </c>
      <c r="AP213" s="78">
        <v>445.37</v>
      </c>
      <c r="AQ213" s="78">
        <v>527.21</v>
      </c>
      <c r="AR213" s="78"/>
      <c r="AS213" s="79"/>
      <c r="AT213" s="65" t="s">
        <v>393</v>
      </c>
      <c r="AU213" s="68">
        <v>3.7781471966147798E-2</v>
      </c>
      <c r="AV213" s="78">
        <v>381.21</v>
      </c>
      <c r="AW213" s="78">
        <v>441.28</v>
      </c>
      <c r="AX213" s="78">
        <v>335.68</v>
      </c>
      <c r="AY213" s="78"/>
      <c r="AZ213" s="78"/>
      <c r="BA213" s="79">
        <v>299.2</v>
      </c>
      <c r="BB213" s="65" t="s">
        <v>394</v>
      </c>
      <c r="BC213" s="78">
        <v>457.57</v>
      </c>
      <c r="BD213" s="78">
        <v>449.43</v>
      </c>
      <c r="BE213" s="78">
        <v>341.24</v>
      </c>
      <c r="BF213" s="78"/>
      <c r="BG213" s="78"/>
      <c r="BH213" s="79">
        <v>396.13</v>
      </c>
      <c r="BI213" s="65" t="s">
        <v>395</v>
      </c>
      <c r="BJ213" s="68">
        <v>0.134388732848638</v>
      </c>
      <c r="BK213" s="78">
        <v>556.77</v>
      </c>
      <c r="BL213" s="78">
        <v>502.21</v>
      </c>
      <c r="BM213" s="78">
        <v>572.36</v>
      </c>
      <c r="BN213" s="78">
        <v>467.61</v>
      </c>
      <c r="BO213" s="78"/>
      <c r="BP213" s="79"/>
      <c r="BQ213" s="65" t="s">
        <v>396</v>
      </c>
      <c r="BR213" s="68">
        <v>1</v>
      </c>
      <c r="BS213" s="78">
        <v>481.17</v>
      </c>
      <c r="BT213" s="78">
        <v>458.83</v>
      </c>
      <c r="BU213" s="78">
        <v>498.67</v>
      </c>
      <c r="BV213" s="78"/>
      <c r="BW213" s="78"/>
      <c r="BX213" s="79">
        <v>277.83</v>
      </c>
      <c r="BY213" s="65" t="s">
        <v>397</v>
      </c>
      <c r="BZ213" s="78">
        <v>494.1</v>
      </c>
      <c r="CA213" s="78">
        <v>492.73</v>
      </c>
      <c r="CB213" s="78">
        <v>345.06</v>
      </c>
      <c r="CC213" s="78">
        <v>295.83</v>
      </c>
      <c r="CD213" s="78"/>
      <c r="CE213" s="79">
        <v>514.76</v>
      </c>
      <c r="CF213" s="65" t="s">
        <v>398</v>
      </c>
      <c r="CG213" s="78">
        <v>424.24</v>
      </c>
      <c r="CH213" s="78">
        <v>491.97</v>
      </c>
      <c r="CI213" s="78">
        <v>363.2</v>
      </c>
      <c r="CJ213" s="78"/>
      <c r="CK213" s="78"/>
      <c r="CL213" s="79"/>
      <c r="CM213" s="65" t="s">
        <v>399</v>
      </c>
      <c r="CN213" s="78">
        <v>419.05</v>
      </c>
      <c r="CO213" s="78">
        <v>406.73</v>
      </c>
      <c r="CP213" s="78">
        <v>432.28</v>
      </c>
      <c r="CQ213" s="78">
        <v>309.45999999999998</v>
      </c>
      <c r="CR213" s="78"/>
      <c r="CS213" s="79">
        <v>586.41</v>
      </c>
      <c r="CT213" s="65" t="s">
        <v>400</v>
      </c>
      <c r="CU213" s="78">
        <v>445.66</v>
      </c>
      <c r="CV213" s="78">
        <v>512.58000000000004</v>
      </c>
      <c r="CW213" s="78"/>
      <c r="CX213" s="78">
        <v>315.85000000000002</v>
      </c>
      <c r="CY213" s="78"/>
      <c r="CZ213" s="79"/>
      <c r="DA213" s="65" t="s">
        <v>401</v>
      </c>
      <c r="DB213" s="68">
        <v>0.13269639065817401</v>
      </c>
      <c r="DC213" s="78">
        <v>473.99</v>
      </c>
      <c r="DD213" s="78">
        <v>514.01</v>
      </c>
      <c r="DE213" s="78">
        <v>340.15</v>
      </c>
      <c r="DF213" s="78">
        <v>401.27</v>
      </c>
      <c r="DG213" s="78"/>
      <c r="DH213" s="79">
        <v>431.61</v>
      </c>
      <c r="DI213" s="65" t="s">
        <v>402</v>
      </c>
      <c r="DJ213" s="68">
        <v>2.7783951989330999E-3</v>
      </c>
      <c r="DK213" s="78">
        <v>458.57</v>
      </c>
      <c r="DL213" s="78">
        <v>470.35</v>
      </c>
      <c r="DM213" s="78">
        <v>470.35</v>
      </c>
      <c r="DN213" s="78">
        <v>347.92</v>
      </c>
      <c r="DO213" s="78"/>
      <c r="DP213" s="79">
        <v>406.66</v>
      </c>
      <c r="DQ213" s="65" t="s">
        <v>403</v>
      </c>
      <c r="DR213" s="78">
        <v>413.43</v>
      </c>
      <c r="DS213" s="78">
        <v>438.82</v>
      </c>
      <c r="DT213" s="78">
        <v>316.14</v>
      </c>
      <c r="DU213" s="78">
        <v>333.69</v>
      </c>
      <c r="DV213" s="78"/>
      <c r="DW213" s="79"/>
      <c r="DX213" s="65" t="s">
        <v>404</v>
      </c>
      <c r="DY213" s="78">
        <v>417.9</v>
      </c>
      <c r="DZ213" s="78">
        <v>433.12</v>
      </c>
      <c r="EA213" s="78">
        <v>497.72</v>
      </c>
      <c r="EB213" s="78">
        <v>319.61</v>
      </c>
      <c r="EC213" s="78"/>
      <c r="ED213" s="79">
        <v>339.16</v>
      </c>
      <c r="EE213" s="65" t="s">
        <v>405</v>
      </c>
      <c r="EF213" s="68">
        <v>1</v>
      </c>
      <c r="EG213" s="78">
        <v>435.72</v>
      </c>
      <c r="EH213" s="78">
        <v>432.79</v>
      </c>
      <c r="EI213" s="78">
        <v>309.22000000000003</v>
      </c>
      <c r="EJ213" s="78"/>
      <c r="EK213" s="78">
        <v>323.74</v>
      </c>
      <c r="EL213" s="79">
        <v>269.16000000000003</v>
      </c>
      <c r="EM213" s="65" t="s">
        <v>406</v>
      </c>
      <c r="EN213" s="78">
        <v>473.21</v>
      </c>
      <c r="EO213" s="78">
        <v>462.09</v>
      </c>
      <c r="EP213" s="78">
        <v>363.68</v>
      </c>
      <c r="EQ213" s="78"/>
      <c r="ER213" s="78"/>
      <c r="ES213" s="79">
        <v>358.89</v>
      </c>
      <c r="ET213" s="65" t="s">
        <v>407</v>
      </c>
      <c r="EU213" s="68">
        <v>1</v>
      </c>
      <c r="EV213" s="78">
        <v>426.44</v>
      </c>
      <c r="EW213" s="78">
        <v>432.28</v>
      </c>
      <c r="EX213" s="78">
        <v>432.28</v>
      </c>
      <c r="EY213" s="78"/>
      <c r="EZ213" s="78"/>
      <c r="FA213" s="79">
        <v>260.98</v>
      </c>
      <c r="FB213" s="65" t="s">
        <v>408</v>
      </c>
      <c r="FC213" s="78">
        <v>586.21</v>
      </c>
      <c r="FD213" s="78">
        <v>553.02</v>
      </c>
      <c r="FE213" s="78">
        <v>615.37</v>
      </c>
      <c r="FF213" s="78"/>
      <c r="FG213" s="78"/>
      <c r="FH213" s="79"/>
      <c r="FI213" s="65" t="s">
        <v>409</v>
      </c>
      <c r="FJ213" s="78">
        <v>490.84</v>
      </c>
      <c r="FK213" s="78">
        <v>466.07</v>
      </c>
      <c r="FL213" s="78">
        <v>285.07</v>
      </c>
      <c r="FM213" s="78">
        <v>370.24</v>
      </c>
      <c r="FN213" s="78"/>
      <c r="FO213" s="79">
        <v>282.8</v>
      </c>
      <c r="FP213" s="65" t="s">
        <v>410</v>
      </c>
      <c r="FQ213" s="68">
        <v>0.22469890346935101</v>
      </c>
      <c r="FR213" s="78">
        <v>445.81</v>
      </c>
      <c r="FS213" s="78">
        <v>474.66</v>
      </c>
      <c r="FT213" s="78">
        <v>428.83</v>
      </c>
      <c r="FU213" s="78">
        <v>282.5</v>
      </c>
      <c r="FV213" s="78">
        <v>245.94</v>
      </c>
      <c r="FW213" s="79">
        <v>265.8</v>
      </c>
      <c r="FX213" s="65" t="s">
        <v>411</v>
      </c>
      <c r="FY213" s="78">
        <v>470.92</v>
      </c>
      <c r="FZ213" s="78">
        <v>481.71</v>
      </c>
      <c r="GA213" s="78">
        <v>448.14</v>
      </c>
      <c r="GB213" s="78">
        <v>483.91</v>
      </c>
      <c r="GC213" s="78"/>
      <c r="GD213" s="79">
        <v>353.7</v>
      </c>
      <c r="GE213" s="65" t="s">
        <v>412</v>
      </c>
      <c r="GF213" s="68">
        <v>0.20595201318092901</v>
      </c>
      <c r="GG213" s="78">
        <v>406.67</v>
      </c>
      <c r="GH213" s="78">
        <v>432</v>
      </c>
      <c r="GI213" s="78">
        <v>293.39999999999998</v>
      </c>
      <c r="GJ213" s="78">
        <v>370.03</v>
      </c>
      <c r="GK213" s="78"/>
      <c r="GL213" s="79">
        <v>368.25</v>
      </c>
      <c r="GM213" s="65" t="s">
        <v>413</v>
      </c>
      <c r="GN213" s="68">
        <v>9.6441315459542903E-2</v>
      </c>
      <c r="GO213" s="78">
        <v>459.39</v>
      </c>
      <c r="GP213" s="78">
        <v>617.64</v>
      </c>
      <c r="GQ213" s="78">
        <v>351.95</v>
      </c>
      <c r="GR213" s="78">
        <v>303.20999999999998</v>
      </c>
      <c r="GS213" s="78"/>
      <c r="GT213" s="79"/>
      <c r="GU213" s="65" t="s">
        <v>414</v>
      </c>
      <c r="GV213" s="68">
        <v>1</v>
      </c>
      <c r="GW213" s="78">
        <v>382.25</v>
      </c>
      <c r="GX213" s="78">
        <v>389.86</v>
      </c>
      <c r="GY213" s="78">
        <v>410.71</v>
      </c>
      <c r="GZ213" s="78"/>
      <c r="HA213" s="78"/>
      <c r="HB213" s="79">
        <v>358.9</v>
      </c>
      <c r="HC213" s="65" t="s">
        <v>415</v>
      </c>
      <c r="HD213" s="68">
        <v>1</v>
      </c>
      <c r="HE213" s="78">
        <v>419.68</v>
      </c>
      <c r="HF213" s="78">
        <v>458.18</v>
      </c>
      <c r="HG213" s="78"/>
      <c r="HH213" s="78">
        <v>292.49</v>
      </c>
      <c r="HI213" s="78">
        <v>285.85000000000002</v>
      </c>
      <c r="HJ213" s="79">
        <v>371.72</v>
      </c>
      <c r="HK213" s="85" t="s">
        <v>416</v>
      </c>
      <c r="HL213" s="68">
        <v>1.1131518895753301</v>
      </c>
      <c r="HM213" s="78">
        <v>406.57</v>
      </c>
      <c r="HN213" s="78">
        <v>451.55</v>
      </c>
      <c r="HO213" s="78">
        <v>345.13</v>
      </c>
      <c r="HP213" s="78"/>
      <c r="HQ213" s="78"/>
      <c r="HR213" s="79"/>
    </row>
    <row r="214" spans="1:226" x14ac:dyDescent="0.25">
      <c r="A214" s="81">
        <v>44074</v>
      </c>
      <c r="B214" s="82" t="s">
        <v>387</v>
      </c>
      <c r="C214" s="83">
        <v>455.20088240333831</v>
      </c>
      <c r="D214" s="83">
        <v>461.80805345130466</v>
      </c>
      <c r="E214" s="83">
        <v>371.67774942634969</v>
      </c>
      <c r="F214" s="83">
        <v>325.78164714320786</v>
      </c>
      <c r="G214" s="83">
        <v>261.06709499824291</v>
      </c>
      <c r="H214" s="84">
        <v>308.77717362654937</v>
      </c>
      <c r="I214" s="82" t="s">
        <v>388</v>
      </c>
      <c r="J214" s="83">
        <v>456.01037437319837</v>
      </c>
      <c r="K214" s="83">
        <v>454.46001525077122</v>
      </c>
      <c r="L214" s="83">
        <v>354.5906168895674</v>
      </c>
      <c r="M214" s="83">
        <v>323.14680669020782</v>
      </c>
      <c r="N214" s="83">
        <v>296.55424437299035</v>
      </c>
      <c r="O214" s="84">
        <v>350.03794463152798</v>
      </c>
      <c r="P214" s="65" t="s">
        <v>389</v>
      </c>
      <c r="Q214" s="78">
        <v>405.73</v>
      </c>
      <c r="R214" s="78">
        <v>454.04</v>
      </c>
      <c r="S214" s="78">
        <v>360.13</v>
      </c>
      <c r="T214" s="78">
        <v>279</v>
      </c>
      <c r="U214" s="78"/>
      <c r="V214" s="79"/>
      <c r="W214" s="65" t="s">
        <v>390</v>
      </c>
      <c r="X214" s="78">
        <v>491.16</v>
      </c>
      <c r="Y214" s="78">
        <v>466.62</v>
      </c>
      <c r="Z214" s="78">
        <v>344.08</v>
      </c>
      <c r="AA214" s="78">
        <v>248.27</v>
      </c>
      <c r="AB214" s="78"/>
      <c r="AC214" s="79">
        <v>369.42</v>
      </c>
      <c r="AD214" s="65" t="s">
        <v>391</v>
      </c>
      <c r="AE214" s="68">
        <v>0.51129972389814904</v>
      </c>
      <c r="AF214" s="78">
        <v>381.9</v>
      </c>
      <c r="AG214" s="78">
        <v>410.49</v>
      </c>
      <c r="AH214" s="78">
        <v>324</v>
      </c>
      <c r="AI214" s="78"/>
      <c r="AJ214" s="78"/>
      <c r="AK214" s="79">
        <v>257.47000000000003</v>
      </c>
      <c r="AL214" s="69" t="s">
        <v>392</v>
      </c>
      <c r="AM214" s="70">
        <v>1</v>
      </c>
      <c r="AN214" s="78">
        <v>460.65</v>
      </c>
      <c r="AO214" s="78">
        <v>510</v>
      </c>
      <c r="AP214" s="78">
        <v>445.37</v>
      </c>
      <c r="AQ214" s="78">
        <v>527.21</v>
      </c>
      <c r="AR214" s="78"/>
      <c r="AS214" s="79"/>
      <c r="AT214" s="65" t="s">
        <v>393</v>
      </c>
      <c r="AU214" s="68">
        <v>3.8156288156288201E-2</v>
      </c>
      <c r="AV214" s="78">
        <v>386.06</v>
      </c>
      <c r="AW214" s="78">
        <v>447.45</v>
      </c>
      <c r="AX214" s="78">
        <v>347.3</v>
      </c>
      <c r="AY214" s="78"/>
      <c r="AZ214" s="78"/>
      <c r="BA214" s="79">
        <v>301.95</v>
      </c>
      <c r="BB214" s="65" t="s">
        <v>394</v>
      </c>
      <c r="BC214" s="78">
        <v>463.6</v>
      </c>
      <c r="BD214" s="78">
        <v>458.05</v>
      </c>
      <c r="BE214" s="78">
        <v>343.82</v>
      </c>
      <c r="BF214" s="78"/>
      <c r="BG214" s="78"/>
      <c r="BH214" s="79">
        <v>396.13</v>
      </c>
      <c r="BI214" s="65" t="s">
        <v>395</v>
      </c>
      <c r="BJ214" s="68">
        <v>0.13433818294173799</v>
      </c>
      <c r="BK214" s="78">
        <v>567.30999999999995</v>
      </c>
      <c r="BL214" s="78">
        <v>523.52</v>
      </c>
      <c r="BM214" s="78">
        <v>593.64</v>
      </c>
      <c r="BN214" s="78">
        <v>467.43</v>
      </c>
      <c r="BO214" s="78"/>
      <c r="BP214" s="79"/>
      <c r="BQ214" s="65" t="s">
        <v>396</v>
      </c>
      <c r="BR214" s="68">
        <v>1</v>
      </c>
      <c r="BS214" s="78">
        <v>481.17</v>
      </c>
      <c r="BT214" s="78">
        <v>458.83</v>
      </c>
      <c r="BU214" s="78">
        <v>498.67</v>
      </c>
      <c r="BV214" s="78"/>
      <c r="BW214" s="78"/>
      <c r="BX214" s="79">
        <v>277.83</v>
      </c>
      <c r="BY214" s="65" t="s">
        <v>397</v>
      </c>
      <c r="BZ214" s="78">
        <v>495.36</v>
      </c>
      <c r="CA214" s="78">
        <v>496.56</v>
      </c>
      <c r="CB214" s="78">
        <v>349.76</v>
      </c>
      <c r="CC214" s="78">
        <v>287.37</v>
      </c>
      <c r="CD214" s="78"/>
      <c r="CE214" s="79">
        <v>514.73</v>
      </c>
      <c r="CF214" s="65" t="s">
        <v>398</v>
      </c>
      <c r="CG214" s="78">
        <v>424.24</v>
      </c>
      <c r="CH214" s="78">
        <v>499.23</v>
      </c>
      <c r="CI214" s="78">
        <v>379.03</v>
      </c>
      <c r="CJ214" s="78"/>
      <c r="CK214" s="78"/>
      <c r="CL214" s="79"/>
      <c r="CM214" s="65" t="s">
        <v>399</v>
      </c>
      <c r="CN214" s="78">
        <v>419.45</v>
      </c>
      <c r="CO214" s="78">
        <v>414.13</v>
      </c>
      <c r="CP214" s="78">
        <v>439.18</v>
      </c>
      <c r="CQ214" s="78">
        <v>317.31</v>
      </c>
      <c r="CR214" s="78"/>
      <c r="CS214" s="79">
        <v>593.72</v>
      </c>
      <c r="CT214" s="65" t="s">
        <v>400</v>
      </c>
      <c r="CU214" s="78">
        <v>446.31</v>
      </c>
      <c r="CV214" s="78">
        <v>514.73</v>
      </c>
      <c r="CW214" s="78"/>
      <c r="CX214" s="78">
        <v>325.08</v>
      </c>
      <c r="CY214" s="78"/>
      <c r="CZ214" s="79"/>
      <c r="DA214" s="65" t="s">
        <v>401</v>
      </c>
      <c r="DB214" s="68">
        <v>0.132837407013815</v>
      </c>
      <c r="DC214" s="78">
        <v>466.31</v>
      </c>
      <c r="DD214" s="78">
        <v>516.9</v>
      </c>
      <c r="DE214" s="78">
        <v>339.45</v>
      </c>
      <c r="DF214" s="78">
        <v>401.7</v>
      </c>
      <c r="DG214" s="78"/>
      <c r="DH214" s="79">
        <v>428.03</v>
      </c>
      <c r="DI214" s="65" t="s">
        <v>402</v>
      </c>
      <c r="DJ214" s="68">
        <v>2.8205562136853399E-3</v>
      </c>
      <c r="DK214" s="78">
        <v>477</v>
      </c>
      <c r="DL214" s="78">
        <v>487.6</v>
      </c>
      <c r="DM214" s="78">
        <v>487.6</v>
      </c>
      <c r="DN214" s="78">
        <v>362</v>
      </c>
      <c r="DO214" s="78"/>
      <c r="DP214" s="79">
        <v>420.39</v>
      </c>
      <c r="DQ214" s="65" t="s">
        <v>403</v>
      </c>
      <c r="DR214" s="78">
        <v>401.97</v>
      </c>
      <c r="DS214" s="78">
        <v>430.38</v>
      </c>
      <c r="DT214" s="78">
        <v>318.83</v>
      </c>
      <c r="DU214" s="78">
        <v>336.09</v>
      </c>
      <c r="DV214" s="78"/>
      <c r="DW214" s="79"/>
      <c r="DX214" s="65" t="s">
        <v>404</v>
      </c>
      <c r="DY214" s="78">
        <v>419.21</v>
      </c>
      <c r="DZ214" s="78">
        <v>436.03</v>
      </c>
      <c r="EA214" s="78">
        <v>507.41</v>
      </c>
      <c r="EB214" s="78">
        <v>331.39</v>
      </c>
      <c r="EC214" s="78"/>
      <c r="ED214" s="79">
        <v>340.1</v>
      </c>
      <c r="EE214" s="65" t="s">
        <v>405</v>
      </c>
      <c r="EF214" s="68">
        <v>1</v>
      </c>
      <c r="EG214" s="78">
        <v>439.64</v>
      </c>
      <c r="EH214" s="78">
        <v>437.61</v>
      </c>
      <c r="EI214" s="78">
        <v>317.36</v>
      </c>
      <c r="EJ214" s="78"/>
      <c r="EK214" s="78">
        <v>323.74</v>
      </c>
      <c r="EL214" s="79">
        <v>269.92</v>
      </c>
      <c r="EM214" s="65" t="s">
        <v>406</v>
      </c>
      <c r="EN214" s="78">
        <v>473.21</v>
      </c>
      <c r="EO214" s="78">
        <v>462.09</v>
      </c>
      <c r="EP214" s="78">
        <v>363.68</v>
      </c>
      <c r="EQ214" s="78"/>
      <c r="ER214" s="78"/>
      <c r="ES214" s="79">
        <v>358.89</v>
      </c>
      <c r="ET214" s="65" t="s">
        <v>407</v>
      </c>
      <c r="EU214" s="68">
        <v>1</v>
      </c>
      <c r="EV214" s="78">
        <v>428.78</v>
      </c>
      <c r="EW214" s="78">
        <v>433.66</v>
      </c>
      <c r="EX214" s="78">
        <v>433.66</v>
      </c>
      <c r="EY214" s="78"/>
      <c r="EZ214" s="78"/>
      <c r="FA214" s="79">
        <v>260.98</v>
      </c>
      <c r="FB214" s="65" t="s">
        <v>408</v>
      </c>
      <c r="FC214" s="78">
        <v>586.21</v>
      </c>
      <c r="FD214" s="78">
        <v>553.02</v>
      </c>
      <c r="FE214" s="78">
        <v>615.37</v>
      </c>
      <c r="FF214" s="78"/>
      <c r="FG214" s="78"/>
      <c r="FH214" s="79"/>
      <c r="FI214" s="65" t="s">
        <v>409</v>
      </c>
      <c r="FJ214" s="78">
        <v>494.98</v>
      </c>
      <c r="FK214" s="78">
        <v>483.42</v>
      </c>
      <c r="FL214" s="78">
        <v>299.12</v>
      </c>
      <c r="FM214" s="78">
        <v>399.24</v>
      </c>
      <c r="FN214" s="78"/>
      <c r="FO214" s="79">
        <v>296.02</v>
      </c>
      <c r="FP214" s="65" t="s">
        <v>410</v>
      </c>
      <c r="FQ214" s="68">
        <v>0.22742261945373099</v>
      </c>
      <c r="FR214" s="78">
        <v>446.9</v>
      </c>
      <c r="FS214" s="78">
        <v>478.56</v>
      </c>
      <c r="FT214" s="78">
        <v>442.58</v>
      </c>
      <c r="FU214" s="78">
        <v>281.52999999999997</v>
      </c>
      <c r="FV214" s="78">
        <v>248.92</v>
      </c>
      <c r="FW214" s="79">
        <v>263.22000000000003</v>
      </c>
      <c r="FX214" s="65" t="s">
        <v>411</v>
      </c>
      <c r="FY214" s="78">
        <v>470.11</v>
      </c>
      <c r="FZ214" s="78">
        <v>495.53</v>
      </c>
      <c r="GA214" s="78">
        <v>450.57</v>
      </c>
      <c r="GB214" s="78">
        <v>480.75</v>
      </c>
      <c r="GC214" s="78"/>
      <c r="GD214" s="79">
        <v>356.95</v>
      </c>
      <c r="GE214" s="65" t="s">
        <v>412</v>
      </c>
      <c r="GF214" s="68">
        <v>0.20662010826893701</v>
      </c>
      <c r="GG214" s="78">
        <v>407.55</v>
      </c>
      <c r="GH214" s="78">
        <v>438.3</v>
      </c>
      <c r="GI214" s="78">
        <v>325.64</v>
      </c>
      <c r="GJ214" s="78">
        <v>350.65</v>
      </c>
      <c r="GK214" s="78"/>
      <c r="GL214" s="79">
        <v>369.02</v>
      </c>
      <c r="GM214" s="65" t="s">
        <v>413</v>
      </c>
      <c r="GN214" s="68">
        <v>9.7193064302931301E-2</v>
      </c>
      <c r="GO214" s="78">
        <v>461.1</v>
      </c>
      <c r="GP214" s="78">
        <v>631.32000000000005</v>
      </c>
      <c r="GQ214" s="78">
        <v>369.7</v>
      </c>
      <c r="GR214" s="78">
        <v>318.20999999999998</v>
      </c>
      <c r="GS214" s="78"/>
      <c r="GT214" s="79"/>
      <c r="GU214" s="65" t="s">
        <v>414</v>
      </c>
      <c r="GV214" s="68">
        <v>1</v>
      </c>
      <c r="GW214" s="78">
        <v>383.95</v>
      </c>
      <c r="GX214" s="78">
        <v>394.61</v>
      </c>
      <c r="GY214" s="78">
        <v>422.74</v>
      </c>
      <c r="GZ214" s="78"/>
      <c r="HA214" s="78"/>
      <c r="HB214" s="79">
        <v>356.97</v>
      </c>
      <c r="HC214" s="65" t="s">
        <v>415</v>
      </c>
      <c r="HD214" s="68">
        <v>1</v>
      </c>
      <c r="HE214" s="78">
        <v>419.68</v>
      </c>
      <c r="HF214" s="78">
        <v>466.52</v>
      </c>
      <c r="HG214" s="78"/>
      <c r="HH214" s="78">
        <v>290.31</v>
      </c>
      <c r="HI214" s="78">
        <v>283.67</v>
      </c>
      <c r="HJ214" s="79">
        <v>370.05</v>
      </c>
      <c r="HK214" s="85" t="s">
        <v>416</v>
      </c>
      <c r="HL214" s="68">
        <v>1.1160091512750401</v>
      </c>
      <c r="HM214" s="78">
        <v>406.9</v>
      </c>
      <c r="HN214" s="78">
        <v>452.36</v>
      </c>
      <c r="HO214" s="78">
        <v>367.83</v>
      </c>
      <c r="HP214" s="78"/>
      <c r="HQ214" s="78"/>
      <c r="HR214" s="79"/>
    </row>
    <row r="215" spans="1:226" x14ac:dyDescent="0.25">
      <c r="A215" s="81">
        <v>44067</v>
      </c>
      <c r="B215" s="82" t="s">
        <v>387</v>
      </c>
      <c r="C215" s="83">
        <v>451.18775779009837</v>
      </c>
      <c r="D215" s="83">
        <v>463.97870605795868</v>
      </c>
      <c r="E215" s="83">
        <v>375.75079586750002</v>
      </c>
      <c r="F215" s="83">
        <v>326.6472195405708</v>
      </c>
      <c r="G215" s="83">
        <v>260.50403186130956</v>
      </c>
      <c r="H215" s="84">
        <v>310.47314291497594</v>
      </c>
      <c r="I215" s="82" t="s">
        <v>388</v>
      </c>
      <c r="J215" s="83">
        <v>451.43533254971084</v>
      </c>
      <c r="K215" s="83">
        <v>457.49140672179016</v>
      </c>
      <c r="L215" s="83">
        <v>358.65798703003509</v>
      </c>
      <c r="M215" s="83">
        <v>324.22458067394143</v>
      </c>
      <c r="N215" s="83">
        <v>294.57993569131833</v>
      </c>
      <c r="O215" s="84">
        <v>350.95952421320743</v>
      </c>
      <c r="P215" s="65" t="s">
        <v>389</v>
      </c>
      <c r="Q215" s="78">
        <v>394.9</v>
      </c>
      <c r="R215" s="78">
        <v>448.2</v>
      </c>
      <c r="S215" s="78">
        <v>364.21</v>
      </c>
      <c r="T215" s="78">
        <v>279</v>
      </c>
      <c r="U215" s="78"/>
      <c r="V215" s="79"/>
      <c r="W215" s="65" t="s">
        <v>390</v>
      </c>
      <c r="X215" s="78">
        <v>484.3</v>
      </c>
      <c r="Y215" s="78">
        <v>470.5</v>
      </c>
      <c r="Z215" s="78">
        <v>351.76</v>
      </c>
      <c r="AA215" s="78">
        <v>248.27</v>
      </c>
      <c r="AB215" s="78"/>
      <c r="AC215" s="79">
        <v>369.42</v>
      </c>
      <c r="AD215" s="65" t="s">
        <v>391</v>
      </c>
      <c r="AE215" s="68">
        <v>0.51129972389814904</v>
      </c>
      <c r="AF215" s="78">
        <v>381.39</v>
      </c>
      <c r="AG215" s="78">
        <v>398.73</v>
      </c>
      <c r="AH215" s="78">
        <v>332.34</v>
      </c>
      <c r="AI215" s="78"/>
      <c r="AJ215" s="78"/>
      <c r="AK215" s="79">
        <v>257.68</v>
      </c>
      <c r="AL215" s="69" t="s">
        <v>392</v>
      </c>
      <c r="AM215" s="70">
        <v>1</v>
      </c>
      <c r="AN215" s="78">
        <v>462.17</v>
      </c>
      <c r="AO215" s="78">
        <v>510.68</v>
      </c>
      <c r="AP215" s="78">
        <v>445.99</v>
      </c>
      <c r="AQ215" s="78">
        <v>525.65</v>
      </c>
      <c r="AR215" s="78"/>
      <c r="AS215" s="79"/>
      <c r="AT215" s="65" t="s">
        <v>393</v>
      </c>
      <c r="AU215" s="68">
        <v>3.8327392587482301E-2</v>
      </c>
      <c r="AV215" s="78">
        <v>388.27</v>
      </c>
      <c r="AW215" s="78">
        <v>450.16</v>
      </c>
      <c r="AX215" s="78">
        <v>350.82</v>
      </c>
      <c r="AY215" s="78"/>
      <c r="AZ215" s="78"/>
      <c r="BA215" s="79">
        <v>304.60000000000002</v>
      </c>
      <c r="BB215" s="65" t="s">
        <v>394</v>
      </c>
      <c r="BC215" s="78">
        <v>456.71</v>
      </c>
      <c r="BD215" s="78">
        <v>462.36</v>
      </c>
      <c r="BE215" s="78">
        <v>348.13</v>
      </c>
      <c r="BF215" s="78"/>
      <c r="BG215" s="78"/>
      <c r="BH215" s="79">
        <v>399.58</v>
      </c>
      <c r="BI215" s="65" t="s">
        <v>395</v>
      </c>
      <c r="BJ215" s="68">
        <v>0.134345402028616</v>
      </c>
      <c r="BK215" s="78">
        <v>567.34</v>
      </c>
      <c r="BL215" s="78">
        <v>523.54</v>
      </c>
      <c r="BM215" s="78">
        <v>593.66999999999996</v>
      </c>
      <c r="BN215" s="78">
        <v>480.89</v>
      </c>
      <c r="BO215" s="78"/>
      <c r="BP215" s="79"/>
      <c r="BQ215" s="65" t="s">
        <v>396</v>
      </c>
      <c r="BR215" s="68">
        <v>1</v>
      </c>
      <c r="BS215" s="78">
        <v>481.17</v>
      </c>
      <c r="BT215" s="78">
        <v>458.83</v>
      </c>
      <c r="BU215" s="78">
        <v>498.67</v>
      </c>
      <c r="BV215" s="78"/>
      <c r="BW215" s="78"/>
      <c r="BX215" s="79">
        <v>277.83</v>
      </c>
      <c r="BY215" s="65" t="s">
        <v>397</v>
      </c>
      <c r="BZ215" s="78">
        <v>491.28</v>
      </c>
      <c r="CA215" s="78">
        <v>498.07</v>
      </c>
      <c r="CB215" s="78">
        <v>354.69</v>
      </c>
      <c r="CC215" s="78">
        <v>291.45999999999998</v>
      </c>
      <c r="CD215" s="78"/>
      <c r="CE215" s="79">
        <v>514.99</v>
      </c>
      <c r="CF215" s="65" t="s">
        <v>398</v>
      </c>
      <c r="CG215" s="78">
        <v>421.02</v>
      </c>
      <c r="CH215" s="78">
        <v>502.46</v>
      </c>
      <c r="CI215" s="78">
        <v>381.31</v>
      </c>
      <c r="CJ215" s="78"/>
      <c r="CK215" s="78"/>
      <c r="CL215" s="79"/>
      <c r="CM215" s="65" t="s">
        <v>399</v>
      </c>
      <c r="CN215" s="78">
        <v>421.64</v>
      </c>
      <c r="CO215" s="78">
        <v>421.06</v>
      </c>
      <c r="CP215" s="78">
        <v>442.32</v>
      </c>
      <c r="CQ215" s="78">
        <v>314.44</v>
      </c>
      <c r="CR215" s="78"/>
      <c r="CS215" s="79">
        <v>596.62</v>
      </c>
      <c r="CT215" s="65" t="s">
        <v>400</v>
      </c>
      <c r="CU215" s="78">
        <v>444.83</v>
      </c>
      <c r="CV215" s="78">
        <v>514.69000000000005</v>
      </c>
      <c r="CW215" s="78"/>
      <c r="CX215" s="78">
        <v>323.08999999999997</v>
      </c>
      <c r="CY215" s="78"/>
      <c r="CZ215" s="79"/>
      <c r="DA215" s="65" t="s">
        <v>401</v>
      </c>
      <c r="DB215" s="68">
        <v>0.13274923669188901</v>
      </c>
      <c r="DC215" s="78">
        <v>462.92</v>
      </c>
      <c r="DD215" s="78">
        <v>517.72</v>
      </c>
      <c r="DE215" s="78">
        <v>340.29</v>
      </c>
      <c r="DF215" s="78">
        <v>401.43</v>
      </c>
      <c r="DG215" s="78"/>
      <c r="DH215" s="79">
        <v>430.72</v>
      </c>
      <c r="DI215" s="65" t="s">
        <v>402</v>
      </c>
      <c r="DJ215" s="68">
        <v>2.8503833765641498E-3</v>
      </c>
      <c r="DK215" s="78">
        <v>468.08</v>
      </c>
      <c r="DL215" s="78">
        <v>491.11</v>
      </c>
      <c r="DM215" s="78">
        <v>491.11</v>
      </c>
      <c r="DN215" s="78">
        <v>465.3</v>
      </c>
      <c r="DO215" s="78"/>
      <c r="DP215" s="79">
        <v>419.9</v>
      </c>
      <c r="DQ215" s="65" t="s">
        <v>403</v>
      </c>
      <c r="DR215" s="78">
        <v>403.68</v>
      </c>
      <c r="DS215" s="78">
        <v>437.78</v>
      </c>
      <c r="DT215" s="78">
        <v>322.18</v>
      </c>
      <c r="DU215" s="78">
        <v>333.54</v>
      </c>
      <c r="DV215" s="78"/>
      <c r="DW215" s="79"/>
      <c r="DX215" s="65" t="s">
        <v>404</v>
      </c>
      <c r="DY215" s="78">
        <v>418.88</v>
      </c>
      <c r="DZ215" s="78">
        <v>436.34</v>
      </c>
      <c r="EA215" s="78">
        <v>511.37</v>
      </c>
      <c r="EB215" s="78">
        <v>330.5</v>
      </c>
      <c r="EC215" s="78"/>
      <c r="ED215" s="79">
        <v>341.14</v>
      </c>
      <c r="EE215" s="65" t="s">
        <v>405</v>
      </c>
      <c r="EF215" s="68">
        <v>1</v>
      </c>
      <c r="EG215" s="78">
        <v>431.3</v>
      </c>
      <c r="EH215" s="78">
        <v>433.59</v>
      </c>
      <c r="EI215" s="78">
        <v>318.69</v>
      </c>
      <c r="EJ215" s="78"/>
      <c r="EK215" s="78">
        <v>323.74</v>
      </c>
      <c r="EL215" s="79">
        <v>265.12</v>
      </c>
      <c r="EM215" s="65" t="s">
        <v>406</v>
      </c>
      <c r="EN215" s="78">
        <v>462.1</v>
      </c>
      <c r="EO215" s="78">
        <v>474.06</v>
      </c>
      <c r="EP215" s="78">
        <v>363.68</v>
      </c>
      <c r="EQ215" s="78"/>
      <c r="ER215" s="78"/>
      <c r="ES215" s="79">
        <v>343.15</v>
      </c>
      <c r="ET215" s="65" t="s">
        <v>407</v>
      </c>
      <c r="EU215" s="68">
        <v>1</v>
      </c>
      <c r="EV215" s="78">
        <v>419.55</v>
      </c>
      <c r="EW215" s="78">
        <v>430.9</v>
      </c>
      <c r="EX215" s="78">
        <v>430.9</v>
      </c>
      <c r="EY215" s="78"/>
      <c r="EZ215" s="78"/>
      <c r="FA215" s="79">
        <v>260.98</v>
      </c>
      <c r="FB215" s="65" t="s">
        <v>408</v>
      </c>
      <c r="FC215" s="78">
        <v>586.21</v>
      </c>
      <c r="FD215" s="78">
        <v>553.02</v>
      </c>
      <c r="FE215" s="78">
        <v>615.37</v>
      </c>
      <c r="FF215" s="78"/>
      <c r="FG215" s="78"/>
      <c r="FH215" s="79"/>
      <c r="FI215" s="65" t="s">
        <v>409</v>
      </c>
      <c r="FJ215" s="78">
        <v>488.36</v>
      </c>
      <c r="FK215" s="78">
        <v>485.9</v>
      </c>
      <c r="FL215" s="78">
        <v>296.64</v>
      </c>
      <c r="FM215" s="78">
        <v>397.24</v>
      </c>
      <c r="FN215" s="78"/>
      <c r="FO215" s="79">
        <v>296.85000000000002</v>
      </c>
      <c r="FP215" s="65" t="s">
        <v>410</v>
      </c>
      <c r="FQ215" s="68">
        <v>0.22734506433865301</v>
      </c>
      <c r="FR215" s="78">
        <v>444.29</v>
      </c>
      <c r="FS215" s="78">
        <v>476.82</v>
      </c>
      <c r="FT215" s="78">
        <v>444.09</v>
      </c>
      <c r="FU215" s="78">
        <v>279.86</v>
      </c>
      <c r="FV215" s="78">
        <v>248.84</v>
      </c>
      <c r="FW215" s="79">
        <v>266.41000000000003</v>
      </c>
      <c r="FX215" s="65" t="s">
        <v>411</v>
      </c>
      <c r="FY215" s="78">
        <v>466.04</v>
      </c>
      <c r="FZ215" s="78">
        <v>496.34</v>
      </c>
      <c r="GA215" s="78">
        <v>450.57</v>
      </c>
      <c r="GB215" s="78">
        <v>479.6</v>
      </c>
      <c r="GC215" s="78"/>
      <c r="GD215" s="79">
        <v>356.95</v>
      </c>
      <c r="GE215" s="65" t="s">
        <v>412</v>
      </c>
      <c r="GF215" s="68">
        <v>0.206611570247934</v>
      </c>
      <c r="GG215" s="78">
        <v>403.26</v>
      </c>
      <c r="GH215" s="78">
        <v>440.75</v>
      </c>
      <c r="GI215" s="78">
        <v>330.23</v>
      </c>
      <c r="GJ215" s="78">
        <v>340.24</v>
      </c>
      <c r="GK215" s="78"/>
      <c r="GL215" s="79">
        <v>368.79</v>
      </c>
      <c r="GM215" s="65" t="s">
        <v>413</v>
      </c>
      <c r="GN215" s="68">
        <v>9.6441315459542903E-2</v>
      </c>
      <c r="GO215" s="78">
        <v>459.39</v>
      </c>
      <c r="GP215" s="78">
        <v>627.66999999999996</v>
      </c>
      <c r="GQ215" s="78">
        <v>367.85</v>
      </c>
      <c r="GR215" s="78">
        <v>314.88</v>
      </c>
      <c r="GS215" s="78"/>
      <c r="GT215" s="79"/>
      <c r="GU215" s="65" t="s">
        <v>414</v>
      </c>
      <c r="GV215" s="68">
        <v>1</v>
      </c>
      <c r="GW215" s="78">
        <v>368.4</v>
      </c>
      <c r="GX215" s="78">
        <v>399.28</v>
      </c>
      <c r="GY215" s="78">
        <v>421.64</v>
      </c>
      <c r="GZ215" s="78"/>
      <c r="HA215" s="78"/>
      <c r="HB215" s="79">
        <v>357.67</v>
      </c>
      <c r="HC215" s="65" t="s">
        <v>415</v>
      </c>
      <c r="HD215" s="68">
        <v>1</v>
      </c>
      <c r="HE215" s="78">
        <v>420.52</v>
      </c>
      <c r="HF215" s="78">
        <v>466.52</v>
      </c>
      <c r="HG215" s="78"/>
      <c r="HH215" s="78">
        <v>287.39999999999998</v>
      </c>
      <c r="HI215" s="78">
        <v>280.76</v>
      </c>
      <c r="HJ215" s="79">
        <v>372.55</v>
      </c>
      <c r="HK215" s="85" t="s">
        <v>416</v>
      </c>
      <c r="HL215" s="68">
        <v>1.1089548100914901</v>
      </c>
      <c r="HM215" s="78">
        <v>403.66</v>
      </c>
      <c r="HN215" s="78">
        <v>449.13</v>
      </c>
      <c r="HO215" s="78">
        <v>371.43</v>
      </c>
      <c r="HP215" s="78"/>
      <c r="HQ215" s="78"/>
      <c r="HR215" s="79"/>
    </row>
    <row r="216" spans="1:226" x14ac:dyDescent="0.25">
      <c r="A216" s="81">
        <v>44060</v>
      </c>
      <c r="B216" s="82" t="s">
        <v>387</v>
      </c>
      <c r="C216" s="83">
        <v>449.92532068807469</v>
      </c>
      <c r="D216" s="83">
        <v>464.79313687869404</v>
      </c>
      <c r="E216" s="83">
        <v>377.49546321731299</v>
      </c>
      <c r="F216" s="83">
        <v>325.19533378225054</v>
      </c>
      <c r="G216" s="83">
        <v>260.13615087267192</v>
      </c>
      <c r="H216" s="84">
        <v>311.76176168472335</v>
      </c>
      <c r="I216" s="82" t="s">
        <v>388</v>
      </c>
      <c r="J216" s="83">
        <v>450.0357842459922</v>
      </c>
      <c r="K216" s="83">
        <v>457.83795499085807</v>
      </c>
      <c r="L216" s="83">
        <v>360.2577703781987</v>
      </c>
      <c r="M216" s="83">
        <v>321.32898529387012</v>
      </c>
      <c r="N216" s="83">
        <v>292.81594855305474</v>
      </c>
      <c r="O216" s="84">
        <v>349.81662966449966</v>
      </c>
      <c r="P216" s="65" t="s">
        <v>389</v>
      </c>
      <c r="Q216" s="78">
        <v>395.73</v>
      </c>
      <c r="R216" s="78">
        <v>451.54</v>
      </c>
      <c r="S216" s="78">
        <v>369.32</v>
      </c>
      <c r="T216" s="78">
        <v>273</v>
      </c>
      <c r="U216" s="78"/>
      <c r="V216" s="79"/>
      <c r="W216" s="65" t="s">
        <v>390</v>
      </c>
      <c r="X216" s="78">
        <v>480.91</v>
      </c>
      <c r="Y216" s="78">
        <v>475.05</v>
      </c>
      <c r="Z216" s="78">
        <v>357.14</v>
      </c>
      <c r="AA216" s="78">
        <v>243.11</v>
      </c>
      <c r="AB216" s="78"/>
      <c r="AC216" s="79">
        <v>369.42</v>
      </c>
      <c r="AD216" s="65" t="s">
        <v>391</v>
      </c>
      <c r="AE216" s="68">
        <v>0.51129972389814904</v>
      </c>
      <c r="AF216" s="78">
        <v>381.39</v>
      </c>
      <c r="AG216" s="78">
        <v>398.73</v>
      </c>
      <c r="AH216" s="78">
        <v>332.34</v>
      </c>
      <c r="AI216" s="78"/>
      <c r="AJ216" s="78"/>
      <c r="AK216" s="79">
        <v>257.68</v>
      </c>
      <c r="AL216" s="69" t="s">
        <v>392</v>
      </c>
      <c r="AM216" s="70">
        <v>1</v>
      </c>
      <c r="AN216" s="78">
        <v>461.91</v>
      </c>
      <c r="AO216" s="78">
        <v>512.66999999999996</v>
      </c>
      <c r="AP216" s="78">
        <v>446.02</v>
      </c>
      <c r="AQ216" s="78">
        <v>462.17</v>
      </c>
      <c r="AR216" s="78"/>
      <c r="AS216" s="79"/>
      <c r="AT216" s="65" t="s">
        <v>393</v>
      </c>
      <c r="AU216" s="68">
        <v>3.8255547054322901E-2</v>
      </c>
      <c r="AV216" s="78">
        <v>388.52</v>
      </c>
      <c r="AW216" s="78">
        <v>452.06</v>
      </c>
      <c r="AX216" s="78">
        <v>353.58</v>
      </c>
      <c r="AY216" s="78"/>
      <c r="AZ216" s="78"/>
      <c r="BA216" s="79">
        <v>308.20999999999998</v>
      </c>
      <c r="BB216" s="65" t="s">
        <v>394</v>
      </c>
      <c r="BC216" s="78">
        <v>454.98</v>
      </c>
      <c r="BD216" s="78">
        <v>463.22</v>
      </c>
      <c r="BE216" s="78">
        <v>348.13</v>
      </c>
      <c r="BF216" s="78"/>
      <c r="BG216" s="78"/>
      <c r="BH216" s="79">
        <v>399.58</v>
      </c>
      <c r="BI216" s="65" t="s">
        <v>395</v>
      </c>
      <c r="BJ216" s="68">
        <v>0.134282261313281</v>
      </c>
      <c r="BK216" s="78">
        <v>556.33000000000004</v>
      </c>
      <c r="BL216" s="78">
        <v>523.29999999999995</v>
      </c>
      <c r="BM216" s="78">
        <v>593.39</v>
      </c>
      <c r="BN216" s="78">
        <v>494.09</v>
      </c>
      <c r="BO216" s="78"/>
      <c r="BP216" s="79"/>
      <c r="BQ216" s="65" t="s">
        <v>396</v>
      </c>
      <c r="BR216" s="68">
        <v>1</v>
      </c>
      <c r="BS216" s="78">
        <v>481.17</v>
      </c>
      <c r="BT216" s="78">
        <v>458.83</v>
      </c>
      <c r="BU216" s="78">
        <v>499.5</v>
      </c>
      <c r="BV216" s="78"/>
      <c r="BW216" s="78"/>
      <c r="BX216" s="79">
        <v>277.83</v>
      </c>
      <c r="BY216" s="65" t="s">
        <v>397</v>
      </c>
      <c r="BZ216" s="78">
        <v>488.92</v>
      </c>
      <c r="CA216" s="78">
        <v>498.04</v>
      </c>
      <c r="CB216" s="78">
        <v>358.99</v>
      </c>
      <c r="CC216" s="78">
        <v>286.86</v>
      </c>
      <c r="CD216" s="78"/>
      <c r="CE216" s="79">
        <v>515.25</v>
      </c>
      <c r="CF216" s="65" t="s">
        <v>398</v>
      </c>
      <c r="CG216" s="78">
        <v>413.76</v>
      </c>
      <c r="CH216" s="78">
        <v>495.2</v>
      </c>
      <c r="CI216" s="78">
        <v>384.76</v>
      </c>
      <c r="CJ216" s="78"/>
      <c r="CK216" s="78"/>
      <c r="CL216" s="79"/>
      <c r="CM216" s="65" t="s">
        <v>399</v>
      </c>
      <c r="CN216" s="78">
        <v>418.37</v>
      </c>
      <c r="CO216" s="78">
        <v>421.49</v>
      </c>
      <c r="CP216" s="78">
        <v>445.21</v>
      </c>
      <c r="CQ216" s="78">
        <v>315.35000000000002</v>
      </c>
      <c r="CR216" s="78"/>
      <c r="CS216" s="79">
        <v>593.52</v>
      </c>
      <c r="CT216" s="65" t="s">
        <v>400</v>
      </c>
      <c r="CU216" s="78">
        <v>444.05</v>
      </c>
      <c r="CV216" s="78">
        <v>515.42999999999995</v>
      </c>
      <c r="CW216" s="78"/>
      <c r="CX216" s="78">
        <v>324.42</v>
      </c>
      <c r="CY216" s="78"/>
      <c r="CZ216" s="79"/>
      <c r="DA216" s="65" t="s">
        <v>401</v>
      </c>
      <c r="DB216" s="68">
        <v>0.132802124833997</v>
      </c>
      <c r="DC216" s="78">
        <v>452.48</v>
      </c>
      <c r="DD216" s="78">
        <v>521.12</v>
      </c>
      <c r="DE216" s="78">
        <v>341.49</v>
      </c>
      <c r="DF216" s="78">
        <v>401.59</v>
      </c>
      <c r="DG216" s="78"/>
      <c r="DH216" s="79">
        <v>434.4</v>
      </c>
      <c r="DI216" s="65" t="s">
        <v>402</v>
      </c>
      <c r="DJ216" s="68">
        <v>2.8691934697156599E-3</v>
      </c>
      <c r="DK216" s="78">
        <v>469.77</v>
      </c>
      <c r="DL216" s="78">
        <v>495.51</v>
      </c>
      <c r="DM216" s="78">
        <v>495.51</v>
      </c>
      <c r="DN216" s="78">
        <v>468.37</v>
      </c>
      <c r="DO216" s="78"/>
      <c r="DP216" s="79">
        <v>427.33</v>
      </c>
      <c r="DQ216" s="65" t="s">
        <v>403</v>
      </c>
      <c r="DR216" s="78">
        <v>409.94</v>
      </c>
      <c r="DS216" s="78">
        <v>432.34</v>
      </c>
      <c r="DT216" s="78">
        <v>321.12</v>
      </c>
      <c r="DU216" s="78">
        <v>328.63</v>
      </c>
      <c r="DV216" s="78"/>
      <c r="DW216" s="79"/>
      <c r="DX216" s="65" t="s">
        <v>404</v>
      </c>
      <c r="DY216" s="78">
        <v>417.69</v>
      </c>
      <c r="DZ216" s="78">
        <v>435.51</v>
      </c>
      <c r="EA216" s="78">
        <v>514.59</v>
      </c>
      <c r="EB216" s="78">
        <v>332.39</v>
      </c>
      <c r="EC216" s="78"/>
      <c r="ED216" s="79">
        <v>339.84</v>
      </c>
      <c r="EE216" s="65" t="s">
        <v>405</v>
      </c>
      <c r="EF216" s="68">
        <v>1</v>
      </c>
      <c r="EG216" s="78">
        <v>432.31</v>
      </c>
      <c r="EH216" s="78">
        <v>435.21</v>
      </c>
      <c r="EI216" s="78">
        <v>321.31</v>
      </c>
      <c r="EJ216" s="78"/>
      <c r="EK216" s="78">
        <v>323.74</v>
      </c>
      <c r="EL216" s="79">
        <v>265.45999999999998</v>
      </c>
      <c r="EM216" s="65" t="s">
        <v>406</v>
      </c>
      <c r="EN216" s="78">
        <v>441.59</v>
      </c>
      <c r="EO216" s="78">
        <v>474.06</v>
      </c>
      <c r="EP216" s="78">
        <v>363.68</v>
      </c>
      <c r="EQ216" s="78"/>
      <c r="ER216" s="78"/>
      <c r="ES216" s="79">
        <v>343.15</v>
      </c>
      <c r="ET216" s="65" t="s">
        <v>407</v>
      </c>
      <c r="EU216" s="68">
        <v>1</v>
      </c>
      <c r="EV216" s="78">
        <v>407.85</v>
      </c>
      <c r="EW216" s="78">
        <v>429.53</v>
      </c>
      <c r="EX216" s="78">
        <v>429.53</v>
      </c>
      <c r="EY216" s="78"/>
      <c r="EZ216" s="78"/>
      <c r="FA216" s="79">
        <v>260.98</v>
      </c>
      <c r="FB216" s="65" t="s">
        <v>408</v>
      </c>
      <c r="FC216" s="78">
        <v>586.21</v>
      </c>
      <c r="FD216" s="78">
        <v>553.02</v>
      </c>
      <c r="FE216" s="78">
        <v>615.37</v>
      </c>
      <c r="FF216" s="78"/>
      <c r="FG216" s="78"/>
      <c r="FH216" s="79"/>
      <c r="FI216" s="65" t="s">
        <v>409</v>
      </c>
      <c r="FJ216" s="78">
        <v>490.84</v>
      </c>
      <c r="FK216" s="78">
        <v>489.21</v>
      </c>
      <c r="FL216" s="78">
        <v>294.17</v>
      </c>
      <c r="FM216" s="78">
        <v>411.24</v>
      </c>
      <c r="FN216" s="78"/>
      <c r="FO216" s="79">
        <v>291.89</v>
      </c>
      <c r="FP216" s="65" t="s">
        <v>410</v>
      </c>
      <c r="FQ216" s="68">
        <v>0.22744848291861899</v>
      </c>
      <c r="FR216" s="78">
        <v>442.26</v>
      </c>
      <c r="FS216" s="78">
        <v>475.97</v>
      </c>
      <c r="FT216" s="78">
        <v>447.5</v>
      </c>
      <c r="FU216" s="78">
        <v>279.01</v>
      </c>
      <c r="FV216" s="78">
        <v>248.95</v>
      </c>
      <c r="FW216" s="79">
        <v>270.75</v>
      </c>
      <c r="FX216" s="65" t="s">
        <v>411</v>
      </c>
      <c r="FY216" s="78">
        <v>463.6</v>
      </c>
      <c r="FZ216" s="78">
        <v>492.28</v>
      </c>
      <c r="GA216" s="78">
        <v>451.39</v>
      </c>
      <c r="GB216" s="78">
        <v>475.43</v>
      </c>
      <c r="GC216" s="78"/>
      <c r="GD216" s="79">
        <v>356.95</v>
      </c>
      <c r="GE216" s="65" t="s">
        <v>412</v>
      </c>
      <c r="GF216" s="68">
        <v>0.20685518068799999</v>
      </c>
      <c r="GG216" s="78">
        <v>417.74</v>
      </c>
      <c r="GH216" s="78">
        <v>454.53</v>
      </c>
      <c r="GI216" s="78">
        <v>301.22000000000003</v>
      </c>
      <c r="GJ216" s="78">
        <v>349.49</v>
      </c>
      <c r="GK216" s="78"/>
      <c r="GL216" s="79">
        <v>369.72</v>
      </c>
      <c r="GM216" s="65" t="s">
        <v>413</v>
      </c>
      <c r="GN216" s="68">
        <v>9.6985684912906905E-2</v>
      </c>
      <c r="GO216" s="78">
        <v>460.97</v>
      </c>
      <c r="GP216" s="78">
        <v>639.13</v>
      </c>
      <c r="GQ216" s="78">
        <v>375.04</v>
      </c>
      <c r="GR216" s="78">
        <v>322.27999999999997</v>
      </c>
      <c r="GS216" s="78"/>
      <c r="GT216" s="79"/>
      <c r="GU216" s="65" t="s">
        <v>414</v>
      </c>
      <c r="GV216" s="68">
        <v>1</v>
      </c>
      <c r="GW216" s="78">
        <v>369.14</v>
      </c>
      <c r="GX216" s="78">
        <v>400.61</v>
      </c>
      <c r="GY216" s="78">
        <v>426.87</v>
      </c>
      <c r="GZ216" s="78"/>
      <c r="HA216" s="78"/>
      <c r="HB216" s="79">
        <v>357.8</v>
      </c>
      <c r="HC216" s="65" t="s">
        <v>415</v>
      </c>
      <c r="HD216" s="68">
        <v>1</v>
      </c>
      <c r="HE216" s="78">
        <v>420.52</v>
      </c>
      <c r="HF216" s="78">
        <v>466.52</v>
      </c>
      <c r="HG216" s="78"/>
      <c r="HH216" s="78">
        <v>284.8</v>
      </c>
      <c r="HI216" s="78">
        <v>278.16000000000003</v>
      </c>
      <c r="HJ216" s="79">
        <v>370.89</v>
      </c>
      <c r="HK216" s="85" t="s">
        <v>416</v>
      </c>
      <c r="HL216" s="68">
        <v>1.1034482758620701</v>
      </c>
      <c r="HM216" s="78">
        <v>399.98</v>
      </c>
      <c r="HN216" s="78">
        <v>445.57</v>
      </c>
      <c r="HO216" s="78">
        <v>370.99</v>
      </c>
      <c r="HP216" s="78"/>
      <c r="HQ216" s="78"/>
      <c r="HR216" s="79"/>
    </row>
    <row r="217" spans="1:226" x14ac:dyDescent="0.25">
      <c r="A217" s="81">
        <v>44053</v>
      </c>
      <c r="B217" s="82" t="s">
        <v>387</v>
      </c>
      <c r="C217" s="83">
        <v>445.67888469230797</v>
      </c>
      <c r="D217" s="83">
        <v>465.01842977475809</v>
      </c>
      <c r="E217" s="83">
        <v>378.09020212251801</v>
      </c>
      <c r="F217" s="83">
        <v>317.082873065294</v>
      </c>
      <c r="G217" s="83">
        <v>259.62838467845847</v>
      </c>
      <c r="H217" s="84">
        <v>309.22154107342828</v>
      </c>
      <c r="I217" s="82" t="s">
        <v>388</v>
      </c>
      <c r="J217" s="83">
        <v>446.85636081310838</v>
      </c>
      <c r="K217" s="83">
        <v>458.65636807138117</v>
      </c>
      <c r="L217" s="83">
        <v>360.66339600792276</v>
      </c>
      <c r="M217" s="83">
        <v>312.37430445975014</v>
      </c>
      <c r="N217" s="83">
        <v>291.73041800643085</v>
      </c>
      <c r="O217" s="84">
        <v>349.80478241124172</v>
      </c>
      <c r="P217" s="65" t="s">
        <v>389</v>
      </c>
      <c r="Q217" s="78">
        <v>392.4</v>
      </c>
      <c r="R217" s="78">
        <v>449.87</v>
      </c>
      <c r="S217" s="78">
        <v>369.93</v>
      </c>
      <c r="T217" s="78">
        <v>267</v>
      </c>
      <c r="U217" s="78"/>
      <c r="V217" s="79"/>
      <c r="W217" s="65" t="s">
        <v>390</v>
      </c>
      <c r="X217" s="78">
        <v>476.78</v>
      </c>
      <c r="Y217" s="78">
        <v>485.31</v>
      </c>
      <c r="Z217" s="78">
        <v>356.56</v>
      </c>
      <c r="AA217" s="78">
        <v>243.11</v>
      </c>
      <c r="AB217" s="78"/>
      <c r="AC217" s="79">
        <v>375.21</v>
      </c>
      <c r="AD217" s="65" t="s">
        <v>391</v>
      </c>
      <c r="AE217" s="68">
        <v>0.51129972389814904</v>
      </c>
      <c r="AF217" s="78">
        <v>380.24</v>
      </c>
      <c r="AG217" s="78">
        <v>398.73</v>
      </c>
      <c r="AH217" s="78">
        <v>332.34</v>
      </c>
      <c r="AI217" s="78"/>
      <c r="AJ217" s="78"/>
      <c r="AK217" s="79">
        <v>257.47000000000003</v>
      </c>
      <c r="AL217" s="69" t="s">
        <v>392</v>
      </c>
      <c r="AM217" s="70">
        <v>1</v>
      </c>
      <c r="AN217" s="78">
        <v>462.64</v>
      </c>
      <c r="AO217" s="78">
        <v>514.58000000000004</v>
      </c>
      <c r="AP217" s="78">
        <v>446.76</v>
      </c>
      <c r="AQ217" s="78">
        <v>462.17</v>
      </c>
      <c r="AR217" s="78"/>
      <c r="AS217" s="79"/>
      <c r="AT217" s="65" t="s">
        <v>393</v>
      </c>
      <c r="AU217" s="68">
        <v>3.8192720467478902E-2</v>
      </c>
      <c r="AV217" s="78">
        <v>388.01</v>
      </c>
      <c r="AW217" s="78">
        <v>453.22</v>
      </c>
      <c r="AX217" s="78">
        <v>358.9</v>
      </c>
      <c r="AY217" s="78"/>
      <c r="AZ217" s="78"/>
      <c r="BA217" s="79">
        <v>304.51</v>
      </c>
      <c r="BB217" s="65" t="s">
        <v>394</v>
      </c>
      <c r="BC217" s="78">
        <v>451.53</v>
      </c>
      <c r="BD217" s="78">
        <v>464.94</v>
      </c>
      <c r="BE217" s="78">
        <v>348.13</v>
      </c>
      <c r="BF217" s="78"/>
      <c r="BG217" s="78"/>
      <c r="BH217" s="79">
        <v>396.99</v>
      </c>
      <c r="BI217" s="65" t="s">
        <v>395</v>
      </c>
      <c r="BJ217" s="68">
        <v>0.134266034721197</v>
      </c>
      <c r="BK217" s="78">
        <v>541.23</v>
      </c>
      <c r="BL217" s="78">
        <v>535.04999999999995</v>
      </c>
      <c r="BM217" s="78">
        <v>614.48</v>
      </c>
      <c r="BN217" s="78">
        <v>465.16</v>
      </c>
      <c r="BO217" s="78"/>
      <c r="BP217" s="79"/>
      <c r="BQ217" s="65" t="s">
        <v>396</v>
      </c>
      <c r="BR217" s="68">
        <v>1</v>
      </c>
      <c r="BS217" s="78">
        <v>481.17</v>
      </c>
      <c r="BT217" s="78">
        <v>458.83</v>
      </c>
      <c r="BU217" s="78">
        <v>499.5</v>
      </c>
      <c r="BV217" s="78"/>
      <c r="BW217" s="78"/>
      <c r="BX217" s="79">
        <v>277.83</v>
      </c>
      <c r="BY217" s="65" t="s">
        <v>397</v>
      </c>
      <c r="BZ217" s="78">
        <v>485.33</v>
      </c>
      <c r="CA217" s="78">
        <v>496.9</v>
      </c>
      <c r="CB217" s="78">
        <v>356.21</v>
      </c>
      <c r="CC217" s="78">
        <v>268.41000000000003</v>
      </c>
      <c r="CD217" s="78"/>
      <c r="CE217" s="79">
        <v>515.44000000000005</v>
      </c>
      <c r="CF217" s="65" t="s">
        <v>398</v>
      </c>
      <c r="CG217" s="78">
        <v>421.82</v>
      </c>
      <c r="CH217" s="78">
        <v>510.52</v>
      </c>
      <c r="CI217" s="78">
        <v>386.99</v>
      </c>
      <c r="CJ217" s="78"/>
      <c r="CK217" s="78"/>
      <c r="CL217" s="79"/>
      <c r="CM217" s="65" t="s">
        <v>399</v>
      </c>
      <c r="CN217" s="78">
        <v>415.38</v>
      </c>
      <c r="CO217" s="78">
        <v>421.19</v>
      </c>
      <c r="CP217" s="78">
        <v>447.74</v>
      </c>
      <c r="CQ217" s="78">
        <v>312.51</v>
      </c>
      <c r="CR217" s="78"/>
      <c r="CS217" s="79">
        <v>597.22</v>
      </c>
      <c r="CT217" s="65" t="s">
        <v>400</v>
      </c>
      <c r="CU217" s="78">
        <v>441.78</v>
      </c>
      <c r="CV217" s="78">
        <v>514.61</v>
      </c>
      <c r="CW217" s="78"/>
      <c r="CX217" s="78">
        <v>322.75</v>
      </c>
      <c r="CY217" s="78"/>
      <c r="CZ217" s="79"/>
      <c r="DA217" s="65" t="s">
        <v>401</v>
      </c>
      <c r="DB217" s="68">
        <v>0.13363981397337901</v>
      </c>
      <c r="DC217" s="78">
        <v>449.03</v>
      </c>
      <c r="DD217" s="78">
        <v>525.47</v>
      </c>
      <c r="DE217" s="78">
        <v>344.71</v>
      </c>
      <c r="DF217" s="78">
        <v>404.13</v>
      </c>
      <c r="DG217" s="78"/>
      <c r="DH217" s="79">
        <v>441.52</v>
      </c>
      <c r="DI217" s="65" t="s">
        <v>402</v>
      </c>
      <c r="DJ217" s="68">
        <v>2.89695529997972E-3</v>
      </c>
      <c r="DK217" s="78">
        <v>453.73</v>
      </c>
      <c r="DL217" s="78">
        <v>495.47</v>
      </c>
      <c r="DM217" s="78">
        <v>495.47</v>
      </c>
      <c r="DN217" s="78">
        <v>470.59</v>
      </c>
      <c r="DO217" s="78"/>
      <c r="DP217" s="79">
        <v>432.77</v>
      </c>
      <c r="DQ217" s="65" t="s">
        <v>403</v>
      </c>
      <c r="DR217" s="78">
        <v>402.13</v>
      </c>
      <c r="DS217" s="78">
        <v>433.39</v>
      </c>
      <c r="DT217" s="78">
        <v>317.37</v>
      </c>
      <c r="DU217" s="78">
        <v>330.63</v>
      </c>
      <c r="DV217" s="78"/>
      <c r="DW217" s="79"/>
      <c r="DX217" s="65" t="s">
        <v>404</v>
      </c>
      <c r="DY217" s="78">
        <v>417.22</v>
      </c>
      <c r="DZ217" s="78">
        <v>435.32</v>
      </c>
      <c r="EA217" s="78">
        <v>515.44000000000005</v>
      </c>
      <c r="EB217" s="78">
        <v>331.5</v>
      </c>
      <c r="EC217" s="78"/>
      <c r="ED217" s="79">
        <v>339.58</v>
      </c>
      <c r="EE217" s="65" t="s">
        <v>405</v>
      </c>
      <c r="EF217" s="68">
        <v>1</v>
      </c>
      <c r="EG217" s="78">
        <v>433.6</v>
      </c>
      <c r="EH217" s="78">
        <v>431.08</v>
      </c>
      <c r="EI217" s="78">
        <v>322.25</v>
      </c>
      <c r="EJ217" s="78"/>
      <c r="EK217" s="78">
        <v>323.74</v>
      </c>
      <c r="EL217" s="79">
        <v>269.76</v>
      </c>
      <c r="EM217" s="65" t="s">
        <v>406</v>
      </c>
      <c r="EN217" s="78">
        <v>441.59</v>
      </c>
      <c r="EO217" s="78">
        <v>474.06</v>
      </c>
      <c r="EP217" s="78">
        <v>363.68</v>
      </c>
      <c r="EQ217" s="78"/>
      <c r="ER217" s="78"/>
      <c r="ES217" s="79">
        <v>343.15</v>
      </c>
      <c r="ET217" s="65" t="s">
        <v>407</v>
      </c>
      <c r="EU217" s="68">
        <v>1</v>
      </c>
      <c r="EV217" s="78">
        <v>412.25</v>
      </c>
      <c r="EW217" s="78">
        <v>436.42</v>
      </c>
      <c r="EX217" s="78">
        <v>436.42</v>
      </c>
      <c r="EY217" s="78"/>
      <c r="EZ217" s="78"/>
      <c r="FA217" s="79">
        <v>260.98</v>
      </c>
      <c r="FB217" s="65" t="s">
        <v>408</v>
      </c>
      <c r="FC217" s="78">
        <v>586.21</v>
      </c>
      <c r="FD217" s="78">
        <v>553.02</v>
      </c>
      <c r="FE217" s="78">
        <v>615.37</v>
      </c>
      <c r="FF217" s="78"/>
      <c r="FG217" s="78"/>
      <c r="FH217" s="79"/>
      <c r="FI217" s="65" t="s">
        <v>409</v>
      </c>
      <c r="FJ217" s="78">
        <v>479.27</v>
      </c>
      <c r="FK217" s="78">
        <v>490.03</v>
      </c>
      <c r="FL217" s="78">
        <v>291.69</v>
      </c>
      <c r="FM217" s="78">
        <v>405.24</v>
      </c>
      <c r="FN217" s="78"/>
      <c r="FO217" s="79">
        <v>291.89</v>
      </c>
      <c r="FP217" s="65" t="s">
        <v>410</v>
      </c>
      <c r="FQ217" s="68">
        <v>0.22716430794393599</v>
      </c>
      <c r="FR217" s="78">
        <v>431.13</v>
      </c>
      <c r="FS217" s="78">
        <v>465.98</v>
      </c>
      <c r="FT217" s="78">
        <v>448.35</v>
      </c>
      <c r="FU217" s="78">
        <v>280.26</v>
      </c>
      <c r="FV217" s="78">
        <v>248.64</v>
      </c>
      <c r="FW217" s="79">
        <v>263.91000000000003</v>
      </c>
      <c r="FX217" s="65" t="s">
        <v>411</v>
      </c>
      <c r="FY217" s="78">
        <v>462.79</v>
      </c>
      <c r="FZ217" s="78">
        <v>492.28</v>
      </c>
      <c r="GA217" s="78">
        <v>453.01</v>
      </c>
      <c r="GB217" s="78">
        <v>477.38</v>
      </c>
      <c r="GC217" s="78"/>
      <c r="GD217" s="79">
        <v>358.58</v>
      </c>
      <c r="GE217" s="65" t="s">
        <v>412</v>
      </c>
      <c r="GF217" s="68">
        <v>0.20678246484698101</v>
      </c>
      <c r="GG217" s="78">
        <v>417.55</v>
      </c>
      <c r="GH217" s="78">
        <v>454.03</v>
      </c>
      <c r="GI217" s="78">
        <v>313.08999999999997</v>
      </c>
      <c r="GJ217" s="78">
        <v>368.01</v>
      </c>
      <c r="GK217" s="78"/>
      <c r="GL217" s="79">
        <v>370.34</v>
      </c>
      <c r="GM217" s="65" t="s">
        <v>413</v>
      </c>
      <c r="GN217" s="68">
        <v>9.7271533485725398E-2</v>
      </c>
      <c r="GO217" s="78">
        <v>459.22</v>
      </c>
      <c r="GP217" s="78">
        <v>652.67999999999995</v>
      </c>
      <c r="GQ217" s="78">
        <v>379.18</v>
      </c>
      <c r="GR217" s="78">
        <v>319.73</v>
      </c>
      <c r="GS217" s="78"/>
      <c r="GT217" s="79"/>
      <c r="GU217" s="65" t="s">
        <v>414</v>
      </c>
      <c r="GV217" s="68">
        <v>1</v>
      </c>
      <c r="GW217" s="78">
        <v>375.84</v>
      </c>
      <c r="GX217" s="78">
        <v>401.14</v>
      </c>
      <c r="GY217" s="78">
        <v>435.11</v>
      </c>
      <c r="GZ217" s="78"/>
      <c r="HA217" s="78"/>
      <c r="HB217" s="79">
        <v>355.8</v>
      </c>
      <c r="HC217" s="65" t="s">
        <v>415</v>
      </c>
      <c r="HD217" s="68">
        <v>1</v>
      </c>
      <c r="HE217" s="78">
        <v>419.68</v>
      </c>
      <c r="HF217" s="78">
        <v>465.68</v>
      </c>
      <c r="HG217" s="78"/>
      <c r="HH217" s="78">
        <v>276.79000000000002</v>
      </c>
      <c r="HI217" s="78">
        <v>276.56</v>
      </c>
      <c r="HJ217" s="79">
        <v>370.05</v>
      </c>
      <c r="HK217" s="85" t="s">
        <v>416</v>
      </c>
      <c r="HL217" s="68">
        <v>1.1092008208086099</v>
      </c>
      <c r="HM217" s="78">
        <v>401.87</v>
      </c>
      <c r="HN217" s="78">
        <v>448.02</v>
      </c>
      <c r="HO217" s="78">
        <v>374.2</v>
      </c>
      <c r="HP217" s="78"/>
      <c r="HQ217" s="78"/>
      <c r="HR217" s="79"/>
    </row>
    <row r="218" spans="1:226" x14ac:dyDescent="0.25">
      <c r="A218" s="81">
        <v>44046</v>
      </c>
      <c r="B218" s="82" t="s">
        <v>387</v>
      </c>
      <c r="C218" s="83">
        <v>444.8432383890555</v>
      </c>
      <c r="D218" s="83">
        <v>464.85958869529361</v>
      </c>
      <c r="E218" s="83">
        <v>377.55171786525113</v>
      </c>
      <c r="F218" s="83">
        <v>316.66674528831265</v>
      </c>
      <c r="G218" s="83">
        <v>258.87594236851351</v>
      </c>
      <c r="H218" s="84">
        <v>308.72874918881735</v>
      </c>
      <c r="I218" s="82" t="s">
        <v>388</v>
      </c>
      <c r="J218" s="83">
        <v>446.95284982553011</v>
      </c>
      <c r="K218" s="83">
        <v>458.95817772448567</v>
      </c>
      <c r="L218" s="83">
        <v>360.07793917138031</v>
      </c>
      <c r="M218" s="83">
        <v>312.9010748346094</v>
      </c>
      <c r="N218" s="83">
        <v>291.73041800643085</v>
      </c>
      <c r="O218" s="84">
        <v>349.77197316349975</v>
      </c>
      <c r="P218" s="65" t="s">
        <v>389</v>
      </c>
      <c r="Q218" s="78">
        <v>393.23</v>
      </c>
      <c r="R218" s="78">
        <v>453.2</v>
      </c>
      <c r="S218" s="78">
        <v>376.17</v>
      </c>
      <c r="T218" s="78">
        <v>273</v>
      </c>
      <c r="U218" s="78"/>
      <c r="V218" s="79"/>
      <c r="W218" s="65" t="s">
        <v>390</v>
      </c>
      <c r="X218" s="78">
        <v>483.72</v>
      </c>
      <c r="Y218" s="78">
        <v>475.54</v>
      </c>
      <c r="Z218" s="78">
        <v>348.95</v>
      </c>
      <c r="AA218" s="78">
        <v>220.49</v>
      </c>
      <c r="AB218" s="78"/>
      <c r="AC218" s="79">
        <v>375.21</v>
      </c>
      <c r="AD218" s="65" t="s">
        <v>391</v>
      </c>
      <c r="AE218" s="68">
        <v>0.51129972389814904</v>
      </c>
      <c r="AF218" s="78">
        <v>373.5</v>
      </c>
      <c r="AG218" s="78">
        <v>409.17</v>
      </c>
      <c r="AH218" s="78">
        <v>351.77</v>
      </c>
      <c r="AI218" s="78"/>
      <c r="AJ218" s="78"/>
      <c r="AK218" s="79">
        <v>253.94</v>
      </c>
      <c r="AL218" s="69" t="s">
        <v>392</v>
      </c>
      <c r="AM218" s="70">
        <v>1</v>
      </c>
      <c r="AN218" s="78">
        <v>463.2</v>
      </c>
      <c r="AO218" s="78">
        <v>514.51</v>
      </c>
      <c r="AP218" s="78">
        <v>446.13</v>
      </c>
      <c r="AQ218" s="78">
        <v>462.17</v>
      </c>
      <c r="AR218" s="78"/>
      <c r="AS218" s="79"/>
      <c r="AT218" s="65" t="s">
        <v>393</v>
      </c>
      <c r="AU218" s="68">
        <v>3.7995364565523E-2</v>
      </c>
      <c r="AV218" s="78">
        <v>389.52</v>
      </c>
      <c r="AW218" s="78">
        <v>452.35</v>
      </c>
      <c r="AX218" s="78">
        <v>350.7</v>
      </c>
      <c r="AY218" s="78"/>
      <c r="AZ218" s="78"/>
      <c r="BA218" s="79">
        <v>303.69</v>
      </c>
      <c r="BB218" s="65" t="s">
        <v>394</v>
      </c>
      <c r="BC218" s="78">
        <v>451.53</v>
      </c>
      <c r="BD218" s="78">
        <v>466.67</v>
      </c>
      <c r="BE218" s="78">
        <v>348.13</v>
      </c>
      <c r="BF218" s="78"/>
      <c r="BG218" s="78"/>
      <c r="BH218" s="79">
        <v>395.27</v>
      </c>
      <c r="BI218" s="65" t="s">
        <v>395</v>
      </c>
      <c r="BJ218" s="68">
        <v>0.134289474390997</v>
      </c>
      <c r="BK218" s="78">
        <v>519.83000000000004</v>
      </c>
      <c r="BL218" s="78">
        <v>524.4</v>
      </c>
      <c r="BM218" s="78">
        <v>603.85</v>
      </c>
      <c r="BN218" s="78">
        <v>451.82</v>
      </c>
      <c r="BO218" s="78"/>
      <c r="BP218" s="79"/>
      <c r="BQ218" s="65" t="s">
        <v>396</v>
      </c>
      <c r="BR218" s="68">
        <v>1</v>
      </c>
      <c r="BS218" s="78">
        <v>481.17</v>
      </c>
      <c r="BT218" s="78">
        <v>458.83</v>
      </c>
      <c r="BU218" s="78">
        <v>499.5</v>
      </c>
      <c r="BV218" s="78"/>
      <c r="BW218" s="78"/>
      <c r="BX218" s="79">
        <v>277.83</v>
      </c>
      <c r="BY218" s="65" t="s">
        <v>397</v>
      </c>
      <c r="BZ218" s="78">
        <v>487.81</v>
      </c>
      <c r="CA218" s="78">
        <v>497.83</v>
      </c>
      <c r="CB218" s="78">
        <v>359.52</v>
      </c>
      <c r="CC218" s="78">
        <v>275.77</v>
      </c>
      <c r="CD218" s="78"/>
      <c r="CE218" s="79">
        <v>515.58000000000004</v>
      </c>
      <c r="CF218" s="65" t="s">
        <v>398</v>
      </c>
      <c r="CG218" s="78">
        <v>408.11</v>
      </c>
      <c r="CH218" s="78">
        <v>496</v>
      </c>
      <c r="CI218" s="78">
        <v>381.32</v>
      </c>
      <c r="CJ218" s="78"/>
      <c r="CK218" s="78"/>
      <c r="CL218" s="79"/>
      <c r="CM218" s="65" t="s">
        <v>399</v>
      </c>
      <c r="CN218" s="78">
        <v>414.94</v>
      </c>
      <c r="CO218" s="78">
        <v>420.35</v>
      </c>
      <c r="CP218" s="78">
        <v>449.27</v>
      </c>
      <c r="CQ218" s="78">
        <v>305.77999999999997</v>
      </c>
      <c r="CR218" s="78"/>
      <c r="CS218" s="79">
        <v>599.12</v>
      </c>
      <c r="CT218" s="65" t="s">
        <v>400</v>
      </c>
      <c r="CU218" s="78">
        <v>442.68</v>
      </c>
      <c r="CV218" s="78">
        <v>514.65</v>
      </c>
      <c r="CW218" s="78"/>
      <c r="CX218" s="78">
        <v>314.38</v>
      </c>
      <c r="CY218" s="78"/>
      <c r="CZ218" s="79"/>
      <c r="DA218" s="65" t="s">
        <v>401</v>
      </c>
      <c r="DB218" s="68">
        <v>0.13377031636679801</v>
      </c>
      <c r="DC218" s="78">
        <v>461.13</v>
      </c>
      <c r="DD218" s="78">
        <v>533.58000000000004</v>
      </c>
      <c r="DE218" s="78">
        <v>356.82</v>
      </c>
      <c r="DF218" s="78">
        <v>404.52</v>
      </c>
      <c r="DG218" s="78"/>
      <c r="DH218" s="79">
        <v>446.23</v>
      </c>
      <c r="DI218" s="65" t="s">
        <v>402</v>
      </c>
      <c r="DJ218" s="68">
        <v>2.89251417331945E-3</v>
      </c>
      <c r="DK218" s="78">
        <v>462.54</v>
      </c>
      <c r="DL218" s="78">
        <v>505.54</v>
      </c>
      <c r="DM218" s="78">
        <v>505.54</v>
      </c>
      <c r="DN218" s="78">
        <v>469.87</v>
      </c>
      <c r="DO218" s="78"/>
      <c r="DP218" s="79">
        <v>435.59</v>
      </c>
      <c r="DQ218" s="65" t="s">
        <v>403</v>
      </c>
      <c r="DR218" s="78">
        <v>400.51</v>
      </c>
      <c r="DS218" s="78">
        <v>433.56</v>
      </c>
      <c r="DT218" s="78">
        <v>317.45999999999998</v>
      </c>
      <c r="DU218" s="78">
        <v>323.45999999999998</v>
      </c>
      <c r="DV218" s="78"/>
      <c r="DW218" s="79"/>
      <c r="DX218" s="65" t="s">
        <v>404</v>
      </c>
      <c r="DY218" s="78">
        <v>420.5</v>
      </c>
      <c r="DZ218" s="78">
        <v>438.62</v>
      </c>
      <c r="EA218" s="78">
        <v>513.41999999999996</v>
      </c>
      <c r="EB218" s="78">
        <v>326.94</v>
      </c>
      <c r="EC218" s="78"/>
      <c r="ED218" s="79">
        <v>339.92</v>
      </c>
      <c r="EE218" s="65" t="s">
        <v>405</v>
      </c>
      <c r="EF218" s="68">
        <v>1</v>
      </c>
      <c r="EG218" s="78">
        <v>432.11</v>
      </c>
      <c r="EH218" s="78">
        <v>437.5</v>
      </c>
      <c r="EI218" s="78">
        <v>318.85000000000002</v>
      </c>
      <c r="EJ218" s="78"/>
      <c r="EK218" s="78">
        <v>323.74</v>
      </c>
      <c r="EL218" s="79">
        <v>273.5</v>
      </c>
      <c r="EM218" s="65" t="s">
        <v>406</v>
      </c>
      <c r="EN218" s="78">
        <v>456.12</v>
      </c>
      <c r="EO218" s="78">
        <v>474.06</v>
      </c>
      <c r="EP218" s="78">
        <v>373.33</v>
      </c>
      <c r="EQ218" s="78"/>
      <c r="ER218" s="78"/>
      <c r="ES218" s="79">
        <v>344.08</v>
      </c>
      <c r="ET218" s="65" t="s">
        <v>407</v>
      </c>
      <c r="EU218" s="68">
        <v>1</v>
      </c>
      <c r="EV218" s="78">
        <v>395.04</v>
      </c>
      <c r="EW218" s="78">
        <v>423.33</v>
      </c>
      <c r="EX218" s="78">
        <v>423.33</v>
      </c>
      <c r="EY218" s="78"/>
      <c r="EZ218" s="78"/>
      <c r="FA218" s="79">
        <v>244.45</v>
      </c>
      <c r="FB218" s="65" t="s">
        <v>408</v>
      </c>
      <c r="FC218" s="78">
        <v>586.21</v>
      </c>
      <c r="FD218" s="78">
        <v>553.02</v>
      </c>
      <c r="FE218" s="78">
        <v>615.37</v>
      </c>
      <c r="FF218" s="78"/>
      <c r="FG218" s="78"/>
      <c r="FH218" s="79"/>
      <c r="FI218" s="65" t="s">
        <v>409</v>
      </c>
      <c r="FJ218" s="78">
        <v>472.66</v>
      </c>
      <c r="FK218" s="78">
        <v>487.55</v>
      </c>
      <c r="FL218" s="78">
        <v>285.07</v>
      </c>
      <c r="FM218" s="78">
        <v>398.24</v>
      </c>
      <c r="FN218" s="78"/>
      <c r="FO218" s="79">
        <v>291.89</v>
      </c>
      <c r="FP218" s="65" t="s">
        <v>410</v>
      </c>
      <c r="FQ218" s="68">
        <v>0.226239225356892</v>
      </c>
      <c r="FR218" s="78">
        <v>429.28</v>
      </c>
      <c r="FS218" s="78">
        <v>462.46</v>
      </c>
      <c r="FT218" s="78">
        <v>448.41</v>
      </c>
      <c r="FU218" s="78">
        <v>278.23</v>
      </c>
      <c r="FV218" s="78">
        <v>247.63</v>
      </c>
      <c r="FW218" s="79">
        <v>263.39999999999998</v>
      </c>
      <c r="FX218" s="65" t="s">
        <v>411</v>
      </c>
      <c r="FY218" s="78">
        <v>463.6</v>
      </c>
      <c r="FZ218" s="78">
        <v>492.28</v>
      </c>
      <c r="GA218" s="78">
        <v>453.83</v>
      </c>
      <c r="GB218" s="78">
        <v>477.38</v>
      </c>
      <c r="GC218" s="78"/>
      <c r="GD218" s="79">
        <v>358.58</v>
      </c>
      <c r="GE218" s="65" t="s">
        <v>412</v>
      </c>
      <c r="GF218" s="68">
        <v>0.20680384655154599</v>
      </c>
      <c r="GG218" s="78">
        <v>412.42</v>
      </c>
      <c r="GH218" s="78">
        <v>449.3</v>
      </c>
      <c r="GI218" s="78">
        <v>332.24</v>
      </c>
      <c r="GJ218" s="78">
        <v>362.06</v>
      </c>
      <c r="GK218" s="78"/>
      <c r="GL218" s="79">
        <v>371.14</v>
      </c>
      <c r="GM218" s="65" t="s">
        <v>413</v>
      </c>
      <c r="GN218" s="68">
        <v>9.7126983818644499E-2</v>
      </c>
      <c r="GO218" s="78">
        <v>449.45</v>
      </c>
      <c r="GP218" s="78">
        <v>643.32000000000005</v>
      </c>
      <c r="GQ218" s="78">
        <v>375.51</v>
      </c>
      <c r="GR218" s="78">
        <v>314.20999999999998</v>
      </c>
      <c r="GS218" s="78"/>
      <c r="GT218" s="79"/>
      <c r="GU218" s="65" t="s">
        <v>414</v>
      </c>
      <c r="GV218" s="68">
        <v>1</v>
      </c>
      <c r="GW218" s="78">
        <v>374.67</v>
      </c>
      <c r="GX218" s="78">
        <v>400.8</v>
      </c>
      <c r="GY218" s="78">
        <v>435.83</v>
      </c>
      <c r="GZ218" s="78"/>
      <c r="HA218" s="78"/>
      <c r="HB218" s="79">
        <v>356.68</v>
      </c>
      <c r="HC218" s="65" t="s">
        <v>415</v>
      </c>
      <c r="HD218" s="68">
        <v>1</v>
      </c>
      <c r="HE218" s="78">
        <v>423.02</v>
      </c>
      <c r="HF218" s="78">
        <v>468.18</v>
      </c>
      <c r="HG218" s="78"/>
      <c r="HH218" s="78">
        <v>281.14</v>
      </c>
      <c r="HI218" s="78">
        <v>276.56</v>
      </c>
      <c r="HJ218" s="79">
        <v>370.05</v>
      </c>
      <c r="HK218" s="85" t="s">
        <v>416</v>
      </c>
      <c r="HL218" s="68">
        <v>1.11095064046304</v>
      </c>
      <c r="HM218" s="78">
        <v>401.55</v>
      </c>
      <c r="HN218" s="78">
        <v>448.4</v>
      </c>
      <c r="HO218" s="78">
        <v>369.76</v>
      </c>
      <c r="HP218" s="78"/>
      <c r="HQ218" s="78"/>
      <c r="HR218" s="79"/>
    </row>
    <row r="219" spans="1:226" x14ac:dyDescent="0.25">
      <c r="A219" s="81">
        <v>44039</v>
      </c>
      <c r="B219" s="82" t="s">
        <v>387</v>
      </c>
      <c r="C219" s="83">
        <v>452.4267434104396</v>
      </c>
      <c r="D219" s="83">
        <v>469.54530365038187</v>
      </c>
      <c r="E219" s="83">
        <v>387.63368360910272</v>
      </c>
      <c r="F219" s="83">
        <v>322.66235607144</v>
      </c>
      <c r="G219" s="83">
        <v>259.650734450041</v>
      </c>
      <c r="H219" s="84">
        <v>310.04807356808334</v>
      </c>
      <c r="I219" s="82" t="s">
        <v>388</v>
      </c>
      <c r="J219" s="83">
        <v>455.34656866860183</v>
      </c>
      <c r="K219" s="83">
        <v>464.59123857826904</v>
      </c>
      <c r="L219" s="83">
        <v>369.91351895553328</v>
      </c>
      <c r="M219" s="83">
        <v>319.03446799859637</v>
      </c>
      <c r="N219" s="83">
        <v>291.73041800643085</v>
      </c>
      <c r="O219" s="84">
        <v>350.42495378472984</v>
      </c>
      <c r="P219" s="65" t="s">
        <v>389</v>
      </c>
      <c r="Q219" s="78">
        <v>394.9</v>
      </c>
      <c r="R219" s="78">
        <v>451.54</v>
      </c>
      <c r="S219" s="78">
        <v>376.17</v>
      </c>
      <c r="T219" s="78">
        <v>273</v>
      </c>
      <c r="U219" s="78"/>
      <c r="V219" s="79"/>
      <c r="W219" s="65" t="s">
        <v>390</v>
      </c>
      <c r="X219" s="78">
        <v>471.24</v>
      </c>
      <c r="Y219" s="78">
        <v>477.77</v>
      </c>
      <c r="Z219" s="78">
        <v>365.23</v>
      </c>
      <c r="AA219" s="78">
        <v>220.49</v>
      </c>
      <c r="AB219" s="78"/>
      <c r="AC219" s="79">
        <v>375.21</v>
      </c>
      <c r="AD219" s="65" t="s">
        <v>391</v>
      </c>
      <c r="AE219" s="68">
        <v>0.51129972389814904</v>
      </c>
      <c r="AF219" s="78">
        <v>373.5</v>
      </c>
      <c r="AG219" s="78">
        <v>409.17</v>
      </c>
      <c r="AH219" s="78">
        <v>351.77</v>
      </c>
      <c r="AI219" s="78"/>
      <c r="AJ219" s="78"/>
      <c r="AK219" s="79">
        <v>253.94</v>
      </c>
      <c r="AL219" s="69" t="s">
        <v>392</v>
      </c>
      <c r="AM219" s="70">
        <v>1</v>
      </c>
      <c r="AN219" s="78">
        <v>463.06</v>
      </c>
      <c r="AO219" s="78">
        <v>514.48</v>
      </c>
      <c r="AP219" s="78">
        <v>445.98</v>
      </c>
      <c r="AQ219" s="78">
        <v>462.17</v>
      </c>
      <c r="AR219" s="78"/>
      <c r="AS219" s="79"/>
      <c r="AT219" s="65" t="s">
        <v>393</v>
      </c>
      <c r="AU219" s="68">
        <v>3.8178139197495499E-2</v>
      </c>
      <c r="AV219" s="78">
        <v>392.12</v>
      </c>
      <c r="AW219" s="78">
        <v>454.94</v>
      </c>
      <c r="AX219" s="78">
        <v>359.17</v>
      </c>
      <c r="AY219" s="78"/>
      <c r="AZ219" s="78"/>
      <c r="BA219" s="79">
        <v>305.19</v>
      </c>
      <c r="BB219" s="65" t="s">
        <v>394</v>
      </c>
      <c r="BC219" s="78">
        <v>466.19</v>
      </c>
      <c r="BD219" s="78">
        <v>475.29</v>
      </c>
      <c r="BE219" s="78">
        <v>359.34</v>
      </c>
      <c r="BF219" s="78"/>
      <c r="BG219" s="78"/>
      <c r="BH219" s="79">
        <v>396.13</v>
      </c>
      <c r="BI219" s="65" t="s">
        <v>395</v>
      </c>
      <c r="BJ219" s="68">
        <v>0.134343597184158</v>
      </c>
      <c r="BK219" s="78">
        <v>541.54</v>
      </c>
      <c r="BL219" s="78">
        <v>535.36</v>
      </c>
      <c r="BM219" s="78">
        <v>614.84</v>
      </c>
      <c r="BN219" s="78">
        <v>478.87</v>
      </c>
      <c r="BO219" s="78"/>
      <c r="BP219" s="79"/>
      <c r="BQ219" s="65" t="s">
        <v>396</v>
      </c>
      <c r="BR219" s="68">
        <v>1</v>
      </c>
      <c r="BS219" s="78">
        <v>479.5</v>
      </c>
      <c r="BT219" s="78">
        <v>458.83</v>
      </c>
      <c r="BU219" s="78">
        <v>506.17</v>
      </c>
      <c r="BV219" s="78"/>
      <c r="BW219" s="78"/>
      <c r="BX219" s="79">
        <v>277.83</v>
      </c>
      <c r="BY219" s="65" t="s">
        <v>397</v>
      </c>
      <c r="BZ219" s="78">
        <v>489.76</v>
      </c>
      <c r="CA219" s="78">
        <v>499.55</v>
      </c>
      <c r="CB219" s="78">
        <v>360.89</v>
      </c>
      <c r="CC219" s="78">
        <v>284.93</v>
      </c>
      <c r="CD219" s="78"/>
      <c r="CE219" s="79">
        <v>515.70000000000005</v>
      </c>
      <c r="CF219" s="65" t="s">
        <v>398</v>
      </c>
      <c r="CG219" s="78">
        <v>443.57</v>
      </c>
      <c r="CH219" s="78">
        <v>515.97</v>
      </c>
      <c r="CI219" s="78">
        <v>394.06</v>
      </c>
      <c r="CJ219" s="78"/>
      <c r="CK219" s="78"/>
      <c r="CL219" s="79"/>
      <c r="CM219" s="65" t="s">
        <v>399</v>
      </c>
      <c r="CN219" s="78">
        <v>430.11</v>
      </c>
      <c r="CO219" s="78">
        <v>430.42</v>
      </c>
      <c r="CP219" s="78">
        <v>458.03</v>
      </c>
      <c r="CQ219" s="78">
        <v>306.75</v>
      </c>
      <c r="CR219" s="78"/>
      <c r="CS219" s="79">
        <v>595.22</v>
      </c>
      <c r="CT219" s="65" t="s">
        <v>400</v>
      </c>
      <c r="CU219" s="78">
        <v>444.81</v>
      </c>
      <c r="CV219" s="78">
        <v>516.04</v>
      </c>
      <c r="CW219" s="78"/>
      <c r="CX219" s="78">
        <v>320.45999999999998</v>
      </c>
      <c r="CY219" s="78"/>
      <c r="CZ219" s="79"/>
      <c r="DA219" s="65" t="s">
        <v>401</v>
      </c>
      <c r="DB219" s="68">
        <v>0.13304418397349799</v>
      </c>
      <c r="DC219" s="78">
        <v>459.69</v>
      </c>
      <c r="DD219" s="78">
        <v>526.42999999999995</v>
      </c>
      <c r="DE219" s="78">
        <v>350.62</v>
      </c>
      <c r="DF219" s="78">
        <v>402.33</v>
      </c>
      <c r="DG219" s="78"/>
      <c r="DH219" s="79">
        <v>443.81</v>
      </c>
      <c r="DI219" s="65" t="s">
        <v>402</v>
      </c>
      <c r="DJ219" s="68">
        <v>2.8909253852158101E-3</v>
      </c>
      <c r="DK219" s="78">
        <v>472.75</v>
      </c>
      <c r="DL219" s="78">
        <v>516.79</v>
      </c>
      <c r="DM219" s="78">
        <v>516.79</v>
      </c>
      <c r="DN219" s="78">
        <v>469.61</v>
      </c>
      <c r="DO219" s="78"/>
      <c r="DP219" s="79">
        <v>435.32</v>
      </c>
      <c r="DQ219" s="65" t="s">
        <v>403</v>
      </c>
      <c r="DR219" s="78">
        <v>399.2</v>
      </c>
      <c r="DS219" s="78">
        <v>429.9</v>
      </c>
      <c r="DT219" s="78">
        <v>318.33999999999997</v>
      </c>
      <c r="DU219" s="78">
        <v>327.79</v>
      </c>
      <c r="DV219" s="78"/>
      <c r="DW219" s="79"/>
      <c r="DX219" s="65" t="s">
        <v>404</v>
      </c>
      <c r="DY219" s="78">
        <v>422.06</v>
      </c>
      <c r="DZ219" s="78">
        <v>439.76</v>
      </c>
      <c r="EA219" s="78">
        <v>521</v>
      </c>
      <c r="EB219" s="78">
        <v>332.94</v>
      </c>
      <c r="EC219" s="78"/>
      <c r="ED219" s="79">
        <v>339.93</v>
      </c>
      <c r="EE219" s="65" t="s">
        <v>405</v>
      </c>
      <c r="EF219" s="68">
        <v>1</v>
      </c>
      <c r="EG219" s="78">
        <v>438.24</v>
      </c>
      <c r="EH219" s="78">
        <v>444.21</v>
      </c>
      <c r="EI219" s="78">
        <v>325.73</v>
      </c>
      <c r="EJ219" s="78"/>
      <c r="EK219" s="78">
        <v>323.74</v>
      </c>
      <c r="EL219" s="79">
        <v>276.75</v>
      </c>
      <c r="EM219" s="65" t="s">
        <v>406</v>
      </c>
      <c r="EN219" s="78">
        <v>456.12</v>
      </c>
      <c r="EO219" s="78">
        <v>474.06</v>
      </c>
      <c r="EP219" s="78">
        <v>373.33</v>
      </c>
      <c r="EQ219" s="78"/>
      <c r="ER219" s="78"/>
      <c r="ES219" s="79">
        <v>344.08</v>
      </c>
      <c r="ET219" s="65" t="s">
        <v>407</v>
      </c>
      <c r="EU219" s="68">
        <v>1</v>
      </c>
      <c r="EV219" s="78">
        <v>432.23</v>
      </c>
      <c r="EW219" s="78">
        <v>448.4</v>
      </c>
      <c r="EX219" s="78">
        <v>448.4</v>
      </c>
      <c r="EY219" s="78"/>
      <c r="EZ219" s="78"/>
      <c r="FA219" s="79">
        <v>260.98</v>
      </c>
      <c r="FB219" s="65" t="s">
        <v>408</v>
      </c>
      <c r="FC219" s="78">
        <v>586.21</v>
      </c>
      <c r="FD219" s="78">
        <v>553.02</v>
      </c>
      <c r="FE219" s="78">
        <v>615.37</v>
      </c>
      <c r="FF219" s="78"/>
      <c r="FG219" s="78"/>
      <c r="FH219" s="79"/>
      <c r="FI219" s="65" t="s">
        <v>409</v>
      </c>
      <c r="FJ219" s="78">
        <v>481.75</v>
      </c>
      <c r="FK219" s="78">
        <v>497.47</v>
      </c>
      <c r="FL219" s="78">
        <v>285.89999999999998</v>
      </c>
      <c r="FM219" s="78">
        <v>416.24</v>
      </c>
      <c r="FN219" s="78"/>
      <c r="FO219" s="79">
        <v>296.02</v>
      </c>
      <c r="FP219" s="65" t="s">
        <v>410</v>
      </c>
      <c r="FQ219" s="68">
        <v>0.22719011268629599</v>
      </c>
      <c r="FR219" s="78">
        <v>423.21</v>
      </c>
      <c r="FS219" s="78">
        <v>456.3</v>
      </c>
      <c r="FT219" s="78">
        <v>454.9</v>
      </c>
      <c r="FU219" s="78">
        <v>275.42</v>
      </c>
      <c r="FV219" s="78">
        <v>248.67</v>
      </c>
      <c r="FW219" s="79">
        <v>266.11</v>
      </c>
      <c r="FX219" s="65" t="s">
        <v>411</v>
      </c>
      <c r="FY219" s="78">
        <v>466.86</v>
      </c>
      <c r="FZ219" s="78">
        <v>493.9</v>
      </c>
      <c r="GA219" s="78">
        <v>453.01</v>
      </c>
      <c r="GB219" s="78">
        <v>477.38</v>
      </c>
      <c r="GC219" s="78"/>
      <c r="GD219" s="79">
        <v>360.21</v>
      </c>
      <c r="GE219" s="65" t="s">
        <v>412</v>
      </c>
      <c r="GF219" s="68">
        <v>0.20702647868662399</v>
      </c>
      <c r="GG219" s="78">
        <v>423.61</v>
      </c>
      <c r="GH219" s="78">
        <v>459.91</v>
      </c>
      <c r="GI219" s="78">
        <v>340.71</v>
      </c>
      <c r="GJ219" s="78">
        <v>316.82</v>
      </c>
      <c r="GK219" s="78"/>
      <c r="GL219" s="79">
        <v>371.42</v>
      </c>
      <c r="GM219" s="65" t="s">
        <v>413</v>
      </c>
      <c r="GN219" s="68">
        <v>9.7391846354623196E-2</v>
      </c>
      <c r="GO219" s="78">
        <v>465.79</v>
      </c>
      <c r="GP219" s="78">
        <v>657.15</v>
      </c>
      <c r="GQ219" s="78">
        <v>385.42</v>
      </c>
      <c r="GR219" s="78">
        <v>327.43</v>
      </c>
      <c r="GS219" s="78"/>
      <c r="GT219" s="79"/>
      <c r="GU219" s="65" t="s">
        <v>414</v>
      </c>
      <c r="GV219" s="68">
        <v>1</v>
      </c>
      <c r="GW219" s="78">
        <v>375.29</v>
      </c>
      <c r="GX219" s="78">
        <v>398.99</v>
      </c>
      <c r="GY219" s="78">
        <v>435.67</v>
      </c>
      <c r="GZ219" s="78"/>
      <c r="HA219" s="78"/>
      <c r="HB219" s="79">
        <v>357.32</v>
      </c>
      <c r="HC219" s="65" t="s">
        <v>415</v>
      </c>
      <c r="HD219" s="68">
        <v>1</v>
      </c>
      <c r="HE219" s="78">
        <v>434.68</v>
      </c>
      <c r="HF219" s="78">
        <v>474.02</v>
      </c>
      <c r="HG219" s="78"/>
      <c r="HH219" s="78">
        <v>283.2</v>
      </c>
      <c r="HI219" s="78">
        <v>276.56</v>
      </c>
      <c r="HJ219" s="79">
        <v>360.89</v>
      </c>
      <c r="HK219" s="85" t="s">
        <v>416</v>
      </c>
      <c r="HL219" s="68">
        <v>1.0948105977665901</v>
      </c>
      <c r="HM219" s="78">
        <v>393.44</v>
      </c>
      <c r="HN219" s="78">
        <v>439.89</v>
      </c>
      <c r="HO219" s="78">
        <v>372.12</v>
      </c>
      <c r="HP219" s="78"/>
      <c r="HQ219" s="78"/>
      <c r="HR219" s="79"/>
    </row>
    <row r="220" spans="1:226" x14ac:dyDescent="0.25">
      <c r="A220" s="81">
        <v>44032</v>
      </c>
      <c r="B220" s="82" t="s">
        <v>387</v>
      </c>
      <c r="C220" s="83">
        <v>447.6047869667205</v>
      </c>
      <c r="D220" s="83">
        <v>464.79004460390559</v>
      </c>
      <c r="E220" s="83">
        <v>387.3673494476534</v>
      </c>
      <c r="F220" s="83">
        <v>323.53955902762721</v>
      </c>
      <c r="G220" s="83">
        <v>257.99979852407165</v>
      </c>
      <c r="H220" s="84">
        <v>309.69288154256338</v>
      </c>
      <c r="I220" s="82" t="s">
        <v>388</v>
      </c>
      <c r="J220" s="83">
        <v>451.19023081033254</v>
      </c>
      <c r="K220" s="83">
        <v>460.0238196456915</v>
      </c>
      <c r="L220" s="83">
        <v>369.90862596545736</v>
      </c>
      <c r="M220" s="83">
        <v>319.82377249719332</v>
      </c>
      <c r="N220" s="83">
        <v>294.63421221864951</v>
      </c>
      <c r="O220" s="84">
        <v>350.79627673102163</v>
      </c>
      <c r="P220" s="65" t="s">
        <v>389</v>
      </c>
      <c r="Q220" s="78">
        <v>393.23</v>
      </c>
      <c r="R220" s="78">
        <v>454.04</v>
      </c>
      <c r="S220" s="78">
        <v>376.42</v>
      </c>
      <c r="T220" s="78">
        <v>273</v>
      </c>
      <c r="U220" s="78"/>
      <c r="V220" s="79"/>
      <c r="W220" s="65" t="s">
        <v>390</v>
      </c>
      <c r="X220" s="78">
        <v>446.45</v>
      </c>
      <c r="Y220" s="78">
        <v>447.53</v>
      </c>
      <c r="Z220" s="78">
        <v>362.26</v>
      </c>
      <c r="AA220" s="78">
        <v>220.49</v>
      </c>
      <c r="AB220" s="78"/>
      <c r="AC220" s="79">
        <v>375.21</v>
      </c>
      <c r="AD220" s="65" t="s">
        <v>391</v>
      </c>
      <c r="AE220" s="68">
        <v>0.51129972389814904</v>
      </c>
      <c r="AF220" s="78">
        <v>368.99</v>
      </c>
      <c r="AG220" s="78">
        <v>403.71</v>
      </c>
      <c r="AH220" s="78">
        <v>351.77</v>
      </c>
      <c r="AI220" s="78"/>
      <c r="AJ220" s="78"/>
      <c r="AK220" s="79">
        <v>250.78</v>
      </c>
      <c r="AL220" s="69" t="s">
        <v>392</v>
      </c>
      <c r="AM220" s="70">
        <v>1</v>
      </c>
      <c r="AN220" s="78">
        <v>466.35</v>
      </c>
      <c r="AO220" s="78">
        <v>513.99</v>
      </c>
      <c r="AP220" s="78">
        <v>449.12</v>
      </c>
      <c r="AQ220" s="78">
        <v>449.93</v>
      </c>
      <c r="AR220" s="78"/>
      <c r="AS220" s="79"/>
      <c r="AT220" s="65" t="s">
        <v>393</v>
      </c>
      <c r="AU220" s="68">
        <v>3.7596811790360202E-2</v>
      </c>
      <c r="AV220" s="78">
        <v>383.57</v>
      </c>
      <c r="AW220" s="78">
        <v>446.55</v>
      </c>
      <c r="AX220" s="78">
        <v>354.98</v>
      </c>
      <c r="AY220" s="78"/>
      <c r="AZ220" s="78"/>
      <c r="BA220" s="79">
        <v>300.41000000000003</v>
      </c>
      <c r="BB220" s="65" t="s">
        <v>394</v>
      </c>
      <c r="BC220" s="78">
        <v>457.57</v>
      </c>
      <c r="BD220" s="78">
        <v>464.94</v>
      </c>
      <c r="BE220" s="78">
        <v>359.34</v>
      </c>
      <c r="BF220" s="78"/>
      <c r="BG220" s="78"/>
      <c r="BH220" s="79">
        <v>396.99</v>
      </c>
      <c r="BI220" s="65" t="s">
        <v>395</v>
      </c>
      <c r="BJ220" s="68">
        <v>0.134264232008593</v>
      </c>
      <c r="BK220" s="78">
        <v>530.48</v>
      </c>
      <c r="BL220" s="78">
        <v>524.29999999999995</v>
      </c>
      <c r="BM220" s="78">
        <v>592.99</v>
      </c>
      <c r="BN220" s="78">
        <v>451.73</v>
      </c>
      <c r="BO220" s="78"/>
      <c r="BP220" s="79"/>
      <c r="BQ220" s="65" t="s">
        <v>396</v>
      </c>
      <c r="BR220" s="68">
        <v>1</v>
      </c>
      <c r="BS220" s="78">
        <v>482.83</v>
      </c>
      <c r="BT220" s="78">
        <v>459.67</v>
      </c>
      <c r="BU220" s="78">
        <v>507.83</v>
      </c>
      <c r="BV220" s="78"/>
      <c r="BW220" s="78"/>
      <c r="BX220" s="79">
        <v>277.83</v>
      </c>
      <c r="BY220" s="65" t="s">
        <v>397</v>
      </c>
      <c r="BZ220" s="78">
        <v>489.62</v>
      </c>
      <c r="CA220" s="78">
        <v>497.45</v>
      </c>
      <c r="CB220" s="78">
        <v>357.32</v>
      </c>
      <c r="CC220" s="78">
        <v>284.87</v>
      </c>
      <c r="CD220" s="78"/>
      <c r="CE220" s="79">
        <v>515.91999999999996</v>
      </c>
      <c r="CF220" s="65" t="s">
        <v>398</v>
      </c>
      <c r="CG220" s="78">
        <v>437.12</v>
      </c>
      <c r="CH220" s="78">
        <v>507.1</v>
      </c>
      <c r="CI220" s="78">
        <v>391.03</v>
      </c>
      <c r="CJ220" s="78"/>
      <c r="CK220" s="78"/>
      <c r="CL220" s="79"/>
      <c r="CM220" s="65" t="s">
        <v>399</v>
      </c>
      <c r="CN220" s="78">
        <v>432.42</v>
      </c>
      <c r="CO220" s="78">
        <v>428.09</v>
      </c>
      <c r="CP220" s="78">
        <v>462.16</v>
      </c>
      <c r="CQ220" s="78">
        <v>308.67</v>
      </c>
      <c r="CR220" s="78"/>
      <c r="CS220" s="79">
        <v>595.57000000000005</v>
      </c>
      <c r="CT220" s="65" t="s">
        <v>400</v>
      </c>
      <c r="CU220" s="78">
        <v>444.03</v>
      </c>
      <c r="CV220" s="78">
        <v>514.49</v>
      </c>
      <c r="CW220" s="78"/>
      <c r="CX220" s="78">
        <v>321.19</v>
      </c>
      <c r="CY220" s="78"/>
      <c r="CZ220" s="79"/>
      <c r="DA220" s="65" t="s">
        <v>401</v>
      </c>
      <c r="DB220" s="68">
        <v>0.13273161667109101</v>
      </c>
      <c r="DC220" s="78">
        <v>462.86</v>
      </c>
      <c r="DD220" s="78">
        <v>530.29</v>
      </c>
      <c r="DE220" s="78">
        <v>356.17</v>
      </c>
      <c r="DF220" s="78">
        <v>401.38</v>
      </c>
      <c r="DG220" s="78"/>
      <c r="DH220" s="79">
        <v>445.85</v>
      </c>
      <c r="DI220" s="65" t="s">
        <v>402</v>
      </c>
      <c r="DJ220" s="68">
        <v>2.83639664170638E-3</v>
      </c>
      <c r="DK220" s="78">
        <v>468.37</v>
      </c>
      <c r="DL220" s="78">
        <v>506.79</v>
      </c>
      <c r="DM220" s="78">
        <v>506.79</v>
      </c>
      <c r="DN220" s="78">
        <v>470.42</v>
      </c>
      <c r="DO220" s="78"/>
      <c r="DP220" s="79">
        <v>426.3</v>
      </c>
      <c r="DQ220" s="65" t="s">
        <v>403</v>
      </c>
      <c r="DR220" s="78">
        <v>400.42</v>
      </c>
      <c r="DS220" s="78">
        <v>431.2</v>
      </c>
      <c r="DT220" s="78">
        <v>315.79000000000002</v>
      </c>
      <c r="DU220" s="78">
        <v>329.53</v>
      </c>
      <c r="DV220" s="78"/>
      <c r="DW220" s="79"/>
      <c r="DX220" s="65" t="s">
        <v>404</v>
      </c>
      <c r="DY220" s="78">
        <v>422.91</v>
      </c>
      <c r="DZ220" s="78">
        <v>440.66</v>
      </c>
      <c r="EA220" s="78">
        <v>520.94000000000005</v>
      </c>
      <c r="EB220" s="78">
        <v>333.83</v>
      </c>
      <c r="EC220" s="78"/>
      <c r="ED220" s="79">
        <v>339.87</v>
      </c>
      <c r="EE220" s="65" t="s">
        <v>405</v>
      </c>
      <c r="EF220" s="68">
        <v>1</v>
      </c>
      <c r="EG220" s="78">
        <v>436.15</v>
      </c>
      <c r="EH220" s="78">
        <v>445.85</v>
      </c>
      <c r="EI220" s="78">
        <v>324.64</v>
      </c>
      <c r="EJ220" s="78"/>
      <c r="EK220" s="78">
        <v>323.74</v>
      </c>
      <c r="EL220" s="79">
        <v>275.8</v>
      </c>
      <c r="EM220" s="65" t="s">
        <v>406</v>
      </c>
      <c r="EN220" s="78">
        <v>456.12</v>
      </c>
      <c r="EO220" s="78">
        <v>474.06</v>
      </c>
      <c r="EP220" s="78">
        <v>373.33</v>
      </c>
      <c r="EQ220" s="78"/>
      <c r="ER220" s="78"/>
      <c r="ES220" s="79">
        <v>344.08</v>
      </c>
      <c r="ET220" s="65" t="s">
        <v>407</v>
      </c>
      <c r="EU220" s="68">
        <v>1</v>
      </c>
      <c r="EV220" s="78">
        <v>430.16</v>
      </c>
      <c r="EW220" s="78">
        <v>447.71</v>
      </c>
      <c r="EX220" s="78">
        <v>447.71</v>
      </c>
      <c r="EY220" s="78"/>
      <c r="EZ220" s="78"/>
      <c r="FA220" s="79">
        <v>263.05</v>
      </c>
      <c r="FB220" s="65" t="s">
        <v>408</v>
      </c>
      <c r="FC220" s="78">
        <v>586.21</v>
      </c>
      <c r="FD220" s="78">
        <v>553.02</v>
      </c>
      <c r="FE220" s="78">
        <v>615.37</v>
      </c>
      <c r="FF220" s="78"/>
      <c r="FG220" s="78"/>
      <c r="FH220" s="79"/>
      <c r="FI220" s="65" t="s">
        <v>409</v>
      </c>
      <c r="FJ220" s="78">
        <v>478.45</v>
      </c>
      <c r="FK220" s="78">
        <v>494.99</v>
      </c>
      <c r="FL220" s="78">
        <v>287.55</v>
      </c>
      <c r="FM220" s="78">
        <v>415.24</v>
      </c>
      <c r="FN220" s="78"/>
      <c r="FO220" s="79">
        <v>300.98</v>
      </c>
      <c r="FP220" s="65" t="s">
        <v>410</v>
      </c>
      <c r="FQ220" s="68">
        <v>0.22425547183351299</v>
      </c>
      <c r="FR220" s="78">
        <v>413.33</v>
      </c>
      <c r="FS220" s="78">
        <v>449.18</v>
      </c>
      <c r="FT220" s="78">
        <v>453.27</v>
      </c>
      <c r="FU220" s="78">
        <v>243.52</v>
      </c>
      <c r="FV220" s="78">
        <v>245.46</v>
      </c>
      <c r="FW220" s="79">
        <v>265.92</v>
      </c>
      <c r="FX220" s="65" t="s">
        <v>411</v>
      </c>
      <c r="FY220" s="78">
        <v>470.92</v>
      </c>
      <c r="FZ220" s="78">
        <v>493.9</v>
      </c>
      <c r="GA220" s="78">
        <v>453.83</v>
      </c>
      <c r="GB220" s="78">
        <v>481.81</v>
      </c>
      <c r="GC220" s="78"/>
      <c r="GD220" s="79">
        <v>360.21</v>
      </c>
      <c r="GE220" s="65" t="s">
        <v>412</v>
      </c>
      <c r="GF220" s="68">
        <v>0.20653475980007399</v>
      </c>
      <c r="GG220" s="78">
        <v>420.07</v>
      </c>
      <c r="GH220" s="78">
        <v>461.51</v>
      </c>
      <c r="GI220" s="78">
        <v>318.98</v>
      </c>
      <c r="GJ220" s="78">
        <v>382.96</v>
      </c>
      <c r="GK220" s="78"/>
      <c r="GL220" s="79">
        <v>370.52</v>
      </c>
      <c r="GM220" s="65" t="s">
        <v>413</v>
      </c>
      <c r="GN220" s="68">
        <v>9.7077953596738195E-2</v>
      </c>
      <c r="GO220" s="78">
        <v>463.43</v>
      </c>
      <c r="GP220" s="78">
        <v>660.7</v>
      </c>
      <c r="GQ220" s="78">
        <v>383.09</v>
      </c>
      <c r="GR220" s="78">
        <v>328.61</v>
      </c>
      <c r="GS220" s="78"/>
      <c r="GT220" s="79"/>
      <c r="GU220" s="65" t="s">
        <v>414</v>
      </c>
      <c r="GV220" s="68">
        <v>1</v>
      </c>
      <c r="GW220" s="78">
        <v>373.56</v>
      </c>
      <c r="GX220" s="78">
        <v>398.75</v>
      </c>
      <c r="GY220" s="78">
        <v>432.12</v>
      </c>
      <c r="GZ220" s="78"/>
      <c r="HA220" s="78"/>
      <c r="HB220" s="79">
        <v>356.28</v>
      </c>
      <c r="HC220" s="65" t="s">
        <v>415</v>
      </c>
      <c r="HD220" s="68">
        <v>1</v>
      </c>
      <c r="HE220" s="78">
        <v>435.52</v>
      </c>
      <c r="HF220" s="78">
        <v>474.02</v>
      </c>
      <c r="HG220" s="78"/>
      <c r="HH220" s="78">
        <v>287.48</v>
      </c>
      <c r="HI220" s="78">
        <v>280.83999999999997</v>
      </c>
      <c r="HJ220" s="79">
        <v>364.22</v>
      </c>
      <c r="HK220" s="85" t="s">
        <v>416</v>
      </c>
      <c r="HL220" s="68">
        <v>1.10405741098537</v>
      </c>
      <c r="HM220" s="78">
        <v>392.77</v>
      </c>
      <c r="HN220" s="78">
        <v>439.9</v>
      </c>
      <c r="HO220" s="78">
        <v>373.55</v>
      </c>
      <c r="HP220" s="78"/>
      <c r="HQ220" s="78"/>
      <c r="HR220" s="79"/>
    </row>
    <row r="221" spans="1:226" x14ac:dyDescent="0.25">
      <c r="A221" s="81">
        <v>44025</v>
      </c>
      <c r="B221" s="82" t="s">
        <v>387</v>
      </c>
      <c r="C221" s="83">
        <v>449.66499027145227</v>
      </c>
      <c r="D221" s="83">
        <v>464.16247754956123</v>
      </c>
      <c r="E221" s="83">
        <v>396.46080184599072</v>
      </c>
      <c r="F221" s="83">
        <v>324.57774530720275</v>
      </c>
      <c r="G221" s="83">
        <v>242.62962633243529</v>
      </c>
      <c r="H221" s="84">
        <v>305.97850587309335</v>
      </c>
      <c r="I221" s="82" t="s">
        <v>388</v>
      </c>
      <c r="J221" s="83">
        <v>454.82857358216938</v>
      </c>
      <c r="K221" s="83">
        <v>461.03421459766741</v>
      </c>
      <c r="L221" s="83">
        <v>378.86767413586665</v>
      </c>
      <c r="M221" s="83">
        <v>320.83975963499483</v>
      </c>
      <c r="N221" s="83">
        <v>290.10212218649519</v>
      </c>
      <c r="O221" s="84">
        <v>350.23797548402968</v>
      </c>
      <c r="P221" s="65" t="s">
        <v>389</v>
      </c>
      <c r="Q221" s="78">
        <v>390.73</v>
      </c>
      <c r="R221" s="78">
        <v>450.7</v>
      </c>
      <c r="S221" s="78">
        <v>383.84</v>
      </c>
      <c r="T221" s="78">
        <v>273</v>
      </c>
      <c r="U221" s="78"/>
      <c r="V221" s="79"/>
      <c r="W221" s="65" t="s">
        <v>390</v>
      </c>
      <c r="X221" s="78">
        <v>479.26</v>
      </c>
      <c r="Y221" s="78">
        <v>483.15</v>
      </c>
      <c r="Z221" s="78">
        <v>359.61</v>
      </c>
      <c r="AA221" s="78">
        <v>220.49</v>
      </c>
      <c r="AB221" s="78"/>
      <c r="AC221" s="79">
        <v>375.21</v>
      </c>
      <c r="AD221" s="65" t="s">
        <v>391</v>
      </c>
      <c r="AE221" s="68">
        <v>0.51129972389814904</v>
      </c>
      <c r="AF221" s="78">
        <v>364.64</v>
      </c>
      <c r="AG221" s="78">
        <v>398.13</v>
      </c>
      <c r="AH221" s="78">
        <v>343.08</v>
      </c>
      <c r="AI221" s="78"/>
      <c r="AJ221" s="78"/>
      <c r="AK221" s="79">
        <v>246.14</v>
      </c>
      <c r="AL221" s="69" t="s">
        <v>392</v>
      </c>
      <c r="AM221" s="70">
        <v>1</v>
      </c>
      <c r="AN221" s="78">
        <v>454.47</v>
      </c>
      <c r="AO221" s="78">
        <v>491.09</v>
      </c>
      <c r="AP221" s="78">
        <v>437.09</v>
      </c>
      <c r="AQ221" s="78">
        <v>449.93</v>
      </c>
      <c r="AR221" s="78"/>
      <c r="AS221" s="79"/>
      <c r="AT221" s="65" t="s">
        <v>393</v>
      </c>
      <c r="AU221" s="68">
        <v>3.75262683878715E-2</v>
      </c>
      <c r="AV221" s="78">
        <v>374.16</v>
      </c>
      <c r="AW221" s="78">
        <v>438.3</v>
      </c>
      <c r="AX221" s="78">
        <v>357.01</v>
      </c>
      <c r="AY221" s="78"/>
      <c r="AZ221" s="78"/>
      <c r="BA221" s="79">
        <v>297.74</v>
      </c>
      <c r="BB221" s="65" t="s">
        <v>394</v>
      </c>
      <c r="BC221" s="78">
        <v>466.19</v>
      </c>
      <c r="BD221" s="78">
        <v>470.12</v>
      </c>
      <c r="BE221" s="78">
        <v>377.44</v>
      </c>
      <c r="BF221" s="78"/>
      <c r="BG221" s="78"/>
      <c r="BH221" s="79">
        <v>395.27</v>
      </c>
      <c r="BI221" s="65" t="s">
        <v>395</v>
      </c>
      <c r="BJ221" s="68">
        <v>0.134321942832581</v>
      </c>
      <c r="BK221" s="78">
        <v>552.20000000000005</v>
      </c>
      <c r="BL221" s="78">
        <v>535.27</v>
      </c>
      <c r="BM221" s="78">
        <v>603.99</v>
      </c>
      <c r="BN221" s="78">
        <v>451.93</v>
      </c>
      <c r="BO221" s="78"/>
      <c r="BP221" s="79"/>
      <c r="BQ221" s="65" t="s">
        <v>396</v>
      </c>
      <c r="BR221" s="68">
        <v>1</v>
      </c>
      <c r="BS221" s="78">
        <v>466.17</v>
      </c>
      <c r="BT221" s="78">
        <v>460.5</v>
      </c>
      <c r="BU221" s="78">
        <v>507.83</v>
      </c>
      <c r="BV221" s="78"/>
      <c r="BW221" s="78"/>
      <c r="BX221" s="79">
        <v>291.17</v>
      </c>
      <c r="BY221" s="65" t="s">
        <v>397</v>
      </c>
      <c r="BZ221" s="78">
        <v>486.77</v>
      </c>
      <c r="CA221" s="78">
        <v>494.14</v>
      </c>
      <c r="CB221" s="78">
        <v>364.14</v>
      </c>
      <c r="CC221" s="78">
        <v>280.36</v>
      </c>
      <c r="CD221" s="78"/>
      <c r="CE221" s="79">
        <v>515.78</v>
      </c>
      <c r="CF221" s="65" t="s">
        <v>398</v>
      </c>
      <c r="CG221" s="78">
        <v>427.44</v>
      </c>
      <c r="CH221" s="78">
        <v>499.85</v>
      </c>
      <c r="CI221" s="78">
        <v>392.51</v>
      </c>
      <c r="CJ221" s="78"/>
      <c r="CK221" s="78"/>
      <c r="CL221" s="79"/>
      <c r="CM221" s="65" t="s">
        <v>399</v>
      </c>
      <c r="CN221" s="78">
        <v>428.75</v>
      </c>
      <c r="CO221" s="78">
        <v>425.92</v>
      </c>
      <c r="CP221" s="78">
        <v>461.21</v>
      </c>
      <c r="CQ221" s="78">
        <v>312.66000000000003</v>
      </c>
      <c r="CR221" s="78"/>
      <c r="CS221" s="79">
        <v>594.15</v>
      </c>
      <c r="CT221" s="65" t="s">
        <v>400</v>
      </c>
      <c r="CU221" s="78">
        <v>443.1</v>
      </c>
      <c r="CV221" s="78">
        <v>512.79999999999995</v>
      </c>
      <c r="CW221" s="78"/>
      <c r="CX221" s="78">
        <v>323.74</v>
      </c>
      <c r="CY221" s="78"/>
      <c r="CZ221" s="79"/>
      <c r="DA221" s="65" t="s">
        <v>401</v>
      </c>
      <c r="DB221" s="68">
        <v>0.13273161667109101</v>
      </c>
      <c r="DC221" s="78">
        <v>454.26</v>
      </c>
      <c r="DD221" s="78">
        <v>521.79</v>
      </c>
      <c r="DE221" s="78">
        <v>349.8</v>
      </c>
      <c r="DF221" s="78">
        <v>401.38</v>
      </c>
      <c r="DG221" s="78"/>
      <c r="DH221" s="79">
        <v>441.6</v>
      </c>
      <c r="DI221" s="65" t="s">
        <v>402</v>
      </c>
      <c r="DJ221" s="68">
        <v>2.8262159794251499E-3</v>
      </c>
      <c r="DK221" s="78">
        <v>459.47</v>
      </c>
      <c r="DL221" s="78">
        <v>504.63</v>
      </c>
      <c r="DM221" s="78">
        <v>504.63</v>
      </c>
      <c r="DN221" s="78">
        <v>459.1</v>
      </c>
      <c r="DO221" s="78"/>
      <c r="DP221" s="79">
        <v>424.84</v>
      </c>
      <c r="DQ221" s="65" t="s">
        <v>403</v>
      </c>
      <c r="DR221" s="78">
        <v>385.06</v>
      </c>
      <c r="DS221" s="78">
        <v>425.1</v>
      </c>
      <c r="DT221" s="78">
        <v>317.45999999999998</v>
      </c>
      <c r="DU221" s="78">
        <v>330.58</v>
      </c>
      <c r="DV221" s="78"/>
      <c r="DW221" s="79"/>
      <c r="DX221" s="65" t="s">
        <v>404</v>
      </c>
      <c r="DY221" s="78">
        <v>422.26</v>
      </c>
      <c r="DZ221" s="78">
        <v>440.24</v>
      </c>
      <c r="EA221" s="78">
        <v>519.65</v>
      </c>
      <c r="EB221" s="78">
        <v>354.17</v>
      </c>
      <c r="EC221" s="78"/>
      <c r="ED221" s="79">
        <v>339.78</v>
      </c>
      <c r="EE221" s="65" t="s">
        <v>405</v>
      </c>
      <c r="EF221" s="68">
        <v>1</v>
      </c>
      <c r="EG221" s="78">
        <v>428.69</v>
      </c>
      <c r="EH221" s="78">
        <v>433.21</v>
      </c>
      <c r="EI221" s="78">
        <v>327.07</v>
      </c>
      <c r="EJ221" s="78"/>
      <c r="EK221" s="78">
        <v>323.74</v>
      </c>
      <c r="EL221" s="79">
        <v>273.60000000000002</v>
      </c>
      <c r="EM221" s="65" t="s">
        <v>406</v>
      </c>
      <c r="EN221" s="78">
        <v>456.12</v>
      </c>
      <c r="EO221" s="78">
        <v>474.06</v>
      </c>
      <c r="EP221" s="78">
        <v>373.33</v>
      </c>
      <c r="EQ221" s="78"/>
      <c r="ER221" s="78"/>
      <c r="ES221" s="79">
        <v>349.63</v>
      </c>
      <c r="ET221" s="65" t="s">
        <v>407</v>
      </c>
      <c r="EU221" s="68">
        <v>1</v>
      </c>
      <c r="EV221" s="78">
        <v>417.07</v>
      </c>
      <c r="EW221" s="78">
        <v>435.32</v>
      </c>
      <c r="EX221" s="78">
        <v>435.32</v>
      </c>
      <c r="EY221" s="78"/>
      <c r="EZ221" s="78"/>
      <c r="FA221" s="79">
        <v>263.05</v>
      </c>
      <c r="FB221" s="65" t="s">
        <v>408</v>
      </c>
      <c r="FC221" s="78">
        <v>586.21</v>
      </c>
      <c r="FD221" s="78">
        <v>553.02</v>
      </c>
      <c r="FE221" s="78">
        <v>615.37</v>
      </c>
      <c r="FF221" s="78"/>
      <c r="FG221" s="78"/>
      <c r="FH221" s="79"/>
      <c r="FI221" s="65" t="s">
        <v>409</v>
      </c>
      <c r="FJ221" s="78">
        <v>488.36</v>
      </c>
      <c r="FK221" s="78">
        <v>499.95</v>
      </c>
      <c r="FL221" s="78">
        <v>296.64</v>
      </c>
      <c r="FM221" s="78">
        <v>425.24</v>
      </c>
      <c r="FN221" s="78"/>
      <c r="FO221" s="79">
        <v>299.33</v>
      </c>
      <c r="FP221" s="65" t="s">
        <v>410</v>
      </c>
      <c r="FQ221" s="68">
        <v>0.22342374547566901</v>
      </c>
      <c r="FR221" s="78">
        <v>401.28</v>
      </c>
      <c r="FS221" s="78">
        <v>437.37</v>
      </c>
      <c r="FT221" s="78">
        <v>462.57</v>
      </c>
      <c r="FU221" s="78">
        <v>275.39999999999998</v>
      </c>
      <c r="FV221" s="78">
        <v>226.38</v>
      </c>
      <c r="FW221" s="79">
        <v>258.19</v>
      </c>
      <c r="FX221" s="65" t="s">
        <v>411</v>
      </c>
      <c r="FY221" s="78">
        <v>471.73</v>
      </c>
      <c r="FZ221" s="78">
        <v>491.47</v>
      </c>
      <c r="GA221" s="78">
        <v>448.95</v>
      </c>
      <c r="GB221" s="78">
        <v>477.9</v>
      </c>
      <c r="GC221" s="78"/>
      <c r="GD221" s="79">
        <v>360.21</v>
      </c>
      <c r="GE221" s="65" t="s">
        <v>412</v>
      </c>
      <c r="GF221" s="68">
        <v>0.20642817331709401</v>
      </c>
      <c r="GG221" s="78">
        <v>413.9</v>
      </c>
      <c r="GH221" s="78">
        <v>456.07</v>
      </c>
      <c r="GI221" s="78">
        <v>307.43</v>
      </c>
      <c r="GJ221" s="78">
        <v>349.88</v>
      </c>
      <c r="GK221" s="78"/>
      <c r="GL221" s="79">
        <v>371.17</v>
      </c>
      <c r="GM221" s="65" t="s">
        <v>413</v>
      </c>
      <c r="GN221" s="68">
        <v>9.6308495372376804E-2</v>
      </c>
      <c r="GO221" s="78">
        <v>474.55</v>
      </c>
      <c r="GP221" s="78">
        <v>661.32</v>
      </c>
      <c r="GQ221" s="78">
        <v>386.37</v>
      </c>
      <c r="GR221" s="78">
        <v>331.49</v>
      </c>
      <c r="GS221" s="78"/>
      <c r="GT221" s="79"/>
      <c r="GU221" s="65" t="s">
        <v>414</v>
      </c>
      <c r="GV221" s="68">
        <v>1</v>
      </c>
      <c r="GW221" s="78">
        <v>369.23</v>
      </c>
      <c r="GX221" s="78">
        <v>386.56</v>
      </c>
      <c r="GY221" s="78">
        <v>422.74</v>
      </c>
      <c r="GZ221" s="78"/>
      <c r="HA221" s="78"/>
      <c r="HB221" s="79">
        <v>356.96</v>
      </c>
      <c r="HC221" s="65" t="s">
        <v>415</v>
      </c>
      <c r="HD221" s="68">
        <v>1</v>
      </c>
      <c r="HE221" s="78">
        <v>434.68</v>
      </c>
      <c r="HF221" s="78">
        <v>466.52</v>
      </c>
      <c r="HG221" s="78"/>
      <c r="HH221" s="78">
        <v>280.8</v>
      </c>
      <c r="HI221" s="78">
        <v>274.16000000000003</v>
      </c>
      <c r="HJ221" s="79">
        <v>361.72</v>
      </c>
      <c r="HK221" s="85" t="s">
        <v>416</v>
      </c>
      <c r="HL221" s="68">
        <v>1.1118770708710399</v>
      </c>
      <c r="HM221" s="78">
        <v>386.34</v>
      </c>
      <c r="HN221" s="78">
        <v>437.41</v>
      </c>
      <c r="HO221" s="78">
        <v>374.11</v>
      </c>
      <c r="HP221" s="78"/>
      <c r="HQ221" s="78"/>
      <c r="HR221" s="79"/>
    </row>
    <row r="222" spans="1:226" x14ac:dyDescent="0.25">
      <c r="A222" s="81">
        <v>44018</v>
      </c>
      <c r="B222" s="82" t="s">
        <v>387</v>
      </c>
      <c r="C222" s="83">
        <v>441.90047555793944</v>
      </c>
      <c r="D222" s="83">
        <v>457.96660261356607</v>
      </c>
      <c r="E222" s="83">
        <v>394.05698063968623</v>
      </c>
      <c r="F222" s="83">
        <v>308.92704711853958</v>
      </c>
      <c r="G222" s="83">
        <v>242.82635937683023</v>
      </c>
      <c r="H222" s="84">
        <v>305.12993011449089</v>
      </c>
      <c r="I222" s="82" t="s">
        <v>388</v>
      </c>
      <c r="J222" s="83">
        <v>446.99202883707773</v>
      </c>
      <c r="K222" s="83">
        <v>454.5264352982216</v>
      </c>
      <c r="L222" s="83">
        <v>376.71131603063878</v>
      </c>
      <c r="M222" s="83">
        <v>303.25997518332491</v>
      </c>
      <c r="N222" s="83">
        <v>289.85109324758844</v>
      </c>
      <c r="O222" s="84">
        <v>349.89102379715291</v>
      </c>
      <c r="P222" s="65" t="s">
        <v>389</v>
      </c>
      <c r="Q222" s="78">
        <v>382.4</v>
      </c>
      <c r="R222" s="78">
        <v>442.37</v>
      </c>
      <c r="S222" s="78">
        <v>383.77</v>
      </c>
      <c r="T222" s="78">
        <v>266</v>
      </c>
      <c r="U222" s="78"/>
      <c r="V222" s="79"/>
      <c r="W222" s="65" t="s">
        <v>390</v>
      </c>
      <c r="X222" s="78">
        <v>458.85</v>
      </c>
      <c r="Y222" s="78">
        <v>447.94</v>
      </c>
      <c r="Z222" s="78">
        <v>364.57</v>
      </c>
      <c r="AA222" s="78">
        <v>234.55</v>
      </c>
      <c r="AB222" s="78"/>
      <c r="AC222" s="79">
        <v>375.21</v>
      </c>
      <c r="AD222" s="65" t="s">
        <v>391</v>
      </c>
      <c r="AE222" s="68">
        <v>0.51129972389814904</v>
      </c>
      <c r="AF222" s="78">
        <v>357.36</v>
      </c>
      <c r="AG222" s="78">
        <v>389.06</v>
      </c>
      <c r="AH222" s="78">
        <v>334.39</v>
      </c>
      <c r="AI222" s="78"/>
      <c r="AJ222" s="78"/>
      <c r="AK222" s="79">
        <v>242.3</v>
      </c>
      <c r="AL222" s="69" t="s">
        <v>392</v>
      </c>
      <c r="AM222" s="70">
        <v>1</v>
      </c>
      <c r="AN222" s="78">
        <v>455.01</v>
      </c>
      <c r="AO222" s="78">
        <v>491.09</v>
      </c>
      <c r="AP222" s="78">
        <v>437.78</v>
      </c>
      <c r="AQ222" s="78">
        <v>449.93</v>
      </c>
      <c r="AR222" s="78"/>
      <c r="AS222" s="79"/>
      <c r="AT222" s="65" t="s">
        <v>393</v>
      </c>
      <c r="AU222" s="68">
        <v>3.7446171129002101E-2</v>
      </c>
      <c r="AV222" s="78">
        <v>366.19</v>
      </c>
      <c r="AW222" s="78">
        <v>433.18</v>
      </c>
      <c r="AX222" s="78">
        <v>353.59</v>
      </c>
      <c r="AY222" s="78"/>
      <c r="AZ222" s="78"/>
      <c r="BA222" s="79">
        <v>290.64</v>
      </c>
      <c r="BB222" s="65" t="s">
        <v>394</v>
      </c>
      <c r="BC222" s="78">
        <v>456.71</v>
      </c>
      <c r="BD222" s="78">
        <v>471.84</v>
      </c>
      <c r="BE222" s="78">
        <v>375.72</v>
      </c>
      <c r="BF222" s="78"/>
      <c r="BG222" s="78"/>
      <c r="BH222" s="79">
        <v>400.44</v>
      </c>
      <c r="BI222" s="65" t="s">
        <v>395</v>
      </c>
      <c r="BJ222" s="68">
        <v>0.13419936657899001</v>
      </c>
      <c r="BK222" s="78">
        <v>540.96</v>
      </c>
      <c r="BL222" s="78">
        <v>524.04999999999995</v>
      </c>
      <c r="BM222" s="78">
        <v>592.70000000000005</v>
      </c>
      <c r="BN222" s="78">
        <v>451.51</v>
      </c>
      <c r="BO222" s="78"/>
      <c r="BP222" s="79"/>
      <c r="BQ222" s="65" t="s">
        <v>396</v>
      </c>
      <c r="BR222" s="68">
        <v>1</v>
      </c>
      <c r="BS222" s="78">
        <v>432</v>
      </c>
      <c r="BT222" s="78">
        <v>456.33</v>
      </c>
      <c r="BU222" s="78">
        <v>497.83</v>
      </c>
      <c r="BV222" s="78"/>
      <c r="BW222" s="78"/>
      <c r="BX222" s="79">
        <v>295.33</v>
      </c>
      <c r="BY222" s="65" t="s">
        <v>397</v>
      </c>
      <c r="BZ222" s="78">
        <v>479.05</v>
      </c>
      <c r="CA222" s="78">
        <v>485.27</v>
      </c>
      <c r="CB222" s="78">
        <v>354.29</v>
      </c>
      <c r="CC222" s="78">
        <v>245.38</v>
      </c>
      <c r="CD222" s="78"/>
      <c r="CE222" s="79">
        <v>515.79999999999995</v>
      </c>
      <c r="CF222" s="65" t="s">
        <v>398</v>
      </c>
      <c r="CG222" s="78">
        <v>410.5</v>
      </c>
      <c r="CH222" s="78">
        <v>493.39</v>
      </c>
      <c r="CI222" s="78">
        <v>390.36</v>
      </c>
      <c r="CJ222" s="78"/>
      <c r="CK222" s="78"/>
      <c r="CL222" s="79"/>
      <c r="CM222" s="65" t="s">
        <v>399</v>
      </c>
      <c r="CN222" s="78">
        <v>416.83</v>
      </c>
      <c r="CO222" s="78">
        <v>414.1</v>
      </c>
      <c r="CP222" s="78">
        <v>456.67</v>
      </c>
      <c r="CQ222" s="78">
        <v>305.08</v>
      </c>
      <c r="CR222" s="78"/>
      <c r="CS222" s="79">
        <v>587.59</v>
      </c>
      <c r="CT222" s="65" t="s">
        <v>400</v>
      </c>
      <c r="CU222" s="78">
        <v>439.95</v>
      </c>
      <c r="CV222" s="78">
        <v>508.85</v>
      </c>
      <c r="CW222" s="78"/>
      <c r="CX222" s="78">
        <v>320.76</v>
      </c>
      <c r="CY222" s="78"/>
      <c r="CZ222" s="79"/>
      <c r="DA222" s="65" t="s">
        <v>401</v>
      </c>
      <c r="DB222" s="68">
        <v>0.13225763787858699</v>
      </c>
      <c r="DC222" s="78">
        <v>454.75</v>
      </c>
      <c r="DD222" s="78">
        <v>515.70000000000005</v>
      </c>
      <c r="DE222" s="78">
        <v>345.06</v>
      </c>
      <c r="DF222" s="78">
        <v>399.95</v>
      </c>
      <c r="DG222" s="78"/>
      <c r="DH222" s="79">
        <v>439.92</v>
      </c>
      <c r="DI222" s="65" t="s">
        <v>402</v>
      </c>
      <c r="DJ222" s="68">
        <v>2.8342261145594201E-3</v>
      </c>
      <c r="DK222" s="78">
        <v>454.08</v>
      </c>
      <c r="DL222" s="78">
        <v>496.89</v>
      </c>
      <c r="DM222" s="78">
        <v>496.89</v>
      </c>
      <c r="DN222" s="78">
        <v>430.9</v>
      </c>
      <c r="DO222" s="78"/>
      <c r="DP222" s="79">
        <v>419.7</v>
      </c>
      <c r="DQ222" s="65" t="s">
        <v>403</v>
      </c>
      <c r="DR222" s="78">
        <v>383.59</v>
      </c>
      <c r="DS222" s="78">
        <v>420.55</v>
      </c>
      <c r="DT222" s="78">
        <v>303.23</v>
      </c>
      <c r="DU222" s="78">
        <v>326.26</v>
      </c>
      <c r="DV222" s="78"/>
      <c r="DW222" s="79"/>
      <c r="DX222" s="65" t="s">
        <v>404</v>
      </c>
      <c r="DY222" s="78">
        <v>419.82</v>
      </c>
      <c r="DZ222" s="78">
        <v>438.17</v>
      </c>
      <c r="EA222" s="78">
        <v>519.04</v>
      </c>
      <c r="EB222" s="78">
        <v>353.61</v>
      </c>
      <c r="EC222" s="78"/>
      <c r="ED222" s="79">
        <v>339.44</v>
      </c>
      <c r="EE222" s="65" t="s">
        <v>405</v>
      </c>
      <c r="EF222" s="68">
        <v>1</v>
      </c>
      <c r="EG222" s="78">
        <v>417.39</v>
      </c>
      <c r="EH222" s="78">
        <v>422.64</v>
      </c>
      <c r="EI222" s="78">
        <v>305.05</v>
      </c>
      <c r="EJ222" s="78"/>
      <c r="EK222" s="78">
        <v>323.74</v>
      </c>
      <c r="EL222" s="79">
        <v>276.04000000000002</v>
      </c>
      <c r="EM222" s="65" t="s">
        <v>406</v>
      </c>
      <c r="EN222" s="78">
        <v>456.12</v>
      </c>
      <c r="EO222" s="78">
        <v>461.24</v>
      </c>
      <c r="EP222" s="78">
        <v>356.67</v>
      </c>
      <c r="EQ222" s="78"/>
      <c r="ER222" s="78"/>
      <c r="ES222" s="79">
        <v>357.97</v>
      </c>
      <c r="ET222" s="65" t="s">
        <v>407</v>
      </c>
      <c r="EU222" s="68">
        <v>1</v>
      </c>
      <c r="EV222" s="78">
        <v>410.87</v>
      </c>
      <c r="EW222" s="78">
        <v>429.12</v>
      </c>
      <c r="EX222" s="78">
        <v>429.12</v>
      </c>
      <c r="EY222" s="78"/>
      <c r="EZ222" s="78"/>
      <c r="FA222" s="79">
        <v>258.91000000000003</v>
      </c>
      <c r="FB222" s="65" t="s">
        <v>408</v>
      </c>
      <c r="FC222" s="78">
        <v>586.21</v>
      </c>
      <c r="FD222" s="78">
        <v>553.02</v>
      </c>
      <c r="FE222" s="78">
        <v>615.37</v>
      </c>
      <c r="FF222" s="78"/>
      <c r="FG222" s="78"/>
      <c r="FH222" s="79"/>
      <c r="FI222" s="65" t="s">
        <v>409</v>
      </c>
      <c r="FJ222" s="78">
        <v>485.06</v>
      </c>
      <c r="FK222" s="78">
        <v>497.47</v>
      </c>
      <c r="FL222" s="78">
        <v>275.98</v>
      </c>
      <c r="FM222" s="78">
        <v>399.24</v>
      </c>
      <c r="FN222" s="78"/>
      <c r="FO222" s="79">
        <v>290.23</v>
      </c>
      <c r="FP222" s="65" t="s">
        <v>410</v>
      </c>
      <c r="FQ222" s="68">
        <v>0.22376871265859599</v>
      </c>
      <c r="FR222" s="78">
        <v>393.81</v>
      </c>
      <c r="FS222" s="78">
        <v>433.6</v>
      </c>
      <c r="FT222" s="78">
        <v>458.95</v>
      </c>
      <c r="FU222" s="78">
        <v>271.36</v>
      </c>
      <c r="FV222" s="78">
        <v>226.73</v>
      </c>
      <c r="FW222" s="79">
        <v>257.74</v>
      </c>
      <c r="FX222" s="65" t="s">
        <v>411</v>
      </c>
      <c r="FY222" s="78">
        <v>458.73</v>
      </c>
      <c r="FZ222" s="78">
        <v>470.33</v>
      </c>
      <c r="GA222" s="78">
        <v>444.88</v>
      </c>
      <c r="GB222" s="78">
        <v>474.86</v>
      </c>
      <c r="GC222" s="78"/>
      <c r="GD222" s="79">
        <v>354.52</v>
      </c>
      <c r="GE222" s="65" t="s">
        <v>412</v>
      </c>
      <c r="GF222" s="68">
        <v>0.20671834625322999</v>
      </c>
      <c r="GG222" s="78">
        <v>407.1</v>
      </c>
      <c r="GH222" s="78">
        <v>454.83</v>
      </c>
      <c r="GI222" s="78">
        <v>298.13</v>
      </c>
      <c r="GJ222" s="78">
        <v>336.02</v>
      </c>
      <c r="GK222" s="78"/>
      <c r="GL222" s="79">
        <v>371.75</v>
      </c>
      <c r="GM222" s="65" t="s">
        <v>413</v>
      </c>
      <c r="GN222" s="68">
        <v>9.5376163589195803E-2</v>
      </c>
      <c r="GO222" s="78">
        <v>466.45</v>
      </c>
      <c r="GP222" s="78">
        <v>657.36</v>
      </c>
      <c r="GQ222" s="78">
        <v>381.1</v>
      </c>
      <c r="GR222" s="78">
        <v>329.24</v>
      </c>
      <c r="GS222" s="78"/>
      <c r="GT222" s="79"/>
      <c r="GU222" s="65" t="s">
        <v>414</v>
      </c>
      <c r="GV222" s="68">
        <v>1</v>
      </c>
      <c r="GW222" s="78">
        <v>369.16</v>
      </c>
      <c r="GX222" s="78">
        <v>387.68</v>
      </c>
      <c r="GY222" s="78">
        <v>417.73</v>
      </c>
      <c r="GZ222" s="78"/>
      <c r="HA222" s="78"/>
      <c r="HB222" s="79">
        <v>355.57</v>
      </c>
      <c r="HC222" s="65" t="s">
        <v>415</v>
      </c>
      <c r="HD222" s="68">
        <v>1</v>
      </c>
      <c r="HE222" s="78">
        <v>427.18</v>
      </c>
      <c r="HF222" s="78">
        <v>466.52</v>
      </c>
      <c r="HG222" s="78"/>
      <c r="HH222" s="78">
        <v>280.43</v>
      </c>
      <c r="HI222" s="78">
        <v>273.79000000000002</v>
      </c>
      <c r="HJ222" s="79">
        <v>353.39</v>
      </c>
      <c r="HK222" s="85" t="s">
        <v>416</v>
      </c>
      <c r="HL222" s="68">
        <v>1.1049113308656999</v>
      </c>
      <c r="HM222" s="78">
        <v>367.27</v>
      </c>
      <c r="HN222" s="78">
        <v>419.03</v>
      </c>
      <c r="HO222" s="78">
        <v>369.02</v>
      </c>
      <c r="HP222" s="78"/>
      <c r="HQ222" s="78"/>
      <c r="HR222" s="79"/>
    </row>
    <row r="223" spans="1:226" x14ac:dyDescent="0.25">
      <c r="A223" s="81">
        <v>44011</v>
      </c>
      <c r="B223" s="82" t="s">
        <v>387</v>
      </c>
      <c r="C223" s="83">
        <v>431.90726958642915</v>
      </c>
      <c r="D223" s="83">
        <v>451.88056128916344</v>
      </c>
      <c r="E223" s="83">
        <v>388.27639263231725</v>
      </c>
      <c r="F223" s="83">
        <v>305.45114487250856</v>
      </c>
      <c r="G223" s="83">
        <v>241.7761415016985</v>
      </c>
      <c r="H223" s="84">
        <v>303.24119870436641</v>
      </c>
      <c r="I223" s="82" t="s">
        <v>388</v>
      </c>
      <c r="J223" s="83">
        <v>436.56293824390633</v>
      </c>
      <c r="K223" s="83">
        <v>448.46354332924074</v>
      </c>
      <c r="L223" s="83">
        <v>371.32459689871467</v>
      </c>
      <c r="M223" s="83">
        <v>300.17158354084034</v>
      </c>
      <c r="N223" s="83">
        <v>285.35292604501609</v>
      </c>
      <c r="O223" s="84">
        <v>348.69763494429156</v>
      </c>
      <c r="P223" s="65" t="s">
        <v>389</v>
      </c>
      <c r="Q223" s="78">
        <v>379.97</v>
      </c>
      <c r="R223" s="78">
        <v>439.53</v>
      </c>
      <c r="S223" s="78">
        <v>383.64</v>
      </c>
      <c r="T223" s="78">
        <v>273</v>
      </c>
      <c r="U223" s="78"/>
      <c r="V223" s="79"/>
      <c r="W223" s="65" t="s">
        <v>390</v>
      </c>
      <c r="X223" s="78">
        <v>429.26</v>
      </c>
      <c r="Y223" s="78">
        <v>439.84</v>
      </c>
      <c r="Z223" s="78">
        <v>349.78</v>
      </c>
      <c r="AA223" s="78">
        <v>234.55</v>
      </c>
      <c r="AB223" s="78"/>
      <c r="AC223" s="79">
        <v>372.73</v>
      </c>
      <c r="AD223" s="65" t="s">
        <v>391</v>
      </c>
      <c r="AE223" s="68">
        <v>0.51129972389814904</v>
      </c>
      <c r="AF223" s="78">
        <v>351.94</v>
      </c>
      <c r="AG223" s="78">
        <v>384.92</v>
      </c>
      <c r="AH223" s="78">
        <v>319.56</v>
      </c>
      <c r="AI223" s="78"/>
      <c r="AJ223" s="78"/>
      <c r="AK223" s="79">
        <v>241.28</v>
      </c>
      <c r="AL223" s="69" t="s">
        <v>392</v>
      </c>
      <c r="AM223" s="70">
        <v>1</v>
      </c>
      <c r="AN223" s="78">
        <v>456.18</v>
      </c>
      <c r="AO223" s="78">
        <v>491.01</v>
      </c>
      <c r="AP223" s="78">
        <v>439.4</v>
      </c>
      <c r="AQ223" s="78">
        <v>449.93</v>
      </c>
      <c r="AR223" s="78"/>
      <c r="AS223" s="79"/>
      <c r="AT223" s="65" t="s">
        <v>393</v>
      </c>
      <c r="AU223" s="68">
        <v>3.7246722288438602E-2</v>
      </c>
      <c r="AV223" s="78">
        <v>353.12</v>
      </c>
      <c r="AW223" s="78">
        <v>417.86</v>
      </c>
      <c r="AX223" s="78">
        <v>335.54</v>
      </c>
      <c r="AY223" s="78"/>
      <c r="AZ223" s="78"/>
      <c r="BA223" s="79">
        <v>288.60000000000002</v>
      </c>
      <c r="BB223" s="65" t="s">
        <v>394</v>
      </c>
      <c r="BC223" s="78">
        <v>435.42</v>
      </c>
      <c r="BD223" s="78">
        <v>453.97</v>
      </c>
      <c r="BE223" s="78">
        <v>368.06</v>
      </c>
      <c r="BF223" s="78"/>
      <c r="BG223" s="78"/>
      <c r="BH223" s="79">
        <v>388.03</v>
      </c>
      <c r="BI223" s="65" t="s">
        <v>395</v>
      </c>
      <c r="BJ223" s="68">
        <v>0.134172357810844</v>
      </c>
      <c r="BK223" s="78">
        <v>519.38</v>
      </c>
      <c r="BL223" s="78">
        <v>513.21</v>
      </c>
      <c r="BM223" s="78">
        <v>571.12</v>
      </c>
      <c r="BN223" s="78">
        <v>438.01</v>
      </c>
      <c r="BO223" s="78"/>
      <c r="BP223" s="79"/>
      <c r="BQ223" s="65" t="s">
        <v>396</v>
      </c>
      <c r="BR223" s="68">
        <v>1</v>
      </c>
      <c r="BS223" s="78">
        <v>432</v>
      </c>
      <c r="BT223" s="78">
        <v>456.33</v>
      </c>
      <c r="BU223" s="78">
        <v>497.83</v>
      </c>
      <c r="BV223" s="78"/>
      <c r="BW223" s="78"/>
      <c r="BX223" s="79">
        <v>295.33</v>
      </c>
      <c r="BY223" s="65" t="s">
        <v>397</v>
      </c>
      <c r="BZ223" s="78">
        <v>473.9</v>
      </c>
      <c r="CA223" s="78">
        <v>480.79</v>
      </c>
      <c r="CB223" s="78">
        <v>346.7</v>
      </c>
      <c r="CC223" s="78">
        <v>248.76</v>
      </c>
      <c r="CD223" s="78"/>
      <c r="CE223" s="79">
        <v>515.73</v>
      </c>
      <c r="CF223" s="65" t="s">
        <v>398</v>
      </c>
      <c r="CG223" s="78">
        <v>412.92</v>
      </c>
      <c r="CH223" s="78">
        <v>487.75</v>
      </c>
      <c r="CI223" s="78">
        <v>379.6</v>
      </c>
      <c r="CJ223" s="78"/>
      <c r="CK223" s="78"/>
      <c r="CL223" s="79"/>
      <c r="CM223" s="65" t="s">
        <v>399</v>
      </c>
      <c r="CN223" s="78">
        <v>424.47</v>
      </c>
      <c r="CO223" s="78">
        <v>416.17</v>
      </c>
      <c r="CP223" s="78">
        <v>461.58</v>
      </c>
      <c r="CQ223" s="78">
        <v>303.64999999999998</v>
      </c>
      <c r="CR223" s="78"/>
      <c r="CS223" s="79">
        <v>585.02</v>
      </c>
      <c r="CT223" s="65" t="s">
        <v>400</v>
      </c>
      <c r="CU223" s="78">
        <v>437.57</v>
      </c>
      <c r="CV223" s="78">
        <v>506.59</v>
      </c>
      <c r="CW223" s="78"/>
      <c r="CX223" s="78">
        <v>310.5</v>
      </c>
      <c r="CY223" s="78"/>
      <c r="CZ223" s="79"/>
      <c r="DA223" s="65" t="s">
        <v>401</v>
      </c>
      <c r="DB223" s="68">
        <v>0.132117849121416</v>
      </c>
      <c r="DC223" s="78">
        <v>443.6</v>
      </c>
      <c r="DD223" s="78">
        <v>504.58</v>
      </c>
      <c r="DE223" s="78">
        <v>335.92</v>
      </c>
      <c r="DF223" s="78">
        <v>399.52</v>
      </c>
      <c r="DG223" s="78"/>
      <c r="DH223" s="79">
        <v>430.89</v>
      </c>
      <c r="DI223" s="65" t="s">
        <v>402</v>
      </c>
      <c r="DJ223" s="68">
        <v>2.80662363177098E-3</v>
      </c>
      <c r="DK223" s="78">
        <v>452.3</v>
      </c>
      <c r="DL223" s="78">
        <v>490.25</v>
      </c>
      <c r="DM223" s="78">
        <v>490.25</v>
      </c>
      <c r="DN223" s="78">
        <v>426.7</v>
      </c>
      <c r="DO223" s="78"/>
      <c r="DP223" s="79">
        <v>400.47</v>
      </c>
      <c r="DQ223" s="65" t="s">
        <v>403</v>
      </c>
      <c r="DR223" s="78">
        <v>382.21</v>
      </c>
      <c r="DS223" s="78">
        <v>421.6</v>
      </c>
      <c r="DT223" s="78">
        <v>307.64</v>
      </c>
      <c r="DU223" s="78">
        <v>326.26</v>
      </c>
      <c r="DV223" s="78"/>
      <c r="DW223" s="79"/>
      <c r="DX223" s="65" t="s">
        <v>404</v>
      </c>
      <c r="DY223" s="78">
        <v>418.47</v>
      </c>
      <c r="DZ223" s="78">
        <v>436.31</v>
      </c>
      <c r="EA223" s="78">
        <v>508.59</v>
      </c>
      <c r="EB223" s="78">
        <v>344.28</v>
      </c>
      <c r="EC223" s="78"/>
      <c r="ED223" s="79">
        <v>339.87</v>
      </c>
      <c r="EE223" s="65" t="s">
        <v>405</v>
      </c>
      <c r="EF223" s="68">
        <v>1</v>
      </c>
      <c r="EG223" s="78">
        <v>406.02</v>
      </c>
      <c r="EH223" s="78">
        <v>413.1</v>
      </c>
      <c r="EI223" s="78">
        <v>296.36</v>
      </c>
      <c r="EJ223" s="78"/>
      <c r="EK223" s="78">
        <v>323.74</v>
      </c>
      <c r="EL223" s="79">
        <v>272.19</v>
      </c>
      <c r="EM223" s="65" t="s">
        <v>406</v>
      </c>
      <c r="EN223" s="78">
        <v>450.99</v>
      </c>
      <c r="EO223" s="78">
        <v>461.24</v>
      </c>
      <c r="EP223" s="78">
        <v>373.33</v>
      </c>
      <c r="EQ223" s="78"/>
      <c r="ER223" s="78"/>
      <c r="ES223" s="79">
        <v>357.97</v>
      </c>
      <c r="ET223" s="65" t="s">
        <v>407</v>
      </c>
      <c r="EU223" s="68">
        <v>1</v>
      </c>
      <c r="EV223" s="78">
        <v>432.91</v>
      </c>
      <c r="EW223" s="78">
        <v>449.09</v>
      </c>
      <c r="EX223" s="78">
        <v>449.08</v>
      </c>
      <c r="EY223" s="78"/>
      <c r="EZ223" s="78"/>
      <c r="FA223" s="79">
        <v>273.38</v>
      </c>
      <c r="FB223" s="65" t="s">
        <v>408</v>
      </c>
      <c r="FC223" s="78">
        <v>586.21</v>
      </c>
      <c r="FD223" s="78">
        <v>553.02</v>
      </c>
      <c r="FE223" s="78">
        <v>615.37</v>
      </c>
      <c r="FF223" s="78"/>
      <c r="FG223" s="78"/>
      <c r="FH223" s="79"/>
      <c r="FI223" s="65" t="s">
        <v>409</v>
      </c>
      <c r="FJ223" s="78">
        <v>485.06</v>
      </c>
      <c r="FK223" s="78">
        <v>493.34</v>
      </c>
      <c r="FL223" s="78">
        <v>278.45999999999998</v>
      </c>
      <c r="FM223" s="78">
        <v>399.24</v>
      </c>
      <c r="FN223" s="78"/>
      <c r="FO223" s="79">
        <v>294.37</v>
      </c>
      <c r="FP223" s="65" t="s">
        <v>410</v>
      </c>
      <c r="FQ223" s="68">
        <v>0.223893963818735</v>
      </c>
      <c r="FR223" s="78">
        <v>390.57</v>
      </c>
      <c r="FS223" s="78">
        <v>433.38</v>
      </c>
      <c r="FT223" s="78">
        <v>452.04</v>
      </c>
      <c r="FU223" s="78">
        <v>270.14999999999998</v>
      </c>
      <c r="FV223" s="78">
        <v>226.86</v>
      </c>
      <c r="FW223" s="79">
        <v>254.77</v>
      </c>
      <c r="FX223" s="65" t="s">
        <v>411</v>
      </c>
      <c r="FY223" s="78">
        <v>453.04</v>
      </c>
      <c r="FZ223" s="78">
        <v>466.26</v>
      </c>
      <c r="GA223" s="78">
        <v>440.82</v>
      </c>
      <c r="GB223" s="78">
        <v>455.12</v>
      </c>
      <c r="GC223" s="78"/>
      <c r="GD223" s="79">
        <v>351.26</v>
      </c>
      <c r="GE223" s="65" t="s">
        <v>412</v>
      </c>
      <c r="GF223" s="68">
        <v>0.206440957886045</v>
      </c>
      <c r="GG223" s="78">
        <v>401.6</v>
      </c>
      <c r="GH223" s="78">
        <v>449.51</v>
      </c>
      <c r="GI223" s="78">
        <v>297.73</v>
      </c>
      <c r="GJ223" s="78">
        <v>363.3</v>
      </c>
      <c r="GK223" s="78"/>
      <c r="GL223" s="79">
        <v>373.1</v>
      </c>
      <c r="GM223" s="65" t="s">
        <v>413</v>
      </c>
      <c r="GN223" s="68">
        <v>9.5438060698606594E-2</v>
      </c>
      <c r="GO223" s="78">
        <v>452.93</v>
      </c>
      <c r="GP223" s="78">
        <v>639.39</v>
      </c>
      <c r="GQ223" s="78">
        <v>369.98</v>
      </c>
      <c r="GR223" s="78">
        <v>316.57</v>
      </c>
      <c r="GS223" s="78"/>
      <c r="GT223" s="79"/>
      <c r="GU223" s="65" t="s">
        <v>414</v>
      </c>
      <c r="GV223" s="68">
        <v>1</v>
      </c>
      <c r="GW223" s="78">
        <v>341.02</v>
      </c>
      <c r="GX223" s="78">
        <v>364.8</v>
      </c>
      <c r="GY223" s="78">
        <v>404.23</v>
      </c>
      <c r="GZ223" s="78"/>
      <c r="HA223" s="78"/>
      <c r="HB223" s="79">
        <v>355.87</v>
      </c>
      <c r="HC223" s="65" t="s">
        <v>415</v>
      </c>
      <c r="HD223" s="68">
        <v>1</v>
      </c>
      <c r="HE223" s="78">
        <v>364.68</v>
      </c>
      <c r="HF223" s="78">
        <v>464.85</v>
      </c>
      <c r="HG223" s="78"/>
      <c r="HH223" s="78">
        <v>273.8</v>
      </c>
      <c r="HI223" s="78">
        <v>267.16000000000003</v>
      </c>
      <c r="HJ223" s="79">
        <v>347.55</v>
      </c>
      <c r="HK223" s="85" t="s">
        <v>416</v>
      </c>
      <c r="HL223" s="68">
        <v>1.0924186148132</v>
      </c>
      <c r="HM223" s="78">
        <v>352.92</v>
      </c>
      <c r="HN223" s="78">
        <v>405.66</v>
      </c>
      <c r="HO223" s="78">
        <v>353.22</v>
      </c>
      <c r="HP223" s="78"/>
      <c r="HQ223" s="78"/>
      <c r="HR223" s="79"/>
    </row>
    <row r="224" spans="1:226" x14ac:dyDescent="0.25">
      <c r="A224" s="81">
        <v>44004</v>
      </c>
      <c r="B224" s="82" t="s">
        <v>387</v>
      </c>
      <c r="C224" s="83">
        <v>425.34456050953941</v>
      </c>
      <c r="D224" s="83">
        <v>445.41218801140627</v>
      </c>
      <c r="E224" s="83">
        <v>388.92961785392248</v>
      </c>
      <c r="F224" s="83">
        <v>308.67373647553222</v>
      </c>
      <c r="G224" s="83">
        <v>242.97252196321892</v>
      </c>
      <c r="H224" s="84">
        <v>303.02428328802881</v>
      </c>
      <c r="I224" s="82" t="s">
        <v>388</v>
      </c>
      <c r="J224" s="83">
        <v>428.73478881548232</v>
      </c>
      <c r="K224" s="83">
        <v>440.77203324217783</v>
      </c>
      <c r="L224" s="83">
        <v>371.91947381162646</v>
      </c>
      <c r="M224" s="83">
        <v>305.86067398671179</v>
      </c>
      <c r="N224" s="83">
        <v>295.5075884244373</v>
      </c>
      <c r="O224" s="84">
        <v>347.40501359502457</v>
      </c>
      <c r="P224" s="65" t="s">
        <v>389</v>
      </c>
      <c r="Q224" s="78">
        <v>369.14</v>
      </c>
      <c r="R224" s="78">
        <v>432.03</v>
      </c>
      <c r="S224" s="78">
        <v>390.62</v>
      </c>
      <c r="T224" s="78">
        <v>257</v>
      </c>
      <c r="U224" s="78"/>
      <c r="V224" s="79"/>
      <c r="W224" s="65" t="s">
        <v>390</v>
      </c>
      <c r="X224" s="78">
        <v>431.96</v>
      </c>
      <c r="Y224" s="78">
        <v>412.42</v>
      </c>
      <c r="Z224" s="78">
        <v>354.16</v>
      </c>
      <c r="AA224" s="78">
        <v>214.81</v>
      </c>
      <c r="AB224" s="78"/>
      <c r="AC224" s="79">
        <v>372.73</v>
      </c>
      <c r="AD224" s="65" t="s">
        <v>391</v>
      </c>
      <c r="AE224" s="68">
        <v>0.51129972389814904</v>
      </c>
      <c r="AF224" s="78">
        <v>345.04</v>
      </c>
      <c r="AG224" s="78">
        <v>380.45</v>
      </c>
      <c r="AH224" s="78">
        <v>317.35000000000002</v>
      </c>
      <c r="AI224" s="78"/>
      <c r="AJ224" s="78"/>
      <c r="AK224" s="79">
        <v>239.88</v>
      </c>
      <c r="AL224" s="69" t="s">
        <v>392</v>
      </c>
      <c r="AM224" s="70">
        <v>1</v>
      </c>
      <c r="AN224" s="78">
        <v>428.45</v>
      </c>
      <c r="AO224" s="78">
        <v>449.03</v>
      </c>
      <c r="AP224" s="78">
        <v>441.98</v>
      </c>
      <c r="AQ224" s="78">
        <v>469.02</v>
      </c>
      <c r="AR224" s="78"/>
      <c r="AS224" s="79"/>
      <c r="AT224" s="65" t="s">
        <v>393</v>
      </c>
      <c r="AU224" s="68">
        <v>3.7479854578164197E-2</v>
      </c>
      <c r="AV224" s="78">
        <v>345.79</v>
      </c>
      <c r="AW224" s="78">
        <v>407.93</v>
      </c>
      <c r="AX224" s="78">
        <v>336.53</v>
      </c>
      <c r="AY224" s="78"/>
      <c r="AZ224" s="78"/>
      <c r="BA224" s="79">
        <v>290.64999999999998</v>
      </c>
      <c r="BB224" s="65" t="s">
        <v>394</v>
      </c>
      <c r="BC224" s="78">
        <v>431.21</v>
      </c>
      <c r="BD224" s="78">
        <v>455.65</v>
      </c>
      <c r="BE224" s="78">
        <v>368.06</v>
      </c>
      <c r="BF224" s="78"/>
      <c r="BG224" s="78"/>
      <c r="BH224" s="79">
        <v>391.39</v>
      </c>
      <c r="BI224" s="65" t="s">
        <v>395</v>
      </c>
      <c r="BJ224" s="68">
        <v>0.13415075862254</v>
      </c>
      <c r="BK224" s="78">
        <v>540.76</v>
      </c>
      <c r="BL224" s="78">
        <v>513.13</v>
      </c>
      <c r="BM224" s="78">
        <v>571.03</v>
      </c>
      <c r="BN224" s="78">
        <v>437.94</v>
      </c>
      <c r="BO224" s="78"/>
      <c r="BP224" s="79"/>
      <c r="BQ224" s="65" t="s">
        <v>396</v>
      </c>
      <c r="BR224" s="68">
        <v>1</v>
      </c>
      <c r="BS224" s="78">
        <v>432</v>
      </c>
      <c r="BT224" s="78">
        <v>456.33</v>
      </c>
      <c r="BU224" s="78">
        <v>464.5</v>
      </c>
      <c r="BV224" s="78"/>
      <c r="BW224" s="78"/>
      <c r="BX224" s="79">
        <v>295.33</v>
      </c>
      <c r="BY224" s="65" t="s">
        <v>397</v>
      </c>
      <c r="BZ224" s="78">
        <v>461.64</v>
      </c>
      <c r="CA224" s="78">
        <v>470.59</v>
      </c>
      <c r="CB224" s="78">
        <v>340.28</v>
      </c>
      <c r="CC224" s="78">
        <v>263.2</v>
      </c>
      <c r="CD224" s="78"/>
      <c r="CE224" s="79">
        <v>515.92999999999995</v>
      </c>
      <c r="CF224" s="65" t="s">
        <v>398</v>
      </c>
      <c r="CG224" s="78">
        <v>385.5</v>
      </c>
      <c r="CH224" s="78">
        <v>470.81</v>
      </c>
      <c r="CI224" s="78">
        <v>378.41</v>
      </c>
      <c r="CJ224" s="78"/>
      <c r="CK224" s="78"/>
      <c r="CL224" s="79"/>
      <c r="CM224" s="65" t="s">
        <v>399</v>
      </c>
      <c r="CN224" s="78">
        <v>407.1</v>
      </c>
      <c r="CO224" s="78">
        <v>404.35</v>
      </c>
      <c r="CP224" s="78">
        <v>468.19</v>
      </c>
      <c r="CQ224" s="78">
        <v>298.55</v>
      </c>
      <c r="CR224" s="78"/>
      <c r="CS224" s="79">
        <v>584.86</v>
      </c>
      <c r="CT224" s="65" t="s">
        <v>400</v>
      </c>
      <c r="CU224" s="78">
        <v>422.26</v>
      </c>
      <c r="CV224" s="78">
        <v>496.08</v>
      </c>
      <c r="CW224" s="78"/>
      <c r="CX224" s="78">
        <v>312.64</v>
      </c>
      <c r="CY224" s="78"/>
      <c r="CZ224" s="79"/>
      <c r="DA224" s="65" t="s">
        <v>401</v>
      </c>
      <c r="DB224" s="68">
        <v>0.13170718857835301</v>
      </c>
      <c r="DC224" s="78">
        <v>430.52</v>
      </c>
      <c r="DD224" s="78">
        <v>494.69</v>
      </c>
      <c r="DE224" s="78">
        <v>323.92</v>
      </c>
      <c r="DF224" s="78">
        <v>342.31</v>
      </c>
      <c r="DG224" s="78"/>
      <c r="DH224" s="79">
        <v>424.81</v>
      </c>
      <c r="DI224" s="65" t="s">
        <v>402</v>
      </c>
      <c r="DJ224" s="68">
        <v>2.8851702250432799E-3</v>
      </c>
      <c r="DK224" s="78">
        <v>434.9</v>
      </c>
      <c r="DL224" s="78">
        <v>480.36</v>
      </c>
      <c r="DM224" s="78">
        <v>480.36</v>
      </c>
      <c r="DN224" s="78">
        <v>421.36</v>
      </c>
      <c r="DO224" s="78"/>
      <c r="DP224" s="79">
        <v>405.97</v>
      </c>
      <c r="DQ224" s="65" t="s">
        <v>403</v>
      </c>
      <c r="DR224" s="78">
        <v>377.98</v>
      </c>
      <c r="DS224" s="78">
        <v>418.92</v>
      </c>
      <c r="DT224" s="78">
        <v>297.45999999999998</v>
      </c>
      <c r="DU224" s="78">
        <v>311.95999999999998</v>
      </c>
      <c r="DV224" s="78"/>
      <c r="DW224" s="79"/>
      <c r="DX224" s="65" t="s">
        <v>404</v>
      </c>
      <c r="DY224" s="78">
        <v>407.16</v>
      </c>
      <c r="DZ224" s="78">
        <v>426.08</v>
      </c>
      <c r="EA224" s="78">
        <v>506.86</v>
      </c>
      <c r="EB224" s="78">
        <v>346.39</v>
      </c>
      <c r="EC224" s="78"/>
      <c r="ED224" s="79">
        <v>339.24</v>
      </c>
      <c r="EE224" s="65" t="s">
        <v>405</v>
      </c>
      <c r="EF224" s="68">
        <v>1</v>
      </c>
      <c r="EG224" s="78">
        <v>387.66</v>
      </c>
      <c r="EH224" s="78">
        <v>397.83</v>
      </c>
      <c r="EI224" s="78">
        <v>291.61</v>
      </c>
      <c r="EJ224" s="78"/>
      <c r="EK224" s="78">
        <v>369.88</v>
      </c>
      <c r="EL224" s="79">
        <v>267.5</v>
      </c>
      <c r="EM224" s="65" t="s">
        <v>406</v>
      </c>
      <c r="EN224" s="78">
        <v>450.99</v>
      </c>
      <c r="EO224" s="78">
        <v>461.24</v>
      </c>
      <c r="EP224" s="78">
        <v>357.54</v>
      </c>
      <c r="EQ224" s="78"/>
      <c r="ER224" s="78"/>
      <c r="ES224" s="79">
        <v>351.49</v>
      </c>
      <c r="ET224" s="65" t="s">
        <v>407</v>
      </c>
      <c r="EU224" s="68">
        <v>1</v>
      </c>
      <c r="EV224" s="78">
        <v>390.9</v>
      </c>
      <c r="EW224" s="78">
        <v>409.83</v>
      </c>
      <c r="EX224" s="78">
        <v>409.83</v>
      </c>
      <c r="EY224" s="78"/>
      <c r="EZ224" s="78"/>
      <c r="FA224" s="79">
        <v>236.19</v>
      </c>
      <c r="FB224" s="65" t="s">
        <v>408</v>
      </c>
      <c r="FC224" s="78">
        <v>586.21</v>
      </c>
      <c r="FD224" s="78">
        <v>553.02</v>
      </c>
      <c r="FE224" s="78">
        <v>615.37</v>
      </c>
      <c r="FF224" s="78"/>
      <c r="FG224" s="78"/>
      <c r="FH224" s="79"/>
      <c r="FI224" s="65" t="s">
        <v>409</v>
      </c>
      <c r="FJ224" s="78">
        <v>480.93</v>
      </c>
      <c r="FK224" s="78">
        <v>490.86</v>
      </c>
      <c r="FL224" s="78">
        <v>296.64</v>
      </c>
      <c r="FM224" s="78">
        <v>424.24</v>
      </c>
      <c r="FN224" s="78"/>
      <c r="FO224" s="79">
        <v>291.06</v>
      </c>
      <c r="FP224" s="65" t="s">
        <v>410</v>
      </c>
      <c r="FQ224" s="68">
        <v>0.224754455757085</v>
      </c>
      <c r="FR224" s="78">
        <v>385.88</v>
      </c>
      <c r="FS224" s="78">
        <v>433.16</v>
      </c>
      <c r="FT224" s="78">
        <v>459.97</v>
      </c>
      <c r="FU224" s="78">
        <v>238.53</v>
      </c>
      <c r="FV224" s="78">
        <v>224.99</v>
      </c>
      <c r="FW224" s="79">
        <v>256.14</v>
      </c>
      <c r="FX224" s="65" t="s">
        <v>411</v>
      </c>
      <c r="FY224" s="78">
        <v>442.47</v>
      </c>
      <c r="FZ224" s="78">
        <v>458.94</v>
      </c>
      <c r="GA224" s="78">
        <v>429.44</v>
      </c>
      <c r="GB224" s="78">
        <v>455.12</v>
      </c>
      <c r="GC224" s="78"/>
      <c r="GD224" s="79">
        <v>346.39</v>
      </c>
      <c r="GE224" s="65" t="s">
        <v>412</v>
      </c>
      <c r="GF224" s="68">
        <v>0.20651769856676699</v>
      </c>
      <c r="GG224" s="78">
        <v>394.32</v>
      </c>
      <c r="GH224" s="78">
        <v>443.8</v>
      </c>
      <c r="GI224" s="78">
        <v>297.83999999999997</v>
      </c>
      <c r="GJ224" s="78">
        <v>272.99</v>
      </c>
      <c r="GK224" s="78"/>
      <c r="GL224" s="79">
        <v>373.32</v>
      </c>
      <c r="GM224" s="65" t="s">
        <v>413</v>
      </c>
      <c r="GN224" s="68">
        <v>9.4764273868751497E-2</v>
      </c>
      <c r="GO224" s="78">
        <v>457.01</v>
      </c>
      <c r="GP224" s="78">
        <v>652.16</v>
      </c>
      <c r="GQ224" s="78">
        <v>374.79</v>
      </c>
      <c r="GR224" s="78">
        <v>325.7</v>
      </c>
      <c r="GS224" s="78"/>
      <c r="GT224" s="79"/>
      <c r="GU224" s="65" t="s">
        <v>414</v>
      </c>
      <c r="GV224" s="68">
        <v>1</v>
      </c>
      <c r="GW224" s="78">
        <v>340.54</v>
      </c>
      <c r="GX224" s="78">
        <v>363.07</v>
      </c>
      <c r="GY224" s="78">
        <v>386.85</v>
      </c>
      <c r="GZ224" s="78"/>
      <c r="HA224" s="78"/>
      <c r="HB224" s="79">
        <v>355.41</v>
      </c>
      <c r="HC224" s="65" t="s">
        <v>415</v>
      </c>
      <c r="HD224" s="68">
        <v>1</v>
      </c>
      <c r="HE224" s="78">
        <v>398.02</v>
      </c>
      <c r="HF224" s="78">
        <v>458.18</v>
      </c>
      <c r="HG224" s="78"/>
      <c r="HH224" s="78">
        <v>266.89999999999998</v>
      </c>
      <c r="HI224" s="78">
        <v>260.26</v>
      </c>
      <c r="HJ224" s="79">
        <v>345.89</v>
      </c>
      <c r="HK224" s="85" t="s">
        <v>416</v>
      </c>
      <c r="HL224" s="68">
        <v>1.1070764325569</v>
      </c>
      <c r="HM224" s="78">
        <v>346.76</v>
      </c>
      <c r="HN224" s="78">
        <v>400.77</v>
      </c>
      <c r="HO224" s="78">
        <v>359.61</v>
      </c>
      <c r="HP224" s="78"/>
      <c r="HQ224" s="78"/>
      <c r="HR224" s="79"/>
    </row>
    <row r="225" spans="1:226" x14ac:dyDescent="0.25">
      <c r="A225" s="81">
        <v>43997</v>
      </c>
      <c r="B225" s="82" t="s">
        <v>387</v>
      </c>
      <c r="C225" s="83">
        <v>410.85905245745403</v>
      </c>
      <c r="D225" s="83">
        <v>438.5373243904246</v>
      </c>
      <c r="E225" s="83">
        <v>382.79654396485603</v>
      </c>
      <c r="F225" s="83">
        <v>297.46154636460307</v>
      </c>
      <c r="G225" s="83">
        <v>242.59488579126156</v>
      </c>
      <c r="H225" s="84">
        <v>301.04697074182286</v>
      </c>
      <c r="I225" s="82" t="s">
        <v>388</v>
      </c>
      <c r="J225" s="83">
        <v>413.81939240705606</v>
      </c>
      <c r="K225" s="83">
        <v>433.54071036711383</v>
      </c>
      <c r="L225" s="83">
        <v>366.55197087549294</v>
      </c>
      <c r="M225" s="83">
        <v>294.24117867876623</v>
      </c>
      <c r="N225" s="83">
        <v>291.95247588424439</v>
      </c>
      <c r="O225" s="84">
        <v>346.45009918898654</v>
      </c>
      <c r="P225" s="65" t="s">
        <v>389</v>
      </c>
      <c r="Q225" s="78">
        <v>357.47</v>
      </c>
      <c r="R225" s="78">
        <v>422.86</v>
      </c>
      <c r="S225" s="78">
        <v>383.39</v>
      </c>
      <c r="T225" s="78">
        <v>257</v>
      </c>
      <c r="U225" s="78"/>
      <c r="V225" s="79"/>
      <c r="W225" s="65" t="s">
        <v>390</v>
      </c>
      <c r="X225" s="78">
        <v>414.63</v>
      </c>
      <c r="Y225" s="78">
        <v>423.23</v>
      </c>
      <c r="Z225" s="78">
        <v>328.95</v>
      </c>
      <c r="AA225" s="78">
        <v>230.07</v>
      </c>
      <c r="AB225" s="78"/>
      <c r="AC225" s="79">
        <v>372.73</v>
      </c>
      <c r="AD225" s="65" t="s">
        <v>391</v>
      </c>
      <c r="AE225" s="68">
        <v>0.51129972389814904</v>
      </c>
      <c r="AF225" s="78">
        <v>338.95</v>
      </c>
      <c r="AG225" s="78">
        <v>373.12</v>
      </c>
      <c r="AH225" s="78">
        <v>303.54000000000002</v>
      </c>
      <c r="AI225" s="78"/>
      <c r="AJ225" s="78"/>
      <c r="AK225" s="79">
        <v>236.3</v>
      </c>
      <c r="AL225" s="69" t="s">
        <v>392</v>
      </c>
      <c r="AM225" s="70">
        <v>1</v>
      </c>
      <c r="AN225" s="78">
        <v>419.54</v>
      </c>
      <c r="AO225" s="78">
        <v>442.38</v>
      </c>
      <c r="AP225" s="78">
        <v>444.27</v>
      </c>
      <c r="AQ225" s="78">
        <v>527.44000000000005</v>
      </c>
      <c r="AR225" s="78"/>
      <c r="AS225" s="79"/>
      <c r="AT225" s="65" t="s">
        <v>393</v>
      </c>
      <c r="AU225" s="68">
        <v>3.7477045309747797E-2</v>
      </c>
      <c r="AV225" s="78">
        <v>336.48</v>
      </c>
      <c r="AW225" s="78">
        <v>403.19</v>
      </c>
      <c r="AX225" s="78">
        <v>323.56</v>
      </c>
      <c r="AY225" s="78"/>
      <c r="AZ225" s="78"/>
      <c r="BA225" s="79">
        <v>292.20999999999998</v>
      </c>
      <c r="BB225" s="65" t="s">
        <v>394</v>
      </c>
      <c r="BC225" s="78">
        <v>408.53</v>
      </c>
      <c r="BD225" s="78">
        <v>444.73</v>
      </c>
      <c r="BE225" s="78">
        <v>366.38</v>
      </c>
      <c r="BF225" s="78"/>
      <c r="BG225" s="78"/>
      <c r="BH225" s="79">
        <v>390.55</v>
      </c>
      <c r="BI225" s="65" t="s">
        <v>395</v>
      </c>
      <c r="BJ225" s="68">
        <v>0.134121970519991</v>
      </c>
      <c r="BK225" s="78">
        <v>496.65</v>
      </c>
      <c r="BL225" s="78">
        <v>491.56</v>
      </c>
      <c r="BM225" s="78">
        <v>541.07000000000005</v>
      </c>
      <c r="BN225" s="78">
        <v>381.91</v>
      </c>
      <c r="BO225" s="78"/>
      <c r="BP225" s="79"/>
      <c r="BQ225" s="65" t="s">
        <v>396</v>
      </c>
      <c r="BR225" s="68">
        <v>1</v>
      </c>
      <c r="BS225" s="78">
        <v>432</v>
      </c>
      <c r="BT225" s="78">
        <v>456.33</v>
      </c>
      <c r="BU225" s="78">
        <v>464.5</v>
      </c>
      <c r="BV225" s="78"/>
      <c r="BW225" s="78"/>
      <c r="BX225" s="79">
        <v>295.33</v>
      </c>
      <c r="BY225" s="65" t="s">
        <v>397</v>
      </c>
      <c r="BZ225" s="78">
        <v>452.18</v>
      </c>
      <c r="CA225" s="78">
        <v>463.29</v>
      </c>
      <c r="CB225" s="78">
        <v>337.12</v>
      </c>
      <c r="CC225" s="78">
        <v>244.93</v>
      </c>
      <c r="CD225" s="78"/>
      <c r="CE225" s="79">
        <v>515.73</v>
      </c>
      <c r="CF225" s="65" t="s">
        <v>398</v>
      </c>
      <c r="CG225" s="78">
        <v>386.31</v>
      </c>
      <c r="CH225" s="78">
        <v>476.46</v>
      </c>
      <c r="CI225" s="78">
        <v>363.33</v>
      </c>
      <c r="CJ225" s="78"/>
      <c r="CK225" s="78"/>
      <c r="CL225" s="79"/>
      <c r="CM225" s="65" t="s">
        <v>399</v>
      </c>
      <c r="CN225" s="78">
        <v>402.47</v>
      </c>
      <c r="CO225" s="78">
        <v>398.52</v>
      </c>
      <c r="CP225" s="78">
        <v>469.25</v>
      </c>
      <c r="CQ225" s="78">
        <v>291.24</v>
      </c>
      <c r="CR225" s="78"/>
      <c r="CS225" s="79">
        <v>580.66</v>
      </c>
      <c r="CT225" s="65" t="s">
        <v>400</v>
      </c>
      <c r="CU225" s="78">
        <v>410.49</v>
      </c>
      <c r="CV225" s="78">
        <v>488.33</v>
      </c>
      <c r="CW225" s="78"/>
      <c r="CX225" s="78">
        <v>302.94</v>
      </c>
      <c r="CY225" s="78"/>
      <c r="CZ225" s="79"/>
      <c r="DA225" s="65" t="s">
        <v>401</v>
      </c>
      <c r="DB225" s="68">
        <v>0.132327643244674</v>
      </c>
      <c r="DC225" s="78">
        <v>416.78</v>
      </c>
      <c r="DD225" s="78">
        <v>484.32</v>
      </c>
      <c r="DE225" s="78">
        <v>307.87</v>
      </c>
      <c r="DF225" s="78">
        <v>343.92</v>
      </c>
      <c r="DG225" s="78"/>
      <c r="DH225" s="79">
        <v>425.01</v>
      </c>
      <c r="DI225" s="65" t="s">
        <v>402</v>
      </c>
      <c r="DJ225" s="68">
        <v>2.8813461649282498E-3</v>
      </c>
      <c r="DK225" s="78">
        <v>427.79</v>
      </c>
      <c r="DL225" s="78">
        <v>475.76</v>
      </c>
      <c r="DM225" s="78">
        <v>475.76</v>
      </c>
      <c r="DN225" s="78">
        <v>420.8</v>
      </c>
      <c r="DO225" s="78"/>
      <c r="DP225" s="79">
        <v>407.83</v>
      </c>
      <c r="DQ225" s="65" t="s">
        <v>403</v>
      </c>
      <c r="DR225" s="78">
        <v>370.91</v>
      </c>
      <c r="DS225" s="78">
        <v>414.04</v>
      </c>
      <c r="DT225" s="78">
        <v>287.89999999999998</v>
      </c>
      <c r="DU225" s="78">
        <v>310.95999999999998</v>
      </c>
      <c r="DV225" s="78"/>
      <c r="DW225" s="79"/>
      <c r="DX225" s="65" t="s">
        <v>404</v>
      </c>
      <c r="DY225" s="78">
        <v>400.92</v>
      </c>
      <c r="DZ225" s="78">
        <v>420.71</v>
      </c>
      <c r="EA225" s="78">
        <v>492.52</v>
      </c>
      <c r="EB225" s="78">
        <v>335.61</v>
      </c>
      <c r="EC225" s="78"/>
      <c r="ED225" s="79">
        <v>339.16</v>
      </c>
      <c r="EE225" s="65" t="s">
        <v>405</v>
      </c>
      <c r="EF225" s="68">
        <v>1</v>
      </c>
      <c r="EG225" s="78">
        <v>369.01</v>
      </c>
      <c r="EH225" s="78">
        <v>386.37</v>
      </c>
      <c r="EI225" s="78">
        <v>289.2</v>
      </c>
      <c r="EJ225" s="78"/>
      <c r="EK225" s="78">
        <v>369.88</v>
      </c>
      <c r="EL225" s="79">
        <v>261.69</v>
      </c>
      <c r="EM225" s="65" t="s">
        <v>406</v>
      </c>
      <c r="EN225" s="78">
        <v>430.47</v>
      </c>
      <c r="EO225" s="78">
        <v>445</v>
      </c>
      <c r="EP225" s="78">
        <v>336.49</v>
      </c>
      <c r="EQ225" s="78"/>
      <c r="ER225" s="78"/>
      <c r="ES225" s="79">
        <v>351.49</v>
      </c>
      <c r="ET225" s="65" t="s">
        <v>407</v>
      </c>
      <c r="EU225" s="68">
        <v>1</v>
      </c>
      <c r="EV225" s="78">
        <v>390.9</v>
      </c>
      <c r="EW225" s="78">
        <v>409.83</v>
      </c>
      <c r="EX225" s="78">
        <v>409.83</v>
      </c>
      <c r="EY225" s="78"/>
      <c r="EZ225" s="78"/>
      <c r="FA225" s="79">
        <v>236.19</v>
      </c>
      <c r="FB225" s="65" t="s">
        <v>408</v>
      </c>
      <c r="FC225" s="78">
        <v>586.21</v>
      </c>
      <c r="FD225" s="78">
        <v>553.02</v>
      </c>
      <c r="FE225" s="78">
        <v>615.37</v>
      </c>
      <c r="FF225" s="78"/>
      <c r="FG225" s="78"/>
      <c r="FH225" s="79"/>
      <c r="FI225" s="65" t="s">
        <v>409</v>
      </c>
      <c r="FJ225" s="78">
        <v>460.27</v>
      </c>
      <c r="FK225" s="78">
        <v>478.46</v>
      </c>
      <c r="FL225" s="78">
        <v>266.07</v>
      </c>
      <c r="FM225" s="78">
        <v>382.24</v>
      </c>
      <c r="FN225" s="78"/>
      <c r="FO225" s="79">
        <v>285.27999999999997</v>
      </c>
      <c r="FP225" s="65" t="s">
        <v>410</v>
      </c>
      <c r="FQ225" s="68">
        <v>0.22546897546897501</v>
      </c>
      <c r="FR225" s="78">
        <v>384.37</v>
      </c>
      <c r="FS225" s="78">
        <v>435.99</v>
      </c>
      <c r="FT225" s="78">
        <v>441.83</v>
      </c>
      <c r="FU225" s="78">
        <v>258.73</v>
      </c>
      <c r="FV225" s="78">
        <v>225.7</v>
      </c>
      <c r="FW225" s="79">
        <v>252.9</v>
      </c>
      <c r="FX225" s="65" t="s">
        <v>411</v>
      </c>
      <c r="FY225" s="78">
        <v>429.46</v>
      </c>
      <c r="FZ225" s="78">
        <v>450</v>
      </c>
      <c r="GA225" s="78">
        <v>418.87</v>
      </c>
      <c r="GB225" s="78">
        <v>450.35</v>
      </c>
      <c r="GC225" s="78"/>
      <c r="GD225" s="79">
        <v>346.39</v>
      </c>
      <c r="GE225" s="65" t="s">
        <v>412</v>
      </c>
      <c r="GF225" s="68">
        <v>0.20688941760628901</v>
      </c>
      <c r="GG225" s="78">
        <v>384.6</v>
      </c>
      <c r="GH225" s="78">
        <v>443.73</v>
      </c>
      <c r="GI225" s="78">
        <v>298.48</v>
      </c>
      <c r="GJ225" s="78">
        <v>342.88</v>
      </c>
      <c r="GK225" s="78"/>
      <c r="GL225" s="79">
        <v>373.56</v>
      </c>
      <c r="GM225" s="65" t="s">
        <v>413</v>
      </c>
      <c r="GN225" s="68">
        <v>9.4882961866537593E-2</v>
      </c>
      <c r="GO225" s="78">
        <v>430.1</v>
      </c>
      <c r="GP225" s="78">
        <v>618.36</v>
      </c>
      <c r="GQ225" s="78">
        <v>352.03</v>
      </c>
      <c r="GR225" s="78">
        <v>304.19</v>
      </c>
      <c r="GS225" s="78"/>
      <c r="GT225" s="79"/>
      <c r="GU225" s="65" t="s">
        <v>414</v>
      </c>
      <c r="GV225" s="68">
        <v>1</v>
      </c>
      <c r="GW225" s="78">
        <v>318.02</v>
      </c>
      <c r="GX225" s="78">
        <v>344.42</v>
      </c>
      <c r="GY225" s="78">
        <v>371.17</v>
      </c>
      <c r="GZ225" s="78"/>
      <c r="HA225" s="78"/>
      <c r="HB225" s="79">
        <v>356.38</v>
      </c>
      <c r="HC225" s="65" t="s">
        <v>415</v>
      </c>
      <c r="HD225" s="68">
        <v>1</v>
      </c>
      <c r="HE225" s="78">
        <v>384.68</v>
      </c>
      <c r="HF225" s="78">
        <v>444.85</v>
      </c>
      <c r="HG225" s="78"/>
      <c r="HH225" s="78">
        <v>261.66000000000003</v>
      </c>
      <c r="HI225" s="78">
        <v>255.02</v>
      </c>
      <c r="HJ225" s="79">
        <v>342.55</v>
      </c>
      <c r="HK225" s="85" t="s">
        <v>416</v>
      </c>
      <c r="HL225" s="68">
        <v>1.1154738532928801</v>
      </c>
      <c r="HM225" s="78">
        <v>342.41</v>
      </c>
      <c r="HN225" s="78">
        <v>399.64</v>
      </c>
      <c r="HO225" s="78">
        <v>339.06</v>
      </c>
      <c r="HP225" s="78"/>
      <c r="HQ225" s="78"/>
      <c r="HR225" s="79"/>
    </row>
    <row r="226" spans="1:226" x14ac:dyDescent="0.25">
      <c r="A226" s="81">
        <v>43990</v>
      </c>
      <c r="B226" s="82" t="s">
        <v>387</v>
      </c>
      <c r="C226" s="83">
        <v>400.00986223172134</v>
      </c>
      <c r="D226" s="83">
        <v>430.22575681551882</v>
      </c>
      <c r="E226" s="83">
        <v>380.98314656136165</v>
      </c>
      <c r="F226" s="83">
        <v>286.81521447469441</v>
      </c>
      <c r="G226" s="83">
        <v>238.75413259927373</v>
      </c>
      <c r="H226" s="84">
        <v>294.44281183948885</v>
      </c>
      <c r="I226" s="82" t="s">
        <v>388</v>
      </c>
      <c r="J226" s="83">
        <v>402.21222935912459</v>
      </c>
      <c r="K226" s="83">
        <v>424.22170814339876</v>
      </c>
      <c r="L226" s="83">
        <v>364.85249081651943</v>
      </c>
      <c r="M226" s="83">
        <v>282.5668647339055</v>
      </c>
      <c r="N226" s="83">
        <v>276.5990032154341</v>
      </c>
      <c r="O226" s="84">
        <v>343.13438365315506</v>
      </c>
      <c r="P226" s="65" t="s">
        <v>389</v>
      </c>
      <c r="Q226" s="78">
        <v>351.64</v>
      </c>
      <c r="R226" s="78">
        <v>416.19</v>
      </c>
      <c r="S226" s="78">
        <v>384.49</v>
      </c>
      <c r="T226" s="78">
        <v>250</v>
      </c>
      <c r="U226" s="78"/>
      <c r="V226" s="79"/>
      <c r="W226" s="65" t="s">
        <v>390</v>
      </c>
      <c r="X226" s="78">
        <v>423.89</v>
      </c>
      <c r="Y226" s="78">
        <v>427.03</v>
      </c>
      <c r="Z226" s="78">
        <v>317.63</v>
      </c>
      <c r="AA226" s="78">
        <v>221.24</v>
      </c>
      <c r="AB226" s="78"/>
      <c r="AC226" s="79">
        <v>355.37</v>
      </c>
      <c r="AD226" s="65" t="s">
        <v>391</v>
      </c>
      <c r="AE226" s="68">
        <v>0.51129972389814904</v>
      </c>
      <c r="AF226" s="78">
        <v>333.75</v>
      </c>
      <c r="AG226" s="78">
        <v>366.73</v>
      </c>
      <c r="AH226" s="78">
        <v>303.54000000000002</v>
      </c>
      <c r="AI226" s="78"/>
      <c r="AJ226" s="78"/>
      <c r="AK226" s="79">
        <v>232.03</v>
      </c>
      <c r="AL226" s="69" t="s">
        <v>392</v>
      </c>
      <c r="AM226" s="70">
        <v>1</v>
      </c>
      <c r="AN226" s="78">
        <v>369.11</v>
      </c>
      <c r="AO226" s="78">
        <v>422.8</v>
      </c>
      <c r="AP226" s="78">
        <v>448.39</v>
      </c>
      <c r="AQ226" s="78">
        <v>527.44000000000005</v>
      </c>
      <c r="AR226" s="78"/>
      <c r="AS226" s="79"/>
      <c r="AT226" s="65" t="s">
        <v>393</v>
      </c>
      <c r="AU226" s="68">
        <v>3.7615196539401902E-2</v>
      </c>
      <c r="AV226" s="78">
        <v>329.04</v>
      </c>
      <c r="AW226" s="78">
        <v>400.66</v>
      </c>
      <c r="AX226" s="78">
        <v>332.52</v>
      </c>
      <c r="AY226" s="78"/>
      <c r="AZ226" s="78"/>
      <c r="BA226" s="79">
        <v>288.31</v>
      </c>
      <c r="BB226" s="65" t="s">
        <v>394</v>
      </c>
      <c r="BC226" s="78">
        <v>395.08</v>
      </c>
      <c r="BD226" s="78">
        <v>432.96</v>
      </c>
      <c r="BE226" s="78">
        <v>368.9</v>
      </c>
      <c r="BF226" s="78"/>
      <c r="BG226" s="78"/>
      <c r="BH226" s="79">
        <v>388.87</v>
      </c>
      <c r="BI226" s="65" t="s">
        <v>395</v>
      </c>
      <c r="BJ226" s="68">
        <v>0.13412916638723099</v>
      </c>
      <c r="BK226" s="78">
        <v>485.95</v>
      </c>
      <c r="BL226" s="78">
        <v>491.58</v>
      </c>
      <c r="BM226" s="78">
        <v>541.1</v>
      </c>
      <c r="BN226" s="78">
        <v>368.52</v>
      </c>
      <c r="BO226" s="78"/>
      <c r="BP226" s="79"/>
      <c r="BQ226" s="65" t="s">
        <v>396</v>
      </c>
      <c r="BR226" s="68">
        <v>1</v>
      </c>
      <c r="BS226" s="78">
        <v>417</v>
      </c>
      <c r="BT226" s="78">
        <v>457.17</v>
      </c>
      <c r="BU226" s="78">
        <v>487.83</v>
      </c>
      <c r="BV226" s="78"/>
      <c r="BW226" s="78"/>
      <c r="BX226" s="79">
        <v>298.67</v>
      </c>
      <c r="BY226" s="65" t="s">
        <v>397</v>
      </c>
      <c r="BZ226" s="78">
        <v>439.14</v>
      </c>
      <c r="CA226" s="78">
        <v>454.02</v>
      </c>
      <c r="CB226" s="78">
        <v>319.64999999999998</v>
      </c>
      <c r="CC226" s="78">
        <v>228.14</v>
      </c>
      <c r="CD226" s="78"/>
      <c r="CE226" s="79">
        <v>516.09</v>
      </c>
      <c r="CF226" s="65" t="s">
        <v>398</v>
      </c>
      <c r="CG226" s="78">
        <v>370.18</v>
      </c>
      <c r="CH226" s="78">
        <v>465.97</v>
      </c>
      <c r="CI226" s="78">
        <v>354.17</v>
      </c>
      <c r="CJ226" s="78"/>
      <c r="CK226" s="78"/>
      <c r="CL226" s="79"/>
      <c r="CM226" s="65" t="s">
        <v>399</v>
      </c>
      <c r="CN226" s="78">
        <v>382.56</v>
      </c>
      <c r="CO226" s="78">
        <v>383.42</v>
      </c>
      <c r="CP226" s="78">
        <v>465.59</v>
      </c>
      <c r="CQ226" s="78">
        <v>286</v>
      </c>
      <c r="CR226" s="78"/>
      <c r="CS226" s="79">
        <v>580.61</v>
      </c>
      <c r="CT226" s="65" t="s">
        <v>400</v>
      </c>
      <c r="CU226" s="78">
        <v>391.31</v>
      </c>
      <c r="CV226" s="78">
        <v>480.39</v>
      </c>
      <c r="CW226" s="78"/>
      <c r="CX226" s="78">
        <v>298.54000000000002</v>
      </c>
      <c r="CY226" s="78"/>
      <c r="CZ226" s="79"/>
      <c r="DA226" s="65" t="s">
        <v>401</v>
      </c>
      <c r="DB226" s="68">
        <v>0.13218770654329101</v>
      </c>
      <c r="DC226" s="78">
        <v>398.89</v>
      </c>
      <c r="DD226" s="78">
        <v>467.2</v>
      </c>
      <c r="DE226" s="78">
        <v>272.23</v>
      </c>
      <c r="DF226" s="78">
        <v>343.56</v>
      </c>
      <c r="DG226" s="78"/>
      <c r="DH226" s="79">
        <v>411.66</v>
      </c>
      <c r="DI226" s="65" t="s">
        <v>402</v>
      </c>
      <c r="DJ226" s="68">
        <v>2.90562529056253E-3</v>
      </c>
      <c r="DK226" s="78">
        <v>414.44</v>
      </c>
      <c r="DL226" s="78">
        <v>469.45</v>
      </c>
      <c r="DM226" s="78">
        <v>469.45</v>
      </c>
      <c r="DN226" s="78">
        <v>386.57</v>
      </c>
      <c r="DO226" s="78"/>
      <c r="DP226" s="79">
        <v>404.89</v>
      </c>
      <c r="DQ226" s="65" t="s">
        <v>403</v>
      </c>
      <c r="DR226" s="78">
        <v>366.77</v>
      </c>
      <c r="DS226" s="78">
        <v>410.3</v>
      </c>
      <c r="DT226" s="78">
        <v>291.52</v>
      </c>
      <c r="DU226" s="78">
        <v>300.25</v>
      </c>
      <c r="DV226" s="78"/>
      <c r="DW226" s="79"/>
      <c r="DX226" s="65" t="s">
        <v>404</v>
      </c>
      <c r="DY226" s="78">
        <v>395.38</v>
      </c>
      <c r="DZ226" s="78">
        <v>415.71</v>
      </c>
      <c r="EA226" s="78">
        <v>500.42</v>
      </c>
      <c r="EB226" s="78">
        <v>334.83</v>
      </c>
      <c r="EC226" s="78"/>
      <c r="ED226" s="79">
        <v>338.96</v>
      </c>
      <c r="EE226" s="65" t="s">
        <v>405</v>
      </c>
      <c r="EF226" s="68">
        <v>1</v>
      </c>
      <c r="EG226" s="78">
        <v>368.88</v>
      </c>
      <c r="EH226" s="78">
        <v>381.72</v>
      </c>
      <c r="EI226" s="78">
        <v>292.64999999999998</v>
      </c>
      <c r="EJ226" s="78"/>
      <c r="EK226" s="78">
        <v>369.88</v>
      </c>
      <c r="EL226" s="79">
        <v>243.85</v>
      </c>
      <c r="EM226" s="65" t="s">
        <v>406</v>
      </c>
      <c r="EN226" s="78">
        <v>409.11</v>
      </c>
      <c r="EO226" s="78">
        <v>427.91</v>
      </c>
      <c r="EP226" s="78">
        <v>318.95</v>
      </c>
      <c r="EQ226" s="78"/>
      <c r="ER226" s="78"/>
      <c r="ES226" s="79">
        <v>332.97</v>
      </c>
      <c r="ET226" s="65" t="s">
        <v>407</v>
      </c>
      <c r="EU226" s="68">
        <v>1</v>
      </c>
      <c r="EV226" s="78">
        <v>379.88</v>
      </c>
      <c r="EW226" s="78">
        <v>398.81</v>
      </c>
      <c r="EX226" s="78">
        <v>398.81</v>
      </c>
      <c r="EY226" s="78"/>
      <c r="EZ226" s="78"/>
      <c r="FA226" s="79">
        <v>233.71</v>
      </c>
      <c r="FB226" s="65" t="s">
        <v>408</v>
      </c>
      <c r="FC226" s="78">
        <v>645.54</v>
      </c>
      <c r="FD226" s="78">
        <v>612.35</v>
      </c>
      <c r="FE226" s="78">
        <v>615.37</v>
      </c>
      <c r="FF226" s="78"/>
      <c r="FG226" s="78"/>
      <c r="FH226" s="79"/>
      <c r="FI226" s="65" t="s">
        <v>409</v>
      </c>
      <c r="FJ226" s="78">
        <v>446.22</v>
      </c>
      <c r="FK226" s="78">
        <v>472.68</v>
      </c>
      <c r="FL226" s="78">
        <v>283.42</v>
      </c>
      <c r="FM226" s="78">
        <v>394.24</v>
      </c>
      <c r="FN226" s="78"/>
      <c r="FO226" s="79">
        <v>261.31</v>
      </c>
      <c r="FP226" s="65" t="s">
        <v>410</v>
      </c>
      <c r="FQ226" s="68">
        <v>0.225565605756434</v>
      </c>
      <c r="FR226" s="78">
        <v>377.5</v>
      </c>
      <c r="FS226" s="78">
        <v>431.69</v>
      </c>
      <c r="FT226" s="78">
        <v>442.95</v>
      </c>
      <c r="FU226" s="78">
        <v>258.44</v>
      </c>
      <c r="FV226" s="78">
        <v>225.8</v>
      </c>
      <c r="FW226" s="79">
        <v>240.9</v>
      </c>
      <c r="FX226" s="65" t="s">
        <v>411</v>
      </c>
      <c r="FY226" s="78">
        <v>418.89</v>
      </c>
      <c r="FZ226" s="78">
        <v>440.25</v>
      </c>
      <c r="GA226" s="78">
        <v>411.55</v>
      </c>
      <c r="GB226" s="78">
        <v>430.85</v>
      </c>
      <c r="GC226" s="78"/>
      <c r="GD226" s="79">
        <v>346.39</v>
      </c>
      <c r="GE226" s="65" t="s">
        <v>412</v>
      </c>
      <c r="GF226" s="68">
        <v>0.206786740834178</v>
      </c>
      <c r="GG226" s="78">
        <v>368.36</v>
      </c>
      <c r="GH226" s="78">
        <v>431.15</v>
      </c>
      <c r="GI226" s="78">
        <v>282.17</v>
      </c>
      <c r="GJ226" s="78">
        <v>365.1</v>
      </c>
      <c r="GK226" s="78"/>
      <c r="GL226" s="79">
        <v>375.02</v>
      </c>
      <c r="GM226" s="65" t="s">
        <v>413</v>
      </c>
      <c r="GN226" s="68">
        <v>9.6174190694185299E-2</v>
      </c>
      <c r="GO226" s="78">
        <v>426.42</v>
      </c>
      <c r="GP226" s="78">
        <v>621.01</v>
      </c>
      <c r="GQ226" s="78">
        <v>355.13</v>
      </c>
      <c r="GR226" s="78">
        <v>295.45</v>
      </c>
      <c r="GS226" s="78"/>
      <c r="GT226" s="79"/>
      <c r="GU226" s="65" t="s">
        <v>414</v>
      </c>
      <c r="GV226" s="68">
        <v>1</v>
      </c>
      <c r="GW226" s="78">
        <v>316.8</v>
      </c>
      <c r="GX226" s="78">
        <v>341.57</v>
      </c>
      <c r="GY226" s="78">
        <v>328.36</v>
      </c>
      <c r="GZ226" s="78"/>
      <c r="HA226" s="78"/>
      <c r="HB226" s="79">
        <v>356.28</v>
      </c>
      <c r="HC226" s="65" t="s">
        <v>415</v>
      </c>
      <c r="HD226" s="68">
        <v>1</v>
      </c>
      <c r="HE226" s="78">
        <v>368.85</v>
      </c>
      <c r="HF226" s="78">
        <v>444.85</v>
      </c>
      <c r="HG226" s="78"/>
      <c r="HH226" s="78">
        <v>239.03</v>
      </c>
      <c r="HI226" s="78">
        <v>232.39</v>
      </c>
      <c r="HJ226" s="79">
        <v>330.89</v>
      </c>
      <c r="HK226" s="85" t="s">
        <v>416</v>
      </c>
      <c r="HL226" s="68">
        <v>1.12141567514831</v>
      </c>
      <c r="HM226" s="78">
        <v>338.25</v>
      </c>
      <c r="HN226" s="78">
        <v>396.61</v>
      </c>
      <c r="HO226" s="78">
        <v>326.14999999999998</v>
      </c>
      <c r="HP226" s="78"/>
      <c r="HQ226" s="78"/>
      <c r="HR226" s="79"/>
    </row>
    <row r="227" spans="1:226" x14ac:dyDescent="0.25">
      <c r="A227" s="81">
        <v>43983</v>
      </c>
      <c r="B227" s="82" t="s">
        <v>387</v>
      </c>
      <c r="C227" s="83">
        <v>389.36417510247145</v>
      </c>
      <c r="D227" s="83">
        <v>424.21554133041423</v>
      </c>
      <c r="E227" s="83">
        <v>373.56254784661894</v>
      </c>
      <c r="F227" s="83">
        <v>286.0913740925813</v>
      </c>
      <c r="G227" s="83">
        <v>239.39352934286049</v>
      </c>
      <c r="H227" s="84">
        <v>288.61276665215883</v>
      </c>
      <c r="I227" s="82" t="s">
        <v>388</v>
      </c>
      <c r="J227" s="83">
        <v>390.7443339662496</v>
      </c>
      <c r="K227" s="83">
        <v>418.02530023362448</v>
      </c>
      <c r="L227" s="83">
        <v>358.14009630631546</v>
      </c>
      <c r="M227" s="83">
        <v>284.49360156449296</v>
      </c>
      <c r="N227" s="83">
        <v>278.28836012861734</v>
      </c>
      <c r="O227" s="84">
        <v>340.71303355588026</v>
      </c>
      <c r="P227" s="65" t="s">
        <v>389</v>
      </c>
      <c r="Q227" s="78">
        <v>349.14</v>
      </c>
      <c r="R227" s="78">
        <v>410.36</v>
      </c>
      <c r="S227" s="78">
        <v>381.04</v>
      </c>
      <c r="T227" s="78">
        <v>226</v>
      </c>
      <c r="U227" s="78"/>
      <c r="V227" s="79"/>
      <c r="W227" s="65" t="s">
        <v>390</v>
      </c>
      <c r="X227" s="78">
        <v>405.05</v>
      </c>
      <c r="Y227" s="78">
        <v>418.44</v>
      </c>
      <c r="Z227" s="78">
        <v>302.33999999999997</v>
      </c>
      <c r="AA227" s="78">
        <v>198.51</v>
      </c>
      <c r="AB227" s="78"/>
      <c r="AC227" s="79">
        <v>355.37</v>
      </c>
      <c r="AD227" s="65" t="s">
        <v>391</v>
      </c>
      <c r="AE227" s="68">
        <v>0.51129972389814904</v>
      </c>
      <c r="AF227" s="78">
        <v>332.56</v>
      </c>
      <c r="AG227" s="78">
        <v>367.58</v>
      </c>
      <c r="AH227" s="78">
        <v>280.7</v>
      </c>
      <c r="AI227" s="78"/>
      <c r="AJ227" s="78"/>
      <c r="AK227" s="79">
        <v>227.43</v>
      </c>
      <c r="AL227" s="69" t="s">
        <v>392</v>
      </c>
      <c r="AM227" s="70">
        <v>1</v>
      </c>
      <c r="AN227" s="78">
        <v>367.18</v>
      </c>
      <c r="AO227" s="78">
        <v>422.33</v>
      </c>
      <c r="AP227" s="78">
        <v>447.7</v>
      </c>
      <c r="AQ227" s="78">
        <v>527.44000000000005</v>
      </c>
      <c r="AR227" s="78"/>
      <c r="AS227" s="79"/>
      <c r="AT227" s="65" t="s">
        <v>393</v>
      </c>
      <c r="AU227" s="68">
        <v>3.7231468036784697E-2</v>
      </c>
      <c r="AV227" s="78">
        <v>320.36</v>
      </c>
      <c r="AW227" s="78">
        <v>391.96</v>
      </c>
      <c r="AX227" s="78">
        <v>315.01</v>
      </c>
      <c r="AY227" s="78"/>
      <c r="AZ227" s="78"/>
      <c r="BA227" s="79">
        <v>276.76</v>
      </c>
      <c r="BB227" s="65" t="s">
        <v>394</v>
      </c>
      <c r="BC227" s="78">
        <v>372.39</v>
      </c>
      <c r="BD227" s="78">
        <v>420.36</v>
      </c>
      <c r="BE227" s="78">
        <v>360.5</v>
      </c>
      <c r="BF227" s="78"/>
      <c r="BG227" s="78"/>
      <c r="BH227" s="79">
        <v>386.35</v>
      </c>
      <c r="BI227" s="65" t="s">
        <v>395</v>
      </c>
      <c r="BJ227" s="68">
        <v>0.134139961635971</v>
      </c>
      <c r="BK227" s="78">
        <v>464.53</v>
      </c>
      <c r="BL227" s="78">
        <v>459.43</v>
      </c>
      <c r="BM227" s="78">
        <v>508.95</v>
      </c>
      <c r="BN227" s="78">
        <v>341.72</v>
      </c>
      <c r="BO227" s="78"/>
      <c r="BP227" s="79"/>
      <c r="BQ227" s="65" t="s">
        <v>396</v>
      </c>
      <c r="BR227" s="68">
        <v>1</v>
      </c>
      <c r="BS227" s="78">
        <v>417.83</v>
      </c>
      <c r="BT227" s="78">
        <v>459.67</v>
      </c>
      <c r="BU227" s="78">
        <v>477.83</v>
      </c>
      <c r="BV227" s="78"/>
      <c r="BW227" s="78"/>
      <c r="BX227" s="79">
        <v>281.17</v>
      </c>
      <c r="BY227" s="65" t="s">
        <v>397</v>
      </c>
      <c r="BZ227" s="78">
        <v>431.6</v>
      </c>
      <c r="CA227" s="78">
        <v>449</v>
      </c>
      <c r="CB227" s="78">
        <v>302.5</v>
      </c>
      <c r="CC227" s="78">
        <v>248.64</v>
      </c>
      <c r="CD227" s="78"/>
      <c r="CE227" s="79">
        <v>516.73</v>
      </c>
      <c r="CF227" s="65" t="s">
        <v>398</v>
      </c>
      <c r="CG227" s="78">
        <v>366.96</v>
      </c>
      <c r="CH227" s="78">
        <v>461.94</v>
      </c>
      <c r="CI227" s="78">
        <v>332.59</v>
      </c>
      <c r="CJ227" s="78"/>
      <c r="CK227" s="78"/>
      <c r="CL227" s="79"/>
      <c r="CM227" s="65" t="s">
        <v>399</v>
      </c>
      <c r="CN227" s="78">
        <v>377.57</v>
      </c>
      <c r="CO227" s="78">
        <v>378.72</v>
      </c>
      <c r="CP227" s="78">
        <v>474.9</v>
      </c>
      <c r="CQ227" s="78">
        <v>265.91000000000003</v>
      </c>
      <c r="CR227" s="78"/>
      <c r="CS227" s="79">
        <v>579.9</v>
      </c>
      <c r="CT227" s="65" t="s">
        <v>400</v>
      </c>
      <c r="CU227" s="78">
        <v>388.44</v>
      </c>
      <c r="CV227" s="78">
        <v>477.48</v>
      </c>
      <c r="CW227" s="78"/>
      <c r="CX227" s="78">
        <v>279.38</v>
      </c>
      <c r="CY227" s="78"/>
      <c r="CZ227" s="79"/>
      <c r="DA227" s="65" t="s">
        <v>401</v>
      </c>
      <c r="DB227" s="68">
        <v>0.131760985572172</v>
      </c>
      <c r="DC227" s="78">
        <v>399.82</v>
      </c>
      <c r="DD227" s="78">
        <v>469.07</v>
      </c>
      <c r="DE227" s="78">
        <v>278.73</v>
      </c>
      <c r="DF227" s="78">
        <v>322.68</v>
      </c>
      <c r="DG227" s="78"/>
      <c r="DH227" s="79">
        <v>412.12</v>
      </c>
      <c r="DI227" s="65" t="s">
        <v>402</v>
      </c>
      <c r="DJ227" s="68">
        <v>2.8947749312490901E-3</v>
      </c>
      <c r="DK227" s="78">
        <v>421.72</v>
      </c>
      <c r="DL227" s="78">
        <v>470.98</v>
      </c>
      <c r="DM227" s="78">
        <v>470.98</v>
      </c>
      <c r="DN227" s="78">
        <v>385.13</v>
      </c>
      <c r="DO227" s="78"/>
      <c r="DP227" s="79">
        <v>389.09</v>
      </c>
      <c r="DQ227" s="65" t="s">
        <v>403</v>
      </c>
      <c r="DR227" s="78">
        <v>364.16</v>
      </c>
      <c r="DS227" s="78">
        <v>406.81</v>
      </c>
      <c r="DT227" s="78">
        <v>285.79000000000002</v>
      </c>
      <c r="DU227" s="78">
        <v>281.52</v>
      </c>
      <c r="DV227" s="78"/>
      <c r="DW227" s="79"/>
      <c r="DX227" s="65" t="s">
        <v>404</v>
      </c>
      <c r="DY227" s="78">
        <v>395.76</v>
      </c>
      <c r="DZ227" s="78">
        <v>416.08</v>
      </c>
      <c r="EA227" s="78">
        <v>489.97</v>
      </c>
      <c r="EB227" s="78">
        <v>318.61</v>
      </c>
      <c r="EC227" s="78"/>
      <c r="ED227" s="79">
        <v>338.74</v>
      </c>
      <c r="EE227" s="65" t="s">
        <v>405</v>
      </c>
      <c r="EF227" s="68">
        <v>1</v>
      </c>
      <c r="EG227" s="78">
        <v>356.32</v>
      </c>
      <c r="EH227" s="78">
        <v>371.23</v>
      </c>
      <c r="EI227" s="78">
        <v>276.05</v>
      </c>
      <c r="EJ227" s="78"/>
      <c r="EK227" s="78">
        <v>369.88</v>
      </c>
      <c r="EL227" s="79">
        <v>217.76</v>
      </c>
      <c r="EM227" s="65" t="s">
        <v>406</v>
      </c>
      <c r="EN227" s="78">
        <v>390.3</v>
      </c>
      <c r="EO227" s="78">
        <v>412.52</v>
      </c>
      <c r="EP227" s="78">
        <v>318.95</v>
      </c>
      <c r="EQ227" s="78"/>
      <c r="ER227" s="78"/>
      <c r="ES227" s="79">
        <v>332.97</v>
      </c>
      <c r="ET227" s="65" t="s">
        <v>407</v>
      </c>
      <c r="EU227" s="68">
        <v>1</v>
      </c>
      <c r="EV227" s="78">
        <v>356.47</v>
      </c>
      <c r="EW227" s="78">
        <v>379.53</v>
      </c>
      <c r="EX227" s="78">
        <v>379.53</v>
      </c>
      <c r="EY227" s="78"/>
      <c r="EZ227" s="78"/>
      <c r="FA227" s="79">
        <v>212.22</v>
      </c>
      <c r="FB227" s="65" t="s">
        <v>408</v>
      </c>
      <c r="FC227" s="78">
        <v>645.54</v>
      </c>
      <c r="FD227" s="78">
        <v>612.35</v>
      </c>
      <c r="FE227" s="78">
        <v>615.37</v>
      </c>
      <c r="FF227" s="78"/>
      <c r="FG227" s="78"/>
      <c r="FH227" s="79"/>
      <c r="FI227" s="65" t="s">
        <v>409</v>
      </c>
      <c r="FJ227" s="78">
        <v>439.6</v>
      </c>
      <c r="FK227" s="78">
        <v>474.33</v>
      </c>
      <c r="FL227" s="78">
        <v>249.54</v>
      </c>
      <c r="FM227" s="78">
        <v>345.24</v>
      </c>
      <c r="FN227" s="78"/>
      <c r="FO227" s="79">
        <v>263.79000000000002</v>
      </c>
      <c r="FP227" s="65" t="s">
        <v>410</v>
      </c>
      <c r="FQ227" s="68">
        <v>0.225845792492886</v>
      </c>
      <c r="FR227" s="78">
        <v>376.5</v>
      </c>
      <c r="FS227" s="78">
        <v>430.72</v>
      </c>
      <c r="FT227" s="78">
        <v>419.96</v>
      </c>
      <c r="FU227" s="78">
        <v>277.58</v>
      </c>
      <c r="FV227" s="78">
        <v>226.08</v>
      </c>
      <c r="FW227" s="79">
        <v>230.23</v>
      </c>
      <c r="FX227" s="65" t="s">
        <v>411</v>
      </c>
      <c r="FY227" s="78">
        <v>414.01</v>
      </c>
      <c r="FZ227" s="78">
        <v>437.81</v>
      </c>
      <c r="GA227" s="78">
        <v>408.3</v>
      </c>
      <c r="GB227" s="78">
        <v>434.07</v>
      </c>
      <c r="GC227" s="78"/>
      <c r="GD227" s="79">
        <v>351.26</v>
      </c>
      <c r="GE227" s="65" t="s">
        <v>412</v>
      </c>
      <c r="GF227" s="68">
        <v>0.206453744038648</v>
      </c>
      <c r="GG227" s="78">
        <v>367.77</v>
      </c>
      <c r="GH227" s="78">
        <v>430.46</v>
      </c>
      <c r="GI227" s="78">
        <v>281.72000000000003</v>
      </c>
      <c r="GJ227" s="78">
        <v>364.51</v>
      </c>
      <c r="GK227" s="78"/>
      <c r="GL227" s="79">
        <v>374.42</v>
      </c>
      <c r="GM227" s="65" t="s">
        <v>413</v>
      </c>
      <c r="GN227" s="68">
        <v>9.5570315859893895E-2</v>
      </c>
      <c r="GO227" s="78">
        <v>397.06</v>
      </c>
      <c r="GP227" s="78">
        <v>602.80999999999995</v>
      </c>
      <c r="GQ227" s="78">
        <v>335.01</v>
      </c>
      <c r="GR227" s="78">
        <v>269.60000000000002</v>
      </c>
      <c r="GS227" s="78"/>
      <c r="GT227" s="79"/>
      <c r="GU227" s="65" t="s">
        <v>414</v>
      </c>
      <c r="GV227" s="68">
        <v>1</v>
      </c>
      <c r="GW227" s="78">
        <v>279.58999999999997</v>
      </c>
      <c r="GX227" s="78">
        <v>310.88</v>
      </c>
      <c r="GY227" s="78">
        <v>332.59</v>
      </c>
      <c r="GZ227" s="78"/>
      <c r="HA227" s="78"/>
      <c r="HB227" s="79">
        <v>331.43</v>
      </c>
      <c r="HC227" s="65" t="s">
        <v>415</v>
      </c>
      <c r="HD227" s="68">
        <v>1</v>
      </c>
      <c r="HE227" s="78">
        <v>368.02</v>
      </c>
      <c r="HF227" s="78">
        <v>444.85</v>
      </c>
      <c r="HG227" s="78"/>
      <c r="HH227" s="78">
        <v>241.52</v>
      </c>
      <c r="HI227" s="78">
        <v>234.88</v>
      </c>
      <c r="HJ227" s="79">
        <v>330.05</v>
      </c>
      <c r="HK227" s="85" t="s">
        <v>416</v>
      </c>
      <c r="HL227" s="68">
        <v>1.1151628695371001</v>
      </c>
      <c r="HM227" s="78">
        <v>331.14</v>
      </c>
      <c r="HN227" s="78">
        <v>392.39</v>
      </c>
      <c r="HO227" s="78">
        <v>317.49</v>
      </c>
      <c r="HP227" s="78"/>
      <c r="HQ227" s="78"/>
      <c r="HR227" s="79"/>
    </row>
    <row r="228" spans="1:226" x14ac:dyDescent="0.25">
      <c r="A228" s="81">
        <v>43976</v>
      </c>
      <c r="B228" s="82" t="s">
        <v>387</v>
      </c>
      <c r="C228" s="83">
        <v>380.96641518375651</v>
      </c>
      <c r="D228" s="83">
        <v>417.42096198530004</v>
      </c>
      <c r="E228" s="83">
        <v>370.85868122639386</v>
      </c>
      <c r="F228" s="83">
        <v>266.94945887683991</v>
      </c>
      <c r="G228" s="83">
        <v>219.53531099918004</v>
      </c>
      <c r="H228" s="84">
        <v>276.89826651446401</v>
      </c>
      <c r="I228" s="82" t="s">
        <v>388</v>
      </c>
      <c r="J228" s="83">
        <v>384.21712910518761</v>
      </c>
      <c r="K228" s="83">
        <v>412.98313997106294</v>
      </c>
      <c r="L228" s="83">
        <v>369.45653000429326</v>
      </c>
      <c r="M228" s="83">
        <v>264.29028591295975</v>
      </c>
      <c r="N228" s="83">
        <v>258.93199356913186</v>
      </c>
      <c r="O228" s="84">
        <v>338.65877160358787</v>
      </c>
      <c r="P228" s="65" t="s">
        <v>389</v>
      </c>
      <c r="Q228" s="78">
        <v>344.97</v>
      </c>
      <c r="R228" s="78">
        <v>409.53</v>
      </c>
      <c r="S228" s="78">
        <v>385.58</v>
      </c>
      <c r="T228" s="78">
        <v>214</v>
      </c>
      <c r="U228" s="78"/>
      <c r="V228" s="79"/>
      <c r="W228" s="65" t="s">
        <v>390</v>
      </c>
      <c r="X228" s="78">
        <v>383.56</v>
      </c>
      <c r="Y228" s="78">
        <v>390.25</v>
      </c>
      <c r="Z228" s="78">
        <v>301.43</v>
      </c>
      <c r="AA228" s="78">
        <v>159.38</v>
      </c>
      <c r="AB228" s="78"/>
      <c r="AC228" s="79">
        <v>314.88</v>
      </c>
      <c r="AD228" s="65" t="s">
        <v>391</v>
      </c>
      <c r="AE228" s="68">
        <v>0.51129972389814904</v>
      </c>
      <c r="AF228" s="78">
        <v>325.57</v>
      </c>
      <c r="AG228" s="78">
        <v>355.86</v>
      </c>
      <c r="AH228" s="78">
        <v>269.97000000000003</v>
      </c>
      <c r="AI228" s="78"/>
      <c r="AJ228" s="78"/>
      <c r="AK228" s="79">
        <v>222.92</v>
      </c>
      <c r="AL228" s="69" t="s">
        <v>392</v>
      </c>
      <c r="AM228" s="70">
        <v>1</v>
      </c>
      <c r="AN228" s="78">
        <v>367.05</v>
      </c>
      <c r="AO228" s="78">
        <v>422.31</v>
      </c>
      <c r="AP228" s="78">
        <v>448.65</v>
      </c>
      <c r="AQ228" s="78">
        <v>527.44000000000005</v>
      </c>
      <c r="AR228" s="78"/>
      <c r="AS228" s="79"/>
      <c r="AT228" s="65" t="s">
        <v>393</v>
      </c>
      <c r="AU228" s="68">
        <v>3.6663611365719502E-2</v>
      </c>
      <c r="AV228" s="78">
        <v>312.26</v>
      </c>
      <c r="AW228" s="78">
        <v>384.62</v>
      </c>
      <c r="AX228" s="78">
        <v>309.05</v>
      </c>
      <c r="AY228" s="78"/>
      <c r="AZ228" s="78"/>
      <c r="BA228" s="79">
        <v>274.63</v>
      </c>
      <c r="BB228" s="65" t="s">
        <v>394</v>
      </c>
      <c r="BC228" s="78">
        <v>367.35</v>
      </c>
      <c r="BD228" s="78">
        <v>415.31</v>
      </c>
      <c r="BE228" s="78">
        <v>359.66</v>
      </c>
      <c r="BF228" s="78"/>
      <c r="BG228" s="78"/>
      <c r="BH228" s="79">
        <v>387.19</v>
      </c>
      <c r="BI228" s="65" t="s">
        <v>395</v>
      </c>
      <c r="BJ228" s="68">
        <v>0.13410578264134701</v>
      </c>
      <c r="BK228" s="78">
        <v>464.41</v>
      </c>
      <c r="BL228" s="78">
        <v>470.04</v>
      </c>
      <c r="BM228" s="78">
        <v>519.87</v>
      </c>
      <c r="BN228" s="78">
        <v>355.05</v>
      </c>
      <c r="BO228" s="78"/>
      <c r="BP228" s="79"/>
      <c r="BQ228" s="65" t="s">
        <v>396</v>
      </c>
      <c r="BR228" s="68">
        <v>1</v>
      </c>
      <c r="BS228" s="78">
        <v>392.83</v>
      </c>
      <c r="BT228" s="78">
        <v>458.83</v>
      </c>
      <c r="BU228" s="78">
        <v>481.17</v>
      </c>
      <c r="BV228" s="78"/>
      <c r="BW228" s="78"/>
      <c r="BX228" s="79">
        <v>281.17</v>
      </c>
      <c r="BY228" s="65" t="s">
        <v>397</v>
      </c>
      <c r="BZ228" s="78">
        <v>427.91</v>
      </c>
      <c r="CA228" s="78">
        <v>445.76</v>
      </c>
      <c r="CB228" s="78">
        <v>295.83999999999997</v>
      </c>
      <c r="CC228" s="78">
        <v>211.24</v>
      </c>
      <c r="CD228" s="78"/>
      <c r="CE228" s="79">
        <v>516.57000000000005</v>
      </c>
      <c r="CF228" s="65" t="s">
        <v>398</v>
      </c>
      <c r="CG228" s="78">
        <v>334.7</v>
      </c>
      <c r="CH228" s="78">
        <v>457.1</v>
      </c>
      <c r="CI228" s="78">
        <v>343.32</v>
      </c>
      <c r="CJ228" s="78"/>
      <c r="CK228" s="78"/>
      <c r="CL228" s="79"/>
      <c r="CM228" s="65" t="s">
        <v>399</v>
      </c>
      <c r="CN228" s="78">
        <v>365.67</v>
      </c>
      <c r="CO228" s="78">
        <v>371.61</v>
      </c>
      <c r="CP228" s="78">
        <v>473.58</v>
      </c>
      <c r="CQ228" s="78">
        <v>267.92</v>
      </c>
      <c r="CR228" s="78"/>
      <c r="CS228" s="79">
        <v>583.1</v>
      </c>
      <c r="CT228" s="65" t="s">
        <v>400</v>
      </c>
      <c r="CU228" s="78">
        <v>379.48</v>
      </c>
      <c r="CV228" s="78">
        <v>474.21</v>
      </c>
      <c r="CW228" s="78">
        <v>321.58999999999997</v>
      </c>
      <c r="CX228" s="78">
        <v>285.85000000000002</v>
      </c>
      <c r="CY228" s="78"/>
      <c r="CZ228" s="79"/>
      <c r="DA228" s="65" t="s">
        <v>401</v>
      </c>
      <c r="DB228" s="68">
        <v>0.13184784758388801</v>
      </c>
      <c r="DC228" s="78">
        <v>363.16</v>
      </c>
      <c r="DD228" s="78">
        <v>437.73</v>
      </c>
      <c r="DE228" s="78">
        <v>248.74</v>
      </c>
      <c r="DF228" s="78">
        <v>322.89999999999998</v>
      </c>
      <c r="DG228" s="78"/>
      <c r="DH228" s="79">
        <v>391.3</v>
      </c>
      <c r="DI228" s="65" t="s">
        <v>402</v>
      </c>
      <c r="DJ228" s="68">
        <v>2.8512773722627698E-3</v>
      </c>
      <c r="DK228" s="78">
        <v>394.97</v>
      </c>
      <c r="DL228" s="78">
        <v>447.25</v>
      </c>
      <c r="DM228" s="78">
        <v>447.25</v>
      </c>
      <c r="DN228" s="78">
        <v>379.34</v>
      </c>
      <c r="DO228" s="78"/>
      <c r="DP228" s="79">
        <v>380.12</v>
      </c>
      <c r="DQ228" s="65" t="s">
        <v>403</v>
      </c>
      <c r="DR228" s="78">
        <v>365.22</v>
      </c>
      <c r="DS228" s="78">
        <v>406.89</v>
      </c>
      <c r="DT228" s="78">
        <v>289</v>
      </c>
      <c r="DU228" s="78">
        <v>282</v>
      </c>
      <c r="DV228" s="78"/>
      <c r="DW228" s="79"/>
      <c r="DX228" s="65" t="s">
        <v>404</v>
      </c>
      <c r="DY228" s="78">
        <v>391.9</v>
      </c>
      <c r="DZ228" s="78">
        <v>412.41</v>
      </c>
      <c r="EA228" s="78">
        <v>488.5</v>
      </c>
      <c r="EB228" s="78">
        <v>322.05</v>
      </c>
      <c r="EC228" s="78"/>
      <c r="ED228" s="79">
        <v>338.98</v>
      </c>
      <c r="EE228" s="65" t="s">
        <v>405</v>
      </c>
      <c r="EF228" s="68">
        <v>1</v>
      </c>
      <c r="EG228" s="78">
        <v>348.99</v>
      </c>
      <c r="EH228" s="78">
        <v>374.25</v>
      </c>
      <c r="EI228" s="78">
        <v>276.31</v>
      </c>
      <c r="EJ228" s="78"/>
      <c r="EK228" s="78">
        <v>369.88</v>
      </c>
      <c r="EL228" s="79">
        <v>198.21</v>
      </c>
      <c r="EM228" s="65" t="s">
        <v>406</v>
      </c>
      <c r="EN228" s="78">
        <v>390.3</v>
      </c>
      <c r="EO228" s="78">
        <v>412.52</v>
      </c>
      <c r="EP228" s="78">
        <v>318.95</v>
      </c>
      <c r="EQ228" s="78"/>
      <c r="ER228" s="78"/>
      <c r="ES228" s="79">
        <v>332.97</v>
      </c>
      <c r="ET228" s="65" t="s">
        <v>407</v>
      </c>
      <c r="EU228" s="68">
        <v>1</v>
      </c>
      <c r="EV228" s="78">
        <v>313.08</v>
      </c>
      <c r="EW228" s="78">
        <v>348.95</v>
      </c>
      <c r="EX228" s="78">
        <v>348.95</v>
      </c>
      <c r="EY228" s="78"/>
      <c r="EZ228" s="78"/>
      <c r="FA228" s="79">
        <v>213.46</v>
      </c>
      <c r="FB228" s="65" t="s">
        <v>408</v>
      </c>
      <c r="FC228" s="78">
        <v>645.54</v>
      </c>
      <c r="FD228" s="78">
        <v>612.35</v>
      </c>
      <c r="FE228" s="78">
        <v>615.37</v>
      </c>
      <c r="FF228" s="78"/>
      <c r="FG228" s="78"/>
      <c r="FH228" s="79"/>
      <c r="FI228" s="65" t="s">
        <v>409</v>
      </c>
      <c r="FJ228" s="78">
        <v>437.12</v>
      </c>
      <c r="FK228" s="78">
        <v>479.29</v>
      </c>
      <c r="FL228" s="78">
        <v>245.4</v>
      </c>
      <c r="FM228" s="78">
        <v>342.24</v>
      </c>
      <c r="FN228" s="78"/>
      <c r="FO228" s="79">
        <v>253.04</v>
      </c>
      <c r="FP228" s="65" t="s">
        <v>410</v>
      </c>
      <c r="FQ228" s="68">
        <v>0.22206924118940299</v>
      </c>
      <c r="FR228" s="78">
        <v>358.7</v>
      </c>
      <c r="FS228" s="78">
        <v>412.95</v>
      </c>
      <c r="FT228" s="78">
        <v>419.69</v>
      </c>
      <c r="FU228" s="78">
        <v>202.44</v>
      </c>
      <c r="FV228" s="78">
        <v>206.05</v>
      </c>
      <c r="FW228" s="79">
        <v>203.52</v>
      </c>
      <c r="FX228" s="65" t="s">
        <v>411</v>
      </c>
      <c r="FY228" s="78">
        <v>406.69</v>
      </c>
      <c r="FZ228" s="78">
        <v>432.93</v>
      </c>
      <c r="GA228" s="78">
        <v>392.04</v>
      </c>
      <c r="GB228" s="78">
        <v>403.66</v>
      </c>
      <c r="GC228" s="78"/>
      <c r="GD228" s="79">
        <v>351.26</v>
      </c>
      <c r="GE228" s="65" t="s">
        <v>412</v>
      </c>
      <c r="GF228" s="68">
        <v>0.206526228831062</v>
      </c>
      <c r="GG228" s="78">
        <v>367.82</v>
      </c>
      <c r="GH228" s="78">
        <v>430.53</v>
      </c>
      <c r="GI228" s="78">
        <v>253.33</v>
      </c>
      <c r="GJ228" s="78">
        <v>328.55</v>
      </c>
      <c r="GK228" s="78"/>
      <c r="GL228" s="79">
        <v>375.21</v>
      </c>
      <c r="GM228" s="65" t="s">
        <v>413</v>
      </c>
      <c r="GN228" s="68">
        <v>9.4795715233671404E-2</v>
      </c>
      <c r="GO228" s="78">
        <v>378.97</v>
      </c>
      <c r="GP228" s="78">
        <v>591.92999999999995</v>
      </c>
      <c r="GQ228" s="78">
        <v>339.88</v>
      </c>
      <c r="GR228" s="78">
        <v>268.56</v>
      </c>
      <c r="GS228" s="78"/>
      <c r="GT228" s="79"/>
      <c r="GU228" s="65" t="s">
        <v>414</v>
      </c>
      <c r="GV228" s="68">
        <v>1</v>
      </c>
      <c r="GW228" s="78">
        <v>279.13</v>
      </c>
      <c r="GX228" s="78">
        <v>309.08</v>
      </c>
      <c r="GY228" s="78">
        <v>312.31</v>
      </c>
      <c r="GZ228" s="78"/>
      <c r="HA228" s="78"/>
      <c r="HB228" s="79">
        <v>356.64</v>
      </c>
      <c r="HC228" s="65" t="s">
        <v>415</v>
      </c>
      <c r="HD228" s="68">
        <v>1</v>
      </c>
      <c r="HE228" s="78">
        <v>353.02</v>
      </c>
      <c r="HF228" s="78">
        <v>444.85</v>
      </c>
      <c r="HG228" s="78"/>
      <c r="HH228" s="78">
        <v>212.99</v>
      </c>
      <c r="HI228" s="78">
        <v>206.35</v>
      </c>
      <c r="HJ228" s="79">
        <v>339.22</v>
      </c>
      <c r="HK228" s="85" t="s">
        <v>416</v>
      </c>
      <c r="HL228" s="68">
        <v>1.1171312070602699</v>
      </c>
      <c r="HM228" s="78">
        <v>328.89</v>
      </c>
      <c r="HN228" s="78">
        <v>392.53</v>
      </c>
      <c r="HO228" s="78">
        <v>308.81</v>
      </c>
      <c r="HP228" s="78"/>
      <c r="HQ228" s="78"/>
      <c r="HR228" s="79"/>
    </row>
    <row r="229" spans="1:226" x14ac:dyDescent="0.25">
      <c r="A229" s="81">
        <v>43969</v>
      </c>
      <c r="B229" s="82" t="s">
        <v>387</v>
      </c>
      <c r="C229" s="83">
        <v>366.84282939799425</v>
      </c>
      <c r="D229" s="83">
        <v>406.20460661593927</v>
      </c>
      <c r="E229" s="83">
        <v>351.64769342592604</v>
      </c>
      <c r="F229" s="83">
        <v>252.79505445900452</v>
      </c>
      <c r="G229" s="83">
        <v>214.74455663582052</v>
      </c>
      <c r="H229" s="84">
        <v>272.77088020818405</v>
      </c>
      <c r="I229" s="82" t="s">
        <v>388</v>
      </c>
      <c r="J229" s="83">
        <v>371.38959935002543</v>
      </c>
      <c r="K229" s="83">
        <v>403.06741107370607</v>
      </c>
      <c r="L229" s="83">
        <v>350.44537312687601</v>
      </c>
      <c r="M229" s="83">
        <v>252.62587699397744</v>
      </c>
      <c r="N229" s="83">
        <v>247.59498392282956</v>
      </c>
      <c r="O229" s="84">
        <v>338.15173071889546</v>
      </c>
      <c r="P229" s="65" t="s">
        <v>389</v>
      </c>
      <c r="Q229" s="78">
        <v>333.31</v>
      </c>
      <c r="R229" s="78">
        <v>405.36</v>
      </c>
      <c r="S229" s="78">
        <v>378.86</v>
      </c>
      <c r="T229" s="78">
        <v>208</v>
      </c>
      <c r="U229" s="78"/>
      <c r="V229" s="79"/>
      <c r="W229" s="65" t="s">
        <v>390</v>
      </c>
      <c r="X229" s="78">
        <v>367.2</v>
      </c>
      <c r="Y229" s="78">
        <v>368.02</v>
      </c>
      <c r="Z229" s="78">
        <v>275.81</v>
      </c>
      <c r="AA229" s="78">
        <v>159.38</v>
      </c>
      <c r="AB229" s="78"/>
      <c r="AC229" s="79">
        <v>314.88</v>
      </c>
      <c r="AD229" s="65" t="s">
        <v>391</v>
      </c>
      <c r="AE229" s="68">
        <v>0.51129972389814904</v>
      </c>
      <c r="AF229" s="78">
        <v>318.07</v>
      </c>
      <c r="AG229" s="78">
        <v>343.98</v>
      </c>
      <c r="AH229" s="78">
        <v>252.75</v>
      </c>
      <c r="AI229" s="78"/>
      <c r="AJ229" s="78"/>
      <c r="AK229" s="79">
        <v>218.57</v>
      </c>
      <c r="AL229" s="69" t="s">
        <v>392</v>
      </c>
      <c r="AM229" s="70">
        <v>1</v>
      </c>
      <c r="AN229" s="78">
        <v>372.91</v>
      </c>
      <c r="AO229" s="78">
        <v>414.51</v>
      </c>
      <c r="AP229" s="78">
        <v>454.07</v>
      </c>
      <c r="AQ229" s="78">
        <v>610.58000000000004</v>
      </c>
      <c r="AR229" s="78"/>
      <c r="AS229" s="79"/>
      <c r="AT229" s="65" t="s">
        <v>393</v>
      </c>
      <c r="AU229" s="68">
        <v>3.6218761318362901E-2</v>
      </c>
      <c r="AV229" s="78">
        <v>303.75</v>
      </c>
      <c r="AW229" s="78">
        <v>374.33</v>
      </c>
      <c r="AX229" s="78">
        <v>279.92</v>
      </c>
      <c r="AY229" s="78"/>
      <c r="AZ229" s="78"/>
      <c r="BA229" s="79">
        <v>271.08</v>
      </c>
      <c r="BB229" s="65" t="s">
        <v>394</v>
      </c>
      <c r="BC229" s="78">
        <v>353.06</v>
      </c>
      <c r="BD229" s="78">
        <v>409.43</v>
      </c>
      <c r="BE229" s="78">
        <v>341.17</v>
      </c>
      <c r="BF229" s="78"/>
      <c r="BG229" s="78"/>
      <c r="BH229" s="79">
        <v>388.03</v>
      </c>
      <c r="BI229" s="65" t="s">
        <v>395</v>
      </c>
      <c r="BJ229" s="68">
        <v>0.13414176101303801</v>
      </c>
      <c r="BK229" s="78">
        <v>443.07</v>
      </c>
      <c r="BL229" s="78">
        <v>448.7</v>
      </c>
      <c r="BM229" s="78">
        <v>498.55</v>
      </c>
      <c r="BN229" s="78">
        <v>301.48</v>
      </c>
      <c r="BO229" s="78"/>
      <c r="BP229" s="79"/>
      <c r="BQ229" s="65" t="s">
        <v>396</v>
      </c>
      <c r="BR229" s="68">
        <v>1</v>
      </c>
      <c r="BS229" s="78">
        <v>392</v>
      </c>
      <c r="BT229" s="78">
        <v>458.83</v>
      </c>
      <c r="BU229" s="78">
        <v>467</v>
      </c>
      <c r="BV229" s="78"/>
      <c r="BW229" s="78"/>
      <c r="BX229" s="79">
        <v>281.17</v>
      </c>
      <c r="BY229" s="65" t="s">
        <v>397</v>
      </c>
      <c r="BZ229" s="78">
        <v>418.93</v>
      </c>
      <c r="CA229" s="78">
        <v>435.05</v>
      </c>
      <c r="CB229" s="78">
        <v>289.56</v>
      </c>
      <c r="CC229" s="78">
        <v>215.87</v>
      </c>
      <c r="CD229" s="78"/>
      <c r="CE229" s="79">
        <v>516.73</v>
      </c>
      <c r="CF229" s="65" t="s">
        <v>398</v>
      </c>
      <c r="CG229" s="78">
        <v>354.05</v>
      </c>
      <c r="CH229" s="78">
        <v>478.88</v>
      </c>
      <c r="CI229" s="78">
        <v>310.64</v>
      </c>
      <c r="CJ229" s="78"/>
      <c r="CK229" s="78"/>
      <c r="CL229" s="79"/>
      <c r="CM229" s="65" t="s">
        <v>399</v>
      </c>
      <c r="CN229" s="78">
        <v>345.53</v>
      </c>
      <c r="CO229" s="78">
        <v>355.74</v>
      </c>
      <c r="CP229" s="78">
        <v>451.77</v>
      </c>
      <c r="CQ229" s="78">
        <v>242.35</v>
      </c>
      <c r="CR229" s="78"/>
      <c r="CS229" s="79">
        <v>580.22</v>
      </c>
      <c r="CT229" s="65" t="s">
        <v>400</v>
      </c>
      <c r="CU229" s="78">
        <v>359.2</v>
      </c>
      <c r="CV229" s="78">
        <v>463.4</v>
      </c>
      <c r="CW229" s="78">
        <v>310.05</v>
      </c>
      <c r="CX229" s="78">
        <v>256.58</v>
      </c>
      <c r="CY229" s="78"/>
      <c r="CZ229" s="79"/>
      <c r="DA229" s="65" t="s">
        <v>401</v>
      </c>
      <c r="DB229" s="68">
        <v>0.132310134956338</v>
      </c>
      <c r="DC229" s="78">
        <v>358.08</v>
      </c>
      <c r="DD229" s="78">
        <v>426.57</v>
      </c>
      <c r="DE229" s="78">
        <v>243.58</v>
      </c>
      <c r="DF229" s="78">
        <v>324.02999999999997</v>
      </c>
      <c r="DG229" s="78"/>
      <c r="DH229" s="79">
        <v>392.67</v>
      </c>
      <c r="DI229" s="65" t="s">
        <v>402</v>
      </c>
      <c r="DJ229" s="68">
        <v>2.8297348538441902E-3</v>
      </c>
      <c r="DK229" s="78">
        <v>367.5</v>
      </c>
      <c r="DL229" s="78">
        <v>421.65</v>
      </c>
      <c r="DM229" s="78">
        <v>421.65</v>
      </c>
      <c r="DN229" s="78">
        <v>277.43</v>
      </c>
      <c r="DO229" s="78"/>
      <c r="DP229" s="79">
        <v>377.59</v>
      </c>
      <c r="DQ229" s="65" t="s">
        <v>403</v>
      </c>
      <c r="DR229" s="78">
        <v>369.85</v>
      </c>
      <c r="DS229" s="78">
        <v>409.98</v>
      </c>
      <c r="DT229" s="78">
        <v>285.08</v>
      </c>
      <c r="DU229" s="78">
        <v>253.3</v>
      </c>
      <c r="DV229" s="78"/>
      <c r="DW229" s="79"/>
      <c r="DX229" s="65" t="s">
        <v>404</v>
      </c>
      <c r="DY229" s="78">
        <v>383.69</v>
      </c>
      <c r="DZ229" s="78">
        <v>405.05</v>
      </c>
      <c r="EA229" s="78">
        <v>473.78</v>
      </c>
      <c r="EB229" s="78">
        <v>281.24</v>
      </c>
      <c r="EC229" s="78"/>
      <c r="ED229" s="79">
        <v>339.45</v>
      </c>
      <c r="EE229" s="65" t="s">
        <v>405</v>
      </c>
      <c r="EF229" s="68">
        <v>1</v>
      </c>
      <c r="EG229" s="78">
        <v>339.22</v>
      </c>
      <c r="EH229" s="78">
        <v>355.09</v>
      </c>
      <c r="EI229" s="78">
        <v>269.22000000000003</v>
      </c>
      <c r="EJ229" s="78"/>
      <c r="EK229" s="78">
        <v>369.88</v>
      </c>
      <c r="EL229" s="79">
        <v>184.62</v>
      </c>
      <c r="EM229" s="65" t="s">
        <v>406</v>
      </c>
      <c r="EN229" s="78">
        <v>365.52</v>
      </c>
      <c r="EO229" s="78">
        <v>381.75</v>
      </c>
      <c r="EP229" s="78">
        <v>282.98</v>
      </c>
      <c r="EQ229" s="78"/>
      <c r="ER229" s="78"/>
      <c r="ES229" s="79">
        <v>311.67</v>
      </c>
      <c r="ET229" s="65" t="s">
        <v>407</v>
      </c>
      <c r="EU229" s="68">
        <v>1</v>
      </c>
      <c r="EV229" s="78">
        <v>288.97000000000003</v>
      </c>
      <c r="EW229" s="78">
        <v>316.85000000000002</v>
      </c>
      <c r="EX229" s="78">
        <v>316.85000000000002</v>
      </c>
      <c r="EY229" s="78"/>
      <c r="EZ229" s="78"/>
      <c r="FA229" s="79">
        <v>211.81</v>
      </c>
      <c r="FB229" s="65" t="s">
        <v>408</v>
      </c>
      <c r="FC229" s="78">
        <v>645.54</v>
      </c>
      <c r="FD229" s="78">
        <v>612.35</v>
      </c>
      <c r="FE229" s="78">
        <v>615.37</v>
      </c>
      <c r="FF229" s="78"/>
      <c r="FG229" s="78"/>
      <c r="FH229" s="79"/>
      <c r="FI229" s="65" t="s">
        <v>409</v>
      </c>
      <c r="FJ229" s="78">
        <v>417.29</v>
      </c>
      <c r="FK229" s="78">
        <v>472.68</v>
      </c>
      <c r="FL229" s="78">
        <v>231.36</v>
      </c>
      <c r="FM229" s="78">
        <v>313.24</v>
      </c>
      <c r="FN229" s="78"/>
      <c r="FO229" s="79">
        <v>253.87</v>
      </c>
      <c r="FP229" s="65" t="s">
        <v>410</v>
      </c>
      <c r="FQ229" s="68">
        <v>0.21931748398982401</v>
      </c>
      <c r="FR229" s="78">
        <v>340.39</v>
      </c>
      <c r="FS229" s="78">
        <v>397.16</v>
      </c>
      <c r="FT229" s="78">
        <v>392.01</v>
      </c>
      <c r="FU229" s="78">
        <v>225.03</v>
      </c>
      <c r="FV229" s="78">
        <v>203.5</v>
      </c>
      <c r="FW229" s="79">
        <v>194.47</v>
      </c>
      <c r="FX229" s="65" t="s">
        <v>411</v>
      </c>
      <c r="FY229" s="78">
        <v>378.24</v>
      </c>
      <c r="FZ229" s="78">
        <v>413.42</v>
      </c>
      <c r="GA229" s="78">
        <v>376.59</v>
      </c>
      <c r="GB229" s="78">
        <v>387.59</v>
      </c>
      <c r="GC229" s="78"/>
      <c r="GD229" s="79">
        <v>351.26</v>
      </c>
      <c r="GE229" s="65" t="s">
        <v>412</v>
      </c>
      <c r="GF229" s="68">
        <v>0.206662808960899</v>
      </c>
      <c r="GG229" s="78">
        <v>367.81</v>
      </c>
      <c r="GH229" s="78">
        <v>430.69</v>
      </c>
      <c r="GI229" s="78">
        <v>230.84</v>
      </c>
      <c r="GJ229" s="78">
        <v>262.20999999999998</v>
      </c>
      <c r="GK229" s="78"/>
      <c r="GL229" s="79">
        <v>375.49</v>
      </c>
      <c r="GM229" s="65" t="s">
        <v>413</v>
      </c>
      <c r="GN229" s="68">
        <v>9.4248041996927504E-2</v>
      </c>
      <c r="GO229" s="78">
        <v>347.08</v>
      </c>
      <c r="GP229" s="78">
        <v>563.48</v>
      </c>
      <c r="GQ229" s="78">
        <v>317.02999999999997</v>
      </c>
      <c r="GR229" s="78">
        <v>243.16</v>
      </c>
      <c r="GS229" s="78"/>
      <c r="GT229" s="79"/>
      <c r="GU229" s="65" t="s">
        <v>414</v>
      </c>
      <c r="GV229" s="68">
        <v>1</v>
      </c>
      <c r="GW229" s="78">
        <v>237.83</v>
      </c>
      <c r="GX229" s="78">
        <v>273.04000000000002</v>
      </c>
      <c r="GY229" s="78">
        <v>303.19</v>
      </c>
      <c r="GZ229" s="78"/>
      <c r="HA229" s="78"/>
      <c r="HB229" s="79">
        <v>356.62</v>
      </c>
      <c r="HC229" s="65" t="s">
        <v>415</v>
      </c>
      <c r="HD229" s="68">
        <v>1</v>
      </c>
      <c r="HE229" s="78">
        <v>351.35</v>
      </c>
      <c r="HF229" s="78">
        <v>444.02</v>
      </c>
      <c r="HG229" s="78"/>
      <c r="HH229" s="78">
        <v>196.28</v>
      </c>
      <c r="HI229" s="78">
        <v>189.64</v>
      </c>
      <c r="HJ229" s="79">
        <v>338.39</v>
      </c>
      <c r="HK229" s="85" t="s">
        <v>416</v>
      </c>
      <c r="HL229" s="68">
        <v>1.1216672461947399</v>
      </c>
      <c r="HM229" s="78">
        <v>332.33</v>
      </c>
      <c r="HN229" s="78">
        <v>398.95</v>
      </c>
      <c r="HO229" s="78">
        <v>293.98</v>
      </c>
      <c r="HP229" s="78"/>
      <c r="HQ229" s="78"/>
      <c r="HR229" s="79"/>
    </row>
    <row r="230" spans="1:226" x14ac:dyDescent="0.25">
      <c r="A230" s="81">
        <v>43962</v>
      </c>
      <c r="B230" s="82" t="s">
        <v>387</v>
      </c>
      <c r="C230" s="83">
        <v>359.54580552441354</v>
      </c>
      <c r="D230" s="83">
        <v>405.20229549328263</v>
      </c>
      <c r="E230" s="83">
        <v>352.02545917445161</v>
      </c>
      <c r="F230" s="83">
        <v>261.69434660306263</v>
      </c>
      <c r="G230" s="83">
        <v>225.85450860958179</v>
      </c>
      <c r="H230" s="84">
        <v>274.19575352902496</v>
      </c>
      <c r="I230" s="82" t="s">
        <v>388</v>
      </c>
      <c r="J230" s="83">
        <v>366.18660097708801</v>
      </c>
      <c r="K230" s="83">
        <v>403.76516566635223</v>
      </c>
      <c r="L230" s="83">
        <v>351.73848010492799</v>
      </c>
      <c r="M230" s="83">
        <v>263.28121302587334</v>
      </c>
      <c r="N230" s="83">
        <v>228.58463022508039</v>
      </c>
      <c r="O230" s="84">
        <v>339.43196911038535</v>
      </c>
      <c r="P230" s="65" t="s">
        <v>389</v>
      </c>
      <c r="Q230" s="78">
        <v>355.81</v>
      </c>
      <c r="R230" s="78">
        <v>420.36</v>
      </c>
      <c r="S230" s="78">
        <v>381.86</v>
      </c>
      <c r="T230" s="78">
        <v>195</v>
      </c>
      <c r="U230" s="78"/>
      <c r="V230" s="79"/>
      <c r="W230" s="65" t="s">
        <v>390</v>
      </c>
      <c r="X230" s="78">
        <v>354.88</v>
      </c>
      <c r="Y230" s="78">
        <v>360.58</v>
      </c>
      <c r="Z230" s="78">
        <v>277.38</v>
      </c>
      <c r="AA230" s="78">
        <v>159.38</v>
      </c>
      <c r="AB230" s="78"/>
      <c r="AC230" s="79">
        <v>314.88</v>
      </c>
      <c r="AD230" s="65" t="s">
        <v>391</v>
      </c>
      <c r="AE230" s="68">
        <v>0.51129972389814904</v>
      </c>
      <c r="AF230" s="78">
        <v>322.08</v>
      </c>
      <c r="AG230" s="78">
        <v>350.41</v>
      </c>
      <c r="AH230" s="78">
        <v>227.1</v>
      </c>
      <c r="AI230" s="78"/>
      <c r="AJ230" s="78"/>
      <c r="AK230" s="79">
        <v>221</v>
      </c>
      <c r="AL230" s="69" t="s">
        <v>392</v>
      </c>
      <c r="AM230" s="70">
        <v>1</v>
      </c>
      <c r="AN230" s="78">
        <v>369.07</v>
      </c>
      <c r="AO230" s="78">
        <v>409.66</v>
      </c>
      <c r="AP230" s="78">
        <v>449.61</v>
      </c>
      <c r="AQ230" s="78">
        <v>610.58000000000004</v>
      </c>
      <c r="AR230" s="78"/>
      <c r="AS230" s="79"/>
      <c r="AT230" s="65" t="s">
        <v>393</v>
      </c>
      <c r="AU230" s="68">
        <v>3.6231884057971002E-2</v>
      </c>
      <c r="AV230" s="78">
        <v>290.52999999999997</v>
      </c>
      <c r="AW230" s="78">
        <v>369.76</v>
      </c>
      <c r="AX230" s="78">
        <v>271.04000000000002</v>
      </c>
      <c r="AY230" s="78"/>
      <c r="AZ230" s="78"/>
      <c r="BA230" s="79">
        <v>271.95999999999998</v>
      </c>
      <c r="BB230" s="65" t="s">
        <v>394</v>
      </c>
      <c r="BC230" s="78">
        <v>346.34</v>
      </c>
      <c r="BD230" s="78">
        <v>407.75</v>
      </c>
      <c r="BE230" s="78">
        <v>347.05</v>
      </c>
      <c r="BF230" s="78"/>
      <c r="BG230" s="78"/>
      <c r="BH230" s="79">
        <v>392.23</v>
      </c>
      <c r="BI230" s="65" t="s">
        <v>395</v>
      </c>
      <c r="BJ230" s="68">
        <v>0.13405724244252301</v>
      </c>
      <c r="BK230" s="78">
        <v>432.07</v>
      </c>
      <c r="BL230" s="78">
        <v>437.7</v>
      </c>
      <c r="BM230" s="78">
        <v>487.51</v>
      </c>
      <c r="BN230" s="78">
        <v>287.89</v>
      </c>
      <c r="BO230" s="78"/>
      <c r="BP230" s="79"/>
      <c r="BQ230" s="65" t="s">
        <v>396</v>
      </c>
      <c r="BR230" s="68">
        <v>1</v>
      </c>
      <c r="BS230" s="78">
        <v>392</v>
      </c>
      <c r="BT230" s="78">
        <v>459.67</v>
      </c>
      <c r="BU230" s="78">
        <v>463.67</v>
      </c>
      <c r="BV230" s="78"/>
      <c r="BW230" s="78"/>
      <c r="BX230" s="79">
        <v>281.17</v>
      </c>
      <c r="BY230" s="65" t="s">
        <v>397</v>
      </c>
      <c r="BZ230" s="78">
        <v>415.29</v>
      </c>
      <c r="CA230" s="78">
        <v>431.5</v>
      </c>
      <c r="CB230" s="78">
        <v>281.39</v>
      </c>
      <c r="CC230" s="78">
        <v>254.64</v>
      </c>
      <c r="CD230" s="78"/>
      <c r="CE230" s="79">
        <v>517.17999999999995</v>
      </c>
      <c r="CF230" s="65" t="s">
        <v>398</v>
      </c>
      <c r="CG230" s="78">
        <v>319.38</v>
      </c>
      <c r="CH230" s="78">
        <v>467.59</v>
      </c>
      <c r="CI230" s="78">
        <v>306.33999999999997</v>
      </c>
      <c r="CJ230" s="78"/>
      <c r="CK230" s="78"/>
      <c r="CL230" s="79"/>
      <c r="CM230" s="65" t="s">
        <v>399</v>
      </c>
      <c r="CN230" s="78">
        <v>333.92</v>
      </c>
      <c r="CO230" s="78">
        <v>358.22</v>
      </c>
      <c r="CP230" s="78">
        <v>445.03</v>
      </c>
      <c r="CQ230" s="78">
        <v>229.67</v>
      </c>
      <c r="CR230" s="78"/>
      <c r="CS230" s="79">
        <v>582.55999999999995</v>
      </c>
      <c r="CT230" s="65" t="s">
        <v>400</v>
      </c>
      <c r="CU230" s="78">
        <v>354.44</v>
      </c>
      <c r="CV230" s="78">
        <v>463.61</v>
      </c>
      <c r="CW230" s="78">
        <v>308.66000000000003</v>
      </c>
      <c r="CX230" s="78">
        <v>245.99</v>
      </c>
      <c r="CY230" s="78"/>
      <c r="CZ230" s="79"/>
      <c r="DA230" s="65" t="s">
        <v>401</v>
      </c>
      <c r="DB230" s="68">
        <v>0.13218770654329101</v>
      </c>
      <c r="DC230" s="78">
        <v>324.97000000000003</v>
      </c>
      <c r="DD230" s="78">
        <v>399.63</v>
      </c>
      <c r="DE230" s="78">
        <v>224.64</v>
      </c>
      <c r="DF230" s="78">
        <v>323.73</v>
      </c>
      <c r="DG230" s="78"/>
      <c r="DH230" s="79">
        <v>367.98</v>
      </c>
      <c r="DI230" s="65" t="s">
        <v>402</v>
      </c>
      <c r="DJ230" s="68">
        <v>2.8584495769494599E-3</v>
      </c>
      <c r="DK230" s="78">
        <v>334.6</v>
      </c>
      <c r="DL230" s="78">
        <v>409.07</v>
      </c>
      <c r="DM230" s="78">
        <v>409.07</v>
      </c>
      <c r="DN230" s="78">
        <v>380.29</v>
      </c>
      <c r="DO230" s="78"/>
      <c r="DP230" s="79">
        <v>380.29</v>
      </c>
      <c r="DQ230" s="65" t="s">
        <v>403</v>
      </c>
      <c r="DR230" s="78">
        <v>374</v>
      </c>
      <c r="DS230" s="78">
        <v>411.44</v>
      </c>
      <c r="DT230" s="78">
        <v>274.64</v>
      </c>
      <c r="DU230" s="78">
        <v>238.22</v>
      </c>
      <c r="DV230" s="78"/>
      <c r="DW230" s="79"/>
      <c r="DX230" s="65" t="s">
        <v>404</v>
      </c>
      <c r="DY230" s="78">
        <v>388</v>
      </c>
      <c r="DZ230" s="78">
        <v>409.48</v>
      </c>
      <c r="EA230" s="78">
        <v>470.71</v>
      </c>
      <c r="EB230" s="78">
        <v>273.36</v>
      </c>
      <c r="EC230" s="78"/>
      <c r="ED230" s="79">
        <v>340.7</v>
      </c>
      <c r="EE230" s="65" t="s">
        <v>405</v>
      </c>
      <c r="EF230" s="68">
        <v>1</v>
      </c>
      <c r="EG230" s="78">
        <v>341.48</v>
      </c>
      <c r="EH230" s="78">
        <v>358.06</v>
      </c>
      <c r="EI230" s="78">
        <v>261.31</v>
      </c>
      <c r="EJ230" s="78"/>
      <c r="EK230" s="78">
        <v>369.88</v>
      </c>
      <c r="EL230" s="79">
        <v>182.83</v>
      </c>
      <c r="EM230" s="65" t="s">
        <v>406</v>
      </c>
      <c r="EN230" s="78">
        <v>365.52</v>
      </c>
      <c r="EO230" s="78">
        <v>381.75</v>
      </c>
      <c r="EP230" s="78">
        <v>282.98</v>
      </c>
      <c r="EQ230" s="78"/>
      <c r="ER230" s="78"/>
      <c r="ES230" s="79">
        <v>285.74</v>
      </c>
      <c r="ET230" s="65" t="s">
        <v>407</v>
      </c>
      <c r="EU230" s="68">
        <v>1</v>
      </c>
      <c r="EV230" s="78">
        <v>285.25</v>
      </c>
      <c r="EW230" s="78">
        <v>322.37</v>
      </c>
      <c r="EX230" s="78">
        <v>322.37</v>
      </c>
      <c r="EY230" s="78"/>
      <c r="EZ230" s="78"/>
      <c r="FA230" s="79">
        <v>219.04</v>
      </c>
      <c r="FB230" s="65" t="s">
        <v>408</v>
      </c>
      <c r="FC230" s="78">
        <v>645.54</v>
      </c>
      <c r="FD230" s="78">
        <v>612.35</v>
      </c>
      <c r="FE230" s="78">
        <v>615.37</v>
      </c>
      <c r="FF230" s="78"/>
      <c r="FG230" s="78"/>
      <c r="FH230" s="79"/>
      <c r="FI230" s="65" t="s">
        <v>409</v>
      </c>
      <c r="FJ230" s="78">
        <v>403.24</v>
      </c>
      <c r="FK230" s="78">
        <v>482.59</v>
      </c>
      <c r="FL230" s="78">
        <v>211.52</v>
      </c>
      <c r="FM230" s="78">
        <v>293.24</v>
      </c>
      <c r="FN230" s="78"/>
      <c r="FO230" s="79">
        <v>249.74</v>
      </c>
      <c r="FP230" s="65" t="s">
        <v>410</v>
      </c>
      <c r="FQ230" s="68">
        <v>0.21934153670680601</v>
      </c>
      <c r="FR230" s="78">
        <v>321.91000000000003</v>
      </c>
      <c r="FS230" s="78">
        <v>387.77</v>
      </c>
      <c r="FT230" s="78">
        <v>364.54</v>
      </c>
      <c r="FU230" s="78">
        <v>232.47</v>
      </c>
      <c r="FV230" s="78">
        <v>224.92</v>
      </c>
      <c r="FW230" s="79">
        <v>196.57</v>
      </c>
      <c r="FX230" s="65" t="s">
        <v>411</v>
      </c>
      <c r="FY230" s="78">
        <v>357.1</v>
      </c>
      <c r="FZ230" s="78">
        <v>405.29</v>
      </c>
      <c r="GA230" s="78">
        <v>368.46</v>
      </c>
      <c r="GB230" s="78">
        <v>357.8</v>
      </c>
      <c r="GC230" s="78"/>
      <c r="GD230" s="79">
        <v>351.26</v>
      </c>
      <c r="GE230" s="65" t="s">
        <v>412</v>
      </c>
      <c r="GF230" s="68">
        <v>0.20702647868662399</v>
      </c>
      <c r="GG230" s="78">
        <v>368.43</v>
      </c>
      <c r="GH230" s="78">
        <v>431.46</v>
      </c>
      <c r="GI230" s="78">
        <v>194.55</v>
      </c>
      <c r="GJ230" s="78">
        <v>308.62</v>
      </c>
      <c r="GK230" s="78"/>
      <c r="GL230" s="79">
        <v>377.13</v>
      </c>
      <c r="GM230" s="65" t="s">
        <v>413</v>
      </c>
      <c r="GN230" s="68">
        <v>9.4341402667974902E-2</v>
      </c>
      <c r="GO230" s="78">
        <v>343.8</v>
      </c>
      <c r="GP230" s="78">
        <v>563.36</v>
      </c>
      <c r="GQ230" s="78">
        <v>306.7</v>
      </c>
      <c r="GR230" s="78">
        <v>229.44</v>
      </c>
      <c r="GS230" s="78"/>
      <c r="GT230" s="79"/>
      <c r="GU230" s="65" t="s">
        <v>414</v>
      </c>
      <c r="GV230" s="68">
        <v>1</v>
      </c>
      <c r="GW230" s="78">
        <v>238.27</v>
      </c>
      <c r="GX230" s="78">
        <v>274.14</v>
      </c>
      <c r="GY230" s="78">
        <v>315.45</v>
      </c>
      <c r="GZ230" s="78"/>
      <c r="HA230" s="78"/>
      <c r="HB230" s="79">
        <v>380.83</v>
      </c>
      <c r="HC230" s="65" t="s">
        <v>415</v>
      </c>
      <c r="HD230" s="68">
        <v>1</v>
      </c>
      <c r="HE230" s="78">
        <v>353.02</v>
      </c>
      <c r="HF230" s="78">
        <v>445.68</v>
      </c>
      <c r="HG230" s="78"/>
      <c r="HH230" s="78">
        <v>168.26</v>
      </c>
      <c r="HI230" s="78">
        <v>161.62</v>
      </c>
      <c r="HJ230" s="79">
        <v>339.22</v>
      </c>
      <c r="HK230" s="85" t="s">
        <v>416</v>
      </c>
      <c r="HL230" s="68">
        <v>1.13798008534851</v>
      </c>
      <c r="HM230" s="78">
        <v>359.54</v>
      </c>
      <c r="HN230" s="78">
        <v>429.47</v>
      </c>
      <c r="HO230" s="78">
        <v>292.24</v>
      </c>
      <c r="HP230" s="78"/>
      <c r="HQ230" s="78"/>
      <c r="HR230" s="79"/>
    </row>
    <row r="231" spans="1:226" x14ac:dyDescent="0.25">
      <c r="A231" s="81">
        <v>43955</v>
      </c>
      <c r="B231" s="82" t="s">
        <v>387</v>
      </c>
      <c r="C231" s="83">
        <v>354.0169183313966</v>
      </c>
      <c r="D231" s="83">
        <v>408.58834341507594</v>
      </c>
      <c r="E231" s="83">
        <v>330.90849626071378</v>
      </c>
      <c r="F231" s="83">
        <v>254.66274769068707</v>
      </c>
      <c r="G231" s="83">
        <v>226.67003514115027</v>
      </c>
      <c r="H231" s="84">
        <v>277.43817129659806</v>
      </c>
      <c r="I231" s="82" t="s">
        <v>388</v>
      </c>
      <c r="J231" s="83">
        <v>360.56073096852538</v>
      </c>
      <c r="K231" s="83">
        <v>407.12777347920536</v>
      </c>
      <c r="L231" s="83">
        <v>329.98115567668276</v>
      </c>
      <c r="M231" s="83">
        <v>260.34607276925095</v>
      </c>
      <c r="N231" s="83">
        <v>232.89282958199357</v>
      </c>
      <c r="O231" s="84">
        <v>342.33888560841643</v>
      </c>
      <c r="P231" s="65" t="s">
        <v>389</v>
      </c>
      <c r="Q231" s="78">
        <v>358.31</v>
      </c>
      <c r="R231" s="78">
        <v>422.03</v>
      </c>
      <c r="S231" s="78">
        <v>379.78</v>
      </c>
      <c r="T231" s="78">
        <v>195</v>
      </c>
      <c r="U231" s="78"/>
      <c r="V231" s="79"/>
      <c r="W231" s="65" t="s">
        <v>390</v>
      </c>
      <c r="X231" s="78">
        <v>346.29</v>
      </c>
      <c r="Y231" s="78">
        <v>375.87</v>
      </c>
      <c r="Z231" s="78">
        <v>253.25</v>
      </c>
      <c r="AA231" s="78">
        <v>144.69</v>
      </c>
      <c r="AB231" s="78"/>
      <c r="AC231" s="79">
        <v>314.88</v>
      </c>
      <c r="AD231" s="65" t="s">
        <v>391</v>
      </c>
      <c r="AE231" s="68">
        <v>0.51129972389814904</v>
      </c>
      <c r="AF231" s="78">
        <v>339.54</v>
      </c>
      <c r="AG231" s="78">
        <v>368.09</v>
      </c>
      <c r="AH231" s="78">
        <v>235.71</v>
      </c>
      <c r="AI231" s="78"/>
      <c r="AJ231" s="78"/>
      <c r="AK231" s="79">
        <v>223.94</v>
      </c>
      <c r="AL231" s="69" t="s">
        <v>392</v>
      </c>
      <c r="AM231" s="70">
        <v>1</v>
      </c>
      <c r="AN231" s="78">
        <v>383.36</v>
      </c>
      <c r="AO231" s="78">
        <v>434.48</v>
      </c>
      <c r="AP231" s="78">
        <v>466.25</v>
      </c>
      <c r="AQ231" s="78">
        <v>610.58000000000004</v>
      </c>
      <c r="AR231" s="78"/>
      <c r="AS231" s="79"/>
      <c r="AT231" s="65" t="s">
        <v>393</v>
      </c>
      <c r="AU231" s="68">
        <v>3.6874516021977201E-2</v>
      </c>
      <c r="AV231" s="78">
        <v>298.20999999999998</v>
      </c>
      <c r="AW231" s="78">
        <v>380.8</v>
      </c>
      <c r="AX231" s="78">
        <v>280.93</v>
      </c>
      <c r="AY231" s="78"/>
      <c r="AZ231" s="78"/>
      <c r="BA231" s="79">
        <v>279.19</v>
      </c>
      <c r="BB231" s="65" t="s">
        <v>394</v>
      </c>
      <c r="BC231" s="78">
        <v>327.85</v>
      </c>
      <c r="BD231" s="78">
        <v>406.07</v>
      </c>
      <c r="BE231" s="78">
        <v>314.27999999999997</v>
      </c>
      <c r="BF231" s="78"/>
      <c r="BG231" s="78"/>
      <c r="BH231" s="79">
        <v>397.28</v>
      </c>
      <c r="BI231" s="65" t="s">
        <v>395</v>
      </c>
      <c r="BJ231" s="68">
        <v>0.134008737369677</v>
      </c>
      <c r="BK231" s="78">
        <v>410.47</v>
      </c>
      <c r="BL231" s="78">
        <v>448.26</v>
      </c>
      <c r="BM231" s="78">
        <v>498.06</v>
      </c>
      <c r="BN231" s="78">
        <v>287.77999999999997</v>
      </c>
      <c r="BO231" s="78"/>
      <c r="BP231" s="79"/>
      <c r="BQ231" s="65" t="s">
        <v>396</v>
      </c>
      <c r="BR231" s="68">
        <v>1</v>
      </c>
      <c r="BS231" s="78">
        <v>392.83</v>
      </c>
      <c r="BT231" s="78">
        <v>339.5</v>
      </c>
      <c r="BU231" s="78">
        <v>538.66999999999996</v>
      </c>
      <c r="BV231" s="78"/>
      <c r="BW231" s="78"/>
      <c r="BX231" s="79">
        <v>281.17</v>
      </c>
      <c r="BY231" s="65" t="s">
        <v>397</v>
      </c>
      <c r="BZ231" s="78">
        <v>413.65</v>
      </c>
      <c r="CA231" s="78">
        <v>432.09</v>
      </c>
      <c r="CB231" s="78">
        <v>278.87</v>
      </c>
      <c r="CC231" s="78">
        <v>269.68</v>
      </c>
      <c r="CD231" s="78"/>
      <c r="CE231" s="79">
        <v>517.39</v>
      </c>
      <c r="CF231" s="65" t="s">
        <v>398</v>
      </c>
      <c r="CG231" s="78">
        <v>347.6</v>
      </c>
      <c r="CH231" s="78">
        <v>495.01</v>
      </c>
      <c r="CI231" s="78">
        <v>288.08</v>
      </c>
      <c r="CJ231" s="78"/>
      <c r="CK231" s="78"/>
      <c r="CL231" s="79"/>
      <c r="CM231" s="65" t="s">
        <v>399</v>
      </c>
      <c r="CN231" s="78">
        <v>333.38</v>
      </c>
      <c r="CO231" s="78">
        <v>362.82</v>
      </c>
      <c r="CP231" s="78">
        <v>432.38</v>
      </c>
      <c r="CQ231" s="78">
        <v>200.19</v>
      </c>
      <c r="CR231" s="78"/>
      <c r="CS231" s="79">
        <v>584.53</v>
      </c>
      <c r="CT231" s="65" t="s">
        <v>400</v>
      </c>
      <c r="CU231" s="78">
        <v>350.13</v>
      </c>
      <c r="CV231" s="78">
        <v>467.26</v>
      </c>
      <c r="CW231" s="78">
        <v>308.89999999999998</v>
      </c>
      <c r="CX231" s="78">
        <v>212.11</v>
      </c>
      <c r="CY231" s="78"/>
      <c r="CZ231" s="79"/>
      <c r="DA231" s="65" t="s">
        <v>401</v>
      </c>
      <c r="DB231" s="68">
        <v>0.131891321551042</v>
      </c>
      <c r="DC231" s="78">
        <v>313.69</v>
      </c>
      <c r="DD231" s="78">
        <v>398.73</v>
      </c>
      <c r="DE231" s="78">
        <v>219.92</v>
      </c>
      <c r="DF231" s="78">
        <v>323</v>
      </c>
      <c r="DG231" s="78"/>
      <c r="DH231" s="79">
        <v>372.01</v>
      </c>
      <c r="DI231" s="65" t="s">
        <v>402</v>
      </c>
      <c r="DJ231" s="68">
        <v>2.8306960681631602E-3</v>
      </c>
      <c r="DK231" s="78">
        <v>300.06</v>
      </c>
      <c r="DL231" s="78">
        <v>394.8</v>
      </c>
      <c r="DM231" s="78">
        <v>394.8</v>
      </c>
      <c r="DN231" s="78">
        <v>460.39</v>
      </c>
      <c r="DO231" s="78"/>
      <c r="DP231" s="79">
        <v>394.78</v>
      </c>
      <c r="DQ231" s="65" t="s">
        <v>403</v>
      </c>
      <c r="DR231" s="78">
        <v>379.04</v>
      </c>
      <c r="DS231" s="78">
        <v>415.51</v>
      </c>
      <c r="DT231" s="78">
        <v>298.25</v>
      </c>
      <c r="DU231" s="78">
        <v>225.26</v>
      </c>
      <c r="DV231" s="78"/>
      <c r="DW231" s="79"/>
      <c r="DX231" s="65" t="s">
        <v>404</v>
      </c>
      <c r="DY231" s="78">
        <v>398.06</v>
      </c>
      <c r="DZ231" s="78">
        <v>421.25</v>
      </c>
      <c r="EA231" s="78">
        <v>458.64</v>
      </c>
      <c r="EB231" s="78">
        <v>251.74</v>
      </c>
      <c r="EC231" s="78"/>
      <c r="ED231" s="79">
        <v>342.64</v>
      </c>
      <c r="EE231" s="65" t="s">
        <v>405</v>
      </c>
      <c r="EF231" s="68">
        <v>1</v>
      </c>
      <c r="EG231" s="78">
        <v>360.02</v>
      </c>
      <c r="EH231" s="78">
        <v>374.33</v>
      </c>
      <c r="EI231" s="78">
        <v>252.03</v>
      </c>
      <c r="EJ231" s="78"/>
      <c r="EK231" s="78">
        <v>369.88</v>
      </c>
      <c r="EL231" s="79">
        <v>188.04</v>
      </c>
      <c r="EM231" s="65" t="s">
        <v>406</v>
      </c>
      <c r="EN231" s="78">
        <v>289.45</v>
      </c>
      <c r="EO231" s="78">
        <v>358.68</v>
      </c>
      <c r="EP231" s="78">
        <v>259.3</v>
      </c>
      <c r="EQ231" s="78"/>
      <c r="ER231" s="78"/>
      <c r="ES231" s="79">
        <v>285.74</v>
      </c>
      <c r="ET231" s="65" t="s">
        <v>407</v>
      </c>
      <c r="EU231" s="68">
        <v>1</v>
      </c>
      <c r="EV231" s="78">
        <v>297.23</v>
      </c>
      <c r="EW231" s="78">
        <v>329.95</v>
      </c>
      <c r="EX231" s="78">
        <v>329.94</v>
      </c>
      <c r="EY231" s="78"/>
      <c r="EZ231" s="78"/>
      <c r="FA231" s="79">
        <v>220.07</v>
      </c>
      <c r="FB231" s="65" t="s">
        <v>408</v>
      </c>
      <c r="FC231" s="78">
        <v>645.54</v>
      </c>
      <c r="FD231" s="78">
        <v>612.35</v>
      </c>
      <c r="FE231" s="78">
        <v>615.37</v>
      </c>
      <c r="FF231" s="78"/>
      <c r="FG231" s="78"/>
      <c r="FH231" s="79"/>
      <c r="FI231" s="65" t="s">
        <v>409</v>
      </c>
      <c r="FJ231" s="78">
        <v>399.11</v>
      </c>
      <c r="FK231" s="78">
        <v>481.77</v>
      </c>
      <c r="FL231" s="78">
        <v>170.2</v>
      </c>
      <c r="FM231" s="78">
        <v>254.24</v>
      </c>
      <c r="FN231" s="78"/>
      <c r="FO231" s="79">
        <v>260.48</v>
      </c>
      <c r="FP231" s="65" t="s">
        <v>410</v>
      </c>
      <c r="FQ231" s="68">
        <v>0.218971708855216</v>
      </c>
      <c r="FR231" s="78">
        <v>329.36</v>
      </c>
      <c r="FS231" s="78">
        <v>394.23</v>
      </c>
      <c r="FT231" s="78">
        <v>355.35</v>
      </c>
      <c r="FU231" s="78">
        <v>228.35</v>
      </c>
      <c r="FV231" s="78">
        <v>224.54</v>
      </c>
      <c r="FW231" s="79">
        <v>200.46</v>
      </c>
      <c r="FX231" s="65" t="s">
        <v>411</v>
      </c>
      <c r="FY231" s="78">
        <v>338.4</v>
      </c>
      <c r="FZ231" s="78">
        <v>402.85</v>
      </c>
      <c r="GA231" s="78">
        <v>366.02</v>
      </c>
      <c r="GB231" s="78">
        <v>362.22</v>
      </c>
      <c r="GC231" s="78"/>
      <c r="GD231" s="79">
        <v>352.08</v>
      </c>
      <c r="GE231" s="65" t="s">
        <v>412</v>
      </c>
      <c r="GF231" s="68">
        <v>0.20674826331458801</v>
      </c>
      <c r="GG231" s="78">
        <v>369.23</v>
      </c>
      <c r="GH231" s="78">
        <v>432.67</v>
      </c>
      <c r="GI231" s="78">
        <v>252.18</v>
      </c>
      <c r="GJ231" s="78">
        <v>153.61000000000001</v>
      </c>
      <c r="GK231" s="78"/>
      <c r="GL231" s="79">
        <v>376.5</v>
      </c>
      <c r="GM231" s="65" t="s">
        <v>413</v>
      </c>
      <c r="GN231" s="68">
        <v>9.2495814564391002E-2</v>
      </c>
      <c r="GO231" s="78">
        <v>321.89999999999998</v>
      </c>
      <c r="GP231" s="78">
        <v>550.55999999999995</v>
      </c>
      <c r="GQ231" s="78">
        <v>289.45999999999998</v>
      </c>
      <c r="GR231" s="78">
        <v>208.67</v>
      </c>
      <c r="GS231" s="78"/>
      <c r="GT231" s="79"/>
      <c r="GU231" s="65" t="s">
        <v>414</v>
      </c>
      <c r="GV231" s="68">
        <v>1</v>
      </c>
      <c r="GW231" s="78">
        <v>250.04</v>
      </c>
      <c r="GX231" s="78">
        <v>321.91000000000003</v>
      </c>
      <c r="GY231" s="78">
        <v>322.51</v>
      </c>
      <c r="GZ231" s="78"/>
      <c r="HA231" s="78"/>
      <c r="HB231" s="79">
        <v>380.57</v>
      </c>
      <c r="HC231" s="65" t="s">
        <v>415</v>
      </c>
      <c r="HD231" s="68">
        <v>1</v>
      </c>
      <c r="HE231" s="78">
        <v>356.35</v>
      </c>
      <c r="HF231" s="78">
        <v>448.18</v>
      </c>
      <c r="HG231" s="78"/>
      <c r="HH231" s="78">
        <v>174.61</v>
      </c>
      <c r="HI231" s="78">
        <v>167.97</v>
      </c>
      <c r="HJ231" s="79">
        <v>345.05</v>
      </c>
      <c r="HK231" s="85" t="s">
        <v>416</v>
      </c>
      <c r="HL231" s="68">
        <v>1.1376823135907499</v>
      </c>
      <c r="HM231" s="78">
        <v>360.41</v>
      </c>
      <c r="HN231" s="78">
        <v>430.41</v>
      </c>
      <c r="HO231" s="78">
        <v>275</v>
      </c>
      <c r="HP231" s="78"/>
      <c r="HQ231" s="78"/>
      <c r="HR231" s="79"/>
    </row>
    <row r="232" spans="1:226" x14ac:dyDescent="0.25">
      <c r="A232" s="81">
        <v>43948</v>
      </c>
      <c r="B232" s="82" t="s">
        <v>387</v>
      </c>
      <c r="C232" s="83">
        <v>359.53655956758496</v>
      </c>
      <c r="D232" s="83">
        <v>421.3459468023716</v>
      </c>
      <c r="E232" s="83">
        <v>343.32186756998243</v>
      </c>
      <c r="F232" s="83">
        <v>262.65018615623427</v>
      </c>
      <c r="G232" s="83">
        <v>250.56484479325286</v>
      </c>
      <c r="H232" s="84">
        <v>281.62412641158829</v>
      </c>
      <c r="I232" s="82" t="s">
        <v>388</v>
      </c>
      <c r="J232" s="83">
        <v>365.84802823766807</v>
      </c>
      <c r="K232" s="83">
        <v>419.61006667908003</v>
      </c>
      <c r="L232" s="83">
        <v>342.99349379422722</v>
      </c>
      <c r="M232" s="83">
        <v>268.47204129940189</v>
      </c>
      <c r="N232" s="83">
        <v>252.88694533762055</v>
      </c>
      <c r="O232" s="84">
        <v>343.73207554614493</v>
      </c>
      <c r="P232" s="65" t="s">
        <v>389</v>
      </c>
      <c r="Q232" s="78">
        <v>369.14</v>
      </c>
      <c r="R232" s="78">
        <v>433.69</v>
      </c>
      <c r="S232" s="78">
        <v>381.89</v>
      </c>
      <c r="T232" s="78">
        <v>195</v>
      </c>
      <c r="U232" s="78"/>
      <c r="V232" s="79"/>
      <c r="W232" s="65" t="s">
        <v>390</v>
      </c>
      <c r="X232" s="78">
        <v>311.77999999999997</v>
      </c>
      <c r="Y232" s="78">
        <v>361.96</v>
      </c>
      <c r="Z232" s="78">
        <v>263.91000000000003</v>
      </c>
      <c r="AA232" s="78">
        <v>144.69</v>
      </c>
      <c r="AB232" s="78"/>
      <c r="AC232" s="79">
        <v>336.36</v>
      </c>
      <c r="AD232" s="65" t="s">
        <v>391</v>
      </c>
      <c r="AE232" s="68">
        <v>0.51129972389814904</v>
      </c>
      <c r="AF232" s="78">
        <v>360.47</v>
      </c>
      <c r="AG232" s="78">
        <v>390.85</v>
      </c>
      <c r="AH232" s="78">
        <v>235.71</v>
      </c>
      <c r="AI232" s="78"/>
      <c r="AJ232" s="78"/>
      <c r="AK232" s="79">
        <v>228.76</v>
      </c>
      <c r="AL232" s="69" t="s">
        <v>392</v>
      </c>
      <c r="AM232" s="70">
        <v>1</v>
      </c>
      <c r="AN232" s="78">
        <v>399.15</v>
      </c>
      <c r="AO232" s="78">
        <v>482.17</v>
      </c>
      <c r="AP232" s="78">
        <v>491.25</v>
      </c>
      <c r="AQ232" s="78">
        <v>610.58000000000004</v>
      </c>
      <c r="AR232" s="78"/>
      <c r="AS232" s="79"/>
      <c r="AT232" s="65" t="s">
        <v>393</v>
      </c>
      <c r="AU232" s="68">
        <v>3.6786344908769898E-2</v>
      </c>
      <c r="AV232" s="78">
        <v>308.83999999999997</v>
      </c>
      <c r="AW232" s="78">
        <v>392.02</v>
      </c>
      <c r="AX232" s="78">
        <v>289.93</v>
      </c>
      <c r="AY232" s="78"/>
      <c r="AZ232" s="78"/>
      <c r="BA232" s="79">
        <v>287.33999999999997</v>
      </c>
      <c r="BB232" s="65" t="s">
        <v>394</v>
      </c>
      <c r="BC232" s="78">
        <v>328.69</v>
      </c>
      <c r="BD232" s="78">
        <v>407.75</v>
      </c>
      <c r="BE232" s="78">
        <v>333.61</v>
      </c>
      <c r="BF232" s="78"/>
      <c r="BG232" s="78"/>
      <c r="BH232" s="79">
        <v>398.96</v>
      </c>
      <c r="BI232" s="65" t="s">
        <v>395</v>
      </c>
      <c r="BJ232" s="68">
        <v>0.134064431365714</v>
      </c>
      <c r="BK232" s="78">
        <v>389.19</v>
      </c>
      <c r="BL232" s="78">
        <v>427</v>
      </c>
      <c r="BM232" s="78">
        <v>476.81</v>
      </c>
      <c r="BN232" s="78">
        <v>287.89999999999998</v>
      </c>
      <c r="BO232" s="78"/>
      <c r="BP232" s="79"/>
      <c r="BQ232" s="65" t="s">
        <v>396</v>
      </c>
      <c r="BR232" s="68">
        <v>1</v>
      </c>
      <c r="BS232" s="78">
        <v>436.17</v>
      </c>
      <c r="BT232" s="78">
        <v>538.66999999999996</v>
      </c>
      <c r="BU232" s="78">
        <v>592</v>
      </c>
      <c r="BV232" s="78"/>
      <c r="BW232" s="78"/>
      <c r="BX232" s="79">
        <v>306.17</v>
      </c>
      <c r="BY232" s="65" t="s">
        <v>397</v>
      </c>
      <c r="BZ232" s="78">
        <v>426.97</v>
      </c>
      <c r="CA232" s="78">
        <v>447.28</v>
      </c>
      <c r="CB232" s="78">
        <v>287.98</v>
      </c>
      <c r="CC232" s="78">
        <v>279.5</v>
      </c>
      <c r="CD232" s="78"/>
      <c r="CE232" s="79">
        <v>518.39</v>
      </c>
      <c r="CF232" s="65" t="s">
        <v>398</v>
      </c>
      <c r="CG232" s="78">
        <v>354.05</v>
      </c>
      <c r="CH232" s="78">
        <v>505.49</v>
      </c>
      <c r="CI232" s="78">
        <v>286.92</v>
      </c>
      <c r="CJ232" s="78"/>
      <c r="CK232" s="78"/>
      <c r="CL232" s="79"/>
      <c r="CM232" s="65" t="s">
        <v>399</v>
      </c>
      <c r="CN232" s="78">
        <v>346.31</v>
      </c>
      <c r="CO232" s="78">
        <v>385.97</v>
      </c>
      <c r="CP232" s="78">
        <v>437.12</v>
      </c>
      <c r="CQ232" s="78">
        <v>208.14</v>
      </c>
      <c r="CR232" s="78"/>
      <c r="CS232" s="79">
        <v>584.55999999999995</v>
      </c>
      <c r="CT232" s="65" t="s">
        <v>400</v>
      </c>
      <c r="CU232" s="78">
        <v>360.91</v>
      </c>
      <c r="CV232" s="78">
        <v>487.59</v>
      </c>
      <c r="CW232" s="78">
        <v>323.7</v>
      </c>
      <c r="CX232" s="78">
        <v>219.57</v>
      </c>
      <c r="CY232" s="78"/>
      <c r="CZ232" s="79"/>
      <c r="DA232" s="65" t="s">
        <v>401</v>
      </c>
      <c r="DB232" s="68">
        <v>0.13240648791790799</v>
      </c>
      <c r="DC232" s="78">
        <v>330.8</v>
      </c>
      <c r="DD232" s="78">
        <v>432.81</v>
      </c>
      <c r="DE232" s="78">
        <v>244.08</v>
      </c>
      <c r="DF232" s="78">
        <v>390.47</v>
      </c>
      <c r="DG232" s="78"/>
      <c r="DH232" s="79">
        <v>382.58</v>
      </c>
      <c r="DI232" s="65" t="s">
        <v>402</v>
      </c>
      <c r="DJ232" s="68">
        <v>2.8203175677581301E-3</v>
      </c>
      <c r="DK232" s="78">
        <v>303.39999999999998</v>
      </c>
      <c r="DL232" s="78">
        <v>404.97</v>
      </c>
      <c r="DM232" s="78">
        <v>404.97</v>
      </c>
      <c r="DN232" s="78">
        <v>458.7</v>
      </c>
      <c r="DO232" s="78"/>
      <c r="DP232" s="79">
        <v>394.79</v>
      </c>
      <c r="DQ232" s="65" t="s">
        <v>403</v>
      </c>
      <c r="DR232" s="78">
        <v>386.6</v>
      </c>
      <c r="DS232" s="78">
        <v>424.12</v>
      </c>
      <c r="DT232" s="78">
        <v>306.31</v>
      </c>
      <c r="DU232" s="78">
        <v>222.05</v>
      </c>
      <c r="DV232" s="78"/>
      <c r="DW232" s="79"/>
      <c r="DX232" s="65" t="s">
        <v>404</v>
      </c>
      <c r="DY232" s="78">
        <v>412.26</v>
      </c>
      <c r="DZ232" s="78">
        <v>437.57</v>
      </c>
      <c r="EA232" s="78">
        <v>466.81</v>
      </c>
      <c r="EB232" s="78">
        <v>247.36</v>
      </c>
      <c r="EC232" s="78"/>
      <c r="ED232" s="79">
        <v>343.69</v>
      </c>
      <c r="EE232" s="65" t="s">
        <v>405</v>
      </c>
      <c r="EF232" s="68">
        <v>1</v>
      </c>
      <c r="EG232" s="78">
        <v>385.42</v>
      </c>
      <c r="EH232" s="78">
        <v>395.03</v>
      </c>
      <c r="EI232" s="78">
        <v>246.45</v>
      </c>
      <c r="EJ232" s="78"/>
      <c r="EK232" s="78">
        <v>369.88</v>
      </c>
      <c r="EL232" s="79">
        <v>192.66</v>
      </c>
      <c r="EM232" s="65" t="s">
        <v>406</v>
      </c>
      <c r="EN232" s="78">
        <v>289.45</v>
      </c>
      <c r="EO232" s="78">
        <v>358.68</v>
      </c>
      <c r="EP232" s="78">
        <v>259.3</v>
      </c>
      <c r="EQ232" s="78"/>
      <c r="ER232" s="78"/>
      <c r="ES232" s="79">
        <v>308.89</v>
      </c>
      <c r="ET232" s="65" t="s">
        <v>407</v>
      </c>
      <c r="EU232" s="68">
        <v>1</v>
      </c>
      <c r="EV232" s="78">
        <v>301.37</v>
      </c>
      <c r="EW232" s="78">
        <v>334.9</v>
      </c>
      <c r="EX232" s="78">
        <v>334.9</v>
      </c>
      <c r="EY232" s="78"/>
      <c r="EZ232" s="78"/>
      <c r="FA232" s="79">
        <v>222.14</v>
      </c>
      <c r="FB232" s="65" t="s">
        <v>408</v>
      </c>
      <c r="FC232" s="78">
        <v>645.54</v>
      </c>
      <c r="FD232" s="78">
        <v>612.35</v>
      </c>
      <c r="FE232" s="78">
        <v>615.37</v>
      </c>
      <c r="FF232" s="78"/>
      <c r="FG232" s="78"/>
      <c r="FH232" s="79"/>
      <c r="FI232" s="65" t="s">
        <v>409</v>
      </c>
      <c r="FJ232" s="78">
        <v>396.63</v>
      </c>
      <c r="FK232" s="78">
        <v>481.77</v>
      </c>
      <c r="FL232" s="78">
        <v>171.02</v>
      </c>
      <c r="FM232" s="78">
        <v>256.24</v>
      </c>
      <c r="FN232" s="78"/>
      <c r="FO232" s="79">
        <v>255.52</v>
      </c>
      <c r="FP232" s="65" t="s">
        <v>410</v>
      </c>
      <c r="FQ232" s="68">
        <v>0.220813920109524</v>
      </c>
      <c r="FR232" s="78">
        <v>340.32</v>
      </c>
      <c r="FS232" s="78">
        <v>407.9</v>
      </c>
      <c r="FT232" s="78">
        <v>356.06</v>
      </c>
      <c r="FU232" s="78">
        <v>256.52</v>
      </c>
      <c r="FV232" s="78">
        <v>249.77</v>
      </c>
      <c r="FW232" s="79">
        <v>207.11</v>
      </c>
      <c r="FX232" s="65" t="s">
        <v>411</v>
      </c>
      <c r="FY232" s="78">
        <v>344.91</v>
      </c>
      <c r="FZ232" s="78">
        <v>425.61</v>
      </c>
      <c r="GA232" s="78">
        <v>379.84</v>
      </c>
      <c r="GB232" s="78">
        <v>388.77</v>
      </c>
      <c r="GC232" s="78"/>
      <c r="GD232" s="79">
        <v>352.89</v>
      </c>
      <c r="GE232" s="65" t="s">
        <v>412</v>
      </c>
      <c r="GF232" s="68">
        <v>0.206739714699194</v>
      </c>
      <c r="GG232" s="78">
        <v>394.87</v>
      </c>
      <c r="GH232" s="78">
        <v>457.97</v>
      </c>
      <c r="GI232" s="78">
        <v>252.17</v>
      </c>
      <c r="GJ232" s="78">
        <v>178.61</v>
      </c>
      <c r="GK232" s="78"/>
      <c r="GL232" s="79">
        <v>383.5</v>
      </c>
      <c r="GM232" s="65" t="s">
        <v>413</v>
      </c>
      <c r="GN232" s="68">
        <v>9.1955714128075905E-2</v>
      </c>
      <c r="GO232" s="78">
        <v>320.47000000000003</v>
      </c>
      <c r="GP232" s="78">
        <v>571.91999999999996</v>
      </c>
      <c r="GQ232" s="78">
        <v>282.62</v>
      </c>
      <c r="GR232" s="78">
        <v>207.08</v>
      </c>
      <c r="GS232" s="78"/>
      <c r="GT232" s="79"/>
      <c r="GU232" s="65" t="s">
        <v>414</v>
      </c>
      <c r="GV232" s="68">
        <v>1</v>
      </c>
      <c r="GW232" s="78">
        <v>249.29</v>
      </c>
      <c r="GX232" s="78">
        <v>320.66000000000003</v>
      </c>
      <c r="GY232" s="78">
        <v>328.93</v>
      </c>
      <c r="GZ232" s="78"/>
      <c r="HA232" s="78"/>
      <c r="HB232" s="79">
        <v>380.05</v>
      </c>
      <c r="HC232" s="65" t="s">
        <v>415</v>
      </c>
      <c r="HD232" s="68">
        <v>1</v>
      </c>
      <c r="HE232" s="78">
        <v>373.85</v>
      </c>
      <c r="HF232" s="78">
        <v>468.18</v>
      </c>
      <c r="HG232" s="78"/>
      <c r="HH232" s="78">
        <v>204.08</v>
      </c>
      <c r="HI232" s="78">
        <v>197.44</v>
      </c>
      <c r="HJ232" s="79">
        <v>342.55</v>
      </c>
      <c r="HK232" s="85" t="s">
        <v>416</v>
      </c>
      <c r="HL232" s="68">
        <v>1.14596106024317</v>
      </c>
      <c r="HM232" s="78">
        <v>366.09</v>
      </c>
      <c r="HN232" s="78">
        <v>436.19</v>
      </c>
      <c r="HO232" s="78">
        <v>287.75</v>
      </c>
      <c r="HP232" s="78"/>
      <c r="HQ232" s="78"/>
      <c r="HR232" s="79"/>
    </row>
    <row r="233" spans="1:226" x14ac:dyDescent="0.25">
      <c r="A233" s="81">
        <v>43941</v>
      </c>
      <c r="B233" s="82" t="s">
        <v>387</v>
      </c>
      <c r="C233" s="83">
        <v>377.58108118787709</v>
      </c>
      <c r="D233" s="83">
        <v>441.49108552848855</v>
      </c>
      <c r="E233" s="83">
        <v>371.74107350593243</v>
      </c>
      <c r="F233" s="83">
        <v>270.54607519031748</v>
      </c>
      <c r="G233" s="83">
        <v>252.99470305728005</v>
      </c>
      <c r="H233" s="84">
        <v>286.92700702894729</v>
      </c>
      <c r="I233" s="82" t="s">
        <v>388</v>
      </c>
      <c r="J233" s="83">
        <v>386.82857800905725</v>
      </c>
      <c r="K233" s="83">
        <v>441.11290230752786</v>
      </c>
      <c r="L233" s="83">
        <v>371.31095337087203</v>
      </c>
      <c r="M233" s="83">
        <v>270.07729516369426</v>
      </c>
      <c r="N233" s="83">
        <v>262.18180064308677</v>
      </c>
      <c r="O233" s="84">
        <v>347.12715735068917</v>
      </c>
      <c r="P233" s="65" t="s">
        <v>389</v>
      </c>
      <c r="Q233" s="78">
        <v>375.81</v>
      </c>
      <c r="R233" s="78">
        <v>445.36</v>
      </c>
      <c r="S233" s="78">
        <v>404.04</v>
      </c>
      <c r="T233" s="78">
        <v>195</v>
      </c>
      <c r="U233" s="78"/>
      <c r="V233" s="79"/>
      <c r="W233" s="65" t="s">
        <v>390</v>
      </c>
      <c r="X233" s="78">
        <v>508.93</v>
      </c>
      <c r="Y233" s="78">
        <v>410.58</v>
      </c>
      <c r="Z233" s="78">
        <v>297.47000000000003</v>
      </c>
      <c r="AA233" s="78">
        <v>166.19</v>
      </c>
      <c r="AB233" s="78"/>
      <c r="AC233" s="79">
        <v>319.83</v>
      </c>
      <c r="AD233" s="65" t="s">
        <v>391</v>
      </c>
      <c r="AE233" s="68">
        <v>0.51129972389814904</v>
      </c>
      <c r="AF233" s="78">
        <v>371.08</v>
      </c>
      <c r="AG233" s="78">
        <v>400.73</v>
      </c>
      <c r="AH233" s="78">
        <v>278.66000000000003</v>
      </c>
      <c r="AI233" s="78"/>
      <c r="AJ233" s="78"/>
      <c r="AK233" s="79">
        <v>234.17</v>
      </c>
      <c r="AL233" s="69" t="s">
        <v>392</v>
      </c>
      <c r="AM233" s="70">
        <v>1</v>
      </c>
      <c r="AN233" s="78">
        <v>403.41</v>
      </c>
      <c r="AO233" s="78">
        <v>494.28</v>
      </c>
      <c r="AP233" s="78">
        <v>494.71</v>
      </c>
      <c r="AQ233" s="78">
        <v>610.58000000000004</v>
      </c>
      <c r="AR233" s="78"/>
      <c r="AS233" s="79"/>
      <c r="AT233" s="65" t="s">
        <v>393</v>
      </c>
      <c r="AU233" s="68">
        <v>3.6592505854800901E-2</v>
      </c>
      <c r="AV233" s="78">
        <v>322.85000000000002</v>
      </c>
      <c r="AW233" s="78">
        <v>407.64</v>
      </c>
      <c r="AX233" s="78">
        <v>311.14</v>
      </c>
      <c r="AY233" s="78"/>
      <c r="AZ233" s="78"/>
      <c r="BA233" s="79">
        <v>292.12</v>
      </c>
      <c r="BB233" s="65" t="s">
        <v>394</v>
      </c>
      <c r="BC233" s="78">
        <v>347.18</v>
      </c>
      <c r="BD233" s="78">
        <v>437.16</v>
      </c>
      <c r="BE233" s="78">
        <v>364.7</v>
      </c>
      <c r="BF233" s="78"/>
      <c r="BG233" s="78"/>
      <c r="BH233" s="79">
        <v>408.2</v>
      </c>
      <c r="BI233" s="65" t="s">
        <v>395</v>
      </c>
      <c r="BJ233" s="68">
        <v>0.134077013836748</v>
      </c>
      <c r="BK233" s="78">
        <v>399.95</v>
      </c>
      <c r="BL233" s="78">
        <v>480.67</v>
      </c>
      <c r="BM233" s="78">
        <v>519.76</v>
      </c>
      <c r="BN233" s="78">
        <v>328.15</v>
      </c>
      <c r="BO233" s="78"/>
      <c r="BP233" s="79"/>
      <c r="BQ233" s="65" t="s">
        <v>396</v>
      </c>
      <c r="BR233" s="68">
        <v>1</v>
      </c>
      <c r="BS233" s="78">
        <v>436.17</v>
      </c>
      <c r="BT233" s="78">
        <v>538.66999999999996</v>
      </c>
      <c r="BU233" s="78">
        <v>592</v>
      </c>
      <c r="BV233" s="78"/>
      <c r="BW233" s="78"/>
      <c r="BX233" s="79">
        <v>306.17</v>
      </c>
      <c r="BY233" s="65" t="s">
        <v>397</v>
      </c>
      <c r="BZ233" s="78">
        <v>443.43</v>
      </c>
      <c r="CA233" s="78">
        <v>465.8</v>
      </c>
      <c r="CB233" s="78">
        <v>312.66000000000003</v>
      </c>
      <c r="CC233" s="78">
        <v>259.32</v>
      </c>
      <c r="CD233" s="78"/>
      <c r="CE233" s="79">
        <v>519.29</v>
      </c>
      <c r="CF233" s="65" t="s">
        <v>398</v>
      </c>
      <c r="CG233" s="78">
        <v>357.28</v>
      </c>
      <c r="CH233" s="78">
        <v>507.1</v>
      </c>
      <c r="CI233" s="78">
        <v>317.01</v>
      </c>
      <c r="CJ233" s="78"/>
      <c r="CK233" s="78"/>
      <c r="CL233" s="79"/>
      <c r="CM233" s="65" t="s">
        <v>399</v>
      </c>
      <c r="CN233" s="78">
        <v>360.48</v>
      </c>
      <c r="CO233" s="78">
        <v>401.94</v>
      </c>
      <c r="CP233" s="78">
        <v>455.07</v>
      </c>
      <c r="CQ233" s="78">
        <v>224.04</v>
      </c>
      <c r="CR233" s="78"/>
      <c r="CS233" s="79">
        <v>586.30999999999995</v>
      </c>
      <c r="CT233" s="65" t="s">
        <v>400</v>
      </c>
      <c r="CU233" s="78">
        <v>379.07</v>
      </c>
      <c r="CV233" s="78">
        <v>510.25</v>
      </c>
      <c r="CW233" s="78">
        <v>357.9</v>
      </c>
      <c r="CX233" s="78">
        <v>249.32</v>
      </c>
      <c r="CY233" s="78"/>
      <c r="CZ233" s="79"/>
      <c r="DA233" s="65" t="s">
        <v>401</v>
      </c>
      <c r="DB233" s="68">
        <v>0.13244506840787801</v>
      </c>
      <c r="DC233" s="78">
        <v>327.62</v>
      </c>
      <c r="DD233" s="78">
        <v>458.26</v>
      </c>
      <c r="DE233" s="78">
        <v>286.52999999999997</v>
      </c>
      <c r="DF233" s="78">
        <v>390.58</v>
      </c>
      <c r="DG233" s="78"/>
      <c r="DH233" s="79">
        <v>375.27</v>
      </c>
      <c r="DI233" s="65" t="s">
        <v>402</v>
      </c>
      <c r="DJ233" s="68">
        <v>2.8203175677581301E-3</v>
      </c>
      <c r="DK233" s="78">
        <v>299.42</v>
      </c>
      <c r="DL233" s="78">
        <v>415.68</v>
      </c>
      <c r="DM233" s="78">
        <v>415.68</v>
      </c>
      <c r="DN233" s="78">
        <v>310.35000000000002</v>
      </c>
      <c r="DO233" s="78"/>
      <c r="DP233" s="79">
        <v>389.15</v>
      </c>
      <c r="DQ233" s="65" t="s">
        <v>403</v>
      </c>
      <c r="DR233" s="78">
        <v>390.18</v>
      </c>
      <c r="DS233" s="78">
        <v>426.4</v>
      </c>
      <c r="DT233" s="78">
        <v>338.29</v>
      </c>
      <c r="DU233" s="78">
        <v>245.47</v>
      </c>
      <c r="DV233" s="78"/>
      <c r="DW233" s="79"/>
      <c r="DX233" s="65" t="s">
        <v>404</v>
      </c>
      <c r="DY233" s="78">
        <v>428.37</v>
      </c>
      <c r="DZ233" s="78">
        <v>453.44</v>
      </c>
      <c r="EA233" s="78">
        <v>491.87</v>
      </c>
      <c r="EB233" s="78">
        <v>263.74</v>
      </c>
      <c r="EC233" s="78"/>
      <c r="ED233" s="79">
        <v>345.54</v>
      </c>
      <c r="EE233" s="65" t="s">
        <v>405</v>
      </c>
      <c r="EF233" s="68">
        <v>1</v>
      </c>
      <c r="EG233" s="78">
        <v>408.25</v>
      </c>
      <c r="EH233" s="78">
        <v>414.83</v>
      </c>
      <c r="EI233" s="78">
        <v>278.67</v>
      </c>
      <c r="EJ233" s="78"/>
      <c r="EK233" s="78">
        <v>369.88</v>
      </c>
      <c r="EL233" s="79">
        <v>210.38</v>
      </c>
      <c r="EM233" s="65" t="s">
        <v>406</v>
      </c>
      <c r="EN233" s="78">
        <v>318.51</v>
      </c>
      <c r="EO233" s="78">
        <v>395.43</v>
      </c>
      <c r="EP233" s="78">
        <v>298.77</v>
      </c>
      <c r="EQ233" s="78"/>
      <c r="ER233" s="78"/>
      <c r="ES233" s="79">
        <v>308.89</v>
      </c>
      <c r="ET233" s="65" t="s">
        <v>407</v>
      </c>
      <c r="EU233" s="68">
        <v>1</v>
      </c>
      <c r="EV233" s="78">
        <v>295.45</v>
      </c>
      <c r="EW233" s="78">
        <v>333.38</v>
      </c>
      <c r="EX233" s="78">
        <v>333.38</v>
      </c>
      <c r="EY233" s="78"/>
      <c r="EZ233" s="78"/>
      <c r="FA233" s="79">
        <v>233.5</v>
      </c>
      <c r="FB233" s="65" t="s">
        <v>408</v>
      </c>
      <c r="FC233" s="78">
        <v>645.54</v>
      </c>
      <c r="FD233" s="78">
        <v>612.35</v>
      </c>
      <c r="FE233" s="78">
        <v>615.37</v>
      </c>
      <c r="FF233" s="78"/>
      <c r="FG233" s="78"/>
      <c r="FH233" s="79"/>
      <c r="FI233" s="65" t="s">
        <v>409</v>
      </c>
      <c r="FJ233" s="78">
        <v>405.72</v>
      </c>
      <c r="FK233" s="78">
        <v>502.43</v>
      </c>
      <c r="FL233" s="78">
        <v>209.04</v>
      </c>
      <c r="FM233" s="78">
        <v>323.24</v>
      </c>
      <c r="FN233" s="78"/>
      <c r="FO233" s="79">
        <v>255.52</v>
      </c>
      <c r="FP233" s="65" t="s">
        <v>410</v>
      </c>
      <c r="FQ233" s="68">
        <v>0.22088708252341399</v>
      </c>
      <c r="FR233" s="78">
        <v>349.81</v>
      </c>
      <c r="FS233" s="78">
        <v>418.2</v>
      </c>
      <c r="FT233" s="78">
        <v>389.11</v>
      </c>
      <c r="FU233" s="78">
        <v>252.68</v>
      </c>
      <c r="FV233" s="78">
        <v>249.85</v>
      </c>
      <c r="FW233" s="79">
        <v>213.95</v>
      </c>
      <c r="FX233" s="65" t="s">
        <v>411</v>
      </c>
      <c r="FY233" s="78">
        <v>355.47</v>
      </c>
      <c r="FZ233" s="78">
        <v>471.95</v>
      </c>
      <c r="GA233" s="78">
        <v>400.98</v>
      </c>
      <c r="GB233" s="78">
        <v>410.41</v>
      </c>
      <c r="GC233" s="78"/>
      <c r="GD233" s="79">
        <v>354.52</v>
      </c>
      <c r="GE233" s="65" t="s">
        <v>412</v>
      </c>
      <c r="GF233" s="68">
        <v>0.20670980011162299</v>
      </c>
      <c r="GG233" s="78">
        <v>409.83</v>
      </c>
      <c r="GH233" s="78">
        <v>472.01</v>
      </c>
      <c r="GI233" s="78">
        <v>252.14</v>
      </c>
      <c r="GJ233" s="78">
        <v>335.5</v>
      </c>
      <c r="GK233" s="78"/>
      <c r="GL233" s="79">
        <v>398.99</v>
      </c>
      <c r="GM233" s="65" t="s">
        <v>413</v>
      </c>
      <c r="GN233" s="68">
        <v>9.2061533929278294E-2</v>
      </c>
      <c r="GO233" s="78">
        <v>328.05</v>
      </c>
      <c r="GP233" s="78">
        <v>584.42999999999995</v>
      </c>
      <c r="GQ233" s="78">
        <v>320.58</v>
      </c>
      <c r="GR233" s="78">
        <v>244.98</v>
      </c>
      <c r="GS233" s="78"/>
      <c r="GT233" s="79"/>
      <c r="GU233" s="65" t="s">
        <v>414</v>
      </c>
      <c r="GV233" s="68">
        <v>1</v>
      </c>
      <c r="GW233" s="78">
        <v>240.59</v>
      </c>
      <c r="GX233" s="78">
        <v>335.04</v>
      </c>
      <c r="GY233" s="78">
        <v>341.78</v>
      </c>
      <c r="GZ233" s="78"/>
      <c r="HA233" s="78"/>
      <c r="HB233" s="79">
        <v>380.89</v>
      </c>
      <c r="HC233" s="65" t="s">
        <v>415</v>
      </c>
      <c r="HD233" s="68">
        <v>1</v>
      </c>
      <c r="HE233" s="78">
        <v>377.18</v>
      </c>
      <c r="HF233" s="78">
        <v>484.85</v>
      </c>
      <c r="HG233" s="78"/>
      <c r="HH233" s="78">
        <v>217.78</v>
      </c>
      <c r="HI233" s="78">
        <v>211.14</v>
      </c>
      <c r="HJ233" s="79">
        <v>344.22</v>
      </c>
      <c r="HK233" s="85" t="s">
        <v>416</v>
      </c>
      <c r="HL233" s="68">
        <v>1.1449114411000301</v>
      </c>
      <c r="HM233" s="78">
        <v>372.98</v>
      </c>
      <c r="HN233" s="78">
        <v>440.72</v>
      </c>
      <c r="HO233" s="78">
        <v>302.05</v>
      </c>
      <c r="HP233" s="78"/>
      <c r="HQ233" s="78"/>
      <c r="HR233" s="79"/>
    </row>
    <row r="234" spans="1:226" x14ac:dyDescent="0.25">
      <c r="A234" s="81">
        <v>43927</v>
      </c>
      <c r="B234" s="82" t="s">
        <v>387</v>
      </c>
      <c r="C234" s="83">
        <v>392.61904574233318</v>
      </c>
      <c r="D234" s="83">
        <v>458.22327638000849</v>
      </c>
      <c r="E234" s="83">
        <v>389.23215303271451</v>
      </c>
      <c r="F234" s="83">
        <v>296.50919125433489</v>
      </c>
      <c r="G234" s="83">
        <v>248.5446316036078</v>
      </c>
      <c r="H234" s="84">
        <v>297.66967805059005</v>
      </c>
      <c r="I234" s="82" t="s">
        <v>388</v>
      </c>
      <c r="J234" s="83">
        <v>403.53758626680309</v>
      </c>
      <c r="K234" s="83">
        <v>458.05158745993185</v>
      </c>
      <c r="L234" s="83">
        <v>389.0455055822938</v>
      </c>
      <c r="M234" s="83">
        <v>300.85276959403728</v>
      </c>
      <c r="N234" s="83">
        <v>250.66160771704176</v>
      </c>
      <c r="O234" s="84">
        <v>354.11720326319653</v>
      </c>
      <c r="P234" s="65" t="s">
        <v>389</v>
      </c>
      <c r="Q234" s="78">
        <v>411.64</v>
      </c>
      <c r="R234" s="78">
        <v>473.69</v>
      </c>
      <c r="S234" s="78">
        <v>409.83</v>
      </c>
      <c r="T234" s="78">
        <v>189</v>
      </c>
      <c r="U234" s="78"/>
      <c r="V234" s="79"/>
      <c r="W234" s="65" t="s">
        <v>390</v>
      </c>
      <c r="X234" s="78">
        <v>305.45999999999998</v>
      </c>
      <c r="Y234" s="78">
        <v>399.1</v>
      </c>
      <c r="Z234" s="78">
        <v>307.63</v>
      </c>
      <c r="AA234" s="78">
        <v>164.3</v>
      </c>
      <c r="AB234" s="78"/>
      <c r="AC234" s="79">
        <v>304.95999999999998</v>
      </c>
      <c r="AD234" s="65" t="s">
        <v>391</v>
      </c>
      <c r="AE234" s="68">
        <v>0.51129972389814904</v>
      </c>
      <c r="AF234" s="78">
        <v>395.45</v>
      </c>
      <c r="AG234" s="78">
        <v>427.74</v>
      </c>
      <c r="AH234" s="78">
        <v>291.44</v>
      </c>
      <c r="AI234" s="78"/>
      <c r="AJ234" s="78"/>
      <c r="AK234" s="79">
        <v>261.52</v>
      </c>
      <c r="AL234" s="69" t="s">
        <v>392</v>
      </c>
      <c r="AM234" s="70">
        <v>1</v>
      </c>
      <c r="AN234" s="78">
        <v>425</v>
      </c>
      <c r="AO234" s="78">
        <v>526.86</v>
      </c>
      <c r="AP234" s="78">
        <v>526.94000000000005</v>
      </c>
      <c r="AQ234" s="78">
        <v>610.58000000000004</v>
      </c>
      <c r="AR234" s="78"/>
      <c r="AS234" s="79"/>
      <c r="AT234" s="65" t="s">
        <v>393</v>
      </c>
      <c r="AU234" s="68">
        <v>3.62279462377278E-2</v>
      </c>
      <c r="AV234" s="78">
        <v>341.34</v>
      </c>
      <c r="AW234" s="78">
        <v>420.83</v>
      </c>
      <c r="AX234" s="78">
        <v>318.88</v>
      </c>
      <c r="AY234" s="78"/>
      <c r="AZ234" s="78"/>
      <c r="BA234" s="79">
        <v>299.81</v>
      </c>
      <c r="BB234" s="65" t="s">
        <v>394</v>
      </c>
      <c r="BC234" s="78">
        <v>382.47</v>
      </c>
      <c r="BD234" s="78">
        <v>461.53</v>
      </c>
      <c r="BE234" s="78">
        <v>379.83</v>
      </c>
      <c r="BF234" s="78"/>
      <c r="BG234" s="78"/>
      <c r="BH234" s="79">
        <v>424.17</v>
      </c>
      <c r="BI234" s="65" t="s">
        <v>395</v>
      </c>
      <c r="BJ234" s="68">
        <v>0.13394053040449999</v>
      </c>
      <c r="BK234" s="78">
        <v>399.54</v>
      </c>
      <c r="BL234" s="78">
        <v>501.61</v>
      </c>
      <c r="BM234" s="78">
        <v>540.66</v>
      </c>
      <c r="BN234" s="78">
        <v>314.43</v>
      </c>
      <c r="BO234" s="78"/>
      <c r="BP234" s="79"/>
      <c r="BQ234" s="65" t="s">
        <v>396</v>
      </c>
      <c r="BR234" s="68">
        <v>1</v>
      </c>
      <c r="BS234" s="78">
        <v>477</v>
      </c>
      <c r="BT234" s="78">
        <v>538.66999999999996</v>
      </c>
      <c r="BU234" s="78">
        <v>586.16999999999996</v>
      </c>
      <c r="BV234" s="78"/>
      <c r="BW234" s="78"/>
      <c r="BX234" s="79">
        <v>362.83</v>
      </c>
      <c r="BY234" s="65" t="s">
        <v>397</v>
      </c>
      <c r="BZ234" s="78">
        <v>454.88</v>
      </c>
      <c r="CA234" s="78">
        <v>478.71</v>
      </c>
      <c r="CB234" s="78">
        <v>344.15</v>
      </c>
      <c r="CC234" s="78">
        <v>339.04</v>
      </c>
      <c r="CD234" s="78"/>
      <c r="CE234" s="79">
        <v>522.67999999999995</v>
      </c>
      <c r="CF234" s="65" t="s">
        <v>398</v>
      </c>
      <c r="CG234" s="78">
        <v>390.34</v>
      </c>
      <c r="CH234" s="78">
        <v>536.14</v>
      </c>
      <c r="CI234" s="78">
        <v>330.43</v>
      </c>
      <c r="CJ234" s="78"/>
      <c r="CK234" s="78"/>
      <c r="CL234" s="79"/>
      <c r="CM234" s="65" t="s">
        <v>399</v>
      </c>
      <c r="CN234" s="78">
        <v>382.1</v>
      </c>
      <c r="CO234" s="78">
        <v>416.77</v>
      </c>
      <c r="CP234" s="78">
        <v>475.86</v>
      </c>
      <c r="CQ234" s="78">
        <v>224.75</v>
      </c>
      <c r="CR234" s="78"/>
      <c r="CS234" s="79">
        <v>591.04999999999995</v>
      </c>
      <c r="CT234" s="65" t="s">
        <v>400</v>
      </c>
      <c r="CU234" s="78">
        <v>402.57</v>
      </c>
      <c r="CV234" s="78">
        <v>525.97</v>
      </c>
      <c r="CW234" s="78">
        <v>376.51</v>
      </c>
      <c r="CX234" s="78">
        <v>227.41</v>
      </c>
      <c r="CY234" s="78"/>
      <c r="CZ234" s="79"/>
      <c r="DA234" s="65" t="s">
        <v>401</v>
      </c>
      <c r="DB234" s="68">
        <v>0.13113894170873999</v>
      </c>
      <c r="DC234" s="78">
        <v>340.65</v>
      </c>
      <c r="DD234" s="78">
        <v>475.46</v>
      </c>
      <c r="DE234" s="78">
        <v>303.64</v>
      </c>
      <c r="DF234" s="78">
        <v>386.73</v>
      </c>
      <c r="DG234" s="78"/>
      <c r="DH234" s="79">
        <v>361.18</v>
      </c>
      <c r="DI234" s="65" t="s">
        <v>402</v>
      </c>
      <c r="DJ234" s="68">
        <v>2.73792574745373E-3</v>
      </c>
      <c r="DK234" s="78">
        <v>297.22000000000003</v>
      </c>
      <c r="DL234" s="78">
        <v>412.7</v>
      </c>
      <c r="DM234" s="78">
        <v>412.7</v>
      </c>
      <c r="DN234" s="78">
        <v>571.52</v>
      </c>
      <c r="DO234" s="78"/>
      <c r="DP234" s="79">
        <v>381.37</v>
      </c>
      <c r="DQ234" s="65" t="s">
        <v>403</v>
      </c>
      <c r="DR234" s="78">
        <v>396.93</v>
      </c>
      <c r="DS234" s="78">
        <v>438.03</v>
      </c>
      <c r="DT234" s="78">
        <v>415.96</v>
      </c>
      <c r="DU234" s="78">
        <v>231.91</v>
      </c>
      <c r="DV234" s="78"/>
      <c r="DW234" s="79"/>
      <c r="DX234" s="65" t="s">
        <v>404</v>
      </c>
      <c r="DY234" s="78">
        <v>449.31</v>
      </c>
      <c r="DZ234" s="78">
        <v>471.14</v>
      </c>
      <c r="EA234" s="78">
        <v>514.09</v>
      </c>
      <c r="EB234" s="78">
        <v>255.61</v>
      </c>
      <c r="EC234" s="78"/>
      <c r="ED234" s="79">
        <v>350.53</v>
      </c>
      <c r="EE234" s="65" t="s">
        <v>405</v>
      </c>
      <c r="EF234" s="68">
        <v>1</v>
      </c>
      <c r="EG234" s="78">
        <v>427.17</v>
      </c>
      <c r="EH234" s="78">
        <v>427.96</v>
      </c>
      <c r="EI234" s="78">
        <v>290.98</v>
      </c>
      <c r="EJ234" s="78"/>
      <c r="EK234" s="78">
        <v>369.88</v>
      </c>
      <c r="EL234" s="79">
        <v>217.75</v>
      </c>
      <c r="EM234" s="65" t="s">
        <v>406</v>
      </c>
      <c r="EN234" s="78">
        <v>318.51</v>
      </c>
      <c r="EO234" s="78">
        <v>415.94</v>
      </c>
      <c r="EP234" s="78">
        <v>325.95999999999998</v>
      </c>
      <c r="EQ234" s="78"/>
      <c r="ER234" s="78"/>
      <c r="ES234" s="79">
        <v>286.67</v>
      </c>
      <c r="ET234" s="65" t="s">
        <v>407</v>
      </c>
      <c r="EU234" s="68">
        <v>1</v>
      </c>
      <c r="EV234" s="78">
        <v>344.76</v>
      </c>
      <c r="EW234" s="78">
        <v>352.39</v>
      </c>
      <c r="EX234" s="78">
        <v>352.39</v>
      </c>
      <c r="EY234" s="78"/>
      <c r="EZ234" s="78"/>
      <c r="FA234" s="79">
        <v>256.85000000000002</v>
      </c>
      <c r="FB234" s="65" t="s">
        <v>408</v>
      </c>
      <c r="FC234" s="78">
        <v>645.54</v>
      </c>
      <c r="FD234" s="78">
        <v>612.35</v>
      </c>
      <c r="FE234" s="78">
        <v>615.37</v>
      </c>
      <c r="FF234" s="78"/>
      <c r="FG234" s="78"/>
      <c r="FH234" s="79"/>
      <c r="FI234" s="65" t="s">
        <v>409</v>
      </c>
      <c r="FJ234" s="78">
        <v>412.33</v>
      </c>
      <c r="FK234" s="78">
        <v>512.35</v>
      </c>
      <c r="FL234" s="78">
        <v>218.13</v>
      </c>
      <c r="FM234" s="78">
        <v>354.24</v>
      </c>
      <c r="FN234" s="78"/>
      <c r="FO234" s="79">
        <v>270.39999999999998</v>
      </c>
      <c r="FP234" s="65" t="s">
        <v>410</v>
      </c>
      <c r="FQ234" s="68">
        <v>0.21909164603553699</v>
      </c>
      <c r="FR234" s="78">
        <v>365.79</v>
      </c>
      <c r="FS234" s="78">
        <v>436.91</v>
      </c>
      <c r="FT234" s="78">
        <v>403.25</v>
      </c>
      <c r="FU234" s="78">
        <v>257.74</v>
      </c>
      <c r="FV234" s="78">
        <v>247.82</v>
      </c>
      <c r="FW234" s="79">
        <v>226.71</v>
      </c>
      <c r="FX234" s="65" t="s">
        <v>411</v>
      </c>
      <c r="FY234" s="78">
        <v>357.1</v>
      </c>
      <c r="FZ234" s="78">
        <v>486.59</v>
      </c>
      <c r="GA234" s="78">
        <v>417.24</v>
      </c>
      <c r="GB234" s="78">
        <v>394.52</v>
      </c>
      <c r="GC234" s="78"/>
      <c r="GD234" s="79">
        <v>369.96</v>
      </c>
      <c r="GE234" s="65" t="s">
        <v>412</v>
      </c>
      <c r="GF234" s="68">
        <v>0.20688941760628901</v>
      </c>
      <c r="GG234" s="78">
        <v>417.42</v>
      </c>
      <c r="GH234" s="78">
        <v>477.77</v>
      </c>
      <c r="GI234" s="78">
        <v>298.37</v>
      </c>
      <c r="GJ234" s="78">
        <v>253.25</v>
      </c>
      <c r="GK234" s="78"/>
      <c r="GL234" s="79">
        <v>399.51</v>
      </c>
      <c r="GM234" s="65" t="s">
        <v>413</v>
      </c>
      <c r="GN234" s="68">
        <v>9.1084635843625902E-2</v>
      </c>
      <c r="GO234" s="78">
        <v>327.12</v>
      </c>
      <c r="GP234" s="78">
        <v>604.39</v>
      </c>
      <c r="GQ234" s="78">
        <v>339.91</v>
      </c>
      <c r="GR234" s="78">
        <v>256.04000000000002</v>
      </c>
      <c r="GS234" s="78"/>
      <c r="GT234" s="79"/>
      <c r="GU234" s="65" t="s">
        <v>414</v>
      </c>
      <c r="GV234" s="68">
        <v>1</v>
      </c>
      <c r="GW234" s="78">
        <v>297.10000000000002</v>
      </c>
      <c r="GX234" s="78">
        <v>360.25</v>
      </c>
      <c r="GY234" s="78">
        <v>359.68</v>
      </c>
      <c r="GZ234" s="78"/>
      <c r="HA234" s="78"/>
      <c r="HB234" s="79">
        <v>388.26</v>
      </c>
      <c r="HC234" s="65" t="s">
        <v>415</v>
      </c>
      <c r="HD234" s="68">
        <v>1</v>
      </c>
      <c r="HE234" s="78">
        <v>403.02</v>
      </c>
      <c r="HF234" s="78">
        <v>494.02</v>
      </c>
      <c r="HG234" s="78"/>
      <c r="HH234" s="78">
        <v>200.8</v>
      </c>
      <c r="HI234" s="78">
        <v>194.16</v>
      </c>
      <c r="HJ234" s="79">
        <v>348.39</v>
      </c>
      <c r="HK234" s="85" t="s">
        <v>416</v>
      </c>
      <c r="HL234" s="68">
        <v>1.13895216400911</v>
      </c>
      <c r="HM234" s="78">
        <v>386.24</v>
      </c>
      <c r="HN234" s="78">
        <v>448.87</v>
      </c>
      <c r="HO234" s="78">
        <v>337.57</v>
      </c>
      <c r="HP234" s="78"/>
      <c r="HQ234" s="78"/>
      <c r="HR234" s="79"/>
    </row>
    <row r="235" spans="1:226" x14ac:dyDescent="0.25">
      <c r="A235" s="81">
        <v>43920</v>
      </c>
      <c r="B235" s="82" t="s">
        <v>387</v>
      </c>
      <c r="C235" s="83">
        <v>406.68086083217662</v>
      </c>
      <c r="D235" s="83">
        <v>467.96501328571821</v>
      </c>
      <c r="E235" s="83">
        <v>408.93568786925357</v>
      </c>
      <c r="F235" s="83">
        <v>311.47333381114129</v>
      </c>
      <c r="G235" s="83">
        <v>249.38432587560035</v>
      </c>
      <c r="H235" s="84">
        <v>306.35830376588603</v>
      </c>
      <c r="I235" s="82" t="s">
        <v>388</v>
      </c>
      <c r="J235" s="83">
        <v>415.87878501253454</v>
      </c>
      <c r="K235" s="83">
        <v>466.75926479516255</v>
      </c>
      <c r="L235" s="83">
        <v>409.34745650095886</v>
      </c>
      <c r="M235" s="83">
        <v>317.1598632201725</v>
      </c>
      <c r="N235" s="83">
        <v>251.82176848874599</v>
      </c>
      <c r="O235" s="84">
        <v>361.34886413179362</v>
      </c>
      <c r="P235" s="65" t="s">
        <v>389</v>
      </c>
      <c r="Q235" s="78">
        <v>409.14</v>
      </c>
      <c r="R235" s="78">
        <v>476.19</v>
      </c>
      <c r="S235" s="78">
        <v>411.7</v>
      </c>
      <c r="T235" s="78">
        <v>189</v>
      </c>
      <c r="U235" s="78"/>
      <c r="V235" s="79"/>
      <c r="W235" s="65" t="s">
        <v>390</v>
      </c>
      <c r="X235" s="78">
        <v>274.3</v>
      </c>
      <c r="Y235" s="78">
        <v>407.61</v>
      </c>
      <c r="Z235" s="78">
        <v>327.47000000000003</v>
      </c>
      <c r="AA235" s="78">
        <v>163.9</v>
      </c>
      <c r="AB235" s="78"/>
      <c r="AC235" s="79">
        <v>304.13</v>
      </c>
      <c r="AD235" s="65" t="s">
        <v>391</v>
      </c>
      <c r="AE235" s="68">
        <v>0.51129972389814904</v>
      </c>
      <c r="AF235" s="78">
        <v>435.88</v>
      </c>
      <c r="AG235" s="78">
        <v>457.83</v>
      </c>
      <c r="AH235" s="78">
        <v>303.54000000000002</v>
      </c>
      <c r="AI235" s="78"/>
      <c r="AJ235" s="78"/>
      <c r="AK235" s="79">
        <v>278.89999999999998</v>
      </c>
      <c r="AL235" s="69" t="s">
        <v>392</v>
      </c>
      <c r="AM235" s="70">
        <v>1</v>
      </c>
      <c r="AN235" s="78">
        <v>444.54</v>
      </c>
      <c r="AO235" s="78">
        <v>546.59</v>
      </c>
      <c r="AP235" s="78">
        <v>528.64</v>
      </c>
      <c r="AQ235" s="78">
        <v>634.87</v>
      </c>
      <c r="AR235" s="78"/>
      <c r="AS235" s="79"/>
      <c r="AT235" s="65" t="s">
        <v>393</v>
      </c>
      <c r="AU235" s="68">
        <v>3.6609921288669203E-2</v>
      </c>
      <c r="AV235" s="78">
        <v>365.15</v>
      </c>
      <c r="AW235" s="78">
        <v>443.84</v>
      </c>
      <c r="AX235" s="78">
        <v>338.88</v>
      </c>
      <c r="AY235" s="78"/>
      <c r="AZ235" s="78"/>
      <c r="BA235" s="79">
        <v>311.95</v>
      </c>
      <c r="BB235" s="65" t="s">
        <v>394</v>
      </c>
      <c r="BC235" s="78">
        <v>391.72</v>
      </c>
      <c r="BD235" s="78">
        <v>463.21</v>
      </c>
      <c r="BE235" s="78">
        <v>405.04</v>
      </c>
      <c r="BF235" s="78"/>
      <c r="BG235" s="78"/>
      <c r="BH235" s="79">
        <v>426.69</v>
      </c>
      <c r="BI235" s="65" t="s">
        <v>395</v>
      </c>
      <c r="BJ235" s="68">
        <v>0.133927973535832</v>
      </c>
      <c r="BK235" s="78">
        <v>431.65</v>
      </c>
      <c r="BL235" s="78">
        <v>544.41999999999996</v>
      </c>
      <c r="BM235" s="78">
        <v>583.47</v>
      </c>
      <c r="BN235" s="78">
        <v>314.39999999999998</v>
      </c>
      <c r="BO235" s="78"/>
      <c r="BP235" s="79"/>
      <c r="BQ235" s="65" t="s">
        <v>396</v>
      </c>
      <c r="BR235" s="68">
        <v>1</v>
      </c>
      <c r="BS235" s="78">
        <v>477</v>
      </c>
      <c r="BT235" s="78">
        <v>539.5</v>
      </c>
      <c r="BU235" s="78">
        <v>597.83000000000004</v>
      </c>
      <c r="BV235" s="78"/>
      <c r="BW235" s="78"/>
      <c r="BX235" s="79">
        <v>360.33</v>
      </c>
      <c r="BY235" s="65" t="s">
        <v>397</v>
      </c>
      <c r="BZ235" s="78">
        <v>472.49</v>
      </c>
      <c r="CA235" s="78">
        <v>494.89</v>
      </c>
      <c r="CB235" s="78">
        <v>354.6</v>
      </c>
      <c r="CC235" s="78">
        <v>360.42</v>
      </c>
      <c r="CD235" s="78"/>
      <c r="CE235" s="79">
        <v>525.85</v>
      </c>
      <c r="CF235" s="65" t="s">
        <v>398</v>
      </c>
      <c r="CG235" s="78">
        <v>406.47</v>
      </c>
      <c r="CH235" s="78">
        <v>545.80999999999995</v>
      </c>
      <c r="CI235" s="78">
        <v>353.49</v>
      </c>
      <c r="CJ235" s="78"/>
      <c r="CK235" s="78"/>
      <c r="CL235" s="79"/>
      <c r="CM235" s="65" t="s">
        <v>399</v>
      </c>
      <c r="CN235" s="78">
        <v>396.02</v>
      </c>
      <c r="CO235" s="78">
        <v>423.4</v>
      </c>
      <c r="CP235" s="78">
        <v>485.55</v>
      </c>
      <c r="CQ235" s="78">
        <v>233.71</v>
      </c>
      <c r="CR235" s="78"/>
      <c r="CS235" s="79">
        <v>592.87</v>
      </c>
      <c r="CT235" s="65" t="s">
        <v>400</v>
      </c>
      <c r="CU235" s="78">
        <v>427.48</v>
      </c>
      <c r="CV235" s="78">
        <v>542.55999999999995</v>
      </c>
      <c r="CW235" s="78">
        <v>395.47</v>
      </c>
      <c r="CX235" s="78">
        <v>254.72</v>
      </c>
      <c r="CY235" s="78"/>
      <c r="CZ235" s="79"/>
      <c r="DA235" s="65" t="s">
        <v>401</v>
      </c>
      <c r="DB235" s="68">
        <v>0.131121746541664</v>
      </c>
      <c r="DC235" s="78">
        <v>394.31</v>
      </c>
      <c r="DD235" s="78">
        <v>489.87</v>
      </c>
      <c r="DE235" s="78">
        <v>297.73</v>
      </c>
      <c r="DF235" s="78">
        <v>386.68</v>
      </c>
      <c r="DG235" s="78"/>
      <c r="DH235" s="79">
        <v>371.94</v>
      </c>
      <c r="DI235" s="65" t="s">
        <v>402</v>
      </c>
      <c r="DJ235" s="68">
        <v>2.7876895628902798E-3</v>
      </c>
      <c r="DK235" s="78">
        <v>319.51</v>
      </c>
      <c r="DL235" s="78">
        <v>420.97</v>
      </c>
      <c r="DM235" s="78">
        <v>420.97</v>
      </c>
      <c r="DN235" s="78">
        <v>451.72</v>
      </c>
      <c r="DO235" s="78"/>
      <c r="DP235" s="79">
        <v>405.55</v>
      </c>
      <c r="DQ235" s="65" t="s">
        <v>403</v>
      </c>
      <c r="DR235" s="78">
        <v>413.11</v>
      </c>
      <c r="DS235" s="78">
        <v>455.51</v>
      </c>
      <c r="DT235" s="78">
        <v>419.44</v>
      </c>
      <c r="DU235" s="78">
        <v>246.31</v>
      </c>
      <c r="DV235" s="78"/>
      <c r="DW235" s="79"/>
      <c r="DX235" s="65" t="s">
        <v>404</v>
      </c>
      <c r="DY235" s="78">
        <v>465.49</v>
      </c>
      <c r="DZ235" s="78">
        <v>487.36</v>
      </c>
      <c r="EA235" s="78">
        <v>545.29999999999995</v>
      </c>
      <c r="EB235" s="78">
        <v>270.99</v>
      </c>
      <c r="EC235" s="78"/>
      <c r="ED235" s="79">
        <v>357.6</v>
      </c>
      <c r="EE235" s="65" t="s">
        <v>405</v>
      </c>
      <c r="EF235" s="68">
        <v>1</v>
      </c>
      <c r="EG235" s="78">
        <v>432.58</v>
      </c>
      <c r="EH235" s="78">
        <v>437.72</v>
      </c>
      <c r="EI235" s="78">
        <v>292.5</v>
      </c>
      <c r="EJ235" s="78"/>
      <c r="EK235" s="78">
        <v>369.88</v>
      </c>
      <c r="EL235" s="79">
        <v>234.96</v>
      </c>
      <c r="EM235" s="65" t="s">
        <v>406</v>
      </c>
      <c r="EN235" s="78">
        <v>318.51</v>
      </c>
      <c r="EO235" s="78">
        <v>433.89</v>
      </c>
      <c r="EP235" s="78">
        <v>340.88</v>
      </c>
      <c r="EQ235" s="78"/>
      <c r="ER235" s="78"/>
      <c r="ES235" s="79">
        <v>270.93</v>
      </c>
      <c r="ET235" s="65" t="s">
        <v>407</v>
      </c>
      <c r="EU235" s="68">
        <v>1</v>
      </c>
      <c r="EV235" s="78">
        <v>413.9</v>
      </c>
      <c r="EW235" s="78">
        <v>419.75</v>
      </c>
      <c r="EX235" s="78">
        <v>419.75</v>
      </c>
      <c r="EY235" s="78"/>
      <c r="EZ235" s="78"/>
      <c r="FA235" s="79">
        <v>268.62</v>
      </c>
      <c r="FB235" s="65" t="s">
        <v>408</v>
      </c>
      <c r="FC235" s="78">
        <v>645.54</v>
      </c>
      <c r="FD235" s="78">
        <v>612.35</v>
      </c>
      <c r="FE235" s="78">
        <v>615.37</v>
      </c>
      <c r="FF235" s="78"/>
      <c r="FG235" s="78"/>
      <c r="FH235" s="79"/>
      <c r="FI235" s="65" t="s">
        <v>409</v>
      </c>
      <c r="FJ235" s="78">
        <v>432.99</v>
      </c>
      <c r="FK235" s="78">
        <v>511.52</v>
      </c>
      <c r="FL235" s="78">
        <v>203.26</v>
      </c>
      <c r="FM235" s="78">
        <v>365.24</v>
      </c>
      <c r="FN235" s="78"/>
      <c r="FO235" s="79">
        <v>282.8</v>
      </c>
      <c r="FP235" s="65" t="s">
        <v>410</v>
      </c>
      <c r="FQ235" s="68">
        <v>0.21973675536706999</v>
      </c>
      <c r="FR235" s="78">
        <v>380.62</v>
      </c>
      <c r="FS235" s="78">
        <v>446.29</v>
      </c>
      <c r="FT235" s="78">
        <v>405.32</v>
      </c>
      <c r="FU235" s="78">
        <v>267.05</v>
      </c>
      <c r="FV235" s="78">
        <v>248.55</v>
      </c>
      <c r="FW235" s="79">
        <v>235.28</v>
      </c>
      <c r="FX235" s="65" t="s">
        <v>411</v>
      </c>
      <c r="FY235" s="78">
        <v>357.1</v>
      </c>
      <c r="FZ235" s="78">
        <v>484.15</v>
      </c>
      <c r="GA235" s="78">
        <v>427.81</v>
      </c>
      <c r="GB235" s="78">
        <v>387.93</v>
      </c>
      <c r="GC235" s="78"/>
      <c r="GD235" s="79">
        <v>380.53</v>
      </c>
      <c r="GE235" s="65" t="s">
        <v>412</v>
      </c>
      <c r="GF235" s="68">
        <v>0.207133684079705</v>
      </c>
      <c r="GG235" s="78">
        <v>419.54</v>
      </c>
      <c r="GH235" s="78">
        <v>479.08</v>
      </c>
      <c r="GI235" s="78">
        <v>298.72000000000003</v>
      </c>
      <c r="GJ235" s="78">
        <v>334.1</v>
      </c>
      <c r="GK235" s="78"/>
      <c r="GL235" s="79">
        <v>400.36</v>
      </c>
      <c r="GM235" s="65" t="s">
        <v>413</v>
      </c>
      <c r="GN235" s="68">
        <v>9.0600226500566303E-2</v>
      </c>
      <c r="GO235" s="78">
        <v>338.36</v>
      </c>
      <c r="GP235" s="78">
        <v>609.37</v>
      </c>
      <c r="GQ235" s="78">
        <v>339.19</v>
      </c>
      <c r="GR235" s="78">
        <v>249.69</v>
      </c>
      <c r="GS235" s="78"/>
      <c r="GT235" s="79"/>
      <c r="GU235" s="65" t="s">
        <v>414</v>
      </c>
      <c r="GV235" s="68">
        <v>1</v>
      </c>
      <c r="GW235" s="78">
        <v>369.62</v>
      </c>
      <c r="GX235" s="78">
        <v>405.7</v>
      </c>
      <c r="GY235" s="78">
        <v>400.22</v>
      </c>
      <c r="GZ235" s="78"/>
      <c r="HA235" s="78"/>
      <c r="HB235" s="79">
        <v>389.59</v>
      </c>
      <c r="HC235" s="65" t="s">
        <v>415</v>
      </c>
      <c r="HD235" s="68">
        <v>1</v>
      </c>
      <c r="HE235" s="78">
        <v>419.68</v>
      </c>
      <c r="HF235" s="78">
        <v>502.35</v>
      </c>
      <c r="HG235" s="78"/>
      <c r="HH235" s="78">
        <v>202.51</v>
      </c>
      <c r="HI235" s="78">
        <v>195.87</v>
      </c>
      <c r="HJ235" s="79">
        <v>358.39</v>
      </c>
      <c r="HK235" s="85" t="s">
        <v>416</v>
      </c>
      <c r="HL235" s="68">
        <v>1.12485939257593</v>
      </c>
      <c r="HM235" s="78">
        <v>402.26</v>
      </c>
      <c r="HN235" s="78">
        <v>459.87</v>
      </c>
      <c r="HO235" s="78">
        <v>352.6</v>
      </c>
      <c r="HP235" s="78"/>
      <c r="HQ235" s="78"/>
      <c r="HR235" s="79"/>
    </row>
    <row r="236" spans="1:226" x14ac:dyDescent="0.25">
      <c r="A236" s="81">
        <v>43913</v>
      </c>
      <c r="B236" s="82" t="s">
        <v>387</v>
      </c>
      <c r="C236" s="83">
        <v>429.86356062089686</v>
      </c>
      <c r="D236" s="83">
        <v>481.1123000218621</v>
      </c>
      <c r="E236" s="83">
        <v>406.63106006235165</v>
      </c>
      <c r="F236" s="83">
        <v>329.88310486886382</v>
      </c>
      <c r="G236" s="83">
        <v>242.49231814454728</v>
      </c>
      <c r="H236" s="84">
        <v>315.74312112272042</v>
      </c>
      <c r="I236" s="82" t="s">
        <v>388</v>
      </c>
      <c r="J236" s="83">
        <v>439.11892766069536</v>
      </c>
      <c r="K236" s="83">
        <v>478.84982383431066</v>
      </c>
      <c r="L236" s="83">
        <v>406.49053530390916</v>
      </c>
      <c r="M236" s="83">
        <v>337.13203338111498</v>
      </c>
      <c r="N236" s="83">
        <v>279.83524115755625</v>
      </c>
      <c r="O236" s="84">
        <v>364.85256136317469</v>
      </c>
      <c r="P236" s="65" t="s">
        <v>389</v>
      </c>
      <c r="Q236" s="78">
        <v>410.81</v>
      </c>
      <c r="R236" s="78">
        <v>473.69</v>
      </c>
      <c r="S236" s="78">
        <v>420.06</v>
      </c>
      <c r="T236" s="78">
        <v>195</v>
      </c>
      <c r="U236" s="78"/>
      <c r="V236" s="79"/>
      <c r="W236" s="65" t="s">
        <v>390</v>
      </c>
      <c r="X236" s="78">
        <v>289.18</v>
      </c>
      <c r="Y236" s="78">
        <v>399.1</v>
      </c>
      <c r="Z236" s="78">
        <v>319.61</v>
      </c>
      <c r="AA236" s="78">
        <v>171.23</v>
      </c>
      <c r="AB236" s="78"/>
      <c r="AC236" s="79">
        <v>334.71</v>
      </c>
      <c r="AD236" s="65" t="s">
        <v>391</v>
      </c>
      <c r="AE236" s="68">
        <v>0.51129972389814904</v>
      </c>
      <c r="AF236" s="78">
        <v>481.3</v>
      </c>
      <c r="AG236" s="78">
        <v>510.62</v>
      </c>
      <c r="AH236" s="78">
        <v>338.96</v>
      </c>
      <c r="AI236" s="78"/>
      <c r="AJ236" s="78"/>
      <c r="AK236" s="79">
        <v>298.20999999999998</v>
      </c>
      <c r="AL236" s="69" t="s">
        <v>392</v>
      </c>
      <c r="AM236" s="70">
        <v>1</v>
      </c>
      <c r="AN236" s="78">
        <v>451.91</v>
      </c>
      <c r="AO236" s="78">
        <v>554.14</v>
      </c>
      <c r="AP236" s="78">
        <v>536.49</v>
      </c>
      <c r="AQ236" s="78">
        <v>673.35</v>
      </c>
      <c r="AR236" s="78"/>
      <c r="AS236" s="79"/>
      <c r="AT236" s="65" t="s">
        <v>393</v>
      </c>
      <c r="AU236" s="68">
        <v>3.6185996019540402E-2</v>
      </c>
      <c r="AV236" s="78">
        <v>393.85</v>
      </c>
      <c r="AW236" s="78">
        <v>460.32</v>
      </c>
      <c r="AX236" s="78">
        <v>343.93</v>
      </c>
      <c r="AY236" s="78"/>
      <c r="AZ236" s="78"/>
      <c r="BA236" s="79">
        <v>313.99</v>
      </c>
      <c r="BB236" s="65" t="s">
        <v>394</v>
      </c>
      <c r="BC236" s="78">
        <v>407.68</v>
      </c>
      <c r="BD236" s="78">
        <v>469.94</v>
      </c>
      <c r="BE236" s="78">
        <v>394.11</v>
      </c>
      <c r="BF236" s="78"/>
      <c r="BG236" s="78"/>
      <c r="BH236" s="79">
        <v>429.21</v>
      </c>
      <c r="BI236" s="65" t="s">
        <v>395</v>
      </c>
      <c r="BJ236" s="68">
        <v>0.13385805691644601</v>
      </c>
      <c r="BK236" s="78">
        <v>442.13</v>
      </c>
      <c r="BL236" s="78">
        <v>544.13</v>
      </c>
      <c r="BM236" s="78">
        <v>583.16999999999996</v>
      </c>
      <c r="BN236" s="78">
        <v>327.62</v>
      </c>
      <c r="BO236" s="78"/>
      <c r="BP236" s="79"/>
      <c r="BQ236" s="65" t="s">
        <v>396</v>
      </c>
      <c r="BR236" s="68">
        <v>1</v>
      </c>
      <c r="BS236" s="78">
        <v>477.83</v>
      </c>
      <c r="BT236" s="78">
        <v>539.5</v>
      </c>
      <c r="BU236" s="78">
        <v>594.5</v>
      </c>
      <c r="BV236" s="78"/>
      <c r="BW236" s="78"/>
      <c r="BX236" s="79">
        <v>363.67</v>
      </c>
      <c r="BY236" s="65" t="s">
        <v>397</v>
      </c>
      <c r="BZ236" s="78">
        <v>499.48</v>
      </c>
      <c r="CA236" s="78">
        <v>517.6</v>
      </c>
      <c r="CB236" s="78">
        <v>369.19</v>
      </c>
      <c r="CC236" s="78">
        <v>389.76</v>
      </c>
      <c r="CD236" s="78"/>
      <c r="CE236" s="79">
        <v>538.17999999999995</v>
      </c>
      <c r="CF236" s="65" t="s">
        <v>398</v>
      </c>
      <c r="CG236" s="78">
        <v>495.18</v>
      </c>
      <c r="CH236" s="78">
        <v>555.49</v>
      </c>
      <c r="CI236" s="78">
        <v>345.55</v>
      </c>
      <c r="CJ236" s="78"/>
      <c r="CK236" s="78"/>
      <c r="CL236" s="79"/>
      <c r="CM236" s="65" t="s">
        <v>399</v>
      </c>
      <c r="CN236" s="78">
        <v>420.22</v>
      </c>
      <c r="CO236" s="78">
        <v>438.32</v>
      </c>
      <c r="CP236" s="78">
        <v>493.77</v>
      </c>
      <c r="CQ236" s="78">
        <v>233.93</v>
      </c>
      <c r="CR236" s="78"/>
      <c r="CS236" s="79">
        <v>592.22</v>
      </c>
      <c r="CT236" s="65" t="s">
        <v>400</v>
      </c>
      <c r="CU236" s="78">
        <v>453.81</v>
      </c>
      <c r="CV236" s="78">
        <v>561.26</v>
      </c>
      <c r="CW236" s="78">
        <v>415.74</v>
      </c>
      <c r="CX236" s="78">
        <v>243.16</v>
      </c>
      <c r="CY236" s="78"/>
      <c r="CZ236" s="79"/>
      <c r="DA236" s="65" t="s">
        <v>401</v>
      </c>
      <c r="DB236" s="68">
        <v>0.131475151196424</v>
      </c>
      <c r="DC236" s="78">
        <v>429.87</v>
      </c>
      <c r="DD236" s="78">
        <v>513.79999999999995</v>
      </c>
      <c r="DE236" s="78">
        <v>340.18</v>
      </c>
      <c r="DF236" s="78">
        <v>387.72</v>
      </c>
      <c r="DG236" s="78"/>
      <c r="DH236" s="79">
        <v>391.77</v>
      </c>
      <c r="DI236" s="65" t="s">
        <v>402</v>
      </c>
      <c r="DJ236" s="68">
        <v>2.8382482331904698E-3</v>
      </c>
      <c r="DK236" s="78">
        <v>369.93</v>
      </c>
      <c r="DL236" s="78">
        <v>430.98</v>
      </c>
      <c r="DM236" s="78">
        <v>430.98</v>
      </c>
      <c r="DN236" s="78">
        <v>592.46</v>
      </c>
      <c r="DO236" s="78"/>
      <c r="DP236" s="79">
        <v>415.63</v>
      </c>
      <c r="DQ236" s="65" t="s">
        <v>403</v>
      </c>
      <c r="DR236" s="78">
        <v>444.33</v>
      </c>
      <c r="DS236" s="78">
        <v>473.88</v>
      </c>
      <c r="DT236" s="78">
        <v>423.36</v>
      </c>
      <c r="DU236" s="78">
        <v>242.04</v>
      </c>
      <c r="DV236" s="78"/>
      <c r="DW236" s="79"/>
      <c r="DX236" s="65" t="s">
        <v>404</v>
      </c>
      <c r="DY236" s="78">
        <v>482.64</v>
      </c>
      <c r="DZ236" s="78">
        <v>504.3</v>
      </c>
      <c r="EA236" s="78">
        <v>531.67999999999995</v>
      </c>
      <c r="EB236" s="78">
        <v>291.11</v>
      </c>
      <c r="EC236" s="78"/>
      <c r="ED236" s="79">
        <v>357.32</v>
      </c>
      <c r="EE236" s="65" t="s">
        <v>405</v>
      </c>
      <c r="EF236" s="68">
        <v>1</v>
      </c>
      <c r="EG236" s="78">
        <v>453.45</v>
      </c>
      <c r="EH236" s="78">
        <v>458.31</v>
      </c>
      <c r="EI236" s="78">
        <v>294.64999999999998</v>
      </c>
      <c r="EJ236" s="78"/>
      <c r="EK236" s="78">
        <v>369.88</v>
      </c>
      <c r="EL236" s="79">
        <v>248.87</v>
      </c>
      <c r="EM236" s="65" t="s">
        <v>406</v>
      </c>
      <c r="EN236" s="78">
        <v>318.51</v>
      </c>
      <c r="EO236" s="78">
        <v>418.5</v>
      </c>
      <c r="EP236" s="78">
        <v>388.25</v>
      </c>
      <c r="EQ236" s="78"/>
      <c r="ER236" s="78"/>
      <c r="ES236" s="79">
        <v>334.82</v>
      </c>
      <c r="ET236" s="65" t="s">
        <v>407</v>
      </c>
      <c r="EU236" s="68">
        <v>1</v>
      </c>
      <c r="EV236" s="78">
        <v>455.72</v>
      </c>
      <c r="EW236" s="78">
        <v>474.52</v>
      </c>
      <c r="EX236" s="78">
        <v>474.51</v>
      </c>
      <c r="EY236" s="78"/>
      <c r="EZ236" s="78"/>
      <c r="FA236" s="79">
        <v>286.39</v>
      </c>
      <c r="FB236" s="65" t="s">
        <v>408</v>
      </c>
      <c r="FC236" s="78">
        <v>645.54</v>
      </c>
      <c r="FD236" s="78">
        <v>612.35</v>
      </c>
      <c r="FE236" s="78">
        <v>615.37</v>
      </c>
      <c r="FF236" s="78"/>
      <c r="FG236" s="78"/>
      <c r="FH236" s="79"/>
      <c r="FI236" s="65" t="s">
        <v>409</v>
      </c>
      <c r="FJ236" s="78">
        <v>471.01</v>
      </c>
      <c r="FK236" s="78">
        <v>514.83000000000004</v>
      </c>
      <c r="FL236" s="78">
        <v>203.26</v>
      </c>
      <c r="FM236" s="78">
        <v>356.24</v>
      </c>
      <c r="FN236" s="78"/>
      <c r="FO236" s="79">
        <v>304.27999999999997</v>
      </c>
      <c r="FP236" s="65" t="s">
        <v>410</v>
      </c>
      <c r="FQ236" s="68">
        <v>0.21712697585547999</v>
      </c>
      <c r="FR236" s="78">
        <v>405.78</v>
      </c>
      <c r="FS236" s="78">
        <v>467.97</v>
      </c>
      <c r="FT236" s="78">
        <v>414.15</v>
      </c>
      <c r="FU236" s="78">
        <v>265.5</v>
      </c>
      <c r="FV236" s="78">
        <v>229.71</v>
      </c>
      <c r="FW236" s="79">
        <v>250.18</v>
      </c>
      <c r="FX236" s="65" t="s">
        <v>411</v>
      </c>
      <c r="FY236" s="78">
        <v>403.44</v>
      </c>
      <c r="FZ236" s="78">
        <v>489.84</v>
      </c>
      <c r="GA236" s="78">
        <v>451.39</v>
      </c>
      <c r="GB236" s="78">
        <v>432.18</v>
      </c>
      <c r="GC236" s="78"/>
      <c r="GD236" s="79">
        <v>383.78</v>
      </c>
      <c r="GE236" s="65" t="s">
        <v>412</v>
      </c>
      <c r="GF236" s="68">
        <v>0.206266372393309</v>
      </c>
      <c r="GG236" s="78">
        <v>428.76</v>
      </c>
      <c r="GH236" s="78">
        <v>487.69</v>
      </c>
      <c r="GI236" s="78">
        <v>297.47000000000003</v>
      </c>
      <c r="GJ236" s="78">
        <v>348.49</v>
      </c>
      <c r="GK236" s="78"/>
      <c r="GL236" s="79">
        <v>398.1</v>
      </c>
      <c r="GM236" s="65" t="s">
        <v>413</v>
      </c>
      <c r="GN236" s="68">
        <v>9.0321997922594002E-2</v>
      </c>
      <c r="GO236" s="78">
        <v>341.65</v>
      </c>
      <c r="GP236" s="78">
        <v>606.85</v>
      </c>
      <c r="GQ236" s="78">
        <v>341.83</v>
      </c>
      <c r="GR236" s="78">
        <v>256.42</v>
      </c>
      <c r="GS236" s="78"/>
      <c r="GT236" s="79"/>
      <c r="GU236" s="65" t="s">
        <v>414</v>
      </c>
      <c r="GV236" s="68">
        <v>1</v>
      </c>
      <c r="GW236" s="78">
        <v>441.79</v>
      </c>
      <c r="GX236" s="78">
        <v>467.27</v>
      </c>
      <c r="GY236" s="78">
        <v>447.76</v>
      </c>
      <c r="GZ236" s="78"/>
      <c r="HA236" s="78"/>
      <c r="HB236" s="79">
        <v>389.66</v>
      </c>
      <c r="HC236" s="65" t="s">
        <v>415</v>
      </c>
      <c r="HD236" s="68">
        <v>1</v>
      </c>
      <c r="HE236" s="78">
        <v>458.85</v>
      </c>
      <c r="HF236" s="78">
        <v>514.85</v>
      </c>
      <c r="HG236" s="78"/>
      <c r="HH236" s="78">
        <v>243.8</v>
      </c>
      <c r="HI236" s="78">
        <v>237.16</v>
      </c>
      <c r="HJ236" s="79">
        <v>355.89</v>
      </c>
      <c r="HK236" s="85" t="s">
        <v>416</v>
      </c>
      <c r="HL236" s="68">
        <v>1.0756157900398</v>
      </c>
      <c r="HM236" s="78">
        <v>449.11</v>
      </c>
      <c r="HN236" s="78">
        <v>482.85</v>
      </c>
      <c r="HO236" s="78">
        <v>345.22</v>
      </c>
      <c r="HP236" s="78"/>
      <c r="HQ236" s="78"/>
      <c r="HR236" s="79"/>
    </row>
    <row r="237" spans="1:226" x14ac:dyDescent="0.25">
      <c r="A237" s="81">
        <v>43906</v>
      </c>
      <c r="B237" s="82" t="s">
        <v>387</v>
      </c>
      <c r="C237" s="83">
        <v>470.69678287549402</v>
      </c>
      <c r="D237" s="83">
        <v>513.97548906496456</v>
      </c>
      <c r="E237" s="83">
        <v>428.05578208149871</v>
      </c>
      <c r="F237" s="83">
        <v>367.30171959224077</v>
      </c>
      <c r="G237" s="83">
        <v>323.23559212838234</v>
      </c>
      <c r="H237" s="84">
        <v>327.65529871939555</v>
      </c>
      <c r="I237" s="82" t="s">
        <v>388</v>
      </c>
      <c r="J237" s="83">
        <v>471.5577378456008</v>
      </c>
      <c r="K237" s="83">
        <v>505.11472978447358</v>
      </c>
      <c r="L237" s="83">
        <v>426.74223173474701</v>
      </c>
      <c r="M237" s="83">
        <v>370.02305151871849</v>
      </c>
      <c r="N237" s="83">
        <v>337.158038585209</v>
      </c>
      <c r="O237" s="84">
        <v>368.05250060552555</v>
      </c>
      <c r="P237" s="65" t="s">
        <v>389</v>
      </c>
      <c r="Q237" s="78">
        <v>399.14</v>
      </c>
      <c r="R237" s="78">
        <v>467.86</v>
      </c>
      <c r="S237" s="78">
        <v>436.24</v>
      </c>
      <c r="T237" s="78">
        <v>244</v>
      </c>
      <c r="U237" s="78"/>
      <c r="V237" s="79"/>
      <c r="W237" s="65" t="s">
        <v>390</v>
      </c>
      <c r="X237" s="78">
        <v>400.09</v>
      </c>
      <c r="Y237" s="78">
        <v>434.96</v>
      </c>
      <c r="Z237" s="78">
        <v>346.23</v>
      </c>
      <c r="AA237" s="78">
        <v>211.3</v>
      </c>
      <c r="AB237" s="78"/>
      <c r="AC237" s="79">
        <v>362.81</v>
      </c>
      <c r="AD237" s="65" t="s">
        <v>391</v>
      </c>
      <c r="AE237" s="68">
        <v>0.51129972389814904</v>
      </c>
      <c r="AF237" s="78">
        <v>520.21</v>
      </c>
      <c r="AG237" s="78">
        <v>551.55999999999995</v>
      </c>
      <c r="AH237" s="78">
        <v>351.77</v>
      </c>
      <c r="AI237" s="78"/>
      <c r="AJ237" s="78"/>
      <c r="AK237" s="79">
        <v>309.16000000000003</v>
      </c>
      <c r="AL237" s="69" t="s">
        <v>392</v>
      </c>
      <c r="AM237" s="70">
        <v>1</v>
      </c>
      <c r="AN237" s="78">
        <v>544.54</v>
      </c>
      <c r="AO237" s="78">
        <v>604.09</v>
      </c>
      <c r="AP237" s="78">
        <v>557.85</v>
      </c>
      <c r="AQ237" s="78">
        <v>673.35</v>
      </c>
      <c r="AR237" s="78"/>
      <c r="AS237" s="79"/>
      <c r="AT237" s="65" t="s">
        <v>393</v>
      </c>
      <c r="AU237" s="68">
        <v>3.7091988130563802E-2</v>
      </c>
      <c r="AV237" s="78">
        <v>446.81</v>
      </c>
      <c r="AW237" s="78">
        <v>508.94</v>
      </c>
      <c r="AX237" s="78">
        <v>375.72</v>
      </c>
      <c r="AY237" s="78"/>
      <c r="AZ237" s="78"/>
      <c r="BA237" s="79">
        <v>325.04000000000002</v>
      </c>
      <c r="BB237" s="65" t="s">
        <v>394</v>
      </c>
      <c r="BC237" s="78">
        <v>440.46</v>
      </c>
      <c r="BD237" s="78">
        <v>486.74</v>
      </c>
      <c r="BE237" s="78">
        <v>410.08</v>
      </c>
      <c r="BF237" s="78"/>
      <c r="BG237" s="78"/>
      <c r="BH237" s="79">
        <v>430.05</v>
      </c>
      <c r="BI237" s="65" t="s">
        <v>395</v>
      </c>
      <c r="BJ237" s="68">
        <v>0.133813276953339</v>
      </c>
      <c r="BK237" s="78">
        <v>495.51</v>
      </c>
      <c r="BL237" s="78">
        <v>565.36</v>
      </c>
      <c r="BM237" s="78">
        <v>604.38</v>
      </c>
      <c r="BN237" s="78">
        <v>381.03</v>
      </c>
      <c r="BO237" s="78"/>
      <c r="BP237" s="79"/>
      <c r="BQ237" s="65" t="s">
        <v>396</v>
      </c>
      <c r="BR237" s="68">
        <v>1</v>
      </c>
      <c r="BS237" s="78">
        <v>519.5</v>
      </c>
      <c r="BT237" s="78">
        <v>572.83000000000004</v>
      </c>
      <c r="BU237" s="78">
        <v>647</v>
      </c>
      <c r="BV237" s="78"/>
      <c r="BW237" s="78"/>
      <c r="BX237" s="79">
        <v>349.5</v>
      </c>
      <c r="BY237" s="65" t="s">
        <v>397</v>
      </c>
      <c r="BZ237" s="78">
        <v>546.42999999999995</v>
      </c>
      <c r="CA237" s="78">
        <v>553.07000000000005</v>
      </c>
      <c r="CB237" s="78">
        <v>396.86</v>
      </c>
      <c r="CC237" s="78">
        <v>382.61</v>
      </c>
      <c r="CD237" s="78"/>
      <c r="CE237" s="79">
        <v>550.82000000000005</v>
      </c>
      <c r="CF237" s="65" t="s">
        <v>398</v>
      </c>
      <c r="CG237" s="78">
        <v>464.54</v>
      </c>
      <c r="CH237" s="78">
        <v>583.72</v>
      </c>
      <c r="CI237" s="78">
        <v>377.81</v>
      </c>
      <c r="CJ237" s="78"/>
      <c r="CK237" s="78"/>
      <c r="CL237" s="79"/>
      <c r="CM237" s="65" t="s">
        <v>399</v>
      </c>
      <c r="CN237" s="78">
        <v>479.06</v>
      </c>
      <c r="CO237" s="78">
        <v>475.25</v>
      </c>
      <c r="CP237" s="78">
        <v>510.43</v>
      </c>
      <c r="CQ237" s="78">
        <v>267.45</v>
      </c>
      <c r="CR237" s="78"/>
      <c r="CS237" s="79">
        <v>591.53</v>
      </c>
      <c r="CT237" s="65" t="s">
        <v>400</v>
      </c>
      <c r="CU237" s="78">
        <v>501.15</v>
      </c>
      <c r="CV237" s="78">
        <v>597.64</v>
      </c>
      <c r="CW237" s="78">
        <v>456.11</v>
      </c>
      <c r="CX237" s="78">
        <v>294.19</v>
      </c>
      <c r="CY237" s="78"/>
      <c r="CZ237" s="79"/>
      <c r="DA237" s="65" t="s">
        <v>401</v>
      </c>
      <c r="DB237" s="68">
        <v>0.13195223329154801</v>
      </c>
      <c r="DC237" s="78">
        <v>474.18</v>
      </c>
      <c r="DD237" s="78">
        <v>548.91999999999996</v>
      </c>
      <c r="DE237" s="78">
        <v>414.25</v>
      </c>
      <c r="DF237" s="78">
        <v>389.13</v>
      </c>
      <c r="DG237" s="78"/>
      <c r="DH237" s="79">
        <v>445.34</v>
      </c>
      <c r="DI237" s="65" t="s">
        <v>402</v>
      </c>
      <c r="DJ237" s="68">
        <v>2.89880279444589E-3</v>
      </c>
      <c r="DK237" s="78">
        <v>445.52</v>
      </c>
      <c r="DL237" s="78">
        <v>495.49</v>
      </c>
      <c r="DM237" s="78">
        <v>495.49</v>
      </c>
      <c r="DN237" s="78">
        <v>592.91</v>
      </c>
      <c r="DO237" s="78"/>
      <c r="DP237" s="79">
        <v>427.14</v>
      </c>
      <c r="DQ237" s="65" t="s">
        <v>403</v>
      </c>
      <c r="DR237" s="78">
        <v>538.39</v>
      </c>
      <c r="DS237" s="78">
        <v>565.91</v>
      </c>
      <c r="DT237" s="78">
        <v>458.6</v>
      </c>
      <c r="DU237" s="78">
        <v>412.31</v>
      </c>
      <c r="DV237" s="78"/>
      <c r="DW237" s="79"/>
      <c r="DX237" s="65" t="s">
        <v>404</v>
      </c>
      <c r="DY237" s="78">
        <v>498.31</v>
      </c>
      <c r="DZ237" s="78">
        <v>521.15</v>
      </c>
      <c r="EA237" s="78">
        <v>554.87</v>
      </c>
      <c r="EB237" s="78">
        <v>339.74</v>
      </c>
      <c r="EC237" s="78"/>
      <c r="ED237" s="79">
        <v>358.14</v>
      </c>
      <c r="EE237" s="65" t="s">
        <v>405</v>
      </c>
      <c r="EF237" s="68">
        <v>1</v>
      </c>
      <c r="EG237" s="78">
        <v>476.4</v>
      </c>
      <c r="EH237" s="78">
        <v>500.33</v>
      </c>
      <c r="EI237" s="78">
        <v>356.89</v>
      </c>
      <c r="EJ237" s="78"/>
      <c r="EK237" s="78">
        <v>369.88</v>
      </c>
      <c r="EL237" s="79">
        <v>264.89</v>
      </c>
      <c r="EM237" s="65" t="s">
        <v>406</v>
      </c>
      <c r="EN237" s="78">
        <v>424.49</v>
      </c>
      <c r="EO237" s="78">
        <v>490.3</v>
      </c>
      <c r="EP237" s="78">
        <v>388.25</v>
      </c>
      <c r="EQ237" s="78"/>
      <c r="ER237" s="78"/>
      <c r="ES237" s="79">
        <v>334.82</v>
      </c>
      <c r="ET237" s="65" t="s">
        <v>407</v>
      </c>
      <c r="EU237" s="68">
        <v>1</v>
      </c>
      <c r="EV237" s="78">
        <v>481.84</v>
      </c>
      <c r="EW237" s="78">
        <v>496.17</v>
      </c>
      <c r="EX237" s="78">
        <v>496.17</v>
      </c>
      <c r="EY237" s="78"/>
      <c r="EZ237" s="78"/>
      <c r="FA237" s="79">
        <v>305.61</v>
      </c>
      <c r="FB237" s="65" t="s">
        <v>408</v>
      </c>
      <c r="FC237" s="78">
        <v>645.54</v>
      </c>
      <c r="FD237" s="78">
        <v>612.35</v>
      </c>
      <c r="FE237" s="78">
        <v>615.37</v>
      </c>
      <c r="FF237" s="78"/>
      <c r="FG237" s="78"/>
      <c r="FH237" s="79"/>
      <c r="FI237" s="65" t="s">
        <v>409</v>
      </c>
      <c r="FJ237" s="78">
        <v>473.49</v>
      </c>
      <c r="FK237" s="78">
        <v>516.48</v>
      </c>
      <c r="FL237" s="78">
        <v>239.62</v>
      </c>
      <c r="FM237" s="78">
        <v>397.24</v>
      </c>
      <c r="FN237" s="78"/>
      <c r="FO237" s="79">
        <v>303.45999999999998</v>
      </c>
      <c r="FP237" s="65" t="s">
        <v>410</v>
      </c>
      <c r="FQ237" s="68">
        <v>0.22691173133650999</v>
      </c>
      <c r="FR237" s="78">
        <v>470.57</v>
      </c>
      <c r="FS237" s="78">
        <v>535.44000000000005</v>
      </c>
      <c r="FT237" s="78">
        <v>459.81</v>
      </c>
      <c r="FU237" s="78">
        <v>350.26</v>
      </c>
      <c r="FV237" s="78">
        <v>318.47000000000003</v>
      </c>
      <c r="FW237" s="79">
        <v>272.42</v>
      </c>
      <c r="FX237" s="65" t="s">
        <v>411</v>
      </c>
      <c r="FY237" s="78">
        <v>468.48</v>
      </c>
      <c r="FZ237" s="78">
        <v>523.99</v>
      </c>
      <c r="GA237" s="78">
        <v>500.98</v>
      </c>
      <c r="GB237" s="78">
        <v>542.62</v>
      </c>
      <c r="GC237" s="78"/>
      <c r="GD237" s="79">
        <v>387.04</v>
      </c>
      <c r="GE237" s="65" t="s">
        <v>412</v>
      </c>
      <c r="GF237" s="68">
        <v>0.20685518068799999</v>
      </c>
      <c r="GG237" s="78">
        <v>458.12</v>
      </c>
      <c r="GH237" s="78">
        <v>517.45000000000005</v>
      </c>
      <c r="GI237" s="78">
        <v>339.52</v>
      </c>
      <c r="GJ237" s="78">
        <v>475.25</v>
      </c>
      <c r="GK237" s="78"/>
      <c r="GL237" s="79">
        <v>401.28</v>
      </c>
      <c r="GM237" s="65" t="s">
        <v>413</v>
      </c>
      <c r="GN237" s="68">
        <v>9.1744802656929497E-2</v>
      </c>
      <c r="GO237" s="78">
        <v>461.9</v>
      </c>
      <c r="GP237" s="78">
        <v>687.97</v>
      </c>
      <c r="GQ237" s="78">
        <v>379.44</v>
      </c>
      <c r="GR237" s="78">
        <v>308.89999999999998</v>
      </c>
      <c r="GS237" s="78"/>
      <c r="GT237" s="79"/>
      <c r="GU237" s="65" t="s">
        <v>414</v>
      </c>
      <c r="GV237" s="68">
        <v>1</v>
      </c>
      <c r="GW237" s="78">
        <v>473.73</v>
      </c>
      <c r="GX237" s="78">
        <v>492.1</v>
      </c>
      <c r="GY237" s="78">
        <v>485.46</v>
      </c>
      <c r="GZ237" s="78"/>
      <c r="HA237" s="78"/>
      <c r="HB237" s="79">
        <v>390.72</v>
      </c>
      <c r="HC237" s="65" t="s">
        <v>415</v>
      </c>
      <c r="HD237" s="68">
        <v>1</v>
      </c>
      <c r="HE237" s="78">
        <v>489.68</v>
      </c>
      <c r="HF237" s="78">
        <v>545.67999999999995</v>
      </c>
      <c r="HG237" s="78"/>
      <c r="HH237" s="78">
        <v>328.29</v>
      </c>
      <c r="HI237" s="78">
        <v>321.64999999999998</v>
      </c>
      <c r="HJ237" s="79">
        <v>366.72</v>
      </c>
      <c r="HK237" s="85" t="s">
        <v>416</v>
      </c>
      <c r="HL237" s="68">
        <v>1.09989221056336</v>
      </c>
      <c r="HM237" s="78">
        <v>465.51</v>
      </c>
      <c r="HN237" s="78">
        <v>502.5</v>
      </c>
      <c r="HO237" s="78">
        <v>371.3</v>
      </c>
      <c r="HP237" s="78"/>
      <c r="HQ237" s="78"/>
      <c r="HR237" s="79"/>
    </row>
    <row r="238" spans="1:226" x14ac:dyDescent="0.25">
      <c r="A238" s="81">
        <v>43899</v>
      </c>
      <c r="B238" s="82" t="s">
        <v>387</v>
      </c>
      <c r="C238" s="83">
        <v>516.34158075927473</v>
      </c>
      <c r="D238" s="83">
        <v>555.95514168578688</v>
      </c>
      <c r="E238" s="83">
        <v>474.19458671649835</v>
      </c>
      <c r="F238" s="83">
        <v>416.37880672442589</v>
      </c>
      <c r="G238" s="83">
        <v>332.28716059505678</v>
      </c>
      <c r="H238" s="84">
        <v>338.35105069338215</v>
      </c>
      <c r="I238" s="82" t="s">
        <v>388</v>
      </c>
      <c r="J238" s="83">
        <v>515.30085162670275</v>
      </c>
      <c r="K238" s="83">
        <v>546.42578786567856</v>
      </c>
      <c r="L238" s="83">
        <v>472.81563374125915</v>
      </c>
      <c r="M238" s="83">
        <v>419.64187091703229</v>
      </c>
      <c r="N238" s="83">
        <v>352.43688102893896</v>
      </c>
      <c r="O238" s="84">
        <v>374.4003380199706</v>
      </c>
      <c r="P238" s="65" t="s">
        <v>389</v>
      </c>
      <c r="Q238" s="78">
        <v>470.81</v>
      </c>
      <c r="R238" s="78">
        <v>521.19000000000005</v>
      </c>
      <c r="S238" s="78">
        <v>443.08</v>
      </c>
      <c r="T238" s="78">
        <v>326</v>
      </c>
      <c r="U238" s="78"/>
      <c r="V238" s="79"/>
      <c r="W238" s="65" t="s">
        <v>390</v>
      </c>
      <c r="X238" s="78">
        <v>491.08</v>
      </c>
      <c r="Y238" s="78">
        <v>517.44000000000005</v>
      </c>
      <c r="Z238" s="78">
        <v>436.47</v>
      </c>
      <c r="AA238" s="78">
        <v>296.70999999999998</v>
      </c>
      <c r="AB238" s="78"/>
      <c r="AC238" s="79">
        <v>408.26</v>
      </c>
      <c r="AD238" s="65" t="s">
        <v>391</v>
      </c>
      <c r="AE238" s="68">
        <v>0.51129972389814904</v>
      </c>
      <c r="AF238" s="78">
        <v>547.42999999999995</v>
      </c>
      <c r="AG238" s="78">
        <v>570.27</v>
      </c>
      <c r="AH238" s="78">
        <v>387.4</v>
      </c>
      <c r="AI238" s="78"/>
      <c r="AJ238" s="78"/>
      <c r="AK238" s="79">
        <v>317.12</v>
      </c>
      <c r="AL238" s="69" t="s">
        <v>392</v>
      </c>
      <c r="AM238" s="70">
        <v>1</v>
      </c>
      <c r="AN238" s="78">
        <v>568.54</v>
      </c>
      <c r="AO238" s="78">
        <v>624.21</v>
      </c>
      <c r="AP238" s="78">
        <v>569.69000000000005</v>
      </c>
      <c r="AQ238" s="78">
        <v>673.35</v>
      </c>
      <c r="AR238" s="78"/>
      <c r="AS238" s="79"/>
      <c r="AT238" s="65" t="s">
        <v>393</v>
      </c>
      <c r="AU238" s="68">
        <v>3.9209535759096602E-2</v>
      </c>
      <c r="AV238" s="78">
        <v>499.86</v>
      </c>
      <c r="AW238" s="78">
        <v>563.42999999999995</v>
      </c>
      <c r="AX238" s="78">
        <v>436.64</v>
      </c>
      <c r="AY238" s="78"/>
      <c r="AZ238" s="78"/>
      <c r="BA238" s="79">
        <v>352.64</v>
      </c>
      <c r="BB238" s="65" t="s">
        <v>394</v>
      </c>
      <c r="BC238" s="78">
        <v>487.52</v>
      </c>
      <c r="BD238" s="78">
        <v>528.76</v>
      </c>
      <c r="BE238" s="78">
        <v>449.57</v>
      </c>
      <c r="BF238" s="78"/>
      <c r="BG238" s="78"/>
      <c r="BH238" s="79">
        <v>434.25</v>
      </c>
      <c r="BI238" s="65" t="s">
        <v>395</v>
      </c>
      <c r="BJ238" s="68">
        <v>0.133877769596359</v>
      </c>
      <c r="BK238" s="78">
        <v>599.64</v>
      </c>
      <c r="BL238" s="78">
        <v>627.75</v>
      </c>
      <c r="BM238" s="78">
        <v>671.83</v>
      </c>
      <c r="BN238" s="78">
        <v>489.39</v>
      </c>
      <c r="BO238" s="78"/>
      <c r="BP238" s="79"/>
      <c r="BQ238" s="65" t="s">
        <v>396</v>
      </c>
      <c r="BR238" s="68">
        <v>1</v>
      </c>
      <c r="BS238" s="78">
        <v>519.5</v>
      </c>
      <c r="BT238" s="78">
        <v>572.83000000000004</v>
      </c>
      <c r="BU238" s="78">
        <v>647</v>
      </c>
      <c r="BV238" s="78"/>
      <c r="BW238" s="78"/>
      <c r="BX238" s="79">
        <v>363.67</v>
      </c>
      <c r="BY238" s="65" t="s">
        <v>397</v>
      </c>
      <c r="BZ238" s="78">
        <v>583.33000000000004</v>
      </c>
      <c r="CA238" s="78">
        <v>588.83000000000004</v>
      </c>
      <c r="CB238" s="78">
        <v>447.29</v>
      </c>
      <c r="CC238" s="78">
        <v>417.1</v>
      </c>
      <c r="CD238" s="78"/>
      <c r="CE238" s="79">
        <v>557.98</v>
      </c>
      <c r="CF238" s="65" t="s">
        <v>398</v>
      </c>
      <c r="CG238" s="78">
        <v>507.28</v>
      </c>
      <c r="CH238" s="78">
        <v>635.33000000000004</v>
      </c>
      <c r="CI238" s="78">
        <v>457.65</v>
      </c>
      <c r="CJ238" s="78"/>
      <c r="CK238" s="78"/>
      <c r="CL238" s="79"/>
      <c r="CM238" s="65" t="s">
        <v>399</v>
      </c>
      <c r="CN238" s="78">
        <v>524.48</v>
      </c>
      <c r="CO238" s="78">
        <v>525.33000000000004</v>
      </c>
      <c r="CP238" s="78">
        <v>551.67999999999995</v>
      </c>
      <c r="CQ238" s="78">
        <v>363.66</v>
      </c>
      <c r="CR238" s="78"/>
      <c r="CS238" s="79">
        <v>593.78</v>
      </c>
      <c r="CT238" s="65" t="s">
        <v>400</v>
      </c>
      <c r="CU238" s="78">
        <v>549.38</v>
      </c>
      <c r="CV238" s="78">
        <v>637.5</v>
      </c>
      <c r="CW238" s="78">
        <v>499.24</v>
      </c>
      <c r="CX238" s="78">
        <v>394.5</v>
      </c>
      <c r="CY238" s="78"/>
      <c r="CZ238" s="79"/>
      <c r="DA238" s="65" t="s">
        <v>401</v>
      </c>
      <c r="DB238" s="68">
        <v>0.13245033112582799</v>
      </c>
      <c r="DC238" s="78">
        <v>503.21</v>
      </c>
      <c r="DD238" s="78">
        <v>566.99</v>
      </c>
      <c r="DE238" s="78">
        <v>435.63</v>
      </c>
      <c r="DF238" s="78">
        <v>493.25</v>
      </c>
      <c r="DG238" s="78"/>
      <c r="DH238" s="79">
        <v>478.7</v>
      </c>
      <c r="DI238" s="65" t="s">
        <v>402</v>
      </c>
      <c r="DJ238" s="68">
        <v>2.9739776951672901E-3</v>
      </c>
      <c r="DK238" s="78">
        <v>495.61</v>
      </c>
      <c r="DL238" s="78">
        <v>544.57000000000005</v>
      </c>
      <c r="DM238" s="78">
        <v>544.57000000000005</v>
      </c>
      <c r="DN238" s="78">
        <v>608.29</v>
      </c>
      <c r="DO238" s="78"/>
      <c r="DP238" s="79">
        <v>457.86</v>
      </c>
      <c r="DQ238" s="65" t="s">
        <v>403</v>
      </c>
      <c r="DR238" s="78">
        <v>538.39</v>
      </c>
      <c r="DS238" s="78">
        <v>565.91</v>
      </c>
      <c r="DT238" s="78">
        <v>458.6</v>
      </c>
      <c r="DU238" s="78">
        <v>412.31</v>
      </c>
      <c r="DV238" s="78"/>
      <c r="DW238" s="79"/>
      <c r="DX238" s="65" t="s">
        <v>404</v>
      </c>
      <c r="DY238" s="78">
        <v>519.4</v>
      </c>
      <c r="DZ238" s="78">
        <v>541.78</v>
      </c>
      <c r="EA238" s="78">
        <v>616.63</v>
      </c>
      <c r="EB238" s="78">
        <v>412.49</v>
      </c>
      <c r="EC238" s="78"/>
      <c r="ED238" s="79">
        <v>361.83</v>
      </c>
      <c r="EE238" s="65" t="s">
        <v>405</v>
      </c>
      <c r="EF238" s="68">
        <v>1</v>
      </c>
      <c r="EG238" s="78">
        <v>522.66</v>
      </c>
      <c r="EH238" s="78">
        <v>545.44000000000005</v>
      </c>
      <c r="EI238" s="78">
        <v>392.91</v>
      </c>
      <c r="EJ238" s="78"/>
      <c r="EK238" s="78">
        <v>369.88</v>
      </c>
      <c r="EL238" s="79">
        <v>274.39</v>
      </c>
      <c r="EM238" s="65" t="s">
        <v>406</v>
      </c>
      <c r="EN238" s="78">
        <v>516.79999999999995</v>
      </c>
      <c r="EO238" s="78">
        <v>550.13</v>
      </c>
      <c r="EP238" s="78">
        <v>450.53</v>
      </c>
      <c r="EQ238" s="78"/>
      <c r="ER238" s="78"/>
      <c r="ES238" s="79">
        <v>382.97</v>
      </c>
      <c r="ET238" s="65" t="s">
        <v>407</v>
      </c>
      <c r="EU238" s="68">
        <v>1</v>
      </c>
      <c r="EV238" s="78">
        <v>511.7</v>
      </c>
      <c r="EW238" s="78">
        <v>534.35</v>
      </c>
      <c r="EX238" s="78">
        <v>534.35</v>
      </c>
      <c r="EY238" s="78"/>
      <c r="EZ238" s="78"/>
      <c r="FA238" s="79">
        <v>309.33</v>
      </c>
      <c r="FB238" s="65" t="s">
        <v>408</v>
      </c>
      <c r="FC238" s="78">
        <v>645.54</v>
      </c>
      <c r="FD238" s="78">
        <v>612.35</v>
      </c>
      <c r="FE238" s="78">
        <v>615.37</v>
      </c>
      <c r="FF238" s="78"/>
      <c r="FG238" s="78"/>
      <c r="FH238" s="79"/>
      <c r="FI238" s="65" t="s">
        <v>409</v>
      </c>
      <c r="FJ238" s="78">
        <v>532.16999999999996</v>
      </c>
      <c r="FK238" s="78">
        <v>573.5</v>
      </c>
      <c r="FL238" s="78">
        <v>299.12</v>
      </c>
      <c r="FM238" s="78">
        <v>472.24</v>
      </c>
      <c r="FN238" s="78"/>
      <c r="FO238" s="79">
        <v>327.42</v>
      </c>
      <c r="FP238" s="65" t="s">
        <v>410</v>
      </c>
      <c r="FQ238" s="68">
        <v>0.23184642492812799</v>
      </c>
      <c r="FR238" s="78">
        <v>511.17</v>
      </c>
      <c r="FS238" s="78">
        <v>580.57000000000005</v>
      </c>
      <c r="FT238" s="78">
        <v>507.47</v>
      </c>
      <c r="FU238" s="78">
        <v>335.44</v>
      </c>
      <c r="FV238" s="78">
        <v>325.39</v>
      </c>
      <c r="FW238" s="79">
        <v>288.47000000000003</v>
      </c>
      <c r="FX238" s="65" t="s">
        <v>411</v>
      </c>
      <c r="FY238" s="78">
        <v>524.58000000000004</v>
      </c>
      <c r="FZ238" s="78">
        <v>567.07000000000005</v>
      </c>
      <c r="GA238" s="78">
        <v>538.38</v>
      </c>
      <c r="GB238" s="78">
        <v>542.62</v>
      </c>
      <c r="GC238" s="78"/>
      <c r="GD238" s="79">
        <v>388.66</v>
      </c>
      <c r="GE238" s="65" t="s">
        <v>412</v>
      </c>
      <c r="GF238" s="68">
        <v>0.207576543850545</v>
      </c>
      <c r="GG238" s="78">
        <v>502.53</v>
      </c>
      <c r="GH238" s="78">
        <v>559.86</v>
      </c>
      <c r="GI238" s="78">
        <v>407.63</v>
      </c>
      <c r="GJ238" s="78">
        <v>476.91</v>
      </c>
      <c r="GK238" s="78"/>
      <c r="GL238" s="79">
        <v>403.09</v>
      </c>
      <c r="GM238" s="65" t="s">
        <v>413</v>
      </c>
      <c r="GN238" s="68">
        <v>9.3280971614600305E-2</v>
      </c>
      <c r="GO238" s="78">
        <v>516.79999999999995</v>
      </c>
      <c r="GP238" s="78">
        <v>730.38</v>
      </c>
      <c r="GQ238" s="78">
        <v>427.73</v>
      </c>
      <c r="GR238" s="78">
        <v>360.62</v>
      </c>
      <c r="GS238" s="78"/>
      <c r="GT238" s="79"/>
      <c r="GU238" s="65" t="s">
        <v>414</v>
      </c>
      <c r="GV238" s="68">
        <v>1</v>
      </c>
      <c r="GW238" s="78">
        <v>491.62</v>
      </c>
      <c r="GX238" s="78">
        <v>514.78</v>
      </c>
      <c r="GY238" s="78">
        <v>506.68</v>
      </c>
      <c r="GZ238" s="78"/>
      <c r="HA238" s="78"/>
      <c r="HB238" s="79">
        <v>403.21</v>
      </c>
      <c r="HC238" s="65" t="s">
        <v>415</v>
      </c>
      <c r="HD238" s="68">
        <v>1</v>
      </c>
      <c r="HE238" s="78">
        <v>515.52</v>
      </c>
      <c r="HF238" s="78">
        <v>571.52</v>
      </c>
      <c r="HG238" s="78"/>
      <c r="HH238" s="78">
        <v>350.81</v>
      </c>
      <c r="HI238" s="78">
        <v>344.17</v>
      </c>
      <c r="HJ238" s="79">
        <v>381.72</v>
      </c>
      <c r="HK238" s="85" t="s">
        <v>416</v>
      </c>
      <c r="HL238" s="68">
        <v>1.14438735223098</v>
      </c>
      <c r="HM238" s="78">
        <v>502.61</v>
      </c>
      <c r="HN238" s="78">
        <v>540.85</v>
      </c>
      <c r="HO238" s="78">
        <v>424.32</v>
      </c>
      <c r="HP238" s="78"/>
      <c r="HQ238" s="78"/>
      <c r="HR238" s="79"/>
    </row>
    <row r="239" spans="1:226" x14ac:dyDescent="0.25">
      <c r="A239" s="81">
        <v>43892</v>
      </c>
      <c r="B239" s="82" t="s">
        <v>387</v>
      </c>
      <c r="C239" s="83">
        <v>533.44109469544776</v>
      </c>
      <c r="D239" s="83">
        <v>573.86909574440745</v>
      </c>
      <c r="E239" s="83">
        <v>482.6124714559075</v>
      </c>
      <c r="F239" s="83">
        <v>440.87399334180054</v>
      </c>
      <c r="G239" s="83">
        <v>339.57778142204523</v>
      </c>
      <c r="H239" s="84">
        <v>344.4821818882337</v>
      </c>
      <c r="I239" s="82" t="s">
        <v>388</v>
      </c>
      <c r="J239" s="83">
        <v>532.16090333968668</v>
      </c>
      <c r="K239" s="83">
        <v>564.58714725618961</v>
      </c>
      <c r="L239" s="83">
        <v>480.4619240199417</v>
      </c>
      <c r="M239" s="83">
        <v>443.41391377030897</v>
      </c>
      <c r="N239" s="83">
        <v>384.18186495176849</v>
      </c>
      <c r="O239" s="84">
        <v>380.28562565435823</v>
      </c>
      <c r="P239" s="65" t="s">
        <v>389</v>
      </c>
      <c r="Q239" s="78">
        <v>493.31</v>
      </c>
      <c r="R239" s="78">
        <v>538.69000000000005</v>
      </c>
      <c r="S239" s="78">
        <v>456.44</v>
      </c>
      <c r="T239" s="78">
        <v>351</v>
      </c>
      <c r="U239" s="78"/>
      <c r="V239" s="79"/>
      <c r="W239" s="65" t="s">
        <v>390</v>
      </c>
      <c r="X239" s="78">
        <v>537.86</v>
      </c>
      <c r="Y239" s="78">
        <v>571.08000000000004</v>
      </c>
      <c r="Z239" s="78">
        <v>435.81</v>
      </c>
      <c r="AA239" s="78">
        <v>316.10000000000002</v>
      </c>
      <c r="AB239" s="78"/>
      <c r="AC239" s="79">
        <v>408.26</v>
      </c>
      <c r="AD239" s="65" t="s">
        <v>391</v>
      </c>
      <c r="AE239" s="68">
        <v>0.51129972389814904</v>
      </c>
      <c r="AF239" s="78">
        <v>553.19000000000005</v>
      </c>
      <c r="AG239" s="78">
        <v>577.42999999999995</v>
      </c>
      <c r="AH239" s="78">
        <v>448.41</v>
      </c>
      <c r="AI239" s="78"/>
      <c r="AJ239" s="78"/>
      <c r="AK239" s="79">
        <v>318.74</v>
      </c>
      <c r="AL239" s="69" t="s">
        <v>392</v>
      </c>
      <c r="AM239" s="70">
        <v>1</v>
      </c>
      <c r="AN239" s="78">
        <v>569.05999999999995</v>
      </c>
      <c r="AO239" s="78">
        <v>629.69000000000005</v>
      </c>
      <c r="AP239" s="78">
        <v>584.99</v>
      </c>
      <c r="AQ239" s="78">
        <v>673.35</v>
      </c>
      <c r="AR239" s="78"/>
      <c r="AS239" s="79"/>
      <c r="AT239" s="65" t="s">
        <v>393</v>
      </c>
      <c r="AU239" s="68">
        <v>3.9177277179235998E-2</v>
      </c>
      <c r="AV239" s="78">
        <v>510.68</v>
      </c>
      <c r="AW239" s="78">
        <v>577.28</v>
      </c>
      <c r="AX239" s="78">
        <v>465</v>
      </c>
      <c r="AY239" s="78"/>
      <c r="AZ239" s="78"/>
      <c r="BA239" s="79">
        <v>356.49</v>
      </c>
      <c r="BB239" s="65" t="s">
        <v>394</v>
      </c>
      <c r="BC239" s="78">
        <v>499.28</v>
      </c>
      <c r="BD239" s="78">
        <v>538</v>
      </c>
      <c r="BE239" s="78">
        <v>454.62</v>
      </c>
      <c r="BF239" s="78"/>
      <c r="BG239" s="78"/>
      <c r="BH239" s="79">
        <v>438.45</v>
      </c>
      <c r="BI239" s="65" t="s">
        <v>395</v>
      </c>
      <c r="BJ239" s="68">
        <v>0.13381506757660899</v>
      </c>
      <c r="BK239" s="78">
        <v>620.77</v>
      </c>
      <c r="BL239" s="78">
        <v>627.46</v>
      </c>
      <c r="BM239" s="78">
        <v>671.51</v>
      </c>
      <c r="BN239" s="78">
        <v>502.54</v>
      </c>
      <c r="BO239" s="78"/>
      <c r="BP239" s="79"/>
      <c r="BQ239" s="65" t="s">
        <v>396</v>
      </c>
      <c r="BR239" s="68">
        <v>1</v>
      </c>
      <c r="BS239" s="78">
        <v>572.83000000000004</v>
      </c>
      <c r="BT239" s="78">
        <v>634.5</v>
      </c>
      <c r="BU239" s="78">
        <v>656.17</v>
      </c>
      <c r="BV239" s="78"/>
      <c r="BW239" s="78"/>
      <c r="BX239" s="79">
        <v>365.33</v>
      </c>
      <c r="BY239" s="65" t="s">
        <v>397</v>
      </c>
      <c r="BZ239" s="78">
        <v>596.01</v>
      </c>
      <c r="CA239" s="78">
        <v>604.52</v>
      </c>
      <c r="CB239" s="78">
        <v>468.61</v>
      </c>
      <c r="CC239" s="78">
        <v>448.37</v>
      </c>
      <c r="CD239" s="78"/>
      <c r="CE239" s="79">
        <v>566.25</v>
      </c>
      <c r="CF239" s="65" t="s">
        <v>398</v>
      </c>
      <c r="CG239" s="78">
        <v>527.44000000000005</v>
      </c>
      <c r="CH239" s="78">
        <v>657.91</v>
      </c>
      <c r="CI239" s="78">
        <v>471.36</v>
      </c>
      <c r="CJ239" s="78"/>
      <c r="CK239" s="78"/>
      <c r="CL239" s="79"/>
      <c r="CM239" s="65" t="s">
        <v>399</v>
      </c>
      <c r="CN239" s="78">
        <v>549.12</v>
      </c>
      <c r="CO239" s="78">
        <v>550.52</v>
      </c>
      <c r="CP239" s="78">
        <v>561.98</v>
      </c>
      <c r="CQ239" s="78">
        <v>386.11</v>
      </c>
      <c r="CR239" s="78"/>
      <c r="CS239" s="79">
        <v>597.65</v>
      </c>
      <c r="CT239" s="65" t="s">
        <v>400</v>
      </c>
      <c r="CU239" s="78">
        <v>573.12</v>
      </c>
      <c r="CV239" s="78">
        <v>658.96</v>
      </c>
      <c r="CW239" s="78">
        <v>519.09</v>
      </c>
      <c r="CX239" s="78">
        <v>406.14</v>
      </c>
      <c r="CY239" s="78"/>
      <c r="CZ239" s="79"/>
      <c r="DA239" s="65" t="s">
        <v>401</v>
      </c>
      <c r="DB239" s="68">
        <v>0.13362731342286399</v>
      </c>
      <c r="DC239" s="78">
        <v>546.04999999999995</v>
      </c>
      <c r="DD239" s="78">
        <v>610.52</v>
      </c>
      <c r="DE239" s="78">
        <v>479.91</v>
      </c>
      <c r="DF239" s="78">
        <v>531.03</v>
      </c>
      <c r="DG239" s="78"/>
      <c r="DH239" s="79">
        <v>499.63</v>
      </c>
      <c r="DI239" s="65" t="s">
        <v>402</v>
      </c>
      <c r="DJ239" s="68">
        <v>2.9680636352843398E-3</v>
      </c>
      <c r="DK239" s="78">
        <v>535.37</v>
      </c>
      <c r="DL239" s="78">
        <v>582.91999999999996</v>
      </c>
      <c r="DM239" s="78">
        <v>582.91999999999996</v>
      </c>
      <c r="DN239" s="78">
        <v>734.84</v>
      </c>
      <c r="DO239" s="78"/>
      <c r="DP239" s="79">
        <v>469</v>
      </c>
      <c r="DQ239" s="65" t="s">
        <v>403</v>
      </c>
      <c r="DR239" s="78">
        <v>539.61</v>
      </c>
      <c r="DS239" s="78">
        <v>573.15</v>
      </c>
      <c r="DT239" s="78">
        <v>469.57</v>
      </c>
      <c r="DU239" s="78">
        <v>412.31</v>
      </c>
      <c r="DV239" s="78"/>
      <c r="DW239" s="79"/>
      <c r="DX239" s="65" t="s">
        <v>404</v>
      </c>
      <c r="DY239" s="78">
        <v>534.02</v>
      </c>
      <c r="DZ239" s="78">
        <v>556.5</v>
      </c>
      <c r="EA239" s="78">
        <v>619.45000000000005</v>
      </c>
      <c r="EB239" s="78">
        <v>414.36</v>
      </c>
      <c r="EC239" s="78"/>
      <c r="ED239" s="79">
        <v>367.41</v>
      </c>
      <c r="EE239" s="65" t="s">
        <v>405</v>
      </c>
      <c r="EF239" s="68">
        <v>1</v>
      </c>
      <c r="EG239" s="78">
        <v>534.98</v>
      </c>
      <c r="EH239" s="78">
        <v>567.45000000000005</v>
      </c>
      <c r="EI239" s="78">
        <v>460.11</v>
      </c>
      <c r="EJ239" s="78"/>
      <c r="EK239" s="78">
        <v>369.88</v>
      </c>
      <c r="EL239" s="79">
        <v>280.99</v>
      </c>
      <c r="EM239" s="65" t="s">
        <v>406</v>
      </c>
      <c r="EN239" s="78">
        <v>548.41999999999996</v>
      </c>
      <c r="EO239" s="78">
        <v>571.5</v>
      </c>
      <c r="EP239" s="78">
        <v>471.58</v>
      </c>
      <c r="EQ239" s="78"/>
      <c r="ER239" s="78"/>
      <c r="ES239" s="79">
        <v>399.63</v>
      </c>
      <c r="ET239" s="65" t="s">
        <v>407</v>
      </c>
      <c r="EU239" s="68">
        <v>1</v>
      </c>
      <c r="EV239" s="78">
        <v>523.49</v>
      </c>
      <c r="EW239" s="78">
        <v>546.25</v>
      </c>
      <c r="EX239" s="78">
        <v>546.25</v>
      </c>
      <c r="EY239" s="78"/>
      <c r="EZ239" s="78"/>
      <c r="FA239" s="79">
        <v>314.43</v>
      </c>
      <c r="FB239" s="65" t="s">
        <v>408</v>
      </c>
      <c r="FC239" s="78">
        <v>645.54</v>
      </c>
      <c r="FD239" s="78">
        <v>612.35</v>
      </c>
      <c r="FE239" s="78">
        <v>615.37</v>
      </c>
      <c r="FF239" s="78"/>
      <c r="FG239" s="78"/>
      <c r="FH239" s="79"/>
      <c r="FI239" s="65" t="s">
        <v>409</v>
      </c>
      <c r="FJ239" s="78">
        <v>556.13</v>
      </c>
      <c r="FK239" s="78">
        <v>597.47</v>
      </c>
      <c r="FL239" s="78">
        <v>335.49</v>
      </c>
      <c r="FM239" s="78">
        <v>514.24</v>
      </c>
      <c r="FN239" s="78"/>
      <c r="FO239" s="79">
        <v>341.47</v>
      </c>
      <c r="FP239" s="65" t="s">
        <v>410</v>
      </c>
      <c r="FQ239" s="68">
        <v>0.231074960717257</v>
      </c>
      <c r="FR239" s="78">
        <v>520.16999999999996</v>
      </c>
      <c r="FS239" s="78">
        <v>595.94000000000005</v>
      </c>
      <c r="FT239" s="78">
        <v>526.5</v>
      </c>
      <c r="FU239" s="78">
        <v>344.24</v>
      </c>
      <c r="FV239" s="78">
        <v>324.31</v>
      </c>
      <c r="FW239" s="79">
        <v>295.86</v>
      </c>
      <c r="FX239" s="65" t="s">
        <v>411</v>
      </c>
      <c r="FY239" s="78">
        <v>549.78</v>
      </c>
      <c r="FZ239" s="78">
        <v>587.4</v>
      </c>
      <c r="GA239" s="78">
        <v>564.4</v>
      </c>
      <c r="GB239" s="78">
        <v>589.85</v>
      </c>
      <c r="GC239" s="78"/>
      <c r="GD239" s="79">
        <v>391.1</v>
      </c>
      <c r="GE239" s="65" t="s">
        <v>412</v>
      </c>
      <c r="GF239" s="68">
        <v>0.20787427763688501</v>
      </c>
      <c r="GG239" s="78">
        <v>510.27</v>
      </c>
      <c r="GH239" s="78">
        <v>564.12</v>
      </c>
      <c r="GI239" s="78">
        <v>434.04</v>
      </c>
      <c r="GJ239" s="78">
        <v>423.08</v>
      </c>
      <c r="GK239" s="78"/>
      <c r="GL239" s="79">
        <v>408.3</v>
      </c>
      <c r="GM239" s="65" t="s">
        <v>413</v>
      </c>
      <c r="GN239" s="68">
        <v>9.4283586170483602E-2</v>
      </c>
      <c r="GO239" s="78">
        <v>546.79</v>
      </c>
      <c r="GP239" s="78">
        <v>755.35</v>
      </c>
      <c r="GQ239" s="78">
        <v>463.33</v>
      </c>
      <c r="GR239" s="78">
        <v>414.75</v>
      </c>
      <c r="GS239" s="78"/>
      <c r="GT239" s="79"/>
      <c r="GU239" s="65" t="s">
        <v>414</v>
      </c>
      <c r="GV239" s="68">
        <v>1</v>
      </c>
      <c r="GW239" s="78">
        <v>487.18</v>
      </c>
      <c r="GX239" s="78">
        <v>511.39</v>
      </c>
      <c r="GY239" s="78">
        <v>506.56</v>
      </c>
      <c r="GZ239" s="78"/>
      <c r="HA239" s="78"/>
      <c r="HB239" s="79">
        <v>404.16</v>
      </c>
      <c r="HC239" s="65" t="s">
        <v>415</v>
      </c>
      <c r="HD239" s="68">
        <v>1</v>
      </c>
      <c r="HE239" s="78">
        <v>534.67999999999995</v>
      </c>
      <c r="HF239" s="78">
        <v>591.52</v>
      </c>
      <c r="HG239" s="78"/>
      <c r="HH239" s="78">
        <v>397.6</v>
      </c>
      <c r="HI239" s="78">
        <v>390.96</v>
      </c>
      <c r="HJ239" s="79">
        <v>392.55</v>
      </c>
      <c r="HK239" s="85" t="s">
        <v>416</v>
      </c>
      <c r="HL239" s="68">
        <v>1.14793429224111</v>
      </c>
      <c r="HM239" s="78">
        <v>505.96</v>
      </c>
      <c r="HN239" s="78">
        <v>546.04999999999995</v>
      </c>
      <c r="HO239" s="78">
        <v>430.7</v>
      </c>
      <c r="HP239" s="78"/>
      <c r="HQ239" s="78"/>
      <c r="HR239" s="79"/>
    </row>
    <row r="240" spans="1:226" x14ac:dyDescent="0.25">
      <c r="A240" s="81">
        <v>43885</v>
      </c>
      <c r="B240" s="82" t="s">
        <v>387</v>
      </c>
      <c r="C240" s="83">
        <v>551.50696710021123</v>
      </c>
      <c r="D240" s="83">
        <v>588.43811530249036</v>
      </c>
      <c r="E240" s="83">
        <v>513.4423094331371</v>
      </c>
      <c r="F240" s="83">
        <v>457.23842852269519</v>
      </c>
      <c r="G240" s="83">
        <v>340.7924985357854</v>
      </c>
      <c r="H240" s="84">
        <v>350.47764312651339</v>
      </c>
      <c r="I240" s="82" t="s">
        <v>388</v>
      </c>
      <c r="J240" s="83">
        <v>551.28261688161342</v>
      </c>
      <c r="K240" s="83">
        <v>579.48361411208282</v>
      </c>
      <c r="L240" s="83">
        <v>511.79512866858971</v>
      </c>
      <c r="M240" s="83">
        <v>455.55765241892988</v>
      </c>
      <c r="N240" s="83">
        <v>382.63498392282963</v>
      </c>
      <c r="O240" s="84">
        <v>383.68659487608227</v>
      </c>
      <c r="P240" s="65" t="s">
        <v>389</v>
      </c>
      <c r="Q240" s="78">
        <v>515.80999999999995</v>
      </c>
      <c r="R240" s="78">
        <v>566.19000000000005</v>
      </c>
      <c r="S240" s="78">
        <v>495.3</v>
      </c>
      <c r="T240" s="78">
        <v>383</v>
      </c>
      <c r="U240" s="78"/>
      <c r="V240" s="79"/>
      <c r="W240" s="65" t="s">
        <v>390</v>
      </c>
      <c r="X240" s="78">
        <v>536.70000000000005</v>
      </c>
      <c r="Y240" s="78">
        <v>569.26</v>
      </c>
      <c r="Z240" s="78">
        <v>497.3</v>
      </c>
      <c r="AA240" s="78">
        <v>347.95</v>
      </c>
      <c r="AB240" s="78"/>
      <c r="AC240" s="79">
        <v>430.58</v>
      </c>
      <c r="AD240" s="65" t="s">
        <v>391</v>
      </c>
      <c r="AE240" s="68">
        <v>0.51129972389814904</v>
      </c>
      <c r="AF240" s="78">
        <v>555.44000000000005</v>
      </c>
      <c r="AG240" s="78">
        <v>581.82000000000005</v>
      </c>
      <c r="AH240" s="78">
        <v>448.41</v>
      </c>
      <c r="AI240" s="78"/>
      <c r="AJ240" s="78"/>
      <c r="AK240" s="79">
        <v>320.36</v>
      </c>
      <c r="AL240" s="69" t="s">
        <v>392</v>
      </c>
      <c r="AM240" s="70">
        <v>1</v>
      </c>
      <c r="AN240" s="78">
        <v>569.75</v>
      </c>
      <c r="AO240" s="78">
        <v>631.77</v>
      </c>
      <c r="AP240" s="78">
        <v>587.05999999999995</v>
      </c>
      <c r="AQ240" s="78">
        <v>673.35</v>
      </c>
      <c r="AR240" s="78"/>
      <c r="AS240" s="79"/>
      <c r="AT240" s="65" t="s">
        <v>393</v>
      </c>
      <c r="AU240" s="68">
        <v>3.9704597792424398E-2</v>
      </c>
      <c r="AV240" s="78">
        <v>521.79</v>
      </c>
      <c r="AW240" s="78">
        <v>589.41999999999996</v>
      </c>
      <c r="AX240" s="78">
        <v>487.89</v>
      </c>
      <c r="AY240" s="78"/>
      <c r="AZ240" s="78"/>
      <c r="BA240" s="79">
        <v>364.21</v>
      </c>
      <c r="BB240" s="65" t="s">
        <v>394</v>
      </c>
      <c r="BC240" s="78">
        <v>532.89</v>
      </c>
      <c r="BD240" s="78">
        <v>570.78</v>
      </c>
      <c r="BE240" s="78">
        <v>483.19</v>
      </c>
      <c r="BF240" s="78"/>
      <c r="BG240" s="78"/>
      <c r="BH240" s="79">
        <v>439.29</v>
      </c>
      <c r="BI240" s="65" t="s">
        <v>395</v>
      </c>
      <c r="BJ240" s="68">
        <v>0.13387060067738499</v>
      </c>
      <c r="BK240" s="78">
        <v>663.86</v>
      </c>
      <c r="BL240" s="78">
        <v>659.85</v>
      </c>
      <c r="BM240" s="78">
        <v>703.92</v>
      </c>
      <c r="BN240" s="78">
        <v>556.29999999999995</v>
      </c>
      <c r="BO240" s="78"/>
      <c r="BP240" s="79"/>
      <c r="BQ240" s="65" t="s">
        <v>396</v>
      </c>
      <c r="BR240" s="68">
        <v>1</v>
      </c>
      <c r="BS240" s="78">
        <v>591.16999999999996</v>
      </c>
      <c r="BT240" s="78">
        <v>652.83000000000004</v>
      </c>
      <c r="BU240" s="78">
        <v>682.83</v>
      </c>
      <c r="BV240" s="78"/>
      <c r="BW240" s="78"/>
      <c r="BX240" s="79">
        <v>365.33</v>
      </c>
      <c r="BY240" s="65" t="s">
        <v>397</v>
      </c>
      <c r="BZ240" s="78">
        <v>601.54999999999995</v>
      </c>
      <c r="CA240" s="78">
        <v>614.02</v>
      </c>
      <c r="CB240" s="78">
        <v>494.09</v>
      </c>
      <c r="CC240" s="78">
        <v>431.38</v>
      </c>
      <c r="CD240" s="78"/>
      <c r="CE240" s="79">
        <v>566.42999999999995</v>
      </c>
      <c r="CF240" s="65" t="s">
        <v>398</v>
      </c>
      <c r="CG240" s="78">
        <v>605.66999999999996</v>
      </c>
      <c r="CH240" s="78">
        <v>661.14</v>
      </c>
      <c r="CI240" s="78">
        <v>521.36</v>
      </c>
      <c r="CJ240" s="78"/>
      <c r="CK240" s="78"/>
      <c r="CL240" s="79"/>
      <c r="CM240" s="65" t="s">
        <v>399</v>
      </c>
      <c r="CN240" s="78">
        <v>549.49</v>
      </c>
      <c r="CO240" s="78">
        <v>557.54999999999995</v>
      </c>
      <c r="CP240" s="78">
        <v>587.44000000000005</v>
      </c>
      <c r="CQ240" s="78">
        <v>431.72</v>
      </c>
      <c r="CR240" s="78"/>
      <c r="CS240" s="79">
        <v>597.87</v>
      </c>
      <c r="CT240" s="65" t="s">
        <v>400</v>
      </c>
      <c r="CU240" s="78">
        <v>575.45000000000005</v>
      </c>
      <c r="CV240" s="78">
        <v>662.18</v>
      </c>
      <c r="CW240" s="78">
        <v>524.74</v>
      </c>
      <c r="CX240" s="78">
        <v>459.15</v>
      </c>
      <c r="CY240" s="78"/>
      <c r="CZ240" s="79"/>
      <c r="DA240" s="65" t="s">
        <v>401</v>
      </c>
      <c r="DB240" s="68">
        <v>0.13395847287340901</v>
      </c>
      <c r="DC240" s="78">
        <v>534.54999999999995</v>
      </c>
      <c r="DD240" s="78">
        <v>604.53</v>
      </c>
      <c r="DE240" s="78">
        <v>472.53</v>
      </c>
      <c r="DF240" s="78">
        <v>532.35</v>
      </c>
      <c r="DG240" s="78"/>
      <c r="DH240" s="79">
        <v>491.55</v>
      </c>
      <c r="DI240" s="65" t="s">
        <v>402</v>
      </c>
      <c r="DJ240" s="68">
        <v>2.9619975711619902E-3</v>
      </c>
      <c r="DK240" s="78">
        <v>533.69000000000005</v>
      </c>
      <c r="DL240" s="78">
        <v>584.5</v>
      </c>
      <c r="DM240" s="78">
        <v>584.5</v>
      </c>
      <c r="DN240" s="78">
        <v>733.34</v>
      </c>
      <c r="DO240" s="78"/>
      <c r="DP240" s="79">
        <v>469.01</v>
      </c>
      <c r="DQ240" s="65" t="s">
        <v>403</v>
      </c>
      <c r="DR240" s="78">
        <v>542.04999999999995</v>
      </c>
      <c r="DS240" s="78">
        <v>575.34</v>
      </c>
      <c r="DT240" s="78">
        <v>487.76</v>
      </c>
      <c r="DU240" s="78">
        <v>456.26</v>
      </c>
      <c r="DV240" s="78"/>
      <c r="DW240" s="79"/>
      <c r="DX240" s="65" t="s">
        <v>404</v>
      </c>
      <c r="DY240" s="78">
        <v>538.4</v>
      </c>
      <c r="DZ240" s="78">
        <v>562.45000000000005</v>
      </c>
      <c r="EA240" s="78">
        <v>654.46</v>
      </c>
      <c r="EB240" s="78">
        <v>464.61</v>
      </c>
      <c r="EC240" s="78"/>
      <c r="ED240" s="79">
        <v>369.93</v>
      </c>
      <c r="EE240" s="65" t="s">
        <v>405</v>
      </c>
      <c r="EF240" s="68">
        <v>1</v>
      </c>
      <c r="EG240" s="78">
        <v>540.47</v>
      </c>
      <c r="EH240" s="78">
        <v>569.12</v>
      </c>
      <c r="EI240" s="78">
        <v>485.02</v>
      </c>
      <c r="EJ240" s="78"/>
      <c r="EK240" s="78">
        <v>369.88</v>
      </c>
      <c r="EL240" s="79">
        <v>290.61</v>
      </c>
      <c r="EM240" s="65" t="s">
        <v>406</v>
      </c>
      <c r="EN240" s="78">
        <v>574.91999999999996</v>
      </c>
      <c r="EO240" s="78">
        <v>597.99</v>
      </c>
      <c r="EP240" s="78">
        <v>497.02</v>
      </c>
      <c r="EQ240" s="78"/>
      <c r="ER240" s="78"/>
      <c r="ES240" s="79">
        <v>399.63</v>
      </c>
      <c r="ET240" s="65" t="s">
        <v>407</v>
      </c>
      <c r="EU240" s="68">
        <v>1</v>
      </c>
      <c r="EV240" s="78">
        <v>526.29999999999995</v>
      </c>
      <c r="EW240" s="78">
        <v>548.66999999999996</v>
      </c>
      <c r="EX240" s="78">
        <v>548.66999999999996</v>
      </c>
      <c r="EY240" s="78"/>
      <c r="EZ240" s="78"/>
      <c r="FA240" s="79">
        <v>322.95999999999998</v>
      </c>
      <c r="FB240" s="65" t="s">
        <v>408</v>
      </c>
      <c r="FC240" s="78">
        <v>645.54</v>
      </c>
      <c r="FD240" s="78">
        <v>612.35</v>
      </c>
      <c r="FE240" s="78">
        <v>615.37</v>
      </c>
      <c r="FF240" s="78"/>
      <c r="FG240" s="78"/>
      <c r="FH240" s="79"/>
      <c r="FI240" s="65" t="s">
        <v>409</v>
      </c>
      <c r="FJ240" s="78">
        <v>581.75</v>
      </c>
      <c r="FK240" s="78">
        <v>624.74</v>
      </c>
      <c r="FL240" s="78">
        <v>399.12</v>
      </c>
      <c r="FM240" s="78">
        <v>601.24</v>
      </c>
      <c r="FN240" s="78"/>
      <c r="FO240" s="79">
        <v>349.74</v>
      </c>
      <c r="FP240" s="65" t="s">
        <v>410</v>
      </c>
      <c r="FQ240" s="68">
        <v>0.23261764637465401</v>
      </c>
      <c r="FR240" s="78">
        <v>530.42999999999995</v>
      </c>
      <c r="FS240" s="78">
        <v>610.37</v>
      </c>
      <c r="FT240" s="78">
        <v>551.5</v>
      </c>
      <c r="FU240" s="78">
        <v>395.37</v>
      </c>
      <c r="FV240" s="78">
        <v>326.47000000000003</v>
      </c>
      <c r="FW240" s="79">
        <v>307.13</v>
      </c>
      <c r="FX240" s="65" t="s">
        <v>411</v>
      </c>
      <c r="FY240" s="78">
        <v>558.73</v>
      </c>
      <c r="FZ240" s="78">
        <v>597.97</v>
      </c>
      <c r="GA240" s="78">
        <v>570.09</v>
      </c>
      <c r="GB240" s="78">
        <v>587.20000000000005</v>
      </c>
      <c r="GC240" s="78"/>
      <c r="GD240" s="79">
        <v>390.29</v>
      </c>
      <c r="GE240" s="65" t="s">
        <v>412</v>
      </c>
      <c r="GF240" s="68">
        <v>0.20806025424963101</v>
      </c>
      <c r="GG240" s="78">
        <v>525.21</v>
      </c>
      <c r="GH240" s="78">
        <v>577.59</v>
      </c>
      <c r="GI240" s="78">
        <v>466.34</v>
      </c>
      <c r="GJ240" s="78">
        <v>423.17</v>
      </c>
      <c r="GK240" s="78"/>
      <c r="GL240" s="79">
        <v>409.11</v>
      </c>
      <c r="GM240" s="65" t="s">
        <v>413</v>
      </c>
      <c r="GN240" s="68">
        <v>9.4488486577910494E-2</v>
      </c>
      <c r="GO240" s="78">
        <v>572.85</v>
      </c>
      <c r="GP240" s="78">
        <v>775.89</v>
      </c>
      <c r="GQ240" s="78">
        <v>500.62</v>
      </c>
      <c r="GR240" s="78">
        <v>463.37</v>
      </c>
      <c r="GS240" s="78"/>
      <c r="GT240" s="79"/>
      <c r="GU240" s="65" t="s">
        <v>414</v>
      </c>
      <c r="GV240" s="68">
        <v>1</v>
      </c>
      <c r="GW240" s="78">
        <v>483.96</v>
      </c>
      <c r="GX240" s="78">
        <v>508.13</v>
      </c>
      <c r="GY240" s="78">
        <v>502.98</v>
      </c>
      <c r="GZ240" s="78"/>
      <c r="HA240" s="78"/>
      <c r="HB240" s="79">
        <v>404.51</v>
      </c>
      <c r="HC240" s="65" t="s">
        <v>415</v>
      </c>
      <c r="HD240" s="68">
        <v>1</v>
      </c>
      <c r="HE240" s="78">
        <v>528.02</v>
      </c>
      <c r="HF240" s="78">
        <v>588.17999999999995</v>
      </c>
      <c r="HG240" s="78"/>
      <c r="HH240" s="78">
        <v>395.32</v>
      </c>
      <c r="HI240" s="78">
        <v>388.68</v>
      </c>
      <c r="HJ240" s="79">
        <v>393.39</v>
      </c>
      <c r="HK240" s="85" t="s">
        <v>416</v>
      </c>
      <c r="HL240" s="68">
        <v>1.1928476852790699</v>
      </c>
      <c r="HM240" s="78">
        <v>535.85</v>
      </c>
      <c r="HN240" s="78">
        <v>577.88</v>
      </c>
      <c r="HO240" s="78">
        <v>481.35</v>
      </c>
      <c r="HP240" s="78"/>
      <c r="HQ240" s="78"/>
      <c r="HR240" s="79"/>
    </row>
    <row r="241" spans="1:226" x14ac:dyDescent="0.25">
      <c r="A241" s="81">
        <v>43878</v>
      </c>
      <c r="B241" s="82" t="s">
        <v>387</v>
      </c>
      <c r="C241" s="83">
        <v>546.54777715282023</v>
      </c>
      <c r="D241" s="83">
        <v>589.1419546392425</v>
      </c>
      <c r="E241" s="83">
        <v>509.3627745935193</v>
      </c>
      <c r="F241" s="83">
        <v>465.67074130250455</v>
      </c>
      <c r="G241" s="83">
        <v>353.76248682206864</v>
      </c>
      <c r="H241" s="84">
        <v>355.8242230411513</v>
      </c>
      <c r="I241" s="82" t="s">
        <v>388</v>
      </c>
      <c r="J241" s="83">
        <v>545.37909599472687</v>
      </c>
      <c r="K241" s="83">
        <v>578.62308497156846</v>
      </c>
      <c r="L241" s="83">
        <v>507.58089992772574</v>
      </c>
      <c r="M241" s="83">
        <v>461.92206047680656</v>
      </c>
      <c r="N241" s="83">
        <v>380.6471061093248</v>
      </c>
      <c r="O241" s="84">
        <v>385.92552352564309</v>
      </c>
      <c r="P241" s="65" t="s">
        <v>389</v>
      </c>
      <c r="Q241" s="78">
        <v>503.31</v>
      </c>
      <c r="R241" s="78">
        <v>557.03</v>
      </c>
      <c r="S241" s="78">
        <v>490.59</v>
      </c>
      <c r="T241" s="78">
        <v>383</v>
      </c>
      <c r="U241" s="78"/>
      <c r="V241" s="79"/>
      <c r="W241" s="65" t="s">
        <v>390</v>
      </c>
      <c r="X241" s="78">
        <v>526.62</v>
      </c>
      <c r="Y241" s="78">
        <v>554.79999999999995</v>
      </c>
      <c r="Z241" s="78">
        <v>490.44</v>
      </c>
      <c r="AA241" s="78">
        <v>347.95</v>
      </c>
      <c r="AB241" s="78"/>
      <c r="AC241" s="79">
        <v>430.58</v>
      </c>
      <c r="AD241" s="65" t="s">
        <v>391</v>
      </c>
      <c r="AE241" s="68">
        <v>0.51129972389814904</v>
      </c>
      <c r="AF241" s="78">
        <v>558.54999999999995</v>
      </c>
      <c r="AG241" s="78">
        <v>590.16999999999996</v>
      </c>
      <c r="AH241" s="78">
        <v>449.78</v>
      </c>
      <c r="AI241" s="78"/>
      <c r="AJ241" s="78"/>
      <c r="AK241" s="79">
        <v>321.98</v>
      </c>
      <c r="AL241" s="69" t="s">
        <v>392</v>
      </c>
      <c r="AM241" s="70">
        <v>1</v>
      </c>
      <c r="AN241" s="78">
        <v>572.24</v>
      </c>
      <c r="AO241" s="78">
        <v>643.67999999999995</v>
      </c>
      <c r="AP241" s="78">
        <v>593.65</v>
      </c>
      <c r="AQ241" s="78">
        <v>656.56</v>
      </c>
      <c r="AR241" s="78"/>
      <c r="AS241" s="79"/>
      <c r="AT241" s="65" t="s">
        <v>393</v>
      </c>
      <c r="AU241" s="68">
        <v>4.0333965232122002E-2</v>
      </c>
      <c r="AV241" s="78">
        <v>532.03</v>
      </c>
      <c r="AW241" s="78">
        <v>600.96</v>
      </c>
      <c r="AX241" s="78">
        <v>490.59</v>
      </c>
      <c r="AY241" s="78"/>
      <c r="AZ241" s="78"/>
      <c r="BA241" s="79">
        <v>373.69</v>
      </c>
      <c r="BB241" s="65" t="s">
        <v>394</v>
      </c>
      <c r="BC241" s="78">
        <v>523.65</v>
      </c>
      <c r="BD241" s="78">
        <v>571.62</v>
      </c>
      <c r="BE241" s="78">
        <v>479.83</v>
      </c>
      <c r="BF241" s="78"/>
      <c r="BG241" s="78"/>
      <c r="BH241" s="79">
        <v>441.81</v>
      </c>
      <c r="BI241" s="65" t="s">
        <v>395</v>
      </c>
      <c r="BJ241" s="68">
        <v>0.13386701650580299</v>
      </c>
      <c r="BK241" s="78">
        <v>642.42999999999995</v>
      </c>
      <c r="BL241" s="78">
        <v>659.83</v>
      </c>
      <c r="BM241" s="78">
        <v>703.9</v>
      </c>
      <c r="BN241" s="78">
        <v>583.05999999999995</v>
      </c>
      <c r="BO241" s="78"/>
      <c r="BP241" s="79"/>
      <c r="BQ241" s="65" t="s">
        <v>396</v>
      </c>
      <c r="BR241" s="68">
        <v>1</v>
      </c>
      <c r="BS241" s="78">
        <v>592</v>
      </c>
      <c r="BT241" s="78">
        <v>652.83000000000004</v>
      </c>
      <c r="BU241" s="78">
        <v>683.67</v>
      </c>
      <c r="BV241" s="78"/>
      <c r="BW241" s="78"/>
      <c r="BX241" s="79">
        <v>368.67</v>
      </c>
      <c r="BY241" s="65" t="s">
        <v>397</v>
      </c>
      <c r="BZ241" s="78">
        <v>599.04</v>
      </c>
      <c r="CA241" s="78">
        <v>613.02</v>
      </c>
      <c r="CB241" s="78">
        <v>490.56</v>
      </c>
      <c r="CC241" s="78">
        <v>446.15</v>
      </c>
      <c r="CD241" s="78"/>
      <c r="CE241" s="79">
        <v>566.62</v>
      </c>
      <c r="CF241" s="65" t="s">
        <v>398</v>
      </c>
      <c r="CG241" s="78">
        <v>604.04999999999995</v>
      </c>
      <c r="CH241" s="78">
        <v>668.39</v>
      </c>
      <c r="CI241" s="78">
        <v>514.91</v>
      </c>
      <c r="CJ241" s="78"/>
      <c r="CK241" s="78"/>
      <c r="CL241" s="79"/>
      <c r="CM241" s="65" t="s">
        <v>399</v>
      </c>
      <c r="CN241" s="78">
        <v>554.32000000000005</v>
      </c>
      <c r="CO241" s="78">
        <v>557.48</v>
      </c>
      <c r="CP241" s="78">
        <v>581.36</v>
      </c>
      <c r="CQ241" s="78">
        <v>433.01</v>
      </c>
      <c r="CR241" s="78"/>
      <c r="CS241" s="79">
        <v>599.27</v>
      </c>
      <c r="CT241" s="65" t="s">
        <v>400</v>
      </c>
      <c r="CU241" s="78">
        <v>572.45000000000005</v>
      </c>
      <c r="CV241" s="78">
        <v>663.1</v>
      </c>
      <c r="CW241" s="78">
        <v>522.51</v>
      </c>
      <c r="CX241" s="78">
        <v>459.84</v>
      </c>
      <c r="CY241" s="78"/>
      <c r="CZ241" s="79"/>
      <c r="DA241" s="65" t="s">
        <v>401</v>
      </c>
      <c r="DB241" s="68">
        <v>0.13429127778150801</v>
      </c>
      <c r="DC241" s="78">
        <v>529.32000000000005</v>
      </c>
      <c r="DD241" s="78">
        <v>597.01</v>
      </c>
      <c r="DE241" s="78">
        <v>448.45</v>
      </c>
      <c r="DF241" s="78">
        <v>533.66999999999996</v>
      </c>
      <c r="DG241" s="78"/>
      <c r="DH241" s="79">
        <v>488.79</v>
      </c>
      <c r="DI241" s="65" t="s">
        <v>402</v>
      </c>
      <c r="DJ241" s="68">
        <v>2.9882859191967502E-3</v>
      </c>
      <c r="DK241" s="78">
        <v>527.87</v>
      </c>
      <c r="DL241" s="78">
        <v>578.38</v>
      </c>
      <c r="DM241" s="78">
        <v>578.38</v>
      </c>
      <c r="DN241" s="78">
        <v>539.80999999999995</v>
      </c>
      <c r="DO241" s="78"/>
      <c r="DP241" s="79">
        <v>473.99</v>
      </c>
      <c r="DQ241" s="65" t="s">
        <v>403</v>
      </c>
      <c r="DR241" s="78">
        <v>547.98</v>
      </c>
      <c r="DS241" s="78">
        <v>582.5</v>
      </c>
      <c r="DT241" s="78">
        <v>484.86</v>
      </c>
      <c r="DU241" s="78">
        <v>452.72</v>
      </c>
      <c r="DV241" s="78"/>
      <c r="DW241" s="79"/>
      <c r="DX241" s="65" t="s">
        <v>404</v>
      </c>
      <c r="DY241" s="78">
        <v>539.75</v>
      </c>
      <c r="DZ241" s="78">
        <v>564.04</v>
      </c>
      <c r="EA241" s="78">
        <v>650.74</v>
      </c>
      <c r="EB241" s="78">
        <v>464.49</v>
      </c>
      <c r="EC241" s="78"/>
      <c r="ED241" s="79">
        <v>372.21</v>
      </c>
      <c r="EE241" s="65" t="s">
        <v>405</v>
      </c>
      <c r="EF241" s="68">
        <v>1</v>
      </c>
      <c r="EG241" s="78">
        <v>539.63</v>
      </c>
      <c r="EH241" s="78">
        <v>563.91</v>
      </c>
      <c r="EI241" s="78">
        <v>485.28</v>
      </c>
      <c r="EJ241" s="78"/>
      <c r="EK241" s="78">
        <v>369.88</v>
      </c>
      <c r="EL241" s="79">
        <v>291.43</v>
      </c>
      <c r="EM241" s="65" t="s">
        <v>406</v>
      </c>
      <c r="EN241" s="78">
        <v>556.12</v>
      </c>
      <c r="EO241" s="78">
        <v>597.99</v>
      </c>
      <c r="EP241" s="78">
        <v>497.02</v>
      </c>
      <c r="EQ241" s="78"/>
      <c r="ER241" s="78"/>
      <c r="ES241" s="79">
        <v>413.52</v>
      </c>
      <c r="ET241" s="65" t="s">
        <v>407</v>
      </c>
      <c r="EU241" s="68">
        <v>1</v>
      </c>
      <c r="EV241" s="78">
        <v>513.35</v>
      </c>
      <c r="EW241" s="78">
        <v>536</v>
      </c>
      <c r="EX241" s="78">
        <v>536</v>
      </c>
      <c r="EY241" s="78"/>
      <c r="EZ241" s="78"/>
      <c r="FA241" s="79">
        <v>325.24</v>
      </c>
      <c r="FB241" s="65" t="s">
        <v>408</v>
      </c>
      <c r="FC241" s="78">
        <v>645.54</v>
      </c>
      <c r="FD241" s="78">
        <v>612.35</v>
      </c>
      <c r="FE241" s="78">
        <v>615.37</v>
      </c>
      <c r="FF241" s="78"/>
      <c r="FG241" s="78"/>
      <c r="FH241" s="79"/>
      <c r="FI241" s="65" t="s">
        <v>409</v>
      </c>
      <c r="FJ241" s="78">
        <v>563.57000000000005</v>
      </c>
      <c r="FK241" s="78">
        <v>610.69000000000005</v>
      </c>
      <c r="FL241" s="78">
        <v>406.56</v>
      </c>
      <c r="FM241" s="78">
        <v>608.24</v>
      </c>
      <c r="FN241" s="78"/>
      <c r="FO241" s="79">
        <v>353.04</v>
      </c>
      <c r="FP241" s="65" t="s">
        <v>410</v>
      </c>
      <c r="FQ241" s="68">
        <v>0.23463162834350099</v>
      </c>
      <c r="FR241" s="78">
        <v>540.54</v>
      </c>
      <c r="FS241" s="78">
        <v>625.87</v>
      </c>
      <c r="FT241" s="78">
        <v>555.02</v>
      </c>
      <c r="FU241" s="78">
        <v>402.25</v>
      </c>
      <c r="FV241" s="78">
        <v>344.56</v>
      </c>
      <c r="FW241" s="79">
        <v>317.56</v>
      </c>
      <c r="FX241" s="65" t="s">
        <v>411</v>
      </c>
      <c r="FY241" s="78">
        <v>552.22</v>
      </c>
      <c r="FZ241" s="78">
        <v>601.22</v>
      </c>
      <c r="GA241" s="78">
        <v>565.21</v>
      </c>
      <c r="GB241" s="78">
        <v>583.20000000000005</v>
      </c>
      <c r="GC241" s="78"/>
      <c r="GD241" s="79">
        <v>391.91</v>
      </c>
      <c r="GE241" s="65" t="s">
        <v>412</v>
      </c>
      <c r="GF241" s="68">
        <v>0.20934516831351499</v>
      </c>
      <c r="GG241" s="78">
        <v>521.30999999999995</v>
      </c>
      <c r="GH241" s="78">
        <v>573.52</v>
      </c>
      <c r="GI241" s="78">
        <v>446.1</v>
      </c>
      <c r="GJ241" s="78">
        <v>547.19000000000005</v>
      </c>
      <c r="GK241" s="78"/>
      <c r="GL241" s="79">
        <v>411.79</v>
      </c>
      <c r="GM241" s="65" t="s">
        <v>413</v>
      </c>
      <c r="GN241" s="68">
        <v>9.4946023185818906E-2</v>
      </c>
      <c r="GO241" s="78">
        <v>551.01</v>
      </c>
      <c r="GP241" s="78">
        <v>765.29</v>
      </c>
      <c r="GQ241" s="78">
        <v>501.45</v>
      </c>
      <c r="GR241" s="78">
        <v>466.85</v>
      </c>
      <c r="GS241" s="78"/>
      <c r="GT241" s="79"/>
      <c r="GU241" s="65" t="s">
        <v>414</v>
      </c>
      <c r="GV241" s="68">
        <v>1</v>
      </c>
      <c r="GW241" s="78">
        <v>497.83</v>
      </c>
      <c r="GX241" s="78">
        <v>525.92999999999995</v>
      </c>
      <c r="GY241" s="78">
        <v>520.86</v>
      </c>
      <c r="GZ241" s="78"/>
      <c r="HA241" s="78"/>
      <c r="HB241" s="79">
        <v>403.98</v>
      </c>
      <c r="HC241" s="65" t="s">
        <v>415</v>
      </c>
      <c r="HD241" s="68">
        <v>1</v>
      </c>
      <c r="HE241" s="78">
        <v>529.67999999999995</v>
      </c>
      <c r="HF241" s="78">
        <v>589.02</v>
      </c>
      <c r="HG241" s="78"/>
      <c r="HH241" s="78">
        <v>392.39</v>
      </c>
      <c r="HI241" s="78">
        <v>385.75</v>
      </c>
      <c r="HJ241" s="79">
        <v>402.55</v>
      </c>
      <c r="HK241" s="85" t="s">
        <v>416</v>
      </c>
      <c r="HL241" s="68">
        <v>1.2013743722818899</v>
      </c>
      <c r="HM241" s="78">
        <v>543.17999999999995</v>
      </c>
      <c r="HN241" s="78">
        <v>587.29999999999995</v>
      </c>
      <c r="HO241" s="78">
        <v>484.99</v>
      </c>
      <c r="HP241" s="78"/>
      <c r="HQ241" s="78"/>
      <c r="HR241" s="79"/>
    </row>
    <row r="242" spans="1:226" x14ac:dyDescent="0.25">
      <c r="A242" s="81">
        <v>43871</v>
      </c>
      <c r="B242" s="82" t="s">
        <v>387</v>
      </c>
      <c r="C242" s="83">
        <v>546.06686014386855</v>
      </c>
      <c r="D242" s="83">
        <v>592.8009451038015</v>
      </c>
      <c r="E242" s="83">
        <v>501.07528514019708</v>
      </c>
      <c r="F242" s="83">
        <v>474.34907471362061</v>
      </c>
      <c r="G242" s="83">
        <v>367.33908515872082</v>
      </c>
      <c r="H242" s="84">
        <v>359.89865701152905</v>
      </c>
      <c r="I242" s="82" t="s">
        <v>388</v>
      </c>
      <c r="J242" s="83">
        <v>545.06861347431061</v>
      </c>
      <c r="K242" s="83">
        <v>583.06611517025317</v>
      </c>
      <c r="L242" s="83">
        <v>499.09368897605918</v>
      </c>
      <c r="M242" s="83">
        <v>475.11848255710817</v>
      </c>
      <c r="N242" s="83">
        <v>401.31289389067518</v>
      </c>
      <c r="O242" s="84">
        <v>388.94441322623987</v>
      </c>
      <c r="P242" s="65" t="s">
        <v>389</v>
      </c>
      <c r="Q242" s="78">
        <v>507.47</v>
      </c>
      <c r="R242" s="78">
        <v>570.36</v>
      </c>
      <c r="S242" s="78">
        <v>484.29</v>
      </c>
      <c r="T242" s="78">
        <v>383</v>
      </c>
      <c r="U242" s="78"/>
      <c r="V242" s="79"/>
      <c r="W242" s="65" t="s">
        <v>390</v>
      </c>
      <c r="X242" s="78">
        <v>548.92999999999995</v>
      </c>
      <c r="Y242" s="78">
        <v>562.07000000000005</v>
      </c>
      <c r="Z242" s="78">
        <v>480.77</v>
      </c>
      <c r="AA242" s="78">
        <v>347.95</v>
      </c>
      <c r="AB242" s="78"/>
      <c r="AC242" s="79">
        <v>438.84</v>
      </c>
      <c r="AD242" s="65" t="s">
        <v>391</v>
      </c>
      <c r="AE242" s="68">
        <v>0.51129972389814904</v>
      </c>
      <c r="AF242" s="78">
        <v>559.70000000000005</v>
      </c>
      <c r="AG242" s="78">
        <v>594.77</v>
      </c>
      <c r="AH242" s="78">
        <v>469.88</v>
      </c>
      <c r="AI242" s="78"/>
      <c r="AJ242" s="78"/>
      <c r="AK242" s="79">
        <v>321.64</v>
      </c>
      <c r="AL242" s="69" t="s">
        <v>392</v>
      </c>
      <c r="AM242" s="70">
        <v>1</v>
      </c>
      <c r="AN242" s="78">
        <v>574.05999999999995</v>
      </c>
      <c r="AO242" s="78">
        <v>660.63</v>
      </c>
      <c r="AP242" s="78">
        <v>599.94000000000005</v>
      </c>
      <c r="AQ242" s="78">
        <v>656.56</v>
      </c>
      <c r="AR242" s="78"/>
      <c r="AS242" s="79"/>
      <c r="AT242" s="65" t="s">
        <v>393</v>
      </c>
      <c r="AU242" s="68">
        <v>3.9958443219052203E-2</v>
      </c>
      <c r="AV242" s="78">
        <v>529.49</v>
      </c>
      <c r="AW242" s="78">
        <v>598.27</v>
      </c>
      <c r="AX242" s="78">
        <v>478.96</v>
      </c>
      <c r="AY242" s="78"/>
      <c r="AZ242" s="78"/>
      <c r="BA242" s="79">
        <v>377.08</v>
      </c>
      <c r="BB242" s="65" t="s">
        <v>394</v>
      </c>
      <c r="BC242" s="78">
        <v>518.61</v>
      </c>
      <c r="BD242" s="78">
        <v>571.62</v>
      </c>
      <c r="BE242" s="78">
        <v>464.7</v>
      </c>
      <c r="BF242" s="78"/>
      <c r="BG242" s="78"/>
      <c r="BH242" s="79">
        <v>437.61</v>
      </c>
      <c r="BI242" s="65" t="s">
        <v>395</v>
      </c>
      <c r="BJ242" s="68">
        <v>0.13382581232268101</v>
      </c>
      <c r="BK242" s="78">
        <v>631.52</v>
      </c>
      <c r="BL242" s="78">
        <v>648.91999999999996</v>
      </c>
      <c r="BM242" s="78">
        <v>692.98</v>
      </c>
      <c r="BN242" s="78">
        <v>582.88</v>
      </c>
      <c r="BO242" s="78"/>
      <c r="BP242" s="79"/>
      <c r="BQ242" s="65" t="s">
        <v>396</v>
      </c>
      <c r="BR242" s="68">
        <v>1</v>
      </c>
      <c r="BS242" s="78">
        <v>535.33000000000004</v>
      </c>
      <c r="BT242" s="78">
        <v>597.83000000000004</v>
      </c>
      <c r="BU242" s="78">
        <v>678.67</v>
      </c>
      <c r="BV242" s="78"/>
      <c r="BW242" s="78"/>
      <c r="BX242" s="79">
        <v>367</v>
      </c>
      <c r="BY242" s="65" t="s">
        <v>397</v>
      </c>
      <c r="BZ242" s="78">
        <v>600.78</v>
      </c>
      <c r="CA242" s="78">
        <v>617.89</v>
      </c>
      <c r="CB242" s="78">
        <v>489.89</v>
      </c>
      <c r="CC242" s="78">
        <v>466.21</v>
      </c>
      <c r="CD242" s="78"/>
      <c r="CE242" s="79">
        <v>566.65</v>
      </c>
      <c r="CF242" s="65" t="s">
        <v>398</v>
      </c>
      <c r="CG242" s="78">
        <v>539.54</v>
      </c>
      <c r="CH242" s="78">
        <v>678.88</v>
      </c>
      <c r="CI242" s="78">
        <v>504.43</v>
      </c>
      <c r="CJ242" s="78"/>
      <c r="CK242" s="78"/>
      <c r="CL242" s="79"/>
      <c r="CM242" s="65" t="s">
        <v>399</v>
      </c>
      <c r="CN242" s="78">
        <v>557.76</v>
      </c>
      <c r="CO242" s="78">
        <v>559.89</v>
      </c>
      <c r="CP242" s="78">
        <v>582.22</v>
      </c>
      <c r="CQ242" s="78">
        <v>430.09</v>
      </c>
      <c r="CR242" s="78"/>
      <c r="CS242" s="79">
        <v>597.13</v>
      </c>
      <c r="CT242" s="65" t="s">
        <v>400</v>
      </c>
      <c r="CU242" s="78">
        <v>575.82000000000005</v>
      </c>
      <c r="CV242" s="78">
        <v>668.91</v>
      </c>
      <c r="CW242" s="78">
        <v>529.89</v>
      </c>
      <c r="CX242" s="78">
        <v>453.84</v>
      </c>
      <c r="CY242" s="78"/>
      <c r="CZ242" s="79"/>
      <c r="DA242" s="65" t="s">
        <v>401</v>
      </c>
      <c r="DB242" s="68">
        <v>0.13413816230717601</v>
      </c>
      <c r="DC242" s="78">
        <v>537.73</v>
      </c>
      <c r="DD242" s="78">
        <v>606.41</v>
      </c>
      <c r="DE242" s="78">
        <v>484.1</v>
      </c>
      <c r="DF242" s="78">
        <v>566.6</v>
      </c>
      <c r="DG242" s="78"/>
      <c r="DH242" s="79">
        <v>495.53</v>
      </c>
      <c r="DI242" s="65" t="s">
        <v>402</v>
      </c>
      <c r="DJ242" s="68">
        <v>2.96410469217773E-3</v>
      </c>
      <c r="DK242" s="78">
        <v>530.82000000000005</v>
      </c>
      <c r="DL242" s="78">
        <v>578.59</v>
      </c>
      <c r="DM242" s="78">
        <v>578.59</v>
      </c>
      <c r="DN242" s="78">
        <v>535.44000000000005</v>
      </c>
      <c r="DO242" s="78"/>
      <c r="DP242" s="79">
        <v>488.72</v>
      </c>
      <c r="DQ242" s="65" t="s">
        <v>403</v>
      </c>
      <c r="DR242" s="78">
        <v>557.58000000000004</v>
      </c>
      <c r="DS242" s="78">
        <v>588.11</v>
      </c>
      <c r="DT242" s="78">
        <v>484.11</v>
      </c>
      <c r="DU242" s="78">
        <v>451.45</v>
      </c>
      <c r="DV242" s="78"/>
      <c r="DW242" s="79"/>
      <c r="DX242" s="65" t="s">
        <v>404</v>
      </c>
      <c r="DY242" s="78">
        <v>545.92999999999995</v>
      </c>
      <c r="DZ242" s="78">
        <v>571.66999999999996</v>
      </c>
      <c r="EA242" s="78">
        <v>651.82000000000005</v>
      </c>
      <c r="EB242" s="78">
        <v>456.61</v>
      </c>
      <c r="EC242" s="78"/>
      <c r="ED242" s="79">
        <v>373.96</v>
      </c>
      <c r="EE242" s="65" t="s">
        <v>405</v>
      </c>
      <c r="EF242" s="68">
        <v>1</v>
      </c>
      <c r="EG242" s="78">
        <v>544.36</v>
      </c>
      <c r="EH242" s="78">
        <v>578.02</v>
      </c>
      <c r="EI242" s="78">
        <v>479.41</v>
      </c>
      <c r="EJ242" s="78"/>
      <c r="EK242" s="78">
        <v>369.88</v>
      </c>
      <c r="EL242" s="79">
        <v>300.39</v>
      </c>
      <c r="EM242" s="65" t="s">
        <v>406</v>
      </c>
      <c r="EN242" s="78">
        <v>556.12</v>
      </c>
      <c r="EO242" s="78">
        <v>574.91</v>
      </c>
      <c r="EP242" s="78">
        <v>472.46</v>
      </c>
      <c r="EQ242" s="78"/>
      <c r="ER242" s="78"/>
      <c r="ES242" s="79">
        <v>413.52</v>
      </c>
      <c r="ET242" s="65" t="s">
        <v>407</v>
      </c>
      <c r="EU242" s="68">
        <v>1</v>
      </c>
      <c r="EV242" s="78">
        <v>555.23</v>
      </c>
      <c r="EW242" s="78">
        <v>585.45000000000005</v>
      </c>
      <c r="EX242" s="78">
        <v>585.45000000000005</v>
      </c>
      <c r="EY242" s="78"/>
      <c r="EZ242" s="78"/>
      <c r="FA242" s="79">
        <v>332.05</v>
      </c>
      <c r="FB242" s="65" t="s">
        <v>408</v>
      </c>
      <c r="FC242" s="78">
        <v>645.54</v>
      </c>
      <c r="FD242" s="78">
        <v>612.35</v>
      </c>
      <c r="FE242" s="78">
        <v>615.37</v>
      </c>
      <c r="FF242" s="78"/>
      <c r="FG242" s="78"/>
      <c r="FH242" s="79"/>
      <c r="FI242" s="65" t="s">
        <v>409</v>
      </c>
      <c r="FJ242" s="78">
        <v>565.22</v>
      </c>
      <c r="FK242" s="78">
        <v>608.21</v>
      </c>
      <c r="FL242" s="78">
        <v>402.43</v>
      </c>
      <c r="FM242" s="78">
        <v>585.24</v>
      </c>
      <c r="FN242" s="78"/>
      <c r="FO242" s="79">
        <v>377.01</v>
      </c>
      <c r="FP242" s="65" t="s">
        <v>410</v>
      </c>
      <c r="FQ242" s="68">
        <v>0.23443360840210001</v>
      </c>
      <c r="FR242" s="78">
        <v>542.1</v>
      </c>
      <c r="FS242" s="78">
        <v>629.41999999999996</v>
      </c>
      <c r="FT242" s="78">
        <v>545.23</v>
      </c>
      <c r="FU242" s="78">
        <v>386.47</v>
      </c>
      <c r="FV242" s="78">
        <v>355.71</v>
      </c>
      <c r="FW242" s="79">
        <v>324.17</v>
      </c>
      <c r="FX242" s="65" t="s">
        <v>411</v>
      </c>
      <c r="FY242" s="78">
        <v>574.49</v>
      </c>
      <c r="FZ242" s="78">
        <v>630.58000000000004</v>
      </c>
      <c r="GA242" s="78">
        <v>600.26</v>
      </c>
      <c r="GB242" s="78">
        <v>640.82000000000005</v>
      </c>
      <c r="GC242" s="78"/>
      <c r="GD242" s="79">
        <v>410.45</v>
      </c>
      <c r="GE242" s="65" t="s">
        <v>412</v>
      </c>
      <c r="GF242" s="68">
        <v>0.209806348740113</v>
      </c>
      <c r="GG242" s="78">
        <v>528.66999999999996</v>
      </c>
      <c r="GH242" s="78">
        <v>581.6</v>
      </c>
      <c r="GI242" s="78">
        <v>500.42</v>
      </c>
      <c r="GJ242" s="78">
        <v>424.77</v>
      </c>
      <c r="GK242" s="78"/>
      <c r="GL242" s="79">
        <v>414.17</v>
      </c>
      <c r="GM242" s="65" t="s">
        <v>413</v>
      </c>
      <c r="GN242" s="68">
        <v>9.4582324455205799E-2</v>
      </c>
      <c r="GO242" s="78">
        <v>543.83000000000004</v>
      </c>
      <c r="GP242" s="78">
        <v>754.64</v>
      </c>
      <c r="GQ242" s="78">
        <v>492.57</v>
      </c>
      <c r="GR242" s="78">
        <v>464.68</v>
      </c>
      <c r="GS242" s="78"/>
      <c r="GT242" s="79"/>
      <c r="GU242" s="65" t="s">
        <v>414</v>
      </c>
      <c r="GV242" s="68">
        <v>1</v>
      </c>
      <c r="GW242" s="78">
        <v>509.87</v>
      </c>
      <c r="GX242" s="78">
        <v>546.59</v>
      </c>
      <c r="GY242" s="78">
        <v>539.02</v>
      </c>
      <c r="GZ242" s="78"/>
      <c r="HA242" s="78"/>
      <c r="HB242" s="79">
        <v>403.52</v>
      </c>
      <c r="HC242" s="65" t="s">
        <v>415</v>
      </c>
      <c r="HD242" s="68">
        <v>1</v>
      </c>
      <c r="HE242" s="78">
        <v>532.17999999999995</v>
      </c>
      <c r="HF242" s="78">
        <v>591.52</v>
      </c>
      <c r="HG242" s="78"/>
      <c r="HH242" s="78">
        <v>422.85</v>
      </c>
      <c r="HI242" s="78">
        <v>416.21</v>
      </c>
      <c r="HJ242" s="79">
        <v>405.89</v>
      </c>
      <c r="HK242" s="85" t="s">
        <v>416</v>
      </c>
      <c r="HL242" s="68">
        <v>1.1816420097367299</v>
      </c>
      <c r="HM242" s="78">
        <v>543.45000000000005</v>
      </c>
      <c r="HN242" s="78">
        <v>592.44000000000005</v>
      </c>
      <c r="HO242" s="78">
        <v>480.6</v>
      </c>
      <c r="HP242" s="78"/>
      <c r="HQ242" s="78"/>
      <c r="HR242" s="79"/>
    </row>
    <row r="243" spans="1:226" x14ac:dyDescent="0.25">
      <c r="A243" s="81">
        <v>43864</v>
      </c>
      <c r="B243" s="82" t="s">
        <v>387</v>
      </c>
      <c r="C243" s="83">
        <v>551.46415023507188</v>
      </c>
      <c r="D243" s="83">
        <v>604.55327647856609</v>
      </c>
      <c r="E243" s="83">
        <v>518.36387757202704</v>
      </c>
      <c r="F243" s="83">
        <v>488.70860848964867</v>
      </c>
      <c r="G243" s="83">
        <v>368.58950802389603</v>
      </c>
      <c r="H243" s="84">
        <v>364.83228504200781</v>
      </c>
      <c r="I243" s="82" t="s">
        <v>388</v>
      </c>
      <c r="J243" s="83">
        <v>550.35369752140082</v>
      </c>
      <c r="K243" s="83">
        <v>596.65615382431463</v>
      </c>
      <c r="L243" s="83">
        <v>516.85853913017388</v>
      </c>
      <c r="M243" s="83">
        <v>490.37557962766567</v>
      </c>
      <c r="N243" s="83">
        <v>413.78292604501604</v>
      </c>
      <c r="O243" s="84">
        <v>395.44843972677126</v>
      </c>
      <c r="P243" s="65" t="s">
        <v>389</v>
      </c>
      <c r="Q243" s="78">
        <v>516.64</v>
      </c>
      <c r="R243" s="78">
        <v>578.69000000000005</v>
      </c>
      <c r="S243" s="78">
        <v>496.43</v>
      </c>
      <c r="T243" s="78">
        <v>416</v>
      </c>
      <c r="U243" s="78"/>
      <c r="V243" s="79"/>
      <c r="W243" s="65" t="s">
        <v>390</v>
      </c>
      <c r="X243" s="78">
        <v>519.26</v>
      </c>
      <c r="Y243" s="78">
        <v>554.79999999999995</v>
      </c>
      <c r="Z243" s="78">
        <v>478.46</v>
      </c>
      <c r="AA243" s="78">
        <v>385.63</v>
      </c>
      <c r="AB243" s="78"/>
      <c r="AC243" s="79">
        <v>468.6</v>
      </c>
      <c r="AD243" s="65" t="s">
        <v>391</v>
      </c>
      <c r="AE243" s="68">
        <v>0.51129972389814904</v>
      </c>
      <c r="AF243" s="78">
        <v>560.16999999999996</v>
      </c>
      <c r="AG243" s="78">
        <v>596.04999999999995</v>
      </c>
      <c r="AH243" s="78">
        <v>479.69</v>
      </c>
      <c r="AI243" s="78"/>
      <c r="AJ243" s="78"/>
      <c r="AK243" s="79">
        <v>319.55</v>
      </c>
      <c r="AL243" s="69" t="s">
        <v>392</v>
      </c>
      <c r="AM243" s="70">
        <v>1</v>
      </c>
      <c r="AN243" s="78">
        <v>572.96</v>
      </c>
      <c r="AO243" s="78">
        <v>674.23</v>
      </c>
      <c r="AP243" s="78">
        <v>618.75</v>
      </c>
      <c r="AQ243" s="78">
        <v>656.56</v>
      </c>
      <c r="AR243" s="78"/>
      <c r="AS243" s="79"/>
      <c r="AT243" s="65" t="s">
        <v>393</v>
      </c>
      <c r="AU243" s="68">
        <v>3.9718790960003199E-2</v>
      </c>
      <c r="AV243" s="78">
        <v>533.16999999999996</v>
      </c>
      <c r="AW243" s="78">
        <v>603.38</v>
      </c>
      <c r="AX243" s="78">
        <v>504.97</v>
      </c>
      <c r="AY243" s="78"/>
      <c r="AZ243" s="78"/>
      <c r="BA243" s="79">
        <v>376.36</v>
      </c>
      <c r="BB243" s="65" t="s">
        <v>394</v>
      </c>
      <c r="BC243" s="78">
        <v>519.45000000000005</v>
      </c>
      <c r="BD243" s="78">
        <v>577.5</v>
      </c>
      <c r="BE243" s="78">
        <v>489.07</v>
      </c>
      <c r="BF243" s="78"/>
      <c r="BG243" s="78"/>
      <c r="BH243" s="79">
        <v>440.97</v>
      </c>
      <c r="BI243" s="65" t="s">
        <v>395</v>
      </c>
      <c r="BJ243" s="68">
        <v>0.13381685824780201</v>
      </c>
      <c r="BK243" s="78">
        <v>652.89</v>
      </c>
      <c r="BL243" s="78">
        <v>659.58</v>
      </c>
      <c r="BM243" s="78">
        <v>703.64</v>
      </c>
      <c r="BN243" s="78">
        <v>582.84</v>
      </c>
      <c r="BO243" s="78"/>
      <c r="BP243" s="79"/>
      <c r="BQ243" s="65" t="s">
        <v>396</v>
      </c>
      <c r="BR243" s="68">
        <v>1</v>
      </c>
      <c r="BS243" s="78">
        <v>557.83000000000004</v>
      </c>
      <c r="BT243" s="78">
        <v>612</v>
      </c>
      <c r="BU243" s="78">
        <v>659.5</v>
      </c>
      <c r="BV243" s="78"/>
      <c r="BW243" s="78"/>
      <c r="BX243" s="79">
        <v>316.17</v>
      </c>
      <c r="BY243" s="65" t="s">
        <v>397</v>
      </c>
      <c r="BZ243" s="78">
        <v>608</v>
      </c>
      <c r="CA243" s="78">
        <v>630.41999999999996</v>
      </c>
      <c r="CB243" s="78">
        <v>514.34</v>
      </c>
      <c r="CC243" s="78">
        <v>463.16</v>
      </c>
      <c r="CD243" s="78"/>
      <c r="CE243" s="79">
        <v>567.07000000000005</v>
      </c>
      <c r="CF243" s="65" t="s">
        <v>398</v>
      </c>
      <c r="CG243" s="78">
        <v>554.04999999999995</v>
      </c>
      <c r="CH243" s="78">
        <v>695.81</v>
      </c>
      <c r="CI243" s="78">
        <v>510.88</v>
      </c>
      <c r="CJ243" s="78"/>
      <c r="CK243" s="78"/>
      <c r="CL243" s="79"/>
      <c r="CM243" s="65" t="s">
        <v>399</v>
      </c>
      <c r="CN243" s="78">
        <v>572.04999999999995</v>
      </c>
      <c r="CO243" s="78">
        <v>586.16999999999996</v>
      </c>
      <c r="CP243" s="78">
        <v>598.22</v>
      </c>
      <c r="CQ243" s="78">
        <v>457.46</v>
      </c>
      <c r="CR243" s="78"/>
      <c r="CS243" s="79">
        <v>598.24</v>
      </c>
      <c r="CT243" s="65" t="s">
        <v>400</v>
      </c>
      <c r="CU243" s="78">
        <v>582.92999999999995</v>
      </c>
      <c r="CV243" s="78">
        <v>682.49</v>
      </c>
      <c r="CW243" s="78">
        <v>545.04</v>
      </c>
      <c r="CX243" s="78">
        <v>484.33</v>
      </c>
      <c r="CY243" s="78"/>
      <c r="CZ243" s="79"/>
      <c r="DA243" s="65" t="s">
        <v>401</v>
      </c>
      <c r="DB243" s="68">
        <v>0.13429127778150801</v>
      </c>
      <c r="DC243" s="78">
        <v>555.54</v>
      </c>
      <c r="DD243" s="78">
        <v>634.39</v>
      </c>
      <c r="DE243" s="78">
        <v>512.59</v>
      </c>
      <c r="DF243" s="78">
        <v>604.17999999999995</v>
      </c>
      <c r="DG243" s="78"/>
      <c r="DH243" s="79">
        <v>498.03</v>
      </c>
      <c r="DI243" s="65" t="s">
        <v>402</v>
      </c>
      <c r="DJ243" s="68">
        <v>2.9612081729345598E-3</v>
      </c>
      <c r="DK243" s="78">
        <v>538.80999999999995</v>
      </c>
      <c r="DL243" s="78">
        <v>598.4</v>
      </c>
      <c r="DM243" s="78">
        <v>598.4</v>
      </c>
      <c r="DN243" s="78">
        <v>534.91999999999996</v>
      </c>
      <c r="DO243" s="78"/>
      <c r="DP243" s="79">
        <v>490.62</v>
      </c>
      <c r="DQ243" s="65" t="s">
        <v>403</v>
      </c>
      <c r="DR243" s="78">
        <v>561.80999999999995</v>
      </c>
      <c r="DS243" s="78">
        <v>595.83000000000004</v>
      </c>
      <c r="DT243" s="78">
        <v>497.63</v>
      </c>
      <c r="DU243" s="78">
        <v>481.94</v>
      </c>
      <c r="DV243" s="78"/>
      <c r="DW243" s="79"/>
      <c r="DX243" s="65" t="s">
        <v>404</v>
      </c>
      <c r="DY243" s="78">
        <v>558.89</v>
      </c>
      <c r="DZ243" s="78">
        <v>586.66999999999996</v>
      </c>
      <c r="EA243" s="78">
        <v>657.39</v>
      </c>
      <c r="EB243" s="78">
        <v>482.61</v>
      </c>
      <c r="EC243" s="78"/>
      <c r="ED243" s="79">
        <v>380.31</v>
      </c>
      <c r="EE243" s="65" t="s">
        <v>405</v>
      </c>
      <c r="EF243" s="68">
        <v>1</v>
      </c>
      <c r="EG243" s="78">
        <v>553.04</v>
      </c>
      <c r="EH243" s="78">
        <v>594.07000000000005</v>
      </c>
      <c r="EI243" s="78">
        <v>493.83</v>
      </c>
      <c r="EJ243" s="78"/>
      <c r="EK243" s="78">
        <v>369.88</v>
      </c>
      <c r="EL243" s="79">
        <v>310.54000000000002</v>
      </c>
      <c r="EM243" s="65" t="s">
        <v>406</v>
      </c>
      <c r="EN243" s="78">
        <v>556.12</v>
      </c>
      <c r="EO243" s="78">
        <v>603.12</v>
      </c>
      <c r="EP243" s="78">
        <v>500.53</v>
      </c>
      <c r="EQ243" s="78"/>
      <c r="ER243" s="78"/>
      <c r="ES243" s="79">
        <v>448.71</v>
      </c>
      <c r="ET243" s="65" t="s">
        <v>407</v>
      </c>
      <c r="EU243" s="68">
        <v>1</v>
      </c>
      <c r="EV243" s="78">
        <v>579.47</v>
      </c>
      <c r="EW243" s="78">
        <v>618.79</v>
      </c>
      <c r="EX243" s="78">
        <v>618.79</v>
      </c>
      <c r="EY243" s="78"/>
      <c r="EZ243" s="78"/>
      <c r="FA243" s="79">
        <v>332.05</v>
      </c>
      <c r="FB243" s="65" t="s">
        <v>408</v>
      </c>
      <c r="FC243" s="78">
        <v>645.54</v>
      </c>
      <c r="FD243" s="78">
        <v>612.35</v>
      </c>
      <c r="FE243" s="78">
        <v>615.37</v>
      </c>
      <c r="FF243" s="78"/>
      <c r="FG243" s="78"/>
      <c r="FH243" s="79"/>
      <c r="FI243" s="65" t="s">
        <v>409</v>
      </c>
      <c r="FJ243" s="78">
        <v>571.01</v>
      </c>
      <c r="FK243" s="78">
        <v>620.61</v>
      </c>
      <c r="FL243" s="78">
        <v>416.48</v>
      </c>
      <c r="FM243" s="78">
        <v>577.24</v>
      </c>
      <c r="FN243" s="78"/>
      <c r="FO243" s="79">
        <v>385.28</v>
      </c>
      <c r="FP243" s="65" t="s">
        <v>410</v>
      </c>
      <c r="FQ243" s="68">
        <v>0.23273133494693701</v>
      </c>
      <c r="FR243" s="78">
        <v>541.37</v>
      </c>
      <c r="FS243" s="78">
        <v>628.26</v>
      </c>
      <c r="FT243" s="78">
        <v>545.30999999999995</v>
      </c>
      <c r="FU243" s="78">
        <v>425.47</v>
      </c>
      <c r="FV243" s="78">
        <v>353.12</v>
      </c>
      <c r="FW243" s="79">
        <v>330.5</v>
      </c>
      <c r="FX243" s="65" t="s">
        <v>411</v>
      </c>
      <c r="FY243" s="78">
        <v>585.05999999999995</v>
      </c>
      <c r="FZ243" s="78">
        <v>641.96</v>
      </c>
      <c r="GA243" s="78">
        <v>617.33000000000004</v>
      </c>
      <c r="GB243" s="78">
        <v>682.82</v>
      </c>
      <c r="GC243" s="78"/>
      <c r="GD243" s="79">
        <v>406.39</v>
      </c>
      <c r="GE243" s="65" t="s">
        <v>412</v>
      </c>
      <c r="GF243" s="68">
        <v>0.209257554197707</v>
      </c>
      <c r="GG243" s="78">
        <v>532.87</v>
      </c>
      <c r="GH243" s="78">
        <v>594.22</v>
      </c>
      <c r="GI243" s="78">
        <v>499.11</v>
      </c>
      <c r="GJ243" s="78">
        <v>400.98</v>
      </c>
      <c r="GK243" s="78"/>
      <c r="GL243" s="79">
        <v>410.76</v>
      </c>
      <c r="GM243" s="65" t="s">
        <v>413</v>
      </c>
      <c r="GN243" s="68">
        <v>9.3625945622050802E-2</v>
      </c>
      <c r="GO243" s="78">
        <v>553.01</v>
      </c>
      <c r="GP243" s="78">
        <v>756.15</v>
      </c>
      <c r="GQ243" s="78">
        <v>494.1</v>
      </c>
      <c r="GR243" s="78">
        <v>476.09</v>
      </c>
      <c r="GS243" s="78"/>
      <c r="GT243" s="79"/>
      <c r="GU243" s="65" t="s">
        <v>414</v>
      </c>
      <c r="GV243" s="68">
        <v>1</v>
      </c>
      <c r="GW243" s="78">
        <v>514.96</v>
      </c>
      <c r="GX243" s="78">
        <v>565.70000000000005</v>
      </c>
      <c r="GY243" s="78">
        <v>551.64</v>
      </c>
      <c r="GZ243" s="78"/>
      <c r="HA243" s="78"/>
      <c r="HB243" s="79">
        <v>403.9</v>
      </c>
      <c r="HC243" s="65" t="s">
        <v>415</v>
      </c>
      <c r="HD243" s="68">
        <v>1</v>
      </c>
      <c r="HE243" s="78">
        <v>550.52</v>
      </c>
      <c r="HF243" s="78">
        <v>626.52</v>
      </c>
      <c r="HG243" s="78"/>
      <c r="HH243" s="78">
        <v>441.23</v>
      </c>
      <c r="HI243" s="78">
        <v>434.59</v>
      </c>
      <c r="HJ243" s="79">
        <v>426.72</v>
      </c>
      <c r="HK243" s="85" t="s">
        <v>416</v>
      </c>
      <c r="HL243" s="68">
        <v>1.1795930404010599</v>
      </c>
      <c r="HM243" s="78">
        <v>553.5</v>
      </c>
      <c r="HN243" s="78">
        <v>608.82000000000005</v>
      </c>
      <c r="HO243" s="78">
        <v>468.38</v>
      </c>
      <c r="HP243" s="78"/>
      <c r="HQ243" s="78"/>
      <c r="HR243" s="79"/>
    </row>
    <row r="244" spans="1:226" x14ac:dyDescent="0.25">
      <c r="A244" s="81">
        <v>43857</v>
      </c>
      <c r="B244" s="82" t="s">
        <v>387</v>
      </c>
      <c r="C244" s="83">
        <v>559.39920408897331</v>
      </c>
      <c r="D244" s="83">
        <v>620.58192254055189</v>
      </c>
      <c r="E244" s="83">
        <v>537.41857507934355</v>
      </c>
      <c r="F244" s="83">
        <v>506.62526855589738</v>
      </c>
      <c r="G244" s="83">
        <v>373.2590207332787</v>
      </c>
      <c r="H244" s="84">
        <v>368.45914605372099</v>
      </c>
      <c r="I244" s="82" t="s">
        <v>388</v>
      </c>
      <c r="J244" s="83">
        <v>557.42965729804712</v>
      </c>
      <c r="K244" s="83">
        <v>613.34953550007788</v>
      </c>
      <c r="L244" s="83">
        <v>535.75644212374891</v>
      </c>
      <c r="M244" s="83">
        <v>507.42205195639309</v>
      </c>
      <c r="N244" s="83">
        <v>425.98836012861733</v>
      </c>
      <c r="O244" s="84">
        <v>396.7942658589086</v>
      </c>
      <c r="P244" s="65" t="s">
        <v>389</v>
      </c>
      <c r="Q244" s="78">
        <v>527.47</v>
      </c>
      <c r="R244" s="78">
        <v>592.03</v>
      </c>
      <c r="S244" s="78">
        <v>518.49</v>
      </c>
      <c r="T244" s="78">
        <v>437</v>
      </c>
      <c r="U244" s="78"/>
      <c r="V244" s="79"/>
      <c r="W244" s="65" t="s">
        <v>390</v>
      </c>
      <c r="X244" s="78">
        <v>562.57000000000005</v>
      </c>
      <c r="Y244" s="78">
        <v>607.94000000000005</v>
      </c>
      <c r="Z244" s="78">
        <v>504.24</v>
      </c>
      <c r="AA244" s="78">
        <v>402.85</v>
      </c>
      <c r="AB244" s="78"/>
      <c r="AC244" s="79">
        <v>490.91</v>
      </c>
      <c r="AD244" s="65" t="s">
        <v>391</v>
      </c>
      <c r="AE244" s="68">
        <v>0.51129972389814904</v>
      </c>
      <c r="AF244" s="78">
        <v>561.37</v>
      </c>
      <c r="AG244" s="78">
        <v>598.86</v>
      </c>
      <c r="AH244" s="78">
        <v>483.69</v>
      </c>
      <c r="AI244" s="78"/>
      <c r="AJ244" s="78"/>
      <c r="AK244" s="79">
        <v>316.32</v>
      </c>
      <c r="AL244" s="69" t="s">
        <v>392</v>
      </c>
      <c r="AM244" s="70">
        <v>1</v>
      </c>
      <c r="AN244" s="78">
        <v>570.02</v>
      </c>
      <c r="AO244" s="78">
        <v>673.89</v>
      </c>
      <c r="AP244" s="78">
        <v>618.9</v>
      </c>
      <c r="AQ244" s="78">
        <v>656.56</v>
      </c>
      <c r="AR244" s="78"/>
      <c r="AS244" s="79"/>
      <c r="AT244" s="65" t="s">
        <v>393</v>
      </c>
      <c r="AU244" s="68">
        <v>3.9633783837342999E-2</v>
      </c>
      <c r="AV244" s="78">
        <v>536.98</v>
      </c>
      <c r="AW244" s="78">
        <v>608.66999999999996</v>
      </c>
      <c r="AX244" s="78">
        <v>522.16999999999996</v>
      </c>
      <c r="AY244" s="78"/>
      <c r="AZ244" s="78"/>
      <c r="BA244" s="79">
        <v>376.44</v>
      </c>
      <c r="BB244" s="65" t="s">
        <v>394</v>
      </c>
      <c r="BC244" s="78">
        <v>516.09</v>
      </c>
      <c r="BD244" s="78">
        <v>594.30999999999995</v>
      </c>
      <c r="BE244" s="78">
        <v>505.04</v>
      </c>
      <c r="BF244" s="78"/>
      <c r="BG244" s="78"/>
      <c r="BH244" s="79">
        <v>437.61</v>
      </c>
      <c r="BI244" s="65" t="s">
        <v>395</v>
      </c>
      <c r="BJ244" s="68">
        <v>0.13381864896692</v>
      </c>
      <c r="BK244" s="78">
        <v>674.31</v>
      </c>
      <c r="BL244" s="78">
        <v>691.71</v>
      </c>
      <c r="BM244" s="78">
        <v>735.76</v>
      </c>
      <c r="BN244" s="78">
        <v>609.61</v>
      </c>
      <c r="BO244" s="78"/>
      <c r="BP244" s="79"/>
      <c r="BQ244" s="65" t="s">
        <v>396</v>
      </c>
      <c r="BR244" s="68">
        <v>1</v>
      </c>
      <c r="BS244" s="78">
        <v>616.16999999999996</v>
      </c>
      <c r="BT244" s="78">
        <v>670.33</v>
      </c>
      <c r="BU244" s="78">
        <v>690.33</v>
      </c>
      <c r="BV244" s="78"/>
      <c r="BW244" s="78"/>
      <c r="BX244" s="79">
        <v>401.17</v>
      </c>
      <c r="BY244" s="65" t="s">
        <v>397</v>
      </c>
      <c r="BZ244" s="78">
        <v>616.53</v>
      </c>
      <c r="CA244" s="78">
        <v>642.46</v>
      </c>
      <c r="CB244" s="78">
        <v>534.54999999999995</v>
      </c>
      <c r="CC244" s="78">
        <v>481.27</v>
      </c>
      <c r="CD244" s="78"/>
      <c r="CE244" s="79">
        <v>566.79999999999995</v>
      </c>
      <c r="CF244" s="65" t="s">
        <v>398</v>
      </c>
      <c r="CG244" s="78">
        <v>550.02</v>
      </c>
      <c r="CH244" s="78">
        <v>703.88</v>
      </c>
      <c r="CI244" s="78">
        <v>536.67999999999995</v>
      </c>
      <c r="CJ244" s="78"/>
      <c r="CK244" s="78"/>
      <c r="CL244" s="79"/>
      <c r="CM244" s="65" t="s">
        <v>399</v>
      </c>
      <c r="CN244" s="78">
        <v>587.28</v>
      </c>
      <c r="CO244" s="78">
        <v>610.47</v>
      </c>
      <c r="CP244" s="78">
        <v>621.16</v>
      </c>
      <c r="CQ244" s="78">
        <v>475.94</v>
      </c>
      <c r="CR244" s="78"/>
      <c r="CS244" s="79">
        <v>594.21</v>
      </c>
      <c r="CT244" s="65" t="s">
        <v>400</v>
      </c>
      <c r="CU244" s="78">
        <v>592.37</v>
      </c>
      <c r="CV244" s="78">
        <v>695.79</v>
      </c>
      <c r="CW244" s="78">
        <v>562.35</v>
      </c>
      <c r="CX244" s="78">
        <v>499.68</v>
      </c>
      <c r="CY244" s="78"/>
      <c r="CZ244" s="79"/>
      <c r="DA244" s="65" t="s">
        <v>401</v>
      </c>
      <c r="DB244" s="68">
        <v>0.13438150910434701</v>
      </c>
      <c r="DC244" s="78">
        <v>563.11</v>
      </c>
      <c r="DD244" s="78">
        <v>650.41</v>
      </c>
      <c r="DE244" s="78">
        <v>526.91</v>
      </c>
      <c r="DF244" s="78">
        <v>586.30999999999995</v>
      </c>
      <c r="DG244" s="78"/>
      <c r="DH244" s="79">
        <v>504.82</v>
      </c>
      <c r="DI244" s="65" t="s">
        <v>402</v>
      </c>
      <c r="DJ244" s="68">
        <v>2.9626996118863498E-3</v>
      </c>
      <c r="DK244" s="78">
        <v>557.79</v>
      </c>
      <c r="DL244" s="78">
        <v>618.42999999999995</v>
      </c>
      <c r="DM244" s="78">
        <v>618.42999999999995</v>
      </c>
      <c r="DN244" s="78">
        <v>540.22</v>
      </c>
      <c r="DO244" s="78"/>
      <c r="DP244" s="79">
        <v>490.39</v>
      </c>
      <c r="DQ244" s="65" t="s">
        <v>403</v>
      </c>
      <c r="DR244" s="78">
        <v>563.19000000000005</v>
      </c>
      <c r="DS244" s="78">
        <v>596.4</v>
      </c>
      <c r="DT244" s="78">
        <v>518.55999999999995</v>
      </c>
      <c r="DU244" s="78">
        <v>506.95</v>
      </c>
      <c r="DV244" s="78"/>
      <c r="DW244" s="79"/>
      <c r="DX244" s="65" t="s">
        <v>404</v>
      </c>
      <c r="DY244" s="78">
        <v>572.53</v>
      </c>
      <c r="DZ244" s="78">
        <v>597.62</v>
      </c>
      <c r="EA244" s="78">
        <v>665.32</v>
      </c>
      <c r="EB244" s="78">
        <v>503.28</v>
      </c>
      <c r="EC244" s="78"/>
      <c r="ED244" s="79">
        <v>380.61</v>
      </c>
      <c r="EE244" s="65" t="s">
        <v>405</v>
      </c>
      <c r="EF244" s="68">
        <v>1</v>
      </c>
      <c r="EG244" s="78">
        <v>563.62</v>
      </c>
      <c r="EH244" s="78">
        <v>600.26</v>
      </c>
      <c r="EI244" s="78">
        <v>521.4</v>
      </c>
      <c r="EJ244" s="78"/>
      <c r="EK244" s="78">
        <v>369.88</v>
      </c>
      <c r="EL244" s="79">
        <v>321.43</v>
      </c>
      <c r="EM244" s="65" t="s">
        <v>406</v>
      </c>
      <c r="EN244" s="78">
        <v>586.88</v>
      </c>
      <c r="EO244" s="78">
        <v>617.65</v>
      </c>
      <c r="EP244" s="78">
        <v>516.32000000000005</v>
      </c>
      <c r="EQ244" s="78"/>
      <c r="ER244" s="78"/>
      <c r="ES244" s="79">
        <v>466.3</v>
      </c>
      <c r="ET244" s="65" t="s">
        <v>407</v>
      </c>
      <c r="EU244" s="68">
        <v>1</v>
      </c>
      <c r="EV244" s="78">
        <v>584.01</v>
      </c>
      <c r="EW244" s="78">
        <v>624.42999999999995</v>
      </c>
      <c r="EX244" s="78">
        <v>624.42999999999995</v>
      </c>
      <c r="EY244" s="78"/>
      <c r="EZ244" s="78"/>
      <c r="FA244" s="79">
        <v>332.26</v>
      </c>
      <c r="FB244" s="65" t="s">
        <v>408</v>
      </c>
      <c r="FC244" s="78">
        <v>645.54</v>
      </c>
      <c r="FD244" s="78">
        <v>612.35</v>
      </c>
      <c r="FE244" s="78">
        <v>615.37</v>
      </c>
      <c r="FF244" s="78"/>
      <c r="FG244" s="78"/>
      <c r="FH244" s="79"/>
      <c r="FI244" s="65" t="s">
        <v>409</v>
      </c>
      <c r="FJ244" s="78">
        <v>583.41</v>
      </c>
      <c r="FK244" s="78">
        <v>636.30999999999995</v>
      </c>
      <c r="FL244" s="78">
        <v>426.4</v>
      </c>
      <c r="FM244" s="78">
        <v>617.24</v>
      </c>
      <c r="FN244" s="78"/>
      <c r="FO244" s="79">
        <v>394.37</v>
      </c>
      <c r="FP244" s="65" t="s">
        <v>410</v>
      </c>
      <c r="FQ244" s="68">
        <v>0.234109797495025</v>
      </c>
      <c r="FR244" s="78">
        <v>546.97</v>
      </c>
      <c r="FS244" s="78">
        <v>636.09</v>
      </c>
      <c r="FT244" s="78">
        <v>565.65</v>
      </c>
      <c r="FU244" s="78">
        <v>428.1</v>
      </c>
      <c r="FV244" s="78">
        <v>355.21</v>
      </c>
      <c r="FW244" s="79">
        <v>336.53</v>
      </c>
      <c r="FX244" s="65" t="s">
        <v>411</v>
      </c>
      <c r="FY244" s="78">
        <v>594.82000000000005</v>
      </c>
      <c r="FZ244" s="78">
        <v>641.96</v>
      </c>
      <c r="GA244" s="78">
        <v>637.66</v>
      </c>
      <c r="GB244" s="78">
        <v>688.41</v>
      </c>
      <c r="GC244" s="78"/>
      <c r="GD244" s="79">
        <v>406.39</v>
      </c>
      <c r="GE244" s="65" t="s">
        <v>412</v>
      </c>
      <c r="GF244" s="68">
        <v>0.20917001338688099</v>
      </c>
      <c r="GG244" s="78">
        <v>541.6</v>
      </c>
      <c r="GH244" s="78">
        <v>604.30999999999995</v>
      </c>
      <c r="GI244" s="78">
        <v>498.91</v>
      </c>
      <c r="GJ244" s="78">
        <v>452.88</v>
      </c>
      <c r="GK244" s="78"/>
      <c r="GL244" s="79">
        <v>434.17</v>
      </c>
      <c r="GM244" s="65" t="s">
        <v>413</v>
      </c>
      <c r="GN244" s="68">
        <v>9.4522425445436903E-2</v>
      </c>
      <c r="GO244" s="78">
        <v>572.07000000000005</v>
      </c>
      <c r="GP244" s="78">
        <v>793.79</v>
      </c>
      <c r="GQ244" s="78">
        <v>524.09</v>
      </c>
      <c r="GR244" s="78">
        <v>497.94</v>
      </c>
      <c r="GS244" s="78"/>
      <c r="GT244" s="79"/>
      <c r="GU244" s="65" t="s">
        <v>414</v>
      </c>
      <c r="GV244" s="68">
        <v>1</v>
      </c>
      <c r="GW244" s="78">
        <v>518.89</v>
      </c>
      <c r="GX244" s="78">
        <v>583.04</v>
      </c>
      <c r="GY244" s="78">
        <v>581.30999999999995</v>
      </c>
      <c r="GZ244" s="78"/>
      <c r="HA244" s="78"/>
      <c r="HB244" s="79">
        <v>403.39</v>
      </c>
      <c r="HC244" s="65" t="s">
        <v>415</v>
      </c>
      <c r="HD244" s="68">
        <v>1</v>
      </c>
      <c r="HE244" s="78">
        <v>561.35</v>
      </c>
      <c r="HF244" s="78">
        <v>619.02</v>
      </c>
      <c r="HG244" s="78"/>
      <c r="HH244" s="78">
        <v>459.22</v>
      </c>
      <c r="HI244" s="78">
        <v>452.58</v>
      </c>
      <c r="HJ244" s="79">
        <v>426.72</v>
      </c>
      <c r="HK244" s="85" t="s">
        <v>416</v>
      </c>
      <c r="HL244" s="68">
        <v>1.18542402617416</v>
      </c>
      <c r="HM244" s="78">
        <v>570.91999999999996</v>
      </c>
      <c r="HN244" s="78">
        <v>625.71</v>
      </c>
      <c r="HO244" s="78">
        <v>521.66</v>
      </c>
      <c r="HP244" s="78"/>
      <c r="HQ244" s="78"/>
      <c r="HR244" s="79"/>
    </row>
    <row r="245" spans="1:226" x14ac:dyDescent="0.25">
      <c r="A245" s="81">
        <v>43850</v>
      </c>
      <c r="B245" s="82" t="s">
        <v>387</v>
      </c>
      <c r="C245" s="83">
        <v>565.10048005194005</v>
      </c>
      <c r="D245" s="83">
        <v>631.5078788557289</v>
      </c>
      <c r="E245" s="83">
        <v>552.67945216852229</v>
      </c>
      <c r="F245" s="83">
        <v>517.6963107274571</v>
      </c>
      <c r="G245" s="83">
        <v>380.39493264612861</v>
      </c>
      <c r="H245" s="84">
        <v>370.41274817847687</v>
      </c>
      <c r="I245" s="82" t="s">
        <v>388</v>
      </c>
      <c r="J245" s="83">
        <v>562.61395239915407</v>
      </c>
      <c r="K245" s="83">
        <v>624.55205037959968</v>
      </c>
      <c r="L245" s="83">
        <v>550.97470632460852</v>
      </c>
      <c r="M245" s="83">
        <v>513.46702822095585</v>
      </c>
      <c r="N245" s="83">
        <v>447.04765273311904</v>
      </c>
      <c r="O245" s="84">
        <v>395.88528395240178</v>
      </c>
      <c r="P245" s="65" t="s">
        <v>389</v>
      </c>
      <c r="Q245" s="78">
        <v>534.14</v>
      </c>
      <c r="R245" s="78">
        <v>597.86</v>
      </c>
      <c r="S245" s="78">
        <v>537.22</v>
      </c>
      <c r="T245" s="78">
        <v>452</v>
      </c>
      <c r="U245" s="78"/>
      <c r="V245" s="79"/>
      <c r="W245" s="65" t="s">
        <v>390</v>
      </c>
      <c r="X245" s="78">
        <v>567.41</v>
      </c>
      <c r="Y245" s="78">
        <v>630.83000000000004</v>
      </c>
      <c r="Z245" s="78">
        <v>525.73</v>
      </c>
      <c r="AA245" s="78">
        <v>402.85</v>
      </c>
      <c r="AB245" s="78"/>
      <c r="AC245" s="79">
        <v>493.39</v>
      </c>
      <c r="AD245" s="65" t="s">
        <v>391</v>
      </c>
      <c r="AE245" s="68">
        <v>0.51129972389814904</v>
      </c>
      <c r="AF245" s="78">
        <v>561.41</v>
      </c>
      <c r="AG245" s="78">
        <v>602.14</v>
      </c>
      <c r="AH245" s="78">
        <v>502.78</v>
      </c>
      <c r="AI245" s="78"/>
      <c r="AJ245" s="78"/>
      <c r="AK245" s="79">
        <v>312.56</v>
      </c>
      <c r="AL245" s="69" t="s">
        <v>392</v>
      </c>
      <c r="AM245" s="70">
        <v>1</v>
      </c>
      <c r="AN245" s="78">
        <v>565.85</v>
      </c>
      <c r="AO245" s="78">
        <v>668.89</v>
      </c>
      <c r="AP245" s="78">
        <v>618</v>
      </c>
      <c r="AQ245" s="78">
        <v>656.56</v>
      </c>
      <c r="AR245" s="78"/>
      <c r="AS245" s="79"/>
      <c r="AT245" s="65" t="s">
        <v>393</v>
      </c>
      <c r="AU245" s="68">
        <v>3.98009950248756E-2</v>
      </c>
      <c r="AV245" s="78">
        <v>540.89</v>
      </c>
      <c r="AW245" s="78">
        <v>614.66</v>
      </c>
      <c r="AX245" s="78">
        <v>534.6</v>
      </c>
      <c r="AY245" s="78"/>
      <c r="AZ245" s="78"/>
      <c r="BA245" s="79">
        <v>376.31</v>
      </c>
      <c r="BB245" s="65" t="s">
        <v>394</v>
      </c>
      <c r="BC245" s="78">
        <v>522.80999999999995</v>
      </c>
      <c r="BD245" s="78">
        <v>608.59</v>
      </c>
      <c r="BE245" s="78">
        <v>518.48</v>
      </c>
      <c r="BF245" s="78"/>
      <c r="BG245" s="78"/>
      <c r="BH245" s="79">
        <v>430.05</v>
      </c>
      <c r="BI245" s="65" t="s">
        <v>395</v>
      </c>
      <c r="BJ245" s="68">
        <v>0.13382223054893899</v>
      </c>
      <c r="BK245" s="78">
        <v>685.04</v>
      </c>
      <c r="BL245" s="78">
        <v>702.43</v>
      </c>
      <c r="BM245" s="78">
        <v>746.49</v>
      </c>
      <c r="BN245" s="78">
        <v>609.63</v>
      </c>
      <c r="BO245" s="78"/>
      <c r="BP245" s="79"/>
      <c r="BQ245" s="65" t="s">
        <v>396</v>
      </c>
      <c r="BR245" s="68">
        <v>1</v>
      </c>
      <c r="BS245" s="78">
        <v>612</v>
      </c>
      <c r="BT245" s="78">
        <v>682</v>
      </c>
      <c r="BU245" s="78">
        <v>700.33</v>
      </c>
      <c r="BV245" s="78"/>
      <c r="BW245" s="78"/>
      <c r="BX245" s="79">
        <v>406.17</v>
      </c>
      <c r="BY245" s="65" t="s">
        <v>397</v>
      </c>
      <c r="BZ245" s="78">
        <v>619.69000000000005</v>
      </c>
      <c r="CA245" s="78">
        <v>651.23</v>
      </c>
      <c r="CB245" s="78">
        <v>547.23</v>
      </c>
      <c r="CC245" s="78">
        <v>469.84</v>
      </c>
      <c r="CD245" s="78"/>
      <c r="CE245" s="79">
        <v>566.5</v>
      </c>
      <c r="CF245" s="65" t="s">
        <v>398</v>
      </c>
      <c r="CG245" s="78">
        <v>572.6</v>
      </c>
      <c r="CH245" s="78">
        <v>722.43</v>
      </c>
      <c r="CI245" s="78">
        <v>552.80999999999995</v>
      </c>
      <c r="CJ245" s="78"/>
      <c r="CK245" s="78"/>
      <c r="CL245" s="79"/>
      <c r="CM245" s="65" t="s">
        <v>399</v>
      </c>
      <c r="CN245" s="78">
        <v>592.14</v>
      </c>
      <c r="CO245" s="78">
        <v>623.49</v>
      </c>
      <c r="CP245" s="78">
        <v>641.66999999999996</v>
      </c>
      <c r="CQ245" s="78">
        <v>496.06</v>
      </c>
      <c r="CR245" s="78"/>
      <c r="CS245" s="79">
        <v>592.41999999999996</v>
      </c>
      <c r="CT245" s="65" t="s">
        <v>400</v>
      </c>
      <c r="CU245" s="78">
        <v>595.4</v>
      </c>
      <c r="CV245" s="78">
        <v>703.58</v>
      </c>
      <c r="CW245" s="78">
        <v>572.57000000000005</v>
      </c>
      <c r="CX245" s="78">
        <v>521.75</v>
      </c>
      <c r="CY245" s="78"/>
      <c r="CZ245" s="79"/>
      <c r="DA245" s="65" t="s">
        <v>401</v>
      </c>
      <c r="DB245" s="68">
        <v>0.13448452083165199</v>
      </c>
      <c r="DC245" s="78">
        <v>569.25</v>
      </c>
      <c r="DD245" s="78">
        <v>676.73</v>
      </c>
      <c r="DE245" s="78">
        <v>553.13</v>
      </c>
      <c r="DF245" s="78">
        <v>586.76</v>
      </c>
      <c r="DG245" s="78"/>
      <c r="DH245" s="79">
        <v>503.38</v>
      </c>
      <c r="DI245" s="65" t="s">
        <v>402</v>
      </c>
      <c r="DJ245" s="68">
        <v>2.9727399744344401E-3</v>
      </c>
      <c r="DK245" s="78">
        <v>559.63</v>
      </c>
      <c r="DL245" s="78">
        <v>641.66999999999996</v>
      </c>
      <c r="DM245" s="78">
        <v>641.66999999999996</v>
      </c>
      <c r="DN245" s="78">
        <v>542.05999999999995</v>
      </c>
      <c r="DO245" s="78"/>
      <c r="DP245" s="79">
        <v>489.49</v>
      </c>
      <c r="DQ245" s="65" t="s">
        <v>403</v>
      </c>
      <c r="DR245" s="78">
        <v>563.19000000000005</v>
      </c>
      <c r="DS245" s="78">
        <v>594.86</v>
      </c>
      <c r="DT245" s="78">
        <v>530.14</v>
      </c>
      <c r="DU245" s="78">
        <v>524.83000000000004</v>
      </c>
      <c r="DV245" s="78"/>
      <c r="DW245" s="79"/>
      <c r="DX245" s="65" t="s">
        <v>404</v>
      </c>
      <c r="DY245" s="78">
        <v>572.51</v>
      </c>
      <c r="DZ245" s="78">
        <v>602.74</v>
      </c>
      <c r="EA245" s="78">
        <v>678.49</v>
      </c>
      <c r="EB245" s="78">
        <v>522.39</v>
      </c>
      <c r="EC245" s="78"/>
      <c r="ED245" s="79">
        <v>380.49</v>
      </c>
      <c r="EE245" s="65" t="s">
        <v>405</v>
      </c>
      <c r="EF245" s="68">
        <v>1</v>
      </c>
      <c r="EG245" s="78">
        <v>564.1</v>
      </c>
      <c r="EH245" s="78">
        <v>603.28</v>
      </c>
      <c r="EI245" s="78">
        <v>529.74</v>
      </c>
      <c r="EJ245" s="78"/>
      <c r="EK245" s="78">
        <v>369.88</v>
      </c>
      <c r="EL245" s="79">
        <v>325.45</v>
      </c>
      <c r="EM245" s="65" t="s">
        <v>406</v>
      </c>
      <c r="EN245" s="78">
        <v>586.88</v>
      </c>
      <c r="EO245" s="78">
        <v>637.30999999999995</v>
      </c>
      <c r="EP245" s="78">
        <v>539.12</v>
      </c>
      <c r="EQ245" s="78"/>
      <c r="ER245" s="78"/>
      <c r="ES245" s="79">
        <v>466.3</v>
      </c>
      <c r="ET245" s="65" t="s">
        <v>407</v>
      </c>
      <c r="EU245" s="68">
        <v>1</v>
      </c>
      <c r="EV245" s="78">
        <v>566.24</v>
      </c>
      <c r="EW245" s="78">
        <v>603.77</v>
      </c>
      <c r="EX245" s="78">
        <v>603.77</v>
      </c>
      <c r="EY245" s="78"/>
      <c r="EZ245" s="78"/>
      <c r="FA245" s="79">
        <v>330.67</v>
      </c>
      <c r="FB245" s="65" t="s">
        <v>408</v>
      </c>
      <c r="FC245" s="78">
        <v>645.54</v>
      </c>
      <c r="FD245" s="78">
        <v>612.35</v>
      </c>
      <c r="FE245" s="78">
        <v>615.37</v>
      </c>
      <c r="FF245" s="78"/>
      <c r="FG245" s="78"/>
      <c r="FH245" s="79"/>
      <c r="FI245" s="65" t="s">
        <v>409</v>
      </c>
      <c r="FJ245" s="78">
        <v>594.15</v>
      </c>
      <c r="FK245" s="78">
        <v>652.02</v>
      </c>
      <c r="FL245" s="78">
        <v>466.89</v>
      </c>
      <c r="FM245" s="78">
        <v>649.24</v>
      </c>
      <c r="FN245" s="78"/>
      <c r="FO245" s="79">
        <v>390.23</v>
      </c>
      <c r="FP245" s="65" t="s">
        <v>410</v>
      </c>
      <c r="FQ245" s="68">
        <v>0.23566563759338299</v>
      </c>
      <c r="FR245" s="78">
        <v>554.51</v>
      </c>
      <c r="FS245" s="78">
        <v>642.03</v>
      </c>
      <c r="FT245" s="78">
        <v>579.80999999999995</v>
      </c>
      <c r="FU245" s="78">
        <v>435.9</v>
      </c>
      <c r="FV245" s="78">
        <v>357.58</v>
      </c>
      <c r="FW245" s="79">
        <v>343.88</v>
      </c>
      <c r="FX245" s="65" t="s">
        <v>411</v>
      </c>
      <c r="FY245" s="78">
        <v>601.32000000000005</v>
      </c>
      <c r="FZ245" s="78">
        <v>657.41</v>
      </c>
      <c r="GA245" s="78">
        <v>653.91999999999996</v>
      </c>
      <c r="GB245" s="78">
        <v>720.53</v>
      </c>
      <c r="GC245" s="78"/>
      <c r="GD245" s="79">
        <v>406.39</v>
      </c>
      <c r="GE245" s="65" t="s">
        <v>412</v>
      </c>
      <c r="GF245" s="68">
        <v>0.20923128426162299</v>
      </c>
      <c r="GG245" s="78">
        <v>547.89</v>
      </c>
      <c r="GH245" s="78">
        <v>613.91999999999996</v>
      </c>
      <c r="GI245" s="78">
        <v>499.05</v>
      </c>
      <c r="GJ245" s="78">
        <v>669.64</v>
      </c>
      <c r="GK245" s="78"/>
      <c r="GL245" s="79">
        <v>434.24</v>
      </c>
      <c r="GM245" s="65" t="s">
        <v>413</v>
      </c>
      <c r="GN245" s="68">
        <v>9.4743623754121306E-2</v>
      </c>
      <c r="GO245" s="78">
        <v>585.46</v>
      </c>
      <c r="GP245" s="78">
        <v>810.65</v>
      </c>
      <c r="GQ245" s="78">
        <v>540.1</v>
      </c>
      <c r="GR245" s="78">
        <v>519.20000000000005</v>
      </c>
      <c r="GS245" s="78"/>
      <c r="GT245" s="79"/>
      <c r="GU245" s="65" t="s">
        <v>414</v>
      </c>
      <c r="GV245" s="68">
        <v>1</v>
      </c>
      <c r="GW245" s="78">
        <v>519.51</v>
      </c>
      <c r="GX245" s="78">
        <v>584.69000000000005</v>
      </c>
      <c r="GY245" s="78">
        <v>581.59</v>
      </c>
      <c r="GZ245" s="78"/>
      <c r="HA245" s="78"/>
      <c r="HB245" s="79">
        <v>397.76</v>
      </c>
      <c r="HC245" s="65" t="s">
        <v>415</v>
      </c>
      <c r="HD245" s="68">
        <v>1</v>
      </c>
      <c r="HE245" s="78">
        <v>563.85</v>
      </c>
      <c r="HF245" s="78">
        <v>633.17999999999995</v>
      </c>
      <c r="HG245" s="78"/>
      <c r="HH245" s="78">
        <v>490.26</v>
      </c>
      <c r="HI245" s="78">
        <v>483.62</v>
      </c>
      <c r="HJ245" s="79">
        <v>430.89</v>
      </c>
      <c r="HK245" s="85" t="s">
        <v>416</v>
      </c>
      <c r="HL245" s="68">
        <v>1.1726766344180599</v>
      </c>
      <c r="HM245" s="78">
        <v>563.25</v>
      </c>
      <c r="HN245" s="78">
        <v>617.61</v>
      </c>
      <c r="HO245" s="78">
        <v>521.58000000000004</v>
      </c>
      <c r="HP245" s="78"/>
      <c r="HQ245" s="78"/>
      <c r="HR245" s="79"/>
    </row>
    <row r="246" spans="1:226" x14ac:dyDescent="0.25">
      <c r="A246" s="81">
        <v>43843</v>
      </c>
      <c r="B246" s="82" t="s">
        <v>387</v>
      </c>
      <c r="C246" s="83">
        <v>569.15119704034134</v>
      </c>
      <c r="D246" s="83">
        <v>642.17514875203256</v>
      </c>
      <c r="E246" s="83">
        <v>578.38840052715102</v>
      </c>
      <c r="F246" s="83">
        <v>531.83620014823146</v>
      </c>
      <c r="G246" s="83">
        <v>377.21104837765023</v>
      </c>
      <c r="H246" s="84">
        <v>371.18900263835286</v>
      </c>
      <c r="I246" s="82" t="s">
        <v>388</v>
      </c>
      <c r="J246" s="83">
        <v>566.17672629818856</v>
      </c>
      <c r="K246" s="83">
        <v>635.74868047194639</v>
      </c>
      <c r="L246" s="83">
        <v>577.0145254882043</v>
      </c>
      <c r="M246" s="83">
        <v>529.33594445156655</v>
      </c>
      <c r="N246" s="83">
        <v>432.48797427652738</v>
      </c>
      <c r="O246" s="84">
        <v>394.54144201018846</v>
      </c>
      <c r="P246" s="65" t="s">
        <v>389</v>
      </c>
      <c r="Q246" s="78">
        <v>542.47</v>
      </c>
      <c r="R246" s="78">
        <v>607.86</v>
      </c>
      <c r="S246" s="78">
        <v>552.09</v>
      </c>
      <c r="T246" s="78">
        <v>477</v>
      </c>
      <c r="U246" s="78"/>
      <c r="V246" s="79"/>
      <c r="W246" s="65" t="s">
        <v>390</v>
      </c>
      <c r="X246" s="78">
        <v>569.1</v>
      </c>
      <c r="Y246" s="78">
        <v>631.66</v>
      </c>
      <c r="Z246" s="78">
        <v>543.33000000000004</v>
      </c>
      <c r="AA246" s="78">
        <v>425.2</v>
      </c>
      <c r="AB246" s="78"/>
      <c r="AC246" s="79">
        <v>493.39</v>
      </c>
      <c r="AD246" s="65" t="s">
        <v>391</v>
      </c>
      <c r="AE246" s="68">
        <v>0.51129972389814904</v>
      </c>
      <c r="AF246" s="78">
        <v>562.04999999999995</v>
      </c>
      <c r="AG246" s="78">
        <v>603.54999999999995</v>
      </c>
      <c r="AH246" s="78">
        <v>513.51</v>
      </c>
      <c r="AI246" s="78"/>
      <c r="AJ246" s="78"/>
      <c r="AK246" s="79">
        <v>308.05</v>
      </c>
      <c r="AL246" s="69" t="s">
        <v>392</v>
      </c>
      <c r="AM246" s="70">
        <v>1</v>
      </c>
      <c r="AN246" s="78">
        <v>554.42999999999995</v>
      </c>
      <c r="AO246" s="78">
        <v>662.69</v>
      </c>
      <c r="AP246" s="78">
        <v>611.86</v>
      </c>
      <c r="AQ246" s="78">
        <v>656.56</v>
      </c>
      <c r="AR246" s="78"/>
      <c r="AS246" s="79"/>
      <c r="AT246" s="65" t="s">
        <v>393</v>
      </c>
      <c r="AU246" s="68">
        <v>3.9635354736424898E-2</v>
      </c>
      <c r="AV246" s="78">
        <v>541.58000000000004</v>
      </c>
      <c r="AW246" s="78">
        <v>615.87</v>
      </c>
      <c r="AX246" s="78">
        <v>548.46</v>
      </c>
      <c r="AY246" s="78"/>
      <c r="AZ246" s="78"/>
      <c r="BA246" s="79">
        <v>375.01</v>
      </c>
      <c r="BB246" s="65" t="s">
        <v>394</v>
      </c>
      <c r="BC246" s="78">
        <v>521.97</v>
      </c>
      <c r="BD246" s="78">
        <v>628.76</v>
      </c>
      <c r="BE246" s="78">
        <v>555.46</v>
      </c>
      <c r="BF246" s="78"/>
      <c r="BG246" s="78"/>
      <c r="BH246" s="79">
        <v>430.05</v>
      </c>
      <c r="BI246" s="65" t="s">
        <v>395</v>
      </c>
      <c r="BJ246" s="68">
        <v>0.13381148637799101</v>
      </c>
      <c r="BK246" s="78">
        <v>695.69</v>
      </c>
      <c r="BL246" s="78">
        <v>734.49</v>
      </c>
      <c r="BM246" s="78">
        <v>778.54</v>
      </c>
      <c r="BN246" s="78">
        <v>609.58000000000004</v>
      </c>
      <c r="BO246" s="78"/>
      <c r="BP246" s="79"/>
      <c r="BQ246" s="65" t="s">
        <v>396</v>
      </c>
      <c r="BR246" s="68">
        <v>1</v>
      </c>
      <c r="BS246" s="78">
        <v>607.83000000000004</v>
      </c>
      <c r="BT246" s="78">
        <v>678.67</v>
      </c>
      <c r="BU246" s="78">
        <v>647</v>
      </c>
      <c r="BV246" s="78"/>
      <c r="BW246" s="78"/>
      <c r="BX246" s="79">
        <v>407</v>
      </c>
      <c r="BY246" s="65" t="s">
        <v>397</v>
      </c>
      <c r="BZ246" s="78">
        <v>623.20000000000005</v>
      </c>
      <c r="CA246" s="78">
        <v>657.32</v>
      </c>
      <c r="CB246" s="78">
        <v>560.54</v>
      </c>
      <c r="CC246" s="78">
        <v>483.06</v>
      </c>
      <c r="CD246" s="78"/>
      <c r="CE246" s="79">
        <v>566.08000000000004</v>
      </c>
      <c r="CF246" s="65" t="s">
        <v>398</v>
      </c>
      <c r="CG246" s="78">
        <v>579.86</v>
      </c>
      <c r="CH246" s="78">
        <v>733.72</v>
      </c>
      <c r="CI246" s="78">
        <v>583.46</v>
      </c>
      <c r="CJ246" s="78"/>
      <c r="CK246" s="78"/>
      <c r="CL246" s="79"/>
      <c r="CM246" s="65" t="s">
        <v>399</v>
      </c>
      <c r="CN246" s="78">
        <v>598.97</v>
      </c>
      <c r="CO246" s="78">
        <v>633.27</v>
      </c>
      <c r="CP246" s="78">
        <v>655.19000000000005</v>
      </c>
      <c r="CQ246" s="78">
        <v>527.02</v>
      </c>
      <c r="CR246" s="78"/>
      <c r="CS246" s="79">
        <v>595.49</v>
      </c>
      <c r="CT246" s="65" t="s">
        <v>400</v>
      </c>
      <c r="CU246" s="78">
        <v>597.01</v>
      </c>
      <c r="CV246" s="78">
        <v>708.03</v>
      </c>
      <c r="CW246" s="78">
        <v>581.85</v>
      </c>
      <c r="CX246" s="78">
        <v>556.36</v>
      </c>
      <c r="CY246" s="78"/>
      <c r="CZ246" s="79"/>
      <c r="DA246" s="65" t="s">
        <v>401</v>
      </c>
      <c r="DB246" s="68">
        <v>0.13432735576600199</v>
      </c>
      <c r="DC246" s="78">
        <v>567.51</v>
      </c>
      <c r="DD246" s="78">
        <v>680.34</v>
      </c>
      <c r="DE246" s="78">
        <v>556.79</v>
      </c>
      <c r="DF246" s="78">
        <v>586.07000000000005</v>
      </c>
      <c r="DG246" s="78"/>
      <c r="DH246" s="79">
        <v>495.16</v>
      </c>
      <c r="DI246" s="65" t="s">
        <v>402</v>
      </c>
      <c r="DJ246" s="68">
        <v>2.99141463998325E-3</v>
      </c>
      <c r="DK246" s="78">
        <v>570.05999999999995</v>
      </c>
      <c r="DL246" s="78">
        <v>652.74</v>
      </c>
      <c r="DM246" s="78">
        <v>652.74</v>
      </c>
      <c r="DN246" s="78">
        <v>734.82</v>
      </c>
      <c r="DO246" s="78"/>
      <c r="DP246" s="79">
        <v>497.76</v>
      </c>
      <c r="DQ246" s="65" t="s">
        <v>403</v>
      </c>
      <c r="DR246" s="78">
        <v>561.32000000000005</v>
      </c>
      <c r="DS246" s="78">
        <v>594.77</v>
      </c>
      <c r="DT246" s="78">
        <v>535.47</v>
      </c>
      <c r="DU246" s="78">
        <v>555.9</v>
      </c>
      <c r="DV246" s="78"/>
      <c r="DW246" s="79"/>
      <c r="DX246" s="65" t="s">
        <v>404</v>
      </c>
      <c r="DY246" s="78">
        <v>577.96</v>
      </c>
      <c r="DZ246" s="78">
        <v>606.66999999999996</v>
      </c>
      <c r="EA246" s="78">
        <v>689.77</v>
      </c>
      <c r="EB246" s="78">
        <v>542.94000000000005</v>
      </c>
      <c r="EC246" s="78"/>
      <c r="ED246" s="79">
        <v>378.87</v>
      </c>
      <c r="EE246" s="65" t="s">
        <v>405</v>
      </c>
      <c r="EF246" s="68">
        <v>1</v>
      </c>
      <c r="EG246" s="78">
        <v>565.92999999999995</v>
      </c>
      <c r="EH246" s="78">
        <v>602.21</v>
      </c>
      <c r="EI246" s="78">
        <v>539.52</v>
      </c>
      <c r="EJ246" s="78"/>
      <c r="EK246" s="78">
        <v>369.88</v>
      </c>
      <c r="EL246" s="79">
        <v>330.08</v>
      </c>
      <c r="EM246" s="65" t="s">
        <v>406</v>
      </c>
      <c r="EN246" s="78">
        <v>603.98</v>
      </c>
      <c r="EO246" s="78">
        <v>672.35</v>
      </c>
      <c r="EP246" s="78">
        <v>558.41999999999996</v>
      </c>
      <c r="EQ246" s="78"/>
      <c r="ER246" s="78"/>
      <c r="ES246" s="79">
        <v>452.41</v>
      </c>
      <c r="ET246" s="65" t="s">
        <v>407</v>
      </c>
      <c r="EU246" s="68">
        <v>1</v>
      </c>
      <c r="EV246" s="78">
        <v>588.14</v>
      </c>
      <c r="EW246" s="78">
        <v>623.19000000000005</v>
      </c>
      <c r="EX246" s="78">
        <v>623.19000000000005</v>
      </c>
      <c r="EY246" s="78"/>
      <c r="EZ246" s="78"/>
      <c r="FA246" s="79">
        <v>331.43</v>
      </c>
      <c r="FB246" s="65" t="s">
        <v>408</v>
      </c>
      <c r="FC246" s="78">
        <v>645.54</v>
      </c>
      <c r="FD246" s="78">
        <v>612.35</v>
      </c>
      <c r="FE246" s="78">
        <v>615.37</v>
      </c>
      <c r="FF246" s="78"/>
      <c r="FG246" s="78"/>
      <c r="FH246" s="79"/>
      <c r="FI246" s="65" t="s">
        <v>409</v>
      </c>
      <c r="FJ246" s="78">
        <v>608.20000000000005</v>
      </c>
      <c r="FK246" s="78">
        <v>675.98</v>
      </c>
      <c r="FL246" s="78">
        <v>472.68</v>
      </c>
      <c r="FM246" s="78">
        <v>655.24</v>
      </c>
      <c r="FN246" s="78"/>
      <c r="FO246" s="79">
        <v>383.62</v>
      </c>
      <c r="FP246" s="65" t="s">
        <v>410</v>
      </c>
      <c r="FQ246" s="68">
        <v>0.236138660621517</v>
      </c>
      <c r="FR246" s="78">
        <v>560.11</v>
      </c>
      <c r="FS246" s="78">
        <v>649.91</v>
      </c>
      <c r="FT246" s="78">
        <v>603.47</v>
      </c>
      <c r="FU246" s="78">
        <v>440.31</v>
      </c>
      <c r="FV246" s="78">
        <v>358.29</v>
      </c>
      <c r="FW246" s="79">
        <v>349.04</v>
      </c>
      <c r="FX246" s="65" t="s">
        <v>411</v>
      </c>
      <c r="FY246" s="78">
        <v>605.39</v>
      </c>
      <c r="FZ246" s="78">
        <v>671.23</v>
      </c>
      <c r="GA246" s="78">
        <v>657.17</v>
      </c>
      <c r="GB246" s="78">
        <v>700.32</v>
      </c>
      <c r="GC246" s="78"/>
      <c r="GD246" s="79">
        <v>401.51</v>
      </c>
      <c r="GE246" s="65" t="s">
        <v>412</v>
      </c>
      <c r="GF246" s="68">
        <v>0.20927507115352401</v>
      </c>
      <c r="GG246" s="78">
        <v>551.58000000000004</v>
      </c>
      <c r="GH246" s="78">
        <v>616.75</v>
      </c>
      <c r="GI246" s="78">
        <v>504.1</v>
      </c>
      <c r="GJ246" s="78">
        <v>669.78</v>
      </c>
      <c r="GK246" s="78"/>
      <c r="GL246" s="79">
        <v>434.09</v>
      </c>
      <c r="GM246" s="65" t="s">
        <v>413</v>
      </c>
      <c r="GN246" s="68">
        <v>9.4698763234152203E-2</v>
      </c>
      <c r="GO246" s="78">
        <v>592.45000000000005</v>
      </c>
      <c r="GP246" s="78">
        <v>824.36</v>
      </c>
      <c r="GQ246" s="78">
        <v>556.20000000000005</v>
      </c>
      <c r="GR246" s="78">
        <v>521.13</v>
      </c>
      <c r="GS246" s="78"/>
      <c r="GT246" s="79"/>
      <c r="GU246" s="65" t="s">
        <v>414</v>
      </c>
      <c r="GV246" s="68">
        <v>1</v>
      </c>
      <c r="GW246" s="78">
        <v>522.54999999999995</v>
      </c>
      <c r="GX246" s="78">
        <v>589.45000000000005</v>
      </c>
      <c r="GY246" s="78">
        <v>584.92999999999995</v>
      </c>
      <c r="GZ246" s="78"/>
      <c r="HA246" s="78"/>
      <c r="HB246" s="79">
        <v>392.21</v>
      </c>
      <c r="HC246" s="65" t="s">
        <v>415</v>
      </c>
      <c r="HD246" s="68">
        <v>1</v>
      </c>
      <c r="HE246" s="78">
        <v>573.02</v>
      </c>
      <c r="HF246" s="78">
        <v>645.67999999999995</v>
      </c>
      <c r="HG246" s="78"/>
      <c r="HH246" s="78">
        <v>468.8</v>
      </c>
      <c r="HI246" s="78">
        <v>462.16</v>
      </c>
      <c r="HJ246" s="79">
        <v>418.39</v>
      </c>
      <c r="HK246" s="85" t="s">
        <v>416</v>
      </c>
      <c r="HL246" s="68">
        <v>1.1660447761193999</v>
      </c>
      <c r="HM246" s="78">
        <v>559.96</v>
      </c>
      <c r="HN246" s="78">
        <v>613.61</v>
      </c>
      <c r="HO246" s="78">
        <v>535.1</v>
      </c>
      <c r="HP246" s="78"/>
      <c r="HQ246" s="78"/>
      <c r="HR246" s="79"/>
    </row>
    <row r="247" spans="1:226" x14ac:dyDescent="0.25">
      <c r="A247" s="81">
        <v>43836</v>
      </c>
      <c r="B247" s="82" t="s">
        <v>387</v>
      </c>
      <c r="C247" s="83">
        <v>572.57860203964333</v>
      </c>
      <c r="D247" s="83">
        <v>643.33569601177794</v>
      </c>
      <c r="E247" s="83">
        <v>577.73118813752933</v>
      </c>
      <c r="F247" s="83">
        <v>517.67346777518128</v>
      </c>
      <c r="G247" s="83">
        <v>278.10783413377061</v>
      </c>
      <c r="H247" s="84">
        <v>365.92442202525081</v>
      </c>
      <c r="I247" s="82" t="s">
        <v>388</v>
      </c>
      <c r="J247" s="83">
        <v>570.44950036511887</v>
      </c>
      <c r="K247" s="83">
        <v>637.49361803550244</v>
      </c>
      <c r="L247" s="83">
        <v>575.84319040427818</v>
      </c>
      <c r="M247" s="83">
        <v>514.51655091594455</v>
      </c>
      <c r="N247" s="83">
        <v>429.08212218649516</v>
      </c>
      <c r="O247" s="84">
        <v>387.10926399349938</v>
      </c>
      <c r="P247" s="65" t="s">
        <v>389</v>
      </c>
      <c r="Q247" s="78">
        <v>538.30999999999995</v>
      </c>
      <c r="R247" s="78">
        <v>607.86</v>
      </c>
      <c r="S247" s="78">
        <v>566.12</v>
      </c>
      <c r="T247" s="78">
        <v>451</v>
      </c>
      <c r="U247" s="78"/>
      <c r="V247" s="79"/>
      <c r="W247" s="65" t="s">
        <v>390</v>
      </c>
      <c r="X247" s="78">
        <v>594.79999999999995</v>
      </c>
      <c r="Y247" s="78">
        <v>656.45</v>
      </c>
      <c r="Z247" s="78">
        <v>552.91999999999996</v>
      </c>
      <c r="AA247" s="78">
        <v>403.26</v>
      </c>
      <c r="AB247" s="78"/>
      <c r="AC247" s="79">
        <v>475.21</v>
      </c>
      <c r="AD247" s="65" t="s">
        <v>391</v>
      </c>
      <c r="AE247" s="68">
        <v>0.51129972389814904</v>
      </c>
      <c r="AF247" s="78">
        <v>560.47</v>
      </c>
      <c r="AG247" s="78">
        <v>605.67999999999995</v>
      </c>
      <c r="AH247" s="78">
        <v>520.16</v>
      </c>
      <c r="AI247" s="78"/>
      <c r="AJ247" s="78"/>
      <c r="AK247" s="79">
        <v>304.68</v>
      </c>
      <c r="AL247" s="69" t="s">
        <v>392</v>
      </c>
      <c r="AM247" s="70">
        <v>1</v>
      </c>
      <c r="AN247" s="78">
        <v>550.95000000000005</v>
      </c>
      <c r="AO247" s="78">
        <v>657.39</v>
      </c>
      <c r="AP247" s="78">
        <v>607.84</v>
      </c>
      <c r="AQ247" s="78">
        <v>656.56</v>
      </c>
      <c r="AR247" s="78"/>
      <c r="AS247" s="79"/>
      <c r="AT247" s="65" t="s">
        <v>393</v>
      </c>
      <c r="AU247" s="68">
        <v>3.9524129481048199E-2</v>
      </c>
      <c r="AV247" s="78">
        <v>534.09</v>
      </c>
      <c r="AW247" s="78">
        <v>607.64</v>
      </c>
      <c r="AX247" s="78">
        <v>563.58000000000004</v>
      </c>
      <c r="AY247" s="78"/>
      <c r="AZ247" s="78"/>
      <c r="BA247" s="79">
        <v>370.1</v>
      </c>
      <c r="BB247" s="65" t="s">
        <v>394</v>
      </c>
      <c r="BC247" s="78">
        <v>537.94000000000005</v>
      </c>
      <c r="BD247" s="78">
        <v>645.57000000000005</v>
      </c>
      <c r="BE247" s="78">
        <v>547.89</v>
      </c>
      <c r="BF247" s="78"/>
      <c r="BG247" s="78"/>
      <c r="BH247" s="79">
        <v>418.28</v>
      </c>
      <c r="BI247" s="65" t="s">
        <v>395</v>
      </c>
      <c r="BJ247" s="68">
        <v>0.13381148637799101</v>
      </c>
      <c r="BK247" s="78">
        <v>717.1</v>
      </c>
      <c r="BL247" s="78">
        <v>755.9</v>
      </c>
      <c r="BM247" s="78">
        <v>799.95</v>
      </c>
      <c r="BN247" s="78">
        <v>596.20000000000005</v>
      </c>
      <c r="BO247" s="78"/>
      <c r="BP247" s="79"/>
      <c r="BQ247" s="65" t="s">
        <v>396</v>
      </c>
      <c r="BR247" s="68">
        <v>1</v>
      </c>
      <c r="BS247" s="78">
        <v>586.16999999999996</v>
      </c>
      <c r="BT247" s="78">
        <v>657</v>
      </c>
      <c r="BU247" s="78">
        <v>717.83</v>
      </c>
      <c r="BV247" s="78"/>
      <c r="BW247" s="78"/>
      <c r="BX247" s="79">
        <v>388.67</v>
      </c>
      <c r="BY247" s="65" t="s">
        <v>397</v>
      </c>
      <c r="BZ247" s="78">
        <v>618.74</v>
      </c>
      <c r="CA247" s="78">
        <v>651.64</v>
      </c>
      <c r="CB247" s="78">
        <v>569.47</v>
      </c>
      <c r="CC247" s="78">
        <v>477.89</v>
      </c>
      <c r="CD247" s="78"/>
      <c r="CE247" s="79">
        <v>565.5</v>
      </c>
      <c r="CF247" s="65" t="s">
        <v>398</v>
      </c>
      <c r="CG247" s="78">
        <v>577.44000000000005</v>
      </c>
      <c r="CH247" s="78">
        <v>728.07</v>
      </c>
      <c r="CI247" s="78">
        <v>593.14</v>
      </c>
      <c r="CJ247" s="78"/>
      <c r="CK247" s="78"/>
      <c r="CL247" s="79"/>
      <c r="CM247" s="65" t="s">
        <v>399</v>
      </c>
      <c r="CN247" s="78">
        <v>589.11</v>
      </c>
      <c r="CO247" s="78">
        <v>627.66999999999996</v>
      </c>
      <c r="CP247" s="78">
        <v>658.44</v>
      </c>
      <c r="CQ247" s="78">
        <v>505.54</v>
      </c>
      <c r="CR247" s="78"/>
      <c r="CS247" s="79">
        <v>599.61</v>
      </c>
      <c r="CT247" s="65" t="s">
        <v>400</v>
      </c>
      <c r="CU247" s="78">
        <v>591.27</v>
      </c>
      <c r="CV247" s="78">
        <v>705.45</v>
      </c>
      <c r="CW247" s="78">
        <v>580.89</v>
      </c>
      <c r="CX247" s="78">
        <v>531.51</v>
      </c>
      <c r="CY247" s="78"/>
      <c r="CZ247" s="79"/>
      <c r="DA247" s="65" t="s">
        <v>401</v>
      </c>
      <c r="DB247" s="68">
        <v>0.13431833445265301</v>
      </c>
      <c r="DC247" s="78">
        <v>573.05999999999995</v>
      </c>
      <c r="DD247" s="78">
        <v>683.95</v>
      </c>
      <c r="DE247" s="78">
        <v>561.04999999999995</v>
      </c>
      <c r="DF247" s="78">
        <v>573.54</v>
      </c>
      <c r="DG247" s="78"/>
      <c r="DH247" s="79">
        <v>497.17</v>
      </c>
      <c r="DI247" s="65" t="s">
        <v>402</v>
      </c>
      <c r="DJ247" s="68">
        <v>3.0334283807559302E-3</v>
      </c>
      <c r="DK247" s="78">
        <v>579.12</v>
      </c>
      <c r="DL247" s="78">
        <v>661.45</v>
      </c>
      <c r="DM247" s="78">
        <v>661.45</v>
      </c>
      <c r="DN247" s="78">
        <v>797.31</v>
      </c>
      <c r="DO247" s="78"/>
      <c r="DP247" s="79">
        <v>501.78</v>
      </c>
      <c r="DQ247" s="65" t="s">
        <v>403</v>
      </c>
      <c r="DR247" s="78">
        <v>553.27</v>
      </c>
      <c r="DS247" s="78">
        <v>585.75</v>
      </c>
      <c r="DT247" s="78">
        <v>534.72</v>
      </c>
      <c r="DU247" s="78">
        <v>531.95000000000005</v>
      </c>
      <c r="DV247" s="78"/>
      <c r="DW247" s="79"/>
      <c r="DX247" s="65" t="s">
        <v>404</v>
      </c>
      <c r="DY247" s="78">
        <v>574.99</v>
      </c>
      <c r="DZ247" s="78">
        <v>603.26</v>
      </c>
      <c r="EA247" s="78">
        <v>690.38</v>
      </c>
      <c r="EB247" s="78">
        <v>507.61</v>
      </c>
      <c r="EC247" s="78"/>
      <c r="ED247" s="79">
        <v>370.57</v>
      </c>
      <c r="EE247" s="65" t="s">
        <v>405</v>
      </c>
      <c r="EF247" s="68">
        <v>1</v>
      </c>
      <c r="EG247" s="78">
        <v>560.07000000000005</v>
      </c>
      <c r="EH247" s="78">
        <v>604.07000000000005</v>
      </c>
      <c r="EI247" s="78">
        <v>549.5</v>
      </c>
      <c r="EJ247" s="78"/>
      <c r="EK247" s="78">
        <v>369.88</v>
      </c>
      <c r="EL247" s="79">
        <v>330.43</v>
      </c>
      <c r="EM247" s="65" t="s">
        <v>406</v>
      </c>
      <c r="EN247" s="78">
        <v>575.77</v>
      </c>
      <c r="EO247" s="78">
        <v>614.23</v>
      </c>
      <c r="EP247" s="78">
        <v>558.41999999999996</v>
      </c>
      <c r="EQ247" s="78"/>
      <c r="ER247" s="78"/>
      <c r="ES247" s="79">
        <v>427.41</v>
      </c>
      <c r="ET247" s="65" t="s">
        <v>407</v>
      </c>
      <c r="EU247" s="68">
        <v>1</v>
      </c>
      <c r="EV247" s="78">
        <v>576.29999999999995</v>
      </c>
      <c r="EW247" s="78">
        <v>619.33000000000004</v>
      </c>
      <c r="EX247" s="78">
        <v>619.33000000000004</v>
      </c>
      <c r="EY247" s="78"/>
      <c r="EZ247" s="78"/>
      <c r="FA247" s="79">
        <v>333.29</v>
      </c>
      <c r="FB247" s="65" t="s">
        <v>408</v>
      </c>
      <c r="FC247" s="78">
        <v>645.54</v>
      </c>
      <c r="FD247" s="78">
        <v>612.35</v>
      </c>
      <c r="FE247" s="78">
        <v>615.37</v>
      </c>
      <c r="FF247" s="78"/>
      <c r="FG247" s="78"/>
      <c r="FH247" s="79"/>
      <c r="FI247" s="65" t="s">
        <v>409</v>
      </c>
      <c r="FJ247" s="78">
        <v>609.85</v>
      </c>
      <c r="FK247" s="78">
        <v>679.29</v>
      </c>
      <c r="FL247" s="78">
        <v>487.55</v>
      </c>
      <c r="FM247" s="78">
        <v>703.24</v>
      </c>
      <c r="FN247" s="78"/>
      <c r="FO247" s="79">
        <v>376.19</v>
      </c>
      <c r="FP247" s="65" t="s">
        <v>410</v>
      </c>
      <c r="FQ247" s="68">
        <v>0.235765648944949</v>
      </c>
      <c r="FR247" s="78">
        <v>557.11</v>
      </c>
      <c r="FS247" s="78">
        <v>647.98</v>
      </c>
      <c r="FT247" s="78">
        <v>607.29999999999995</v>
      </c>
      <c r="FU247" s="78">
        <v>528.55999999999995</v>
      </c>
      <c r="FV247" s="78">
        <v>226.43</v>
      </c>
      <c r="FW247" s="79">
        <v>347.98</v>
      </c>
      <c r="FX247" s="65" t="s">
        <v>411</v>
      </c>
      <c r="FY247" s="78">
        <v>604.57000000000005</v>
      </c>
      <c r="FZ247" s="78">
        <v>669.6</v>
      </c>
      <c r="GA247" s="78">
        <v>649.04</v>
      </c>
      <c r="GB247" s="78">
        <v>693.44</v>
      </c>
      <c r="GC247" s="78"/>
      <c r="GD247" s="79">
        <v>399.88</v>
      </c>
      <c r="GE247" s="65" t="s">
        <v>412</v>
      </c>
      <c r="GF247" s="68">
        <v>0.20945478918375501</v>
      </c>
      <c r="GG247" s="78">
        <v>541.84</v>
      </c>
      <c r="GH247" s="78">
        <v>597.19000000000005</v>
      </c>
      <c r="GI247" s="78">
        <v>563.62</v>
      </c>
      <c r="GJ247" s="78">
        <v>479.85</v>
      </c>
      <c r="GK247" s="78"/>
      <c r="GL247" s="79">
        <v>407.3</v>
      </c>
      <c r="GM247" s="65" t="s">
        <v>413</v>
      </c>
      <c r="GN247" s="68">
        <v>9.4959547232878805E-2</v>
      </c>
      <c r="GO247" s="78">
        <v>592.79</v>
      </c>
      <c r="GP247" s="78">
        <v>821.85</v>
      </c>
      <c r="GQ247" s="78">
        <v>576.79999999999995</v>
      </c>
      <c r="GR247" s="78">
        <v>530.35</v>
      </c>
      <c r="GS247" s="78"/>
      <c r="GT247" s="79"/>
      <c r="GU247" s="65" t="s">
        <v>414</v>
      </c>
      <c r="GV247" s="68">
        <v>1</v>
      </c>
      <c r="GW247" s="78">
        <v>517.39</v>
      </c>
      <c r="GX247" s="78">
        <v>574.25</v>
      </c>
      <c r="GY247" s="78">
        <v>565.74</v>
      </c>
      <c r="GZ247" s="78"/>
      <c r="HA247" s="78"/>
      <c r="HB247" s="79">
        <v>389.15</v>
      </c>
      <c r="HC247" s="65" t="s">
        <v>415</v>
      </c>
      <c r="HD247" s="68">
        <v>1</v>
      </c>
      <c r="HE247" s="78">
        <v>573.85</v>
      </c>
      <c r="HF247" s="78">
        <v>645.67999999999995</v>
      </c>
      <c r="HG247" s="78"/>
      <c r="HH247" s="78">
        <v>463.78</v>
      </c>
      <c r="HI247" s="78">
        <v>457.14</v>
      </c>
      <c r="HJ247" s="79">
        <v>416.72</v>
      </c>
      <c r="HK247" s="85" t="s">
        <v>416</v>
      </c>
      <c r="HL247" s="68">
        <v>1.17350231766708</v>
      </c>
      <c r="HM247" s="78">
        <v>552.98</v>
      </c>
      <c r="HN247" s="78">
        <v>606.45000000000005</v>
      </c>
      <c r="HO247" s="78">
        <v>556.46</v>
      </c>
      <c r="HP247" s="78"/>
      <c r="HQ247" s="78"/>
      <c r="HR247" s="79"/>
    </row>
    <row r="248" spans="1:226" x14ac:dyDescent="0.25">
      <c r="A248" s="81">
        <v>43815</v>
      </c>
      <c r="B248" s="82" t="s">
        <v>387</v>
      </c>
      <c r="C248" s="83">
        <v>549.64187255555146</v>
      </c>
      <c r="D248" s="83">
        <v>610.72900856173942</v>
      </c>
      <c r="E248" s="83">
        <v>559.71408631635393</v>
      </c>
      <c r="F248" s="83">
        <v>471.11812268773139</v>
      </c>
      <c r="G248" s="83">
        <v>242.31076923076921</v>
      </c>
      <c r="H248" s="84">
        <v>362.44407187670839</v>
      </c>
      <c r="I248" s="82" t="s">
        <v>388</v>
      </c>
      <c r="J248" s="83">
        <v>547.42844883198393</v>
      </c>
      <c r="K248" s="83">
        <v>605.7323968815042</v>
      </c>
      <c r="L248" s="83">
        <v>558.07250795888399</v>
      </c>
      <c r="M248" s="83">
        <v>468.83799797762612</v>
      </c>
      <c r="N248" s="83">
        <v>392.55499999999995</v>
      </c>
      <c r="O248" s="84">
        <v>376.95693975857137</v>
      </c>
      <c r="P248" s="65" t="s">
        <v>389</v>
      </c>
      <c r="Q248" s="78">
        <v>529.97</v>
      </c>
      <c r="R248" s="78">
        <v>589.53</v>
      </c>
      <c r="S248" s="78">
        <v>547.79999999999995</v>
      </c>
      <c r="T248" s="78">
        <v>410</v>
      </c>
      <c r="U248" s="78"/>
      <c r="V248" s="79"/>
      <c r="W248" s="65" t="s">
        <v>390</v>
      </c>
      <c r="X248" s="78">
        <v>563.15</v>
      </c>
      <c r="Y248" s="78">
        <v>604.79999999999995</v>
      </c>
      <c r="Z248" s="78">
        <v>535.15</v>
      </c>
      <c r="AA248" s="78">
        <v>366.8</v>
      </c>
      <c r="AB248" s="78"/>
      <c r="AC248" s="79">
        <v>454.55</v>
      </c>
      <c r="AD248" s="65" t="s">
        <v>391</v>
      </c>
      <c r="AE248" s="68">
        <v>0.51129972389814904</v>
      </c>
      <c r="AF248" s="78">
        <v>558.83000000000004</v>
      </c>
      <c r="AG248" s="78">
        <v>595.77</v>
      </c>
      <c r="AH248" s="78">
        <v>505.16</v>
      </c>
      <c r="AI248" s="78"/>
      <c r="AJ248" s="78"/>
      <c r="AK248" s="79">
        <v>297.16000000000003</v>
      </c>
      <c r="AL248" s="69" t="s">
        <v>392</v>
      </c>
      <c r="AM248" s="70">
        <v>1</v>
      </c>
      <c r="AN248" s="78">
        <v>556.79</v>
      </c>
      <c r="AO248" s="78">
        <v>643.71</v>
      </c>
      <c r="AP248" s="78">
        <v>601.12</v>
      </c>
      <c r="AQ248" s="78">
        <v>656.56</v>
      </c>
      <c r="AR248" s="78"/>
      <c r="AS248" s="79"/>
      <c r="AT248" s="65" t="s">
        <v>393</v>
      </c>
      <c r="AU248" s="68">
        <v>3.9241847506180601E-2</v>
      </c>
      <c r="AV248" s="78">
        <v>524.34</v>
      </c>
      <c r="AW248" s="78">
        <v>595.32000000000005</v>
      </c>
      <c r="AX248" s="78">
        <v>525.27</v>
      </c>
      <c r="AY248" s="78">
        <v>321.19</v>
      </c>
      <c r="AZ248" s="78"/>
      <c r="BA248" s="79">
        <v>364.28</v>
      </c>
      <c r="BB248" s="65" t="s">
        <v>394</v>
      </c>
      <c r="BC248" s="78">
        <v>497.6</v>
      </c>
      <c r="BD248" s="78">
        <v>583.38</v>
      </c>
      <c r="BE248" s="78">
        <v>530.25</v>
      </c>
      <c r="BF248" s="78"/>
      <c r="BG248" s="78"/>
      <c r="BH248" s="79">
        <v>409.88</v>
      </c>
      <c r="BI248" s="65" t="s">
        <v>395</v>
      </c>
      <c r="BJ248" s="68">
        <v>0.133813276953339</v>
      </c>
      <c r="BK248" s="78">
        <v>677.5</v>
      </c>
      <c r="BL248" s="78">
        <v>685.12</v>
      </c>
      <c r="BM248" s="78">
        <v>764.07</v>
      </c>
      <c r="BN248" s="78">
        <v>542.67999999999995</v>
      </c>
      <c r="BO248" s="78"/>
      <c r="BP248" s="79"/>
      <c r="BQ248" s="65" t="s">
        <v>396</v>
      </c>
      <c r="BR248" s="68">
        <v>1</v>
      </c>
      <c r="BS248" s="78">
        <v>597</v>
      </c>
      <c r="BT248" s="78">
        <v>667.83</v>
      </c>
      <c r="BU248" s="78">
        <v>695.33</v>
      </c>
      <c r="BV248" s="78"/>
      <c r="BW248" s="78"/>
      <c r="BX248" s="79">
        <v>354.5</v>
      </c>
      <c r="BY248" s="65" t="s">
        <v>397</v>
      </c>
      <c r="BZ248" s="78">
        <v>604.17999999999995</v>
      </c>
      <c r="CA248" s="78">
        <v>630.1</v>
      </c>
      <c r="CB248" s="78">
        <v>541.6</v>
      </c>
      <c r="CC248" s="78">
        <v>441.89</v>
      </c>
      <c r="CD248" s="78"/>
      <c r="CE248" s="79">
        <v>564.97</v>
      </c>
      <c r="CF248" s="65" t="s">
        <v>398</v>
      </c>
      <c r="CG248" s="78">
        <v>558.79999999999995</v>
      </c>
      <c r="CH248" s="78">
        <v>694.92</v>
      </c>
      <c r="CI248" s="78">
        <v>570.54999999999995</v>
      </c>
      <c r="CJ248" s="78"/>
      <c r="CK248" s="78"/>
      <c r="CL248" s="79"/>
      <c r="CM248" s="65" t="s">
        <v>399</v>
      </c>
      <c r="CN248" s="78">
        <v>576.11</v>
      </c>
      <c r="CO248" s="78">
        <v>604.55999999999995</v>
      </c>
      <c r="CP248" s="78">
        <v>636.64</v>
      </c>
      <c r="CQ248" s="78">
        <v>461.19</v>
      </c>
      <c r="CR248" s="78"/>
      <c r="CS248" s="79">
        <v>593.66</v>
      </c>
      <c r="CT248" s="65" t="s">
        <v>400</v>
      </c>
      <c r="CU248" s="78">
        <v>571.84</v>
      </c>
      <c r="CV248" s="78">
        <v>693.69</v>
      </c>
      <c r="CW248" s="78">
        <v>559.46</v>
      </c>
      <c r="CX248" s="78">
        <v>485.67</v>
      </c>
      <c r="CY248" s="78"/>
      <c r="CZ248" s="79"/>
      <c r="DA248" s="65" t="s">
        <v>401</v>
      </c>
      <c r="DB248" s="68">
        <v>0.134406795607586</v>
      </c>
      <c r="DC248" s="78">
        <v>553.86</v>
      </c>
      <c r="DD248" s="78">
        <v>653.32000000000005</v>
      </c>
      <c r="DE248" s="78">
        <v>533.46</v>
      </c>
      <c r="DF248" s="78">
        <v>555.37</v>
      </c>
      <c r="DG248" s="78"/>
      <c r="DH248" s="79">
        <v>486.85</v>
      </c>
      <c r="DI248" s="65" t="s">
        <v>402</v>
      </c>
      <c r="DJ248" s="68">
        <v>3.03942129418559E-3</v>
      </c>
      <c r="DK248" s="78">
        <v>545.79999999999995</v>
      </c>
      <c r="DL248" s="78">
        <v>628.25</v>
      </c>
      <c r="DM248" s="78">
        <v>628.25</v>
      </c>
      <c r="DN248" s="78">
        <v>798.89</v>
      </c>
      <c r="DO248" s="78"/>
      <c r="DP248" s="79">
        <v>469.22</v>
      </c>
      <c r="DQ248" s="65" t="s">
        <v>403</v>
      </c>
      <c r="DR248" s="78">
        <v>541.4</v>
      </c>
      <c r="DS248" s="78">
        <v>568.03</v>
      </c>
      <c r="DT248" s="78">
        <v>514.5</v>
      </c>
      <c r="DU248" s="78">
        <v>487.22</v>
      </c>
      <c r="DV248" s="78"/>
      <c r="DW248" s="79"/>
      <c r="DX248" s="65" t="s">
        <v>404</v>
      </c>
      <c r="DY248" s="78">
        <v>565.04999999999995</v>
      </c>
      <c r="DZ248" s="78">
        <v>591.1</v>
      </c>
      <c r="EA248" s="78">
        <v>681.59</v>
      </c>
      <c r="EB248" s="78">
        <v>479.05</v>
      </c>
      <c r="EC248" s="78"/>
      <c r="ED248" s="79">
        <v>357.93</v>
      </c>
      <c r="EE248" s="65" t="s">
        <v>405</v>
      </c>
      <c r="EF248" s="68">
        <v>1</v>
      </c>
      <c r="EG248" s="78">
        <v>564.52</v>
      </c>
      <c r="EH248" s="78">
        <v>598.36</v>
      </c>
      <c r="EI248" s="78">
        <v>505.68</v>
      </c>
      <c r="EJ248" s="78"/>
      <c r="EK248" s="78">
        <v>369.88</v>
      </c>
      <c r="EL248" s="79">
        <v>328.45</v>
      </c>
      <c r="EM248" s="65" t="s">
        <v>406</v>
      </c>
      <c r="EN248" s="78">
        <v>564.66</v>
      </c>
      <c r="EO248" s="78">
        <v>594.57000000000005</v>
      </c>
      <c r="EP248" s="78">
        <v>541.75</v>
      </c>
      <c r="EQ248" s="78"/>
      <c r="ER248" s="78"/>
      <c r="ES248" s="79">
        <v>422.78</v>
      </c>
      <c r="ET248" s="65" t="s">
        <v>407</v>
      </c>
      <c r="EU248" s="68">
        <v>1</v>
      </c>
      <c r="EV248" s="78">
        <v>566.74</v>
      </c>
      <c r="EW248" s="78">
        <v>612.03</v>
      </c>
      <c r="EX248" s="78">
        <v>612.03</v>
      </c>
      <c r="EY248" s="78"/>
      <c r="EZ248" s="78"/>
      <c r="FA248" s="79">
        <v>330.22</v>
      </c>
      <c r="FB248" s="65" t="s">
        <v>408</v>
      </c>
      <c r="FC248" s="78">
        <v>645.54</v>
      </c>
      <c r="FD248" s="78">
        <v>612.35</v>
      </c>
      <c r="FE248" s="78">
        <v>615.37</v>
      </c>
      <c r="FF248" s="78"/>
      <c r="FG248" s="78"/>
      <c r="FH248" s="79"/>
      <c r="FI248" s="65" t="s">
        <v>409</v>
      </c>
      <c r="FJ248" s="78">
        <v>581.96</v>
      </c>
      <c r="FK248" s="78">
        <v>640.11</v>
      </c>
      <c r="FL248" s="78">
        <v>431.02</v>
      </c>
      <c r="FM248" s="78">
        <v>673.83</v>
      </c>
      <c r="FN248" s="78"/>
      <c r="FO248" s="79">
        <v>355.19</v>
      </c>
      <c r="FP248" s="65" t="s">
        <v>410</v>
      </c>
      <c r="FQ248" s="68">
        <v>0.23442811261926499</v>
      </c>
      <c r="FR248" s="78">
        <v>548.34</v>
      </c>
      <c r="FS248" s="78">
        <v>622.61</v>
      </c>
      <c r="FT248" s="78">
        <v>588.13</v>
      </c>
      <c r="FU248" s="78">
        <v>413.43</v>
      </c>
      <c r="FV248" s="78">
        <v>225.14</v>
      </c>
      <c r="FW248" s="79">
        <v>349.5</v>
      </c>
      <c r="FX248" s="65" t="s">
        <v>411</v>
      </c>
      <c r="FY248" s="78">
        <v>561.49</v>
      </c>
      <c r="FZ248" s="78">
        <v>627.33000000000004</v>
      </c>
      <c r="GA248" s="78">
        <v>611.64</v>
      </c>
      <c r="GB248" s="78">
        <v>611.25</v>
      </c>
      <c r="GC248" s="78"/>
      <c r="GD248" s="79">
        <v>359.23</v>
      </c>
      <c r="GE248" s="65" t="s">
        <v>412</v>
      </c>
      <c r="GF248" s="68">
        <v>0.20924441840513899</v>
      </c>
      <c r="GG248" s="78">
        <v>535.64</v>
      </c>
      <c r="GH248" s="78">
        <v>594.54</v>
      </c>
      <c r="GI248" s="78">
        <v>506.44</v>
      </c>
      <c r="GJ248" s="78">
        <v>490.92</v>
      </c>
      <c r="GK248" s="78"/>
      <c r="GL248" s="79">
        <v>404.24</v>
      </c>
      <c r="GM248" s="65" t="s">
        <v>413</v>
      </c>
      <c r="GN248" s="68">
        <v>9.5957318184871396E-2</v>
      </c>
      <c r="GO248" s="78">
        <v>561.41</v>
      </c>
      <c r="GP248" s="78">
        <v>783.58</v>
      </c>
      <c r="GQ248" s="78">
        <v>548.86</v>
      </c>
      <c r="GR248" s="78">
        <v>481.61</v>
      </c>
      <c r="GS248" s="78"/>
      <c r="GT248" s="79"/>
      <c r="GU248" s="65" t="s">
        <v>414</v>
      </c>
      <c r="GV248" s="68">
        <v>1</v>
      </c>
      <c r="GW248" s="78">
        <v>520.54999999999995</v>
      </c>
      <c r="GX248" s="78">
        <v>552.42999999999995</v>
      </c>
      <c r="GY248" s="78">
        <v>564.04999999999995</v>
      </c>
      <c r="GZ248" s="78">
        <v>553.34</v>
      </c>
      <c r="HA248" s="78"/>
      <c r="HB248" s="79">
        <v>378.41</v>
      </c>
      <c r="HC248" s="65" t="s">
        <v>415</v>
      </c>
      <c r="HD248" s="68">
        <v>1</v>
      </c>
      <c r="HE248" s="78">
        <v>559.67999999999995</v>
      </c>
      <c r="HF248" s="78">
        <v>629.02</v>
      </c>
      <c r="HG248" s="78"/>
      <c r="HH248" s="78">
        <v>412.8</v>
      </c>
      <c r="HI248" s="78">
        <v>406.16</v>
      </c>
      <c r="HJ248" s="79">
        <v>405.89</v>
      </c>
      <c r="HK248" s="85" t="s">
        <v>416</v>
      </c>
      <c r="HL248" s="68">
        <v>1.1988251513516801</v>
      </c>
      <c r="HM248" s="78">
        <v>547.36</v>
      </c>
      <c r="HN248" s="78">
        <v>599.63</v>
      </c>
      <c r="HO248" s="78">
        <v>524.83000000000004</v>
      </c>
      <c r="HP248" s="78"/>
      <c r="HQ248" s="78"/>
      <c r="HR248" s="79"/>
    </row>
    <row r="249" spans="1:226" x14ac:dyDescent="0.25">
      <c r="A249" s="81">
        <v>43808</v>
      </c>
      <c r="B249" s="82" t="s">
        <v>387</v>
      </c>
      <c r="C249" s="83">
        <v>552.13432979428967</v>
      </c>
      <c r="D249" s="83">
        <v>607.37867515178209</v>
      </c>
      <c r="E249" s="83">
        <v>554.62558485797479</v>
      </c>
      <c r="F249" s="83">
        <v>458.65795834019116</v>
      </c>
      <c r="G249" s="83">
        <v>226.11076923076922</v>
      </c>
      <c r="H249" s="84">
        <v>356.8200429418639</v>
      </c>
      <c r="I249" s="82" t="s">
        <v>388</v>
      </c>
      <c r="J249" s="83">
        <v>551.56429549318318</v>
      </c>
      <c r="K249" s="83">
        <v>602.1533385020681</v>
      </c>
      <c r="L249" s="83">
        <v>552.92349192661936</v>
      </c>
      <c r="M249" s="83">
        <v>456.49526983864331</v>
      </c>
      <c r="N249" s="83">
        <v>382.39249999999998</v>
      </c>
      <c r="O249" s="84">
        <v>375.84636169166032</v>
      </c>
      <c r="P249" s="65" t="s">
        <v>389</v>
      </c>
      <c r="Q249" s="78">
        <v>544.97</v>
      </c>
      <c r="R249" s="78">
        <v>598.69000000000005</v>
      </c>
      <c r="S249" s="78">
        <v>544.65</v>
      </c>
      <c r="T249" s="78">
        <v>384</v>
      </c>
      <c r="U249" s="78"/>
      <c r="V249" s="79"/>
      <c r="W249" s="65" t="s">
        <v>390</v>
      </c>
      <c r="X249" s="78">
        <v>550.09</v>
      </c>
      <c r="Y249" s="78">
        <v>577.61</v>
      </c>
      <c r="Z249" s="78">
        <v>533.99</v>
      </c>
      <c r="AA249" s="78">
        <v>363.79</v>
      </c>
      <c r="AB249" s="78"/>
      <c r="AC249" s="79">
        <v>454.55</v>
      </c>
      <c r="AD249" s="65" t="s">
        <v>391</v>
      </c>
      <c r="AE249" s="68">
        <v>0.51129972389814904</v>
      </c>
      <c r="AF249" s="78">
        <v>557.86</v>
      </c>
      <c r="AG249" s="78">
        <v>596.71</v>
      </c>
      <c r="AH249" s="78">
        <v>500.73</v>
      </c>
      <c r="AI249" s="78"/>
      <c r="AJ249" s="78"/>
      <c r="AK249" s="79">
        <v>292.17</v>
      </c>
      <c r="AL249" s="69" t="s">
        <v>392</v>
      </c>
      <c r="AM249" s="70">
        <v>1</v>
      </c>
      <c r="AN249" s="78">
        <v>559.25</v>
      </c>
      <c r="AO249" s="78">
        <v>643.71</v>
      </c>
      <c r="AP249" s="78">
        <v>603.66</v>
      </c>
      <c r="AQ249" s="78">
        <v>656.56</v>
      </c>
      <c r="AR249" s="78"/>
      <c r="AS249" s="79"/>
      <c r="AT249" s="65" t="s">
        <v>393</v>
      </c>
      <c r="AU249" s="68">
        <v>3.9172673143215299E-2</v>
      </c>
      <c r="AV249" s="78">
        <v>525.9</v>
      </c>
      <c r="AW249" s="78">
        <v>595.99</v>
      </c>
      <c r="AX249" s="78">
        <v>522.15</v>
      </c>
      <c r="AY249" s="78">
        <v>327.29000000000002</v>
      </c>
      <c r="AZ249" s="78"/>
      <c r="BA249" s="79">
        <v>363.32</v>
      </c>
      <c r="BB249" s="65" t="s">
        <v>394</v>
      </c>
      <c r="BC249" s="78">
        <v>511.05</v>
      </c>
      <c r="BD249" s="78">
        <v>576.66</v>
      </c>
      <c r="BE249" s="78">
        <v>520.16</v>
      </c>
      <c r="BF249" s="78"/>
      <c r="BG249" s="78"/>
      <c r="BH249" s="79">
        <v>409.04</v>
      </c>
      <c r="BI249" s="65" t="s">
        <v>395</v>
      </c>
      <c r="BJ249" s="68">
        <v>0.13382760328145299</v>
      </c>
      <c r="BK249" s="78">
        <v>666.86</v>
      </c>
      <c r="BL249" s="78">
        <v>685.2</v>
      </c>
      <c r="BM249" s="78">
        <v>764.16</v>
      </c>
      <c r="BN249" s="78">
        <v>542.74</v>
      </c>
      <c r="BO249" s="78"/>
      <c r="BP249" s="79"/>
      <c r="BQ249" s="65" t="s">
        <v>396</v>
      </c>
      <c r="BR249" s="68">
        <v>1</v>
      </c>
      <c r="BS249" s="78">
        <v>589.5</v>
      </c>
      <c r="BT249" s="78">
        <v>658.67</v>
      </c>
      <c r="BU249" s="78">
        <v>693.67</v>
      </c>
      <c r="BV249" s="78"/>
      <c r="BW249" s="78"/>
      <c r="BX249" s="79">
        <v>327.83</v>
      </c>
      <c r="BY249" s="65" t="s">
        <v>397</v>
      </c>
      <c r="BZ249" s="78">
        <v>605.42999999999995</v>
      </c>
      <c r="CA249" s="78">
        <v>628.01</v>
      </c>
      <c r="CB249" s="78">
        <v>538.08000000000004</v>
      </c>
      <c r="CC249" s="78">
        <v>429.73</v>
      </c>
      <c r="CD249" s="78"/>
      <c r="CE249" s="79">
        <v>564.98</v>
      </c>
      <c r="CF249" s="65" t="s">
        <v>398</v>
      </c>
      <c r="CG249" s="78">
        <v>561.22</v>
      </c>
      <c r="CH249" s="78">
        <v>696.53</v>
      </c>
      <c r="CI249" s="78">
        <v>585.88</v>
      </c>
      <c r="CJ249" s="78"/>
      <c r="CK249" s="78"/>
      <c r="CL249" s="79"/>
      <c r="CM249" s="65" t="s">
        <v>399</v>
      </c>
      <c r="CN249" s="78">
        <v>575.13</v>
      </c>
      <c r="CO249" s="78">
        <v>600.78</v>
      </c>
      <c r="CP249" s="78">
        <v>631.47</v>
      </c>
      <c r="CQ249" s="78">
        <v>448.28</v>
      </c>
      <c r="CR249" s="78"/>
      <c r="CS249" s="79">
        <v>596.04</v>
      </c>
      <c r="CT249" s="65" t="s">
        <v>400</v>
      </c>
      <c r="CU249" s="78">
        <v>575.08000000000004</v>
      </c>
      <c r="CV249" s="78">
        <v>695.38</v>
      </c>
      <c r="CW249" s="78">
        <v>560.34</v>
      </c>
      <c r="CX249" s="78">
        <v>476.43</v>
      </c>
      <c r="CY249" s="78"/>
      <c r="CZ249" s="79"/>
      <c r="DA249" s="65" t="s">
        <v>401</v>
      </c>
      <c r="DB249" s="68">
        <v>0.13443028445448199</v>
      </c>
      <c r="DC249" s="78">
        <v>568.69000000000005</v>
      </c>
      <c r="DD249" s="78">
        <v>659.03</v>
      </c>
      <c r="DE249" s="78">
        <v>541.08000000000004</v>
      </c>
      <c r="DF249" s="78">
        <v>546.86</v>
      </c>
      <c r="DG249" s="78"/>
      <c r="DH249" s="79">
        <v>493.49</v>
      </c>
      <c r="DI249" s="65" t="s">
        <v>402</v>
      </c>
      <c r="DJ249" s="68">
        <v>3.0158634417033598E-3</v>
      </c>
      <c r="DK249" s="78">
        <v>546.5</v>
      </c>
      <c r="DL249" s="78">
        <v>631.19000000000005</v>
      </c>
      <c r="DM249" s="78">
        <v>631.19000000000005</v>
      </c>
      <c r="DN249" s="78">
        <v>687.14</v>
      </c>
      <c r="DO249" s="78"/>
      <c r="DP249" s="79">
        <v>463.77</v>
      </c>
      <c r="DQ249" s="65" t="s">
        <v>403</v>
      </c>
      <c r="DR249" s="78">
        <v>537.58000000000004</v>
      </c>
      <c r="DS249" s="78">
        <v>564.29</v>
      </c>
      <c r="DT249" s="78">
        <v>520.14</v>
      </c>
      <c r="DU249" s="78">
        <v>470.92</v>
      </c>
      <c r="DV249" s="78"/>
      <c r="DW249" s="79"/>
      <c r="DX249" s="65" t="s">
        <v>404</v>
      </c>
      <c r="DY249" s="78">
        <v>567.03</v>
      </c>
      <c r="DZ249" s="78">
        <v>592.5</v>
      </c>
      <c r="EA249" s="78">
        <v>680.28</v>
      </c>
      <c r="EB249" s="78">
        <v>468.5</v>
      </c>
      <c r="EC249" s="78"/>
      <c r="ED249" s="79">
        <v>357.11</v>
      </c>
      <c r="EE249" s="65" t="s">
        <v>405</v>
      </c>
      <c r="EF249" s="68">
        <v>1</v>
      </c>
      <c r="EG249" s="78">
        <v>563.08000000000004</v>
      </c>
      <c r="EH249" s="78">
        <v>597.73</v>
      </c>
      <c r="EI249" s="78">
        <v>521.80999999999995</v>
      </c>
      <c r="EJ249" s="78"/>
      <c r="EK249" s="78">
        <v>369.88</v>
      </c>
      <c r="EL249" s="79">
        <v>324.08999999999997</v>
      </c>
      <c r="EM249" s="65" t="s">
        <v>406</v>
      </c>
      <c r="EN249" s="78">
        <v>564.66</v>
      </c>
      <c r="EO249" s="78">
        <v>594.57000000000005</v>
      </c>
      <c r="EP249" s="78">
        <v>541.75</v>
      </c>
      <c r="EQ249" s="78"/>
      <c r="ER249" s="78"/>
      <c r="ES249" s="79">
        <v>430.19</v>
      </c>
      <c r="ET249" s="65" t="s">
        <v>407</v>
      </c>
      <c r="EU249" s="68">
        <v>1</v>
      </c>
      <c r="EV249" s="78">
        <v>554.76</v>
      </c>
      <c r="EW249" s="78">
        <v>602.52</v>
      </c>
      <c r="EX249" s="78">
        <v>602.52</v>
      </c>
      <c r="EY249" s="78"/>
      <c r="EZ249" s="78"/>
      <c r="FA249" s="79">
        <v>324.62</v>
      </c>
      <c r="FB249" s="65" t="s">
        <v>408</v>
      </c>
      <c r="FC249" s="78">
        <v>645.54</v>
      </c>
      <c r="FD249" s="78">
        <v>612.35</v>
      </c>
      <c r="FE249" s="78">
        <v>615.37</v>
      </c>
      <c r="FF249" s="78"/>
      <c r="FG249" s="78"/>
      <c r="FH249" s="79"/>
      <c r="FI249" s="65" t="s">
        <v>409</v>
      </c>
      <c r="FJ249" s="78">
        <v>572.04</v>
      </c>
      <c r="FK249" s="78">
        <v>631.02</v>
      </c>
      <c r="FL249" s="78">
        <v>429.37</v>
      </c>
      <c r="FM249" s="78">
        <v>671.83</v>
      </c>
      <c r="FN249" s="78"/>
      <c r="FO249" s="79">
        <v>357.67</v>
      </c>
      <c r="FP249" s="65" t="s">
        <v>410</v>
      </c>
      <c r="FQ249" s="68">
        <v>0.23344305156757</v>
      </c>
      <c r="FR249" s="78">
        <v>548.77</v>
      </c>
      <c r="FS249" s="78">
        <v>616.89</v>
      </c>
      <c r="FT249" s="78">
        <v>584.11</v>
      </c>
      <c r="FU249" s="78">
        <v>401.43</v>
      </c>
      <c r="FV249" s="78">
        <v>208.25</v>
      </c>
      <c r="FW249" s="79">
        <v>336.42</v>
      </c>
      <c r="FX249" s="65" t="s">
        <v>411</v>
      </c>
      <c r="FY249" s="78">
        <v>564.74</v>
      </c>
      <c r="FZ249" s="78">
        <v>626.52</v>
      </c>
      <c r="GA249" s="78">
        <v>610.01</v>
      </c>
      <c r="GB249" s="78">
        <v>592.79</v>
      </c>
      <c r="GC249" s="78"/>
      <c r="GD249" s="79">
        <v>356.79</v>
      </c>
      <c r="GE249" s="65" t="s">
        <v>412</v>
      </c>
      <c r="GF249" s="68">
        <v>0.209253175416937</v>
      </c>
      <c r="GG249" s="78">
        <v>544.25</v>
      </c>
      <c r="GH249" s="78">
        <v>601.09</v>
      </c>
      <c r="GI249" s="78">
        <v>500</v>
      </c>
      <c r="GJ249" s="78">
        <v>438.99</v>
      </c>
      <c r="GK249" s="78"/>
      <c r="GL249" s="79">
        <v>404.45</v>
      </c>
      <c r="GM249" s="65" t="s">
        <v>413</v>
      </c>
      <c r="GN249" s="68">
        <v>9.4845165267700496E-2</v>
      </c>
      <c r="GO249" s="78">
        <v>558.69000000000005</v>
      </c>
      <c r="GP249" s="78">
        <v>773.13</v>
      </c>
      <c r="GQ249" s="78">
        <v>533.30999999999995</v>
      </c>
      <c r="GR249" s="78">
        <v>469.2</v>
      </c>
      <c r="GS249" s="78"/>
      <c r="GT249" s="79"/>
      <c r="GU249" s="65" t="s">
        <v>414</v>
      </c>
      <c r="GV249" s="68">
        <v>1</v>
      </c>
      <c r="GW249" s="78">
        <v>519.25</v>
      </c>
      <c r="GX249" s="78">
        <v>557.47</v>
      </c>
      <c r="GY249" s="78">
        <v>560.82000000000005</v>
      </c>
      <c r="GZ249" s="78">
        <v>553.34</v>
      </c>
      <c r="HA249" s="78"/>
      <c r="HB249" s="79">
        <v>365.07</v>
      </c>
      <c r="HC249" s="65" t="s">
        <v>415</v>
      </c>
      <c r="HD249" s="68">
        <v>1</v>
      </c>
      <c r="HE249" s="78">
        <v>559.67999999999995</v>
      </c>
      <c r="HF249" s="78">
        <v>629.02</v>
      </c>
      <c r="HG249" s="78"/>
      <c r="HH249" s="78">
        <v>396.54</v>
      </c>
      <c r="HI249" s="78">
        <v>389.9</v>
      </c>
      <c r="HJ249" s="79">
        <v>394.22</v>
      </c>
      <c r="HK249" s="85" t="s">
        <v>416</v>
      </c>
      <c r="HL249" s="68">
        <v>1.1877189856879899</v>
      </c>
      <c r="HM249" s="78">
        <v>546.42999999999995</v>
      </c>
      <c r="HN249" s="78">
        <v>596.33000000000004</v>
      </c>
      <c r="HO249" s="78">
        <v>520.51</v>
      </c>
      <c r="HP249" s="78"/>
      <c r="HQ249" s="78"/>
      <c r="HR249" s="79"/>
    </row>
    <row r="250" spans="1:226" x14ac:dyDescent="0.25">
      <c r="A250" s="81">
        <v>43801</v>
      </c>
      <c r="B250" s="82" t="s">
        <v>387</v>
      </c>
      <c r="C250" s="83">
        <v>553.76386192294524</v>
      </c>
      <c r="D250" s="83">
        <v>606.40319041987709</v>
      </c>
      <c r="E250" s="83">
        <v>562.68872934636761</v>
      </c>
      <c r="F250" s="83">
        <v>447.28406008410929</v>
      </c>
      <c r="G250" s="83">
        <v>209.77358974358975</v>
      </c>
      <c r="H250" s="84">
        <v>351.61471145261788</v>
      </c>
      <c r="I250" s="82" t="s">
        <v>388</v>
      </c>
      <c r="J250" s="83">
        <v>554.89621561062813</v>
      </c>
      <c r="K250" s="83">
        <v>602.07440515137387</v>
      </c>
      <c r="L250" s="83">
        <v>561.21957103602927</v>
      </c>
      <c r="M250" s="83">
        <v>443.29775785266327</v>
      </c>
      <c r="N250" s="83">
        <v>380.60500000000002</v>
      </c>
      <c r="O250" s="84">
        <v>373.87499863600675</v>
      </c>
      <c r="P250" s="65" t="s">
        <v>389</v>
      </c>
      <c r="Q250" s="78">
        <v>542.47</v>
      </c>
      <c r="R250" s="78">
        <v>594.53</v>
      </c>
      <c r="S250" s="78">
        <v>545.64</v>
      </c>
      <c r="T250" s="78">
        <v>384</v>
      </c>
      <c r="U250" s="78"/>
      <c r="V250" s="79"/>
      <c r="W250" s="65" t="s">
        <v>390</v>
      </c>
      <c r="X250" s="78">
        <v>534.63</v>
      </c>
      <c r="Y250" s="78">
        <v>579.17999999999995</v>
      </c>
      <c r="Z250" s="78">
        <v>540.85</v>
      </c>
      <c r="AA250" s="78">
        <v>356.58</v>
      </c>
      <c r="AB250" s="78"/>
      <c r="AC250" s="79">
        <v>454.55</v>
      </c>
      <c r="AD250" s="65" t="s">
        <v>391</v>
      </c>
      <c r="AE250" s="68">
        <v>0.51129972389814904</v>
      </c>
      <c r="AF250" s="78">
        <v>558.07000000000005</v>
      </c>
      <c r="AG250" s="78">
        <v>594.89</v>
      </c>
      <c r="AH250" s="78">
        <v>502.78</v>
      </c>
      <c r="AI250" s="78"/>
      <c r="AJ250" s="78"/>
      <c r="AK250" s="79">
        <v>290.13</v>
      </c>
      <c r="AL250" s="69" t="s">
        <v>392</v>
      </c>
      <c r="AM250" s="70">
        <v>1</v>
      </c>
      <c r="AN250" s="78">
        <v>556.87</v>
      </c>
      <c r="AO250" s="78">
        <v>644.70000000000005</v>
      </c>
      <c r="AP250" s="78">
        <v>602.45000000000005</v>
      </c>
      <c r="AQ250" s="78">
        <v>656.56</v>
      </c>
      <c r="AR250" s="78"/>
      <c r="AS250" s="79"/>
      <c r="AT250" s="65" t="s">
        <v>393</v>
      </c>
      <c r="AU250" s="68">
        <v>3.9163468316754102E-2</v>
      </c>
      <c r="AV250" s="78">
        <v>529.6</v>
      </c>
      <c r="AW250" s="78">
        <v>596.27</v>
      </c>
      <c r="AX250" s="78">
        <v>534.23</v>
      </c>
      <c r="AY250" s="78">
        <v>304.97000000000003</v>
      </c>
      <c r="AZ250" s="78"/>
      <c r="BA250" s="79">
        <v>363.1</v>
      </c>
      <c r="BB250" s="65" t="s">
        <v>394</v>
      </c>
      <c r="BC250" s="78">
        <v>522.80999999999995</v>
      </c>
      <c r="BD250" s="78">
        <v>583.38</v>
      </c>
      <c r="BE250" s="78">
        <v>538.65</v>
      </c>
      <c r="BF250" s="78"/>
      <c r="BG250" s="78"/>
      <c r="BH250" s="79">
        <v>408.2</v>
      </c>
      <c r="BI250" s="65" t="s">
        <v>395</v>
      </c>
      <c r="BJ250" s="68">
        <v>0.133847306992183</v>
      </c>
      <c r="BK250" s="78">
        <v>670.17</v>
      </c>
      <c r="BL250" s="78">
        <v>703.5</v>
      </c>
      <c r="BM250" s="78">
        <v>785.58</v>
      </c>
      <c r="BN250" s="78">
        <v>571.86</v>
      </c>
      <c r="BO250" s="78"/>
      <c r="BP250" s="79"/>
      <c r="BQ250" s="65" t="s">
        <v>396</v>
      </c>
      <c r="BR250" s="68">
        <v>1</v>
      </c>
      <c r="BS250" s="78">
        <v>528.66999999999996</v>
      </c>
      <c r="BT250" s="78">
        <v>597.83000000000004</v>
      </c>
      <c r="BU250" s="78">
        <v>694.5</v>
      </c>
      <c r="BV250" s="78"/>
      <c r="BW250" s="78"/>
      <c r="BX250" s="79">
        <v>300.33</v>
      </c>
      <c r="BY250" s="65" t="s">
        <v>397</v>
      </c>
      <c r="BZ250" s="78">
        <v>606.84</v>
      </c>
      <c r="CA250" s="78">
        <v>628.58000000000004</v>
      </c>
      <c r="CB250" s="78">
        <v>536.30999999999995</v>
      </c>
      <c r="CC250" s="78">
        <v>415.88</v>
      </c>
      <c r="CD250" s="78"/>
      <c r="CE250" s="79">
        <v>564.95000000000005</v>
      </c>
      <c r="CF250" s="65" t="s">
        <v>398</v>
      </c>
      <c r="CG250" s="78">
        <v>547.51</v>
      </c>
      <c r="CH250" s="78">
        <v>680.4</v>
      </c>
      <c r="CI250" s="78">
        <v>582.65</v>
      </c>
      <c r="CJ250" s="78"/>
      <c r="CK250" s="78"/>
      <c r="CL250" s="79"/>
      <c r="CM250" s="65" t="s">
        <v>399</v>
      </c>
      <c r="CN250" s="78">
        <v>573.57000000000005</v>
      </c>
      <c r="CO250" s="78">
        <v>594</v>
      </c>
      <c r="CP250" s="78">
        <v>626.08000000000004</v>
      </c>
      <c r="CQ250" s="78">
        <v>431.64</v>
      </c>
      <c r="CR250" s="78"/>
      <c r="CS250" s="79">
        <v>591.63</v>
      </c>
      <c r="CT250" s="65" t="s">
        <v>400</v>
      </c>
      <c r="CU250" s="78">
        <v>576.35</v>
      </c>
      <c r="CV250" s="78">
        <v>696.01</v>
      </c>
      <c r="CW250" s="78">
        <v>560.17999999999995</v>
      </c>
      <c r="CX250" s="78">
        <v>458.95</v>
      </c>
      <c r="CY250" s="78"/>
      <c r="CZ250" s="79"/>
      <c r="DA250" s="65" t="s">
        <v>401</v>
      </c>
      <c r="DB250" s="68">
        <v>0.13444474321054001</v>
      </c>
      <c r="DC250" s="78">
        <v>568.76</v>
      </c>
      <c r="DD250" s="78">
        <v>647.59</v>
      </c>
      <c r="DE250" s="78">
        <v>530.38</v>
      </c>
      <c r="DF250" s="78">
        <v>544.77</v>
      </c>
      <c r="DG250" s="78"/>
      <c r="DH250" s="79">
        <v>493.44</v>
      </c>
      <c r="DI250" s="65" t="s">
        <v>402</v>
      </c>
      <c r="DJ250" s="68">
        <v>3.0031833743768398E-3</v>
      </c>
      <c r="DK250" s="78">
        <v>560.37</v>
      </c>
      <c r="DL250" s="78">
        <v>628.78</v>
      </c>
      <c r="DM250" s="78">
        <v>628.78</v>
      </c>
      <c r="DN250" s="78">
        <v>701.67</v>
      </c>
      <c r="DO250" s="78"/>
      <c r="DP250" s="79">
        <v>450.21</v>
      </c>
      <c r="DQ250" s="65" t="s">
        <v>403</v>
      </c>
      <c r="DR250" s="78">
        <v>529.69000000000005</v>
      </c>
      <c r="DS250" s="78">
        <v>557.86</v>
      </c>
      <c r="DT250" s="78">
        <v>518.55999999999995</v>
      </c>
      <c r="DU250" s="78">
        <v>456.84</v>
      </c>
      <c r="DV250" s="78"/>
      <c r="DW250" s="79"/>
      <c r="DX250" s="65" t="s">
        <v>404</v>
      </c>
      <c r="DY250" s="78">
        <v>567.32000000000005</v>
      </c>
      <c r="DZ250" s="78">
        <v>592.70000000000005</v>
      </c>
      <c r="EA250" s="78">
        <v>681.31</v>
      </c>
      <c r="EB250" s="78">
        <v>453.94</v>
      </c>
      <c r="EC250" s="78"/>
      <c r="ED250" s="79">
        <v>355.16</v>
      </c>
      <c r="EE250" s="65" t="s">
        <v>405</v>
      </c>
      <c r="EF250" s="68">
        <v>1</v>
      </c>
      <c r="EG250" s="78">
        <v>565.73</v>
      </c>
      <c r="EH250" s="78">
        <v>600.70000000000005</v>
      </c>
      <c r="EI250" s="78">
        <v>520.88</v>
      </c>
      <c r="EJ250" s="78"/>
      <c r="EK250" s="78">
        <v>369.88</v>
      </c>
      <c r="EL250" s="79">
        <v>323.08999999999997</v>
      </c>
      <c r="EM250" s="65" t="s">
        <v>406</v>
      </c>
      <c r="EN250" s="78">
        <v>564.66</v>
      </c>
      <c r="EO250" s="78">
        <v>594.57000000000005</v>
      </c>
      <c r="EP250" s="78">
        <v>541.75</v>
      </c>
      <c r="EQ250" s="78"/>
      <c r="ER250" s="78"/>
      <c r="ES250" s="79">
        <v>430.19</v>
      </c>
      <c r="ET250" s="65" t="s">
        <v>407</v>
      </c>
      <c r="EU250" s="68">
        <v>1</v>
      </c>
      <c r="EV250" s="78">
        <v>556.27</v>
      </c>
      <c r="EW250" s="78">
        <v>604.86</v>
      </c>
      <c r="EX250" s="78">
        <v>604.86</v>
      </c>
      <c r="EY250" s="78"/>
      <c r="EZ250" s="78"/>
      <c r="FA250" s="79">
        <v>306.26</v>
      </c>
      <c r="FB250" s="65" t="s">
        <v>408</v>
      </c>
      <c r="FC250" s="78">
        <v>645.54</v>
      </c>
      <c r="FD250" s="78">
        <v>612.35</v>
      </c>
      <c r="FE250" s="78">
        <v>615.37</v>
      </c>
      <c r="FF250" s="78"/>
      <c r="FG250" s="78"/>
      <c r="FH250" s="79"/>
      <c r="FI250" s="65" t="s">
        <v>409</v>
      </c>
      <c r="FJ250" s="78">
        <v>578.65</v>
      </c>
      <c r="FK250" s="78">
        <v>640.94000000000005</v>
      </c>
      <c r="FL250" s="78">
        <v>399.62</v>
      </c>
      <c r="FM250" s="78">
        <v>657.83</v>
      </c>
      <c r="FN250" s="78"/>
      <c r="FO250" s="79">
        <v>356.84</v>
      </c>
      <c r="FP250" s="65" t="s">
        <v>410</v>
      </c>
      <c r="FQ250" s="68">
        <v>0.23255273133182899</v>
      </c>
      <c r="FR250" s="78">
        <v>546.63</v>
      </c>
      <c r="FS250" s="78">
        <v>612.08000000000004</v>
      </c>
      <c r="FT250" s="78">
        <v>587.27</v>
      </c>
      <c r="FU250" s="78">
        <v>403.2</v>
      </c>
      <c r="FV250" s="78">
        <v>190.25</v>
      </c>
      <c r="FW250" s="79">
        <v>325.25</v>
      </c>
      <c r="FX250" s="65" t="s">
        <v>411</v>
      </c>
      <c r="FY250" s="78">
        <v>568.79999999999995</v>
      </c>
      <c r="FZ250" s="78">
        <v>624.89</v>
      </c>
      <c r="GA250" s="78">
        <v>608.39</v>
      </c>
      <c r="GB250" s="78">
        <v>588.57000000000005</v>
      </c>
      <c r="GC250" s="78"/>
      <c r="GD250" s="79">
        <v>355.98</v>
      </c>
      <c r="GE250" s="65" t="s">
        <v>412</v>
      </c>
      <c r="GF250" s="68">
        <v>0.20923128426162299</v>
      </c>
      <c r="GG250" s="78">
        <v>548.72</v>
      </c>
      <c r="GH250" s="78">
        <v>605.49</v>
      </c>
      <c r="GI250" s="78">
        <v>509.9</v>
      </c>
      <c r="GJ250" s="78">
        <v>410.62</v>
      </c>
      <c r="GK250" s="78"/>
      <c r="GL250" s="79">
        <v>404.13</v>
      </c>
      <c r="GM250" s="65" t="s">
        <v>413</v>
      </c>
      <c r="GN250" s="68">
        <v>9.48901646344356E-2</v>
      </c>
      <c r="GO250" s="78">
        <v>564.04999999999995</v>
      </c>
      <c r="GP250" s="78">
        <v>776.23</v>
      </c>
      <c r="GQ250" s="78">
        <v>537.97</v>
      </c>
      <c r="GR250" s="78">
        <v>468.66</v>
      </c>
      <c r="GS250" s="78"/>
      <c r="GT250" s="79"/>
      <c r="GU250" s="65" t="s">
        <v>414</v>
      </c>
      <c r="GV250" s="68">
        <v>1</v>
      </c>
      <c r="GW250" s="78">
        <v>515.01</v>
      </c>
      <c r="GX250" s="78">
        <v>560.01</v>
      </c>
      <c r="GY250" s="78">
        <v>562.89</v>
      </c>
      <c r="GZ250" s="78">
        <v>553.34</v>
      </c>
      <c r="HA250" s="78"/>
      <c r="HB250" s="79">
        <v>356.71</v>
      </c>
      <c r="HC250" s="65" t="s">
        <v>415</v>
      </c>
      <c r="HD250" s="68">
        <v>1</v>
      </c>
      <c r="HE250" s="78">
        <v>561.35</v>
      </c>
      <c r="HF250" s="78">
        <v>629.85</v>
      </c>
      <c r="HG250" s="78"/>
      <c r="HH250" s="78">
        <v>393.68</v>
      </c>
      <c r="HI250" s="78">
        <v>387.04</v>
      </c>
      <c r="HJ250" s="79">
        <v>390.89</v>
      </c>
      <c r="HK250" s="85" t="s">
        <v>416</v>
      </c>
      <c r="HL250" s="68">
        <v>1.17346100589077</v>
      </c>
      <c r="HM250" s="78">
        <v>540.46</v>
      </c>
      <c r="HN250" s="78">
        <v>589.22</v>
      </c>
      <c r="HO250" s="78">
        <v>524.53</v>
      </c>
      <c r="HP250" s="78"/>
      <c r="HQ250" s="78"/>
      <c r="HR250" s="79"/>
    </row>
    <row r="251" spans="1:226" x14ac:dyDescent="0.25">
      <c r="A251" s="81">
        <v>43794</v>
      </c>
      <c r="B251" s="82" t="s">
        <v>387</v>
      </c>
      <c r="C251" s="83">
        <v>552.48939416106623</v>
      </c>
      <c r="D251" s="83">
        <v>603.56601801010493</v>
      </c>
      <c r="E251" s="83">
        <v>547.08400639114575</v>
      </c>
      <c r="F251" s="83">
        <v>443.00768455311703</v>
      </c>
      <c r="G251" s="83">
        <v>214.16397435897437</v>
      </c>
      <c r="H251" s="84">
        <v>343.04625916048843</v>
      </c>
      <c r="I251" s="82" t="s">
        <v>388</v>
      </c>
      <c r="J251" s="83">
        <v>553.76546904077441</v>
      </c>
      <c r="K251" s="83">
        <v>599.74121090852088</v>
      </c>
      <c r="L251" s="83">
        <v>545.28391652668972</v>
      </c>
      <c r="M251" s="83">
        <v>439.05686625900813</v>
      </c>
      <c r="N251" s="83">
        <v>383.86124999999998</v>
      </c>
      <c r="O251" s="84">
        <v>370.98010869502309</v>
      </c>
      <c r="P251" s="65" t="s">
        <v>389</v>
      </c>
      <c r="Q251" s="78">
        <v>539.14</v>
      </c>
      <c r="R251" s="78">
        <v>593.69000000000005</v>
      </c>
      <c r="S251" s="78">
        <v>541.53</v>
      </c>
      <c r="T251" s="78">
        <v>384</v>
      </c>
      <c r="U251" s="78"/>
      <c r="V251" s="79"/>
      <c r="W251" s="65" t="s">
        <v>390</v>
      </c>
      <c r="X251" s="78">
        <v>546.70000000000005</v>
      </c>
      <c r="Y251" s="78">
        <v>586.37</v>
      </c>
      <c r="Z251" s="78">
        <v>532.01</v>
      </c>
      <c r="AA251" s="78">
        <v>356.58</v>
      </c>
      <c r="AB251" s="78"/>
      <c r="AC251" s="79">
        <v>454.55</v>
      </c>
      <c r="AD251" s="65" t="s">
        <v>391</v>
      </c>
      <c r="AE251" s="68">
        <v>0.51129972389814904</v>
      </c>
      <c r="AF251" s="78">
        <v>557.96</v>
      </c>
      <c r="AG251" s="78">
        <v>596.29</v>
      </c>
      <c r="AH251" s="78">
        <v>505.16</v>
      </c>
      <c r="AI251" s="78"/>
      <c r="AJ251" s="78"/>
      <c r="AK251" s="79">
        <v>288.22000000000003</v>
      </c>
      <c r="AL251" s="69" t="s">
        <v>392</v>
      </c>
      <c r="AM251" s="70">
        <v>1</v>
      </c>
      <c r="AN251" s="78">
        <v>556.98</v>
      </c>
      <c r="AO251" s="78">
        <v>644.86</v>
      </c>
      <c r="AP251" s="78">
        <v>604.57000000000005</v>
      </c>
      <c r="AQ251" s="78">
        <v>656.56</v>
      </c>
      <c r="AR251" s="78"/>
      <c r="AS251" s="79"/>
      <c r="AT251" s="65" t="s">
        <v>393</v>
      </c>
      <c r="AU251" s="68">
        <v>3.9238767902687897E-2</v>
      </c>
      <c r="AV251" s="78">
        <v>531.33000000000004</v>
      </c>
      <c r="AW251" s="78">
        <v>598.26</v>
      </c>
      <c r="AX251" s="78">
        <v>534.34</v>
      </c>
      <c r="AY251" s="78">
        <v>309.39999999999998</v>
      </c>
      <c r="AZ251" s="78"/>
      <c r="BA251" s="79">
        <v>364.19</v>
      </c>
      <c r="BB251" s="65" t="s">
        <v>394</v>
      </c>
      <c r="BC251" s="78">
        <v>522.80999999999995</v>
      </c>
      <c r="BD251" s="78">
        <v>582.54</v>
      </c>
      <c r="BE251" s="78">
        <v>510.92</v>
      </c>
      <c r="BF251" s="78"/>
      <c r="BG251" s="78"/>
      <c r="BH251" s="79">
        <v>412.4</v>
      </c>
      <c r="BI251" s="65" t="s">
        <v>395</v>
      </c>
      <c r="BJ251" s="68">
        <v>0.13384014133518901</v>
      </c>
      <c r="BK251" s="78">
        <v>659.43</v>
      </c>
      <c r="BL251" s="78">
        <v>682.05</v>
      </c>
      <c r="BM251" s="78">
        <v>764.12</v>
      </c>
      <c r="BN251" s="78">
        <v>571.83000000000004</v>
      </c>
      <c r="BO251" s="78"/>
      <c r="BP251" s="79"/>
      <c r="BQ251" s="65" t="s">
        <v>396</v>
      </c>
      <c r="BR251" s="68">
        <v>1</v>
      </c>
      <c r="BS251" s="78">
        <v>566.16999999999996</v>
      </c>
      <c r="BT251" s="78">
        <v>636.16999999999996</v>
      </c>
      <c r="BU251" s="78">
        <v>691.17</v>
      </c>
      <c r="BV251" s="78"/>
      <c r="BW251" s="78"/>
      <c r="BX251" s="79">
        <v>300.33</v>
      </c>
      <c r="BY251" s="65" t="s">
        <v>397</v>
      </c>
      <c r="BZ251" s="78">
        <v>600.82000000000005</v>
      </c>
      <c r="CA251" s="78">
        <v>624.74</v>
      </c>
      <c r="CB251" s="78">
        <v>537.35</v>
      </c>
      <c r="CC251" s="78">
        <v>409.22</v>
      </c>
      <c r="CD251" s="78"/>
      <c r="CE251" s="79">
        <v>564.97</v>
      </c>
      <c r="CF251" s="65" t="s">
        <v>398</v>
      </c>
      <c r="CG251" s="78">
        <v>562.84</v>
      </c>
      <c r="CH251" s="78">
        <v>701.37</v>
      </c>
      <c r="CI251" s="78">
        <v>568.94000000000005</v>
      </c>
      <c r="CJ251" s="78"/>
      <c r="CK251" s="78"/>
      <c r="CL251" s="79"/>
      <c r="CM251" s="65" t="s">
        <v>399</v>
      </c>
      <c r="CN251" s="78">
        <v>566.82000000000005</v>
      </c>
      <c r="CO251" s="78">
        <v>589.32000000000005</v>
      </c>
      <c r="CP251" s="78">
        <v>621.12</v>
      </c>
      <c r="CQ251" s="78">
        <v>424.64</v>
      </c>
      <c r="CR251" s="78"/>
      <c r="CS251" s="79">
        <v>590.36</v>
      </c>
      <c r="CT251" s="65" t="s">
        <v>400</v>
      </c>
      <c r="CU251" s="78">
        <v>570.70000000000005</v>
      </c>
      <c r="CV251" s="78">
        <v>693.82</v>
      </c>
      <c r="CW251" s="78">
        <v>553.92999999999995</v>
      </c>
      <c r="CX251" s="78">
        <v>455.22</v>
      </c>
      <c r="CY251" s="78"/>
      <c r="CZ251" s="79"/>
      <c r="DA251" s="65" t="s">
        <v>401</v>
      </c>
      <c r="DB251" s="68">
        <v>0.134471861762926</v>
      </c>
      <c r="DC251" s="78">
        <v>560.37</v>
      </c>
      <c r="DD251" s="78">
        <v>652.24</v>
      </c>
      <c r="DE251" s="78">
        <v>534.04</v>
      </c>
      <c r="DF251" s="78">
        <v>544.88</v>
      </c>
      <c r="DG251" s="78"/>
      <c r="DH251" s="79">
        <v>488.16</v>
      </c>
      <c r="DI251" s="65" t="s">
        <v>402</v>
      </c>
      <c r="DJ251" s="68">
        <v>2.9830265787668198E-3</v>
      </c>
      <c r="DK251" s="78">
        <v>542.37</v>
      </c>
      <c r="DL251" s="78">
        <v>620.69000000000005</v>
      </c>
      <c r="DM251" s="78">
        <v>620.69000000000005</v>
      </c>
      <c r="DN251" s="78">
        <v>793.61</v>
      </c>
      <c r="DO251" s="78"/>
      <c r="DP251" s="79">
        <v>446.91</v>
      </c>
      <c r="DQ251" s="65" t="s">
        <v>403</v>
      </c>
      <c r="DR251" s="78">
        <v>528.64</v>
      </c>
      <c r="DS251" s="78">
        <v>555.51</v>
      </c>
      <c r="DT251" s="78">
        <v>518.41999999999996</v>
      </c>
      <c r="DU251" s="78">
        <v>453.72</v>
      </c>
      <c r="DV251" s="78"/>
      <c r="DW251" s="79"/>
      <c r="DX251" s="65" t="s">
        <v>404</v>
      </c>
      <c r="DY251" s="78">
        <v>563.80999999999995</v>
      </c>
      <c r="DZ251" s="78">
        <v>587.71</v>
      </c>
      <c r="EA251" s="78">
        <v>676.09</v>
      </c>
      <c r="EB251" s="78">
        <v>453.83</v>
      </c>
      <c r="EC251" s="78"/>
      <c r="ED251" s="79">
        <v>352.12</v>
      </c>
      <c r="EE251" s="65" t="s">
        <v>405</v>
      </c>
      <c r="EF251" s="68">
        <v>1</v>
      </c>
      <c r="EG251" s="78">
        <v>566.45000000000005</v>
      </c>
      <c r="EH251" s="78">
        <v>597.91999999999996</v>
      </c>
      <c r="EI251" s="78">
        <v>518.54999999999995</v>
      </c>
      <c r="EJ251" s="78"/>
      <c r="EK251" s="78">
        <v>369.88</v>
      </c>
      <c r="EL251" s="79">
        <v>309.92</v>
      </c>
      <c r="EM251" s="65" t="s">
        <v>406</v>
      </c>
      <c r="EN251" s="78">
        <v>564.66</v>
      </c>
      <c r="EO251" s="78">
        <v>594.57000000000005</v>
      </c>
      <c r="EP251" s="78">
        <v>541.75</v>
      </c>
      <c r="EQ251" s="78"/>
      <c r="ER251" s="78"/>
      <c r="ES251" s="79">
        <v>420</v>
      </c>
      <c r="ET251" s="65" t="s">
        <v>407</v>
      </c>
      <c r="EU251" s="68">
        <v>1</v>
      </c>
      <c r="EV251" s="78">
        <v>556.67999999999995</v>
      </c>
      <c r="EW251" s="78">
        <v>605</v>
      </c>
      <c r="EX251" s="78">
        <v>605</v>
      </c>
      <c r="EY251" s="78"/>
      <c r="EZ251" s="78"/>
      <c r="FA251" s="79">
        <v>306.45999999999998</v>
      </c>
      <c r="FB251" s="65" t="s">
        <v>408</v>
      </c>
      <c r="FC251" s="78">
        <v>645.54</v>
      </c>
      <c r="FD251" s="78">
        <v>612.35</v>
      </c>
      <c r="FE251" s="78">
        <v>615.37</v>
      </c>
      <c r="FF251" s="78"/>
      <c r="FG251" s="78"/>
      <c r="FH251" s="79"/>
      <c r="FI251" s="65" t="s">
        <v>409</v>
      </c>
      <c r="FJ251" s="78">
        <v>578.65</v>
      </c>
      <c r="FK251" s="78">
        <v>629.37</v>
      </c>
      <c r="FL251" s="78">
        <v>402.92</v>
      </c>
      <c r="FM251" s="78">
        <v>667.83</v>
      </c>
      <c r="FN251" s="78"/>
      <c r="FO251" s="79">
        <v>340.31</v>
      </c>
      <c r="FP251" s="65" t="s">
        <v>410</v>
      </c>
      <c r="FQ251" s="68">
        <v>0.23274758524380301</v>
      </c>
      <c r="FR251" s="78">
        <v>539.85</v>
      </c>
      <c r="FS251" s="78">
        <v>601.83000000000004</v>
      </c>
      <c r="FT251" s="78">
        <v>576.45000000000005</v>
      </c>
      <c r="FU251" s="78">
        <v>376.5</v>
      </c>
      <c r="FV251" s="78">
        <v>194.77</v>
      </c>
      <c r="FW251" s="79">
        <v>305.85000000000002</v>
      </c>
      <c r="FX251" s="65" t="s">
        <v>411</v>
      </c>
      <c r="FY251" s="78">
        <v>566.36</v>
      </c>
      <c r="FZ251" s="78">
        <v>623.26</v>
      </c>
      <c r="GA251" s="78">
        <v>607.58000000000004</v>
      </c>
      <c r="GB251" s="78">
        <v>592.11</v>
      </c>
      <c r="GC251" s="78"/>
      <c r="GD251" s="79">
        <v>355.98</v>
      </c>
      <c r="GE251" s="65" t="s">
        <v>412</v>
      </c>
      <c r="GF251" s="68">
        <v>0.20954256857280601</v>
      </c>
      <c r="GG251" s="78">
        <v>543.23</v>
      </c>
      <c r="GH251" s="78">
        <v>600.61</v>
      </c>
      <c r="GI251" s="78">
        <v>503.29</v>
      </c>
      <c r="GJ251" s="78">
        <v>411.23</v>
      </c>
      <c r="GK251" s="78"/>
      <c r="GL251" s="79">
        <v>404.71</v>
      </c>
      <c r="GM251" s="65" t="s">
        <v>413</v>
      </c>
      <c r="GN251" s="68">
        <v>9.4199212494583504E-2</v>
      </c>
      <c r="GO251" s="78">
        <v>565.05999999999995</v>
      </c>
      <c r="GP251" s="78">
        <v>771.18</v>
      </c>
      <c r="GQ251" s="78">
        <v>532.47</v>
      </c>
      <c r="GR251" s="78">
        <v>464.31</v>
      </c>
      <c r="GS251" s="78"/>
      <c r="GT251" s="79"/>
      <c r="GU251" s="65" t="s">
        <v>414</v>
      </c>
      <c r="GV251" s="68">
        <v>1</v>
      </c>
      <c r="GW251" s="78">
        <v>506.66</v>
      </c>
      <c r="GX251" s="78">
        <v>557.47</v>
      </c>
      <c r="GY251" s="78">
        <v>557.62</v>
      </c>
      <c r="GZ251" s="78">
        <v>553.34</v>
      </c>
      <c r="HA251" s="78"/>
      <c r="HB251" s="79">
        <v>366.22</v>
      </c>
      <c r="HC251" s="65" t="s">
        <v>415</v>
      </c>
      <c r="HD251" s="68">
        <v>1</v>
      </c>
      <c r="HE251" s="78">
        <v>561.35</v>
      </c>
      <c r="HF251" s="78">
        <v>631.52</v>
      </c>
      <c r="HG251" s="78"/>
      <c r="HH251" s="78">
        <v>398.89</v>
      </c>
      <c r="HI251" s="78">
        <v>392.25</v>
      </c>
      <c r="HJ251" s="79">
        <v>391.72</v>
      </c>
      <c r="HK251" s="85" t="s">
        <v>416</v>
      </c>
      <c r="HL251" s="68">
        <v>1.1693854879260901</v>
      </c>
      <c r="HM251" s="78">
        <v>543.57000000000005</v>
      </c>
      <c r="HN251" s="78">
        <v>589.92999999999995</v>
      </c>
      <c r="HO251" s="78">
        <v>512.9</v>
      </c>
      <c r="HP251" s="78"/>
      <c r="HQ251" s="78"/>
      <c r="HR251" s="79"/>
    </row>
    <row r="252" spans="1:226" x14ac:dyDescent="0.25">
      <c r="A252" s="81">
        <v>43787</v>
      </c>
      <c r="B252" s="82" t="s">
        <v>387</v>
      </c>
      <c r="C252" s="83">
        <v>551.13097005265388</v>
      </c>
      <c r="D252" s="83">
        <v>604.08715693182342</v>
      </c>
      <c r="E252" s="83">
        <v>549.76495222190351</v>
      </c>
      <c r="F252" s="83">
        <v>445.75106185404292</v>
      </c>
      <c r="G252" s="83">
        <v>215.92935897435896</v>
      </c>
      <c r="H252" s="84">
        <v>337.45909066319371</v>
      </c>
      <c r="I252" s="82" t="s">
        <v>388</v>
      </c>
      <c r="J252" s="83">
        <v>550.531075010726</v>
      </c>
      <c r="K252" s="83">
        <v>599.84706438266369</v>
      </c>
      <c r="L252" s="83">
        <v>547.98022440310763</v>
      </c>
      <c r="M252" s="83">
        <v>441.40294867324059</v>
      </c>
      <c r="N252" s="83">
        <v>384.18624999999997</v>
      </c>
      <c r="O252" s="84">
        <v>369.16827914209262</v>
      </c>
      <c r="P252" s="65" t="s">
        <v>389</v>
      </c>
      <c r="Q252" s="78">
        <v>538.30999999999995</v>
      </c>
      <c r="R252" s="78">
        <v>596.19000000000005</v>
      </c>
      <c r="S252" s="78">
        <v>545.04</v>
      </c>
      <c r="T252" s="78">
        <v>384</v>
      </c>
      <c r="U252" s="78"/>
      <c r="V252" s="79"/>
      <c r="W252" s="65" t="s">
        <v>390</v>
      </c>
      <c r="X252" s="78">
        <v>546.95000000000005</v>
      </c>
      <c r="Y252" s="78">
        <v>581.24</v>
      </c>
      <c r="Z252" s="78">
        <v>531.35</v>
      </c>
      <c r="AA252" s="78">
        <v>356.58</v>
      </c>
      <c r="AB252" s="78"/>
      <c r="AC252" s="79">
        <v>434.71</v>
      </c>
      <c r="AD252" s="65" t="s">
        <v>391</v>
      </c>
      <c r="AE252" s="68">
        <v>0.51129972389814904</v>
      </c>
      <c r="AF252" s="78">
        <v>561.20000000000005</v>
      </c>
      <c r="AG252" s="78">
        <v>598.09</v>
      </c>
      <c r="AH252" s="78">
        <v>507.21</v>
      </c>
      <c r="AI252" s="78"/>
      <c r="AJ252" s="78"/>
      <c r="AK252" s="79">
        <v>287.07</v>
      </c>
      <c r="AL252" s="69" t="s">
        <v>392</v>
      </c>
      <c r="AM252" s="70">
        <v>1</v>
      </c>
      <c r="AN252" s="78">
        <v>559.16999999999996</v>
      </c>
      <c r="AO252" s="78">
        <v>646.04999999999995</v>
      </c>
      <c r="AP252" s="78">
        <v>606.23</v>
      </c>
      <c r="AQ252" s="78">
        <v>656.56</v>
      </c>
      <c r="AR252" s="78"/>
      <c r="AS252" s="79"/>
      <c r="AT252" s="65" t="s">
        <v>393</v>
      </c>
      <c r="AU252" s="68">
        <v>3.9073184073770202E-2</v>
      </c>
      <c r="AV252" s="78">
        <v>530.41</v>
      </c>
      <c r="AW252" s="78">
        <v>596.25</v>
      </c>
      <c r="AX252" s="78">
        <v>539.44000000000005</v>
      </c>
      <c r="AY252" s="78">
        <v>309.89</v>
      </c>
      <c r="AZ252" s="78"/>
      <c r="BA252" s="79">
        <v>364.56</v>
      </c>
      <c r="BB252" s="65" t="s">
        <v>394</v>
      </c>
      <c r="BC252" s="78">
        <v>517.77</v>
      </c>
      <c r="BD252" s="78">
        <v>582.54</v>
      </c>
      <c r="BE252" s="78">
        <v>516.79999999999995</v>
      </c>
      <c r="BF252" s="78"/>
      <c r="BG252" s="78"/>
      <c r="BH252" s="79">
        <v>409.04</v>
      </c>
      <c r="BI252" s="65" t="s">
        <v>395</v>
      </c>
      <c r="BJ252" s="68">
        <v>0.13382223054893899</v>
      </c>
      <c r="BK252" s="78">
        <v>670.05</v>
      </c>
      <c r="BL252" s="78">
        <v>692.66</v>
      </c>
      <c r="BM252" s="78">
        <v>774.72</v>
      </c>
      <c r="BN252" s="78">
        <v>571.76</v>
      </c>
      <c r="BO252" s="78"/>
      <c r="BP252" s="79"/>
      <c r="BQ252" s="65" t="s">
        <v>396</v>
      </c>
      <c r="BR252" s="68">
        <v>1</v>
      </c>
      <c r="BS252" s="78">
        <v>562</v>
      </c>
      <c r="BT252" s="78">
        <v>632</v>
      </c>
      <c r="BU252" s="78">
        <v>692.83</v>
      </c>
      <c r="BV252" s="78"/>
      <c r="BW252" s="78"/>
      <c r="BX252" s="79">
        <v>300.33</v>
      </c>
      <c r="BY252" s="65" t="s">
        <v>397</v>
      </c>
      <c r="BZ252" s="78">
        <v>599.86</v>
      </c>
      <c r="CA252" s="78">
        <v>624.76</v>
      </c>
      <c r="CB252" s="78">
        <v>540.08000000000004</v>
      </c>
      <c r="CC252" s="78">
        <v>414.82</v>
      </c>
      <c r="CD252" s="78"/>
      <c r="CE252" s="79">
        <v>565.05999999999995</v>
      </c>
      <c r="CF252" s="65" t="s">
        <v>398</v>
      </c>
      <c r="CG252" s="78">
        <v>552.35</v>
      </c>
      <c r="CH252" s="78">
        <v>686.85</v>
      </c>
      <c r="CI252" s="78">
        <v>572.16999999999996</v>
      </c>
      <c r="CJ252" s="78"/>
      <c r="CK252" s="78"/>
      <c r="CL252" s="79"/>
      <c r="CM252" s="65" t="s">
        <v>399</v>
      </c>
      <c r="CN252" s="78">
        <v>568.52</v>
      </c>
      <c r="CO252" s="78">
        <v>591.99</v>
      </c>
      <c r="CP252" s="78">
        <v>619.02</v>
      </c>
      <c r="CQ252" s="78">
        <v>430.29</v>
      </c>
      <c r="CR252" s="78"/>
      <c r="CS252" s="79">
        <v>601.55999999999995</v>
      </c>
      <c r="CT252" s="65" t="s">
        <v>400</v>
      </c>
      <c r="CU252" s="78">
        <v>570.02</v>
      </c>
      <c r="CV252" s="78">
        <v>693.72</v>
      </c>
      <c r="CW252" s="78">
        <v>553.04</v>
      </c>
      <c r="CX252" s="78">
        <v>451.59</v>
      </c>
      <c r="CY252" s="78"/>
      <c r="CZ252" s="79"/>
      <c r="DA252" s="65" t="s">
        <v>401</v>
      </c>
      <c r="DB252" s="68">
        <v>0.13440860215053799</v>
      </c>
      <c r="DC252" s="78">
        <v>562.26</v>
      </c>
      <c r="DD252" s="78">
        <v>651.08000000000004</v>
      </c>
      <c r="DE252" s="78">
        <v>531.32000000000005</v>
      </c>
      <c r="DF252" s="78">
        <v>544.62</v>
      </c>
      <c r="DG252" s="78"/>
      <c r="DH252" s="79">
        <v>488.04</v>
      </c>
      <c r="DI252" s="65" t="s">
        <v>402</v>
      </c>
      <c r="DJ252" s="68">
        <v>2.9826706833298499E-3</v>
      </c>
      <c r="DK252" s="78">
        <v>542.47</v>
      </c>
      <c r="DL252" s="78">
        <v>614.02</v>
      </c>
      <c r="DM252" s="78">
        <v>614.02</v>
      </c>
      <c r="DN252" s="78">
        <v>793.52</v>
      </c>
      <c r="DO252" s="78"/>
      <c r="DP252" s="79">
        <v>445.93</v>
      </c>
      <c r="DQ252" s="65" t="s">
        <v>403</v>
      </c>
      <c r="DR252" s="78">
        <v>526.11</v>
      </c>
      <c r="DS252" s="78">
        <v>554.29</v>
      </c>
      <c r="DT252" s="78">
        <v>517.32000000000005</v>
      </c>
      <c r="DU252" s="78">
        <v>456.36</v>
      </c>
      <c r="DV252" s="78"/>
      <c r="DW252" s="79"/>
      <c r="DX252" s="65" t="s">
        <v>404</v>
      </c>
      <c r="DY252" s="78">
        <v>561.61</v>
      </c>
      <c r="DZ252" s="78">
        <v>587.51</v>
      </c>
      <c r="EA252" s="78">
        <v>677.18</v>
      </c>
      <c r="EB252" s="78">
        <v>448.05</v>
      </c>
      <c r="EC252" s="78"/>
      <c r="ED252" s="79">
        <v>352.15</v>
      </c>
      <c r="EE252" s="65" t="s">
        <v>405</v>
      </c>
      <c r="EF252" s="68">
        <v>1</v>
      </c>
      <c r="EG252" s="78">
        <v>566.30999999999995</v>
      </c>
      <c r="EH252" s="78">
        <v>596.76</v>
      </c>
      <c r="EI252" s="78">
        <v>523.27</v>
      </c>
      <c r="EJ252" s="78"/>
      <c r="EK252" s="78">
        <v>369.88</v>
      </c>
      <c r="EL252" s="79">
        <v>293.97000000000003</v>
      </c>
      <c r="EM252" s="65" t="s">
        <v>406</v>
      </c>
      <c r="EN252" s="78">
        <v>564.66</v>
      </c>
      <c r="EO252" s="78">
        <v>594.57000000000005</v>
      </c>
      <c r="EP252" s="78">
        <v>541.75</v>
      </c>
      <c r="EQ252" s="78"/>
      <c r="ER252" s="78"/>
      <c r="ES252" s="79">
        <v>406.12</v>
      </c>
      <c r="ET252" s="65" t="s">
        <v>407</v>
      </c>
      <c r="EU252" s="68">
        <v>1</v>
      </c>
      <c r="EV252" s="78">
        <v>552.54999999999995</v>
      </c>
      <c r="EW252" s="78">
        <v>601.28</v>
      </c>
      <c r="EX252" s="78">
        <v>601.28</v>
      </c>
      <c r="EY252" s="78"/>
      <c r="EZ252" s="78"/>
      <c r="FA252" s="79">
        <v>307.08</v>
      </c>
      <c r="FB252" s="65" t="s">
        <v>408</v>
      </c>
      <c r="FC252" s="78">
        <v>645.54</v>
      </c>
      <c r="FD252" s="78">
        <v>612.35</v>
      </c>
      <c r="FE252" s="78">
        <v>615.37</v>
      </c>
      <c r="FF252" s="78"/>
      <c r="FG252" s="78"/>
      <c r="FH252" s="79"/>
      <c r="FI252" s="65" t="s">
        <v>409</v>
      </c>
      <c r="FJ252" s="78">
        <v>569.55999999999995</v>
      </c>
      <c r="FK252" s="78">
        <v>626.05999999999995</v>
      </c>
      <c r="FL252" s="78">
        <v>410.36</v>
      </c>
      <c r="FM252" s="78">
        <v>672.83</v>
      </c>
      <c r="FN252" s="78"/>
      <c r="FO252" s="79">
        <v>334.53</v>
      </c>
      <c r="FP252" s="65" t="s">
        <v>410</v>
      </c>
      <c r="FQ252" s="68">
        <v>0.23301875801002001</v>
      </c>
      <c r="FR252" s="78">
        <v>540.86</v>
      </c>
      <c r="FS252" s="78">
        <v>600.72</v>
      </c>
      <c r="FT252" s="78">
        <v>577.52</v>
      </c>
      <c r="FU252" s="78">
        <v>404.75</v>
      </c>
      <c r="FV252" s="78">
        <v>196.7</v>
      </c>
      <c r="FW252" s="79">
        <v>293.02</v>
      </c>
      <c r="FX252" s="65" t="s">
        <v>411</v>
      </c>
      <c r="FY252" s="78">
        <v>572.87</v>
      </c>
      <c r="FZ252" s="78">
        <v>625.70000000000005</v>
      </c>
      <c r="GA252" s="78">
        <v>608.39</v>
      </c>
      <c r="GB252" s="78">
        <v>591.9</v>
      </c>
      <c r="GC252" s="78"/>
      <c r="GD252" s="79">
        <v>355.17</v>
      </c>
      <c r="GE252" s="65" t="s">
        <v>412</v>
      </c>
      <c r="GF252" s="68">
        <v>0.20945040214477201</v>
      </c>
      <c r="GG252" s="78">
        <v>541.69000000000005</v>
      </c>
      <c r="GH252" s="78">
        <v>605.48</v>
      </c>
      <c r="GI252" s="78">
        <v>512.29</v>
      </c>
      <c r="GJ252" s="78">
        <v>459.06</v>
      </c>
      <c r="GK252" s="78"/>
      <c r="GL252" s="79">
        <v>404.58</v>
      </c>
      <c r="GM252" s="65" t="s">
        <v>413</v>
      </c>
      <c r="GN252" s="68">
        <v>9.38059904505502E-2</v>
      </c>
      <c r="GO252" s="78">
        <v>559.33000000000004</v>
      </c>
      <c r="GP252" s="78">
        <v>774.94</v>
      </c>
      <c r="GQ252" s="78">
        <v>532.04999999999995</v>
      </c>
      <c r="GR252" s="78">
        <v>463.59</v>
      </c>
      <c r="GS252" s="78"/>
      <c r="GT252" s="79"/>
      <c r="GU252" s="65" t="s">
        <v>414</v>
      </c>
      <c r="GV252" s="68">
        <v>1</v>
      </c>
      <c r="GW252" s="78">
        <v>501.64</v>
      </c>
      <c r="GX252" s="78">
        <v>555.72</v>
      </c>
      <c r="GY252" s="78">
        <v>557.61</v>
      </c>
      <c r="GZ252" s="78">
        <v>553.34</v>
      </c>
      <c r="HA252" s="78"/>
      <c r="HB252" s="79">
        <v>355.98</v>
      </c>
      <c r="HC252" s="65" t="s">
        <v>415</v>
      </c>
      <c r="HD252" s="68">
        <v>1</v>
      </c>
      <c r="HE252" s="78">
        <v>559.67999999999995</v>
      </c>
      <c r="HF252" s="78">
        <v>637.35</v>
      </c>
      <c r="HG252" s="78"/>
      <c r="HH252" s="78">
        <v>399.41</v>
      </c>
      <c r="HI252" s="78">
        <v>392.77</v>
      </c>
      <c r="HJ252" s="79">
        <v>390.89</v>
      </c>
      <c r="HK252" s="85" t="s">
        <v>416</v>
      </c>
      <c r="HL252" s="68">
        <v>1.1719207781554</v>
      </c>
      <c r="HM252" s="78">
        <v>547.30999999999995</v>
      </c>
      <c r="HN252" s="78">
        <v>593.84</v>
      </c>
      <c r="HO252" s="78">
        <v>531.4</v>
      </c>
      <c r="HP252" s="78"/>
      <c r="HQ252" s="78"/>
      <c r="HR252" s="79"/>
    </row>
    <row r="253" spans="1:226" x14ac:dyDescent="0.25">
      <c r="A253" s="81">
        <v>43780</v>
      </c>
      <c r="B253" s="82" t="s">
        <v>387</v>
      </c>
      <c r="C253" s="83">
        <v>551.92863879101401</v>
      </c>
      <c r="D253" s="83">
        <v>603.25199995713842</v>
      </c>
      <c r="E253" s="83">
        <v>555.5483538296636</v>
      </c>
      <c r="F253" s="83">
        <v>449.6873660374481</v>
      </c>
      <c r="G253" s="83">
        <v>227.65243589743588</v>
      </c>
      <c r="H253" s="84">
        <v>329.6306218800965</v>
      </c>
      <c r="I253" s="82" t="s">
        <v>388</v>
      </c>
      <c r="J253" s="83">
        <v>552.62942630038401</v>
      </c>
      <c r="K253" s="83">
        <v>599.8601690748734</v>
      </c>
      <c r="L253" s="83">
        <v>554.44546686313265</v>
      </c>
      <c r="M253" s="83">
        <v>447.50925665823002</v>
      </c>
      <c r="N253" s="83">
        <v>381.49874999999997</v>
      </c>
      <c r="O253" s="84">
        <v>368.78344091323885</v>
      </c>
      <c r="P253" s="65" t="s">
        <v>389</v>
      </c>
      <c r="Q253" s="78">
        <v>543.30999999999995</v>
      </c>
      <c r="R253" s="78">
        <v>594.53</v>
      </c>
      <c r="S253" s="78">
        <v>543.23</v>
      </c>
      <c r="T253" s="78">
        <v>384</v>
      </c>
      <c r="U253" s="78"/>
      <c r="V253" s="79"/>
      <c r="W253" s="65" t="s">
        <v>390</v>
      </c>
      <c r="X253" s="78">
        <v>541.74</v>
      </c>
      <c r="Y253" s="78">
        <v>597.61</v>
      </c>
      <c r="Z253" s="78">
        <v>534.66</v>
      </c>
      <c r="AA253" s="78">
        <v>350.26</v>
      </c>
      <c r="AB253" s="78"/>
      <c r="AC253" s="79">
        <v>434.71</v>
      </c>
      <c r="AD253" s="65" t="s">
        <v>391</v>
      </c>
      <c r="AE253" s="68">
        <v>0.51129972389814904</v>
      </c>
      <c r="AF253" s="78">
        <v>561.24</v>
      </c>
      <c r="AG253" s="78">
        <v>597.16</v>
      </c>
      <c r="AH253" s="78">
        <v>507.21</v>
      </c>
      <c r="AI253" s="78"/>
      <c r="AJ253" s="78"/>
      <c r="AK253" s="79">
        <v>284</v>
      </c>
      <c r="AL253" s="69" t="s">
        <v>392</v>
      </c>
      <c r="AM253" s="70">
        <v>1</v>
      </c>
      <c r="AN253" s="78">
        <v>549.98</v>
      </c>
      <c r="AO253" s="78">
        <v>638.19000000000005</v>
      </c>
      <c r="AP253" s="78">
        <v>608.36</v>
      </c>
      <c r="AQ253" s="78">
        <v>656.56</v>
      </c>
      <c r="AR253" s="78"/>
      <c r="AS253" s="79"/>
      <c r="AT253" s="65" t="s">
        <v>393</v>
      </c>
      <c r="AU253" s="68">
        <v>3.92003136025088E-2</v>
      </c>
      <c r="AV253" s="78">
        <v>532.95000000000005</v>
      </c>
      <c r="AW253" s="78">
        <v>599.07000000000005</v>
      </c>
      <c r="AX253" s="78">
        <v>543.11</v>
      </c>
      <c r="AY253" s="78">
        <v>348.02</v>
      </c>
      <c r="AZ253" s="78"/>
      <c r="BA253" s="79">
        <v>367.69</v>
      </c>
      <c r="BB253" s="65" t="s">
        <v>394</v>
      </c>
      <c r="BC253" s="78">
        <v>520.29</v>
      </c>
      <c r="BD253" s="78">
        <v>579.17999999999995</v>
      </c>
      <c r="BE253" s="78">
        <v>531.09</v>
      </c>
      <c r="BF253" s="78"/>
      <c r="BG253" s="78"/>
      <c r="BH253" s="79">
        <v>405.68</v>
      </c>
      <c r="BI253" s="65" t="s">
        <v>395</v>
      </c>
      <c r="BJ253" s="68">
        <v>0.13382939428816101</v>
      </c>
      <c r="BK253" s="78">
        <v>659.38</v>
      </c>
      <c r="BL253" s="78">
        <v>681.99</v>
      </c>
      <c r="BM253" s="78">
        <v>764.06</v>
      </c>
      <c r="BN253" s="78">
        <v>558.4</v>
      </c>
      <c r="BO253" s="78"/>
      <c r="BP253" s="79"/>
      <c r="BQ253" s="65" t="s">
        <v>396</v>
      </c>
      <c r="BR253" s="68">
        <v>1</v>
      </c>
      <c r="BS253" s="78">
        <v>547.83000000000004</v>
      </c>
      <c r="BT253" s="78">
        <v>608.66999999999996</v>
      </c>
      <c r="BU253" s="78">
        <v>692.83</v>
      </c>
      <c r="BV253" s="78"/>
      <c r="BW253" s="78"/>
      <c r="BX253" s="79">
        <v>300.33</v>
      </c>
      <c r="BY253" s="65" t="s">
        <v>397</v>
      </c>
      <c r="BZ253" s="78">
        <v>601.29</v>
      </c>
      <c r="CA253" s="78">
        <v>625.79999999999995</v>
      </c>
      <c r="CB253" s="78">
        <v>536.30999999999995</v>
      </c>
      <c r="CC253" s="78">
        <v>426.36</v>
      </c>
      <c r="CD253" s="78"/>
      <c r="CE253" s="79">
        <v>564.35</v>
      </c>
      <c r="CF253" s="65" t="s">
        <v>398</v>
      </c>
      <c r="CG253" s="78">
        <v>556.38</v>
      </c>
      <c r="CH253" s="78">
        <v>685.24</v>
      </c>
      <c r="CI253" s="78">
        <v>576.20000000000005</v>
      </c>
      <c r="CJ253" s="78"/>
      <c r="CK253" s="78"/>
      <c r="CL253" s="79"/>
      <c r="CM253" s="65" t="s">
        <v>399</v>
      </c>
      <c r="CN253" s="78">
        <v>568.21</v>
      </c>
      <c r="CO253" s="78">
        <v>592</v>
      </c>
      <c r="CP253" s="78">
        <v>616.69000000000005</v>
      </c>
      <c r="CQ253" s="78">
        <v>429.29</v>
      </c>
      <c r="CR253" s="78"/>
      <c r="CS253" s="79">
        <v>595.65</v>
      </c>
      <c r="CT253" s="65" t="s">
        <v>400</v>
      </c>
      <c r="CU253" s="78">
        <v>569.16</v>
      </c>
      <c r="CV253" s="78">
        <v>693.73</v>
      </c>
      <c r="CW253" s="78">
        <v>553.92999999999995</v>
      </c>
      <c r="CX253" s="78">
        <v>454.91</v>
      </c>
      <c r="CY253" s="78"/>
      <c r="CZ253" s="79"/>
      <c r="DA253" s="65" t="s">
        <v>401</v>
      </c>
      <c r="DB253" s="68">
        <v>0.134424863222702</v>
      </c>
      <c r="DC253" s="78">
        <v>554.04999999999995</v>
      </c>
      <c r="DD253" s="78">
        <v>647.71</v>
      </c>
      <c r="DE253" s="78">
        <v>527.08000000000004</v>
      </c>
      <c r="DF253" s="78">
        <v>538.37</v>
      </c>
      <c r="DG253" s="78"/>
      <c r="DH253" s="79">
        <v>482.61</v>
      </c>
      <c r="DI253" s="65" t="s">
        <v>402</v>
      </c>
      <c r="DJ253" s="68">
        <v>2.99087782264095E-3</v>
      </c>
      <c r="DK253" s="78">
        <v>543.82000000000005</v>
      </c>
      <c r="DL253" s="78">
        <v>609.24</v>
      </c>
      <c r="DM253" s="78">
        <v>609.24</v>
      </c>
      <c r="DN253" s="78">
        <v>688.03</v>
      </c>
      <c r="DO253" s="78"/>
      <c r="DP253" s="79">
        <v>449.95</v>
      </c>
      <c r="DQ253" s="65" t="s">
        <v>403</v>
      </c>
      <c r="DR253" s="78">
        <v>526.36</v>
      </c>
      <c r="DS253" s="78">
        <v>553.30999999999995</v>
      </c>
      <c r="DT253" s="78">
        <v>513.76</v>
      </c>
      <c r="DU253" s="78">
        <v>457.05</v>
      </c>
      <c r="DV253" s="78"/>
      <c r="DW253" s="79"/>
      <c r="DX253" s="65" t="s">
        <v>404</v>
      </c>
      <c r="DY253" s="78">
        <v>561.54</v>
      </c>
      <c r="DZ253" s="78">
        <v>587.76</v>
      </c>
      <c r="EA253" s="78">
        <v>673.22</v>
      </c>
      <c r="EB253" s="78">
        <v>450.61</v>
      </c>
      <c r="EC253" s="78"/>
      <c r="ED253" s="79">
        <v>353.01</v>
      </c>
      <c r="EE253" s="65" t="s">
        <v>405</v>
      </c>
      <c r="EF253" s="68">
        <v>1</v>
      </c>
      <c r="EG253" s="78">
        <v>567.71</v>
      </c>
      <c r="EH253" s="78">
        <v>597.24</v>
      </c>
      <c r="EI253" s="78">
        <v>519.46</v>
      </c>
      <c r="EJ253" s="78"/>
      <c r="EK253" s="78">
        <v>369.88</v>
      </c>
      <c r="EL253" s="79">
        <v>288.12</v>
      </c>
      <c r="EM253" s="65" t="s">
        <v>406</v>
      </c>
      <c r="EN253" s="78">
        <v>562.1</v>
      </c>
      <c r="EO253" s="78">
        <v>594.57000000000005</v>
      </c>
      <c r="EP253" s="78">
        <v>541.75</v>
      </c>
      <c r="EQ253" s="78"/>
      <c r="ER253" s="78"/>
      <c r="ES253" s="79">
        <v>406.12</v>
      </c>
      <c r="ET253" s="65" t="s">
        <v>407</v>
      </c>
      <c r="EU253" s="68">
        <v>1</v>
      </c>
      <c r="EV253" s="78">
        <v>554.34</v>
      </c>
      <c r="EW253" s="78">
        <v>604.04</v>
      </c>
      <c r="EX253" s="78">
        <v>604.46</v>
      </c>
      <c r="EY253" s="78"/>
      <c r="EZ253" s="78"/>
      <c r="FA253" s="79">
        <v>311.42</v>
      </c>
      <c r="FB253" s="65" t="s">
        <v>408</v>
      </c>
      <c r="FC253" s="78">
        <v>645.54</v>
      </c>
      <c r="FD253" s="78">
        <v>612.35</v>
      </c>
      <c r="FE253" s="78">
        <v>615.37</v>
      </c>
      <c r="FF253" s="78"/>
      <c r="FG253" s="78"/>
      <c r="FH253" s="79"/>
      <c r="FI253" s="65" t="s">
        <v>409</v>
      </c>
      <c r="FJ253" s="78">
        <v>582.78</v>
      </c>
      <c r="FK253" s="78">
        <v>631.02</v>
      </c>
      <c r="FL253" s="78">
        <v>403.75</v>
      </c>
      <c r="FM253" s="78">
        <v>659.83</v>
      </c>
      <c r="FN253" s="78"/>
      <c r="FO253" s="79">
        <v>337.01</v>
      </c>
      <c r="FP253" s="65" t="s">
        <v>410</v>
      </c>
      <c r="FQ253" s="68">
        <v>0.233989283290825</v>
      </c>
      <c r="FR253" s="78">
        <v>543.91</v>
      </c>
      <c r="FS253" s="78">
        <v>593.91</v>
      </c>
      <c r="FT253" s="78">
        <v>569.78</v>
      </c>
      <c r="FU253" s="78">
        <v>341.34</v>
      </c>
      <c r="FV253" s="78">
        <v>210.07</v>
      </c>
      <c r="FW253" s="79">
        <v>272.43</v>
      </c>
      <c r="FX253" s="65" t="s">
        <v>411</v>
      </c>
      <c r="FY253" s="78">
        <v>574.49</v>
      </c>
      <c r="FZ253" s="78">
        <v>624.08000000000004</v>
      </c>
      <c r="GA253" s="78">
        <v>609.20000000000005</v>
      </c>
      <c r="GB253" s="78">
        <v>586.12</v>
      </c>
      <c r="GC253" s="78"/>
      <c r="GD253" s="79">
        <v>350.29</v>
      </c>
      <c r="GE253" s="65" t="s">
        <v>412</v>
      </c>
      <c r="GF253" s="68">
        <v>0.209894423105178</v>
      </c>
      <c r="GG253" s="78">
        <v>538.98</v>
      </c>
      <c r="GH253" s="78">
        <v>613.16999999999996</v>
      </c>
      <c r="GI253" s="78">
        <v>513.38</v>
      </c>
      <c r="GJ253" s="78">
        <v>411.92</v>
      </c>
      <c r="GK253" s="78"/>
      <c r="GL253" s="79">
        <v>405.36</v>
      </c>
      <c r="GM253" s="65" t="s">
        <v>413</v>
      </c>
      <c r="GN253" s="68">
        <v>9.3383760564037896E-2</v>
      </c>
      <c r="GO253" s="78">
        <v>555.24</v>
      </c>
      <c r="GP253" s="78">
        <v>773.69</v>
      </c>
      <c r="GQ253" s="78">
        <v>531</v>
      </c>
      <c r="GR253" s="78">
        <v>465.42</v>
      </c>
      <c r="GS253" s="78"/>
      <c r="GT253" s="79"/>
      <c r="GU253" s="65" t="s">
        <v>414</v>
      </c>
      <c r="GV253" s="68">
        <v>1</v>
      </c>
      <c r="GW253" s="78">
        <v>500.66</v>
      </c>
      <c r="GX253" s="78">
        <v>557.76</v>
      </c>
      <c r="GY253" s="78">
        <v>555.37</v>
      </c>
      <c r="GZ253" s="78">
        <v>553.34</v>
      </c>
      <c r="HA253" s="78"/>
      <c r="HB253" s="79">
        <v>351.84</v>
      </c>
      <c r="HC253" s="65" t="s">
        <v>415</v>
      </c>
      <c r="HD253" s="68">
        <v>1</v>
      </c>
      <c r="HE253" s="78">
        <v>553.85</v>
      </c>
      <c r="HF253" s="78">
        <v>638.17999999999995</v>
      </c>
      <c r="HG253" s="78"/>
      <c r="HH253" s="78">
        <v>395.11</v>
      </c>
      <c r="HI253" s="78">
        <v>388.47</v>
      </c>
      <c r="HJ253" s="79">
        <v>383.39</v>
      </c>
      <c r="HK253" s="85" t="s">
        <v>416</v>
      </c>
      <c r="HL253" s="68">
        <v>1.16627596421865</v>
      </c>
      <c r="HM253" s="78">
        <v>544.79</v>
      </c>
      <c r="HN253" s="78">
        <v>591.73</v>
      </c>
      <c r="HO253" s="78">
        <v>516.07000000000005</v>
      </c>
      <c r="HP253" s="78"/>
      <c r="HQ253" s="78"/>
      <c r="HR253" s="79"/>
    </row>
    <row r="254" spans="1:226" x14ac:dyDescent="0.25">
      <c r="A254" s="81">
        <v>43773</v>
      </c>
      <c r="B254" s="82" t="s">
        <v>387</v>
      </c>
      <c r="C254" s="83">
        <v>547.81036691596682</v>
      </c>
      <c r="D254" s="83">
        <v>602.74772266691502</v>
      </c>
      <c r="E254" s="83">
        <v>555.82225960124333</v>
      </c>
      <c r="F254" s="83">
        <v>444.01905961833717</v>
      </c>
      <c r="G254" s="83">
        <v>228.20564102564103</v>
      </c>
      <c r="H254" s="84">
        <v>327.7520385197671</v>
      </c>
      <c r="I254" s="82" t="s">
        <v>388</v>
      </c>
      <c r="J254" s="83">
        <v>547.94643882861533</v>
      </c>
      <c r="K254" s="83">
        <v>599.58090268046953</v>
      </c>
      <c r="L254" s="83">
        <v>554.821718358765</v>
      </c>
      <c r="M254" s="83">
        <v>440.17770458904494</v>
      </c>
      <c r="N254" s="83">
        <v>378.755</v>
      </c>
      <c r="O254" s="84">
        <v>368.19090272817954</v>
      </c>
      <c r="P254" s="65" t="s">
        <v>389</v>
      </c>
      <c r="Q254" s="78">
        <v>534.14</v>
      </c>
      <c r="R254" s="78">
        <v>592.03</v>
      </c>
      <c r="S254" s="78">
        <v>542.23</v>
      </c>
      <c r="T254" s="78">
        <v>384</v>
      </c>
      <c r="U254" s="78"/>
      <c r="V254" s="79"/>
      <c r="W254" s="65" t="s">
        <v>390</v>
      </c>
      <c r="X254" s="78">
        <v>541.74</v>
      </c>
      <c r="Y254" s="78">
        <v>597.61</v>
      </c>
      <c r="Z254" s="78">
        <v>534.66</v>
      </c>
      <c r="AA254" s="78">
        <v>350.26</v>
      </c>
      <c r="AB254" s="78"/>
      <c r="AC254" s="79">
        <v>434.71</v>
      </c>
      <c r="AD254" s="65" t="s">
        <v>391</v>
      </c>
      <c r="AE254" s="68">
        <v>0.51129972389814904</v>
      </c>
      <c r="AF254" s="78">
        <v>559.20000000000005</v>
      </c>
      <c r="AG254" s="78">
        <v>597.52</v>
      </c>
      <c r="AH254" s="78">
        <v>505.16</v>
      </c>
      <c r="AI254" s="78"/>
      <c r="AJ254" s="78"/>
      <c r="AK254" s="79">
        <v>280.3</v>
      </c>
      <c r="AL254" s="69" t="s">
        <v>392</v>
      </c>
      <c r="AM254" s="70">
        <v>1</v>
      </c>
      <c r="AN254" s="78">
        <v>549.83000000000004</v>
      </c>
      <c r="AO254" s="78">
        <v>636.91</v>
      </c>
      <c r="AP254" s="78">
        <v>615.48</v>
      </c>
      <c r="AQ254" s="78">
        <v>633.41999999999996</v>
      </c>
      <c r="AR254" s="78"/>
      <c r="AS254" s="79"/>
      <c r="AT254" s="65" t="s">
        <v>393</v>
      </c>
      <c r="AU254" s="68">
        <v>3.91987769981577E-2</v>
      </c>
      <c r="AV254" s="78">
        <v>531.47</v>
      </c>
      <c r="AW254" s="78">
        <v>599.76</v>
      </c>
      <c r="AX254" s="78">
        <v>538.62</v>
      </c>
      <c r="AY254" s="78">
        <v>340.32</v>
      </c>
      <c r="AZ254" s="78"/>
      <c r="BA254" s="79">
        <v>354.16</v>
      </c>
      <c r="BB254" s="65" t="s">
        <v>394</v>
      </c>
      <c r="BC254" s="78">
        <v>516.09</v>
      </c>
      <c r="BD254" s="78">
        <v>579.17999999999995</v>
      </c>
      <c r="BE254" s="78">
        <v>533.61</v>
      </c>
      <c r="BF254" s="78"/>
      <c r="BG254" s="78"/>
      <c r="BH254" s="79">
        <v>407.36</v>
      </c>
      <c r="BI254" s="65" t="s">
        <v>395</v>
      </c>
      <c r="BJ254" s="68">
        <v>0.13384551550600299</v>
      </c>
      <c r="BK254" s="78">
        <v>648.75</v>
      </c>
      <c r="BL254" s="78">
        <v>671.37</v>
      </c>
      <c r="BM254" s="78">
        <v>753.44</v>
      </c>
      <c r="BN254" s="78">
        <v>558.47</v>
      </c>
      <c r="BO254" s="78"/>
      <c r="BP254" s="79"/>
      <c r="BQ254" s="65" t="s">
        <v>396</v>
      </c>
      <c r="BR254" s="68">
        <v>1</v>
      </c>
      <c r="BS254" s="78">
        <v>567.83000000000004</v>
      </c>
      <c r="BT254" s="78">
        <v>624.5</v>
      </c>
      <c r="BU254" s="78">
        <v>687</v>
      </c>
      <c r="BV254" s="78"/>
      <c r="BW254" s="78"/>
      <c r="BX254" s="79">
        <v>300.33</v>
      </c>
      <c r="BY254" s="65" t="s">
        <v>397</v>
      </c>
      <c r="BZ254" s="78">
        <v>598.87</v>
      </c>
      <c r="CA254" s="78">
        <v>624.67999999999995</v>
      </c>
      <c r="CB254" s="78">
        <v>538.20000000000005</v>
      </c>
      <c r="CC254" s="78">
        <v>417.43</v>
      </c>
      <c r="CD254" s="78"/>
      <c r="CE254" s="79">
        <v>563.70000000000005</v>
      </c>
      <c r="CF254" s="65" t="s">
        <v>398</v>
      </c>
      <c r="CG254" s="78">
        <v>542.66999999999996</v>
      </c>
      <c r="CH254" s="78">
        <v>675.56</v>
      </c>
      <c r="CI254" s="78">
        <v>568.94000000000005</v>
      </c>
      <c r="CJ254" s="78"/>
      <c r="CK254" s="78"/>
      <c r="CL254" s="79"/>
      <c r="CM254" s="65" t="s">
        <v>399</v>
      </c>
      <c r="CN254" s="78">
        <v>558.17999999999995</v>
      </c>
      <c r="CO254" s="78">
        <v>593.48</v>
      </c>
      <c r="CP254" s="78">
        <v>613.69000000000005</v>
      </c>
      <c r="CQ254" s="78">
        <v>426.43</v>
      </c>
      <c r="CR254" s="78"/>
      <c r="CS254" s="79">
        <v>597.04999999999995</v>
      </c>
      <c r="CT254" s="65" t="s">
        <v>400</v>
      </c>
      <c r="CU254" s="78">
        <v>565.32000000000005</v>
      </c>
      <c r="CV254" s="78">
        <v>693.79</v>
      </c>
      <c r="CW254" s="78">
        <v>554.05999999999995</v>
      </c>
      <c r="CX254" s="78">
        <v>445.6</v>
      </c>
      <c r="CY254" s="78"/>
      <c r="CZ254" s="79"/>
      <c r="DA254" s="65" t="s">
        <v>401</v>
      </c>
      <c r="DB254" s="68">
        <v>0.13424981205026301</v>
      </c>
      <c r="DC254" s="78">
        <v>541.29999999999995</v>
      </c>
      <c r="DD254" s="78">
        <v>650.30999999999995</v>
      </c>
      <c r="DE254" s="78">
        <v>532.84</v>
      </c>
      <c r="DF254" s="78">
        <v>537.66999999999996</v>
      </c>
      <c r="DG254" s="78"/>
      <c r="DH254" s="79">
        <v>475.43</v>
      </c>
      <c r="DI254" s="65" t="s">
        <v>402</v>
      </c>
      <c r="DJ254" s="68">
        <v>3.0415475393880398E-3</v>
      </c>
      <c r="DK254" s="78">
        <v>541.07000000000005</v>
      </c>
      <c r="DL254" s="78">
        <v>630.91</v>
      </c>
      <c r="DM254" s="78">
        <v>630.91</v>
      </c>
      <c r="DN254" s="78">
        <v>745.61</v>
      </c>
      <c r="DO254" s="78"/>
      <c r="DP254" s="79">
        <v>456.19</v>
      </c>
      <c r="DQ254" s="65" t="s">
        <v>403</v>
      </c>
      <c r="DR254" s="78">
        <v>531.64</v>
      </c>
      <c r="DS254" s="78">
        <v>557.46</v>
      </c>
      <c r="DT254" s="78">
        <v>514.59</v>
      </c>
      <c r="DU254" s="78">
        <v>452.3</v>
      </c>
      <c r="DV254" s="78"/>
      <c r="DW254" s="79"/>
      <c r="DX254" s="65" t="s">
        <v>404</v>
      </c>
      <c r="DY254" s="78">
        <v>560.46</v>
      </c>
      <c r="DZ254" s="78">
        <v>586.89</v>
      </c>
      <c r="EA254" s="78">
        <v>670.65</v>
      </c>
      <c r="EB254" s="78">
        <v>444.39</v>
      </c>
      <c r="EC254" s="78"/>
      <c r="ED254" s="79">
        <v>353.06</v>
      </c>
      <c r="EE254" s="65" t="s">
        <v>405</v>
      </c>
      <c r="EF254" s="68">
        <v>1</v>
      </c>
      <c r="EG254" s="78">
        <v>565.24</v>
      </c>
      <c r="EH254" s="78">
        <v>598.6</v>
      </c>
      <c r="EI254" s="78">
        <v>505.68</v>
      </c>
      <c r="EJ254" s="78"/>
      <c r="EK254" s="78">
        <v>369.88</v>
      </c>
      <c r="EL254" s="79">
        <v>273.14</v>
      </c>
      <c r="EM254" s="65" t="s">
        <v>406</v>
      </c>
      <c r="EN254" s="78">
        <v>562.1</v>
      </c>
      <c r="EO254" s="78">
        <v>594.57000000000005</v>
      </c>
      <c r="EP254" s="78">
        <v>541.75</v>
      </c>
      <c r="EQ254" s="78"/>
      <c r="ER254" s="78"/>
      <c r="ES254" s="79">
        <v>399.63</v>
      </c>
      <c r="ET254" s="65" t="s">
        <v>407</v>
      </c>
      <c r="EU254" s="68">
        <v>1</v>
      </c>
      <c r="EV254" s="78">
        <v>555.16999999999996</v>
      </c>
      <c r="EW254" s="78">
        <v>607.07000000000005</v>
      </c>
      <c r="EX254" s="78">
        <v>607.07000000000005</v>
      </c>
      <c r="EY254" s="78"/>
      <c r="EZ254" s="78"/>
      <c r="FA254" s="79">
        <v>327.12</v>
      </c>
      <c r="FB254" s="65" t="s">
        <v>408</v>
      </c>
      <c r="FC254" s="78">
        <v>645.54</v>
      </c>
      <c r="FD254" s="78">
        <v>612.35</v>
      </c>
      <c r="FE254" s="78">
        <v>615.37</v>
      </c>
      <c r="FF254" s="78"/>
      <c r="FG254" s="78"/>
      <c r="FH254" s="79"/>
      <c r="FI254" s="65" t="s">
        <v>409</v>
      </c>
      <c r="FJ254" s="78">
        <v>568.73</v>
      </c>
      <c r="FK254" s="78">
        <v>626.05999999999995</v>
      </c>
      <c r="FL254" s="78">
        <v>400.44</v>
      </c>
      <c r="FM254" s="78">
        <v>653.83000000000004</v>
      </c>
      <c r="FN254" s="78"/>
      <c r="FO254" s="79">
        <v>332.05</v>
      </c>
      <c r="FP254" s="65" t="s">
        <v>410</v>
      </c>
      <c r="FQ254" s="68">
        <v>0.23480792711561899</v>
      </c>
      <c r="FR254" s="78">
        <v>545.04</v>
      </c>
      <c r="FS254" s="78">
        <v>594.86</v>
      </c>
      <c r="FT254" s="78">
        <v>566.33000000000004</v>
      </c>
      <c r="FU254" s="78">
        <v>408.12</v>
      </c>
      <c r="FV254" s="78">
        <v>211</v>
      </c>
      <c r="FW254" s="79">
        <v>269.62</v>
      </c>
      <c r="FX254" s="65" t="s">
        <v>411</v>
      </c>
      <c r="FY254" s="78">
        <v>562.29999999999995</v>
      </c>
      <c r="FZ254" s="78">
        <v>624.08000000000004</v>
      </c>
      <c r="GA254" s="78">
        <v>606.76</v>
      </c>
      <c r="GB254" s="78">
        <v>582.47</v>
      </c>
      <c r="GC254" s="78"/>
      <c r="GD254" s="79">
        <v>347.04</v>
      </c>
      <c r="GE254" s="65" t="s">
        <v>412</v>
      </c>
      <c r="GF254" s="68">
        <v>0.21034033065499999</v>
      </c>
      <c r="GG254" s="78">
        <v>534.84</v>
      </c>
      <c r="GH254" s="78">
        <v>613.70000000000005</v>
      </c>
      <c r="GI254" s="78">
        <v>509.17</v>
      </c>
      <c r="GJ254" s="78">
        <v>412.79</v>
      </c>
      <c r="GK254" s="78"/>
      <c r="GL254" s="79">
        <v>406.28</v>
      </c>
      <c r="GM254" s="65" t="s">
        <v>413</v>
      </c>
      <c r="GN254" s="68">
        <v>9.3427383566123207E-2</v>
      </c>
      <c r="GO254" s="78">
        <v>554.16</v>
      </c>
      <c r="GP254" s="78">
        <v>765.76</v>
      </c>
      <c r="GQ254" s="78">
        <v>526.61</v>
      </c>
      <c r="GR254" s="78">
        <v>461.53</v>
      </c>
      <c r="GS254" s="78"/>
      <c r="GT254" s="79"/>
      <c r="GU254" s="65" t="s">
        <v>414</v>
      </c>
      <c r="GV254" s="68">
        <v>1</v>
      </c>
      <c r="GW254" s="78">
        <v>499.28</v>
      </c>
      <c r="GX254" s="78">
        <v>558.14</v>
      </c>
      <c r="GY254" s="78">
        <v>557.74</v>
      </c>
      <c r="GZ254" s="78">
        <v>553.34</v>
      </c>
      <c r="HA254" s="78"/>
      <c r="HB254" s="79">
        <v>351.99</v>
      </c>
      <c r="HC254" s="65" t="s">
        <v>415</v>
      </c>
      <c r="HD254" s="68">
        <v>1</v>
      </c>
      <c r="HE254" s="78">
        <v>552.17999999999995</v>
      </c>
      <c r="HF254" s="78">
        <v>637.35</v>
      </c>
      <c r="HG254" s="78"/>
      <c r="HH254" s="78">
        <v>390.72</v>
      </c>
      <c r="HI254" s="78">
        <v>384.08</v>
      </c>
      <c r="HJ254" s="79">
        <v>383.39</v>
      </c>
      <c r="HK254" s="85" t="s">
        <v>416</v>
      </c>
      <c r="HL254" s="68">
        <v>1.15783623564283</v>
      </c>
      <c r="HM254" s="78">
        <v>540.5</v>
      </c>
      <c r="HN254" s="78">
        <v>586.99</v>
      </c>
      <c r="HO254" s="78">
        <v>500.52</v>
      </c>
      <c r="HP254" s="78"/>
      <c r="HQ254" s="78"/>
      <c r="HR254" s="79"/>
    </row>
    <row r="255" spans="1:226" x14ac:dyDescent="0.25">
      <c r="A255" s="81">
        <v>43766</v>
      </c>
      <c r="B255" s="82" t="s">
        <v>387</v>
      </c>
      <c r="C255" s="83">
        <v>545.2822088576163</v>
      </c>
      <c r="D255" s="83">
        <v>602.14402976042857</v>
      </c>
      <c r="E255" s="83">
        <v>556.17085783132086</v>
      </c>
      <c r="F255" s="83">
        <v>444.16199999131197</v>
      </c>
      <c r="G255" s="83">
        <v>233.05756410256413</v>
      </c>
      <c r="H255" s="84">
        <v>324.50541489459459</v>
      </c>
      <c r="I255" s="82" t="s">
        <v>388</v>
      </c>
      <c r="J255" s="83">
        <v>544.4334097192916</v>
      </c>
      <c r="K255" s="83">
        <v>598.24208509117227</v>
      </c>
      <c r="L255" s="83">
        <v>554.79432695166861</v>
      </c>
      <c r="M255" s="83">
        <v>439.34209007504211</v>
      </c>
      <c r="N255" s="83">
        <v>379.94874999999996</v>
      </c>
      <c r="O255" s="84">
        <v>367.50450136688721</v>
      </c>
      <c r="P255" s="65" t="s">
        <v>389</v>
      </c>
      <c r="Q255" s="78">
        <v>534.14</v>
      </c>
      <c r="R255" s="78">
        <v>594.53</v>
      </c>
      <c r="S255" s="78">
        <v>544.58000000000004</v>
      </c>
      <c r="T255" s="78">
        <v>379</v>
      </c>
      <c r="U255" s="78"/>
      <c r="V255" s="79"/>
      <c r="W255" s="65" t="s">
        <v>390</v>
      </c>
      <c r="X255" s="78">
        <v>527.11</v>
      </c>
      <c r="Y255" s="78">
        <v>577.86</v>
      </c>
      <c r="Z255" s="78">
        <v>548.04</v>
      </c>
      <c r="AA255" s="78">
        <v>350.26</v>
      </c>
      <c r="AB255" s="78"/>
      <c r="AC255" s="79">
        <v>434.71</v>
      </c>
      <c r="AD255" s="65" t="s">
        <v>391</v>
      </c>
      <c r="AE255" s="68">
        <v>0.51129972389814904</v>
      </c>
      <c r="AF255" s="78">
        <v>560.20000000000005</v>
      </c>
      <c r="AG255" s="78">
        <v>596.39</v>
      </c>
      <c r="AH255" s="78">
        <v>505.16</v>
      </c>
      <c r="AI255" s="78"/>
      <c r="AJ255" s="78"/>
      <c r="AK255" s="79">
        <v>278.12</v>
      </c>
      <c r="AL255" s="69" t="s">
        <v>392</v>
      </c>
      <c r="AM255" s="70">
        <v>1</v>
      </c>
      <c r="AN255" s="78">
        <v>550.76</v>
      </c>
      <c r="AO255" s="78">
        <v>633.6</v>
      </c>
      <c r="AP255" s="78">
        <v>617.08000000000004</v>
      </c>
      <c r="AQ255" s="78">
        <v>633.41999999999996</v>
      </c>
      <c r="AR255" s="78"/>
      <c r="AS255" s="79"/>
      <c r="AT255" s="65" t="s">
        <v>393</v>
      </c>
      <c r="AU255" s="68">
        <v>3.9246467817896397E-2</v>
      </c>
      <c r="AV255" s="78">
        <v>533.71</v>
      </c>
      <c r="AW255" s="78">
        <v>602.6</v>
      </c>
      <c r="AX255" s="78">
        <v>534.51</v>
      </c>
      <c r="AY255" s="78">
        <v>342.74</v>
      </c>
      <c r="AZ255" s="78"/>
      <c r="BA255" s="79">
        <v>353.75</v>
      </c>
      <c r="BB255" s="65" t="s">
        <v>394</v>
      </c>
      <c r="BC255" s="78">
        <v>509.37</v>
      </c>
      <c r="BD255" s="78">
        <v>580.86</v>
      </c>
      <c r="BE255" s="78">
        <v>528.57000000000005</v>
      </c>
      <c r="BF255" s="78"/>
      <c r="BG255" s="78"/>
      <c r="BH255" s="79">
        <v>404</v>
      </c>
      <c r="BI255" s="65" t="s">
        <v>395</v>
      </c>
      <c r="BJ255" s="68">
        <v>0.13385626514248999</v>
      </c>
      <c r="BK255" s="78">
        <v>648.79999999999995</v>
      </c>
      <c r="BL255" s="78">
        <v>692.84</v>
      </c>
      <c r="BM255" s="78">
        <v>774.92</v>
      </c>
      <c r="BN255" s="78">
        <v>558.52</v>
      </c>
      <c r="BO255" s="78"/>
      <c r="BP255" s="79"/>
      <c r="BQ255" s="65" t="s">
        <v>396</v>
      </c>
      <c r="BR255" s="68">
        <v>1</v>
      </c>
      <c r="BS255" s="78">
        <v>567</v>
      </c>
      <c r="BT255" s="78">
        <v>615.33000000000004</v>
      </c>
      <c r="BU255" s="78">
        <v>687.83</v>
      </c>
      <c r="BV255" s="78"/>
      <c r="BW255" s="78"/>
      <c r="BX255" s="79">
        <v>300.33</v>
      </c>
      <c r="BY255" s="65" t="s">
        <v>397</v>
      </c>
      <c r="BZ255" s="78">
        <v>598.86</v>
      </c>
      <c r="CA255" s="78">
        <v>622.55999999999995</v>
      </c>
      <c r="CB255" s="78">
        <v>539.16</v>
      </c>
      <c r="CC255" s="78">
        <v>415.77</v>
      </c>
      <c r="CD255" s="78"/>
      <c r="CE255" s="79">
        <v>563.61</v>
      </c>
      <c r="CF255" s="65" t="s">
        <v>398</v>
      </c>
      <c r="CG255" s="78">
        <v>549.92999999999995</v>
      </c>
      <c r="CH255" s="78">
        <v>681.21</v>
      </c>
      <c r="CI255" s="78">
        <v>580.23</v>
      </c>
      <c r="CJ255" s="78"/>
      <c r="CK255" s="78"/>
      <c r="CL255" s="79"/>
      <c r="CM255" s="65" t="s">
        <v>399</v>
      </c>
      <c r="CN255" s="78">
        <v>552.24</v>
      </c>
      <c r="CO255" s="78">
        <v>589.92999999999995</v>
      </c>
      <c r="CP255" s="78">
        <v>615.16</v>
      </c>
      <c r="CQ255" s="78">
        <v>422.79</v>
      </c>
      <c r="CR255" s="78"/>
      <c r="CS255" s="79">
        <v>611.07000000000005</v>
      </c>
      <c r="CT255" s="65" t="s">
        <v>400</v>
      </c>
      <c r="CU255" s="78">
        <v>564.6</v>
      </c>
      <c r="CV255" s="78">
        <v>693.61</v>
      </c>
      <c r="CW255" s="78">
        <v>551.42999999999995</v>
      </c>
      <c r="CX255" s="78">
        <v>445.65</v>
      </c>
      <c r="CY255" s="78"/>
      <c r="CZ255" s="79"/>
      <c r="DA255" s="65" t="s">
        <v>401</v>
      </c>
      <c r="DB255" s="68">
        <v>0.13415075862254</v>
      </c>
      <c r="DC255" s="78">
        <v>535.53</v>
      </c>
      <c r="DD255" s="78">
        <v>647.67999999999995</v>
      </c>
      <c r="DE255" s="78">
        <v>529.22</v>
      </c>
      <c r="DF255" s="78">
        <v>537.27</v>
      </c>
      <c r="DG255" s="78"/>
      <c r="DH255" s="79">
        <v>464.78</v>
      </c>
      <c r="DI255" s="65" t="s">
        <v>402</v>
      </c>
      <c r="DJ255" s="68">
        <v>3.0472940029253998E-3</v>
      </c>
      <c r="DK255" s="78">
        <v>538.11</v>
      </c>
      <c r="DL255" s="78">
        <v>629.82000000000005</v>
      </c>
      <c r="DM255" s="78">
        <v>629.82000000000005</v>
      </c>
      <c r="DN255" s="78">
        <v>745.19</v>
      </c>
      <c r="DO255" s="78"/>
      <c r="DP255" s="79">
        <v>459.26</v>
      </c>
      <c r="DQ255" s="65" t="s">
        <v>403</v>
      </c>
      <c r="DR255" s="78">
        <v>533.51</v>
      </c>
      <c r="DS255" s="78">
        <v>559.41</v>
      </c>
      <c r="DT255" s="78">
        <v>516.09</v>
      </c>
      <c r="DU255" s="78">
        <v>448.24</v>
      </c>
      <c r="DV255" s="78"/>
      <c r="DW255" s="79"/>
      <c r="DX255" s="65" t="s">
        <v>404</v>
      </c>
      <c r="DY255" s="78">
        <v>560.03</v>
      </c>
      <c r="DZ255" s="78">
        <v>585.82000000000005</v>
      </c>
      <c r="EA255" s="78">
        <v>674.01</v>
      </c>
      <c r="EB255" s="78">
        <v>445.39</v>
      </c>
      <c r="EC255" s="78"/>
      <c r="ED255" s="79">
        <v>352.81</v>
      </c>
      <c r="EE255" s="65" t="s">
        <v>405</v>
      </c>
      <c r="EF255" s="68">
        <v>1</v>
      </c>
      <c r="EG255" s="78">
        <v>566.51</v>
      </c>
      <c r="EH255" s="78">
        <v>596.67999999999995</v>
      </c>
      <c r="EI255" s="78">
        <v>514.22</v>
      </c>
      <c r="EJ255" s="78"/>
      <c r="EK255" s="78">
        <v>369.88</v>
      </c>
      <c r="EL255" s="79">
        <v>271.92</v>
      </c>
      <c r="EM255" s="65" t="s">
        <v>406</v>
      </c>
      <c r="EN255" s="78">
        <v>562.1</v>
      </c>
      <c r="EO255" s="78">
        <v>594.57000000000005</v>
      </c>
      <c r="EP255" s="78">
        <v>541.75</v>
      </c>
      <c r="EQ255" s="78"/>
      <c r="ER255" s="78"/>
      <c r="ES255" s="79">
        <v>399.63</v>
      </c>
      <c r="ET255" s="65" t="s">
        <v>407</v>
      </c>
      <c r="EU255" s="68">
        <v>1</v>
      </c>
      <c r="EV255" s="78">
        <v>558.89</v>
      </c>
      <c r="EW255" s="78">
        <v>608.58000000000004</v>
      </c>
      <c r="EX255" s="78">
        <v>608.58000000000004</v>
      </c>
      <c r="EY255" s="78"/>
      <c r="EZ255" s="78"/>
      <c r="FA255" s="79">
        <v>328.57</v>
      </c>
      <c r="FB255" s="65" t="s">
        <v>408</v>
      </c>
      <c r="FC255" s="78">
        <v>645.54</v>
      </c>
      <c r="FD255" s="78">
        <v>612.35</v>
      </c>
      <c r="FE255" s="78">
        <v>615.37</v>
      </c>
      <c r="FF255" s="78"/>
      <c r="FG255" s="78"/>
      <c r="FH255" s="79"/>
      <c r="FI255" s="65" t="s">
        <v>409</v>
      </c>
      <c r="FJ255" s="78">
        <v>563.77</v>
      </c>
      <c r="FK255" s="78">
        <v>629.37</v>
      </c>
      <c r="FL255" s="78">
        <v>397.14</v>
      </c>
      <c r="FM255" s="78">
        <v>663.83</v>
      </c>
      <c r="FN255" s="78"/>
      <c r="FO255" s="79">
        <v>326.26</v>
      </c>
      <c r="FP255" s="65" t="s">
        <v>410</v>
      </c>
      <c r="FQ255" s="68">
        <v>0.234109797495025</v>
      </c>
      <c r="FR255" s="78">
        <v>542.86</v>
      </c>
      <c r="FS255" s="78">
        <v>592.28</v>
      </c>
      <c r="FT255" s="78">
        <v>575.11</v>
      </c>
      <c r="FU255" s="78">
        <v>405.47</v>
      </c>
      <c r="FV255" s="78">
        <v>216.27</v>
      </c>
      <c r="FW255" s="79">
        <v>262.39999999999998</v>
      </c>
      <c r="FX255" s="65" t="s">
        <v>411</v>
      </c>
      <c r="FY255" s="78">
        <v>555.79</v>
      </c>
      <c r="FZ255" s="78">
        <v>622.45000000000005</v>
      </c>
      <c r="GA255" s="78">
        <v>608.39</v>
      </c>
      <c r="GB255" s="78">
        <v>586.08000000000004</v>
      </c>
      <c r="GC255" s="78"/>
      <c r="GD255" s="79">
        <v>347.04</v>
      </c>
      <c r="GE255" s="65" t="s">
        <v>412</v>
      </c>
      <c r="GF255" s="68">
        <v>0.21026514434702201</v>
      </c>
      <c r="GG255" s="78">
        <v>530.22</v>
      </c>
      <c r="GH255" s="78">
        <v>607.66</v>
      </c>
      <c r="GI255" s="78">
        <v>510.03</v>
      </c>
      <c r="GJ255" s="78">
        <v>493.62</v>
      </c>
      <c r="GK255" s="78"/>
      <c r="GL255" s="79">
        <v>406.26</v>
      </c>
      <c r="GM255" s="65" t="s">
        <v>413</v>
      </c>
      <c r="GN255" s="68">
        <v>9.3020659888561202E-2</v>
      </c>
      <c r="GO255" s="78">
        <v>541.1</v>
      </c>
      <c r="GP255" s="78">
        <v>772.1</v>
      </c>
      <c r="GQ255" s="78">
        <v>532.73</v>
      </c>
      <c r="GR255" s="78">
        <v>465.48</v>
      </c>
      <c r="GS255" s="78"/>
      <c r="GT255" s="79"/>
      <c r="GU255" s="65" t="s">
        <v>414</v>
      </c>
      <c r="GV255" s="68">
        <v>1</v>
      </c>
      <c r="GW255" s="78">
        <v>508.75</v>
      </c>
      <c r="GX255" s="78">
        <v>560.6</v>
      </c>
      <c r="GY255" s="78">
        <v>559.44000000000005</v>
      </c>
      <c r="GZ255" s="78">
        <v>553.34</v>
      </c>
      <c r="HA255" s="78"/>
      <c r="HB255" s="79">
        <v>340.57</v>
      </c>
      <c r="HC255" s="65" t="s">
        <v>415</v>
      </c>
      <c r="HD255" s="68">
        <v>1</v>
      </c>
      <c r="HE255" s="78">
        <v>553.02</v>
      </c>
      <c r="HF255" s="78">
        <v>637.35</v>
      </c>
      <c r="HG255" s="78"/>
      <c r="HH255" s="78">
        <v>392.63</v>
      </c>
      <c r="HI255" s="78">
        <v>385.99</v>
      </c>
      <c r="HJ255" s="79">
        <v>384.22</v>
      </c>
      <c r="HK255" s="85" t="s">
        <v>416</v>
      </c>
      <c r="HL255" s="68">
        <v>1.1583727180057499</v>
      </c>
      <c r="HM255" s="78">
        <v>542.76</v>
      </c>
      <c r="HN255" s="78">
        <v>589.46</v>
      </c>
      <c r="HO255" s="78">
        <v>507.65</v>
      </c>
      <c r="HP255" s="78"/>
      <c r="HQ255" s="78"/>
      <c r="HR255" s="79"/>
    </row>
    <row r="256" spans="1:226" x14ac:dyDescent="0.25">
      <c r="A256" s="81">
        <v>43759</v>
      </c>
      <c r="B256" s="82" t="s">
        <v>387</v>
      </c>
      <c r="C256" s="83">
        <v>548.3911004573331</v>
      </c>
      <c r="D256" s="83">
        <v>603.77556759669915</v>
      </c>
      <c r="E256" s="83">
        <v>555.21201423565856</v>
      </c>
      <c r="F256" s="83">
        <v>440.3983017710438</v>
      </c>
      <c r="G256" s="83">
        <v>239.64217948717948</v>
      </c>
      <c r="H256" s="84">
        <v>324.08498870434602</v>
      </c>
      <c r="I256" s="82" t="s">
        <v>388</v>
      </c>
      <c r="J256" s="83">
        <v>546.54374082108018</v>
      </c>
      <c r="K256" s="83">
        <v>599.34180982170028</v>
      </c>
      <c r="L256" s="83">
        <v>524.54817370611511</v>
      </c>
      <c r="M256" s="83">
        <v>434.93063535966826</v>
      </c>
      <c r="N256" s="83">
        <v>385.87374999999997</v>
      </c>
      <c r="O256" s="84">
        <v>367.01088080010652</v>
      </c>
      <c r="P256" s="65" t="s">
        <v>389</v>
      </c>
      <c r="Q256" s="78">
        <v>533.30999999999995</v>
      </c>
      <c r="R256" s="78">
        <v>592.03</v>
      </c>
      <c r="S256" s="78">
        <v>548.92999999999995</v>
      </c>
      <c r="T256" s="78">
        <v>384</v>
      </c>
      <c r="U256" s="78"/>
      <c r="V256" s="79"/>
      <c r="W256" s="65" t="s">
        <v>390</v>
      </c>
      <c r="X256" s="78">
        <v>529.91999999999996</v>
      </c>
      <c r="Y256" s="78">
        <v>576.95000000000005</v>
      </c>
      <c r="Z256" s="78">
        <v>536.79999999999995</v>
      </c>
      <c r="AA256" s="78">
        <v>355.13</v>
      </c>
      <c r="AB256" s="78"/>
      <c r="AC256" s="79">
        <v>434.71</v>
      </c>
      <c r="AD256" s="65" t="s">
        <v>391</v>
      </c>
      <c r="AE256" s="68">
        <v>0.51129972389814904</v>
      </c>
      <c r="AF256" s="78">
        <v>559.4</v>
      </c>
      <c r="AG256" s="78">
        <v>595.5</v>
      </c>
      <c r="AH256" s="78">
        <v>505.16</v>
      </c>
      <c r="AI256" s="78"/>
      <c r="AJ256" s="78"/>
      <c r="AK256" s="79">
        <v>276.26</v>
      </c>
      <c r="AL256" s="69" t="s">
        <v>392</v>
      </c>
      <c r="AM256" s="70">
        <v>1</v>
      </c>
      <c r="AN256" s="78">
        <v>560.48</v>
      </c>
      <c r="AO256" s="78">
        <v>635.59</v>
      </c>
      <c r="AP256" s="78">
        <v>624.04999999999995</v>
      </c>
      <c r="AQ256" s="78">
        <v>656.82</v>
      </c>
      <c r="AR256" s="78"/>
      <c r="AS256" s="79"/>
      <c r="AT256" s="65" t="s">
        <v>393</v>
      </c>
      <c r="AU256" s="68">
        <v>3.9016777214202103E-2</v>
      </c>
      <c r="AV256" s="78">
        <v>532.74</v>
      </c>
      <c r="AW256" s="78">
        <v>598.65</v>
      </c>
      <c r="AX256" s="78">
        <v>530.35</v>
      </c>
      <c r="AY256" s="78">
        <v>341.32</v>
      </c>
      <c r="AZ256" s="78"/>
      <c r="BA256" s="79">
        <v>354.65</v>
      </c>
      <c r="BB256" s="65" t="s">
        <v>394</v>
      </c>
      <c r="BC256" s="78">
        <v>512.73</v>
      </c>
      <c r="BD256" s="78">
        <v>583.38</v>
      </c>
      <c r="BE256" s="78">
        <v>529.41</v>
      </c>
      <c r="BF256" s="78"/>
      <c r="BG256" s="78"/>
      <c r="BH256" s="79">
        <v>404</v>
      </c>
      <c r="BI256" s="65" t="s">
        <v>395</v>
      </c>
      <c r="BJ256" s="68">
        <v>0.133854473416502</v>
      </c>
      <c r="BK256" s="78">
        <v>659.5</v>
      </c>
      <c r="BL256" s="78">
        <v>703.54</v>
      </c>
      <c r="BM256" s="78">
        <v>785.62</v>
      </c>
      <c r="BN256" s="78">
        <v>571.89</v>
      </c>
      <c r="BO256" s="78"/>
      <c r="BP256" s="79"/>
      <c r="BQ256" s="65" t="s">
        <v>396</v>
      </c>
      <c r="BR256" s="68">
        <v>1</v>
      </c>
      <c r="BS256" s="78">
        <v>562.83000000000004</v>
      </c>
      <c r="BT256" s="78">
        <v>620.33000000000004</v>
      </c>
      <c r="BU256" s="78">
        <v>685.33</v>
      </c>
      <c r="BV256" s="78"/>
      <c r="BW256" s="78"/>
      <c r="BX256" s="79">
        <v>300.33</v>
      </c>
      <c r="BY256" s="65" t="s">
        <v>397</v>
      </c>
      <c r="BZ256" s="78">
        <v>603.62</v>
      </c>
      <c r="CA256" s="78">
        <v>622.44000000000005</v>
      </c>
      <c r="CB256" s="78">
        <v>537.15</v>
      </c>
      <c r="CC256" s="78">
        <v>407.79</v>
      </c>
      <c r="CD256" s="78"/>
      <c r="CE256" s="79">
        <v>563.42999999999995</v>
      </c>
      <c r="CF256" s="65" t="s">
        <v>398</v>
      </c>
      <c r="CG256" s="78">
        <v>563.64</v>
      </c>
      <c r="CH256" s="78">
        <v>687.66</v>
      </c>
      <c r="CI256" s="78">
        <v>577.80999999999995</v>
      </c>
      <c r="CJ256" s="78"/>
      <c r="CK256" s="78"/>
      <c r="CL256" s="79"/>
      <c r="CM256" s="65" t="s">
        <v>399</v>
      </c>
      <c r="CN256" s="78">
        <v>556.39</v>
      </c>
      <c r="CO256" s="78">
        <v>591.1</v>
      </c>
      <c r="CP256" s="78">
        <v>614.11</v>
      </c>
      <c r="CQ256" s="78">
        <v>422.19</v>
      </c>
      <c r="CR256" s="78"/>
      <c r="CS256" s="79">
        <v>595</v>
      </c>
      <c r="CT256" s="65" t="s">
        <v>400</v>
      </c>
      <c r="CU256" s="78">
        <v>568.79</v>
      </c>
      <c r="CV256" s="78">
        <v>693.7</v>
      </c>
      <c r="CW256" s="78">
        <v>549.89</v>
      </c>
      <c r="CX256" s="78">
        <v>440.94</v>
      </c>
      <c r="CY256" s="78"/>
      <c r="CZ256" s="79"/>
      <c r="DA256" s="65" t="s">
        <v>401</v>
      </c>
      <c r="DB256" s="68">
        <v>0.134448358385544</v>
      </c>
      <c r="DC256" s="78">
        <v>549.73</v>
      </c>
      <c r="DD256" s="78">
        <v>649.98</v>
      </c>
      <c r="DE256" s="78">
        <v>529.32000000000005</v>
      </c>
      <c r="DF256" s="78">
        <v>538.47</v>
      </c>
      <c r="DG256" s="78"/>
      <c r="DH256" s="79">
        <v>466.89</v>
      </c>
      <c r="DI256" s="65" t="s">
        <v>402</v>
      </c>
      <c r="DJ256" s="68">
        <v>3.0304866961634001E-3</v>
      </c>
      <c r="DK256" s="78">
        <v>534.83000000000004</v>
      </c>
      <c r="DL256" s="78">
        <v>630.36</v>
      </c>
      <c r="DM256" s="78">
        <v>630.36</v>
      </c>
      <c r="DN256" s="78">
        <v>762.9</v>
      </c>
      <c r="DO256" s="78"/>
      <c r="DP256" s="79">
        <v>456.62</v>
      </c>
      <c r="DQ256" s="65" t="s">
        <v>403</v>
      </c>
      <c r="DR256" s="78">
        <v>537.66</v>
      </c>
      <c r="DS256" s="78">
        <v>561.52</v>
      </c>
      <c r="DT256" s="78">
        <v>517.76</v>
      </c>
      <c r="DU256" s="78">
        <v>456.04</v>
      </c>
      <c r="DV256" s="78"/>
      <c r="DW256" s="79"/>
      <c r="DX256" s="65" t="s">
        <v>404</v>
      </c>
      <c r="DY256" s="78">
        <v>562.12</v>
      </c>
      <c r="DZ256" s="78">
        <v>587.47</v>
      </c>
      <c r="EA256" s="78">
        <v>669.59</v>
      </c>
      <c r="EB256" s="78">
        <v>436.72</v>
      </c>
      <c r="EC256" s="78"/>
      <c r="ED256" s="79">
        <v>353.37</v>
      </c>
      <c r="EE256" s="65" t="s">
        <v>405</v>
      </c>
      <c r="EF256" s="68">
        <v>1</v>
      </c>
      <c r="EG256" s="78">
        <v>566.09</v>
      </c>
      <c r="EH256" s="78">
        <v>594.45000000000005</v>
      </c>
      <c r="EI256" s="78">
        <v>512.20000000000005</v>
      </c>
      <c r="EJ256" s="78"/>
      <c r="EK256" s="78">
        <v>369.88</v>
      </c>
      <c r="EL256" s="79">
        <v>270.64</v>
      </c>
      <c r="EM256" s="65" t="s">
        <v>406</v>
      </c>
      <c r="EN256" s="78">
        <v>545</v>
      </c>
      <c r="EO256" s="78">
        <v>594.57000000000005</v>
      </c>
      <c r="EP256" s="78">
        <v>541.75</v>
      </c>
      <c r="EQ256" s="78"/>
      <c r="ER256" s="78"/>
      <c r="ES256" s="79">
        <v>399.63</v>
      </c>
      <c r="ET256" s="65" t="s">
        <v>407</v>
      </c>
      <c r="EU256" s="68">
        <v>1</v>
      </c>
      <c r="EV256" s="78">
        <v>563.29</v>
      </c>
      <c r="EW256" s="78">
        <v>612.29999999999995</v>
      </c>
      <c r="EX256" s="78">
        <v>612.29999999999995</v>
      </c>
      <c r="EY256" s="78"/>
      <c r="EZ256" s="78"/>
      <c r="FA256" s="79">
        <v>330.02</v>
      </c>
      <c r="FB256" s="65" t="s">
        <v>408</v>
      </c>
      <c r="FC256" s="78">
        <v>645.54</v>
      </c>
      <c r="FD256" s="78">
        <v>612.35</v>
      </c>
      <c r="FE256" s="78">
        <v>615.37</v>
      </c>
      <c r="FF256" s="78"/>
      <c r="FG256" s="78"/>
      <c r="FH256" s="79"/>
      <c r="FI256" s="65" t="s">
        <v>409</v>
      </c>
      <c r="FJ256" s="78">
        <v>555.51</v>
      </c>
      <c r="FK256" s="78">
        <v>628.54</v>
      </c>
      <c r="FL256" s="78">
        <v>395.48</v>
      </c>
      <c r="FM256" s="78">
        <v>659.83</v>
      </c>
      <c r="FN256" s="78"/>
      <c r="FO256" s="79">
        <v>316.35000000000002</v>
      </c>
      <c r="FP256" s="65" t="s">
        <v>410</v>
      </c>
      <c r="FQ256" s="68">
        <v>0.23371038608955799</v>
      </c>
      <c r="FR256" s="78">
        <v>542.84</v>
      </c>
      <c r="FS256" s="78">
        <v>591.92999999999995</v>
      </c>
      <c r="FT256" s="78">
        <v>571.05999999999995</v>
      </c>
      <c r="FU256" s="78">
        <v>410.99</v>
      </c>
      <c r="FV256" s="78">
        <v>222.93</v>
      </c>
      <c r="FW256" s="79">
        <v>262.27</v>
      </c>
      <c r="FX256" s="65" t="s">
        <v>411</v>
      </c>
      <c r="FY256" s="78">
        <v>556.61</v>
      </c>
      <c r="FZ256" s="78">
        <v>624.08000000000004</v>
      </c>
      <c r="GA256" s="78">
        <v>612.45000000000005</v>
      </c>
      <c r="GB256" s="78">
        <v>597.96</v>
      </c>
      <c r="GC256" s="78"/>
      <c r="GD256" s="79">
        <v>344.6</v>
      </c>
      <c r="GE256" s="65" t="s">
        <v>412</v>
      </c>
      <c r="GF256" s="68">
        <v>0.21015467383994599</v>
      </c>
      <c r="GG256" s="78">
        <v>535.03</v>
      </c>
      <c r="GH256" s="78">
        <v>591.01</v>
      </c>
      <c r="GI256" s="78">
        <v>509.76</v>
      </c>
      <c r="GJ256" s="78">
        <v>470.31</v>
      </c>
      <c r="GK256" s="78"/>
      <c r="GL256" s="79">
        <v>406.22</v>
      </c>
      <c r="GM256" s="65" t="s">
        <v>413</v>
      </c>
      <c r="GN256" s="68">
        <v>9.3187091724054399E-2</v>
      </c>
      <c r="GO256" s="78">
        <v>541.99</v>
      </c>
      <c r="GP256" s="78">
        <v>774.15</v>
      </c>
      <c r="GQ256" s="78">
        <v>536.07000000000005</v>
      </c>
      <c r="GR256" s="78">
        <v>464.72</v>
      </c>
      <c r="GS256" s="78"/>
      <c r="GT256" s="79"/>
      <c r="GU256" s="65" t="s">
        <v>414</v>
      </c>
      <c r="GV256" s="68">
        <v>1</v>
      </c>
      <c r="GW256" s="78">
        <v>516.07000000000005</v>
      </c>
      <c r="GX256" s="78">
        <v>563.76</v>
      </c>
      <c r="GY256" s="78">
        <v>567.72</v>
      </c>
      <c r="GZ256" s="78">
        <v>553.34</v>
      </c>
      <c r="HA256" s="78"/>
      <c r="HB256" s="79">
        <v>349.9</v>
      </c>
      <c r="HC256" s="65" t="s">
        <v>415</v>
      </c>
      <c r="HD256" s="68">
        <v>1</v>
      </c>
      <c r="HE256" s="78">
        <v>552.17999999999995</v>
      </c>
      <c r="HF256" s="78">
        <v>637.35</v>
      </c>
      <c r="HG256" s="78"/>
      <c r="HH256" s="78">
        <v>402.11</v>
      </c>
      <c r="HI256" s="78">
        <v>395.47</v>
      </c>
      <c r="HJ256" s="79">
        <v>384.22</v>
      </c>
      <c r="HK256" s="85" t="s">
        <v>416</v>
      </c>
      <c r="HL256" s="68">
        <v>1.1637379262190199</v>
      </c>
      <c r="HM256" s="78">
        <v>551.44000000000005</v>
      </c>
      <c r="HN256" s="78">
        <v>598.73</v>
      </c>
      <c r="HO256" s="78">
        <v>517.32000000000005</v>
      </c>
      <c r="HP256" s="78"/>
      <c r="HQ256" s="78"/>
      <c r="HR256" s="79"/>
    </row>
    <row r="257" spans="1:226" x14ac:dyDescent="0.25">
      <c r="A257" s="81">
        <v>43752</v>
      </c>
      <c r="B257" s="82" t="s">
        <v>387</v>
      </c>
      <c r="C257" s="83">
        <v>552.07087894304846</v>
      </c>
      <c r="D257" s="83">
        <v>604.44204990257663</v>
      </c>
      <c r="E257" s="83">
        <v>558.47936301187769</v>
      </c>
      <c r="F257" s="83">
        <v>445.24703643013009</v>
      </c>
      <c r="G257" s="83">
        <v>282.02230769230772</v>
      </c>
      <c r="H257" s="84">
        <v>322.7315838420817</v>
      </c>
      <c r="I257" s="82" t="s">
        <v>388</v>
      </c>
      <c r="J257" s="83">
        <v>553.72645452565246</v>
      </c>
      <c r="K257" s="83">
        <v>602.07413120659078</v>
      </c>
      <c r="L257" s="83">
        <v>527.07607367263108</v>
      </c>
      <c r="M257" s="83">
        <v>442.19066189707769</v>
      </c>
      <c r="N257" s="83">
        <v>384.68</v>
      </c>
      <c r="O257" s="84">
        <v>366.79168606546796</v>
      </c>
      <c r="P257" s="65" t="s">
        <v>389</v>
      </c>
      <c r="Q257" s="78">
        <v>539.14</v>
      </c>
      <c r="R257" s="78">
        <v>595.36</v>
      </c>
      <c r="S257" s="78">
        <v>554.76</v>
      </c>
      <c r="T257" s="78">
        <v>391</v>
      </c>
      <c r="U257" s="78"/>
      <c r="V257" s="79"/>
      <c r="W257" s="65" t="s">
        <v>390</v>
      </c>
      <c r="X257" s="78">
        <v>559.01</v>
      </c>
      <c r="Y257" s="78">
        <v>589.76</v>
      </c>
      <c r="Z257" s="78">
        <v>536.55999999999995</v>
      </c>
      <c r="AA257" s="78">
        <v>387.16</v>
      </c>
      <c r="AB257" s="78"/>
      <c r="AC257" s="79">
        <v>404.13</v>
      </c>
      <c r="AD257" s="65" t="s">
        <v>391</v>
      </c>
      <c r="AE257" s="68">
        <v>0.51129972389814904</v>
      </c>
      <c r="AF257" s="78">
        <v>560.32000000000005</v>
      </c>
      <c r="AG257" s="78">
        <v>596.04</v>
      </c>
      <c r="AH257" s="78">
        <v>511.47</v>
      </c>
      <c r="AI257" s="78"/>
      <c r="AJ257" s="78"/>
      <c r="AK257" s="79">
        <v>273.83</v>
      </c>
      <c r="AL257" s="69" t="s">
        <v>392</v>
      </c>
      <c r="AM257" s="70">
        <v>1</v>
      </c>
      <c r="AN257" s="78">
        <v>566.05999999999995</v>
      </c>
      <c r="AO257" s="78">
        <v>638.51</v>
      </c>
      <c r="AP257" s="78">
        <v>625.72</v>
      </c>
      <c r="AQ257" s="78">
        <v>656.82</v>
      </c>
      <c r="AR257" s="78"/>
      <c r="AS257" s="79"/>
      <c r="AT257" s="65" t="s">
        <v>393</v>
      </c>
      <c r="AU257" s="68">
        <v>3.8725167486349403E-2</v>
      </c>
      <c r="AV257" s="78">
        <v>533.85</v>
      </c>
      <c r="AW257" s="78">
        <v>595.41999999999996</v>
      </c>
      <c r="AX257" s="78">
        <v>526.61</v>
      </c>
      <c r="AY257" s="78">
        <v>339.23</v>
      </c>
      <c r="AZ257" s="78"/>
      <c r="BA257" s="79">
        <v>352.44</v>
      </c>
      <c r="BB257" s="65" t="s">
        <v>394</v>
      </c>
      <c r="BC257" s="78">
        <v>523.65</v>
      </c>
      <c r="BD257" s="78">
        <v>589.26</v>
      </c>
      <c r="BE257" s="78">
        <v>531.92999999999995</v>
      </c>
      <c r="BF257" s="78"/>
      <c r="BG257" s="78"/>
      <c r="BH257" s="79">
        <v>411.56</v>
      </c>
      <c r="BI257" s="65" t="s">
        <v>395</v>
      </c>
      <c r="BJ257" s="68">
        <v>0.133888524414572</v>
      </c>
      <c r="BK257" s="78">
        <v>638.25</v>
      </c>
      <c r="BL257" s="78">
        <v>682.3</v>
      </c>
      <c r="BM257" s="78">
        <v>764.4</v>
      </c>
      <c r="BN257" s="78">
        <v>572.04</v>
      </c>
      <c r="BO257" s="78"/>
      <c r="BP257" s="79"/>
      <c r="BQ257" s="65" t="s">
        <v>396</v>
      </c>
      <c r="BR257" s="68">
        <v>1</v>
      </c>
      <c r="BS257" s="78">
        <v>561.16999999999996</v>
      </c>
      <c r="BT257" s="78">
        <v>617</v>
      </c>
      <c r="BU257" s="78">
        <v>688.67</v>
      </c>
      <c r="BV257" s="78"/>
      <c r="BW257" s="78"/>
      <c r="BX257" s="79">
        <v>300.33</v>
      </c>
      <c r="BY257" s="65" t="s">
        <v>397</v>
      </c>
      <c r="BZ257" s="78">
        <v>608.66999999999996</v>
      </c>
      <c r="CA257" s="78">
        <v>623.64</v>
      </c>
      <c r="CB257" s="78">
        <v>539.03</v>
      </c>
      <c r="CC257" s="78">
        <v>413.26</v>
      </c>
      <c r="CD257" s="78"/>
      <c r="CE257" s="79">
        <v>562.11</v>
      </c>
      <c r="CF257" s="65" t="s">
        <v>398</v>
      </c>
      <c r="CG257" s="78">
        <v>554.77</v>
      </c>
      <c r="CH257" s="78">
        <v>683.63</v>
      </c>
      <c r="CI257" s="78">
        <v>583.46</v>
      </c>
      <c r="CJ257" s="78"/>
      <c r="CK257" s="78"/>
      <c r="CL257" s="79"/>
      <c r="CM257" s="65" t="s">
        <v>399</v>
      </c>
      <c r="CN257" s="78">
        <v>563.46</v>
      </c>
      <c r="CO257" s="78">
        <v>591.23</v>
      </c>
      <c r="CP257" s="78">
        <v>617.15</v>
      </c>
      <c r="CQ257" s="78">
        <v>431.15</v>
      </c>
      <c r="CR257" s="78"/>
      <c r="CS257" s="79">
        <v>598.69000000000005</v>
      </c>
      <c r="CT257" s="65" t="s">
        <v>400</v>
      </c>
      <c r="CU257" s="78">
        <v>575.85</v>
      </c>
      <c r="CV257" s="78">
        <v>696.11</v>
      </c>
      <c r="CW257" s="78"/>
      <c r="CX257" s="78">
        <v>455.97</v>
      </c>
      <c r="CY257" s="78"/>
      <c r="CZ257" s="79"/>
      <c r="DA257" s="65" t="s">
        <v>401</v>
      </c>
      <c r="DB257" s="68">
        <v>0.134562336002153</v>
      </c>
      <c r="DC257" s="78">
        <v>556.66</v>
      </c>
      <c r="DD257" s="78">
        <v>645.15</v>
      </c>
      <c r="DE257" s="78">
        <v>528.70000000000005</v>
      </c>
      <c r="DF257" s="78">
        <v>538.91999999999996</v>
      </c>
      <c r="DG257" s="78"/>
      <c r="DH257" s="79">
        <v>468.25</v>
      </c>
      <c r="DI257" s="65" t="s">
        <v>402</v>
      </c>
      <c r="DJ257" s="68">
        <v>3.01713734009172E-3</v>
      </c>
      <c r="DK257" s="78">
        <v>551.59</v>
      </c>
      <c r="DL257" s="78">
        <v>620.71</v>
      </c>
      <c r="DM257" s="78">
        <v>620.71</v>
      </c>
      <c r="DN257" s="78">
        <v>744.9</v>
      </c>
      <c r="DO257" s="78"/>
      <c r="DP257" s="79">
        <v>459.26</v>
      </c>
      <c r="DQ257" s="65" t="s">
        <v>403</v>
      </c>
      <c r="DR257" s="78">
        <v>540.91</v>
      </c>
      <c r="DS257" s="78">
        <v>565.17999999999995</v>
      </c>
      <c r="DT257" s="78">
        <v>530.79999999999995</v>
      </c>
      <c r="DU257" s="78">
        <v>460.48</v>
      </c>
      <c r="DV257" s="78"/>
      <c r="DW257" s="79"/>
      <c r="DX257" s="65" t="s">
        <v>404</v>
      </c>
      <c r="DY257" s="78">
        <v>565.91999999999996</v>
      </c>
      <c r="DZ257" s="78">
        <v>589.94000000000005</v>
      </c>
      <c r="EA257" s="78">
        <v>667.49</v>
      </c>
      <c r="EB257" s="78">
        <v>448.5</v>
      </c>
      <c r="EC257" s="78"/>
      <c r="ED257" s="79">
        <v>353.47</v>
      </c>
      <c r="EE257" s="65" t="s">
        <v>405</v>
      </c>
      <c r="EF257" s="68">
        <v>1</v>
      </c>
      <c r="EG257" s="78">
        <v>569.29999999999995</v>
      </c>
      <c r="EH257" s="78">
        <v>595.15</v>
      </c>
      <c r="EI257" s="78">
        <v>516.41999999999996</v>
      </c>
      <c r="EJ257" s="78"/>
      <c r="EK257" s="78">
        <v>369.88</v>
      </c>
      <c r="EL257" s="79">
        <v>269.44</v>
      </c>
      <c r="EM257" s="65" t="s">
        <v>406</v>
      </c>
      <c r="EN257" s="78">
        <v>545</v>
      </c>
      <c r="EO257" s="78">
        <v>602.26</v>
      </c>
      <c r="EP257" s="78">
        <v>541.75</v>
      </c>
      <c r="EQ257" s="78"/>
      <c r="ER257" s="78"/>
      <c r="ES257" s="79">
        <v>377.41</v>
      </c>
      <c r="ET257" s="65" t="s">
        <v>407</v>
      </c>
      <c r="EU257" s="68">
        <v>1</v>
      </c>
      <c r="EV257" s="78">
        <v>566.74</v>
      </c>
      <c r="EW257" s="78">
        <v>616.42999999999995</v>
      </c>
      <c r="EX257" s="78">
        <v>616.42999999999995</v>
      </c>
      <c r="EY257" s="78"/>
      <c r="EZ257" s="78"/>
      <c r="FA257" s="79">
        <v>330.02</v>
      </c>
      <c r="FB257" s="65" t="s">
        <v>408</v>
      </c>
      <c r="FC257" s="78">
        <v>645.54</v>
      </c>
      <c r="FD257" s="78">
        <v>612.35</v>
      </c>
      <c r="FE257" s="78">
        <v>615.37</v>
      </c>
      <c r="FF257" s="78"/>
      <c r="FG257" s="78"/>
      <c r="FH257" s="79"/>
      <c r="FI257" s="65" t="s">
        <v>409</v>
      </c>
      <c r="FJ257" s="78">
        <v>557.16</v>
      </c>
      <c r="FK257" s="78">
        <v>627.71</v>
      </c>
      <c r="FL257" s="78">
        <v>402.92</v>
      </c>
      <c r="FM257" s="78">
        <v>675.83</v>
      </c>
      <c r="FN257" s="78"/>
      <c r="FO257" s="79">
        <v>303.95</v>
      </c>
      <c r="FP257" s="65" t="s">
        <v>410</v>
      </c>
      <c r="FQ257" s="68">
        <v>0.23293191400153701</v>
      </c>
      <c r="FR257" s="78">
        <v>541.63</v>
      </c>
      <c r="FS257" s="78">
        <v>590.49</v>
      </c>
      <c r="FT257" s="78">
        <v>583.48</v>
      </c>
      <c r="FU257" s="78">
        <v>366.23</v>
      </c>
      <c r="FV257" s="78">
        <v>270.29000000000002</v>
      </c>
      <c r="FW257" s="79">
        <v>259.35000000000002</v>
      </c>
      <c r="FX257" s="65" t="s">
        <v>411</v>
      </c>
      <c r="FY257" s="78">
        <v>566.36</v>
      </c>
      <c r="FZ257" s="78">
        <v>623.26</v>
      </c>
      <c r="GA257" s="78">
        <v>614.89</v>
      </c>
      <c r="GB257" s="78">
        <v>595.25</v>
      </c>
      <c r="GC257" s="78"/>
      <c r="GD257" s="79">
        <v>344.6</v>
      </c>
      <c r="GE257" s="65" t="s">
        <v>412</v>
      </c>
      <c r="GF257" s="68">
        <v>0.21032263492197001</v>
      </c>
      <c r="GG257" s="78">
        <v>544.44000000000005</v>
      </c>
      <c r="GH257" s="78">
        <v>612.64</v>
      </c>
      <c r="GI257" s="78">
        <v>511.44</v>
      </c>
      <c r="GJ257" s="78">
        <v>412.76</v>
      </c>
      <c r="GK257" s="78"/>
      <c r="GL257" s="79">
        <v>406.98</v>
      </c>
      <c r="GM257" s="65" t="s">
        <v>413</v>
      </c>
      <c r="GN257" s="68">
        <v>9.2146365286621304E-2</v>
      </c>
      <c r="GO257" s="78">
        <v>553.92999999999995</v>
      </c>
      <c r="GP257" s="78">
        <v>767.57</v>
      </c>
      <c r="GQ257" s="78">
        <v>578.14</v>
      </c>
      <c r="GR257" s="78">
        <v>459.99</v>
      </c>
      <c r="GS257" s="78"/>
      <c r="GT257" s="79"/>
      <c r="GU257" s="65" t="s">
        <v>414</v>
      </c>
      <c r="GV257" s="68">
        <v>1</v>
      </c>
      <c r="GW257" s="78">
        <v>518.36</v>
      </c>
      <c r="GX257" s="78">
        <v>570.29</v>
      </c>
      <c r="GY257" s="78">
        <v>571.07000000000005</v>
      </c>
      <c r="GZ257" s="78">
        <v>553.34</v>
      </c>
      <c r="HA257" s="78"/>
      <c r="HB257" s="79">
        <v>347.71</v>
      </c>
      <c r="HC257" s="65" t="s">
        <v>415</v>
      </c>
      <c r="HD257" s="68">
        <v>1</v>
      </c>
      <c r="HE257" s="78">
        <v>557.17999999999995</v>
      </c>
      <c r="HF257" s="78">
        <v>637.35</v>
      </c>
      <c r="HG257" s="78"/>
      <c r="HH257" s="78">
        <v>400.2</v>
      </c>
      <c r="HI257" s="78">
        <v>393.56</v>
      </c>
      <c r="HJ257" s="79">
        <v>382.55</v>
      </c>
      <c r="HK257" s="85" t="s">
        <v>416</v>
      </c>
      <c r="HL257" s="68">
        <v>1.13658320357342</v>
      </c>
      <c r="HM257" s="78">
        <v>543.34</v>
      </c>
      <c r="HN257" s="78">
        <v>590.58000000000004</v>
      </c>
      <c r="HO257" s="78">
        <v>516.61</v>
      </c>
      <c r="HP257" s="78"/>
      <c r="HQ257" s="78"/>
      <c r="HR257" s="79"/>
    </row>
    <row r="258" spans="1:226" x14ac:dyDescent="0.25">
      <c r="A258" s="81">
        <v>43745</v>
      </c>
      <c r="B258" s="82" t="s">
        <v>387</v>
      </c>
      <c r="C258" s="83">
        <v>555.68213744246987</v>
      </c>
      <c r="D258" s="83">
        <v>606.04073711041826</v>
      </c>
      <c r="E258" s="83">
        <v>562.51264211490877</v>
      </c>
      <c r="F258" s="83">
        <v>441.15464873790262</v>
      </c>
      <c r="G258" s="83">
        <v>275.35884615384617</v>
      </c>
      <c r="H258" s="84">
        <v>322.19910024254693</v>
      </c>
      <c r="I258" s="82" t="s">
        <v>388</v>
      </c>
      <c r="J258" s="83">
        <v>560.04661166603591</v>
      </c>
      <c r="K258" s="83">
        <v>604.84248300885326</v>
      </c>
      <c r="L258" s="83">
        <v>531.2046390427688</v>
      </c>
      <c r="M258" s="83">
        <v>438.46999520227627</v>
      </c>
      <c r="N258" s="83">
        <v>381.83624999999995</v>
      </c>
      <c r="O258" s="84">
        <v>363.77197515873064</v>
      </c>
      <c r="P258" s="65" t="s">
        <v>389</v>
      </c>
      <c r="Q258" s="78">
        <v>546.64</v>
      </c>
      <c r="R258" s="78">
        <v>598.69000000000005</v>
      </c>
      <c r="S258" s="78">
        <v>557.33000000000004</v>
      </c>
      <c r="T258" s="78">
        <v>385</v>
      </c>
      <c r="U258" s="78"/>
      <c r="V258" s="79"/>
      <c r="W258" s="65" t="s">
        <v>390</v>
      </c>
      <c r="X258" s="78">
        <v>565.04999999999995</v>
      </c>
      <c r="Y258" s="78">
        <v>574.79999999999995</v>
      </c>
      <c r="Z258" s="78">
        <v>523.66</v>
      </c>
      <c r="AA258" s="78">
        <v>366.16</v>
      </c>
      <c r="AB258" s="78"/>
      <c r="AC258" s="79">
        <v>404.13</v>
      </c>
      <c r="AD258" s="65" t="s">
        <v>391</v>
      </c>
      <c r="AE258" s="68">
        <v>0.51129972389814904</v>
      </c>
      <c r="AF258" s="78">
        <v>562.79999999999995</v>
      </c>
      <c r="AG258" s="78">
        <v>598.32000000000005</v>
      </c>
      <c r="AH258" s="78">
        <v>515.9</v>
      </c>
      <c r="AI258" s="78"/>
      <c r="AJ258" s="78"/>
      <c r="AK258" s="79">
        <v>274.12</v>
      </c>
      <c r="AL258" s="69" t="s">
        <v>392</v>
      </c>
      <c r="AM258" s="70">
        <v>1</v>
      </c>
      <c r="AN258" s="78">
        <v>570.85</v>
      </c>
      <c r="AO258" s="78">
        <v>643.55999999999995</v>
      </c>
      <c r="AP258" s="78">
        <v>626.54</v>
      </c>
      <c r="AQ258" s="78">
        <v>656.82</v>
      </c>
      <c r="AR258" s="78"/>
      <c r="AS258" s="79"/>
      <c r="AT258" s="65" t="s">
        <v>393</v>
      </c>
      <c r="AU258" s="68">
        <v>3.8788254916411302E-2</v>
      </c>
      <c r="AV258" s="78">
        <v>538.70000000000005</v>
      </c>
      <c r="AW258" s="78">
        <v>603.57000000000005</v>
      </c>
      <c r="AX258" s="78">
        <v>539.58000000000004</v>
      </c>
      <c r="AY258" s="78">
        <v>353.48</v>
      </c>
      <c r="AZ258" s="78"/>
      <c r="BA258" s="79">
        <v>350.74</v>
      </c>
      <c r="BB258" s="65" t="s">
        <v>394</v>
      </c>
      <c r="BC258" s="78">
        <v>528.69000000000005</v>
      </c>
      <c r="BD258" s="78">
        <v>589.26</v>
      </c>
      <c r="BE258" s="78">
        <v>542.85</v>
      </c>
      <c r="BF258" s="78"/>
      <c r="BG258" s="78"/>
      <c r="BH258" s="79">
        <v>409.04</v>
      </c>
      <c r="BI258" s="65" t="s">
        <v>395</v>
      </c>
      <c r="BJ258" s="68">
        <v>0.13390645295196801</v>
      </c>
      <c r="BK258" s="78">
        <v>659.76</v>
      </c>
      <c r="BL258" s="78">
        <v>671.67</v>
      </c>
      <c r="BM258" s="78">
        <v>753.79</v>
      </c>
      <c r="BN258" s="78">
        <v>558.72</v>
      </c>
      <c r="BO258" s="78"/>
      <c r="BP258" s="79"/>
      <c r="BQ258" s="65" t="s">
        <v>396</v>
      </c>
      <c r="BR258" s="68">
        <v>1</v>
      </c>
      <c r="BS258" s="78">
        <v>580.33000000000004</v>
      </c>
      <c r="BT258" s="78">
        <v>640.33000000000004</v>
      </c>
      <c r="BU258" s="78">
        <v>682.83</v>
      </c>
      <c r="BV258" s="78"/>
      <c r="BW258" s="78"/>
      <c r="BX258" s="79">
        <v>300.33</v>
      </c>
      <c r="BY258" s="65" t="s">
        <v>397</v>
      </c>
      <c r="BZ258" s="78">
        <v>612.9</v>
      </c>
      <c r="CA258" s="78">
        <v>630.09</v>
      </c>
      <c r="CB258" s="78">
        <v>540.04</v>
      </c>
      <c r="CC258" s="78">
        <v>409.36</v>
      </c>
      <c r="CD258" s="78"/>
      <c r="CE258" s="79">
        <v>555.4</v>
      </c>
      <c r="CF258" s="65" t="s">
        <v>398</v>
      </c>
      <c r="CG258" s="78">
        <v>562.84</v>
      </c>
      <c r="CH258" s="78">
        <v>686.05</v>
      </c>
      <c r="CI258" s="78">
        <v>574.59</v>
      </c>
      <c r="CJ258" s="78"/>
      <c r="CK258" s="78"/>
      <c r="CL258" s="79"/>
      <c r="CM258" s="65" t="s">
        <v>399</v>
      </c>
      <c r="CN258" s="78">
        <v>563.16</v>
      </c>
      <c r="CO258" s="78">
        <v>595.88</v>
      </c>
      <c r="CP258" s="78">
        <v>621.65</v>
      </c>
      <c r="CQ258" s="78">
        <v>428.44</v>
      </c>
      <c r="CR258" s="78"/>
      <c r="CS258" s="79">
        <v>597.95000000000005</v>
      </c>
      <c r="CT258" s="65" t="s">
        <v>400</v>
      </c>
      <c r="CU258" s="78">
        <v>582.94000000000005</v>
      </c>
      <c r="CV258" s="78">
        <v>701.05</v>
      </c>
      <c r="CW258" s="78"/>
      <c r="CX258" s="78">
        <v>451.98</v>
      </c>
      <c r="CY258" s="78"/>
      <c r="CZ258" s="79"/>
      <c r="DA258" s="65" t="s">
        <v>401</v>
      </c>
      <c r="DB258" s="68">
        <v>0.13470734828584899</v>
      </c>
      <c r="DC258" s="78">
        <v>564.79999999999995</v>
      </c>
      <c r="DD258" s="78">
        <v>661.25</v>
      </c>
      <c r="DE258" s="78">
        <v>545.42999999999995</v>
      </c>
      <c r="DF258" s="78">
        <v>539.5</v>
      </c>
      <c r="DG258" s="78"/>
      <c r="DH258" s="79">
        <v>471.02</v>
      </c>
      <c r="DI258" s="65" t="s">
        <v>402</v>
      </c>
      <c r="DJ258" s="68">
        <v>2.99724253686608E-3</v>
      </c>
      <c r="DK258" s="78">
        <v>554.41999999999996</v>
      </c>
      <c r="DL258" s="78">
        <v>631.30999999999995</v>
      </c>
      <c r="DM258" s="78">
        <v>631.30999999999995</v>
      </c>
      <c r="DN258" s="78">
        <v>480.58</v>
      </c>
      <c r="DO258" s="78"/>
      <c r="DP258" s="79">
        <v>450.38</v>
      </c>
      <c r="DQ258" s="65" t="s">
        <v>403</v>
      </c>
      <c r="DR258" s="78">
        <v>545.22</v>
      </c>
      <c r="DS258" s="78">
        <v>570.98</v>
      </c>
      <c r="DT258" s="78">
        <v>530.14</v>
      </c>
      <c r="DU258" s="78">
        <v>454.09</v>
      </c>
      <c r="DV258" s="78"/>
      <c r="DW258" s="79"/>
      <c r="DX258" s="65" t="s">
        <v>404</v>
      </c>
      <c r="DY258" s="78">
        <v>571.20000000000005</v>
      </c>
      <c r="DZ258" s="78">
        <v>595</v>
      </c>
      <c r="EA258" s="78">
        <v>667.78</v>
      </c>
      <c r="EB258" s="78">
        <v>447.94</v>
      </c>
      <c r="EC258" s="78"/>
      <c r="ED258" s="79">
        <v>350.78</v>
      </c>
      <c r="EE258" s="65" t="s">
        <v>405</v>
      </c>
      <c r="EF258" s="68">
        <v>1</v>
      </c>
      <c r="EG258" s="78">
        <v>571.04999999999995</v>
      </c>
      <c r="EH258" s="78">
        <v>594.99</v>
      </c>
      <c r="EI258" s="78">
        <v>512.77</v>
      </c>
      <c r="EJ258" s="78"/>
      <c r="EK258" s="78">
        <v>369.88</v>
      </c>
      <c r="EL258" s="79">
        <v>269.45999999999998</v>
      </c>
      <c r="EM258" s="65" t="s">
        <v>406</v>
      </c>
      <c r="EN258" s="78">
        <v>571.5</v>
      </c>
      <c r="EO258" s="78">
        <v>602.26</v>
      </c>
      <c r="EP258" s="78">
        <v>541.75</v>
      </c>
      <c r="EQ258" s="78"/>
      <c r="ER258" s="78"/>
      <c r="ES258" s="79">
        <v>377.41</v>
      </c>
      <c r="ET258" s="65" t="s">
        <v>407</v>
      </c>
      <c r="EU258" s="68">
        <v>1</v>
      </c>
      <c r="EV258" s="78">
        <v>566.89</v>
      </c>
      <c r="EW258" s="78">
        <v>602.65</v>
      </c>
      <c r="EX258" s="78">
        <v>602.65</v>
      </c>
      <c r="EY258" s="78"/>
      <c r="EZ258" s="78"/>
      <c r="FA258" s="79">
        <v>312.87</v>
      </c>
      <c r="FB258" s="65" t="s">
        <v>408</v>
      </c>
      <c r="FC258" s="78">
        <v>645.54</v>
      </c>
      <c r="FD258" s="78">
        <v>612.35</v>
      </c>
      <c r="FE258" s="78">
        <v>615.37</v>
      </c>
      <c r="FF258" s="78"/>
      <c r="FG258" s="78"/>
      <c r="FH258" s="79"/>
      <c r="FI258" s="65" t="s">
        <v>409</v>
      </c>
      <c r="FJ258" s="78">
        <v>574.52</v>
      </c>
      <c r="FK258" s="78">
        <v>627.71</v>
      </c>
      <c r="FL258" s="78">
        <v>406.23</v>
      </c>
      <c r="FM258" s="78">
        <v>662.83</v>
      </c>
      <c r="FN258" s="78"/>
      <c r="FO258" s="79">
        <v>300.64</v>
      </c>
      <c r="FP258" s="65" t="s">
        <v>410</v>
      </c>
      <c r="FQ258" s="68">
        <v>0.230856245815731</v>
      </c>
      <c r="FR258" s="78">
        <v>541.98</v>
      </c>
      <c r="FS258" s="78">
        <v>590.92999999999995</v>
      </c>
      <c r="FT258" s="78">
        <v>580.03</v>
      </c>
      <c r="FU258" s="78">
        <v>400.31</v>
      </c>
      <c r="FV258" s="78">
        <v>263.19</v>
      </c>
      <c r="FW258" s="79">
        <v>261.8</v>
      </c>
      <c r="FX258" s="65" t="s">
        <v>411</v>
      </c>
      <c r="FY258" s="78">
        <v>571.24</v>
      </c>
      <c r="FZ258" s="78">
        <v>629.77</v>
      </c>
      <c r="GA258" s="78">
        <v>619.77</v>
      </c>
      <c r="GB258" s="78">
        <v>591.38</v>
      </c>
      <c r="GC258" s="78"/>
      <c r="GD258" s="79">
        <v>336.47</v>
      </c>
      <c r="GE258" s="65" t="s">
        <v>412</v>
      </c>
      <c r="GF258" s="68">
        <v>0.21063717746182201</v>
      </c>
      <c r="GG258" s="78">
        <v>551.16</v>
      </c>
      <c r="GH258" s="78">
        <v>619.65</v>
      </c>
      <c r="GI258" s="78">
        <v>516.16999999999996</v>
      </c>
      <c r="GJ258" s="78">
        <v>413.38</v>
      </c>
      <c r="GK258" s="78"/>
      <c r="GL258" s="79">
        <v>407.97</v>
      </c>
      <c r="GM258" s="65" t="s">
        <v>413</v>
      </c>
      <c r="GN258" s="68">
        <v>9.1818933063997799E-2</v>
      </c>
      <c r="GO258" s="78">
        <v>557.32000000000005</v>
      </c>
      <c r="GP258" s="78">
        <v>767.78</v>
      </c>
      <c r="GQ258" s="78">
        <v>571.76</v>
      </c>
      <c r="GR258" s="78">
        <v>448.26</v>
      </c>
      <c r="GS258" s="78"/>
      <c r="GT258" s="79"/>
      <c r="GU258" s="65" t="s">
        <v>414</v>
      </c>
      <c r="GV258" s="68">
        <v>1</v>
      </c>
      <c r="GW258" s="78">
        <v>520.20000000000005</v>
      </c>
      <c r="GX258" s="78">
        <v>576.78</v>
      </c>
      <c r="GY258" s="78">
        <v>577.19000000000005</v>
      </c>
      <c r="GZ258" s="78">
        <v>553.34</v>
      </c>
      <c r="HA258" s="78"/>
      <c r="HB258" s="79">
        <v>341.02</v>
      </c>
      <c r="HC258" s="65" t="s">
        <v>415</v>
      </c>
      <c r="HD258" s="68">
        <v>1</v>
      </c>
      <c r="HE258" s="78">
        <v>563.02</v>
      </c>
      <c r="HF258" s="78">
        <v>629.85</v>
      </c>
      <c r="HG258" s="78"/>
      <c r="HH258" s="78">
        <v>395.65</v>
      </c>
      <c r="HI258" s="78">
        <v>389.01</v>
      </c>
      <c r="HJ258" s="79">
        <v>375.05</v>
      </c>
      <c r="HK258" s="85" t="s">
        <v>416</v>
      </c>
      <c r="HL258" s="68">
        <v>1.12164208401099</v>
      </c>
      <c r="HM258" s="78">
        <v>535.85</v>
      </c>
      <c r="HN258" s="78">
        <v>582.14</v>
      </c>
      <c r="HO258" s="78">
        <v>511.52</v>
      </c>
      <c r="HP258" s="78"/>
      <c r="HQ258" s="78"/>
      <c r="HR258" s="79"/>
    </row>
    <row r="259" spans="1:226" x14ac:dyDescent="0.25">
      <c r="A259" s="81">
        <v>43738</v>
      </c>
      <c r="B259" s="82" t="s">
        <v>387</v>
      </c>
      <c r="C259" s="83">
        <v>558.29105872959587</v>
      </c>
      <c r="D259" s="83">
        <v>612.33935328016435</v>
      </c>
      <c r="E259" s="83">
        <v>572.6704219486071</v>
      </c>
      <c r="F259" s="83">
        <v>452.93923951252737</v>
      </c>
      <c r="G259" s="83">
        <v>348.53641025641025</v>
      </c>
      <c r="H259" s="84">
        <v>319.43006278003594</v>
      </c>
      <c r="I259" s="82" t="s">
        <v>388</v>
      </c>
      <c r="J259" s="83">
        <v>561.68946246250368</v>
      </c>
      <c r="K259" s="83">
        <v>611.13476039939758</v>
      </c>
      <c r="L259" s="83">
        <v>539.82676764269365</v>
      </c>
      <c r="M259" s="83">
        <v>447.10638045060847</v>
      </c>
      <c r="N259" s="83">
        <v>387.00499999999994</v>
      </c>
      <c r="O259" s="84">
        <v>360.18259942777883</v>
      </c>
      <c r="P259" s="65" t="s">
        <v>389</v>
      </c>
      <c r="Q259" s="78">
        <v>543.30999999999995</v>
      </c>
      <c r="R259" s="78">
        <v>603.69000000000005</v>
      </c>
      <c r="S259" s="78">
        <v>570.45000000000005</v>
      </c>
      <c r="T259" s="78">
        <v>385</v>
      </c>
      <c r="U259" s="78"/>
      <c r="V259" s="79"/>
      <c r="W259" s="65" t="s">
        <v>390</v>
      </c>
      <c r="X259" s="78">
        <v>557.69000000000005</v>
      </c>
      <c r="Y259" s="78">
        <v>591.82000000000005</v>
      </c>
      <c r="Z259" s="78">
        <v>545.98</v>
      </c>
      <c r="AA259" s="78">
        <v>391.32</v>
      </c>
      <c r="AB259" s="78"/>
      <c r="AC259" s="79">
        <v>419.01</v>
      </c>
      <c r="AD259" s="65" t="s">
        <v>391</v>
      </c>
      <c r="AE259" s="68">
        <v>0.51129972389814904</v>
      </c>
      <c r="AF259" s="78">
        <v>561.09</v>
      </c>
      <c r="AG259" s="78">
        <v>597.79999999999995</v>
      </c>
      <c r="AH259" s="78">
        <v>524.25</v>
      </c>
      <c r="AI259" s="78"/>
      <c r="AJ259" s="78"/>
      <c r="AK259" s="79">
        <v>276.05</v>
      </c>
      <c r="AL259" s="69" t="s">
        <v>392</v>
      </c>
      <c r="AM259" s="70">
        <v>1</v>
      </c>
      <c r="AN259" s="78">
        <v>566.92999999999995</v>
      </c>
      <c r="AO259" s="78">
        <v>642.12</v>
      </c>
      <c r="AP259" s="78">
        <v>627.09</v>
      </c>
      <c r="AQ259" s="78">
        <v>656.82</v>
      </c>
      <c r="AR259" s="78"/>
      <c r="AS259" s="79"/>
      <c r="AT259" s="65" t="s">
        <v>393</v>
      </c>
      <c r="AU259" s="68">
        <v>3.8735667802912897E-2</v>
      </c>
      <c r="AV259" s="78">
        <v>532.94000000000005</v>
      </c>
      <c r="AW259" s="78">
        <v>596.32000000000005</v>
      </c>
      <c r="AX259" s="78">
        <v>547.42999999999995</v>
      </c>
      <c r="AY259" s="78">
        <v>353.39</v>
      </c>
      <c r="AZ259" s="78"/>
      <c r="BA259" s="79">
        <v>349.56</v>
      </c>
      <c r="BB259" s="65" t="s">
        <v>394</v>
      </c>
      <c r="BC259" s="78">
        <v>528.69000000000005</v>
      </c>
      <c r="BD259" s="78">
        <v>593.47</v>
      </c>
      <c r="BE259" s="78">
        <v>546.21</v>
      </c>
      <c r="BF259" s="78"/>
      <c r="BG259" s="78"/>
      <c r="BH259" s="79">
        <v>409.04</v>
      </c>
      <c r="BI259" s="65" t="s">
        <v>395</v>
      </c>
      <c r="BJ259" s="68">
        <v>0.13393694248747701</v>
      </c>
      <c r="BK259" s="78">
        <v>712.41</v>
      </c>
      <c r="BL259" s="78">
        <v>772.55</v>
      </c>
      <c r="BM259" s="78">
        <v>908.25</v>
      </c>
      <c r="BN259" s="78">
        <v>663.32</v>
      </c>
      <c r="BO259" s="78"/>
      <c r="BP259" s="79"/>
      <c r="BQ259" s="65" t="s">
        <v>396</v>
      </c>
      <c r="BR259" s="68">
        <v>1</v>
      </c>
      <c r="BS259" s="78">
        <v>563.66999999999996</v>
      </c>
      <c r="BT259" s="78">
        <v>622.83000000000004</v>
      </c>
      <c r="BU259" s="78">
        <v>686.17</v>
      </c>
      <c r="BV259" s="78"/>
      <c r="BW259" s="78"/>
      <c r="BX259" s="79">
        <v>298.67</v>
      </c>
      <c r="BY259" s="65" t="s">
        <v>397</v>
      </c>
      <c r="BZ259" s="78">
        <v>619</v>
      </c>
      <c r="CA259" s="78">
        <v>637.26</v>
      </c>
      <c r="CB259" s="78">
        <v>560.03</v>
      </c>
      <c r="CC259" s="78">
        <v>424.79</v>
      </c>
      <c r="CD259" s="78"/>
      <c r="CE259" s="79">
        <v>555.4</v>
      </c>
      <c r="CF259" s="65" t="s">
        <v>398</v>
      </c>
      <c r="CG259" s="78">
        <v>569.29</v>
      </c>
      <c r="CH259" s="78">
        <v>698.95</v>
      </c>
      <c r="CI259" s="78">
        <v>588.29999999999995</v>
      </c>
      <c r="CJ259" s="78"/>
      <c r="CK259" s="78"/>
      <c r="CL259" s="79"/>
      <c r="CM259" s="65" t="s">
        <v>399</v>
      </c>
      <c r="CN259" s="78">
        <v>567.46</v>
      </c>
      <c r="CO259" s="78">
        <v>603.20000000000005</v>
      </c>
      <c r="CP259" s="78">
        <v>636.24</v>
      </c>
      <c r="CQ259" s="78">
        <v>421.55</v>
      </c>
      <c r="CR259" s="78"/>
      <c r="CS259" s="79">
        <v>597.04</v>
      </c>
      <c r="CT259" s="65" t="s">
        <v>400</v>
      </c>
      <c r="CU259" s="78">
        <v>587.63</v>
      </c>
      <c r="CV259" s="78">
        <v>704</v>
      </c>
      <c r="CW259" s="78"/>
      <c r="CX259" s="78">
        <v>449.8</v>
      </c>
      <c r="CY259" s="78"/>
      <c r="CZ259" s="79"/>
      <c r="DA259" s="65" t="s">
        <v>401</v>
      </c>
      <c r="DB259" s="68">
        <v>0.134934556739981</v>
      </c>
      <c r="DC259" s="78">
        <v>580.87</v>
      </c>
      <c r="DD259" s="78">
        <v>675.86</v>
      </c>
      <c r="DE259" s="78">
        <v>559.29999999999995</v>
      </c>
      <c r="DF259" s="78">
        <v>547.16</v>
      </c>
      <c r="DG259" s="78"/>
      <c r="DH259" s="79">
        <v>483.04</v>
      </c>
      <c r="DI259" s="65" t="s">
        <v>402</v>
      </c>
      <c r="DJ259" s="68">
        <v>2.9865902099572902E-3</v>
      </c>
      <c r="DK259" s="78">
        <v>558.13</v>
      </c>
      <c r="DL259" s="78">
        <v>642.96</v>
      </c>
      <c r="DM259" s="78">
        <v>642.96</v>
      </c>
      <c r="DN259" s="78">
        <v>679.57</v>
      </c>
      <c r="DO259" s="78"/>
      <c r="DP259" s="79">
        <v>438.43</v>
      </c>
      <c r="DQ259" s="65" t="s">
        <v>403</v>
      </c>
      <c r="DR259" s="78">
        <v>543.75</v>
      </c>
      <c r="DS259" s="78">
        <v>568.13</v>
      </c>
      <c r="DT259" s="78">
        <v>524.77</v>
      </c>
      <c r="DU259" s="78">
        <v>450.03</v>
      </c>
      <c r="DV259" s="78"/>
      <c r="DW259" s="79"/>
      <c r="DX259" s="65" t="s">
        <v>404</v>
      </c>
      <c r="DY259" s="78">
        <v>576.45000000000005</v>
      </c>
      <c r="DZ259" s="78">
        <v>600.36</v>
      </c>
      <c r="EA259" s="78">
        <v>677.7</v>
      </c>
      <c r="EB259" s="78">
        <v>445.83</v>
      </c>
      <c r="EC259" s="78"/>
      <c r="ED259" s="79">
        <v>344.85</v>
      </c>
      <c r="EE259" s="65" t="s">
        <v>405</v>
      </c>
      <c r="EF259" s="68">
        <v>1</v>
      </c>
      <c r="EG259" s="78">
        <v>587.53</v>
      </c>
      <c r="EH259" s="78">
        <v>602.54999999999995</v>
      </c>
      <c r="EI259" s="78">
        <v>519.80999999999995</v>
      </c>
      <c r="EJ259" s="78"/>
      <c r="EK259" s="78">
        <v>369.88</v>
      </c>
      <c r="EL259" s="79">
        <v>269.47000000000003</v>
      </c>
      <c r="EM259" s="65" t="s">
        <v>406</v>
      </c>
      <c r="EN259" s="78">
        <v>587.74</v>
      </c>
      <c r="EO259" s="78">
        <v>618.5</v>
      </c>
      <c r="EP259" s="78">
        <v>563.67999999999995</v>
      </c>
      <c r="EQ259" s="78"/>
      <c r="ER259" s="78"/>
      <c r="ES259" s="79">
        <v>377.41</v>
      </c>
      <c r="ET259" s="65" t="s">
        <v>407</v>
      </c>
      <c r="EU259" s="68">
        <v>1</v>
      </c>
      <c r="EV259" s="78">
        <v>567.1</v>
      </c>
      <c r="EW259" s="78">
        <v>601.55999999999995</v>
      </c>
      <c r="EX259" s="78">
        <v>601.55999999999995</v>
      </c>
      <c r="EY259" s="78"/>
      <c r="EZ259" s="78"/>
      <c r="FA259" s="79">
        <v>312.98</v>
      </c>
      <c r="FB259" s="65" t="s">
        <v>408</v>
      </c>
      <c r="FC259" s="78">
        <v>645.54</v>
      </c>
      <c r="FD259" s="78">
        <v>612.35</v>
      </c>
      <c r="FE259" s="78">
        <v>615.37</v>
      </c>
      <c r="FF259" s="78"/>
      <c r="FG259" s="78"/>
      <c r="FH259" s="79"/>
      <c r="FI259" s="65" t="s">
        <v>409</v>
      </c>
      <c r="FJ259" s="78">
        <v>572.04</v>
      </c>
      <c r="FK259" s="78">
        <v>640.11</v>
      </c>
      <c r="FL259" s="78">
        <v>389.7</v>
      </c>
      <c r="FM259" s="78">
        <v>693.83</v>
      </c>
      <c r="FN259" s="78"/>
      <c r="FO259" s="79">
        <v>298.16000000000003</v>
      </c>
      <c r="FP259" s="65" t="s">
        <v>410</v>
      </c>
      <c r="FQ259" s="68">
        <v>0.228404367091499</v>
      </c>
      <c r="FR259" s="78">
        <v>537.98</v>
      </c>
      <c r="FS259" s="78">
        <v>587.04999999999995</v>
      </c>
      <c r="FT259" s="78">
        <v>579.72</v>
      </c>
      <c r="FU259" s="78">
        <v>402.13</v>
      </c>
      <c r="FV259" s="78">
        <v>344.14</v>
      </c>
      <c r="FW259" s="79">
        <v>258.17</v>
      </c>
      <c r="FX259" s="65" t="s">
        <v>411</v>
      </c>
      <c r="FY259" s="78">
        <v>576.92999999999995</v>
      </c>
      <c r="FZ259" s="78">
        <v>637.9</v>
      </c>
      <c r="GA259" s="78">
        <v>630.34</v>
      </c>
      <c r="GB259" s="78">
        <v>602.23</v>
      </c>
      <c r="GC259" s="78"/>
      <c r="GD259" s="79">
        <v>333.22</v>
      </c>
      <c r="GE259" s="65" t="s">
        <v>412</v>
      </c>
      <c r="GF259" s="68">
        <v>0.21054404581438399</v>
      </c>
      <c r="GG259" s="78">
        <v>553.97</v>
      </c>
      <c r="GH259" s="78">
        <v>622.17999999999995</v>
      </c>
      <c r="GI259" s="78">
        <v>535</v>
      </c>
      <c r="GJ259" s="78">
        <v>413.19</v>
      </c>
      <c r="GK259" s="78"/>
      <c r="GL259" s="79">
        <v>408</v>
      </c>
      <c r="GM259" s="65" t="s">
        <v>413</v>
      </c>
      <c r="GN259" s="68">
        <v>9.3494642756970003E-2</v>
      </c>
      <c r="GO259" s="78">
        <v>561.51</v>
      </c>
      <c r="GP259" s="78">
        <v>780.45</v>
      </c>
      <c r="GQ259" s="78">
        <v>599.77</v>
      </c>
      <c r="GR259" s="78">
        <v>479.53</v>
      </c>
      <c r="GS259" s="78"/>
      <c r="GT259" s="79"/>
      <c r="GU259" s="65" t="s">
        <v>414</v>
      </c>
      <c r="GV259" s="68">
        <v>1</v>
      </c>
      <c r="GW259" s="78">
        <v>505.1</v>
      </c>
      <c r="GX259" s="78">
        <v>562.62</v>
      </c>
      <c r="GY259" s="78">
        <v>559.92999999999995</v>
      </c>
      <c r="GZ259" s="78">
        <v>553.34</v>
      </c>
      <c r="HA259" s="78"/>
      <c r="HB259" s="79">
        <v>352.88</v>
      </c>
      <c r="HC259" s="65" t="s">
        <v>415</v>
      </c>
      <c r="HD259" s="68">
        <v>1</v>
      </c>
      <c r="HE259" s="78">
        <v>568.02</v>
      </c>
      <c r="HF259" s="78">
        <v>636.52</v>
      </c>
      <c r="HG259" s="78"/>
      <c r="HH259" s="78">
        <v>403.92</v>
      </c>
      <c r="HI259" s="78">
        <v>397.28</v>
      </c>
      <c r="HJ259" s="79">
        <v>376.72</v>
      </c>
      <c r="HK259" s="85" t="s">
        <v>416</v>
      </c>
      <c r="HL259" s="68">
        <v>1.1290122272024199</v>
      </c>
      <c r="HM259" s="78">
        <v>539.89</v>
      </c>
      <c r="HN259" s="78">
        <v>586.09</v>
      </c>
      <c r="HO259" s="78">
        <v>527.67999999999995</v>
      </c>
      <c r="HP259" s="78"/>
      <c r="HQ259" s="78"/>
      <c r="HR259" s="79"/>
    </row>
    <row r="260" spans="1:226" x14ac:dyDescent="0.25">
      <c r="A260" s="81">
        <v>43731</v>
      </c>
      <c r="B260" s="82" t="s">
        <v>387</v>
      </c>
      <c r="C260" s="83">
        <v>560.21120322023171</v>
      </c>
      <c r="D260" s="83">
        <v>612.59410992900564</v>
      </c>
      <c r="E260" s="83">
        <v>580.5611400367377</v>
      </c>
      <c r="F260" s="83">
        <v>452.58480369277578</v>
      </c>
      <c r="G260" s="83">
        <v>346.56525641025638</v>
      </c>
      <c r="H260" s="84">
        <v>318.60205157256388</v>
      </c>
      <c r="I260" s="82" t="s">
        <v>388</v>
      </c>
      <c r="J260" s="83">
        <v>565.60951580116307</v>
      </c>
      <c r="K260" s="83">
        <v>611.876744674321</v>
      </c>
      <c r="L260" s="83">
        <v>547.76223242464653</v>
      </c>
      <c r="M260" s="83">
        <v>446.86958506908394</v>
      </c>
      <c r="N260" s="83">
        <v>365.51124999999996</v>
      </c>
      <c r="O260" s="84">
        <v>360.70872252286671</v>
      </c>
      <c r="P260" s="65" t="s">
        <v>389</v>
      </c>
      <c r="Q260" s="78">
        <v>564.14</v>
      </c>
      <c r="R260" s="78">
        <v>616.19000000000005</v>
      </c>
      <c r="S260" s="78">
        <v>578.94000000000005</v>
      </c>
      <c r="T260" s="78">
        <v>384</v>
      </c>
      <c r="U260" s="78"/>
      <c r="V260" s="79"/>
      <c r="W260" s="65" t="s">
        <v>390</v>
      </c>
      <c r="X260" s="78">
        <v>546.37</v>
      </c>
      <c r="Y260" s="78">
        <v>597.77</v>
      </c>
      <c r="Z260" s="78">
        <v>557.96</v>
      </c>
      <c r="AA260" s="78">
        <v>370.47</v>
      </c>
      <c r="AB260" s="78"/>
      <c r="AC260" s="79">
        <v>419.01</v>
      </c>
      <c r="AD260" s="65" t="s">
        <v>391</v>
      </c>
      <c r="AE260" s="68">
        <v>0.51129972389814904</v>
      </c>
      <c r="AF260" s="78">
        <v>557.48</v>
      </c>
      <c r="AG260" s="78">
        <v>591.36</v>
      </c>
      <c r="AH260" s="78">
        <v>524.25</v>
      </c>
      <c r="AI260" s="78"/>
      <c r="AJ260" s="78"/>
      <c r="AK260" s="79">
        <v>273.88</v>
      </c>
      <c r="AL260" s="69" t="s">
        <v>392</v>
      </c>
      <c r="AM260" s="70">
        <v>1</v>
      </c>
      <c r="AN260" s="78">
        <v>557.24</v>
      </c>
      <c r="AO260" s="78">
        <v>633.01</v>
      </c>
      <c r="AP260" s="78">
        <v>628.28</v>
      </c>
      <c r="AQ260" s="78">
        <v>665.21</v>
      </c>
      <c r="AR260" s="78"/>
      <c r="AS260" s="79"/>
      <c r="AT260" s="65" t="s">
        <v>393</v>
      </c>
      <c r="AU260" s="68">
        <v>3.8624951718810398E-2</v>
      </c>
      <c r="AV260" s="78">
        <v>532.44000000000005</v>
      </c>
      <c r="AW260" s="78">
        <v>593.85</v>
      </c>
      <c r="AX260" s="78">
        <v>551.48</v>
      </c>
      <c r="AY260" s="78">
        <v>350.21</v>
      </c>
      <c r="AZ260" s="78"/>
      <c r="BA260" s="79">
        <v>349.07</v>
      </c>
      <c r="BB260" s="65" t="s">
        <v>394</v>
      </c>
      <c r="BC260" s="78">
        <v>535.41999999999996</v>
      </c>
      <c r="BD260" s="78">
        <v>595.15</v>
      </c>
      <c r="BE260" s="78">
        <v>554.62</v>
      </c>
      <c r="BF260" s="78"/>
      <c r="BG260" s="78"/>
      <c r="BH260" s="79">
        <v>409.04</v>
      </c>
      <c r="BI260" s="65" t="s">
        <v>395</v>
      </c>
      <c r="BJ260" s="68">
        <v>0.13393335476266999</v>
      </c>
      <c r="BK260" s="78">
        <v>712.39</v>
      </c>
      <c r="BL260" s="78">
        <v>783.24</v>
      </c>
      <c r="BM260" s="78">
        <v>918.94</v>
      </c>
      <c r="BN260" s="78">
        <v>676.7</v>
      </c>
      <c r="BO260" s="78"/>
      <c r="BP260" s="79"/>
      <c r="BQ260" s="65" t="s">
        <v>396</v>
      </c>
      <c r="BR260" s="68">
        <v>1</v>
      </c>
      <c r="BS260" s="78">
        <v>549.5</v>
      </c>
      <c r="BT260" s="78">
        <v>607.83000000000004</v>
      </c>
      <c r="BU260" s="78">
        <v>691.17</v>
      </c>
      <c r="BV260" s="78"/>
      <c r="BW260" s="78"/>
      <c r="BX260" s="79">
        <v>298.67</v>
      </c>
      <c r="BY260" s="65" t="s">
        <v>397</v>
      </c>
      <c r="BZ260" s="78">
        <v>616.95000000000005</v>
      </c>
      <c r="CA260" s="78">
        <v>634.39</v>
      </c>
      <c r="CB260" s="78">
        <v>564.96</v>
      </c>
      <c r="CC260" s="78">
        <v>432.55</v>
      </c>
      <c r="CD260" s="78"/>
      <c r="CE260" s="79">
        <v>555.54</v>
      </c>
      <c r="CF260" s="65" t="s">
        <v>398</v>
      </c>
      <c r="CG260" s="78">
        <v>586.22</v>
      </c>
      <c r="CH260" s="78">
        <v>717.5</v>
      </c>
      <c r="CI260" s="78">
        <v>600.39</v>
      </c>
      <c r="CJ260" s="78"/>
      <c r="CK260" s="78"/>
      <c r="CL260" s="79"/>
      <c r="CM260" s="65" t="s">
        <v>399</v>
      </c>
      <c r="CN260" s="78">
        <v>567.52</v>
      </c>
      <c r="CO260" s="78">
        <v>603.87</v>
      </c>
      <c r="CP260" s="78">
        <v>644.12</v>
      </c>
      <c r="CQ260" s="78">
        <v>431.66</v>
      </c>
      <c r="CR260" s="78"/>
      <c r="CS260" s="79">
        <v>603.87</v>
      </c>
      <c r="CT260" s="65" t="s">
        <v>400</v>
      </c>
      <c r="CU260" s="78">
        <v>587.33000000000004</v>
      </c>
      <c r="CV260" s="78">
        <v>702.19</v>
      </c>
      <c r="CW260" s="78"/>
      <c r="CX260" s="78">
        <v>441.71</v>
      </c>
      <c r="CY260" s="78"/>
      <c r="CZ260" s="79"/>
      <c r="DA260" s="65" t="s">
        <v>401</v>
      </c>
      <c r="DB260" s="68">
        <v>0.135011070907814</v>
      </c>
      <c r="DC260" s="78">
        <v>548.47</v>
      </c>
      <c r="DD260" s="78">
        <v>655.94</v>
      </c>
      <c r="DE260" s="78">
        <v>541.26</v>
      </c>
      <c r="DF260" s="78">
        <v>547.47</v>
      </c>
      <c r="DG260" s="78"/>
      <c r="DH260" s="79">
        <v>464.52</v>
      </c>
      <c r="DI260" s="65" t="s">
        <v>402</v>
      </c>
      <c r="DJ260" s="68">
        <v>2.9884645269260702E-3</v>
      </c>
      <c r="DK260" s="78">
        <v>546.55999999999995</v>
      </c>
      <c r="DL260" s="78">
        <v>633.66999999999996</v>
      </c>
      <c r="DM260" s="78">
        <v>633.66999999999996</v>
      </c>
      <c r="DN260" s="78">
        <v>762.16</v>
      </c>
      <c r="DO260" s="78"/>
      <c r="DP260" s="79">
        <v>428.77</v>
      </c>
      <c r="DQ260" s="65" t="s">
        <v>403</v>
      </c>
      <c r="DR260" s="78">
        <v>545.22</v>
      </c>
      <c r="DS260" s="78">
        <v>568.29999999999995</v>
      </c>
      <c r="DT260" s="78">
        <v>533.09</v>
      </c>
      <c r="DU260" s="78">
        <v>466.54</v>
      </c>
      <c r="DV260" s="78"/>
      <c r="DW260" s="79"/>
      <c r="DX260" s="65" t="s">
        <v>404</v>
      </c>
      <c r="DY260" s="78">
        <v>574.62</v>
      </c>
      <c r="DZ260" s="78">
        <v>598.25</v>
      </c>
      <c r="EA260" s="78">
        <v>682.62</v>
      </c>
      <c r="EB260" s="78">
        <v>438.39</v>
      </c>
      <c r="EC260" s="78"/>
      <c r="ED260" s="79">
        <v>346.03</v>
      </c>
      <c r="EE260" s="65" t="s">
        <v>405</v>
      </c>
      <c r="EF260" s="68">
        <v>1</v>
      </c>
      <c r="EG260" s="78">
        <v>590.84</v>
      </c>
      <c r="EH260" s="78">
        <v>614.4</v>
      </c>
      <c r="EI260" s="78">
        <v>531.26</v>
      </c>
      <c r="EJ260" s="78"/>
      <c r="EK260" s="78">
        <v>369.88</v>
      </c>
      <c r="EL260" s="79">
        <v>270.04000000000002</v>
      </c>
      <c r="EM260" s="65" t="s">
        <v>406</v>
      </c>
      <c r="EN260" s="78">
        <v>605.69000000000005</v>
      </c>
      <c r="EO260" s="78">
        <v>607.39</v>
      </c>
      <c r="EP260" s="78">
        <v>575.96</v>
      </c>
      <c r="EQ260" s="78"/>
      <c r="ER260" s="78"/>
      <c r="ES260" s="79">
        <v>377.41</v>
      </c>
      <c r="ET260" s="65" t="s">
        <v>407</v>
      </c>
      <c r="EU260" s="68">
        <v>1</v>
      </c>
      <c r="EV260" s="78">
        <v>565.80999999999995</v>
      </c>
      <c r="EW260" s="78">
        <v>598.87</v>
      </c>
      <c r="EX260" s="78">
        <v>598.87</v>
      </c>
      <c r="EY260" s="78"/>
      <c r="EZ260" s="78"/>
      <c r="FA260" s="79">
        <v>309.86</v>
      </c>
      <c r="FB260" s="65" t="s">
        <v>408</v>
      </c>
      <c r="FC260" s="78">
        <v>645.54</v>
      </c>
      <c r="FD260" s="78">
        <v>612.35</v>
      </c>
      <c r="FE260" s="78">
        <v>615.37</v>
      </c>
      <c r="FF260" s="78"/>
      <c r="FG260" s="78"/>
      <c r="FH260" s="79"/>
      <c r="FI260" s="65" t="s">
        <v>409</v>
      </c>
      <c r="FJ260" s="78">
        <v>589.39</v>
      </c>
      <c r="FK260" s="78">
        <v>650.03</v>
      </c>
      <c r="FL260" s="78">
        <v>400.44</v>
      </c>
      <c r="FM260" s="78">
        <v>704.83</v>
      </c>
      <c r="FN260" s="78"/>
      <c r="FO260" s="79">
        <v>293.2</v>
      </c>
      <c r="FP260" s="65" t="s">
        <v>410</v>
      </c>
      <c r="FQ260" s="68">
        <v>0.228206298493838</v>
      </c>
      <c r="FR260" s="78">
        <v>538.73</v>
      </c>
      <c r="FS260" s="78">
        <v>589.14</v>
      </c>
      <c r="FT260" s="78">
        <v>582.04999999999995</v>
      </c>
      <c r="FU260" s="78">
        <v>374.27</v>
      </c>
      <c r="FV260" s="78">
        <v>344.4</v>
      </c>
      <c r="FW260" s="79">
        <v>256.35000000000002</v>
      </c>
      <c r="FX260" s="65" t="s">
        <v>411</v>
      </c>
      <c r="FY260" s="78">
        <v>578.55999999999995</v>
      </c>
      <c r="FZ260" s="78">
        <v>638.71</v>
      </c>
      <c r="GA260" s="78">
        <v>623.02</v>
      </c>
      <c r="GB260" s="78">
        <v>568.41999999999996</v>
      </c>
      <c r="GC260" s="78"/>
      <c r="GD260" s="79">
        <v>324.27</v>
      </c>
      <c r="GE260" s="65" t="s">
        <v>412</v>
      </c>
      <c r="GF260" s="68">
        <v>0.21053518042864999</v>
      </c>
      <c r="GG260" s="78">
        <v>545</v>
      </c>
      <c r="GH260" s="78">
        <v>611.83000000000004</v>
      </c>
      <c r="GI260" s="78">
        <v>534.98</v>
      </c>
      <c r="GJ260" s="78">
        <v>413.18</v>
      </c>
      <c r="GK260" s="78"/>
      <c r="GL260" s="79">
        <v>408.89</v>
      </c>
      <c r="GM260" s="65" t="s">
        <v>413</v>
      </c>
      <c r="GN260" s="68">
        <v>9.3333208889054803E-2</v>
      </c>
      <c r="GO260" s="78">
        <v>560.39</v>
      </c>
      <c r="GP260" s="78">
        <v>787.91</v>
      </c>
      <c r="GQ260" s="78">
        <v>600.75</v>
      </c>
      <c r="GR260" s="78">
        <v>479.17</v>
      </c>
      <c r="GS260" s="78"/>
      <c r="GT260" s="79"/>
      <c r="GU260" s="65" t="s">
        <v>414</v>
      </c>
      <c r="GV260" s="68">
        <v>1</v>
      </c>
      <c r="GW260" s="78">
        <v>497.26</v>
      </c>
      <c r="GX260" s="78">
        <v>554.35</v>
      </c>
      <c r="GY260" s="78">
        <v>551.78</v>
      </c>
      <c r="GZ260" s="78">
        <v>553.34</v>
      </c>
      <c r="HA260" s="78"/>
      <c r="HB260" s="79">
        <v>353.47</v>
      </c>
      <c r="HC260" s="65" t="s">
        <v>415</v>
      </c>
      <c r="HD260" s="68">
        <v>1</v>
      </c>
      <c r="HE260" s="78">
        <v>557.17999999999995</v>
      </c>
      <c r="HF260" s="78">
        <v>616.52</v>
      </c>
      <c r="HG260" s="78"/>
      <c r="HH260" s="78">
        <v>369.45</v>
      </c>
      <c r="HI260" s="78">
        <v>362.89</v>
      </c>
      <c r="HJ260" s="79">
        <v>377.55</v>
      </c>
      <c r="HK260" s="85" t="s">
        <v>416</v>
      </c>
      <c r="HL260" s="68">
        <v>1.1319515977496799</v>
      </c>
      <c r="HM260" s="78">
        <v>539.92999999999995</v>
      </c>
      <c r="HN260" s="78">
        <v>584.67999999999995</v>
      </c>
      <c r="HO260" s="78">
        <v>519.16999999999996</v>
      </c>
      <c r="HP260" s="78"/>
      <c r="HQ260" s="78"/>
      <c r="HR260" s="79"/>
    </row>
    <row r="261" spans="1:226" x14ac:dyDescent="0.25">
      <c r="A261" s="81">
        <v>43724</v>
      </c>
      <c r="B261" s="82" t="s">
        <v>387</v>
      </c>
      <c r="C261" s="83">
        <v>548.65873477964362</v>
      </c>
      <c r="D261" s="83">
        <v>597.93965894699863</v>
      </c>
      <c r="E261" s="83">
        <v>559.92425646385493</v>
      </c>
      <c r="F261" s="83">
        <v>430.26849297890891</v>
      </c>
      <c r="G261" s="83">
        <v>293.9094871794872</v>
      </c>
      <c r="H261" s="84">
        <v>319.37607664410751</v>
      </c>
      <c r="I261" s="82" t="s">
        <v>388</v>
      </c>
      <c r="J261" s="83">
        <v>549.90328616397721</v>
      </c>
      <c r="K261" s="83">
        <v>593.73555764385014</v>
      </c>
      <c r="L261" s="83">
        <v>528.84556324678738</v>
      </c>
      <c r="M261" s="83">
        <v>426.48855059321858</v>
      </c>
      <c r="N261" s="83">
        <v>362.85499999999996</v>
      </c>
      <c r="O261" s="84">
        <v>359.8690518645422</v>
      </c>
      <c r="P261" s="65" t="s">
        <v>389</v>
      </c>
      <c r="Q261" s="78">
        <v>544.14</v>
      </c>
      <c r="R261" s="78">
        <v>590.36</v>
      </c>
      <c r="S261" s="78">
        <v>565.99</v>
      </c>
      <c r="T261" s="78">
        <v>357</v>
      </c>
      <c r="U261" s="78"/>
      <c r="V261" s="79"/>
      <c r="W261" s="65" t="s">
        <v>390</v>
      </c>
      <c r="X261" s="78">
        <v>529.17999999999995</v>
      </c>
      <c r="Y261" s="78">
        <v>579.01</v>
      </c>
      <c r="Z261" s="78">
        <v>532.34</v>
      </c>
      <c r="AA261" s="78">
        <v>361.14</v>
      </c>
      <c r="AB261" s="78"/>
      <c r="AC261" s="79">
        <v>377.69</v>
      </c>
      <c r="AD261" s="65" t="s">
        <v>391</v>
      </c>
      <c r="AE261" s="68">
        <v>0.51129972389814904</v>
      </c>
      <c r="AF261" s="78">
        <v>553.67999999999995</v>
      </c>
      <c r="AG261" s="78">
        <v>586.14</v>
      </c>
      <c r="AH261" s="78">
        <v>502.44</v>
      </c>
      <c r="AI261" s="78"/>
      <c r="AJ261" s="78"/>
      <c r="AK261" s="79">
        <v>272.51</v>
      </c>
      <c r="AL261" s="69" t="s">
        <v>392</v>
      </c>
      <c r="AM261" s="70">
        <v>1</v>
      </c>
      <c r="AN261" s="78">
        <v>550.16999999999996</v>
      </c>
      <c r="AO261" s="78">
        <v>615.42999999999995</v>
      </c>
      <c r="AP261" s="78">
        <v>626.63</v>
      </c>
      <c r="AQ261" s="78">
        <v>665.21</v>
      </c>
      <c r="AR261" s="78"/>
      <c r="AS261" s="79"/>
      <c r="AT261" s="65" t="s">
        <v>393</v>
      </c>
      <c r="AU261" s="68">
        <v>3.8636890503052301E-2</v>
      </c>
      <c r="AV261" s="78">
        <v>528.48</v>
      </c>
      <c r="AW261" s="78">
        <v>586.98</v>
      </c>
      <c r="AX261" s="78">
        <v>530.71</v>
      </c>
      <c r="AY261" s="78">
        <v>342.63</v>
      </c>
      <c r="AZ261" s="78"/>
      <c r="BA261" s="79">
        <v>349.56</v>
      </c>
      <c r="BB261" s="65" t="s">
        <v>394</v>
      </c>
      <c r="BC261" s="78">
        <v>524.49</v>
      </c>
      <c r="BD261" s="78">
        <v>577.5</v>
      </c>
      <c r="BE261" s="78">
        <v>538.65</v>
      </c>
      <c r="BF261" s="78"/>
      <c r="BG261" s="78"/>
      <c r="BH261" s="79">
        <v>412.4</v>
      </c>
      <c r="BI261" s="65" t="s">
        <v>395</v>
      </c>
      <c r="BJ261" s="68">
        <v>0.13392259274139501</v>
      </c>
      <c r="BK261" s="78">
        <v>638.41</v>
      </c>
      <c r="BL261" s="78">
        <v>682.47</v>
      </c>
      <c r="BM261" s="78">
        <v>764.59</v>
      </c>
      <c r="BN261" s="78">
        <v>558.79</v>
      </c>
      <c r="BO261" s="78"/>
      <c r="BP261" s="79"/>
      <c r="BQ261" s="65" t="s">
        <v>396</v>
      </c>
      <c r="BR261" s="68">
        <v>1</v>
      </c>
      <c r="BS261" s="78">
        <v>517</v>
      </c>
      <c r="BT261" s="78">
        <v>565.33000000000004</v>
      </c>
      <c r="BU261" s="78">
        <v>678.67</v>
      </c>
      <c r="BV261" s="78"/>
      <c r="BW261" s="78"/>
      <c r="BX261" s="79">
        <v>245.33</v>
      </c>
      <c r="BY261" s="65" t="s">
        <v>397</v>
      </c>
      <c r="BZ261" s="78">
        <v>605.23</v>
      </c>
      <c r="CA261" s="78">
        <v>620.30999999999995</v>
      </c>
      <c r="CB261" s="78">
        <v>554.36</v>
      </c>
      <c r="CC261" s="78">
        <v>410.26</v>
      </c>
      <c r="CD261" s="78"/>
      <c r="CE261" s="79">
        <v>555.65</v>
      </c>
      <c r="CF261" s="65" t="s">
        <v>398</v>
      </c>
      <c r="CG261" s="78">
        <v>552.35</v>
      </c>
      <c r="CH261" s="78">
        <v>661.85</v>
      </c>
      <c r="CI261" s="78">
        <v>572.97</v>
      </c>
      <c r="CJ261" s="78"/>
      <c r="CK261" s="78"/>
      <c r="CL261" s="79"/>
      <c r="CM261" s="65" t="s">
        <v>399</v>
      </c>
      <c r="CN261" s="78">
        <v>550.01</v>
      </c>
      <c r="CO261" s="78">
        <v>582.36</v>
      </c>
      <c r="CP261" s="78">
        <v>612.47</v>
      </c>
      <c r="CQ261" s="78">
        <v>398.82</v>
      </c>
      <c r="CR261" s="78"/>
      <c r="CS261" s="79">
        <v>606.07000000000005</v>
      </c>
      <c r="CT261" s="65" t="s">
        <v>400</v>
      </c>
      <c r="CU261" s="78">
        <v>570.16999999999996</v>
      </c>
      <c r="CV261" s="78">
        <v>686.42</v>
      </c>
      <c r="CW261" s="78"/>
      <c r="CX261" s="78">
        <v>414.41</v>
      </c>
      <c r="CY261" s="78"/>
      <c r="CZ261" s="79"/>
      <c r="DA261" s="65" t="s">
        <v>401</v>
      </c>
      <c r="DB261" s="68">
        <v>0.13523564811684399</v>
      </c>
      <c r="DC261" s="78">
        <v>539</v>
      </c>
      <c r="DD261" s="78">
        <v>646.21</v>
      </c>
      <c r="DE261" s="78">
        <v>529.17999999999995</v>
      </c>
      <c r="DF261" s="78">
        <v>521.33000000000004</v>
      </c>
      <c r="DG261" s="78"/>
      <c r="DH261" s="79">
        <v>461.51</v>
      </c>
      <c r="DI261" s="65" t="s">
        <v>402</v>
      </c>
      <c r="DJ261" s="68">
        <v>3.0127741624487799E-3</v>
      </c>
      <c r="DK261" s="78">
        <v>534.15</v>
      </c>
      <c r="DL261" s="78">
        <v>626.34</v>
      </c>
      <c r="DM261" s="78">
        <v>626.34</v>
      </c>
      <c r="DN261" s="78">
        <v>648.92999999999995</v>
      </c>
      <c r="DO261" s="78"/>
      <c r="DP261" s="79">
        <v>434.86</v>
      </c>
      <c r="DQ261" s="65" t="s">
        <v>403</v>
      </c>
      <c r="DR261" s="78">
        <v>541.64</v>
      </c>
      <c r="DS261" s="78">
        <v>564.48</v>
      </c>
      <c r="DT261" s="78">
        <v>503.98</v>
      </c>
      <c r="DU261" s="78">
        <v>454.57</v>
      </c>
      <c r="DV261" s="78"/>
      <c r="DW261" s="79"/>
      <c r="DX261" s="65" t="s">
        <v>404</v>
      </c>
      <c r="DY261" s="78">
        <v>558.9</v>
      </c>
      <c r="DZ261" s="78">
        <v>581.9</v>
      </c>
      <c r="EA261" s="78">
        <v>673.72</v>
      </c>
      <c r="EB261" s="78">
        <v>425.5</v>
      </c>
      <c r="EC261" s="78"/>
      <c r="ED261" s="79">
        <v>346.23</v>
      </c>
      <c r="EE261" s="65" t="s">
        <v>405</v>
      </c>
      <c r="EF261" s="68">
        <v>1</v>
      </c>
      <c r="EG261" s="78">
        <v>575.89</v>
      </c>
      <c r="EH261" s="78">
        <v>597.49</v>
      </c>
      <c r="EI261" s="78">
        <v>504.07</v>
      </c>
      <c r="EJ261" s="78"/>
      <c r="EK261" s="78">
        <v>369.88</v>
      </c>
      <c r="EL261" s="79">
        <v>262.93</v>
      </c>
      <c r="EM261" s="65" t="s">
        <v>406</v>
      </c>
      <c r="EN261" s="78">
        <v>555.26</v>
      </c>
      <c r="EO261" s="78">
        <v>607.39</v>
      </c>
      <c r="EP261" s="78">
        <v>540.88</v>
      </c>
      <c r="EQ261" s="78"/>
      <c r="ER261" s="78"/>
      <c r="ES261" s="79">
        <v>359.82</v>
      </c>
      <c r="ET261" s="65" t="s">
        <v>407</v>
      </c>
      <c r="EU261" s="68">
        <v>1</v>
      </c>
      <c r="EV261" s="78">
        <v>564.66999999999996</v>
      </c>
      <c r="EW261" s="78">
        <v>596.29</v>
      </c>
      <c r="EX261" s="78">
        <v>596.29</v>
      </c>
      <c r="EY261" s="78"/>
      <c r="EZ261" s="78"/>
      <c r="FA261" s="79">
        <v>312.98</v>
      </c>
      <c r="FB261" s="65" t="s">
        <v>408</v>
      </c>
      <c r="FC261" s="78">
        <v>645.54</v>
      </c>
      <c r="FD261" s="78">
        <v>612.35</v>
      </c>
      <c r="FE261" s="78">
        <v>615.37</v>
      </c>
      <c r="FF261" s="78"/>
      <c r="FG261" s="78"/>
      <c r="FH261" s="79"/>
      <c r="FI261" s="65" t="s">
        <v>409</v>
      </c>
      <c r="FJ261" s="78">
        <v>557.99</v>
      </c>
      <c r="FK261" s="78">
        <v>626.05999999999995</v>
      </c>
      <c r="FL261" s="78">
        <v>385.57</v>
      </c>
      <c r="FM261" s="78">
        <v>667.83</v>
      </c>
      <c r="FN261" s="78"/>
      <c r="FO261" s="79">
        <v>285.77</v>
      </c>
      <c r="FP261" s="65" t="s">
        <v>410</v>
      </c>
      <c r="FQ261" s="68">
        <v>0.23126199671608</v>
      </c>
      <c r="FR261" s="78">
        <v>548.1</v>
      </c>
      <c r="FS261" s="78">
        <v>596.12</v>
      </c>
      <c r="FT261" s="78">
        <v>560.02</v>
      </c>
      <c r="FU261" s="78">
        <v>379.54</v>
      </c>
      <c r="FV261" s="78">
        <v>286.02999999999997</v>
      </c>
      <c r="FW261" s="79">
        <v>259.83999999999997</v>
      </c>
      <c r="FX261" s="65" t="s">
        <v>411</v>
      </c>
      <c r="FY261" s="78">
        <v>558.23</v>
      </c>
      <c r="FZ261" s="78">
        <v>620.01</v>
      </c>
      <c r="GA261" s="78">
        <v>610.01</v>
      </c>
      <c r="GB261" s="78">
        <v>563.65</v>
      </c>
      <c r="GC261" s="78"/>
      <c r="GD261" s="79">
        <v>326.70999999999998</v>
      </c>
      <c r="GE261" s="65" t="s">
        <v>412</v>
      </c>
      <c r="GF261" s="68">
        <v>0.211202162710146</v>
      </c>
      <c r="GG261" s="78">
        <v>532.24</v>
      </c>
      <c r="GH261" s="78">
        <v>599.29999999999995</v>
      </c>
      <c r="GI261" s="78">
        <v>501.65</v>
      </c>
      <c r="GJ261" s="78">
        <v>403.92</v>
      </c>
      <c r="GK261" s="78"/>
      <c r="GL261" s="79">
        <v>410.34</v>
      </c>
      <c r="GM261" s="65" t="s">
        <v>413</v>
      </c>
      <c r="GN261" s="68">
        <v>9.3718077279926496E-2</v>
      </c>
      <c r="GO261" s="78">
        <v>551.76</v>
      </c>
      <c r="GP261" s="78">
        <v>787.56</v>
      </c>
      <c r="GQ261" s="78">
        <v>580.73</v>
      </c>
      <c r="GR261" s="78">
        <v>447.69</v>
      </c>
      <c r="GS261" s="78"/>
      <c r="GT261" s="79"/>
      <c r="GU261" s="65" t="s">
        <v>414</v>
      </c>
      <c r="GV261" s="68">
        <v>1</v>
      </c>
      <c r="GW261" s="78">
        <v>494.66</v>
      </c>
      <c r="GX261" s="78">
        <v>549.24</v>
      </c>
      <c r="GY261" s="78">
        <v>546.49</v>
      </c>
      <c r="GZ261" s="78">
        <v>553.34</v>
      </c>
      <c r="HA261" s="78"/>
      <c r="HB261" s="79">
        <v>358.99</v>
      </c>
      <c r="HC261" s="65" t="s">
        <v>415</v>
      </c>
      <c r="HD261" s="68">
        <v>1</v>
      </c>
      <c r="HE261" s="78">
        <v>558.02</v>
      </c>
      <c r="HF261" s="78">
        <v>614.02</v>
      </c>
      <c r="HG261" s="78"/>
      <c r="HH261" s="78">
        <v>365.28</v>
      </c>
      <c r="HI261" s="78">
        <v>358.64</v>
      </c>
      <c r="HJ261" s="79">
        <v>376.72</v>
      </c>
      <c r="HK261" s="85" t="s">
        <v>416</v>
      </c>
      <c r="HL261" s="68">
        <v>1.12981584001808</v>
      </c>
      <c r="HM261" s="78">
        <v>540.22</v>
      </c>
      <c r="HN261" s="78">
        <v>581.91</v>
      </c>
      <c r="HO261" s="78">
        <v>532.84</v>
      </c>
      <c r="HP261" s="78"/>
      <c r="HQ261" s="78"/>
      <c r="HR261" s="79"/>
    </row>
    <row r="262" spans="1:226" x14ac:dyDescent="0.25">
      <c r="A262" s="81">
        <v>43717</v>
      </c>
      <c r="B262" s="82" t="s">
        <v>387</v>
      </c>
      <c r="C262" s="83">
        <v>549.15031297449423</v>
      </c>
      <c r="D262" s="83">
        <v>591.51677684730237</v>
      </c>
      <c r="E262" s="83">
        <v>547.6081517678997</v>
      </c>
      <c r="F262" s="83">
        <v>425.58550931568197</v>
      </c>
      <c r="G262" s="83">
        <v>279.33128205128202</v>
      </c>
      <c r="H262" s="84">
        <v>319.18869871913279</v>
      </c>
      <c r="I262" s="82" t="s">
        <v>388</v>
      </c>
      <c r="J262" s="83">
        <v>548.69397957794422</v>
      </c>
      <c r="K262" s="83">
        <v>586.09822233916918</v>
      </c>
      <c r="L262" s="83">
        <v>516.82556835917956</v>
      </c>
      <c r="M262" s="83">
        <v>421.26132070117848</v>
      </c>
      <c r="N262" s="83">
        <v>360.80500000000001</v>
      </c>
      <c r="O262" s="84">
        <v>360.27598954721987</v>
      </c>
      <c r="P262" s="65" t="s">
        <v>389</v>
      </c>
      <c r="Q262" s="78">
        <v>544.97</v>
      </c>
      <c r="R262" s="78">
        <v>587.86</v>
      </c>
      <c r="S262" s="78">
        <v>547.66</v>
      </c>
      <c r="T262" s="78">
        <v>349</v>
      </c>
      <c r="U262" s="78"/>
      <c r="V262" s="79"/>
      <c r="W262" s="65" t="s">
        <v>390</v>
      </c>
      <c r="X262" s="78">
        <v>525.21</v>
      </c>
      <c r="Y262" s="78">
        <v>624.88</v>
      </c>
      <c r="Z262" s="78">
        <v>538.79</v>
      </c>
      <c r="AA262" s="78">
        <v>355.23</v>
      </c>
      <c r="AB262" s="78"/>
      <c r="AC262" s="79">
        <v>377.69</v>
      </c>
      <c r="AD262" s="65" t="s">
        <v>391</v>
      </c>
      <c r="AE262" s="68">
        <v>0.51129972389814904</v>
      </c>
      <c r="AF262" s="78">
        <v>553.91</v>
      </c>
      <c r="AG262" s="78">
        <v>586.47</v>
      </c>
      <c r="AH262" s="78">
        <v>494.43</v>
      </c>
      <c r="AI262" s="78"/>
      <c r="AJ262" s="78"/>
      <c r="AK262" s="79">
        <v>273.68</v>
      </c>
      <c r="AL262" s="69" t="s">
        <v>392</v>
      </c>
      <c r="AM262" s="70">
        <v>1</v>
      </c>
      <c r="AN262" s="78">
        <v>551.82000000000005</v>
      </c>
      <c r="AO262" s="78">
        <v>610.5</v>
      </c>
      <c r="AP262" s="78">
        <v>631.42999999999995</v>
      </c>
      <c r="AQ262" s="78">
        <v>665.21</v>
      </c>
      <c r="AR262" s="78"/>
      <c r="AS262" s="79"/>
      <c r="AT262" s="65" t="s">
        <v>393</v>
      </c>
      <c r="AU262" s="68">
        <v>3.8677238445174997E-2</v>
      </c>
      <c r="AV262" s="78">
        <v>533.77</v>
      </c>
      <c r="AW262" s="78">
        <v>586.63</v>
      </c>
      <c r="AX262" s="78">
        <v>520.71</v>
      </c>
      <c r="AY262" s="78">
        <v>342.49</v>
      </c>
      <c r="AZ262" s="78"/>
      <c r="BA262" s="79">
        <v>353.64</v>
      </c>
      <c r="BB262" s="65" t="s">
        <v>394</v>
      </c>
      <c r="BC262" s="78">
        <v>525.33000000000004</v>
      </c>
      <c r="BD262" s="78">
        <v>566.57000000000005</v>
      </c>
      <c r="BE262" s="78">
        <v>518.48</v>
      </c>
      <c r="BF262" s="78"/>
      <c r="BG262" s="78"/>
      <c r="BH262" s="79">
        <v>413.24</v>
      </c>
      <c r="BI262" s="65" t="s">
        <v>395</v>
      </c>
      <c r="BJ262" s="68">
        <v>0.134051851256066</v>
      </c>
      <c r="BK262" s="78">
        <v>660.47</v>
      </c>
      <c r="BL262" s="78">
        <v>683.13</v>
      </c>
      <c r="BM262" s="78">
        <v>765.33</v>
      </c>
      <c r="BN262" s="78">
        <v>559.33000000000004</v>
      </c>
      <c r="BO262" s="78"/>
      <c r="BP262" s="79"/>
      <c r="BQ262" s="65" t="s">
        <v>396</v>
      </c>
      <c r="BR262" s="68">
        <v>1</v>
      </c>
      <c r="BS262" s="78">
        <v>538.66999999999996</v>
      </c>
      <c r="BT262" s="78">
        <v>587.83000000000004</v>
      </c>
      <c r="BU262" s="78">
        <v>677.83</v>
      </c>
      <c r="BV262" s="78"/>
      <c r="BW262" s="78"/>
      <c r="BX262" s="79">
        <v>295.33</v>
      </c>
      <c r="BY262" s="65" t="s">
        <v>397</v>
      </c>
      <c r="BZ262" s="78">
        <v>603.41999999999996</v>
      </c>
      <c r="CA262" s="78">
        <v>612.88</v>
      </c>
      <c r="CB262" s="78">
        <v>542.71</v>
      </c>
      <c r="CC262" s="78">
        <v>400.22</v>
      </c>
      <c r="CD262" s="78"/>
      <c r="CE262" s="79">
        <v>556.22</v>
      </c>
      <c r="CF262" s="65" t="s">
        <v>398</v>
      </c>
      <c r="CG262" s="78">
        <v>547.51</v>
      </c>
      <c r="CH262" s="78">
        <v>649.76</v>
      </c>
      <c r="CI262" s="78">
        <v>572.16999999999996</v>
      </c>
      <c r="CJ262" s="78"/>
      <c r="CK262" s="78"/>
      <c r="CL262" s="79"/>
      <c r="CM262" s="65" t="s">
        <v>399</v>
      </c>
      <c r="CN262" s="78">
        <v>539.51</v>
      </c>
      <c r="CO262" s="78">
        <v>566.11</v>
      </c>
      <c r="CP262" s="78">
        <v>602.57000000000005</v>
      </c>
      <c r="CQ262" s="78">
        <v>390.44</v>
      </c>
      <c r="CR262" s="78"/>
      <c r="CS262" s="79">
        <v>600.1</v>
      </c>
      <c r="CT262" s="65" t="s">
        <v>400</v>
      </c>
      <c r="CU262" s="78">
        <v>571.16</v>
      </c>
      <c r="CV262" s="78">
        <v>682.57</v>
      </c>
      <c r="CW262" s="78"/>
      <c r="CX262" s="78">
        <v>421.31</v>
      </c>
      <c r="CY262" s="78"/>
      <c r="CZ262" s="79"/>
      <c r="DA262" s="65" t="s">
        <v>401</v>
      </c>
      <c r="DB262" s="68">
        <v>0.135180804325786</v>
      </c>
      <c r="DC262" s="78">
        <v>545.27</v>
      </c>
      <c r="DD262" s="78">
        <v>636.32000000000005</v>
      </c>
      <c r="DE262" s="78">
        <v>519.54999999999995</v>
      </c>
      <c r="DF262" s="78">
        <v>521.12</v>
      </c>
      <c r="DG262" s="78"/>
      <c r="DH262" s="79">
        <v>465.21</v>
      </c>
      <c r="DI262" s="65" t="s">
        <v>402</v>
      </c>
      <c r="DJ262" s="68">
        <v>3.0309459582335599E-3</v>
      </c>
      <c r="DK262" s="78">
        <v>537.03</v>
      </c>
      <c r="DL262" s="78">
        <v>612.77</v>
      </c>
      <c r="DM262" s="78">
        <v>612.77</v>
      </c>
      <c r="DN262" s="78">
        <v>684.21</v>
      </c>
      <c r="DO262" s="78"/>
      <c r="DP262" s="79">
        <v>437.07</v>
      </c>
      <c r="DQ262" s="65" t="s">
        <v>403</v>
      </c>
      <c r="DR262" s="78">
        <v>550.5</v>
      </c>
      <c r="DS262" s="78">
        <v>572.77</v>
      </c>
      <c r="DT262" s="78">
        <v>498.47</v>
      </c>
      <c r="DU262" s="78">
        <v>417.59</v>
      </c>
      <c r="DV262" s="78"/>
      <c r="DW262" s="79"/>
      <c r="DX262" s="65" t="s">
        <v>404</v>
      </c>
      <c r="DY262" s="78">
        <v>554.54</v>
      </c>
      <c r="DZ262" s="78">
        <v>575.21</v>
      </c>
      <c r="EA262" s="78">
        <v>666.93</v>
      </c>
      <c r="EB262" s="78">
        <v>425.83</v>
      </c>
      <c r="EC262" s="78"/>
      <c r="ED262" s="79">
        <v>347.34</v>
      </c>
      <c r="EE262" s="65" t="s">
        <v>405</v>
      </c>
      <c r="EF262" s="68">
        <v>1</v>
      </c>
      <c r="EG262" s="78">
        <v>581.96</v>
      </c>
      <c r="EH262" s="78">
        <v>593.61</v>
      </c>
      <c r="EI262" s="78">
        <v>500.63</v>
      </c>
      <c r="EJ262" s="78"/>
      <c r="EK262" s="78">
        <v>369.88</v>
      </c>
      <c r="EL262" s="79">
        <v>258.94</v>
      </c>
      <c r="EM262" s="65" t="s">
        <v>406</v>
      </c>
      <c r="EN262" s="78">
        <v>555.26</v>
      </c>
      <c r="EO262" s="78">
        <v>587.74</v>
      </c>
      <c r="EP262" s="78">
        <v>540.88</v>
      </c>
      <c r="EQ262" s="78"/>
      <c r="ER262" s="78"/>
      <c r="ES262" s="79">
        <v>340.37</v>
      </c>
      <c r="ET262" s="65" t="s">
        <v>407</v>
      </c>
      <c r="EU262" s="68">
        <v>1</v>
      </c>
      <c r="EV262" s="78">
        <v>563</v>
      </c>
      <c r="EW262" s="78">
        <v>594.24</v>
      </c>
      <c r="EX262" s="78">
        <v>594.24</v>
      </c>
      <c r="EY262" s="78"/>
      <c r="EZ262" s="78"/>
      <c r="FA262" s="79">
        <v>313.08</v>
      </c>
      <c r="FB262" s="65" t="s">
        <v>408</v>
      </c>
      <c r="FC262" s="78">
        <v>645.54</v>
      </c>
      <c r="FD262" s="78">
        <v>612.35</v>
      </c>
      <c r="FE262" s="78">
        <v>615.37</v>
      </c>
      <c r="FF262" s="78"/>
      <c r="FG262" s="78"/>
      <c r="FH262" s="79"/>
      <c r="FI262" s="65" t="s">
        <v>409</v>
      </c>
      <c r="FJ262" s="78">
        <v>554.67999999999995</v>
      </c>
      <c r="FK262" s="78">
        <v>608.71</v>
      </c>
      <c r="FL262" s="78">
        <v>379.78</v>
      </c>
      <c r="FM262" s="78">
        <v>663.83</v>
      </c>
      <c r="FN262" s="78"/>
      <c r="FO262" s="79">
        <v>287.42</v>
      </c>
      <c r="FP262" s="65" t="s">
        <v>410</v>
      </c>
      <c r="FQ262" s="68">
        <v>0.230760355370947</v>
      </c>
      <c r="FR262" s="78">
        <v>550.6</v>
      </c>
      <c r="FS262" s="78">
        <v>592.59</v>
      </c>
      <c r="FT262" s="78">
        <v>559.5</v>
      </c>
      <c r="FU262" s="78">
        <v>376.59</v>
      </c>
      <c r="FV262" s="78">
        <v>270.02</v>
      </c>
      <c r="FW262" s="79">
        <v>258.08999999999997</v>
      </c>
      <c r="FX262" s="65" t="s">
        <v>411</v>
      </c>
      <c r="FY262" s="78">
        <v>560.66999999999996</v>
      </c>
      <c r="FZ262" s="78">
        <v>605.38</v>
      </c>
      <c r="GA262" s="78">
        <v>598.63</v>
      </c>
      <c r="GB262" s="78">
        <v>571.13</v>
      </c>
      <c r="GC262" s="78"/>
      <c r="GD262" s="79">
        <v>326.70999999999998</v>
      </c>
      <c r="GE262" s="65" t="s">
        <v>412</v>
      </c>
      <c r="GF262" s="68">
        <v>0.21142990041651699</v>
      </c>
      <c r="GG262" s="78">
        <v>528.99</v>
      </c>
      <c r="GH262" s="78">
        <v>595.72</v>
      </c>
      <c r="GI262" s="78">
        <v>502.19</v>
      </c>
      <c r="GJ262" s="78">
        <v>404.36</v>
      </c>
      <c r="GK262" s="78"/>
      <c r="GL262" s="79">
        <v>410.9</v>
      </c>
      <c r="GM262" s="65" t="s">
        <v>413</v>
      </c>
      <c r="GN262" s="68">
        <v>9.3810390438844996E-2</v>
      </c>
      <c r="GO262" s="78">
        <v>549.22</v>
      </c>
      <c r="GP262" s="78">
        <v>770.25</v>
      </c>
      <c r="GQ262" s="78">
        <v>575</v>
      </c>
      <c r="GR262" s="78">
        <v>445.79</v>
      </c>
      <c r="GS262" s="78"/>
      <c r="GT262" s="79"/>
      <c r="GU262" s="65" t="s">
        <v>414</v>
      </c>
      <c r="GV262" s="68">
        <v>1</v>
      </c>
      <c r="GW262" s="78">
        <v>493.63</v>
      </c>
      <c r="GX262" s="78">
        <v>546.17999999999995</v>
      </c>
      <c r="GY262" s="78">
        <v>534.87</v>
      </c>
      <c r="GZ262" s="78">
        <v>553.34</v>
      </c>
      <c r="HA262" s="78"/>
      <c r="HB262" s="79">
        <v>351.93</v>
      </c>
      <c r="HC262" s="65" t="s">
        <v>415</v>
      </c>
      <c r="HD262" s="68">
        <v>1</v>
      </c>
      <c r="HE262" s="78">
        <v>568.02</v>
      </c>
      <c r="HF262" s="78">
        <v>615.67999999999995</v>
      </c>
      <c r="HG262" s="78"/>
      <c r="HH262" s="78">
        <v>362</v>
      </c>
      <c r="HI262" s="78">
        <v>355.36</v>
      </c>
      <c r="HJ262" s="79">
        <v>369.22</v>
      </c>
      <c r="HK262" s="85" t="s">
        <v>416</v>
      </c>
      <c r="HL262" s="68">
        <v>1.12013441612994</v>
      </c>
      <c r="HM262" s="78">
        <v>543.72</v>
      </c>
      <c r="HN262" s="78">
        <v>581.98</v>
      </c>
      <c r="HO262" s="78">
        <v>510.85</v>
      </c>
      <c r="HP262" s="78"/>
      <c r="HQ262" s="78"/>
      <c r="HR262" s="79"/>
    </row>
    <row r="263" spans="1:226" x14ac:dyDescent="0.25">
      <c r="A263" s="81">
        <v>43710</v>
      </c>
      <c r="B263" s="82" t="s">
        <v>387</v>
      </c>
      <c r="C263" s="83">
        <v>547.96561210594882</v>
      </c>
      <c r="D263" s="83">
        <v>586.24087494212711</v>
      </c>
      <c r="E263" s="83">
        <v>543.85285699969006</v>
      </c>
      <c r="F263" s="83">
        <v>433.92583977731744</v>
      </c>
      <c r="G263" s="83">
        <v>283.29987179487182</v>
      </c>
      <c r="H263" s="84">
        <v>319.16672331356506</v>
      </c>
      <c r="I263" s="82" t="s">
        <v>388</v>
      </c>
      <c r="J263" s="83">
        <v>549.30289330823257</v>
      </c>
      <c r="K263" s="83">
        <v>581.21590183754654</v>
      </c>
      <c r="L263" s="83">
        <v>513.61555465534946</v>
      </c>
      <c r="M263" s="83">
        <v>429.64600098064574</v>
      </c>
      <c r="N263" s="83">
        <v>355.22374999999994</v>
      </c>
      <c r="O263" s="84">
        <v>361.36914712799347</v>
      </c>
      <c r="P263" s="65" t="s">
        <v>389</v>
      </c>
      <c r="Q263" s="78">
        <v>534.14</v>
      </c>
      <c r="R263" s="78">
        <v>574.53</v>
      </c>
      <c r="S263" s="78">
        <v>540.94000000000005</v>
      </c>
      <c r="T263" s="78">
        <v>349</v>
      </c>
      <c r="U263" s="78"/>
      <c r="V263" s="79"/>
      <c r="W263" s="65" t="s">
        <v>390</v>
      </c>
      <c r="X263" s="78">
        <v>528.52</v>
      </c>
      <c r="Y263" s="78">
        <v>571.08000000000004</v>
      </c>
      <c r="Z263" s="78">
        <v>528.21</v>
      </c>
      <c r="AA263" s="78">
        <v>344.98</v>
      </c>
      <c r="AB263" s="78"/>
      <c r="AC263" s="79">
        <v>377.69</v>
      </c>
      <c r="AD263" s="65" t="s">
        <v>391</v>
      </c>
      <c r="AE263" s="68">
        <v>0.51129972389814904</v>
      </c>
      <c r="AF263" s="78">
        <v>557.55999999999995</v>
      </c>
      <c r="AG263" s="78">
        <v>588.76</v>
      </c>
      <c r="AH263" s="78">
        <v>494.43</v>
      </c>
      <c r="AI263" s="78"/>
      <c r="AJ263" s="78"/>
      <c r="AK263" s="79">
        <v>276.83999999999997</v>
      </c>
      <c r="AL263" s="69" t="s">
        <v>392</v>
      </c>
      <c r="AM263" s="70">
        <v>1</v>
      </c>
      <c r="AN263" s="78">
        <v>556.72</v>
      </c>
      <c r="AO263" s="78">
        <v>610.66999999999996</v>
      </c>
      <c r="AP263" s="78">
        <v>631.42999999999995</v>
      </c>
      <c r="AQ263" s="78">
        <v>673.61</v>
      </c>
      <c r="AR263" s="78"/>
      <c r="AS263" s="79"/>
      <c r="AT263" s="65" t="s">
        <v>393</v>
      </c>
      <c r="AU263" s="68">
        <v>3.8581735406458602E-2</v>
      </c>
      <c r="AV263" s="78">
        <v>533.95000000000005</v>
      </c>
      <c r="AW263" s="78">
        <v>585.44000000000005</v>
      </c>
      <c r="AX263" s="78">
        <v>514.99</v>
      </c>
      <c r="AY263" s="78">
        <v>360.82</v>
      </c>
      <c r="AZ263" s="78"/>
      <c r="BA263" s="79">
        <v>353.18</v>
      </c>
      <c r="BB263" s="65" t="s">
        <v>394</v>
      </c>
      <c r="BC263" s="78">
        <v>523.65</v>
      </c>
      <c r="BD263" s="78">
        <v>562.37</v>
      </c>
      <c r="BE263" s="78">
        <v>519.32000000000005</v>
      </c>
      <c r="BF263" s="78"/>
      <c r="BG263" s="78"/>
      <c r="BH263" s="79">
        <v>411.56</v>
      </c>
      <c r="BI263" s="65" t="s">
        <v>395</v>
      </c>
      <c r="BJ263" s="68">
        <v>0.13411477542480801</v>
      </c>
      <c r="BK263" s="78">
        <v>650.04999999999995</v>
      </c>
      <c r="BL263" s="78">
        <v>672.72</v>
      </c>
      <c r="BM263" s="78">
        <v>754.96</v>
      </c>
      <c r="BN263" s="78">
        <v>559.59</v>
      </c>
      <c r="BO263" s="78"/>
      <c r="BP263" s="79"/>
      <c r="BQ263" s="65" t="s">
        <v>396</v>
      </c>
      <c r="BR263" s="68">
        <v>1</v>
      </c>
      <c r="BS263" s="78">
        <v>543.66999999999996</v>
      </c>
      <c r="BT263" s="78">
        <v>595.33000000000004</v>
      </c>
      <c r="BU263" s="78">
        <v>673.67</v>
      </c>
      <c r="BV263" s="78"/>
      <c r="BW263" s="78"/>
      <c r="BX263" s="79">
        <v>299.5</v>
      </c>
      <c r="BY263" s="65" t="s">
        <v>397</v>
      </c>
      <c r="BZ263" s="78">
        <v>607.48</v>
      </c>
      <c r="CA263" s="78">
        <v>610.76</v>
      </c>
      <c r="CB263" s="78">
        <v>535.46</v>
      </c>
      <c r="CC263" s="78">
        <v>412.95</v>
      </c>
      <c r="CD263" s="78"/>
      <c r="CE263" s="79">
        <v>556.25</v>
      </c>
      <c r="CF263" s="65" t="s">
        <v>398</v>
      </c>
      <c r="CG263" s="78">
        <v>540.26</v>
      </c>
      <c r="CH263" s="78">
        <v>623.14</v>
      </c>
      <c r="CI263" s="78">
        <v>562.49</v>
      </c>
      <c r="CJ263" s="78"/>
      <c r="CK263" s="78"/>
      <c r="CL263" s="79"/>
      <c r="CM263" s="65" t="s">
        <v>399</v>
      </c>
      <c r="CN263" s="78">
        <v>551.62</v>
      </c>
      <c r="CO263" s="78">
        <v>567.54999999999995</v>
      </c>
      <c r="CP263" s="78">
        <v>597.52</v>
      </c>
      <c r="CQ263" s="78">
        <v>398.5</v>
      </c>
      <c r="CR263" s="78"/>
      <c r="CS263" s="79">
        <v>603.28</v>
      </c>
      <c r="CT263" s="65" t="s">
        <v>400</v>
      </c>
      <c r="CU263" s="78">
        <v>575.07000000000005</v>
      </c>
      <c r="CV263" s="78">
        <v>683.51</v>
      </c>
      <c r="CW263" s="78"/>
      <c r="CX263" s="78">
        <v>423.78</v>
      </c>
      <c r="CY263" s="78"/>
      <c r="CZ263" s="79"/>
      <c r="DA263" s="65" t="s">
        <v>401</v>
      </c>
      <c r="DB263" s="68">
        <v>0.135124179120612</v>
      </c>
      <c r="DC263" s="78">
        <v>537.58000000000004</v>
      </c>
      <c r="DD263" s="78">
        <v>638.87</v>
      </c>
      <c r="DE263" s="78">
        <v>519.01</v>
      </c>
      <c r="DF263" s="78">
        <v>531.04</v>
      </c>
      <c r="DG263" s="78"/>
      <c r="DH263" s="79">
        <v>459.29</v>
      </c>
      <c r="DI263" s="65" t="s">
        <v>402</v>
      </c>
      <c r="DJ263" s="68">
        <v>3.01804792660107E-3</v>
      </c>
      <c r="DK263" s="78">
        <v>535.79999999999995</v>
      </c>
      <c r="DL263" s="78">
        <v>603.19000000000005</v>
      </c>
      <c r="DM263" s="78">
        <v>603.19000000000005</v>
      </c>
      <c r="DN263" s="78">
        <v>462.49</v>
      </c>
      <c r="DO263" s="78"/>
      <c r="DP263" s="79">
        <v>439.74</v>
      </c>
      <c r="DQ263" s="65" t="s">
        <v>403</v>
      </c>
      <c r="DR263" s="78">
        <v>547.25</v>
      </c>
      <c r="DS263" s="78">
        <v>567.4</v>
      </c>
      <c r="DT263" s="78">
        <v>492.87</v>
      </c>
      <c r="DU263" s="78">
        <v>429.72</v>
      </c>
      <c r="DV263" s="78"/>
      <c r="DW263" s="79"/>
      <c r="DX263" s="65" t="s">
        <v>404</v>
      </c>
      <c r="DY263" s="78">
        <v>555.26</v>
      </c>
      <c r="DZ263" s="78">
        <v>575.22</v>
      </c>
      <c r="EA263" s="78">
        <v>653.49</v>
      </c>
      <c r="EB263" s="78">
        <v>422.18</v>
      </c>
      <c r="EC263" s="78"/>
      <c r="ED263" s="79">
        <v>349.52</v>
      </c>
      <c r="EE263" s="65" t="s">
        <v>405</v>
      </c>
      <c r="EF263" s="68">
        <v>1</v>
      </c>
      <c r="EG263" s="78">
        <v>588.29999999999995</v>
      </c>
      <c r="EH263" s="78">
        <v>597.38</v>
      </c>
      <c r="EI263" s="78">
        <v>496.17</v>
      </c>
      <c r="EJ263" s="78"/>
      <c r="EK263" s="78">
        <v>369.88</v>
      </c>
      <c r="EL263" s="79">
        <v>254.42</v>
      </c>
      <c r="EM263" s="65" t="s">
        <v>406</v>
      </c>
      <c r="EN263" s="78">
        <v>569.79</v>
      </c>
      <c r="EO263" s="78">
        <v>587.74</v>
      </c>
      <c r="EP263" s="78">
        <v>521.58000000000004</v>
      </c>
      <c r="EQ263" s="78"/>
      <c r="ER263" s="78"/>
      <c r="ES263" s="79">
        <v>340.37</v>
      </c>
      <c r="ET263" s="65" t="s">
        <v>407</v>
      </c>
      <c r="EU263" s="68">
        <v>1</v>
      </c>
      <c r="EV263" s="78">
        <v>567.17999999999995</v>
      </c>
      <c r="EW263" s="78">
        <v>597.25</v>
      </c>
      <c r="EX263" s="78">
        <v>597.25</v>
      </c>
      <c r="EY263" s="78"/>
      <c r="EZ263" s="78"/>
      <c r="FA263" s="79">
        <v>313.08</v>
      </c>
      <c r="FB263" s="65" t="s">
        <v>408</v>
      </c>
      <c r="FC263" s="78">
        <v>645.54</v>
      </c>
      <c r="FD263" s="78">
        <v>612.35</v>
      </c>
      <c r="FE263" s="78">
        <v>615.37</v>
      </c>
      <c r="FF263" s="78"/>
      <c r="FG263" s="78"/>
      <c r="FH263" s="79"/>
      <c r="FI263" s="65" t="s">
        <v>409</v>
      </c>
      <c r="FJ263" s="78">
        <v>554.67999999999995</v>
      </c>
      <c r="FK263" s="78">
        <v>595.48</v>
      </c>
      <c r="FL263" s="78">
        <v>365.73</v>
      </c>
      <c r="FM263" s="78">
        <v>650.83000000000004</v>
      </c>
      <c r="FN263" s="78"/>
      <c r="FO263" s="79">
        <v>285.77</v>
      </c>
      <c r="FP263" s="65" t="s">
        <v>410</v>
      </c>
      <c r="FQ263" s="68">
        <v>0.22888008972099499</v>
      </c>
      <c r="FR263" s="78">
        <v>548.91</v>
      </c>
      <c r="FS263" s="78">
        <v>585.67999999999995</v>
      </c>
      <c r="FT263" s="78">
        <v>547.21</v>
      </c>
      <c r="FU263" s="78">
        <v>372.82</v>
      </c>
      <c r="FV263" s="78">
        <v>275.08</v>
      </c>
      <c r="FW263" s="79">
        <v>255.9</v>
      </c>
      <c r="FX263" s="65" t="s">
        <v>411</v>
      </c>
      <c r="FY263" s="78">
        <v>562.29999999999995</v>
      </c>
      <c r="FZ263" s="78">
        <v>599.69000000000005</v>
      </c>
      <c r="GA263" s="78">
        <v>596.19000000000005</v>
      </c>
      <c r="GB263" s="78">
        <v>583.11</v>
      </c>
      <c r="GC263" s="78"/>
      <c r="GD263" s="79">
        <v>334.84</v>
      </c>
      <c r="GE263" s="65" t="s">
        <v>412</v>
      </c>
      <c r="GF263" s="68">
        <v>0.21168949385041999</v>
      </c>
      <c r="GG263" s="78">
        <v>540.6</v>
      </c>
      <c r="GH263" s="78">
        <v>594.16999999999996</v>
      </c>
      <c r="GI263" s="78">
        <v>499.46</v>
      </c>
      <c r="GJ263" s="78">
        <v>598.27</v>
      </c>
      <c r="GK263" s="78"/>
      <c r="GL263" s="79">
        <v>411.61</v>
      </c>
      <c r="GM263" s="65" t="s">
        <v>413</v>
      </c>
      <c r="GN263" s="68">
        <v>9.3049223038987605E-2</v>
      </c>
      <c r="GO263" s="78">
        <v>551.76</v>
      </c>
      <c r="GP263" s="78">
        <v>753.5</v>
      </c>
      <c r="GQ263" s="78">
        <v>565.13</v>
      </c>
      <c r="GR263" s="78">
        <v>442.54</v>
      </c>
      <c r="GS263" s="78"/>
      <c r="GT263" s="79"/>
      <c r="GU263" s="65" t="s">
        <v>414</v>
      </c>
      <c r="GV263" s="68">
        <v>1</v>
      </c>
      <c r="GW263" s="78">
        <v>508.28</v>
      </c>
      <c r="GX263" s="78">
        <v>549.36</v>
      </c>
      <c r="GY263" s="78">
        <v>536.14</v>
      </c>
      <c r="GZ263" s="78">
        <v>568.34</v>
      </c>
      <c r="HA263" s="78"/>
      <c r="HB263" s="79">
        <v>361.9</v>
      </c>
      <c r="HC263" s="65" t="s">
        <v>415</v>
      </c>
      <c r="HD263" s="68">
        <v>1</v>
      </c>
      <c r="HE263" s="78">
        <v>557.17999999999995</v>
      </c>
      <c r="HF263" s="78">
        <v>604.85</v>
      </c>
      <c r="HG263" s="78"/>
      <c r="HH263" s="78">
        <v>353.07</v>
      </c>
      <c r="HI263" s="78">
        <v>346.43</v>
      </c>
      <c r="HJ263" s="79">
        <v>370.89</v>
      </c>
      <c r="HK263" s="85" t="s">
        <v>416</v>
      </c>
      <c r="HL263" s="68">
        <v>1.1010790574763301</v>
      </c>
      <c r="HM263" s="78">
        <v>535.16</v>
      </c>
      <c r="HN263" s="78">
        <v>575.78</v>
      </c>
      <c r="HO263" s="78">
        <v>501.1</v>
      </c>
      <c r="HP263" s="78"/>
      <c r="HQ263" s="78"/>
      <c r="HR263" s="79"/>
    </row>
    <row r="264" spans="1:226" x14ac:dyDescent="0.25">
      <c r="A264" s="81">
        <v>43703</v>
      </c>
      <c r="B264" s="82" t="s">
        <v>387</v>
      </c>
      <c r="C264" s="83">
        <v>552.45493790617672</v>
      </c>
      <c r="D264" s="83">
        <v>587.34922811284412</v>
      </c>
      <c r="E264" s="83">
        <v>545.71184419252825</v>
      </c>
      <c r="F264" s="83">
        <v>435.39261536063066</v>
      </c>
      <c r="G264" s="83">
        <v>275.18833333333333</v>
      </c>
      <c r="H264" s="84">
        <v>320.60228214165375</v>
      </c>
      <c r="I264" s="82" t="s">
        <v>388</v>
      </c>
      <c r="J264" s="83">
        <v>554.18597459622367</v>
      </c>
      <c r="K264" s="83">
        <v>581.75124911985097</v>
      </c>
      <c r="L264" s="83">
        <v>515.58622215576975</v>
      </c>
      <c r="M264" s="83">
        <v>433.03545631128338</v>
      </c>
      <c r="N264" s="83">
        <v>344.12374999999997</v>
      </c>
      <c r="O264" s="84">
        <v>362.42016944770813</v>
      </c>
      <c r="P264" s="65" t="s">
        <v>389</v>
      </c>
      <c r="Q264" s="78">
        <v>539.14</v>
      </c>
      <c r="R264" s="78">
        <v>573.69000000000005</v>
      </c>
      <c r="S264" s="78">
        <v>540.52</v>
      </c>
      <c r="T264" s="78">
        <v>337</v>
      </c>
      <c r="U264" s="78"/>
      <c r="V264" s="79"/>
      <c r="W264" s="65" t="s">
        <v>390</v>
      </c>
      <c r="X264" s="78">
        <v>540.91</v>
      </c>
      <c r="Y264" s="78">
        <v>570.66999999999996</v>
      </c>
      <c r="Z264" s="78">
        <v>521.85</v>
      </c>
      <c r="AA264" s="78">
        <v>339.53</v>
      </c>
      <c r="AB264" s="78"/>
      <c r="AC264" s="79">
        <v>361.16</v>
      </c>
      <c r="AD264" s="65" t="s">
        <v>391</v>
      </c>
      <c r="AE264" s="68">
        <v>0.51129972389814904</v>
      </c>
      <c r="AF264" s="78">
        <v>559.79999999999995</v>
      </c>
      <c r="AG264" s="78">
        <v>591.67999999999995</v>
      </c>
      <c r="AH264" s="78">
        <v>491.58</v>
      </c>
      <c r="AI264" s="78"/>
      <c r="AJ264" s="78"/>
      <c r="AK264" s="79">
        <v>280.52</v>
      </c>
      <c r="AL264" s="69" t="s">
        <v>392</v>
      </c>
      <c r="AM264" s="70">
        <v>1</v>
      </c>
      <c r="AN264" s="78">
        <v>565.64</v>
      </c>
      <c r="AO264" s="78">
        <v>609.03</v>
      </c>
      <c r="AP264" s="78">
        <v>632</v>
      </c>
      <c r="AQ264" s="78">
        <v>673.61</v>
      </c>
      <c r="AR264" s="78"/>
      <c r="AS264" s="79"/>
      <c r="AT264" s="65" t="s">
        <v>393</v>
      </c>
      <c r="AU264" s="68">
        <v>3.8771712158808903E-2</v>
      </c>
      <c r="AV264" s="78">
        <v>538.55999999999995</v>
      </c>
      <c r="AW264" s="78">
        <v>589.25</v>
      </c>
      <c r="AX264" s="78">
        <v>515.29</v>
      </c>
      <c r="AY264" s="78">
        <v>360.96</v>
      </c>
      <c r="AZ264" s="78"/>
      <c r="BA264" s="79">
        <v>356.62</v>
      </c>
      <c r="BB264" s="65" t="s">
        <v>394</v>
      </c>
      <c r="BC264" s="78">
        <v>529.53</v>
      </c>
      <c r="BD264" s="78">
        <v>562.37</v>
      </c>
      <c r="BE264" s="78">
        <v>525.20000000000005</v>
      </c>
      <c r="BF264" s="78"/>
      <c r="BG264" s="78"/>
      <c r="BH264" s="79">
        <v>416.6</v>
      </c>
      <c r="BI264" s="65" t="s">
        <v>395</v>
      </c>
      <c r="BJ264" s="68">
        <v>0.134112976771632</v>
      </c>
      <c r="BK264" s="78">
        <v>650.04999999999995</v>
      </c>
      <c r="BL264" s="78">
        <v>683.44</v>
      </c>
      <c r="BM264" s="78">
        <v>765.68</v>
      </c>
      <c r="BN264" s="78">
        <v>559.59</v>
      </c>
      <c r="BO264" s="78"/>
      <c r="BP264" s="79"/>
      <c r="BQ264" s="65" t="s">
        <v>396</v>
      </c>
      <c r="BR264" s="68">
        <v>1</v>
      </c>
      <c r="BS264" s="78">
        <v>545.33000000000004</v>
      </c>
      <c r="BT264" s="78">
        <v>592.83000000000004</v>
      </c>
      <c r="BU264" s="78">
        <v>672.83</v>
      </c>
      <c r="BV264" s="78"/>
      <c r="BW264" s="78"/>
      <c r="BX264" s="79">
        <v>295.33</v>
      </c>
      <c r="BY264" s="65" t="s">
        <v>397</v>
      </c>
      <c r="BZ264" s="78">
        <v>609.09</v>
      </c>
      <c r="CA264" s="78">
        <v>611.29</v>
      </c>
      <c r="CB264" s="78">
        <v>536.74</v>
      </c>
      <c r="CC264" s="78">
        <v>415.11</v>
      </c>
      <c r="CD264" s="78"/>
      <c r="CE264" s="79">
        <v>556.35</v>
      </c>
      <c r="CF264" s="65" t="s">
        <v>398</v>
      </c>
      <c r="CG264" s="78">
        <v>566.87</v>
      </c>
      <c r="CH264" s="78">
        <v>646.53</v>
      </c>
      <c r="CI264" s="78">
        <v>557.65</v>
      </c>
      <c r="CJ264" s="78"/>
      <c r="CK264" s="78"/>
      <c r="CL264" s="79"/>
      <c r="CM264" s="65" t="s">
        <v>399</v>
      </c>
      <c r="CN264" s="78">
        <v>552.19000000000005</v>
      </c>
      <c r="CO264" s="78">
        <v>566.12</v>
      </c>
      <c r="CP264" s="78">
        <v>597.17999999999995</v>
      </c>
      <c r="CQ264" s="78">
        <v>410.69</v>
      </c>
      <c r="CR264" s="78"/>
      <c r="CS264" s="79">
        <v>610.01</v>
      </c>
      <c r="CT264" s="65" t="s">
        <v>400</v>
      </c>
      <c r="CU264" s="78">
        <v>577.6</v>
      </c>
      <c r="CV264" s="78">
        <v>683.53</v>
      </c>
      <c r="CW264" s="78"/>
      <c r="CX264" s="78">
        <v>434.71</v>
      </c>
      <c r="CY264" s="78"/>
      <c r="CZ264" s="79"/>
      <c r="DA264" s="65" t="s">
        <v>401</v>
      </c>
      <c r="DB264" s="68">
        <v>0.135257598095573</v>
      </c>
      <c r="DC264" s="78">
        <v>538.11</v>
      </c>
      <c r="DD264" s="78">
        <v>630.29999999999995</v>
      </c>
      <c r="DE264" s="78">
        <v>516.28</v>
      </c>
      <c r="DF264" s="78">
        <v>531.55999999999995</v>
      </c>
      <c r="DG264" s="78"/>
      <c r="DH264" s="79">
        <v>464.18</v>
      </c>
      <c r="DI264" s="65" t="s">
        <v>402</v>
      </c>
      <c r="DJ264" s="68">
        <v>3.03739027427634E-3</v>
      </c>
      <c r="DK264" s="78">
        <v>528.34</v>
      </c>
      <c r="DL264" s="78">
        <v>597.23</v>
      </c>
      <c r="DM264" s="78">
        <v>597.23</v>
      </c>
      <c r="DN264" s="78">
        <v>384.36</v>
      </c>
      <c r="DO264" s="78"/>
      <c r="DP264" s="79">
        <v>446.56</v>
      </c>
      <c r="DQ264" s="65" t="s">
        <v>403</v>
      </c>
      <c r="DR264" s="78">
        <v>554.32000000000005</v>
      </c>
      <c r="DS264" s="78">
        <v>571.63</v>
      </c>
      <c r="DT264" s="78">
        <v>490.19</v>
      </c>
      <c r="DU264" s="78">
        <v>438.85</v>
      </c>
      <c r="DV264" s="78"/>
      <c r="DW264" s="79"/>
      <c r="DX264" s="65" t="s">
        <v>404</v>
      </c>
      <c r="DY264" s="78">
        <v>557.39</v>
      </c>
      <c r="DZ264" s="78">
        <v>576.73</v>
      </c>
      <c r="EA264" s="78">
        <v>657.82</v>
      </c>
      <c r="EB264" s="78">
        <v>434.72</v>
      </c>
      <c r="EC264" s="78"/>
      <c r="ED264" s="79">
        <v>350.43</v>
      </c>
      <c r="EE264" s="65" t="s">
        <v>405</v>
      </c>
      <c r="EF264" s="68">
        <v>1</v>
      </c>
      <c r="EG264" s="78">
        <v>585.72</v>
      </c>
      <c r="EH264" s="78">
        <v>600.41999999999996</v>
      </c>
      <c r="EI264" s="78">
        <v>493.86</v>
      </c>
      <c r="EJ264" s="78"/>
      <c r="EK264" s="78">
        <v>369.88</v>
      </c>
      <c r="EL264" s="79">
        <v>252</v>
      </c>
      <c r="EM264" s="65" t="s">
        <v>406</v>
      </c>
      <c r="EN264" s="78">
        <v>569.79</v>
      </c>
      <c r="EO264" s="78">
        <v>587.74</v>
      </c>
      <c r="EP264" s="78">
        <v>521.58000000000004</v>
      </c>
      <c r="EQ264" s="78"/>
      <c r="ER264" s="78"/>
      <c r="ES264" s="79">
        <v>330.19</v>
      </c>
      <c r="ET264" s="65" t="s">
        <v>407</v>
      </c>
      <c r="EU264" s="68">
        <v>1</v>
      </c>
      <c r="EV264" s="78">
        <v>569.02</v>
      </c>
      <c r="EW264" s="78">
        <v>597.29999999999995</v>
      </c>
      <c r="EX264" s="78">
        <v>597.29999999999995</v>
      </c>
      <c r="EY264" s="78"/>
      <c r="EZ264" s="78"/>
      <c r="FA264" s="79">
        <v>313.08</v>
      </c>
      <c r="FB264" s="65" t="s">
        <v>408</v>
      </c>
      <c r="FC264" s="78">
        <v>645.54</v>
      </c>
      <c r="FD264" s="78">
        <v>612.35</v>
      </c>
      <c r="FE264" s="78">
        <v>615.37</v>
      </c>
      <c r="FF264" s="78"/>
      <c r="FG264" s="78"/>
      <c r="FH264" s="79"/>
      <c r="FI264" s="65" t="s">
        <v>409</v>
      </c>
      <c r="FJ264" s="78">
        <v>561.29</v>
      </c>
      <c r="FK264" s="78">
        <v>598.79</v>
      </c>
      <c r="FL264" s="78">
        <v>366.56</v>
      </c>
      <c r="FM264" s="78">
        <v>641.83000000000004</v>
      </c>
      <c r="FN264" s="78"/>
      <c r="FO264" s="79">
        <v>288.25</v>
      </c>
      <c r="FP264" s="65" t="s">
        <v>410</v>
      </c>
      <c r="FQ264" s="68">
        <v>0.22924212553298801</v>
      </c>
      <c r="FR264" s="78">
        <v>561.29</v>
      </c>
      <c r="FS264" s="78">
        <v>593.64</v>
      </c>
      <c r="FT264" s="78">
        <v>547.4</v>
      </c>
      <c r="FU264" s="78">
        <v>374.26</v>
      </c>
      <c r="FV264" s="78">
        <v>267.31</v>
      </c>
      <c r="FW264" s="79">
        <v>256.89999999999998</v>
      </c>
      <c r="FX264" s="65" t="s">
        <v>411</v>
      </c>
      <c r="FY264" s="78">
        <v>566.36</v>
      </c>
      <c r="FZ264" s="78">
        <v>598.87</v>
      </c>
      <c r="GA264" s="78">
        <v>597.01</v>
      </c>
      <c r="GB264" s="78">
        <v>569.03</v>
      </c>
      <c r="GC264" s="78"/>
      <c r="GD264" s="79">
        <v>334.84</v>
      </c>
      <c r="GE264" s="65" t="s">
        <v>412</v>
      </c>
      <c r="GF264" s="68">
        <v>0.21151934344395801</v>
      </c>
      <c r="GG264" s="78">
        <v>540.23</v>
      </c>
      <c r="GH264" s="78">
        <v>581.04</v>
      </c>
      <c r="GI264" s="78">
        <v>492.03</v>
      </c>
      <c r="GJ264" s="78">
        <v>586.45000000000005</v>
      </c>
      <c r="GK264" s="78"/>
      <c r="GL264" s="79">
        <v>414.29</v>
      </c>
      <c r="GM264" s="65" t="s">
        <v>413</v>
      </c>
      <c r="GN264" s="68">
        <v>9.3010277635678706E-2</v>
      </c>
      <c r="GO264" s="78">
        <v>551.01</v>
      </c>
      <c r="GP264" s="78">
        <v>753.19</v>
      </c>
      <c r="GQ264" s="78">
        <v>556.33000000000004</v>
      </c>
      <c r="GR264" s="78">
        <v>425.43</v>
      </c>
      <c r="GS264" s="78"/>
      <c r="GT264" s="79"/>
      <c r="GU264" s="65" t="s">
        <v>414</v>
      </c>
      <c r="GV264" s="68">
        <v>1</v>
      </c>
      <c r="GW264" s="78">
        <v>518.57000000000005</v>
      </c>
      <c r="GX264" s="78">
        <v>549.82000000000005</v>
      </c>
      <c r="GY264" s="78">
        <v>548.05999999999995</v>
      </c>
      <c r="GZ264" s="78">
        <v>568.34</v>
      </c>
      <c r="HA264" s="78"/>
      <c r="HB264" s="79">
        <v>362.45</v>
      </c>
      <c r="HC264" s="65" t="s">
        <v>415</v>
      </c>
      <c r="HD264" s="68">
        <v>1</v>
      </c>
      <c r="HE264" s="78">
        <v>557.17999999999995</v>
      </c>
      <c r="HF264" s="78">
        <v>604.85</v>
      </c>
      <c r="HG264" s="78"/>
      <c r="HH264" s="78">
        <v>335.31</v>
      </c>
      <c r="HI264" s="78">
        <v>328.67</v>
      </c>
      <c r="HJ264" s="79">
        <v>370.89</v>
      </c>
      <c r="HK264" s="85" t="s">
        <v>416</v>
      </c>
      <c r="HL264" s="68">
        <v>1.10122456171262</v>
      </c>
      <c r="HM264" s="78">
        <v>538.51</v>
      </c>
      <c r="HN264" s="78">
        <v>577.88</v>
      </c>
      <c r="HO264" s="78">
        <v>492.81</v>
      </c>
      <c r="HP264" s="78"/>
      <c r="HQ264" s="78"/>
      <c r="HR264" s="79"/>
    </row>
    <row r="265" spans="1:226" x14ac:dyDescent="0.25">
      <c r="A265" s="81">
        <v>43696</v>
      </c>
      <c r="B265" s="82" t="s">
        <v>387</v>
      </c>
      <c r="C265" s="83">
        <v>556.42981112251391</v>
      </c>
      <c r="D265" s="83">
        <v>588.30547283297847</v>
      </c>
      <c r="E265" s="83">
        <v>547.00247054150111</v>
      </c>
      <c r="F265" s="83">
        <v>431.56406026752194</v>
      </c>
      <c r="G265" s="83">
        <v>267.5402564102564</v>
      </c>
      <c r="H265" s="84">
        <v>323.52205265673888</v>
      </c>
      <c r="I265" s="82" t="s">
        <v>388</v>
      </c>
      <c r="J265" s="83">
        <v>560.71177503049364</v>
      </c>
      <c r="K265" s="83">
        <v>584.41711101342605</v>
      </c>
      <c r="L265" s="83">
        <v>517.02174999246097</v>
      </c>
      <c r="M265" s="83">
        <v>428.71390388671148</v>
      </c>
      <c r="N265" s="83">
        <v>353.55499999999995</v>
      </c>
      <c r="O265" s="84">
        <v>363.46909376826784</v>
      </c>
      <c r="P265" s="65" t="s">
        <v>389</v>
      </c>
      <c r="Q265" s="78">
        <v>537.47</v>
      </c>
      <c r="R265" s="78">
        <v>570.36</v>
      </c>
      <c r="S265" s="78">
        <v>537.53</v>
      </c>
      <c r="T265" s="78">
        <v>324</v>
      </c>
      <c r="U265" s="78"/>
      <c r="V265" s="79"/>
      <c r="W265" s="65" t="s">
        <v>390</v>
      </c>
      <c r="X265" s="78">
        <v>588.1</v>
      </c>
      <c r="Y265" s="78">
        <v>614.47</v>
      </c>
      <c r="Z265" s="78">
        <v>515.4</v>
      </c>
      <c r="AA265" s="78">
        <v>321.75</v>
      </c>
      <c r="AB265" s="78"/>
      <c r="AC265" s="79">
        <v>350.41</v>
      </c>
      <c r="AD265" s="65" t="s">
        <v>391</v>
      </c>
      <c r="AE265" s="68">
        <v>0.51129972389814904</v>
      </c>
      <c r="AF265" s="78">
        <v>561.22</v>
      </c>
      <c r="AG265" s="78">
        <v>595.32000000000005</v>
      </c>
      <c r="AH265" s="78">
        <v>495.79</v>
      </c>
      <c r="AI265" s="78"/>
      <c r="AJ265" s="78"/>
      <c r="AK265" s="79">
        <v>282.38</v>
      </c>
      <c r="AL265" s="69" t="s">
        <v>392</v>
      </c>
      <c r="AM265" s="70">
        <v>1</v>
      </c>
      <c r="AN265" s="78">
        <v>585.61</v>
      </c>
      <c r="AO265" s="78">
        <v>626.53</v>
      </c>
      <c r="AP265" s="78">
        <v>632</v>
      </c>
      <c r="AQ265" s="78">
        <v>673.61</v>
      </c>
      <c r="AR265" s="78"/>
      <c r="AS265" s="79"/>
      <c r="AT265" s="65" t="s">
        <v>393</v>
      </c>
      <c r="AU265" s="68">
        <v>3.8789759503491103E-2</v>
      </c>
      <c r="AV265" s="78">
        <v>540.22</v>
      </c>
      <c r="AW265" s="78">
        <v>586.61</v>
      </c>
      <c r="AX265" s="78">
        <v>506.23</v>
      </c>
      <c r="AY265" s="78">
        <v>361.91</v>
      </c>
      <c r="AZ265" s="78"/>
      <c r="BA265" s="79">
        <v>359.25</v>
      </c>
      <c r="BB265" s="65" t="s">
        <v>394</v>
      </c>
      <c r="BC265" s="78">
        <v>538.78</v>
      </c>
      <c r="BD265" s="78">
        <v>569.1</v>
      </c>
      <c r="BE265" s="78">
        <v>530.25</v>
      </c>
      <c r="BF265" s="78"/>
      <c r="BG265" s="78"/>
      <c r="BH265" s="79">
        <v>415.76</v>
      </c>
      <c r="BI265" s="65" t="s">
        <v>395</v>
      </c>
      <c r="BJ265" s="68">
        <v>0.13408060926228799</v>
      </c>
      <c r="BK265" s="78">
        <v>649.89</v>
      </c>
      <c r="BL265" s="78">
        <v>661.82</v>
      </c>
      <c r="BM265" s="78">
        <v>744.04</v>
      </c>
      <c r="BN265" s="78">
        <v>559.45000000000005</v>
      </c>
      <c r="BO265" s="78"/>
      <c r="BP265" s="79"/>
      <c r="BQ265" s="65" t="s">
        <v>396</v>
      </c>
      <c r="BR265" s="68">
        <v>1</v>
      </c>
      <c r="BS265" s="78">
        <v>562.83000000000004</v>
      </c>
      <c r="BT265" s="78">
        <v>607</v>
      </c>
      <c r="BU265" s="78">
        <v>667.83</v>
      </c>
      <c r="BV265" s="78"/>
      <c r="BW265" s="78"/>
      <c r="BX265" s="79">
        <v>297</v>
      </c>
      <c r="BY265" s="65" t="s">
        <v>397</v>
      </c>
      <c r="BZ265" s="78">
        <v>612.38</v>
      </c>
      <c r="CA265" s="78">
        <v>612.97</v>
      </c>
      <c r="CB265" s="78">
        <v>535.89</v>
      </c>
      <c r="CC265" s="78">
        <v>415.53</v>
      </c>
      <c r="CD265" s="78"/>
      <c r="CE265" s="79">
        <v>556.49</v>
      </c>
      <c r="CF265" s="65" t="s">
        <v>398</v>
      </c>
      <c r="CG265" s="78">
        <v>574.92999999999995</v>
      </c>
      <c r="CH265" s="78">
        <v>652.98</v>
      </c>
      <c r="CI265" s="78">
        <v>552.01</v>
      </c>
      <c r="CJ265" s="78"/>
      <c r="CK265" s="78"/>
      <c r="CL265" s="79"/>
      <c r="CM265" s="65" t="s">
        <v>399</v>
      </c>
      <c r="CN265" s="78">
        <v>553.22</v>
      </c>
      <c r="CO265" s="78">
        <v>562.80999999999995</v>
      </c>
      <c r="CP265" s="78">
        <v>597.75</v>
      </c>
      <c r="CQ265" s="78">
        <v>400.25</v>
      </c>
      <c r="CR265" s="78"/>
      <c r="CS265" s="79">
        <v>606.5</v>
      </c>
      <c r="CT265" s="65" t="s">
        <v>400</v>
      </c>
      <c r="CU265" s="78">
        <v>582.48</v>
      </c>
      <c r="CV265" s="78">
        <v>684.41</v>
      </c>
      <c r="CW265" s="78"/>
      <c r="CX265" s="78">
        <v>413.45</v>
      </c>
      <c r="CY265" s="78"/>
      <c r="CZ265" s="79"/>
      <c r="DA265" s="65" t="s">
        <v>401</v>
      </c>
      <c r="DB265" s="68">
        <v>0.13537295248409401</v>
      </c>
      <c r="DC265" s="78">
        <v>545.5</v>
      </c>
      <c r="DD265" s="78">
        <v>625.96</v>
      </c>
      <c r="DE265" s="78">
        <v>511.63</v>
      </c>
      <c r="DF265" s="78">
        <v>532.02</v>
      </c>
      <c r="DG265" s="78"/>
      <c r="DH265" s="79">
        <v>469.99</v>
      </c>
      <c r="DI265" s="65" t="s">
        <v>402</v>
      </c>
      <c r="DJ265" s="68">
        <v>3.0697445972495099E-3</v>
      </c>
      <c r="DK265" s="78">
        <v>541.13</v>
      </c>
      <c r="DL265" s="78">
        <v>600.63</v>
      </c>
      <c r="DM265" s="78">
        <v>600.63</v>
      </c>
      <c r="DN265" s="78">
        <v>471.65</v>
      </c>
      <c r="DO265" s="78"/>
      <c r="DP265" s="79">
        <v>453.95</v>
      </c>
      <c r="DQ265" s="65" t="s">
        <v>403</v>
      </c>
      <c r="DR265" s="78">
        <v>554.73</v>
      </c>
      <c r="DS265" s="78">
        <v>576.02</v>
      </c>
      <c r="DT265" s="78">
        <v>496.13</v>
      </c>
      <c r="DU265" s="78">
        <v>427.35</v>
      </c>
      <c r="DV265" s="78"/>
      <c r="DW265" s="79"/>
      <c r="DX265" s="65" t="s">
        <v>404</v>
      </c>
      <c r="DY265" s="78">
        <v>559.96</v>
      </c>
      <c r="DZ265" s="78">
        <v>578.34</v>
      </c>
      <c r="EA265" s="78">
        <v>654.22</v>
      </c>
      <c r="EB265" s="78">
        <v>424.17</v>
      </c>
      <c r="EC265" s="78"/>
      <c r="ED265" s="79">
        <v>352.52</v>
      </c>
      <c r="EE265" s="65" t="s">
        <v>405</v>
      </c>
      <c r="EF265" s="68">
        <v>1</v>
      </c>
      <c r="EG265" s="78">
        <v>585.30999999999995</v>
      </c>
      <c r="EH265" s="78">
        <v>600.80999999999995</v>
      </c>
      <c r="EI265" s="78">
        <v>491.43</v>
      </c>
      <c r="EJ265" s="78"/>
      <c r="EK265" s="78">
        <v>369.88</v>
      </c>
      <c r="EL265" s="79">
        <v>245.71</v>
      </c>
      <c r="EM265" s="65" t="s">
        <v>406</v>
      </c>
      <c r="EN265" s="78">
        <v>569.79</v>
      </c>
      <c r="EO265" s="78">
        <v>572.35</v>
      </c>
      <c r="EP265" s="78">
        <v>521.58000000000004</v>
      </c>
      <c r="EQ265" s="78"/>
      <c r="ER265" s="78"/>
      <c r="ES265" s="79">
        <v>330.19</v>
      </c>
      <c r="ET265" s="65" t="s">
        <v>407</v>
      </c>
      <c r="EU265" s="68">
        <v>1</v>
      </c>
      <c r="EV265" s="78">
        <v>570.77</v>
      </c>
      <c r="EW265" s="78">
        <v>598.20000000000005</v>
      </c>
      <c r="EX265" s="78">
        <v>598.20000000000005</v>
      </c>
      <c r="EY265" s="78"/>
      <c r="EZ265" s="78"/>
      <c r="FA265" s="79">
        <v>313.27999999999997</v>
      </c>
      <c r="FB265" s="65" t="s">
        <v>408</v>
      </c>
      <c r="FC265" s="78">
        <v>645.54</v>
      </c>
      <c r="FD265" s="78">
        <v>612.35</v>
      </c>
      <c r="FE265" s="78">
        <v>615.37</v>
      </c>
      <c r="FF265" s="78"/>
      <c r="FG265" s="78"/>
      <c r="FH265" s="79"/>
      <c r="FI265" s="65" t="s">
        <v>409</v>
      </c>
      <c r="FJ265" s="78">
        <v>562.12</v>
      </c>
      <c r="FK265" s="78">
        <v>588.04999999999995</v>
      </c>
      <c r="FL265" s="78">
        <v>349.2</v>
      </c>
      <c r="FM265" s="78">
        <v>645.83000000000004</v>
      </c>
      <c r="FN265" s="78"/>
      <c r="FO265" s="79">
        <v>296.51</v>
      </c>
      <c r="FP265" s="65" t="s">
        <v>410</v>
      </c>
      <c r="FQ265" s="68">
        <v>0.22882247952038801</v>
      </c>
      <c r="FR265" s="78">
        <v>560.16</v>
      </c>
      <c r="FS265" s="78">
        <v>590.75</v>
      </c>
      <c r="FT265" s="78">
        <v>545.85</v>
      </c>
      <c r="FU265" s="78">
        <v>383.07</v>
      </c>
      <c r="FV265" s="78">
        <v>257.70999999999998</v>
      </c>
      <c r="FW265" s="79">
        <v>262.67</v>
      </c>
      <c r="FX265" s="65" t="s">
        <v>411</v>
      </c>
      <c r="FY265" s="78">
        <v>567.99</v>
      </c>
      <c r="FZ265" s="78">
        <v>594.80999999999995</v>
      </c>
      <c r="GA265" s="78">
        <v>594.57000000000005</v>
      </c>
      <c r="GB265" s="78">
        <v>574.82000000000005</v>
      </c>
      <c r="GC265" s="78"/>
      <c r="GD265" s="79">
        <v>334.84</v>
      </c>
      <c r="GE265" s="65" t="s">
        <v>412</v>
      </c>
      <c r="GF265" s="68">
        <v>0.21133606661312801</v>
      </c>
      <c r="GG265" s="78">
        <v>549.62</v>
      </c>
      <c r="GH265" s="78">
        <v>580.67999999999995</v>
      </c>
      <c r="GI265" s="78">
        <v>491.6</v>
      </c>
      <c r="GJ265" s="78">
        <v>582.76</v>
      </c>
      <c r="GK265" s="78"/>
      <c r="GL265" s="79">
        <v>415.26</v>
      </c>
      <c r="GM265" s="65" t="s">
        <v>413</v>
      </c>
      <c r="GN265" s="68">
        <v>9.3224447179028197E-2</v>
      </c>
      <c r="GO265" s="78">
        <v>559.14</v>
      </c>
      <c r="GP265" s="78">
        <v>749.85</v>
      </c>
      <c r="GQ265" s="78">
        <v>560.66999999999996</v>
      </c>
      <c r="GR265" s="78">
        <v>421.75</v>
      </c>
      <c r="GS265" s="78"/>
      <c r="GT265" s="79"/>
      <c r="GU265" s="65" t="s">
        <v>414</v>
      </c>
      <c r="GV265" s="68">
        <v>1</v>
      </c>
      <c r="GW265" s="78">
        <v>533.04999999999995</v>
      </c>
      <c r="GX265" s="78">
        <v>557.19000000000005</v>
      </c>
      <c r="GY265" s="78">
        <v>551.20000000000005</v>
      </c>
      <c r="GZ265" s="78">
        <v>568.34</v>
      </c>
      <c r="HA265" s="78"/>
      <c r="HB265" s="79">
        <v>367.93</v>
      </c>
      <c r="HC265" s="65" t="s">
        <v>415</v>
      </c>
      <c r="HD265" s="68">
        <v>1</v>
      </c>
      <c r="HE265" s="78">
        <v>561.35</v>
      </c>
      <c r="HF265" s="78">
        <v>605.67999999999995</v>
      </c>
      <c r="HG265" s="78"/>
      <c r="HH265" s="78">
        <v>350.4</v>
      </c>
      <c r="HI265" s="78">
        <v>343.76</v>
      </c>
      <c r="HJ265" s="79">
        <v>371.72</v>
      </c>
      <c r="HK265" s="85" t="s">
        <v>416</v>
      </c>
      <c r="HL265" s="68">
        <v>1.09190570302349</v>
      </c>
      <c r="HM265" s="78">
        <v>533.45000000000005</v>
      </c>
      <c r="HN265" s="78">
        <v>573.76</v>
      </c>
      <c r="HO265" s="78">
        <v>492.57</v>
      </c>
      <c r="HP265" s="78"/>
      <c r="HQ265" s="78"/>
      <c r="HR265" s="79"/>
    </row>
    <row r="266" spans="1:226" x14ac:dyDescent="0.25">
      <c r="A266" s="81">
        <v>43689</v>
      </c>
      <c r="B266" s="82" t="s">
        <v>387</v>
      </c>
      <c r="C266" s="83">
        <v>559.99297354359987</v>
      </c>
      <c r="D266" s="83">
        <v>588.25409189837251</v>
      </c>
      <c r="E266" s="83">
        <v>534.27560758120114</v>
      </c>
      <c r="F266" s="83">
        <v>440.85081660214234</v>
      </c>
      <c r="G266" s="83">
        <v>289.67166666666674</v>
      </c>
      <c r="H266" s="84">
        <v>324.9491379417571</v>
      </c>
      <c r="I266" s="82" t="s">
        <v>388</v>
      </c>
      <c r="J266" s="83">
        <v>563.59466369328925</v>
      </c>
      <c r="K266" s="83">
        <v>582.79492560724327</v>
      </c>
      <c r="L266" s="83">
        <v>504.1637171710297</v>
      </c>
      <c r="M266" s="83">
        <v>438.70175969845423</v>
      </c>
      <c r="N266" s="83">
        <v>386.02374999999995</v>
      </c>
      <c r="O266" s="84">
        <v>362.53866614190542</v>
      </c>
      <c r="P266" s="65" t="s">
        <v>389</v>
      </c>
      <c r="Q266" s="78">
        <v>545.80999999999995</v>
      </c>
      <c r="R266" s="78">
        <v>573.69000000000005</v>
      </c>
      <c r="S266" s="78">
        <v>529.59</v>
      </c>
      <c r="T266" s="78">
        <v>347</v>
      </c>
      <c r="U266" s="78"/>
      <c r="V266" s="79"/>
      <c r="W266" s="65" t="s">
        <v>390</v>
      </c>
      <c r="X266" s="78">
        <v>525.54</v>
      </c>
      <c r="Y266" s="78">
        <v>524.14</v>
      </c>
      <c r="Z266" s="78">
        <v>501.27</v>
      </c>
      <c r="AA266" s="78">
        <v>360.91</v>
      </c>
      <c r="AB266" s="78"/>
      <c r="AC266" s="79">
        <v>350.41</v>
      </c>
      <c r="AD266" s="65" t="s">
        <v>391</v>
      </c>
      <c r="AE266" s="68">
        <v>0.51129972389814904</v>
      </c>
      <c r="AF266" s="78">
        <v>563.08000000000004</v>
      </c>
      <c r="AG266" s="78">
        <v>598.98</v>
      </c>
      <c r="AH266" s="78">
        <v>494.43</v>
      </c>
      <c r="AI266" s="78"/>
      <c r="AJ266" s="78"/>
      <c r="AK266" s="79">
        <v>286.81</v>
      </c>
      <c r="AL266" s="69" t="s">
        <v>392</v>
      </c>
      <c r="AM266" s="70">
        <v>1</v>
      </c>
      <c r="AN266" s="78">
        <v>588.87</v>
      </c>
      <c r="AO266" s="78">
        <v>632.75</v>
      </c>
      <c r="AP266" s="78">
        <v>632</v>
      </c>
      <c r="AQ266" s="78">
        <v>673.61</v>
      </c>
      <c r="AR266" s="78"/>
      <c r="AS266" s="79"/>
      <c r="AT266" s="65" t="s">
        <v>393</v>
      </c>
      <c r="AU266" s="68">
        <v>3.8713174093143898E-2</v>
      </c>
      <c r="AV266" s="78">
        <v>542.23</v>
      </c>
      <c r="AW266" s="78">
        <v>587.55999999999995</v>
      </c>
      <c r="AX266" s="78">
        <v>504.46</v>
      </c>
      <c r="AY266" s="78">
        <v>363.59</v>
      </c>
      <c r="AZ266" s="78"/>
      <c r="BA266" s="79">
        <v>361.58</v>
      </c>
      <c r="BB266" s="65" t="s">
        <v>394</v>
      </c>
      <c r="BC266" s="78">
        <v>541.29999999999995</v>
      </c>
      <c r="BD266" s="78">
        <v>559.85</v>
      </c>
      <c r="BE266" s="78">
        <v>510.08</v>
      </c>
      <c r="BF266" s="78"/>
      <c r="BG266" s="78"/>
      <c r="BH266" s="79">
        <v>417.44</v>
      </c>
      <c r="BI266" s="65" t="s">
        <v>395</v>
      </c>
      <c r="BJ266" s="68">
        <v>0.13398898610534199</v>
      </c>
      <c r="BK266" s="78">
        <v>649.44000000000005</v>
      </c>
      <c r="BL266" s="78">
        <v>656.01</v>
      </c>
      <c r="BM266" s="78">
        <v>743.85</v>
      </c>
      <c r="BN266" s="78">
        <v>558.53</v>
      </c>
      <c r="BO266" s="78"/>
      <c r="BP266" s="79"/>
      <c r="BQ266" s="65" t="s">
        <v>396</v>
      </c>
      <c r="BR266" s="68">
        <v>1</v>
      </c>
      <c r="BS266" s="78">
        <v>571.16999999999996</v>
      </c>
      <c r="BT266" s="78">
        <v>610.33000000000004</v>
      </c>
      <c r="BU266" s="78">
        <v>657</v>
      </c>
      <c r="BV266" s="78"/>
      <c r="BW266" s="78"/>
      <c r="BX266" s="79">
        <v>362</v>
      </c>
      <c r="BY266" s="65" t="s">
        <v>397</v>
      </c>
      <c r="BZ266" s="78">
        <v>619.61</v>
      </c>
      <c r="CA266" s="78">
        <v>619.48</v>
      </c>
      <c r="CB266" s="78">
        <v>531.65</v>
      </c>
      <c r="CC266" s="78">
        <v>421.74</v>
      </c>
      <c r="CD266" s="78"/>
      <c r="CE266" s="79">
        <v>556.57000000000005</v>
      </c>
      <c r="CF266" s="65" t="s">
        <v>398</v>
      </c>
      <c r="CG266" s="78">
        <v>568.48</v>
      </c>
      <c r="CH266" s="78">
        <v>641.69000000000005</v>
      </c>
      <c r="CI266" s="78">
        <v>537.49</v>
      </c>
      <c r="CJ266" s="78"/>
      <c r="CK266" s="78"/>
      <c r="CL266" s="79"/>
      <c r="CM266" s="65" t="s">
        <v>399</v>
      </c>
      <c r="CN266" s="78">
        <v>564.67999999999995</v>
      </c>
      <c r="CO266" s="78">
        <v>570.49</v>
      </c>
      <c r="CP266" s="78">
        <v>591.42999999999995</v>
      </c>
      <c r="CQ266" s="78">
        <v>409.27</v>
      </c>
      <c r="CR266" s="78"/>
      <c r="CS266" s="79">
        <v>611.48</v>
      </c>
      <c r="CT266" s="65" t="s">
        <v>400</v>
      </c>
      <c r="CU266" s="78">
        <v>588.97</v>
      </c>
      <c r="CV266" s="78">
        <v>688.66</v>
      </c>
      <c r="CW266" s="78"/>
      <c r="CX266" s="78">
        <v>417.81</v>
      </c>
      <c r="CY266" s="78"/>
      <c r="CZ266" s="79"/>
      <c r="DA266" s="65" t="s">
        <v>401</v>
      </c>
      <c r="DB266" s="68">
        <v>0.13530335011094899</v>
      </c>
      <c r="DC266" s="78">
        <v>581.26</v>
      </c>
      <c r="DD266" s="78">
        <v>651.08000000000004</v>
      </c>
      <c r="DE266" s="78">
        <v>540.04999999999995</v>
      </c>
      <c r="DF266" s="78">
        <v>548.66</v>
      </c>
      <c r="DG266" s="78"/>
      <c r="DH266" s="79">
        <v>469.75</v>
      </c>
      <c r="DI266" s="65" t="s">
        <v>402</v>
      </c>
      <c r="DJ266" s="68">
        <v>3.08024025874018E-3</v>
      </c>
      <c r="DK266" s="78">
        <v>568.57000000000005</v>
      </c>
      <c r="DL266" s="78">
        <v>614.92999999999995</v>
      </c>
      <c r="DM266" s="78">
        <v>614.92999999999995</v>
      </c>
      <c r="DN266" s="78">
        <v>473.26</v>
      </c>
      <c r="DO266" s="78"/>
      <c r="DP266" s="79">
        <v>458.49</v>
      </c>
      <c r="DQ266" s="65" t="s">
        <v>403</v>
      </c>
      <c r="DR266" s="78">
        <v>560.83000000000004</v>
      </c>
      <c r="DS266" s="78">
        <v>578.78</v>
      </c>
      <c r="DT266" s="78">
        <v>502.83</v>
      </c>
      <c r="DU266" s="78">
        <v>457.42</v>
      </c>
      <c r="DV266" s="78"/>
      <c r="DW266" s="79"/>
      <c r="DX266" s="65" t="s">
        <v>404</v>
      </c>
      <c r="DY266" s="78">
        <v>566.62</v>
      </c>
      <c r="DZ266" s="78">
        <v>585</v>
      </c>
      <c r="EA266" s="78">
        <v>654.26</v>
      </c>
      <c r="EB266" s="78">
        <v>427.17</v>
      </c>
      <c r="EC266" s="78"/>
      <c r="ED266" s="79">
        <v>349.66</v>
      </c>
      <c r="EE266" s="65" t="s">
        <v>405</v>
      </c>
      <c r="EF266" s="68">
        <v>1</v>
      </c>
      <c r="EG266" s="78">
        <v>586.15</v>
      </c>
      <c r="EH266" s="78">
        <v>599.28</v>
      </c>
      <c r="EI266" s="78">
        <v>487.87</v>
      </c>
      <c r="EJ266" s="78"/>
      <c r="EK266" s="78">
        <v>369.88</v>
      </c>
      <c r="EL266" s="79">
        <v>245.28</v>
      </c>
      <c r="EM266" s="65" t="s">
        <v>406</v>
      </c>
      <c r="EN266" s="78">
        <v>569.79</v>
      </c>
      <c r="EO266" s="78">
        <v>572.35</v>
      </c>
      <c r="EP266" s="78">
        <v>521.58000000000004</v>
      </c>
      <c r="EQ266" s="78"/>
      <c r="ER266" s="78"/>
      <c r="ES266" s="79">
        <v>336.67</v>
      </c>
      <c r="ET266" s="65" t="s">
        <v>407</v>
      </c>
      <c r="EU266" s="68">
        <v>1</v>
      </c>
      <c r="EV266" s="78">
        <v>570.41</v>
      </c>
      <c r="EW266" s="78">
        <v>598.51</v>
      </c>
      <c r="EX266" s="78">
        <v>598.51</v>
      </c>
      <c r="EY266" s="78"/>
      <c r="EZ266" s="78"/>
      <c r="FA266" s="79">
        <v>313.27999999999997</v>
      </c>
      <c r="FB266" s="65" t="s">
        <v>408</v>
      </c>
      <c r="FC266" s="78">
        <v>645.54</v>
      </c>
      <c r="FD266" s="78">
        <v>612.35</v>
      </c>
      <c r="FE266" s="78">
        <v>615.37</v>
      </c>
      <c r="FF266" s="78"/>
      <c r="FG266" s="78"/>
      <c r="FH266" s="79"/>
      <c r="FI266" s="65" t="s">
        <v>409</v>
      </c>
      <c r="FJ266" s="78">
        <v>567.08000000000004</v>
      </c>
      <c r="FK266" s="78">
        <v>588.04999999999995</v>
      </c>
      <c r="FL266" s="78">
        <v>350.86</v>
      </c>
      <c r="FM266" s="78">
        <v>633.83000000000004</v>
      </c>
      <c r="FN266" s="78"/>
      <c r="FO266" s="79">
        <v>306.43</v>
      </c>
      <c r="FP266" s="65" t="s">
        <v>410</v>
      </c>
      <c r="FQ266" s="68">
        <v>0.23108030040439101</v>
      </c>
      <c r="FR266" s="78">
        <v>576.73</v>
      </c>
      <c r="FS266" s="78">
        <v>606.97</v>
      </c>
      <c r="FT266" s="78">
        <v>540.57000000000005</v>
      </c>
      <c r="FU266" s="78">
        <v>414.2</v>
      </c>
      <c r="FV266" s="78">
        <v>278.66000000000003</v>
      </c>
      <c r="FW266" s="79">
        <v>266.58999999999997</v>
      </c>
      <c r="FX266" s="65" t="s">
        <v>411</v>
      </c>
      <c r="FY266" s="78">
        <v>581</v>
      </c>
      <c r="FZ266" s="78">
        <v>604.55999999999995</v>
      </c>
      <c r="GA266" s="78">
        <v>606.76</v>
      </c>
      <c r="GB266" s="78">
        <v>612.84</v>
      </c>
      <c r="GC266" s="78"/>
      <c r="GD266" s="79">
        <v>335.66</v>
      </c>
      <c r="GE266" s="65" t="s">
        <v>412</v>
      </c>
      <c r="GF266" s="68">
        <v>0.21164021164021199</v>
      </c>
      <c r="GG266" s="78">
        <v>562.15</v>
      </c>
      <c r="GH266" s="78">
        <v>591.47</v>
      </c>
      <c r="GI266" s="78">
        <v>521.91</v>
      </c>
      <c r="GJ266" s="78">
        <v>538</v>
      </c>
      <c r="GK266" s="78"/>
      <c r="GL266" s="79">
        <v>415.78</v>
      </c>
      <c r="GM266" s="65" t="s">
        <v>413</v>
      </c>
      <c r="GN266" s="68">
        <v>9.3183618319899394E-2</v>
      </c>
      <c r="GO266" s="78">
        <v>567.84</v>
      </c>
      <c r="GP266" s="78">
        <v>751.01</v>
      </c>
      <c r="GQ266" s="78">
        <v>564.97</v>
      </c>
      <c r="GR266" s="78">
        <v>425.48</v>
      </c>
      <c r="GS266" s="78"/>
      <c r="GT266" s="79"/>
      <c r="GU266" s="65" t="s">
        <v>414</v>
      </c>
      <c r="GV266" s="68">
        <v>1</v>
      </c>
      <c r="GW266" s="78">
        <v>543.04999999999995</v>
      </c>
      <c r="GX266" s="78">
        <v>559.91999999999996</v>
      </c>
      <c r="GY266" s="78">
        <v>561.41</v>
      </c>
      <c r="GZ266" s="78">
        <v>568.34</v>
      </c>
      <c r="HA266" s="78"/>
      <c r="HB266" s="79">
        <v>381.42</v>
      </c>
      <c r="HC266" s="65" t="s">
        <v>415</v>
      </c>
      <c r="HD266" s="68">
        <v>1</v>
      </c>
      <c r="HE266" s="78">
        <v>573.85</v>
      </c>
      <c r="HF266" s="78">
        <v>607.35</v>
      </c>
      <c r="HG266" s="78"/>
      <c r="HH266" s="78">
        <v>402.35</v>
      </c>
      <c r="HI266" s="78">
        <v>395.71</v>
      </c>
      <c r="HJ266" s="79">
        <v>373.39</v>
      </c>
      <c r="HK266" s="85" t="s">
        <v>416</v>
      </c>
      <c r="HL266" s="68">
        <v>1.0797387032338199</v>
      </c>
      <c r="HM266" s="78">
        <v>529.26</v>
      </c>
      <c r="HN266" s="78">
        <v>567.30999999999995</v>
      </c>
      <c r="HO266" s="78">
        <v>485.84</v>
      </c>
      <c r="HP266" s="78"/>
      <c r="HQ266" s="78"/>
      <c r="HR266" s="79"/>
    </row>
    <row r="267" spans="1:226" x14ac:dyDescent="0.25">
      <c r="A267" s="81">
        <v>43682</v>
      </c>
      <c r="B267" s="82" t="s">
        <v>387</v>
      </c>
      <c r="C267" s="83">
        <v>574.78054715949497</v>
      </c>
      <c r="D267" s="83">
        <v>601.11477763515904</v>
      </c>
      <c r="E267" s="83">
        <v>561.04369038280174</v>
      </c>
      <c r="F267" s="83">
        <v>457.68689129266932</v>
      </c>
      <c r="G267" s="83">
        <v>345.9338461538461</v>
      </c>
      <c r="H267" s="84">
        <v>330.09017453544317</v>
      </c>
      <c r="I267" s="82" t="s">
        <v>388</v>
      </c>
      <c r="J267" s="83">
        <v>581.40656786301122</v>
      </c>
      <c r="K267" s="83">
        <v>597.15372307312441</v>
      </c>
      <c r="L267" s="83">
        <v>529.97280488401179</v>
      </c>
      <c r="M267" s="83">
        <v>455.45104464326369</v>
      </c>
      <c r="N267" s="83">
        <v>382.89249999999993</v>
      </c>
      <c r="O267" s="84">
        <v>369.24544991520867</v>
      </c>
      <c r="P267" s="65" t="s">
        <v>389</v>
      </c>
      <c r="Q267" s="78">
        <v>561.64</v>
      </c>
      <c r="R267" s="78">
        <v>588.69000000000005</v>
      </c>
      <c r="S267" s="78">
        <v>547.67999999999995</v>
      </c>
      <c r="T267" s="78">
        <v>395</v>
      </c>
      <c r="U267" s="78"/>
      <c r="V267" s="79"/>
      <c r="W267" s="65" t="s">
        <v>390</v>
      </c>
      <c r="X267" s="78">
        <v>591.24</v>
      </c>
      <c r="Y267" s="78">
        <v>598.6</v>
      </c>
      <c r="Z267" s="78">
        <v>540.36</v>
      </c>
      <c r="AA267" s="78">
        <v>360.91</v>
      </c>
      <c r="AB267" s="78"/>
      <c r="AC267" s="79">
        <v>377.69</v>
      </c>
      <c r="AD267" s="65" t="s">
        <v>391</v>
      </c>
      <c r="AE267" s="68">
        <v>0.51129972389814904</v>
      </c>
      <c r="AF267" s="78">
        <v>564.41</v>
      </c>
      <c r="AG267" s="78">
        <v>598.85</v>
      </c>
      <c r="AH267" s="78">
        <v>514.54</v>
      </c>
      <c r="AI267" s="78"/>
      <c r="AJ267" s="78"/>
      <c r="AK267" s="79">
        <v>288.29000000000002</v>
      </c>
      <c r="AL267" s="69" t="s">
        <v>392</v>
      </c>
      <c r="AM267" s="70">
        <v>1</v>
      </c>
      <c r="AN267" s="78">
        <v>586.05999999999995</v>
      </c>
      <c r="AO267" s="78">
        <v>626.33000000000004</v>
      </c>
      <c r="AP267" s="78">
        <v>631.70000000000005</v>
      </c>
      <c r="AQ267" s="78">
        <v>673.61</v>
      </c>
      <c r="AR267" s="78"/>
      <c r="AS267" s="79"/>
      <c r="AT267" s="65" t="s">
        <v>393</v>
      </c>
      <c r="AU267" s="68">
        <v>3.87957790192427E-2</v>
      </c>
      <c r="AV267" s="78">
        <v>547.49</v>
      </c>
      <c r="AW267" s="78">
        <v>595.1</v>
      </c>
      <c r="AX267" s="78">
        <v>523.21</v>
      </c>
      <c r="AY267" s="78">
        <v>370.73</v>
      </c>
      <c r="AZ267" s="78"/>
      <c r="BA267" s="79">
        <v>363.09</v>
      </c>
      <c r="BB267" s="65" t="s">
        <v>394</v>
      </c>
      <c r="BC267" s="78">
        <v>564.83000000000004</v>
      </c>
      <c r="BD267" s="78">
        <v>578.34</v>
      </c>
      <c r="BE267" s="78">
        <v>542.01</v>
      </c>
      <c r="BF267" s="78"/>
      <c r="BG267" s="78"/>
      <c r="BH267" s="79">
        <v>422.49</v>
      </c>
      <c r="BI267" s="65" t="s">
        <v>395</v>
      </c>
      <c r="BJ267" s="68">
        <v>0.13394411851375601</v>
      </c>
      <c r="BK267" s="78">
        <v>692.09</v>
      </c>
      <c r="BL267" s="78">
        <v>687.94</v>
      </c>
      <c r="BM267" s="78">
        <v>775.75</v>
      </c>
      <c r="BN267" s="78">
        <v>598.53</v>
      </c>
      <c r="BO267" s="78"/>
      <c r="BP267" s="79"/>
      <c r="BQ267" s="65" t="s">
        <v>396</v>
      </c>
      <c r="BR267" s="68">
        <v>1</v>
      </c>
      <c r="BS267" s="78">
        <v>571.16999999999996</v>
      </c>
      <c r="BT267" s="78">
        <v>610.33000000000004</v>
      </c>
      <c r="BU267" s="78">
        <v>657</v>
      </c>
      <c r="BV267" s="78"/>
      <c r="BW267" s="78"/>
      <c r="BX267" s="79">
        <v>362</v>
      </c>
      <c r="BY267" s="65" t="s">
        <v>397</v>
      </c>
      <c r="BZ267" s="78">
        <v>627.71</v>
      </c>
      <c r="CA267" s="78">
        <v>626.54999999999995</v>
      </c>
      <c r="CB267" s="78">
        <v>551.21</v>
      </c>
      <c r="CC267" s="78">
        <v>433.65</v>
      </c>
      <c r="CD267" s="78"/>
      <c r="CE267" s="79">
        <v>556.98</v>
      </c>
      <c r="CF267" s="65" t="s">
        <v>398</v>
      </c>
      <c r="CG267" s="78">
        <v>587.84</v>
      </c>
      <c r="CH267" s="78">
        <v>661.05</v>
      </c>
      <c r="CI267" s="78">
        <v>575.39</v>
      </c>
      <c r="CJ267" s="78"/>
      <c r="CK267" s="78"/>
      <c r="CL267" s="79"/>
      <c r="CM267" s="65" t="s">
        <v>399</v>
      </c>
      <c r="CN267" s="78">
        <v>574.85</v>
      </c>
      <c r="CO267" s="78">
        <v>581.95000000000005</v>
      </c>
      <c r="CP267" s="78">
        <v>608.14</v>
      </c>
      <c r="CQ267" s="78">
        <v>450.32</v>
      </c>
      <c r="CR267" s="78"/>
      <c r="CS267" s="79">
        <v>610.30999999999995</v>
      </c>
      <c r="CT267" s="65" t="s">
        <v>400</v>
      </c>
      <c r="CU267" s="78">
        <v>598.70000000000005</v>
      </c>
      <c r="CV267" s="78">
        <v>695.33</v>
      </c>
      <c r="CW267" s="78"/>
      <c r="CX267" s="78">
        <v>459.58</v>
      </c>
      <c r="CY267" s="78"/>
      <c r="CZ267" s="79"/>
      <c r="DA267" s="65" t="s">
        <v>401</v>
      </c>
      <c r="DB267" s="68">
        <v>0.13549217532687499</v>
      </c>
      <c r="DC267" s="78">
        <v>584.57000000000005</v>
      </c>
      <c r="DD267" s="78">
        <v>648.19000000000005</v>
      </c>
      <c r="DE267" s="78">
        <v>535.92999999999995</v>
      </c>
      <c r="DF267" s="78">
        <v>549.41999999999996</v>
      </c>
      <c r="DG267" s="78"/>
      <c r="DH267" s="79">
        <v>482.11</v>
      </c>
      <c r="DI267" s="65" t="s">
        <v>402</v>
      </c>
      <c r="DJ267" s="68">
        <v>3.0581974983944502E-3</v>
      </c>
      <c r="DK267" s="78">
        <v>579.4</v>
      </c>
      <c r="DL267" s="78">
        <v>621.04</v>
      </c>
      <c r="DM267" s="78">
        <v>621.04</v>
      </c>
      <c r="DN267" s="78">
        <v>469.87</v>
      </c>
      <c r="DO267" s="78"/>
      <c r="DP267" s="79">
        <v>461.66</v>
      </c>
      <c r="DQ267" s="65" t="s">
        <v>403</v>
      </c>
      <c r="DR267" s="78">
        <v>543.35</v>
      </c>
      <c r="DS267" s="78">
        <v>561.71</v>
      </c>
      <c r="DT267" s="78">
        <v>509.53</v>
      </c>
      <c r="DU267" s="78">
        <v>462.06</v>
      </c>
      <c r="DV267" s="78"/>
      <c r="DW267" s="79"/>
      <c r="DX267" s="65" t="s">
        <v>404</v>
      </c>
      <c r="DY267" s="78">
        <v>576.79999999999995</v>
      </c>
      <c r="DZ267" s="78">
        <v>594.72</v>
      </c>
      <c r="EA267" s="78">
        <v>666.09</v>
      </c>
      <c r="EB267" s="78">
        <v>453.28</v>
      </c>
      <c r="EC267" s="78"/>
      <c r="ED267" s="79">
        <v>355.91</v>
      </c>
      <c r="EE267" s="65" t="s">
        <v>405</v>
      </c>
      <c r="EF267" s="68">
        <v>1</v>
      </c>
      <c r="EG267" s="78">
        <v>588.26</v>
      </c>
      <c r="EH267" s="78">
        <v>604.1</v>
      </c>
      <c r="EI267" s="78">
        <v>504.55</v>
      </c>
      <c r="EJ267" s="78"/>
      <c r="EK267" s="78">
        <v>369.88</v>
      </c>
      <c r="EL267" s="79">
        <v>254.45</v>
      </c>
      <c r="EM267" s="65" t="s">
        <v>406</v>
      </c>
      <c r="EN267" s="78">
        <v>601.41</v>
      </c>
      <c r="EO267" s="78">
        <v>593.72</v>
      </c>
      <c r="EP267" s="78">
        <v>543.51</v>
      </c>
      <c r="EQ267" s="78"/>
      <c r="ER267" s="78"/>
      <c r="ES267" s="79">
        <v>362.6</v>
      </c>
      <c r="ET267" s="65" t="s">
        <v>407</v>
      </c>
      <c r="EU267" s="68">
        <v>1</v>
      </c>
      <c r="EV267" s="78">
        <v>570.25</v>
      </c>
      <c r="EW267" s="78">
        <v>597.38</v>
      </c>
      <c r="EX267" s="78">
        <v>597.37</v>
      </c>
      <c r="EY267" s="78"/>
      <c r="EZ267" s="78"/>
      <c r="FA267" s="79">
        <v>313.27999999999997</v>
      </c>
      <c r="FB267" s="65" t="s">
        <v>408</v>
      </c>
      <c r="FC267" s="78">
        <v>645.54</v>
      </c>
      <c r="FD267" s="78">
        <v>612.35</v>
      </c>
      <c r="FE267" s="78">
        <v>615.37</v>
      </c>
      <c r="FF267" s="78"/>
      <c r="FG267" s="78"/>
      <c r="FH267" s="79"/>
      <c r="FI267" s="65" t="s">
        <v>409</v>
      </c>
      <c r="FJ267" s="78">
        <v>593.53</v>
      </c>
      <c r="FK267" s="78">
        <v>610.36</v>
      </c>
      <c r="FL267" s="78">
        <v>392.18</v>
      </c>
      <c r="FM267" s="78">
        <v>659.83</v>
      </c>
      <c r="FN267" s="78"/>
      <c r="FO267" s="79">
        <v>322.13</v>
      </c>
      <c r="FP267" s="65" t="s">
        <v>410</v>
      </c>
      <c r="FQ267" s="68">
        <v>0.231792684622873</v>
      </c>
      <c r="FR267" s="78">
        <v>588.74</v>
      </c>
      <c r="FS267" s="78">
        <v>618.96</v>
      </c>
      <c r="FT267" s="78">
        <v>562.44000000000005</v>
      </c>
      <c r="FU267" s="78">
        <v>377.32</v>
      </c>
      <c r="FV267" s="78">
        <v>341.71</v>
      </c>
      <c r="FW267" s="79">
        <v>270.91000000000003</v>
      </c>
      <c r="FX267" s="65" t="s">
        <v>411</v>
      </c>
      <c r="FY267" s="78">
        <v>593.19000000000005</v>
      </c>
      <c r="FZ267" s="78">
        <v>615.13</v>
      </c>
      <c r="GA267" s="78">
        <v>609.20000000000005</v>
      </c>
      <c r="GB267" s="78">
        <v>595.75</v>
      </c>
      <c r="GC267" s="78"/>
      <c r="GD267" s="79">
        <v>335.66</v>
      </c>
      <c r="GE267" s="65" t="s">
        <v>412</v>
      </c>
      <c r="GF267" s="68">
        <v>0.21130480718436301</v>
      </c>
      <c r="GG267" s="78">
        <v>573.61</v>
      </c>
      <c r="GH267" s="78">
        <v>612.32000000000005</v>
      </c>
      <c r="GI267" s="78">
        <v>508.96</v>
      </c>
      <c r="GJ267" s="78">
        <v>442.17</v>
      </c>
      <c r="GK267" s="78"/>
      <c r="GL267" s="79">
        <v>416.91</v>
      </c>
      <c r="GM267" s="65" t="s">
        <v>413</v>
      </c>
      <c r="GN267" s="68">
        <v>9.2934211871416206E-2</v>
      </c>
      <c r="GO267" s="78">
        <v>584.91</v>
      </c>
      <c r="GP267" s="78">
        <v>762.39</v>
      </c>
      <c r="GQ267" s="78">
        <v>586.14</v>
      </c>
      <c r="GR267" s="78">
        <v>463.09</v>
      </c>
      <c r="GS267" s="78"/>
      <c r="GT267" s="79"/>
      <c r="GU267" s="65" t="s">
        <v>414</v>
      </c>
      <c r="GV267" s="68">
        <v>1</v>
      </c>
      <c r="GW267" s="78">
        <v>543.87</v>
      </c>
      <c r="GX267" s="78">
        <v>555.09</v>
      </c>
      <c r="GY267" s="78">
        <v>561.12</v>
      </c>
      <c r="GZ267" s="78">
        <v>568.34</v>
      </c>
      <c r="HA267" s="78"/>
      <c r="HB267" s="79">
        <v>380.98</v>
      </c>
      <c r="HC267" s="65" t="s">
        <v>415</v>
      </c>
      <c r="HD267" s="68">
        <v>1</v>
      </c>
      <c r="HE267" s="78">
        <v>595.52</v>
      </c>
      <c r="HF267" s="78">
        <v>624.02</v>
      </c>
      <c r="HG267" s="78"/>
      <c r="HH267" s="78">
        <v>397.34</v>
      </c>
      <c r="HI267" s="78">
        <v>390.7</v>
      </c>
      <c r="HJ267" s="79">
        <v>388.39</v>
      </c>
      <c r="HK267" s="85" t="s">
        <v>416</v>
      </c>
      <c r="HL267" s="68">
        <v>1.0883761427949501</v>
      </c>
      <c r="HM267" s="78">
        <v>533.58000000000004</v>
      </c>
      <c r="HN267" s="78">
        <v>572</v>
      </c>
      <c r="HO267" s="78">
        <v>498.19</v>
      </c>
      <c r="HP267" s="78"/>
      <c r="HQ267" s="78"/>
      <c r="HR267" s="79"/>
    </row>
    <row r="268" spans="1:226" x14ac:dyDescent="0.25">
      <c r="A268" s="81">
        <v>43675</v>
      </c>
      <c r="B268" s="82" t="s">
        <v>387</v>
      </c>
      <c r="C268" s="83">
        <v>575.15824546664749</v>
      </c>
      <c r="D268" s="83">
        <v>600.21875974891179</v>
      </c>
      <c r="E268" s="83">
        <v>557.03932243623444</v>
      </c>
      <c r="F268" s="83">
        <v>455.21874855019399</v>
      </c>
      <c r="G268" s="83">
        <v>337.00115384615384</v>
      </c>
      <c r="H268" s="84">
        <v>334.64202193411967</v>
      </c>
      <c r="I268" s="82" t="s">
        <v>388</v>
      </c>
      <c r="J268" s="83">
        <v>579.70120820605143</v>
      </c>
      <c r="K268" s="83">
        <v>594.86626416491765</v>
      </c>
      <c r="L268" s="83">
        <v>526.2882668110625</v>
      </c>
      <c r="M268" s="83">
        <v>452.75681639933049</v>
      </c>
      <c r="N268" s="83">
        <v>391.96124999999995</v>
      </c>
      <c r="O268" s="84">
        <v>371.85030110875095</v>
      </c>
      <c r="P268" s="65" t="s">
        <v>389</v>
      </c>
      <c r="Q268" s="78">
        <v>559.14</v>
      </c>
      <c r="R268" s="78">
        <v>585.36</v>
      </c>
      <c r="S268" s="78">
        <v>549.44000000000005</v>
      </c>
      <c r="T268" s="78">
        <v>389</v>
      </c>
      <c r="U268" s="78"/>
      <c r="V268" s="79"/>
      <c r="W268" s="65" t="s">
        <v>390</v>
      </c>
      <c r="X268" s="78">
        <v>593.15</v>
      </c>
      <c r="Y268" s="78">
        <v>595.79</v>
      </c>
      <c r="Z268" s="78">
        <v>536.47</v>
      </c>
      <c r="AA268" s="78">
        <v>360.82</v>
      </c>
      <c r="AB268" s="78"/>
      <c r="AC268" s="79">
        <v>395.87</v>
      </c>
      <c r="AD268" s="65" t="s">
        <v>391</v>
      </c>
      <c r="AE268" s="68">
        <v>0.51129972389814904</v>
      </c>
      <c r="AF268" s="78">
        <v>564.36</v>
      </c>
      <c r="AG268" s="78">
        <v>596.35</v>
      </c>
      <c r="AH268" s="78">
        <v>505.84</v>
      </c>
      <c r="AI268" s="78"/>
      <c r="AJ268" s="78"/>
      <c r="AK268" s="79">
        <v>290.79000000000002</v>
      </c>
      <c r="AL268" s="69" t="s">
        <v>392</v>
      </c>
      <c r="AM268" s="70">
        <v>1</v>
      </c>
      <c r="AN268" s="78">
        <v>587.62</v>
      </c>
      <c r="AO268" s="78">
        <v>626.85</v>
      </c>
      <c r="AP268" s="78">
        <v>631.70000000000005</v>
      </c>
      <c r="AQ268" s="78">
        <v>673.61</v>
      </c>
      <c r="AR268" s="78"/>
      <c r="AS268" s="79"/>
      <c r="AT268" s="65" t="s">
        <v>393</v>
      </c>
      <c r="AU268" s="68">
        <v>3.9042673642290998E-2</v>
      </c>
      <c r="AV268" s="78">
        <v>551.78</v>
      </c>
      <c r="AW268" s="78">
        <v>599.24</v>
      </c>
      <c r="AX268" s="78">
        <v>518.5</v>
      </c>
      <c r="AY268" s="78">
        <v>380.71</v>
      </c>
      <c r="AZ268" s="78"/>
      <c r="BA268" s="79">
        <v>366.27</v>
      </c>
      <c r="BB268" s="65" t="s">
        <v>394</v>
      </c>
      <c r="BC268" s="78">
        <v>563.99</v>
      </c>
      <c r="BD268" s="78">
        <v>577.5</v>
      </c>
      <c r="BE268" s="78">
        <v>537.80999999999995</v>
      </c>
      <c r="BF268" s="78"/>
      <c r="BG268" s="78"/>
      <c r="BH268" s="79">
        <v>419.96</v>
      </c>
      <c r="BI268" s="65" t="s">
        <v>395</v>
      </c>
      <c r="BJ268" s="68">
        <v>0.133926179889645</v>
      </c>
      <c r="BK268" s="78">
        <v>692</v>
      </c>
      <c r="BL268" s="78">
        <v>687.84</v>
      </c>
      <c r="BM268" s="78">
        <v>775.65</v>
      </c>
      <c r="BN268" s="78">
        <v>598.45000000000005</v>
      </c>
      <c r="BO268" s="78"/>
      <c r="BP268" s="79"/>
      <c r="BQ268" s="65" t="s">
        <v>396</v>
      </c>
      <c r="BR268" s="68">
        <v>1</v>
      </c>
      <c r="BS268" s="78">
        <v>575.33000000000004</v>
      </c>
      <c r="BT268" s="78">
        <v>618.66999999999996</v>
      </c>
      <c r="BU268" s="78">
        <v>647.83000000000004</v>
      </c>
      <c r="BV268" s="78"/>
      <c r="BW268" s="78"/>
      <c r="BX268" s="79">
        <v>362</v>
      </c>
      <c r="BY268" s="65" t="s">
        <v>397</v>
      </c>
      <c r="BZ268" s="78">
        <v>624.47</v>
      </c>
      <c r="CA268" s="78">
        <v>622.70000000000005</v>
      </c>
      <c r="CB268" s="78">
        <v>540.16999999999996</v>
      </c>
      <c r="CC268" s="78">
        <v>430.56</v>
      </c>
      <c r="CD268" s="78"/>
      <c r="CE268" s="79">
        <v>557.11</v>
      </c>
      <c r="CF268" s="65" t="s">
        <v>398</v>
      </c>
      <c r="CG268" s="78">
        <v>593.48</v>
      </c>
      <c r="CH268" s="78">
        <v>665.08</v>
      </c>
      <c r="CI268" s="78">
        <v>574.59</v>
      </c>
      <c r="CJ268" s="78"/>
      <c r="CK268" s="78"/>
      <c r="CL268" s="79"/>
      <c r="CM268" s="65" t="s">
        <v>399</v>
      </c>
      <c r="CN268" s="78">
        <v>574.03</v>
      </c>
      <c r="CO268" s="78">
        <v>578.27</v>
      </c>
      <c r="CP268" s="78">
        <v>605.37</v>
      </c>
      <c r="CQ268" s="78">
        <v>435.71</v>
      </c>
      <c r="CR268" s="78"/>
      <c r="CS268" s="79">
        <v>609.54</v>
      </c>
      <c r="CT268" s="65" t="s">
        <v>400</v>
      </c>
      <c r="CU268" s="78">
        <v>598.66</v>
      </c>
      <c r="CV268" s="78">
        <v>694.56</v>
      </c>
      <c r="CW268" s="78"/>
      <c r="CX268" s="78">
        <v>459.78</v>
      </c>
      <c r="CY268" s="78"/>
      <c r="CZ268" s="79"/>
      <c r="DA268" s="65" t="s">
        <v>401</v>
      </c>
      <c r="DB268" s="68">
        <v>0.13549217532687499</v>
      </c>
      <c r="DC268" s="78">
        <v>587.39</v>
      </c>
      <c r="DD268" s="78">
        <v>642.77</v>
      </c>
      <c r="DE268" s="78">
        <v>532.66999999999996</v>
      </c>
      <c r="DF268" s="78">
        <v>549.41999999999996</v>
      </c>
      <c r="DG268" s="78"/>
      <c r="DH268" s="79">
        <v>497.28</v>
      </c>
      <c r="DI268" s="65" t="s">
        <v>402</v>
      </c>
      <c r="DJ268" s="68">
        <v>3.0559545273966299E-3</v>
      </c>
      <c r="DK268" s="78">
        <v>571.98</v>
      </c>
      <c r="DL268" s="78">
        <v>608.73</v>
      </c>
      <c r="DM268" s="78">
        <v>608.73</v>
      </c>
      <c r="DN268" s="78">
        <v>688.77</v>
      </c>
      <c r="DO268" s="78"/>
      <c r="DP268" s="79">
        <v>460.88</v>
      </c>
      <c r="DQ268" s="65" t="s">
        <v>403</v>
      </c>
      <c r="DR268" s="78">
        <v>544.08000000000004</v>
      </c>
      <c r="DS268" s="78">
        <v>558.62</v>
      </c>
      <c r="DT268" s="78">
        <v>497.72</v>
      </c>
      <c r="DU268" s="78">
        <v>462.06</v>
      </c>
      <c r="DV268" s="78"/>
      <c r="DW268" s="79"/>
      <c r="DX268" s="65" t="s">
        <v>404</v>
      </c>
      <c r="DY268" s="78">
        <v>576.53</v>
      </c>
      <c r="DZ268" s="78">
        <v>594.30999999999995</v>
      </c>
      <c r="EA268" s="78">
        <v>665.47</v>
      </c>
      <c r="EB268" s="78">
        <v>455.05</v>
      </c>
      <c r="EC268" s="78"/>
      <c r="ED268" s="79">
        <v>359.61</v>
      </c>
      <c r="EE268" s="65" t="s">
        <v>405</v>
      </c>
      <c r="EF268" s="68">
        <v>1</v>
      </c>
      <c r="EG268" s="78">
        <v>582.17999999999995</v>
      </c>
      <c r="EH268" s="78">
        <v>595.86</v>
      </c>
      <c r="EI268" s="78">
        <v>506.42</v>
      </c>
      <c r="EJ268" s="78"/>
      <c r="EK268" s="78">
        <v>369.88</v>
      </c>
      <c r="EL268" s="79">
        <v>256.32</v>
      </c>
      <c r="EM268" s="65" t="s">
        <v>406</v>
      </c>
      <c r="EN268" s="78">
        <v>581.76</v>
      </c>
      <c r="EO268" s="78">
        <v>593.72</v>
      </c>
      <c r="EP268" s="78">
        <v>543.51</v>
      </c>
      <c r="EQ268" s="78"/>
      <c r="ER268" s="78"/>
      <c r="ES268" s="79">
        <v>362.6</v>
      </c>
      <c r="ET268" s="65" t="s">
        <v>407</v>
      </c>
      <c r="EU268" s="68">
        <v>1</v>
      </c>
      <c r="EV268" s="78">
        <v>570.09</v>
      </c>
      <c r="EW268" s="78">
        <v>597.05999999999995</v>
      </c>
      <c r="EX268" s="78">
        <v>597.05999999999995</v>
      </c>
      <c r="EY268" s="78"/>
      <c r="EZ268" s="78"/>
      <c r="FA268" s="79">
        <v>313.18</v>
      </c>
      <c r="FB268" s="65" t="s">
        <v>408</v>
      </c>
      <c r="FC268" s="78">
        <v>603.16</v>
      </c>
      <c r="FD268" s="78">
        <v>569.97</v>
      </c>
      <c r="FE268" s="78">
        <v>615.37</v>
      </c>
      <c r="FF268" s="78"/>
      <c r="FG268" s="78"/>
      <c r="FH268" s="79"/>
      <c r="FI268" s="65" t="s">
        <v>409</v>
      </c>
      <c r="FJ268" s="78">
        <v>585.26</v>
      </c>
      <c r="FK268" s="78">
        <v>606.23</v>
      </c>
      <c r="FL268" s="78">
        <v>407.88</v>
      </c>
      <c r="FM268" s="78">
        <v>664.83</v>
      </c>
      <c r="FN268" s="78"/>
      <c r="FO268" s="79">
        <v>324.61</v>
      </c>
      <c r="FP268" s="65" t="s">
        <v>410</v>
      </c>
      <c r="FQ268" s="68">
        <v>0.23361211045180599</v>
      </c>
      <c r="FR268" s="78">
        <v>593.13</v>
      </c>
      <c r="FS268" s="78">
        <v>623.08000000000004</v>
      </c>
      <c r="FT268" s="78">
        <v>552.26</v>
      </c>
      <c r="FU268" s="78">
        <v>415.4</v>
      </c>
      <c r="FV268" s="78">
        <v>330.72</v>
      </c>
      <c r="FW268" s="79">
        <v>278.75</v>
      </c>
      <c r="FX268" s="65" t="s">
        <v>411</v>
      </c>
      <c r="FY268" s="78">
        <v>589.94000000000005</v>
      </c>
      <c r="FZ268" s="78">
        <v>611.88</v>
      </c>
      <c r="GA268" s="78">
        <v>605.95000000000005</v>
      </c>
      <c r="GB268" s="78">
        <v>595.95000000000005</v>
      </c>
      <c r="GC268" s="78"/>
      <c r="GD268" s="79">
        <v>335.66</v>
      </c>
      <c r="GE268" s="65" t="s">
        <v>412</v>
      </c>
      <c r="GF268" s="68">
        <v>0.21147461247277299</v>
      </c>
      <c r="GG268" s="78">
        <v>570.45000000000005</v>
      </c>
      <c r="GH268" s="78">
        <v>609.07000000000005</v>
      </c>
      <c r="GI268" s="78">
        <v>511.11</v>
      </c>
      <c r="GJ268" s="78">
        <v>443.74</v>
      </c>
      <c r="GK268" s="78"/>
      <c r="GL268" s="79">
        <v>417.52</v>
      </c>
      <c r="GM268" s="65" t="s">
        <v>413</v>
      </c>
      <c r="GN268" s="68">
        <v>9.4542085409320006E-2</v>
      </c>
      <c r="GO268" s="78">
        <v>595.03</v>
      </c>
      <c r="GP268" s="78">
        <v>746.84</v>
      </c>
      <c r="GQ268" s="78">
        <v>580.39</v>
      </c>
      <c r="GR268" s="78">
        <v>450.3</v>
      </c>
      <c r="GS268" s="78"/>
      <c r="GT268" s="79"/>
      <c r="GU268" s="65" t="s">
        <v>414</v>
      </c>
      <c r="GV268" s="68">
        <v>1</v>
      </c>
      <c r="GW268" s="78">
        <v>544.39</v>
      </c>
      <c r="GX268" s="78">
        <v>551.73</v>
      </c>
      <c r="GY268" s="78">
        <v>558.14</v>
      </c>
      <c r="GZ268" s="78">
        <v>568.34</v>
      </c>
      <c r="HA268" s="78"/>
      <c r="HB268" s="79">
        <v>380.74</v>
      </c>
      <c r="HC268" s="65" t="s">
        <v>415</v>
      </c>
      <c r="HD268" s="68">
        <v>1</v>
      </c>
      <c r="HE268" s="78">
        <v>593.85</v>
      </c>
      <c r="HF268" s="78">
        <v>622.35</v>
      </c>
      <c r="HG268" s="78"/>
      <c r="HH268" s="78">
        <v>411.85</v>
      </c>
      <c r="HI268" s="78">
        <v>405.21</v>
      </c>
      <c r="HJ268" s="79">
        <v>389.22</v>
      </c>
      <c r="HK268" s="85" t="s">
        <v>416</v>
      </c>
      <c r="HL268" s="68">
        <v>1.1056687637517599</v>
      </c>
      <c r="HM268" s="78">
        <v>538.96</v>
      </c>
      <c r="HN268" s="78">
        <v>581</v>
      </c>
      <c r="HO268" s="78">
        <v>503.73</v>
      </c>
      <c r="HP268" s="78"/>
      <c r="HQ268" s="78"/>
      <c r="HR268" s="79"/>
    </row>
    <row r="269" spans="1:226" x14ac:dyDescent="0.25">
      <c r="A269" s="81">
        <v>43668</v>
      </c>
      <c r="B269" s="82" t="s">
        <v>387</v>
      </c>
      <c r="C269" s="83">
        <v>574.1458644145381</v>
      </c>
      <c r="D269" s="83">
        <v>600.8107984166578</v>
      </c>
      <c r="E269" s="83">
        <v>549.90802554109439</v>
      </c>
      <c r="F269" s="83">
        <v>452.81832685516036</v>
      </c>
      <c r="G269" s="83">
        <v>355.08128205128207</v>
      </c>
      <c r="H269" s="84">
        <v>337.9684179271282</v>
      </c>
      <c r="I269" s="82" t="s">
        <v>388</v>
      </c>
      <c r="J269" s="83">
        <v>578.17106952754239</v>
      </c>
      <c r="K269" s="83">
        <v>595.65600891729946</v>
      </c>
      <c r="L269" s="83">
        <v>519.13671491906621</v>
      </c>
      <c r="M269" s="83">
        <v>450.37318575520277</v>
      </c>
      <c r="N269" s="83">
        <v>403.74250000000001</v>
      </c>
      <c r="O269" s="84">
        <v>373.79563108515606</v>
      </c>
      <c r="P269" s="65" t="s">
        <v>389</v>
      </c>
      <c r="Q269" s="78">
        <v>561.64</v>
      </c>
      <c r="R269" s="78">
        <v>583.69000000000005</v>
      </c>
      <c r="S269" s="78">
        <v>544.59</v>
      </c>
      <c r="T269" s="78">
        <v>406</v>
      </c>
      <c r="U269" s="78"/>
      <c r="V269" s="79"/>
      <c r="W269" s="65" t="s">
        <v>390</v>
      </c>
      <c r="X269" s="78">
        <v>593.89</v>
      </c>
      <c r="Y269" s="78">
        <v>599.76</v>
      </c>
      <c r="Z269" s="78">
        <v>523.91</v>
      </c>
      <c r="AA269" s="78">
        <v>360.82</v>
      </c>
      <c r="AB269" s="78"/>
      <c r="AC269" s="79">
        <v>395.87</v>
      </c>
      <c r="AD269" s="65" t="s">
        <v>391</v>
      </c>
      <c r="AE269" s="68">
        <v>0.51129972389814904</v>
      </c>
      <c r="AF269" s="78">
        <v>565.97</v>
      </c>
      <c r="AG269" s="78">
        <v>596.51</v>
      </c>
      <c r="AH269" s="78">
        <v>501.75</v>
      </c>
      <c r="AI269" s="78"/>
      <c r="AJ269" s="78"/>
      <c r="AK269" s="79">
        <v>292.56</v>
      </c>
      <c r="AL269" s="69" t="s">
        <v>392</v>
      </c>
      <c r="AM269" s="70">
        <v>1</v>
      </c>
      <c r="AN269" s="78">
        <v>586.86</v>
      </c>
      <c r="AO269" s="78">
        <v>625.28</v>
      </c>
      <c r="AP269" s="78">
        <v>631.70000000000005</v>
      </c>
      <c r="AQ269" s="78">
        <v>673.61</v>
      </c>
      <c r="AR269" s="78"/>
      <c r="AS269" s="79"/>
      <c r="AT269" s="65" t="s">
        <v>393</v>
      </c>
      <c r="AU269" s="68">
        <v>3.9163468316754102E-2</v>
      </c>
      <c r="AV269" s="78">
        <v>553.97</v>
      </c>
      <c r="AW269" s="78">
        <v>602</v>
      </c>
      <c r="AX269" s="78">
        <v>518.52</v>
      </c>
      <c r="AY269" s="78">
        <v>375.85</v>
      </c>
      <c r="AZ269" s="78"/>
      <c r="BA269" s="79">
        <v>368.41</v>
      </c>
      <c r="BB269" s="65" t="s">
        <v>394</v>
      </c>
      <c r="BC269" s="78">
        <v>552.22</v>
      </c>
      <c r="BD269" s="78">
        <v>573.29999999999995</v>
      </c>
      <c r="BE269" s="78">
        <v>527.73</v>
      </c>
      <c r="BF269" s="78"/>
      <c r="BG269" s="78"/>
      <c r="BH269" s="79">
        <v>424.17</v>
      </c>
      <c r="BI269" s="65" t="s">
        <v>395</v>
      </c>
      <c r="BJ269" s="68">
        <v>0.13394053040449999</v>
      </c>
      <c r="BK269" s="78">
        <v>670.64</v>
      </c>
      <c r="BL269" s="78">
        <v>666.49</v>
      </c>
      <c r="BM269" s="78">
        <v>754.3</v>
      </c>
      <c r="BN269" s="78">
        <v>598.51</v>
      </c>
      <c r="BO269" s="78"/>
      <c r="BP269" s="79"/>
      <c r="BQ269" s="65" t="s">
        <v>396</v>
      </c>
      <c r="BR269" s="68">
        <v>1</v>
      </c>
      <c r="BS269" s="78">
        <v>572</v>
      </c>
      <c r="BT269" s="78">
        <v>617.83000000000004</v>
      </c>
      <c r="BU269" s="78">
        <v>669.5</v>
      </c>
      <c r="BV269" s="78"/>
      <c r="BW269" s="78"/>
      <c r="BX269" s="79">
        <v>354.5</v>
      </c>
      <c r="BY269" s="65" t="s">
        <v>397</v>
      </c>
      <c r="BZ269" s="78">
        <v>626.46</v>
      </c>
      <c r="CA269" s="78">
        <v>623.92999999999995</v>
      </c>
      <c r="CB269" s="78">
        <v>544.84</v>
      </c>
      <c r="CC269" s="78">
        <v>423.89</v>
      </c>
      <c r="CD269" s="78"/>
      <c r="CE269" s="79">
        <v>557.47</v>
      </c>
      <c r="CF269" s="65" t="s">
        <v>398</v>
      </c>
      <c r="CG269" s="78">
        <v>571.71</v>
      </c>
      <c r="CH269" s="78">
        <v>634.42999999999995</v>
      </c>
      <c r="CI269" s="78">
        <v>562.49</v>
      </c>
      <c r="CJ269" s="78"/>
      <c r="CK269" s="78"/>
      <c r="CL269" s="79"/>
      <c r="CM269" s="65" t="s">
        <v>399</v>
      </c>
      <c r="CN269" s="78">
        <v>584.53</v>
      </c>
      <c r="CO269" s="78">
        <v>583.02</v>
      </c>
      <c r="CP269" s="78">
        <v>603.38</v>
      </c>
      <c r="CQ269" s="78">
        <v>436.16</v>
      </c>
      <c r="CR269" s="78"/>
      <c r="CS269" s="79">
        <v>605.9</v>
      </c>
      <c r="CT269" s="65" t="s">
        <v>400</v>
      </c>
      <c r="CU269" s="78">
        <v>601.96</v>
      </c>
      <c r="CV269" s="78">
        <v>695.48</v>
      </c>
      <c r="CW269" s="78"/>
      <c r="CX269" s="78">
        <v>448.14</v>
      </c>
      <c r="CY269" s="78"/>
      <c r="CZ269" s="79"/>
      <c r="DA269" s="65" t="s">
        <v>401</v>
      </c>
      <c r="DB269" s="68">
        <v>0.13536379018612499</v>
      </c>
      <c r="DC269" s="78">
        <v>601.88</v>
      </c>
      <c r="DD269" s="78">
        <v>647.04</v>
      </c>
      <c r="DE269" s="78">
        <v>537.58000000000004</v>
      </c>
      <c r="DF269" s="78">
        <v>561.62</v>
      </c>
      <c r="DG269" s="78"/>
      <c r="DH269" s="79">
        <v>503.31</v>
      </c>
      <c r="DI269" s="65" t="s">
        <v>402</v>
      </c>
      <c r="DJ269" s="68">
        <v>3.0773965225419299E-3</v>
      </c>
      <c r="DK269" s="78">
        <v>590.59</v>
      </c>
      <c r="DL269" s="78">
        <v>622.34</v>
      </c>
      <c r="DM269" s="78">
        <v>622.34</v>
      </c>
      <c r="DN269" s="78">
        <v>693.61</v>
      </c>
      <c r="DO269" s="78"/>
      <c r="DP269" s="79">
        <v>464.04</v>
      </c>
      <c r="DQ269" s="65" t="s">
        <v>403</v>
      </c>
      <c r="DR269" s="78">
        <v>531.96</v>
      </c>
      <c r="DS269" s="78">
        <v>555.37</v>
      </c>
      <c r="DT269" s="78">
        <v>487.98</v>
      </c>
      <c r="DU269" s="78">
        <v>468.7</v>
      </c>
      <c r="DV269" s="78"/>
      <c r="DW269" s="79"/>
      <c r="DX269" s="65" t="s">
        <v>404</v>
      </c>
      <c r="DY269" s="78">
        <v>583.02</v>
      </c>
      <c r="DZ269" s="78">
        <v>601.46</v>
      </c>
      <c r="EA269" s="78">
        <v>662.92</v>
      </c>
      <c r="EB269" s="78">
        <v>453.61</v>
      </c>
      <c r="EC269" s="78"/>
      <c r="ED269" s="79">
        <v>361.01</v>
      </c>
      <c r="EE269" s="65" t="s">
        <v>405</v>
      </c>
      <c r="EF269" s="68">
        <v>1</v>
      </c>
      <c r="EG269" s="78">
        <v>582.63</v>
      </c>
      <c r="EH269" s="78">
        <v>593.30999999999995</v>
      </c>
      <c r="EI269" s="78">
        <v>500.05</v>
      </c>
      <c r="EJ269" s="78"/>
      <c r="EK269" s="78">
        <v>369.88</v>
      </c>
      <c r="EL269" s="79">
        <v>258.36</v>
      </c>
      <c r="EM269" s="65" t="s">
        <v>406</v>
      </c>
      <c r="EN269" s="78">
        <v>606.54</v>
      </c>
      <c r="EO269" s="78">
        <v>596.28</v>
      </c>
      <c r="EP269" s="78">
        <v>550.53</v>
      </c>
      <c r="EQ269" s="78"/>
      <c r="ER269" s="78"/>
      <c r="ES269" s="79">
        <v>376.49</v>
      </c>
      <c r="ET269" s="65" t="s">
        <v>407</v>
      </c>
      <c r="EU269" s="68">
        <v>1</v>
      </c>
      <c r="EV269" s="78">
        <v>570.14</v>
      </c>
      <c r="EW269" s="78">
        <v>597.16</v>
      </c>
      <c r="EX269" s="78">
        <v>597.16</v>
      </c>
      <c r="EY269" s="78"/>
      <c r="EZ269" s="78"/>
      <c r="FA269" s="79">
        <v>313.27999999999997</v>
      </c>
      <c r="FB269" s="65" t="s">
        <v>408</v>
      </c>
      <c r="FC269" s="78">
        <v>603.16</v>
      </c>
      <c r="FD269" s="78">
        <v>569.97</v>
      </c>
      <c r="FE269" s="78">
        <v>615.37</v>
      </c>
      <c r="FF269" s="78"/>
      <c r="FG269" s="78"/>
      <c r="FH269" s="79"/>
      <c r="FI269" s="65" t="s">
        <v>409</v>
      </c>
      <c r="FJ269" s="78">
        <v>593.53</v>
      </c>
      <c r="FK269" s="78">
        <v>607.04999999999995</v>
      </c>
      <c r="FL269" s="78">
        <v>407.88</v>
      </c>
      <c r="FM269" s="78">
        <v>647.83000000000004</v>
      </c>
      <c r="FN269" s="78"/>
      <c r="FO269" s="79">
        <v>333.7</v>
      </c>
      <c r="FP269" s="65" t="s">
        <v>410</v>
      </c>
      <c r="FQ269" s="68">
        <v>0.235404896421846</v>
      </c>
      <c r="FR269" s="78">
        <v>594.05999999999995</v>
      </c>
      <c r="FS269" s="78">
        <v>624.88</v>
      </c>
      <c r="FT269" s="78">
        <v>558.58000000000004</v>
      </c>
      <c r="FU269" s="78">
        <v>420.52</v>
      </c>
      <c r="FV269" s="78">
        <v>349.52</v>
      </c>
      <c r="FW269" s="79">
        <v>284.48</v>
      </c>
      <c r="FX269" s="65" t="s">
        <v>411</v>
      </c>
      <c r="FY269" s="78">
        <v>597.26</v>
      </c>
      <c r="FZ269" s="78">
        <v>611.88</v>
      </c>
      <c r="GA269" s="78">
        <v>606.76</v>
      </c>
      <c r="GB269" s="78">
        <v>618.82000000000005</v>
      </c>
      <c r="GC269" s="78"/>
      <c r="GD269" s="79">
        <v>338.09</v>
      </c>
      <c r="GE269" s="65" t="s">
        <v>412</v>
      </c>
      <c r="GF269" s="68">
        <v>0.21175224986765501</v>
      </c>
      <c r="GG269" s="78">
        <v>564.08000000000004</v>
      </c>
      <c r="GH269" s="78">
        <v>604.21</v>
      </c>
      <c r="GI269" s="78">
        <v>499.84</v>
      </c>
      <c r="GJ269" s="78">
        <v>435.53</v>
      </c>
      <c r="GK269" s="78"/>
      <c r="GL269" s="79">
        <v>418.94</v>
      </c>
      <c r="GM269" s="65" t="s">
        <v>413</v>
      </c>
      <c r="GN269" s="68">
        <v>9.4840667678300503E-2</v>
      </c>
      <c r="GO269" s="78">
        <v>585.53</v>
      </c>
      <c r="GP269" s="78">
        <v>743.88</v>
      </c>
      <c r="GQ269" s="78">
        <v>576.16</v>
      </c>
      <c r="GR269" s="78">
        <v>444.14</v>
      </c>
      <c r="GS269" s="78"/>
      <c r="GT269" s="79"/>
      <c r="GU269" s="65" t="s">
        <v>414</v>
      </c>
      <c r="GV269" s="68">
        <v>1</v>
      </c>
      <c r="GW269" s="78">
        <v>526.98</v>
      </c>
      <c r="GX269" s="78">
        <v>546.49</v>
      </c>
      <c r="GY269" s="78">
        <v>549.04</v>
      </c>
      <c r="GZ269" s="78">
        <v>568.34</v>
      </c>
      <c r="HA269" s="78"/>
      <c r="HB269" s="79">
        <v>371.64</v>
      </c>
      <c r="HC269" s="65" t="s">
        <v>415</v>
      </c>
      <c r="HD269" s="68">
        <v>1</v>
      </c>
      <c r="HE269" s="78">
        <v>594.67999999999995</v>
      </c>
      <c r="HF269" s="78">
        <v>624.02</v>
      </c>
      <c r="HG269" s="78"/>
      <c r="HH269" s="78">
        <v>430.7</v>
      </c>
      <c r="HI269" s="78">
        <v>424.06</v>
      </c>
      <c r="HJ269" s="79">
        <v>390.05</v>
      </c>
      <c r="HK269" s="85" t="s">
        <v>416</v>
      </c>
      <c r="HL269" s="68">
        <v>1.11150631335586</v>
      </c>
      <c r="HM269" s="78">
        <v>539.71</v>
      </c>
      <c r="HN269" s="78">
        <v>580.52</v>
      </c>
      <c r="HO269" s="78">
        <v>495.2</v>
      </c>
      <c r="HP269" s="78"/>
      <c r="HQ269" s="78"/>
      <c r="HR269" s="79"/>
    </row>
    <row r="270" spans="1:226" x14ac:dyDescent="0.25">
      <c r="A270" s="81">
        <v>43661</v>
      </c>
      <c r="B270" s="82" t="s">
        <v>387</v>
      </c>
      <c r="C270" s="83">
        <v>579.74311224270775</v>
      </c>
      <c r="D270" s="83">
        <v>600.78299084182447</v>
      </c>
      <c r="E270" s="83">
        <v>555.38599851197637</v>
      </c>
      <c r="F270" s="83">
        <v>461.82718232054856</v>
      </c>
      <c r="G270" s="83">
        <v>371.59410256410251</v>
      </c>
      <c r="H270" s="84">
        <v>339.65808680453381</v>
      </c>
      <c r="I270" s="82" t="s">
        <v>388</v>
      </c>
      <c r="J270" s="83">
        <v>588.44057027205656</v>
      </c>
      <c r="K270" s="83">
        <v>596.38951636006209</v>
      </c>
      <c r="L270" s="83">
        <v>524.27257260011322</v>
      </c>
      <c r="M270" s="83">
        <v>461.44049341034861</v>
      </c>
      <c r="N270" s="83">
        <v>391.31749999999994</v>
      </c>
      <c r="O270" s="84">
        <v>373.78720293017392</v>
      </c>
      <c r="P270" s="65" t="s">
        <v>389</v>
      </c>
      <c r="Q270" s="78">
        <v>568.30999999999995</v>
      </c>
      <c r="R270" s="78">
        <v>597.03</v>
      </c>
      <c r="S270" s="78">
        <v>556.03</v>
      </c>
      <c r="T270" s="78">
        <v>410</v>
      </c>
      <c r="U270" s="78"/>
      <c r="V270" s="79"/>
      <c r="W270" s="65" t="s">
        <v>390</v>
      </c>
      <c r="X270" s="78">
        <v>582.98</v>
      </c>
      <c r="Y270" s="78">
        <v>572.82000000000005</v>
      </c>
      <c r="Z270" s="78">
        <v>545.55999999999995</v>
      </c>
      <c r="AA270" s="78">
        <v>376.09</v>
      </c>
      <c r="AB270" s="78"/>
      <c r="AC270" s="79">
        <v>395.87</v>
      </c>
      <c r="AD270" s="65" t="s">
        <v>391</v>
      </c>
      <c r="AE270" s="68">
        <v>0.51129972389814904</v>
      </c>
      <c r="AF270" s="78">
        <v>562.57000000000005</v>
      </c>
      <c r="AG270" s="78">
        <v>592.05999999999995</v>
      </c>
      <c r="AH270" s="78">
        <v>508.91</v>
      </c>
      <c r="AI270" s="78"/>
      <c r="AJ270" s="78"/>
      <c r="AK270" s="79">
        <v>294.02999999999997</v>
      </c>
      <c r="AL270" s="69" t="s">
        <v>392</v>
      </c>
      <c r="AM270" s="70">
        <v>1</v>
      </c>
      <c r="AN270" s="78">
        <v>568.62</v>
      </c>
      <c r="AO270" s="78">
        <v>613.91</v>
      </c>
      <c r="AP270" s="78">
        <v>631.13</v>
      </c>
      <c r="AQ270" s="78">
        <v>680.9</v>
      </c>
      <c r="AR270" s="78"/>
      <c r="AS270" s="79"/>
      <c r="AT270" s="65" t="s">
        <v>393</v>
      </c>
      <c r="AU270" s="68">
        <v>3.9109859595604098E-2</v>
      </c>
      <c r="AV270" s="78">
        <v>552.34</v>
      </c>
      <c r="AW270" s="78">
        <v>597.14</v>
      </c>
      <c r="AX270" s="78">
        <v>521.29999999999995</v>
      </c>
      <c r="AY270" s="78">
        <v>380.93</v>
      </c>
      <c r="AZ270" s="78"/>
      <c r="BA270" s="79">
        <v>370.01</v>
      </c>
      <c r="BB270" s="65" t="s">
        <v>394</v>
      </c>
      <c r="BC270" s="78">
        <v>587.52</v>
      </c>
      <c r="BD270" s="78">
        <v>585.9</v>
      </c>
      <c r="BE270" s="78">
        <v>530.25</v>
      </c>
      <c r="BF270" s="78"/>
      <c r="BG270" s="78"/>
      <c r="BH270" s="79">
        <v>425.85</v>
      </c>
      <c r="BI270" s="65" t="s">
        <v>395</v>
      </c>
      <c r="BJ270" s="68">
        <v>0.1339243862915</v>
      </c>
      <c r="BK270" s="78">
        <v>702.7</v>
      </c>
      <c r="BL270" s="78">
        <v>698.55</v>
      </c>
      <c r="BM270" s="78">
        <v>786.35</v>
      </c>
      <c r="BN270" s="78">
        <v>598.44000000000005</v>
      </c>
      <c r="BO270" s="78"/>
      <c r="BP270" s="79"/>
      <c r="BQ270" s="65" t="s">
        <v>396</v>
      </c>
      <c r="BR270" s="68">
        <v>1</v>
      </c>
      <c r="BS270" s="78">
        <v>571.16999999999996</v>
      </c>
      <c r="BT270" s="78">
        <v>616.16999999999996</v>
      </c>
      <c r="BU270" s="78">
        <v>679.5</v>
      </c>
      <c r="BV270" s="78"/>
      <c r="BW270" s="78"/>
      <c r="BX270" s="79">
        <v>354.5</v>
      </c>
      <c r="BY270" s="65" t="s">
        <v>397</v>
      </c>
      <c r="BZ270" s="78">
        <v>619.45000000000005</v>
      </c>
      <c r="CA270" s="78">
        <v>621.45000000000005</v>
      </c>
      <c r="CB270" s="78">
        <v>537.88</v>
      </c>
      <c r="CC270" s="78">
        <v>428.03</v>
      </c>
      <c r="CD270" s="78"/>
      <c r="CE270" s="79">
        <v>557.88</v>
      </c>
      <c r="CF270" s="65" t="s">
        <v>398</v>
      </c>
      <c r="CG270" s="78">
        <v>582.19000000000005</v>
      </c>
      <c r="CH270" s="78">
        <v>644.91999999999996</v>
      </c>
      <c r="CI270" s="78">
        <v>578.62</v>
      </c>
      <c r="CJ270" s="78"/>
      <c r="CK270" s="78"/>
      <c r="CL270" s="79"/>
      <c r="CM270" s="65" t="s">
        <v>399</v>
      </c>
      <c r="CN270" s="78">
        <v>576.03</v>
      </c>
      <c r="CO270" s="78">
        <v>576.47</v>
      </c>
      <c r="CP270" s="78">
        <v>608.58000000000004</v>
      </c>
      <c r="CQ270" s="78">
        <v>460.25</v>
      </c>
      <c r="CR270" s="78"/>
      <c r="CS270" s="79">
        <v>600.9</v>
      </c>
      <c r="CT270" s="65" t="s">
        <v>400</v>
      </c>
      <c r="CU270" s="78">
        <v>596.75</v>
      </c>
      <c r="CV270" s="78">
        <v>692.89</v>
      </c>
      <c r="CW270" s="78"/>
      <c r="CX270" s="78">
        <v>486.28</v>
      </c>
      <c r="CY270" s="78"/>
      <c r="CZ270" s="79"/>
      <c r="DA270" s="65" t="s">
        <v>401</v>
      </c>
      <c r="DB270" s="68">
        <v>0.13525393927098101</v>
      </c>
      <c r="DC270" s="78">
        <v>575.53</v>
      </c>
      <c r="DD270" s="78">
        <v>632.55999999999995</v>
      </c>
      <c r="DE270" s="78">
        <v>521.66999999999996</v>
      </c>
      <c r="DF270" s="78">
        <v>552.78</v>
      </c>
      <c r="DG270" s="78"/>
      <c r="DH270" s="79">
        <v>491.97</v>
      </c>
      <c r="DI270" s="65" t="s">
        <v>402</v>
      </c>
      <c r="DJ270" s="68">
        <v>3.0706872197997898E-3</v>
      </c>
      <c r="DK270" s="78">
        <v>572.03</v>
      </c>
      <c r="DL270" s="78">
        <v>604.59</v>
      </c>
      <c r="DM270" s="78">
        <v>604.59</v>
      </c>
      <c r="DN270" s="78">
        <v>540.73</v>
      </c>
      <c r="DO270" s="78"/>
      <c r="DP270" s="79">
        <v>461.54</v>
      </c>
      <c r="DQ270" s="65" t="s">
        <v>403</v>
      </c>
      <c r="DR270" s="78">
        <v>542.78</v>
      </c>
      <c r="DS270" s="78">
        <v>563.41999999999996</v>
      </c>
      <c r="DT270" s="78">
        <v>489.83</v>
      </c>
      <c r="DU270" s="78">
        <v>489.7</v>
      </c>
      <c r="DV270" s="78"/>
      <c r="DW270" s="79"/>
      <c r="DX270" s="65" t="s">
        <v>404</v>
      </c>
      <c r="DY270" s="78">
        <v>580.41</v>
      </c>
      <c r="DZ270" s="78">
        <v>599.38</v>
      </c>
      <c r="EA270" s="78">
        <v>670.65</v>
      </c>
      <c r="EB270" s="78">
        <v>481.99</v>
      </c>
      <c r="EC270" s="78"/>
      <c r="ED270" s="79">
        <v>361.35</v>
      </c>
      <c r="EE270" s="65" t="s">
        <v>405</v>
      </c>
      <c r="EF270" s="68">
        <v>1</v>
      </c>
      <c r="EG270" s="78">
        <v>582.04</v>
      </c>
      <c r="EH270" s="78">
        <v>592.83000000000004</v>
      </c>
      <c r="EI270" s="78">
        <v>509.69</v>
      </c>
      <c r="EJ270" s="78"/>
      <c r="EK270" s="78">
        <v>369.88</v>
      </c>
      <c r="EL270" s="79">
        <v>260.38</v>
      </c>
      <c r="EM270" s="65" t="s">
        <v>406</v>
      </c>
      <c r="EN270" s="78">
        <v>590.29999999999995</v>
      </c>
      <c r="EO270" s="78">
        <v>577.48</v>
      </c>
      <c r="EP270" s="78">
        <v>530.35</v>
      </c>
      <c r="EQ270" s="78"/>
      <c r="ER270" s="78"/>
      <c r="ES270" s="79">
        <v>368.15</v>
      </c>
      <c r="ET270" s="65" t="s">
        <v>407</v>
      </c>
      <c r="EU270" s="68">
        <v>1</v>
      </c>
      <c r="EV270" s="78">
        <v>567.52</v>
      </c>
      <c r="EW270" s="78">
        <v>595.30999999999995</v>
      </c>
      <c r="EX270" s="78">
        <v>595.30999999999995</v>
      </c>
      <c r="EY270" s="78"/>
      <c r="EZ270" s="78"/>
      <c r="FA270" s="79">
        <v>313.27999999999997</v>
      </c>
      <c r="FB270" s="65" t="s">
        <v>408</v>
      </c>
      <c r="FC270" s="78">
        <v>603.16</v>
      </c>
      <c r="FD270" s="78">
        <v>569.97</v>
      </c>
      <c r="FE270" s="78">
        <v>615.37</v>
      </c>
      <c r="FF270" s="78"/>
      <c r="FG270" s="78"/>
      <c r="FH270" s="79"/>
      <c r="FI270" s="65" t="s">
        <v>409</v>
      </c>
      <c r="FJ270" s="78">
        <v>600.96</v>
      </c>
      <c r="FK270" s="78">
        <v>618.62</v>
      </c>
      <c r="FL270" s="78">
        <v>438.46</v>
      </c>
      <c r="FM270" s="78">
        <v>676.83</v>
      </c>
      <c r="FN270" s="78"/>
      <c r="FO270" s="79">
        <v>318</v>
      </c>
      <c r="FP270" s="65" t="s">
        <v>410</v>
      </c>
      <c r="FQ270" s="68">
        <v>0.23462061845995</v>
      </c>
      <c r="FR270" s="78">
        <v>590.14</v>
      </c>
      <c r="FS270" s="78">
        <v>620.88</v>
      </c>
      <c r="FT270" s="78">
        <v>566.42999999999995</v>
      </c>
      <c r="FU270" s="78">
        <v>372.59</v>
      </c>
      <c r="FV270" s="78">
        <v>369.34</v>
      </c>
      <c r="FW270" s="79">
        <v>288.95</v>
      </c>
      <c r="FX270" s="65" t="s">
        <v>411</v>
      </c>
      <c r="FY270" s="78">
        <v>594.01</v>
      </c>
      <c r="FZ270" s="78">
        <v>608.63</v>
      </c>
      <c r="GA270" s="78">
        <v>601.88</v>
      </c>
      <c r="GB270" s="78">
        <v>604.01</v>
      </c>
      <c r="GC270" s="78"/>
      <c r="GD270" s="79">
        <v>342.16</v>
      </c>
      <c r="GE270" s="65" t="s">
        <v>412</v>
      </c>
      <c r="GF270" s="68">
        <v>0.21126909344431999</v>
      </c>
      <c r="GG270" s="78">
        <v>562.86</v>
      </c>
      <c r="GH270" s="78">
        <v>603.53</v>
      </c>
      <c r="GI270" s="78">
        <v>498.7</v>
      </c>
      <c r="GJ270" s="78">
        <v>449.38</v>
      </c>
      <c r="GK270" s="78"/>
      <c r="GL270" s="79">
        <v>420.97</v>
      </c>
      <c r="GM270" s="65" t="s">
        <v>413</v>
      </c>
      <c r="GN270" s="68">
        <v>9.4730161136004104E-2</v>
      </c>
      <c r="GO270" s="78">
        <v>596.21</v>
      </c>
      <c r="GP270" s="78">
        <v>754.38</v>
      </c>
      <c r="GQ270" s="78">
        <v>579.27</v>
      </c>
      <c r="GR270" s="78">
        <v>447.41</v>
      </c>
      <c r="GS270" s="78"/>
      <c r="GT270" s="79"/>
      <c r="GU270" s="65" t="s">
        <v>414</v>
      </c>
      <c r="GV270" s="68">
        <v>1</v>
      </c>
      <c r="GW270" s="78">
        <v>515.21</v>
      </c>
      <c r="GX270" s="78">
        <v>542.69000000000005</v>
      </c>
      <c r="GY270" s="78">
        <v>544.52</v>
      </c>
      <c r="GZ270" s="78">
        <v>568.34</v>
      </c>
      <c r="HA270" s="78"/>
      <c r="HB270" s="79">
        <v>387.87</v>
      </c>
      <c r="HC270" s="65" t="s">
        <v>415</v>
      </c>
      <c r="HD270" s="68">
        <v>1</v>
      </c>
      <c r="HE270" s="78">
        <v>581.35</v>
      </c>
      <c r="HF270" s="78">
        <v>622.35</v>
      </c>
      <c r="HG270" s="78"/>
      <c r="HH270" s="78">
        <v>410.82</v>
      </c>
      <c r="HI270" s="78">
        <v>404.18</v>
      </c>
      <c r="HJ270" s="79">
        <v>399.22</v>
      </c>
      <c r="HK270" s="85" t="s">
        <v>416</v>
      </c>
      <c r="HL270" s="68">
        <v>1.112681227955</v>
      </c>
      <c r="HM270" s="78">
        <v>533.98</v>
      </c>
      <c r="HN270" s="78">
        <v>577.85</v>
      </c>
      <c r="HO270" s="78">
        <v>516.33000000000004</v>
      </c>
      <c r="HP270" s="78"/>
      <c r="HQ270" s="78"/>
      <c r="HR270" s="79"/>
    </row>
    <row r="271" spans="1:226" x14ac:dyDescent="0.25">
      <c r="A271" s="81">
        <v>43654</v>
      </c>
      <c r="B271" s="82" t="s">
        <v>387</v>
      </c>
      <c r="C271" s="83">
        <v>570.90007753104885</v>
      </c>
      <c r="D271" s="83">
        <v>594.60783833689004</v>
      </c>
      <c r="E271" s="83">
        <v>543.78856367050423</v>
      </c>
      <c r="F271" s="83">
        <v>453.0482002568744</v>
      </c>
      <c r="G271" s="83">
        <v>347.68</v>
      </c>
      <c r="H271" s="84">
        <v>342.66518822036596</v>
      </c>
      <c r="I271" s="82" t="s">
        <v>388</v>
      </c>
      <c r="J271" s="83">
        <v>576.09990671112951</v>
      </c>
      <c r="K271" s="83">
        <v>588.32671174762834</v>
      </c>
      <c r="L271" s="83">
        <v>513.63507023058946</v>
      </c>
      <c r="M271" s="83">
        <v>454.25788566979884</v>
      </c>
      <c r="N271" s="83">
        <v>392.04250000000002</v>
      </c>
      <c r="O271" s="84">
        <v>376.62505066839532</v>
      </c>
      <c r="P271" s="65" t="s">
        <v>389</v>
      </c>
      <c r="Q271" s="78">
        <v>564.14</v>
      </c>
      <c r="R271" s="78">
        <v>596.19000000000005</v>
      </c>
      <c r="S271" s="78">
        <v>542.35</v>
      </c>
      <c r="T271" s="78">
        <v>401</v>
      </c>
      <c r="U271" s="78"/>
      <c r="V271" s="79"/>
      <c r="W271" s="65" t="s">
        <v>390</v>
      </c>
      <c r="X271" s="78">
        <v>573.72</v>
      </c>
      <c r="Y271" s="78">
        <v>578.67999999999995</v>
      </c>
      <c r="Z271" s="78">
        <v>520.94000000000005</v>
      </c>
      <c r="AA271" s="78">
        <v>351.2</v>
      </c>
      <c r="AB271" s="78"/>
      <c r="AC271" s="79">
        <v>395.87</v>
      </c>
      <c r="AD271" s="65" t="s">
        <v>391</v>
      </c>
      <c r="AE271" s="68">
        <v>0.51129972389814904</v>
      </c>
      <c r="AF271" s="78">
        <v>564.74</v>
      </c>
      <c r="AG271" s="78">
        <v>589.33000000000004</v>
      </c>
      <c r="AH271" s="78">
        <v>495.11</v>
      </c>
      <c r="AI271" s="78"/>
      <c r="AJ271" s="78"/>
      <c r="AK271" s="79">
        <v>296.89</v>
      </c>
      <c r="AL271" s="69" t="s">
        <v>392</v>
      </c>
      <c r="AM271" s="70">
        <v>1</v>
      </c>
      <c r="AN271" s="78">
        <v>564.91</v>
      </c>
      <c r="AO271" s="78">
        <v>612.84</v>
      </c>
      <c r="AP271" s="78">
        <v>631.13</v>
      </c>
      <c r="AQ271" s="78">
        <v>680.9</v>
      </c>
      <c r="AR271" s="78"/>
      <c r="AS271" s="79"/>
      <c r="AT271" s="65" t="s">
        <v>393</v>
      </c>
      <c r="AU271" s="68">
        <v>3.9201850327335502E-2</v>
      </c>
      <c r="AV271" s="78">
        <v>554.41999999999996</v>
      </c>
      <c r="AW271" s="78">
        <v>599.61</v>
      </c>
      <c r="AX271" s="78">
        <v>517.38</v>
      </c>
      <c r="AY271" s="78">
        <v>380.3</v>
      </c>
      <c r="AZ271" s="78"/>
      <c r="BA271" s="79">
        <v>375.38</v>
      </c>
      <c r="BB271" s="65" t="s">
        <v>394</v>
      </c>
      <c r="BC271" s="78">
        <v>572.39</v>
      </c>
      <c r="BD271" s="78">
        <v>572.46</v>
      </c>
      <c r="BE271" s="78">
        <v>520.16</v>
      </c>
      <c r="BF271" s="78"/>
      <c r="BG271" s="78"/>
      <c r="BH271" s="79">
        <v>428.37</v>
      </c>
      <c r="BI271" s="65" t="s">
        <v>395</v>
      </c>
      <c r="BJ271" s="68">
        <v>0.13399257681124499</v>
      </c>
      <c r="BK271" s="78">
        <v>681.62</v>
      </c>
      <c r="BL271" s="78">
        <v>666.75</v>
      </c>
      <c r="BM271" s="78">
        <v>754.59</v>
      </c>
      <c r="BN271" s="78">
        <v>571.95000000000005</v>
      </c>
      <c r="BO271" s="78"/>
      <c r="BP271" s="79"/>
      <c r="BQ271" s="65" t="s">
        <v>396</v>
      </c>
      <c r="BR271" s="68">
        <v>1</v>
      </c>
      <c r="BS271" s="78">
        <v>563.66999999999996</v>
      </c>
      <c r="BT271" s="78">
        <v>610.33000000000004</v>
      </c>
      <c r="BU271" s="78">
        <v>668.67</v>
      </c>
      <c r="BV271" s="78"/>
      <c r="BW271" s="78"/>
      <c r="BX271" s="79">
        <v>354.5</v>
      </c>
      <c r="BY271" s="65" t="s">
        <v>397</v>
      </c>
      <c r="BZ271" s="78">
        <v>611.41999999999996</v>
      </c>
      <c r="CA271" s="78">
        <v>617.04</v>
      </c>
      <c r="CB271" s="78">
        <v>541.34</v>
      </c>
      <c r="CC271" s="78">
        <v>427.06</v>
      </c>
      <c r="CD271" s="78"/>
      <c r="CE271" s="79">
        <v>563.25</v>
      </c>
      <c r="CF271" s="65" t="s">
        <v>398</v>
      </c>
      <c r="CG271" s="78">
        <v>578.16</v>
      </c>
      <c r="CH271" s="78">
        <v>650.55999999999995</v>
      </c>
      <c r="CI271" s="78">
        <v>556.85</v>
      </c>
      <c r="CJ271" s="78"/>
      <c r="CK271" s="78"/>
      <c r="CL271" s="79"/>
      <c r="CM271" s="65" t="s">
        <v>399</v>
      </c>
      <c r="CN271" s="78">
        <v>551.95000000000005</v>
      </c>
      <c r="CO271" s="78">
        <v>560.38</v>
      </c>
      <c r="CP271" s="78">
        <v>599.33000000000004</v>
      </c>
      <c r="CQ271" s="78">
        <v>443.94</v>
      </c>
      <c r="CR271" s="78"/>
      <c r="CS271" s="79">
        <v>604.52</v>
      </c>
      <c r="CT271" s="65" t="s">
        <v>400</v>
      </c>
      <c r="CU271" s="78">
        <v>582.69000000000005</v>
      </c>
      <c r="CV271" s="78">
        <v>689.15</v>
      </c>
      <c r="CW271" s="78"/>
      <c r="CX271" s="78">
        <v>463.93</v>
      </c>
      <c r="CY271" s="78"/>
      <c r="CZ271" s="79"/>
      <c r="DA271" s="65" t="s">
        <v>401</v>
      </c>
      <c r="DB271" s="68">
        <v>0.135217361909269</v>
      </c>
      <c r="DC271" s="78">
        <v>570.17999999999995</v>
      </c>
      <c r="DD271" s="78">
        <v>638.98</v>
      </c>
      <c r="DE271" s="78">
        <v>529.11</v>
      </c>
      <c r="DF271" s="78">
        <v>552.63</v>
      </c>
      <c r="DG271" s="78"/>
      <c r="DH271" s="79">
        <v>491.84</v>
      </c>
      <c r="DI271" s="65" t="s">
        <v>402</v>
      </c>
      <c r="DJ271" s="68">
        <v>3.08014538286207E-3</v>
      </c>
      <c r="DK271" s="78">
        <v>566.17999999999995</v>
      </c>
      <c r="DL271" s="78">
        <v>606.84</v>
      </c>
      <c r="DM271" s="78">
        <v>606.84</v>
      </c>
      <c r="DN271" s="78">
        <v>542.4</v>
      </c>
      <c r="DO271" s="78"/>
      <c r="DP271" s="79">
        <v>462.75</v>
      </c>
      <c r="DQ271" s="65" t="s">
        <v>403</v>
      </c>
      <c r="DR271" s="78">
        <v>546.27</v>
      </c>
      <c r="DS271" s="78">
        <v>565.53</v>
      </c>
      <c r="DT271" s="78">
        <v>490.63</v>
      </c>
      <c r="DU271" s="78">
        <v>472.61</v>
      </c>
      <c r="DV271" s="78"/>
      <c r="DW271" s="79"/>
      <c r="DX271" s="65" t="s">
        <v>404</v>
      </c>
      <c r="DY271" s="78">
        <v>575.22</v>
      </c>
      <c r="DZ271" s="78">
        <v>596.45000000000005</v>
      </c>
      <c r="EA271" s="78">
        <v>655.69</v>
      </c>
      <c r="EB271" s="78">
        <v>465.11</v>
      </c>
      <c r="EC271" s="78"/>
      <c r="ED271" s="79">
        <v>364.45</v>
      </c>
      <c r="EE271" s="65" t="s">
        <v>405</v>
      </c>
      <c r="EF271" s="68">
        <v>1</v>
      </c>
      <c r="EG271" s="78">
        <v>577.26</v>
      </c>
      <c r="EH271" s="78">
        <v>587.62</v>
      </c>
      <c r="EI271" s="78">
        <v>499.37</v>
      </c>
      <c r="EJ271" s="78"/>
      <c r="EK271" s="78">
        <v>369.88</v>
      </c>
      <c r="EL271" s="79">
        <v>261.77</v>
      </c>
      <c r="EM271" s="65" t="s">
        <v>406</v>
      </c>
      <c r="EN271" s="78">
        <v>574.05999999999995</v>
      </c>
      <c r="EO271" s="78">
        <v>577.48</v>
      </c>
      <c r="EP271" s="78">
        <v>530.35</v>
      </c>
      <c r="EQ271" s="78"/>
      <c r="ER271" s="78"/>
      <c r="ES271" s="79">
        <v>368.15</v>
      </c>
      <c r="ET271" s="65" t="s">
        <v>407</v>
      </c>
      <c r="EU271" s="68">
        <v>1</v>
      </c>
      <c r="EV271" s="78">
        <v>569.27</v>
      </c>
      <c r="EW271" s="78">
        <v>596.38</v>
      </c>
      <c r="EX271" s="78">
        <v>596.38</v>
      </c>
      <c r="EY271" s="78"/>
      <c r="EZ271" s="78"/>
      <c r="FA271" s="79">
        <v>313.27999999999997</v>
      </c>
      <c r="FB271" s="65" t="s">
        <v>408</v>
      </c>
      <c r="FC271" s="78">
        <v>603.16</v>
      </c>
      <c r="FD271" s="78">
        <v>569.97</v>
      </c>
      <c r="FE271" s="78">
        <v>615.37</v>
      </c>
      <c r="FF271" s="78"/>
      <c r="FG271" s="78"/>
      <c r="FH271" s="79"/>
      <c r="FI271" s="65" t="s">
        <v>409</v>
      </c>
      <c r="FJ271" s="78">
        <v>575.34</v>
      </c>
      <c r="FK271" s="78">
        <v>602.91999999999996</v>
      </c>
      <c r="FL271" s="78">
        <v>425.24</v>
      </c>
      <c r="FM271" s="78">
        <v>648.83000000000004</v>
      </c>
      <c r="FN271" s="78"/>
      <c r="FO271" s="79">
        <v>319.64999999999998</v>
      </c>
      <c r="FP271" s="65" t="s">
        <v>410</v>
      </c>
      <c r="FQ271" s="68">
        <v>0.23512814483893699</v>
      </c>
      <c r="FR271" s="78">
        <v>592.32000000000005</v>
      </c>
      <c r="FS271" s="78">
        <v>623.51</v>
      </c>
      <c r="FT271" s="78">
        <v>550.05999999999995</v>
      </c>
      <c r="FU271" s="78">
        <v>363.12</v>
      </c>
      <c r="FV271" s="78">
        <v>342.61</v>
      </c>
      <c r="FW271" s="79">
        <v>292.23</v>
      </c>
      <c r="FX271" s="65" t="s">
        <v>411</v>
      </c>
      <c r="FY271" s="78">
        <v>581.80999999999995</v>
      </c>
      <c r="FZ271" s="78">
        <v>604.55999999999995</v>
      </c>
      <c r="GA271" s="78">
        <v>601.88</v>
      </c>
      <c r="GB271" s="78">
        <v>604.01</v>
      </c>
      <c r="GC271" s="78"/>
      <c r="GD271" s="79">
        <v>343.79</v>
      </c>
      <c r="GE271" s="65" t="s">
        <v>412</v>
      </c>
      <c r="GF271" s="68">
        <v>0.21186440677966101</v>
      </c>
      <c r="GG271" s="78">
        <v>551.38</v>
      </c>
      <c r="GH271" s="78">
        <v>597.53</v>
      </c>
      <c r="GI271" s="78">
        <v>501.22</v>
      </c>
      <c r="GJ271" s="78">
        <v>441.86</v>
      </c>
      <c r="GK271" s="78"/>
      <c r="GL271" s="79">
        <v>424.04</v>
      </c>
      <c r="GM271" s="65" t="s">
        <v>413</v>
      </c>
      <c r="GN271" s="68">
        <v>9.4363658667773895E-2</v>
      </c>
      <c r="GO271" s="78">
        <v>586.36</v>
      </c>
      <c r="GP271" s="78">
        <v>743.92</v>
      </c>
      <c r="GQ271" s="78">
        <v>543.05999999999995</v>
      </c>
      <c r="GR271" s="78">
        <v>422.09</v>
      </c>
      <c r="GS271" s="78"/>
      <c r="GT271" s="79"/>
      <c r="GU271" s="65" t="s">
        <v>414</v>
      </c>
      <c r="GV271" s="68">
        <v>1</v>
      </c>
      <c r="GW271" s="78">
        <v>507.69</v>
      </c>
      <c r="GX271" s="78">
        <v>537.92999999999995</v>
      </c>
      <c r="GY271" s="78">
        <v>520.33000000000004</v>
      </c>
      <c r="GZ271" s="78">
        <v>568.34</v>
      </c>
      <c r="HA271" s="78"/>
      <c r="HB271" s="79">
        <v>395.71</v>
      </c>
      <c r="HC271" s="65" t="s">
        <v>415</v>
      </c>
      <c r="HD271" s="68">
        <v>1</v>
      </c>
      <c r="HE271" s="78">
        <v>582.17999999999995</v>
      </c>
      <c r="HF271" s="78">
        <v>624.02</v>
      </c>
      <c r="HG271" s="78"/>
      <c r="HH271" s="78">
        <v>411.98</v>
      </c>
      <c r="HI271" s="78">
        <v>405.34</v>
      </c>
      <c r="HJ271" s="79">
        <v>402.55</v>
      </c>
      <c r="HK271" s="85" t="s">
        <v>416</v>
      </c>
      <c r="HL271" s="68">
        <v>1.1157601115760101</v>
      </c>
      <c r="HM271" s="78">
        <v>532.99</v>
      </c>
      <c r="HN271" s="78">
        <v>577.79</v>
      </c>
      <c r="HO271" s="78">
        <v>497.87</v>
      </c>
      <c r="HP271" s="78"/>
      <c r="HQ271" s="78"/>
      <c r="HR271" s="79"/>
    </row>
    <row r="272" spans="1:226" x14ac:dyDescent="0.25">
      <c r="A272" s="81">
        <v>43647</v>
      </c>
      <c r="B272" s="82" t="s">
        <v>387</v>
      </c>
      <c r="C272" s="83">
        <v>571.29624455962312</v>
      </c>
      <c r="D272" s="83">
        <v>597.83404763793419</v>
      </c>
      <c r="E272" s="83">
        <v>552.92323306402443</v>
      </c>
      <c r="F272" s="83">
        <v>452.05437599338558</v>
      </c>
      <c r="G272" s="83">
        <v>352.50051282051282</v>
      </c>
      <c r="H272" s="84">
        <v>346.74343605085591</v>
      </c>
      <c r="I272" s="82" t="s">
        <v>388</v>
      </c>
      <c r="J272" s="83">
        <v>578.26461913228161</v>
      </c>
      <c r="K272" s="83">
        <v>592.30865110562695</v>
      </c>
      <c r="L272" s="83">
        <v>522.3386388427906</v>
      </c>
      <c r="M272" s="83">
        <v>452.00316267171019</v>
      </c>
      <c r="N272" s="83">
        <v>378.05499999999995</v>
      </c>
      <c r="O272" s="84">
        <v>383.76034398096976</v>
      </c>
      <c r="P272" s="65" t="s">
        <v>389</v>
      </c>
      <c r="Q272" s="78">
        <v>551.64</v>
      </c>
      <c r="R272" s="78">
        <v>586.19000000000005</v>
      </c>
      <c r="S272" s="78">
        <v>551.54</v>
      </c>
      <c r="T272" s="78">
        <v>393</v>
      </c>
      <c r="U272" s="78"/>
      <c r="V272" s="79"/>
      <c r="W272" s="65" t="s">
        <v>390</v>
      </c>
      <c r="X272" s="78">
        <v>552.9</v>
      </c>
      <c r="Y272" s="78">
        <v>581.66</v>
      </c>
      <c r="Z272" s="78">
        <v>531.92999999999995</v>
      </c>
      <c r="AA272" s="78">
        <v>343.09</v>
      </c>
      <c r="AB272" s="78"/>
      <c r="AC272" s="79">
        <v>405.79</v>
      </c>
      <c r="AD272" s="65" t="s">
        <v>391</v>
      </c>
      <c r="AE272" s="68">
        <v>0.51129972389814904</v>
      </c>
      <c r="AF272" s="78">
        <v>560.55999999999995</v>
      </c>
      <c r="AG272" s="78">
        <v>590.96</v>
      </c>
      <c r="AH272" s="78">
        <v>490.68</v>
      </c>
      <c r="AI272" s="78"/>
      <c r="AJ272" s="78"/>
      <c r="AK272" s="79">
        <v>298.42</v>
      </c>
      <c r="AL272" s="69" t="s">
        <v>392</v>
      </c>
      <c r="AM272" s="70">
        <v>1</v>
      </c>
      <c r="AN272" s="78">
        <v>559.22</v>
      </c>
      <c r="AO272" s="78">
        <v>607.70000000000005</v>
      </c>
      <c r="AP272" s="78">
        <v>631.13</v>
      </c>
      <c r="AQ272" s="78">
        <v>682.65</v>
      </c>
      <c r="AR272" s="78"/>
      <c r="AS272" s="79"/>
      <c r="AT272" s="65" t="s">
        <v>393</v>
      </c>
      <c r="AU272" s="68">
        <v>3.9249548630190798E-2</v>
      </c>
      <c r="AV272" s="78">
        <v>553.73</v>
      </c>
      <c r="AW272" s="78">
        <v>601.92999999999995</v>
      </c>
      <c r="AX272" s="78">
        <v>526.6</v>
      </c>
      <c r="AY272" s="78">
        <v>382.72</v>
      </c>
      <c r="AZ272" s="78"/>
      <c r="BA272" s="79">
        <v>376.19</v>
      </c>
      <c r="BB272" s="65" t="s">
        <v>394</v>
      </c>
      <c r="BC272" s="78">
        <v>584.16</v>
      </c>
      <c r="BD272" s="78">
        <v>583.38</v>
      </c>
      <c r="BE272" s="78">
        <v>532.77</v>
      </c>
      <c r="BF272" s="78"/>
      <c r="BG272" s="78"/>
      <c r="BH272" s="79">
        <v>425.85</v>
      </c>
      <c r="BI272" s="65" t="s">
        <v>395</v>
      </c>
      <c r="BJ272" s="68">
        <v>0.133963856551502</v>
      </c>
      <c r="BK272" s="78">
        <v>681.47</v>
      </c>
      <c r="BL272" s="78">
        <v>677.32</v>
      </c>
      <c r="BM272" s="78">
        <v>765.15</v>
      </c>
      <c r="BN272" s="78">
        <v>558.42999999999995</v>
      </c>
      <c r="BO272" s="78"/>
      <c r="BP272" s="79"/>
      <c r="BQ272" s="65" t="s">
        <v>396</v>
      </c>
      <c r="BR272" s="68">
        <v>1</v>
      </c>
      <c r="BS272" s="78">
        <v>557</v>
      </c>
      <c r="BT272" s="78">
        <v>603.66999999999996</v>
      </c>
      <c r="BU272" s="78">
        <v>674.5</v>
      </c>
      <c r="BV272" s="78"/>
      <c r="BW272" s="78"/>
      <c r="BX272" s="79">
        <v>355.33</v>
      </c>
      <c r="BY272" s="65" t="s">
        <v>397</v>
      </c>
      <c r="BZ272" s="78">
        <v>608.59</v>
      </c>
      <c r="CA272" s="78">
        <v>613.95000000000005</v>
      </c>
      <c r="CB272" s="78">
        <v>540.03</v>
      </c>
      <c r="CC272" s="78">
        <v>426.39</v>
      </c>
      <c r="CD272" s="78"/>
      <c r="CE272" s="79">
        <v>566.12</v>
      </c>
      <c r="CF272" s="65" t="s">
        <v>398</v>
      </c>
      <c r="CG272" s="78">
        <v>562.84</v>
      </c>
      <c r="CH272" s="78">
        <v>644.11</v>
      </c>
      <c r="CI272" s="78">
        <v>569.75</v>
      </c>
      <c r="CJ272" s="78"/>
      <c r="CK272" s="78"/>
      <c r="CL272" s="79"/>
      <c r="CM272" s="65" t="s">
        <v>399</v>
      </c>
      <c r="CN272" s="78">
        <v>566.78</v>
      </c>
      <c r="CO272" s="78">
        <v>572.55999999999995</v>
      </c>
      <c r="CP272" s="78">
        <v>604.72</v>
      </c>
      <c r="CQ272" s="78">
        <v>444.59</v>
      </c>
      <c r="CR272" s="78"/>
      <c r="CS272" s="79">
        <v>609.16</v>
      </c>
      <c r="CT272" s="65" t="s">
        <v>400</v>
      </c>
      <c r="CU272" s="78">
        <v>577.9</v>
      </c>
      <c r="CV272" s="78">
        <v>686.55</v>
      </c>
      <c r="CW272" s="78"/>
      <c r="CX272" s="78">
        <v>467.06</v>
      </c>
      <c r="CY272" s="78"/>
      <c r="CZ272" s="79"/>
      <c r="DA272" s="65" t="s">
        <v>401</v>
      </c>
      <c r="DB272" s="68">
        <v>0.135189941868325</v>
      </c>
      <c r="DC272" s="78">
        <v>553.85</v>
      </c>
      <c r="DD272" s="78">
        <v>628.04</v>
      </c>
      <c r="DE272" s="78">
        <v>516.02</v>
      </c>
      <c r="DF272" s="78">
        <v>552.52</v>
      </c>
      <c r="DG272" s="78"/>
      <c r="DH272" s="79">
        <v>480.38</v>
      </c>
      <c r="DI272" s="65" t="s">
        <v>402</v>
      </c>
      <c r="DJ272" s="68">
        <v>3.0969340353050501E-3</v>
      </c>
      <c r="DK272" s="78">
        <v>551.49</v>
      </c>
      <c r="DL272" s="78">
        <v>609.11</v>
      </c>
      <c r="DM272" s="78">
        <v>609.11</v>
      </c>
      <c r="DN272" s="78">
        <v>475.82</v>
      </c>
      <c r="DO272" s="78"/>
      <c r="DP272" s="79">
        <v>479.47</v>
      </c>
      <c r="DQ272" s="65" t="s">
        <v>403</v>
      </c>
      <c r="DR272" s="78">
        <v>559.36</v>
      </c>
      <c r="DS272" s="78">
        <v>583.01</v>
      </c>
      <c r="DT272" s="78">
        <v>490.63</v>
      </c>
      <c r="DU272" s="78">
        <v>472.61</v>
      </c>
      <c r="DV272" s="78"/>
      <c r="DW272" s="79"/>
      <c r="DX272" s="65" t="s">
        <v>404</v>
      </c>
      <c r="DY272" s="78">
        <v>573.86</v>
      </c>
      <c r="DZ272" s="78">
        <v>594.77</v>
      </c>
      <c r="EA272" s="78">
        <v>651.91</v>
      </c>
      <c r="EB272" s="78">
        <v>466.11</v>
      </c>
      <c r="EC272" s="78"/>
      <c r="ED272" s="79">
        <v>373.35</v>
      </c>
      <c r="EE272" s="65" t="s">
        <v>405</v>
      </c>
      <c r="EF272" s="68">
        <v>1</v>
      </c>
      <c r="EG272" s="78">
        <v>587.70000000000005</v>
      </c>
      <c r="EH272" s="78">
        <v>593.82000000000005</v>
      </c>
      <c r="EI272" s="78">
        <v>504.41</v>
      </c>
      <c r="EJ272" s="78"/>
      <c r="EK272" s="78">
        <v>369.88</v>
      </c>
      <c r="EL272" s="79">
        <v>273.43</v>
      </c>
      <c r="EM272" s="65" t="s">
        <v>406</v>
      </c>
      <c r="EN272" s="78">
        <v>574.05999999999995</v>
      </c>
      <c r="EO272" s="78">
        <v>577.48</v>
      </c>
      <c r="EP272" s="78">
        <v>530.35</v>
      </c>
      <c r="EQ272" s="78"/>
      <c r="ER272" s="78"/>
      <c r="ES272" s="79">
        <v>361.67</v>
      </c>
      <c r="ET272" s="65" t="s">
        <v>407</v>
      </c>
      <c r="EU272" s="68">
        <v>1</v>
      </c>
      <c r="EV272" s="78">
        <v>569.63</v>
      </c>
      <c r="EW272" s="78">
        <v>596.91</v>
      </c>
      <c r="EX272" s="78">
        <v>596.91</v>
      </c>
      <c r="EY272" s="78"/>
      <c r="EZ272" s="78"/>
      <c r="FA272" s="79">
        <v>313.39</v>
      </c>
      <c r="FB272" s="65" t="s">
        <v>408</v>
      </c>
      <c r="FC272" s="78">
        <v>603.16</v>
      </c>
      <c r="FD272" s="78">
        <v>569.97</v>
      </c>
      <c r="FE272" s="78">
        <v>615.37</v>
      </c>
      <c r="FF272" s="78"/>
      <c r="FG272" s="78"/>
      <c r="FH272" s="79"/>
      <c r="FI272" s="65" t="s">
        <v>409</v>
      </c>
      <c r="FJ272" s="78">
        <v>574.52</v>
      </c>
      <c r="FK272" s="78">
        <v>607.88</v>
      </c>
      <c r="FL272" s="78">
        <v>429.37</v>
      </c>
      <c r="FM272" s="78">
        <v>661.83</v>
      </c>
      <c r="FN272" s="78"/>
      <c r="FO272" s="79">
        <v>327.08999999999997</v>
      </c>
      <c r="FP272" s="65" t="s">
        <v>410</v>
      </c>
      <c r="FQ272" s="68">
        <v>0.23569896528154199</v>
      </c>
      <c r="FR272" s="78">
        <v>595.53</v>
      </c>
      <c r="FS272" s="78">
        <v>625.75</v>
      </c>
      <c r="FT272" s="78">
        <v>564.29999999999995</v>
      </c>
      <c r="FU272" s="78">
        <v>401.2</v>
      </c>
      <c r="FV272" s="78">
        <v>349.58</v>
      </c>
      <c r="FW272" s="79">
        <v>293.95</v>
      </c>
      <c r="FX272" s="65" t="s">
        <v>411</v>
      </c>
      <c r="FY272" s="78">
        <v>574.49</v>
      </c>
      <c r="FZ272" s="78">
        <v>602.12</v>
      </c>
      <c r="GA272" s="78">
        <v>596.19000000000005</v>
      </c>
      <c r="GB272" s="78">
        <v>581.77</v>
      </c>
      <c r="GC272" s="78"/>
      <c r="GD272" s="79">
        <v>353.54</v>
      </c>
      <c r="GE272" s="65" t="s">
        <v>412</v>
      </c>
      <c r="GF272" s="68">
        <v>0.21129587761742799</v>
      </c>
      <c r="GG272" s="78">
        <v>549.16999999999996</v>
      </c>
      <c r="GH272" s="78">
        <v>599.47</v>
      </c>
      <c r="GI272" s="78">
        <v>484.34</v>
      </c>
      <c r="GJ272" s="78">
        <v>442.44</v>
      </c>
      <c r="GK272" s="78"/>
      <c r="GL272" s="79">
        <v>423.04</v>
      </c>
      <c r="GM272" s="65" t="s">
        <v>413</v>
      </c>
      <c r="GN272" s="68">
        <v>9.4831673779042197E-2</v>
      </c>
      <c r="GO272" s="78">
        <v>585.47</v>
      </c>
      <c r="GP272" s="78">
        <v>755.19</v>
      </c>
      <c r="GQ272" s="78">
        <v>552.58000000000004</v>
      </c>
      <c r="GR272" s="78">
        <v>430.82</v>
      </c>
      <c r="GS272" s="78"/>
      <c r="GT272" s="79"/>
      <c r="GU272" s="65" t="s">
        <v>414</v>
      </c>
      <c r="GV272" s="68">
        <v>1</v>
      </c>
      <c r="GW272" s="78">
        <v>504.56</v>
      </c>
      <c r="GX272" s="78">
        <v>526.76</v>
      </c>
      <c r="GY272" s="78">
        <v>530.57000000000005</v>
      </c>
      <c r="GZ272" s="78">
        <v>568.34</v>
      </c>
      <c r="HA272" s="78"/>
      <c r="HB272" s="79">
        <v>396.84</v>
      </c>
      <c r="HC272" s="65" t="s">
        <v>415</v>
      </c>
      <c r="HD272" s="68">
        <v>1</v>
      </c>
      <c r="HE272" s="78">
        <v>563.85</v>
      </c>
      <c r="HF272" s="78">
        <v>614.02</v>
      </c>
      <c r="HG272" s="78"/>
      <c r="HH272" s="78">
        <v>389.6</v>
      </c>
      <c r="HI272" s="78">
        <v>382.96</v>
      </c>
      <c r="HJ272" s="79">
        <v>416.72</v>
      </c>
      <c r="HK272" s="85" t="s">
        <v>416</v>
      </c>
      <c r="HL272" s="68">
        <v>1.11460353552241</v>
      </c>
      <c r="HM272" s="78">
        <v>528.95000000000005</v>
      </c>
      <c r="HN272" s="78">
        <v>576.02</v>
      </c>
      <c r="HO272" s="78">
        <v>500.8</v>
      </c>
      <c r="HP272" s="78"/>
      <c r="HQ272" s="78"/>
      <c r="HR272" s="79"/>
    </row>
    <row r="273" spans="1:226" x14ac:dyDescent="0.25">
      <c r="A273" s="81">
        <v>43640</v>
      </c>
      <c r="B273" s="82" t="s">
        <v>387</v>
      </c>
      <c r="C273" s="83">
        <v>570.78821980812711</v>
      </c>
      <c r="D273" s="83">
        <v>595.62082178347384</v>
      </c>
      <c r="E273" s="83">
        <v>542.0443107154482</v>
      </c>
      <c r="F273" s="83">
        <v>445.07321391871625</v>
      </c>
      <c r="G273" s="83">
        <v>332.76461538461535</v>
      </c>
      <c r="H273" s="84">
        <v>348.33764007622636</v>
      </c>
      <c r="I273" s="82" t="s">
        <v>388</v>
      </c>
      <c r="J273" s="83">
        <v>578.02211913421866</v>
      </c>
      <c r="K273" s="83">
        <v>588.75499108109409</v>
      </c>
      <c r="L273" s="83">
        <v>511.84592559557666</v>
      </c>
      <c r="M273" s="83">
        <v>443.90129597957417</v>
      </c>
      <c r="N273" s="83">
        <v>374.71749999999997</v>
      </c>
      <c r="O273" s="84">
        <v>383.66410049562933</v>
      </c>
      <c r="P273" s="65" t="s">
        <v>389</v>
      </c>
      <c r="Q273" s="78">
        <v>544.97</v>
      </c>
      <c r="R273" s="78">
        <v>579.53</v>
      </c>
      <c r="S273" s="78">
        <v>546.52</v>
      </c>
      <c r="T273" s="78">
        <v>377</v>
      </c>
      <c r="U273" s="78"/>
      <c r="V273" s="79"/>
      <c r="W273" s="65" t="s">
        <v>390</v>
      </c>
      <c r="X273" s="78">
        <v>570.16999999999996</v>
      </c>
      <c r="Y273" s="78">
        <v>577.36</v>
      </c>
      <c r="Z273" s="78">
        <v>523.16999999999996</v>
      </c>
      <c r="AA273" s="78">
        <v>323.89999999999998</v>
      </c>
      <c r="AB273" s="78"/>
      <c r="AC273" s="79">
        <v>382.64</v>
      </c>
      <c r="AD273" s="65" t="s">
        <v>391</v>
      </c>
      <c r="AE273" s="68">
        <v>0.51129972389814904</v>
      </c>
      <c r="AF273" s="78">
        <v>561.12</v>
      </c>
      <c r="AG273" s="78">
        <v>593.28</v>
      </c>
      <c r="AH273" s="78">
        <v>484.03</v>
      </c>
      <c r="AI273" s="78"/>
      <c r="AJ273" s="78"/>
      <c r="AK273" s="79">
        <v>299.38</v>
      </c>
      <c r="AL273" s="69" t="s">
        <v>392</v>
      </c>
      <c r="AM273" s="70">
        <v>1</v>
      </c>
      <c r="AN273" s="78">
        <v>559.89</v>
      </c>
      <c r="AO273" s="78">
        <v>607.23</v>
      </c>
      <c r="AP273" s="78">
        <v>631.13</v>
      </c>
      <c r="AQ273" s="78">
        <v>682.65</v>
      </c>
      <c r="AR273" s="78"/>
      <c r="AS273" s="79"/>
      <c r="AT273" s="65" t="s">
        <v>393</v>
      </c>
      <c r="AU273" s="68">
        <v>3.9060974180696102E-2</v>
      </c>
      <c r="AV273" s="78">
        <v>554.07000000000005</v>
      </c>
      <c r="AW273" s="78">
        <v>601.39</v>
      </c>
      <c r="AX273" s="78">
        <v>515.05999999999995</v>
      </c>
      <c r="AY273" s="78">
        <v>379.36</v>
      </c>
      <c r="AZ273" s="78"/>
      <c r="BA273" s="79">
        <v>375.61</v>
      </c>
      <c r="BB273" s="65" t="s">
        <v>394</v>
      </c>
      <c r="BC273" s="78">
        <v>590.04</v>
      </c>
      <c r="BD273" s="78">
        <v>585.05999999999995</v>
      </c>
      <c r="BE273" s="78">
        <v>520.16</v>
      </c>
      <c r="BF273" s="78"/>
      <c r="BG273" s="78"/>
      <c r="BH273" s="79">
        <v>425.01</v>
      </c>
      <c r="BI273" s="65" t="s">
        <v>395</v>
      </c>
      <c r="BJ273" s="68">
        <v>0.13393514860104699</v>
      </c>
      <c r="BK273" s="78">
        <v>659.9</v>
      </c>
      <c r="BL273" s="78">
        <v>677.18</v>
      </c>
      <c r="BM273" s="78">
        <v>764.98</v>
      </c>
      <c r="BN273" s="78">
        <v>558.30999999999995</v>
      </c>
      <c r="BO273" s="78"/>
      <c r="BP273" s="79"/>
      <c r="BQ273" s="65" t="s">
        <v>396</v>
      </c>
      <c r="BR273" s="68">
        <v>1</v>
      </c>
      <c r="BS273" s="78">
        <v>537.83000000000004</v>
      </c>
      <c r="BT273" s="78">
        <v>579.5</v>
      </c>
      <c r="BU273" s="78">
        <v>669.5</v>
      </c>
      <c r="BV273" s="78"/>
      <c r="BW273" s="78"/>
      <c r="BX273" s="79">
        <v>355.33</v>
      </c>
      <c r="BY273" s="65" t="s">
        <v>397</v>
      </c>
      <c r="BZ273" s="78">
        <v>603.04999999999995</v>
      </c>
      <c r="CA273" s="78">
        <v>607.97</v>
      </c>
      <c r="CB273" s="78">
        <v>529.30999999999995</v>
      </c>
      <c r="CC273" s="78">
        <v>425.73</v>
      </c>
      <c r="CD273" s="78"/>
      <c r="CE273" s="79">
        <v>566.04</v>
      </c>
      <c r="CF273" s="65" t="s">
        <v>398</v>
      </c>
      <c r="CG273" s="78">
        <v>575.74</v>
      </c>
      <c r="CH273" s="78">
        <v>652.98</v>
      </c>
      <c r="CI273" s="78">
        <v>551.20000000000005</v>
      </c>
      <c r="CJ273" s="78"/>
      <c r="CK273" s="78"/>
      <c r="CL273" s="79"/>
      <c r="CM273" s="65" t="s">
        <v>399</v>
      </c>
      <c r="CN273" s="78">
        <v>565.49</v>
      </c>
      <c r="CO273" s="78">
        <v>564.75</v>
      </c>
      <c r="CP273" s="78">
        <v>593.20000000000005</v>
      </c>
      <c r="CQ273" s="78">
        <v>421.32</v>
      </c>
      <c r="CR273" s="78"/>
      <c r="CS273" s="79">
        <v>606.91</v>
      </c>
      <c r="CT273" s="65" t="s">
        <v>400</v>
      </c>
      <c r="CU273" s="78">
        <v>574.21</v>
      </c>
      <c r="CV273" s="78">
        <v>684.36</v>
      </c>
      <c r="CW273" s="78"/>
      <c r="CX273" s="78">
        <v>443.16</v>
      </c>
      <c r="CY273" s="78"/>
      <c r="CZ273" s="79"/>
      <c r="DA273" s="65" t="s">
        <v>401</v>
      </c>
      <c r="DB273" s="68">
        <v>0.135199080646252</v>
      </c>
      <c r="DC273" s="78">
        <v>553.23</v>
      </c>
      <c r="DD273" s="78">
        <v>618.89</v>
      </c>
      <c r="DE273" s="78">
        <v>505.24</v>
      </c>
      <c r="DF273" s="78">
        <v>539.85</v>
      </c>
      <c r="DG273" s="78"/>
      <c r="DH273" s="79">
        <v>478.58</v>
      </c>
      <c r="DI273" s="65" t="s">
        <v>402</v>
      </c>
      <c r="DJ273" s="68">
        <v>3.0836596873169099E-3</v>
      </c>
      <c r="DK273" s="78">
        <v>536.37</v>
      </c>
      <c r="DL273" s="78">
        <v>589.27</v>
      </c>
      <c r="DM273" s="78">
        <v>589.27</v>
      </c>
      <c r="DN273" s="78">
        <v>734.05</v>
      </c>
      <c r="DO273" s="78"/>
      <c r="DP273" s="79">
        <v>476.89</v>
      </c>
      <c r="DQ273" s="65" t="s">
        <v>403</v>
      </c>
      <c r="DR273" s="78">
        <v>561.79999999999995</v>
      </c>
      <c r="DS273" s="78">
        <v>587.08000000000004</v>
      </c>
      <c r="DT273" s="78">
        <v>489.75</v>
      </c>
      <c r="DU273" s="78">
        <v>452.3</v>
      </c>
      <c r="DV273" s="78"/>
      <c r="DW273" s="79"/>
      <c r="DX273" s="65" t="s">
        <v>404</v>
      </c>
      <c r="DY273" s="78">
        <v>574.89</v>
      </c>
      <c r="DZ273" s="78">
        <v>596.28</v>
      </c>
      <c r="EA273" s="78">
        <v>647.91</v>
      </c>
      <c r="EB273" s="78">
        <v>446.99</v>
      </c>
      <c r="EC273" s="78"/>
      <c r="ED273" s="79">
        <v>373.86</v>
      </c>
      <c r="EE273" s="65" t="s">
        <v>405</v>
      </c>
      <c r="EF273" s="68">
        <v>1</v>
      </c>
      <c r="EG273" s="78">
        <v>579.55999999999995</v>
      </c>
      <c r="EH273" s="78">
        <v>583.45000000000005</v>
      </c>
      <c r="EI273" s="78">
        <v>499.58</v>
      </c>
      <c r="EJ273" s="78"/>
      <c r="EK273" s="78">
        <v>369.88</v>
      </c>
      <c r="EL273" s="79">
        <v>277.77</v>
      </c>
      <c r="EM273" s="65" t="s">
        <v>406</v>
      </c>
      <c r="EN273" s="78">
        <v>556.12</v>
      </c>
      <c r="EO273" s="78">
        <v>566.37</v>
      </c>
      <c r="EP273" s="78">
        <v>518.07000000000005</v>
      </c>
      <c r="EQ273" s="78"/>
      <c r="ER273" s="78"/>
      <c r="ES273" s="79">
        <v>361.67</v>
      </c>
      <c r="ET273" s="65" t="s">
        <v>407</v>
      </c>
      <c r="EU273" s="68">
        <v>1</v>
      </c>
      <c r="EV273" s="78">
        <v>570.77</v>
      </c>
      <c r="EW273" s="78">
        <v>597.99</v>
      </c>
      <c r="EX273" s="78">
        <v>597.99</v>
      </c>
      <c r="EY273" s="78"/>
      <c r="EZ273" s="78"/>
      <c r="FA273" s="79">
        <v>313.39</v>
      </c>
      <c r="FB273" s="65" t="s">
        <v>408</v>
      </c>
      <c r="FC273" s="78">
        <v>603.16</v>
      </c>
      <c r="FD273" s="78">
        <v>569.97</v>
      </c>
      <c r="FE273" s="78">
        <v>615.37</v>
      </c>
      <c r="FF273" s="78"/>
      <c r="FG273" s="78"/>
      <c r="FH273" s="79"/>
      <c r="FI273" s="65" t="s">
        <v>409</v>
      </c>
      <c r="FJ273" s="78">
        <v>554.67999999999995</v>
      </c>
      <c r="FK273" s="78">
        <v>589.70000000000005</v>
      </c>
      <c r="FL273" s="78">
        <v>411.19</v>
      </c>
      <c r="FM273" s="78">
        <v>656.83</v>
      </c>
      <c r="FN273" s="78"/>
      <c r="FO273" s="79">
        <v>326.26</v>
      </c>
      <c r="FP273" s="65" t="s">
        <v>410</v>
      </c>
      <c r="FQ273" s="68">
        <v>0.235045246209895</v>
      </c>
      <c r="FR273" s="78">
        <v>596.80999999999995</v>
      </c>
      <c r="FS273" s="78">
        <v>626.97</v>
      </c>
      <c r="FT273" s="78">
        <v>558.39</v>
      </c>
      <c r="FU273" s="78">
        <v>408.6</v>
      </c>
      <c r="FV273" s="78">
        <v>327.97</v>
      </c>
      <c r="FW273" s="79">
        <v>298.2</v>
      </c>
      <c r="FX273" s="65" t="s">
        <v>411</v>
      </c>
      <c r="FY273" s="78">
        <v>567.17999999999995</v>
      </c>
      <c r="FZ273" s="78">
        <v>593.17999999999995</v>
      </c>
      <c r="GA273" s="78">
        <v>588.88</v>
      </c>
      <c r="GB273" s="78">
        <v>581.77</v>
      </c>
      <c r="GC273" s="78"/>
      <c r="GD273" s="79">
        <v>354.36</v>
      </c>
      <c r="GE273" s="65" t="s">
        <v>412</v>
      </c>
      <c r="GF273" s="68">
        <v>0.21194972552510499</v>
      </c>
      <c r="GG273" s="78">
        <v>547.07000000000005</v>
      </c>
      <c r="GH273" s="78">
        <v>597.79</v>
      </c>
      <c r="GI273" s="78">
        <v>482.45</v>
      </c>
      <c r="GJ273" s="78">
        <v>439.46</v>
      </c>
      <c r="GK273" s="78"/>
      <c r="GL273" s="79">
        <v>424.82</v>
      </c>
      <c r="GM273" s="65" t="s">
        <v>413</v>
      </c>
      <c r="GN273" s="68">
        <v>9.4270253964064202E-2</v>
      </c>
      <c r="GO273" s="78">
        <v>574.26</v>
      </c>
      <c r="GP273" s="78">
        <v>765.07</v>
      </c>
      <c r="GQ273" s="78">
        <v>549.84</v>
      </c>
      <c r="GR273" s="78">
        <v>428.65</v>
      </c>
      <c r="GS273" s="78"/>
      <c r="GT273" s="79"/>
      <c r="GU273" s="65" t="s">
        <v>414</v>
      </c>
      <c r="GV273" s="68">
        <v>1</v>
      </c>
      <c r="GW273" s="78">
        <v>529.03</v>
      </c>
      <c r="GX273" s="78">
        <v>549.9</v>
      </c>
      <c r="GY273" s="78">
        <v>535.38</v>
      </c>
      <c r="GZ273" s="78">
        <v>579.34</v>
      </c>
      <c r="HA273" s="78"/>
      <c r="HB273" s="79">
        <v>396.47</v>
      </c>
      <c r="HC273" s="65" t="s">
        <v>415</v>
      </c>
      <c r="HD273" s="68">
        <v>1</v>
      </c>
      <c r="HE273" s="78">
        <v>559.67999999999995</v>
      </c>
      <c r="HF273" s="78">
        <v>597.35</v>
      </c>
      <c r="HG273" s="78"/>
      <c r="HH273" s="78">
        <v>384.26</v>
      </c>
      <c r="HI273" s="78">
        <v>377.62</v>
      </c>
      <c r="HJ273" s="79">
        <v>415.05</v>
      </c>
      <c r="HK273" s="85" t="s">
        <v>416</v>
      </c>
      <c r="HL273" s="68">
        <v>1.1190063223857201</v>
      </c>
      <c r="HM273" s="78">
        <v>532.66999999999996</v>
      </c>
      <c r="HN273" s="78">
        <v>580.71</v>
      </c>
      <c r="HO273" s="78">
        <v>489.86</v>
      </c>
      <c r="HP273" s="78"/>
      <c r="HQ273" s="78"/>
      <c r="HR273" s="79"/>
    </row>
    <row r="274" spans="1:226" x14ac:dyDescent="0.25">
      <c r="A274" s="81">
        <v>43633</v>
      </c>
      <c r="B274" s="82" t="s">
        <v>387</v>
      </c>
      <c r="C274" s="83">
        <v>576.89757645978239</v>
      </c>
      <c r="D274" s="83">
        <v>598.24481983248984</v>
      </c>
      <c r="E274" s="83">
        <v>535.50978885312009</v>
      </c>
      <c r="F274" s="83">
        <v>444.71296677476755</v>
      </c>
      <c r="G274" s="83">
        <v>329.58641025641026</v>
      </c>
      <c r="H274" s="84">
        <v>351.40474587888235</v>
      </c>
      <c r="I274" s="82" t="s">
        <v>388</v>
      </c>
      <c r="J274" s="83">
        <v>583.08814667347383</v>
      </c>
      <c r="K274" s="83">
        <v>589.0612367982186</v>
      </c>
      <c r="L274" s="83">
        <v>505.69078726213309</v>
      </c>
      <c r="M274" s="83">
        <v>443.4055803468799</v>
      </c>
      <c r="N274" s="83">
        <v>377.85499999999996</v>
      </c>
      <c r="O274" s="84">
        <v>385.07819280729882</v>
      </c>
      <c r="P274" s="65" t="s">
        <v>389</v>
      </c>
      <c r="Q274" s="78">
        <v>559.14</v>
      </c>
      <c r="R274" s="78">
        <v>587.86</v>
      </c>
      <c r="S274" s="78">
        <v>531.76</v>
      </c>
      <c r="T274" s="78">
        <v>377</v>
      </c>
      <c r="U274" s="78"/>
      <c r="V274" s="79"/>
      <c r="W274" s="65" t="s">
        <v>390</v>
      </c>
      <c r="X274" s="78">
        <v>539.66999999999996</v>
      </c>
      <c r="Y274" s="78">
        <v>550.34</v>
      </c>
      <c r="Z274" s="78">
        <v>507.8</v>
      </c>
      <c r="AA274" s="78">
        <v>323.89999999999998</v>
      </c>
      <c r="AB274" s="78"/>
      <c r="AC274" s="79">
        <v>382.64</v>
      </c>
      <c r="AD274" s="65" t="s">
        <v>391</v>
      </c>
      <c r="AE274" s="68">
        <v>0.51129972389814904</v>
      </c>
      <c r="AF274" s="78">
        <v>566.79999999999995</v>
      </c>
      <c r="AG274" s="78">
        <v>603.30999999999995</v>
      </c>
      <c r="AH274" s="78">
        <v>480.28</v>
      </c>
      <c r="AI274" s="78"/>
      <c r="AJ274" s="78"/>
      <c r="AK274" s="79">
        <v>301.26</v>
      </c>
      <c r="AL274" s="69" t="s">
        <v>392</v>
      </c>
      <c r="AM274" s="70">
        <v>1</v>
      </c>
      <c r="AN274" s="78">
        <v>569.70000000000005</v>
      </c>
      <c r="AO274" s="78">
        <v>602.79</v>
      </c>
      <c r="AP274" s="78">
        <v>631.13</v>
      </c>
      <c r="AQ274" s="78">
        <v>682.65</v>
      </c>
      <c r="AR274" s="78"/>
      <c r="AS274" s="79"/>
      <c r="AT274" s="65" t="s">
        <v>393</v>
      </c>
      <c r="AU274" s="68">
        <v>3.9123630672926402E-2</v>
      </c>
      <c r="AV274" s="78">
        <v>559.97</v>
      </c>
      <c r="AW274" s="78">
        <v>606.53</v>
      </c>
      <c r="AX274" s="78">
        <v>511.27</v>
      </c>
      <c r="AY274" s="78">
        <v>379.93</v>
      </c>
      <c r="AZ274" s="78"/>
      <c r="BA274" s="79">
        <v>381.36</v>
      </c>
      <c r="BB274" s="65" t="s">
        <v>394</v>
      </c>
      <c r="BC274" s="78">
        <v>593.4</v>
      </c>
      <c r="BD274" s="78">
        <v>578.34</v>
      </c>
      <c r="BE274" s="78">
        <v>513.44000000000005</v>
      </c>
      <c r="BF274" s="78"/>
      <c r="BG274" s="78"/>
      <c r="BH274" s="79">
        <v>425.85</v>
      </c>
      <c r="BI274" s="65" t="s">
        <v>395</v>
      </c>
      <c r="BJ274" s="68">
        <v>0.13391541902134599</v>
      </c>
      <c r="BK274" s="78">
        <v>659.8</v>
      </c>
      <c r="BL274" s="78">
        <v>655.65</v>
      </c>
      <c r="BM274" s="78">
        <v>743.44</v>
      </c>
      <c r="BN274" s="78">
        <v>558.23</v>
      </c>
      <c r="BO274" s="78"/>
      <c r="BP274" s="79"/>
      <c r="BQ274" s="65" t="s">
        <v>396</v>
      </c>
      <c r="BR274" s="68">
        <v>1</v>
      </c>
      <c r="BS274" s="78">
        <v>567.83000000000004</v>
      </c>
      <c r="BT274" s="78">
        <v>604.5</v>
      </c>
      <c r="BU274" s="78">
        <v>660.33</v>
      </c>
      <c r="BV274" s="78"/>
      <c r="BW274" s="78"/>
      <c r="BX274" s="79">
        <v>355.33</v>
      </c>
      <c r="BY274" s="65" t="s">
        <v>397</v>
      </c>
      <c r="BZ274" s="78">
        <v>607.16</v>
      </c>
      <c r="CA274" s="78">
        <v>612.07000000000005</v>
      </c>
      <c r="CB274" s="78">
        <v>517.22</v>
      </c>
      <c r="CC274" s="78">
        <v>428.56</v>
      </c>
      <c r="CD274" s="78"/>
      <c r="CE274" s="79">
        <v>565.99</v>
      </c>
      <c r="CF274" s="65" t="s">
        <v>398</v>
      </c>
      <c r="CG274" s="78">
        <v>588.64</v>
      </c>
      <c r="CH274" s="78">
        <v>666.69</v>
      </c>
      <c r="CI274" s="78">
        <v>542.33000000000004</v>
      </c>
      <c r="CJ274" s="78"/>
      <c r="CK274" s="78"/>
      <c r="CL274" s="79"/>
      <c r="CM274" s="65" t="s">
        <v>399</v>
      </c>
      <c r="CN274" s="78">
        <v>571.59</v>
      </c>
      <c r="CO274" s="78">
        <v>567.96</v>
      </c>
      <c r="CP274" s="78">
        <v>591.64</v>
      </c>
      <c r="CQ274" s="78">
        <v>422.05</v>
      </c>
      <c r="CR274" s="78"/>
      <c r="CS274" s="79">
        <v>605.53</v>
      </c>
      <c r="CT274" s="65" t="s">
        <v>400</v>
      </c>
      <c r="CU274" s="78">
        <v>579.91</v>
      </c>
      <c r="CV274" s="78">
        <v>689.39</v>
      </c>
      <c r="CW274" s="78"/>
      <c r="CX274" s="78">
        <v>434.02</v>
      </c>
      <c r="CY274" s="78"/>
      <c r="CZ274" s="79"/>
      <c r="DA274" s="65" t="s">
        <v>401</v>
      </c>
      <c r="DB274" s="68">
        <v>0.13503477145364901</v>
      </c>
      <c r="DC274" s="78">
        <v>547.70000000000005</v>
      </c>
      <c r="DD274" s="78">
        <v>617.49</v>
      </c>
      <c r="DE274" s="78">
        <v>504.62</v>
      </c>
      <c r="DF274" s="78">
        <v>539.05999999999995</v>
      </c>
      <c r="DG274" s="78"/>
      <c r="DH274" s="79">
        <v>472.92</v>
      </c>
      <c r="DI274" s="65" t="s">
        <v>402</v>
      </c>
      <c r="DJ274" s="68">
        <v>3.10279561885259E-3</v>
      </c>
      <c r="DK274" s="78">
        <v>556.65</v>
      </c>
      <c r="DL274" s="78">
        <v>597.66999999999996</v>
      </c>
      <c r="DM274" s="78">
        <v>597.66999999999996</v>
      </c>
      <c r="DN274" s="78">
        <v>738.61</v>
      </c>
      <c r="DO274" s="78"/>
      <c r="DP274" s="79">
        <v>477.66</v>
      </c>
      <c r="DQ274" s="65" t="s">
        <v>403</v>
      </c>
      <c r="DR274" s="78">
        <v>564.80999999999995</v>
      </c>
      <c r="DS274" s="78">
        <v>593.83000000000004</v>
      </c>
      <c r="DT274" s="78">
        <v>500.72</v>
      </c>
      <c r="DU274" s="78">
        <v>429.19</v>
      </c>
      <c r="DV274" s="78"/>
      <c r="DW274" s="79"/>
      <c r="DX274" s="65" t="s">
        <v>404</v>
      </c>
      <c r="DY274" s="78">
        <v>579.62</v>
      </c>
      <c r="DZ274" s="78">
        <v>601.26</v>
      </c>
      <c r="EA274" s="78">
        <v>642.52</v>
      </c>
      <c r="EB274" s="78">
        <v>434.74</v>
      </c>
      <c r="EC274" s="78"/>
      <c r="ED274" s="79">
        <v>375.23</v>
      </c>
      <c r="EE274" s="65" t="s">
        <v>405</v>
      </c>
      <c r="EF274" s="68">
        <v>1</v>
      </c>
      <c r="EG274" s="78">
        <v>598.53</v>
      </c>
      <c r="EH274" s="78">
        <v>600.89</v>
      </c>
      <c r="EI274" s="78">
        <v>506.1</v>
      </c>
      <c r="EJ274" s="78"/>
      <c r="EK274" s="78">
        <v>369.88</v>
      </c>
      <c r="EL274" s="79">
        <v>283.02999999999997</v>
      </c>
      <c r="EM274" s="65" t="s">
        <v>406</v>
      </c>
      <c r="EN274" s="78">
        <v>556.12</v>
      </c>
      <c r="EO274" s="78">
        <v>553.54999999999995</v>
      </c>
      <c r="EP274" s="78">
        <v>503.16</v>
      </c>
      <c r="EQ274" s="78"/>
      <c r="ER274" s="78"/>
      <c r="ES274" s="79">
        <v>352.41</v>
      </c>
      <c r="ET274" s="65" t="s">
        <v>407</v>
      </c>
      <c r="EU274" s="68">
        <v>1</v>
      </c>
      <c r="EV274" s="78">
        <v>597.55999999999995</v>
      </c>
      <c r="EW274" s="78">
        <v>613.1</v>
      </c>
      <c r="EX274" s="78">
        <v>613.1</v>
      </c>
      <c r="EY274" s="78"/>
      <c r="EZ274" s="78"/>
      <c r="FA274" s="79">
        <v>315.55</v>
      </c>
      <c r="FB274" s="65" t="s">
        <v>408</v>
      </c>
      <c r="FC274" s="78">
        <v>603.16</v>
      </c>
      <c r="FD274" s="78">
        <v>569.97</v>
      </c>
      <c r="FE274" s="78">
        <v>615.37</v>
      </c>
      <c r="FF274" s="78"/>
      <c r="FG274" s="78"/>
      <c r="FH274" s="79"/>
      <c r="FI274" s="65" t="s">
        <v>409</v>
      </c>
      <c r="FJ274" s="78">
        <v>568.73</v>
      </c>
      <c r="FK274" s="78">
        <v>580.61</v>
      </c>
      <c r="FL274" s="78">
        <v>388.05</v>
      </c>
      <c r="FM274" s="78">
        <v>635.83000000000004</v>
      </c>
      <c r="FN274" s="78"/>
      <c r="FO274" s="79">
        <v>327.92</v>
      </c>
      <c r="FP274" s="65" t="s">
        <v>410</v>
      </c>
      <c r="FQ274" s="68">
        <v>0.23471423541837799</v>
      </c>
      <c r="FR274" s="78">
        <v>603.41</v>
      </c>
      <c r="FS274" s="78">
        <v>634.03</v>
      </c>
      <c r="FT274" s="78">
        <v>544.72</v>
      </c>
      <c r="FU274" s="78">
        <v>410.86</v>
      </c>
      <c r="FV274" s="78">
        <v>324.07</v>
      </c>
      <c r="FW274" s="79">
        <v>304.27999999999997</v>
      </c>
      <c r="FX274" s="65" t="s">
        <v>411</v>
      </c>
      <c r="FY274" s="78">
        <v>570.42999999999995</v>
      </c>
      <c r="FZ274" s="78">
        <v>589.92999999999995</v>
      </c>
      <c r="GA274" s="78">
        <v>589.69000000000005</v>
      </c>
      <c r="GB274" s="78">
        <v>589.22</v>
      </c>
      <c r="GC274" s="78"/>
      <c r="GD274" s="79">
        <v>358.42</v>
      </c>
      <c r="GE274" s="65" t="s">
        <v>412</v>
      </c>
      <c r="GF274" s="68">
        <v>0.21150592216582101</v>
      </c>
      <c r="GG274" s="78">
        <v>558.37</v>
      </c>
      <c r="GH274" s="78">
        <v>609.74</v>
      </c>
      <c r="GI274" s="78">
        <v>481.44</v>
      </c>
      <c r="GJ274" s="78">
        <v>441.01</v>
      </c>
      <c r="GK274" s="78"/>
      <c r="GL274" s="79">
        <v>425.01</v>
      </c>
      <c r="GM274" s="65" t="s">
        <v>413</v>
      </c>
      <c r="GN274" s="68">
        <v>9.39011221184093E-2</v>
      </c>
      <c r="GO274" s="78">
        <v>572.91</v>
      </c>
      <c r="GP274" s="78">
        <v>744.57</v>
      </c>
      <c r="GQ274" s="78">
        <v>551.14</v>
      </c>
      <c r="GR274" s="78">
        <v>429.03</v>
      </c>
      <c r="GS274" s="78"/>
      <c r="GT274" s="79"/>
      <c r="GU274" s="65" t="s">
        <v>414</v>
      </c>
      <c r="GV274" s="68">
        <v>1</v>
      </c>
      <c r="GW274" s="78">
        <v>548.75</v>
      </c>
      <c r="GX274" s="78">
        <v>572.26</v>
      </c>
      <c r="GY274" s="78">
        <v>576.77</v>
      </c>
      <c r="GZ274" s="78">
        <v>579.34</v>
      </c>
      <c r="HA274" s="78"/>
      <c r="HB274" s="79">
        <v>400.76</v>
      </c>
      <c r="HC274" s="65" t="s">
        <v>415</v>
      </c>
      <c r="HD274" s="68">
        <v>1</v>
      </c>
      <c r="HE274" s="78">
        <v>576.35</v>
      </c>
      <c r="HF274" s="78">
        <v>602.35</v>
      </c>
      <c r="HG274" s="78"/>
      <c r="HH274" s="78">
        <v>389.28</v>
      </c>
      <c r="HI274" s="78">
        <v>382.64</v>
      </c>
      <c r="HJ274" s="79">
        <v>413.39</v>
      </c>
      <c r="HK274" s="85" t="s">
        <v>416</v>
      </c>
      <c r="HL274" s="68">
        <v>1.1209756972468801</v>
      </c>
      <c r="HM274" s="78">
        <v>542.92999999999995</v>
      </c>
      <c r="HN274" s="78">
        <v>599.89</v>
      </c>
      <c r="HO274" s="78">
        <v>484.35</v>
      </c>
      <c r="HP274" s="78"/>
      <c r="HQ274" s="78"/>
      <c r="HR274" s="79"/>
    </row>
    <row r="275" spans="1:226" x14ac:dyDescent="0.25">
      <c r="A275" s="81">
        <v>43626</v>
      </c>
      <c r="B275" s="82" t="s">
        <v>387</v>
      </c>
      <c r="C275" s="83">
        <v>589.04226011462003</v>
      </c>
      <c r="D275" s="83">
        <v>609.63523776527973</v>
      </c>
      <c r="E275" s="83">
        <v>539.15162502857777</v>
      </c>
      <c r="F275" s="83">
        <v>453.00203178447629</v>
      </c>
      <c r="G275" s="83">
        <v>339.80179487179493</v>
      </c>
      <c r="H275" s="84">
        <v>355.57836434958318</v>
      </c>
      <c r="I275" s="82" t="s">
        <v>388</v>
      </c>
      <c r="J275" s="83">
        <v>596.29151686507407</v>
      </c>
      <c r="K275" s="83">
        <v>600.38440383161435</v>
      </c>
      <c r="L275" s="83">
        <v>508.62795355727712</v>
      </c>
      <c r="M275" s="83">
        <v>451.64176538464523</v>
      </c>
      <c r="N275" s="83">
        <v>386.28</v>
      </c>
      <c r="O275" s="84">
        <v>388.69238217664002</v>
      </c>
      <c r="P275" s="65" t="s">
        <v>389</v>
      </c>
      <c r="Q275" s="78">
        <v>562.47</v>
      </c>
      <c r="R275" s="78">
        <v>587.86</v>
      </c>
      <c r="S275" s="78">
        <v>530.69000000000005</v>
      </c>
      <c r="T275" s="78">
        <v>390</v>
      </c>
      <c r="U275" s="78"/>
      <c r="V275" s="79"/>
      <c r="W275" s="65" t="s">
        <v>390</v>
      </c>
      <c r="X275" s="78">
        <v>577.11</v>
      </c>
      <c r="Y275" s="78">
        <v>559.26</v>
      </c>
      <c r="Z275" s="78">
        <v>497.3</v>
      </c>
      <c r="AA275" s="78">
        <v>339.61</v>
      </c>
      <c r="AB275" s="78"/>
      <c r="AC275" s="79">
        <v>413.22</v>
      </c>
      <c r="AD275" s="65" t="s">
        <v>391</v>
      </c>
      <c r="AE275" s="68">
        <v>0.51129972389814904</v>
      </c>
      <c r="AF275" s="78">
        <v>575.1</v>
      </c>
      <c r="AG275" s="78">
        <v>615.4</v>
      </c>
      <c r="AH275" s="78">
        <v>494.77</v>
      </c>
      <c r="AI275" s="78"/>
      <c r="AJ275" s="78"/>
      <c r="AK275" s="79">
        <v>304.83999999999997</v>
      </c>
      <c r="AL275" s="69" t="s">
        <v>392</v>
      </c>
      <c r="AM275" s="70">
        <v>1</v>
      </c>
      <c r="AN275" s="78">
        <v>603.82000000000005</v>
      </c>
      <c r="AO275" s="78">
        <v>637.85</v>
      </c>
      <c r="AP275" s="78">
        <v>632.02</v>
      </c>
      <c r="AQ275" s="78">
        <v>682.65</v>
      </c>
      <c r="AR275" s="78"/>
      <c r="AS275" s="79"/>
      <c r="AT275" s="65" t="s">
        <v>393</v>
      </c>
      <c r="AU275" s="68">
        <v>3.9022867400296597E-2</v>
      </c>
      <c r="AV275" s="78">
        <v>571.85</v>
      </c>
      <c r="AW275" s="78">
        <v>612.03</v>
      </c>
      <c r="AX275" s="78">
        <v>521.72</v>
      </c>
      <c r="AY275" s="78">
        <v>379.69</v>
      </c>
      <c r="AZ275" s="78"/>
      <c r="BA275" s="79">
        <v>381.57</v>
      </c>
      <c r="BB275" s="65" t="s">
        <v>394</v>
      </c>
      <c r="BC275" s="78">
        <v>602.64</v>
      </c>
      <c r="BD275" s="78">
        <v>582.54</v>
      </c>
      <c r="BE275" s="78">
        <v>518.48</v>
      </c>
      <c r="BF275" s="78"/>
      <c r="BG275" s="78"/>
      <c r="BH275" s="79">
        <v>425.85</v>
      </c>
      <c r="BI275" s="65" t="s">
        <v>395</v>
      </c>
      <c r="BJ275" s="68">
        <v>0.13390107388661299</v>
      </c>
      <c r="BK275" s="78">
        <v>659.73</v>
      </c>
      <c r="BL275" s="78">
        <v>655.58</v>
      </c>
      <c r="BM275" s="78">
        <v>743.37</v>
      </c>
      <c r="BN275" s="78">
        <v>558.16999999999996</v>
      </c>
      <c r="BO275" s="78"/>
      <c r="BP275" s="79"/>
      <c r="BQ275" s="65" t="s">
        <v>396</v>
      </c>
      <c r="BR275" s="68">
        <v>1</v>
      </c>
      <c r="BS275" s="78">
        <v>584.5</v>
      </c>
      <c r="BT275" s="78">
        <v>628.66999999999996</v>
      </c>
      <c r="BU275" s="78">
        <v>657</v>
      </c>
      <c r="BV275" s="78"/>
      <c r="BW275" s="78"/>
      <c r="BX275" s="79">
        <v>354.5</v>
      </c>
      <c r="BY275" s="65" t="s">
        <v>397</v>
      </c>
      <c r="BZ275" s="78">
        <v>622.49</v>
      </c>
      <c r="CA275" s="78">
        <v>628.54</v>
      </c>
      <c r="CB275" s="78">
        <v>520.27</v>
      </c>
      <c r="CC275" s="78">
        <v>430.54</v>
      </c>
      <c r="CD275" s="78"/>
      <c r="CE275" s="79">
        <v>566.12</v>
      </c>
      <c r="CF275" s="65" t="s">
        <v>398</v>
      </c>
      <c r="CG275" s="78">
        <v>599.92999999999995</v>
      </c>
      <c r="CH275" s="78">
        <v>675.56</v>
      </c>
      <c r="CI275" s="78">
        <v>541.52</v>
      </c>
      <c r="CJ275" s="78"/>
      <c r="CK275" s="78"/>
      <c r="CL275" s="79"/>
      <c r="CM275" s="65" t="s">
        <v>399</v>
      </c>
      <c r="CN275" s="78">
        <v>594.59</v>
      </c>
      <c r="CO275" s="78">
        <v>587.26</v>
      </c>
      <c r="CP275" s="78">
        <v>596.62</v>
      </c>
      <c r="CQ275" s="78">
        <v>431.12</v>
      </c>
      <c r="CR275" s="78"/>
      <c r="CS275" s="79">
        <v>609.08000000000004</v>
      </c>
      <c r="CT275" s="65" t="s">
        <v>400</v>
      </c>
      <c r="CU275" s="78">
        <v>588.11</v>
      </c>
      <c r="CV275" s="78">
        <v>699.14</v>
      </c>
      <c r="CW275" s="78"/>
      <c r="CX275" s="78">
        <v>449.12</v>
      </c>
      <c r="CY275" s="78"/>
      <c r="CZ275" s="79"/>
      <c r="DA275" s="65" t="s">
        <v>401</v>
      </c>
      <c r="DB275" s="68">
        <v>0.13483812682874199</v>
      </c>
      <c r="DC275" s="78">
        <v>583.04</v>
      </c>
      <c r="DD275" s="78">
        <v>649.38</v>
      </c>
      <c r="DE275" s="78">
        <v>546.82000000000005</v>
      </c>
      <c r="DF275" s="78">
        <v>543.4</v>
      </c>
      <c r="DG275" s="78"/>
      <c r="DH275" s="79">
        <v>485.07</v>
      </c>
      <c r="DI275" s="65" t="s">
        <v>402</v>
      </c>
      <c r="DJ275" s="68">
        <v>3.1229505636925798E-3</v>
      </c>
      <c r="DK275" s="78">
        <v>585.73</v>
      </c>
      <c r="DL275" s="78">
        <v>626.25</v>
      </c>
      <c r="DM275" s="78">
        <v>626.25</v>
      </c>
      <c r="DN275" s="78">
        <v>758.7</v>
      </c>
      <c r="DO275" s="78"/>
      <c r="DP275" s="79">
        <v>484.02</v>
      </c>
      <c r="DQ275" s="65" t="s">
        <v>403</v>
      </c>
      <c r="DR275" s="78">
        <v>567.82000000000005</v>
      </c>
      <c r="DS275" s="78">
        <v>596.83000000000004</v>
      </c>
      <c r="DT275" s="78">
        <v>526.62</v>
      </c>
      <c r="DU275" s="78">
        <v>460.95</v>
      </c>
      <c r="DV275" s="78"/>
      <c r="DW275" s="79"/>
      <c r="DX275" s="65" t="s">
        <v>404</v>
      </c>
      <c r="DY275" s="78">
        <v>587.95000000000005</v>
      </c>
      <c r="DZ275" s="78">
        <v>609.99</v>
      </c>
      <c r="EA275" s="78">
        <v>644.88</v>
      </c>
      <c r="EB275" s="78">
        <v>453.86</v>
      </c>
      <c r="EC275" s="78"/>
      <c r="ED275" s="79">
        <v>377.53</v>
      </c>
      <c r="EE275" s="65" t="s">
        <v>405</v>
      </c>
      <c r="EF275" s="68">
        <v>1</v>
      </c>
      <c r="EG275" s="78">
        <v>604.41999999999996</v>
      </c>
      <c r="EH275" s="78">
        <v>613.23</v>
      </c>
      <c r="EI275" s="78">
        <v>503.26</v>
      </c>
      <c r="EJ275" s="78"/>
      <c r="EK275" s="78">
        <v>369.88</v>
      </c>
      <c r="EL275" s="79">
        <v>290.13</v>
      </c>
      <c r="EM275" s="65" t="s">
        <v>406</v>
      </c>
      <c r="EN275" s="78">
        <v>595.42999999999995</v>
      </c>
      <c r="EO275" s="78">
        <v>553.54999999999995</v>
      </c>
      <c r="EP275" s="78">
        <v>503.16</v>
      </c>
      <c r="EQ275" s="78"/>
      <c r="ER275" s="78"/>
      <c r="ES275" s="79">
        <v>352.41</v>
      </c>
      <c r="ET275" s="65" t="s">
        <v>407</v>
      </c>
      <c r="EU275" s="68">
        <v>1</v>
      </c>
      <c r="EV275" s="78">
        <v>603.44000000000005</v>
      </c>
      <c r="EW275" s="78">
        <v>619.57000000000005</v>
      </c>
      <c r="EX275" s="78">
        <v>619.55999999999995</v>
      </c>
      <c r="EY275" s="78"/>
      <c r="EZ275" s="78"/>
      <c r="FA275" s="79">
        <v>315.55</v>
      </c>
      <c r="FB275" s="65" t="s">
        <v>408</v>
      </c>
      <c r="FC275" s="78">
        <v>603.16</v>
      </c>
      <c r="FD275" s="78">
        <v>569.97</v>
      </c>
      <c r="FE275" s="78">
        <v>615.37</v>
      </c>
      <c r="FF275" s="78"/>
      <c r="FG275" s="78"/>
      <c r="FH275" s="79"/>
      <c r="FI275" s="65" t="s">
        <v>409</v>
      </c>
      <c r="FJ275" s="78">
        <v>590.22</v>
      </c>
      <c r="FK275" s="78">
        <v>600.44000000000005</v>
      </c>
      <c r="FL275" s="78">
        <v>402.1</v>
      </c>
      <c r="FM275" s="78">
        <v>627.83000000000004</v>
      </c>
      <c r="FN275" s="78"/>
      <c r="FO275" s="79">
        <v>348.58</v>
      </c>
      <c r="FP275" s="65" t="s">
        <v>410</v>
      </c>
      <c r="FQ275" s="68">
        <v>0.23452707615094201</v>
      </c>
      <c r="FR275" s="78">
        <v>609.54999999999995</v>
      </c>
      <c r="FS275" s="78">
        <v>641.80999999999995</v>
      </c>
      <c r="FT275" s="78">
        <v>549.66</v>
      </c>
      <c r="FU275" s="78">
        <v>427.79</v>
      </c>
      <c r="FV275" s="78">
        <v>334.49</v>
      </c>
      <c r="FW275" s="79">
        <v>309.62</v>
      </c>
      <c r="FX275" s="65" t="s">
        <v>411</v>
      </c>
      <c r="FY275" s="78">
        <v>596.44000000000005</v>
      </c>
      <c r="FZ275" s="78">
        <v>602.94000000000005</v>
      </c>
      <c r="GA275" s="78">
        <v>612.45000000000005</v>
      </c>
      <c r="GB275" s="78">
        <v>605.15</v>
      </c>
      <c r="GC275" s="78"/>
      <c r="GD275" s="79">
        <v>359.23</v>
      </c>
      <c r="GE275" s="65" t="s">
        <v>412</v>
      </c>
      <c r="GF275" s="68">
        <v>0.21188236291211099</v>
      </c>
      <c r="GG275" s="78">
        <v>565.01</v>
      </c>
      <c r="GH275" s="78">
        <v>616.04999999999995</v>
      </c>
      <c r="GI275" s="78">
        <v>527.58000000000004</v>
      </c>
      <c r="GJ275" s="78">
        <v>434.69</v>
      </c>
      <c r="GK275" s="78"/>
      <c r="GL275" s="79">
        <v>425.6</v>
      </c>
      <c r="GM275" s="65" t="s">
        <v>413</v>
      </c>
      <c r="GN275" s="68">
        <v>9.3936405053778593E-2</v>
      </c>
      <c r="GO275" s="78">
        <v>576.29</v>
      </c>
      <c r="GP275" s="78">
        <v>745.3</v>
      </c>
      <c r="GQ275" s="78">
        <v>563.29999999999995</v>
      </c>
      <c r="GR275" s="78">
        <v>440.09</v>
      </c>
      <c r="GS275" s="78"/>
      <c r="GT275" s="79"/>
      <c r="GU275" s="65" t="s">
        <v>414</v>
      </c>
      <c r="GV275" s="68">
        <v>1</v>
      </c>
      <c r="GW275" s="78">
        <v>549.16</v>
      </c>
      <c r="GX275" s="78">
        <v>579.47</v>
      </c>
      <c r="GY275" s="78">
        <v>573.51</v>
      </c>
      <c r="GZ275" s="78">
        <v>579.34</v>
      </c>
      <c r="HA275" s="78"/>
      <c r="HB275" s="79">
        <v>407.49</v>
      </c>
      <c r="HC275" s="65" t="s">
        <v>415</v>
      </c>
      <c r="HD275" s="68">
        <v>1</v>
      </c>
      <c r="HE275" s="78">
        <v>596.35</v>
      </c>
      <c r="HF275" s="78">
        <v>616.52</v>
      </c>
      <c r="HG275" s="78"/>
      <c r="HH275" s="78">
        <v>402.76</v>
      </c>
      <c r="HI275" s="78">
        <v>396.12</v>
      </c>
      <c r="HJ275" s="79">
        <v>415.05</v>
      </c>
      <c r="HK275" s="85" t="s">
        <v>416</v>
      </c>
      <c r="HL275" s="68">
        <v>1.12047328791682</v>
      </c>
      <c r="HM275" s="78">
        <v>554.13</v>
      </c>
      <c r="HN275" s="78">
        <v>614.97</v>
      </c>
      <c r="HO275" s="78">
        <v>507.31</v>
      </c>
      <c r="HP275" s="78"/>
      <c r="HQ275" s="78"/>
      <c r="HR275" s="79"/>
    </row>
    <row r="276" spans="1:226" x14ac:dyDescent="0.25">
      <c r="A276" s="81">
        <v>43619</v>
      </c>
      <c r="B276" s="82" t="s">
        <v>387</v>
      </c>
      <c r="C276" s="83">
        <v>612.29716987482209</v>
      </c>
      <c r="D276" s="83">
        <v>632.60816463013236</v>
      </c>
      <c r="E276" s="83">
        <v>580.46539572962251</v>
      </c>
      <c r="F276" s="83">
        <v>460.21073945291801</v>
      </c>
      <c r="G276" s="83">
        <v>359.27615384615382</v>
      </c>
      <c r="H276" s="84">
        <v>359.78311359423452</v>
      </c>
      <c r="I276" s="82" t="s">
        <v>388</v>
      </c>
      <c r="J276" s="83">
        <v>624.0308177299994</v>
      </c>
      <c r="K276" s="83">
        <v>627.73352184912608</v>
      </c>
      <c r="L276" s="83">
        <v>548.93450903464588</v>
      </c>
      <c r="M276" s="83">
        <v>459.63584075111021</v>
      </c>
      <c r="N276" s="83">
        <v>390.12999999999994</v>
      </c>
      <c r="O276" s="84">
        <v>395.45430465860619</v>
      </c>
      <c r="P276" s="65" t="s">
        <v>389</v>
      </c>
      <c r="Q276" s="78">
        <v>594.14</v>
      </c>
      <c r="R276" s="78">
        <v>621.19000000000005</v>
      </c>
      <c r="S276" s="78">
        <v>558.27</v>
      </c>
      <c r="T276" s="78">
        <v>390</v>
      </c>
      <c r="U276" s="78"/>
      <c r="V276" s="79"/>
      <c r="W276" s="65" t="s">
        <v>390</v>
      </c>
      <c r="X276" s="78">
        <v>662.82</v>
      </c>
      <c r="Y276" s="78">
        <v>652.07000000000005</v>
      </c>
      <c r="Z276" s="78">
        <v>543.25</v>
      </c>
      <c r="AA276" s="78">
        <v>360.35</v>
      </c>
      <c r="AB276" s="78"/>
      <c r="AC276" s="79">
        <v>413.22</v>
      </c>
      <c r="AD276" s="65" t="s">
        <v>391</v>
      </c>
      <c r="AE276" s="68">
        <v>0.51129972389814904</v>
      </c>
      <c r="AF276" s="78">
        <v>579.33000000000004</v>
      </c>
      <c r="AG276" s="78">
        <v>620.95000000000005</v>
      </c>
      <c r="AH276" s="78">
        <v>529.79</v>
      </c>
      <c r="AI276" s="78"/>
      <c r="AJ276" s="78"/>
      <c r="AK276" s="79">
        <v>307.12</v>
      </c>
      <c r="AL276" s="69" t="s">
        <v>392</v>
      </c>
      <c r="AM276" s="70">
        <v>1</v>
      </c>
      <c r="AN276" s="78">
        <v>607.53</v>
      </c>
      <c r="AO276" s="78">
        <v>655.97</v>
      </c>
      <c r="AP276" s="78">
        <v>632.23</v>
      </c>
      <c r="AQ276" s="78">
        <v>682.65</v>
      </c>
      <c r="AR276" s="78"/>
      <c r="AS276" s="79"/>
      <c r="AT276" s="65" t="s">
        <v>393</v>
      </c>
      <c r="AU276" s="68">
        <v>3.8711675441313098E-2</v>
      </c>
      <c r="AV276" s="78">
        <v>574.71</v>
      </c>
      <c r="AW276" s="78">
        <v>618.16</v>
      </c>
      <c r="AX276" s="78">
        <v>548.79</v>
      </c>
      <c r="AY276" s="78">
        <v>386.15</v>
      </c>
      <c r="AZ276" s="78"/>
      <c r="BA276" s="79">
        <v>381.69</v>
      </c>
      <c r="BB276" s="65" t="s">
        <v>394</v>
      </c>
      <c r="BC276" s="78">
        <v>636.26</v>
      </c>
      <c r="BD276" s="78">
        <v>609.42999999999995</v>
      </c>
      <c r="BE276" s="78">
        <v>568.05999999999995</v>
      </c>
      <c r="BF276" s="78"/>
      <c r="BG276" s="78"/>
      <c r="BH276" s="79">
        <v>425.85</v>
      </c>
      <c r="BI276" s="65" t="s">
        <v>395</v>
      </c>
      <c r="BJ276" s="68">
        <v>0.13390465988216399</v>
      </c>
      <c r="BK276" s="78">
        <v>724.02</v>
      </c>
      <c r="BL276" s="78">
        <v>687.73</v>
      </c>
      <c r="BM276" s="78">
        <v>775.52</v>
      </c>
      <c r="BN276" s="78">
        <v>571.57000000000005</v>
      </c>
      <c r="BO276" s="78"/>
      <c r="BP276" s="79"/>
      <c r="BQ276" s="65" t="s">
        <v>396</v>
      </c>
      <c r="BR276" s="68">
        <v>1</v>
      </c>
      <c r="BS276" s="78">
        <v>577</v>
      </c>
      <c r="BT276" s="78">
        <v>615.33000000000004</v>
      </c>
      <c r="BU276" s="78">
        <v>678.67</v>
      </c>
      <c r="BV276" s="78"/>
      <c r="BW276" s="78"/>
      <c r="BX276" s="79">
        <v>355.33</v>
      </c>
      <c r="BY276" s="65" t="s">
        <v>397</v>
      </c>
      <c r="BZ276" s="78">
        <v>642.28</v>
      </c>
      <c r="CA276" s="78">
        <v>651.66999999999996</v>
      </c>
      <c r="CB276" s="78">
        <v>557.25</v>
      </c>
      <c r="CC276" s="78">
        <v>432.84</v>
      </c>
      <c r="CD276" s="78"/>
      <c r="CE276" s="79">
        <v>565.91999999999996</v>
      </c>
      <c r="CF276" s="65" t="s">
        <v>398</v>
      </c>
      <c r="CG276" s="78">
        <v>610.41999999999996</v>
      </c>
      <c r="CH276" s="78">
        <v>687.66</v>
      </c>
      <c r="CI276" s="78">
        <v>568.94000000000005</v>
      </c>
      <c r="CJ276" s="78"/>
      <c r="CK276" s="78"/>
      <c r="CL276" s="79"/>
      <c r="CM276" s="65" t="s">
        <v>399</v>
      </c>
      <c r="CN276" s="78">
        <v>628.88</v>
      </c>
      <c r="CO276" s="78">
        <v>618.12</v>
      </c>
      <c r="CP276" s="78">
        <v>635.29999999999995</v>
      </c>
      <c r="CQ276" s="78">
        <v>448.3</v>
      </c>
      <c r="CR276" s="78"/>
      <c r="CS276" s="79">
        <v>603.97</v>
      </c>
      <c r="CT276" s="65" t="s">
        <v>400</v>
      </c>
      <c r="CU276" s="78">
        <v>609.12</v>
      </c>
      <c r="CV276" s="78">
        <v>716.17</v>
      </c>
      <c r="CW276" s="78"/>
      <c r="CX276" s="78">
        <v>471.46</v>
      </c>
      <c r="CY276" s="78"/>
      <c r="CZ276" s="79"/>
      <c r="DA276" s="65" t="s">
        <v>401</v>
      </c>
      <c r="DB276" s="68">
        <v>0.134807225667296</v>
      </c>
      <c r="DC276" s="78">
        <v>601.24</v>
      </c>
      <c r="DD276" s="78">
        <v>668.54</v>
      </c>
      <c r="DE276" s="78">
        <v>561.26</v>
      </c>
      <c r="DF276" s="78">
        <v>553.38</v>
      </c>
      <c r="DG276" s="78"/>
      <c r="DH276" s="79">
        <v>484.96</v>
      </c>
      <c r="DI276" s="65" t="s">
        <v>402</v>
      </c>
      <c r="DJ276" s="68">
        <v>3.0889939146819898E-3</v>
      </c>
      <c r="DK276" s="78">
        <v>618.76</v>
      </c>
      <c r="DL276" s="78">
        <v>647.99</v>
      </c>
      <c r="DM276" s="78">
        <v>647.99</v>
      </c>
      <c r="DN276" s="78">
        <v>519.08000000000004</v>
      </c>
      <c r="DO276" s="78"/>
      <c r="DP276" s="79">
        <v>472.93</v>
      </c>
      <c r="DQ276" s="65" t="s">
        <v>403</v>
      </c>
      <c r="DR276" s="78">
        <v>568.54999999999995</v>
      </c>
      <c r="DS276" s="78">
        <v>600.25</v>
      </c>
      <c r="DT276" s="78">
        <v>539.61</v>
      </c>
      <c r="DU276" s="78">
        <v>480.52</v>
      </c>
      <c r="DV276" s="78"/>
      <c r="DW276" s="79"/>
      <c r="DX276" s="65" t="s">
        <v>404</v>
      </c>
      <c r="DY276" s="78">
        <v>601.03</v>
      </c>
      <c r="DZ276" s="78">
        <v>623.88</v>
      </c>
      <c r="EA276" s="78">
        <v>673.11</v>
      </c>
      <c r="EB276" s="78">
        <v>466.83</v>
      </c>
      <c r="EC276" s="78"/>
      <c r="ED276" s="79">
        <v>387.07</v>
      </c>
      <c r="EE276" s="65" t="s">
        <v>405</v>
      </c>
      <c r="EF276" s="68">
        <v>1</v>
      </c>
      <c r="EG276" s="78">
        <v>613.95000000000005</v>
      </c>
      <c r="EH276" s="78">
        <v>627.57000000000005</v>
      </c>
      <c r="EI276" s="78">
        <v>521.38</v>
      </c>
      <c r="EJ276" s="78"/>
      <c r="EK276" s="78">
        <v>369.88</v>
      </c>
      <c r="EL276" s="79">
        <v>294.62</v>
      </c>
      <c r="EM276" s="65" t="s">
        <v>406</v>
      </c>
      <c r="EN276" s="78">
        <v>627.91</v>
      </c>
      <c r="EO276" s="78">
        <v>610.80999999999995</v>
      </c>
      <c r="EP276" s="78">
        <v>564.55999999999995</v>
      </c>
      <c r="EQ276" s="78"/>
      <c r="ER276" s="78"/>
      <c r="ES276" s="79">
        <v>379.26</v>
      </c>
      <c r="ET276" s="65" t="s">
        <v>407</v>
      </c>
      <c r="EU276" s="68">
        <v>1</v>
      </c>
      <c r="EV276" s="78">
        <v>605.84</v>
      </c>
      <c r="EW276" s="78">
        <v>647.38</v>
      </c>
      <c r="EX276" s="78">
        <v>647.37</v>
      </c>
      <c r="EY276" s="78"/>
      <c r="EZ276" s="78"/>
      <c r="FA276" s="79">
        <v>315.35000000000002</v>
      </c>
      <c r="FB276" s="65" t="s">
        <v>408</v>
      </c>
      <c r="FC276" s="78">
        <v>603.16</v>
      </c>
      <c r="FD276" s="78">
        <v>569.97</v>
      </c>
      <c r="FE276" s="78">
        <v>615.37</v>
      </c>
      <c r="FF276" s="78"/>
      <c r="FG276" s="78"/>
      <c r="FH276" s="79"/>
      <c r="FI276" s="65" t="s">
        <v>409</v>
      </c>
      <c r="FJ276" s="78">
        <v>623.28</v>
      </c>
      <c r="FK276" s="78">
        <v>634.33000000000004</v>
      </c>
      <c r="FL276" s="78">
        <v>395.48</v>
      </c>
      <c r="FM276" s="78">
        <v>637.83000000000004</v>
      </c>
      <c r="FN276" s="78"/>
      <c r="FO276" s="79">
        <v>359.32</v>
      </c>
      <c r="FP276" s="65" t="s">
        <v>410</v>
      </c>
      <c r="FQ276" s="68">
        <v>0.233464851866551</v>
      </c>
      <c r="FR276" s="78">
        <v>608.53</v>
      </c>
      <c r="FS276" s="78">
        <v>640.62</v>
      </c>
      <c r="FT276" s="78">
        <v>575.05999999999995</v>
      </c>
      <c r="FU276" s="78">
        <v>424.25</v>
      </c>
      <c r="FV276" s="78">
        <v>355.75</v>
      </c>
      <c r="FW276" s="79">
        <v>311.77</v>
      </c>
      <c r="FX276" s="65" t="s">
        <v>411</v>
      </c>
      <c r="FY276" s="78">
        <v>633.84</v>
      </c>
      <c r="FZ276" s="78">
        <v>631.39</v>
      </c>
      <c r="GA276" s="78">
        <v>627.09</v>
      </c>
      <c r="GB276" s="78">
        <v>612.83000000000004</v>
      </c>
      <c r="GC276" s="78"/>
      <c r="GD276" s="79">
        <v>361.67</v>
      </c>
      <c r="GE276" s="65" t="s">
        <v>412</v>
      </c>
      <c r="GF276" s="68">
        <v>0.211072883466661</v>
      </c>
      <c r="GG276" s="78">
        <v>585.54</v>
      </c>
      <c r="GH276" s="78">
        <v>637.5</v>
      </c>
      <c r="GI276" s="78">
        <v>551.49</v>
      </c>
      <c r="GJ276" s="78">
        <v>445.48</v>
      </c>
      <c r="GK276" s="78"/>
      <c r="GL276" s="79">
        <v>425.9</v>
      </c>
      <c r="GM276" s="65" t="s">
        <v>413</v>
      </c>
      <c r="GN276" s="68">
        <v>9.4179694857788696E-2</v>
      </c>
      <c r="GO276" s="78">
        <v>631.20000000000005</v>
      </c>
      <c r="GP276" s="78">
        <v>774.13</v>
      </c>
      <c r="GQ276" s="78">
        <v>575.67999999999995</v>
      </c>
      <c r="GR276" s="78">
        <v>442.46</v>
      </c>
      <c r="GS276" s="78"/>
      <c r="GT276" s="79"/>
      <c r="GU276" s="65" t="s">
        <v>414</v>
      </c>
      <c r="GV276" s="68">
        <v>1</v>
      </c>
      <c r="GW276" s="78">
        <v>551.16</v>
      </c>
      <c r="GX276" s="78">
        <v>589.47</v>
      </c>
      <c r="GY276" s="78">
        <v>582.85</v>
      </c>
      <c r="GZ276" s="78">
        <v>579.34</v>
      </c>
      <c r="HA276" s="78"/>
      <c r="HB276" s="79">
        <v>409.48</v>
      </c>
      <c r="HC276" s="65" t="s">
        <v>415</v>
      </c>
      <c r="HD276" s="68">
        <v>1</v>
      </c>
      <c r="HE276" s="78">
        <v>635.52</v>
      </c>
      <c r="HF276" s="78">
        <v>651.52</v>
      </c>
      <c r="HG276" s="78"/>
      <c r="HH276" s="78">
        <v>408.92</v>
      </c>
      <c r="HI276" s="78">
        <v>402.28</v>
      </c>
      <c r="HJ276" s="79">
        <v>413.39</v>
      </c>
      <c r="HK276" s="85" t="s">
        <v>416</v>
      </c>
      <c r="HL276" s="68">
        <v>1.12843891760139</v>
      </c>
      <c r="HM276" s="78">
        <v>562.97</v>
      </c>
      <c r="HN276" s="78">
        <v>628.67999999999995</v>
      </c>
      <c r="HO276" s="78">
        <v>508.19</v>
      </c>
      <c r="HP276" s="78"/>
      <c r="HQ276" s="78"/>
      <c r="HR276" s="79"/>
    </row>
    <row r="277" spans="1:226" x14ac:dyDescent="0.25">
      <c r="A277" s="81">
        <v>43612</v>
      </c>
      <c r="B277" s="82" t="s">
        <v>387</v>
      </c>
      <c r="C277" s="83">
        <v>615.53501120345322</v>
      </c>
      <c r="D277" s="83">
        <v>639.56618842251908</v>
      </c>
      <c r="E277" s="83">
        <v>591.35454780093266</v>
      </c>
      <c r="F277" s="83">
        <v>464.05606183714968</v>
      </c>
      <c r="G277" s="83">
        <v>365.13448717948717</v>
      </c>
      <c r="H277" s="84">
        <v>361.44681103519196</v>
      </c>
      <c r="I277" s="82" t="s">
        <v>388</v>
      </c>
      <c r="J277" s="83">
        <v>629.09102685351547</v>
      </c>
      <c r="K277" s="83">
        <v>636.1169102862242</v>
      </c>
      <c r="L277" s="83">
        <v>558.95205861142369</v>
      </c>
      <c r="M277" s="83">
        <v>462.64587872753702</v>
      </c>
      <c r="N277" s="83">
        <v>394.92374999999993</v>
      </c>
      <c r="O277" s="84">
        <v>396.36671220513534</v>
      </c>
      <c r="P277" s="65" t="s">
        <v>389</v>
      </c>
      <c r="Q277" s="78">
        <v>600.80999999999995</v>
      </c>
      <c r="R277" s="78">
        <v>631.19000000000005</v>
      </c>
      <c r="S277" s="78">
        <v>570.5</v>
      </c>
      <c r="T277" s="78">
        <v>402</v>
      </c>
      <c r="U277" s="78"/>
      <c r="V277" s="79"/>
      <c r="W277" s="65" t="s">
        <v>390</v>
      </c>
      <c r="X277" s="78">
        <v>635.79</v>
      </c>
      <c r="Y277" s="78">
        <v>610.75</v>
      </c>
      <c r="Z277" s="78">
        <v>549.12</v>
      </c>
      <c r="AA277" s="78">
        <v>351.68</v>
      </c>
      <c r="AB277" s="78"/>
      <c r="AC277" s="79">
        <v>438.84</v>
      </c>
      <c r="AD277" s="65" t="s">
        <v>391</v>
      </c>
      <c r="AE277" s="68">
        <v>0.51129972389814904</v>
      </c>
      <c r="AF277" s="78">
        <v>583.6</v>
      </c>
      <c r="AG277" s="78">
        <v>624.15</v>
      </c>
      <c r="AH277" s="78">
        <v>544.91999999999996</v>
      </c>
      <c r="AI277" s="78"/>
      <c r="AJ277" s="78"/>
      <c r="AK277" s="79">
        <v>309.16000000000003</v>
      </c>
      <c r="AL277" s="69" t="s">
        <v>392</v>
      </c>
      <c r="AM277" s="70">
        <v>1</v>
      </c>
      <c r="AN277" s="78">
        <v>606.32000000000005</v>
      </c>
      <c r="AO277" s="78">
        <v>662.27</v>
      </c>
      <c r="AP277" s="78">
        <v>630.62</v>
      </c>
      <c r="AQ277" s="78">
        <v>682.65</v>
      </c>
      <c r="AR277" s="78"/>
      <c r="AS277" s="79"/>
      <c r="AT277" s="65" t="s">
        <v>393</v>
      </c>
      <c r="AU277" s="68">
        <v>3.8708678485716498E-2</v>
      </c>
      <c r="AV277" s="78">
        <v>567.98</v>
      </c>
      <c r="AW277" s="78">
        <v>616.05999999999995</v>
      </c>
      <c r="AX277" s="78">
        <v>562.55999999999995</v>
      </c>
      <c r="AY277" s="78">
        <v>386.66</v>
      </c>
      <c r="AZ277" s="78"/>
      <c r="BA277" s="79">
        <v>382.01</v>
      </c>
      <c r="BB277" s="65" t="s">
        <v>394</v>
      </c>
      <c r="BC277" s="78">
        <v>638.78</v>
      </c>
      <c r="BD277" s="78">
        <v>617.84</v>
      </c>
      <c r="BE277" s="78">
        <v>578.99</v>
      </c>
      <c r="BF277" s="78"/>
      <c r="BG277" s="78"/>
      <c r="BH277" s="79">
        <v>429.21</v>
      </c>
      <c r="BI277" s="65" t="s">
        <v>395</v>
      </c>
      <c r="BJ277" s="68">
        <v>0.133890317052271</v>
      </c>
      <c r="BK277" s="78">
        <v>734.66</v>
      </c>
      <c r="BL277" s="78">
        <v>698.37</v>
      </c>
      <c r="BM277" s="78">
        <v>786.15</v>
      </c>
      <c r="BN277" s="78">
        <v>571.51</v>
      </c>
      <c r="BO277" s="78"/>
      <c r="BP277" s="79"/>
      <c r="BQ277" s="65" t="s">
        <v>396</v>
      </c>
      <c r="BR277" s="68">
        <v>1</v>
      </c>
      <c r="BS277" s="78">
        <v>625.33000000000004</v>
      </c>
      <c r="BT277" s="78">
        <v>663.67</v>
      </c>
      <c r="BU277" s="78">
        <v>683.67</v>
      </c>
      <c r="BV277" s="78"/>
      <c r="BW277" s="78"/>
      <c r="BX277" s="79">
        <v>363.67</v>
      </c>
      <c r="BY277" s="65" t="s">
        <v>397</v>
      </c>
      <c r="BZ277" s="78">
        <v>649.16</v>
      </c>
      <c r="CA277" s="78">
        <v>663.1</v>
      </c>
      <c r="CB277" s="78">
        <v>576.35</v>
      </c>
      <c r="CC277" s="78">
        <v>438.91</v>
      </c>
      <c r="CD277" s="78"/>
      <c r="CE277" s="79">
        <v>565.62</v>
      </c>
      <c r="CF277" s="65" t="s">
        <v>398</v>
      </c>
      <c r="CG277" s="78">
        <v>616.05999999999995</v>
      </c>
      <c r="CH277" s="78">
        <v>695.73</v>
      </c>
      <c r="CI277" s="78">
        <v>594.75</v>
      </c>
      <c r="CJ277" s="78"/>
      <c r="CK277" s="78"/>
      <c r="CL277" s="79"/>
      <c r="CM277" s="65" t="s">
        <v>399</v>
      </c>
      <c r="CN277" s="78">
        <v>637.4</v>
      </c>
      <c r="CO277" s="78">
        <v>632.4</v>
      </c>
      <c r="CP277" s="78">
        <v>644.30999999999995</v>
      </c>
      <c r="CQ277" s="78">
        <v>456.91</v>
      </c>
      <c r="CR277" s="78"/>
      <c r="CS277" s="79">
        <v>606.14</v>
      </c>
      <c r="CT277" s="65" t="s">
        <v>400</v>
      </c>
      <c r="CU277" s="78">
        <v>614.48</v>
      </c>
      <c r="CV277" s="78">
        <v>721.54</v>
      </c>
      <c r="CW277" s="78"/>
      <c r="CX277" s="78">
        <v>472.87</v>
      </c>
      <c r="CY277" s="78"/>
      <c r="CZ277" s="79"/>
      <c r="DA277" s="65" t="s">
        <v>401</v>
      </c>
      <c r="DB277" s="68">
        <v>0.134716421931833</v>
      </c>
      <c r="DC277" s="78">
        <v>597.6</v>
      </c>
      <c r="DD277" s="78">
        <v>680.26</v>
      </c>
      <c r="DE277" s="78">
        <v>567.34</v>
      </c>
      <c r="DF277" s="78">
        <v>553.01</v>
      </c>
      <c r="DG277" s="78"/>
      <c r="DH277" s="79">
        <v>482.37</v>
      </c>
      <c r="DI277" s="65" t="s">
        <v>402</v>
      </c>
      <c r="DJ277" s="68">
        <v>3.0698388334612402E-3</v>
      </c>
      <c r="DK277" s="78">
        <v>622</v>
      </c>
      <c r="DL277" s="78">
        <v>659.03</v>
      </c>
      <c r="DM277" s="78">
        <v>659.03</v>
      </c>
      <c r="DN277" s="78">
        <v>517.4</v>
      </c>
      <c r="DO277" s="78"/>
      <c r="DP277" s="79">
        <v>469.81</v>
      </c>
      <c r="DQ277" s="65" t="s">
        <v>403</v>
      </c>
      <c r="DR277" s="78">
        <v>568.54999999999995</v>
      </c>
      <c r="DS277" s="78">
        <v>600.25</v>
      </c>
      <c r="DT277" s="78">
        <v>537.91999999999996</v>
      </c>
      <c r="DU277" s="78">
        <v>480.52</v>
      </c>
      <c r="DV277" s="78"/>
      <c r="DW277" s="79"/>
      <c r="DX277" s="65" t="s">
        <v>404</v>
      </c>
      <c r="DY277" s="78">
        <v>608.6</v>
      </c>
      <c r="DZ277" s="78">
        <v>632.29999999999995</v>
      </c>
      <c r="EA277" s="78">
        <v>682.09</v>
      </c>
      <c r="EB277" s="78">
        <v>463.83</v>
      </c>
      <c r="EC277" s="78"/>
      <c r="ED277" s="79">
        <v>387.48</v>
      </c>
      <c r="EE277" s="65" t="s">
        <v>405</v>
      </c>
      <c r="EF277" s="68">
        <v>1</v>
      </c>
      <c r="EG277" s="78">
        <v>617.17999999999995</v>
      </c>
      <c r="EH277" s="78">
        <v>628.46</v>
      </c>
      <c r="EI277" s="78">
        <v>529.78</v>
      </c>
      <c r="EJ277" s="78"/>
      <c r="EK277" s="78">
        <v>369.88</v>
      </c>
      <c r="EL277" s="79">
        <v>294.87</v>
      </c>
      <c r="EM277" s="65" t="s">
        <v>406</v>
      </c>
      <c r="EN277" s="78">
        <v>627.91</v>
      </c>
      <c r="EO277" s="78">
        <v>610.80999999999995</v>
      </c>
      <c r="EP277" s="78">
        <v>564.55999999999995</v>
      </c>
      <c r="EQ277" s="78"/>
      <c r="ER277" s="78"/>
      <c r="ES277" s="79">
        <v>399.63</v>
      </c>
      <c r="ET277" s="65" t="s">
        <v>407</v>
      </c>
      <c r="EU277" s="68">
        <v>1</v>
      </c>
      <c r="EV277" s="78">
        <v>606.04</v>
      </c>
      <c r="EW277" s="78">
        <v>647.58000000000004</v>
      </c>
      <c r="EX277" s="78">
        <v>647.58000000000004</v>
      </c>
      <c r="EY277" s="78"/>
      <c r="EZ277" s="78"/>
      <c r="FA277" s="79">
        <v>312.22000000000003</v>
      </c>
      <c r="FB277" s="65" t="s">
        <v>408</v>
      </c>
      <c r="FC277" s="78">
        <v>603.16</v>
      </c>
      <c r="FD277" s="78">
        <v>569.97</v>
      </c>
      <c r="FE277" s="78">
        <v>615.37</v>
      </c>
      <c r="FF277" s="78"/>
      <c r="FG277" s="78"/>
      <c r="FH277" s="79"/>
      <c r="FI277" s="65" t="s">
        <v>409</v>
      </c>
      <c r="FJ277" s="78">
        <v>636.5</v>
      </c>
      <c r="FK277" s="78">
        <v>645.9</v>
      </c>
      <c r="FL277" s="78">
        <v>404.57</v>
      </c>
      <c r="FM277" s="78">
        <v>682.83</v>
      </c>
      <c r="FN277" s="78"/>
      <c r="FO277" s="79">
        <v>354.36</v>
      </c>
      <c r="FP277" s="65" t="s">
        <v>410</v>
      </c>
      <c r="FQ277" s="68">
        <v>0.23291021311284499</v>
      </c>
      <c r="FR277" s="78">
        <v>607.61</v>
      </c>
      <c r="FS277" s="78">
        <v>639.89</v>
      </c>
      <c r="FT277" s="78">
        <v>595.89</v>
      </c>
      <c r="FU277" s="78">
        <v>422.18</v>
      </c>
      <c r="FV277" s="78">
        <v>361.73</v>
      </c>
      <c r="FW277" s="79">
        <v>314.99</v>
      </c>
      <c r="FX277" s="65" t="s">
        <v>411</v>
      </c>
      <c r="FY277" s="78">
        <v>642.79</v>
      </c>
      <c r="FZ277" s="78">
        <v>649.28</v>
      </c>
      <c r="GA277" s="78">
        <v>637.66</v>
      </c>
      <c r="GB277" s="78">
        <v>604.88</v>
      </c>
      <c r="GC277" s="78"/>
      <c r="GD277" s="79">
        <v>361.67</v>
      </c>
      <c r="GE277" s="65" t="s">
        <v>412</v>
      </c>
      <c r="GF277" s="68">
        <v>0.210066380976388</v>
      </c>
      <c r="GG277" s="78">
        <v>595.42999999999995</v>
      </c>
      <c r="GH277" s="78">
        <v>645.94000000000005</v>
      </c>
      <c r="GI277" s="78">
        <v>541.66999999999996</v>
      </c>
      <c r="GJ277" s="78">
        <v>457.97</v>
      </c>
      <c r="GK277" s="78"/>
      <c r="GL277" s="79">
        <v>423.87</v>
      </c>
      <c r="GM277" s="65" t="s">
        <v>413</v>
      </c>
      <c r="GN277" s="68">
        <v>9.3328853548362997E-2</v>
      </c>
      <c r="GO277" s="78">
        <v>625.87</v>
      </c>
      <c r="GP277" s="78">
        <v>780.43</v>
      </c>
      <c r="GQ277" s="78">
        <v>590.41999999999996</v>
      </c>
      <c r="GR277" s="78">
        <v>457.59</v>
      </c>
      <c r="GS277" s="78"/>
      <c r="GT277" s="79"/>
      <c r="GU277" s="65" t="s">
        <v>414</v>
      </c>
      <c r="GV277" s="68">
        <v>1</v>
      </c>
      <c r="GW277" s="78">
        <v>558.42999999999995</v>
      </c>
      <c r="GX277" s="78">
        <v>587.26</v>
      </c>
      <c r="GY277" s="78">
        <v>578.95000000000005</v>
      </c>
      <c r="GZ277" s="78">
        <v>579.34</v>
      </c>
      <c r="HA277" s="78"/>
      <c r="HB277" s="79">
        <v>409.1</v>
      </c>
      <c r="HC277" s="65" t="s">
        <v>415</v>
      </c>
      <c r="HD277" s="68">
        <v>1</v>
      </c>
      <c r="HE277" s="78">
        <v>646.35</v>
      </c>
      <c r="HF277" s="78">
        <v>666.52</v>
      </c>
      <c r="HG277" s="78"/>
      <c r="HH277" s="78">
        <v>416.59</v>
      </c>
      <c r="HI277" s="78">
        <v>409.95</v>
      </c>
      <c r="HJ277" s="79">
        <v>411.72</v>
      </c>
      <c r="HK277" s="85" t="s">
        <v>416</v>
      </c>
      <c r="HL277" s="68">
        <v>1.1334655709832799</v>
      </c>
      <c r="HM277" s="78">
        <v>562.98</v>
      </c>
      <c r="HN277" s="78">
        <v>631.96</v>
      </c>
      <c r="HO277" s="78">
        <v>535.94000000000005</v>
      </c>
      <c r="HP277" s="78"/>
      <c r="HQ277" s="78"/>
      <c r="HR277" s="79"/>
    </row>
    <row r="278" spans="1:226" x14ac:dyDescent="0.25">
      <c r="A278" s="81">
        <v>43605</v>
      </c>
      <c r="B278" s="82" t="s">
        <v>387</v>
      </c>
      <c r="C278" s="83">
        <v>610.65422097290264</v>
      </c>
      <c r="D278" s="83">
        <v>639.90314279168774</v>
      </c>
      <c r="E278" s="83">
        <v>593.41433398459435</v>
      </c>
      <c r="F278" s="83">
        <v>465.98588834792827</v>
      </c>
      <c r="G278" s="83">
        <v>370.30435897435893</v>
      </c>
      <c r="H278" s="84">
        <v>361.95015134821034</v>
      </c>
      <c r="I278" s="82" t="s">
        <v>388</v>
      </c>
      <c r="J278" s="83">
        <v>623.24811216770399</v>
      </c>
      <c r="K278" s="83">
        <v>636.46267766076642</v>
      </c>
      <c r="L278" s="83">
        <v>560.47340192376828</v>
      </c>
      <c r="M278" s="83">
        <v>462.437672248833</v>
      </c>
      <c r="N278" s="83">
        <v>393.17999999999995</v>
      </c>
      <c r="O278" s="84">
        <v>395.92216290362728</v>
      </c>
      <c r="P278" s="65" t="s">
        <v>389</v>
      </c>
      <c r="Q278" s="78">
        <v>594.97</v>
      </c>
      <c r="R278" s="78">
        <v>631.19000000000005</v>
      </c>
      <c r="S278" s="78">
        <v>589.89</v>
      </c>
      <c r="T278" s="78">
        <v>403</v>
      </c>
      <c r="U278" s="78"/>
      <c r="V278" s="79"/>
      <c r="W278" s="65" t="s">
        <v>390</v>
      </c>
      <c r="X278" s="78">
        <v>588.85</v>
      </c>
      <c r="Y278" s="78">
        <v>605.38</v>
      </c>
      <c r="Z278" s="78">
        <v>590.11</v>
      </c>
      <c r="AA278" s="78">
        <v>363.1</v>
      </c>
      <c r="AB278" s="78"/>
      <c r="AC278" s="79">
        <v>438.84</v>
      </c>
      <c r="AD278" s="65" t="s">
        <v>391</v>
      </c>
      <c r="AE278" s="68">
        <v>0.51129972389814904</v>
      </c>
      <c r="AF278" s="78">
        <v>582.22</v>
      </c>
      <c r="AG278" s="78">
        <v>623.21</v>
      </c>
      <c r="AH278" s="78">
        <v>548.54</v>
      </c>
      <c r="AI278" s="78"/>
      <c r="AJ278" s="78"/>
      <c r="AK278" s="79">
        <v>312.81</v>
      </c>
      <c r="AL278" s="69" t="s">
        <v>392</v>
      </c>
      <c r="AM278" s="70">
        <v>1</v>
      </c>
      <c r="AN278" s="78">
        <v>605.11</v>
      </c>
      <c r="AO278" s="78">
        <v>652.91999999999996</v>
      </c>
      <c r="AP278" s="78">
        <v>625.79999999999995</v>
      </c>
      <c r="AQ278" s="78">
        <v>682.65</v>
      </c>
      <c r="AR278" s="78"/>
      <c r="AS278" s="79"/>
      <c r="AT278" s="65" t="s">
        <v>393</v>
      </c>
      <c r="AU278" s="68">
        <v>3.8810835985407098E-2</v>
      </c>
      <c r="AV278" s="78">
        <v>560.88</v>
      </c>
      <c r="AW278" s="78">
        <v>614.70000000000005</v>
      </c>
      <c r="AX278" s="78">
        <v>564.72</v>
      </c>
      <c r="AY278" s="78">
        <v>387.64</v>
      </c>
      <c r="AZ278" s="78"/>
      <c r="BA278" s="79">
        <v>382.57</v>
      </c>
      <c r="BB278" s="65" t="s">
        <v>394</v>
      </c>
      <c r="BC278" s="78">
        <v>633.74</v>
      </c>
      <c r="BD278" s="78">
        <v>628.76</v>
      </c>
      <c r="BE278" s="78">
        <v>565.54</v>
      </c>
      <c r="BF278" s="78"/>
      <c r="BG278" s="78"/>
      <c r="BH278" s="79">
        <v>426.69</v>
      </c>
      <c r="BI278" s="65" t="s">
        <v>395</v>
      </c>
      <c r="BJ278" s="68">
        <v>0.133902866860379</v>
      </c>
      <c r="BK278" s="78">
        <v>734.73</v>
      </c>
      <c r="BL278" s="78">
        <v>719.86</v>
      </c>
      <c r="BM278" s="78">
        <v>818.36</v>
      </c>
      <c r="BN278" s="78">
        <v>584.95000000000005</v>
      </c>
      <c r="BO278" s="78"/>
      <c r="BP278" s="79"/>
      <c r="BQ278" s="65" t="s">
        <v>396</v>
      </c>
      <c r="BR278" s="68">
        <v>1</v>
      </c>
      <c r="BS278" s="78">
        <v>615.33000000000004</v>
      </c>
      <c r="BT278" s="78">
        <v>652</v>
      </c>
      <c r="BU278" s="78">
        <v>700.33</v>
      </c>
      <c r="BV278" s="78"/>
      <c r="BW278" s="78"/>
      <c r="BX278" s="79">
        <v>345.33</v>
      </c>
      <c r="BY278" s="65" t="s">
        <v>397</v>
      </c>
      <c r="BZ278" s="78">
        <v>646.85</v>
      </c>
      <c r="CA278" s="78">
        <v>661.59</v>
      </c>
      <c r="CB278" s="78">
        <v>574.74</v>
      </c>
      <c r="CC278" s="78">
        <v>439.08</v>
      </c>
      <c r="CD278" s="78"/>
      <c r="CE278" s="79">
        <v>565.01</v>
      </c>
      <c r="CF278" s="65" t="s">
        <v>398</v>
      </c>
      <c r="CG278" s="78">
        <v>616.87</v>
      </c>
      <c r="CH278" s="78">
        <v>698.14</v>
      </c>
      <c r="CI278" s="78">
        <v>623.78</v>
      </c>
      <c r="CJ278" s="78"/>
      <c r="CK278" s="78"/>
      <c r="CL278" s="79"/>
      <c r="CM278" s="65" t="s">
        <v>399</v>
      </c>
      <c r="CN278" s="78">
        <v>625.04999999999995</v>
      </c>
      <c r="CO278" s="78">
        <v>625.53</v>
      </c>
      <c r="CP278" s="78">
        <v>652.17999999999995</v>
      </c>
      <c r="CQ278" s="78">
        <v>447.08</v>
      </c>
      <c r="CR278" s="78"/>
      <c r="CS278" s="79">
        <v>600.97</v>
      </c>
      <c r="CT278" s="65" t="s">
        <v>400</v>
      </c>
      <c r="CU278" s="78">
        <v>611.17999999999995</v>
      </c>
      <c r="CV278" s="78">
        <v>717.94</v>
      </c>
      <c r="CW278" s="78"/>
      <c r="CX278" s="78">
        <v>468.24</v>
      </c>
      <c r="CY278" s="78"/>
      <c r="CZ278" s="79"/>
      <c r="DA278" s="65" t="s">
        <v>401</v>
      </c>
      <c r="DB278" s="68">
        <v>0.13464749286368299</v>
      </c>
      <c r="DC278" s="78">
        <v>586.52</v>
      </c>
      <c r="DD278" s="78">
        <v>670.22</v>
      </c>
      <c r="DE278" s="78">
        <v>561.35</v>
      </c>
      <c r="DF278" s="78">
        <v>552.73</v>
      </c>
      <c r="DG278" s="78"/>
      <c r="DH278" s="79">
        <v>475.66</v>
      </c>
      <c r="DI278" s="65" t="s">
        <v>402</v>
      </c>
      <c r="DJ278" s="68">
        <v>3.06965036682322E-3</v>
      </c>
      <c r="DK278" s="78">
        <v>597.54999999999995</v>
      </c>
      <c r="DL278" s="78">
        <v>645.41</v>
      </c>
      <c r="DM278" s="78">
        <v>645.41</v>
      </c>
      <c r="DN278" s="78">
        <v>517.37</v>
      </c>
      <c r="DO278" s="78"/>
      <c r="DP278" s="79">
        <v>464.11</v>
      </c>
      <c r="DQ278" s="65" t="s">
        <v>403</v>
      </c>
      <c r="DR278" s="78">
        <v>564.57000000000005</v>
      </c>
      <c r="DS278" s="78">
        <v>597.73</v>
      </c>
      <c r="DT278" s="78">
        <v>530.04999999999995</v>
      </c>
      <c r="DU278" s="78">
        <v>473.5</v>
      </c>
      <c r="DV278" s="78"/>
      <c r="DW278" s="79"/>
      <c r="DX278" s="65" t="s">
        <v>404</v>
      </c>
      <c r="DY278" s="78">
        <v>602.89</v>
      </c>
      <c r="DZ278" s="78">
        <v>626.66</v>
      </c>
      <c r="EA278" s="78">
        <v>698.02</v>
      </c>
      <c r="EB278" s="78">
        <v>470.5</v>
      </c>
      <c r="EC278" s="78"/>
      <c r="ED278" s="79">
        <v>386.87</v>
      </c>
      <c r="EE278" s="65" t="s">
        <v>405</v>
      </c>
      <c r="EF278" s="68">
        <v>1</v>
      </c>
      <c r="EG278" s="78">
        <v>619.05999999999995</v>
      </c>
      <c r="EH278" s="78">
        <v>641.19000000000005</v>
      </c>
      <c r="EI278" s="78">
        <v>540.08000000000004</v>
      </c>
      <c r="EJ278" s="78"/>
      <c r="EK278" s="78">
        <v>369.88</v>
      </c>
      <c r="EL278" s="79">
        <v>299.19</v>
      </c>
      <c r="EM278" s="65" t="s">
        <v>406</v>
      </c>
      <c r="EN278" s="78">
        <v>626.20000000000005</v>
      </c>
      <c r="EO278" s="78">
        <v>621.91999999999996</v>
      </c>
      <c r="EP278" s="78">
        <v>573.33000000000004</v>
      </c>
      <c r="EQ278" s="78"/>
      <c r="ER278" s="78"/>
      <c r="ES278" s="79">
        <v>399.63</v>
      </c>
      <c r="ET278" s="65" t="s">
        <v>407</v>
      </c>
      <c r="EU278" s="68">
        <v>1</v>
      </c>
      <c r="EV278" s="78">
        <v>605.82000000000005</v>
      </c>
      <c r="EW278" s="78">
        <v>647.38</v>
      </c>
      <c r="EX278" s="78">
        <v>647.37</v>
      </c>
      <c r="EY278" s="78"/>
      <c r="EZ278" s="78"/>
      <c r="FA278" s="79">
        <v>316.27999999999997</v>
      </c>
      <c r="FB278" s="65" t="s">
        <v>408</v>
      </c>
      <c r="FC278" s="78">
        <v>603.16</v>
      </c>
      <c r="FD278" s="78">
        <v>569.97</v>
      </c>
      <c r="FE278" s="78">
        <v>615.37</v>
      </c>
      <c r="FF278" s="78"/>
      <c r="FG278" s="78"/>
      <c r="FH278" s="79"/>
      <c r="FI278" s="65" t="s">
        <v>409</v>
      </c>
      <c r="FJ278" s="78">
        <v>638.98</v>
      </c>
      <c r="FK278" s="78">
        <v>655.81</v>
      </c>
      <c r="FL278" s="78">
        <v>431.02</v>
      </c>
      <c r="FM278" s="78">
        <v>735.83</v>
      </c>
      <c r="FN278" s="78"/>
      <c r="FO278" s="79">
        <v>356.84</v>
      </c>
      <c r="FP278" s="65" t="s">
        <v>410</v>
      </c>
      <c r="FQ278" s="68">
        <v>0.23273133494693701</v>
      </c>
      <c r="FR278" s="78">
        <v>602.09</v>
      </c>
      <c r="FS278" s="78">
        <v>637.74</v>
      </c>
      <c r="FT278" s="78">
        <v>605.12</v>
      </c>
      <c r="FU278" s="78">
        <v>403.46</v>
      </c>
      <c r="FV278" s="78">
        <v>367.69</v>
      </c>
      <c r="FW278" s="79">
        <v>316.37</v>
      </c>
      <c r="FX278" s="65" t="s">
        <v>411</v>
      </c>
      <c r="FY278" s="78">
        <v>634.66</v>
      </c>
      <c r="FZ278" s="78">
        <v>650.09</v>
      </c>
      <c r="GA278" s="78">
        <v>637.66</v>
      </c>
      <c r="GB278" s="78">
        <v>604.66999999999996</v>
      </c>
      <c r="GC278" s="78"/>
      <c r="GD278" s="79">
        <v>360.05</v>
      </c>
      <c r="GE278" s="65" t="s">
        <v>412</v>
      </c>
      <c r="GF278" s="68">
        <v>0.210097275038343</v>
      </c>
      <c r="GG278" s="78">
        <v>596.25</v>
      </c>
      <c r="GH278" s="78">
        <v>652.5</v>
      </c>
      <c r="GI278" s="78">
        <v>541.75</v>
      </c>
      <c r="GJ278" s="78">
        <v>438.53</v>
      </c>
      <c r="GK278" s="78"/>
      <c r="GL278" s="79">
        <v>423.53</v>
      </c>
      <c r="GM278" s="65" t="s">
        <v>413</v>
      </c>
      <c r="GN278" s="68">
        <v>9.2878106772671498E-2</v>
      </c>
      <c r="GO278" s="78">
        <v>636.52</v>
      </c>
      <c r="GP278" s="78">
        <v>803.4</v>
      </c>
      <c r="GQ278" s="78">
        <v>605.91999999999996</v>
      </c>
      <c r="GR278" s="78">
        <v>487.7</v>
      </c>
      <c r="GS278" s="78"/>
      <c r="GT278" s="79"/>
      <c r="GU278" s="65" t="s">
        <v>414</v>
      </c>
      <c r="GV278" s="68">
        <v>1</v>
      </c>
      <c r="GW278" s="78">
        <v>567.16</v>
      </c>
      <c r="GX278" s="78">
        <v>587.59</v>
      </c>
      <c r="GY278" s="78">
        <v>582.39</v>
      </c>
      <c r="GZ278" s="78">
        <v>579.34</v>
      </c>
      <c r="HA278" s="78"/>
      <c r="HB278" s="79">
        <v>409.66</v>
      </c>
      <c r="HC278" s="65" t="s">
        <v>415</v>
      </c>
      <c r="HD278" s="68">
        <v>1</v>
      </c>
      <c r="HE278" s="78">
        <v>627.17999999999995</v>
      </c>
      <c r="HF278" s="78">
        <v>664.02</v>
      </c>
      <c r="HG278" s="78"/>
      <c r="HH278" s="78">
        <v>413.8</v>
      </c>
      <c r="HI278" s="78">
        <v>407.16</v>
      </c>
      <c r="HJ278" s="79">
        <v>410.89</v>
      </c>
      <c r="HK278" s="85" t="s">
        <v>416</v>
      </c>
      <c r="HL278" s="68">
        <v>1.1412919424788901</v>
      </c>
      <c r="HM278" s="78">
        <v>560.84</v>
      </c>
      <c r="HN278" s="78">
        <v>630.4</v>
      </c>
      <c r="HO278" s="78">
        <v>551.66999999999996</v>
      </c>
      <c r="HP278" s="78"/>
      <c r="HQ278" s="78"/>
      <c r="HR278" s="79"/>
    </row>
    <row r="279" spans="1:226" x14ac:dyDescent="0.25">
      <c r="A279" s="81">
        <v>43598</v>
      </c>
      <c r="B279" s="82" t="s">
        <v>387</v>
      </c>
      <c r="C279" s="83">
        <v>604.00109706932437</v>
      </c>
      <c r="D279" s="83">
        <v>636.74560684248286</v>
      </c>
      <c r="E279" s="83">
        <v>585.18752087946859</v>
      </c>
      <c r="F279" s="83">
        <v>464.39510186892835</v>
      </c>
      <c r="G279" s="83">
        <v>367.72166666666669</v>
      </c>
      <c r="H279" s="84">
        <v>358.88213504288888</v>
      </c>
      <c r="I279" s="82" t="s">
        <v>388</v>
      </c>
      <c r="J279" s="83">
        <v>614.61138706813733</v>
      </c>
      <c r="K279" s="83">
        <v>632.33230479740598</v>
      </c>
      <c r="L279" s="83">
        <v>552.75358006154443</v>
      </c>
      <c r="M279" s="83">
        <v>461.52056719200993</v>
      </c>
      <c r="N279" s="83">
        <v>400.37374999999997</v>
      </c>
      <c r="O279" s="84">
        <v>396.24028440899741</v>
      </c>
      <c r="P279" s="65" t="s">
        <v>389</v>
      </c>
      <c r="Q279" s="78">
        <v>586.64</v>
      </c>
      <c r="R279" s="78">
        <v>627.03</v>
      </c>
      <c r="S279" s="78">
        <v>579.07000000000005</v>
      </c>
      <c r="T279" s="78">
        <v>403</v>
      </c>
      <c r="U279" s="78"/>
      <c r="V279" s="79"/>
      <c r="W279" s="65" t="s">
        <v>390</v>
      </c>
      <c r="X279" s="78">
        <v>620.25</v>
      </c>
      <c r="Y279" s="78">
        <v>622.82000000000005</v>
      </c>
      <c r="Z279" s="78">
        <v>564.16</v>
      </c>
      <c r="AA279" s="78">
        <v>372.78</v>
      </c>
      <c r="AB279" s="78"/>
      <c r="AC279" s="79">
        <v>438.84</v>
      </c>
      <c r="AD279" s="65" t="s">
        <v>391</v>
      </c>
      <c r="AE279" s="68">
        <v>0.51129972389814904</v>
      </c>
      <c r="AF279" s="78">
        <v>573.19000000000005</v>
      </c>
      <c r="AG279" s="78">
        <v>619.48</v>
      </c>
      <c r="AH279" s="78">
        <v>540.53</v>
      </c>
      <c r="AI279" s="78"/>
      <c r="AJ279" s="78"/>
      <c r="AK279" s="79">
        <v>312.16000000000003</v>
      </c>
      <c r="AL279" s="69" t="s">
        <v>392</v>
      </c>
      <c r="AM279" s="70">
        <v>1</v>
      </c>
      <c r="AN279" s="78">
        <v>614.54999999999995</v>
      </c>
      <c r="AO279" s="78">
        <v>653.12</v>
      </c>
      <c r="AP279" s="78">
        <v>625.79999999999995</v>
      </c>
      <c r="AQ279" s="78">
        <v>682.65</v>
      </c>
      <c r="AR279" s="78"/>
      <c r="AS279" s="79"/>
      <c r="AT279" s="65" t="s">
        <v>393</v>
      </c>
      <c r="AU279" s="68">
        <v>3.87957790192427E-2</v>
      </c>
      <c r="AV279" s="78">
        <v>559.41999999999996</v>
      </c>
      <c r="AW279" s="78">
        <v>611.16</v>
      </c>
      <c r="AX279" s="78">
        <v>559.08000000000004</v>
      </c>
      <c r="AY279" s="78">
        <v>387.45</v>
      </c>
      <c r="AZ279" s="78"/>
      <c r="BA279" s="79">
        <v>379.63</v>
      </c>
      <c r="BB279" s="65" t="s">
        <v>394</v>
      </c>
      <c r="BC279" s="78">
        <v>612.73</v>
      </c>
      <c r="BD279" s="78">
        <v>614.47</v>
      </c>
      <c r="BE279" s="78">
        <v>560.5</v>
      </c>
      <c r="BF279" s="78"/>
      <c r="BG279" s="78"/>
      <c r="BH279" s="79">
        <v>425.01</v>
      </c>
      <c r="BI279" s="65" t="s">
        <v>395</v>
      </c>
      <c r="BJ279" s="68">
        <v>0.133926179889645</v>
      </c>
      <c r="BK279" s="78">
        <v>711.28</v>
      </c>
      <c r="BL279" s="78">
        <v>712.49</v>
      </c>
      <c r="BM279" s="78">
        <v>797.83</v>
      </c>
      <c r="BN279" s="78">
        <v>557.20000000000005</v>
      </c>
      <c r="BO279" s="78"/>
      <c r="BP279" s="79"/>
      <c r="BQ279" s="65" t="s">
        <v>396</v>
      </c>
      <c r="BR279" s="68">
        <v>1</v>
      </c>
      <c r="BS279" s="78">
        <v>591.16999999999996</v>
      </c>
      <c r="BT279" s="78">
        <v>627</v>
      </c>
      <c r="BU279" s="78">
        <v>692</v>
      </c>
      <c r="BV279" s="78"/>
      <c r="BW279" s="78"/>
      <c r="BX279" s="79">
        <v>327.83</v>
      </c>
      <c r="BY279" s="65" t="s">
        <v>397</v>
      </c>
      <c r="BZ279" s="78">
        <v>647.36</v>
      </c>
      <c r="CA279" s="78">
        <v>660.62</v>
      </c>
      <c r="CB279" s="78">
        <v>573.41</v>
      </c>
      <c r="CC279" s="78">
        <v>437.69</v>
      </c>
      <c r="CD279" s="78"/>
      <c r="CE279" s="79">
        <v>562.29999999999995</v>
      </c>
      <c r="CF279" s="65" t="s">
        <v>398</v>
      </c>
      <c r="CG279" s="78">
        <v>601.54999999999995</v>
      </c>
      <c r="CH279" s="78">
        <v>686.85</v>
      </c>
      <c r="CI279" s="78">
        <v>606.04</v>
      </c>
      <c r="CJ279" s="78"/>
      <c r="CK279" s="78"/>
      <c r="CL279" s="79"/>
      <c r="CM279" s="65" t="s">
        <v>399</v>
      </c>
      <c r="CN279" s="78">
        <v>626.33000000000004</v>
      </c>
      <c r="CO279" s="78">
        <v>624.99</v>
      </c>
      <c r="CP279" s="78">
        <v>645.80999999999995</v>
      </c>
      <c r="CQ279" s="78">
        <v>445.84</v>
      </c>
      <c r="CR279" s="78"/>
      <c r="CS279" s="79">
        <v>599.12</v>
      </c>
      <c r="CT279" s="65" t="s">
        <v>400</v>
      </c>
      <c r="CU279" s="78">
        <v>614.66999999999996</v>
      </c>
      <c r="CV279" s="78">
        <v>718.18</v>
      </c>
      <c r="CW279" s="78"/>
      <c r="CX279" s="78">
        <v>464.02</v>
      </c>
      <c r="CY279" s="78"/>
      <c r="CZ279" s="79"/>
      <c r="DA279" s="65" t="s">
        <v>401</v>
      </c>
      <c r="DB279" s="68">
        <v>0.13496551631058301</v>
      </c>
      <c r="DC279" s="78">
        <v>606.27</v>
      </c>
      <c r="DD279" s="78">
        <v>676.34</v>
      </c>
      <c r="DE279" s="78">
        <v>565.91</v>
      </c>
      <c r="DF279" s="78">
        <v>560.78</v>
      </c>
      <c r="DG279" s="78"/>
      <c r="DH279" s="79">
        <v>480.02</v>
      </c>
      <c r="DI279" s="65" t="s">
        <v>402</v>
      </c>
      <c r="DJ279" s="68">
        <v>3.0891847641407399E-3</v>
      </c>
      <c r="DK279" s="78">
        <v>604.25</v>
      </c>
      <c r="DL279" s="78">
        <v>652.08000000000004</v>
      </c>
      <c r="DM279" s="78">
        <v>652.08000000000004</v>
      </c>
      <c r="DN279" s="78">
        <v>520.66</v>
      </c>
      <c r="DO279" s="78"/>
      <c r="DP279" s="79">
        <v>470.33</v>
      </c>
      <c r="DQ279" s="65" t="s">
        <v>403</v>
      </c>
      <c r="DR279" s="78">
        <v>561.88</v>
      </c>
      <c r="DS279" s="78">
        <v>598.54</v>
      </c>
      <c r="DT279" s="78">
        <v>527.41</v>
      </c>
      <c r="DU279" s="78">
        <v>474.93</v>
      </c>
      <c r="DV279" s="78"/>
      <c r="DW279" s="79"/>
      <c r="DX279" s="65" t="s">
        <v>404</v>
      </c>
      <c r="DY279" s="78">
        <v>604.24</v>
      </c>
      <c r="DZ279" s="78">
        <v>627.13</v>
      </c>
      <c r="EA279" s="78">
        <v>687.57</v>
      </c>
      <c r="EB279" s="78">
        <v>463.61</v>
      </c>
      <c r="EC279" s="78"/>
      <c r="ED279" s="79">
        <v>387.42</v>
      </c>
      <c r="EE279" s="65" t="s">
        <v>405</v>
      </c>
      <c r="EF279" s="68">
        <v>1</v>
      </c>
      <c r="EG279" s="78">
        <v>603.35</v>
      </c>
      <c r="EH279" s="78">
        <v>630.25</v>
      </c>
      <c r="EI279" s="78">
        <v>540.08000000000004</v>
      </c>
      <c r="EJ279" s="78"/>
      <c r="EK279" s="78">
        <v>369.88</v>
      </c>
      <c r="EL279" s="79">
        <v>298.20999999999998</v>
      </c>
      <c r="EM279" s="65" t="s">
        <v>406</v>
      </c>
      <c r="EN279" s="78">
        <v>626.20000000000005</v>
      </c>
      <c r="EO279" s="78">
        <v>621.91999999999996</v>
      </c>
      <c r="EP279" s="78">
        <v>573.33000000000004</v>
      </c>
      <c r="EQ279" s="78"/>
      <c r="ER279" s="78"/>
      <c r="ES279" s="79">
        <v>404.26</v>
      </c>
      <c r="ET279" s="65" t="s">
        <v>407</v>
      </c>
      <c r="EU279" s="68">
        <v>1</v>
      </c>
      <c r="EV279" s="78">
        <v>605.74</v>
      </c>
      <c r="EW279" s="78">
        <v>648.91999999999996</v>
      </c>
      <c r="EX279" s="78">
        <v>648.91999999999996</v>
      </c>
      <c r="EY279" s="78"/>
      <c r="EZ279" s="78"/>
      <c r="FA279" s="79">
        <v>316.17</v>
      </c>
      <c r="FB279" s="65" t="s">
        <v>408</v>
      </c>
      <c r="FC279" s="78">
        <v>603.16</v>
      </c>
      <c r="FD279" s="78">
        <v>569.97</v>
      </c>
      <c r="FE279" s="78">
        <v>615.37</v>
      </c>
      <c r="FF279" s="78"/>
      <c r="FG279" s="78"/>
      <c r="FH279" s="79"/>
      <c r="FI279" s="65" t="s">
        <v>409</v>
      </c>
      <c r="FJ279" s="78">
        <v>616.66999999999996</v>
      </c>
      <c r="FK279" s="78">
        <v>641.76</v>
      </c>
      <c r="FL279" s="78">
        <v>423.58</v>
      </c>
      <c r="FM279" s="78">
        <v>710.83</v>
      </c>
      <c r="FN279" s="78"/>
      <c r="FO279" s="79">
        <v>365.11</v>
      </c>
      <c r="FP279" s="65" t="s">
        <v>410</v>
      </c>
      <c r="FQ279" s="68">
        <v>0.23229882921390099</v>
      </c>
      <c r="FR279" s="78">
        <v>596.78</v>
      </c>
      <c r="FS279" s="78">
        <v>634.36</v>
      </c>
      <c r="FT279" s="78">
        <v>593.96</v>
      </c>
      <c r="FU279" s="78">
        <v>422.92</v>
      </c>
      <c r="FV279" s="78">
        <v>363.99</v>
      </c>
      <c r="FW279" s="79">
        <v>307.52</v>
      </c>
      <c r="FX279" s="65" t="s">
        <v>411</v>
      </c>
      <c r="FY279" s="78">
        <v>628.15</v>
      </c>
      <c r="FZ279" s="78">
        <v>646.03</v>
      </c>
      <c r="GA279" s="78">
        <v>636.84</v>
      </c>
      <c r="GB279" s="78">
        <v>615.87</v>
      </c>
      <c r="GC279" s="78"/>
      <c r="GD279" s="79">
        <v>358.42</v>
      </c>
      <c r="GE279" s="65" t="s">
        <v>412</v>
      </c>
      <c r="GF279" s="68">
        <v>0.21005755577028101</v>
      </c>
      <c r="GG279" s="78">
        <v>596.95000000000005</v>
      </c>
      <c r="GH279" s="78">
        <v>650.25</v>
      </c>
      <c r="GI279" s="78">
        <v>541.65</v>
      </c>
      <c r="GJ279" s="78">
        <v>472.55</v>
      </c>
      <c r="GK279" s="78"/>
      <c r="GL279" s="79">
        <v>423.27</v>
      </c>
      <c r="GM279" s="65" t="s">
        <v>413</v>
      </c>
      <c r="GN279" s="68">
        <v>9.2316497881336404E-2</v>
      </c>
      <c r="GO279" s="78">
        <v>604.01</v>
      </c>
      <c r="GP279" s="78">
        <v>783.7</v>
      </c>
      <c r="GQ279" s="78">
        <v>591.47</v>
      </c>
      <c r="GR279" s="78">
        <v>474.41</v>
      </c>
      <c r="GS279" s="78"/>
      <c r="GT279" s="79"/>
      <c r="GU279" s="65" t="s">
        <v>414</v>
      </c>
      <c r="GV279" s="68">
        <v>1</v>
      </c>
      <c r="GW279" s="78">
        <v>564.12</v>
      </c>
      <c r="GX279" s="78">
        <v>582.96</v>
      </c>
      <c r="GY279" s="78">
        <v>577.77</v>
      </c>
      <c r="GZ279" s="78">
        <v>579.34</v>
      </c>
      <c r="HA279" s="78"/>
      <c r="HB279" s="79">
        <v>410.31</v>
      </c>
      <c r="HC279" s="65" t="s">
        <v>415</v>
      </c>
      <c r="HD279" s="68">
        <v>1</v>
      </c>
      <c r="HE279" s="78">
        <v>626.35</v>
      </c>
      <c r="HF279" s="78">
        <v>662.35</v>
      </c>
      <c r="HG279" s="78"/>
      <c r="HH279" s="78">
        <v>425.31</v>
      </c>
      <c r="HI279" s="78">
        <v>418.67</v>
      </c>
      <c r="HJ279" s="79">
        <v>410.05</v>
      </c>
      <c r="HK279" s="85" t="s">
        <v>416</v>
      </c>
      <c r="HL279" s="68">
        <v>1.1580775911986101</v>
      </c>
      <c r="HM279" s="78">
        <v>563.89</v>
      </c>
      <c r="HN279" s="78">
        <v>635.19000000000005</v>
      </c>
      <c r="HO279" s="78">
        <v>538.36</v>
      </c>
      <c r="HP279" s="78"/>
      <c r="HQ279" s="78"/>
      <c r="HR279" s="79"/>
    </row>
    <row r="280" spans="1:226" x14ac:dyDescent="0.25">
      <c r="A280" s="81">
        <v>43591</v>
      </c>
      <c r="B280" s="82" t="s">
        <v>387</v>
      </c>
      <c r="C280" s="83">
        <v>608.2206716187651</v>
      </c>
      <c r="D280" s="83">
        <v>640.89908966677626</v>
      </c>
      <c r="E280" s="83">
        <v>587.55639959340988</v>
      </c>
      <c r="F280" s="83">
        <v>465.32667084493931</v>
      </c>
      <c r="G280" s="83">
        <v>386.2902564102564</v>
      </c>
      <c r="H280" s="84">
        <v>358.87178010186415</v>
      </c>
      <c r="I280" s="82" t="s">
        <v>388</v>
      </c>
      <c r="J280" s="83">
        <v>619.28795052135604</v>
      </c>
      <c r="K280" s="83">
        <v>636.24886811319277</v>
      </c>
      <c r="L280" s="83">
        <v>554.83845372289454</v>
      </c>
      <c r="M280" s="83">
        <v>463.09845391686378</v>
      </c>
      <c r="N280" s="83">
        <v>409.21750000000003</v>
      </c>
      <c r="O280" s="84">
        <v>392.70359786314151</v>
      </c>
      <c r="P280" s="65" t="s">
        <v>389</v>
      </c>
      <c r="Q280" s="78">
        <v>579.97</v>
      </c>
      <c r="R280" s="78">
        <v>622.03</v>
      </c>
      <c r="S280" s="78">
        <v>580.22</v>
      </c>
      <c r="T280" s="78">
        <v>415</v>
      </c>
      <c r="U280" s="78"/>
      <c r="V280" s="79"/>
      <c r="W280" s="65" t="s">
        <v>390</v>
      </c>
      <c r="X280" s="78">
        <v>687.44</v>
      </c>
      <c r="Y280" s="78">
        <v>687.28</v>
      </c>
      <c r="Z280" s="78">
        <v>567.71</v>
      </c>
      <c r="AA280" s="78">
        <v>400.1</v>
      </c>
      <c r="AB280" s="78"/>
      <c r="AC280" s="79">
        <v>453.72</v>
      </c>
      <c r="AD280" s="65" t="s">
        <v>391</v>
      </c>
      <c r="AE280" s="68">
        <v>0.51129972389814904</v>
      </c>
      <c r="AF280" s="78">
        <v>562.91999999999996</v>
      </c>
      <c r="AG280" s="78">
        <v>615.66999999999996</v>
      </c>
      <c r="AH280" s="78">
        <v>546.84</v>
      </c>
      <c r="AI280" s="78"/>
      <c r="AJ280" s="78"/>
      <c r="AK280" s="79">
        <v>310.64</v>
      </c>
      <c r="AL280" s="69" t="s">
        <v>392</v>
      </c>
      <c r="AM280" s="70">
        <v>1</v>
      </c>
      <c r="AN280" s="78">
        <v>600.95000000000005</v>
      </c>
      <c r="AO280" s="78">
        <v>650.34</v>
      </c>
      <c r="AP280" s="78">
        <v>624.27</v>
      </c>
      <c r="AQ280" s="78">
        <v>682.65</v>
      </c>
      <c r="AR280" s="78"/>
      <c r="AS280" s="79"/>
      <c r="AT280" s="65" t="s">
        <v>393</v>
      </c>
      <c r="AU280" s="68">
        <v>3.88878086719813E-2</v>
      </c>
      <c r="AV280" s="78">
        <v>555.73</v>
      </c>
      <c r="AW280" s="78">
        <v>609.69000000000005</v>
      </c>
      <c r="AX280" s="78">
        <v>560.79999999999995</v>
      </c>
      <c r="AY280" s="78">
        <v>370.02</v>
      </c>
      <c r="AZ280" s="78"/>
      <c r="BA280" s="79">
        <v>380.7</v>
      </c>
      <c r="BB280" s="65" t="s">
        <v>394</v>
      </c>
      <c r="BC280" s="78">
        <v>613.57000000000005</v>
      </c>
      <c r="BD280" s="78">
        <v>620.36</v>
      </c>
      <c r="BE280" s="78">
        <v>563.02</v>
      </c>
      <c r="BF280" s="78"/>
      <c r="BG280" s="78"/>
      <c r="BH280" s="79">
        <v>425.01</v>
      </c>
      <c r="BI280" s="65" t="s">
        <v>395</v>
      </c>
      <c r="BJ280" s="68">
        <v>0.13393694248747701</v>
      </c>
      <c r="BK280" s="78">
        <v>722.05</v>
      </c>
      <c r="BL280" s="78">
        <v>723.26</v>
      </c>
      <c r="BM280" s="78">
        <v>808.6</v>
      </c>
      <c r="BN280" s="78">
        <v>557.24</v>
      </c>
      <c r="BO280" s="78"/>
      <c r="BP280" s="79"/>
      <c r="BQ280" s="65" t="s">
        <v>396</v>
      </c>
      <c r="BR280" s="68">
        <v>1</v>
      </c>
      <c r="BS280" s="78">
        <v>624.5</v>
      </c>
      <c r="BT280" s="78">
        <v>661.17</v>
      </c>
      <c r="BU280" s="78">
        <v>693.67</v>
      </c>
      <c r="BV280" s="78"/>
      <c r="BW280" s="78"/>
      <c r="BX280" s="79">
        <v>327.83</v>
      </c>
      <c r="BY280" s="65" t="s">
        <v>397</v>
      </c>
      <c r="BZ280" s="78">
        <v>649.97</v>
      </c>
      <c r="CA280" s="78">
        <v>660.74</v>
      </c>
      <c r="CB280" s="78">
        <v>571.9</v>
      </c>
      <c r="CC280" s="78">
        <v>431.72</v>
      </c>
      <c r="CD280" s="78"/>
      <c r="CE280" s="79">
        <v>556.85</v>
      </c>
      <c r="CF280" s="65" t="s">
        <v>398</v>
      </c>
      <c r="CG280" s="78">
        <v>605.58000000000004</v>
      </c>
      <c r="CH280" s="78">
        <v>694.92</v>
      </c>
      <c r="CI280" s="78">
        <v>607.65</v>
      </c>
      <c r="CJ280" s="78"/>
      <c r="CK280" s="78"/>
      <c r="CL280" s="79"/>
      <c r="CM280" s="65" t="s">
        <v>399</v>
      </c>
      <c r="CN280" s="78">
        <v>625.64</v>
      </c>
      <c r="CO280" s="78">
        <v>622.41</v>
      </c>
      <c r="CP280" s="78">
        <v>647.95000000000005</v>
      </c>
      <c r="CQ280" s="78">
        <v>458.42</v>
      </c>
      <c r="CR280" s="78"/>
      <c r="CS280" s="79">
        <v>601.02</v>
      </c>
      <c r="CT280" s="65" t="s">
        <v>400</v>
      </c>
      <c r="CU280" s="78">
        <v>619.16</v>
      </c>
      <c r="CV280" s="78">
        <v>717.28</v>
      </c>
      <c r="CW280" s="78"/>
      <c r="CX280" s="78">
        <v>478.03</v>
      </c>
      <c r="CY280" s="78"/>
      <c r="CZ280" s="79"/>
      <c r="DA280" s="65" t="s">
        <v>401</v>
      </c>
      <c r="DB280" s="68">
        <v>0.134909071285953</v>
      </c>
      <c r="DC280" s="78">
        <v>616.79999999999995</v>
      </c>
      <c r="DD280" s="78">
        <v>676.92</v>
      </c>
      <c r="DE280" s="78">
        <v>569.99</v>
      </c>
      <c r="DF280" s="78">
        <v>560.54999999999995</v>
      </c>
      <c r="DG280" s="78"/>
      <c r="DH280" s="79">
        <v>483.16</v>
      </c>
      <c r="DI280" s="65" t="s">
        <v>402</v>
      </c>
      <c r="DJ280" s="68">
        <v>3.0918591348978101E-3</v>
      </c>
      <c r="DK280" s="78">
        <v>611.22</v>
      </c>
      <c r="DL280" s="78">
        <v>661.82</v>
      </c>
      <c r="DM280" s="78">
        <v>661.82</v>
      </c>
      <c r="DN280" s="78">
        <v>598.4</v>
      </c>
      <c r="DO280" s="78"/>
      <c r="DP280" s="79">
        <v>470.93</v>
      </c>
      <c r="DQ280" s="65" t="s">
        <v>403</v>
      </c>
      <c r="DR280" s="78">
        <v>564.80999999999995</v>
      </c>
      <c r="DS280" s="78">
        <v>597.97</v>
      </c>
      <c r="DT280" s="78">
        <v>529.04</v>
      </c>
      <c r="DU280" s="78">
        <v>488.49</v>
      </c>
      <c r="DV280" s="78"/>
      <c r="DW280" s="79"/>
      <c r="DX280" s="65" t="s">
        <v>404</v>
      </c>
      <c r="DY280" s="78">
        <v>605.87</v>
      </c>
      <c r="DZ280" s="78">
        <v>627.74</v>
      </c>
      <c r="EA280" s="78">
        <v>691.27</v>
      </c>
      <c r="EB280" s="78">
        <v>472.83</v>
      </c>
      <c r="EC280" s="78"/>
      <c r="ED280" s="79">
        <v>381.43</v>
      </c>
      <c r="EE280" s="65" t="s">
        <v>405</v>
      </c>
      <c r="EF280" s="68">
        <v>1</v>
      </c>
      <c r="EG280" s="78">
        <v>600.49</v>
      </c>
      <c r="EH280" s="78">
        <v>630.58000000000004</v>
      </c>
      <c r="EI280" s="78">
        <v>544.53</v>
      </c>
      <c r="EJ280" s="78"/>
      <c r="EK280" s="78">
        <v>369.88</v>
      </c>
      <c r="EL280" s="79">
        <v>299.39999999999998</v>
      </c>
      <c r="EM280" s="65" t="s">
        <v>406</v>
      </c>
      <c r="EN280" s="78">
        <v>626.20000000000005</v>
      </c>
      <c r="EO280" s="78">
        <v>621.91999999999996</v>
      </c>
      <c r="EP280" s="78">
        <v>582.11</v>
      </c>
      <c r="EQ280" s="78"/>
      <c r="ER280" s="78"/>
      <c r="ES280" s="79">
        <v>421.86</v>
      </c>
      <c r="ET280" s="65" t="s">
        <v>407</v>
      </c>
      <c r="EU280" s="68">
        <v>1</v>
      </c>
      <c r="EV280" s="78">
        <v>597.80999999999995</v>
      </c>
      <c r="EW280" s="78">
        <v>640.91999999999996</v>
      </c>
      <c r="EX280" s="78">
        <v>640.91999999999996</v>
      </c>
      <c r="EY280" s="78"/>
      <c r="EZ280" s="78"/>
      <c r="FA280" s="79">
        <v>315.05</v>
      </c>
      <c r="FB280" s="65" t="s">
        <v>408</v>
      </c>
      <c r="FC280" s="78">
        <v>603.16</v>
      </c>
      <c r="FD280" s="78">
        <v>569.97</v>
      </c>
      <c r="FE280" s="78">
        <v>615.37</v>
      </c>
      <c r="FF280" s="78"/>
      <c r="FG280" s="78"/>
      <c r="FH280" s="79"/>
      <c r="FI280" s="65" t="s">
        <v>409</v>
      </c>
      <c r="FJ280" s="78">
        <v>627.41</v>
      </c>
      <c r="FK280" s="78">
        <v>650.03</v>
      </c>
      <c r="FL280" s="78">
        <v>427.71</v>
      </c>
      <c r="FM280" s="78">
        <v>725.83</v>
      </c>
      <c r="FN280" s="78"/>
      <c r="FO280" s="79">
        <v>368.41</v>
      </c>
      <c r="FP280" s="65" t="s">
        <v>410</v>
      </c>
      <c r="FQ280" s="68">
        <v>0.233470302577512</v>
      </c>
      <c r="FR280" s="78">
        <v>599.04</v>
      </c>
      <c r="FS280" s="78">
        <v>637.84</v>
      </c>
      <c r="FT280" s="78">
        <v>595.41999999999996</v>
      </c>
      <c r="FU280" s="78">
        <v>427.07</v>
      </c>
      <c r="FV280" s="78">
        <v>383.67</v>
      </c>
      <c r="FW280" s="79">
        <v>312.39</v>
      </c>
      <c r="FX280" s="65" t="s">
        <v>411</v>
      </c>
      <c r="FY280" s="78">
        <v>636.28</v>
      </c>
      <c r="FZ280" s="78">
        <v>649.28</v>
      </c>
      <c r="GA280" s="78">
        <v>636.84</v>
      </c>
      <c r="GB280" s="78">
        <v>618.13</v>
      </c>
      <c r="GC280" s="78"/>
      <c r="GD280" s="79">
        <v>363.3</v>
      </c>
      <c r="GE280" s="65" t="s">
        <v>412</v>
      </c>
      <c r="GF280" s="68">
        <v>0.21028283040689699</v>
      </c>
      <c r="GG280" s="78">
        <v>598.66</v>
      </c>
      <c r="GH280" s="78">
        <v>652.35</v>
      </c>
      <c r="GI280" s="78">
        <v>558.41</v>
      </c>
      <c r="GJ280" s="78">
        <v>446.97</v>
      </c>
      <c r="GK280" s="78"/>
      <c r="GL280" s="79">
        <v>423.79</v>
      </c>
      <c r="GM280" s="65" t="s">
        <v>413</v>
      </c>
      <c r="GN280" s="68">
        <v>9.3233138786850397E-2</v>
      </c>
      <c r="GO280" s="78">
        <v>622.91</v>
      </c>
      <c r="GP280" s="78">
        <v>787.9</v>
      </c>
      <c r="GQ280" s="78">
        <v>592.41999999999996</v>
      </c>
      <c r="GR280" s="78">
        <v>470.08</v>
      </c>
      <c r="GS280" s="78"/>
      <c r="GT280" s="79"/>
      <c r="GU280" s="65" t="s">
        <v>414</v>
      </c>
      <c r="GV280" s="68">
        <v>1</v>
      </c>
      <c r="GW280" s="78">
        <v>564.36</v>
      </c>
      <c r="GX280" s="78">
        <v>582.71</v>
      </c>
      <c r="GY280" s="78">
        <v>576.28</v>
      </c>
      <c r="GZ280" s="78">
        <v>556.34</v>
      </c>
      <c r="HA280" s="78"/>
      <c r="HB280" s="79">
        <v>409.98</v>
      </c>
      <c r="HC280" s="65" t="s">
        <v>415</v>
      </c>
      <c r="HD280" s="68">
        <v>1</v>
      </c>
      <c r="HE280" s="78">
        <v>632.17999999999995</v>
      </c>
      <c r="HF280" s="78">
        <v>662.35</v>
      </c>
      <c r="HG280" s="78"/>
      <c r="HH280" s="78">
        <v>439.46</v>
      </c>
      <c r="HI280" s="78">
        <v>432.82</v>
      </c>
      <c r="HJ280" s="79">
        <v>402.55</v>
      </c>
      <c r="HK280" s="85" t="s">
        <v>416</v>
      </c>
      <c r="HL280" s="68">
        <v>1.1700011700011701</v>
      </c>
      <c r="HM280" s="78">
        <v>565.08000000000004</v>
      </c>
      <c r="HN280" s="78">
        <v>642.20000000000005</v>
      </c>
      <c r="HO280" s="78">
        <v>555.17999999999995</v>
      </c>
      <c r="HP280" s="78"/>
      <c r="HQ280" s="78"/>
      <c r="HR280" s="79"/>
    </row>
    <row r="281" spans="1:226" x14ac:dyDescent="0.25">
      <c r="A281" s="81">
        <v>43584</v>
      </c>
      <c r="B281" s="82" t="s">
        <v>387</v>
      </c>
      <c r="C281" s="83">
        <v>600.19543391766717</v>
      </c>
      <c r="D281" s="83">
        <v>637.14862821775091</v>
      </c>
      <c r="E281" s="83">
        <v>590.90706538686914</v>
      </c>
      <c r="F281" s="83">
        <v>464.0950947544415</v>
      </c>
      <c r="G281" s="83">
        <v>395.15307692307692</v>
      </c>
      <c r="H281" s="84">
        <v>360.90144805846376</v>
      </c>
      <c r="I281" s="82" t="s">
        <v>388</v>
      </c>
      <c r="J281" s="83">
        <v>612.06306707000056</v>
      </c>
      <c r="K281" s="83">
        <v>633.79480906541869</v>
      </c>
      <c r="L281" s="83">
        <v>589.62593612822775</v>
      </c>
      <c r="M281" s="83">
        <v>461.92721623740732</v>
      </c>
      <c r="N281" s="83">
        <v>398.41750000000002</v>
      </c>
      <c r="O281" s="84">
        <v>398.83977261248123</v>
      </c>
      <c r="P281" s="65" t="s">
        <v>389</v>
      </c>
      <c r="Q281" s="78">
        <v>583.30999999999995</v>
      </c>
      <c r="R281" s="78">
        <v>628.69000000000005</v>
      </c>
      <c r="S281" s="78">
        <v>579.51</v>
      </c>
      <c r="T281" s="78">
        <v>424</v>
      </c>
      <c r="U281" s="78"/>
      <c r="V281" s="79"/>
      <c r="W281" s="65" t="s">
        <v>390</v>
      </c>
      <c r="X281" s="78">
        <v>622.4</v>
      </c>
      <c r="Y281" s="78">
        <v>628.02</v>
      </c>
      <c r="Z281" s="78">
        <v>580.52</v>
      </c>
      <c r="AA281" s="78">
        <v>400.1</v>
      </c>
      <c r="AB281" s="78"/>
      <c r="AC281" s="79">
        <v>453.72</v>
      </c>
      <c r="AD281" s="65" t="s">
        <v>391</v>
      </c>
      <c r="AE281" s="68">
        <v>0.51129972389814904</v>
      </c>
      <c r="AF281" s="78">
        <v>551.92999999999995</v>
      </c>
      <c r="AG281" s="78">
        <v>611.36</v>
      </c>
      <c r="AH281" s="78">
        <v>548.97</v>
      </c>
      <c r="AI281" s="78"/>
      <c r="AJ281" s="78"/>
      <c r="AK281" s="79">
        <v>305.81</v>
      </c>
      <c r="AL281" s="69" t="s">
        <v>392</v>
      </c>
      <c r="AM281" s="70">
        <v>1</v>
      </c>
      <c r="AN281" s="78">
        <v>594.66999999999996</v>
      </c>
      <c r="AO281" s="78">
        <v>642.28</v>
      </c>
      <c r="AP281" s="78">
        <v>619.17999999999995</v>
      </c>
      <c r="AQ281" s="78">
        <v>682.65</v>
      </c>
      <c r="AR281" s="78"/>
      <c r="AS281" s="79"/>
      <c r="AT281" s="65" t="s">
        <v>393</v>
      </c>
      <c r="AU281" s="68">
        <v>3.8937777431664197E-2</v>
      </c>
      <c r="AV281" s="78">
        <v>549.62</v>
      </c>
      <c r="AW281" s="78">
        <v>606.13</v>
      </c>
      <c r="AX281" s="78">
        <v>560</v>
      </c>
      <c r="AY281" s="78">
        <v>356.36</v>
      </c>
      <c r="AZ281" s="78"/>
      <c r="BA281" s="79">
        <v>382.99</v>
      </c>
      <c r="BB281" s="65" t="s">
        <v>394</v>
      </c>
      <c r="BC281" s="78">
        <v>601.79999999999995</v>
      </c>
      <c r="BD281" s="78">
        <v>617.84</v>
      </c>
      <c r="BE281" s="78">
        <v>568.05999999999995</v>
      </c>
      <c r="BF281" s="78"/>
      <c r="BG281" s="78"/>
      <c r="BH281" s="79">
        <v>429.21</v>
      </c>
      <c r="BI281" s="65" t="s">
        <v>395</v>
      </c>
      <c r="BJ281" s="68">
        <v>0.13395488399507</v>
      </c>
      <c r="BK281" s="78">
        <v>732.87</v>
      </c>
      <c r="BL281" s="78">
        <v>734.07</v>
      </c>
      <c r="BM281" s="78">
        <v>819.43</v>
      </c>
      <c r="BN281" s="78">
        <v>557.32000000000005</v>
      </c>
      <c r="BO281" s="78"/>
      <c r="BP281" s="79"/>
      <c r="BQ281" s="65" t="s">
        <v>396</v>
      </c>
      <c r="BR281" s="68">
        <v>1</v>
      </c>
      <c r="BS281" s="78">
        <v>624.5</v>
      </c>
      <c r="BT281" s="78">
        <v>661.17</v>
      </c>
      <c r="BU281" s="78">
        <v>693.67</v>
      </c>
      <c r="BV281" s="78"/>
      <c r="BW281" s="78"/>
      <c r="BX281" s="79">
        <v>327.83</v>
      </c>
      <c r="BY281" s="65" t="s">
        <v>397</v>
      </c>
      <c r="BZ281" s="78">
        <v>646.27</v>
      </c>
      <c r="CA281" s="78">
        <v>660.15</v>
      </c>
      <c r="CB281" s="78">
        <v>571.29999999999995</v>
      </c>
      <c r="CC281" s="78">
        <v>430.88</v>
      </c>
      <c r="CD281" s="78"/>
      <c r="CE281" s="79">
        <v>556.41</v>
      </c>
      <c r="CF281" s="65" t="s">
        <v>398</v>
      </c>
      <c r="CG281" s="78">
        <v>607.19000000000005</v>
      </c>
      <c r="CH281" s="78">
        <v>698.14</v>
      </c>
      <c r="CI281" s="78">
        <v>618.14</v>
      </c>
      <c r="CJ281" s="78"/>
      <c r="CK281" s="78"/>
      <c r="CL281" s="79"/>
      <c r="CM281" s="65" t="s">
        <v>399</v>
      </c>
      <c r="CN281" s="78">
        <v>625.65</v>
      </c>
      <c r="CO281" s="78">
        <v>625.77</v>
      </c>
      <c r="CP281" s="78">
        <v>648.58000000000004</v>
      </c>
      <c r="CQ281" s="78">
        <v>459.26</v>
      </c>
      <c r="CR281" s="78"/>
      <c r="CS281" s="79">
        <v>604.97</v>
      </c>
      <c r="CT281" s="65" t="s">
        <v>400</v>
      </c>
      <c r="CU281" s="78">
        <v>616.53</v>
      </c>
      <c r="CV281" s="78">
        <v>714.86</v>
      </c>
      <c r="CW281" s="78">
        <v>581.47</v>
      </c>
      <c r="CX281" s="78">
        <v>477.55</v>
      </c>
      <c r="CY281" s="78"/>
      <c r="CZ281" s="79"/>
      <c r="DA281" s="65" t="s">
        <v>401</v>
      </c>
      <c r="DB281" s="68">
        <v>0.1348199479595</v>
      </c>
      <c r="DC281" s="78">
        <v>604.53</v>
      </c>
      <c r="DD281" s="78">
        <v>667.95</v>
      </c>
      <c r="DE281" s="78">
        <v>560.99</v>
      </c>
      <c r="DF281" s="78">
        <v>560.17999999999995</v>
      </c>
      <c r="DG281" s="78"/>
      <c r="DH281" s="79">
        <v>472.27</v>
      </c>
      <c r="DI281" s="65" t="s">
        <v>402</v>
      </c>
      <c r="DJ281" s="68">
        <v>3.0994297049342901E-3</v>
      </c>
      <c r="DK281" s="78">
        <v>598.91999999999996</v>
      </c>
      <c r="DL281" s="78">
        <v>641.77</v>
      </c>
      <c r="DM281" s="78">
        <v>641.77</v>
      </c>
      <c r="DN281" s="78">
        <v>489.84</v>
      </c>
      <c r="DO281" s="78"/>
      <c r="DP281" s="79">
        <v>466.67</v>
      </c>
      <c r="DQ281" s="65" t="s">
        <v>403</v>
      </c>
      <c r="DR281" s="78">
        <v>555.95000000000005</v>
      </c>
      <c r="DS281" s="78">
        <v>596.17999999999995</v>
      </c>
      <c r="DT281" s="78">
        <v>523.14</v>
      </c>
      <c r="DU281" s="78">
        <v>480.99</v>
      </c>
      <c r="DV281" s="78"/>
      <c r="DW281" s="79"/>
      <c r="DX281" s="65" t="s">
        <v>404</v>
      </c>
      <c r="DY281" s="78">
        <v>604.28</v>
      </c>
      <c r="DZ281" s="78">
        <v>628.26</v>
      </c>
      <c r="EA281" s="78">
        <v>693.07</v>
      </c>
      <c r="EB281" s="78">
        <v>479.61</v>
      </c>
      <c r="EC281" s="78"/>
      <c r="ED281" s="79">
        <v>390.46</v>
      </c>
      <c r="EE281" s="65" t="s">
        <v>405</v>
      </c>
      <c r="EF281" s="68">
        <v>1</v>
      </c>
      <c r="EG281" s="78">
        <v>590.91999999999996</v>
      </c>
      <c r="EH281" s="78">
        <v>626.27</v>
      </c>
      <c r="EI281" s="78">
        <v>535.79</v>
      </c>
      <c r="EJ281" s="78"/>
      <c r="EK281" s="78">
        <v>369.88</v>
      </c>
      <c r="EL281" s="79">
        <v>296.83</v>
      </c>
      <c r="EM281" s="65" t="s">
        <v>406</v>
      </c>
      <c r="EN281" s="78">
        <v>636.20000000000005</v>
      </c>
      <c r="EO281" s="78">
        <v>620.55999999999995</v>
      </c>
      <c r="EP281" s="78">
        <v>582.11</v>
      </c>
      <c r="EQ281" s="78"/>
      <c r="ER281" s="78"/>
      <c r="ES281" s="79">
        <v>421.86</v>
      </c>
      <c r="ET281" s="65" t="s">
        <v>407</v>
      </c>
      <c r="EU281" s="68">
        <v>1</v>
      </c>
      <c r="EV281" s="78">
        <v>591.53</v>
      </c>
      <c r="EW281" s="78">
        <v>636.09</v>
      </c>
      <c r="EX281" s="78">
        <v>636.09</v>
      </c>
      <c r="EY281" s="78"/>
      <c r="EZ281" s="78"/>
      <c r="FA281" s="79">
        <v>320.83</v>
      </c>
      <c r="FB281" s="65" t="s">
        <v>408</v>
      </c>
      <c r="FC281" s="78">
        <v>603.16</v>
      </c>
      <c r="FD281" s="78">
        <v>569.97</v>
      </c>
      <c r="FE281" s="78">
        <v>615.37</v>
      </c>
      <c r="FF281" s="78"/>
      <c r="FG281" s="78"/>
      <c r="FH281" s="79"/>
      <c r="FI281" s="65" t="s">
        <v>409</v>
      </c>
      <c r="FJ281" s="78">
        <v>631.54</v>
      </c>
      <c r="FK281" s="78">
        <v>649.20000000000005</v>
      </c>
      <c r="FL281" s="78">
        <v>435.98</v>
      </c>
      <c r="FM281" s="78">
        <v>707.83</v>
      </c>
      <c r="FN281" s="78"/>
      <c r="FO281" s="79">
        <v>364.28</v>
      </c>
      <c r="FP281" s="65" t="s">
        <v>410</v>
      </c>
      <c r="FQ281" s="68">
        <v>0.232861400894188</v>
      </c>
      <c r="FR281" s="78">
        <v>595.49</v>
      </c>
      <c r="FS281" s="78">
        <v>634.85</v>
      </c>
      <c r="FT281" s="78">
        <v>596.74</v>
      </c>
      <c r="FU281" s="78">
        <v>399.91</v>
      </c>
      <c r="FV281" s="78">
        <v>394.78</v>
      </c>
      <c r="FW281" s="79">
        <v>311.47000000000003</v>
      </c>
      <c r="FX281" s="65" t="s">
        <v>411</v>
      </c>
      <c r="FY281" s="78">
        <v>628.96</v>
      </c>
      <c r="FZ281" s="78">
        <v>646.03</v>
      </c>
      <c r="GA281" s="78">
        <v>628.71</v>
      </c>
      <c r="GB281" s="78">
        <v>600.42999999999995</v>
      </c>
      <c r="GC281" s="78"/>
      <c r="GD281" s="79">
        <v>364.92</v>
      </c>
      <c r="GE281" s="65" t="s">
        <v>412</v>
      </c>
      <c r="GF281" s="68">
        <v>0.210450996485468</v>
      </c>
      <c r="GG281" s="78">
        <v>593.94000000000005</v>
      </c>
      <c r="GH281" s="78">
        <v>650.16999999999996</v>
      </c>
      <c r="GI281" s="78">
        <v>541.41</v>
      </c>
      <c r="GJ281" s="78">
        <v>444.4</v>
      </c>
      <c r="GK281" s="78"/>
      <c r="GL281" s="79">
        <v>422.49</v>
      </c>
      <c r="GM281" s="65" t="s">
        <v>413</v>
      </c>
      <c r="GN281" s="68">
        <v>9.4239160140604794E-2</v>
      </c>
      <c r="GO281" s="78">
        <v>626.39</v>
      </c>
      <c r="GP281" s="78">
        <v>796.03</v>
      </c>
      <c r="GQ281" s="78">
        <v>598.59</v>
      </c>
      <c r="GR281" s="78">
        <v>475.06</v>
      </c>
      <c r="GS281" s="78"/>
      <c r="GT281" s="79"/>
      <c r="GU281" s="65" t="s">
        <v>414</v>
      </c>
      <c r="GV281" s="68">
        <v>1</v>
      </c>
      <c r="GW281" s="78">
        <v>548.29999999999995</v>
      </c>
      <c r="GX281" s="78">
        <v>570.22</v>
      </c>
      <c r="GY281" s="78">
        <v>558.37</v>
      </c>
      <c r="GZ281" s="78">
        <v>556.34</v>
      </c>
      <c r="HA281" s="78"/>
      <c r="HB281" s="79">
        <v>409.97</v>
      </c>
      <c r="HC281" s="65" t="s">
        <v>415</v>
      </c>
      <c r="HD281" s="68">
        <v>1</v>
      </c>
      <c r="HE281" s="78">
        <v>613.85</v>
      </c>
      <c r="HF281" s="78">
        <v>651.52</v>
      </c>
      <c r="HG281" s="78"/>
      <c r="HH281" s="78">
        <v>422.18</v>
      </c>
      <c r="HI281" s="78">
        <v>415.54</v>
      </c>
      <c r="HJ281" s="79">
        <v>401.72</v>
      </c>
      <c r="HK281" s="85" t="s">
        <v>416</v>
      </c>
      <c r="HL281" s="68">
        <v>1.1582117211026199</v>
      </c>
      <c r="HM281" s="78">
        <v>548.41999999999996</v>
      </c>
      <c r="HN281" s="78">
        <v>627.98</v>
      </c>
      <c r="HO281" s="78">
        <v>537.36</v>
      </c>
      <c r="HP281" s="78"/>
      <c r="HQ281" s="78"/>
      <c r="HR281" s="79"/>
    </row>
    <row r="282" spans="1:226" x14ac:dyDescent="0.25">
      <c r="A282" s="81">
        <v>43570</v>
      </c>
      <c r="B282" s="82" t="s">
        <v>387</v>
      </c>
      <c r="C282" s="83">
        <v>581.03121359438774</v>
      </c>
      <c r="D282" s="83">
        <v>624.60442796370057</v>
      </c>
      <c r="E282" s="83">
        <v>577.91169646830053</v>
      </c>
      <c r="F282" s="83">
        <v>457.20949537823827</v>
      </c>
      <c r="G282" s="83">
        <v>382.49602564102565</v>
      </c>
      <c r="H282" s="84">
        <v>356.82559602605363</v>
      </c>
      <c r="I282" s="82" t="s">
        <v>388</v>
      </c>
      <c r="J282" s="83">
        <v>590.31622180712714</v>
      </c>
      <c r="K282" s="83">
        <v>620.28748678332488</v>
      </c>
      <c r="L282" s="83">
        <v>576.38193383253235</v>
      </c>
      <c r="M282" s="83">
        <v>453.97959418142722</v>
      </c>
      <c r="N282" s="83">
        <v>400.13625000000002</v>
      </c>
      <c r="O282" s="84">
        <v>396.75607404149093</v>
      </c>
      <c r="P282" s="65" t="s">
        <v>389</v>
      </c>
      <c r="Q282" s="78">
        <v>565.80999999999995</v>
      </c>
      <c r="R282" s="78">
        <v>617.03</v>
      </c>
      <c r="S282" s="78">
        <v>568.91</v>
      </c>
      <c r="T282" s="78">
        <v>413</v>
      </c>
      <c r="U282" s="78"/>
      <c r="V282" s="79"/>
      <c r="W282" s="65" t="s">
        <v>390</v>
      </c>
      <c r="X282" s="78">
        <v>572.48</v>
      </c>
      <c r="Y282" s="78">
        <v>597.11</v>
      </c>
      <c r="Z282" s="78">
        <v>563.66</v>
      </c>
      <c r="AA282" s="78">
        <v>379.39</v>
      </c>
      <c r="AB282" s="78"/>
      <c r="AC282" s="79">
        <v>453.72</v>
      </c>
      <c r="AD282" s="65" t="s">
        <v>391</v>
      </c>
      <c r="AE282" s="68">
        <v>0.51129972389814904</v>
      </c>
      <c r="AF282" s="78">
        <v>581.83000000000004</v>
      </c>
      <c r="AG282" s="78">
        <v>610.01</v>
      </c>
      <c r="AH282" s="78">
        <v>530.22</v>
      </c>
      <c r="AI282" s="78"/>
      <c r="AJ282" s="78"/>
      <c r="AK282" s="79">
        <v>312.38</v>
      </c>
      <c r="AL282" s="69" t="s">
        <v>392</v>
      </c>
      <c r="AM282" s="70">
        <v>1</v>
      </c>
      <c r="AN282" s="78">
        <v>577.09</v>
      </c>
      <c r="AO282" s="78">
        <v>638</v>
      </c>
      <c r="AP282" s="78">
        <v>608.80999999999995</v>
      </c>
      <c r="AQ282" s="78">
        <v>682.65</v>
      </c>
      <c r="AR282" s="78"/>
      <c r="AS282" s="79"/>
      <c r="AT282" s="65" t="s">
        <v>393</v>
      </c>
      <c r="AU282" s="68">
        <v>3.9024390243902397E-2</v>
      </c>
      <c r="AV282" s="78">
        <v>537.75</v>
      </c>
      <c r="AW282" s="78">
        <v>594.35</v>
      </c>
      <c r="AX282" s="78">
        <v>541.71</v>
      </c>
      <c r="AY282" s="78">
        <v>363.82</v>
      </c>
      <c r="AZ282" s="78"/>
      <c r="BA282" s="79">
        <v>380.29</v>
      </c>
      <c r="BB282" s="65" t="s">
        <v>394</v>
      </c>
      <c r="BC282" s="78">
        <v>573.23</v>
      </c>
      <c r="BD282" s="78">
        <v>598.51</v>
      </c>
      <c r="BE282" s="78">
        <v>553.78</v>
      </c>
      <c r="BF282" s="78"/>
      <c r="BG282" s="78"/>
      <c r="BH282" s="79">
        <v>432.57</v>
      </c>
      <c r="BI282" s="65" t="s">
        <v>395</v>
      </c>
      <c r="BJ282" s="68">
        <v>0.133978215142218</v>
      </c>
      <c r="BK282" s="78">
        <v>711.56</v>
      </c>
      <c r="BL282" s="78">
        <v>712.76</v>
      </c>
      <c r="BM282" s="78">
        <v>798.14</v>
      </c>
      <c r="BN282" s="78">
        <v>544.02</v>
      </c>
      <c r="BO282" s="78"/>
      <c r="BP282" s="79"/>
      <c r="BQ282" s="65" t="s">
        <v>396</v>
      </c>
      <c r="BR282" s="68">
        <v>1</v>
      </c>
      <c r="BS282" s="78">
        <v>616.16999999999996</v>
      </c>
      <c r="BT282" s="78">
        <v>652.83000000000004</v>
      </c>
      <c r="BU282" s="78">
        <v>689.5</v>
      </c>
      <c r="BV282" s="78"/>
      <c r="BW282" s="78"/>
      <c r="BX282" s="79">
        <v>332.83</v>
      </c>
      <c r="BY282" s="65" t="s">
        <v>397</v>
      </c>
      <c r="BZ282" s="78">
        <v>626.25</v>
      </c>
      <c r="CA282" s="78">
        <v>647.63</v>
      </c>
      <c r="CB282" s="78">
        <v>559.95000000000005</v>
      </c>
      <c r="CC282" s="78">
        <v>424.15</v>
      </c>
      <c r="CD282" s="78"/>
      <c r="CE282" s="79">
        <v>554.63</v>
      </c>
      <c r="CF282" s="65" t="s">
        <v>398</v>
      </c>
      <c r="CG282" s="78">
        <v>581.38</v>
      </c>
      <c r="CH282" s="78">
        <v>691.69</v>
      </c>
      <c r="CI282" s="78">
        <v>605.23</v>
      </c>
      <c r="CJ282" s="78"/>
      <c r="CK282" s="78"/>
      <c r="CL282" s="79"/>
      <c r="CM282" s="65" t="s">
        <v>399</v>
      </c>
      <c r="CN282" s="78">
        <v>613.23</v>
      </c>
      <c r="CO282" s="78">
        <v>615.47</v>
      </c>
      <c r="CP282" s="78">
        <v>636.20000000000005</v>
      </c>
      <c r="CQ282" s="78">
        <v>447.71</v>
      </c>
      <c r="CR282" s="78"/>
      <c r="CS282" s="79">
        <v>593.38</v>
      </c>
      <c r="CT282" s="65" t="s">
        <v>400</v>
      </c>
      <c r="CU282" s="78">
        <v>602.19000000000005</v>
      </c>
      <c r="CV282" s="78">
        <v>707.02</v>
      </c>
      <c r="CW282" s="78">
        <v>574.46</v>
      </c>
      <c r="CX282" s="78">
        <v>465.17</v>
      </c>
      <c r="CY282" s="78"/>
      <c r="CZ282" s="79"/>
      <c r="DA282" s="65" t="s">
        <v>401</v>
      </c>
      <c r="DB282" s="68">
        <v>0.13448090371167301</v>
      </c>
      <c r="DC282" s="78">
        <v>592.25</v>
      </c>
      <c r="DD282" s="78">
        <v>653.25</v>
      </c>
      <c r="DE282" s="78">
        <v>546.66</v>
      </c>
      <c r="DF282" s="78">
        <v>552.99</v>
      </c>
      <c r="DG282" s="78"/>
      <c r="DH282" s="79">
        <v>460.97</v>
      </c>
      <c r="DI282" s="65" t="s">
        <v>402</v>
      </c>
      <c r="DJ282" s="68">
        <v>3.1225604996096799E-3</v>
      </c>
      <c r="DK282" s="78">
        <v>590.9</v>
      </c>
      <c r="DL282" s="78">
        <v>628.67999999999995</v>
      </c>
      <c r="DM282" s="78">
        <v>628.67999999999995</v>
      </c>
      <c r="DN282" s="78">
        <v>481.94</v>
      </c>
      <c r="DO282" s="78"/>
      <c r="DP282" s="79">
        <v>464.89</v>
      </c>
      <c r="DQ282" s="65" t="s">
        <v>403</v>
      </c>
      <c r="DR282" s="78">
        <v>529.69000000000005</v>
      </c>
      <c r="DS282" s="78">
        <v>597.73</v>
      </c>
      <c r="DT282" s="78">
        <v>517.61</v>
      </c>
      <c r="DU282" s="78">
        <v>476.19</v>
      </c>
      <c r="DV282" s="78"/>
      <c r="DW282" s="79"/>
      <c r="DX282" s="65" t="s">
        <v>404</v>
      </c>
      <c r="DY282" s="78">
        <v>586.88</v>
      </c>
      <c r="DZ282" s="78">
        <v>616.62</v>
      </c>
      <c r="EA282" s="78">
        <v>681.84</v>
      </c>
      <c r="EB282" s="78">
        <v>464.94</v>
      </c>
      <c r="EC282" s="78"/>
      <c r="ED282" s="79">
        <v>388.17</v>
      </c>
      <c r="EE282" s="65" t="s">
        <v>405</v>
      </c>
      <c r="EF282" s="68">
        <v>1</v>
      </c>
      <c r="EG282" s="78">
        <v>576.69000000000005</v>
      </c>
      <c r="EH282" s="78">
        <v>616.38</v>
      </c>
      <c r="EI282" s="78">
        <v>534.07000000000005</v>
      </c>
      <c r="EJ282" s="78"/>
      <c r="EK282" s="78">
        <v>369.88</v>
      </c>
      <c r="EL282" s="79">
        <v>289.19</v>
      </c>
      <c r="EM282" s="65" t="s">
        <v>406</v>
      </c>
      <c r="EN282" s="78">
        <v>614.83000000000004</v>
      </c>
      <c r="EO282" s="78">
        <v>606.88</v>
      </c>
      <c r="EP282" s="78">
        <v>566.32000000000005</v>
      </c>
      <c r="EQ282" s="78"/>
      <c r="ER282" s="78"/>
      <c r="ES282" s="79">
        <v>421.86</v>
      </c>
      <c r="ET282" s="65" t="s">
        <v>407</v>
      </c>
      <c r="EU282" s="68">
        <v>1</v>
      </c>
      <c r="EV282" s="78">
        <v>572.28</v>
      </c>
      <c r="EW282" s="78">
        <v>618.35</v>
      </c>
      <c r="EX282" s="78">
        <v>618.35</v>
      </c>
      <c r="EY282" s="78"/>
      <c r="EZ282" s="78"/>
      <c r="FA282" s="79">
        <v>320.31</v>
      </c>
      <c r="FB282" s="65" t="s">
        <v>408</v>
      </c>
      <c r="FC282" s="78">
        <v>603.16</v>
      </c>
      <c r="FD282" s="78">
        <v>569.97</v>
      </c>
      <c r="FE282" s="78">
        <v>615.37</v>
      </c>
      <c r="FF282" s="78"/>
      <c r="FG282" s="78"/>
      <c r="FH282" s="79"/>
      <c r="FI282" s="65" t="s">
        <v>409</v>
      </c>
      <c r="FJ282" s="78">
        <v>620.79999999999995</v>
      </c>
      <c r="FK282" s="78">
        <v>635.98</v>
      </c>
      <c r="FL282" s="78">
        <v>434.33</v>
      </c>
      <c r="FM282" s="78">
        <v>709.83</v>
      </c>
      <c r="FN282" s="78"/>
      <c r="FO282" s="79">
        <v>363.45</v>
      </c>
      <c r="FP282" s="65" t="s">
        <v>410</v>
      </c>
      <c r="FQ282" s="68">
        <v>0.23396191100088901</v>
      </c>
      <c r="FR282" s="78">
        <v>591.39</v>
      </c>
      <c r="FS282" s="78">
        <v>635.21</v>
      </c>
      <c r="FT282" s="78">
        <v>594.08000000000004</v>
      </c>
      <c r="FU282" s="78">
        <v>430.71</v>
      </c>
      <c r="FV282" s="78">
        <v>380.48</v>
      </c>
      <c r="FW282" s="79">
        <v>302.22000000000003</v>
      </c>
      <c r="FX282" s="65" t="s">
        <v>411</v>
      </c>
      <c r="FY282" s="78">
        <v>614.33000000000004</v>
      </c>
      <c r="FZ282" s="78">
        <v>638.71</v>
      </c>
      <c r="GA282" s="78">
        <v>618.14</v>
      </c>
      <c r="GB282" s="78">
        <v>604.91</v>
      </c>
      <c r="GC282" s="78"/>
      <c r="GD282" s="79">
        <v>364.11</v>
      </c>
      <c r="GE282" s="65" t="s">
        <v>412</v>
      </c>
      <c r="GF282" s="68">
        <v>0.210004620101642</v>
      </c>
      <c r="GG282" s="78">
        <v>581.4</v>
      </c>
      <c r="GH282" s="78">
        <v>641.04</v>
      </c>
      <c r="GI282" s="78">
        <v>517.41</v>
      </c>
      <c r="GJ282" s="78">
        <v>444.55</v>
      </c>
      <c r="GK282" s="78"/>
      <c r="GL282" s="79">
        <v>418.57</v>
      </c>
      <c r="GM282" s="65" t="s">
        <v>413</v>
      </c>
      <c r="GN282" s="68">
        <v>9.5594983175283005E-2</v>
      </c>
      <c r="GO282" s="78">
        <v>614.83000000000004</v>
      </c>
      <c r="GP282" s="78">
        <v>783.47</v>
      </c>
      <c r="GQ282" s="78">
        <v>591.6</v>
      </c>
      <c r="GR282" s="78">
        <v>472.91</v>
      </c>
      <c r="GS282" s="78"/>
      <c r="GT282" s="79"/>
      <c r="GU282" s="65" t="s">
        <v>414</v>
      </c>
      <c r="GV282" s="68">
        <v>1</v>
      </c>
      <c r="GW282" s="78">
        <v>525.96</v>
      </c>
      <c r="GX282" s="78">
        <v>560.71</v>
      </c>
      <c r="GY282" s="78">
        <v>539.34</v>
      </c>
      <c r="GZ282" s="78">
        <v>556.34</v>
      </c>
      <c r="HA282" s="78"/>
      <c r="HB282" s="79">
        <v>398.21</v>
      </c>
      <c r="HC282" s="65" t="s">
        <v>415</v>
      </c>
      <c r="HD282" s="68">
        <v>1</v>
      </c>
      <c r="HE282" s="78">
        <v>597.17999999999995</v>
      </c>
      <c r="HF282" s="78">
        <v>644.02</v>
      </c>
      <c r="HG282" s="78"/>
      <c r="HH282" s="78">
        <v>424.93</v>
      </c>
      <c r="HI282" s="78">
        <v>418.29</v>
      </c>
      <c r="HJ282" s="79">
        <v>389.22</v>
      </c>
      <c r="HK282" s="85" t="s">
        <v>416</v>
      </c>
      <c r="HL282" s="68">
        <v>1.1586814205434199</v>
      </c>
      <c r="HM282" s="78">
        <v>526.39</v>
      </c>
      <c r="HN282" s="78">
        <v>612.4</v>
      </c>
      <c r="HO282" s="78">
        <v>530.70000000000005</v>
      </c>
      <c r="HP282" s="78"/>
      <c r="HQ282" s="78"/>
      <c r="HR282" s="79"/>
    </row>
    <row r="283" spans="1:226" x14ac:dyDescent="0.25">
      <c r="A283" s="81">
        <v>43563</v>
      </c>
      <c r="B283" s="82" t="s">
        <v>387</v>
      </c>
      <c r="C283" s="83">
        <v>563.12138266112959</v>
      </c>
      <c r="D283" s="83">
        <v>615.99116183575381</v>
      </c>
      <c r="E283" s="83">
        <v>572.31208053199282</v>
      </c>
      <c r="F283" s="83">
        <v>455.24822613738877</v>
      </c>
      <c r="G283" s="83">
        <v>380.70243589743586</v>
      </c>
      <c r="H283" s="84">
        <v>357.38128565686787</v>
      </c>
      <c r="I283" s="82" t="s">
        <v>388</v>
      </c>
      <c r="J283" s="83">
        <v>570.9982701494805</v>
      </c>
      <c r="K283" s="83">
        <v>610.68268436465689</v>
      </c>
      <c r="L283" s="83">
        <v>570.9367127405701</v>
      </c>
      <c r="M283" s="83">
        <v>452.55716752163136</v>
      </c>
      <c r="N283" s="83">
        <v>393.93624999999997</v>
      </c>
      <c r="O283" s="84">
        <v>395.42104215260144</v>
      </c>
      <c r="P283" s="65" t="s">
        <v>389</v>
      </c>
      <c r="Q283" s="78">
        <v>543.30999999999995</v>
      </c>
      <c r="R283" s="78">
        <v>608.69000000000005</v>
      </c>
      <c r="S283" s="78">
        <v>563.64</v>
      </c>
      <c r="T283" s="78">
        <v>413</v>
      </c>
      <c r="U283" s="78"/>
      <c r="V283" s="79"/>
      <c r="W283" s="65" t="s">
        <v>390</v>
      </c>
      <c r="X283" s="78">
        <v>574.14</v>
      </c>
      <c r="Y283" s="78">
        <v>583.15</v>
      </c>
      <c r="Z283" s="78">
        <v>556.64</v>
      </c>
      <c r="AA283" s="78">
        <v>367.66</v>
      </c>
      <c r="AB283" s="78"/>
      <c r="AC283" s="79">
        <v>453.72</v>
      </c>
      <c r="AD283" s="65" t="s">
        <v>391</v>
      </c>
      <c r="AE283" s="68">
        <v>0.51129972389814904</v>
      </c>
      <c r="AF283" s="78">
        <v>524.22</v>
      </c>
      <c r="AG283" s="78">
        <v>608.63</v>
      </c>
      <c r="AH283" s="78">
        <v>519.14</v>
      </c>
      <c r="AI283" s="78"/>
      <c r="AJ283" s="78"/>
      <c r="AK283" s="79">
        <v>317.98</v>
      </c>
      <c r="AL283" s="69" t="s">
        <v>392</v>
      </c>
      <c r="AM283" s="70">
        <v>1</v>
      </c>
      <c r="AN283" s="78">
        <v>560.98</v>
      </c>
      <c r="AO283" s="78">
        <v>635.13</v>
      </c>
      <c r="AP283" s="78">
        <v>608.80999999999995</v>
      </c>
      <c r="AQ283" s="78">
        <v>682.65</v>
      </c>
      <c r="AR283" s="78"/>
      <c r="AS283" s="79"/>
      <c r="AT283" s="65" t="s">
        <v>393</v>
      </c>
      <c r="AU283" s="68">
        <v>3.9010688928766503E-2</v>
      </c>
      <c r="AV283" s="78">
        <v>523.17999999999995</v>
      </c>
      <c r="AW283" s="78">
        <v>591.75</v>
      </c>
      <c r="AX283" s="78">
        <v>533.71</v>
      </c>
      <c r="AY283" s="78">
        <v>377.35</v>
      </c>
      <c r="AZ283" s="78"/>
      <c r="BA283" s="79">
        <v>379.29</v>
      </c>
      <c r="BB283" s="65" t="s">
        <v>394</v>
      </c>
      <c r="BC283" s="78">
        <v>547.17999999999995</v>
      </c>
      <c r="BD283" s="78">
        <v>582.54</v>
      </c>
      <c r="BE283" s="78">
        <v>550.41</v>
      </c>
      <c r="BF283" s="78"/>
      <c r="BG283" s="78"/>
      <c r="BH283" s="79">
        <v>430.05</v>
      </c>
      <c r="BI283" s="65" t="s">
        <v>395</v>
      </c>
      <c r="BJ283" s="68">
        <v>0.13395667841020201</v>
      </c>
      <c r="BK283" s="78">
        <v>700.73</v>
      </c>
      <c r="BL283" s="78">
        <v>701.93</v>
      </c>
      <c r="BM283" s="78">
        <v>787.29</v>
      </c>
      <c r="BN283" s="78">
        <v>543.92999999999995</v>
      </c>
      <c r="BO283" s="78"/>
      <c r="BP283" s="79"/>
      <c r="BQ283" s="65" t="s">
        <v>396</v>
      </c>
      <c r="BR283" s="68">
        <v>1</v>
      </c>
      <c r="BS283" s="78">
        <v>592</v>
      </c>
      <c r="BT283" s="78">
        <v>627.83000000000004</v>
      </c>
      <c r="BU283" s="78">
        <v>682.83</v>
      </c>
      <c r="BV283" s="78"/>
      <c r="BW283" s="78"/>
      <c r="BX283" s="79">
        <v>332.83</v>
      </c>
      <c r="BY283" s="65" t="s">
        <v>397</v>
      </c>
      <c r="BZ283" s="78">
        <v>607.94000000000005</v>
      </c>
      <c r="CA283" s="78">
        <v>639.59</v>
      </c>
      <c r="CB283" s="78">
        <v>549.75</v>
      </c>
      <c r="CC283" s="78">
        <v>422.79</v>
      </c>
      <c r="CD283" s="78"/>
      <c r="CE283" s="79">
        <v>541.34</v>
      </c>
      <c r="CF283" s="65" t="s">
        <v>398</v>
      </c>
      <c r="CG283" s="78">
        <v>562.84</v>
      </c>
      <c r="CH283" s="78">
        <v>683.63</v>
      </c>
      <c r="CI283" s="78">
        <v>595.54999999999995</v>
      </c>
      <c r="CJ283" s="78"/>
      <c r="CK283" s="78"/>
      <c r="CL283" s="79"/>
      <c r="CM283" s="65" t="s">
        <v>399</v>
      </c>
      <c r="CN283" s="78">
        <v>596.77</v>
      </c>
      <c r="CO283" s="78">
        <v>608.57000000000005</v>
      </c>
      <c r="CP283" s="78">
        <v>628.83000000000004</v>
      </c>
      <c r="CQ283" s="78">
        <v>447.64</v>
      </c>
      <c r="CR283" s="78"/>
      <c r="CS283" s="79">
        <v>591.11</v>
      </c>
      <c r="CT283" s="65" t="s">
        <v>400</v>
      </c>
      <c r="CU283" s="78">
        <v>587.12</v>
      </c>
      <c r="CV283" s="78">
        <v>702.31</v>
      </c>
      <c r="CW283" s="78">
        <v>569.77</v>
      </c>
      <c r="CX283" s="78">
        <v>466.8</v>
      </c>
      <c r="CY283" s="78"/>
      <c r="CZ283" s="79"/>
      <c r="DA283" s="65" t="s">
        <v>401</v>
      </c>
      <c r="DB283" s="68">
        <v>0.13455690411474999</v>
      </c>
      <c r="DC283" s="78">
        <v>575.47</v>
      </c>
      <c r="DD283" s="78">
        <v>644.9</v>
      </c>
      <c r="DE283" s="78">
        <v>535.13</v>
      </c>
      <c r="DF283" s="78">
        <v>540.52</v>
      </c>
      <c r="DG283" s="78"/>
      <c r="DH283" s="79">
        <v>472</v>
      </c>
      <c r="DI283" s="65" t="s">
        <v>402</v>
      </c>
      <c r="DJ283" s="68">
        <v>3.1100329663494401E-3</v>
      </c>
      <c r="DK283" s="78">
        <v>581.29</v>
      </c>
      <c r="DL283" s="78">
        <v>620.85</v>
      </c>
      <c r="DM283" s="78">
        <v>620.85</v>
      </c>
      <c r="DN283" s="78">
        <v>491.52</v>
      </c>
      <c r="DO283" s="78"/>
      <c r="DP283" s="79">
        <v>458.14</v>
      </c>
      <c r="DQ283" s="65" t="s">
        <v>403</v>
      </c>
      <c r="DR283" s="78">
        <v>521.55999999999995</v>
      </c>
      <c r="DS283" s="78">
        <v>589.6</v>
      </c>
      <c r="DT283" s="78">
        <v>509.29</v>
      </c>
      <c r="DU283" s="78">
        <v>476.3</v>
      </c>
      <c r="DV283" s="78"/>
      <c r="DW283" s="79"/>
      <c r="DX283" s="65" t="s">
        <v>404</v>
      </c>
      <c r="DY283" s="78">
        <v>573.73</v>
      </c>
      <c r="DZ283" s="78">
        <v>611.41999999999996</v>
      </c>
      <c r="EA283" s="78">
        <v>675.93</v>
      </c>
      <c r="EB283" s="78">
        <v>465.17</v>
      </c>
      <c r="EC283" s="78"/>
      <c r="ED283" s="79">
        <v>388.73</v>
      </c>
      <c r="EE283" s="65" t="s">
        <v>405</v>
      </c>
      <c r="EF283" s="68">
        <v>1</v>
      </c>
      <c r="EG283" s="78">
        <v>554.08000000000004</v>
      </c>
      <c r="EH283" s="78">
        <v>606.41</v>
      </c>
      <c r="EI283" s="78">
        <v>528.54999999999995</v>
      </c>
      <c r="EJ283" s="78"/>
      <c r="EK283" s="78">
        <v>369.88</v>
      </c>
      <c r="EL283" s="79">
        <v>281.98</v>
      </c>
      <c r="EM283" s="65" t="s">
        <v>406</v>
      </c>
      <c r="EN283" s="78">
        <v>595.16999999999996</v>
      </c>
      <c r="EO283" s="78">
        <v>593.21</v>
      </c>
      <c r="EP283" s="78">
        <v>550.53</v>
      </c>
      <c r="EQ283" s="78"/>
      <c r="ER283" s="78"/>
      <c r="ES283" s="79">
        <v>421.86</v>
      </c>
      <c r="ET283" s="65" t="s">
        <v>407</v>
      </c>
      <c r="EU283" s="68">
        <v>1</v>
      </c>
      <c r="EV283" s="78">
        <v>549.28</v>
      </c>
      <c r="EW283" s="78">
        <v>610.49</v>
      </c>
      <c r="EX283" s="78">
        <v>610.49</v>
      </c>
      <c r="EY283" s="78"/>
      <c r="EZ283" s="78"/>
      <c r="FA283" s="79">
        <v>320.41000000000003</v>
      </c>
      <c r="FB283" s="65" t="s">
        <v>408</v>
      </c>
      <c r="FC283" s="78">
        <v>603.16</v>
      </c>
      <c r="FD283" s="78">
        <v>569.97</v>
      </c>
      <c r="FE283" s="78">
        <v>615.37</v>
      </c>
      <c r="FF283" s="78"/>
      <c r="FG283" s="78"/>
      <c r="FH283" s="79"/>
      <c r="FI283" s="65" t="s">
        <v>409</v>
      </c>
      <c r="FJ283" s="78">
        <v>599.30999999999995</v>
      </c>
      <c r="FK283" s="78">
        <v>625.24</v>
      </c>
      <c r="FL283" s="78">
        <v>431.02</v>
      </c>
      <c r="FM283" s="78">
        <v>695.83</v>
      </c>
      <c r="FN283" s="78"/>
      <c r="FO283" s="79">
        <v>356.01</v>
      </c>
      <c r="FP283" s="65" t="s">
        <v>410</v>
      </c>
      <c r="FQ283" s="68">
        <v>0.23317089094597401</v>
      </c>
      <c r="FR283" s="78">
        <v>568.41</v>
      </c>
      <c r="FS283" s="78">
        <v>631.28</v>
      </c>
      <c r="FT283" s="78">
        <v>585.08000000000004</v>
      </c>
      <c r="FU283" s="78">
        <v>428.69</v>
      </c>
      <c r="FV283" s="78">
        <v>379.19</v>
      </c>
      <c r="FW283" s="79">
        <v>303.94</v>
      </c>
      <c r="FX283" s="65" t="s">
        <v>411</v>
      </c>
      <c r="FY283" s="78">
        <v>598.07000000000005</v>
      </c>
      <c r="FZ283" s="78">
        <v>631.39</v>
      </c>
      <c r="GA283" s="78">
        <v>611.64</v>
      </c>
      <c r="GB283" s="78">
        <v>597.91999999999996</v>
      </c>
      <c r="GC283" s="78"/>
      <c r="GD283" s="79">
        <v>362.49</v>
      </c>
      <c r="GE283" s="65" t="s">
        <v>412</v>
      </c>
      <c r="GF283" s="68">
        <v>0.210473143626873</v>
      </c>
      <c r="GG283" s="78">
        <v>569.53</v>
      </c>
      <c r="GH283" s="78">
        <v>633.48</v>
      </c>
      <c r="GI283" s="78">
        <v>515.37</v>
      </c>
      <c r="GJ283" s="78">
        <v>434.33</v>
      </c>
      <c r="GK283" s="78"/>
      <c r="GL283" s="79">
        <v>418.12</v>
      </c>
      <c r="GM283" s="65" t="s">
        <v>413</v>
      </c>
      <c r="GN283" s="68">
        <v>9.5854301461778105E-2</v>
      </c>
      <c r="GO283" s="78">
        <v>598.86</v>
      </c>
      <c r="GP283" s="78">
        <v>778.69</v>
      </c>
      <c r="GQ283" s="78">
        <v>583.77</v>
      </c>
      <c r="GR283" s="78">
        <v>466.04</v>
      </c>
      <c r="GS283" s="78"/>
      <c r="GT283" s="79"/>
      <c r="GU283" s="65" t="s">
        <v>414</v>
      </c>
      <c r="GV283" s="68">
        <v>1</v>
      </c>
      <c r="GW283" s="78">
        <v>516.20000000000005</v>
      </c>
      <c r="GX283" s="78">
        <v>558.08000000000004</v>
      </c>
      <c r="GY283" s="78">
        <v>548.29</v>
      </c>
      <c r="GZ283" s="78">
        <v>556.34</v>
      </c>
      <c r="HA283" s="78"/>
      <c r="HB283" s="79">
        <v>416.34</v>
      </c>
      <c r="HC283" s="65" t="s">
        <v>415</v>
      </c>
      <c r="HD283" s="68">
        <v>1</v>
      </c>
      <c r="HE283" s="78">
        <v>576.35</v>
      </c>
      <c r="HF283" s="78">
        <v>636.52</v>
      </c>
      <c r="HG283" s="78"/>
      <c r="HH283" s="78">
        <v>415.01</v>
      </c>
      <c r="HI283" s="78">
        <v>408.37</v>
      </c>
      <c r="HJ283" s="79">
        <v>379.22</v>
      </c>
      <c r="HK283" s="85" t="s">
        <v>416</v>
      </c>
      <c r="HL283" s="68">
        <v>1.1603216411589301</v>
      </c>
      <c r="HM283" s="78">
        <v>514.46</v>
      </c>
      <c r="HN283" s="78">
        <v>604.76</v>
      </c>
      <c r="HO283" s="78">
        <v>525.87</v>
      </c>
      <c r="HP283" s="78"/>
      <c r="HQ283" s="78"/>
      <c r="HR283" s="79"/>
    </row>
    <row r="284" spans="1:226" x14ac:dyDescent="0.25">
      <c r="A284" s="81">
        <v>43556</v>
      </c>
      <c r="B284" s="82" t="s">
        <v>387</v>
      </c>
      <c r="C284" s="83">
        <v>546.51514548838622</v>
      </c>
      <c r="D284" s="83">
        <v>611.11945778670065</v>
      </c>
      <c r="E284" s="83">
        <v>566.74587862877479</v>
      </c>
      <c r="F284" s="83">
        <v>450.15117283327913</v>
      </c>
      <c r="G284" s="83">
        <v>370.04282051282053</v>
      </c>
      <c r="H284" s="84">
        <v>355.92723951817334</v>
      </c>
      <c r="I284" s="82" t="s">
        <v>388</v>
      </c>
      <c r="J284" s="83">
        <v>553.27329915497455</v>
      </c>
      <c r="K284" s="83">
        <v>606.33025953775063</v>
      </c>
      <c r="L284" s="83">
        <v>565.65317850132919</v>
      </c>
      <c r="M284" s="83">
        <v>448.17365900289531</v>
      </c>
      <c r="N284" s="83">
        <v>392.29249999999996</v>
      </c>
      <c r="O284" s="84">
        <v>394.03044868240562</v>
      </c>
      <c r="P284" s="65" t="s">
        <v>389</v>
      </c>
      <c r="Q284" s="78">
        <v>526.64</v>
      </c>
      <c r="R284" s="78">
        <v>602.03</v>
      </c>
      <c r="S284" s="78">
        <v>550.88</v>
      </c>
      <c r="T284" s="78">
        <v>399</v>
      </c>
      <c r="U284" s="78"/>
      <c r="V284" s="79"/>
      <c r="W284" s="65" t="s">
        <v>390</v>
      </c>
      <c r="X284" s="78">
        <v>543.72</v>
      </c>
      <c r="Y284" s="78">
        <v>571.74</v>
      </c>
      <c r="Z284" s="78">
        <v>541.27</v>
      </c>
      <c r="AA284" s="78">
        <v>367.66</v>
      </c>
      <c r="AB284" s="78"/>
      <c r="AC284" s="79">
        <v>450.41</v>
      </c>
      <c r="AD284" s="65" t="s">
        <v>391</v>
      </c>
      <c r="AE284" s="68">
        <v>0.51129972389814904</v>
      </c>
      <c r="AF284" s="78">
        <v>523.5</v>
      </c>
      <c r="AG284" s="78">
        <v>611.63</v>
      </c>
      <c r="AH284" s="78">
        <v>516.76</v>
      </c>
      <c r="AI284" s="78"/>
      <c r="AJ284" s="78"/>
      <c r="AK284" s="79">
        <v>326.33</v>
      </c>
      <c r="AL284" s="69" t="s">
        <v>392</v>
      </c>
      <c r="AM284" s="70">
        <v>1</v>
      </c>
      <c r="AN284" s="78">
        <v>553.19000000000005</v>
      </c>
      <c r="AO284" s="78">
        <v>635.69000000000005</v>
      </c>
      <c r="AP284" s="78">
        <v>608.80999999999995</v>
      </c>
      <c r="AQ284" s="78">
        <v>682.65</v>
      </c>
      <c r="AR284" s="78"/>
      <c r="AS284" s="79"/>
      <c r="AT284" s="65" t="s">
        <v>393</v>
      </c>
      <c r="AU284" s="68">
        <v>3.8773215462758297E-2</v>
      </c>
      <c r="AV284" s="78">
        <v>497.82</v>
      </c>
      <c r="AW284" s="78">
        <v>585.16999999999996</v>
      </c>
      <c r="AX284" s="78">
        <v>524.15</v>
      </c>
      <c r="AY284" s="78">
        <v>361.72</v>
      </c>
      <c r="AZ284" s="78"/>
      <c r="BA284" s="79">
        <v>372.88</v>
      </c>
      <c r="BB284" s="65" t="s">
        <v>394</v>
      </c>
      <c r="BC284" s="78">
        <v>527.85</v>
      </c>
      <c r="BD284" s="78">
        <v>576.66</v>
      </c>
      <c r="BE284" s="78">
        <v>546.21</v>
      </c>
      <c r="BF284" s="78"/>
      <c r="BG284" s="78"/>
      <c r="BH284" s="79">
        <v>412.4</v>
      </c>
      <c r="BI284" s="65" t="s">
        <v>395</v>
      </c>
      <c r="BJ284" s="68">
        <v>0.13397462520598599</v>
      </c>
      <c r="BK284" s="78">
        <v>668.67</v>
      </c>
      <c r="BL284" s="78">
        <v>702.03</v>
      </c>
      <c r="BM284" s="78">
        <v>787.4</v>
      </c>
      <c r="BN284" s="78">
        <v>530.61</v>
      </c>
      <c r="BO284" s="78"/>
      <c r="BP284" s="79"/>
      <c r="BQ284" s="65" t="s">
        <v>396</v>
      </c>
      <c r="BR284" s="68">
        <v>1</v>
      </c>
      <c r="BS284" s="78">
        <v>531.16999999999996</v>
      </c>
      <c r="BT284" s="78">
        <v>592</v>
      </c>
      <c r="BU284" s="78">
        <v>678.67</v>
      </c>
      <c r="BV284" s="78"/>
      <c r="BW284" s="78"/>
      <c r="BX284" s="79">
        <v>318.67</v>
      </c>
      <c r="BY284" s="65" t="s">
        <v>397</v>
      </c>
      <c r="BZ284" s="78">
        <v>594.33000000000004</v>
      </c>
      <c r="CA284" s="78">
        <v>636.21</v>
      </c>
      <c r="CB284" s="78">
        <v>543.82000000000005</v>
      </c>
      <c r="CC284" s="78">
        <v>419.84</v>
      </c>
      <c r="CD284" s="78"/>
      <c r="CE284" s="79">
        <v>540.88</v>
      </c>
      <c r="CF284" s="65" t="s">
        <v>398</v>
      </c>
      <c r="CG284" s="78">
        <v>533</v>
      </c>
      <c r="CH284" s="78">
        <v>678.79</v>
      </c>
      <c r="CI284" s="78">
        <v>589.1</v>
      </c>
      <c r="CJ284" s="78"/>
      <c r="CK284" s="78"/>
      <c r="CL284" s="79"/>
      <c r="CM284" s="65" t="s">
        <v>399</v>
      </c>
      <c r="CN284" s="78">
        <v>579.24</v>
      </c>
      <c r="CO284" s="78">
        <v>605.15</v>
      </c>
      <c r="CP284" s="78">
        <v>627.22</v>
      </c>
      <c r="CQ284" s="78">
        <v>438.91</v>
      </c>
      <c r="CR284" s="78"/>
      <c r="CS284" s="79">
        <v>583.74</v>
      </c>
      <c r="CT284" s="65" t="s">
        <v>400</v>
      </c>
      <c r="CU284" s="78">
        <v>570.48</v>
      </c>
      <c r="CV284" s="78">
        <v>699.23</v>
      </c>
      <c r="CW284" s="78">
        <v>566.71</v>
      </c>
      <c r="CX284" s="78">
        <v>457.67</v>
      </c>
      <c r="CY284" s="78"/>
      <c r="CZ284" s="79"/>
      <c r="DA284" s="65" t="s">
        <v>401</v>
      </c>
      <c r="DB284" s="68">
        <v>0.13464749286368299</v>
      </c>
      <c r="DC284" s="78">
        <v>560.78</v>
      </c>
      <c r="DD284" s="78">
        <v>637.37</v>
      </c>
      <c r="DE284" s="78">
        <v>534.41999999999996</v>
      </c>
      <c r="DF284" s="78">
        <v>534.15</v>
      </c>
      <c r="DG284" s="78"/>
      <c r="DH284" s="79">
        <v>472.96</v>
      </c>
      <c r="DI284" s="65" t="s">
        <v>402</v>
      </c>
      <c r="DJ284" s="68">
        <v>3.11487665088462E-3</v>
      </c>
      <c r="DK284" s="78">
        <v>544.82000000000005</v>
      </c>
      <c r="DL284" s="78">
        <v>603.46</v>
      </c>
      <c r="DM284" s="78">
        <v>603.46</v>
      </c>
      <c r="DN284" s="78">
        <v>606.75</v>
      </c>
      <c r="DO284" s="78"/>
      <c r="DP284" s="79">
        <v>448.45</v>
      </c>
      <c r="DQ284" s="65" t="s">
        <v>403</v>
      </c>
      <c r="DR284" s="78">
        <v>505.3</v>
      </c>
      <c r="DS284" s="78">
        <v>581.47</v>
      </c>
      <c r="DT284" s="78">
        <v>509.51</v>
      </c>
      <c r="DU284" s="78">
        <v>466.65</v>
      </c>
      <c r="DV284" s="78"/>
      <c r="DW284" s="79"/>
      <c r="DX284" s="65" t="s">
        <v>404</v>
      </c>
      <c r="DY284" s="78">
        <v>561.4</v>
      </c>
      <c r="DZ284" s="78">
        <v>610.23</v>
      </c>
      <c r="EA284" s="78">
        <v>669.6</v>
      </c>
      <c r="EB284" s="78">
        <v>459.39</v>
      </c>
      <c r="EC284" s="78"/>
      <c r="ED284" s="79">
        <v>390.76</v>
      </c>
      <c r="EE284" s="65" t="s">
        <v>405</v>
      </c>
      <c r="EF284" s="68">
        <v>1</v>
      </c>
      <c r="EG284" s="78">
        <v>542.30999999999995</v>
      </c>
      <c r="EH284" s="78">
        <v>599.53</v>
      </c>
      <c r="EI284" s="78">
        <v>527.47</v>
      </c>
      <c r="EJ284" s="78"/>
      <c r="EK284" s="78">
        <v>369.88</v>
      </c>
      <c r="EL284" s="79">
        <v>278.51</v>
      </c>
      <c r="EM284" s="65" t="s">
        <v>406</v>
      </c>
      <c r="EN284" s="78">
        <v>579.79</v>
      </c>
      <c r="EO284" s="78">
        <v>593.21</v>
      </c>
      <c r="EP284" s="78">
        <v>550.53</v>
      </c>
      <c r="EQ284" s="78"/>
      <c r="ER284" s="78"/>
      <c r="ES284" s="79">
        <v>421.86</v>
      </c>
      <c r="ET284" s="65" t="s">
        <v>407</v>
      </c>
      <c r="EU284" s="68">
        <v>1</v>
      </c>
      <c r="EV284" s="78">
        <v>534.97</v>
      </c>
      <c r="EW284" s="78">
        <v>610.39</v>
      </c>
      <c r="EX284" s="78">
        <v>610.39</v>
      </c>
      <c r="EY284" s="78"/>
      <c r="EZ284" s="78"/>
      <c r="FA284" s="79">
        <v>320.41000000000003</v>
      </c>
      <c r="FB284" s="65" t="s">
        <v>408</v>
      </c>
      <c r="FC284" s="78">
        <v>603.16</v>
      </c>
      <c r="FD284" s="78">
        <v>569.97</v>
      </c>
      <c r="FE284" s="78">
        <v>615.37</v>
      </c>
      <c r="FF284" s="78"/>
      <c r="FG284" s="78"/>
      <c r="FH284" s="79"/>
      <c r="FI284" s="65" t="s">
        <v>409</v>
      </c>
      <c r="FJ284" s="78">
        <v>580.29999999999995</v>
      </c>
      <c r="FK284" s="78">
        <v>619.45000000000005</v>
      </c>
      <c r="FL284" s="78">
        <v>427.71</v>
      </c>
      <c r="FM284" s="78">
        <v>678.83</v>
      </c>
      <c r="FN284" s="78"/>
      <c r="FO284" s="79">
        <v>358.49</v>
      </c>
      <c r="FP284" s="65" t="s">
        <v>410</v>
      </c>
      <c r="FQ284" s="68">
        <v>0.232612235403582</v>
      </c>
      <c r="FR284" s="78">
        <v>552.52</v>
      </c>
      <c r="FS284" s="78">
        <v>620.37</v>
      </c>
      <c r="FT284" s="78">
        <v>569.12</v>
      </c>
      <c r="FU284" s="78">
        <v>422.59</v>
      </c>
      <c r="FV284" s="78">
        <v>367.5</v>
      </c>
      <c r="FW284" s="79">
        <v>300.26</v>
      </c>
      <c r="FX284" s="65" t="s">
        <v>411</v>
      </c>
      <c r="FY284" s="78">
        <v>580.17999999999995</v>
      </c>
      <c r="FZ284" s="78">
        <v>627.33000000000004</v>
      </c>
      <c r="GA284" s="78">
        <v>610.01</v>
      </c>
      <c r="GB284" s="78">
        <v>597.47</v>
      </c>
      <c r="GC284" s="78"/>
      <c r="GD284" s="79">
        <v>360.05</v>
      </c>
      <c r="GE284" s="65" t="s">
        <v>412</v>
      </c>
      <c r="GF284" s="68">
        <v>0.209969344475707</v>
      </c>
      <c r="GG284" s="78">
        <v>554.47</v>
      </c>
      <c r="GH284" s="78">
        <v>627.36</v>
      </c>
      <c r="GI284" s="78">
        <v>525.16999999999996</v>
      </c>
      <c r="GJ284" s="78">
        <v>435.67</v>
      </c>
      <c r="GK284" s="78"/>
      <c r="GL284" s="79">
        <v>415.9</v>
      </c>
      <c r="GM284" s="65" t="s">
        <v>413</v>
      </c>
      <c r="GN284" s="68">
        <v>9.5969289827255305E-2</v>
      </c>
      <c r="GO284" s="78">
        <v>574.86</v>
      </c>
      <c r="GP284" s="78">
        <v>769.57</v>
      </c>
      <c r="GQ284" s="78">
        <v>574.64</v>
      </c>
      <c r="GR284" s="78">
        <v>452.88</v>
      </c>
      <c r="GS284" s="78"/>
      <c r="GT284" s="79"/>
      <c r="GU284" s="65" t="s">
        <v>414</v>
      </c>
      <c r="GV284" s="68">
        <v>1</v>
      </c>
      <c r="GW284" s="78">
        <v>502.67</v>
      </c>
      <c r="GX284" s="78">
        <v>564.28</v>
      </c>
      <c r="GY284" s="78">
        <v>529.33000000000004</v>
      </c>
      <c r="GZ284" s="78">
        <v>556.34</v>
      </c>
      <c r="HA284" s="78"/>
      <c r="HB284" s="79">
        <v>416.7</v>
      </c>
      <c r="HC284" s="65" t="s">
        <v>415</v>
      </c>
      <c r="HD284" s="68">
        <v>1</v>
      </c>
      <c r="HE284" s="78">
        <v>558.02</v>
      </c>
      <c r="HF284" s="78">
        <v>636.52</v>
      </c>
      <c r="HG284" s="78"/>
      <c r="HH284" s="78">
        <v>412.38</v>
      </c>
      <c r="HI284" s="78">
        <v>405.74</v>
      </c>
      <c r="HJ284" s="79">
        <v>376.72</v>
      </c>
      <c r="HK284" s="85" t="s">
        <v>416</v>
      </c>
      <c r="HL284" s="68">
        <v>1.16743328118798</v>
      </c>
      <c r="HM284" s="78">
        <v>507.48</v>
      </c>
      <c r="HN284" s="78">
        <v>602.63</v>
      </c>
      <c r="HO284" s="78">
        <v>517.83000000000004</v>
      </c>
      <c r="HP284" s="78"/>
      <c r="HQ284" s="78"/>
      <c r="HR284" s="79"/>
    </row>
    <row r="285" spans="1:226" x14ac:dyDescent="0.25">
      <c r="A285" s="81">
        <v>43549</v>
      </c>
      <c r="B285" s="82" t="s">
        <v>387</v>
      </c>
      <c r="C285" s="83">
        <v>532.27500927877293</v>
      </c>
      <c r="D285" s="83">
        <v>614.63292494540974</v>
      </c>
      <c r="E285" s="83">
        <v>563.72732759011546</v>
      </c>
      <c r="F285" s="83">
        <v>451.4926293530981</v>
      </c>
      <c r="G285" s="83">
        <v>366.9605128205128</v>
      </c>
      <c r="H285" s="84">
        <v>356.78947521481604</v>
      </c>
      <c r="I285" s="82" t="s">
        <v>388</v>
      </c>
      <c r="J285" s="83">
        <v>537.16466858941214</v>
      </c>
      <c r="K285" s="83">
        <v>610.73781868325921</v>
      </c>
      <c r="L285" s="83">
        <v>562.25838987851466</v>
      </c>
      <c r="M285" s="83">
        <v>449.84064006854533</v>
      </c>
      <c r="N285" s="83">
        <v>379.30250000000001</v>
      </c>
      <c r="O285" s="84">
        <v>393.85672577947298</v>
      </c>
      <c r="P285" s="65" t="s">
        <v>389</v>
      </c>
      <c r="Q285" s="78">
        <v>509.97</v>
      </c>
      <c r="R285" s="78">
        <v>594.53</v>
      </c>
      <c r="S285" s="78">
        <v>551.64</v>
      </c>
      <c r="T285" s="78">
        <v>405</v>
      </c>
      <c r="U285" s="78"/>
      <c r="V285" s="79"/>
      <c r="W285" s="65" t="s">
        <v>390</v>
      </c>
      <c r="X285" s="78">
        <v>552.4</v>
      </c>
      <c r="Y285" s="78">
        <v>603.89</v>
      </c>
      <c r="Z285" s="78">
        <v>542.17999999999995</v>
      </c>
      <c r="AA285" s="78">
        <v>367.66</v>
      </c>
      <c r="AB285" s="78"/>
      <c r="AC285" s="79">
        <v>450.41</v>
      </c>
      <c r="AD285" s="65" t="s">
        <v>391</v>
      </c>
      <c r="AE285" s="68">
        <v>0.51129972389814904</v>
      </c>
      <c r="AF285" s="78">
        <v>518.89</v>
      </c>
      <c r="AG285" s="78">
        <v>609.17999999999995</v>
      </c>
      <c r="AH285" s="78">
        <v>520.85</v>
      </c>
      <c r="AI285" s="78"/>
      <c r="AJ285" s="78"/>
      <c r="AK285" s="79">
        <v>323.52</v>
      </c>
      <c r="AL285" s="69" t="s">
        <v>392</v>
      </c>
      <c r="AM285" s="70">
        <v>1</v>
      </c>
      <c r="AN285" s="78">
        <v>549.29</v>
      </c>
      <c r="AO285" s="78">
        <v>632.84</v>
      </c>
      <c r="AP285" s="78">
        <v>609.13</v>
      </c>
      <c r="AQ285" s="78">
        <v>682.65</v>
      </c>
      <c r="AR285" s="78"/>
      <c r="AS285" s="79"/>
      <c r="AT285" s="65" t="s">
        <v>393</v>
      </c>
      <c r="AU285" s="68">
        <v>3.8821382817656E-2</v>
      </c>
      <c r="AV285" s="78">
        <v>483.52</v>
      </c>
      <c r="AW285" s="78">
        <v>584.41999999999996</v>
      </c>
      <c r="AX285" s="78">
        <v>524.16</v>
      </c>
      <c r="AY285" s="78">
        <v>362.75</v>
      </c>
      <c r="AZ285" s="78"/>
      <c r="BA285" s="79">
        <v>371.06</v>
      </c>
      <c r="BB285" s="65" t="s">
        <v>394</v>
      </c>
      <c r="BC285" s="78">
        <v>506.84</v>
      </c>
      <c r="BD285" s="78">
        <v>586.74</v>
      </c>
      <c r="BE285" s="78">
        <v>538.65</v>
      </c>
      <c r="BF285" s="78"/>
      <c r="BG285" s="78"/>
      <c r="BH285" s="79">
        <v>412.4</v>
      </c>
      <c r="BI285" s="65" t="s">
        <v>395</v>
      </c>
      <c r="BJ285" s="68">
        <v>0.13396565120703099</v>
      </c>
      <c r="BK285" s="78">
        <v>668.62</v>
      </c>
      <c r="BL285" s="78">
        <v>712.7</v>
      </c>
      <c r="BM285" s="78">
        <v>798.06</v>
      </c>
      <c r="BN285" s="78">
        <v>543.97</v>
      </c>
      <c r="BO285" s="78"/>
      <c r="BP285" s="79"/>
      <c r="BQ285" s="65" t="s">
        <v>396</v>
      </c>
      <c r="BR285" s="68">
        <v>1</v>
      </c>
      <c r="BS285" s="78">
        <v>546.16999999999996</v>
      </c>
      <c r="BT285" s="78">
        <v>618.66999999999996</v>
      </c>
      <c r="BU285" s="78">
        <v>677.83</v>
      </c>
      <c r="BV285" s="78"/>
      <c r="BW285" s="78"/>
      <c r="BX285" s="79">
        <v>330.33</v>
      </c>
      <c r="BY285" s="65" t="s">
        <v>397</v>
      </c>
      <c r="BZ285" s="78">
        <v>583.33000000000004</v>
      </c>
      <c r="CA285" s="78">
        <v>636.27</v>
      </c>
      <c r="CB285" s="78">
        <v>539.42999999999995</v>
      </c>
      <c r="CC285" s="78">
        <v>420.97</v>
      </c>
      <c r="CD285" s="78"/>
      <c r="CE285" s="79">
        <v>540.54999999999995</v>
      </c>
      <c r="CF285" s="65" t="s">
        <v>398</v>
      </c>
      <c r="CG285" s="78">
        <v>513.64</v>
      </c>
      <c r="CH285" s="78">
        <v>690.08</v>
      </c>
      <c r="CI285" s="78">
        <v>586.67999999999995</v>
      </c>
      <c r="CJ285" s="78"/>
      <c r="CK285" s="78"/>
      <c r="CL285" s="79"/>
      <c r="CM285" s="65" t="s">
        <v>399</v>
      </c>
      <c r="CN285" s="78">
        <v>555.13</v>
      </c>
      <c r="CO285" s="78">
        <v>607.02</v>
      </c>
      <c r="CP285" s="78">
        <v>628.4</v>
      </c>
      <c r="CQ285" s="78">
        <v>437.69</v>
      </c>
      <c r="CR285" s="78"/>
      <c r="CS285" s="79">
        <v>592.78</v>
      </c>
      <c r="CT285" s="65" t="s">
        <v>400</v>
      </c>
      <c r="CU285" s="78">
        <v>556.17999999999995</v>
      </c>
      <c r="CV285" s="78">
        <v>698.46</v>
      </c>
      <c r="CW285" s="78">
        <v>567.57000000000005</v>
      </c>
      <c r="CX285" s="78">
        <v>459.71</v>
      </c>
      <c r="CY285" s="78"/>
      <c r="CZ285" s="79"/>
      <c r="DA285" s="65" t="s">
        <v>401</v>
      </c>
      <c r="DB285" s="68">
        <v>0.13482540110556801</v>
      </c>
      <c r="DC285" s="78">
        <v>557.53</v>
      </c>
      <c r="DD285" s="78">
        <v>649.75</v>
      </c>
      <c r="DE285" s="78">
        <v>538.36</v>
      </c>
      <c r="DF285" s="78">
        <v>541.04999999999995</v>
      </c>
      <c r="DG285" s="78"/>
      <c r="DH285" s="79">
        <v>482.97</v>
      </c>
      <c r="DI285" s="65" t="s">
        <v>402</v>
      </c>
      <c r="DJ285" s="68">
        <v>3.1561671506123001E-3</v>
      </c>
      <c r="DK285" s="78">
        <v>530.14</v>
      </c>
      <c r="DL285" s="78">
        <v>613.64</v>
      </c>
      <c r="DM285" s="78">
        <v>613.64</v>
      </c>
      <c r="DN285" s="78">
        <v>912.25</v>
      </c>
      <c r="DO285" s="78"/>
      <c r="DP285" s="79">
        <v>454.05</v>
      </c>
      <c r="DQ285" s="65" t="s">
        <v>403</v>
      </c>
      <c r="DR285" s="78">
        <v>497.17</v>
      </c>
      <c r="DS285" s="78">
        <v>581.47</v>
      </c>
      <c r="DT285" s="78">
        <v>509</v>
      </c>
      <c r="DU285" s="78">
        <v>472.98</v>
      </c>
      <c r="DV285" s="78"/>
      <c r="DW285" s="79"/>
      <c r="DX285" s="65" t="s">
        <v>404</v>
      </c>
      <c r="DY285" s="78">
        <v>552.6</v>
      </c>
      <c r="DZ285" s="78">
        <v>609.79999999999995</v>
      </c>
      <c r="EA285" s="78">
        <v>668.38</v>
      </c>
      <c r="EB285" s="78">
        <v>458.83</v>
      </c>
      <c r="EC285" s="78"/>
      <c r="ED285" s="79">
        <v>390.46</v>
      </c>
      <c r="EE285" s="65" t="s">
        <v>405</v>
      </c>
      <c r="EF285" s="68">
        <v>1</v>
      </c>
      <c r="EG285" s="78">
        <v>525.58000000000004</v>
      </c>
      <c r="EH285" s="78">
        <v>595.88</v>
      </c>
      <c r="EI285" s="78">
        <v>526.59</v>
      </c>
      <c r="EJ285" s="78"/>
      <c r="EK285" s="78">
        <v>323.74</v>
      </c>
      <c r="EL285" s="79">
        <v>276.60000000000002</v>
      </c>
      <c r="EM285" s="65" t="s">
        <v>406</v>
      </c>
      <c r="EN285" s="78">
        <v>543.89</v>
      </c>
      <c r="EO285" s="78">
        <v>593.21</v>
      </c>
      <c r="EP285" s="78">
        <v>555.79</v>
      </c>
      <c r="EQ285" s="78"/>
      <c r="ER285" s="78"/>
      <c r="ES285" s="79">
        <v>427.41</v>
      </c>
      <c r="ET285" s="65" t="s">
        <v>407</v>
      </c>
      <c r="EU285" s="68">
        <v>1</v>
      </c>
      <c r="EV285" s="78">
        <v>518.76</v>
      </c>
      <c r="EW285" s="78">
        <v>608.74</v>
      </c>
      <c r="EX285" s="78">
        <v>608.74</v>
      </c>
      <c r="EY285" s="78"/>
      <c r="EZ285" s="78"/>
      <c r="FA285" s="79">
        <v>323.08</v>
      </c>
      <c r="FB285" s="65" t="s">
        <v>408</v>
      </c>
      <c r="FC285" s="78">
        <v>603.16</v>
      </c>
      <c r="FD285" s="78">
        <v>569.97</v>
      </c>
      <c r="FE285" s="78">
        <v>615.37</v>
      </c>
      <c r="FF285" s="78"/>
      <c r="FG285" s="78"/>
      <c r="FH285" s="79"/>
      <c r="FI285" s="65" t="s">
        <v>409</v>
      </c>
      <c r="FJ285" s="78">
        <v>553.86</v>
      </c>
      <c r="FK285" s="78">
        <v>621.1</v>
      </c>
      <c r="FL285" s="78">
        <v>412.84</v>
      </c>
      <c r="FM285" s="78">
        <v>668.83</v>
      </c>
      <c r="FN285" s="78"/>
      <c r="FO285" s="79">
        <v>356.01</v>
      </c>
      <c r="FP285" s="65" t="s">
        <v>410</v>
      </c>
      <c r="FQ285" s="68">
        <v>0.23281260913091101</v>
      </c>
      <c r="FR285" s="78">
        <v>531.44000000000005</v>
      </c>
      <c r="FS285" s="78">
        <v>622.5</v>
      </c>
      <c r="FT285" s="78">
        <v>573.91</v>
      </c>
      <c r="FU285" s="78">
        <v>423.94</v>
      </c>
      <c r="FV285" s="78">
        <v>365.55</v>
      </c>
      <c r="FW285" s="79">
        <v>303.23</v>
      </c>
      <c r="FX285" s="65" t="s">
        <v>411</v>
      </c>
      <c r="FY285" s="78">
        <v>565.54999999999995</v>
      </c>
      <c r="FZ285" s="78">
        <v>644.4</v>
      </c>
      <c r="GA285" s="78">
        <v>609.20000000000005</v>
      </c>
      <c r="GB285" s="78">
        <v>606.48</v>
      </c>
      <c r="GC285" s="78"/>
      <c r="GD285" s="79">
        <v>366.55</v>
      </c>
      <c r="GE285" s="65" t="s">
        <v>412</v>
      </c>
      <c r="GF285" s="68">
        <v>0.210291674552604</v>
      </c>
      <c r="GG285" s="78">
        <v>547.33000000000004</v>
      </c>
      <c r="GH285" s="78">
        <v>633.12</v>
      </c>
      <c r="GI285" s="78">
        <v>517.26</v>
      </c>
      <c r="GJ285" s="78">
        <v>445.69</v>
      </c>
      <c r="GK285" s="78"/>
      <c r="GL285" s="79">
        <v>416.39</v>
      </c>
      <c r="GM285" s="65" t="s">
        <v>413</v>
      </c>
      <c r="GN285" s="68">
        <v>9.5739588319770197E-2</v>
      </c>
      <c r="GO285" s="78">
        <v>566.13</v>
      </c>
      <c r="GP285" s="78">
        <v>773.24</v>
      </c>
      <c r="GQ285" s="78">
        <v>572.73</v>
      </c>
      <c r="GR285" s="78">
        <v>441.93</v>
      </c>
      <c r="GS285" s="78"/>
      <c r="GT285" s="79"/>
      <c r="GU285" s="65" t="s">
        <v>414</v>
      </c>
      <c r="GV285" s="68">
        <v>1</v>
      </c>
      <c r="GW285" s="78">
        <v>493.84</v>
      </c>
      <c r="GX285" s="78">
        <v>568.66</v>
      </c>
      <c r="GY285" s="78">
        <v>556.69000000000005</v>
      </c>
      <c r="GZ285" s="78">
        <v>528.34</v>
      </c>
      <c r="HA285" s="78"/>
      <c r="HB285" s="79">
        <v>404.35</v>
      </c>
      <c r="HC285" s="65" t="s">
        <v>415</v>
      </c>
      <c r="HD285" s="68">
        <v>1</v>
      </c>
      <c r="HE285" s="78">
        <v>540.52</v>
      </c>
      <c r="HF285" s="78">
        <v>635.67999999999995</v>
      </c>
      <c r="HG285" s="78"/>
      <c r="HH285" s="78">
        <v>419.28</v>
      </c>
      <c r="HI285" s="78">
        <v>412.64</v>
      </c>
      <c r="HJ285" s="79">
        <v>376.72</v>
      </c>
      <c r="HK285" s="85" t="s">
        <v>416</v>
      </c>
      <c r="HL285" s="68">
        <v>1.16770592493986</v>
      </c>
      <c r="HM285" s="78">
        <v>499.14</v>
      </c>
      <c r="HN285" s="78">
        <v>599.54</v>
      </c>
      <c r="HO285" s="78">
        <v>515.09</v>
      </c>
      <c r="HP285" s="78"/>
      <c r="HQ285" s="78"/>
      <c r="HR285" s="79"/>
    </row>
    <row r="286" spans="1:226" x14ac:dyDescent="0.25">
      <c r="A286" s="81">
        <v>43542</v>
      </c>
      <c r="B286" s="82" t="s">
        <v>387</v>
      </c>
      <c r="C286" s="83">
        <v>518.25080490113885</v>
      </c>
      <c r="D286" s="83">
        <v>614.66010485090851</v>
      </c>
      <c r="E286" s="83">
        <v>568.82196274383307</v>
      </c>
      <c r="F286" s="83">
        <v>455.0416519606589</v>
      </c>
      <c r="G286" s="83">
        <v>366.45923076923071</v>
      </c>
      <c r="H286" s="84">
        <v>354.90268079311841</v>
      </c>
      <c r="I286" s="82" t="s">
        <v>388</v>
      </c>
      <c r="J286" s="83">
        <v>521.70158086471952</v>
      </c>
      <c r="K286" s="83">
        <v>611.48423086123444</v>
      </c>
      <c r="L286" s="83">
        <v>567.33364577475083</v>
      </c>
      <c r="M286" s="83">
        <v>453.48394566688916</v>
      </c>
      <c r="N286" s="83">
        <v>376.34</v>
      </c>
      <c r="O286" s="84">
        <v>393.38005437452131</v>
      </c>
      <c r="P286" s="65" t="s">
        <v>389</v>
      </c>
      <c r="Q286" s="78">
        <v>512.47</v>
      </c>
      <c r="R286" s="78">
        <v>597.03</v>
      </c>
      <c r="S286" s="78">
        <v>556.39</v>
      </c>
      <c r="T286" s="78">
        <v>405</v>
      </c>
      <c r="U286" s="78"/>
      <c r="V286" s="79"/>
      <c r="W286" s="65" t="s">
        <v>390</v>
      </c>
      <c r="X286" s="78">
        <v>532.82000000000005</v>
      </c>
      <c r="Y286" s="78">
        <v>582.65</v>
      </c>
      <c r="Z286" s="78">
        <v>546.23</v>
      </c>
      <c r="AA286" s="78">
        <v>374.12</v>
      </c>
      <c r="AB286" s="78"/>
      <c r="AC286" s="79">
        <v>457.85</v>
      </c>
      <c r="AD286" s="65" t="s">
        <v>391</v>
      </c>
      <c r="AE286" s="68">
        <v>0.51129972389814904</v>
      </c>
      <c r="AF286" s="78">
        <v>504.17</v>
      </c>
      <c r="AG286" s="78">
        <v>603.79</v>
      </c>
      <c r="AH286" s="78">
        <v>522.54999999999995</v>
      </c>
      <c r="AI286" s="78"/>
      <c r="AJ286" s="78"/>
      <c r="AK286" s="79">
        <v>313.87</v>
      </c>
      <c r="AL286" s="69" t="s">
        <v>392</v>
      </c>
      <c r="AM286" s="70">
        <v>1</v>
      </c>
      <c r="AN286" s="78">
        <v>534.03</v>
      </c>
      <c r="AO286" s="78">
        <v>635.30999999999995</v>
      </c>
      <c r="AP286" s="78">
        <v>608.77</v>
      </c>
      <c r="AQ286" s="78">
        <v>682.65</v>
      </c>
      <c r="AR286" s="78"/>
      <c r="AS286" s="79"/>
      <c r="AT286" s="65" t="s">
        <v>393</v>
      </c>
      <c r="AU286" s="68">
        <v>3.9038101186758302E-2</v>
      </c>
      <c r="AV286" s="78">
        <v>480.41</v>
      </c>
      <c r="AW286" s="78">
        <v>587.27</v>
      </c>
      <c r="AX286" s="78">
        <v>532.15</v>
      </c>
      <c r="AY286" s="78">
        <v>384.1</v>
      </c>
      <c r="AZ286" s="78"/>
      <c r="BA286" s="79">
        <v>372.75</v>
      </c>
      <c r="BB286" s="65" t="s">
        <v>394</v>
      </c>
      <c r="BC286" s="78">
        <v>476.59</v>
      </c>
      <c r="BD286" s="78">
        <v>588.41999999999996</v>
      </c>
      <c r="BE286" s="78">
        <v>545.37</v>
      </c>
      <c r="BF286" s="78"/>
      <c r="BG286" s="78"/>
      <c r="BH286" s="79">
        <v>413.24</v>
      </c>
      <c r="BI286" s="65" t="s">
        <v>395</v>
      </c>
      <c r="BJ286" s="68">
        <v>0.13401053322791201</v>
      </c>
      <c r="BK286" s="78">
        <v>636.67999999999995</v>
      </c>
      <c r="BL286" s="78">
        <v>712.94</v>
      </c>
      <c r="BM286" s="78">
        <v>798.33</v>
      </c>
      <c r="BN286" s="78">
        <v>544.15</v>
      </c>
      <c r="BO286" s="78"/>
      <c r="BP286" s="79"/>
      <c r="BQ286" s="65" t="s">
        <v>396</v>
      </c>
      <c r="BR286" s="68">
        <v>1</v>
      </c>
      <c r="BS286" s="78">
        <v>507</v>
      </c>
      <c r="BT286" s="78">
        <v>592</v>
      </c>
      <c r="BU286" s="78">
        <v>677.83</v>
      </c>
      <c r="BV286" s="78"/>
      <c r="BW286" s="78"/>
      <c r="BX286" s="79">
        <v>332</v>
      </c>
      <c r="BY286" s="65" t="s">
        <v>397</v>
      </c>
      <c r="BZ286" s="78">
        <v>575.16</v>
      </c>
      <c r="CA286" s="78">
        <v>637.61</v>
      </c>
      <c r="CB286" s="78">
        <v>546.38</v>
      </c>
      <c r="CC286" s="78">
        <v>424.91</v>
      </c>
      <c r="CD286" s="78"/>
      <c r="CE286" s="79">
        <v>538.52</v>
      </c>
      <c r="CF286" s="65" t="s">
        <v>398</v>
      </c>
      <c r="CG286" s="78">
        <v>512.84</v>
      </c>
      <c r="CH286" s="78">
        <v>697.34</v>
      </c>
      <c r="CI286" s="78">
        <v>586.67999999999995</v>
      </c>
      <c r="CJ286" s="78"/>
      <c r="CK286" s="78"/>
      <c r="CL286" s="79"/>
      <c r="CM286" s="65" t="s">
        <v>399</v>
      </c>
      <c r="CN286" s="78">
        <v>546.26</v>
      </c>
      <c r="CO286" s="78">
        <v>609.88</v>
      </c>
      <c r="CP286" s="78">
        <v>633.54999999999995</v>
      </c>
      <c r="CQ286" s="78">
        <v>446.79</v>
      </c>
      <c r="CR286" s="78"/>
      <c r="CS286" s="79">
        <v>587.33000000000004</v>
      </c>
      <c r="CT286" s="65" t="s">
        <v>400</v>
      </c>
      <c r="CU286" s="78">
        <v>549.1</v>
      </c>
      <c r="CV286" s="78">
        <v>697.61</v>
      </c>
      <c r="CW286" s="78">
        <v>569.15</v>
      </c>
      <c r="CX286" s="78">
        <v>465.65</v>
      </c>
      <c r="CY286" s="78"/>
      <c r="CZ286" s="79"/>
      <c r="DA286" s="65" t="s">
        <v>401</v>
      </c>
      <c r="DB286" s="68">
        <v>0.134865404326482</v>
      </c>
      <c r="DC286" s="78">
        <v>543.66999999999996</v>
      </c>
      <c r="DD286" s="78">
        <v>653.83000000000004</v>
      </c>
      <c r="DE286" s="78">
        <v>542.83000000000004</v>
      </c>
      <c r="DF286" s="78">
        <v>541.21</v>
      </c>
      <c r="DG286" s="78"/>
      <c r="DH286" s="79">
        <v>499.19</v>
      </c>
      <c r="DI286" s="65" t="s">
        <v>402</v>
      </c>
      <c r="DJ286" s="68">
        <v>3.1808639226413899E-3</v>
      </c>
      <c r="DK286" s="78">
        <v>528.12</v>
      </c>
      <c r="DL286" s="78">
        <v>624.23</v>
      </c>
      <c r="DM286" s="78">
        <v>624.23</v>
      </c>
      <c r="DN286" s="78">
        <v>822.39</v>
      </c>
      <c r="DO286" s="78"/>
      <c r="DP286" s="79">
        <v>454.98</v>
      </c>
      <c r="DQ286" s="65" t="s">
        <v>403</v>
      </c>
      <c r="DR286" s="78">
        <v>497.17</v>
      </c>
      <c r="DS286" s="78">
        <v>581.47</v>
      </c>
      <c r="DT286" s="78">
        <v>509.24</v>
      </c>
      <c r="DU286" s="78">
        <v>478.83</v>
      </c>
      <c r="DV286" s="78"/>
      <c r="DW286" s="79"/>
      <c r="DX286" s="65" t="s">
        <v>404</v>
      </c>
      <c r="DY286" s="78">
        <v>545.4</v>
      </c>
      <c r="DZ286" s="78">
        <v>609.14</v>
      </c>
      <c r="EA286" s="78">
        <v>671.18</v>
      </c>
      <c r="EB286" s="78">
        <v>464.05</v>
      </c>
      <c r="EC286" s="78"/>
      <c r="ED286" s="79">
        <v>389.89</v>
      </c>
      <c r="EE286" s="65" t="s">
        <v>405</v>
      </c>
      <c r="EF286" s="68">
        <v>1</v>
      </c>
      <c r="EG286" s="78">
        <v>511.4</v>
      </c>
      <c r="EH286" s="78">
        <v>594.26</v>
      </c>
      <c r="EI286" s="78">
        <v>527.49</v>
      </c>
      <c r="EJ286" s="78"/>
      <c r="EK286" s="78">
        <v>323.74</v>
      </c>
      <c r="EL286" s="79">
        <v>270.3</v>
      </c>
      <c r="EM286" s="65" t="s">
        <v>406</v>
      </c>
      <c r="EN286" s="78">
        <v>543.89</v>
      </c>
      <c r="EO286" s="78">
        <v>606.03</v>
      </c>
      <c r="EP286" s="78">
        <v>555.79</v>
      </c>
      <c r="EQ286" s="78"/>
      <c r="ER286" s="78"/>
      <c r="ES286" s="79">
        <v>427.41</v>
      </c>
      <c r="ET286" s="65" t="s">
        <v>407</v>
      </c>
      <c r="EU286" s="68">
        <v>1</v>
      </c>
      <c r="EV286" s="78">
        <v>511.78</v>
      </c>
      <c r="EW286" s="78">
        <v>609</v>
      </c>
      <c r="EX286" s="78">
        <v>608.99</v>
      </c>
      <c r="EY286" s="78"/>
      <c r="EZ286" s="78"/>
      <c r="FA286" s="79">
        <v>323.08</v>
      </c>
      <c r="FB286" s="65" t="s">
        <v>408</v>
      </c>
      <c r="FC286" s="78">
        <v>603.16</v>
      </c>
      <c r="FD286" s="78">
        <v>569.97</v>
      </c>
      <c r="FE286" s="78">
        <v>615.37</v>
      </c>
      <c r="FF286" s="78"/>
      <c r="FG286" s="78"/>
      <c r="FH286" s="79"/>
      <c r="FI286" s="65" t="s">
        <v>409</v>
      </c>
      <c r="FJ286" s="78">
        <v>544.77</v>
      </c>
      <c r="FK286" s="78">
        <v>626.05999999999995</v>
      </c>
      <c r="FL286" s="78">
        <v>422.76</v>
      </c>
      <c r="FM286" s="78">
        <v>676.83</v>
      </c>
      <c r="FN286" s="78"/>
      <c r="FO286" s="79">
        <v>359.32</v>
      </c>
      <c r="FP286" s="65" t="s">
        <v>410</v>
      </c>
      <c r="FQ286" s="68">
        <v>0.232671769934154</v>
      </c>
      <c r="FR286" s="78">
        <v>512.82000000000005</v>
      </c>
      <c r="FS286" s="78">
        <v>619.66999999999996</v>
      </c>
      <c r="FT286" s="78">
        <v>580.35</v>
      </c>
      <c r="FU286" s="78">
        <v>402.92</v>
      </c>
      <c r="FV286" s="78">
        <v>365.33</v>
      </c>
      <c r="FW286" s="79">
        <v>300.38</v>
      </c>
      <c r="FX286" s="65" t="s">
        <v>411</v>
      </c>
      <c r="FY286" s="78">
        <v>553.35</v>
      </c>
      <c r="FZ286" s="78">
        <v>647.65</v>
      </c>
      <c r="GA286" s="78">
        <v>610.83000000000004</v>
      </c>
      <c r="GB286" s="78">
        <v>599.14</v>
      </c>
      <c r="GC286" s="78"/>
      <c r="GD286" s="79">
        <v>365.74</v>
      </c>
      <c r="GE286" s="65" t="s">
        <v>412</v>
      </c>
      <c r="GF286" s="68">
        <v>0.21033590644258901</v>
      </c>
      <c r="GG286" s="78">
        <v>536.74</v>
      </c>
      <c r="GH286" s="78">
        <v>620.13</v>
      </c>
      <c r="GI286" s="78">
        <v>538.69000000000005</v>
      </c>
      <c r="GJ286" s="78">
        <v>464.89</v>
      </c>
      <c r="GK286" s="78"/>
      <c r="GL286" s="79">
        <v>416.4</v>
      </c>
      <c r="GM286" s="65" t="s">
        <v>413</v>
      </c>
      <c r="GN286" s="68">
        <v>9.5563009470294197E-2</v>
      </c>
      <c r="GO286" s="78">
        <v>528.24</v>
      </c>
      <c r="GP286" s="78">
        <v>772.27</v>
      </c>
      <c r="GQ286" s="78">
        <v>577.55999999999995</v>
      </c>
      <c r="GR286" s="78">
        <v>449.24</v>
      </c>
      <c r="GS286" s="78"/>
      <c r="GT286" s="79"/>
      <c r="GU286" s="65" t="s">
        <v>414</v>
      </c>
      <c r="GV286" s="68">
        <v>1</v>
      </c>
      <c r="GW286" s="78">
        <v>483.51</v>
      </c>
      <c r="GX286" s="78">
        <v>566.80999999999995</v>
      </c>
      <c r="GY286" s="78">
        <v>555.33000000000004</v>
      </c>
      <c r="GZ286" s="78">
        <v>528.34</v>
      </c>
      <c r="HA286" s="78"/>
      <c r="HB286" s="79">
        <v>409.9</v>
      </c>
      <c r="HC286" s="65" t="s">
        <v>415</v>
      </c>
      <c r="HD286" s="68">
        <v>1</v>
      </c>
      <c r="HE286" s="78">
        <v>536.35</v>
      </c>
      <c r="HF286" s="78">
        <v>639.02</v>
      </c>
      <c r="HG286" s="78"/>
      <c r="HH286" s="78">
        <v>414.54</v>
      </c>
      <c r="HI286" s="78">
        <v>407.9</v>
      </c>
      <c r="HJ286" s="79">
        <v>375.89</v>
      </c>
      <c r="HK286" s="85" t="s">
        <v>416</v>
      </c>
      <c r="HL286" s="68">
        <v>1.1674060238150801</v>
      </c>
      <c r="HM286" s="78">
        <v>495.52</v>
      </c>
      <c r="HN286" s="78">
        <v>596.46</v>
      </c>
      <c r="HO286" s="78">
        <v>517.44000000000005</v>
      </c>
      <c r="HP286" s="78"/>
      <c r="HQ286" s="78"/>
      <c r="HR286" s="79"/>
    </row>
    <row r="287" spans="1:226" x14ac:dyDescent="0.25">
      <c r="A287" s="81">
        <v>43535</v>
      </c>
      <c r="B287" s="82" t="s">
        <v>387</v>
      </c>
      <c r="C287" s="83">
        <v>515.56044988152769</v>
      </c>
      <c r="D287" s="83">
        <v>615.05446983791865</v>
      </c>
      <c r="E287" s="83">
        <v>570.9264312077778</v>
      </c>
      <c r="F287" s="83">
        <v>446.68079793264798</v>
      </c>
      <c r="G287" s="83">
        <v>367.13807692307688</v>
      </c>
      <c r="H287" s="84">
        <v>351.76452799500976</v>
      </c>
      <c r="I287" s="82" t="s">
        <v>388</v>
      </c>
      <c r="J287" s="83">
        <v>520.68133827008262</v>
      </c>
      <c r="K287" s="83">
        <v>612.82349097138388</v>
      </c>
      <c r="L287" s="83">
        <v>569.48077562236278</v>
      </c>
      <c r="M287" s="83">
        <v>443.68572294033834</v>
      </c>
      <c r="N287" s="83">
        <v>372.45874999999995</v>
      </c>
      <c r="O287" s="84">
        <v>392.76931035573801</v>
      </c>
      <c r="P287" s="65" t="s">
        <v>389</v>
      </c>
      <c r="Q287" s="78">
        <v>508.31</v>
      </c>
      <c r="R287" s="78">
        <v>598.69000000000005</v>
      </c>
      <c r="S287" s="78">
        <v>560.39</v>
      </c>
      <c r="T287" s="78">
        <v>399</v>
      </c>
      <c r="U287" s="78"/>
      <c r="V287" s="79"/>
      <c r="W287" s="65" t="s">
        <v>390</v>
      </c>
      <c r="X287" s="78">
        <v>511.82</v>
      </c>
      <c r="Y287" s="78">
        <v>614.29999999999995</v>
      </c>
      <c r="Z287" s="78">
        <v>554.41</v>
      </c>
      <c r="AA287" s="78">
        <v>364.31</v>
      </c>
      <c r="AB287" s="78"/>
      <c r="AC287" s="79">
        <v>457.85</v>
      </c>
      <c r="AD287" s="65" t="s">
        <v>391</v>
      </c>
      <c r="AE287" s="68">
        <v>0.51129972389814904</v>
      </c>
      <c r="AF287" s="78">
        <v>500.01</v>
      </c>
      <c r="AG287" s="78">
        <v>602.12</v>
      </c>
      <c r="AH287" s="78">
        <v>524.25</v>
      </c>
      <c r="AI287" s="78"/>
      <c r="AJ287" s="78"/>
      <c r="AK287" s="79">
        <v>311.70999999999998</v>
      </c>
      <c r="AL287" s="69" t="s">
        <v>392</v>
      </c>
      <c r="AM287" s="70">
        <v>1</v>
      </c>
      <c r="AN287" s="78">
        <v>526.26</v>
      </c>
      <c r="AO287" s="78">
        <v>631.54</v>
      </c>
      <c r="AP287" s="78">
        <v>608.70000000000005</v>
      </c>
      <c r="AQ287" s="78">
        <v>682.65</v>
      </c>
      <c r="AR287" s="78"/>
      <c r="AS287" s="79"/>
      <c r="AT287" s="65" t="s">
        <v>393</v>
      </c>
      <c r="AU287" s="68">
        <v>3.8977237293420598E-2</v>
      </c>
      <c r="AV287" s="78">
        <v>475.22</v>
      </c>
      <c r="AW287" s="78">
        <v>579.75</v>
      </c>
      <c r="AX287" s="78">
        <v>537.19000000000005</v>
      </c>
      <c r="AY287" s="78">
        <v>357.81</v>
      </c>
      <c r="AZ287" s="78"/>
      <c r="BA287" s="79">
        <v>373.61</v>
      </c>
      <c r="BB287" s="65" t="s">
        <v>394</v>
      </c>
      <c r="BC287" s="78">
        <v>487.52</v>
      </c>
      <c r="BD287" s="78">
        <v>590.1</v>
      </c>
      <c r="BE287" s="78">
        <v>546.21</v>
      </c>
      <c r="BF287" s="78"/>
      <c r="BG287" s="78"/>
      <c r="BH287" s="79">
        <v>412.4</v>
      </c>
      <c r="BI287" s="65" t="s">
        <v>395</v>
      </c>
      <c r="BJ287" s="68">
        <v>0.13403388376581599</v>
      </c>
      <c r="BK287" s="78">
        <v>626.07000000000005</v>
      </c>
      <c r="BL287" s="78">
        <v>713.06</v>
      </c>
      <c r="BM287" s="78">
        <v>798.47</v>
      </c>
      <c r="BN287" s="78">
        <v>544.24</v>
      </c>
      <c r="BO287" s="78"/>
      <c r="BP287" s="79"/>
      <c r="BQ287" s="65" t="s">
        <v>396</v>
      </c>
      <c r="BR287" s="68">
        <v>1</v>
      </c>
      <c r="BS287" s="78">
        <v>527.83000000000004</v>
      </c>
      <c r="BT287" s="78">
        <v>614.5</v>
      </c>
      <c r="BU287" s="78">
        <v>686.17</v>
      </c>
      <c r="BV287" s="78"/>
      <c r="BW287" s="78"/>
      <c r="BX287" s="79">
        <v>333.67</v>
      </c>
      <c r="BY287" s="65" t="s">
        <v>397</v>
      </c>
      <c r="BZ287" s="78">
        <v>569.58000000000004</v>
      </c>
      <c r="CA287" s="78">
        <v>636.6</v>
      </c>
      <c r="CB287" s="78">
        <v>546.5</v>
      </c>
      <c r="CC287" s="78">
        <v>412.45</v>
      </c>
      <c r="CD287" s="78"/>
      <c r="CE287" s="79">
        <v>532.37</v>
      </c>
      <c r="CF287" s="65" t="s">
        <v>398</v>
      </c>
      <c r="CG287" s="78">
        <v>512.03</v>
      </c>
      <c r="CH287" s="78">
        <v>702.98</v>
      </c>
      <c r="CI287" s="78">
        <v>591.52</v>
      </c>
      <c r="CJ287" s="78"/>
      <c r="CK287" s="78"/>
      <c r="CL287" s="79"/>
      <c r="CM287" s="65" t="s">
        <v>399</v>
      </c>
      <c r="CN287" s="78">
        <v>537.57000000000005</v>
      </c>
      <c r="CO287" s="78">
        <v>609.23</v>
      </c>
      <c r="CP287" s="78">
        <v>636.22</v>
      </c>
      <c r="CQ287" s="78">
        <v>440.63</v>
      </c>
      <c r="CR287" s="78"/>
      <c r="CS287" s="79">
        <v>591.29</v>
      </c>
      <c r="CT287" s="65" t="s">
        <v>400</v>
      </c>
      <c r="CU287" s="78">
        <v>537.24</v>
      </c>
      <c r="CV287" s="78">
        <v>695.9</v>
      </c>
      <c r="CW287" s="78">
        <v>569.07000000000005</v>
      </c>
      <c r="CX287" s="78">
        <v>460.88</v>
      </c>
      <c r="CY287" s="78"/>
      <c r="CZ287" s="79"/>
      <c r="DA287" s="65" t="s">
        <v>401</v>
      </c>
      <c r="DB287" s="68">
        <v>0.13489815189531901</v>
      </c>
      <c r="DC287" s="78">
        <v>529.23</v>
      </c>
      <c r="DD287" s="78">
        <v>654.96</v>
      </c>
      <c r="DE287" s="78">
        <v>545.12</v>
      </c>
      <c r="DF287" s="78">
        <v>532.98</v>
      </c>
      <c r="DG287" s="78"/>
      <c r="DH287" s="79">
        <v>488.52</v>
      </c>
      <c r="DI287" s="65" t="s">
        <v>402</v>
      </c>
      <c r="DJ287" s="68">
        <v>3.1661600810537001E-3</v>
      </c>
      <c r="DK287" s="78">
        <v>517.33000000000004</v>
      </c>
      <c r="DL287" s="78">
        <v>628.46</v>
      </c>
      <c r="DM287" s="78">
        <v>628.46</v>
      </c>
      <c r="DN287" s="78">
        <v>488.67</v>
      </c>
      <c r="DO287" s="78"/>
      <c r="DP287" s="79">
        <v>442.44</v>
      </c>
      <c r="DQ287" s="65" t="s">
        <v>403</v>
      </c>
      <c r="DR287" s="78">
        <v>497.17</v>
      </c>
      <c r="DS287" s="78">
        <v>581.47</v>
      </c>
      <c r="DT287" s="78">
        <v>513.76</v>
      </c>
      <c r="DU287" s="78">
        <v>463.59</v>
      </c>
      <c r="DV287" s="78"/>
      <c r="DW287" s="79"/>
      <c r="DX287" s="65" t="s">
        <v>404</v>
      </c>
      <c r="DY287" s="78">
        <v>541.04</v>
      </c>
      <c r="DZ287" s="78">
        <v>606.51</v>
      </c>
      <c r="EA287" s="78">
        <v>670.62</v>
      </c>
      <c r="EB287" s="78">
        <v>455.86</v>
      </c>
      <c r="EC287" s="78"/>
      <c r="ED287" s="79">
        <v>390</v>
      </c>
      <c r="EE287" s="65" t="s">
        <v>405</v>
      </c>
      <c r="EF287" s="68">
        <v>1</v>
      </c>
      <c r="EG287" s="78">
        <v>504.04</v>
      </c>
      <c r="EH287" s="78">
        <v>591.41</v>
      </c>
      <c r="EI287" s="78">
        <v>537.72</v>
      </c>
      <c r="EJ287" s="78"/>
      <c r="EK287" s="78">
        <v>323.74</v>
      </c>
      <c r="EL287" s="79">
        <v>266.42</v>
      </c>
      <c r="EM287" s="65" t="s">
        <v>406</v>
      </c>
      <c r="EN287" s="78">
        <v>533.64</v>
      </c>
      <c r="EO287" s="78">
        <v>606.03</v>
      </c>
      <c r="EP287" s="78">
        <v>555.79</v>
      </c>
      <c r="EQ287" s="78"/>
      <c r="ER287" s="78"/>
      <c r="ES287" s="79">
        <v>413.52</v>
      </c>
      <c r="ET287" s="65" t="s">
        <v>407</v>
      </c>
      <c r="EU287" s="68">
        <v>1</v>
      </c>
      <c r="EV287" s="78">
        <v>509.76</v>
      </c>
      <c r="EW287" s="78">
        <v>609.79999999999995</v>
      </c>
      <c r="EX287" s="78">
        <v>609.79999999999995</v>
      </c>
      <c r="EY287" s="78"/>
      <c r="EZ287" s="78"/>
      <c r="FA287" s="79">
        <v>326.92</v>
      </c>
      <c r="FB287" s="65" t="s">
        <v>408</v>
      </c>
      <c r="FC287" s="78">
        <v>603.16</v>
      </c>
      <c r="FD287" s="78">
        <v>569.97</v>
      </c>
      <c r="FE287" s="78">
        <v>615.37</v>
      </c>
      <c r="FF287" s="78"/>
      <c r="FG287" s="78"/>
      <c r="FH287" s="79"/>
      <c r="FI287" s="65" t="s">
        <v>409</v>
      </c>
      <c r="FJ287" s="78">
        <v>534.02</v>
      </c>
      <c r="FK287" s="78">
        <v>628.54</v>
      </c>
      <c r="FL287" s="78">
        <v>416.14</v>
      </c>
      <c r="FM287" s="78">
        <v>675.83</v>
      </c>
      <c r="FN287" s="78"/>
      <c r="FO287" s="79">
        <v>352.71</v>
      </c>
      <c r="FP287" s="65" t="s">
        <v>410</v>
      </c>
      <c r="FQ287" s="68">
        <v>0.232590594036377</v>
      </c>
      <c r="FR287" s="78">
        <v>514.9</v>
      </c>
      <c r="FS287" s="78">
        <v>622.92999999999995</v>
      </c>
      <c r="FT287" s="78">
        <v>582.17999999999995</v>
      </c>
      <c r="FU287" s="78">
        <v>435.41</v>
      </c>
      <c r="FV287" s="78">
        <v>366.53</v>
      </c>
      <c r="FW287" s="79">
        <v>293.58</v>
      </c>
      <c r="FX287" s="65" t="s">
        <v>411</v>
      </c>
      <c r="FY287" s="78">
        <v>542.79</v>
      </c>
      <c r="FZ287" s="78">
        <v>647.65</v>
      </c>
      <c r="GA287" s="78">
        <v>610.83000000000004</v>
      </c>
      <c r="GB287" s="78">
        <v>592.72</v>
      </c>
      <c r="GC287" s="78"/>
      <c r="GD287" s="79">
        <v>366.55</v>
      </c>
      <c r="GE287" s="65" t="s">
        <v>412</v>
      </c>
      <c r="GF287" s="68">
        <v>0.21056621254553501</v>
      </c>
      <c r="GG287" s="78">
        <v>525.76</v>
      </c>
      <c r="GH287" s="78">
        <v>619.77</v>
      </c>
      <c r="GI287" s="78">
        <v>539.28</v>
      </c>
      <c r="GJ287" s="78">
        <v>608.95000000000005</v>
      </c>
      <c r="GK287" s="78"/>
      <c r="GL287" s="79">
        <v>415.1</v>
      </c>
      <c r="GM287" s="65" t="s">
        <v>413</v>
      </c>
      <c r="GN287" s="68">
        <v>9.4516171716980804E-2</v>
      </c>
      <c r="GO287" s="78">
        <v>522.15</v>
      </c>
      <c r="GP287" s="78">
        <v>769.71</v>
      </c>
      <c r="GQ287" s="78">
        <v>575.77</v>
      </c>
      <c r="GR287" s="78">
        <v>439.22</v>
      </c>
      <c r="GS287" s="78"/>
      <c r="GT287" s="79"/>
      <c r="GU287" s="65" t="s">
        <v>414</v>
      </c>
      <c r="GV287" s="68">
        <v>1</v>
      </c>
      <c r="GW287" s="78">
        <v>477.17</v>
      </c>
      <c r="GX287" s="78">
        <v>566.58000000000004</v>
      </c>
      <c r="GY287" s="78">
        <v>551.66</v>
      </c>
      <c r="GZ287" s="78">
        <v>528.34</v>
      </c>
      <c r="HA287" s="78"/>
      <c r="HB287" s="79">
        <v>416.09</v>
      </c>
      <c r="HC287" s="65" t="s">
        <v>415</v>
      </c>
      <c r="HD287" s="68">
        <v>1</v>
      </c>
      <c r="HE287" s="78">
        <v>534.67999999999995</v>
      </c>
      <c r="HF287" s="78">
        <v>645.67999999999995</v>
      </c>
      <c r="HG287" s="78"/>
      <c r="HH287" s="78">
        <v>408.33</v>
      </c>
      <c r="HI287" s="78">
        <v>401.69</v>
      </c>
      <c r="HJ287" s="79">
        <v>375.05</v>
      </c>
      <c r="HK287" s="85" t="s">
        <v>416</v>
      </c>
      <c r="HL287" s="68">
        <v>1.1595547309833001</v>
      </c>
      <c r="HM287" s="78">
        <v>488.6</v>
      </c>
      <c r="HN287" s="78">
        <v>589.95000000000005</v>
      </c>
      <c r="HO287" s="78">
        <v>520.96</v>
      </c>
      <c r="HP287" s="78"/>
      <c r="HQ287" s="78"/>
      <c r="HR287" s="79"/>
    </row>
    <row r="288" spans="1:226" x14ac:dyDescent="0.25">
      <c r="A288" s="81">
        <v>43528</v>
      </c>
      <c r="B288" s="82" t="s">
        <v>387</v>
      </c>
      <c r="C288" s="83">
        <v>509.84047387737337</v>
      </c>
      <c r="D288" s="83">
        <v>611.38644661125477</v>
      </c>
      <c r="E288" s="83">
        <v>570.4527083248372</v>
      </c>
      <c r="F288" s="83">
        <v>441.66367163988912</v>
      </c>
      <c r="G288" s="83">
        <v>367.69192307692299</v>
      </c>
      <c r="H288" s="84">
        <v>349.30824945675215</v>
      </c>
      <c r="I288" s="82" t="s">
        <v>388</v>
      </c>
      <c r="J288" s="83">
        <v>514.608171674603</v>
      </c>
      <c r="K288" s="83">
        <v>609.55191307671782</v>
      </c>
      <c r="L288" s="83">
        <v>568.86482267168844</v>
      </c>
      <c r="M288" s="83">
        <v>440.60887329011672</v>
      </c>
      <c r="N288" s="83">
        <v>377.50874999999996</v>
      </c>
      <c r="O288" s="84">
        <v>392.38750979586405</v>
      </c>
      <c r="P288" s="65" t="s">
        <v>389</v>
      </c>
      <c r="Q288" s="78">
        <v>497.47</v>
      </c>
      <c r="R288" s="78">
        <v>602.86</v>
      </c>
      <c r="S288" s="78">
        <v>558.87</v>
      </c>
      <c r="T288" s="78">
        <v>399</v>
      </c>
      <c r="U288" s="78"/>
      <c r="V288" s="79"/>
      <c r="W288" s="65" t="s">
        <v>390</v>
      </c>
      <c r="X288" s="78">
        <v>496.45</v>
      </c>
      <c r="Y288" s="78">
        <v>587.11</v>
      </c>
      <c r="Z288" s="78">
        <v>552.51</v>
      </c>
      <c r="AA288" s="78">
        <v>370.55</v>
      </c>
      <c r="AB288" s="78"/>
      <c r="AC288" s="79">
        <v>431.4</v>
      </c>
      <c r="AD288" s="65" t="s">
        <v>391</v>
      </c>
      <c r="AE288" s="68">
        <v>0.51129972389814904</v>
      </c>
      <c r="AF288" s="78">
        <v>496.39</v>
      </c>
      <c r="AG288" s="78">
        <v>601.54999999999995</v>
      </c>
      <c r="AH288" s="78">
        <v>522.54999999999995</v>
      </c>
      <c r="AI288" s="78"/>
      <c r="AJ288" s="78"/>
      <c r="AK288" s="79">
        <v>309.86</v>
      </c>
      <c r="AL288" s="69" t="s">
        <v>392</v>
      </c>
      <c r="AM288" s="70">
        <v>1</v>
      </c>
      <c r="AN288" s="78">
        <v>519.70000000000005</v>
      </c>
      <c r="AO288" s="78">
        <v>625.39</v>
      </c>
      <c r="AP288" s="78">
        <v>608.41</v>
      </c>
      <c r="AQ288" s="78">
        <v>682.65</v>
      </c>
      <c r="AR288" s="78"/>
      <c r="AS288" s="79"/>
      <c r="AT288" s="65" t="s">
        <v>393</v>
      </c>
      <c r="AU288" s="68">
        <v>3.9030482807072303E-2</v>
      </c>
      <c r="AV288" s="78">
        <v>472.97</v>
      </c>
      <c r="AW288" s="78">
        <v>576.6</v>
      </c>
      <c r="AX288" s="78">
        <v>531.15</v>
      </c>
      <c r="AY288" s="78">
        <v>351.98</v>
      </c>
      <c r="AZ288" s="78"/>
      <c r="BA288" s="79">
        <v>374.93</v>
      </c>
      <c r="BB288" s="65" t="s">
        <v>394</v>
      </c>
      <c r="BC288" s="78">
        <v>481.63</v>
      </c>
      <c r="BD288" s="78">
        <v>589.26</v>
      </c>
      <c r="BE288" s="78">
        <v>545.37</v>
      </c>
      <c r="BF288" s="78"/>
      <c r="BG288" s="78"/>
      <c r="BH288" s="79">
        <v>412.4</v>
      </c>
      <c r="BI288" s="65" t="s">
        <v>395</v>
      </c>
      <c r="BJ288" s="68">
        <v>0.13401951324112801</v>
      </c>
      <c r="BK288" s="78">
        <v>615.28</v>
      </c>
      <c r="BL288" s="78">
        <v>712.98</v>
      </c>
      <c r="BM288" s="78">
        <v>798.38</v>
      </c>
      <c r="BN288" s="78">
        <v>544.19000000000005</v>
      </c>
      <c r="BO288" s="78"/>
      <c r="BP288" s="79"/>
      <c r="BQ288" s="65" t="s">
        <v>396</v>
      </c>
      <c r="BR288" s="68">
        <v>1</v>
      </c>
      <c r="BS288" s="78">
        <v>522.83000000000004</v>
      </c>
      <c r="BT288" s="78">
        <v>609.5</v>
      </c>
      <c r="BU288" s="78">
        <v>685.33</v>
      </c>
      <c r="BV288" s="78"/>
      <c r="BW288" s="78"/>
      <c r="BX288" s="79">
        <v>333.67</v>
      </c>
      <c r="BY288" s="65" t="s">
        <v>397</v>
      </c>
      <c r="BZ288" s="78">
        <v>566.61</v>
      </c>
      <c r="CA288" s="78">
        <v>633.78</v>
      </c>
      <c r="CB288" s="78">
        <v>544.27</v>
      </c>
      <c r="CC288" s="78">
        <v>407.2</v>
      </c>
      <c r="CD288" s="78"/>
      <c r="CE288" s="79">
        <v>524.96</v>
      </c>
      <c r="CF288" s="65" t="s">
        <v>398</v>
      </c>
      <c r="CG288" s="78">
        <v>511.22</v>
      </c>
      <c r="CH288" s="78">
        <v>698.14</v>
      </c>
      <c r="CI288" s="78">
        <v>589.91</v>
      </c>
      <c r="CJ288" s="78"/>
      <c r="CK288" s="78"/>
      <c r="CL288" s="79"/>
      <c r="CM288" s="65" t="s">
        <v>399</v>
      </c>
      <c r="CN288" s="78">
        <v>533.71</v>
      </c>
      <c r="CO288" s="78">
        <v>607.28</v>
      </c>
      <c r="CP288" s="78">
        <v>638.41</v>
      </c>
      <c r="CQ288" s="78">
        <v>433.85</v>
      </c>
      <c r="CR288" s="78"/>
      <c r="CS288" s="79">
        <v>589.66</v>
      </c>
      <c r="CT288" s="65" t="s">
        <v>400</v>
      </c>
      <c r="CU288" s="78">
        <v>530.19000000000005</v>
      </c>
      <c r="CV288" s="78">
        <v>691.85</v>
      </c>
      <c r="CW288" s="78">
        <v>568.20000000000005</v>
      </c>
      <c r="CX288" s="78">
        <v>458.29</v>
      </c>
      <c r="CY288" s="78"/>
      <c r="CZ288" s="79"/>
      <c r="DA288" s="65" t="s">
        <v>401</v>
      </c>
      <c r="DB288" s="68">
        <v>0.13454423141607799</v>
      </c>
      <c r="DC288" s="78">
        <v>530.1</v>
      </c>
      <c r="DD288" s="78">
        <v>651.29999999999995</v>
      </c>
      <c r="DE288" s="78">
        <v>548</v>
      </c>
      <c r="DF288" s="78">
        <v>518.94000000000005</v>
      </c>
      <c r="DG288" s="78"/>
      <c r="DH288" s="79">
        <v>498.22</v>
      </c>
      <c r="DI288" s="65" t="s">
        <v>402</v>
      </c>
      <c r="DJ288" s="68">
        <v>3.1661600810537001E-3</v>
      </c>
      <c r="DK288" s="78">
        <v>517.01</v>
      </c>
      <c r="DL288" s="78">
        <v>628.4</v>
      </c>
      <c r="DM288" s="78">
        <v>628.4</v>
      </c>
      <c r="DN288" s="78">
        <v>456.06</v>
      </c>
      <c r="DO288" s="78"/>
      <c r="DP288" s="79">
        <v>443.1</v>
      </c>
      <c r="DQ288" s="65" t="s">
        <v>403</v>
      </c>
      <c r="DR288" s="78">
        <v>489.04</v>
      </c>
      <c r="DS288" s="78">
        <v>581.47</v>
      </c>
      <c r="DT288" s="78">
        <v>519.13</v>
      </c>
      <c r="DU288" s="78">
        <v>461.74</v>
      </c>
      <c r="DV288" s="78"/>
      <c r="DW288" s="79"/>
      <c r="DX288" s="65" t="s">
        <v>404</v>
      </c>
      <c r="DY288" s="78">
        <v>535.79999999999995</v>
      </c>
      <c r="DZ288" s="78">
        <v>601.35</v>
      </c>
      <c r="EA288" s="78">
        <v>667.05</v>
      </c>
      <c r="EB288" s="78">
        <v>452.61</v>
      </c>
      <c r="EC288" s="78"/>
      <c r="ED288" s="79">
        <v>391.89</v>
      </c>
      <c r="EE288" s="65" t="s">
        <v>405</v>
      </c>
      <c r="EF288" s="68">
        <v>1</v>
      </c>
      <c r="EG288" s="78">
        <v>496.74</v>
      </c>
      <c r="EH288" s="78">
        <v>600.91999999999996</v>
      </c>
      <c r="EI288" s="78">
        <v>532.36</v>
      </c>
      <c r="EJ288" s="78"/>
      <c r="EK288" s="78">
        <v>323.74</v>
      </c>
      <c r="EL288" s="79">
        <v>262.14</v>
      </c>
      <c r="EM288" s="65" t="s">
        <v>406</v>
      </c>
      <c r="EN288" s="78">
        <v>533.64</v>
      </c>
      <c r="EO288" s="78">
        <v>606.03</v>
      </c>
      <c r="EP288" s="78">
        <v>555.79</v>
      </c>
      <c r="EQ288" s="78"/>
      <c r="ER288" s="78"/>
      <c r="ES288" s="79">
        <v>420.93</v>
      </c>
      <c r="ET288" s="65" t="s">
        <v>407</v>
      </c>
      <c r="EU288" s="68">
        <v>1</v>
      </c>
      <c r="EV288" s="78">
        <v>504.14</v>
      </c>
      <c r="EW288" s="78">
        <v>605.07000000000005</v>
      </c>
      <c r="EX288" s="78">
        <v>605.07000000000005</v>
      </c>
      <c r="EY288" s="78"/>
      <c r="EZ288" s="78"/>
      <c r="FA288" s="79">
        <v>319.07</v>
      </c>
      <c r="FB288" s="65" t="s">
        <v>408</v>
      </c>
      <c r="FC288" s="78">
        <v>603.16</v>
      </c>
      <c r="FD288" s="78">
        <v>569.97</v>
      </c>
      <c r="FE288" s="78">
        <v>615.37</v>
      </c>
      <c r="FF288" s="78"/>
      <c r="FG288" s="78"/>
      <c r="FH288" s="79"/>
      <c r="FI288" s="65" t="s">
        <v>409</v>
      </c>
      <c r="FJ288" s="78">
        <v>524.92999999999995</v>
      </c>
      <c r="FK288" s="78">
        <v>621.1</v>
      </c>
      <c r="FL288" s="78">
        <v>416.97</v>
      </c>
      <c r="FM288" s="78">
        <v>678.83</v>
      </c>
      <c r="FN288" s="78"/>
      <c r="FO288" s="79">
        <v>345.27</v>
      </c>
      <c r="FP288" s="65" t="s">
        <v>410</v>
      </c>
      <c r="FQ288" s="68">
        <v>0.23261764637465401</v>
      </c>
      <c r="FR288" s="78">
        <v>500.1</v>
      </c>
      <c r="FS288" s="78">
        <v>607.70000000000005</v>
      </c>
      <c r="FT288" s="78">
        <v>586.82000000000005</v>
      </c>
      <c r="FU288" s="78">
        <v>408</v>
      </c>
      <c r="FV288" s="78">
        <v>366.57</v>
      </c>
      <c r="FW288" s="79">
        <v>287.26</v>
      </c>
      <c r="FX288" s="65" t="s">
        <v>411</v>
      </c>
      <c r="FY288" s="78">
        <v>540.35</v>
      </c>
      <c r="FZ288" s="78">
        <v>646.03</v>
      </c>
      <c r="GA288" s="78">
        <v>611.64</v>
      </c>
      <c r="GB288" s="78">
        <v>602.08000000000004</v>
      </c>
      <c r="GC288" s="78"/>
      <c r="GD288" s="79">
        <v>366.55</v>
      </c>
      <c r="GE288" s="65" t="s">
        <v>412</v>
      </c>
      <c r="GF288" s="68">
        <v>0.21091706740909499</v>
      </c>
      <c r="GG288" s="78">
        <v>525.33000000000004</v>
      </c>
      <c r="GH288" s="78">
        <v>621.91999999999996</v>
      </c>
      <c r="GI288" s="78">
        <v>540.17999999999995</v>
      </c>
      <c r="GJ288" s="78">
        <v>432.16</v>
      </c>
      <c r="GK288" s="78"/>
      <c r="GL288" s="79">
        <v>415.64</v>
      </c>
      <c r="GM288" s="65" t="s">
        <v>413</v>
      </c>
      <c r="GN288" s="68">
        <v>9.4748112143865498E-2</v>
      </c>
      <c r="GO288" s="78">
        <v>511</v>
      </c>
      <c r="GP288" s="78">
        <v>766.07</v>
      </c>
      <c r="GQ288" s="78">
        <v>576.04999999999995</v>
      </c>
      <c r="GR288" s="78">
        <v>433.95</v>
      </c>
      <c r="GS288" s="78"/>
      <c r="GT288" s="79"/>
      <c r="GU288" s="65" t="s">
        <v>414</v>
      </c>
      <c r="GV288" s="68">
        <v>1</v>
      </c>
      <c r="GW288" s="78">
        <v>457.94</v>
      </c>
      <c r="GX288" s="78">
        <v>552.99</v>
      </c>
      <c r="GY288" s="78">
        <v>539.04999999999995</v>
      </c>
      <c r="GZ288" s="78">
        <v>528.34</v>
      </c>
      <c r="HA288" s="78"/>
      <c r="HB288" s="79">
        <v>401.16</v>
      </c>
      <c r="HC288" s="65" t="s">
        <v>415</v>
      </c>
      <c r="HD288" s="68">
        <v>1</v>
      </c>
      <c r="HE288" s="78">
        <v>533.02</v>
      </c>
      <c r="HF288" s="78">
        <v>644.85</v>
      </c>
      <c r="HG288" s="78"/>
      <c r="HH288" s="78">
        <v>416.41</v>
      </c>
      <c r="HI288" s="78">
        <v>409.77</v>
      </c>
      <c r="HJ288" s="79">
        <v>375.89</v>
      </c>
      <c r="HK288" s="85" t="s">
        <v>416</v>
      </c>
      <c r="HL288" s="68">
        <v>1.1658408627222401</v>
      </c>
      <c r="HM288" s="78">
        <v>487.52</v>
      </c>
      <c r="HN288" s="78">
        <v>589.82000000000005</v>
      </c>
      <c r="HO288" s="78">
        <v>524.09</v>
      </c>
      <c r="HP288" s="78"/>
      <c r="HQ288" s="78"/>
      <c r="HR288" s="79"/>
    </row>
    <row r="289" spans="1:226" x14ac:dyDescent="0.25">
      <c r="A289" s="81">
        <v>43521</v>
      </c>
      <c r="B289" s="82" t="s">
        <v>387</v>
      </c>
      <c r="C289" s="83">
        <v>502.7968181149854</v>
      </c>
      <c r="D289" s="83">
        <v>605.15625087776584</v>
      </c>
      <c r="E289" s="83">
        <v>568.47864435436793</v>
      </c>
      <c r="F289" s="83">
        <v>432.83493258372192</v>
      </c>
      <c r="G289" s="83">
        <v>364.20602564102569</v>
      </c>
      <c r="H289" s="84">
        <v>348.99686094622098</v>
      </c>
      <c r="I289" s="82" t="s">
        <v>388</v>
      </c>
      <c r="J289" s="83">
        <v>507.52918769301965</v>
      </c>
      <c r="K289" s="83">
        <v>605.29622361455563</v>
      </c>
      <c r="L289" s="83">
        <v>566.92527698827018</v>
      </c>
      <c r="M289" s="83">
        <v>428.80629373064119</v>
      </c>
      <c r="N289" s="83">
        <v>370.99625000000003</v>
      </c>
      <c r="O289" s="84">
        <v>392.22725745517829</v>
      </c>
      <c r="P289" s="65" t="s">
        <v>389</v>
      </c>
      <c r="Q289" s="78">
        <v>504.14</v>
      </c>
      <c r="R289" s="78">
        <v>600.36</v>
      </c>
      <c r="S289" s="78">
        <v>556.35</v>
      </c>
      <c r="T289" s="78">
        <v>405</v>
      </c>
      <c r="U289" s="78"/>
      <c r="V289" s="79"/>
      <c r="W289" s="65" t="s">
        <v>390</v>
      </c>
      <c r="X289" s="78">
        <v>498.1</v>
      </c>
      <c r="Y289" s="78">
        <v>593.23</v>
      </c>
      <c r="Z289" s="78">
        <v>552.51</v>
      </c>
      <c r="AA289" s="78">
        <v>370.55</v>
      </c>
      <c r="AB289" s="78"/>
      <c r="AC289" s="79">
        <v>431.4</v>
      </c>
      <c r="AD289" s="65" t="s">
        <v>391</v>
      </c>
      <c r="AE289" s="68">
        <v>0.51129972389814904</v>
      </c>
      <c r="AF289" s="78">
        <v>480.62</v>
      </c>
      <c r="AG289" s="78">
        <v>586.35</v>
      </c>
      <c r="AH289" s="78">
        <v>493.06</v>
      </c>
      <c r="AI289" s="78"/>
      <c r="AJ289" s="78"/>
      <c r="AK289" s="79">
        <v>304.95</v>
      </c>
      <c r="AL289" s="69" t="s">
        <v>392</v>
      </c>
      <c r="AM289" s="70">
        <v>1</v>
      </c>
      <c r="AN289" s="78">
        <v>506.34</v>
      </c>
      <c r="AO289" s="78">
        <v>611.66</v>
      </c>
      <c r="AP289" s="78">
        <v>597.03</v>
      </c>
      <c r="AQ289" s="78">
        <v>682.65</v>
      </c>
      <c r="AR289" s="78"/>
      <c r="AS289" s="79"/>
      <c r="AT289" s="65" t="s">
        <v>393</v>
      </c>
      <c r="AU289" s="68">
        <v>3.8981795501500799E-2</v>
      </c>
      <c r="AV289" s="78">
        <v>469.15</v>
      </c>
      <c r="AW289" s="78">
        <v>571.70000000000005</v>
      </c>
      <c r="AX289" s="78">
        <v>517.55999999999995</v>
      </c>
      <c r="AY289" s="78">
        <v>390.52</v>
      </c>
      <c r="AZ289" s="78"/>
      <c r="BA289" s="79">
        <v>376.14</v>
      </c>
      <c r="BB289" s="65" t="s">
        <v>394</v>
      </c>
      <c r="BC289" s="78">
        <v>468.19</v>
      </c>
      <c r="BD289" s="78">
        <v>590.1</v>
      </c>
      <c r="BE289" s="78">
        <v>542.01</v>
      </c>
      <c r="BF289" s="78"/>
      <c r="BG289" s="78"/>
      <c r="BH289" s="79">
        <v>414.08</v>
      </c>
      <c r="BI289" s="65" t="s">
        <v>395</v>
      </c>
      <c r="BJ289" s="68">
        <v>0.13402130938819301</v>
      </c>
      <c r="BK289" s="78">
        <v>615.29</v>
      </c>
      <c r="BL289" s="78">
        <v>712.99</v>
      </c>
      <c r="BM289" s="78">
        <v>798.39</v>
      </c>
      <c r="BN289" s="78">
        <v>544.19000000000005</v>
      </c>
      <c r="BO289" s="78"/>
      <c r="BP289" s="79"/>
      <c r="BQ289" s="65" t="s">
        <v>396</v>
      </c>
      <c r="BR289" s="68">
        <v>1</v>
      </c>
      <c r="BS289" s="78">
        <v>518.66999999999996</v>
      </c>
      <c r="BT289" s="78">
        <v>609.5</v>
      </c>
      <c r="BU289" s="78">
        <v>685.33</v>
      </c>
      <c r="BV289" s="78"/>
      <c r="BW289" s="78"/>
      <c r="BX289" s="79">
        <v>317.83</v>
      </c>
      <c r="BY289" s="65" t="s">
        <v>397</v>
      </c>
      <c r="BZ289" s="78">
        <v>562.6</v>
      </c>
      <c r="CA289" s="78">
        <v>629.16999999999996</v>
      </c>
      <c r="CB289" s="78">
        <v>546.15</v>
      </c>
      <c r="CC289" s="78">
        <v>383.36</v>
      </c>
      <c r="CD289" s="78"/>
      <c r="CE289" s="79">
        <v>524.82000000000005</v>
      </c>
      <c r="CF289" s="65" t="s">
        <v>398</v>
      </c>
      <c r="CG289" s="78">
        <v>474.13</v>
      </c>
      <c r="CH289" s="78">
        <v>665.08</v>
      </c>
      <c r="CI289" s="78">
        <v>589.91</v>
      </c>
      <c r="CJ289" s="78"/>
      <c r="CK289" s="78"/>
      <c r="CL289" s="79"/>
      <c r="CM289" s="65" t="s">
        <v>399</v>
      </c>
      <c r="CN289" s="78">
        <v>524.32000000000005</v>
      </c>
      <c r="CO289" s="78">
        <v>599.52</v>
      </c>
      <c r="CP289" s="78">
        <v>638.82000000000005</v>
      </c>
      <c r="CQ289" s="78">
        <v>441.76</v>
      </c>
      <c r="CR289" s="78"/>
      <c r="CS289" s="79">
        <v>589.02</v>
      </c>
      <c r="CT289" s="65" t="s">
        <v>400</v>
      </c>
      <c r="CU289" s="78">
        <v>523.70000000000005</v>
      </c>
      <c r="CV289" s="78">
        <v>687.81</v>
      </c>
      <c r="CW289" s="78">
        <v>565.74</v>
      </c>
      <c r="CX289" s="78">
        <v>463.08</v>
      </c>
      <c r="CY289" s="78"/>
      <c r="CZ289" s="79"/>
      <c r="DA289" s="65" t="s">
        <v>401</v>
      </c>
      <c r="DB289" s="68">
        <v>0.13460761879122399</v>
      </c>
      <c r="DC289" s="78">
        <v>507.63</v>
      </c>
      <c r="DD289" s="78">
        <v>639.44000000000005</v>
      </c>
      <c r="DE289" s="78">
        <v>531.03</v>
      </c>
      <c r="DF289" s="78">
        <v>519.17999999999995</v>
      </c>
      <c r="DG289" s="78"/>
      <c r="DH289" s="79">
        <v>484.56</v>
      </c>
      <c r="DI289" s="65" t="s">
        <v>402</v>
      </c>
      <c r="DJ289" s="68">
        <v>3.14841634657767E-3</v>
      </c>
      <c r="DK289" s="78">
        <v>508.47</v>
      </c>
      <c r="DL289" s="78">
        <v>615.66999999999996</v>
      </c>
      <c r="DM289" s="78">
        <v>615.66999999999996</v>
      </c>
      <c r="DN289" s="78">
        <v>453.5</v>
      </c>
      <c r="DO289" s="78"/>
      <c r="DP289" s="79">
        <v>437.35</v>
      </c>
      <c r="DQ289" s="65" t="s">
        <v>403</v>
      </c>
      <c r="DR289" s="78">
        <v>489.04</v>
      </c>
      <c r="DS289" s="78">
        <v>557.08000000000004</v>
      </c>
      <c r="DT289" s="78">
        <v>514.28</v>
      </c>
      <c r="DU289" s="78">
        <v>463.8</v>
      </c>
      <c r="DV289" s="78"/>
      <c r="DW289" s="79"/>
      <c r="DX289" s="65" t="s">
        <v>404</v>
      </c>
      <c r="DY289" s="78">
        <v>529.53</v>
      </c>
      <c r="DZ289" s="78">
        <v>595.59</v>
      </c>
      <c r="EA289" s="78">
        <v>667.59</v>
      </c>
      <c r="EB289" s="78">
        <v>457.49</v>
      </c>
      <c r="EC289" s="78"/>
      <c r="ED289" s="79">
        <v>391.79</v>
      </c>
      <c r="EE289" s="65" t="s">
        <v>405</v>
      </c>
      <c r="EF289" s="68">
        <v>1</v>
      </c>
      <c r="EG289" s="78">
        <v>493.23</v>
      </c>
      <c r="EH289" s="78">
        <v>581.13</v>
      </c>
      <c r="EI289" s="78">
        <v>537.01</v>
      </c>
      <c r="EJ289" s="78"/>
      <c r="EK289" s="78">
        <v>323.74</v>
      </c>
      <c r="EL289" s="79">
        <v>255.32</v>
      </c>
      <c r="EM289" s="65" t="s">
        <v>406</v>
      </c>
      <c r="EN289" s="78">
        <v>533.64</v>
      </c>
      <c r="EO289" s="78">
        <v>606.03</v>
      </c>
      <c r="EP289" s="78">
        <v>555.79</v>
      </c>
      <c r="EQ289" s="78"/>
      <c r="ER289" s="78"/>
      <c r="ES289" s="79">
        <v>420.93</v>
      </c>
      <c r="ET289" s="65" t="s">
        <v>407</v>
      </c>
      <c r="EU289" s="68">
        <v>1</v>
      </c>
      <c r="EV289" s="78">
        <v>496.39</v>
      </c>
      <c r="EW289" s="78">
        <v>596.80999999999995</v>
      </c>
      <c r="EX289" s="78">
        <v>596.79999999999995</v>
      </c>
      <c r="EY289" s="78"/>
      <c r="EZ289" s="78"/>
      <c r="FA289" s="79">
        <v>319.18</v>
      </c>
      <c r="FB289" s="65" t="s">
        <v>408</v>
      </c>
      <c r="FC289" s="78">
        <v>603.16</v>
      </c>
      <c r="FD289" s="78">
        <v>569.97</v>
      </c>
      <c r="FE289" s="78">
        <v>615.37</v>
      </c>
      <c r="FF289" s="78"/>
      <c r="FG289" s="78"/>
      <c r="FH289" s="79"/>
      <c r="FI289" s="65" t="s">
        <v>409</v>
      </c>
      <c r="FJ289" s="78">
        <v>534.02</v>
      </c>
      <c r="FK289" s="78">
        <v>628.54</v>
      </c>
      <c r="FL289" s="78">
        <v>423.58</v>
      </c>
      <c r="FM289" s="78">
        <v>693.83</v>
      </c>
      <c r="FN289" s="78"/>
      <c r="FO289" s="79">
        <v>346.92</v>
      </c>
      <c r="FP289" s="65" t="s">
        <v>410</v>
      </c>
      <c r="FQ289" s="68">
        <v>0.23062730627306299</v>
      </c>
      <c r="FR289" s="78">
        <v>497.34</v>
      </c>
      <c r="FS289" s="78">
        <v>591.52</v>
      </c>
      <c r="FT289" s="78">
        <v>584.41</v>
      </c>
      <c r="FU289" s="78">
        <v>415.96</v>
      </c>
      <c r="FV289" s="78">
        <v>363.43</v>
      </c>
      <c r="FW289" s="79">
        <v>288.49</v>
      </c>
      <c r="FX289" s="65" t="s">
        <v>411</v>
      </c>
      <c r="FY289" s="78">
        <v>537.91</v>
      </c>
      <c r="FZ289" s="78">
        <v>641.15</v>
      </c>
      <c r="GA289" s="78">
        <v>601.07000000000005</v>
      </c>
      <c r="GB289" s="78">
        <v>592.05999999999995</v>
      </c>
      <c r="GC289" s="78"/>
      <c r="GD289" s="79">
        <v>366.55</v>
      </c>
      <c r="GE289" s="65" t="s">
        <v>412</v>
      </c>
      <c r="GF289" s="68">
        <v>0.209894423105178</v>
      </c>
      <c r="GG289" s="78">
        <v>512.48</v>
      </c>
      <c r="GH289" s="78">
        <v>612.99</v>
      </c>
      <c r="GI289" s="78">
        <v>517.97</v>
      </c>
      <c r="GJ289" s="78">
        <v>448.16</v>
      </c>
      <c r="GK289" s="78"/>
      <c r="GL289" s="79">
        <v>413.81</v>
      </c>
      <c r="GM289" s="65" t="s">
        <v>413</v>
      </c>
      <c r="GN289" s="68">
        <v>9.4524212377000399E-2</v>
      </c>
      <c r="GO289" s="78">
        <v>517.13</v>
      </c>
      <c r="GP289" s="78">
        <v>770.23</v>
      </c>
      <c r="GQ289" s="78">
        <v>578.54</v>
      </c>
      <c r="GR289" s="78">
        <v>447.48</v>
      </c>
      <c r="GS289" s="78"/>
      <c r="GT289" s="79"/>
      <c r="GU289" s="65" t="s">
        <v>414</v>
      </c>
      <c r="GV289" s="68">
        <v>1</v>
      </c>
      <c r="GW289" s="78">
        <v>444.36</v>
      </c>
      <c r="GX289" s="78">
        <v>543.71</v>
      </c>
      <c r="GY289" s="78">
        <v>527.54999999999995</v>
      </c>
      <c r="GZ289" s="78">
        <v>528.34</v>
      </c>
      <c r="HA289" s="78"/>
      <c r="HB289" s="79">
        <v>401.1</v>
      </c>
      <c r="HC289" s="65" t="s">
        <v>415</v>
      </c>
      <c r="HD289" s="68">
        <v>1</v>
      </c>
      <c r="HE289" s="78">
        <v>513.85</v>
      </c>
      <c r="HF289" s="78">
        <v>629.85</v>
      </c>
      <c r="HG289" s="78"/>
      <c r="HH289" s="78">
        <v>405.99</v>
      </c>
      <c r="HI289" s="78">
        <v>399.35</v>
      </c>
      <c r="HJ289" s="79">
        <v>375.89</v>
      </c>
      <c r="HK289" s="85" t="s">
        <v>416</v>
      </c>
      <c r="HL289" s="68">
        <v>1.1517022158750601</v>
      </c>
      <c r="HM289" s="78">
        <v>476.83</v>
      </c>
      <c r="HN289" s="78">
        <v>577.03</v>
      </c>
      <c r="HO289" s="78">
        <v>530.9</v>
      </c>
      <c r="HP289" s="78"/>
      <c r="HQ289" s="78"/>
      <c r="HR289" s="79"/>
    </row>
    <row r="290" spans="1:226" x14ac:dyDescent="0.25">
      <c r="A290" s="81">
        <v>43514</v>
      </c>
      <c r="B290" s="82" t="s">
        <v>387</v>
      </c>
      <c r="C290" s="83">
        <v>497.22555576124853</v>
      </c>
      <c r="D290" s="83">
        <v>594.84162926692363</v>
      </c>
      <c r="E290" s="83">
        <v>556.33624406857029</v>
      </c>
      <c r="F290" s="83">
        <v>434.56741937196551</v>
      </c>
      <c r="G290" s="83">
        <v>339.08871794871789</v>
      </c>
      <c r="H290" s="84">
        <v>351.34776925825918</v>
      </c>
      <c r="I290" s="82" t="s">
        <v>388</v>
      </c>
      <c r="J290" s="83">
        <v>501.50956599303129</v>
      </c>
      <c r="K290" s="83">
        <v>593.40726849427529</v>
      </c>
      <c r="L290" s="83">
        <v>554.64313919559083</v>
      </c>
      <c r="M290" s="83">
        <v>431.52451262567655</v>
      </c>
      <c r="N290" s="83">
        <v>362.61499999999995</v>
      </c>
      <c r="O290" s="84">
        <v>392.59702127405075</v>
      </c>
      <c r="P290" s="65" t="s">
        <v>389</v>
      </c>
      <c r="Q290" s="78">
        <v>488.31</v>
      </c>
      <c r="R290" s="78">
        <v>589.53</v>
      </c>
      <c r="S290" s="78">
        <v>551.61</v>
      </c>
      <c r="T290" s="78">
        <v>390</v>
      </c>
      <c r="U290" s="78"/>
      <c r="V290" s="79"/>
      <c r="W290" s="65" t="s">
        <v>390</v>
      </c>
      <c r="X290" s="78">
        <v>485.05</v>
      </c>
      <c r="Y290" s="78">
        <v>573.97</v>
      </c>
      <c r="Z290" s="78">
        <v>537.54999999999995</v>
      </c>
      <c r="AA290" s="78">
        <v>349.02</v>
      </c>
      <c r="AB290" s="78"/>
      <c r="AC290" s="79">
        <v>431.4</v>
      </c>
      <c r="AD290" s="65" t="s">
        <v>391</v>
      </c>
      <c r="AE290" s="68">
        <v>0.51129972389814904</v>
      </c>
      <c r="AF290" s="78">
        <v>472.36</v>
      </c>
      <c r="AG290" s="78">
        <v>578.5</v>
      </c>
      <c r="AH290" s="78">
        <v>493.06</v>
      </c>
      <c r="AI290" s="78"/>
      <c r="AJ290" s="78"/>
      <c r="AK290" s="79">
        <v>300.57</v>
      </c>
      <c r="AL290" s="69" t="s">
        <v>392</v>
      </c>
      <c r="AM290" s="70">
        <v>1</v>
      </c>
      <c r="AN290" s="78">
        <v>492.62</v>
      </c>
      <c r="AO290" s="78">
        <v>602.05999999999995</v>
      </c>
      <c r="AP290" s="78">
        <v>576.12</v>
      </c>
      <c r="AQ290" s="78">
        <v>682.65</v>
      </c>
      <c r="AR290" s="78"/>
      <c r="AS290" s="79"/>
      <c r="AT290" s="65" t="s">
        <v>393</v>
      </c>
      <c r="AU290" s="68">
        <v>3.88878086719813E-2</v>
      </c>
      <c r="AV290" s="78">
        <v>464.62</v>
      </c>
      <c r="AW290" s="78">
        <v>565.24</v>
      </c>
      <c r="AX290" s="78">
        <v>514.84</v>
      </c>
      <c r="AY290" s="78">
        <v>389.5</v>
      </c>
      <c r="AZ290" s="78"/>
      <c r="BA290" s="79">
        <v>379.67</v>
      </c>
      <c r="BB290" s="65" t="s">
        <v>394</v>
      </c>
      <c r="BC290" s="78">
        <v>478.27</v>
      </c>
      <c r="BD290" s="78">
        <v>585.9</v>
      </c>
      <c r="BE290" s="78">
        <v>531.92999999999995</v>
      </c>
      <c r="BF290" s="78"/>
      <c r="BG290" s="78"/>
      <c r="BH290" s="79">
        <v>414.08</v>
      </c>
      <c r="BI290" s="65" t="s">
        <v>395</v>
      </c>
      <c r="BJ290" s="68">
        <v>0.13401232913427999</v>
      </c>
      <c r="BK290" s="78">
        <v>609.89</v>
      </c>
      <c r="BL290" s="78">
        <v>681.85</v>
      </c>
      <c r="BM290" s="78">
        <v>760.92</v>
      </c>
      <c r="BN290" s="78">
        <v>575.11</v>
      </c>
      <c r="BO290" s="78"/>
      <c r="BP290" s="79"/>
      <c r="BQ290" s="65" t="s">
        <v>396</v>
      </c>
      <c r="BR290" s="68">
        <v>1</v>
      </c>
      <c r="BS290" s="78">
        <v>489.5</v>
      </c>
      <c r="BT290" s="78">
        <v>592.83000000000004</v>
      </c>
      <c r="BU290" s="78">
        <v>633.66999999999996</v>
      </c>
      <c r="BV290" s="78"/>
      <c r="BW290" s="78"/>
      <c r="BX290" s="79">
        <v>323.67</v>
      </c>
      <c r="BY290" s="65" t="s">
        <v>397</v>
      </c>
      <c r="BZ290" s="78">
        <v>549.03</v>
      </c>
      <c r="CA290" s="78">
        <v>613.03</v>
      </c>
      <c r="CB290" s="78">
        <v>530.53</v>
      </c>
      <c r="CC290" s="78">
        <v>396.04</v>
      </c>
      <c r="CD290" s="78"/>
      <c r="CE290" s="79">
        <v>524.32000000000005</v>
      </c>
      <c r="CF290" s="65" t="s">
        <v>398</v>
      </c>
      <c r="CG290" s="78">
        <v>490.26</v>
      </c>
      <c r="CH290" s="78">
        <v>683.63</v>
      </c>
      <c r="CI290" s="78">
        <v>572.97</v>
      </c>
      <c r="CJ290" s="78"/>
      <c r="CK290" s="78"/>
      <c r="CL290" s="79"/>
      <c r="CM290" s="65" t="s">
        <v>399</v>
      </c>
      <c r="CN290" s="78">
        <v>509.77</v>
      </c>
      <c r="CO290" s="78">
        <v>583.76</v>
      </c>
      <c r="CP290" s="78">
        <v>623.19000000000005</v>
      </c>
      <c r="CQ290" s="78">
        <v>432.78</v>
      </c>
      <c r="CR290" s="78"/>
      <c r="CS290" s="79">
        <v>587.48</v>
      </c>
      <c r="CT290" s="65" t="s">
        <v>400</v>
      </c>
      <c r="CU290" s="78">
        <v>503.92</v>
      </c>
      <c r="CV290" s="78">
        <v>672.7</v>
      </c>
      <c r="CW290" s="78">
        <v>549.82000000000005</v>
      </c>
      <c r="CX290" s="78">
        <v>460.74</v>
      </c>
      <c r="CY290" s="78"/>
      <c r="CZ290" s="79"/>
      <c r="DA290" s="65" t="s">
        <v>401</v>
      </c>
      <c r="DB290" s="68">
        <v>0.134907251264755</v>
      </c>
      <c r="DC290" s="78">
        <v>492.36</v>
      </c>
      <c r="DD290" s="78">
        <v>628.13</v>
      </c>
      <c r="DE290" s="78">
        <v>519.04</v>
      </c>
      <c r="DF290" s="78">
        <v>510.62</v>
      </c>
      <c r="DG290" s="78"/>
      <c r="DH290" s="79">
        <v>477.01</v>
      </c>
      <c r="DI290" s="65" t="s">
        <v>402</v>
      </c>
      <c r="DJ290" s="68">
        <v>3.14455520266658E-3</v>
      </c>
      <c r="DK290" s="78">
        <v>481.33</v>
      </c>
      <c r="DL290" s="78">
        <v>604.34</v>
      </c>
      <c r="DM290" s="78">
        <v>604.34</v>
      </c>
      <c r="DN290" s="78">
        <v>421.82</v>
      </c>
      <c r="DO290" s="78"/>
      <c r="DP290" s="79">
        <v>440.58</v>
      </c>
      <c r="DQ290" s="65" t="s">
        <v>403</v>
      </c>
      <c r="DR290" s="78">
        <v>471.96</v>
      </c>
      <c r="DS290" s="78">
        <v>557.08000000000004</v>
      </c>
      <c r="DT290" s="78">
        <v>495.32</v>
      </c>
      <c r="DU290" s="78">
        <v>445.6</v>
      </c>
      <c r="DV290" s="78"/>
      <c r="DW290" s="79"/>
      <c r="DX290" s="65" t="s">
        <v>404</v>
      </c>
      <c r="DY290" s="78">
        <v>515.66999999999996</v>
      </c>
      <c r="DZ290" s="78">
        <v>580.9</v>
      </c>
      <c r="EA290" s="78">
        <v>661.31</v>
      </c>
      <c r="EB290" s="78">
        <v>449.94</v>
      </c>
      <c r="EC290" s="78"/>
      <c r="ED290" s="79">
        <v>392.54</v>
      </c>
      <c r="EE290" s="65" t="s">
        <v>405</v>
      </c>
      <c r="EF290" s="68">
        <v>1</v>
      </c>
      <c r="EG290" s="78">
        <v>477.54</v>
      </c>
      <c r="EH290" s="78">
        <v>563.54999999999995</v>
      </c>
      <c r="EI290" s="78">
        <v>536.82000000000005</v>
      </c>
      <c r="EJ290" s="78"/>
      <c r="EK290" s="78">
        <v>323.74</v>
      </c>
      <c r="EL290" s="79">
        <v>251.89</v>
      </c>
      <c r="EM290" s="65" t="s">
        <v>406</v>
      </c>
      <c r="EN290" s="78">
        <v>510.56</v>
      </c>
      <c r="EO290" s="78">
        <v>588.08000000000004</v>
      </c>
      <c r="EP290" s="78">
        <v>543.51</v>
      </c>
      <c r="EQ290" s="78"/>
      <c r="ER290" s="78"/>
      <c r="ES290" s="79">
        <v>411.67</v>
      </c>
      <c r="ET290" s="65" t="s">
        <v>407</v>
      </c>
      <c r="EU290" s="68">
        <v>1</v>
      </c>
      <c r="EV290" s="78">
        <v>487.04</v>
      </c>
      <c r="EW290" s="78">
        <v>587.41</v>
      </c>
      <c r="EX290" s="78">
        <v>587.41</v>
      </c>
      <c r="EY290" s="78"/>
      <c r="EZ290" s="78"/>
      <c r="FA290" s="79">
        <v>319.77999999999997</v>
      </c>
      <c r="FB290" s="65" t="s">
        <v>408</v>
      </c>
      <c r="FC290" s="78">
        <v>603.16</v>
      </c>
      <c r="FD290" s="78">
        <v>569.97</v>
      </c>
      <c r="FE290" s="78">
        <v>615.37</v>
      </c>
      <c r="FF290" s="78"/>
      <c r="FG290" s="78"/>
      <c r="FH290" s="79"/>
      <c r="FI290" s="65" t="s">
        <v>409</v>
      </c>
      <c r="FJ290" s="78">
        <v>517.49</v>
      </c>
      <c r="FK290" s="78">
        <v>617.79999999999995</v>
      </c>
      <c r="FL290" s="78">
        <v>423.58</v>
      </c>
      <c r="FM290" s="78">
        <v>691.83</v>
      </c>
      <c r="FN290" s="78"/>
      <c r="FO290" s="79">
        <v>347.75</v>
      </c>
      <c r="FP290" s="65" t="s">
        <v>410</v>
      </c>
      <c r="FQ290" s="68">
        <v>0.230989559271921</v>
      </c>
      <c r="FR290" s="78">
        <v>503.94</v>
      </c>
      <c r="FS290" s="78">
        <v>596.21</v>
      </c>
      <c r="FT290" s="78">
        <v>582.29999999999995</v>
      </c>
      <c r="FU290" s="78">
        <v>402.03</v>
      </c>
      <c r="FV290" s="78">
        <v>336.4</v>
      </c>
      <c r="FW290" s="79">
        <v>295.48</v>
      </c>
      <c r="FX290" s="65" t="s">
        <v>411</v>
      </c>
      <c r="FY290" s="78">
        <v>516.77</v>
      </c>
      <c r="FZ290" s="78">
        <v>620.82000000000005</v>
      </c>
      <c r="GA290" s="78">
        <v>588.88</v>
      </c>
      <c r="GB290" s="78">
        <v>578.97</v>
      </c>
      <c r="GC290" s="78"/>
      <c r="GD290" s="79">
        <v>365.74</v>
      </c>
      <c r="GE290" s="65" t="s">
        <v>412</v>
      </c>
      <c r="GF290" s="68">
        <v>0.210948212213901</v>
      </c>
      <c r="GG290" s="78">
        <v>501.88</v>
      </c>
      <c r="GH290" s="78">
        <v>602.01</v>
      </c>
      <c r="GI290" s="78">
        <v>509.38</v>
      </c>
      <c r="GJ290" s="78">
        <v>419.41</v>
      </c>
      <c r="GK290" s="78"/>
      <c r="GL290" s="79">
        <v>415.85</v>
      </c>
      <c r="GM290" s="65" t="s">
        <v>413</v>
      </c>
      <c r="GN290" s="68">
        <v>9.5524669245832694E-2</v>
      </c>
      <c r="GO290" s="78">
        <v>514.27</v>
      </c>
      <c r="GP290" s="78">
        <v>764.63</v>
      </c>
      <c r="GQ290" s="78">
        <v>573.04999999999995</v>
      </c>
      <c r="GR290" s="78">
        <v>440.85</v>
      </c>
      <c r="GS290" s="78"/>
      <c r="GT290" s="79"/>
      <c r="GU290" s="65" t="s">
        <v>414</v>
      </c>
      <c r="GV290" s="68">
        <v>1</v>
      </c>
      <c r="GW290" s="78">
        <v>444.71</v>
      </c>
      <c r="GX290" s="78">
        <v>542.46</v>
      </c>
      <c r="GY290" s="78">
        <v>526.92999999999995</v>
      </c>
      <c r="GZ290" s="78">
        <v>528.34</v>
      </c>
      <c r="HA290" s="78"/>
      <c r="HB290" s="79">
        <v>416.35</v>
      </c>
      <c r="HC290" s="65" t="s">
        <v>415</v>
      </c>
      <c r="HD290" s="68">
        <v>1</v>
      </c>
      <c r="HE290" s="78">
        <v>497.18</v>
      </c>
      <c r="HF290" s="78">
        <v>613.17999999999995</v>
      </c>
      <c r="HG290" s="78"/>
      <c r="HH290" s="78">
        <v>392.58</v>
      </c>
      <c r="HI290" s="78">
        <v>385.94</v>
      </c>
      <c r="HJ290" s="79">
        <v>376.72</v>
      </c>
      <c r="HK290" s="85" t="s">
        <v>416</v>
      </c>
      <c r="HL290" s="68">
        <v>1.1412919424788901</v>
      </c>
      <c r="HM290" s="78">
        <v>470.86</v>
      </c>
      <c r="HN290" s="78">
        <v>567.71</v>
      </c>
      <c r="HO290" s="78">
        <v>522.6</v>
      </c>
      <c r="HP290" s="78"/>
      <c r="HQ290" s="78"/>
      <c r="HR290" s="79"/>
    </row>
    <row r="291" spans="1:226" x14ac:dyDescent="0.25">
      <c r="A291" s="81">
        <v>43507</v>
      </c>
      <c r="B291" s="82" t="s">
        <v>387</v>
      </c>
      <c r="C291" s="83">
        <v>488.55880324073763</v>
      </c>
      <c r="D291" s="83">
        <v>586.99147224135754</v>
      </c>
      <c r="E291" s="83">
        <v>546.92944586544604</v>
      </c>
      <c r="F291" s="83">
        <v>419.91594487286346</v>
      </c>
      <c r="G291" s="83">
        <v>326.20538461538462</v>
      </c>
      <c r="H291" s="84">
        <v>353.19750526725187</v>
      </c>
      <c r="I291" s="82" t="s">
        <v>388</v>
      </c>
      <c r="J291" s="83">
        <v>490.04491271368863</v>
      </c>
      <c r="K291" s="83">
        <v>582.99420385745691</v>
      </c>
      <c r="L291" s="83">
        <v>545.73399321647651</v>
      </c>
      <c r="M291" s="83">
        <v>417.98231819458988</v>
      </c>
      <c r="N291" s="83">
        <v>354.86499999999995</v>
      </c>
      <c r="O291" s="84">
        <v>392.18617335640738</v>
      </c>
      <c r="P291" s="65" t="s">
        <v>389</v>
      </c>
      <c r="Q291" s="78">
        <v>479.14</v>
      </c>
      <c r="R291" s="78">
        <v>582.03</v>
      </c>
      <c r="S291" s="78">
        <v>538.19000000000005</v>
      </c>
      <c r="T291" s="78">
        <v>378</v>
      </c>
      <c r="U291" s="78"/>
      <c r="V291" s="79"/>
      <c r="W291" s="65" t="s">
        <v>390</v>
      </c>
      <c r="X291" s="78">
        <v>477.77</v>
      </c>
      <c r="Y291" s="78">
        <v>553.39</v>
      </c>
      <c r="Z291" s="78">
        <v>518.37</v>
      </c>
      <c r="AA291" s="78">
        <v>342.1</v>
      </c>
      <c r="AB291" s="78"/>
      <c r="AC291" s="79">
        <v>431.4</v>
      </c>
      <c r="AD291" s="65" t="s">
        <v>391</v>
      </c>
      <c r="AE291" s="68">
        <v>0.51129972389814904</v>
      </c>
      <c r="AF291" s="78">
        <v>464.82</v>
      </c>
      <c r="AG291" s="78">
        <v>570.70000000000005</v>
      </c>
      <c r="AH291" s="78">
        <v>493.06</v>
      </c>
      <c r="AI291" s="78"/>
      <c r="AJ291" s="78"/>
      <c r="AK291" s="79">
        <v>294.92</v>
      </c>
      <c r="AL291" s="69" t="s">
        <v>392</v>
      </c>
      <c r="AM291" s="70">
        <v>1</v>
      </c>
      <c r="AN291" s="78">
        <v>490.72</v>
      </c>
      <c r="AO291" s="78">
        <v>595.27</v>
      </c>
      <c r="AP291" s="78">
        <v>575.64</v>
      </c>
      <c r="AQ291" s="78">
        <v>682.65</v>
      </c>
      <c r="AR291" s="78"/>
      <c r="AS291" s="79"/>
      <c r="AT291" s="65" t="s">
        <v>393</v>
      </c>
      <c r="AU291" s="68">
        <v>3.8705681994116697E-2</v>
      </c>
      <c r="AV291" s="78">
        <v>464.71</v>
      </c>
      <c r="AW291" s="78">
        <v>566.01</v>
      </c>
      <c r="AX291" s="78">
        <v>499.12</v>
      </c>
      <c r="AY291" s="78">
        <v>387.17</v>
      </c>
      <c r="AZ291" s="78"/>
      <c r="BA291" s="79">
        <v>380.58</v>
      </c>
      <c r="BB291" s="65" t="s">
        <v>394</v>
      </c>
      <c r="BC291" s="78">
        <v>461.47</v>
      </c>
      <c r="BD291" s="78">
        <v>571.62</v>
      </c>
      <c r="BE291" s="78">
        <v>527.73</v>
      </c>
      <c r="BF291" s="78"/>
      <c r="BG291" s="78"/>
      <c r="BH291" s="79">
        <v>417.44</v>
      </c>
      <c r="BI291" s="65" t="s">
        <v>395</v>
      </c>
      <c r="BJ291" s="68">
        <v>0.133981805270844</v>
      </c>
      <c r="BK291" s="78">
        <v>577.6</v>
      </c>
      <c r="BL291" s="78">
        <v>660.26</v>
      </c>
      <c r="BM291" s="78">
        <v>739.31</v>
      </c>
      <c r="BN291" s="78">
        <v>561.58000000000004</v>
      </c>
      <c r="BO291" s="78"/>
      <c r="BP291" s="79"/>
      <c r="BQ291" s="65" t="s">
        <v>396</v>
      </c>
      <c r="BR291" s="68">
        <v>1</v>
      </c>
      <c r="BS291" s="78">
        <v>477.83</v>
      </c>
      <c r="BT291" s="78">
        <v>581.16999999999996</v>
      </c>
      <c r="BU291" s="78">
        <v>648.66999999999996</v>
      </c>
      <c r="BV291" s="78"/>
      <c r="BW291" s="78"/>
      <c r="BX291" s="79">
        <v>327.83</v>
      </c>
      <c r="BY291" s="65" t="s">
        <v>397</v>
      </c>
      <c r="BZ291" s="78">
        <v>544.25</v>
      </c>
      <c r="CA291" s="78">
        <v>605.17999999999995</v>
      </c>
      <c r="CB291" s="78">
        <v>517.28</v>
      </c>
      <c r="CC291" s="78">
        <v>382</v>
      </c>
      <c r="CD291" s="78"/>
      <c r="CE291" s="79">
        <v>518.91</v>
      </c>
      <c r="CF291" s="65" t="s">
        <v>398</v>
      </c>
      <c r="CG291" s="78">
        <v>478.97</v>
      </c>
      <c r="CH291" s="78">
        <v>671.53</v>
      </c>
      <c r="CI291" s="78">
        <v>558.46</v>
      </c>
      <c r="CJ291" s="78"/>
      <c r="CK291" s="78"/>
      <c r="CL291" s="79"/>
      <c r="CM291" s="65" t="s">
        <v>399</v>
      </c>
      <c r="CN291" s="78">
        <v>504.03</v>
      </c>
      <c r="CO291" s="78">
        <v>575.16999999999996</v>
      </c>
      <c r="CP291" s="78">
        <v>611.32000000000005</v>
      </c>
      <c r="CQ291" s="78">
        <v>419.46</v>
      </c>
      <c r="CR291" s="78"/>
      <c r="CS291" s="79">
        <v>582.41999999999996</v>
      </c>
      <c r="CT291" s="65" t="s">
        <v>400</v>
      </c>
      <c r="CU291" s="78">
        <v>492.99</v>
      </c>
      <c r="CV291" s="78">
        <v>663.3</v>
      </c>
      <c r="CW291" s="78">
        <v>540.42999999999995</v>
      </c>
      <c r="CX291" s="78">
        <v>445.33</v>
      </c>
      <c r="CY291" s="78"/>
      <c r="CZ291" s="79"/>
      <c r="DA291" s="65" t="s">
        <v>401</v>
      </c>
      <c r="DB291" s="68">
        <v>0.13499831252109301</v>
      </c>
      <c r="DC291" s="78">
        <v>486.21</v>
      </c>
      <c r="DD291" s="78">
        <v>622.07000000000005</v>
      </c>
      <c r="DE291" s="78">
        <v>516.15</v>
      </c>
      <c r="DF291" s="78">
        <v>500.44</v>
      </c>
      <c r="DG291" s="78"/>
      <c r="DH291" s="79">
        <v>470.96</v>
      </c>
      <c r="DI291" s="65" t="s">
        <v>402</v>
      </c>
      <c r="DJ291" s="68">
        <v>3.1283238440843399E-3</v>
      </c>
      <c r="DK291" s="78">
        <v>469.4</v>
      </c>
      <c r="DL291" s="78">
        <v>593.11</v>
      </c>
      <c r="DM291" s="78">
        <v>593.11</v>
      </c>
      <c r="DN291" s="78">
        <v>438.1</v>
      </c>
      <c r="DO291" s="78"/>
      <c r="DP291" s="79">
        <v>437.51</v>
      </c>
      <c r="DQ291" s="65" t="s">
        <v>403</v>
      </c>
      <c r="DR291" s="78">
        <v>489.04</v>
      </c>
      <c r="DS291" s="78">
        <v>557.08000000000004</v>
      </c>
      <c r="DT291" s="78">
        <v>492.9</v>
      </c>
      <c r="DU291" s="78">
        <v>439.96</v>
      </c>
      <c r="DV291" s="78"/>
      <c r="DW291" s="79"/>
      <c r="DX291" s="65" t="s">
        <v>404</v>
      </c>
      <c r="DY291" s="78">
        <v>507.86</v>
      </c>
      <c r="DZ291" s="78">
        <v>572.5</v>
      </c>
      <c r="EA291" s="78">
        <v>648.52</v>
      </c>
      <c r="EB291" s="78">
        <v>434.17</v>
      </c>
      <c r="EC291" s="78"/>
      <c r="ED291" s="79">
        <v>392.03</v>
      </c>
      <c r="EE291" s="65" t="s">
        <v>405</v>
      </c>
      <c r="EF291" s="68">
        <v>1</v>
      </c>
      <c r="EG291" s="78">
        <v>468.48</v>
      </c>
      <c r="EH291" s="78">
        <v>554.16999999999996</v>
      </c>
      <c r="EI291" s="78">
        <v>495.55</v>
      </c>
      <c r="EJ291" s="78"/>
      <c r="EK291" s="78">
        <v>323.74</v>
      </c>
      <c r="EL291" s="79">
        <v>255.29</v>
      </c>
      <c r="EM291" s="65" t="s">
        <v>406</v>
      </c>
      <c r="EN291" s="78">
        <v>510.56</v>
      </c>
      <c r="EO291" s="78">
        <v>576.11</v>
      </c>
      <c r="EP291" s="78">
        <v>526.84</v>
      </c>
      <c r="EQ291" s="78"/>
      <c r="ER291" s="78"/>
      <c r="ES291" s="79">
        <v>411.67</v>
      </c>
      <c r="ET291" s="65" t="s">
        <v>407</v>
      </c>
      <c r="EU291" s="68">
        <v>1</v>
      </c>
      <c r="EV291" s="78">
        <v>480.79</v>
      </c>
      <c r="EW291" s="78">
        <v>580.59</v>
      </c>
      <c r="EX291" s="78">
        <v>580.59</v>
      </c>
      <c r="EY291" s="78"/>
      <c r="EZ291" s="78"/>
      <c r="FA291" s="79">
        <v>319.89</v>
      </c>
      <c r="FB291" s="65" t="s">
        <v>408</v>
      </c>
      <c r="FC291" s="78">
        <v>603.16</v>
      </c>
      <c r="FD291" s="78">
        <v>569.97</v>
      </c>
      <c r="FE291" s="78">
        <v>615.37</v>
      </c>
      <c r="FF291" s="78"/>
      <c r="FG291" s="78"/>
      <c r="FH291" s="79"/>
      <c r="FI291" s="65" t="s">
        <v>409</v>
      </c>
      <c r="FJ291" s="78">
        <v>495.18</v>
      </c>
      <c r="FK291" s="78">
        <v>596.30999999999995</v>
      </c>
      <c r="FL291" s="78">
        <v>400.44</v>
      </c>
      <c r="FM291" s="78">
        <v>649.83000000000004</v>
      </c>
      <c r="FN291" s="78"/>
      <c r="FO291" s="79">
        <v>339.49</v>
      </c>
      <c r="FP291" s="65" t="s">
        <v>410</v>
      </c>
      <c r="FQ291" s="68">
        <v>0.23170675193475099</v>
      </c>
      <c r="FR291" s="78">
        <v>514.46</v>
      </c>
      <c r="FS291" s="78">
        <v>608.14</v>
      </c>
      <c r="FT291" s="78">
        <v>562.46</v>
      </c>
      <c r="FU291" s="78">
        <v>402.94</v>
      </c>
      <c r="FV291" s="78">
        <v>322.93</v>
      </c>
      <c r="FW291" s="79">
        <v>302.79000000000002</v>
      </c>
      <c r="FX291" s="65" t="s">
        <v>411</v>
      </c>
      <c r="FY291" s="78">
        <v>507.83</v>
      </c>
      <c r="FZ291" s="78">
        <v>613.51</v>
      </c>
      <c r="GA291" s="78">
        <v>584</v>
      </c>
      <c r="GB291" s="78">
        <v>569.87</v>
      </c>
      <c r="GC291" s="78"/>
      <c r="GD291" s="79">
        <v>365.74</v>
      </c>
      <c r="GE291" s="65" t="s">
        <v>412</v>
      </c>
      <c r="GF291" s="68">
        <v>0.210948212213901</v>
      </c>
      <c r="GG291" s="78">
        <v>495.53</v>
      </c>
      <c r="GH291" s="78">
        <v>590.76</v>
      </c>
      <c r="GI291" s="78">
        <v>494.6</v>
      </c>
      <c r="GJ291" s="78">
        <v>427.77</v>
      </c>
      <c r="GK291" s="78"/>
      <c r="GL291" s="79">
        <v>415.76</v>
      </c>
      <c r="GM291" s="65" t="s">
        <v>413</v>
      </c>
      <c r="GN291" s="68">
        <v>9.5367067844132097E-2</v>
      </c>
      <c r="GO291" s="78">
        <v>485.27</v>
      </c>
      <c r="GP291" s="78">
        <v>737.81</v>
      </c>
      <c r="GQ291" s="78">
        <v>548.84</v>
      </c>
      <c r="GR291" s="78">
        <v>406.65</v>
      </c>
      <c r="GS291" s="78"/>
      <c r="GT291" s="79"/>
      <c r="GU291" s="65" t="s">
        <v>414</v>
      </c>
      <c r="GV291" s="68">
        <v>1</v>
      </c>
      <c r="GW291" s="78">
        <v>447.75</v>
      </c>
      <c r="GX291" s="78">
        <v>540.49</v>
      </c>
      <c r="GY291" s="78">
        <v>526.54</v>
      </c>
      <c r="GZ291" s="78">
        <v>528.34</v>
      </c>
      <c r="HA291" s="78"/>
      <c r="HB291" s="79">
        <v>416.35</v>
      </c>
      <c r="HC291" s="65" t="s">
        <v>415</v>
      </c>
      <c r="HD291" s="68">
        <v>1</v>
      </c>
      <c r="HE291" s="78">
        <v>487.18</v>
      </c>
      <c r="HF291" s="78">
        <v>614.02</v>
      </c>
      <c r="HG291" s="78"/>
      <c r="HH291" s="78">
        <v>380.18</v>
      </c>
      <c r="HI291" s="78">
        <v>373.54</v>
      </c>
      <c r="HJ291" s="79">
        <v>375.05</v>
      </c>
      <c r="HK291" s="85" t="s">
        <v>416</v>
      </c>
      <c r="HL291" s="68">
        <v>1.1413570735604599</v>
      </c>
      <c r="HM291" s="78">
        <v>470.12</v>
      </c>
      <c r="HN291" s="78">
        <v>567.16999999999996</v>
      </c>
      <c r="HO291" s="78">
        <v>502.24</v>
      </c>
      <c r="HP291" s="78"/>
      <c r="HQ291" s="78"/>
      <c r="HR291" s="79"/>
    </row>
    <row r="292" spans="1:226" x14ac:dyDescent="0.25">
      <c r="A292" s="81">
        <v>43500</v>
      </c>
      <c r="B292" s="82" t="s">
        <v>387</v>
      </c>
      <c r="C292" s="83">
        <v>487.81382160520275</v>
      </c>
      <c r="D292" s="83">
        <v>584.91116412844258</v>
      </c>
      <c r="E292" s="83">
        <v>544.62285616657925</v>
      </c>
      <c r="F292" s="83">
        <v>417.34834792832805</v>
      </c>
      <c r="G292" s="83">
        <v>328.3207692307692</v>
      </c>
      <c r="H292" s="84">
        <v>354.75956521246758</v>
      </c>
      <c r="I292" s="82" t="s">
        <v>388</v>
      </c>
      <c r="J292" s="83">
        <v>488.1998456244537</v>
      </c>
      <c r="K292" s="83">
        <v>580.16279043256179</v>
      </c>
      <c r="L292" s="83">
        <v>543.52966043395963</v>
      </c>
      <c r="M292" s="83">
        <v>413.7494848777302</v>
      </c>
      <c r="N292" s="83">
        <v>352.91499999999996</v>
      </c>
      <c r="O292" s="84">
        <v>390.93289167732593</v>
      </c>
      <c r="P292" s="65" t="s">
        <v>389</v>
      </c>
      <c r="Q292" s="78">
        <v>473.31</v>
      </c>
      <c r="R292" s="78">
        <v>572.03</v>
      </c>
      <c r="S292" s="78">
        <v>535.45000000000005</v>
      </c>
      <c r="T292" s="78">
        <v>366</v>
      </c>
      <c r="U292" s="78"/>
      <c r="V292" s="79"/>
      <c r="W292" s="65" t="s">
        <v>390</v>
      </c>
      <c r="X292" s="78">
        <v>482.32</v>
      </c>
      <c r="Y292" s="78">
        <v>586.45000000000005</v>
      </c>
      <c r="Z292" s="78">
        <v>521.67999999999995</v>
      </c>
      <c r="AA292" s="78">
        <v>342.1</v>
      </c>
      <c r="AB292" s="78"/>
      <c r="AC292" s="79">
        <v>431.4</v>
      </c>
      <c r="AD292" s="65" t="s">
        <v>391</v>
      </c>
      <c r="AE292" s="68">
        <v>0.51129972389814904</v>
      </c>
      <c r="AF292" s="78">
        <v>455.89</v>
      </c>
      <c r="AG292" s="78">
        <v>562.98</v>
      </c>
      <c r="AH292" s="78">
        <v>488.97</v>
      </c>
      <c r="AI292" s="78"/>
      <c r="AJ292" s="78"/>
      <c r="AK292" s="79">
        <v>291.39999999999998</v>
      </c>
      <c r="AL292" s="69" t="s">
        <v>392</v>
      </c>
      <c r="AM292" s="70">
        <v>1</v>
      </c>
      <c r="AN292" s="78">
        <v>489.34</v>
      </c>
      <c r="AO292" s="78">
        <v>589.22</v>
      </c>
      <c r="AP292" s="78">
        <v>572.14</v>
      </c>
      <c r="AQ292" s="78">
        <v>682.65</v>
      </c>
      <c r="AR292" s="78"/>
      <c r="AS292" s="79"/>
      <c r="AT292" s="65" t="s">
        <v>393</v>
      </c>
      <c r="AU292" s="68">
        <v>3.8868159203980103E-2</v>
      </c>
      <c r="AV292" s="78">
        <v>470.03</v>
      </c>
      <c r="AW292" s="78">
        <v>565.91999999999996</v>
      </c>
      <c r="AX292" s="78">
        <v>495.3</v>
      </c>
      <c r="AY292" s="78">
        <v>389.19</v>
      </c>
      <c r="AZ292" s="78"/>
      <c r="BA292" s="79">
        <v>389.79</v>
      </c>
      <c r="BB292" s="65" t="s">
        <v>394</v>
      </c>
      <c r="BC292" s="78">
        <v>464.83</v>
      </c>
      <c r="BD292" s="78">
        <v>564.89</v>
      </c>
      <c r="BE292" s="78">
        <v>525.20000000000005</v>
      </c>
      <c r="BF292" s="78"/>
      <c r="BG292" s="78"/>
      <c r="BH292" s="79">
        <v>417.44</v>
      </c>
      <c r="BI292" s="65" t="s">
        <v>395</v>
      </c>
      <c r="BJ292" s="68">
        <v>0.133951295309026</v>
      </c>
      <c r="BK292" s="78">
        <v>577.46</v>
      </c>
      <c r="BL292" s="78">
        <v>660.11</v>
      </c>
      <c r="BM292" s="78">
        <v>725.75</v>
      </c>
      <c r="BN292" s="78">
        <v>561.46</v>
      </c>
      <c r="BO292" s="78"/>
      <c r="BP292" s="79"/>
      <c r="BQ292" s="65" t="s">
        <v>396</v>
      </c>
      <c r="BR292" s="68">
        <v>1</v>
      </c>
      <c r="BS292" s="78">
        <v>503.67</v>
      </c>
      <c r="BT292" s="78">
        <v>600.33000000000004</v>
      </c>
      <c r="BU292" s="78">
        <v>647</v>
      </c>
      <c r="BV292" s="78"/>
      <c r="BW292" s="78"/>
      <c r="BX292" s="79">
        <v>327.83</v>
      </c>
      <c r="BY292" s="65" t="s">
        <v>397</v>
      </c>
      <c r="BZ292" s="78">
        <v>540.91</v>
      </c>
      <c r="CA292" s="78">
        <v>600.29999999999995</v>
      </c>
      <c r="CB292" s="78">
        <v>510.42</v>
      </c>
      <c r="CC292" s="78">
        <v>378.61</v>
      </c>
      <c r="CD292" s="78"/>
      <c r="CE292" s="79">
        <v>507.49</v>
      </c>
      <c r="CF292" s="65" t="s">
        <v>398</v>
      </c>
      <c r="CG292" s="78">
        <v>462.03</v>
      </c>
      <c r="CH292" s="78">
        <v>658.63</v>
      </c>
      <c r="CI292" s="78">
        <v>556.04</v>
      </c>
      <c r="CJ292" s="78"/>
      <c r="CK292" s="78"/>
      <c r="CL292" s="79"/>
      <c r="CM292" s="65" t="s">
        <v>399</v>
      </c>
      <c r="CN292" s="78">
        <v>504.23</v>
      </c>
      <c r="CO292" s="78">
        <v>575.34</v>
      </c>
      <c r="CP292" s="78">
        <v>609.21</v>
      </c>
      <c r="CQ292" s="78">
        <v>410.65</v>
      </c>
      <c r="CR292" s="78"/>
      <c r="CS292" s="79">
        <v>583.98</v>
      </c>
      <c r="CT292" s="65" t="s">
        <v>400</v>
      </c>
      <c r="CU292" s="78">
        <v>491.49</v>
      </c>
      <c r="CV292" s="78">
        <v>660.99</v>
      </c>
      <c r="CW292" s="78">
        <v>538.05999999999995</v>
      </c>
      <c r="CX292" s="78">
        <v>439.61</v>
      </c>
      <c r="CY292" s="78"/>
      <c r="CZ292" s="79"/>
      <c r="DA292" s="65" t="s">
        <v>401</v>
      </c>
      <c r="DB292" s="68">
        <v>0.134852673454251</v>
      </c>
      <c r="DC292" s="78">
        <v>487.84</v>
      </c>
      <c r="DD292" s="78">
        <v>621.51</v>
      </c>
      <c r="DE292" s="78">
        <v>514.73</v>
      </c>
      <c r="DF292" s="78">
        <v>494.5</v>
      </c>
      <c r="DG292" s="78"/>
      <c r="DH292" s="79">
        <v>458.36</v>
      </c>
      <c r="DI292" s="65" t="s">
        <v>402</v>
      </c>
      <c r="DJ292" s="68">
        <v>3.1466331025802401E-3</v>
      </c>
      <c r="DK292" s="78">
        <v>465.03</v>
      </c>
      <c r="DL292" s="78">
        <v>592.28</v>
      </c>
      <c r="DM292" s="78">
        <v>592.28</v>
      </c>
      <c r="DN292" s="78">
        <v>381.19</v>
      </c>
      <c r="DO292" s="78"/>
      <c r="DP292" s="79">
        <v>448.82</v>
      </c>
      <c r="DQ292" s="65" t="s">
        <v>403</v>
      </c>
      <c r="DR292" s="78">
        <v>472.78</v>
      </c>
      <c r="DS292" s="78">
        <v>557.08000000000004</v>
      </c>
      <c r="DT292" s="78">
        <v>491.09</v>
      </c>
      <c r="DU292" s="78">
        <v>431.67</v>
      </c>
      <c r="DV292" s="78"/>
      <c r="DW292" s="79"/>
      <c r="DX292" s="65" t="s">
        <v>404</v>
      </c>
      <c r="DY292" s="78">
        <v>500.6</v>
      </c>
      <c r="DZ292" s="78">
        <v>567.53</v>
      </c>
      <c r="EA292" s="78">
        <v>645.15</v>
      </c>
      <c r="EB292" s="78">
        <v>430.17</v>
      </c>
      <c r="EC292" s="78"/>
      <c r="ED292" s="79">
        <v>389.8</v>
      </c>
      <c r="EE292" s="65" t="s">
        <v>405</v>
      </c>
      <c r="EF292" s="68">
        <v>1</v>
      </c>
      <c r="EG292" s="78">
        <v>476.94</v>
      </c>
      <c r="EH292" s="78">
        <v>561.78</v>
      </c>
      <c r="EI292" s="78">
        <v>492.07</v>
      </c>
      <c r="EJ292" s="78"/>
      <c r="EK292" s="78">
        <v>323.74</v>
      </c>
      <c r="EL292" s="79">
        <v>263.10000000000002</v>
      </c>
      <c r="EM292" s="65" t="s">
        <v>406</v>
      </c>
      <c r="EN292" s="78">
        <v>492.61</v>
      </c>
      <c r="EO292" s="78">
        <v>576.11</v>
      </c>
      <c r="EP292" s="78">
        <v>516.32000000000005</v>
      </c>
      <c r="EQ292" s="78"/>
      <c r="ER292" s="78"/>
      <c r="ES292" s="79">
        <v>403.34</v>
      </c>
      <c r="ET292" s="65" t="s">
        <v>407</v>
      </c>
      <c r="EU292" s="68">
        <v>1</v>
      </c>
      <c r="EV292" s="78">
        <v>480.48</v>
      </c>
      <c r="EW292" s="78">
        <v>579.35</v>
      </c>
      <c r="EX292" s="78">
        <v>579.35</v>
      </c>
      <c r="EY292" s="78"/>
      <c r="EZ292" s="78"/>
      <c r="FA292" s="79">
        <v>319.89</v>
      </c>
      <c r="FB292" s="65" t="s">
        <v>408</v>
      </c>
      <c r="FC292" s="78">
        <v>603.16</v>
      </c>
      <c r="FD292" s="78">
        <v>569.97</v>
      </c>
      <c r="FE292" s="78">
        <v>615.37</v>
      </c>
      <c r="FF292" s="78"/>
      <c r="FG292" s="78"/>
      <c r="FH292" s="79"/>
      <c r="FI292" s="65" t="s">
        <v>409</v>
      </c>
      <c r="FJ292" s="78">
        <v>489.39</v>
      </c>
      <c r="FK292" s="78">
        <v>589.70000000000005</v>
      </c>
      <c r="FL292" s="78">
        <v>394.66</v>
      </c>
      <c r="FM292" s="78">
        <v>640.83000000000004</v>
      </c>
      <c r="FN292" s="78"/>
      <c r="FO292" s="79">
        <v>341.96</v>
      </c>
      <c r="FP292" s="65" t="s">
        <v>410</v>
      </c>
      <c r="FQ292" s="68">
        <v>0.23355754857996999</v>
      </c>
      <c r="FR292" s="78">
        <v>518.75</v>
      </c>
      <c r="FS292" s="78">
        <v>611.69000000000005</v>
      </c>
      <c r="FT292" s="78">
        <v>560.47</v>
      </c>
      <c r="FU292" s="78">
        <v>391.11</v>
      </c>
      <c r="FV292" s="78">
        <v>325.51</v>
      </c>
      <c r="FW292" s="79">
        <v>309.74</v>
      </c>
      <c r="FX292" s="65" t="s">
        <v>411</v>
      </c>
      <c r="FY292" s="78">
        <v>505.39</v>
      </c>
      <c r="FZ292" s="78">
        <v>610.25</v>
      </c>
      <c r="GA292" s="78">
        <v>580.75</v>
      </c>
      <c r="GB292" s="78">
        <v>566.91</v>
      </c>
      <c r="GC292" s="78"/>
      <c r="GD292" s="79">
        <v>366.55</v>
      </c>
      <c r="GE292" s="65" t="s">
        <v>412</v>
      </c>
      <c r="GF292" s="68">
        <v>0.210260723296888</v>
      </c>
      <c r="GG292" s="78">
        <v>486.52</v>
      </c>
      <c r="GH292" s="78">
        <v>581.05999999999995</v>
      </c>
      <c r="GI292" s="78">
        <v>500.66</v>
      </c>
      <c r="GJ292" s="78">
        <v>589.15</v>
      </c>
      <c r="GK292" s="78"/>
      <c r="GL292" s="79">
        <v>414.44</v>
      </c>
      <c r="GM292" s="65" t="s">
        <v>413</v>
      </c>
      <c r="GN292" s="68">
        <v>9.6049484694514603E-2</v>
      </c>
      <c r="GO292" s="78">
        <v>487.82</v>
      </c>
      <c r="GP292" s="78">
        <v>737.94</v>
      </c>
      <c r="GQ292" s="78">
        <v>544.77</v>
      </c>
      <c r="GR292" s="78">
        <v>409.56</v>
      </c>
      <c r="GS292" s="78"/>
      <c r="GT292" s="79"/>
      <c r="GU292" s="65" t="s">
        <v>414</v>
      </c>
      <c r="GV292" s="68">
        <v>1</v>
      </c>
      <c r="GW292" s="78">
        <v>438.78</v>
      </c>
      <c r="GX292" s="78">
        <v>528.20000000000005</v>
      </c>
      <c r="GY292" s="78">
        <v>510.13</v>
      </c>
      <c r="GZ292" s="78">
        <v>537.80999999999995</v>
      </c>
      <c r="HA292" s="78"/>
      <c r="HB292" s="79">
        <v>403.06</v>
      </c>
      <c r="HC292" s="65" t="s">
        <v>415</v>
      </c>
      <c r="HD292" s="68">
        <v>1</v>
      </c>
      <c r="HE292" s="78">
        <v>486.35</v>
      </c>
      <c r="HF292" s="78">
        <v>605.67999999999995</v>
      </c>
      <c r="HG292" s="78"/>
      <c r="HH292" s="78">
        <v>377.06</v>
      </c>
      <c r="HI292" s="78">
        <v>370.42</v>
      </c>
      <c r="HJ292" s="79">
        <v>375.89</v>
      </c>
      <c r="HK292" s="85" t="s">
        <v>416</v>
      </c>
      <c r="HL292" s="68">
        <v>1.1405369648030299</v>
      </c>
      <c r="HM292" s="78">
        <v>471.29</v>
      </c>
      <c r="HN292" s="78">
        <v>566.4</v>
      </c>
      <c r="HO292" s="78">
        <v>494.76</v>
      </c>
      <c r="HP292" s="78"/>
      <c r="HQ292" s="78"/>
      <c r="HR292" s="79"/>
    </row>
    <row r="293" spans="1:226" x14ac:dyDescent="0.25">
      <c r="A293" s="81">
        <v>43493</v>
      </c>
      <c r="B293" s="82" t="s">
        <v>387</v>
      </c>
      <c r="C293" s="83">
        <v>488.17012795627812</v>
      </c>
      <c r="D293" s="83">
        <v>583.39110640795968</v>
      </c>
      <c r="E293" s="83">
        <v>542.75313129525534</v>
      </c>
      <c r="F293" s="83">
        <v>411.00565595423171</v>
      </c>
      <c r="G293" s="83">
        <v>309.49128205128204</v>
      </c>
      <c r="H293" s="84">
        <v>356.83793843966066</v>
      </c>
      <c r="I293" s="82" t="s">
        <v>388</v>
      </c>
      <c r="J293" s="83">
        <v>487.35299399552667</v>
      </c>
      <c r="K293" s="83">
        <v>577.48638651921112</v>
      </c>
      <c r="L293" s="83">
        <v>541.36188697459431</v>
      </c>
      <c r="M293" s="83">
        <v>408.46256535510372</v>
      </c>
      <c r="N293" s="83">
        <v>346.51499999999999</v>
      </c>
      <c r="O293" s="84">
        <v>391.79047135131805</v>
      </c>
      <c r="P293" s="65" t="s">
        <v>389</v>
      </c>
      <c r="Q293" s="78">
        <v>480.81</v>
      </c>
      <c r="R293" s="78">
        <v>573.69000000000005</v>
      </c>
      <c r="S293" s="78">
        <v>533.99</v>
      </c>
      <c r="T293" s="78">
        <v>366</v>
      </c>
      <c r="U293" s="78"/>
      <c r="V293" s="79"/>
      <c r="W293" s="65" t="s">
        <v>390</v>
      </c>
      <c r="X293" s="78">
        <v>460.67</v>
      </c>
      <c r="Y293" s="78">
        <v>562.57000000000005</v>
      </c>
      <c r="Z293" s="78">
        <v>513.66</v>
      </c>
      <c r="AA293" s="78">
        <v>338.79</v>
      </c>
      <c r="AB293" s="78"/>
      <c r="AC293" s="79">
        <v>431.4</v>
      </c>
      <c r="AD293" s="65" t="s">
        <v>391</v>
      </c>
      <c r="AE293" s="68">
        <v>0.51129972389814904</v>
      </c>
      <c r="AF293" s="78">
        <v>465.12</v>
      </c>
      <c r="AG293" s="78">
        <v>558.83000000000004</v>
      </c>
      <c r="AH293" s="78">
        <v>484.37</v>
      </c>
      <c r="AI293" s="78"/>
      <c r="AJ293" s="78"/>
      <c r="AK293" s="79">
        <v>288.16000000000003</v>
      </c>
      <c r="AL293" s="69" t="s">
        <v>392</v>
      </c>
      <c r="AM293" s="70">
        <v>1</v>
      </c>
      <c r="AN293" s="78">
        <v>478.86</v>
      </c>
      <c r="AO293" s="78">
        <v>577.1</v>
      </c>
      <c r="AP293" s="78">
        <v>570.39</v>
      </c>
      <c r="AQ293" s="78">
        <v>682.65</v>
      </c>
      <c r="AR293" s="78"/>
      <c r="AS293" s="79"/>
      <c r="AT293" s="65" t="s">
        <v>393</v>
      </c>
      <c r="AU293" s="68">
        <v>3.88711809064759E-2</v>
      </c>
      <c r="AV293" s="78">
        <v>475.63</v>
      </c>
      <c r="AW293" s="78">
        <v>566.66999999999996</v>
      </c>
      <c r="AX293" s="78">
        <v>488.85</v>
      </c>
      <c r="AY293" s="78">
        <v>387.58</v>
      </c>
      <c r="AZ293" s="78"/>
      <c r="BA293" s="79">
        <v>392.32</v>
      </c>
      <c r="BB293" s="65" t="s">
        <v>394</v>
      </c>
      <c r="BC293" s="78">
        <v>463.15</v>
      </c>
      <c r="BD293" s="78">
        <v>566.57000000000005</v>
      </c>
      <c r="BE293" s="78">
        <v>524.36</v>
      </c>
      <c r="BF293" s="78"/>
      <c r="BG293" s="78"/>
      <c r="BH293" s="79">
        <v>419.96</v>
      </c>
      <c r="BI293" s="65" t="s">
        <v>395</v>
      </c>
      <c r="BJ293" s="68">
        <v>0.13395488399507</v>
      </c>
      <c r="BK293" s="78">
        <v>579.62</v>
      </c>
      <c r="BL293" s="78">
        <v>663.34</v>
      </c>
      <c r="BM293" s="78">
        <v>735.09</v>
      </c>
      <c r="BN293" s="78">
        <v>547.54</v>
      </c>
      <c r="BO293" s="78"/>
      <c r="BP293" s="79"/>
      <c r="BQ293" s="65" t="s">
        <v>396</v>
      </c>
      <c r="BR293" s="68">
        <v>1</v>
      </c>
      <c r="BS293" s="78">
        <v>485.33</v>
      </c>
      <c r="BT293" s="78">
        <v>575.33000000000004</v>
      </c>
      <c r="BU293" s="78">
        <v>646.16999999999996</v>
      </c>
      <c r="BV293" s="78"/>
      <c r="BW293" s="78"/>
      <c r="BX293" s="79">
        <v>327.83</v>
      </c>
      <c r="BY293" s="65" t="s">
        <v>397</v>
      </c>
      <c r="BZ293" s="78">
        <v>537.34</v>
      </c>
      <c r="CA293" s="78">
        <v>594.29</v>
      </c>
      <c r="CB293" s="78">
        <v>506.3</v>
      </c>
      <c r="CC293" s="78">
        <v>373.73</v>
      </c>
      <c r="CD293" s="78"/>
      <c r="CE293" s="79">
        <v>507.74</v>
      </c>
      <c r="CF293" s="65" t="s">
        <v>398</v>
      </c>
      <c r="CG293" s="78">
        <v>483</v>
      </c>
      <c r="CH293" s="78">
        <v>677.98</v>
      </c>
      <c r="CI293" s="78">
        <v>554.42999999999995</v>
      </c>
      <c r="CJ293" s="78"/>
      <c r="CK293" s="78"/>
      <c r="CL293" s="79"/>
      <c r="CM293" s="65" t="s">
        <v>399</v>
      </c>
      <c r="CN293" s="78">
        <v>504.9</v>
      </c>
      <c r="CO293" s="78">
        <v>572.69000000000005</v>
      </c>
      <c r="CP293" s="78">
        <v>605.13</v>
      </c>
      <c r="CQ293" s="78">
        <v>406.02</v>
      </c>
      <c r="CR293" s="78"/>
      <c r="CS293" s="79">
        <v>586.46</v>
      </c>
      <c r="CT293" s="65" t="s">
        <v>400</v>
      </c>
      <c r="CU293" s="78">
        <v>492.29</v>
      </c>
      <c r="CV293" s="78">
        <v>660.23</v>
      </c>
      <c r="CW293" s="78">
        <v>537.29999999999995</v>
      </c>
      <c r="CX293" s="78">
        <v>429.71</v>
      </c>
      <c r="CY293" s="78"/>
      <c r="CZ293" s="79"/>
      <c r="DA293" s="65" t="s">
        <v>401</v>
      </c>
      <c r="DB293" s="68">
        <v>0.134638428500263</v>
      </c>
      <c r="DC293" s="78">
        <v>483.41</v>
      </c>
      <c r="DD293" s="78">
        <v>615.66999999999996</v>
      </c>
      <c r="DE293" s="78">
        <v>509.61</v>
      </c>
      <c r="DF293" s="78">
        <v>487.39</v>
      </c>
      <c r="DG293" s="78"/>
      <c r="DH293" s="79">
        <v>457.85</v>
      </c>
      <c r="DI293" s="65" t="s">
        <v>402</v>
      </c>
      <c r="DJ293" s="68">
        <v>3.1493087267344799E-3</v>
      </c>
      <c r="DK293" s="78">
        <v>473.13</v>
      </c>
      <c r="DL293" s="78">
        <v>600.14</v>
      </c>
      <c r="DM293" s="78">
        <v>600.14</v>
      </c>
      <c r="DN293" s="78">
        <v>411.12</v>
      </c>
      <c r="DO293" s="78"/>
      <c r="DP293" s="79">
        <v>450.86</v>
      </c>
      <c r="DQ293" s="65" t="s">
        <v>403</v>
      </c>
      <c r="DR293" s="78">
        <v>464.65</v>
      </c>
      <c r="DS293" s="78">
        <v>557.08000000000004</v>
      </c>
      <c r="DT293" s="78">
        <v>488.38</v>
      </c>
      <c r="DU293" s="78">
        <v>418.38</v>
      </c>
      <c r="DV293" s="78"/>
      <c r="DW293" s="79"/>
      <c r="DX293" s="65" t="s">
        <v>404</v>
      </c>
      <c r="DY293" s="78">
        <v>496.6</v>
      </c>
      <c r="DZ293" s="78">
        <v>563.49</v>
      </c>
      <c r="EA293" s="78">
        <v>653.1</v>
      </c>
      <c r="EB293" s="78">
        <v>422.39</v>
      </c>
      <c r="EC293" s="78"/>
      <c r="ED293" s="79">
        <v>390.53</v>
      </c>
      <c r="EE293" s="65" t="s">
        <v>405</v>
      </c>
      <c r="EF293" s="68">
        <v>1</v>
      </c>
      <c r="EG293" s="78">
        <v>472.8</v>
      </c>
      <c r="EH293" s="78">
        <v>554.79</v>
      </c>
      <c r="EI293" s="78">
        <v>491.78</v>
      </c>
      <c r="EJ293" s="78"/>
      <c r="EK293" s="78">
        <v>323.74</v>
      </c>
      <c r="EL293" s="79">
        <v>269.38</v>
      </c>
      <c r="EM293" s="65" t="s">
        <v>406</v>
      </c>
      <c r="EN293" s="78">
        <v>507.14</v>
      </c>
      <c r="EO293" s="78">
        <v>576.11</v>
      </c>
      <c r="EP293" s="78">
        <v>516.32000000000005</v>
      </c>
      <c r="EQ293" s="78"/>
      <c r="ER293" s="78"/>
      <c r="ES293" s="79">
        <v>403.34</v>
      </c>
      <c r="ET293" s="65" t="s">
        <v>407</v>
      </c>
      <c r="EU293" s="68">
        <v>1</v>
      </c>
      <c r="EV293" s="78">
        <v>482.55</v>
      </c>
      <c r="EW293" s="78">
        <v>580.33000000000004</v>
      </c>
      <c r="EX293" s="78">
        <v>580.32000000000005</v>
      </c>
      <c r="EY293" s="78"/>
      <c r="EZ293" s="78"/>
      <c r="FA293" s="79">
        <v>319.89</v>
      </c>
      <c r="FB293" s="65" t="s">
        <v>408</v>
      </c>
      <c r="FC293" s="78">
        <v>603.16</v>
      </c>
      <c r="FD293" s="78">
        <v>569.97</v>
      </c>
      <c r="FE293" s="78">
        <v>615.37</v>
      </c>
      <c r="FF293" s="78"/>
      <c r="FG293" s="78"/>
      <c r="FH293" s="79"/>
      <c r="FI293" s="65" t="s">
        <v>409</v>
      </c>
      <c r="FJ293" s="78">
        <v>498.48</v>
      </c>
      <c r="FK293" s="78">
        <v>593</v>
      </c>
      <c r="FL293" s="78">
        <v>385.57</v>
      </c>
      <c r="FM293" s="78">
        <v>634.83000000000004</v>
      </c>
      <c r="FN293" s="78"/>
      <c r="FO293" s="79">
        <v>332.05</v>
      </c>
      <c r="FP293" s="65" t="s">
        <v>410</v>
      </c>
      <c r="FQ293" s="68">
        <v>0.233312335223163</v>
      </c>
      <c r="FR293" s="78">
        <v>518.85</v>
      </c>
      <c r="FS293" s="78">
        <v>611.95000000000005</v>
      </c>
      <c r="FT293" s="78">
        <v>565.38</v>
      </c>
      <c r="FU293" s="78">
        <v>390</v>
      </c>
      <c r="FV293" s="78">
        <v>305.26</v>
      </c>
      <c r="FW293" s="79">
        <v>313.75</v>
      </c>
      <c r="FX293" s="65" t="s">
        <v>411</v>
      </c>
      <c r="FY293" s="78">
        <v>506.2</v>
      </c>
      <c r="FZ293" s="78">
        <v>607.82000000000005</v>
      </c>
      <c r="GA293" s="78">
        <v>571.79999999999995</v>
      </c>
      <c r="GB293" s="78">
        <v>566.48</v>
      </c>
      <c r="GC293" s="78"/>
      <c r="GD293" s="79">
        <v>369.8</v>
      </c>
      <c r="GE293" s="65" t="s">
        <v>412</v>
      </c>
      <c r="GF293" s="68">
        <v>0.209881207236704</v>
      </c>
      <c r="GG293" s="78">
        <v>458.41</v>
      </c>
      <c r="GH293" s="78">
        <v>563.87</v>
      </c>
      <c r="GI293" s="78">
        <v>410.56</v>
      </c>
      <c r="GJ293" s="78">
        <v>402.51</v>
      </c>
      <c r="GK293" s="78"/>
      <c r="GL293" s="79">
        <v>426.82</v>
      </c>
      <c r="GM293" s="65" t="s">
        <v>413</v>
      </c>
      <c r="GN293" s="68">
        <v>9.6615557036994107E-2</v>
      </c>
      <c r="GO293" s="78">
        <v>484.2</v>
      </c>
      <c r="GP293" s="78">
        <v>739.12</v>
      </c>
      <c r="GQ293" s="78">
        <v>542.73</v>
      </c>
      <c r="GR293" s="78">
        <v>408.3</v>
      </c>
      <c r="GS293" s="78"/>
      <c r="GT293" s="79"/>
      <c r="GU293" s="65" t="s">
        <v>414</v>
      </c>
      <c r="GV293" s="68">
        <v>1</v>
      </c>
      <c r="GW293" s="78">
        <v>434.23</v>
      </c>
      <c r="GX293" s="78">
        <v>519.26</v>
      </c>
      <c r="GY293" s="78">
        <v>502.5</v>
      </c>
      <c r="GZ293" s="78">
        <v>537.80999999999995</v>
      </c>
      <c r="HA293" s="78"/>
      <c r="HB293" s="79">
        <v>416.01</v>
      </c>
      <c r="HC293" s="65" t="s">
        <v>415</v>
      </c>
      <c r="HD293" s="68">
        <v>1</v>
      </c>
      <c r="HE293" s="78">
        <v>497.18</v>
      </c>
      <c r="HF293" s="78">
        <v>597.35</v>
      </c>
      <c r="HG293" s="78"/>
      <c r="HH293" s="78">
        <v>366.82</v>
      </c>
      <c r="HI293" s="78">
        <v>360.18</v>
      </c>
      <c r="HJ293" s="79">
        <v>377.55</v>
      </c>
      <c r="HK293" s="85" t="s">
        <v>416</v>
      </c>
      <c r="HL293" s="68">
        <v>1.1509069146487401</v>
      </c>
      <c r="HM293" s="78">
        <v>477.13</v>
      </c>
      <c r="HN293" s="78">
        <v>571.21</v>
      </c>
      <c r="HO293" s="78">
        <v>501.28</v>
      </c>
      <c r="HP293" s="78"/>
      <c r="HQ293" s="78"/>
      <c r="HR293" s="79"/>
    </row>
    <row r="294" spans="1:226" x14ac:dyDescent="0.25">
      <c r="A294" s="81">
        <v>43486</v>
      </c>
      <c r="B294" s="82" t="s">
        <v>387</v>
      </c>
      <c r="C294" s="83">
        <v>486.99629959196125</v>
      </c>
      <c r="D294" s="83">
        <v>579.54571429119096</v>
      </c>
      <c r="E294" s="83">
        <v>541.45347811628017</v>
      </c>
      <c r="F294" s="83">
        <v>406.71004813621209</v>
      </c>
      <c r="G294" s="83">
        <v>308.70602564102563</v>
      </c>
      <c r="H294" s="84">
        <v>357.29172009538502</v>
      </c>
      <c r="I294" s="82" t="s">
        <v>388</v>
      </c>
      <c r="J294" s="83">
        <v>488.12366532452489</v>
      </c>
      <c r="K294" s="83">
        <v>574.06502858745284</v>
      </c>
      <c r="L294" s="83">
        <v>540.01351822475726</v>
      </c>
      <c r="M294" s="83">
        <v>403.27401031399546</v>
      </c>
      <c r="N294" s="83">
        <v>342.00875000000002</v>
      </c>
      <c r="O294" s="84">
        <v>391.84035436429627</v>
      </c>
      <c r="P294" s="65" t="s">
        <v>389</v>
      </c>
      <c r="Q294" s="78">
        <v>479.97</v>
      </c>
      <c r="R294" s="78">
        <v>600.36</v>
      </c>
      <c r="S294" s="78">
        <v>530.94000000000005</v>
      </c>
      <c r="T294" s="78">
        <v>351</v>
      </c>
      <c r="U294" s="78"/>
      <c r="V294" s="79"/>
      <c r="W294" s="65" t="s">
        <v>390</v>
      </c>
      <c r="X294" s="78">
        <v>476.62</v>
      </c>
      <c r="Y294" s="78">
        <v>568.1</v>
      </c>
      <c r="Z294" s="78">
        <v>508.62</v>
      </c>
      <c r="AA294" s="78">
        <v>327.25</v>
      </c>
      <c r="AB294" s="78"/>
      <c r="AC294" s="79">
        <v>421.49</v>
      </c>
      <c r="AD294" s="65" t="s">
        <v>391</v>
      </c>
      <c r="AE294" s="68">
        <v>0.51129972389814904</v>
      </c>
      <c r="AF294" s="78">
        <v>449.6</v>
      </c>
      <c r="AG294" s="78">
        <v>556.86</v>
      </c>
      <c r="AH294" s="78">
        <v>484.03</v>
      </c>
      <c r="AI294" s="78"/>
      <c r="AJ294" s="78"/>
      <c r="AK294" s="79">
        <v>287.66000000000003</v>
      </c>
      <c r="AL294" s="69" t="s">
        <v>392</v>
      </c>
      <c r="AM294" s="70">
        <v>1</v>
      </c>
      <c r="AN294" s="78">
        <v>469.94</v>
      </c>
      <c r="AO294" s="78">
        <v>573.16</v>
      </c>
      <c r="AP294" s="78">
        <v>537.35</v>
      </c>
      <c r="AQ294" s="78">
        <v>682.65</v>
      </c>
      <c r="AR294" s="78"/>
      <c r="AS294" s="79"/>
      <c r="AT294" s="65" t="s">
        <v>393</v>
      </c>
      <c r="AU294" s="68">
        <v>3.9073184073770202E-2</v>
      </c>
      <c r="AV294" s="78">
        <v>482.36</v>
      </c>
      <c r="AW294" s="78">
        <v>573.33000000000004</v>
      </c>
      <c r="AX294" s="78">
        <v>498.89</v>
      </c>
      <c r="AY294" s="78">
        <v>394.72</v>
      </c>
      <c r="AZ294" s="78"/>
      <c r="BA294" s="79">
        <v>395.98</v>
      </c>
      <c r="BB294" s="65" t="s">
        <v>394</v>
      </c>
      <c r="BC294" s="78">
        <v>469.87</v>
      </c>
      <c r="BD294" s="78">
        <v>568.26</v>
      </c>
      <c r="BE294" s="78">
        <v>526.89</v>
      </c>
      <c r="BF294" s="78"/>
      <c r="BG294" s="78"/>
      <c r="BH294" s="79">
        <v>419.12</v>
      </c>
      <c r="BI294" s="65" t="s">
        <v>395</v>
      </c>
      <c r="BJ294" s="68">
        <v>0.13394232443509799</v>
      </c>
      <c r="BK294" s="78">
        <v>579.57000000000005</v>
      </c>
      <c r="BL294" s="78">
        <v>674</v>
      </c>
      <c r="BM294" s="78">
        <v>745.74</v>
      </c>
      <c r="BN294" s="78">
        <v>547.49</v>
      </c>
      <c r="BO294" s="78"/>
      <c r="BP294" s="79"/>
      <c r="BQ294" s="65" t="s">
        <v>396</v>
      </c>
      <c r="BR294" s="68">
        <v>1</v>
      </c>
      <c r="BS294" s="78">
        <v>482.83</v>
      </c>
      <c r="BT294" s="78">
        <v>561.16999999999996</v>
      </c>
      <c r="BU294" s="78">
        <v>644.5</v>
      </c>
      <c r="BV294" s="78"/>
      <c r="BW294" s="78"/>
      <c r="BX294" s="79">
        <v>333.67</v>
      </c>
      <c r="BY294" s="65" t="s">
        <v>397</v>
      </c>
      <c r="BZ294" s="78">
        <v>529.51</v>
      </c>
      <c r="CA294" s="78">
        <v>584.88</v>
      </c>
      <c r="CB294" s="78">
        <v>505.37</v>
      </c>
      <c r="CC294" s="78">
        <v>369.08</v>
      </c>
      <c r="CD294" s="78"/>
      <c r="CE294" s="79">
        <v>508.18</v>
      </c>
      <c r="CF294" s="65" t="s">
        <v>398</v>
      </c>
      <c r="CG294" s="78">
        <v>483.8</v>
      </c>
      <c r="CH294" s="78">
        <v>669.92</v>
      </c>
      <c r="CI294" s="78">
        <v>546.36</v>
      </c>
      <c r="CJ294" s="78"/>
      <c r="CK294" s="78"/>
      <c r="CL294" s="79"/>
      <c r="CM294" s="65" t="s">
        <v>399</v>
      </c>
      <c r="CN294" s="78">
        <v>501.83</v>
      </c>
      <c r="CO294" s="78">
        <v>564.22</v>
      </c>
      <c r="CP294" s="78">
        <v>599.44000000000005</v>
      </c>
      <c r="CQ294" s="78">
        <v>396.35</v>
      </c>
      <c r="CR294" s="78"/>
      <c r="CS294" s="79">
        <v>586.4</v>
      </c>
      <c r="CT294" s="65" t="s">
        <v>400</v>
      </c>
      <c r="CU294" s="78">
        <v>489.85</v>
      </c>
      <c r="CV294" s="78">
        <v>657.07</v>
      </c>
      <c r="CW294" s="78">
        <v>532.52</v>
      </c>
      <c r="CX294" s="78">
        <v>418.71</v>
      </c>
      <c r="CY294" s="78"/>
      <c r="CZ294" s="79"/>
      <c r="DA294" s="65" t="s">
        <v>401</v>
      </c>
      <c r="DB294" s="68">
        <v>0.13464749286368299</v>
      </c>
      <c r="DC294" s="78">
        <v>480.21</v>
      </c>
      <c r="DD294" s="78">
        <v>603.87</v>
      </c>
      <c r="DE294" s="78">
        <v>502.1</v>
      </c>
      <c r="DF294" s="78">
        <v>487.42</v>
      </c>
      <c r="DG294" s="78"/>
      <c r="DH294" s="79">
        <v>457.88</v>
      </c>
      <c r="DI294" s="65" t="s">
        <v>402</v>
      </c>
      <c r="DJ294" s="68">
        <v>3.1475244720027698E-3</v>
      </c>
      <c r="DK294" s="78">
        <v>472.87</v>
      </c>
      <c r="DL294" s="78">
        <v>594.62</v>
      </c>
      <c r="DM294" s="78">
        <v>594.62</v>
      </c>
      <c r="DN294" s="78">
        <v>405.22</v>
      </c>
      <c r="DO294" s="78"/>
      <c r="DP294" s="79">
        <v>450.44</v>
      </c>
      <c r="DQ294" s="65" t="s">
        <v>403</v>
      </c>
      <c r="DR294" s="78">
        <v>464.65</v>
      </c>
      <c r="DS294" s="78">
        <v>524.55999999999995</v>
      </c>
      <c r="DT294" s="78">
        <v>488.56</v>
      </c>
      <c r="DU294" s="78">
        <v>418.38</v>
      </c>
      <c r="DV294" s="78"/>
      <c r="DW294" s="79"/>
      <c r="DX294" s="65" t="s">
        <v>404</v>
      </c>
      <c r="DY294" s="78">
        <v>494.21</v>
      </c>
      <c r="DZ294" s="78">
        <v>559.88</v>
      </c>
      <c r="EA294" s="78">
        <v>647.66999999999996</v>
      </c>
      <c r="EB294" s="78">
        <v>417.17</v>
      </c>
      <c r="EC294" s="78"/>
      <c r="ED294" s="79">
        <v>391.22</v>
      </c>
      <c r="EE294" s="65" t="s">
        <v>405</v>
      </c>
      <c r="EF294" s="68">
        <v>1</v>
      </c>
      <c r="EG294" s="78">
        <v>477.1</v>
      </c>
      <c r="EH294" s="78">
        <v>560.16</v>
      </c>
      <c r="EI294" s="78">
        <v>492.61</v>
      </c>
      <c r="EJ294" s="78"/>
      <c r="EK294" s="78">
        <v>323.74</v>
      </c>
      <c r="EL294" s="79">
        <v>266.69</v>
      </c>
      <c r="EM294" s="65" t="s">
        <v>406</v>
      </c>
      <c r="EN294" s="78">
        <v>507.14</v>
      </c>
      <c r="EO294" s="78">
        <v>576.11</v>
      </c>
      <c r="EP294" s="78">
        <v>516.32000000000005</v>
      </c>
      <c r="EQ294" s="78"/>
      <c r="ER294" s="78"/>
      <c r="ES294" s="79">
        <v>396.86</v>
      </c>
      <c r="ET294" s="65" t="s">
        <v>407</v>
      </c>
      <c r="EU294" s="68">
        <v>1</v>
      </c>
      <c r="EV294" s="78">
        <v>481.72</v>
      </c>
      <c r="EW294" s="78">
        <v>579.27</v>
      </c>
      <c r="EX294" s="78">
        <v>579.27</v>
      </c>
      <c r="EY294" s="78"/>
      <c r="EZ294" s="78"/>
      <c r="FA294" s="79">
        <v>314.25</v>
      </c>
      <c r="FB294" s="65" t="s">
        <v>408</v>
      </c>
      <c r="FC294" s="78">
        <v>603.16</v>
      </c>
      <c r="FD294" s="78">
        <v>569.97</v>
      </c>
      <c r="FE294" s="78">
        <v>615.37</v>
      </c>
      <c r="FF294" s="78"/>
      <c r="FG294" s="78"/>
      <c r="FH294" s="79"/>
      <c r="FI294" s="65" t="s">
        <v>409</v>
      </c>
      <c r="FJ294" s="78">
        <v>495.18</v>
      </c>
      <c r="FK294" s="78">
        <v>585.57000000000005</v>
      </c>
      <c r="FL294" s="78">
        <v>385.57</v>
      </c>
      <c r="FM294" s="78">
        <v>640.83000000000004</v>
      </c>
      <c r="FN294" s="78"/>
      <c r="FO294" s="79">
        <v>335.35</v>
      </c>
      <c r="FP294" s="65" t="s">
        <v>410</v>
      </c>
      <c r="FQ294" s="68">
        <v>0.233040479131225</v>
      </c>
      <c r="FR294" s="78">
        <v>511.87</v>
      </c>
      <c r="FS294" s="78">
        <v>604.86</v>
      </c>
      <c r="FT294" s="78">
        <v>564.97</v>
      </c>
      <c r="FU294" s="78">
        <v>371.81</v>
      </c>
      <c r="FV294" s="78">
        <v>304.89999999999998</v>
      </c>
      <c r="FW294" s="79">
        <v>316.16000000000003</v>
      </c>
      <c r="FX294" s="65" t="s">
        <v>411</v>
      </c>
      <c r="FY294" s="78">
        <v>504.57</v>
      </c>
      <c r="FZ294" s="78">
        <v>601.30999999999995</v>
      </c>
      <c r="GA294" s="78">
        <v>565.29999999999995</v>
      </c>
      <c r="GB294" s="78">
        <v>570.61</v>
      </c>
      <c r="GC294" s="78"/>
      <c r="GD294" s="79">
        <v>371.43</v>
      </c>
      <c r="GE294" s="65" t="s">
        <v>412</v>
      </c>
      <c r="GF294" s="68">
        <v>0.21226915729144599</v>
      </c>
      <c r="GG294" s="78">
        <v>463.19</v>
      </c>
      <c r="GH294" s="78">
        <v>567.66</v>
      </c>
      <c r="GI294" s="78">
        <v>387.5</v>
      </c>
      <c r="GJ294" s="78">
        <v>404.79</v>
      </c>
      <c r="GK294" s="78"/>
      <c r="GL294" s="79">
        <v>415.05</v>
      </c>
      <c r="GM294" s="65" t="s">
        <v>413</v>
      </c>
      <c r="GN294" s="68">
        <v>9.75467004828562E-2</v>
      </c>
      <c r="GO294" s="78">
        <v>493.86</v>
      </c>
      <c r="GP294" s="78">
        <v>749.83</v>
      </c>
      <c r="GQ294" s="78">
        <v>542.41999999999996</v>
      </c>
      <c r="GR294" s="78">
        <v>413.99</v>
      </c>
      <c r="GS294" s="78"/>
      <c r="GT294" s="79"/>
      <c r="GU294" s="65" t="s">
        <v>414</v>
      </c>
      <c r="GV294" s="68">
        <v>1</v>
      </c>
      <c r="GW294" s="78">
        <v>428.7</v>
      </c>
      <c r="GX294" s="78">
        <v>512.55999999999995</v>
      </c>
      <c r="GY294" s="78">
        <v>494.38</v>
      </c>
      <c r="GZ294" s="78">
        <v>537.80999999999995</v>
      </c>
      <c r="HA294" s="78"/>
      <c r="HB294" s="79">
        <v>408.19</v>
      </c>
      <c r="HC294" s="65" t="s">
        <v>415</v>
      </c>
      <c r="HD294" s="68">
        <v>1</v>
      </c>
      <c r="HE294" s="78">
        <v>498.02</v>
      </c>
      <c r="HF294" s="78">
        <v>598.17999999999995</v>
      </c>
      <c r="HG294" s="78"/>
      <c r="HH294" s="78">
        <v>359.61</v>
      </c>
      <c r="HI294" s="78">
        <v>352.97</v>
      </c>
      <c r="HJ294" s="79">
        <v>377.55</v>
      </c>
      <c r="HK294" s="85" t="s">
        <v>416</v>
      </c>
      <c r="HL294" s="68">
        <v>1.1324643556844001</v>
      </c>
      <c r="HM294" s="78">
        <v>467.9</v>
      </c>
      <c r="HN294" s="78">
        <v>560.41</v>
      </c>
      <c r="HO294" s="78">
        <v>497.16</v>
      </c>
      <c r="HP294" s="78"/>
      <c r="HQ294" s="78"/>
      <c r="HR294" s="79"/>
    </row>
    <row r="295" spans="1:226" x14ac:dyDescent="0.25">
      <c r="A295" s="81">
        <v>43479</v>
      </c>
      <c r="B295" s="82" t="s">
        <v>387</v>
      </c>
      <c r="C295" s="83">
        <v>485.85985788169916</v>
      </c>
      <c r="D295" s="83">
        <v>571.03953173567356</v>
      </c>
      <c r="E295" s="83">
        <v>536.63801913607256</v>
      </c>
      <c r="F295" s="83">
        <v>417.66136897398377</v>
      </c>
      <c r="G295" s="83">
        <v>287.43423076923074</v>
      </c>
      <c r="H295" s="84">
        <v>358.09018782772381</v>
      </c>
      <c r="I295" s="82" t="s">
        <v>388</v>
      </c>
      <c r="J295" s="83">
        <v>487.35025468772324</v>
      </c>
      <c r="K295" s="83">
        <v>564.48061619419525</v>
      </c>
      <c r="L295" s="83">
        <v>535.8564799127231</v>
      </c>
      <c r="M295" s="83">
        <v>417.04822457567349</v>
      </c>
      <c r="N295" s="83">
        <v>327.72125</v>
      </c>
      <c r="O295" s="84">
        <v>392.36528476977071</v>
      </c>
      <c r="P295" s="65" t="s">
        <v>389</v>
      </c>
      <c r="Q295" s="78">
        <v>480.81</v>
      </c>
      <c r="R295" s="78">
        <v>571.19000000000005</v>
      </c>
      <c r="S295" s="78">
        <v>527.23</v>
      </c>
      <c r="T295" s="78">
        <v>344</v>
      </c>
      <c r="U295" s="78"/>
      <c r="V295" s="79"/>
      <c r="W295" s="65" t="s">
        <v>390</v>
      </c>
      <c r="X295" s="78">
        <v>451.33</v>
      </c>
      <c r="Y295" s="78">
        <v>532.15</v>
      </c>
      <c r="Z295" s="78">
        <v>508.54</v>
      </c>
      <c r="AA295" s="78">
        <v>327.25</v>
      </c>
      <c r="AB295" s="78"/>
      <c r="AC295" s="79">
        <v>404.96</v>
      </c>
      <c r="AD295" s="65" t="s">
        <v>391</v>
      </c>
      <c r="AE295" s="68">
        <v>0.51129972389814904</v>
      </c>
      <c r="AF295" s="78">
        <v>450.23</v>
      </c>
      <c r="AG295" s="78">
        <v>561.69000000000005</v>
      </c>
      <c r="AH295" s="78">
        <v>479.94</v>
      </c>
      <c r="AI295" s="78"/>
      <c r="AJ295" s="78"/>
      <c r="AK295" s="79">
        <v>289.27999999999997</v>
      </c>
      <c r="AL295" s="69" t="s">
        <v>392</v>
      </c>
      <c r="AM295" s="70">
        <v>1</v>
      </c>
      <c r="AN295" s="78">
        <v>468.93</v>
      </c>
      <c r="AO295" s="78">
        <v>573.38</v>
      </c>
      <c r="AP295" s="78">
        <v>540.37</v>
      </c>
      <c r="AQ295" s="78">
        <v>682.65</v>
      </c>
      <c r="AR295" s="78"/>
      <c r="AS295" s="79"/>
      <c r="AT295" s="65" t="s">
        <v>393</v>
      </c>
      <c r="AU295" s="68">
        <v>3.9122100074331999E-2</v>
      </c>
      <c r="AV295" s="78">
        <v>489.5</v>
      </c>
      <c r="AW295" s="78">
        <v>579.86</v>
      </c>
      <c r="AX295" s="78">
        <v>493.08</v>
      </c>
      <c r="AY295" s="78">
        <v>399.4</v>
      </c>
      <c r="AZ295" s="78"/>
      <c r="BA295" s="79">
        <v>403.75</v>
      </c>
      <c r="BB295" s="65" t="s">
        <v>394</v>
      </c>
      <c r="BC295" s="78">
        <v>482.47</v>
      </c>
      <c r="BD295" s="78">
        <v>568.26</v>
      </c>
      <c r="BE295" s="78">
        <v>527.73</v>
      </c>
      <c r="BF295" s="78"/>
      <c r="BG295" s="78"/>
      <c r="BH295" s="79">
        <v>419.12</v>
      </c>
      <c r="BI295" s="65" t="s">
        <v>395</v>
      </c>
      <c r="BJ295" s="68">
        <v>0.133978215142218</v>
      </c>
      <c r="BK295" s="78">
        <v>579.72</v>
      </c>
      <c r="BL295" s="78">
        <v>642.02</v>
      </c>
      <c r="BM295" s="78">
        <v>713.78</v>
      </c>
      <c r="BN295" s="78">
        <v>547.64</v>
      </c>
      <c r="BO295" s="78"/>
      <c r="BP295" s="79"/>
      <c r="BQ295" s="65" t="s">
        <v>396</v>
      </c>
      <c r="BR295" s="68">
        <v>1</v>
      </c>
      <c r="BS295" s="78">
        <v>445.33</v>
      </c>
      <c r="BT295" s="78">
        <v>532</v>
      </c>
      <c r="BU295" s="78">
        <v>675.33</v>
      </c>
      <c r="BV295" s="78"/>
      <c r="BW295" s="78"/>
      <c r="BX295" s="79">
        <v>380.33</v>
      </c>
      <c r="BY295" s="65" t="s">
        <v>397</v>
      </c>
      <c r="BZ295" s="78">
        <v>516.66</v>
      </c>
      <c r="CA295" s="78">
        <v>570.02</v>
      </c>
      <c r="CB295" s="78">
        <v>494.99</v>
      </c>
      <c r="CC295" s="78">
        <v>401.98</v>
      </c>
      <c r="CD295" s="78"/>
      <c r="CE295" s="79">
        <v>512.04999999999995</v>
      </c>
      <c r="CF295" s="65" t="s">
        <v>398</v>
      </c>
      <c r="CG295" s="78">
        <v>484.61</v>
      </c>
      <c r="CH295" s="78">
        <v>660.24</v>
      </c>
      <c r="CI295" s="78">
        <v>518.14</v>
      </c>
      <c r="CJ295" s="78"/>
      <c r="CK295" s="78"/>
      <c r="CL295" s="79"/>
      <c r="CM295" s="65" t="s">
        <v>399</v>
      </c>
      <c r="CN295" s="78">
        <v>492.78</v>
      </c>
      <c r="CO295" s="78">
        <v>550.66</v>
      </c>
      <c r="CP295" s="78">
        <v>590.39</v>
      </c>
      <c r="CQ295" s="78">
        <v>393.65</v>
      </c>
      <c r="CR295" s="78"/>
      <c r="CS295" s="79">
        <v>590.97</v>
      </c>
      <c r="CT295" s="65" t="s">
        <v>400</v>
      </c>
      <c r="CU295" s="78">
        <v>484.3</v>
      </c>
      <c r="CV295" s="78">
        <v>652.39</v>
      </c>
      <c r="CW295" s="78">
        <v>524.59</v>
      </c>
      <c r="CX295" s="78">
        <v>417.77</v>
      </c>
      <c r="CY295" s="78"/>
      <c r="CZ295" s="79"/>
      <c r="DA295" s="65" t="s">
        <v>401</v>
      </c>
      <c r="DB295" s="68">
        <v>0.13454423141607799</v>
      </c>
      <c r="DC295" s="78">
        <v>464.77</v>
      </c>
      <c r="DD295" s="78">
        <v>576.5</v>
      </c>
      <c r="DE295" s="78">
        <v>472.65</v>
      </c>
      <c r="DF295" s="78">
        <v>469.96</v>
      </c>
      <c r="DG295" s="78"/>
      <c r="DH295" s="79">
        <v>446.77</v>
      </c>
      <c r="DI295" s="65" t="s">
        <v>402</v>
      </c>
      <c r="DJ295" s="68">
        <v>3.1120654778576499E-3</v>
      </c>
      <c r="DK295" s="78">
        <v>457.49</v>
      </c>
      <c r="DL295" s="78">
        <v>560.5</v>
      </c>
      <c r="DM295" s="78">
        <v>560.5</v>
      </c>
      <c r="DN295" s="78">
        <v>406.26</v>
      </c>
      <c r="DO295" s="78"/>
      <c r="DP295" s="79">
        <v>449.54</v>
      </c>
      <c r="DQ295" s="65" t="s">
        <v>403</v>
      </c>
      <c r="DR295" s="78">
        <v>480.91</v>
      </c>
      <c r="DS295" s="78">
        <v>557.08000000000004</v>
      </c>
      <c r="DT295" s="78">
        <v>480.01</v>
      </c>
      <c r="DU295" s="78">
        <v>379.98</v>
      </c>
      <c r="DV295" s="78"/>
      <c r="DW295" s="79"/>
      <c r="DX295" s="65" t="s">
        <v>404</v>
      </c>
      <c r="DY295" s="78">
        <v>486.8</v>
      </c>
      <c r="DZ295" s="78">
        <v>551.46</v>
      </c>
      <c r="EA295" s="78">
        <v>637.27</v>
      </c>
      <c r="EB295" s="78">
        <v>411.72</v>
      </c>
      <c r="EC295" s="78"/>
      <c r="ED295" s="79">
        <v>391.8</v>
      </c>
      <c r="EE295" s="65" t="s">
        <v>405</v>
      </c>
      <c r="EF295" s="68">
        <v>1</v>
      </c>
      <c r="EG295" s="78">
        <v>478.09</v>
      </c>
      <c r="EH295" s="78">
        <v>561.52</v>
      </c>
      <c r="EI295" s="78">
        <v>487.85</v>
      </c>
      <c r="EJ295" s="78"/>
      <c r="EK295" s="78">
        <v>323.74</v>
      </c>
      <c r="EL295" s="79">
        <v>265.8</v>
      </c>
      <c r="EM295" s="65" t="s">
        <v>406</v>
      </c>
      <c r="EN295" s="78">
        <v>488.34</v>
      </c>
      <c r="EO295" s="78">
        <v>562.44000000000005</v>
      </c>
      <c r="EP295" s="78">
        <v>499.65</v>
      </c>
      <c r="EQ295" s="78"/>
      <c r="ER295" s="78"/>
      <c r="ES295" s="79">
        <v>379.26</v>
      </c>
      <c r="ET295" s="65" t="s">
        <v>407</v>
      </c>
      <c r="EU295" s="68">
        <v>1</v>
      </c>
      <c r="EV295" s="78">
        <v>482.88</v>
      </c>
      <c r="EW295" s="78">
        <v>580.41999999999996</v>
      </c>
      <c r="EX295" s="78">
        <v>580.41999999999996</v>
      </c>
      <c r="EY295" s="78"/>
      <c r="EZ295" s="78"/>
      <c r="FA295" s="79">
        <v>320.48</v>
      </c>
      <c r="FB295" s="65" t="s">
        <v>408</v>
      </c>
      <c r="FC295" s="78">
        <v>603.16</v>
      </c>
      <c r="FD295" s="78">
        <v>569.97</v>
      </c>
      <c r="FE295" s="78">
        <v>615.37</v>
      </c>
      <c r="FF295" s="78"/>
      <c r="FG295" s="78"/>
      <c r="FH295" s="79"/>
      <c r="FI295" s="65" t="s">
        <v>409</v>
      </c>
      <c r="FJ295" s="78">
        <v>490.22</v>
      </c>
      <c r="FK295" s="78">
        <v>581.42999999999995</v>
      </c>
      <c r="FL295" s="78">
        <v>374.82</v>
      </c>
      <c r="FM295" s="78">
        <v>633.83000000000004</v>
      </c>
      <c r="FN295" s="78"/>
      <c r="FO295" s="79">
        <v>333.7</v>
      </c>
      <c r="FP295" s="65" t="s">
        <v>410</v>
      </c>
      <c r="FQ295" s="68">
        <v>0.23296447291788</v>
      </c>
      <c r="FR295" s="78">
        <v>512.01</v>
      </c>
      <c r="FS295" s="78">
        <v>606.02</v>
      </c>
      <c r="FT295" s="78">
        <v>556.97</v>
      </c>
      <c r="FU295" s="78">
        <v>378.44</v>
      </c>
      <c r="FV295" s="78">
        <v>282.83</v>
      </c>
      <c r="FW295" s="79">
        <v>320.39</v>
      </c>
      <c r="FX295" s="65" t="s">
        <v>411</v>
      </c>
      <c r="FY295" s="78">
        <v>510.27</v>
      </c>
      <c r="FZ295" s="78">
        <v>593.99</v>
      </c>
      <c r="GA295" s="78">
        <v>547.41</v>
      </c>
      <c r="GB295" s="78">
        <v>546.82000000000005</v>
      </c>
      <c r="GC295" s="78"/>
      <c r="GD295" s="79">
        <v>390.13</v>
      </c>
      <c r="GE295" s="65" t="s">
        <v>412</v>
      </c>
      <c r="GF295" s="68">
        <v>0.21360674997329901</v>
      </c>
      <c r="GG295" s="78">
        <v>483.18</v>
      </c>
      <c r="GH295" s="78">
        <v>568.12</v>
      </c>
      <c r="GI295" s="78">
        <v>385.84</v>
      </c>
      <c r="GJ295" s="78">
        <v>391.77</v>
      </c>
      <c r="GK295" s="78"/>
      <c r="GL295" s="79">
        <v>386.11</v>
      </c>
      <c r="GM295" s="65" t="s">
        <v>413</v>
      </c>
      <c r="GN295" s="68">
        <v>9.7567638765574199E-2</v>
      </c>
      <c r="GO295" s="78">
        <v>479.69</v>
      </c>
      <c r="GP295" s="78">
        <v>715.49</v>
      </c>
      <c r="GQ295" s="78">
        <v>535.42999999999995</v>
      </c>
      <c r="GR295" s="78">
        <v>403.25</v>
      </c>
      <c r="GS295" s="78"/>
      <c r="GT295" s="79"/>
      <c r="GU295" s="65" t="s">
        <v>414</v>
      </c>
      <c r="GV295" s="68">
        <v>1</v>
      </c>
      <c r="GW295" s="78">
        <v>426.95</v>
      </c>
      <c r="GX295" s="78">
        <v>510.4</v>
      </c>
      <c r="GY295" s="78">
        <v>490.98</v>
      </c>
      <c r="GZ295" s="78">
        <v>537.80999999999995</v>
      </c>
      <c r="HA295" s="78"/>
      <c r="HB295" s="79">
        <v>426.7</v>
      </c>
      <c r="HC295" s="65" t="s">
        <v>415</v>
      </c>
      <c r="HD295" s="68">
        <v>1</v>
      </c>
      <c r="HE295" s="78">
        <v>479.68</v>
      </c>
      <c r="HF295" s="78">
        <v>579.85</v>
      </c>
      <c r="HG295" s="78"/>
      <c r="HH295" s="78">
        <v>336.75</v>
      </c>
      <c r="HI295" s="78">
        <v>330.11</v>
      </c>
      <c r="HJ295" s="79">
        <v>373.39</v>
      </c>
      <c r="HK295" s="85" t="s">
        <v>416</v>
      </c>
      <c r="HL295" s="68">
        <v>1.12028500050413</v>
      </c>
      <c r="HM295" s="78">
        <v>466.65</v>
      </c>
      <c r="HN295" s="78">
        <v>559.48</v>
      </c>
      <c r="HO295" s="78">
        <v>475.44</v>
      </c>
      <c r="HP295" s="78"/>
      <c r="HQ295" s="78"/>
      <c r="HR295" s="79"/>
    </row>
    <row r="296" spans="1:226" x14ac:dyDescent="0.25">
      <c r="A296" s="81">
        <v>43472</v>
      </c>
      <c r="B296" s="82" t="s">
        <v>387</v>
      </c>
      <c r="C296" s="83">
        <v>483.64913432570563</v>
      </c>
      <c r="D296" s="83">
        <v>565.88923045214449</v>
      </c>
      <c r="E296" s="83">
        <v>533.17259467446627</v>
      </c>
      <c r="F296" s="83">
        <v>406.39899025933113</v>
      </c>
      <c r="G296" s="83">
        <v>286.31499999999994</v>
      </c>
      <c r="H296" s="84">
        <v>362.43245573401322</v>
      </c>
      <c r="I296" s="82" t="s">
        <v>388</v>
      </c>
      <c r="J296" s="83">
        <v>482.70232852163838</v>
      </c>
      <c r="K296" s="83">
        <v>556.40266154421602</v>
      </c>
      <c r="L296" s="83">
        <v>533.04851222570858</v>
      </c>
      <c r="M296" s="83">
        <v>405.9179874326291</v>
      </c>
      <c r="N296" s="83">
        <v>315.84625</v>
      </c>
      <c r="O296" s="84">
        <v>394.42961558154923</v>
      </c>
      <c r="P296" s="65" t="s">
        <v>389</v>
      </c>
      <c r="Q296" s="78">
        <v>483.31</v>
      </c>
      <c r="R296" s="78">
        <v>569.53</v>
      </c>
      <c r="S296" s="78">
        <v>514.94000000000005</v>
      </c>
      <c r="T296" s="78">
        <v>313</v>
      </c>
      <c r="U296" s="78"/>
      <c r="V296" s="79"/>
      <c r="W296" s="65" t="s">
        <v>390</v>
      </c>
      <c r="X296" s="78">
        <v>468.68</v>
      </c>
      <c r="Y296" s="78">
        <v>535.38</v>
      </c>
      <c r="Z296" s="78">
        <v>471.85</v>
      </c>
      <c r="AA296" s="78">
        <v>296.95999999999998</v>
      </c>
      <c r="AB296" s="78"/>
      <c r="AC296" s="79">
        <v>403.31</v>
      </c>
      <c r="AD296" s="65" t="s">
        <v>391</v>
      </c>
      <c r="AE296" s="68">
        <v>0.51129972389814904</v>
      </c>
      <c r="AF296" s="78">
        <v>452.58</v>
      </c>
      <c r="AG296" s="78">
        <v>564.38</v>
      </c>
      <c r="AH296" s="78">
        <v>485.05</v>
      </c>
      <c r="AI296" s="78"/>
      <c r="AJ296" s="78"/>
      <c r="AK296" s="79">
        <v>292.19</v>
      </c>
      <c r="AL296" s="69" t="s">
        <v>392</v>
      </c>
      <c r="AM296" s="70">
        <v>1</v>
      </c>
      <c r="AN296" s="78">
        <v>476.23</v>
      </c>
      <c r="AO296" s="78">
        <v>583.26</v>
      </c>
      <c r="AP296" s="78">
        <v>575.16999999999996</v>
      </c>
      <c r="AQ296" s="78">
        <v>682.65</v>
      </c>
      <c r="AR296" s="78"/>
      <c r="AS296" s="79"/>
      <c r="AT296" s="65" t="s">
        <v>393</v>
      </c>
      <c r="AU296" s="68">
        <v>3.91052713905835E-2</v>
      </c>
      <c r="AV296" s="78">
        <v>500.63</v>
      </c>
      <c r="AW296" s="78">
        <v>589.28</v>
      </c>
      <c r="AX296" s="78">
        <v>501.85</v>
      </c>
      <c r="AY296" s="78">
        <v>391.95</v>
      </c>
      <c r="AZ296" s="78"/>
      <c r="BA296" s="79">
        <v>402.47</v>
      </c>
      <c r="BB296" s="65" t="s">
        <v>394</v>
      </c>
      <c r="BC296" s="78">
        <v>481.63</v>
      </c>
      <c r="BD296" s="78">
        <v>559.85</v>
      </c>
      <c r="BE296" s="78">
        <v>545.37</v>
      </c>
      <c r="BF296" s="78"/>
      <c r="BG296" s="78"/>
      <c r="BH296" s="79">
        <v>426.69</v>
      </c>
      <c r="BI296" s="65" t="s">
        <v>395</v>
      </c>
      <c r="BJ296" s="68">
        <v>0.13391362571141599</v>
      </c>
      <c r="BK296" s="78">
        <v>568.73</v>
      </c>
      <c r="BL296" s="78">
        <v>620.29</v>
      </c>
      <c r="BM296" s="78">
        <v>692.01</v>
      </c>
      <c r="BN296" s="78">
        <v>520.59</v>
      </c>
      <c r="BO296" s="78"/>
      <c r="BP296" s="79"/>
      <c r="BQ296" s="65" t="s">
        <v>396</v>
      </c>
      <c r="BR296" s="68">
        <v>1</v>
      </c>
      <c r="BS296" s="78">
        <v>470.33</v>
      </c>
      <c r="BT296" s="78">
        <v>582</v>
      </c>
      <c r="BU296" s="78">
        <v>675.33</v>
      </c>
      <c r="BV296" s="78"/>
      <c r="BW296" s="78"/>
      <c r="BX296" s="79">
        <v>380.33</v>
      </c>
      <c r="BY296" s="65" t="s">
        <v>397</v>
      </c>
      <c r="BZ296" s="78">
        <v>502.1</v>
      </c>
      <c r="CA296" s="78">
        <v>554.75</v>
      </c>
      <c r="CB296" s="78">
        <v>473.67</v>
      </c>
      <c r="CC296" s="78">
        <v>398.36</v>
      </c>
      <c r="CD296" s="78"/>
      <c r="CE296" s="79">
        <v>519.35</v>
      </c>
      <c r="CF296" s="65" t="s">
        <v>398</v>
      </c>
      <c r="CG296" s="78">
        <v>467.67</v>
      </c>
      <c r="CH296" s="78">
        <v>663.47</v>
      </c>
      <c r="CI296" s="78">
        <v>487.49</v>
      </c>
      <c r="CJ296" s="78"/>
      <c r="CK296" s="78"/>
      <c r="CL296" s="79"/>
      <c r="CM296" s="65" t="s">
        <v>399</v>
      </c>
      <c r="CN296" s="78">
        <v>481.42</v>
      </c>
      <c r="CO296" s="78">
        <v>537.59</v>
      </c>
      <c r="CP296" s="78">
        <v>568.45000000000005</v>
      </c>
      <c r="CQ296" s="78">
        <v>370.97</v>
      </c>
      <c r="CR296" s="78"/>
      <c r="CS296" s="79">
        <v>596.26</v>
      </c>
      <c r="CT296" s="65" t="s">
        <v>400</v>
      </c>
      <c r="CU296" s="78">
        <v>479.79</v>
      </c>
      <c r="CV296" s="78">
        <v>652.13</v>
      </c>
      <c r="CW296" s="78">
        <v>516.28</v>
      </c>
      <c r="CX296" s="78">
        <v>390.39</v>
      </c>
      <c r="CY296" s="78"/>
      <c r="CZ296" s="79"/>
      <c r="DA296" s="65" t="s">
        <v>401</v>
      </c>
      <c r="DB296" s="68">
        <v>0.13460761879122399</v>
      </c>
      <c r="DC296" s="78">
        <v>453.79</v>
      </c>
      <c r="DD296" s="78">
        <v>559.42999999999995</v>
      </c>
      <c r="DE296" s="78">
        <v>458.88</v>
      </c>
      <c r="DF296" s="78">
        <v>462.78</v>
      </c>
      <c r="DG296" s="78"/>
      <c r="DH296" s="79">
        <v>437.29</v>
      </c>
      <c r="DI296" s="65" t="s">
        <v>402</v>
      </c>
      <c r="DJ296" s="68">
        <v>3.1141976269814099E-3</v>
      </c>
      <c r="DK296" s="78">
        <v>458.23</v>
      </c>
      <c r="DL296" s="78">
        <v>570.66</v>
      </c>
      <c r="DM296" s="78">
        <v>570.66</v>
      </c>
      <c r="DN296" s="78">
        <v>460.1</v>
      </c>
      <c r="DO296" s="78"/>
      <c r="DP296" s="79">
        <v>465.98</v>
      </c>
      <c r="DQ296" s="65" t="s">
        <v>403</v>
      </c>
      <c r="DR296" s="78">
        <v>489.04</v>
      </c>
      <c r="DS296" s="78">
        <v>557.08000000000004</v>
      </c>
      <c r="DT296" s="78">
        <v>467.26</v>
      </c>
      <c r="DU296" s="78">
        <v>402.08</v>
      </c>
      <c r="DV296" s="78"/>
      <c r="DW296" s="79"/>
      <c r="DX296" s="65" t="s">
        <v>404</v>
      </c>
      <c r="DY296" s="78">
        <v>489.63</v>
      </c>
      <c r="DZ296" s="78">
        <v>553.80999999999995</v>
      </c>
      <c r="EA296" s="78">
        <v>633.01</v>
      </c>
      <c r="EB296" s="78">
        <v>398.94</v>
      </c>
      <c r="EC296" s="78"/>
      <c r="ED296" s="79">
        <v>392.65</v>
      </c>
      <c r="EE296" s="65" t="s">
        <v>405</v>
      </c>
      <c r="EF296" s="68">
        <v>1</v>
      </c>
      <c r="EG296" s="78">
        <v>467.93</v>
      </c>
      <c r="EH296" s="78">
        <v>549.08000000000004</v>
      </c>
      <c r="EI296" s="78">
        <v>475.91</v>
      </c>
      <c r="EJ296" s="78"/>
      <c r="EK296" s="78">
        <v>323.74</v>
      </c>
      <c r="EL296" s="79">
        <v>268.2</v>
      </c>
      <c r="EM296" s="65" t="s">
        <v>406</v>
      </c>
      <c r="EN296" s="78">
        <v>488.34</v>
      </c>
      <c r="EO296" s="78">
        <v>545.34</v>
      </c>
      <c r="EP296" s="78">
        <v>475.09</v>
      </c>
      <c r="EQ296" s="78"/>
      <c r="ER296" s="78"/>
      <c r="ES296" s="79">
        <v>379.26</v>
      </c>
      <c r="ET296" s="65" t="s">
        <v>407</v>
      </c>
      <c r="EU296" s="68">
        <v>1</v>
      </c>
      <c r="EV296" s="78">
        <v>497.22</v>
      </c>
      <c r="EW296" s="78">
        <v>595.04999999999995</v>
      </c>
      <c r="EX296" s="78">
        <v>595.04999999999995</v>
      </c>
      <c r="EY296" s="78"/>
      <c r="EZ296" s="78"/>
      <c r="FA296" s="79">
        <v>320.95999999999998</v>
      </c>
      <c r="FB296" s="65" t="s">
        <v>408</v>
      </c>
      <c r="FC296" s="78">
        <v>603.16</v>
      </c>
      <c r="FD296" s="78">
        <v>569.97</v>
      </c>
      <c r="FE296" s="78">
        <v>615.37</v>
      </c>
      <c r="FF296" s="78"/>
      <c r="FG296" s="78"/>
      <c r="FH296" s="79"/>
      <c r="FI296" s="65" t="s">
        <v>409</v>
      </c>
      <c r="FJ296" s="78">
        <v>459.64</v>
      </c>
      <c r="FK296" s="78">
        <v>551.67999999999995</v>
      </c>
      <c r="FL296" s="78">
        <v>358.29</v>
      </c>
      <c r="FM296" s="78">
        <v>603.83000000000004</v>
      </c>
      <c r="FN296" s="78"/>
      <c r="FO296" s="79">
        <v>331.22</v>
      </c>
      <c r="FP296" s="65" t="s">
        <v>410</v>
      </c>
      <c r="FQ296" s="68">
        <v>0.233056772629813</v>
      </c>
      <c r="FR296" s="78">
        <v>516.95000000000005</v>
      </c>
      <c r="FS296" s="78">
        <v>612.02</v>
      </c>
      <c r="FT296" s="78">
        <v>534.09</v>
      </c>
      <c r="FU296" s="78">
        <v>400.02</v>
      </c>
      <c r="FV296" s="78">
        <v>282.94</v>
      </c>
      <c r="FW296" s="79">
        <v>325.51</v>
      </c>
      <c r="FX296" s="65" t="s">
        <v>411</v>
      </c>
      <c r="FY296" s="78">
        <v>498.07</v>
      </c>
      <c r="FZ296" s="78">
        <v>572.86</v>
      </c>
      <c r="GA296" s="78">
        <v>533.59</v>
      </c>
      <c r="GB296" s="78">
        <v>526.46</v>
      </c>
      <c r="GC296" s="78"/>
      <c r="GD296" s="79">
        <v>395.82</v>
      </c>
      <c r="GE296" s="65" t="s">
        <v>412</v>
      </c>
      <c r="GF296" s="68">
        <v>0.21447721179624701</v>
      </c>
      <c r="GG296" s="78">
        <v>458.52</v>
      </c>
      <c r="GH296" s="78">
        <v>551.04</v>
      </c>
      <c r="GI296" s="78">
        <v>422.28</v>
      </c>
      <c r="GJ296" s="78">
        <v>409.83</v>
      </c>
      <c r="GK296" s="78"/>
      <c r="GL296" s="79">
        <v>420.94</v>
      </c>
      <c r="GM296" s="65" t="s">
        <v>413</v>
      </c>
      <c r="GN296" s="68">
        <v>9.7813860223993701E-2</v>
      </c>
      <c r="GO296" s="78">
        <v>477.69</v>
      </c>
      <c r="GP296" s="78">
        <v>712.13</v>
      </c>
      <c r="GQ296" s="78">
        <v>514.25</v>
      </c>
      <c r="GR296" s="78">
        <v>382.65</v>
      </c>
      <c r="GS296" s="78"/>
      <c r="GT296" s="79"/>
      <c r="GU296" s="65" t="s">
        <v>414</v>
      </c>
      <c r="GV296" s="68">
        <v>1</v>
      </c>
      <c r="GW296" s="78">
        <v>446.84</v>
      </c>
      <c r="GX296" s="78">
        <v>539.91999999999996</v>
      </c>
      <c r="GY296" s="78">
        <v>512.01</v>
      </c>
      <c r="GZ296" s="78">
        <v>537.80999999999995</v>
      </c>
      <c r="HA296" s="78"/>
      <c r="HB296" s="79">
        <v>437.93</v>
      </c>
      <c r="HC296" s="65" t="s">
        <v>415</v>
      </c>
      <c r="HD296" s="68">
        <v>1</v>
      </c>
      <c r="HE296" s="78">
        <v>483.85</v>
      </c>
      <c r="HF296" s="78">
        <v>582.35</v>
      </c>
      <c r="HG296" s="78"/>
      <c r="HH296" s="78">
        <v>317.75</v>
      </c>
      <c r="HI296" s="78">
        <v>311.11</v>
      </c>
      <c r="HJ296" s="79">
        <v>376.72</v>
      </c>
      <c r="HK296" s="85" t="s">
        <v>416</v>
      </c>
      <c r="HL296" s="68">
        <v>1.1145786892554601</v>
      </c>
      <c r="HM296" s="78">
        <v>471.23</v>
      </c>
      <c r="HN296" s="78">
        <v>564.61</v>
      </c>
      <c r="HO296" s="78">
        <v>465.14</v>
      </c>
      <c r="HP296" s="78"/>
      <c r="HQ296" s="78"/>
      <c r="HR296" s="79"/>
    </row>
    <row r="297" spans="1:226" x14ac:dyDescent="0.25">
      <c r="A297" s="81">
        <v>43451</v>
      </c>
      <c r="B297" s="82" t="s">
        <v>387</v>
      </c>
      <c r="C297" s="83">
        <v>512.42852461739858</v>
      </c>
      <c r="D297" s="83">
        <v>600.7833548470428</v>
      </c>
      <c r="E297" s="83">
        <v>554.00843996368599</v>
      </c>
      <c r="F297" s="83">
        <v>423.06610525049928</v>
      </c>
      <c r="G297" s="83">
        <v>341.48569288389513</v>
      </c>
      <c r="H297" s="84">
        <v>372.23190199491449</v>
      </c>
      <c r="I297" s="82" t="s">
        <v>388</v>
      </c>
      <c r="J297" s="83">
        <v>520.75192856385968</v>
      </c>
      <c r="K297" s="83">
        <v>598.04398493713131</v>
      </c>
      <c r="L297" s="83">
        <v>553.39055748524459</v>
      </c>
      <c r="M297" s="83">
        <v>423.45810155491694</v>
      </c>
      <c r="N297" s="83">
        <v>362.12571428571431</v>
      </c>
      <c r="O297" s="84">
        <v>399.2900442626235</v>
      </c>
      <c r="P297" s="65" t="s">
        <v>389</v>
      </c>
      <c r="Q297" s="78">
        <v>516.64</v>
      </c>
      <c r="R297" s="78">
        <v>606.19000000000005</v>
      </c>
      <c r="S297" s="78">
        <v>539.69000000000005</v>
      </c>
      <c r="T297" s="78">
        <v>359</v>
      </c>
      <c r="U297" s="78"/>
      <c r="V297" s="79"/>
      <c r="W297" s="65" t="s">
        <v>390</v>
      </c>
      <c r="X297" s="78">
        <v>495.71</v>
      </c>
      <c r="Y297" s="78">
        <v>601.74</v>
      </c>
      <c r="Z297" s="78">
        <v>506.72</v>
      </c>
      <c r="AA297" s="78">
        <v>328.87</v>
      </c>
      <c r="AB297" s="78"/>
      <c r="AC297" s="79">
        <v>424.79</v>
      </c>
      <c r="AD297" s="65" t="s">
        <v>391</v>
      </c>
      <c r="AE297" s="68">
        <v>0.51129972389814904</v>
      </c>
      <c r="AF297" s="78">
        <v>471.07</v>
      </c>
      <c r="AG297" s="78">
        <v>578.6</v>
      </c>
      <c r="AH297" s="78">
        <v>485.05</v>
      </c>
      <c r="AI297" s="78"/>
      <c r="AJ297" s="78"/>
      <c r="AK297" s="79">
        <v>324.52</v>
      </c>
      <c r="AL297" s="69" t="s">
        <v>392</v>
      </c>
      <c r="AM297" s="70">
        <v>1</v>
      </c>
      <c r="AN297" s="78">
        <v>524.23</v>
      </c>
      <c r="AO297" s="78">
        <v>628.54999999999995</v>
      </c>
      <c r="AP297" s="78">
        <v>619.12</v>
      </c>
      <c r="AQ297" s="78">
        <v>682.65</v>
      </c>
      <c r="AR297" s="78"/>
      <c r="AS297" s="79"/>
      <c r="AT297" s="65" t="s">
        <v>393</v>
      </c>
      <c r="AU297" s="68">
        <v>3.87581876671447E-2</v>
      </c>
      <c r="AV297" s="78">
        <v>518.99</v>
      </c>
      <c r="AW297" s="78">
        <v>614.54</v>
      </c>
      <c r="AX297" s="78">
        <v>563.64</v>
      </c>
      <c r="AY297" s="78">
        <v>394.21</v>
      </c>
      <c r="AZ297" s="78"/>
      <c r="BA297" s="79">
        <v>407.97</v>
      </c>
      <c r="BB297" s="65" t="s">
        <v>394</v>
      </c>
      <c r="BC297" s="78">
        <v>542.98</v>
      </c>
      <c r="BD297" s="78">
        <v>621.20000000000005</v>
      </c>
      <c r="BE297" s="78">
        <v>545.37</v>
      </c>
      <c r="BF297" s="78"/>
      <c r="BG297" s="78"/>
      <c r="BH297" s="79">
        <v>426.69</v>
      </c>
      <c r="BI297" s="65" t="s">
        <v>395</v>
      </c>
      <c r="BJ297" s="68">
        <v>0.13394232443509799</v>
      </c>
      <c r="BK297" s="78">
        <v>583.59</v>
      </c>
      <c r="BL297" s="78">
        <v>648.82000000000005</v>
      </c>
      <c r="BM297" s="78">
        <v>729.16</v>
      </c>
      <c r="BN297" s="78">
        <v>541.79999999999995</v>
      </c>
      <c r="BO297" s="78"/>
      <c r="BP297" s="79"/>
      <c r="BQ297" s="65" t="s">
        <v>396</v>
      </c>
      <c r="BR297" s="68">
        <v>1</v>
      </c>
      <c r="BS297" s="78">
        <v>487</v>
      </c>
      <c r="BT297" s="78">
        <v>598.66999999999996</v>
      </c>
      <c r="BU297" s="78">
        <v>675.33</v>
      </c>
      <c r="BV297" s="78"/>
      <c r="BW297" s="78"/>
      <c r="BX297" s="79">
        <v>380.33</v>
      </c>
      <c r="BY297" s="65" t="s">
        <v>397</v>
      </c>
      <c r="BZ297" s="78">
        <v>540.05999999999995</v>
      </c>
      <c r="CA297" s="78">
        <v>594.33000000000004</v>
      </c>
      <c r="CB297" s="78">
        <v>518.97</v>
      </c>
      <c r="CC297" s="78">
        <v>413.51</v>
      </c>
      <c r="CD297" s="78"/>
      <c r="CE297" s="79">
        <v>524.23</v>
      </c>
      <c r="CF297" s="65" t="s">
        <v>398</v>
      </c>
      <c r="CG297" s="78">
        <v>522.95000000000005</v>
      </c>
      <c r="CH297" s="78">
        <v>724.76</v>
      </c>
      <c r="CI297" s="78">
        <v>534.20000000000005</v>
      </c>
      <c r="CJ297" s="78"/>
      <c r="CK297" s="78"/>
      <c r="CL297" s="79"/>
      <c r="CM297" s="65" t="s">
        <v>399</v>
      </c>
      <c r="CN297" s="78">
        <v>501.86</v>
      </c>
      <c r="CO297" s="78">
        <v>577.75</v>
      </c>
      <c r="CP297" s="78">
        <v>614.12</v>
      </c>
      <c r="CQ297" s="78">
        <v>392.11</v>
      </c>
      <c r="CR297" s="78"/>
      <c r="CS297" s="79">
        <v>581.91999999999996</v>
      </c>
      <c r="CT297" s="65" t="s">
        <v>400</v>
      </c>
      <c r="CU297" s="78">
        <v>507.62</v>
      </c>
      <c r="CV297" s="78">
        <v>682.08</v>
      </c>
      <c r="CW297" s="78">
        <v>551.03</v>
      </c>
      <c r="CX297" s="78">
        <v>414.91</v>
      </c>
      <c r="CY297" s="78"/>
      <c r="CZ297" s="79"/>
      <c r="DA297" s="65" t="s">
        <v>401</v>
      </c>
      <c r="DB297" s="68">
        <v>0.13508402226184699</v>
      </c>
      <c r="DC297" s="78">
        <v>485.33</v>
      </c>
      <c r="DD297" s="78">
        <v>607.88</v>
      </c>
      <c r="DE297" s="78">
        <v>518.86</v>
      </c>
      <c r="DF297" s="78">
        <v>493.6</v>
      </c>
      <c r="DG297" s="78"/>
      <c r="DH297" s="79">
        <v>441.97</v>
      </c>
      <c r="DI297" s="65" t="s">
        <v>402</v>
      </c>
      <c r="DJ297" s="68">
        <v>3.0929110478782598E-3</v>
      </c>
      <c r="DK297" s="78">
        <v>478.14</v>
      </c>
      <c r="DL297" s="78">
        <v>603.87</v>
      </c>
      <c r="DM297" s="78">
        <v>603.87</v>
      </c>
      <c r="DN297" s="78">
        <v>368.19</v>
      </c>
      <c r="DO297" s="78"/>
      <c r="DP297" s="79">
        <v>478.12</v>
      </c>
      <c r="DQ297" s="65" t="s">
        <v>403</v>
      </c>
      <c r="DR297" s="78">
        <v>529.69000000000005</v>
      </c>
      <c r="DS297" s="78">
        <v>572.52</v>
      </c>
      <c r="DT297" s="78">
        <v>504.42</v>
      </c>
      <c r="DU297" s="78">
        <v>430.04</v>
      </c>
      <c r="DV297" s="78"/>
      <c r="DW297" s="79"/>
      <c r="DX297" s="65" t="s">
        <v>404</v>
      </c>
      <c r="DY297" s="78">
        <v>517.79999999999995</v>
      </c>
      <c r="DZ297" s="78">
        <v>580.11</v>
      </c>
      <c r="EA297" s="78">
        <v>618.63</v>
      </c>
      <c r="EB297" s="78">
        <v>385.43</v>
      </c>
      <c r="EC297" s="78"/>
      <c r="ED297" s="79">
        <v>397.9</v>
      </c>
      <c r="EE297" s="65" t="s">
        <v>405</v>
      </c>
      <c r="EF297" s="68">
        <v>1</v>
      </c>
      <c r="EG297" s="78">
        <v>490.74</v>
      </c>
      <c r="EH297" s="78">
        <v>574.42999999999995</v>
      </c>
      <c r="EI297" s="78">
        <v>508.38</v>
      </c>
      <c r="EJ297" s="78"/>
      <c r="EK297" s="78">
        <v>323.74</v>
      </c>
      <c r="EL297" s="79">
        <v>276.92</v>
      </c>
      <c r="EM297" s="65" t="s">
        <v>406</v>
      </c>
      <c r="EN297" s="78">
        <v>509.7</v>
      </c>
      <c r="EO297" s="78">
        <v>591.5</v>
      </c>
      <c r="EP297" s="78">
        <v>519.82000000000005</v>
      </c>
      <c r="EQ297" s="78"/>
      <c r="ER297" s="78"/>
      <c r="ES297" s="79">
        <v>400.56</v>
      </c>
      <c r="ET297" s="65" t="s">
        <v>407</v>
      </c>
      <c r="EU297" s="68">
        <v>1</v>
      </c>
      <c r="EV297" s="78">
        <v>515.33000000000004</v>
      </c>
      <c r="EW297" s="78">
        <v>612.78</v>
      </c>
      <c r="EX297" s="78">
        <v>612.78</v>
      </c>
      <c r="EY297" s="78"/>
      <c r="EZ297" s="78"/>
      <c r="FA297" s="79">
        <v>322.06</v>
      </c>
      <c r="FB297" s="65" t="s">
        <v>408</v>
      </c>
      <c r="FC297" s="78">
        <v>603.16</v>
      </c>
      <c r="FD297" s="78">
        <v>569.97</v>
      </c>
      <c r="FE297" s="78">
        <v>615.37</v>
      </c>
      <c r="FF297" s="78"/>
      <c r="FG297" s="78"/>
      <c r="FH297" s="79"/>
      <c r="FI297" s="65" t="s">
        <v>409</v>
      </c>
      <c r="FJ297" s="78">
        <v>466.5</v>
      </c>
      <c r="FK297" s="78">
        <v>575.74</v>
      </c>
      <c r="FL297" s="78">
        <v>368.31</v>
      </c>
      <c r="FM297" s="78">
        <v>629.27</v>
      </c>
      <c r="FN297" s="78"/>
      <c r="FO297" s="79">
        <v>354.07</v>
      </c>
      <c r="FP297" s="65" t="s">
        <v>410</v>
      </c>
      <c r="FQ297" s="68">
        <v>0.23345395120812401</v>
      </c>
      <c r="FR297" s="78">
        <v>526.85</v>
      </c>
      <c r="FS297" s="78">
        <v>626.49</v>
      </c>
      <c r="FT297" s="78">
        <v>564.91999999999996</v>
      </c>
      <c r="FU297" s="78">
        <v>401.73</v>
      </c>
      <c r="FV297" s="78">
        <v>340.93</v>
      </c>
      <c r="FW297" s="79">
        <v>334.43</v>
      </c>
      <c r="FX297" s="65" t="s">
        <v>411</v>
      </c>
      <c r="FY297" s="78">
        <v>507.47</v>
      </c>
      <c r="FZ297" s="78">
        <v>593.94000000000005</v>
      </c>
      <c r="GA297" s="78">
        <v>579.88</v>
      </c>
      <c r="GB297" s="78">
        <v>582.25</v>
      </c>
      <c r="GC297" s="78"/>
      <c r="GD297" s="79">
        <v>398.85</v>
      </c>
      <c r="GE297" s="65" t="s">
        <v>412</v>
      </c>
      <c r="GF297" s="68">
        <v>0.21482277121374899</v>
      </c>
      <c r="GG297" s="78">
        <v>491.31</v>
      </c>
      <c r="GH297" s="78">
        <v>592.42999999999995</v>
      </c>
      <c r="GI297" s="78">
        <v>505.83</v>
      </c>
      <c r="GJ297" s="78">
        <v>412.63</v>
      </c>
      <c r="GK297" s="78"/>
      <c r="GL297" s="79">
        <v>426.68</v>
      </c>
      <c r="GM297" s="65" t="s">
        <v>413</v>
      </c>
      <c r="GN297" s="68">
        <v>9.7347286444390405E-2</v>
      </c>
      <c r="GO297" s="78">
        <v>504.9</v>
      </c>
      <c r="GP297" s="78">
        <v>748.15</v>
      </c>
      <c r="GQ297" s="78">
        <v>507.98</v>
      </c>
      <c r="GR297" s="78">
        <v>382.19</v>
      </c>
      <c r="GS297" s="78"/>
      <c r="GT297" s="79"/>
      <c r="GU297" s="65" t="s">
        <v>414</v>
      </c>
      <c r="GV297" s="68">
        <v>1</v>
      </c>
      <c r="GW297" s="78">
        <v>460.19</v>
      </c>
      <c r="GX297" s="78">
        <v>569.05999999999995</v>
      </c>
      <c r="GY297" s="78">
        <v>540.98</v>
      </c>
      <c r="GZ297" s="78">
        <v>537.80999999999995</v>
      </c>
      <c r="HA297" s="78"/>
      <c r="HB297" s="79">
        <v>439.08</v>
      </c>
      <c r="HC297" s="65" t="s">
        <v>415</v>
      </c>
      <c r="HD297" s="68">
        <v>1</v>
      </c>
      <c r="HE297" s="78">
        <v>503.85</v>
      </c>
      <c r="HF297" s="78">
        <v>619.02</v>
      </c>
      <c r="HG297" s="78"/>
      <c r="HH297" s="78">
        <v>384.12</v>
      </c>
      <c r="HI297" s="78">
        <v>377.48</v>
      </c>
      <c r="HJ297" s="79">
        <v>396.72</v>
      </c>
      <c r="HK297" s="85" t="s">
        <v>416</v>
      </c>
      <c r="HL297" s="68">
        <v>1.11247079764156</v>
      </c>
      <c r="HM297" s="78">
        <v>477.28</v>
      </c>
      <c r="HN297" s="78">
        <v>572.16999999999996</v>
      </c>
      <c r="HO297" s="78">
        <v>505.63</v>
      </c>
      <c r="HP297" s="78"/>
      <c r="HQ297" s="78"/>
      <c r="HR297" s="79"/>
    </row>
    <row r="298" spans="1:226" x14ac:dyDescent="0.25">
      <c r="A298" s="81">
        <v>43444</v>
      </c>
      <c r="B298" s="82" t="s">
        <v>387</v>
      </c>
      <c r="C298" s="83">
        <v>523.72856955222778</v>
      </c>
      <c r="D298" s="83">
        <v>612.38843406624756</v>
      </c>
      <c r="E298" s="83">
        <v>570.14434299406537</v>
      </c>
      <c r="F298" s="83">
        <v>436.66884311098585</v>
      </c>
      <c r="G298" s="83">
        <v>340.68943820224717</v>
      </c>
      <c r="H298" s="84">
        <v>378.77647468332071</v>
      </c>
      <c r="I298" s="82" t="s">
        <v>388</v>
      </c>
      <c r="J298" s="83">
        <v>535.38387777352068</v>
      </c>
      <c r="K298" s="83">
        <v>611.30789659503989</v>
      </c>
      <c r="L298" s="83">
        <v>570.28082327032087</v>
      </c>
      <c r="M298" s="83">
        <v>437.06840571506172</v>
      </c>
      <c r="N298" s="83">
        <v>357.01142857142861</v>
      </c>
      <c r="O298" s="84">
        <v>405.15233241544729</v>
      </c>
      <c r="P298" s="65" t="s">
        <v>389</v>
      </c>
      <c r="Q298" s="78">
        <v>541.64</v>
      </c>
      <c r="R298" s="78">
        <v>627.86</v>
      </c>
      <c r="S298" s="78">
        <v>554.64</v>
      </c>
      <c r="T298" s="78">
        <v>371</v>
      </c>
      <c r="U298" s="78"/>
      <c r="V298" s="79"/>
      <c r="W298" s="65" t="s">
        <v>390</v>
      </c>
      <c r="X298" s="78">
        <v>477.28</v>
      </c>
      <c r="Y298" s="78">
        <v>586.86</v>
      </c>
      <c r="Z298" s="78">
        <v>510.44</v>
      </c>
      <c r="AA298" s="78">
        <v>333.8</v>
      </c>
      <c r="AB298" s="78"/>
      <c r="AC298" s="79">
        <v>424.79</v>
      </c>
      <c r="AD298" s="65" t="s">
        <v>391</v>
      </c>
      <c r="AE298" s="68">
        <v>0.51129972389814904</v>
      </c>
      <c r="AF298" s="78">
        <v>475.27</v>
      </c>
      <c r="AG298" s="78">
        <v>586.59</v>
      </c>
      <c r="AH298" s="78">
        <v>492.04</v>
      </c>
      <c r="AI298" s="78"/>
      <c r="AJ298" s="78"/>
      <c r="AK298" s="79">
        <v>335.91</v>
      </c>
      <c r="AL298" s="69" t="s">
        <v>392</v>
      </c>
      <c r="AM298" s="70">
        <v>1</v>
      </c>
      <c r="AN298" s="78">
        <v>525.53</v>
      </c>
      <c r="AO298" s="78">
        <v>629.33000000000004</v>
      </c>
      <c r="AP298" s="78">
        <v>620.99</v>
      </c>
      <c r="AQ298" s="78">
        <v>682.65</v>
      </c>
      <c r="AR298" s="78"/>
      <c r="AS298" s="79"/>
      <c r="AT298" s="65" t="s">
        <v>393</v>
      </c>
      <c r="AU298" s="68">
        <v>3.8660790226552201E-2</v>
      </c>
      <c r="AV298" s="78">
        <v>526.64</v>
      </c>
      <c r="AW298" s="78">
        <v>623</v>
      </c>
      <c r="AX298" s="78">
        <v>572.28</v>
      </c>
      <c r="AY298" s="78">
        <v>397.9</v>
      </c>
      <c r="AZ298" s="78"/>
      <c r="BA298" s="79">
        <v>416.53</v>
      </c>
      <c r="BB298" s="65" t="s">
        <v>394</v>
      </c>
      <c r="BC298" s="78">
        <v>572.39</v>
      </c>
      <c r="BD298" s="78">
        <v>650.61</v>
      </c>
      <c r="BE298" s="78">
        <v>576.47</v>
      </c>
      <c r="BF298" s="78"/>
      <c r="BG298" s="78"/>
      <c r="BH298" s="79">
        <v>426.69</v>
      </c>
      <c r="BI298" s="65" t="s">
        <v>395</v>
      </c>
      <c r="BJ298" s="68">
        <v>0.133978215142218</v>
      </c>
      <c r="BK298" s="78">
        <v>583.74</v>
      </c>
      <c r="BL298" s="78">
        <v>670.43</v>
      </c>
      <c r="BM298" s="78">
        <v>729.35</v>
      </c>
      <c r="BN298" s="78">
        <v>541.94000000000005</v>
      </c>
      <c r="BO298" s="78"/>
      <c r="BP298" s="79"/>
      <c r="BQ298" s="65" t="s">
        <v>396</v>
      </c>
      <c r="BR298" s="68">
        <v>1</v>
      </c>
      <c r="BS298" s="78">
        <v>487</v>
      </c>
      <c r="BT298" s="78">
        <v>598.66999999999996</v>
      </c>
      <c r="BU298" s="78">
        <v>675.33</v>
      </c>
      <c r="BV298" s="78"/>
      <c r="BW298" s="78"/>
      <c r="BX298" s="79">
        <v>380.33</v>
      </c>
      <c r="BY298" s="65" t="s">
        <v>397</v>
      </c>
      <c r="BZ298" s="78">
        <v>550.36</v>
      </c>
      <c r="CA298" s="78">
        <v>605.05999999999995</v>
      </c>
      <c r="CB298" s="78">
        <v>527.1</v>
      </c>
      <c r="CC298" s="78">
        <v>435.1</v>
      </c>
      <c r="CD298" s="78"/>
      <c r="CE298" s="79">
        <v>542.07000000000005</v>
      </c>
      <c r="CF298" s="65" t="s">
        <v>398</v>
      </c>
      <c r="CG298" s="78">
        <v>513.28</v>
      </c>
      <c r="CH298" s="78">
        <v>722.34</v>
      </c>
      <c r="CI298" s="78">
        <v>539.85</v>
      </c>
      <c r="CJ298" s="78"/>
      <c r="CK298" s="78"/>
      <c r="CL298" s="79"/>
      <c r="CM298" s="65" t="s">
        <v>399</v>
      </c>
      <c r="CN298" s="78">
        <v>504.57</v>
      </c>
      <c r="CO298" s="78">
        <v>583.12</v>
      </c>
      <c r="CP298" s="78">
        <v>618.72</v>
      </c>
      <c r="CQ298" s="78">
        <v>406.02</v>
      </c>
      <c r="CR298" s="78"/>
      <c r="CS298" s="79">
        <v>585.27</v>
      </c>
      <c r="CT298" s="65" t="s">
        <v>400</v>
      </c>
      <c r="CU298" s="78">
        <v>514.01</v>
      </c>
      <c r="CV298" s="78">
        <v>690.85</v>
      </c>
      <c r="CW298" s="78">
        <v>556.54999999999995</v>
      </c>
      <c r="CX298" s="78">
        <v>421.33</v>
      </c>
      <c r="CY298" s="78"/>
      <c r="CZ298" s="79"/>
      <c r="DA298" s="65" t="s">
        <v>401</v>
      </c>
      <c r="DB298" s="68">
        <v>0.13537295248409401</v>
      </c>
      <c r="DC298" s="78">
        <v>489.62</v>
      </c>
      <c r="DD298" s="78">
        <v>605.39</v>
      </c>
      <c r="DE298" s="78">
        <v>514.54999999999995</v>
      </c>
      <c r="DF298" s="78">
        <v>511.98</v>
      </c>
      <c r="DG298" s="78"/>
      <c r="DH298" s="79">
        <v>437.39</v>
      </c>
      <c r="DI298" s="65" t="s">
        <v>402</v>
      </c>
      <c r="DJ298" s="68">
        <v>3.0945381401825799E-3</v>
      </c>
      <c r="DK298" s="78">
        <v>478.63</v>
      </c>
      <c r="DL298" s="78">
        <v>609.21</v>
      </c>
      <c r="DM298" s="78">
        <v>609.21</v>
      </c>
      <c r="DN298" s="78">
        <v>612.38</v>
      </c>
      <c r="DO298" s="78"/>
      <c r="DP298" s="79">
        <v>474.7</v>
      </c>
      <c r="DQ298" s="65" t="s">
        <v>403</v>
      </c>
      <c r="DR298" s="78">
        <v>554.08000000000004</v>
      </c>
      <c r="DS298" s="78">
        <v>605.86</v>
      </c>
      <c r="DT298" s="78">
        <v>512.13</v>
      </c>
      <c r="DU298" s="78">
        <v>430.57</v>
      </c>
      <c r="DV298" s="78"/>
      <c r="DW298" s="79"/>
      <c r="DX298" s="65" t="s">
        <v>404</v>
      </c>
      <c r="DY298" s="78">
        <v>528.57000000000005</v>
      </c>
      <c r="DZ298" s="78">
        <v>591.35</v>
      </c>
      <c r="EA298" s="78">
        <v>618.69000000000005</v>
      </c>
      <c r="EB298" s="78">
        <v>385.65</v>
      </c>
      <c r="EC298" s="78"/>
      <c r="ED298" s="79">
        <v>405.04</v>
      </c>
      <c r="EE298" s="65" t="s">
        <v>405</v>
      </c>
      <c r="EF298" s="68">
        <v>1</v>
      </c>
      <c r="EG298" s="78">
        <v>504.58</v>
      </c>
      <c r="EH298" s="78">
        <v>590.30999999999995</v>
      </c>
      <c r="EI298" s="78">
        <v>508.38</v>
      </c>
      <c r="EJ298" s="78"/>
      <c r="EK298" s="78">
        <v>323.74</v>
      </c>
      <c r="EL298" s="79">
        <v>282.23</v>
      </c>
      <c r="EM298" s="65" t="s">
        <v>406</v>
      </c>
      <c r="EN298" s="78">
        <v>509.7</v>
      </c>
      <c r="EO298" s="78">
        <v>591.5</v>
      </c>
      <c r="EP298" s="78">
        <v>536.49</v>
      </c>
      <c r="EQ298" s="78"/>
      <c r="ER298" s="78"/>
      <c r="ES298" s="79">
        <v>400.56</v>
      </c>
      <c r="ET298" s="65" t="s">
        <v>407</v>
      </c>
      <c r="EU298" s="68">
        <v>1</v>
      </c>
      <c r="EV298" s="78">
        <v>527.04999999999995</v>
      </c>
      <c r="EW298" s="78">
        <v>623.42999999999995</v>
      </c>
      <c r="EX298" s="78">
        <v>623.41999999999996</v>
      </c>
      <c r="EY298" s="78"/>
      <c r="EZ298" s="78"/>
      <c r="FA298" s="79">
        <v>322.18</v>
      </c>
      <c r="FB298" s="65" t="s">
        <v>408</v>
      </c>
      <c r="FC298" s="78">
        <v>603.16</v>
      </c>
      <c r="FD298" s="78">
        <v>569.97</v>
      </c>
      <c r="FE298" s="78">
        <v>615.37</v>
      </c>
      <c r="FF298" s="78"/>
      <c r="FG298" s="78"/>
      <c r="FH298" s="79"/>
      <c r="FI298" s="65" t="s">
        <v>409</v>
      </c>
      <c r="FJ298" s="78">
        <v>471.46</v>
      </c>
      <c r="FK298" s="78">
        <v>586.49</v>
      </c>
      <c r="FL298" s="78">
        <v>390.62</v>
      </c>
      <c r="FM298" s="78">
        <v>650.27</v>
      </c>
      <c r="FN298" s="78"/>
      <c r="FO298" s="79">
        <v>354.9</v>
      </c>
      <c r="FP298" s="65" t="s">
        <v>410</v>
      </c>
      <c r="FQ298" s="68">
        <v>0.23298618391929399</v>
      </c>
      <c r="FR298" s="78">
        <v>530.66999999999996</v>
      </c>
      <c r="FS298" s="78">
        <v>631.38</v>
      </c>
      <c r="FT298" s="78">
        <v>573.52</v>
      </c>
      <c r="FU298" s="78">
        <v>398.44</v>
      </c>
      <c r="FV298" s="78">
        <v>340.25</v>
      </c>
      <c r="FW298" s="79">
        <v>341.9</v>
      </c>
      <c r="FX298" s="65" t="s">
        <v>411</v>
      </c>
      <c r="FY298" s="78">
        <v>507.47</v>
      </c>
      <c r="FZ298" s="78">
        <v>597.19000000000005</v>
      </c>
      <c r="GA298" s="78">
        <v>586.38</v>
      </c>
      <c r="GB298" s="78">
        <v>579.21</v>
      </c>
      <c r="GC298" s="78"/>
      <c r="GD298" s="79">
        <v>408.6</v>
      </c>
      <c r="GE298" s="65" t="s">
        <v>412</v>
      </c>
      <c r="GF298" s="68">
        <v>0.21504451421444201</v>
      </c>
      <c r="GG298" s="78">
        <v>496.88</v>
      </c>
      <c r="GH298" s="78">
        <v>599.19000000000005</v>
      </c>
      <c r="GI298" s="78">
        <v>489.28</v>
      </c>
      <c r="GJ298" s="78">
        <v>427.86</v>
      </c>
      <c r="GK298" s="78"/>
      <c r="GL298" s="79">
        <v>426.68</v>
      </c>
      <c r="GM298" s="65" t="s">
        <v>413</v>
      </c>
      <c r="GN298" s="68">
        <v>9.6777315397270899E-2</v>
      </c>
      <c r="GO298" s="78">
        <v>491.34</v>
      </c>
      <c r="GP298" s="78">
        <v>746.87</v>
      </c>
      <c r="GQ298" s="78">
        <v>513.91</v>
      </c>
      <c r="GR298" s="78">
        <v>391.17</v>
      </c>
      <c r="GS298" s="78"/>
      <c r="GT298" s="79"/>
      <c r="GU298" s="65" t="s">
        <v>414</v>
      </c>
      <c r="GV298" s="68">
        <v>1</v>
      </c>
      <c r="GW298" s="78">
        <v>478.65</v>
      </c>
      <c r="GX298" s="78">
        <v>596.84</v>
      </c>
      <c r="GY298" s="78">
        <v>555.91999999999996</v>
      </c>
      <c r="GZ298" s="78">
        <v>537.80999999999995</v>
      </c>
      <c r="HA298" s="78"/>
      <c r="HB298" s="79">
        <v>456.44</v>
      </c>
      <c r="HC298" s="65" t="s">
        <v>415</v>
      </c>
      <c r="HD298" s="68">
        <v>1</v>
      </c>
      <c r="HE298" s="78">
        <v>506.35</v>
      </c>
      <c r="HF298" s="78">
        <v>620.67999999999995</v>
      </c>
      <c r="HG298" s="78"/>
      <c r="HH298" s="78">
        <v>376.96</v>
      </c>
      <c r="HI298" s="78">
        <v>370.32</v>
      </c>
      <c r="HJ298" s="79">
        <v>417.55</v>
      </c>
      <c r="HK298" s="85" t="s">
        <v>416</v>
      </c>
      <c r="HL298" s="68">
        <v>1.1080946312815101</v>
      </c>
      <c r="HM298" s="78">
        <v>487.82</v>
      </c>
      <c r="HN298" s="78">
        <v>581.42999999999995</v>
      </c>
      <c r="HO298" s="78">
        <v>496.27</v>
      </c>
      <c r="HP298" s="78"/>
      <c r="HQ298" s="78"/>
      <c r="HR298" s="79"/>
    </row>
    <row r="299" spans="1:226" x14ac:dyDescent="0.25">
      <c r="A299" s="81">
        <v>43437</v>
      </c>
      <c r="B299" s="82" t="s">
        <v>387</v>
      </c>
      <c r="C299" s="83">
        <v>540.5550820995295</v>
      </c>
      <c r="D299" s="83">
        <v>629.18105266296868</v>
      </c>
      <c r="E299" s="83">
        <v>578.02778983191388</v>
      </c>
      <c r="F299" s="83">
        <v>437.26999373593623</v>
      </c>
      <c r="G299" s="83">
        <v>382.59767790262174</v>
      </c>
      <c r="H299" s="84">
        <v>390.47075582725631</v>
      </c>
      <c r="I299" s="82" t="s">
        <v>388</v>
      </c>
      <c r="J299" s="83">
        <v>553.52590384901828</v>
      </c>
      <c r="K299" s="83">
        <v>628.00728685622596</v>
      </c>
      <c r="L299" s="83">
        <v>578.68592006054462</v>
      </c>
      <c r="M299" s="83">
        <v>437.87096755244488</v>
      </c>
      <c r="N299" s="83">
        <v>370.62571428571431</v>
      </c>
      <c r="O299" s="84">
        <v>418.09766503728457</v>
      </c>
      <c r="P299" s="65" t="s">
        <v>389</v>
      </c>
      <c r="Q299" s="78">
        <v>574.97</v>
      </c>
      <c r="R299" s="78">
        <v>660.36</v>
      </c>
      <c r="S299" s="78">
        <v>564.04</v>
      </c>
      <c r="T299" s="78">
        <v>371</v>
      </c>
      <c r="U299" s="78"/>
      <c r="V299" s="79"/>
      <c r="W299" s="65" t="s">
        <v>390</v>
      </c>
      <c r="X299" s="78">
        <v>500.09</v>
      </c>
      <c r="Y299" s="78">
        <v>620.75</v>
      </c>
      <c r="Z299" s="78">
        <v>508.54</v>
      </c>
      <c r="AA299" s="78">
        <v>333.8</v>
      </c>
      <c r="AB299" s="78"/>
      <c r="AC299" s="79">
        <v>424.79</v>
      </c>
      <c r="AD299" s="65" t="s">
        <v>391</v>
      </c>
      <c r="AE299" s="68">
        <v>0.51129972389814904</v>
      </c>
      <c r="AF299" s="78">
        <v>497.8</v>
      </c>
      <c r="AG299" s="78">
        <v>616.82000000000005</v>
      </c>
      <c r="AH299" s="78">
        <v>505.16</v>
      </c>
      <c r="AI299" s="78"/>
      <c r="AJ299" s="78"/>
      <c r="AK299" s="79">
        <v>351.19</v>
      </c>
      <c r="AL299" s="69" t="s">
        <v>392</v>
      </c>
      <c r="AM299" s="70">
        <v>1</v>
      </c>
      <c r="AN299" s="78">
        <v>555.58000000000004</v>
      </c>
      <c r="AO299" s="78">
        <v>655.86</v>
      </c>
      <c r="AP299" s="78">
        <v>658.88</v>
      </c>
      <c r="AQ299" s="78">
        <v>682.65</v>
      </c>
      <c r="AR299" s="78"/>
      <c r="AS299" s="79"/>
      <c r="AT299" s="65" t="s">
        <v>393</v>
      </c>
      <c r="AU299" s="68">
        <v>3.8578758535550303E-2</v>
      </c>
      <c r="AV299" s="78">
        <v>536.36</v>
      </c>
      <c r="AW299" s="78">
        <v>629.84</v>
      </c>
      <c r="AX299" s="78">
        <v>603.59</v>
      </c>
      <c r="AY299" s="78">
        <v>407.85</v>
      </c>
      <c r="AZ299" s="78"/>
      <c r="BA299" s="79">
        <v>420.01</v>
      </c>
      <c r="BB299" s="65" t="s">
        <v>394</v>
      </c>
      <c r="BC299" s="78">
        <v>593.4</v>
      </c>
      <c r="BD299" s="78">
        <v>674.98</v>
      </c>
      <c r="BE299" s="78">
        <v>591.59</v>
      </c>
      <c r="BF299" s="78"/>
      <c r="BG299" s="78"/>
      <c r="BH299" s="79">
        <v>425.01</v>
      </c>
      <c r="BI299" s="65" t="s">
        <v>395</v>
      </c>
      <c r="BJ299" s="68">
        <v>0.134008737369677</v>
      </c>
      <c r="BK299" s="78">
        <v>562.42999999999995</v>
      </c>
      <c r="BL299" s="78">
        <v>670.58</v>
      </c>
      <c r="BM299" s="78">
        <v>729.52</v>
      </c>
      <c r="BN299" s="78">
        <v>542.07000000000005</v>
      </c>
      <c r="BO299" s="78"/>
      <c r="BP299" s="79"/>
      <c r="BQ299" s="65" t="s">
        <v>396</v>
      </c>
      <c r="BR299" s="68">
        <v>1</v>
      </c>
      <c r="BS299" s="78">
        <v>487</v>
      </c>
      <c r="BT299" s="78">
        <v>607</v>
      </c>
      <c r="BU299" s="78">
        <v>675.33</v>
      </c>
      <c r="BV299" s="78"/>
      <c r="BW299" s="78"/>
      <c r="BX299" s="79">
        <v>380.33</v>
      </c>
      <c r="BY299" s="65" t="s">
        <v>397</v>
      </c>
      <c r="BZ299" s="78">
        <v>565.02</v>
      </c>
      <c r="CA299" s="78">
        <v>620.79999999999995</v>
      </c>
      <c r="CB299" s="78">
        <v>536.29999999999995</v>
      </c>
      <c r="CC299" s="78">
        <v>431.44</v>
      </c>
      <c r="CD299" s="78"/>
      <c r="CE299" s="79">
        <v>553.42999999999995</v>
      </c>
      <c r="CF299" s="65" t="s">
        <v>398</v>
      </c>
      <c r="CG299" s="78">
        <v>522.95000000000005</v>
      </c>
      <c r="CH299" s="78">
        <v>734.43</v>
      </c>
      <c r="CI299" s="78">
        <v>535.82000000000005</v>
      </c>
      <c r="CJ299" s="78"/>
      <c r="CK299" s="78"/>
      <c r="CL299" s="79"/>
      <c r="CM299" s="65" t="s">
        <v>399</v>
      </c>
      <c r="CN299" s="78">
        <v>500.66</v>
      </c>
      <c r="CO299" s="78">
        <v>581.05999999999995</v>
      </c>
      <c r="CP299" s="78">
        <v>620.82000000000005</v>
      </c>
      <c r="CQ299" s="78">
        <v>402.7</v>
      </c>
      <c r="CR299" s="78"/>
      <c r="CS299" s="79">
        <v>583.94000000000005</v>
      </c>
      <c r="CT299" s="65" t="s">
        <v>400</v>
      </c>
      <c r="CU299" s="78">
        <v>523.67999999999995</v>
      </c>
      <c r="CV299" s="78">
        <v>706.29</v>
      </c>
      <c r="CW299" s="78">
        <v>568.01</v>
      </c>
      <c r="CX299" s="78">
        <v>421.66</v>
      </c>
      <c r="CY299" s="78"/>
      <c r="CZ299" s="79"/>
      <c r="DA299" s="65" t="s">
        <v>401</v>
      </c>
      <c r="DB299" s="68">
        <v>0.13506577703341499</v>
      </c>
      <c r="DC299" s="78">
        <v>500.82</v>
      </c>
      <c r="DD299" s="78">
        <v>633.08000000000004</v>
      </c>
      <c r="DE299" s="78">
        <v>540.4</v>
      </c>
      <c r="DF299" s="78">
        <v>520.95000000000005</v>
      </c>
      <c r="DG299" s="78"/>
      <c r="DH299" s="79">
        <v>447.2</v>
      </c>
      <c r="DI299" s="65" t="s">
        <v>402</v>
      </c>
      <c r="DJ299" s="68">
        <v>3.09827735778907E-3</v>
      </c>
      <c r="DK299" s="78">
        <v>483.85</v>
      </c>
      <c r="DL299" s="78">
        <v>624.49</v>
      </c>
      <c r="DM299" s="78">
        <v>624.49</v>
      </c>
      <c r="DN299" s="78">
        <v>685.31</v>
      </c>
      <c r="DO299" s="78"/>
      <c r="DP299" s="79">
        <v>496.25</v>
      </c>
      <c r="DQ299" s="65" t="s">
        <v>403</v>
      </c>
      <c r="DR299" s="78">
        <v>594.73</v>
      </c>
      <c r="DS299" s="78">
        <v>638.38</v>
      </c>
      <c r="DT299" s="78">
        <v>514.88</v>
      </c>
      <c r="DU299" s="78">
        <v>462.8</v>
      </c>
      <c r="DV299" s="78"/>
      <c r="DW299" s="79"/>
      <c r="DX299" s="65" t="s">
        <v>404</v>
      </c>
      <c r="DY299" s="78">
        <v>554.63</v>
      </c>
      <c r="DZ299" s="78">
        <v>613.32000000000005</v>
      </c>
      <c r="EA299" s="78">
        <v>621.51</v>
      </c>
      <c r="EB299" s="78">
        <v>389.81</v>
      </c>
      <c r="EC299" s="78"/>
      <c r="ED299" s="79">
        <v>424.03</v>
      </c>
      <c r="EE299" s="65" t="s">
        <v>405</v>
      </c>
      <c r="EF299" s="68">
        <v>1</v>
      </c>
      <c r="EG299" s="78">
        <v>513.46</v>
      </c>
      <c r="EH299" s="78">
        <v>600.26</v>
      </c>
      <c r="EI299" s="78">
        <v>491.6</v>
      </c>
      <c r="EJ299" s="78"/>
      <c r="EK299" s="78">
        <v>323.74</v>
      </c>
      <c r="EL299" s="79">
        <v>297.64999999999998</v>
      </c>
      <c r="EM299" s="65" t="s">
        <v>406</v>
      </c>
      <c r="EN299" s="78">
        <v>509.7</v>
      </c>
      <c r="EO299" s="78">
        <v>604.32000000000005</v>
      </c>
      <c r="EP299" s="78">
        <v>536.49</v>
      </c>
      <c r="EQ299" s="78"/>
      <c r="ER299" s="78"/>
      <c r="ES299" s="79">
        <v>400.56</v>
      </c>
      <c r="ET299" s="65" t="s">
        <v>407</v>
      </c>
      <c r="EU299" s="68">
        <v>1</v>
      </c>
      <c r="EV299" s="78">
        <v>543.01</v>
      </c>
      <c r="EW299" s="78">
        <v>638.87</v>
      </c>
      <c r="EX299" s="78">
        <v>638.87</v>
      </c>
      <c r="EY299" s="78"/>
      <c r="EZ299" s="78"/>
      <c r="FA299" s="79">
        <v>322.18</v>
      </c>
      <c r="FB299" s="65" t="s">
        <v>408</v>
      </c>
      <c r="FC299" s="78">
        <v>603.16</v>
      </c>
      <c r="FD299" s="78">
        <v>569.97</v>
      </c>
      <c r="FE299" s="78">
        <v>615.37</v>
      </c>
      <c r="FF299" s="78"/>
      <c r="FG299" s="78"/>
      <c r="FH299" s="79"/>
      <c r="FI299" s="65" t="s">
        <v>409</v>
      </c>
      <c r="FJ299" s="78">
        <v>484.68</v>
      </c>
      <c r="FK299" s="78">
        <v>607.15</v>
      </c>
      <c r="FL299" s="78">
        <v>393.1</v>
      </c>
      <c r="FM299" s="78">
        <v>644.27</v>
      </c>
      <c r="FN299" s="78"/>
      <c r="FO299" s="79">
        <v>359.03</v>
      </c>
      <c r="FP299" s="65" t="s">
        <v>410</v>
      </c>
      <c r="FQ299" s="68">
        <v>0.23359573921371701</v>
      </c>
      <c r="FR299" s="78">
        <v>541.88</v>
      </c>
      <c r="FS299" s="78">
        <v>644.83000000000004</v>
      </c>
      <c r="FT299" s="78">
        <v>561.92999999999995</v>
      </c>
      <c r="FU299" s="78">
        <v>416.05</v>
      </c>
      <c r="FV299" s="78">
        <v>382.92</v>
      </c>
      <c r="FW299" s="79">
        <v>352.79</v>
      </c>
      <c r="FX299" s="65" t="s">
        <v>411</v>
      </c>
      <c r="FY299" s="78">
        <v>518.04</v>
      </c>
      <c r="FZ299" s="78">
        <v>611.01</v>
      </c>
      <c r="GA299" s="78">
        <v>596.95000000000005</v>
      </c>
      <c r="GB299" s="78">
        <v>601.21</v>
      </c>
      <c r="GC299" s="78"/>
      <c r="GD299" s="79">
        <v>412.67</v>
      </c>
      <c r="GE299" s="65" t="s">
        <v>412</v>
      </c>
      <c r="GF299" s="68">
        <v>0.21487354691763899</v>
      </c>
      <c r="GG299" s="78">
        <v>506.69</v>
      </c>
      <c r="GH299" s="78">
        <v>611.77</v>
      </c>
      <c r="GI299" s="78">
        <v>557.75</v>
      </c>
      <c r="GJ299" s="78">
        <v>450.1</v>
      </c>
      <c r="GK299" s="78"/>
      <c r="GL299" s="79">
        <v>425.84</v>
      </c>
      <c r="GM299" s="65" t="s">
        <v>413</v>
      </c>
      <c r="GN299" s="68">
        <v>9.7699184211811799E-2</v>
      </c>
      <c r="GO299" s="78">
        <v>492.89</v>
      </c>
      <c r="GP299" s="78">
        <v>748.12</v>
      </c>
      <c r="GQ299" s="78">
        <v>514.03</v>
      </c>
      <c r="GR299" s="78">
        <v>381.32</v>
      </c>
      <c r="GS299" s="78"/>
      <c r="GT299" s="79"/>
      <c r="GU299" s="65" t="s">
        <v>414</v>
      </c>
      <c r="GV299" s="68">
        <v>1</v>
      </c>
      <c r="GW299" s="78">
        <v>495.48</v>
      </c>
      <c r="GX299" s="78">
        <v>626.96</v>
      </c>
      <c r="GY299" s="78">
        <v>579.96</v>
      </c>
      <c r="GZ299" s="78">
        <v>537.80999999999995</v>
      </c>
      <c r="HA299" s="78"/>
      <c r="HB299" s="79">
        <v>449.11</v>
      </c>
      <c r="HC299" s="65" t="s">
        <v>415</v>
      </c>
      <c r="HD299" s="68">
        <v>1</v>
      </c>
      <c r="HE299" s="78">
        <v>512.17999999999995</v>
      </c>
      <c r="HF299" s="78">
        <v>624.85</v>
      </c>
      <c r="HG299" s="78"/>
      <c r="HH299" s="78">
        <v>396.02</v>
      </c>
      <c r="HI299" s="78">
        <v>389.38</v>
      </c>
      <c r="HJ299" s="79">
        <v>423.39</v>
      </c>
      <c r="HK299" s="85" t="s">
        <v>416</v>
      </c>
      <c r="HL299" s="68">
        <v>1.1217049915872099</v>
      </c>
      <c r="HM299" s="78">
        <v>511.88</v>
      </c>
      <c r="HN299" s="78">
        <v>606.1</v>
      </c>
      <c r="HO299" s="78">
        <v>491.98</v>
      </c>
      <c r="HP299" s="78"/>
      <c r="HQ299" s="78"/>
      <c r="HR299" s="79"/>
    </row>
    <row r="300" spans="1:226" x14ac:dyDescent="0.25">
      <c r="A300" s="81">
        <v>43430</v>
      </c>
      <c r="B300" s="82" t="s">
        <v>387</v>
      </c>
      <c r="C300" s="83">
        <v>561.02195100981908</v>
      </c>
      <c r="D300" s="83">
        <v>649.11023041980741</v>
      </c>
      <c r="E300" s="83">
        <v>608.8217911174147</v>
      </c>
      <c r="F300" s="83">
        <v>448.93209079691655</v>
      </c>
      <c r="G300" s="83">
        <v>382.08213483146073</v>
      </c>
      <c r="H300" s="84">
        <v>396.53937843905294</v>
      </c>
      <c r="I300" s="82" t="s">
        <v>388</v>
      </c>
      <c r="J300" s="83">
        <v>574.60761494430301</v>
      </c>
      <c r="K300" s="83">
        <v>648.66036426026778</v>
      </c>
      <c r="L300" s="83">
        <v>609.48059907081597</v>
      </c>
      <c r="M300" s="83">
        <v>449.31329520583142</v>
      </c>
      <c r="N300" s="83">
        <v>387.7328571428572</v>
      </c>
      <c r="O300" s="84">
        <v>422.59738598097073</v>
      </c>
      <c r="P300" s="65" t="s">
        <v>389</v>
      </c>
      <c r="Q300" s="78">
        <v>598.30999999999995</v>
      </c>
      <c r="R300" s="78">
        <v>683.69</v>
      </c>
      <c r="S300" s="78">
        <v>600.72</v>
      </c>
      <c r="T300" s="78">
        <v>396</v>
      </c>
      <c r="U300" s="78"/>
      <c r="V300" s="79"/>
      <c r="W300" s="65" t="s">
        <v>390</v>
      </c>
      <c r="X300" s="78">
        <v>498.6</v>
      </c>
      <c r="Y300" s="78">
        <v>620.83000000000004</v>
      </c>
      <c r="Z300" s="78">
        <v>544.16</v>
      </c>
      <c r="AA300" s="78">
        <v>366.67</v>
      </c>
      <c r="AB300" s="78"/>
      <c r="AC300" s="79">
        <v>447.11</v>
      </c>
      <c r="AD300" s="65" t="s">
        <v>391</v>
      </c>
      <c r="AE300" s="68">
        <v>0.51129972389814904</v>
      </c>
      <c r="AF300" s="78">
        <v>518.88</v>
      </c>
      <c r="AG300" s="78">
        <v>634.69000000000005</v>
      </c>
      <c r="AH300" s="78">
        <v>548.97</v>
      </c>
      <c r="AI300" s="78"/>
      <c r="AJ300" s="78"/>
      <c r="AK300" s="79">
        <v>359.77</v>
      </c>
      <c r="AL300" s="69" t="s">
        <v>392</v>
      </c>
      <c r="AM300" s="70">
        <v>1</v>
      </c>
      <c r="AN300" s="78">
        <v>576.59</v>
      </c>
      <c r="AO300" s="78">
        <v>683.29</v>
      </c>
      <c r="AP300" s="78">
        <v>663.96</v>
      </c>
      <c r="AQ300" s="78">
        <v>682.65</v>
      </c>
      <c r="AR300" s="78"/>
      <c r="AS300" s="79"/>
      <c r="AT300" s="65" t="s">
        <v>393</v>
      </c>
      <c r="AU300" s="68">
        <v>3.85832240141986E-2</v>
      </c>
      <c r="AV300" s="78">
        <v>550.29</v>
      </c>
      <c r="AW300" s="78">
        <v>641.45000000000005</v>
      </c>
      <c r="AX300" s="78">
        <v>616.41</v>
      </c>
      <c r="AY300" s="78">
        <v>412.07</v>
      </c>
      <c r="AZ300" s="78"/>
      <c r="BA300" s="79">
        <v>421.46</v>
      </c>
      <c r="BB300" s="65" t="s">
        <v>394</v>
      </c>
      <c r="BC300" s="78">
        <v>613.57000000000005</v>
      </c>
      <c r="BD300" s="78">
        <v>695.15</v>
      </c>
      <c r="BE300" s="78">
        <v>626.04</v>
      </c>
      <c r="BF300" s="78"/>
      <c r="BG300" s="78"/>
      <c r="BH300" s="79">
        <v>425.01</v>
      </c>
      <c r="BI300" s="65" t="s">
        <v>395</v>
      </c>
      <c r="BJ300" s="68">
        <v>0.13402669811826501</v>
      </c>
      <c r="BK300" s="78">
        <v>585.03</v>
      </c>
      <c r="BL300" s="78">
        <v>686.75</v>
      </c>
      <c r="BM300" s="78">
        <v>747.63</v>
      </c>
      <c r="BN300" s="78">
        <v>587.04</v>
      </c>
      <c r="BO300" s="78"/>
      <c r="BP300" s="79"/>
      <c r="BQ300" s="65" t="s">
        <v>396</v>
      </c>
      <c r="BR300" s="68">
        <v>1</v>
      </c>
      <c r="BS300" s="78">
        <v>516.16999999999996</v>
      </c>
      <c r="BT300" s="78">
        <v>633.66999999999996</v>
      </c>
      <c r="BU300" s="78">
        <v>675.33</v>
      </c>
      <c r="BV300" s="78"/>
      <c r="BW300" s="78"/>
      <c r="BX300" s="79">
        <v>380.33</v>
      </c>
      <c r="BY300" s="65" t="s">
        <v>397</v>
      </c>
      <c r="BZ300" s="78">
        <v>590.27</v>
      </c>
      <c r="CA300" s="78">
        <v>645.62</v>
      </c>
      <c r="CB300" s="78">
        <v>561.74</v>
      </c>
      <c r="CC300" s="78">
        <v>436.35</v>
      </c>
      <c r="CD300" s="78"/>
      <c r="CE300" s="79">
        <v>553.75</v>
      </c>
      <c r="CF300" s="65" t="s">
        <v>398</v>
      </c>
      <c r="CG300" s="78">
        <v>550.37</v>
      </c>
      <c r="CH300" s="78">
        <v>755.4</v>
      </c>
      <c r="CI300" s="78">
        <v>570.49</v>
      </c>
      <c r="CJ300" s="78"/>
      <c r="CK300" s="78"/>
      <c r="CL300" s="79"/>
      <c r="CM300" s="65" t="s">
        <v>399</v>
      </c>
      <c r="CN300" s="78">
        <v>519.24</v>
      </c>
      <c r="CO300" s="78">
        <v>603.28</v>
      </c>
      <c r="CP300" s="78">
        <v>643.23</v>
      </c>
      <c r="CQ300" s="78">
        <v>423.86</v>
      </c>
      <c r="CR300" s="78"/>
      <c r="CS300" s="79">
        <v>583.65</v>
      </c>
      <c r="CT300" s="65" t="s">
        <v>400</v>
      </c>
      <c r="CU300" s="78">
        <v>542.86</v>
      </c>
      <c r="CV300" s="78">
        <v>727.59</v>
      </c>
      <c r="CW300" s="78">
        <v>592.57000000000005</v>
      </c>
      <c r="CX300" s="78">
        <v>446.67</v>
      </c>
      <c r="CY300" s="78"/>
      <c r="CZ300" s="79"/>
      <c r="DA300" s="65" t="s">
        <v>401</v>
      </c>
      <c r="DB300" s="68">
        <v>0.13458044546127401</v>
      </c>
      <c r="DC300" s="78">
        <v>522.28</v>
      </c>
      <c r="DD300" s="78">
        <v>667.95</v>
      </c>
      <c r="DE300" s="78">
        <v>572.37</v>
      </c>
      <c r="DF300" s="78">
        <v>557.29999999999995</v>
      </c>
      <c r="DG300" s="78"/>
      <c r="DH300" s="79">
        <v>461.75</v>
      </c>
      <c r="DI300" s="65" t="s">
        <v>402</v>
      </c>
      <c r="DJ300" s="68">
        <v>3.0969340353050501E-3</v>
      </c>
      <c r="DK300" s="78">
        <v>510.35</v>
      </c>
      <c r="DL300" s="78">
        <v>663.86</v>
      </c>
      <c r="DM300" s="78">
        <v>663.86</v>
      </c>
      <c r="DN300" s="78">
        <v>537.14</v>
      </c>
      <c r="DO300" s="78"/>
      <c r="DP300" s="79">
        <v>493.88</v>
      </c>
      <c r="DQ300" s="65" t="s">
        <v>403</v>
      </c>
      <c r="DR300" s="78">
        <v>610.99</v>
      </c>
      <c r="DS300" s="78">
        <v>630.25</v>
      </c>
      <c r="DT300" s="78">
        <v>549.70000000000005</v>
      </c>
      <c r="DU300" s="78">
        <v>472.82</v>
      </c>
      <c r="DV300" s="78"/>
      <c r="DW300" s="79"/>
      <c r="DX300" s="65" t="s">
        <v>404</v>
      </c>
      <c r="DY300" s="78">
        <v>579.54</v>
      </c>
      <c r="DZ300" s="78">
        <v>633.87</v>
      </c>
      <c r="EA300" s="78">
        <v>641.98</v>
      </c>
      <c r="EB300" s="78">
        <v>398.29</v>
      </c>
      <c r="EC300" s="78"/>
      <c r="ED300" s="79">
        <v>426.53</v>
      </c>
      <c r="EE300" s="65" t="s">
        <v>405</v>
      </c>
      <c r="EF300" s="68">
        <v>1</v>
      </c>
      <c r="EG300" s="78">
        <v>552.92999999999995</v>
      </c>
      <c r="EH300" s="78">
        <v>641.30999999999995</v>
      </c>
      <c r="EI300" s="78">
        <v>555.5</v>
      </c>
      <c r="EJ300" s="78"/>
      <c r="EK300" s="78">
        <v>323.74</v>
      </c>
      <c r="EL300" s="79">
        <v>330.05</v>
      </c>
      <c r="EM300" s="65" t="s">
        <v>406</v>
      </c>
      <c r="EN300" s="78">
        <v>524.23</v>
      </c>
      <c r="EO300" s="78">
        <v>621.41</v>
      </c>
      <c r="EP300" s="78">
        <v>559.29999999999995</v>
      </c>
      <c r="EQ300" s="78"/>
      <c r="ER300" s="78"/>
      <c r="ES300" s="79">
        <v>422.78</v>
      </c>
      <c r="ET300" s="65" t="s">
        <v>407</v>
      </c>
      <c r="EU300" s="68">
        <v>1</v>
      </c>
      <c r="EV300" s="78">
        <v>563.04999999999995</v>
      </c>
      <c r="EW300" s="78">
        <v>651.32000000000005</v>
      </c>
      <c r="EX300" s="78">
        <v>651.32000000000005</v>
      </c>
      <c r="EY300" s="78"/>
      <c r="EZ300" s="78"/>
      <c r="FA300" s="79">
        <v>322.29000000000002</v>
      </c>
      <c r="FB300" s="65" t="s">
        <v>408</v>
      </c>
      <c r="FC300" s="78">
        <v>603.16</v>
      </c>
      <c r="FD300" s="78">
        <v>569.97</v>
      </c>
      <c r="FE300" s="78">
        <v>615.37</v>
      </c>
      <c r="FF300" s="78"/>
      <c r="FG300" s="78"/>
      <c r="FH300" s="79"/>
      <c r="FI300" s="65" t="s">
        <v>409</v>
      </c>
      <c r="FJ300" s="78">
        <v>502.04</v>
      </c>
      <c r="FK300" s="78">
        <v>626.98</v>
      </c>
      <c r="FL300" s="78">
        <v>383.18</v>
      </c>
      <c r="FM300" s="78">
        <v>650.27</v>
      </c>
      <c r="FN300" s="78"/>
      <c r="FO300" s="79">
        <v>371.43</v>
      </c>
      <c r="FP300" s="65" t="s">
        <v>410</v>
      </c>
      <c r="FQ300" s="68">
        <v>0.232991612301957</v>
      </c>
      <c r="FR300" s="78">
        <v>557.84</v>
      </c>
      <c r="FS300" s="78">
        <v>656.53</v>
      </c>
      <c r="FT300" s="78">
        <v>597.94000000000005</v>
      </c>
      <c r="FU300" s="78">
        <v>458.91</v>
      </c>
      <c r="FV300" s="78">
        <v>381.93</v>
      </c>
      <c r="FW300" s="79">
        <v>361.2</v>
      </c>
      <c r="FX300" s="65" t="s">
        <v>411</v>
      </c>
      <c r="FY300" s="78">
        <v>544.87</v>
      </c>
      <c r="FZ300" s="78">
        <v>637.84</v>
      </c>
      <c r="GA300" s="78">
        <v>620.53</v>
      </c>
      <c r="GB300" s="78">
        <v>623.45000000000005</v>
      </c>
      <c r="GC300" s="78"/>
      <c r="GD300" s="79">
        <v>413.48</v>
      </c>
      <c r="GE300" s="65" t="s">
        <v>412</v>
      </c>
      <c r="GF300" s="68">
        <v>0.214647548724994</v>
      </c>
      <c r="GG300" s="78">
        <v>527.91</v>
      </c>
      <c r="GH300" s="78">
        <v>637.28</v>
      </c>
      <c r="GI300" s="78">
        <v>564.53</v>
      </c>
      <c r="GJ300" s="78">
        <v>468.04</v>
      </c>
      <c r="GK300" s="78"/>
      <c r="GL300" s="79">
        <v>425.4</v>
      </c>
      <c r="GM300" s="65" t="s">
        <v>413</v>
      </c>
      <c r="GN300" s="68">
        <v>9.7153405226853201E-2</v>
      </c>
      <c r="GO300" s="78">
        <v>521.92999999999995</v>
      </c>
      <c r="GP300" s="78">
        <v>791.43</v>
      </c>
      <c r="GQ300" s="78">
        <v>542.55999999999995</v>
      </c>
      <c r="GR300" s="78">
        <v>387.64</v>
      </c>
      <c r="GS300" s="78"/>
      <c r="GT300" s="79"/>
      <c r="GU300" s="65" t="s">
        <v>414</v>
      </c>
      <c r="GV300" s="68">
        <v>1</v>
      </c>
      <c r="GW300" s="78">
        <v>519.57000000000005</v>
      </c>
      <c r="GX300" s="78">
        <v>634.30999999999995</v>
      </c>
      <c r="GY300" s="78">
        <v>596.47</v>
      </c>
      <c r="GZ300" s="78">
        <v>537.80999999999995</v>
      </c>
      <c r="HA300" s="78"/>
      <c r="HB300" s="79">
        <v>462.88</v>
      </c>
      <c r="HC300" s="65" t="s">
        <v>415</v>
      </c>
      <c r="HD300" s="68">
        <v>1</v>
      </c>
      <c r="HE300" s="78">
        <v>546.35</v>
      </c>
      <c r="HF300" s="78">
        <v>659.85</v>
      </c>
      <c r="HG300" s="78"/>
      <c r="HH300" s="78">
        <v>419.97</v>
      </c>
      <c r="HI300" s="78">
        <v>413.33</v>
      </c>
      <c r="HJ300" s="79">
        <v>423.39</v>
      </c>
      <c r="HK300" s="85" t="s">
        <v>416</v>
      </c>
      <c r="HL300" s="68">
        <v>1.13071008593397</v>
      </c>
      <c r="HM300" s="78">
        <v>529.84</v>
      </c>
      <c r="HN300" s="78">
        <v>620.84</v>
      </c>
      <c r="HO300" s="78">
        <v>522.80999999999995</v>
      </c>
      <c r="HP300" s="78"/>
      <c r="HQ300" s="78"/>
      <c r="HR300" s="79"/>
    </row>
    <row r="301" spans="1:226" x14ac:dyDescent="0.25">
      <c r="A301" s="81">
        <v>43423</v>
      </c>
      <c r="B301" s="82" t="s">
        <v>387</v>
      </c>
      <c r="C301" s="83">
        <v>578.57518184868752</v>
      </c>
      <c r="D301" s="83">
        <v>663.89214041547928</v>
      </c>
      <c r="E301" s="83">
        <v>636.44409816021573</v>
      </c>
      <c r="F301" s="83">
        <v>472.90263883804067</v>
      </c>
      <c r="G301" s="83">
        <v>408.44430711610488</v>
      </c>
      <c r="H301" s="84">
        <v>399.32254181404744</v>
      </c>
      <c r="I301" s="82" t="s">
        <v>388</v>
      </c>
      <c r="J301" s="83">
        <v>594.13836539594206</v>
      </c>
      <c r="K301" s="83">
        <v>666.60946815522539</v>
      </c>
      <c r="L301" s="83">
        <v>637.41338512661639</v>
      </c>
      <c r="M301" s="83">
        <v>473.28593793448971</v>
      </c>
      <c r="N301" s="83">
        <v>399.31857142857149</v>
      </c>
      <c r="O301" s="84">
        <v>425.99666179719003</v>
      </c>
      <c r="P301" s="65" t="s">
        <v>389</v>
      </c>
      <c r="Q301" s="78">
        <v>600.80999999999995</v>
      </c>
      <c r="R301" s="78">
        <v>686.19</v>
      </c>
      <c r="S301" s="78">
        <v>640.02</v>
      </c>
      <c r="T301" s="78">
        <v>429</v>
      </c>
      <c r="U301" s="78"/>
      <c r="V301" s="79"/>
      <c r="W301" s="65" t="s">
        <v>390</v>
      </c>
      <c r="X301" s="78">
        <v>525.04999999999995</v>
      </c>
      <c r="Y301" s="78">
        <v>641.33000000000004</v>
      </c>
      <c r="Z301" s="78">
        <v>579.28</v>
      </c>
      <c r="AA301" s="78">
        <v>384.86</v>
      </c>
      <c r="AB301" s="78"/>
      <c r="AC301" s="79">
        <v>447.11</v>
      </c>
      <c r="AD301" s="65" t="s">
        <v>391</v>
      </c>
      <c r="AE301" s="68">
        <v>0.51129972389814904</v>
      </c>
      <c r="AF301" s="78">
        <v>551.33000000000004</v>
      </c>
      <c r="AG301" s="78">
        <v>647.09</v>
      </c>
      <c r="AH301" s="78">
        <v>566.17999999999995</v>
      </c>
      <c r="AI301" s="78"/>
      <c r="AJ301" s="78"/>
      <c r="AK301" s="79">
        <v>368.13</v>
      </c>
      <c r="AL301" s="69" t="s">
        <v>392</v>
      </c>
      <c r="AM301" s="70">
        <v>1</v>
      </c>
      <c r="AN301" s="78">
        <v>580.12</v>
      </c>
      <c r="AO301" s="78">
        <v>689.17</v>
      </c>
      <c r="AP301" s="78">
        <v>666.17</v>
      </c>
      <c r="AQ301" s="78">
        <v>682.65</v>
      </c>
      <c r="AR301" s="78"/>
      <c r="AS301" s="79"/>
      <c r="AT301" s="65" t="s">
        <v>393</v>
      </c>
      <c r="AU301" s="68">
        <v>3.8442317302886997E-2</v>
      </c>
      <c r="AV301" s="78">
        <v>553.42999999999995</v>
      </c>
      <c r="AW301" s="78">
        <v>643.15</v>
      </c>
      <c r="AX301" s="78">
        <v>617.91</v>
      </c>
      <c r="AY301" s="78">
        <v>415.45</v>
      </c>
      <c r="AZ301" s="78"/>
      <c r="BA301" s="79">
        <v>422.94</v>
      </c>
      <c r="BB301" s="65" t="s">
        <v>394</v>
      </c>
      <c r="BC301" s="78">
        <v>639.62</v>
      </c>
      <c r="BD301" s="78">
        <v>728.76</v>
      </c>
      <c r="BE301" s="78">
        <v>662.18</v>
      </c>
      <c r="BF301" s="78"/>
      <c r="BG301" s="78"/>
      <c r="BH301" s="79">
        <v>426.69</v>
      </c>
      <c r="BI301" s="65" t="s">
        <v>395</v>
      </c>
      <c r="BJ301" s="68">
        <v>0.134003350083752</v>
      </c>
      <c r="BK301" s="78">
        <v>627.80999999999995</v>
      </c>
      <c r="BL301" s="78">
        <v>729.51</v>
      </c>
      <c r="BM301" s="78">
        <v>790.38</v>
      </c>
      <c r="BN301" s="78">
        <v>600.34</v>
      </c>
      <c r="BO301" s="78"/>
      <c r="BP301" s="79"/>
      <c r="BQ301" s="65" t="s">
        <v>396</v>
      </c>
      <c r="BR301" s="68">
        <v>1</v>
      </c>
      <c r="BS301" s="78">
        <v>542.83000000000004</v>
      </c>
      <c r="BT301" s="78">
        <v>644.5</v>
      </c>
      <c r="BU301" s="78">
        <v>693.67</v>
      </c>
      <c r="BV301" s="78"/>
      <c r="BW301" s="78"/>
      <c r="BX301" s="79">
        <v>380.33</v>
      </c>
      <c r="BY301" s="65" t="s">
        <v>397</v>
      </c>
      <c r="BZ301" s="78">
        <v>609.58000000000004</v>
      </c>
      <c r="CA301" s="78">
        <v>663.55</v>
      </c>
      <c r="CB301" s="78">
        <v>583.91</v>
      </c>
      <c r="CC301" s="78">
        <v>459.08</v>
      </c>
      <c r="CD301" s="78"/>
      <c r="CE301" s="79">
        <v>554.09</v>
      </c>
      <c r="CF301" s="65" t="s">
        <v>398</v>
      </c>
      <c r="CG301" s="78">
        <v>565.70000000000005</v>
      </c>
      <c r="CH301" s="78">
        <v>766.69</v>
      </c>
      <c r="CI301" s="78">
        <v>603.55999999999995</v>
      </c>
      <c r="CJ301" s="78"/>
      <c r="CK301" s="78"/>
      <c r="CL301" s="79"/>
      <c r="CM301" s="65" t="s">
        <v>399</v>
      </c>
      <c r="CN301" s="78">
        <v>524.59</v>
      </c>
      <c r="CO301" s="78">
        <v>611.75</v>
      </c>
      <c r="CP301" s="78">
        <v>654.01</v>
      </c>
      <c r="CQ301" s="78">
        <v>447.34</v>
      </c>
      <c r="CR301" s="78"/>
      <c r="CS301" s="79">
        <v>583.19000000000005</v>
      </c>
      <c r="CT301" s="65" t="s">
        <v>400</v>
      </c>
      <c r="CU301" s="78">
        <v>565.79999999999995</v>
      </c>
      <c r="CV301" s="78">
        <v>743.03</v>
      </c>
      <c r="CW301" s="78">
        <v>612.94000000000005</v>
      </c>
      <c r="CX301" s="78">
        <v>466.11</v>
      </c>
      <c r="CY301" s="78"/>
      <c r="CZ301" s="79"/>
      <c r="DA301" s="65" t="s">
        <v>401</v>
      </c>
      <c r="DB301" s="68">
        <v>0.13467469327838599</v>
      </c>
      <c r="DC301" s="78">
        <v>536.65</v>
      </c>
      <c r="DD301" s="78">
        <v>679.19</v>
      </c>
      <c r="DE301" s="78">
        <v>584.62</v>
      </c>
      <c r="DF301" s="78">
        <v>574.92999999999995</v>
      </c>
      <c r="DG301" s="78"/>
      <c r="DH301" s="79">
        <v>466.49</v>
      </c>
      <c r="DI301" s="65" t="s">
        <v>402</v>
      </c>
      <c r="DJ301" s="68">
        <v>3.1089693766516401E-3</v>
      </c>
      <c r="DK301" s="78">
        <v>533.54</v>
      </c>
      <c r="DL301" s="78">
        <v>679.64</v>
      </c>
      <c r="DM301" s="78">
        <v>679.64</v>
      </c>
      <c r="DN301" s="78">
        <v>687.99</v>
      </c>
      <c r="DO301" s="78"/>
      <c r="DP301" s="79">
        <v>497.66</v>
      </c>
      <c r="DQ301" s="65" t="s">
        <v>403</v>
      </c>
      <c r="DR301" s="78">
        <v>610.99</v>
      </c>
      <c r="DS301" s="78">
        <v>638.38</v>
      </c>
      <c r="DT301" s="78">
        <v>556.73</v>
      </c>
      <c r="DU301" s="78">
        <v>511.7</v>
      </c>
      <c r="DV301" s="78"/>
      <c r="DW301" s="79"/>
      <c r="DX301" s="65" t="s">
        <v>404</v>
      </c>
      <c r="DY301" s="78">
        <v>598.95000000000005</v>
      </c>
      <c r="DZ301" s="78">
        <v>648.01</v>
      </c>
      <c r="EA301" s="78">
        <v>661.22</v>
      </c>
      <c r="EB301" s="78">
        <v>435.39</v>
      </c>
      <c r="EC301" s="78"/>
      <c r="ED301" s="79">
        <v>428.48</v>
      </c>
      <c r="EE301" s="65" t="s">
        <v>405</v>
      </c>
      <c r="EF301" s="68">
        <v>1</v>
      </c>
      <c r="EG301" s="78">
        <v>567.23</v>
      </c>
      <c r="EH301" s="78">
        <v>654.16999999999996</v>
      </c>
      <c r="EI301" s="78">
        <v>554.5</v>
      </c>
      <c r="EJ301" s="78"/>
      <c r="EK301" s="78">
        <v>323.74</v>
      </c>
      <c r="EL301" s="79">
        <v>351.88</v>
      </c>
      <c r="EM301" s="65" t="s">
        <v>406</v>
      </c>
      <c r="EN301" s="78">
        <v>565.26</v>
      </c>
      <c r="EO301" s="78">
        <v>658.16</v>
      </c>
      <c r="EP301" s="78">
        <v>590</v>
      </c>
      <c r="EQ301" s="78"/>
      <c r="ER301" s="78"/>
      <c r="ES301" s="79">
        <v>433.89</v>
      </c>
      <c r="ET301" s="65" t="s">
        <v>407</v>
      </c>
      <c r="EU301" s="68">
        <v>1</v>
      </c>
      <c r="EV301" s="78">
        <v>563.64</v>
      </c>
      <c r="EW301" s="78">
        <v>651.52</v>
      </c>
      <c r="EX301" s="78">
        <v>651.52</v>
      </c>
      <c r="EY301" s="78"/>
      <c r="EZ301" s="78"/>
      <c r="FA301" s="79">
        <v>315.89</v>
      </c>
      <c r="FB301" s="65" t="s">
        <v>408</v>
      </c>
      <c r="FC301" s="78">
        <v>603.16</v>
      </c>
      <c r="FD301" s="78">
        <v>569.97</v>
      </c>
      <c r="FE301" s="78">
        <v>615.37</v>
      </c>
      <c r="FF301" s="78"/>
      <c r="FG301" s="78"/>
      <c r="FH301" s="79"/>
      <c r="FI301" s="65" t="s">
        <v>409</v>
      </c>
      <c r="FJ301" s="78">
        <v>515.26</v>
      </c>
      <c r="FK301" s="78">
        <v>639.38</v>
      </c>
      <c r="FL301" s="78">
        <v>421.2</v>
      </c>
      <c r="FM301" s="78">
        <v>717.27</v>
      </c>
      <c r="FN301" s="78"/>
      <c r="FO301" s="79">
        <v>388.78</v>
      </c>
      <c r="FP301" s="65" t="s">
        <v>410</v>
      </c>
      <c r="FQ301" s="68">
        <v>0.23098422377751601</v>
      </c>
      <c r="FR301" s="78">
        <v>560.36</v>
      </c>
      <c r="FS301" s="78">
        <v>650.80999999999995</v>
      </c>
      <c r="FT301" s="78">
        <v>616.17999999999995</v>
      </c>
      <c r="FU301" s="78">
        <v>412.05</v>
      </c>
      <c r="FV301" s="78">
        <v>408.69</v>
      </c>
      <c r="FW301" s="79">
        <v>362.05</v>
      </c>
      <c r="FX301" s="65" t="s">
        <v>411</v>
      </c>
      <c r="FY301" s="78">
        <v>569.26</v>
      </c>
      <c r="FZ301" s="78">
        <v>659.79</v>
      </c>
      <c r="GA301" s="78">
        <v>640.04</v>
      </c>
      <c r="GB301" s="78">
        <v>642.41999999999996</v>
      </c>
      <c r="GC301" s="78"/>
      <c r="GD301" s="79">
        <v>414.29</v>
      </c>
      <c r="GE301" s="65" t="s">
        <v>412</v>
      </c>
      <c r="GF301" s="68">
        <v>0.214288775553936</v>
      </c>
      <c r="GG301" s="78">
        <v>551.62</v>
      </c>
      <c r="GH301" s="78">
        <v>661.29</v>
      </c>
      <c r="GI301" s="78">
        <v>581.84</v>
      </c>
      <c r="GJ301" s="78">
        <v>477.98</v>
      </c>
      <c r="GK301" s="78"/>
      <c r="GL301" s="79">
        <v>424.85</v>
      </c>
      <c r="GM301" s="65" t="s">
        <v>413</v>
      </c>
      <c r="GN301" s="68">
        <v>9.72620726547683E-2</v>
      </c>
      <c r="GO301" s="78">
        <v>536.44000000000005</v>
      </c>
      <c r="GP301" s="78">
        <v>815.66</v>
      </c>
      <c r="GQ301" s="78">
        <v>571.1</v>
      </c>
      <c r="GR301" s="78">
        <v>417.16</v>
      </c>
      <c r="GS301" s="78"/>
      <c r="GT301" s="79"/>
      <c r="GU301" s="65" t="s">
        <v>414</v>
      </c>
      <c r="GV301" s="68">
        <v>1</v>
      </c>
      <c r="GW301" s="78">
        <v>536.07000000000005</v>
      </c>
      <c r="GX301" s="78">
        <v>641.26</v>
      </c>
      <c r="GY301" s="78">
        <v>608.69000000000005</v>
      </c>
      <c r="GZ301" s="78">
        <v>537.80999999999995</v>
      </c>
      <c r="HA301" s="78"/>
      <c r="HB301" s="79">
        <v>450.8</v>
      </c>
      <c r="HC301" s="65" t="s">
        <v>415</v>
      </c>
      <c r="HD301" s="68">
        <v>1</v>
      </c>
      <c r="HE301" s="78">
        <v>568.02</v>
      </c>
      <c r="HF301" s="78">
        <v>680.68</v>
      </c>
      <c r="HG301" s="78"/>
      <c r="HH301" s="78">
        <v>436.19</v>
      </c>
      <c r="HI301" s="78">
        <v>429.55</v>
      </c>
      <c r="HJ301" s="79">
        <v>424.22</v>
      </c>
      <c r="HK301" s="85" t="s">
        <v>416</v>
      </c>
      <c r="HL301" s="68">
        <v>1.1225486344195901</v>
      </c>
      <c r="HM301" s="78">
        <v>543.83000000000004</v>
      </c>
      <c r="HN301" s="78">
        <v>625.42999999999995</v>
      </c>
      <c r="HO301" s="78">
        <v>542.28</v>
      </c>
      <c r="HP301" s="78"/>
      <c r="HQ301" s="78"/>
      <c r="HR301" s="79"/>
    </row>
    <row r="302" spans="1:226" x14ac:dyDescent="0.25">
      <c r="A302" s="81">
        <v>43416</v>
      </c>
      <c r="B302" s="82" t="s">
        <v>387</v>
      </c>
      <c r="C302" s="83">
        <v>594.29219323838208</v>
      </c>
      <c r="D302" s="83">
        <v>676.81748547614222</v>
      </c>
      <c r="E302" s="83">
        <v>661.11136086741885</v>
      </c>
      <c r="F302" s="83">
        <v>480.06925373837697</v>
      </c>
      <c r="G302" s="83">
        <v>411.76378277153555</v>
      </c>
      <c r="H302" s="84">
        <v>405.04529663154665</v>
      </c>
      <c r="I302" s="82" t="s">
        <v>388</v>
      </c>
      <c r="J302" s="83">
        <v>609.09299709560844</v>
      </c>
      <c r="K302" s="83">
        <v>679.84837737907571</v>
      </c>
      <c r="L302" s="83">
        <v>662.73490495808414</v>
      </c>
      <c r="M302" s="83">
        <v>478.96700909319577</v>
      </c>
      <c r="N302" s="83">
        <v>411.16142857142859</v>
      </c>
      <c r="O302" s="84">
        <v>430.04960955824083</v>
      </c>
      <c r="P302" s="65" t="s">
        <v>389</v>
      </c>
      <c r="Q302" s="78">
        <v>604.14</v>
      </c>
      <c r="R302" s="78">
        <v>689.53</v>
      </c>
      <c r="S302" s="78">
        <v>655.33000000000004</v>
      </c>
      <c r="T302" s="78">
        <v>429</v>
      </c>
      <c r="U302" s="78"/>
      <c r="V302" s="79"/>
      <c r="W302" s="65" t="s">
        <v>390</v>
      </c>
      <c r="X302" s="78">
        <v>564.96</v>
      </c>
      <c r="Y302" s="78">
        <v>686.3</v>
      </c>
      <c r="Z302" s="78">
        <v>588.95000000000005</v>
      </c>
      <c r="AA302" s="78">
        <v>384.86</v>
      </c>
      <c r="AB302" s="78"/>
      <c r="AC302" s="79">
        <v>465.29</v>
      </c>
      <c r="AD302" s="65" t="s">
        <v>391</v>
      </c>
      <c r="AE302" s="68">
        <v>0.51129972389814904</v>
      </c>
      <c r="AF302" s="78">
        <v>599.88</v>
      </c>
      <c r="AG302" s="78">
        <v>655.55</v>
      </c>
      <c r="AH302" s="78">
        <v>587.99</v>
      </c>
      <c r="AI302" s="78"/>
      <c r="AJ302" s="78"/>
      <c r="AK302" s="79">
        <v>372.1</v>
      </c>
      <c r="AL302" s="69" t="s">
        <v>392</v>
      </c>
      <c r="AM302" s="70">
        <v>1</v>
      </c>
      <c r="AN302" s="78">
        <v>603.79999999999995</v>
      </c>
      <c r="AO302" s="78">
        <v>700.82</v>
      </c>
      <c r="AP302" s="78">
        <v>673.1</v>
      </c>
      <c r="AQ302" s="78">
        <v>682.65</v>
      </c>
      <c r="AR302" s="78"/>
      <c r="AS302" s="79"/>
      <c r="AT302" s="65" t="s">
        <v>393</v>
      </c>
      <c r="AU302" s="68">
        <v>3.8547529103384499E-2</v>
      </c>
      <c r="AV302" s="78">
        <v>561.32000000000005</v>
      </c>
      <c r="AW302" s="78">
        <v>650.77</v>
      </c>
      <c r="AX302" s="78">
        <v>619.66999999999996</v>
      </c>
      <c r="AY302" s="78">
        <v>395.42</v>
      </c>
      <c r="AZ302" s="78"/>
      <c r="BA302" s="79">
        <v>426.11</v>
      </c>
      <c r="BB302" s="65" t="s">
        <v>394</v>
      </c>
      <c r="BC302" s="78">
        <v>653.05999999999995</v>
      </c>
      <c r="BD302" s="78">
        <v>743.89</v>
      </c>
      <c r="BE302" s="78">
        <v>702.52</v>
      </c>
      <c r="BF302" s="78"/>
      <c r="BG302" s="78"/>
      <c r="BH302" s="79">
        <v>431.73</v>
      </c>
      <c r="BI302" s="65" t="s">
        <v>395</v>
      </c>
      <c r="BJ302" s="68">
        <v>0.13405364827003799</v>
      </c>
      <c r="BK302" s="78">
        <v>638.77</v>
      </c>
      <c r="BL302" s="78">
        <v>740.51</v>
      </c>
      <c r="BM302" s="78">
        <v>801.4</v>
      </c>
      <c r="BN302" s="78">
        <v>613.97</v>
      </c>
      <c r="BO302" s="78"/>
      <c r="BP302" s="79"/>
      <c r="BQ302" s="65" t="s">
        <v>396</v>
      </c>
      <c r="BR302" s="68">
        <v>1</v>
      </c>
      <c r="BS302" s="78">
        <v>562</v>
      </c>
      <c r="BT302" s="78">
        <v>632</v>
      </c>
      <c r="BU302" s="78">
        <v>716.17</v>
      </c>
      <c r="BV302" s="78"/>
      <c r="BW302" s="78"/>
      <c r="BX302" s="79">
        <v>389.5</v>
      </c>
      <c r="BY302" s="65" t="s">
        <v>397</v>
      </c>
      <c r="BZ302" s="78">
        <v>626.02</v>
      </c>
      <c r="CA302" s="78">
        <v>676.55</v>
      </c>
      <c r="CB302" s="78">
        <v>592.94000000000005</v>
      </c>
      <c r="CC302" s="78">
        <v>456.53</v>
      </c>
      <c r="CD302" s="78"/>
      <c r="CE302" s="79">
        <v>556.04</v>
      </c>
      <c r="CF302" s="65" t="s">
        <v>398</v>
      </c>
      <c r="CG302" s="78">
        <v>584.24</v>
      </c>
      <c r="CH302" s="78">
        <v>769.92</v>
      </c>
      <c r="CI302" s="78">
        <v>618.07000000000005</v>
      </c>
      <c r="CJ302" s="78"/>
      <c r="CK302" s="78"/>
      <c r="CL302" s="79"/>
      <c r="CM302" s="65" t="s">
        <v>399</v>
      </c>
      <c r="CN302" s="78">
        <v>539.02</v>
      </c>
      <c r="CO302" s="78">
        <v>627.13</v>
      </c>
      <c r="CP302" s="78">
        <v>673.08</v>
      </c>
      <c r="CQ302" s="78">
        <v>463.93</v>
      </c>
      <c r="CR302" s="78"/>
      <c r="CS302" s="79">
        <v>582.20000000000005</v>
      </c>
      <c r="CT302" s="65" t="s">
        <v>400</v>
      </c>
      <c r="CU302" s="78">
        <v>583.28</v>
      </c>
      <c r="CV302" s="78">
        <v>750.03</v>
      </c>
      <c r="CW302" s="78">
        <v>622.33000000000004</v>
      </c>
      <c r="CX302" s="78">
        <v>485.54</v>
      </c>
      <c r="CY302" s="78"/>
      <c r="CZ302" s="79"/>
      <c r="DA302" s="65" t="s">
        <v>401</v>
      </c>
      <c r="DB302" s="68">
        <v>0.13464386697185901</v>
      </c>
      <c r="DC302" s="78">
        <v>566.69000000000005</v>
      </c>
      <c r="DD302" s="78">
        <v>696.7</v>
      </c>
      <c r="DE302" s="78">
        <v>603.88</v>
      </c>
      <c r="DF302" s="78">
        <v>620.71</v>
      </c>
      <c r="DG302" s="78"/>
      <c r="DH302" s="79">
        <v>483.51</v>
      </c>
      <c r="DI302" s="65" t="s">
        <v>402</v>
      </c>
      <c r="DJ302" s="68">
        <v>3.1082929255253E-3</v>
      </c>
      <c r="DK302" s="78">
        <v>550.12</v>
      </c>
      <c r="DL302" s="78">
        <v>684.97</v>
      </c>
      <c r="DM302" s="78">
        <v>684.97</v>
      </c>
      <c r="DN302" s="78">
        <v>681.16</v>
      </c>
      <c r="DO302" s="78"/>
      <c r="DP302" s="79">
        <v>516.51</v>
      </c>
      <c r="DQ302" s="65" t="s">
        <v>403</v>
      </c>
      <c r="DR302" s="78">
        <v>610.99</v>
      </c>
      <c r="DS302" s="78">
        <v>638.38</v>
      </c>
      <c r="DT302" s="78">
        <v>565.98</v>
      </c>
      <c r="DU302" s="78">
        <v>511.75</v>
      </c>
      <c r="DV302" s="78"/>
      <c r="DW302" s="79"/>
      <c r="DX302" s="65" t="s">
        <v>404</v>
      </c>
      <c r="DY302" s="78">
        <v>613.29</v>
      </c>
      <c r="DZ302" s="78">
        <v>656.68</v>
      </c>
      <c r="EA302" s="78">
        <v>673.4</v>
      </c>
      <c r="EB302" s="78">
        <v>452.78</v>
      </c>
      <c r="EC302" s="78"/>
      <c r="ED302" s="79">
        <v>430.77</v>
      </c>
      <c r="EE302" s="65" t="s">
        <v>405</v>
      </c>
      <c r="EF302" s="68">
        <v>1</v>
      </c>
      <c r="EG302" s="78">
        <v>592.57000000000005</v>
      </c>
      <c r="EH302" s="78">
        <v>677.42</v>
      </c>
      <c r="EI302" s="78">
        <v>560.29</v>
      </c>
      <c r="EJ302" s="78"/>
      <c r="EK302" s="78">
        <v>323.74</v>
      </c>
      <c r="EL302" s="79">
        <v>361.67</v>
      </c>
      <c r="EM302" s="65" t="s">
        <v>406</v>
      </c>
      <c r="EN302" s="78">
        <v>579.79</v>
      </c>
      <c r="EO302" s="78">
        <v>658.16</v>
      </c>
      <c r="EP302" s="78">
        <v>604.04</v>
      </c>
      <c r="EQ302" s="78"/>
      <c r="ER302" s="78"/>
      <c r="ES302" s="79">
        <v>433.89</v>
      </c>
      <c r="ET302" s="65" t="s">
        <v>407</v>
      </c>
      <c r="EU302" s="68">
        <v>1</v>
      </c>
      <c r="EV302" s="78">
        <v>605.25</v>
      </c>
      <c r="EW302" s="78">
        <v>670.12</v>
      </c>
      <c r="EX302" s="78">
        <v>670.12</v>
      </c>
      <c r="EY302" s="78"/>
      <c r="EZ302" s="78"/>
      <c r="FA302" s="79">
        <v>320.79000000000002</v>
      </c>
      <c r="FB302" s="65" t="s">
        <v>408</v>
      </c>
      <c r="FC302" s="78">
        <v>603.16</v>
      </c>
      <c r="FD302" s="78">
        <v>569.97</v>
      </c>
      <c r="FE302" s="78">
        <v>615.37</v>
      </c>
      <c r="FF302" s="78"/>
      <c r="FG302" s="78"/>
      <c r="FH302" s="79"/>
      <c r="FI302" s="65" t="s">
        <v>409</v>
      </c>
      <c r="FJ302" s="78">
        <v>529.30999999999995</v>
      </c>
      <c r="FK302" s="78">
        <v>646.82000000000005</v>
      </c>
      <c r="FL302" s="78">
        <v>436.9</v>
      </c>
      <c r="FM302" s="78">
        <v>724.27</v>
      </c>
      <c r="FN302" s="78"/>
      <c r="FO302" s="79">
        <v>401.18</v>
      </c>
      <c r="FP302" s="65" t="s">
        <v>410</v>
      </c>
      <c r="FQ302" s="68">
        <v>0.23273133494693701</v>
      </c>
      <c r="FR302" s="78">
        <v>570.4</v>
      </c>
      <c r="FS302" s="78">
        <v>659.53</v>
      </c>
      <c r="FT302" s="78">
        <v>633.92999999999995</v>
      </c>
      <c r="FU302" s="78">
        <v>416.27</v>
      </c>
      <c r="FV302" s="78">
        <v>411.78</v>
      </c>
      <c r="FW302" s="79">
        <v>370.83</v>
      </c>
      <c r="FX302" s="65" t="s">
        <v>411</v>
      </c>
      <c r="FY302" s="78">
        <v>586.33000000000004</v>
      </c>
      <c r="FZ302" s="78">
        <v>670.36</v>
      </c>
      <c r="GA302" s="78">
        <v>653.86</v>
      </c>
      <c r="GB302" s="78">
        <v>658.99</v>
      </c>
      <c r="GC302" s="78"/>
      <c r="GD302" s="79">
        <v>415.92</v>
      </c>
      <c r="GE302" s="65" t="s">
        <v>412</v>
      </c>
      <c r="GF302" s="68">
        <v>0.21470746108427299</v>
      </c>
      <c r="GG302" s="78">
        <v>567.07000000000005</v>
      </c>
      <c r="GH302" s="78">
        <v>674.16</v>
      </c>
      <c r="GI302" s="78">
        <v>593.6</v>
      </c>
      <c r="GJ302" s="78">
        <v>473.02</v>
      </c>
      <c r="GK302" s="78"/>
      <c r="GL302" s="79">
        <v>424.74</v>
      </c>
      <c r="GM302" s="65" t="s">
        <v>413</v>
      </c>
      <c r="GN302" s="68">
        <v>9.7366243123509097E-2</v>
      </c>
      <c r="GO302" s="78">
        <v>546.44000000000005</v>
      </c>
      <c r="GP302" s="78">
        <v>819.8</v>
      </c>
      <c r="GQ302" s="78">
        <v>584.26</v>
      </c>
      <c r="GR302" s="78">
        <v>435.91</v>
      </c>
      <c r="GS302" s="78"/>
      <c r="GT302" s="79"/>
      <c r="GU302" s="65" t="s">
        <v>414</v>
      </c>
      <c r="GV302" s="68">
        <v>1</v>
      </c>
      <c r="GW302" s="78">
        <v>549.80999999999995</v>
      </c>
      <c r="GX302" s="78">
        <v>644.21</v>
      </c>
      <c r="GY302" s="78">
        <v>607.65</v>
      </c>
      <c r="GZ302" s="78">
        <v>537.80999999999995</v>
      </c>
      <c r="HA302" s="78"/>
      <c r="HB302" s="79">
        <v>472.11</v>
      </c>
      <c r="HC302" s="65" t="s">
        <v>415</v>
      </c>
      <c r="HD302" s="68">
        <v>1</v>
      </c>
      <c r="HE302" s="78">
        <v>585.52</v>
      </c>
      <c r="HF302" s="78">
        <v>694.85</v>
      </c>
      <c r="HG302" s="78"/>
      <c r="HH302" s="78">
        <v>452.77</v>
      </c>
      <c r="HI302" s="78">
        <v>446.13</v>
      </c>
      <c r="HJ302" s="79">
        <v>426.72</v>
      </c>
      <c r="HK302" s="85" t="s">
        <v>416</v>
      </c>
      <c r="HL302" s="68">
        <v>1.1420348777451701</v>
      </c>
      <c r="HM302" s="78">
        <v>565.27</v>
      </c>
      <c r="HN302" s="78">
        <v>642.82000000000005</v>
      </c>
      <c r="HO302" s="78">
        <v>561.20000000000005</v>
      </c>
      <c r="HP302" s="78"/>
      <c r="HQ302" s="78"/>
      <c r="HR302" s="79"/>
    </row>
    <row r="303" spans="1:226" x14ac:dyDescent="0.25">
      <c r="A303" s="81">
        <v>43409</v>
      </c>
      <c r="B303" s="82" t="s">
        <v>387</v>
      </c>
      <c r="C303" s="83">
        <v>606.94337243872724</v>
      </c>
      <c r="D303" s="83">
        <v>683.64196469569845</v>
      </c>
      <c r="E303" s="83">
        <v>672.99591751187791</v>
      </c>
      <c r="F303" s="83">
        <v>484.7818856388223</v>
      </c>
      <c r="G303" s="83">
        <v>417.08831460674156</v>
      </c>
      <c r="H303" s="84">
        <v>408.44232517390094</v>
      </c>
      <c r="I303" s="82" t="s">
        <v>388</v>
      </c>
      <c r="J303" s="83">
        <v>621.29332790994147</v>
      </c>
      <c r="K303" s="83">
        <v>688.57366556040722</v>
      </c>
      <c r="L303" s="83">
        <v>674.7581814763887</v>
      </c>
      <c r="M303" s="83">
        <v>482.45313692620351</v>
      </c>
      <c r="N303" s="83">
        <v>418.14</v>
      </c>
      <c r="O303" s="84">
        <v>435.0003738269715</v>
      </c>
      <c r="P303" s="65" t="s">
        <v>389</v>
      </c>
      <c r="Q303" s="78">
        <v>614.14</v>
      </c>
      <c r="R303" s="78">
        <v>692.86</v>
      </c>
      <c r="S303" s="78">
        <v>657.09</v>
      </c>
      <c r="T303" s="78">
        <v>450</v>
      </c>
      <c r="U303" s="78"/>
      <c r="V303" s="79"/>
      <c r="W303" s="65" t="s">
        <v>390</v>
      </c>
      <c r="X303" s="78">
        <v>601.08000000000004</v>
      </c>
      <c r="Y303" s="78">
        <v>700.17</v>
      </c>
      <c r="Z303" s="78">
        <v>611.52</v>
      </c>
      <c r="AA303" s="78">
        <v>418.5</v>
      </c>
      <c r="AB303" s="78"/>
      <c r="AC303" s="79">
        <v>485.12</v>
      </c>
      <c r="AD303" s="65" t="s">
        <v>391</v>
      </c>
      <c r="AE303" s="68">
        <v>0.51129972389814904</v>
      </c>
      <c r="AF303" s="78">
        <v>626.38</v>
      </c>
      <c r="AG303" s="78">
        <v>666.1</v>
      </c>
      <c r="AH303" s="78">
        <v>592.34</v>
      </c>
      <c r="AI303" s="78"/>
      <c r="AJ303" s="78"/>
      <c r="AK303" s="79">
        <v>372.41</v>
      </c>
      <c r="AL303" s="69" t="s">
        <v>392</v>
      </c>
      <c r="AM303" s="70">
        <v>1</v>
      </c>
      <c r="AN303" s="78">
        <v>613.91</v>
      </c>
      <c r="AO303" s="78">
        <v>703.48</v>
      </c>
      <c r="AP303" s="78">
        <v>684.77</v>
      </c>
      <c r="AQ303" s="78">
        <v>583.99</v>
      </c>
      <c r="AR303" s="78"/>
      <c r="AS303" s="79"/>
      <c r="AT303" s="65" t="s">
        <v>393</v>
      </c>
      <c r="AU303" s="68">
        <v>3.8690706492300497E-2</v>
      </c>
      <c r="AV303" s="78">
        <v>568.74</v>
      </c>
      <c r="AW303" s="78">
        <v>653.47</v>
      </c>
      <c r="AX303" s="78">
        <v>623.79</v>
      </c>
      <c r="AY303" s="78">
        <v>386.29</v>
      </c>
      <c r="AZ303" s="78"/>
      <c r="BA303" s="79">
        <v>428.42</v>
      </c>
      <c r="BB303" s="65" t="s">
        <v>394</v>
      </c>
      <c r="BC303" s="78">
        <v>652.22</v>
      </c>
      <c r="BD303" s="78">
        <v>738</v>
      </c>
      <c r="BE303" s="78">
        <v>713.44</v>
      </c>
      <c r="BF303" s="78"/>
      <c r="BG303" s="78"/>
      <c r="BH303" s="79">
        <v>427.53</v>
      </c>
      <c r="BI303" s="65" t="s">
        <v>395</v>
      </c>
      <c r="BJ303" s="68">
        <v>0.13405544533218899</v>
      </c>
      <c r="BK303" s="78">
        <v>670.95</v>
      </c>
      <c r="BL303" s="78">
        <v>751.25</v>
      </c>
      <c r="BM303" s="78">
        <v>822.86</v>
      </c>
      <c r="BN303" s="78">
        <v>627.38</v>
      </c>
      <c r="BO303" s="78"/>
      <c r="BP303" s="79"/>
      <c r="BQ303" s="65" t="s">
        <v>396</v>
      </c>
      <c r="BR303" s="68">
        <v>1</v>
      </c>
      <c r="BS303" s="78">
        <v>587.83000000000004</v>
      </c>
      <c r="BT303" s="78">
        <v>657.83</v>
      </c>
      <c r="BU303" s="78">
        <v>716.17</v>
      </c>
      <c r="BV303" s="78"/>
      <c r="BW303" s="78"/>
      <c r="BX303" s="79">
        <v>389.5</v>
      </c>
      <c r="BY303" s="65" t="s">
        <v>397</v>
      </c>
      <c r="BZ303" s="78">
        <v>641.82000000000005</v>
      </c>
      <c r="CA303" s="78">
        <v>686.24</v>
      </c>
      <c r="CB303" s="78">
        <v>606.47</v>
      </c>
      <c r="CC303" s="78">
        <v>454.61</v>
      </c>
      <c r="CD303" s="78"/>
      <c r="CE303" s="79">
        <v>564.76</v>
      </c>
      <c r="CF303" s="65" t="s">
        <v>398</v>
      </c>
      <c r="CG303" s="78">
        <v>576.99</v>
      </c>
      <c r="CH303" s="78">
        <v>741.69</v>
      </c>
      <c r="CI303" s="78">
        <v>635.82000000000005</v>
      </c>
      <c r="CJ303" s="78"/>
      <c r="CK303" s="78"/>
      <c r="CL303" s="79"/>
      <c r="CM303" s="65" t="s">
        <v>399</v>
      </c>
      <c r="CN303" s="78">
        <v>588.04</v>
      </c>
      <c r="CO303" s="78">
        <v>652.97</v>
      </c>
      <c r="CP303" s="78">
        <v>682.47</v>
      </c>
      <c r="CQ303" s="78">
        <v>477.39</v>
      </c>
      <c r="CR303" s="78"/>
      <c r="CS303" s="79">
        <v>584.52</v>
      </c>
      <c r="CT303" s="65" t="s">
        <v>400</v>
      </c>
      <c r="CU303" s="78">
        <v>603.76</v>
      </c>
      <c r="CV303" s="78">
        <v>757.85</v>
      </c>
      <c r="CW303" s="78">
        <v>630.95000000000005</v>
      </c>
      <c r="CX303" s="78">
        <v>498.49</v>
      </c>
      <c r="CY303" s="78"/>
      <c r="CZ303" s="79"/>
      <c r="DA303" s="65" t="s">
        <v>401</v>
      </c>
      <c r="DB303" s="68">
        <v>0.134439320812551</v>
      </c>
      <c r="DC303" s="78">
        <v>579.80999999999995</v>
      </c>
      <c r="DD303" s="78">
        <v>698.65</v>
      </c>
      <c r="DE303" s="78">
        <v>608.34</v>
      </c>
      <c r="DF303" s="78">
        <v>632.4</v>
      </c>
      <c r="DG303" s="78"/>
      <c r="DH303" s="79">
        <v>491.48</v>
      </c>
      <c r="DI303" s="65" t="s">
        <v>402</v>
      </c>
      <c r="DJ303" s="68">
        <v>3.1013521895546501E-3</v>
      </c>
      <c r="DK303" s="78">
        <v>576.1</v>
      </c>
      <c r="DL303" s="78">
        <v>697.9</v>
      </c>
      <c r="DM303" s="78">
        <v>697.9</v>
      </c>
      <c r="DN303" s="78">
        <v>739.6</v>
      </c>
      <c r="DO303" s="78"/>
      <c r="DP303" s="79">
        <v>510.79</v>
      </c>
      <c r="DQ303" s="65" t="s">
        <v>403</v>
      </c>
      <c r="DR303" s="78">
        <v>610.99</v>
      </c>
      <c r="DS303" s="78">
        <v>662.77</v>
      </c>
      <c r="DT303" s="78">
        <v>590.70000000000005</v>
      </c>
      <c r="DU303" s="78">
        <v>514.02</v>
      </c>
      <c r="DV303" s="78"/>
      <c r="DW303" s="79"/>
      <c r="DX303" s="65" t="s">
        <v>404</v>
      </c>
      <c r="DY303" s="78">
        <v>623.45000000000005</v>
      </c>
      <c r="DZ303" s="78">
        <v>663.12</v>
      </c>
      <c r="EA303" s="78">
        <v>675.78</v>
      </c>
      <c r="EB303" s="78">
        <v>461.61</v>
      </c>
      <c r="EC303" s="78"/>
      <c r="ED303" s="79">
        <v>436.1</v>
      </c>
      <c r="EE303" s="65" t="s">
        <v>405</v>
      </c>
      <c r="EF303" s="68">
        <v>1</v>
      </c>
      <c r="EG303" s="78">
        <v>592.24</v>
      </c>
      <c r="EH303" s="78">
        <v>671.69</v>
      </c>
      <c r="EI303" s="78">
        <v>576.97</v>
      </c>
      <c r="EJ303" s="78"/>
      <c r="EK303" s="78">
        <v>323.74</v>
      </c>
      <c r="EL303" s="79">
        <v>372.78</v>
      </c>
      <c r="EM303" s="65" t="s">
        <v>406</v>
      </c>
      <c r="EN303" s="78">
        <v>579.79</v>
      </c>
      <c r="EO303" s="78">
        <v>664.15</v>
      </c>
      <c r="EP303" s="78">
        <v>619.82000000000005</v>
      </c>
      <c r="EQ303" s="78"/>
      <c r="ER303" s="78"/>
      <c r="ES303" s="79">
        <v>462.6</v>
      </c>
      <c r="ET303" s="65" t="s">
        <v>407</v>
      </c>
      <c r="EU303" s="68">
        <v>1</v>
      </c>
      <c r="EV303" s="78">
        <v>607.4</v>
      </c>
      <c r="EW303" s="78">
        <v>670.34</v>
      </c>
      <c r="EX303" s="78">
        <v>670.34</v>
      </c>
      <c r="EY303" s="78"/>
      <c r="EZ303" s="78"/>
      <c r="FA303" s="79">
        <v>319.64999999999998</v>
      </c>
      <c r="FB303" s="65" t="s">
        <v>408</v>
      </c>
      <c r="FC303" s="78">
        <v>603.16</v>
      </c>
      <c r="FD303" s="78">
        <v>569.97</v>
      </c>
      <c r="FE303" s="78">
        <v>615.37</v>
      </c>
      <c r="FF303" s="78"/>
      <c r="FG303" s="78"/>
      <c r="FH303" s="79"/>
      <c r="FI303" s="65" t="s">
        <v>409</v>
      </c>
      <c r="FJ303" s="78">
        <v>556.59</v>
      </c>
      <c r="FK303" s="78">
        <v>664.17</v>
      </c>
      <c r="FL303" s="78">
        <v>448.47</v>
      </c>
      <c r="FM303" s="78">
        <v>737.27</v>
      </c>
      <c r="FN303" s="78"/>
      <c r="FO303" s="79">
        <v>416.06</v>
      </c>
      <c r="FP303" s="65" t="s">
        <v>410</v>
      </c>
      <c r="FQ303" s="68">
        <v>0.23187868107406201</v>
      </c>
      <c r="FR303" s="78">
        <v>571.84</v>
      </c>
      <c r="FS303" s="78">
        <v>657.78</v>
      </c>
      <c r="FT303" s="78">
        <v>637.33000000000004</v>
      </c>
      <c r="FU303" s="78">
        <v>466.64</v>
      </c>
      <c r="FV303" s="78">
        <v>417.06</v>
      </c>
      <c r="FW303" s="79">
        <v>373.69</v>
      </c>
      <c r="FX303" s="65" t="s">
        <v>411</v>
      </c>
      <c r="FY303" s="78">
        <v>603.4</v>
      </c>
      <c r="FZ303" s="78">
        <v>682.56</v>
      </c>
      <c r="GA303" s="78">
        <v>661.18</v>
      </c>
      <c r="GB303" s="78">
        <v>663.54</v>
      </c>
      <c r="GC303" s="78"/>
      <c r="GD303" s="79">
        <v>416.73</v>
      </c>
      <c r="GE303" s="65" t="s">
        <v>412</v>
      </c>
      <c r="GF303" s="68">
        <v>0.21455544112598701</v>
      </c>
      <c r="GG303" s="78">
        <v>588.9</v>
      </c>
      <c r="GH303" s="78">
        <v>682.44</v>
      </c>
      <c r="GI303" s="78">
        <v>599.6</v>
      </c>
      <c r="GJ303" s="78">
        <v>470.02</v>
      </c>
      <c r="GK303" s="78"/>
      <c r="GL303" s="79">
        <v>421.05</v>
      </c>
      <c r="GM303" s="65" t="s">
        <v>413</v>
      </c>
      <c r="GN303" s="68">
        <v>9.6835418522678907E-2</v>
      </c>
      <c r="GO303" s="78">
        <v>573.9</v>
      </c>
      <c r="GP303" s="78">
        <v>824.09</v>
      </c>
      <c r="GQ303" s="78">
        <v>595.79</v>
      </c>
      <c r="GR303" s="78">
        <v>447.48</v>
      </c>
      <c r="GS303" s="78"/>
      <c r="GT303" s="79"/>
      <c r="GU303" s="65" t="s">
        <v>414</v>
      </c>
      <c r="GV303" s="68">
        <v>1</v>
      </c>
      <c r="GW303" s="78">
        <v>559.54999999999995</v>
      </c>
      <c r="GX303" s="78">
        <v>647.89</v>
      </c>
      <c r="GY303" s="78">
        <v>607.29999999999995</v>
      </c>
      <c r="GZ303" s="78">
        <v>513.34</v>
      </c>
      <c r="HA303" s="78"/>
      <c r="HB303" s="79">
        <v>472.21</v>
      </c>
      <c r="HC303" s="65" t="s">
        <v>415</v>
      </c>
      <c r="HD303" s="68">
        <v>1</v>
      </c>
      <c r="HE303" s="78">
        <v>615.52</v>
      </c>
      <c r="HF303" s="78">
        <v>710.68</v>
      </c>
      <c r="HG303" s="78"/>
      <c r="HH303" s="78">
        <v>462.54</v>
      </c>
      <c r="HI303" s="78">
        <v>455.9</v>
      </c>
      <c r="HJ303" s="79">
        <v>439.22</v>
      </c>
      <c r="HK303" s="85" t="s">
        <v>416</v>
      </c>
      <c r="HL303" s="68">
        <v>1.14240018278403</v>
      </c>
      <c r="HM303" s="78">
        <v>576.59</v>
      </c>
      <c r="HN303" s="78">
        <v>642.5</v>
      </c>
      <c r="HO303" s="78">
        <v>577.32000000000005</v>
      </c>
      <c r="HP303" s="78"/>
      <c r="HQ303" s="78"/>
      <c r="HR303" s="79"/>
    </row>
    <row r="304" spans="1:226" x14ac:dyDescent="0.25">
      <c r="A304" s="81">
        <v>43402</v>
      </c>
      <c r="B304" s="82" t="s">
        <v>387</v>
      </c>
      <c r="C304" s="83">
        <v>607.50283930752926</v>
      </c>
      <c r="D304" s="83">
        <v>678.04582749612894</v>
      </c>
      <c r="E304" s="83">
        <v>664.31198557288508</v>
      </c>
      <c r="F304" s="83">
        <v>492.44789861330349</v>
      </c>
      <c r="G304" s="83">
        <v>416.51902621722849</v>
      </c>
      <c r="H304" s="84">
        <v>406.98069036115334</v>
      </c>
      <c r="I304" s="82" t="s">
        <v>388</v>
      </c>
      <c r="J304" s="83">
        <v>622.48190294351309</v>
      </c>
      <c r="K304" s="83">
        <v>684.09044020034958</v>
      </c>
      <c r="L304" s="83">
        <v>665.50812018276577</v>
      </c>
      <c r="M304" s="83">
        <v>489.38439054293235</v>
      </c>
      <c r="N304" s="83">
        <v>416.4828571428572</v>
      </c>
      <c r="O304" s="84">
        <v>436.36463577899241</v>
      </c>
      <c r="P304" s="65" t="s">
        <v>389</v>
      </c>
      <c r="Q304" s="78">
        <v>610.80999999999995</v>
      </c>
      <c r="R304" s="78">
        <v>691.19</v>
      </c>
      <c r="S304" s="78">
        <v>664.87</v>
      </c>
      <c r="T304" s="78">
        <v>450</v>
      </c>
      <c r="U304" s="78"/>
      <c r="V304" s="79"/>
      <c r="W304" s="65" t="s">
        <v>390</v>
      </c>
      <c r="X304" s="78">
        <v>579.66999999999996</v>
      </c>
      <c r="Y304" s="78">
        <v>669.59</v>
      </c>
      <c r="Z304" s="78">
        <v>610.61</v>
      </c>
      <c r="AA304" s="78">
        <v>418.5</v>
      </c>
      <c r="AB304" s="78"/>
      <c r="AC304" s="79">
        <v>509.09</v>
      </c>
      <c r="AD304" s="65" t="s">
        <v>391</v>
      </c>
      <c r="AE304" s="68">
        <v>0.51129972389814904</v>
      </c>
      <c r="AF304" s="78">
        <v>634.28</v>
      </c>
      <c r="AG304" s="78">
        <v>669.52</v>
      </c>
      <c r="AH304" s="78">
        <v>600.69000000000005</v>
      </c>
      <c r="AI304" s="78"/>
      <c r="AJ304" s="78"/>
      <c r="AK304" s="79">
        <v>372.42</v>
      </c>
      <c r="AL304" s="69" t="s">
        <v>392</v>
      </c>
      <c r="AM304" s="70">
        <v>1</v>
      </c>
      <c r="AN304" s="78">
        <v>622.54999999999995</v>
      </c>
      <c r="AO304" s="78">
        <v>706.71</v>
      </c>
      <c r="AP304" s="78">
        <v>686.03</v>
      </c>
      <c r="AQ304" s="78">
        <v>583.99</v>
      </c>
      <c r="AR304" s="78"/>
      <c r="AS304" s="79"/>
      <c r="AT304" s="65" t="s">
        <v>393</v>
      </c>
      <c r="AU304" s="68">
        <v>3.8686216101203097E-2</v>
      </c>
      <c r="AV304" s="78">
        <v>572.05999999999995</v>
      </c>
      <c r="AW304" s="78">
        <v>648.70000000000005</v>
      </c>
      <c r="AX304" s="78">
        <v>634.78</v>
      </c>
      <c r="AY304" s="78">
        <v>390.96</v>
      </c>
      <c r="AZ304" s="78"/>
      <c r="BA304" s="79">
        <v>425.82</v>
      </c>
      <c r="BB304" s="65" t="s">
        <v>394</v>
      </c>
      <c r="BC304" s="78">
        <v>645.5</v>
      </c>
      <c r="BD304" s="78">
        <v>722.88</v>
      </c>
      <c r="BE304" s="78">
        <v>690.75</v>
      </c>
      <c r="BF304" s="78"/>
      <c r="BG304" s="78"/>
      <c r="BH304" s="79">
        <v>427.53</v>
      </c>
      <c r="BI304" s="65" t="s">
        <v>395</v>
      </c>
      <c r="BJ304" s="68">
        <v>0.134023105583403</v>
      </c>
      <c r="BK304" s="78">
        <v>662.21</v>
      </c>
      <c r="BL304" s="78">
        <v>754.28</v>
      </c>
      <c r="BM304" s="78">
        <v>831.99</v>
      </c>
      <c r="BN304" s="78">
        <v>626.69000000000005</v>
      </c>
      <c r="BO304" s="78"/>
      <c r="BP304" s="79"/>
      <c r="BQ304" s="65" t="s">
        <v>396</v>
      </c>
      <c r="BR304" s="68">
        <v>1</v>
      </c>
      <c r="BS304" s="78">
        <v>598.66999999999996</v>
      </c>
      <c r="BT304" s="78">
        <v>669.5</v>
      </c>
      <c r="BU304" s="78">
        <v>716.17</v>
      </c>
      <c r="BV304" s="78"/>
      <c r="BW304" s="78"/>
      <c r="BX304" s="79">
        <v>389.5</v>
      </c>
      <c r="BY304" s="65" t="s">
        <v>397</v>
      </c>
      <c r="BZ304" s="78">
        <v>646.03</v>
      </c>
      <c r="CA304" s="78">
        <v>687.68</v>
      </c>
      <c r="CB304" s="78">
        <v>610.54</v>
      </c>
      <c r="CC304" s="78">
        <v>462.7</v>
      </c>
      <c r="CD304" s="78"/>
      <c r="CE304" s="79">
        <v>564.82000000000005</v>
      </c>
      <c r="CF304" s="65" t="s">
        <v>398</v>
      </c>
      <c r="CG304" s="78">
        <v>609.24</v>
      </c>
      <c r="CH304" s="78">
        <v>765.89</v>
      </c>
      <c r="CI304" s="78">
        <v>644.69000000000005</v>
      </c>
      <c r="CJ304" s="78"/>
      <c r="CK304" s="78"/>
      <c r="CL304" s="79"/>
      <c r="CM304" s="65" t="s">
        <v>399</v>
      </c>
      <c r="CN304" s="78">
        <v>589.71</v>
      </c>
      <c r="CO304" s="78">
        <v>649.54999999999995</v>
      </c>
      <c r="CP304" s="78">
        <v>679.91</v>
      </c>
      <c r="CQ304" s="78">
        <v>483.38</v>
      </c>
      <c r="CR304" s="78"/>
      <c r="CS304" s="79">
        <v>581.99</v>
      </c>
      <c r="CT304" s="65" t="s">
        <v>400</v>
      </c>
      <c r="CU304" s="78">
        <v>612.30999999999995</v>
      </c>
      <c r="CV304" s="78">
        <v>760.13</v>
      </c>
      <c r="CW304" s="78">
        <v>633.17999999999995</v>
      </c>
      <c r="CX304" s="78">
        <v>503.51</v>
      </c>
      <c r="CY304" s="78"/>
      <c r="CZ304" s="79"/>
      <c r="DA304" s="65" t="s">
        <v>401</v>
      </c>
      <c r="DB304" s="68">
        <v>0.134560525324291</v>
      </c>
      <c r="DC304" s="78">
        <v>587.44000000000005</v>
      </c>
      <c r="DD304" s="78">
        <v>698.64</v>
      </c>
      <c r="DE304" s="78">
        <v>604.58000000000004</v>
      </c>
      <c r="DF304" s="78">
        <v>632.97</v>
      </c>
      <c r="DG304" s="78"/>
      <c r="DH304" s="79">
        <v>498.39</v>
      </c>
      <c r="DI304" s="65" t="s">
        <v>402</v>
      </c>
      <c r="DJ304" s="68">
        <v>3.0826140567201E-3</v>
      </c>
      <c r="DK304" s="78">
        <v>575.28</v>
      </c>
      <c r="DL304" s="78">
        <v>688.03</v>
      </c>
      <c r="DM304" s="78">
        <v>688.03</v>
      </c>
      <c r="DN304" s="78">
        <v>735.13</v>
      </c>
      <c r="DO304" s="78"/>
      <c r="DP304" s="79">
        <v>508.89</v>
      </c>
      <c r="DQ304" s="65" t="s">
        <v>403</v>
      </c>
      <c r="DR304" s="78">
        <v>594.73</v>
      </c>
      <c r="DS304" s="78">
        <v>646.51</v>
      </c>
      <c r="DT304" s="78">
        <v>585.74</v>
      </c>
      <c r="DU304" s="78">
        <v>514.02</v>
      </c>
      <c r="DV304" s="78"/>
      <c r="DW304" s="79"/>
      <c r="DX304" s="65" t="s">
        <v>404</v>
      </c>
      <c r="DY304" s="78">
        <v>628.73</v>
      </c>
      <c r="DZ304" s="78">
        <v>665.64</v>
      </c>
      <c r="EA304" s="78">
        <v>685.95</v>
      </c>
      <c r="EB304" s="78">
        <v>474.92</v>
      </c>
      <c r="EC304" s="78"/>
      <c r="ED304" s="79">
        <v>436.6</v>
      </c>
      <c r="EE304" s="65" t="s">
        <v>405</v>
      </c>
      <c r="EF304" s="68">
        <v>1</v>
      </c>
      <c r="EG304" s="78">
        <v>612.27</v>
      </c>
      <c r="EH304" s="78">
        <v>678.35</v>
      </c>
      <c r="EI304" s="78">
        <v>588.46</v>
      </c>
      <c r="EJ304" s="78"/>
      <c r="EK304" s="78">
        <v>323.74</v>
      </c>
      <c r="EL304" s="79">
        <v>374.11</v>
      </c>
      <c r="EM304" s="65" t="s">
        <v>406</v>
      </c>
      <c r="EN304" s="78">
        <v>596.03</v>
      </c>
      <c r="EO304" s="78">
        <v>664.15</v>
      </c>
      <c r="EP304" s="78">
        <v>619.82000000000005</v>
      </c>
      <c r="EQ304" s="78"/>
      <c r="ER304" s="78"/>
      <c r="ES304" s="79">
        <v>462.6</v>
      </c>
      <c r="ET304" s="65" t="s">
        <v>407</v>
      </c>
      <c r="EU304" s="68">
        <v>1</v>
      </c>
      <c r="EV304" s="78">
        <v>608.72</v>
      </c>
      <c r="EW304" s="78">
        <v>668.44</v>
      </c>
      <c r="EX304" s="78">
        <v>668.44</v>
      </c>
      <c r="EY304" s="78"/>
      <c r="EZ304" s="78"/>
      <c r="FA304" s="79">
        <v>319.13</v>
      </c>
      <c r="FB304" s="65" t="s">
        <v>408</v>
      </c>
      <c r="FC304" s="78">
        <v>603.16</v>
      </c>
      <c r="FD304" s="78">
        <v>569.97</v>
      </c>
      <c r="FE304" s="78">
        <v>615.37</v>
      </c>
      <c r="FF304" s="78"/>
      <c r="FG304" s="78"/>
      <c r="FH304" s="79"/>
      <c r="FI304" s="65" t="s">
        <v>409</v>
      </c>
      <c r="FJ304" s="78">
        <v>570.63</v>
      </c>
      <c r="FK304" s="78">
        <v>669.13</v>
      </c>
      <c r="FL304" s="78">
        <v>475.74</v>
      </c>
      <c r="FM304" s="78">
        <v>784.27</v>
      </c>
      <c r="FN304" s="78"/>
      <c r="FO304" s="79">
        <v>428.45</v>
      </c>
      <c r="FP304" s="65" t="s">
        <v>410</v>
      </c>
      <c r="FQ304" s="68">
        <v>0.23157797230327501</v>
      </c>
      <c r="FR304" s="78">
        <v>569.83000000000004</v>
      </c>
      <c r="FS304" s="78">
        <v>640.52</v>
      </c>
      <c r="FT304" s="78">
        <v>629.52</v>
      </c>
      <c r="FU304" s="78">
        <v>456.95</v>
      </c>
      <c r="FV304" s="78">
        <v>416.52</v>
      </c>
      <c r="FW304" s="79">
        <v>369.67</v>
      </c>
      <c r="FX304" s="65" t="s">
        <v>411</v>
      </c>
      <c r="FY304" s="78">
        <v>610.72</v>
      </c>
      <c r="FZ304" s="78">
        <v>681.75</v>
      </c>
      <c r="GA304" s="78">
        <v>662.81</v>
      </c>
      <c r="GB304" s="78">
        <v>663.29</v>
      </c>
      <c r="GC304" s="78"/>
      <c r="GD304" s="79">
        <v>415.92</v>
      </c>
      <c r="GE304" s="65" t="s">
        <v>412</v>
      </c>
      <c r="GF304" s="68">
        <v>0.21437605848178901</v>
      </c>
      <c r="GG304" s="78">
        <v>602.73</v>
      </c>
      <c r="GH304" s="78">
        <v>676.75</v>
      </c>
      <c r="GI304" s="78">
        <v>609.04</v>
      </c>
      <c r="GJ304" s="78">
        <v>482.89</v>
      </c>
      <c r="GK304" s="78"/>
      <c r="GL304" s="79">
        <v>402.67</v>
      </c>
      <c r="GM304" s="65" t="s">
        <v>413</v>
      </c>
      <c r="GN304" s="68">
        <v>9.6237128284092005E-2</v>
      </c>
      <c r="GO304" s="78">
        <v>581.29</v>
      </c>
      <c r="GP304" s="78">
        <v>835.55</v>
      </c>
      <c r="GQ304" s="78">
        <v>606.89</v>
      </c>
      <c r="GR304" s="78">
        <v>465.11</v>
      </c>
      <c r="GS304" s="78"/>
      <c r="GT304" s="79"/>
      <c r="GU304" s="65" t="s">
        <v>414</v>
      </c>
      <c r="GV304" s="68">
        <v>1</v>
      </c>
      <c r="GW304" s="78">
        <v>571.16999999999996</v>
      </c>
      <c r="GX304" s="78">
        <v>642.62</v>
      </c>
      <c r="GY304" s="78">
        <v>608.19000000000005</v>
      </c>
      <c r="GZ304" s="78">
        <v>513.34</v>
      </c>
      <c r="HA304" s="78"/>
      <c r="HB304" s="79">
        <v>461.39</v>
      </c>
      <c r="HC304" s="65" t="s">
        <v>415</v>
      </c>
      <c r="HD304" s="68">
        <v>1</v>
      </c>
      <c r="HE304" s="78">
        <v>615.52</v>
      </c>
      <c r="HF304" s="78">
        <v>709.85</v>
      </c>
      <c r="HG304" s="78"/>
      <c r="HH304" s="78">
        <v>460.22</v>
      </c>
      <c r="HI304" s="78">
        <v>453.58</v>
      </c>
      <c r="HJ304" s="79">
        <v>439.22</v>
      </c>
      <c r="HK304" s="85" t="s">
        <v>416</v>
      </c>
      <c r="HL304" s="68">
        <v>1.1262783258999001</v>
      </c>
      <c r="HM304" s="78">
        <v>573.49</v>
      </c>
      <c r="HN304" s="78">
        <v>633.1</v>
      </c>
      <c r="HO304" s="78">
        <v>589.07000000000005</v>
      </c>
      <c r="HP304" s="78"/>
      <c r="HQ304" s="78"/>
      <c r="HR304" s="79"/>
    </row>
    <row r="305" spans="1:226" x14ac:dyDescent="0.25">
      <c r="A305" s="81">
        <v>43395</v>
      </c>
      <c r="B305" s="82" t="s">
        <v>387</v>
      </c>
      <c r="C305" s="83">
        <v>607.20713880526318</v>
      </c>
      <c r="D305" s="83">
        <v>673.32243203595306</v>
      </c>
      <c r="E305" s="83">
        <v>648.26563476978754</v>
      </c>
      <c r="F305" s="83">
        <v>493.70058353378113</v>
      </c>
      <c r="G305" s="83">
        <v>410.08363295880145</v>
      </c>
      <c r="H305" s="84">
        <v>402.81002280638853</v>
      </c>
      <c r="I305" s="82" t="s">
        <v>388</v>
      </c>
      <c r="J305" s="83">
        <v>618.24471613787625</v>
      </c>
      <c r="K305" s="83">
        <v>678.10628200532949</v>
      </c>
      <c r="L305" s="83">
        <v>647.84301602863991</v>
      </c>
      <c r="M305" s="83">
        <v>490.48520499554797</v>
      </c>
      <c r="N305" s="83">
        <v>423.21857142857141</v>
      </c>
      <c r="O305" s="84">
        <v>435.41761569930571</v>
      </c>
      <c r="P305" s="65" t="s">
        <v>389</v>
      </c>
      <c r="Q305" s="78">
        <v>615.80999999999995</v>
      </c>
      <c r="R305" s="78">
        <v>693.69</v>
      </c>
      <c r="S305" s="78">
        <v>655.4</v>
      </c>
      <c r="T305" s="78">
        <v>450</v>
      </c>
      <c r="U305" s="78"/>
      <c r="V305" s="79"/>
      <c r="W305" s="65" t="s">
        <v>390</v>
      </c>
      <c r="X305" s="78">
        <v>579.84</v>
      </c>
      <c r="Y305" s="78">
        <v>653.05999999999995</v>
      </c>
      <c r="Z305" s="78">
        <v>612.17999999999995</v>
      </c>
      <c r="AA305" s="78">
        <v>420.54</v>
      </c>
      <c r="AB305" s="78"/>
      <c r="AC305" s="79">
        <v>516.53</v>
      </c>
      <c r="AD305" s="65" t="s">
        <v>391</v>
      </c>
      <c r="AE305" s="68">
        <v>0.51129972389814904</v>
      </c>
      <c r="AF305" s="78">
        <v>623.96</v>
      </c>
      <c r="AG305" s="78">
        <v>661.79</v>
      </c>
      <c r="AH305" s="78">
        <v>599.91999999999996</v>
      </c>
      <c r="AI305" s="78"/>
      <c r="AJ305" s="78"/>
      <c r="AK305" s="79">
        <v>366.96</v>
      </c>
      <c r="AL305" s="69" t="s">
        <v>392</v>
      </c>
      <c r="AM305" s="70">
        <v>1</v>
      </c>
      <c r="AN305" s="78">
        <v>631.75</v>
      </c>
      <c r="AO305" s="78">
        <v>705.71</v>
      </c>
      <c r="AP305" s="78">
        <v>682.26</v>
      </c>
      <c r="AQ305" s="78">
        <v>583.99</v>
      </c>
      <c r="AR305" s="78"/>
      <c r="AS305" s="79"/>
      <c r="AT305" s="65" t="s">
        <v>393</v>
      </c>
      <c r="AU305" s="68">
        <v>3.8687712782420301E-2</v>
      </c>
      <c r="AV305" s="78">
        <v>572.34</v>
      </c>
      <c r="AW305" s="78">
        <v>647.16</v>
      </c>
      <c r="AX305" s="78">
        <v>632.5</v>
      </c>
      <c r="AY305" s="78">
        <v>390.9</v>
      </c>
      <c r="AZ305" s="78"/>
      <c r="BA305" s="79">
        <v>425.64</v>
      </c>
      <c r="BB305" s="65" t="s">
        <v>394</v>
      </c>
      <c r="BC305" s="78">
        <v>623.65</v>
      </c>
      <c r="BD305" s="78">
        <v>690.1</v>
      </c>
      <c r="BE305" s="78">
        <v>649.57000000000005</v>
      </c>
      <c r="BF305" s="78"/>
      <c r="BG305" s="78"/>
      <c r="BH305" s="79">
        <v>425.01</v>
      </c>
      <c r="BI305" s="65" t="s">
        <v>395</v>
      </c>
      <c r="BJ305" s="68">
        <v>0.13404286690883699</v>
      </c>
      <c r="BK305" s="78">
        <v>673.03</v>
      </c>
      <c r="BL305" s="78">
        <v>743.67</v>
      </c>
      <c r="BM305" s="78">
        <v>821.39</v>
      </c>
      <c r="BN305" s="78">
        <v>626.78</v>
      </c>
      <c r="BO305" s="78"/>
      <c r="BP305" s="79"/>
      <c r="BQ305" s="65" t="s">
        <v>396</v>
      </c>
      <c r="BR305" s="68">
        <v>1</v>
      </c>
      <c r="BS305" s="78">
        <v>583.66999999999996</v>
      </c>
      <c r="BT305" s="78">
        <v>653.66999999999996</v>
      </c>
      <c r="BU305" s="78">
        <v>714.5</v>
      </c>
      <c r="BV305" s="78"/>
      <c r="BW305" s="78"/>
      <c r="BX305" s="79">
        <v>356.17</v>
      </c>
      <c r="BY305" s="65" t="s">
        <v>397</v>
      </c>
      <c r="BZ305" s="78">
        <v>649.54999999999995</v>
      </c>
      <c r="CA305" s="78">
        <v>686.94</v>
      </c>
      <c r="CB305" s="78">
        <v>607.41</v>
      </c>
      <c r="CC305" s="78">
        <v>465.68</v>
      </c>
      <c r="CD305" s="78"/>
      <c r="CE305" s="79">
        <v>564.41999999999996</v>
      </c>
      <c r="CF305" s="65" t="s">
        <v>398</v>
      </c>
      <c r="CG305" s="78">
        <v>589.89</v>
      </c>
      <c r="CH305" s="78">
        <v>740.08</v>
      </c>
      <c r="CI305" s="78">
        <v>638.24</v>
      </c>
      <c r="CJ305" s="78"/>
      <c r="CK305" s="78"/>
      <c r="CL305" s="79"/>
      <c r="CM305" s="65" t="s">
        <v>399</v>
      </c>
      <c r="CN305" s="78">
        <v>604.83000000000004</v>
      </c>
      <c r="CO305" s="78">
        <v>659.29</v>
      </c>
      <c r="CP305" s="78">
        <v>683.97</v>
      </c>
      <c r="CQ305" s="78">
        <v>481.34</v>
      </c>
      <c r="CR305" s="78"/>
      <c r="CS305" s="79">
        <v>582.44000000000005</v>
      </c>
      <c r="CT305" s="65" t="s">
        <v>400</v>
      </c>
      <c r="CU305" s="78">
        <v>625.08000000000004</v>
      </c>
      <c r="CV305" s="78">
        <v>764.95</v>
      </c>
      <c r="CW305" s="78">
        <v>632.44000000000005</v>
      </c>
      <c r="CX305" s="78">
        <v>498.51</v>
      </c>
      <c r="CY305" s="78"/>
      <c r="CZ305" s="79"/>
      <c r="DA305" s="65" t="s">
        <v>401</v>
      </c>
      <c r="DB305" s="68">
        <v>0.13454423141607799</v>
      </c>
      <c r="DC305" s="78">
        <v>611.79999999999995</v>
      </c>
      <c r="DD305" s="78">
        <v>717.5</v>
      </c>
      <c r="DE305" s="78">
        <v>620.65</v>
      </c>
      <c r="DF305" s="78">
        <v>632.9</v>
      </c>
      <c r="DG305" s="78"/>
      <c r="DH305" s="79">
        <v>525.23</v>
      </c>
      <c r="DI305" s="65" t="s">
        <v>402</v>
      </c>
      <c r="DJ305" s="68">
        <v>3.09482545184451E-3</v>
      </c>
      <c r="DK305" s="78">
        <v>582.54</v>
      </c>
      <c r="DL305" s="78">
        <v>699.59</v>
      </c>
      <c r="DM305" s="78">
        <v>699.59</v>
      </c>
      <c r="DN305" s="78">
        <v>650.16999999999996</v>
      </c>
      <c r="DO305" s="78"/>
      <c r="DP305" s="79">
        <v>512.57000000000005</v>
      </c>
      <c r="DQ305" s="65" t="s">
        <v>403</v>
      </c>
      <c r="DR305" s="78">
        <v>610.99</v>
      </c>
      <c r="DS305" s="78">
        <v>654.64</v>
      </c>
      <c r="DT305" s="78">
        <v>586.92999999999995</v>
      </c>
      <c r="DU305" s="78">
        <v>496.87</v>
      </c>
      <c r="DV305" s="78"/>
      <c r="DW305" s="79"/>
      <c r="DX305" s="65" t="s">
        <v>404</v>
      </c>
      <c r="DY305" s="78">
        <v>633.25</v>
      </c>
      <c r="DZ305" s="78">
        <v>667.14</v>
      </c>
      <c r="EA305" s="78">
        <v>695.22</v>
      </c>
      <c r="EB305" s="78">
        <v>468.42</v>
      </c>
      <c r="EC305" s="78"/>
      <c r="ED305" s="79">
        <v>435.88</v>
      </c>
      <c r="EE305" s="65" t="s">
        <v>405</v>
      </c>
      <c r="EF305" s="68">
        <v>1</v>
      </c>
      <c r="EG305" s="78">
        <v>619.14</v>
      </c>
      <c r="EH305" s="78">
        <v>681.37</v>
      </c>
      <c r="EI305" s="78">
        <v>585.77</v>
      </c>
      <c r="EJ305" s="78"/>
      <c r="EK305" s="78">
        <v>323.74</v>
      </c>
      <c r="EL305" s="79">
        <v>373.56</v>
      </c>
      <c r="EM305" s="65" t="s">
        <v>406</v>
      </c>
      <c r="EN305" s="78">
        <v>596.03</v>
      </c>
      <c r="EO305" s="78">
        <v>664.15</v>
      </c>
      <c r="EP305" s="78">
        <v>619.82000000000005</v>
      </c>
      <c r="EQ305" s="78"/>
      <c r="ER305" s="78"/>
      <c r="ES305" s="79">
        <v>486.67</v>
      </c>
      <c r="ET305" s="65" t="s">
        <v>407</v>
      </c>
      <c r="EU305" s="68">
        <v>1</v>
      </c>
      <c r="EV305" s="78">
        <v>608.23</v>
      </c>
      <c r="EW305" s="78">
        <v>667.76</v>
      </c>
      <c r="EX305" s="78">
        <v>667.76</v>
      </c>
      <c r="EY305" s="78"/>
      <c r="EZ305" s="78"/>
      <c r="FA305" s="79">
        <v>316.45</v>
      </c>
      <c r="FB305" s="65" t="s">
        <v>408</v>
      </c>
      <c r="FC305" s="78">
        <v>603.16</v>
      </c>
      <c r="FD305" s="78">
        <v>569.97</v>
      </c>
      <c r="FE305" s="78">
        <v>615.37</v>
      </c>
      <c r="FF305" s="78"/>
      <c r="FG305" s="78"/>
      <c r="FH305" s="79"/>
      <c r="FI305" s="65" t="s">
        <v>409</v>
      </c>
      <c r="FJ305" s="78">
        <v>570.63</v>
      </c>
      <c r="FK305" s="78">
        <v>669.13</v>
      </c>
      <c r="FL305" s="78">
        <v>476.57</v>
      </c>
      <c r="FM305" s="78">
        <v>786.27</v>
      </c>
      <c r="FN305" s="78"/>
      <c r="FO305" s="79">
        <v>428.45</v>
      </c>
      <c r="FP305" s="65" t="s">
        <v>410</v>
      </c>
      <c r="FQ305" s="68">
        <v>0.233073068406945</v>
      </c>
      <c r="FR305" s="78">
        <v>577.97</v>
      </c>
      <c r="FS305" s="78">
        <v>630.89</v>
      </c>
      <c r="FT305" s="78">
        <v>650.74</v>
      </c>
      <c r="FU305" s="78">
        <v>461.83</v>
      </c>
      <c r="FV305" s="78">
        <v>409.73</v>
      </c>
      <c r="FW305" s="79">
        <v>360.29</v>
      </c>
      <c r="FX305" s="65" t="s">
        <v>411</v>
      </c>
      <c r="FY305" s="78">
        <v>620.47</v>
      </c>
      <c r="FZ305" s="78">
        <v>688.25</v>
      </c>
      <c r="GA305" s="78">
        <v>666.87</v>
      </c>
      <c r="GB305" s="78">
        <v>675.43</v>
      </c>
      <c r="GC305" s="78"/>
      <c r="GD305" s="79">
        <v>415.92</v>
      </c>
      <c r="GE305" s="65" t="s">
        <v>412</v>
      </c>
      <c r="GF305" s="68">
        <v>0.21427500053568699</v>
      </c>
      <c r="GG305" s="78">
        <v>608.11</v>
      </c>
      <c r="GH305" s="78">
        <v>681.26</v>
      </c>
      <c r="GI305" s="78">
        <v>548.51</v>
      </c>
      <c r="GJ305" s="78">
        <v>465.04</v>
      </c>
      <c r="GK305" s="78"/>
      <c r="GL305" s="79">
        <v>394.82</v>
      </c>
      <c r="GM305" s="65" t="s">
        <v>413</v>
      </c>
      <c r="GN305" s="68">
        <v>9.6796050721130594E-2</v>
      </c>
      <c r="GO305" s="78">
        <v>594.19000000000005</v>
      </c>
      <c r="GP305" s="78">
        <v>833.98</v>
      </c>
      <c r="GQ305" s="78">
        <v>609.49</v>
      </c>
      <c r="GR305" s="78">
        <v>473.43</v>
      </c>
      <c r="GS305" s="78"/>
      <c r="GT305" s="79"/>
      <c r="GU305" s="65" t="s">
        <v>414</v>
      </c>
      <c r="GV305" s="68">
        <v>1</v>
      </c>
      <c r="GW305" s="78">
        <v>581.62</v>
      </c>
      <c r="GX305" s="78">
        <v>638.35</v>
      </c>
      <c r="GY305" s="78">
        <v>608.86</v>
      </c>
      <c r="GZ305" s="78">
        <v>513.34</v>
      </c>
      <c r="HA305" s="78"/>
      <c r="HB305" s="79">
        <v>472.16</v>
      </c>
      <c r="HC305" s="65" t="s">
        <v>415</v>
      </c>
      <c r="HD305" s="68">
        <v>1</v>
      </c>
      <c r="HE305" s="78">
        <v>618.02</v>
      </c>
      <c r="HF305" s="78">
        <v>710.68</v>
      </c>
      <c r="HG305" s="78"/>
      <c r="HH305" s="78">
        <v>469.65</v>
      </c>
      <c r="HI305" s="78">
        <v>463.01</v>
      </c>
      <c r="HJ305" s="79">
        <v>439.22</v>
      </c>
      <c r="HK305" s="85" t="s">
        <v>416</v>
      </c>
      <c r="HL305" s="68">
        <v>1.1309018942606699</v>
      </c>
      <c r="HM305" s="78">
        <v>579.03</v>
      </c>
      <c r="HN305" s="78">
        <v>635.07000000000005</v>
      </c>
      <c r="HO305" s="78">
        <v>590.9</v>
      </c>
      <c r="HP305" s="78"/>
      <c r="HQ305" s="78"/>
      <c r="HR305" s="79"/>
    </row>
    <row r="306" spans="1:226" x14ac:dyDescent="0.25">
      <c r="A306" s="81">
        <v>43388</v>
      </c>
      <c r="B306" s="82" t="s">
        <v>387</v>
      </c>
      <c r="C306" s="83">
        <v>611.08154157898741</v>
      </c>
      <c r="D306" s="83">
        <v>674.62580369119246</v>
      </c>
      <c r="E306" s="83">
        <v>655.73214064698493</v>
      </c>
      <c r="F306" s="83">
        <v>500.46883249897706</v>
      </c>
      <c r="G306" s="83">
        <v>409.7508614232209</v>
      </c>
      <c r="H306" s="84">
        <v>401.56308182300916</v>
      </c>
      <c r="I306" s="82" t="s">
        <v>388</v>
      </c>
      <c r="J306" s="83">
        <v>621.70027200971822</v>
      </c>
      <c r="K306" s="83">
        <v>679.27773438264444</v>
      </c>
      <c r="L306" s="83">
        <v>655.83372030052817</v>
      </c>
      <c r="M306" s="83">
        <v>498.26716457202883</v>
      </c>
      <c r="N306" s="83">
        <v>423.52571428571434</v>
      </c>
      <c r="O306" s="84">
        <v>436.47256408259597</v>
      </c>
      <c r="P306" s="65" t="s">
        <v>389</v>
      </c>
      <c r="Q306" s="78">
        <v>619.97</v>
      </c>
      <c r="R306" s="78">
        <v>689.53</v>
      </c>
      <c r="S306" s="78">
        <v>651.51</v>
      </c>
      <c r="T306" s="78">
        <v>463</v>
      </c>
      <c r="U306" s="78"/>
      <c r="V306" s="79"/>
      <c r="W306" s="65" t="s">
        <v>390</v>
      </c>
      <c r="X306" s="78">
        <v>571.49</v>
      </c>
      <c r="Y306" s="78">
        <v>667.44</v>
      </c>
      <c r="Z306" s="78">
        <v>616.14</v>
      </c>
      <c r="AA306" s="78">
        <v>420.54</v>
      </c>
      <c r="AB306" s="78"/>
      <c r="AC306" s="79">
        <v>543.79999999999995</v>
      </c>
      <c r="AD306" s="65" t="s">
        <v>391</v>
      </c>
      <c r="AE306" s="68">
        <v>0.51129972389814904</v>
      </c>
      <c r="AF306" s="78">
        <v>611.79</v>
      </c>
      <c r="AG306" s="78">
        <v>651.83000000000004</v>
      </c>
      <c r="AH306" s="78">
        <v>602.05999999999995</v>
      </c>
      <c r="AI306" s="78"/>
      <c r="AJ306" s="78"/>
      <c r="AK306" s="79">
        <v>360.38</v>
      </c>
      <c r="AL306" s="69" t="s">
        <v>392</v>
      </c>
      <c r="AM306" s="70">
        <v>1</v>
      </c>
      <c r="AN306" s="78">
        <v>637.08000000000004</v>
      </c>
      <c r="AO306" s="78">
        <v>701.74</v>
      </c>
      <c r="AP306" s="78">
        <v>672.86</v>
      </c>
      <c r="AQ306" s="78">
        <v>583.99</v>
      </c>
      <c r="AR306" s="78"/>
      <c r="AS306" s="79"/>
      <c r="AT306" s="65" t="s">
        <v>393</v>
      </c>
      <c r="AU306" s="68">
        <v>3.8762694782541303E-2</v>
      </c>
      <c r="AV306" s="78">
        <v>575.5</v>
      </c>
      <c r="AW306" s="78">
        <v>643.99</v>
      </c>
      <c r="AX306" s="78">
        <v>631.1</v>
      </c>
      <c r="AY306" s="78">
        <v>392.08</v>
      </c>
      <c r="AZ306" s="78"/>
      <c r="BA306" s="79">
        <v>423.94</v>
      </c>
      <c r="BB306" s="65" t="s">
        <v>394</v>
      </c>
      <c r="BC306" s="78">
        <v>616.92999999999995</v>
      </c>
      <c r="BD306" s="78">
        <v>679.18</v>
      </c>
      <c r="BE306" s="78">
        <v>660.5</v>
      </c>
      <c r="BF306" s="78"/>
      <c r="BG306" s="78"/>
      <c r="BH306" s="79">
        <v>431.73</v>
      </c>
      <c r="BI306" s="65" t="s">
        <v>395</v>
      </c>
      <c r="BJ306" s="68">
        <v>0.13403208728169499</v>
      </c>
      <c r="BK306" s="78">
        <v>683.7</v>
      </c>
      <c r="BL306" s="78">
        <v>765.06</v>
      </c>
      <c r="BM306" s="78">
        <v>842.77</v>
      </c>
      <c r="BN306" s="78">
        <v>626.73</v>
      </c>
      <c r="BO306" s="78"/>
      <c r="BP306" s="79"/>
      <c r="BQ306" s="65" t="s">
        <v>396</v>
      </c>
      <c r="BR306" s="68">
        <v>1</v>
      </c>
      <c r="BS306" s="78">
        <v>601.16999999999996</v>
      </c>
      <c r="BT306" s="78">
        <v>671.17</v>
      </c>
      <c r="BU306" s="78">
        <v>718.67</v>
      </c>
      <c r="BV306" s="78"/>
      <c r="BW306" s="78"/>
      <c r="BX306" s="79">
        <v>375.33</v>
      </c>
      <c r="BY306" s="65" t="s">
        <v>397</v>
      </c>
      <c r="BZ306" s="78">
        <v>660.11</v>
      </c>
      <c r="CA306" s="78">
        <v>694.57</v>
      </c>
      <c r="CB306" s="78">
        <v>618.84</v>
      </c>
      <c r="CC306" s="78">
        <v>474.92</v>
      </c>
      <c r="CD306" s="78"/>
      <c r="CE306" s="79">
        <v>563.11</v>
      </c>
      <c r="CF306" s="65" t="s">
        <v>398</v>
      </c>
      <c r="CG306" s="78">
        <v>585.86</v>
      </c>
      <c r="CH306" s="78">
        <v>722.34</v>
      </c>
      <c r="CI306" s="78">
        <v>652.75</v>
      </c>
      <c r="CJ306" s="78"/>
      <c r="CK306" s="78"/>
      <c r="CL306" s="79"/>
      <c r="CM306" s="65" t="s">
        <v>399</v>
      </c>
      <c r="CN306" s="78">
        <v>619.87</v>
      </c>
      <c r="CO306" s="78">
        <v>668.07</v>
      </c>
      <c r="CP306" s="78">
        <v>690.79</v>
      </c>
      <c r="CQ306" s="78">
        <v>493.37</v>
      </c>
      <c r="CR306" s="78"/>
      <c r="CS306" s="79">
        <v>581.29</v>
      </c>
      <c r="CT306" s="65" t="s">
        <v>400</v>
      </c>
      <c r="CU306" s="78">
        <v>632.20000000000005</v>
      </c>
      <c r="CV306" s="78">
        <v>765.65</v>
      </c>
      <c r="CW306" s="78">
        <v>632.35</v>
      </c>
      <c r="CX306" s="78">
        <v>508.48</v>
      </c>
      <c r="CY306" s="78"/>
      <c r="CZ306" s="79"/>
      <c r="DA306" s="65" t="s">
        <v>401</v>
      </c>
      <c r="DB306" s="68">
        <v>0.134889053753288</v>
      </c>
      <c r="DC306" s="78">
        <v>631.71</v>
      </c>
      <c r="DD306" s="78">
        <v>720.42</v>
      </c>
      <c r="DE306" s="78">
        <v>626.55999999999995</v>
      </c>
      <c r="DF306" s="78">
        <v>623.04999999999995</v>
      </c>
      <c r="DG306" s="78"/>
      <c r="DH306" s="79">
        <v>537.48</v>
      </c>
      <c r="DI306" s="65" t="s">
        <v>402</v>
      </c>
      <c r="DJ306" s="68">
        <v>3.09166795486165E-3</v>
      </c>
      <c r="DK306" s="78">
        <v>610.36</v>
      </c>
      <c r="DL306" s="78">
        <v>707.27</v>
      </c>
      <c r="DM306" s="78">
        <v>707.27</v>
      </c>
      <c r="DN306" s="78">
        <v>644.25</v>
      </c>
      <c r="DO306" s="78"/>
      <c r="DP306" s="79">
        <v>504.51</v>
      </c>
      <c r="DQ306" s="65" t="s">
        <v>403</v>
      </c>
      <c r="DR306" s="78">
        <v>610.99</v>
      </c>
      <c r="DS306" s="78">
        <v>654.64</v>
      </c>
      <c r="DT306" s="78">
        <v>599.04</v>
      </c>
      <c r="DU306" s="78">
        <v>500.41</v>
      </c>
      <c r="DV306" s="78"/>
      <c r="DW306" s="79"/>
      <c r="DX306" s="65" t="s">
        <v>404</v>
      </c>
      <c r="DY306" s="78">
        <v>636.4</v>
      </c>
      <c r="DZ306" s="78">
        <v>665.81</v>
      </c>
      <c r="EA306" s="78">
        <v>695.25</v>
      </c>
      <c r="EB306" s="78">
        <v>469.89</v>
      </c>
      <c r="EC306" s="78"/>
      <c r="ED306" s="79">
        <v>435.15</v>
      </c>
      <c r="EE306" s="65" t="s">
        <v>405</v>
      </c>
      <c r="EF306" s="68">
        <v>1</v>
      </c>
      <c r="EG306" s="78">
        <v>624.96</v>
      </c>
      <c r="EH306" s="78">
        <v>687.09</v>
      </c>
      <c r="EI306" s="78">
        <v>588.75</v>
      </c>
      <c r="EJ306" s="78"/>
      <c r="EK306" s="78">
        <v>323.74</v>
      </c>
      <c r="EL306" s="79">
        <v>373.15</v>
      </c>
      <c r="EM306" s="65" t="s">
        <v>406</v>
      </c>
      <c r="EN306" s="78">
        <v>630.22</v>
      </c>
      <c r="EO306" s="78">
        <v>676.97</v>
      </c>
      <c r="EP306" s="78">
        <v>635.61</v>
      </c>
      <c r="EQ306" s="78"/>
      <c r="ER306" s="78"/>
      <c r="ES306" s="79">
        <v>507.97</v>
      </c>
      <c r="ET306" s="65" t="s">
        <v>407</v>
      </c>
      <c r="EU306" s="68">
        <v>1</v>
      </c>
      <c r="EV306" s="78">
        <v>607.94000000000005</v>
      </c>
      <c r="EW306" s="78">
        <v>660.18</v>
      </c>
      <c r="EX306" s="78">
        <v>660.18</v>
      </c>
      <c r="EY306" s="78"/>
      <c r="EZ306" s="78"/>
      <c r="FA306" s="79">
        <v>313.45999999999998</v>
      </c>
      <c r="FB306" s="65" t="s">
        <v>408</v>
      </c>
      <c r="FC306" s="78">
        <v>603.16</v>
      </c>
      <c r="FD306" s="78">
        <v>569.97</v>
      </c>
      <c r="FE306" s="78">
        <v>615.37</v>
      </c>
      <c r="FF306" s="78"/>
      <c r="FG306" s="78"/>
      <c r="FH306" s="79"/>
      <c r="FI306" s="65" t="s">
        <v>409</v>
      </c>
      <c r="FJ306" s="78">
        <v>591.29999999999995</v>
      </c>
      <c r="FK306" s="78">
        <v>679.05</v>
      </c>
      <c r="FL306" s="78">
        <v>466.65</v>
      </c>
      <c r="FM306" s="78">
        <v>781.27</v>
      </c>
      <c r="FN306" s="78"/>
      <c r="FO306" s="79">
        <v>429.28</v>
      </c>
      <c r="FP306" s="65" t="s">
        <v>410</v>
      </c>
      <c r="FQ306" s="68">
        <v>0.23287224628568801</v>
      </c>
      <c r="FR306" s="78">
        <v>578.66999999999996</v>
      </c>
      <c r="FS306" s="78">
        <v>631.17999999999995</v>
      </c>
      <c r="FT306" s="78">
        <v>634.52</v>
      </c>
      <c r="FU306" s="78">
        <v>458.79</v>
      </c>
      <c r="FV306" s="78">
        <v>409.38</v>
      </c>
      <c r="FW306" s="79">
        <v>357.7</v>
      </c>
      <c r="FX306" s="65" t="s">
        <v>411</v>
      </c>
      <c r="FY306" s="78">
        <v>639.99</v>
      </c>
      <c r="FZ306" s="78">
        <v>695.57</v>
      </c>
      <c r="GA306" s="78">
        <v>671.75</v>
      </c>
      <c r="GB306" s="78">
        <v>678.08</v>
      </c>
      <c r="GC306" s="78"/>
      <c r="GD306" s="79">
        <v>416.73</v>
      </c>
      <c r="GE306" s="65" t="s">
        <v>412</v>
      </c>
      <c r="GF306" s="68">
        <v>0.21425663659931901</v>
      </c>
      <c r="GG306" s="78">
        <v>617.4</v>
      </c>
      <c r="GH306" s="78">
        <v>694.21</v>
      </c>
      <c r="GI306" s="78">
        <v>544.42999999999995</v>
      </c>
      <c r="GJ306" s="78">
        <v>465.6</v>
      </c>
      <c r="GK306" s="78"/>
      <c r="GL306" s="79">
        <v>386.02</v>
      </c>
      <c r="GM306" s="65" t="s">
        <v>413</v>
      </c>
      <c r="GN306" s="68">
        <v>9.6227867590454194E-2</v>
      </c>
      <c r="GO306" s="78">
        <v>606.95000000000005</v>
      </c>
      <c r="GP306" s="78">
        <v>836.09</v>
      </c>
      <c r="GQ306" s="78">
        <v>619.77</v>
      </c>
      <c r="GR306" s="78">
        <v>476.42</v>
      </c>
      <c r="GS306" s="78"/>
      <c r="GT306" s="79"/>
      <c r="GU306" s="65" t="s">
        <v>414</v>
      </c>
      <c r="GV306" s="68">
        <v>1</v>
      </c>
      <c r="GW306" s="78">
        <v>565.78</v>
      </c>
      <c r="GX306" s="78">
        <v>618.51</v>
      </c>
      <c r="GY306" s="78">
        <v>593.36</v>
      </c>
      <c r="GZ306" s="78">
        <v>513.34</v>
      </c>
      <c r="HA306" s="78"/>
      <c r="HB306" s="79">
        <v>468.65</v>
      </c>
      <c r="HC306" s="65" t="s">
        <v>415</v>
      </c>
      <c r="HD306" s="68">
        <v>1</v>
      </c>
      <c r="HE306" s="78">
        <v>643.02</v>
      </c>
      <c r="HF306" s="78">
        <v>709.85</v>
      </c>
      <c r="HG306" s="78"/>
      <c r="HH306" s="78">
        <v>470.08</v>
      </c>
      <c r="HI306" s="78">
        <v>463.44</v>
      </c>
      <c r="HJ306" s="79">
        <v>437.55</v>
      </c>
      <c r="HK306" s="85" t="s">
        <v>416</v>
      </c>
      <c r="HL306" s="68">
        <v>1.13578283832131</v>
      </c>
      <c r="HM306" s="78">
        <v>579.91999999999996</v>
      </c>
      <c r="HN306" s="78">
        <v>634.98</v>
      </c>
      <c r="HO306" s="78">
        <v>582.25</v>
      </c>
      <c r="HP306" s="78"/>
      <c r="HQ306" s="78"/>
      <c r="HR306" s="79"/>
    </row>
    <row r="307" spans="1:226" x14ac:dyDescent="0.25">
      <c r="A307" s="81">
        <v>43381</v>
      </c>
      <c r="B307" s="82" t="s">
        <v>387</v>
      </c>
      <c r="C307" s="83">
        <v>614.74504001970638</v>
      </c>
      <c r="D307" s="83">
        <v>667.29778580146649</v>
      </c>
      <c r="E307" s="83">
        <v>654.72074263762659</v>
      </c>
      <c r="F307" s="83">
        <v>496.19994344114946</v>
      </c>
      <c r="G307" s="83">
        <v>380.74786516853931</v>
      </c>
      <c r="H307" s="84">
        <v>395.7321259009783</v>
      </c>
      <c r="I307" s="82" t="s">
        <v>388</v>
      </c>
      <c r="J307" s="83">
        <v>627.85850384627281</v>
      </c>
      <c r="K307" s="83">
        <v>672.76902187089649</v>
      </c>
      <c r="L307" s="83">
        <v>628.54188207043387</v>
      </c>
      <c r="M307" s="83">
        <v>492.35195344765242</v>
      </c>
      <c r="N307" s="83">
        <v>403.69714285714292</v>
      </c>
      <c r="O307" s="84">
        <v>430.98325143456475</v>
      </c>
      <c r="P307" s="65" t="s">
        <v>389</v>
      </c>
      <c r="Q307" s="78">
        <v>618.30999999999995</v>
      </c>
      <c r="R307" s="78">
        <v>680.36</v>
      </c>
      <c r="S307" s="78">
        <v>645.30999999999995</v>
      </c>
      <c r="T307" s="78">
        <v>455</v>
      </c>
      <c r="U307" s="78"/>
      <c r="V307" s="79"/>
      <c r="W307" s="65" t="s">
        <v>390</v>
      </c>
      <c r="X307" s="78">
        <v>620.5</v>
      </c>
      <c r="Y307" s="78">
        <v>668.19</v>
      </c>
      <c r="Z307" s="78">
        <v>635.55999999999995</v>
      </c>
      <c r="AA307" s="78">
        <v>420.54</v>
      </c>
      <c r="AB307" s="78"/>
      <c r="AC307" s="79">
        <v>543.79999999999995</v>
      </c>
      <c r="AD307" s="65" t="s">
        <v>391</v>
      </c>
      <c r="AE307" s="68">
        <v>0.51129972389814904</v>
      </c>
      <c r="AF307" s="78">
        <v>599.11</v>
      </c>
      <c r="AG307" s="78">
        <v>632.75</v>
      </c>
      <c r="AH307" s="78">
        <v>599.91999999999996</v>
      </c>
      <c r="AI307" s="78"/>
      <c r="AJ307" s="78"/>
      <c r="AK307" s="79">
        <v>354.92</v>
      </c>
      <c r="AL307" s="69" t="s">
        <v>392</v>
      </c>
      <c r="AM307" s="70">
        <v>1</v>
      </c>
      <c r="AN307" s="78">
        <v>620.67999999999995</v>
      </c>
      <c r="AO307" s="78">
        <v>686.8</v>
      </c>
      <c r="AP307" s="78">
        <v>652.91</v>
      </c>
      <c r="AQ307" s="78">
        <v>583.99</v>
      </c>
      <c r="AR307" s="78"/>
      <c r="AS307" s="79"/>
      <c r="AT307" s="65" t="s">
        <v>393</v>
      </c>
      <c r="AU307" s="68">
        <v>3.8854567354392501E-2</v>
      </c>
      <c r="AV307" s="78">
        <v>573.78</v>
      </c>
      <c r="AW307" s="78">
        <v>636.29999999999995</v>
      </c>
      <c r="AX307" s="78">
        <v>605.37</v>
      </c>
      <c r="AY307" s="78">
        <v>378.25</v>
      </c>
      <c r="AZ307" s="78"/>
      <c r="BA307" s="79">
        <v>419.16</v>
      </c>
      <c r="BB307" s="65" t="s">
        <v>394</v>
      </c>
      <c r="BC307" s="78">
        <v>629.53</v>
      </c>
      <c r="BD307" s="78">
        <v>680.86</v>
      </c>
      <c r="BE307" s="78">
        <v>648.73</v>
      </c>
      <c r="BF307" s="78"/>
      <c r="BG307" s="78"/>
      <c r="BH307" s="79">
        <v>429.21</v>
      </c>
      <c r="BI307" s="65" t="s">
        <v>395</v>
      </c>
      <c r="BJ307" s="68">
        <v>0.134050054290272</v>
      </c>
      <c r="BK307" s="78">
        <v>726.69</v>
      </c>
      <c r="BL307" s="78">
        <v>765.16</v>
      </c>
      <c r="BM307" s="78">
        <v>842.88</v>
      </c>
      <c r="BN307" s="78">
        <v>613.41</v>
      </c>
      <c r="BO307" s="78"/>
      <c r="BP307" s="79"/>
      <c r="BQ307" s="65" t="s">
        <v>396</v>
      </c>
      <c r="BR307" s="68">
        <v>1</v>
      </c>
      <c r="BS307" s="78">
        <v>587</v>
      </c>
      <c r="BT307" s="78">
        <v>657</v>
      </c>
      <c r="BU307" s="78">
        <v>718.67</v>
      </c>
      <c r="BV307" s="78"/>
      <c r="BW307" s="78"/>
      <c r="BX307" s="79">
        <v>347.83</v>
      </c>
      <c r="BY307" s="65" t="s">
        <v>397</v>
      </c>
      <c r="BZ307" s="78">
        <v>655.25</v>
      </c>
      <c r="CA307" s="78">
        <v>683.48</v>
      </c>
      <c r="CB307" s="78">
        <v>623.54</v>
      </c>
      <c r="CC307" s="78">
        <v>462.37</v>
      </c>
      <c r="CD307" s="78"/>
      <c r="CE307" s="79">
        <v>549.28</v>
      </c>
      <c r="CF307" s="65" t="s">
        <v>398</v>
      </c>
      <c r="CG307" s="78">
        <v>618.91999999999996</v>
      </c>
      <c r="CH307" s="78">
        <v>738.47</v>
      </c>
      <c r="CI307" s="78">
        <v>664.85</v>
      </c>
      <c r="CJ307" s="78"/>
      <c r="CK307" s="78"/>
      <c r="CL307" s="79"/>
      <c r="CM307" s="65" t="s">
        <v>399</v>
      </c>
      <c r="CN307" s="78">
        <v>619.66999999999996</v>
      </c>
      <c r="CO307" s="78">
        <v>658.6</v>
      </c>
      <c r="CP307" s="78">
        <v>692.27</v>
      </c>
      <c r="CQ307" s="78">
        <v>496.37</v>
      </c>
      <c r="CR307" s="78"/>
      <c r="CS307" s="79">
        <v>580.54999999999995</v>
      </c>
      <c r="CT307" s="65" t="s">
        <v>400</v>
      </c>
      <c r="CU307" s="78">
        <v>625.94000000000005</v>
      </c>
      <c r="CV307" s="78">
        <v>748.49</v>
      </c>
      <c r="CW307" s="78"/>
      <c r="CX307" s="78">
        <v>515.45000000000005</v>
      </c>
      <c r="CY307" s="78"/>
      <c r="CZ307" s="79"/>
      <c r="DA307" s="65" t="s">
        <v>401</v>
      </c>
      <c r="DB307" s="68">
        <v>0.13472549680026899</v>
      </c>
      <c r="DC307" s="78">
        <v>609.39</v>
      </c>
      <c r="DD307" s="78">
        <v>689.47</v>
      </c>
      <c r="DE307" s="78">
        <v>599.92999999999995</v>
      </c>
      <c r="DF307" s="78">
        <v>586.33000000000004</v>
      </c>
      <c r="DG307" s="78"/>
      <c r="DH307" s="79">
        <v>526.16</v>
      </c>
      <c r="DI307" s="65" t="s">
        <v>402</v>
      </c>
      <c r="DJ307" s="68">
        <v>3.0774912291500001E-3</v>
      </c>
      <c r="DK307" s="78">
        <v>607.91</v>
      </c>
      <c r="DL307" s="78">
        <v>684.58</v>
      </c>
      <c r="DM307" s="78">
        <v>684.58</v>
      </c>
      <c r="DN307" s="78">
        <v>648.71</v>
      </c>
      <c r="DO307" s="78"/>
      <c r="DP307" s="79">
        <v>502.18</v>
      </c>
      <c r="DQ307" s="65" t="s">
        <v>403</v>
      </c>
      <c r="DR307" s="78">
        <v>610.99</v>
      </c>
      <c r="DS307" s="78">
        <v>638.38</v>
      </c>
      <c r="DT307" s="78">
        <v>592.16999999999996</v>
      </c>
      <c r="DU307" s="78">
        <v>503.04</v>
      </c>
      <c r="DV307" s="78"/>
      <c r="DW307" s="79"/>
      <c r="DX307" s="65" t="s">
        <v>404</v>
      </c>
      <c r="DY307" s="78">
        <v>630.27</v>
      </c>
      <c r="DZ307" s="78">
        <v>651.77</v>
      </c>
      <c r="EA307" s="78">
        <v>697.99</v>
      </c>
      <c r="EB307" s="78">
        <v>493.56</v>
      </c>
      <c r="EC307" s="78"/>
      <c r="ED307" s="79">
        <v>429.87</v>
      </c>
      <c r="EE307" s="65" t="s">
        <v>405</v>
      </c>
      <c r="EF307" s="68">
        <v>1</v>
      </c>
      <c r="EG307" s="78">
        <v>623.63</v>
      </c>
      <c r="EH307" s="78">
        <v>684.76</v>
      </c>
      <c r="EI307" s="78">
        <v>595.64</v>
      </c>
      <c r="EJ307" s="78"/>
      <c r="EK307" s="78">
        <v>323.74</v>
      </c>
      <c r="EL307" s="79">
        <v>365.73</v>
      </c>
      <c r="EM307" s="65" t="s">
        <v>406</v>
      </c>
      <c r="EN307" s="78">
        <v>642.17999999999995</v>
      </c>
      <c r="EO307" s="78">
        <v>676.97</v>
      </c>
      <c r="EP307" s="78">
        <v>635.61</v>
      </c>
      <c r="EQ307" s="78"/>
      <c r="ER307" s="78"/>
      <c r="ES307" s="79">
        <v>507.97</v>
      </c>
      <c r="ET307" s="65" t="s">
        <v>407</v>
      </c>
      <c r="EU307" s="68">
        <v>1</v>
      </c>
      <c r="EV307" s="78">
        <v>598.9</v>
      </c>
      <c r="EW307" s="78">
        <v>643.15</v>
      </c>
      <c r="EX307" s="78">
        <v>643.15</v>
      </c>
      <c r="EY307" s="78"/>
      <c r="EZ307" s="78"/>
      <c r="FA307" s="79">
        <v>309.66000000000003</v>
      </c>
      <c r="FB307" s="65" t="s">
        <v>408</v>
      </c>
      <c r="FC307" s="78">
        <v>603.16</v>
      </c>
      <c r="FD307" s="78">
        <v>569.97</v>
      </c>
      <c r="FE307" s="78">
        <v>615.37</v>
      </c>
      <c r="FF307" s="78"/>
      <c r="FG307" s="78"/>
      <c r="FH307" s="79"/>
      <c r="FI307" s="65" t="s">
        <v>409</v>
      </c>
      <c r="FJ307" s="78">
        <v>611.13</v>
      </c>
      <c r="FK307" s="78">
        <v>688.97</v>
      </c>
      <c r="FL307" s="78">
        <v>484.01</v>
      </c>
      <c r="FM307" s="78">
        <v>812.27</v>
      </c>
      <c r="FN307" s="78"/>
      <c r="FO307" s="79">
        <v>424.32</v>
      </c>
      <c r="FP307" s="65" t="s">
        <v>410</v>
      </c>
      <c r="FQ307" s="68">
        <v>0.23212088855876101</v>
      </c>
      <c r="FR307" s="78">
        <v>572.37</v>
      </c>
      <c r="FS307" s="78">
        <v>623.48</v>
      </c>
      <c r="FT307" s="78">
        <v>666.04</v>
      </c>
      <c r="FU307" s="78">
        <v>430.93</v>
      </c>
      <c r="FV307" s="78">
        <v>380.13</v>
      </c>
      <c r="FW307" s="79">
        <v>351.42</v>
      </c>
      <c r="FX307" s="65" t="s">
        <v>411</v>
      </c>
      <c r="FY307" s="78">
        <v>645.67999999999995</v>
      </c>
      <c r="FZ307" s="78">
        <v>691.5</v>
      </c>
      <c r="GA307" s="78">
        <v>656.3</v>
      </c>
      <c r="GB307" s="78">
        <v>648.88</v>
      </c>
      <c r="GC307" s="78"/>
      <c r="GD307" s="79">
        <v>408.6</v>
      </c>
      <c r="GE307" s="65" t="s">
        <v>412</v>
      </c>
      <c r="GF307" s="68">
        <v>0.21424745581146201</v>
      </c>
      <c r="GG307" s="78">
        <v>622.09</v>
      </c>
      <c r="GH307" s="78">
        <v>677.24</v>
      </c>
      <c r="GI307" s="78">
        <v>544.41</v>
      </c>
      <c r="GJ307" s="78">
        <v>461.92</v>
      </c>
      <c r="GK307" s="78"/>
      <c r="GL307" s="79">
        <v>380.1</v>
      </c>
      <c r="GM307" s="65" t="s">
        <v>413</v>
      </c>
      <c r="GN307" s="68">
        <v>9.5727673913251599E-2</v>
      </c>
      <c r="GO307" s="78">
        <v>625.85</v>
      </c>
      <c r="GP307" s="78">
        <v>845.45</v>
      </c>
      <c r="GQ307" s="78">
        <v>623.28</v>
      </c>
      <c r="GR307" s="78">
        <v>498.17</v>
      </c>
      <c r="GS307" s="78"/>
      <c r="GT307" s="79"/>
      <c r="GU307" s="65" t="s">
        <v>414</v>
      </c>
      <c r="GV307" s="68">
        <v>1</v>
      </c>
      <c r="GW307" s="78">
        <v>556.19000000000005</v>
      </c>
      <c r="GX307" s="78">
        <v>601.80999999999995</v>
      </c>
      <c r="GY307" s="78">
        <v>571.88</v>
      </c>
      <c r="GZ307" s="78">
        <v>513.34</v>
      </c>
      <c r="HA307" s="78"/>
      <c r="HB307" s="79">
        <v>435.4</v>
      </c>
      <c r="HC307" s="65" t="s">
        <v>415</v>
      </c>
      <c r="HD307" s="68">
        <v>1</v>
      </c>
      <c r="HE307" s="78">
        <v>629.67999999999995</v>
      </c>
      <c r="HF307" s="78">
        <v>686.52</v>
      </c>
      <c r="HG307" s="78"/>
      <c r="HH307" s="78">
        <v>442.32</v>
      </c>
      <c r="HI307" s="78">
        <v>435.68</v>
      </c>
      <c r="HJ307" s="79">
        <v>422.55</v>
      </c>
      <c r="HK307" s="85" t="s">
        <v>416</v>
      </c>
      <c r="HL307" s="68">
        <v>1.1362345188046801</v>
      </c>
      <c r="HM307" s="78">
        <v>573.87</v>
      </c>
      <c r="HN307" s="78">
        <v>624.85</v>
      </c>
      <c r="HO307" s="78">
        <v>594.16</v>
      </c>
      <c r="HP307" s="78"/>
      <c r="HQ307" s="78"/>
      <c r="HR307" s="79"/>
    </row>
    <row r="308" spans="1:226" x14ac:dyDescent="0.25">
      <c r="A308" s="81">
        <v>43374</v>
      </c>
      <c r="B308" s="82" t="s">
        <v>387</v>
      </c>
      <c r="C308" s="83">
        <v>603.04022798299707</v>
      </c>
      <c r="D308" s="83">
        <v>644.91662515603582</v>
      </c>
      <c r="E308" s="83">
        <v>620.62430441213417</v>
      </c>
      <c r="F308" s="83">
        <v>464.82853942170107</v>
      </c>
      <c r="G308" s="83">
        <v>382.89898876404499</v>
      </c>
      <c r="H308" s="84">
        <v>390.52870262841282</v>
      </c>
      <c r="I308" s="82" t="s">
        <v>388</v>
      </c>
      <c r="J308" s="83">
        <v>613.87562725969406</v>
      </c>
      <c r="K308" s="83">
        <v>647.21125203664189</v>
      </c>
      <c r="L308" s="83">
        <v>595.32847263654128</v>
      </c>
      <c r="M308" s="83">
        <v>460.54633603571023</v>
      </c>
      <c r="N308" s="83">
        <v>391.77571428571429</v>
      </c>
      <c r="O308" s="84">
        <v>421.93128397668488</v>
      </c>
      <c r="P308" s="65" t="s">
        <v>389</v>
      </c>
      <c r="Q308" s="78">
        <v>613.30999999999995</v>
      </c>
      <c r="R308" s="78">
        <v>657.03</v>
      </c>
      <c r="S308" s="78">
        <v>617.15</v>
      </c>
      <c r="T308" s="78">
        <v>423</v>
      </c>
      <c r="U308" s="78"/>
      <c r="V308" s="79"/>
      <c r="W308" s="65" t="s">
        <v>390</v>
      </c>
      <c r="X308" s="78">
        <v>572.98</v>
      </c>
      <c r="Y308" s="78">
        <v>613.72</v>
      </c>
      <c r="Z308" s="78">
        <v>601.42999999999995</v>
      </c>
      <c r="AA308" s="78">
        <v>391.77</v>
      </c>
      <c r="AB308" s="78"/>
      <c r="AC308" s="79">
        <v>520.66</v>
      </c>
      <c r="AD308" s="65" t="s">
        <v>391</v>
      </c>
      <c r="AE308" s="68">
        <v>0.51129972389814904</v>
      </c>
      <c r="AF308" s="78">
        <v>596.03</v>
      </c>
      <c r="AG308" s="78">
        <v>623.45000000000005</v>
      </c>
      <c r="AH308" s="78">
        <v>557.91999999999996</v>
      </c>
      <c r="AI308" s="78"/>
      <c r="AJ308" s="78"/>
      <c r="AK308" s="79">
        <v>351.91</v>
      </c>
      <c r="AL308" s="69" t="s">
        <v>392</v>
      </c>
      <c r="AM308" s="70">
        <v>1</v>
      </c>
      <c r="AN308" s="78">
        <v>617.37</v>
      </c>
      <c r="AO308" s="78">
        <v>674.48</v>
      </c>
      <c r="AP308" s="78">
        <v>652.91</v>
      </c>
      <c r="AQ308" s="78">
        <v>583.99</v>
      </c>
      <c r="AR308" s="78"/>
      <c r="AS308" s="79"/>
      <c r="AT308" s="65" t="s">
        <v>393</v>
      </c>
      <c r="AU308" s="68">
        <v>3.8812342324859299E-2</v>
      </c>
      <c r="AV308" s="78">
        <v>569.17999999999995</v>
      </c>
      <c r="AW308" s="78">
        <v>621.94000000000005</v>
      </c>
      <c r="AX308" s="78">
        <v>562.69000000000005</v>
      </c>
      <c r="AY308" s="78">
        <v>365.96</v>
      </c>
      <c r="AZ308" s="78"/>
      <c r="BA308" s="79">
        <v>411.65</v>
      </c>
      <c r="BB308" s="65" t="s">
        <v>394</v>
      </c>
      <c r="BC308" s="78">
        <v>614.41</v>
      </c>
      <c r="BD308" s="78">
        <v>652.29</v>
      </c>
      <c r="BE308" s="78">
        <v>619.32000000000005</v>
      </c>
      <c r="BF308" s="78"/>
      <c r="BG308" s="78"/>
      <c r="BH308" s="79">
        <v>421.65</v>
      </c>
      <c r="BI308" s="65" t="s">
        <v>395</v>
      </c>
      <c r="BJ308" s="68">
        <v>0.13412556835709599</v>
      </c>
      <c r="BK308" s="78">
        <v>703.49</v>
      </c>
      <c r="BL308" s="78">
        <v>730.18</v>
      </c>
      <c r="BM308" s="78">
        <v>801.83</v>
      </c>
      <c r="BN308" s="78">
        <v>560.64</v>
      </c>
      <c r="BO308" s="78"/>
      <c r="BP308" s="79"/>
      <c r="BQ308" s="65" t="s">
        <v>396</v>
      </c>
      <c r="BR308" s="68">
        <v>1</v>
      </c>
      <c r="BS308" s="78">
        <v>585.33000000000004</v>
      </c>
      <c r="BT308" s="78">
        <v>655.33000000000004</v>
      </c>
      <c r="BU308" s="78">
        <v>687</v>
      </c>
      <c r="BV308" s="78"/>
      <c r="BW308" s="78"/>
      <c r="BX308" s="79">
        <v>341.17</v>
      </c>
      <c r="BY308" s="65" t="s">
        <v>397</v>
      </c>
      <c r="BZ308" s="78">
        <v>641.92999999999995</v>
      </c>
      <c r="CA308" s="78">
        <v>665.94</v>
      </c>
      <c r="CB308" s="78">
        <v>588.78</v>
      </c>
      <c r="CC308" s="78">
        <v>428.03</v>
      </c>
      <c r="CD308" s="78"/>
      <c r="CE308" s="79">
        <v>548.22</v>
      </c>
      <c r="CF308" s="65" t="s">
        <v>398</v>
      </c>
      <c r="CG308" s="78">
        <v>589.89</v>
      </c>
      <c r="CH308" s="78">
        <v>682.82</v>
      </c>
      <c r="CI308" s="78">
        <v>635.01</v>
      </c>
      <c r="CJ308" s="78"/>
      <c r="CK308" s="78"/>
      <c r="CL308" s="79"/>
      <c r="CM308" s="65" t="s">
        <v>399</v>
      </c>
      <c r="CN308" s="78">
        <v>601.97</v>
      </c>
      <c r="CO308" s="78">
        <v>626.73</v>
      </c>
      <c r="CP308" s="78">
        <v>636.70000000000005</v>
      </c>
      <c r="CQ308" s="78">
        <v>466.93</v>
      </c>
      <c r="CR308" s="78"/>
      <c r="CS308" s="79">
        <v>579.66</v>
      </c>
      <c r="CT308" s="65" t="s">
        <v>400</v>
      </c>
      <c r="CU308" s="78">
        <v>610.25</v>
      </c>
      <c r="CV308" s="78">
        <v>728.1</v>
      </c>
      <c r="CW308" s="78"/>
      <c r="CX308" s="78">
        <v>482.55</v>
      </c>
      <c r="CY308" s="78"/>
      <c r="CZ308" s="79"/>
      <c r="DA308" s="65" t="s">
        <v>401</v>
      </c>
      <c r="DB308" s="68">
        <v>0.13453518094981801</v>
      </c>
      <c r="DC308" s="78">
        <v>595.08000000000004</v>
      </c>
      <c r="DD308" s="78">
        <v>672.78</v>
      </c>
      <c r="DE308" s="78">
        <v>584.02</v>
      </c>
      <c r="DF308" s="78">
        <v>561.41999999999996</v>
      </c>
      <c r="DG308" s="78"/>
      <c r="DH308" s="79">
        <v>525.63</v>
      </c>
      <c r="DI308" s="65" t="s">
        <v>402</v>
      </c>
      <c r="DJ308" s="68">
        <v>3.0955918771669098E-3</v>
      </c>
      <c r="DK308" s="78">
        <v>587.14</v>
      </c>
      <c r="DL308" s="78">
        <v>660.39</v>
      </c>
      <c r="DM308" s="78">
        <v>660.39</v>
      </c>
      <c r="DN308" s="78">
        <v>587.36</v>
      </c>
      <c r="DO308" s="78"/>
      <c r="DP308" s="79">
        <v>488.72</v>
      </c>
      <c r="DQ308" s="65" t="s">
        <v>403</v>
      </c>
      <c r="DR308" s="78">
        <v>578.47</v>
      </c>
      <c r="DS308" s="78">
        <v>638.38</v>
      </c>
      <c r="DT308" s="78">
        <v>551.54999999999995</v>
      </c>
      <c r="DU308" s="78">
        <v>480.31</v>
      </c>
      <c r="DV308" s="78"/>
      <c r="DW308" s="79"/>
      <c r="DX308" s="65" t="s">
        <v>404</v>
      </c>
      <c r="DY308" s="78">
        <v>619.29999999999995</v>
      </c>
      <c r="DZ308" s="78">
        <v>635.39</v>
      </c>
      <c r="EA308" s="78">
        <v>681.45</v>
      </c>
      <c r="EB308" s="78">
        <v>457.24</v>
      </c>
      <c r="EC308" s="78"/>
      <c r="ED308" s="79">
        <v>419.44</v>
      </c>
      <c r="EE308" s="65" t="s">
        <v>405</v>
      </c>
      <c r="EF308" s="68">
        <v>1</v>
      </c>
      <c r="EG308" s="78">
        <v>613.71</v>
      </c>
      <c r="EH308" s="78">
        <v>647.73</v>
      </c>
      <c r="EI308" s="78">
        <v>564.79999999999995</v>
      </c>
      <c r="EJ308" s="78"/>
      <c r="EK308" s="78">
        <v>323.74</v>
      </c>
      <c r="EL308" s="79">
        <v>359.92</v>
      </c>
      <c r="EM308" s="65" t="s">
        <v>406</v>
      </c>
      <c r="EN308" s="78">
        <v>630.22</v>
      </c>
      <c r="EO308" s="78">
        <v>650.47</v>
      </c>
      <c r="EP308" s="78">
        <v>609.29999999999995</v>
      </c>
      <c r="EQ308" s="78"/>
      <c r="ER308" s="78"/>
      <c r="ES308" s="79">
        <v>493.15</v>
      </c>
      <c r="ET308" s="65" t="s">
        <v>407</v>
      </c>
      <c r="EU308" s="68">
        <v>1</v>
      </c>
      <c r="EV308" s="78">
        <v>591.98</v>
      </c>
      <c r="EW308" s="78">
        <v>628.64</v>
      </c>
      <c r="EX308" s="78">
        <v>628.64</v>
      </c>
      <c r="EY308" s="78"/>
      <c r="EZ308" s="78"/>
      <c r="FA308" s="79">
        <v>306.43</v>
      </c>
      <c r="FB308" s="65" t="s">
        <v>408</v>
      </c>
      <c r="FC308" s="78">
        <v>603.16</v>
      </c>
      <c r="FD308" s="78">
        <v>569.97</v>
      </c>
      <c r="FE308" s="78">
        <v>615.37</v>
      </c>
      <c r="FF308" s="78"/>
      <c r="FG308" s="78"/>
      <c r="FH308" s="79"/>
      <c r="FI308" s="65" t="s">
        <v>409</v>
      </c>
      <c r="FJ308" s="78">
        <v>607</v>
      </c>
      <c r="FK308" s="78">
        <v>657.56</v>
      </c>
      <c r="FL308" s="78">
        <v>463.35</v>
      </c>
      <c r="FM308" s="78">
        <v>791.27</v>
      </c>
      <c r="FN308" s="78"/>
      <c r="FO308" s="79">
        <v>414.4</v>
      </c>
      <c r="FP308" s="65" t="s">
        <v>410</v>
      </c>
      <c r="FQ308" s="68">
        <v>0.23366669782222599</v>
      </c>
      <c r="FR308" s="78">
        <v>579.94000000000005</v>
      </c>
      <c r="FS308" s="78">
        <v>619.41999999999996</v>
      </c>
      <c r="FT308" s="78">
        <v>642.66</v>
      </c>
      <c r="FU308" s="78">
        <v>413.16</v>
      </c>
      <c r="FV308" s="78">
        <v>382.66</v>
      </c>
      <c r="FW308" s="79">
        <v>350.65</v>
      </c>
      <c r="FX308" s="65" t="s">
        <v>411</v>
      </c>
      <c r="FY308" s="78">
        <v>631.04</v>
      </c>
      <c r="FZ308" s="78">
        <v>665.49</v>
      </c>
      <c r="GA308" s="78">
        <v>637.6</v>
      </c>
      <c r="GB308" s="78">
        <v>631.94000000000005</v>
      </c>
      <c r="GC308" s="78"/>
      <c r="GD308" s="79">
        <v>399.66</v>
      </c>
      <c r="GE308" s="65" t="s">
        <v>412</v>
      </c>
      <c r="GF308" s="68">
        <v>0.214569252226156</v>
      </c>
      <c r="GG308" s="78">
        <v>622.16</v>
      </c>
      <c r="GH308" s="78">
        <v>671.12</v>
      </c>
      <c r="GI308" s="78">
        <v>538.52</v>
      </c>
      <c r="GJ308" s="78">
        <v>436.94</v>
      </c>
      <c r="GK308" s="78"/>
      <c r="GL308" s="79">
        <v>378.46</v>
      </c>
      <c r="GM308" s="65" t="s">
        <v>413</v>
      </c>
      <c r="GN308" s="68">
        <v>9.6805421103581799E-2</v>
      </c>
      <c r="GO308" s="78">
        <v>605.16999999999996</v>
      </c>
      <c r="GP308" s="78">
        <v>804.55</v>
      </c>
      <c r="GQ308" s="78">
        <v>588.94000000000005</v>
      </c>
      <c r="GR308" s="78">
        <v>470.96</v>
      </c>
      <c r="GS308" s="78"/>
      <c r="GT308" s="79"/>
      <c r="GU308" s="65" t="s">
        <v>414</v>
      </c>
      <c r="GV308" s="68">
        <v>1</v>
      </c>
      <c r="GW308" s="78">
        <v>562.66</v>
      </c>
      <c r="GX308" s="78">
        <v>605.4</v>
      </c>
      <c r="GY308" s="78">
        <v>581.09</v>
      </c>
      <c r="GZ308" s="78">
        <v>513.34</v>
      </c>
      <c r="HA308" s="78"/>
      <c r="HB308" s="79">
        <v>446.39</v>
      </c>
      <c r="HC308" s="65" t="s">
        <v>415</v>
      </c>
      <c r="HD308" s="68">
        <v>1</v>
      </c>
      <c r="HE308" s="78">
        <v>629.67999999999995</v>
      </c>
      <c r="HF308" s="78">
        <v>674.02</v>
      </c>
      <c r="HG308" s="78"/>
      <c r="HH308" s="78">
        <v>425.63</v>
      </c>
      <c r="HI308" s="78">
        <v>418.99</v>
      </c>
      <c r="HJ308" s="79">
        <v>422.55</v>
      </c>
      <c r="HK308" s="85" t="s">
        <v>416</v>
      </c>
      <c r="HL308" s="68">
        <v>1.1226116437279701</v>
      </c>
      <c r="HM308" s="78">
        <v>565.39</v>
      </c>
      <c r="HN308" s="78">
        <v>611.05999999999995</v>
      </c>
      <c r="HO308" s="78">
        <v>571.65</v>
      </c>
      <c r="HP308" s="78"/>
      <c r="HQ308" s="78"/>
      <c r="HR308" s="79"/>
    </row>
    <row r="309" spans="1:226" x14ac:dyDescent="0.25">
      <c r="A309" s="81">
        <v>43367</v>
      </c>
      <c r="B309" s="82" t="s">
        <v>387</v>
      </c>
      <c r="C309" s="83">
        <v>603.78198488494422</v>
      </c>
      <c r="D309" s="83">
        <v>639.49237603695815</v>
      </c>
      <c r="E309" s="83">
        <v>609.61971523092598</v>
      </c>
      <c r="F309" s="83">
        <v>462.84048409565747</v>
      </c>
      <c r="G309" s="83">
        <v>376.87670411985022</v>
      </c>
      <c r="H309" s="84">
        <v>384.90923234554816</v>
      </c>
      <c r="I309" s="82" t="s">
        <v>388</v>
      </c>
      <c r="J309" s="83">
        <v>613.81767488211256</v>
      </c>
      <c r="K309" s="83">
        <v>641.65630128966723</v>
      </c>
      <c r="L309" s="83">
        <v>584.89385577915016</v>
      </c>
      <c r="M309" s="83">
        <v>460.13281447987771</v>
      </c>
      <c r="N309" s="83">
        <v>393.84000000000003</v>
      </c>
      <c r="O309" s="84">
        <v>419.43086617097242</v>
      </c>
      <c r="P309" s="65" t="s">
        <v>389</v>
      </c>
      <c r="Q309" s="78">
        <v>612.47</v>
      </c>
      <c r="R309" s="78">
        <v>652.86</v>
      </c>
      <c r="S309" s="78">
        <v>596.66</v>
      </c>
      <c r="T309" s="78">
        <v>417</v>
      </c>
      <c r="U309" s="78"/>
      <c r="V309" s="79"/>
      <c r="W309" s="65" t="s">
        <v>390</v>
      </c>
      <c r="X309" s="78">
        <v>597.53</v>
      </c>
      <c r="Y309" s="78">
        <v>632.4</v>
      </c>
      <c r="Z309" s="78">
        <v>579.04</v>
      </c>
      <c r="AA309" s="78">
        <v>380.25</v>
      </c>
      <c r="AB309" s="78"/>
      <c r="AC309" s="79">
        <v>520.66</v>
      </c>
      <c r="AD309" s="65" t="s">
        <v>391</v>
      </c>
      <c r="AE309" s="68">
        <v>0.51129972389814904</v>
      </c>
      <c r="AF309" s="78">
        <v>596.16999999999996</v>
      </c>
      <c r="AG309" s="78">
        <v>620.91</v>
      </c>
      <c r="AH309" s="78">
        <v>557.91999999999996</v>
      </c>
      <c r="AI309" s="78"/>
      <c r="AJ309" s="78"/>
      <c r="AK309" s="79">
        <v>349.69</v>
      </c>
      <c r="AL309" s="69" t="s">
        <v>392</v>
      </c>
      <c r="AM309" s="70">
        <v>1</v>
      </c>
      <c r="AN309" s="78">
        <v>622.12</v>
      </c>
      <c r="AO309" s="78">
        <v>675.16</v>
      </c>
      <c r="AP309" s="78">
        <v>652.91</v>
      </c>
      <c r="AQ309" s="78">
        <v>583.99</v>
      </c>
      <c r="AR309" s="78"/>
      <c r="AS309" s="79"/>
      <c r="AT309" s="65" t="s">
        <v>393</v>
      </c>
      <c r="AU309" s="68">
        <v>3.9039625219597897E-2</v>
      </c>
      <c r="AV309" s="78">
        <v>572.19000000000005</v>
      </c>
      <c r="AW309" s="78">
        <v>621.91</v>
      </c>
      <c r="AX309" s="78">
        <v>559.6</v>
      </c>
      <c r="AY309" s="78">
        <v>367.52</v>
      </c>
      <c r="AZ309" s="78"/>
      <c r="BA309" s="79">
        <v>412.09</v>
      </c>
      <c r="BB309" s="65" t="s">
        <v>394</v>
      </c>
      <c r="BC309" s="78">
        <v>616.09</v>
      </c>
      <c r="BD309" s="78">
        <v>645.57000000000005</v>
      </c>
      <c r="BE309" s="78">
        <v>608.4</v>
      </c>
      <c r="BF309" s="78"/>
      <c r="BG309" s="78"/>
      <c r="BH309" s="79">
        <v>414.08</v>
      </c>
      <c r="BI309" s="65" t="s">
        <v>395</v>
      </c>
      <c r="BJ309" s="68">
        <v>0.13405364827003799</v>
      </c>
      <c r="BK309" s="78">
        <v>703.11</v>
      </c>
      <c r="BL309" s="78">
        <v>708.34</v>
      </c>
      <c r="BM309" s="78">
        <v>779.95</v>
      </c>
      <c r="BN309" s="78">
        <v>560.34</v>
      </c>
      <c r="BO309" s="78"/>
      <c r="BP309" s="79"/>
      <c r="BQ309" s="65" t="s">
        <v>396</v>
      </c>
      <c r="BR309" s="68">
        <v>1</v>
      </c>
      <c r="BS309" s="78">
        <v>580.33000000000004</v>
      </c>
      <c r="BT309" s="78">
        <v>615.33000000000004</v>
      </c>
      <c r="BU309" s="78">
        <v>675.33</v>
      </c>
      <c r="BV309" s="78"/>
      <c r="BW309" s="78"/>
      <c r="BX309" s="79">
        <v>322.83</v>
      </c>
      <c r="BY309" s="65" t="s">
        <v>397</v>
      </c>
      <c r="BZ309" s="78">
        <v>639.91</v>
      </c>
      <c r="CA309" s="78">
        <v>661.41</v>
      </c>
      <c r="CB309" s="78">
        <v>575.47</v>
      </c>
      <c r="CC309" s="78">
        <v>438.21</v>
      </c>
      <c r="CD309" s="78"/>
      <c r="CE309" s="79">
        <v>547.62</v>
      </c>
      <c r="CF309" s="65" t="s">
        <v>398</v>
      </c>
      <c r="CG309" s="78">
        <v>581.83000000000004</v>
      </c>
      <c r="CH309" s="78">
        <v>669.92</v>
      </c>
      <c r="CI309" s="78">
        <v>630.98</v>
      </c>
      <c r="CJ309" s="78"/>
      <c r="CK309" s="78"/>
      <c r="CL309" s="79"/>
      <c r="CM309" s="65" t="s">
        <v>399</v>
      </c>
      <c r="CN309" s="78">
        <v>602.26</v>
      </c>
      <c r="CO309" s="78">
        <v>620.82000000000005</v>
      </c>
      <c r="CP309" s="78">
        <v>632.69000000000005</v>
      </c>
      <c r="CQ309" s="78">
        <v>448.6</v>
      </c>
      <c r="CR309" s="78"/>
      <c r="CS309" s="79">
        <v>582.5</v>
      </c>
      <c r="CT309" s="65" t="s">
        <v>400</v>
      </c>
      <c r="CU309" s="78">
        <v>611.17999999999995</v>
      </c>
      <c r="CV309" s="78">
        <v>728.69</v>
      </c>
      <c r="CW309" s="78"/>
      <c r="CX309" s="78">
        <v>465.26</v>
      </c>
      <c r="CY309" s="78"/>
      <c r="CZ309" s="79"/>
      <c r="DA309" s="65" t="s">
        <v>401</v>
      </c>
      <c r="DB309" s="68">
        <v>0.13465293206759599</v>
      </c>
      <c r="DC309" s="78">
        <v>598.83000000000004</v>
      </c>
      <c r="DD309" s="78">
        <v>677.68</v>
      </c>
      <c r="DE309" s="78">
        <v>589.16</v>
      </c>
      <c r="DF309" s="78">
        <v>561.91</v>
      </c>
      <c r="DG309" s="78"/>
      <c r="DH309" s="79">
        <v>527.27</v>
      </c>
      <c r="DI309" s="65" t="s">
        <v>402</v>
      </c>
      <c r="DJ309" s="68">
        <v>3.09128566570837E-3</v>
      </c>
      <c r="DK309" s="78">
        <v>593.66999999999996</v>
      </c>
      <c r="DL309" s="78">
        <v>658.28</v>
      </c>
      <c r="DM309" s="78">
        <v>658.28</v>
      </c>
      <c r="DN309" s="78">
        <v>730.91</v>
      </c>
      <c r="DO309" s="78"/>
      <c r="DP309" s="79">
        <v>489.05</v>
      </c>
      <c r="DQ309" s="65" t="s">
        <v>403</v>
      </c>
      <c r="DR309" s="78">
        <v>578.47</v>
      </c>
      <c r="DS309" s="78">
        <v>605.86</v>
      </c>
      <c r="DT309" s="78">
        <v>548.6</v>
      </c>
      <c r="DU309" s="78">
        <v>479.99</v>
      </c>
      <c r="DV309" s="78"/>
      <c r="DW309" s="79"/>
      <c r="DX309" s="65" t="s">
        <v>404</v>
      </c>
      <c r="DY309" s="78">
        <v>617.34</v>
      </c>
      <c r="DZ309" s="78">
        <v>632.53</v>
      </c>
      <c r="EA309" s="78">
        <v>666.36</v>
      </c>
      <c r="EB309" s="78">
        <v>438.64</v>
      </c>
      <c r="EC309" s="78"/>
      <c r="ED309" s="79">
        <v>418.76</v>
      </c>
      <c r="EE309" s="65" t="s">
        <v>405</v>
      </c>
      <c r="EF309" s="68">
        <v>1</v>
      </c>
      <c r="EG309" s="78">
        <v>607.29999999999995</v>
      </c>
      <c r="EH309" s="78">
        <v>630.79</v>
      </c>
      <c r="EI309" s="78">
        <v>549.84</v>
      </c>
      <c r="EJ309" s="78"/>
      <c r="EK309" s="78">
        <v>323.74</v>
      </c>
      <c r="EL309" s="79">
        <v>345.74</v>
      </c>
      <c r="EM309" s="65" t="s">
        <v>406</v>
      </c>
      <c r="EN309" s="78">
        <v>630.22</v>
      </c>
      <c r="EO309" s="78">
        <v>632.52</v>
      </c>
      <c r="EP309" s="78">
        <v>589.12</v>
      </c>
      <c r="EQ309" s="78"/>
      <c r="ER309" s="78"/>
      <c r="ES309" s="79">
        <v>493.15</v>
      </c>
      <c r="ET309" s="65" t="s">
        <v>407</v>
      </c>
      <c r="EU309" s="68">
        <v>1</v>
      </c>
      <c r="EV309" s="78">
        <v>592.34</v>
      </c>
      <c r="EW309" s="78">
        <v>628.38</v>
      </c>
      <c r="EX309" s="78">
        <v>628.38</v>
      </c>
      <c r="EY309" s="78"/>
      <c r="EZ309" s="78"/>
      <c r="FA309" s="79">
        <v>305.39999999999998</v>
      </c>
      <c r="FB309" s="65" t="s">
        <v>408</v>
      </c>
      <c r="FC309" s="78">
        <v>603.16</v>
      </c>
      <c r="FD309" s="78">
        <v>569.97</v>
      </c>
      <c r="FE309" s="78">
        <v>615.37</v>
      </c>
      <c r="FF309" s="78"/>
      <c r="FG309" s="78"/>
      <c r="FH309" s="79"/>
      <c r="FI309" s="65" t="s">
        <v>409</v>
      </c>
      <c r="FJ309" s="78">
        <v>599.55999999999995</v>
      </c>
      <c r="FK309" s="78">
        <v>641.86</v>
      </c>
      <c r="FL309" s="78">
        <v>434.42</v>
      </c>
      <c r="FM309" s="78">
        <v>737.27</v>
      </c>
      <c r="FN309" s="78"/>
      <c r="FO309" s="79">
        <v>412.75</v>
      </c>
      <c r="FP309" s="65" t="s">
        <v>410</v>
      </c>
      <c r="FQ309" s="68">
        <v>0.23250947476109701</v>
      </c>
      <c r="FR309" s="78">
        <v>577.64</v>
      </c>
      <c r="FS309" s="78">
        <v>612.04999999999995</v>
      </c>
      <c r="FT309" s="78">
        <v>623.32000000000005</v>
      </c>
      <c r="FU309" s="78">
        <v>387.79</v>
      </c>
      <c r="FV309" s="78">
        <v>376.42</v>
      </c>
      <c r="FW309" s="79">
        <v>338.89</v>
      </c>
      <c r="FX309" s="65" t="s">
        <v>411</v>
      </c>
      <c r="FY309" s="78">
        <v>631.04</v>
      </c>
      <c r="FZ309" s="78">
        <v>654.1</v>
      </c>
      <c r="GA309" s="78">
        <v>632.72</v>
      </c>
      <c r="GB309" s="78">
        <v>632.07000000000005</v>
      </c>
      <c r="GC309" s="78"/>
      <c r="GD309" s="79">
        <v>398.85</v>
      </c>
      <c r="GE309" s="65" t="s">
        <v>412</v>
      </c>
      <c r="GF309" s="68">
        <v>0.21468902295025699</v>
      </c>
      <c r="GG309" s="78">
        <v>622.44000000000005</v>
      </c>
      <c r="GH309" s="78">
        <v>669.98</v>
      </c>
      <c r="GI309" s="78">
        <v>523.26</v>
      </c>
      <c r="GJ309" s="78">
        <v>434.15</v>
      </c>
      <c r="GK309" s="78"/>
      <c r="GL309" s="79">
        <v>374.76</v>
      </c>
      <c r="GM309" s="65" t="s">
        <v>413</v>
      </c>
      <c r="GN309" s="68">
        <v>9.6559582090128701E-2</v>
      </c>
      <c r="GO309" s="78">
        <v>609.19000000000005</v>
      </c>
      <c r="GP309" s="78">
        <v>794.01</v>
      </c>
      <c r="GQ309" s="78">
        <v>586.29</v>
      </c>
      <c r="GR309" s="78">
        <v>450.93</v>
      </c>
      <c r="GS309" s="78"/>
      <c r="GT309" s="79"/>
      <c r="GU309" s="65" t="s">
        <v>414</v>
      </c>
      <c r="GV309" s="68">
        <v>1</v>
      </c>
      <c r="GW309" s="78">
        <v>566.91</v>
      </c>
      <c r="GX309" s="78">
        <v>606.79999999999995</v>
      </c>
      <c r="GY309" s="78">
        <v>582.99</v>
      </c>
      <c r="GZ309" s="78">
        <v>513.34</v>
      </c>
      <c r="HA309" s="78"/>
      <c r="HB309" s="79">
        <v>446.44</v>
      </c>
      <c r="HC309" s="65" t="s">
        <v>415</v>
      </c>
      <c r="HD309" s="68">
        <v>1</v>
      </c>
      <c r="HE309" s="78">
        <v>630.52</v>
      </c>
      <c r="HF309" s="78">
        <v>674.85</v>
      </c>
      <c r="HG309" s="78"/>
      <c r="HH309" s="78">
        <v>428.52</v>
      </c>
      <c r="HI309" s="78">
        <v>421.88</v>
      </c>
      <c r="HJ309" s="79">
        <v>422.55</v>
      </c>
      <c r="HK309" s="85" t="s">
        <v>416</v>
      </c>
      <c r="HL309" s="68">
        <v>1.11784301012766</v>
      </c>
      <c r="HM309" s="78">
        <v>568.69000000000005</v>
      </c>
      <c r="HN309" s="78">
        <v>607.63</v>
      </c>
      <c r="HO309" s="78">
        <v>543.72</v>
      </c>
      <c r="HP309" s="78"/>
      <c r="HQ309" s="78"/>
      <c r="HR309" s="79"/>
    </row>
    <row r="310" spans="1:226" x14ac:dyDescent="0.25">
      <c r="A310" s="81">
        <v>43360</v>
      </c>
      <c r="B310" s="82" t="s">
        <v>387</v>
      </c>
      <c r="C310" s="83">
        <v>607.77193737436505</v>
      </c>
      <c r="D310" s="83">
        <v>642.32413387469819</v>
      </c>
      <c r="E310" s="83">
        <v>617.2004941866935</v>
      </c>
      <c r="F310" s="83">
        <v>468.14743492586825</v>
      </c>
      <c r="G310" s="83">
        <v>377.19393258426965</v>
      </c>
      <c r="H310" s="84">
        <v>380.6841599245239</v>
      </c>
      <c r="I310" s="82" t="s">
        <v>388</v>
      </c>
      <c r="J310" s="83">
        <v>618.16203155896403</v>
      </c>
      <c r="K310" s="83">
        <v>644.72206346548614</v>
      </c>
      <c r="L310" s="83">
        <v>592.47726136739323</v>
      </c>
      <c r="M310" s="83">
        <v>465.5720063798455</v>
      </c>
      <c r="N310" s="83">
        <v>388.48285714285714</v>
      </c>
      <c r="O310" s="84">
        <v>420.11803058179765</v>
      </c>
      <c r="P310" s="65" t="s">
        <v>389</v>
      </c>
      <c r="Q310" s="78">
        <v>609.97</v>
      </c>
      <c r="R310" s="78">
        <v>652.03</v>
      </c>
      <c r="S310" s="78">
        <v>601.34</v>
      </c>
      <c r="T310" s="78">
        <v>417</v>
      </c>
      <c r="U310" s="78"/>
      <c r="V310" s="79"/>
      <c r="W310" s="65" t="s">
        <v>390</v>
      </c>
      <c r="X310" s="78">
        <v>598.27</v>
      </c>
      <c r="Y310" s="78">
        <v>640.25</v>
      </c>
      <c r="Z310" s="78">
        <v>583.91</v>
      </c>
      <c r="AA310" s="78">
        <v>380.25</v>
      </c>
      <c r="AB310" s="78"/>
      <c r="AC310" s="79">
        <v>520.66</v>
      </c>
      <c r="AD310" s="65" t="s">
        <v>391</v>
      </c>
      <c r="AE310" s="68">
        <v>0.51129972389814904</v>
      </c>
      <c r="AF310" s="78">
        <v>592.66999999999996</v>
      </c>
      <c r="AG310" s="78">
        <v>618.19000000000005</v>
      </c>
      <c r="AH310" s="78">
        <v>557.32000000000005</v>
      </c>
      <c r="AI310" s="78"/>
      <c r="AJ310" s="78"/>
      <c r="AK310" s="79">
        <v>347.88</v>
      </c>
      <c r="AL310" s="69" t="s">
        <v>392</v>
      </c>
      <c r="AM310" s="70">
        <v>1</v>
      </c>
      <c r="AN310" s="78">
        <v>624.4</v>
      </c>
      <c r="AO310" s="78">
        <v>676.48</v>
      </c>
      <c r="AP310" s="78">
        <v>652.91</v>
      </c>
      <c r="AQ310" s="78">
        <v>583.99</v>
      </c>
      <c r="AR310" s="78"/>
      <c r="AS310" s="79"/>
      <c r="AT310" s="65" t="s">
        <v>393</v>
      </c>
      <c r="AU310" s="68">
        <v>3.9281926385669998E-2</v>
      </c>
      <c r="AV310" s="78">
        <v>575.87</v>
      </c>
      <c r="AW310" s="78">
        <v>625.51</v>
      </c>
      <c r="AX310" s="78">
        <v>566.38</v>
      </c>
      <c r="AY310" s="78">
        <v>369.33</v>
      </c>
      <c r="AZ310" s="78"/>
      <c r="BA310" s="79">
        <v>404.62</v>
      </c>
      <c r="BB310" s="65" t="s">
        <v>394</v>
      </c>
      <c r="BC310" s="78">
        <v>621.97</v>
      </c>
      <c r="BD310" s="78">
        <v>648.92999999999995</v>
      </c>
      <c r="BE310" s="78">
        <v>625.20000000000005</v>
      </c>
      <c r="BF310" s="78"/>
      <c r="BG310" s="78"/>
      <c r="BH310" s="79">
        <v>414.08</v>
      </c>
      <c r="BI310" s="65" t="s">
        <v>395</v>
      </c>
      <c r="BJ310" s="68">
        <v>0.13405903960103999</v>
      </c>
      <c r="BK310" s="78">
        <v>703.14</v>
      </c>
      <c r="BL310" s="78">
        <v>719.09</v>
      </c>
      <c r="BM310" s="78">
        <v>790.71</v>
      </c>
      <c r="BN310" s="78">
        <v>560.37</v>
      </c>
      <c r="BO310" s="78"/>
      <c r="BP310" s="79"/>
      <c r="BQ310" s="65" t="s">
        <v>396</v>
      </c>
      <c r="BR310" s="68">
        <v>1</v>
      </c>
      <c r="BS310" s="78">
        <v>580.33000000000004</v>
      </c>
      <c r="BT310" s="78">
        <v>615.33000000000004</v>
      </c>
      <c r="BU310" s="78">
        <v>675.33</v>
      </c>
      <c r="BV310" s="78"/>
      <c r="BW310" s="78"/>
      <c r="BX310" s="79">
        <v>322.83</v>
      </c>
      <c r="BY310" s="65" t="s">
        <v>397</v>
      </c>
      <c r="BZ310" s="78">
        <v>644.08000000000004</v>
      </c>
      <c r="CA310" s="78">
        <v>663.7</v>
      </c>
      <c r="CB310" s="78">
        <v>563.1</v>
      </c>
      <c r="CC310" s="78">
        <v>449.69</v>
      </c>
      <c r="CD310" s="78"/>
      <c r="CE310" s="79">
        <v>548.23</v>
      </c>
      <c r="CF310" s="65" t="s">
        <v>398</v>
      </c>
      <c r="CG310" s="78">
        <v>608.44000000000005</v>
      </c>
      <c r="CH310" s="78">
        <v>689.27</v>
      </c>
      <c r="CI310" s="78">
        <v>633.4</v>
      </c>
      <c r="CJ310" s="78"/>
      <c r="CK310" s="78"/>
      <c r="CL310" s="79"/>
      <c r="CM310" s="65" t="s">
        <v>399</v>
      </c>
      <c r="CN310" s="78">
        <v>607.27</v>
      </c>
      <c r="CO310" s="78">
        <v>622.61</v>
      </c>
      <c r="CP310" s="78">
        <v>632.76</v>
      </c>
      <c r="CQ310" s="78">
        <v>449.34</v>
      </c>
      <c r="CR310" s="78"/>
      <c r="CS310" s="79">
        <v>571.87</v>
      </c>
      <c r="CT310" s="65" t="s">
        <v>400</v>
      </c>
      <c r="CU310" s="78">
        <v>615.21</v>
      </c>
      <c r="CV310" s="78">
        <v>728.69</v>
      </c>
      <c r="CW310" s="78"/>
      <c r="CX310" s="78">
        <v>465.26</v>
      </c>
      <c r="CY310" s="78"/>
      <c r="CZ310" s="79"/>
      <c r="DA310" s="65" t="s">
        <v>401</v>
      </c>
      <c r="DB310" s="68">
        <v>0.13459312498317599</v>
      </c>
      <c r="DC310" s="78">
        <v>605.45000000000005</v>
      </c>
      <c r="DD310" s="78">
        <v>679.75</v>
      </c>
      <c r="DE310" s="78">
        <v>588.9</v>
      </c>
      <c r="DF310" s="78">
        <v>561.66</v>
      </c>
      <c r="DG310" s="78"/>
      <c r="DH310" s="79">
        <v>526.39</v>
      </c>
      <c r="DI310" s="65" t="s">
        <v>402</v>
      </c>
      <c r="DJ310" s="68">
        <v>3.08166409861325E-3</v>
      </c>
      <c r="DK310" s="78">
        <v>596.98</v>
      </c>
      <c r="DL310" s="78">
        <v>662.64</v>
      </c>
      <c r="DM310" s="78">
        <v>662.64</v>
      </c>
      <c r="DN310" s="78">
        <v>611.53</v>
      </c>
      <c r="DO310" s="78"/>
      <c r="DP310" s="79">
        <v>484.83</v>
      </c>
      <c r="DQ310" s="65" t="s">
        <v>403</v>
      </c>
      <c r="DR310" s="78">
        <v>586.6</v>
      </c>
      <c r="DS310" s="78">
        <v>638.38</v>
      </c>
      <c r="DT310" s="78">
        <v>548.65</v>
      </c>
      <c r="DU310" s="78">
        <v>479.1</v>
      </c>
      <c r="DV310" s="78"/>
      <c r="DW310" s="79"/>
      <c r="DX310" s="65" t="s">
        <v>404</v>
      </c>
      <c r="DY310" s="78">
        <v>618.07000000000005</v>
      </c>
      <c r="DZ310" s="78">
        <v>632.94000000000005</v>
      </c>
      <c r="EA310" s="78">
        <v>667.06</v>
      </c>
      <c r="EB310" s="78">
        <v>435.33</v>
      </c>
      <c r="EC310" s="78"/>
      <c r="ED310" s="79">
        <v>421.19</v>
      </c>
      <c r="EE310" s="65" t="s">
        <v>405</v>
      </c>
      <c r="EF310" s="68">
        <v>1</v>
      </c>
      <c r="EG310" s="78">
        <v>609.16999999999996</v>
      </c>
      <c r="EH310" s="78">
        <v>631.01</v>
      </c>
      <c r="EI310" s="78">
        <v>551.36</v>
      </c>
      <c r="EJ310" s="78"/>
      <c r="EK310" s="78">
        <v>323.74</v>
      </c>
      <c r="EL310" s="79">
        <v>342.58</v>
      </c>
      <c r="EM310" s="65" t="s">
        <v>406</v>
      </c>
      <c r="EN310" s="78">
        <v>630.22</v>
      </c>
      <c r="EO310" s="78">
        <v>643.63</v>
      </c>
      <c r="EP310" s="78">
        <v>604.04</v>
      </c>
      <c r="EQ310" s="78"/>
      <c r="ER310" s="78"/>
      <c r="ES310" s="79">
        <v>482.04</v>
      </c>
      <c r="ET310" s="65" t="s">
        <v>407</v>
      </c>
      <c r="EU310" s="68">
        <v>1</v>
      </c>
      <c r="EV310" s="78">
        <v>592.24</v>
      </c>
      <c r="EW310" s="78">
        <v>628.19000000000005</v>
      </c>
      <c r="EX310" s="78">
        <v>628.19000000000005</v>
      </c>
      <c r="EY310" s="78"/>
      <c r="EZ310" s="78"/>
      <c r="FA310" s="79">
        <v>304.88</v>
      </c>
      <c r="FB310" s="65" t="s">
        <v>408</v>
      </c>
      <c r="FC310" s="78">
        <v>603.16</v>
      </c>
      <c r="FD310" s="78">
        <v>569.97</v>
      </c>
      <c r="FE310" s="78">
        <v>615.37</v>
      </c>
      <c r="FF310" s="78"/>
      <c r="FG310" s="78"/>
      <c r="FH310" s="79"/>
      <c r="FI310" s="65" t="s">
        <v>409</v>
      </c>
      <c r="FJ310" s="78">
        <v>602.87</v>
      </c>
      <c r="FK310" s="78">
        <v>646.82000000000005</v>
      </c>
      <c r="FL310" s="78">
        <v>422.85</v>
      </c>
      <c r="FM310" s="78">
        <v>732.27</v>
      </c>
      <c r="FN310" s="78"/>
      <c r="FO310" s="79">
        <v>406.96</v>
      </c>
      <c r="FP310" s="65" t="s">
        <v>410</v>
      </c>
      <c r="FQ310" s="68">
        <v>0.23280176929344701</v>
      </c>
      <c r="FR310" s="78">
        <v>580.09</v>
      </c>
      <c r="FS310" s="78">
        <v>612.85</v>
      </c>
      <c r="FT310" s="78">
        <v>626.16</v>
      </c>
      <c r="FU310" s="78">
        <v>427.5</v>
      </c>
      <c r="FV310" s="78">
        <v>376.89</v>
      </c>
      <c r="FW310" s="79">
        <v>326.52999999999997</v>
      </c>
      <c r="FX310" s="65" t="s">
        <v>411</v>
      </c>
      <c r="FY310" s="78">
        <v>638.36</v>
      </c>
      <c r="FZ310" s="78">
        <v>654.91999999999996</v>
      </c>
      <c r="GA310" s="78">
        <v>631.91</v>
      </c>
      <c r="GB310" s="78">
        <v>627.64</v>
      </c>
      <c r="GC310" s="78"/>
      <c r="GD310" s="79">
        <v>399.66</v>
      </c>
      <c r="GE310" s="65" t="s">
        <v>412</v>
      </c>
      <c r="GF310" s="68">
        <v>0.21537334970170799</v>
      </c>
      <c r="GG310" s="78">
        <v>626.64</v>
      </c>
      <c r="GH310" s="78">
        <v>672.65</v>
      </c>
      <c r="GI310" s="78">
        <v>523.66999999999996</v>
      </c>
      <c r="GJ310" s="78">
        <v>485.71</v>
      </c>
      <c r="GK310" s="78"/>
      <c r="GL310" s="79">
        <v>375.83</v>
      </c>
      <c r="GM310" s="65" t="s">
        <v>413</v>
      </c>
      <c r="GN310" s="68">
        <v>9.5669061582174905E-2</v>
      </c>
      <c r="GO310" s="78">
        <v>614.29</v>
      </c>
      <c r="GP310" s="78">
        <v>795.79</v>
      </c>
      <c r="GQ310" s="78">
        <v>580.88</v>
      </c>
      <c r="GR310" s="78">
        <v>452.42</v>
      </c>
      <c r="GS310" s="78"/>
      <c r="GT310" s="79"/>
      <c r="GU310" s="65" t="s">
        <v>414</v>
      </c>
      <c r="GV310" s="68">
        <v>1</v>
      </c>
      <c r="GW310" s="78">
        <v>562.92999999999995</v>
      </c>
      <c r="GX310" s="78">
        <v>597.52</v>
      </c>
      <c r="GY310" s="78">
        <v>572.37</v>
      </c>
      <c r="GZ310" s="78">
        <v>513.34</v>
      </c>
      <c r="HA310" s="78"/>
      <c r="HB310" s="79">
        <v>438.52</v>
      </c>
      <c r="HC310" s="65" t="s">
        <v>415</v>
      </c>
      <c r="HD310" s="68">
        <v>1</v>
      </c>
      <c r="HE310" s="78">
        <v>640.52</v>
      </c>
      <c r="HF310" s="78">
        <v>679.85</v>
      </c>
      <c r="HG310" s="78"/>
      <c r="HH310" s="78">
        <v>421.02</v>
      </c>
      <c r="HI310" s="78">
        <v>414.38</v>
      </c>
      <c r="HJ310" s="79">
        <v>418.39</v>
      </c>
      <c r="HK310" s="85" t="s">
        <v>416</v>
      </c>
      <c r="HL310" s="68">
        <v>1.12517580872011</v>
      </c>
      <c r="HM310" s="78">
        <v>572.44000000000005</v>
      </c>
      <c r="HN310" s="78">
        <v>609.73</v>
      </c>
      <c r="HO310" s="78">
        <v>555.95000000000005</v>
      </c>
      <c r="HP310" s="78"/>
      <c r="HQ310" s="78"/>
      <c r="HR310" s="79"/>
    </row>
    <row r="311" spans="1:226" x14ac:dyDescent="0.25">
      <c r="A311" s="81">
        <v>43353</v>
      </c>
      <c r="B311" s="82" t="s">
        <v>387</v>
      </c>
      <c r="C311" s="83">
        <v>606.86073634603508</v>
      </c>
      <c r="D311" s="83">
        <v>641.20810408309671</v>
      </c>
      <c r="E311" s="83">
        <v>614.3482345368941</v>
      </c>
      <c r="F311" s="83">
        <v>463.58110916831782</v>
      </c>
      <c r="G311" s="83">
        <v>371.61996254681645</v>
      </c>
      <c r="H311" s="84">
        <v>376.44997249411284</v>
      </c>
      <c r="I311" s="82" t="s">
        <v>388</v>
      </c>
      <c r="J311" s="83">
        <v>617.94834133251049</v>
      </c>
      <c r="K311" s="83">
        <v>644.89594877670606</v>
      </c>
      <c r="L311" s="83">
        <v>589.74846245402216</v>
      </c>
      <c r="M311" s="83">
        <v>460.96049098267531</v>
      </c>
      <c r="N311" s="83">
        <v>392.41857142857145</v>
      </c>
      <c r="O311" s="84">
        <v>418.24231148488099</v>
      </c>
      <c r="P311" s="65" t="s">
        <v>389</v>
      </c>
      <c r="Q311" s="78">
        <v>603.30999999999995</v>
      </c>
      <c r="R311" s="78">
        <v>645.36</v>
      </c>
      <c r="S311" s="78">
        <v>600.17999999999995</v>
      </c>
      <c r="T311" s="78">
        <v>416</v>
      </c>
      <c r="U311" s="78"/>
      <c r="V311" s="79"/>
      <c r="W311" s="65" t="s">
        <v>390</v>
      </c>
      <c r="X311" s="78">
        <v>660.67</v>
      </c>
      <c r="Y311" s="78">
        <v>691.82</v>
      </c>
      <c r="Z311" s="78">
        <v>579.45000000000005</v>
      </c>
      <c r="AA311" s="78">
        <v>380.25</v>
      </c>
      <c r="AB311" s="78"/>
      <c r="AC311" s="79">
        <v>506.61</v>
      </c>
      <c r="AD311" s="65" t="s">
        <v>391</v>
      </c>
      <c r="AE311" s="68">
        <v>0.51129972389814904</v>
      </c>
      <c r="AF311" s="78">
        <v>589.08000000000004</v>
      </c>
      <c r="AG311" s="78">
        <v>617.63</v>
      </c>
      <c r="AH311" s="78">
        <v>550.84</v>
      </c>
      <c r="AI311" s="78"/>
      <c r="AJ311" s="78"/>
      <c r="AK311" s="79">
        <v>346.55</v>
      </c>
      <c r="AL311" s="69" t="s">
        <v>392</v>
      </c>
      <c r="AM311" s="70">
        <v>1</v>
      </c>
      <c r="AN311" s="78">
        <v>621.70000000000005</v>
      </c>
      <c r="AO311" s="78">
        <v>674.55</v>
      </c>
      <c r="AP311" s="78">
        <v>648.02</v>
      </c>
      <c r="AQ311" s="78">
        <v>583.99</v>
      </c>
      <c r="AR311" s="78"/>
      <c r="AS311" s="79"/>
      <c r="AT311" s="65" t="s">
        <v>393</v>
      </c>
      <c r="AU311" s="68">
        <v>3.8989394884591397E-2</v>
      </c>
      <c r="AV311" s="78">
        <v>571.36</v>
      </c>
      <c r="AW311" s="78">
        <v>619.27</v>
      </c>
      <c r="AX311" s="78">
        <v>571.19000000000005</v>
      </c>
      <c r="AY311" s="78">
        <v>363.77</v>
      </c>
      <c r="AZ311" s="78"/>
      <c r="BA311" s="79">
        <v>398.93</v>
      </c>
      <c r="BB311" s="65" t="s">
        <v>394</v>
      </c>
      <c r="BC311" s="78">
        <v>615.25</v>
      </c>
      <c r="BD311" s="78">
        <v>648.09</v>
      </c>
      <c r="BE311" s="78">
        <v>622.67999999999995</v>
      </c>
      <c r="BF311" s="78"/>
      <c r="BG311" s="78"/>
      <c r="BH311" s="79">
        <v>412.4</v>
      </c>
      <c r="BI311" s="65" t="s">
        <v>395</v>
      </c>
      <c r="BJ311" s="68">
        <v>0.134086002762172</v>
      </c>
      <c r="BK311" s="78">
        <v>703.28</v>
      </c>
      <c r="BL311" s="78">
        <v>708.51</v>
      </c>
      <c r="BM311" s="78">
        <v>769.41</v>
      </c>
      <c r="BN311" s="78">
        <v>560.48</v>
      </c>
      <c r="BO311" s="78"/>
      <c r="BP311" s="79"/>
      <c r="BQ311" s="65" t="s">
        <v>396</v>
      </c>
      <c r="BR311" s="68">
        <v>1</v>
      </c>
      <c r="BS311" s="78">
        <v>537</v>
      </c>
      <c r="BT311" s="78">
        <v>573.66999999999996</v>
      </c>
      <c r="BU311" s="78">
        <v>673.67</v>
      </c>
      <c r="BV311" s="78"/>
      <c r="BW311" s="78"/>
      <c r="BX311" s="79">
        <v>322.83</v>
      </c>
      <c r="BY311" s="65" t="s">
        <v>397</v>
      </c>
      <c r="BZ311" s="78">
        <v>646.61</v>
      </c>
      <c r="CA311" s="78">
        <v>662.74</v>
      </c>
      <c r="CB311" s="78">
        <v>573.20000000000005</v>
      </c>
      <c r="CC311" s="78">
        <v>442.47</v>
      </c>
      <c r="CD311" s="78"/>
      <c r="CE311" s="79">
        <v>545.33000000000004</v>
      </c>
      <c r="CF311" s="65" t="s">
        <v>398</v>
      </c>
      <c r="CG311" s="78">
        <v>602.79</v>
      </c>
      <c r="CH311" s="78">
        <v>686.05</v>
      </c>
      <c r="CI311" s="78">
        <v>632.59</v>
      </c>
      <c r="CJ311" s="78"/>
      <c r="CK311" s="78"/>
      <c r="CL311" s="79"/>
      <c r="CM311" s="65" t="s">
        <v>399</v>
      </c>
      <c r="CN311" s="78">
        <v>610.46</v>
      </c>
      <c r="CO311" s="78">
        <v>621.19000000000005</v>
      </c>
      <c r="CP311" s="78">
        <v>625.23</v>
      </c>
      <c r="CQ311" s="78">
        <v>444.46</v>
      </c>
      <c r="CR311" s="78"/>
      <c r="CS311" s="79">
        <v>566.4</v>
      </c>
      <c r="CT311" s="65" t="s">
        <v>400</v>
      </c>
      <c r="CU311" s="78">
        <v>616.02</v>
      </c>
      <c r="CV311" s="78">
        <v>727.07</v>
      </c>
      <c r="CW311" s="78"/>
      <c r="CX311" s="78">
        <v>465.26</v>
      </c>
      <c r="CY311" s="78"/>
      <c r="CZ311" s="79"/>
      <c r="DA311" s="65" t="s">
        <v>401</v>
      </c>
      <c r="DB311" s="68">
        <v>0.134765440750374</v>
      </c>
      <c r="DC311" s="78">
        <v>609.36</v>
      </c>
      <c r="DD311" s="78">
        <v>677.39</v>
      </c>
      <c r="DE311" s="78">
        <v>587.16999999999996</v>
      </c>
      <c r="DF311" s="78">
        <v>562.38</v>
      </c>
      <c r="DG311" s="78"/>
      <c r="DH311" s="79">
        <v>528.58000000000004</v>
      </c>
      <c r="DI311" s="65" t="s">
        <v>402</v>
      </c>
      <c r="DJ311" s="68">
        <v>3.0761658668635402E-3</v>
      </c>
      <c r="DK311" s="78">
        <v>605.44000000000005</v>
      </c>
      <c r="DL311" s="78">
        <v>661.86</v>
      </c>
      <c r="DM311" s="78">
        <v>661.86</v>
      </c>
      <c r="DN311" s="78">
        <v>493.55</v>
      </c>
      <c r="DO311" s="78"/>
      <c r="DP311" s="79">
        <v>471.99</v>
      </c>
      <c r="DQ311" s="65" t="s">
        <v>403</v>
      </c>
      <c r="DR311" s="78">
        <v>578.47</v>
      </c>
      <c r="DS311" s="78">
        <v>605.86</v>
      </c>
      <c r="DT311" s="78">
        <v>550.29999999999995</v>
      </c>
      <c r="DU311" s="78">
        <v>467.97</v>
      </c>
      <c r="DV311" s="78"/>
      <c r="DW311" s="79"/>
      <c r="DX311" s="65" t="s">
        <v>404</v>
      </c>
      <c r="DY311" s="78">
        <v>617.95000000000005</v>
      </c>
      <c r="DZ311" s="78">
        <v>632.16999999999996</v>
      </c>
      <c r="EA311" s="78">
        <v>663.65</v>
      </c>
      <c r="EB311" s="78">
        <v>431.76</v>
      </c>
      <c r="EC311" s="78"/>
      <c r="ED311" s="79">
        <v>420.59</v>
      </c>
      <c r="EE311" s="65" t="s">
        <v>405</v>
      </c>
      <c r="EF311" s="68">
        <v>1</v>
      </c>
      <c r="EG311" s="78">
        <v>619.57000000000005</v>
      </c>
      <c r="EH311" s="78">
        <v>642.98</v>
      </c>
      <c r="EI311" s="78">
        <v>543.17999999999995</v>
      </c>
      <c r="EJ311" s="78"/>
      <c r="EK311" s="78">
        <v>323.74</v>
      </c>
      <c r="EL311" s="79">
        <v>341.31</v>
      </c>
      <c r="EM311" s="65" t="s">
        <v>406</v>
      </c>
      <c r="EN311" s="78">
        <v>630.22</v>
      </c>
      <c r="EO311" s="78">
        <v>633.38</v>
      </c>
      <c r="EP311" s="78">
        <v>604.04</v>
      </c>
      <c r="EQ311" s="78"/>
      <c r="ER311" s="78"/>
      <c r="ES311" s="79">
        <v>482.04</v>
      </c>
      <c r="ET311" s="65" t="s">
        <v>407</v>
      </c>
      <c r="EU311" s="68">
        <v>1</v>
      </c>
      <c r="EV311" s="78">
        <v>589.66</v>
      </c>
      <c r="EW311" s="78">
        <v>620.85</v>
      </c>
      <c r="EX311" s="78">
        <v>620.85</v>
      </c>
      <c r="EY311" s="78"/>
      <c r="EZ311" s="78"/>
      <c r="FA311" s="79">
        <v>304.57</v>
      </c>
      <c r="FB311" s="65" t="s">
        <v>408</v>
      </c>
      <c r="FC311" s="78">
        <v>603.16</v>
      </c>
      <c r="FD311" s="78">
        <v>569.97</v>
      </c>
      <c r="FE311" s="78">
        <v>615.37</v>
      </c>
      <c r="FF311" s="78"/>
      <c r="FG311" s="78"/>
      <c r="FH311" s="79"/>
      <c r="FI311" s="65" t="s">
        <v>409</v>
      </c>
      <c r="FJ311" s="78">
        <v>602.87</v>
      </c>
      <c r="FK311" s="78">
        <v>649.29999999999995</v>
      </c>
      <c r="FL311" s="78">
        <v>424.5</v>
      </c>
      <c r="FM311" s="78">
        <v>735.27</v>
      </c>
      <c r="FN311" s="78"/>
      <c r="FO311" s="79">
        <v>396.22</v>
      </c>
      <c r="FP311" s="65" t="s">
        <v>410</v>
      </c>
      <c r="FQ311" s="68">
        <v>0.231647710162385</v>
      </c>
      <c r="FR311" s="78">
        <v>574.19000000000005</v>
      </c>
      <c r="FS311" s="78">
        <v>606.38</v>
      </c>
      <c r="FT311" s="78">
        <v>624.39</v>
      </c>
      <c r="FU311" s="78">
        <v>419.53</v>
      </c>
      <c r="FV311" s="78">
        <v>371.06</v>
      </c>
      <c r="FW311" s="79">
        <v>317.51</v>
      </c>
      <c r="FX311" s="65" t="s">
        <v>411</v>
      </c>
      <c r="FY311" s="78">
        <v>644.87</v>
      </c>
      <c r="FZ311" s="78">
        <v>653.29</v>
      </c>
      <c r="GA311" s="78">
        <v>628.66</v>
      </c>
      <c r="GB311" s="78">
        <v>631.05999999999995</v>
      </c>
      <c r="GC311" s="78"/>
      <c r="GD311" s="79">
        <v>398.85</v>
      </c>
      <c r="GE311" s="65" t="s">
        <v>412</v>
      </c>
      <c r="GF311" s="68">
        <v>0.21594540900060499</v>
      </c>
      <c r="GG311" s="78">
        <v>628.4</v>
      </c>
      <c r="GH311" s="78">
        <v>673.18</v>
      </c>
      <c r="GI311" s="78">
        <v>526.15</v>
      </c>
      <c r="GJ311" s="78">
        <v>448.94</v>
      </c>
      <c r="GK311" s="78"/>
      <c r="GL311" s="79">
        <v>376.91</v>
      </c>
      <c r="GM311" s="65" t="s">
        <v>413</v>
      </c>
      <c r="GN311" s="68">
        <v>9.5526494273186699E-2</v>
      </c>
      <c r="GO311" s="78">
        <v>631.11</v>
      </c>
      <c r="GP311" s="78">
        <v>803.01</v>
      </c>
      <c r="GQ311" s="78">
        <v>588.19000000000005</v>
      </c>
      <c r="GR311" s="78">
        <v>454.32</v>
      </c>
      <c r="GS311" s="78"/>
      <c r="GT311" s="79"/>
      <c r="GU311" s="65" t="s">
        <v>414</v>
      </c>
      <c r="GV311" s="68">
        <v>1</v>
      </c>
      <c r="GW311" s="78">
        <v>561.29</v>
      </c>
      <c r="GX311" s="78">
        <v>591.41999999999996</v>
      </c>
      <c r="GY311" s="78">
        <v>559.63</v>
      </c>
      <c r="GZ311" s="78">
        <v>501.34</v>
      </c>
      <c r="HA311" s="78"/>
      <c r="HB311" s="79">
        <v>430.39</v>
      </c>
      <c r="HC311" s="65" t="s">
        <v>415</v>
      </c>
      <c r="HD311" s="68">
        <v>1</v>
      </c>
      <c r="HE311" s="78">
        <v>658.85</v>
      </c>
      <c r="HF311" s="78">
        <v>679.02</v>
      </c>
      <c r="HG311" s="78"/>
      <c r="HH311" s="78">
        <v>426.53</v>
      </c>
      <c r="HI311" s="78">
        <v>419.89</v>
      </c>
      <c r="HJ311" s="79">
        <v>412.55</v>
      </c>
      <c r="HK311" s="85" t="s">
        <v>416</v>
      </c>
      <c r="HL311" s="68">
        <v>1.1193194537721101</v>
      </c>
      <c r="HM311" s="78">
        <v>566.20000000000005</v>
      </c>
      <c r="HN311" s="78">
        <v>604.13</v>
      </c>
      <c r="HO311" s="78">
        <v>546.07000000000005</v>
      </c>
      <c r="HP311" s="78"/>
      <c r="HQ311" s="78"/>
      <c r="HR311" s="79"/>
    </row>
    <row r="312" spans="1:226" x14ac:dyDescent="0.25">
      <c r="A312" s="81">
        <v>43346</v>
      </c>
      <c r="B312" s="82" t="s">
        <v>387</v>
      </c>
      <c r="C312" s="83">
        <v>600.07552842174255</v>
      </c>
      <c r="D312" s="83">
        <v>629.53841220715071</v>
      </c>
      <c r="E312" s="83">
        <v>596.37269475310416</v>
      </c>
      <c r="F312" s="83">
        <v>454.74232861350129</v>
      </c>
      <c r="G312" s="83">
        <v>373.31696629213485</v>
      </c>
      <c r="H312" s="84">
        <v>373.50656604522823</v>
      </c>
      <c r="I312" s="82" t="s">
        <v>388</v>
      </c>
      <c r="J312" s="83">
        <v>609.65165556736406</v>
      </c>
      <c r="K312" s="83">
        <v>631.41627523673833</v>
      </c>
      <c r="L312" s="83">
        <v>571.75640843731003</v>
      </c>
      <c r="M312" s="83">
        <v>450.25236613409555</v>
      </c>
      <c r="N312" s="83">
        <v>387.31857142857143</v>
      </c>
      <c r="O312" s="84">
        <v>410.20980638459002</v>
      </c>
      <c r="P312" s="65" t="s">
        <v>389</v>
      </c>
      <c r="Q312" s="78">
        <v>598.30999999999995</v>
      </c>
      <c r="R312" s="78">
        <v>632.03</v>
      </c>
      <c r="S312" s="78">
        <v>589.54</v>
      </c>
      <c r="T312" s="78">
        <v>410</v>
      </c>
      <c r="U312" s="78"/>
      <c r="V312" s="79"/>
      <c r="W312" s="65" t="s">
        <v>390</v>
      </c>
      <c r="X312" s="78">
        <v>602.4</v>
      </c>
      <c r="Y312" s="78">
        <v>620.25</v>
      </c>
      <c r="Z312" s="78">
        <v>580.85</v>
      </c>
      <c r="AA312" s="78">
        <v>380.25</v>
      </c>
      <c r="AB312" s="78"/>
      <c r="AC312" s="79">
        <v>491.74</v>
      </c>
      <c r="AD312" s="65" t="s">
        <v>391</v>
      </c>
      <c r="AE312" s="68">
        <v>0.51129972389814904</v>
      </c>
      <c r="AF312" s="78">
        <v>587.9</v>
      </c>
      <c r="AG312" s="78">
        <v>615.98</v>
      </c>
      <c r="AH312" s="78">
        <v>546.84</v>
      </c>
      <c r="AI312" s="78"/>
      <c r="AJ312" s="78"/>
      <c r="AK312" s="79">
        <v>343.59</v>
      </c>
      <c r="AL312" s="69" t="s">
        <v>392</v>
      </c>
      <c r="AM312" s="70">
        <v>1</v>
      </c>
      <c r="AN312" s="78">
        <v>617.76</v>
      </c>
      <c r="AO312" s="78">
        <v>654.52</v>
      </c>
      <c r="AP312" s="78">
        <v>631.48</v>
      </c>
      <c r="AQ312" s="78">
        <v>583.99</v>
      </c>
      <c r="AR312" s="78"/>
      <c r="AS312" s="79"/>
      <c r="AT312" s="65" t="s">
        <v>393</v>
      </c>
      <c r="AU312" s="68">
        <v>3.8836459668336598E-2</v>
      </c>
      <c r="AV312" s="78">
        <v>567.26</v>
      </c>
      <c r="AW312" s="78">
        <v>610.9</v>
      </c>
      <c r="AX312" s="78">
        <v>544.23</v>
      </c>
      <c r="AY312" s="78">
        <v>365.3</v>
      </c>
      <c r="AZ312" s="78"/>
      <c r="BA312" s="79">
        <v>396.21</v>
      </c>
      <c r="BB312" s="65" t="s">
        <v>394</v>
      </c>
      <c r="BC312" s="78">
        <v>605.16</v>
      </c>
      <c r="BD312" s="78">
        <v>633.79999999999995</v>
      </c>
      <c r="BE312" s="78">
        <v>586.54999999999995</v>
      </c>
      <c r="BF312" s="78"/>
      <c r="BG312" s="78"/>
      <c r="BH312" s="79">
        <v>413.24</v>
      </c>
      <c r="BI312" s="65" t="s">
        <v>395</v>
      </c>
      <c r="BJ312" s="68">
        <v>0.13416335730385301</v>
      </c>
      <c r="BK312" s="78">
        <v>714.42</v>
      </c>
      <c r="BL312" s="78">
        <v>708.92</v>
      </c>
      <c r="BM312" s="78">
        <v>769.86</v>
      </c>
      <c r="BN312" s="78">
        <v>574.22</v>
      </c>
      <c r="BO312" s="78"/>
      <c r="BP312" s="79"/>
      <c r="BQ312" s="65" t="s">
        <v>396</v>
      </c>
      <c r="BR312" s="68">
        <v>1</v>
      </c>
      <c r="BS312" s="78">
        <v>542</v>
      </c>
      <c r="BT312" s="78">
        <v>578.66999999999996</v>
      </c>
      <c r="BU312" s="78">
        <v>674.5</v>
      </c>
      <c r="BV312" s="78"/>
      <c r="BW312" s="78"/>
      <c r="BX312" s="79">
        <v>328.67</v>
      </c>
      <c r="BY312" s="65" t="s">
        <v>397</v>
      </c>
      <c r="BZ312" s="78">
        <v>643.11</v>
      </c>
      <c r="CA312" s="78">
        <v>656.45</v>
      </c>
      <c r="CB312" s="78">
        <v>561.59</v>
      </c>
      <c r="CC312" s="78">
        <v>421.34</v>
      </c>
      <c r="CD312" s="78"/>
      <c r="CE312" s="79">
        <v>537.46</v>
      </c>
      <c r="CF312" s="65" t="s">
        <v>398</v>
      </c>
      <c r="CG312" s="78">
        <v>576.17999999999995</v>
      </c>
      <c r="CH312" s="78">
        <v>653.79</v>
      </c>
      <c r="CI312" s="78">
        <v>633.4</v>
      </c>
      <c r="CJ312" s="78"/>
      <c r="CK312" s="78"/>
      <c r="CL312" s="79"/>
      <c r="CM312" s="65" t="s">
        <v>399</v>
      </c>
      <c r="CN312" s="78">
        <v>595.29</v>
      </c>
      <c r="CO312" s="78">
        <v>605.84</v>
      </c>
      <c r="CP312" s="78">
        <v>619.77</v>
      </c>
      <c r="CQ312" s="78">
        <v>448.76</v>
      </c>
      <c r="CR312" s="78"/>
      <c r="CS312" s="79">
        <v>568.04</v>
      </c>
      <c r="CT312" s="65" t="s">
        <v>400</v>
      </c>
      <c r="CU312" s="78">
        <v>612.79</v>
      </c>
      <c r="CV312" s="78">
        <v>721.43</v>
      </c>
      <c r="CW312" s="78"/>
      <c r="CX312" s="78">
        <v>465.26</v>
      </c>
      <c r="CY312" s="78"/>
      <c r="CZ312" s="79"/>
      <c r="DA312" s="65" t="s">
        <v>401</v>
      </c>
      <c r="DB312" s="68">
        <v>0.13453880099020599</v>
      </c>
      <c r="DC312" s="78">
        <v>603.80999999999995</v>
      </c>
      <c r="DD312" s="78">
        <v>664.19</v>
      </c>
      <c r="DE312" s="78">
        <v>566.80999999999995</v>
      </c>
      <c r="DF312" s="78">
        <v>561.42999999999995</v>
      </c>
      <c r="DG312" s="78"/>
      <c r="DH312" s="79">
        <v>532.32000000000005</v>
      </c>
      <c r="DI312" s="65" t="s">
        <v>402</v>
      </c>
      <c r="DJ312" s="68">
        <v>3.0620368669238801E-3</v>
      </c>
      <c r="DK312" s="78">
        <v>598.13</v>
      </c>
      <c r="DL312" s="78">
        <v>642.65</v>
      </c>
      <c r="DM312" s="78">
        <v>642.65</v>
      </c>
      <c r="DN312" s="78">
        <v>709.3</v>
      </c>
      <c r="DO312" s="78"/>
      <c r="DP312" s="79">
        <v>472.5</v>
      </c>
      <c r="DQ312" s="65" t="s">
        <v>403</v>
      </c>
      <c r="DR312" s="78">
        <v>578.47</v>
      </c>
      <c r="DS312" s="78">
        <v>605.86</v>
      </c>
      <c r="DT312" s="78">
        <v>543.17999999999995</v>
      </c>
      <c r="DU312" s="78">
        <v>475.4</v>
      </c>
      <c r="DV312" s="78"/>
      <c r="DW312" s="79"/>
      <c r="DX312" s="65" t="s">
        <v>404</v>
      </c>
      <c r="DY312" s="78">
        <v>610.66999999999996</v>
      </c>
      <c r="DZ312" s="78">
        <v>622.91</v>
      </c>
      <c r="EA312" s="78">
        <v>665.03</v>
      </c>
      <c r="EB312" s="78">
        <v>439.98</v>
      </c>
      <c r="EC312" s="78"/>
      <c r="ED312" s="79">
        <v>410.07</v>
      </c>
      <c r="EE312" s="65" t="s">
        <v>405</v>
      </c>
      <c r="EF312" s="68">
        <v>1</v>
      </c>
      <c r="EG312" s="78">
        <v>617.02</v>
      </c>
      <c r="EH312" s="78">
        <v>637.25</v>
      </c>
      <c r="EI312" s="78">
        <v>547.12</v>
      </c>
      <c r="EJ312" s="78"/>
      <c r="EK312" s="78">
        <v>323.74</v>
      </c>
      <c r="EL312" s="79">
        <v>325.52</v>
      </c>
      <c r="EM312" s="65" t="s">
        <v>406</v>
      </c>
      <c r="EN312" s="78">
        <v>630.22</v>
      </c>
      <c r="EO312" s="78">
        <v>633.38</v>
      </c>
      <c r="EP312" s="78">
        <v>586.49</v>
      </c>
      <c r="EQ312" s="78"/>
      <c r="ER312" s="78"/>
      <c r="ES312" s="79">
        <v>463.52</v>
      </c>
      <c r="ET312" s="65" t="s">
        <v>407</v>
      </c>
      <c r="EU312" s="68">
        <v>1</v>
      </c>
      <c r="EV312" s="78">
        <v>586.79</v>
      </c>
      <c r="EW312" s="78">
        <v>618.37</v>
      </c>
      <c r="EX312" s="78">
        <v>618.37</v>
      </c>
      <c r="EY312" s="78"/>
      <c r="EZ312" s="78"/>
      <c r="FA312" s="79">
        <v>304.45999999999998</v>
      </c>
      <c r="FB312" s="65" t="s">
        <v>408</v>
      </c>
      <c r="FC312" s="78">
        <v>603.16</v>
      </c>
      <c r="FD312" s="78">
        <v>569.97</v>
      </c>
      <c r="FE312" s="78">
        <v>615.37</v>
      </c>
      <c r="FF312" s="78"/>
      <c r="FG312" s="78"/>
      <c r="FH312" s="79"/>
      <c r="FI312" s="65" t="s">
        <v>409</v>
      </c>
      <c r="FJ312" s="78">
        <v>607.82000000000005</v>
      </c>
      <c r="FK312" s="78">
        <v>641.86</v>
      </c>
      <c r="FL312" s="78">
        <v>437.73</v>
      </c>
      <c r="FM312" s="78">
        <v>747.27</v>
      </c>
      <c r="FN312" s="78"/>
      <c r="FO312" s="79">
        <v>387.96</v>
      </c>
      <c r="FP312" s="65" t="s">
        <v>410</v>
      </c>
      <c r="FQ312" s="68">
        <v>0.23281802942819901</v>
      </c>
      <c r="FR312" s="78">
        <v>577.67999999999995</v>
      </c>
      <c r="FS312" s="78">
        <v>608.66999999999996</v>
      </c>
      <c r="FT312" s="78">
        <v>621.67999999999995</v>
      </c>
      <c r="FU312" s="78">
        <v>418.34</v>
      </c>
      <c r="FV312" s="78">
        <v>372.94</v>
      </c>
      <c r="FW312" s="79">
        <v>321.12</v>
      </c>
      <c r="FX312" s="65" t="s">
        <v>411</v>
      </c>
      <c r="FY312" s="78">
        <v>646.49</v>
      </c>
      <c r="FZ312" s="78">
        <v>650.04</v>
      </c>
      <c r="GA312" s="78">
        <v>622.97</v>
      </c>
      <c r="GB312" s="78">
        <v>623.98</v>
      </c>
      <c r="GC312" s="78"/>
      <c r="GD312" s="79">
        <v>397.22</v>
      </c>
      <c r="GE312" s="65" t="s">
        <v>412</v>
      </c>
      <c r="GF312" s="68">
        <v>0.21580560231343601</v>
      </c>
      <c r="GG312" s="78">
        <v>619.49</v>
      </c>
      <c r="GH312" s="78">
        <v>663.6</v>
      </c>
      <c r="GI312" s="78">
        <v>532.32000000000005</v>
      </c>
      <c r="GJ312" s="78">
        <v>435.91</v>
      </c>
      <c r="GK312" s="78"/>
      <c r="GL312" s="79">
        <v>376.4</v>
      </c>
      <c r="GM312" s="65" t="s">
        <v>413</v>
      </c>
      <c r="GN312" s="68">
        <v>9.4512598529383998E-2</v>
      </c>
      <c r="GO312" s="78">
        <v>635.98</v>
      </c>
      <c r="GP312" s="78">
        <v>794.11</v>
      </c>
      <c r="GQ312" s="78">
        <v>579.83000000000004</v>
      </c>
      <c r="GR312" s="78">
        <v>452.05</v>
      </c>
      <c r="GS312" s="78"/>
      <c r="GT312" s="79"/>
      <c r="GU312" s="65" t="s">
        <v>414</v>
      </c>
      <c r="GV312" s="68">
        <v>1</v>
      </c>
      <c r="GW312" s="78">
        <v>561.53</v>
      </c>
      <c r="GX312" s="78">
        <v>589.20000000000005</v>
      </c>
      <c r="GY312" s="78">
        <v>559.12</v>
      </c>
      <c r="GZ312" s="78">
        <v>501.34</v>
      </c>
      <c r="HA312" s="78"/>
      <c r="HB312" s="79">
        <v>431</v>
      </c>
      <c r="HC312" s="65" t="s">
        <v>415</v>
      </c>
      <c r="HD312" s="68">
        <v>1</v>
      </c>
      <c r="HE312" s="78">
        <v>651.35</v>
      </c>
      <c r="HF312" s="78">
        <v>667.35</v>
      </c>
      <c r="HG312" s="78"/>
      <c r="HH312" s="78">
        <v>419.39</v>
      </c>
      <c r="HI312" s="78">
        <v>412.75</v>
      </c>
      <c r="HJ312" s="79">
        <v>416.72</v>
      </c>
      <c r="HK312" s="85" t="s">
        <v>416</v>
      </c>
      <c r="HL312" s="68">
        <v>1.10916391224295</v>
      </c>
      <c r="HM312" s="78">
        <v>556.6</v>
      </c>
      <c r="HN312" s="78">
        <v>592.73</v>
      </c>
      <c r="HO312" s="78">
        <v>542.65</v>
      </c>
      <c r="HP312" s="78"/>
      <c r="HQ312" s="78"/>
      <c r="HR312" s="79"/>
    </row>
    <row r="313" spans="1:226" x14ac:dyDescent="0.25">
      <c r="A313" s="81">
        <v>43339</v>
      </c>
      <c r="B313" s="82" t="s">
        <v>387</v>
      </c>
      <c r="C313" s="83">
        <v>595.98994662900589</v>
      </c>
      <c r="D313" s="83">
        <v>623.37664735734313</v>
      </c>
      <c r="E313" s="83">
        <v>580.8646230003626</v>
      </c>
      <c r="F313" s="83">
        <v>453.91353057354428</v>
      </c>
      <c r="G313" s="83">
        <v>378.53737827715361</v>
      </c>
      <c r="H313" s="84">
        <v>373.42930048640551</v>
      </c>
      <c r="I313" s="82" t="s">
        <v>388</v>
      </c>
      <c r="J313" s="83">
        <v>606.27064586923962</v>
      </c>
      <c r="K313" s="83">
        <v>624.50191081318837</v>
      </c>
      <c r="L313" s="83">
        <v>556.30465181758279</v>
      </c>
      <c r="M313" s="83">
        <v>450.4786589928147</v>
      </c>
      <c r="N313" s="83">
        <v>387.72571428571433</v>
      </c>
      <c r="O313" s="84">
        <v>409.25667999634794</v>
      </c>
      <c r="P313" s="65" t="s">
        <v>389</v>
      </c>
      <c r="Q313" s="78">
        <v>587.47</v>
      </c>
      <c r="R313" s="78">
        <v>619.53</v>
      </c>
      <c r="S313" s="78">
        <v>577.45000000000005</v>
      </c>
      <c r="T313" s="78">
        <v>410</v>
      </c>
      <c r="U313" s="78"/>
      <c r="V313" s="79"/>
      <c r="W313" s="65" t="s">
        <v>390</v>
      </c>
      <c r="X313" s="78">
        <v>614.79999999999995</v>
      </c>
      <c r="Y313" s="78">
        <v>622.32000000000005</v>
      </c>
      <c r="Z313" s="78">
        <v>567.88</v>
      </c>
      <c r="AA313" s="78">
        <v>371.69</v>
      </c>
      <c r="AB313" s="78"/>
      <c r="AC313" s="79">
        <v>473.55</v>
      </c>
      <c r="AD313" s="65" t="s">
        <v>391</v>
      </c>
      <c r="AE313" s="68">
        <v>0.51129972389814904</v>
      </c>
      <c r="AF313" s="78">
        <v>586.52</v>
      </c>
      <c r="AG313" s="78">
        <v>614.94000000000005</v>
      </c>
      <c r="AH313" s="78">
        <v>541.62</v>
      </c>
      <c r="AI313" s="78"/>
      <c r="AJ313" s="78"/>
      <c r="AK313" s="79">
        <v>340.48</v>
      </c>
      <c r="AL313" s="69" t="s">
        <v>392</v>
      </c>
      <c r="AM313" s="70">
        <v>1</v>
      </c>
      <c r="AN313" s="78">
        <v>617.77</v>
      </c>
      <c r="AO313" s="78">
        <v>654.32000000000005</v>
      </c>
      <c r="AP313" s="78">
        <v>630.83000000000004</v>
      </c>
      <c r="AQ313" s="78">
        <v>583.99</v>
      </c>
      <c r="AR313" s="78"/>
      <c r="AS313" s="79"/>
      <c r="AT313" s="65" t="s">
        <v>393</v>
      </c>
      <c r="AU313" s="68">
        <v>3.8844002486016202E-2</v>
      </c>
      <c r="AV313" s="78">
        <v>562.71</v>
      </c>
      <c r="AW313" s="78">
        <v>609.48</v>
      </c>
      <c r="AX313" s="78">
        <v>536.25</v>
      </c>
      <c r="AY313" s="78">
        <v>354.22</v>
      </c>
      <c r="AZ313" s="78"/>
      <c r="BA313" s="79">
        <v>396.74</v>
      </c>
      <c r="BB313" s="65" t="s">
        <v>394</v>
      </c>
      <c r="BC313" s="78">
        <v>597.6</v>
      </c>
      <c r="BD313" s="78">
        <v>622.88</v>
      </c>
      <c r="BE313" s="78">
        <v>563.02</v>
      </c>
      <c r="BF313" s="78"/>
      <c r="BG313" s="78"/>
      <c r="BH313" s="79">
        <v>412.4</v>
      </c>
      <c r="BI313" s="65" t="s">
        <v>395</v>
      </c>
      <c r="BJ313" s="68">
        <v>0.13408060926228799</v>
      </c>
      <c r="BK313" s="78">
        <v>703.25</v>
      </c>
      <c r="BL313" s="78">
        <v>697.76</v>
      </c>
      <c r="BM313" s="78">
        <v>758.65</v>
      </c>
      <c r="BN313" s="78">
        <v>573.87</v>
      </c>
      <c r="BO313" s="78"/>
      <c r="BP313" s="79"/>
      <c r="BQ313" s="65" t="s">
        <v>396</v>
      </c>
      <c r="BR313" s="68">
        <v>1</v>
      </c>
      <c r="BS313" s="78">
        <v>556.16999999999996</v>
      </c>
      <c r="BT313" s="78">
        <v>599.5</v>
      </c>
      <c r="BU313" s="78">
        <v>669.5</v>
      </c>
      <c r="BV313" s="78"/>
      <c r="BW313" s="78"/>
      <c r="BX313" s="79">
        <v>331.17</v>
      </c>
      <c r="BY313" s="65" t="s">
        <v>397</v>
      </c>
      <c r="BZ313" s="78">
        <v>637.34</v>
      </c>
      <c r="CA313" s="78">
        <v>649.51</v>
      </c>
      <c r="CB313" s="78">
        <v>555.89</v>
      </c>
      <c r="CC313" s="78">
        <v>425.08</v>
      </c>
      <c r="CD313" s="78"/>
      <c r="CE313" s="79">
        <v>537.30999999999995</v>
      </c>
      <c r="CF313" s="65" t="s">
        <v>398</v>
      </c>
      <c r="CG313" s="78">
        <v>601.17999999999995</v>
      </c>
      <c r="CH313" s="78">
        <v>679.6</v>
      </c>
      <c r="CI313" s="78">
        <v>622.91</v>
      </c>
      <c r="CJ313" s="78"/>
      <c r="CK313" s="78"/>
      <c r="CL313" s="79"/>
      <c r="CM313" s="65" t="s">
        <v>399</v>
      </c>
      <c r="CN313" s="78">
        <v>597.65</v>
      </c>
      <c r="CO313" s="78">
        <v>600.70000000000005</v>
      </c>
      <c r="CP313" s="78">
        <v>609.97</v>
      </c>
      <c r="CQ313" s="78">
        <v>440.94</v>
      </c>
      <c r="CR313" s="78"/>
      <c r="CS313" s="79">
        <v>573.66999999999996</v>
      </c>
      <c r="CT313" s="65" t="s">
        <v>400</v>
      </c>
      <c r="CU313" s="78">
        <v>612.79</v>
      </c>
      <c r="CV313" s="78">
        <v>719.82</v>
      </c>
      <c r="CW313" s="78"/>
      <c r="CX313" s="78">
        <v>465.26</v>
      </c>
      <c r="CY313" s="78"/>
      <c r="CZ313" s="79"/>
      <c r="DA313" s="65" t="s">
        <v>401</v>
      </c>
      <c r="DB313" s="68">
        <v>0.13445378151260501</v>
      </c>
      <c r="DC313" s="78">
        <v>597.08000000000004</v>
      </c>
      <c r="DD313" s="78">
        <v>658.18</v>
      </c>
      <c r="DE313" s="78">
        <v>566.45000000000005</v>
      </c>
      <c r="DF313" s="78">
        <v>561.08000000000004</v>
      </c>
      <c r="DG313" s="78"/>
      <c r="DH313" s="79">
        <v>528.54</v>
      </c>
      <c r="DI313" s="65" t="s">
        <v>402</v>
      </c>
      <c r="DJ313" s="68">
        <v>3.0876586284620399E-3</v>
      </c>
      <c r="DK313" s="78">
        <v>591.85</v>
      </c>
      <c r="DL313" s="78">
        <v>635.9</v>
      </c>
      <c r="DM313" s="78">
        <v>635.9</v>
      </c>
      <c r="DN313" s="78">
        <v>728.82</v>
      </c>
      <c r="DO313" s="78"/>
      <c r="DP313" s="79">
        <v>485.07</v>
      </c>
      <c r="DQ313" s="65" t="s">
        <v>403</v>
      </c>
      <c r="DR313" s="78">
        <v>578.47</v>
      </c>
      <c r="DS313" s="78">
        <v>589.6</v>
      </c>
      <c r="DT313" s="78">
        <v>532.70000000000005</v>
      </c>
      <c r="DU313" s="78">
        <v>475.72</v>
      </c>
      <c r="DV313" s="78"/>
      <c r="DW313" s="79"/>
      <c r="DX313" s="65" t="s">
        <v>404</v>
      </c>
      <c r="DY313" s="78">
        <v>606.83000000000004</v>
      </c>
      <c r="DZ313" s="78">
        <v>617.73</v>
      </c>
      <c r="EA313" s="78">
        <v>658.59</v>
      </c>
      <c r="EB313" s="78">
        <v>435.08</v>
      </c>
      <c r="EC313" s="78"/>
      <c r="ED313" s="79">
        <v>409.85</v>
      </c>
      <c r="EE313" s="65" t="s">
        <v>405</v>
      </c>
      <c r="EF313" s="68">
        <v>1</v>
      </c>
      <c r="EG313" s="78">
        <v>608.22</v>
      </c>
      <c r="EH313" s="78">
        <v>626.6</v>
      </c>
      <c r="EI313" s="78">
        <v>550.09</v>
      </c>
      <c r="EJ313" s="78"/>
      <c r="EK313" s="78">
        <v>323.74</v>
      </c>
      <c r="EL313" s="79">
        <v>322.41000000000003</v>
      </c>
      <c r="EM313" s="65" t="s">
        <v>406</v>
      </c>
      <c r="EN313" s="78">
        <v>630.22</v>
      </c>
      <c r="EO313" s="78">
        <v>621.41</v>
      </c>
      <c r="EP313" s="78">
        <v>573.33000000000004</v>
      </c>
      <c r="EQ313" s="78"/>
      <c r="ER313" s="78"/>
      <c r="ES313" s="79">
        <v>446.86</v>
      </c>
      <c r="ET313" s="65" t="s">
        <v>407</v>
      </c>
      <c r="EU313" s="68">
        <v>1</v>
      </c>
      <c r="EV313" s="78">
        <v>585.19000000000005</v>
      </c>
      <c r="EW313" s="78">
        <v>617.29999999999995</v>
      </c>
      <c r="EX313" s="78">
        <v>617.29999999999995</v>
      </c>
      <c r="EY313" s="78"/>
      <c r="EZ313" s="78"/>
      <c r="FA313" s="79">
        <v>304.57</v>
      </c>
      <c r="FB313" s="65" t="s">
        <v>408</v>
      </c>
      <c r="FC313" s="78">
        <v>603.16</v>
      </c>
      <c r="FD313" s="78">
        <v>569.97</v>
      </c>
      <c r="FE313" s="78">
        <v>615.37</v>
      </c>
      <c r="FF313" s="78"/>
      <c r="FG313" s="78"/>
      <c r="FH313" s="79"/>
      <c r="FI313" s="65" t="s">
        <v>409</v>
      </c>
      <c r="FJ313" s="78">
        <v>608.65</v>
      </c>
      <c r="FK313" s="78">
        <v>631.94000000000005</v>
      </c>
      <c r="FL313" s="78">
        <v>433.59</v>
      </c>
      <c r="FM313" s="78">
        <v>739.27</v>
      </c>
      <c r="FN313" s="78"/>
      <c r="FO313" s="79">
        <v>382.17</v>
      </c>
      <c r="FP313" s="65" t="s">
        <v>410</v>
      </c>
      <c r="FQ313" s="68">
        <v>0.23413720440177899</v>
      </c>
      <c r="FR313" s="78">
        <v>579.66999999999996</v>
      </c>
      <c r="FS313" s="78">
        <v>610.57000000000005</v>
      </c>
      <c r="FT313" s="78">
        <v>618.41</v>
      </c>
      <c r="FU313" s="78">
        <v>390.68</v>
      </c>
      <c r="FV313" s="78">
        <v>378.29</v>
      </c>
      <c r="FW313" s="79">
        <v>322.97000000000003</v>
      </c>
      <c r="FX313" s="65" t="s">
        <v>411</v>
      </c>
      <c r="FY313" s="78">
        <v>637.54999999999995</v>
      </c>
      <c r="FZ313" s="78">
        <v>637.84</v>
      </c>
      <c r="GA313" s="78">
        <v>617.28</v>
      </c>
      <c r="GB313" s="78">
        <v>620.44000000000005</v>
      </c>
      <c r="GC313" s="78"/>
      <c r="GD313" s="79">
        <v>396.41</v>
      </c>
      <c r="GE313" s="65" t="s">
        <v>412</v>
      </c>
      <c r="GF313" s="68">
        <v>0.215410464640372</v>
      </c>
      <c r="GG313" s="78">
        <v>612.6</v>
      </c>
      <c r="GH313" s="78">
        <v>647.88</v>
      </c>
      <c r="GI313" s="78">
        <v>527.55999999999995</v>
      </c>
      <c r="GJ313" s="78">
        <v>434.86</v>
      </c>
      <c r="GK313" s="78"/>
      <c r="GL313" s="79">
        <v>376.81</v>
      </c>
      <c r="GM313" s="65" t="s">
        <v>413</v>
      </c>
      <c r="GN313" s="68">
        <v>9.4255148687497098E-2</v>
      </c>
      <c r="GO313" s="78">
        <v>626.16999999999996</v>
      </c>
      <c r="GP313" s="78">
        <v>784.49</v>
      </c>
      <c r="GQ313" s="78">
        <v>565.44000000000005</v>
      </c>
      <c r="GR313" s="78">
        <v>442.06</v>
      </c>
      <c r="GS313" s="78"/>
      <c r="GT313" s="79"/>
      <c r="GU313" s="65" t="s">
        <v>414</v>
      </c>
      <c r="GV313" s="68">
        <v>1</v>
      </c>
      <c r="GW313" s="78">
        <v>561.58000000000004</v>
      </c>
      <c r="GX313" s="78">
        <v>587.04999999999995</v>
      </c>
      <c r="GY313" s="78">
        <v>548.62</v>
      </c>
      <c r="GZ313" s="78">
        <v>501.34</v>
      </c>
      <c r="HA313" s="78"/>
      <c r="HB313" s="79">
        <v>430.63</v>
      </c>
      <c r="HC313" s="65" t="s">
        <v>415</v>
      </c>
      <c r="HD313" s="68">
        <v>1</v>
      </c>
      <c r="HE313" s="78">
        <v>635.52</v>
      </c>
      <c r="HF313" s="78">
        <v>652.35</v>
      </c>
      <c r="HG313" s="78"/>
      <c r="HH313" s="78">
        <v>419.96</v>
      </c>
      <c r="HI313" s="78">
        <v>413.32</v>
      </c>
      <c r="HJ313" s="79">
        <v>416.72</v>
      </c>
      <c r="HK313" s="85" t="s">
        <v>416</v>
      </c>
      <c r="HL313" s="68">
        <v>1.10662313948985</v>
      </c>
      <c r="HM313" s="78">
        <v>550</v>
      </c>
      <c r="HN313" s="78">
        <v>587.05999999999995</v>
      </c>
      <c r="HO313" s="78">
        <v>537.04</v>
      </c>
      <c r="HP313" s="78"/>
      <c r="HQ313" s="78"/>
      <c r="HR313" s="79"/>
    </row>
    <row r="314" spans="1:226" x14ac:dyDescent="0.25">
      <c r="A314" s="81">
        <v>43332</v>
      </c>
      <c r="B314" s="82" t="s">
        <v>387</v>
      </c>
      <c r="C314" s="83">
        <v>592.65954111552526</v>
      </c>
      <c r="D314" s="83">
        <v>620.71967397576714</v>
      </c>
      <c r="E314" s="83">
        <v>577.08713200992872</v>
      </c>
      <c r="F314" s="83">
        <v>458.7199768443034</v>
      </c>
      <c r="G314" s="83">
        <v>375.79655430711614</v>
      </c>
      <c r="H314" s="84">
        <v>372.64916840360689</v>
      </c>
      <c r="I314" s="82" t="s">
        <v>388</v>
      </c>
      <c r="J314" s="83">
        <v>602.05761970755884</v>
      </c>
      <c r="K314" s="83">
        <v>621.52044179446636</v>
      </c>
      <c r="L314" s="83">
        <v>552.77489359392837</v>
      </c>
      <c r="M314" s="83">
        <v>457.42244444061532</v>
      </c>
      <c r="N314" s="83">
        <v>390.15428571428572</v>
      </c>
      <c r="O314" s="84">
        <v>408.62190223016421</v>
      </c>
      <c r="P314" s="65" t="s">
        <v>389</v>
      </c>
      <c r="Q314" s="78">
        <v>588.30999999999995</v>
      </c>
      <c r="R314" s="78">
        <v>617.03</v>
      </c>
      <c r="S314" s="78">
        <v>567.63</v>
      </c>
      <c r="T314" s="78">
        <v>410</v>
      </c>
      <c r="U314" s="78"/>
      <c r="V314" s="79"/>
      <c r="W314" s="65" t="s">
        <v>390</v>
      </c>
      <c r="X314" s="78">
        <v>584.47</v>
      </c>
      <c r="Y314" s="78">
        <v>607.94000000000005</v>
      </c>
      <c r="Z314" s="78">
        <v>558.04</v>
      </c>
      <c r="AA314" s="78">
        <v>371.69</v>
      </c>
      <c r="AB314" s="78"/>
      <c r="AC314" s="79">
        <v>473.55</v>
      </c>
      <c r="AD314" s="65" t="s">
        <v>391</v>
      </c>
      <c r="AE314" s="68">
        <v>0.51129972389814904</v>
      </c>
      <c r="AF314" s="78">
        <v>585.73</v>
      </c>
      <c r="AG314" s="78">
        <v>617.04</v>
      </c>
      <c r="AH314" s="78">
        <v>540.1</v>
      </c>
      <c r="AI314" s="78"/>
      <c r="AJ314" s="78"/>
      <c r="AK314" s="79">
        <v>336.37</v>
      </c>
      <c r="AL314" s="69" t="s">
        <v>392</v>
      </c>
      <c r="AM314" s="70">
        <v>1</v>
      </c>
      <c r="AN314" s="78">
        <v>617.95000000000005</v>
      </c>
      <c r="AO314" s="78">
        <v>652.80999999999995</v>
      </c>
      <c r="AP314" s="78">
        <v>630.74</v>
      </c>
      <c r="AQ314" s="78">
        <v>583.99</v>
      </c>
      <c r="AR314" s="78"/>
      <c r="AS314" s="79"/>
      <c r="AT314" s="65" t="s">
        <v>393</v>
      </c>
      <c r="AU314" s="68">
        <v>3.8901423792110798E-2</v>
      </c>
      <c r="AV314" s="78">
        <v>563.09</v>
      </c>
      <c r="AW314" s="78">
        <v>607.65</v>
      </c>
      <c r="AX314" s="78">
        <v>535.08000000000004</v>
      </c>
      <c r="AY314" s="78">
        <v>355.4</v>
      </c>
      <c r="AZ314" s="78"/>
      <c r="BA314" s="79">
        <v>396.81</v>
      </c>
      <c r="BB314" s="65" t="s">
        <v>394</v>
      </c>
      <c r="BC314" s="78">
        <v>590.04</v>
      </c>
      <c r="BD314" s="78">
        <v>616.15</v>
      </c>
      <c r="BE314" s="78">
        <v>561.34</v>
      </c>
      <c r="BF314" s="78"/>
      <c r="BG314" s="78"/>
      <c r="BH314" s="79">
        <v>411.56</v>
      </c>
      <c r="BI314" s="65" t="s">
        <v>395</v>
      </c>
      <c r="BJ314" s="68">
        <v>0.13406982356411201</v>
      </c>
      <c r="BK314" s="78">
        <v>703.2</v>
      </c>
      <c r="BL314" s="78">
        <v>697.7</v>
      </c>
      <c r="BM314" s="78">
        <v>758.59</v>
      </c>
      <c r="BN314" s="78">
        <v>573.82000000000005</v>
      </c>
      <c r="BO314" s="78"/>
      <c r="BP314" s="79"/>
      <c r="BQ314" s="65" t="s">
        <v>396</v>
      </c>
      <c r="BR314" s="68">
        <v>1</v>
      </c>
      <c r="BS314" s="78">
        <v>582.83000000000004</v>
      </c>
      <c r="BT314" s="78">
        <v>622</v>
      </c>
      <c r="BU314" s="78">
        <v>664.5</v>
      </c>
      <c r="BV314" s="78"/>
      <c r="BW314" s="78"/>
      <c r="BX314" s="79">
        <v>331.17</v>
      </c>
      <c r="BY314" s="65" t="s">
        <v>397</v>
      </c>
      <c r="BZ314" s="78">
        <v>636.07000000000005</v>
      </c>
      <c r="CA314" s="78">
        <v>647.98</v>
      </c>
      <c r="CB314" s="78">
        <v>557.86</v>
      </c>
      <c r="CC314" s="78">
        <v>439.41</v>
      </c>
      <c r="CD314" s="78"/>
      <c r="CE314" s="79">
        <v>537.34</v>
      </c>
      <c r="CF314" s="65" t="s">
        <v>398</v>
      </c>
      <c r="CG314" s="78">
        <v>603.6</v>
      </c>
      <c r="CH314" s="78">
        <v>682.82</v>
      </c>
      <c r="CI314" s="78">
        <v>614.04</v>
      </c>
      <c r="CJ314" s="78"/>
      <c r="CK314" s="78"/>
      <c r="CL314" s="79"/>
      <c r="CM314" s="65" t="s">
        <v>399</v>
      </c>
      <c r="CN314" s="78">
        <v>596.05999999999995</v>
      </c>
      <c r="CO314" s="78">
        <v>600.26</v>
      </c>
      <c r="CP314" s="78">
        <v>605.37</v>
      </c>
      <c r="CQ314" s="78">
        <v>436.82</v>
      </c>
      <c r="CR314" s="78"/>
      <c r="CS314" s="79">
        <v>572.75</v>
      </c>
      <c r="CT314" s="65" t="s">
        <v>400</v>
      </c>
      <c r="CU314" s="78">
        <v>613.6</v>
      </c>
      <c r="CV314" s="78">
        <v>719.01</v>
      </c>
      <c r="CW314" s="78"/>
      <c r="CX314" s="78">
        <v>465.26</v>
      </c>
      <c r="CY314" s="78"/>
      <c r="CZ314" s="79"/>
      <c r="DA314" s="65" t="s">
        <v>401</v>
      </c>
      <c r="DB314" s="68">
        <v>0.13482540110556801</v>
      </c>
      <c r="DC314" s="78">
        <v>597.11</v>
      </c>
      <c r="DD314" s="78">
        <v>656.65</v>
      </c>
      <c r="DE314" s="78">
        <v>560.47</v>
      </c>
      <c r="DF314" s="78">
        <v>562.63</v>
      </c>
      <c r="DG314" s="78"/>
      <c r="DH314" s="79">
        <v>527.95000000000005</v>
      </c>
      <c r="DI314" s="65" t="s">
        <v>402</v>
      </c>
      <c r="DJ314" s="68">
        <v>3.0909034710846E-3</v>
      </c>
      <c r="DK314" s="78">
        <v>597.52</v>
      </c>
      <c r="DL314" s="78">
        <v>640.24</v>
      </c>
      <c r="DM314" s="78">
        <v>640.24</v>
      </c>
      <c r="DN314" s="78">
        <v>598.53</v>
      </c>
      <c r="DO314" s="78"/>
      <c r="DP314" s="79">
        <v>489.37</v>
      </c>
      <c r="DQ314" s="65" t="s">
        <v>403</v>
      </c>
      <c r="DR314" s="78">
        <v>578.47</v>
      </c>
      <c r="DS314" s="78">
        <v>589.6</v>
      </c>
      <c r="DT314" s="78">
        <v>531.20000000000005</v>
      </c>
      <c r="DU314" s="78">
        <v>482.68</v>
      </c>
      <c r="DV314" s="78"/>
      <c r="DW314" s="79"/>
      <c r="DX314" s="65" t="s">
        <v>404</v>
      </c>
      <c r="DY314" s="78">
        <v>605.91</v>
      </c>
      <c r="DZ314" s="78">
        <v>616.29999999999995</v>
      </c>
      <c r="EA314" s="78">
        <v>653.13</v>
      </c>
      <c r="EB314" s="78">
        <v>425.64</v>
      </c>
      <c r="EC314" s="78"/>
      <c r="ED314" s="79">
        <v>408.87</v>
      </c>
      <c r="EE314" s="65" t="s">
        <v>405</v>
      </c>
      <c r="EF314" s="68">
        <v>1</v>
      </c>
      <c r="EG314" s="78">
        <v>601.16</v>
      </c>
      <c r="EH314" s="78">
        <v>617.69000000000005</v>
      </c>
      <c r="EI314" s="78">
        <v>542.75</v>
      </c>
      <c r="EJ314" s="78"/>
      <c r="EK314" s="78">
        <v>323.74</v>
      </c>
      <c r="EL314" s="79">
        <v>324.94</v>
      </c>
      <c r="EM314" s="65" t="s">
        <v>406</v>
      </c>
      <c r="EN314" s="78">
        <v>630.22</v>
      </c>
      <c r="EO314" s="78">
        <v>621.41</v>
      </c>
      <c r="EP314" s="78">
        <v>573.33000000000004</v>
      </c>
      <c r="EQ314" s="78"/>
      <c r="ER314" s="78"/>
      <c r="ES314" s="79">
        <v>446.86</v>
      </c>
      <c r="ET314" s="65" t="s">
        <v>407</v>
      </c>
      <c r="EU314" s="68">
        <v>1</v>
      </c>
      <c r="EV314" s="78">
        <v>586.05999999999995</v>
      </c>
      <c r="EW314" s="78">
        <v>618.71</v>
      </c>
      <c r="EX314" s="78">
        <v>618.71</v>
      </c>
      <c r="EY314" s="78"/>
      <c r="EZ314" s="78"/>
      <c r="FA314" s="79">
        <v>297.85000000000002</v>
      </c>
      <c r="FB314" s="65" t="s">
        <v>408</v>
      </c>
      <c r="FC314" s="78">
        <v>603.16</v>
      </c>
      <c r="FD314" s="78">
        <v>569.97</v>
      </c>
      <c r="FE314" s="78">
        <v>615.37</v>
      </c>
      <c r="FF314" s="78"/>
      <c r="FG314" s="78"/>
      <c r="FH314" s="79"/>
      <c r="FI314" s="65" t="s">
        <v>409</v>
      </c>
      <c r="FJ314" s="78">
        <v>603.69000000000005</v>
      </c>
      <c r="FK314" s="78">
        <v>628.64</v>
      </c>
      <c r="FL314" s="78">
        <v>426.16</v>
      </c>
      <c r="FM314" s="78">
        <v>713.27</v>
      </c>
      <c r="FN314" s="78"/>
      <c r="FO314" s="79">
        <v>383.82</v>
      </c>
      <c r="FP314" s="65" t="s">
        <v>410</v>
      </c>
      <c r="FQ314" s="68">
        <v>0.23235820340637101</v>
      </c>
      <c r="FR314" s="78">
        <v>570.87</v>
      </c>
      <c r="FS314" s="78">
        <v>601.20000000000005</v>
      </c>
      <c r="FT314" s="78">
        <v>610.91999999999996</v>
      </c>
      <c r="FU314" s="78">
        <v>423.84</v>
      </c>
      <c r="FV314" s="78">
        <v>375.41</v>
      </c>
      <c r="FW314" s="79">
        <v>322.63</v>
      </c>
      <c r="FX314" s="65" t="s">
        <v>411</v>
      </c>
      <c r="FY314" s="78">
        <v>635.11</v>
      </c>
      <c r="FZ314" s="78">
        <v>634.59</v>
      </c>
      <c r="GA314" s="78">
        <v>613.21</v>
      </c>
      <c r="GB314" s="78">
        <v>626.63</v>
      </c>
      <c r="GC314" s="78"/>
      <c r="GD314" s="79">
        <v>396.41</v>
      </c>
      <c r="GE314" s="65" t="s">
        <v>412</v>
      </c>
      <c r="GF314" s="68">
        <v>0.21510002151000199</v>
      </c>
      <c r="GG314" s="78">
        <v>607.37</v>
      </c>
      <c r="GH314" s="78">
        <v>643.01</v>
      </c>
      <c r="GI314" s="78">
        <v>526.79999999999995</v>
      </c>
      <c r="GJ314" s="78">
        <v>433.95</v>
      </c>
      <c r="GK314" s="78"/>
      <c r="GL314" s="79">
        <v>376.98</v>
      </c>
      <c r="GM314" s="65" t="s">
        <v>413</v>
      </c>
      <c r="GN314" s="68">
        <v>9.5312529785165606E-2</v>
      </c>
      <c r="GO314" s="78">
        <v>613.83000000000004</v>
      </c>
      <c r="GP314" s="78">
        <v>774.07</v>
      </c>
      <c r="GQ314" s="78">
        <v>555.46</v>
      </c>
      <c r="GR314" s="78">
        <v>429.48</v>
      </c>
      <c r="GS314" s="78"/>
      <c r="GT314" s="79"/>
      <c r="GU314" s="65" t="s">
        <v>414</v>
      </c>
      <c r="GV314" s="68">
        <v>1</v>
      </c>
      <c r="GW314" s="78">
        <v>556.77</v>
      </c>
      <c r="GX314" s="78">
        <v>584.9</v>
      </c>
      <c r="GY314" s="78">
        <v>554.36</v>
      </c>
      <c r="GZ314" s="78">
        <v>501.34</v>
      </c>
      <c r="HA314" s="78"/>
      <c r="HB314" s="79">
        <v>431.11</v>
      </c>
      <c r="HC314" s="65" t="s">
        <v>415</v>
      </c>
      <c r="HD314" s="68">
        <v>1</v>
      </c>
      <c r="HE314" s="78">
        <v>633.85</v>
      </c>
      <c r="HF314" s="78">
        <v>651.52</v>
      </c>
      <c r="HG314" s="78"/>
      <c r="HH314" s="78">
        <v>423.36</v>
      </c>
      <c r="HI314" s="78">
        <v>416.72</v>
      </c>
      <c r="HJ314" s="79">
        <v>417.55</v>
      </c>
      <c r="HK314" s="85" t="s">
        <v>416</v>
      </c>
      <c r="HL314" s="68">
        <v>1.1175931513891699</v>
      </c>
      <c r="HM314" s="78">
        <v>551.79999999999995</v>
      </c>
      <c r="HN314" s="78">
        <v>590.76</v>
      </c>
      <c r="HO314" s="78">
        <v>528.05999999999995</v>
      </c>
      <c r="HP314" s="78"/>
      <c r="HQ314" s="78"/>
      <c r="HR314" s="79"/>
    </row>
    <row r="315" spans="1:226" x14ac:dyDescent="0.25">
      <c r="A315" s="81">
        <v>43325</v>
      </c>
      <c r="B315" s="82" t="s">
        <v>387</v>
      </c>
      <c r="C315" s="83">
        <v>591.89357975737926</v>
      </c>
      <c r="D315" s="83">
        <v>617.58627037495819</v>
      </c>
      <c r="E315" s="83">
        <v>576.16576433986313</v>
      </c>
      <c r="F315" s="83">
        <v>457.81019494398026</v>
      </c>
      <c r="G315" s="83">
        <v>376.82614232209738</v>
      </c>
      <c r="H315" s="84">
        <v>374.39592230175288</v>
      </c>
      <c r="I315" s="82" t="s">
        <v>388</v>
      </c>
      <c r="J315" s="83">
        <v>600.94282020527828</v>
      </c>
      <c r="K315" s="83">
        <v>617.97010744137845</v>
      </c>
      <c r="L315" s="83">
        <v>552.09361046354036</v>
      </c>
      <c r="M315" s="83">
        <v>456.52598992536883</v>
      </c>
      <c r="N315" s="83">
        <v>391.91142857142864</v>
      </c>
      <c r="O315" s="84">
        <v>407.95608194838411</v>
      </c>
      <c r="P315" s="65" t="s">
        <v>389</v>
      </c>
      <c r="Q315" s="78">
        <v>584.97</v>
      </c>
      <c r="R315" s="78">
        <v>612.03</v>
      </c>
      <c r="S315" s="78">
        <v>566.86</v>
      </c>
      <c r="T315" s="78">
        <v>415</v>
      </c>
      <c r="U315" s="78"/>
      <c r="V315" s="79"/>
      <c r="W315" s="65" t="s">
        <v>390</v>
      </c>
      <c r="X315" s="78">
        <v>589.17999999999995</v>
      </c>
      <c r="Y315" s="78">
        <v>586.95000000000005</v>
      </c>
      <c r="Z315" s="78">
        <v>554.49</v>
      </c>
      <c r="AA315" s="78">
        <v>371.69</v>
      </c>
      <c r="AB315" s="78"/>
      <c r="AC315" s="79">
        <v>473.55</v>
      </c>
      <c r="AD315" s="65" t="s">
        <v>391</v>
      </c>
      <c r="AE315" s="68">
        <v>0.51129972389814904</v>
      </c>
      <c r="AF315" s="78">
        <v>585.99</v>
      </c>
      <c r="AG315" s="78">
        <v>613.52</v>
      </c>
      <c r="AH315" s="78">
        <v>538.4</v>
      </c>
      <c r="AI315" s="78"/>
      <c r="AJ315" s="78"/>
      <c r="AK315" s="79">
        <v>330.93</v>
      </c>
      <c r="AL315" s="69" t="s">
        <v>392</v>
      </c>
      <c r="AM315" s="70">
        <v>1</v>
      </c>
      <c r="AN315" s="78">
        <v>617.95000000000005</v>
      </c>
      <c r="AO315" s="78">
        <v>652.80999999999995</v>
      </c>
      <c r="AP315" s="78">
        <v>630.37</v>
      </c>
      <c r="AQ315" s="78">
        <v>583.99</v>
      </c>
      <c r="AR315" s="78"/>
      <c r="AS315" s="79"/>
      <c r="AT315" s="65" t="s">
        <v>393</v>
      </c>
      <c r="AU315" s="68">
        <v>3.8977237293420598E-2</v>
      </c>
      <c r="AV315" s="78">
        <v>564.29</v>
      </c>
      <c r="AW315" s="78">
        <v>611.12</v>
      </c>
      <c r="AX315" s="78">
        <v>534.12</v>
      </c>
      <c r="AY315" s="78">
        <v>356.33</v>
      </c>
      <c r="AZ315" s="78"/>
      <c r="BA315" s="79">
        <v>398</v>
      </c>
      <c r="BB315" s="65" t="s">
        <v>394</v>
      </c>
      <c r="BC315" s="78">
        <v>588.36</v>
      </c>
      <c r="BD315" s="78">
        <v>611.95000000000005</v>
      </c>
      <c r="BE315" s="78">
        <v>563.86</v>
      </c>
      <c r="BF315" s="78"/>
      <c r="BG315" s="78"/>
      <c r="BH315" s="79">
        <v>409.88</v>
      </c>
      <c r="BI315" s="65" t="s">
        <v>395</v>
      </c>
      <c r="BJ315" s="68">
        <v>0.13416335730385301</v>
      </c>
      <c r="BK315" s="78">
        <v>703.69</v>
      </c>
      <c r="BL315" s="78">
        <v>687.45</v>
      </c>
      <c r="BM315" s="78">
        <v>748.39</v>
      </c>
      <c r="BN315" s="78">
        <v>574.22</v>
      </c>
      <c r="BO315" s="78"/>
      <c r="BP315" s="79"/>
      <c r="BQ315" s="65" t="s">
        <v>396</v>
      </c>
      <c r="BR315" s="68">
        <v>1</v>
      </c>
      <c r="BS315" s="78">
        <v>577</v>
      </c>
      <c r="BT315" s="78">
        <v>607.83000000000004</v>
      </c>
      <c r="BU315" s="78">
        <v>662.83</v>
      </c>
      <c r="BV315" s="78"/>
      <c r="BW315" s="78"/>
      <c r="BX315" s="79">
        <v>331.17</v>
      </c>
      <c r="BY315" s="65" t="s">
        <v>397</v>
      </c>
      <c r="BZ315" s="78">
        <v>635.28</v>
      </c>
      <c r="CA315" s="78">
        <v>646.37</v>
      </c>
      <c r="CB315" s="78">
        <v>555.33000000000004</v>
      </c>
      <c r="CC315" s="78">
        <v>435.14</v>
      </c>
      <c r="CD315" s="78"/>
      <c r="CE315" s="79">
        <v>536.95000000000005</v>
      </c>
      <c r="CF315" s="65" t="s">
        <v>398</v>
      </c>
      <c r="CG315" s="78">
        <v>579.41</v>
      </c>
      <c r="CH315" s="78">
        <v>660.24</v>
      </c>
      <c r="CI315" s="78">
        <v>610.82000000000005</v>
      </c>
      <c r="CJ315" s="78"/>
      <c r="CK315" s="78"/>
      <c r="CL315" s="79"/>
      <c r="CM315" s="65" t="s">
        <v>399</v>
      </c>
      <c r="CN315" s="78">
        <v>597.73</v>
      </c>
      <c r="CO315" s="78">
        <v>596.94000000000005</v>
      </c>
      <c r="CP315" s="78">
        <v>601.08000000000004</v>
      </c>
      <c r="CQ315" s="78">
        <v>443.67</v>
      </c>
      <c r="CR315" s="78"/>
      <c r="CS315" s="79">
        <v>573.38</v>
      </c>
      <c r="CT315" s="65" t="s">
        <v>400</v>
      </c>
      <c r="CU315" s="78">
        <v>613.6</v>
      </c>
      <c r="CV315" s="78">
        <v>718.2</v>
      </c>
      <c r="CW315" s="78"/>
      <c r="CX315" s="78">
        <v>465.26</v>
      </c>
      <c r="CY315" s="78"/>
      <c r="CZ315" s="79"/>
      <c r="DA315" s="65" t="s">
        <v>401</v>
      </c>
      <c r="DB315" s="68">
        <v>0.13464386697185901</v>
      </c>
      <c r="DC315" s="78">
        <v>600.62</v>
      </c>
      <c r="DD315" s="78">
        <v>650.38</v>
      </c>
      <c r="DE315" s="78">
        <v>559.71</v>
      </c>
      <c r="DF315" s="78">
        <v>561.87</v>
      </c>
      <c r="DG315" s="78"/>
      <c r="DH315" s="79">
        <v>525.19000000000005</v>
      </c>
      <c r="DI315" s="65" t="s">
        <v>402</v>
      </c>
      <c r="DJ315" s="68">
        <v>3.08737264587836E-3</v>
      </c>
      <c r="DK315" s="78">
        <v>596.04999999999995</v>
      </c>
      <c r="DL315" s="78">
        <v>630.04</v>
      </c>
      <c r="DM315" s="78">
        <v>630.04</v>
      </c>
      <c r="DN315" s="78">
        <v>598.92999999999995</v>
      </c>
      <c r="DO315" s="78"/>
      <c r="DP315" s="79">
        <v>484.73</v>
      </c>
      <c r="DQ315" s="65" t="s">
        <v>403</v>
      </c>
      <c r="DR315" s="78">
        <v>578.47</v>
      </c>
      <c r="DS315" s="78">
        <v>597.73</v>
      </c>
      <c r="DT315" s="78">
        <v>527.53</v>
      </c>
      <c r="DU315" s="78">
        <v>473.82</v>
      </c>
      <c r="DV315" s="78"/>
      <c r="DW315" s="79"/>
      <c r="DX315" s="65" t="s">
        <v>404</v>
      </c>
      <c r="DY315" s="78">
        <v>607.09</v>
      </c>
      <c r="DZ315" s="78">
        <v>616.91999999999996</v>
      </c>
      <c r="EA315" s="78">
        <v>648.26</v>
      </c>
      <c r="EB315" s="78">
        <v>429.13</v>
      </c>
      <c r="EC315" s="78"/>
      <c r="ED315" s="79">
        <v>408.03</v>
      </c>
      <c r="EE315" s="65" t="s">
        <v>405</v>
      </c>
      <c r="EF315" s="68">
        <v>1</v>
      </c>
      <c r="EG315" s="78">
        <v>591.54</v>
      </c>
      <c r="EH315" s="78">
        <v>607.84</v>
      </c>
      <c r="EI315" s="78">
        <v>542.48</v>
      </c>
      <c r="EJ315" s="78"/>
      <c r="EK315" s="78">
        <v>323.74</v>
      </c>
      <c r="EL315" s="79">
        <v>323.23</v>
      </c>
      <c r="EM315" s="65" t="s">
        <v>406</v>
      </c>
      <c r="EN315" s="78">
        <v>630.22</v>
      </c>
      <c r="EO315" s="78">
        <v>621.41</v>
      </c>
      <c r="EP315" s="78">
        <v>573.33000000000004</v>
      </c>
      <c r="EQ315" s="78"/>
      <c r="ER315" s="78"/>
      <c r="ES315" s="79">
        <v>446.86</v>
      </c>
      <c r="ET315" s="65" t="s">
        <v>407</v>
      </c>
      <c r="EU315" s="68">
        <v>1</v>
      </c>
      <c r="EV315" s="78">
        <v>587.86</v>
      </c>
      <c r="EW315" s="78">
        <v>615.89</v>
      </c>
      <c r="EX315" s="78">
        <v>615.89</v>
      </c>
      <c r="EY315" s="78"/>
      <c r="EZ315" s="78"/>
      <c r="FA315" s="79">
        <v>298.06</v>
      </c>
      <c r="FB315" s="65" t="s">
        <v>408</v>
      </c>
      <c r="FC315" s="78">
        <v>603.16</v>
      </c>
      <c r="FD315" s="78">
        <v>569.97</v>
      </c>
      <c r="FE315" s="78">
        <v>615.37</v>
      </c>
      <c r="FF315" s="78"/>
      <c r="FG315" s="78"/>
      <c r="FH315" s="79"/>
      <c r="FI315" s="65" t="s">
        <v>409</v>
      </c>
      <c r="FJ315" s="78">
        <v>601.21</v>
      </c>
      <c r="FK315" s="78">
        <v>622.02</v>
      </c>
      <c r="FL315" s="78">
        <v>432.77</v>
      </c>
      <c r="FM315" s="78">
        <v>721.27</v>
      </c>
      <c r="FN315" s="78"/>
      <c r="FO315" s="79">
        <v>385.48</v>
      </c>
      <c r="FP315" s="65" t="s">
        <v>410</v>
      </c>
      <c r="FQ315" s="68">
        <v>0.23274758524380301</v>
      </c>
      <c r="FR315" s="78">
        <v>572.94000000000005</v>
      </c>
      <c r="FS315" s="78">
        <v>602.35</v>
      </c>
      <c r="FT315" s="78">
        <v>609.95000000000005</v>
      </c>
      <c r="FU315" s="78">
        <v>428.26</v>
      </c>
      <c r="FV315" s="78">
        <v>376.42</v>
      </c>
      <c r="FW315" s="79">
        <v>330.34</v>
      </c>
      <c r="FX315" s="65" t="s">
        <v>411</v>
      </c>
      <c r="FY315" s="78">
        <v>638.36</v>
      </c>
      <c r="FZ315" s="78">
        <v>633.78</v>
      </c>
      <c r="GA315" s="78">
        <v>609.15</v>
      </c>
      <c r="GB315" s="78">
        <v>631.05999999999995</v>
      </c>
      <c r="GC315" s="78"/>
      <c r="GD315" s="79">
        <v>393.97</v>
      </c>
      <c r="GE315" s="65" t="s">
        <v>412</v>
      </c>
      <c r="GF315" s="68">
        <v>0.214647548724994</v>
      </c>
      <c r="GG315" s="78">
        <v>607.70000000000005</v>
      </c>
      <c r="GH315" s="78">
        <v>643.04</v>
      </c>
      <c r="GI315" s="78">
        <v>525.69000000000005</v>
      </c>
      <c r="GJ315" s="78">
        <v>434.13</v>
      </c>
      <c r="GK315" s="78"/>
      <c r="GL315" s="79">
        <v>375.14</v>
      </c>
      <c r="GM315" s="65" t="s">
        <v>413</v>
      </c>
      <c r="GN315" s="68">
        <v>9.6067939246635203E-2</v>
      </c>
      <c r="GO315" s="78">
        <v>621.30999999999995</v>
      </c>
      <c r="GP315" s="78">
        <v>771.37</v>
      </c>
      <c r="GQ315" s="78">
        <v>547.11</v>
      </c>
      <c r="GR315" s="78">
        <v>427.02</v>
      </c>
      <c r="GS315" s="78"/>
      <c r="GT315" s="79"/>
      <c r="GU315" s="65" t="s">
        <v>414</v>
      </c>
      <c r="GV315" s="68">
        <v>1</v>
      </c>
      <c r="GW315" s="78">
        <v>554.26</v>
      </c>
      <c r="GX315" s="78">
        <v>582.12</v>
      </c>
      <c r="GY315" s="78">
        <v>555.45000000000005</v>
      </c>
      <c r="GZ315" s="78">
        <v>501.34</v>
      </c>
      <c r="HA315" s="78"/>
      <c r="HB315" s="79">
        <v>422.9</v>
      </c>
      <c r="HC315" s="65" t="s">
        <v>415</v>
      </c>
      <c r="HD315" s="68">
        <v>1</v>
      </c>
      <c r="HE315" s="78">
        <v>635.52</v>
      </c>
      <c r="HF315" s="78">
        <v>653.17999999999995</v>
      </c>
      <c r="HG315" s="78"/>
      <c r="HH315" s="78">
        <v>425.82</v>
      </c>
      <c r="HI315" s="78">
        <v>419.18</v>
      </c>
      <c r="HJ315" s="79">
        <v>426.72</v>
      </c>
      <c r="HK315" s="85" t="s">
        <v>416</v>
      </c>
      <c r="HL315" s="68">
        <v>1.11944475540132</v>
      </c>
      <c r="HM315" s="78">
        <v>549.02</v>
      </c>
      <c r="HN315" s="78">
        <v>587.91</v>
      </c>
      <c r="HO315" s="78">
        <v>532.48</v>
      </c>
      <c r="HP315" s="78"/>
      <c r="HQ315" s="78"/>
      <c r="HR315" s="79"/>
    </row>
    <row r="316" spans="1:226" x14ac:dyDescent="0.25">
      <c r="A316" s="81">
        <v>43318</v>
      </c>
      <c r="B316" s="82" t="s">
        <v>387</v>
      </c>
      <c r="C316" s="83">
        <v>592.40098604780655</v>
      </c>
      <c r="D316" s="83">
        <v>617.29883753877152</v>
      </c>
      <c r="E316" s="83">
        <v>566.34789535935295</v>
      </c>
      <c r="F316" s="83">
        <v>456.18750488643673</v>
      </c>
      <c r="G316" s="83">
        <v>378.88831460674157</v>
      </c>
      <c r="H316" s="84">
        <v>376.44996679905324</v>
      </c>
      <c r="I316" s="82" t="s">
        <v>388</v>
      </c>
      <c r="J316" s="83">
        <v>601.08865227493141</v>
      </c>
      <c r="K316" s="83">
        <v>616.40540673089197</v>
      </c>
      <c r="L316" s="83">
        <v>541.97391190938606</v>
      </c>
      <c r="M316" s="83">
        <v>451.660546939418</v>
      </c>
      <c r="N316" s="83">
        <v>394.05428571428575</v>
      </c>
      <c r="O316" s="84">
        <v>406.99879309736326</v>
      </c>
      <c r="P316" s="65" t="s">
        <v>389</v>
      </c>
      <c r="Q316" s="78">
        <v>580.80999999999995</v>
      </c>
      <c r="R316" s="78">
        <v>610.36</v>
      </c>
      <c r="S316" s="78">
        <v>560.17999999999995</v>
      </c>
      <c r="T316" s="78">
        <v>421</v>
      </c>
      <c r="U316" s="78"/>
      <c r="V316" s="79"/>
      <c r="W316" s="65" t="s">
        <v>390</v>
      </c>
      <c r="X316" s="78">
        <v>597.20000000000005</v>
      </c>
      <c r="Y316" s="78">
        <v>606.29</v>
      </c>
      <c r="Z316" s="78">
        <v>550.61</v>
      </c>
      <c r="AA316" s="78">
        <v>376.37</v>
      </c>
      <c r="AB316" s="78"/>
      <c r="AC316" s="79">
        <v>473.55</v>
      </c>
      <c r="AD316" s="65" t="s">
        <v>391</v>
      </c>
      <c r="AE316" s="68">
        <v>0.51129972389814904</v>
      </c>
      <c r="AF316" s="78">
        <v>584.66999999999996</v>
      </c>
      <c r="AG316" s="78">
        <v>614.45000000000005</v>
      </c>
      <c r="AH316" s="78">
        <v>535.76</v>
      </c>
      <c r="AI316" s="78"/>
      <c r="AJ316" s="78"/>
      <c r="AK316" s="79">
        <v>329.65</v>
      </c>
      <c r="AL316" s="69" t="s">
        <v>392</v>
      </c>
      <c r="AM316" s="70">
        <v>1</v>
      </c>
      <c r="AN316" s="78">
        <v>617.03</v>
      </c>
      <c r="AO316" s="78">
        <v>653.03</v>
      </c>
      <c r="AP316" s="78">
        <v>631.33000000000004</v>
      </c>
      <c r="AQ316" s="78">
        <v>583.99</v>
      </c>
      <c r="AR316" s="78"/>
      <c r="AS316" s="79"/>
      <c r="AT316" s="65" t="s">
        <v>393</v>
      </c>
      <c r="AU316" s="68">
        <v>3.89863547758285E-2</v>
      </c>
      <c r="AV316" s="78">
        <v>565.05999999999995</v>
      </c>
      <c r="AW316" s="78">
        <v>612.07000000000005</v>
      </c>
      <c r="AX316" s="78">
        <v>540.57000000000005</v>
      </c>
      <c r="AY316" s="78">
        <v>373.49</v>
      </c>
      <c r="AZ316" s="78"/>
      <c r="BA316" s="79">
        <v>400.03</v>
      </c>
      <c r="BB316" s="65" t="s">
        <v>394</v>
      </c>
      <c r="BC316" s="78">
        <v>585</v>
      </c>
      <c r="BD316" s="78">
        <v>600.19000000000005</v>
      </c>
      <c r="BE316" s="78">
        <v>544.53</v>
      </c>
      <c r="BF316" s="78"/>
      <c r="BG316" s="78"/>
      <c r="BH316" s="79">
        <v>409.88</v>
      </c>
      <c r="BI316" s="65" t="s">
        <v>395</v>
      </c>
      <c r="BJ316" s="68">
        <v>0.13419216317766999</v>
      </c>
      <c r="BK316" s="78">
        <v>714.57</v>
      </c>
      <c r="BL316" s="78">
        <v>687.6</v>
      </c>
      <c r="BM316" s="78">
        <v>748.55</v>
      </c>
      <c r="BN316" s="78">
        <v>587.76</v>
      </c>
      <c r="BO316" s="78"/>
      <c r="BP316" s="79"/>
      <c r="BQ316" s="65" t="s">
        <v>396</v>
      </c>
      <c r="BR316" s="68">
        <v>1</v>
      </c>
      <c r="BS316" s="78">
        <v>587</v>
      </c>
      <c r="BT316" s="78">
        <v>615.33000000000004</v>
      </c>
      <c r="BU316" s="78">
        <v>660.33</v>
      </c>
      <c r="BV316" s="78"/>
      <c r="BW316" s="78"/>
      <c r="BX316" s="79">
        <v>331.17</v>
      </c>
      <c r="BY316" s="65" t="s">
        <v>397</v>
      </c>
      <c r="BZ316" s="78">
        <v>633.83000000000004</v>
      </c>
      <c r="CA316" s="78">
        <v>646.04999999999995</v>
      </c>
      <c r="CB316" s="78">
        <v>554.91</v>
      </c>
      <c r="CC316" s="78">
        <v>424.36</v>
      </c>
      <c r="CD316" s="78"/>
      <c r="CE316" s="79">
        <v>533.91999999999996</v>
      </c>
      <c r="CF316" s="65" t="s">
        <v>398</v>
      </c>
      <c r="CG316" s="78">
        <v>602.79</v>
      </c>
      <c r="CH316" s="78">
        <v>686.05</v>
      </c>
      <c r="CI316" s="78">
        <v>606.78</v>
      </c>
      <c r="CJ316" s="78"/>
      <c r="CK316" s="78"/>
      <c r="CL316" s="79"/>
      <c r="CM316" s="65" t="s">
        <v>399</v>
      </c>
      <c r="CN316" s="78">
        <v>595.91999999999996</v>
      </c>
      <c r="CO316" s="78">
        <v>594.97</v>
      </c>
      <c r="CP316" s="78">
        <v>597.66999999999996</v>
      </c>
      <c r="CQ316" s="78">
        <v>446.64</v>
      </c>
      <c r="CR316" s="78"/>
      <c r="CS316" s="79">
        <v>574.95000000000005</v>
      </c>
      <c r="CT316" s="65" t="s">
        <v>400</v>
      </c>
      <c r="CU316" s="78">
        <v>612.79</v>
      </c>
      <c r="CV316" s="78">
        <v>717.4</v>
      </c>
      <c r="CW316" s="78"/>
      <c r="CX316" s="78">
        <v>465.26</v>
      </c>
      <c r="CY316" s="78"/>
      <c r="CZ316" s="79"/>
      <c r="DA316" s="65" t="s">
        <v>401</v>
      </c>
      <c r="DB316" s="68">
        <v>0.134807225667296</v>
      </c>
      <c r="DC316" s="78">
        <v>604.58000000000004</v>
      </c>
      <c r="DD316" s="78">
        <v>655.59</v>
      </c>
      <c r="DE316" s="78">
        <v>563.63</v>
      </c>
      <c r="DF316" s="78">
        <v>562.54999999999995</v>
      </c>
      <c r="DG316" s="78"/>
      <c r="DH316" s="79">
        <v>523.66999999999996</v>
      </c>
      <c r="DI316" s="65" t="s">
        <v>402</v>
      </c>
      <c r="DJ316" s="68">
        <v>3.1197354464341399E-3</v>
      </c>
      <c r="DK316" s="78">
        <v>607.12</v>
      </c>
      <c r="DL316" s="78">
        <v>645.66</v>
      </c>
      <c r="DM316" s="78">
        <v>645.66</v>
      </c>
      <c r="DN316" s="78">
        <v>479.32</v>
      </c>
      <c r="DO316" s="78"/>
      <c r="DP316" s="79">
        <v>489.13</v>
      </c>
      <c r="DQ316" s="65" t="s">
        <v>403</v>
      </c>
      <c r="DR316" s="78">
        <v>594.73</v>
      </c>
      <c r="DS316" s="78">
        <v>630.25</v>
      </c>
      <c r="DT316" s="78">
        <v>522.02</v>
      </c>
      <c r="DU316" s="78">
        <v>469.02</v>
      </c>
      <c r="DV316" s="78"/>
      <c r="DW316" s="79"/>
      <c r="DX316" s="65" t="s">
        <v>404</v>
      </c>
      <c r="DY316" s="78">
        <v>606.65</v>
      </c>
      <c r="DZ316" s="78">
        <v>617.19000000000005</v>
      </c>
      <c r="EA316" s="78">
        <v>648.19000000000005</v>
      </c>
      <c r="EB316" s="78">
        <v>432.39</v>
      </c>
      <c r="EC316" s="78"/>
      <c r="ED316" s="79">
        <v>406.37</v>
      </c>
      <c r="EE316" s="65" t="s">
        <v>405</v>
      </c>
      <c r="EF316" s="68">
        <v>1</v>
      </c>
      <c r="EG316" s="78">
        <v>601.91999999999996</v>
      </c>
      <c r="EH316" s="78">
        <v>617.41</v>
      </c>
      <c r="EI316" s="78">
        <v>543.35</v>
      </c>
      <c r="EJ316" s="78"/>
      <c r="EK316" s="78">
        <v>323.74</v>
      </c>
      <c r="EL316" s="79">
        <v>327.43</v>
      </c>
      <c r="EM316" s="65" t="s">
        <v>406</v>
      </c>
      <c r="EN316" s="78">
        <v>630.22</v>
      </c>
      <c r="EO316" s="78">
        <v>609.44000000000005</v>
      </c>
      <c r="EP316" s="78">
        <v>573.33000000000004</v>
      </c>
      <c r="EQ316" s="78"/>
      <c r="ER316" s="78"/>
      <c r="ES316" s="79">
        <v>446.86</v>
      </c>
      <c r="ET316" s="65" t="s">
        <v>407</v>
      </c>
      <c r="EU316" s="68">
        <v>1</v>
      </c>
      <c r="EV316" s="78">
        <v>587.48</v>
      </c>
      <c r="EW316" s="78">
        <v>615.05999999999995</v>
      </c>
      <c r="EX316" s="78">
        <v>615.05999999999995</v>
      </c>
      <c r="EY316" s="78"/>
      <c r="EZ316" s="78"/>
      <c r="FA316" s="79">
        <v>300.54000000000002</v>
      </c>
      <c r="FB316" s="65" t="s">
        <v>408</v>
      </c>
      <c r="FC316" s="78">
        <v>603.16</v>
      </c>
      <c r="FD316" s="78">
        <v>569.97</v>
      </c>
      <c r="FE316" s="78">
        <v>615.37</v>
      </c>
      <c r="FF316" s="78"/>
      <c r="FG316" s="78"/>
      <c r="FH316" s="79"/>
      <c r="FI316" s="65" t="s">
        <v>409</v>
      </c>
      <c r="FJ316" s="78">
        <v>608.65</v>
      </c>
      <c r="FK316" s="78">
        <v>617.07000000000005</v>
      </c>
      <c r="FL316" s="78">
        <v>432.77</v>
      </c>
      <c r="FM316" s="78">
        <v>709.27</v>
      </c>
      <c r="FN316" s="78"/>
      <c r="FO316" s="79">
        <v>387.13</v>
      </c>
      <c r="FP316" s="65" t="s">
        <v>410</v>
      </c>
      <c r="FQ316" s="68">
        <v>0.23402213849430201</v>
      </c>
      <c r="FR316" s="78">
        <v>576.94000000000005</v>
      </c>
      <c r="FS316" s="78">
        <v>607.12</v>
      </c>
      <c r="FT316" s="78">
        <v>605.9</v>
      </c>
      <c r="FU316" s="78">
        <v>426.79</v>
      </c>
      <c r="FV316" s="78">
        <v>378.48</v>
      </c>
      <c r="FW316" s="79">
        <v>337.41</v>
      </c>
      <c r="FX316" s="65" t="s">
        <v>411</v>
      </c>
      <c r="FY316" s="78">
        <v>639.16999999999996</v>
      </c>
      <c r="FZ316" s="78">
        <v>634.59</v>
      </c>
      <c r="GA316" s="78">
        <v>610.77</v>
      </c>
      <c r="GB316" s="78">
        <v>632.83000000000004</v>
      </c>
      <c r="GC316" s="78"/>
      <c r="GD316" s="79">
        <v>393.97</v>
      </c>
      <c r="GE316" s="65" t="s">
        <v>412</v>
      </c>
      <c r="GF316" s="68">
        <v>0.21611341632088499</v>
      </c>
      <c r="GG316" s="78">
        <v>605.59</v>
      </c>
      <c r="GH316" s="78">
        <v>647.44000000000005</v>
      </c>
      <c r="GI316" s="78">
        <v>530.88</v>
      </c>
      <c r="GJ316" s="78">
        <v>640.42999999999995</v>
      </c>
      <c r="GK316" s="78"/>
      <c r="GL316" s="79">
        <v>378.77</v>
      </c>
      <c r="GM316" s="65" t="s">
        <v>413</v>
      </c>
      <c r="GN316" s="68">
        <v>9.7049689440993805E-2</v>
      </c>
      <c r="GO316" s="78">
        <v>628.82000000000005</v>
      </c>
      <c r="GP316" s="78">
        <v>787.48</v>
      </c>
      <c r="GQ316" s="78">
        <v>551.15</v>
      </c>
      <c r="GR316" s="78">
        <v>433.04</v>
      </c>
      <c r="GS316" s="78"/>
      <c r="GT316" s="79"/>
      <c r="GU316" s="65" t="s">
        <v>414</v>
      </c>
      <c r="GV316" s="68">
        <v>1</v>
      </c>
      <c r="GW316" s="78">
        <v>560.48</v>
      </c>
      <c r="GX316" s="78">
        <v>583.88</v>
      </c>
      <c r="GY316" s="78">
        <v>554.70000000000005</v>
      </c>
      <c r="GZ316" s="78">
        <v>501.34</v>
      </c>
      <c r="HA316" s="78"/>
      <c r="HB316" s="79">
        <v>423.33</v>
      </c>
      <c r="HC316" s="65" t="s">
        <v>415</v>
      </c>
      <c r="HD316" s="68">
        <v>1</v>
      </c>
      <c r="HE316" s="78">
        <v>623.02</v>
      </c>
      <c r="HF316" s="78">
        <v>652.35</v>
      </c>
      <c r="HG316" s="78"/>
      <c r="HH316" s="78">
        <v>428.82</v>
      </c>
      <c r="HI316" s="78">
        <v>422.18</v>
      </c>
      <c r="HJ316" s="79">
        <v>412.55</v>
      </c>
      <c r="HK316" s="85" t="s">
        <v>416</v>
      </c>
      <c r="HL316" s="68">
        <v>1.12007168458781</v>
      </c>
      <c r="HM316" s="78">
        <v>545.89</v>
      </c>
      <c r="HN316" s="78">
        <v>586.62</v>
      </c>
      <c r="HO316" s="78">
        <v>525.35</v>
      </c>
      <c r="HP316" s="78"/>
      <c r="HQ316" s="78"/>
      <c r="HR316" s="79"/>
    </row>
    <row r="317" spans="1:226" x14ac:dyDescent="0.25">
      <c r="A317" s="81">
        <v>43311</v>
      </c>
      <c r="B317" s="82" t="s">
        <v>387</v>
      </c>
      <c r="C317" s="83">
        <v>586.0187229803671</v>
      </c>
      <c r="D317" s="83">
        <v>614.58802907964355</v>
      </c>
      <c r="E317" s="83">
        <v>570.56948675810963</v>
      </c>
      <c r="F317" s="83">
        <v>465.67324949535174</v>
      </c>
      <c r="G317" s="83">
        <v>392.51265917602996</v>
      </c>
      <c r="H317" s="84">
        <v>376.28973324183369</v>
      </c>
      <c r="I317" s="82" t="s">
        <v>388</v>
      </c>
      <c r="J317" s="83">
        <v>593.18049194295213</v>
      </c>
      <c r="K317" s="83">
        <v>613.14664791755763</v>
      </c>
      <c r="L317" s="83">
        <v>546.11538930982238</v>
      </c>
      <c r="M317" s="83">
        <v>464.23141944487173</v>
      </c>
      <c r="N317" s="83">
        <v>383.69714285714292</v>
      </c>
      <c r="O317" s="84">
        <v>405.92358619702816</v>
      </c>
      <c r="P317" s="65" t="s">
        <v>389</v>
      </c>
      <c r="Q317" s="78">
        <v>575.80999999999995</v>
      </c>
      <c r="R317" s="78">
        <v>613.69000000000005</v>
      </c>
      <c r="S317" s="78">
        <v>563.72</v>
      </c>
      <c r="T317" s="78">
        <v>415</v>
      </c>
      <c r="U317" s="78"/>
      <c r="V317" s="79"/>
      <c r="W317" s="65" t="s">
        <v>390</v>
      </c>
      <c r="X317" s="78">
        <v>579.91999999999996</v>
      </c>
      <c r="Y317" s="78">
        <v>589.26</v>
      </c>
      <c r="Z317" s="78">
        <v>558.95000000000005</v>
      </c>
      <c r="AA317" s="78">
        <v>376.37</v>
      </c>
      <c r="AB317" s="78"/>
      <c r="AC317" s="79">
        <v>454.55</v>
      </c>
      <c r="AD317" s="65" t="s">
        <v>391</v>
      </c>
      <c r="AE317" s="68">
        <v>0.51129972389814904</v>
      </c>
      <c r="AF317" s="78">
        <v>581.30999999999995</v>
      </c>
      <c r="AG317" s="78">
        <v>611.22</v>
      </c>
      <c r="AH317" s="78">
        <v>529.79</v>
      </c>
      <c r="AI317" s="78"/>
      <c r="AJ317" s="78"/>
      <c r="AK317" s="79">
        <v>328.76</v>
      </c>
      <c r="AL317" s="69" t="s">
        <v>392</v>
      </c>
      <c r="AM317" s="70">
        <v>1</v>
      </c>
      <c r="AN317" s="78">
        <v>615.09</v>
      </c>
      <c r="AO317" s="78">
        <v>653.96</v>
      </c>
      <c r="AP317" s="78">
        <v>631.49</v>
      </c>
      <c r="AQ317" s="78">
        <v>583.99</v>
      </c>
      <c r="AR317" s="78"/>
      <c r="AS317" s="79"/>
      <c r="AT317" s="65" t="s">
        <v>393</v>
      </c>
      <c r="AU317" s="68">
        <v>3.9025913206369001E-2</v>
      </c>
      <c r="AV317" s="78">
        <v>561.19000000000005</v>
      </c>
      <c r="AW317" s="78">
        <v>611.24</v>
      </c>
      <c r="AX317" s="78">
        <v>543.08000000000004</v>
      </c>
      <c r="AY317" s="78">
        <v>370.9</v>
      </c>
      <c r="AZ317" s="78"/>
      <c r="BA317" s="79">
        <v>392.3</v>
      </c>
      <c r="BB317" s="65" t="s">
        <v>394</v>
      </c>
      <c r="BC317" s="78">
        <v>577.42999999999995</v>
      </c>
      <c r="BD317" s="78">
        <v>601.03</v>
      </c>
      <c r="BE317" s="78">
        <v>550.41</v>
      </c>
      <c r="BF317" s="78"/>
      <c r="BG317" s="78"/>
      <c r="BH317" s="79">
        <v>409.88</v>
      </c>
      <c r="BI317" s="65" t="s">
        <v>395</v>
      </c>
      <c r="BJ317" s="68">
        <v>0.134240801149101</v>
      </c>
      <c r="BK317" s="78">
        <v>706.24</v>
      </c>
      <c r="BL317" s="78">
        <v>701.81</v>
      </c>
      <c r="BM317" s="78">
        <v>768.9</v>
      </c>
      <c r="BN317" s="78">
        <v>587.44000000000005</v>
      </c>
      <c r="BO317" s="78"/>
      <c r="BP317" s="79"/>
      <c r="BQ317" s="65" t="s">
        <v>396</v>
      </c>
      <c r="BR317" s="68">
        <v>1</v>
      </c>
      <c r="BS317" s="78">
        <v>562.83000000000004</v>
      </c>
      <c r="BT317" s="78">
        <v>590.33000000000004</v>
      </c>
      <c r="BU317" s="78">
        <v>665.33</v>
      </c>
      <c r="BV317" s="78"/>
      <c r="BW317" s="78"/>
      <c r="BX317" s="79">
        <v>331.17</v>
      </c>
      <c r="BY317" s="65" t="s">
        <v>397</v>
      </c>
      <c r="BZ317" s="78">
        <v>628.66999999999996</v>
      </c>
      <c r="CA317" s="78">
        <v>642.44000000000005</v>
      </c>
      <c r="CB317" s="78">
        <v>554.98</v>
      </c>
      <c r="CC317" s="78">
        <v>447.66</v>
      </c>
      <c r="CD317" s="78"/>
      <c r="CE317" s="79">
        <v>533.64</v>
      </c>
      <c r="CF317" s="65" t="s">
        <v>398</v>
      </c>
      <c r="CG317" s="78">
        <v>577.79</v>
      </c>
      <c r="CH317" s="78">
        <v>661.85</v>
      </c>
      <c r="CI317" s="78">
        <v>614.04</v>
      </c>
      <c r="CJ317" s="78"/>
      <c r="CK317" s="78"/>
      <c r="CL317" s="79"/>
      <c r="CM317" s="65" t="s">
        <v>399</v>
      </c>
      <c r="CN317" s="78">
        <v>579.04</v>
      </c>
      <c r="CO317" s="78">
        <v>585.67999999999995</v>
      </c>
      <c r="CP317" s="78">
        <v>598.44000000000005</v>
      </c>
      <c r="CQ317" s="78">
        <v>449.79</v>
      </c>
      <c r="CR317" s="78"/>
      <c r="CS317" s="79">
        <v>571.11</v>
      </c>
      <c r="CT317" s="65" t="s">
        <v>400</v>
      </c>
      <c r="CU317" s="78">
        <v>607.95000000000005</v>
      </c>
      <c r="CV317" s="78">
        <v>714.98</v>
      </c>
      <c r="CW317" s="78"/>
      <c r="CX317" s="78">
        <v>465.26</v>
      </c>
      <c r="CY317" s="78"/>
      <c r="CZ317" s="79"/>
      <c r="DA317" s="65" t="s">
        <v>401</v>
      </c>
      <c r="DB317" s="68">
        <v>0.13512600499966201</v>
      </c>
      <c r="DC317" s="78">
        <v>583.30999999999995</v>
      </c>
      <c r="DD317" s="78">
        <v>642.01</v>
      </c>
      <c r="DE317" s="78">
        <v>548.75</v>
      </c>
      <c r="DF317" s="78">
        <v>563.88</v>
      </c>
      <c r="DG317" s="78"/>
      <c r="DH317" s="79">
        <v>515.07000000000005</v>
      </c>
      <c r="DI317" s="65" t="s">
        <v>402</v>
      </c>
      <c r="DJ317" s="68">
        <v>3.1053971802993598E-3</v>
      </c>
      <c r="DK317" s="78">
        <v>591.39</v>
      </c>
      <c r="DL317" s="78">
        <v>636.01</v>
      </c>
      <c r="DM317" s="78">
        <v>636.01</v>
      </c>
      <c r="DN317" s="78">
        <v>719.34</v>
      </c>
      <c r="DO317" s="78"/>
      <c r="DP317" s="79">
        <v>489.28</v>
      </c>
      <c r="DQ317" s="65" t="s">
        <v>403</v>
      </c>
      <c r="DR317" s="78">
        <v>578.47</v>
      </c>
      <c r="DS317" s="78">
        <v>638.38</v>
      </c>
      <c r="DT317" s="78">
        <v>518.73</v>
      </c>
      <c r="DU317" s="78">
        <v>482.63</v>
      </c>
      <c r="DV317" s="78"/>
      <c r="DW317" s="79"/>
      <c r="DX317" s="65" t="s">
        <v>404</v>
      </c>
      <c r="DY317" s="78">
        <v>605.78</v>
      </c>
      <c r="DZ317" s="78">
        <v>616.49</v>
      </c>
      <c r="EA317" s="78">
        <v>650.77</v>
      </c>
      <c r="EB317" s="78">
        <v>440.51</v>
      </c>
      <c r="EC317" s="78"/>
      <c r="ED317" s="79">
        <v>405.96</v>
      </c>
      <c r="EE317" s="65" t="s">
        <v>405</v>
      </c>
      <c r="EF317" s="68">
        <v>1</v>
      </c>
      <c r="EG317" s="78">
        <v>585.57000000000005</v>
      </c>
      <c r="EH317" s="78">
        <v>606.22</v>
      </c>
      <c r="EI317" s="78">
        <v>549.30999999999995</v>
      </c>
      <c r="EJ317" s="78"/>
      <c r="EK317" s="78">
        <v>323.74</v>
      </c>
      <c r="EL317" s="79">
        <v>325.95</v>
      </c>
      <c r="EM317" s="65" t="s">
        <v>406</v>
      </c>
      <c r="EN317" s="78">
        <v>617.4</v>
      </c>
      <c r="EO317" s="78">
        <v>609.44000000000005</v>
      </c>
      <c r="EP317" s="78">
        <v>560.17999999999995</v>
      </c>
      <c r="EQ317" s="78"/>
      <c r="ER317" s="78"/>
      <c r="ES317" s="79">
        <v>428.34</v>
      </c>
      <c r="ET317" s="65" t="s">
        <v>407</v>
      </c>
      <c r="EU317" s="68">
        <v>1</v>
      </c>
      <c r="EV317" s="78">
        <v>593.73</v>
      </c>
      <c r="EW317" s="78">
        <v>620.69000000000005</v>
      </c>
      <c r="EX317" s="78">
        <v>620.69000000000005</v>
      </c>
      <c r="EY317" s="78"/>
      <c r="EZ317" s="78"/>
      <c r="FA317" s="79">
        <v>298.92</v>
      </c>
      <c r="FB317" s="65" t="s">
        <v>408</v>
      </c>
      <c r="FC317" s="78">
        <v>560.79</v>
      </c>
      <c r="FD317" s="78">
        <v>527.6</v>
      </c>
      <c r="FE317" s="78">
        <v>615.37</v>
      </c>
      <c r="FF317" s="78"/>
      <c r="FG317" s="78"/>
      <c r="FH317" s="79"/>
      <c r="FI317" s="65" t="s">
        <v>409</v>
      </c>
      <c r="FJ317" s="78">
        <v>598.73</v>
      </c>
      <c r="FK317" s="78">
        <v>628.64</v>
      </c>
      <c r="FL317" s="78">
        <v>436.9</v>
      </c>
      <c r="FM317" s="78">
        <v>711.27</v>
      </c>
      <c r="FN317" s="78"/>
      <c r="FO317" s="79">
        <v>382.17</v>
      </c>
      <c r="FP317" s="65" t="s">
        <v>410</v>
      </c>
      <c r="FQ317" s="68">
        <v>0.23379234563860399</v>
      </c>
      <c r="FR317" s="78">
        <v>576.15</v>
      </c>
      <c r="FS317" s="78">
        <v>608.1</v>
      </c>
      <c r="FT317" s="78">
        <v>611.87</v>
      </c>
      <c r="FU317" s="78">
        <v>417.92</v>
      </c>
      <c r="FV317" s="78">
        <v>392.75</v>
      </c>
      <c r="FW317" s="79">
        <v>339.62</v>
      </c>
      <c r="FX317" s="65" t="s">
        <v>411</v>
      </c>
      <c r="FY317" s="78">
        <v>629.41999999999996</v>
      </c>
      <c r="FZ317" s="78">
        <v>632.97</v>
      </c>
      <c r="GA317" s="78">
        <v>607.52</v>
      </c>
      <c r="GB317" s="78">
        <v>618.91999999999996</v>
      </c>
      <c r="GC317" s="78"/>
      <c r="GD317" s="79">
        <v>394.78</v>
      </c>
      <c r="GE317" s="65" t="s">
        <v>412</v>
      </c>
      <c r="GF317" s="68">
        <v>0.216272330118085</v>
      </c>
      <c r="GG317" s="78">
        <v>600.48</v>
      </c>
      <c r="GH317" s="78">
        <v>641.97</v>
      </c>
      <c r="GI317" s="78">
        <v>531.28</v>
      </c>
      <c r="GJ317" s="78">
        <v>442.3</v>
      </c>
      <c r="GK317" s="78"/>
      <c r="GL317" s="79">
        <v>376.93</v>
      </c>
      <c r="GM317" s="65" t="s">
        <v>413</v>
      </c>
      <c r="GN317" s="68">
        <v>9.7558120250139005E-2</v>
      </c>
      <c r="GO317" s="78">
        <v>632.12</v>
      </c>
      <c r="GP317" s="78">
        <v>791.61</v>
      </c>
      <c r="GQ317" s="78">
        <v>554.03</v>
      </c>
      <c r="GR317" s="78">
        <v>435.3</v>
      </c>
      <c r="GS317" s="78"/>
      <c r="GT317" s="79"/>
      <c r="GU317" s="65" t="s">
        <v>414</v>
      </c>
      <c r="GV317" s="68">
        <v>1</v>
      </c>
      <c r="GW317" s="78">
        <v>562.83000000000004</v>
      </c>
      <c r="GX317" s="78">
        <v>586.71</v>
      </c>
      <c r="GY317" s="78">
        <v>566.62</v>
      </c>
      <c r="GZ317" s="78">
        <v>501.34</v>
      </c>
      <c r="HA317" s="78"/>
      <c r="HB317" s="79">
        <v>423.33</v>
      </c>
      <c r="HC317" s="65" t="s">
        <v>415</v>
      </c>
      <c r="HD317" s="68">
        <v>1</v>
      </c>
      <c r="HE317" s="78">
        <v>602.17999999999995</v>
      </c>
      <c r="HF317" s="78">
        <v>631.52</v>
      </c>
      <c r="HG317" s="78"/>
      <c r="HH317" s="78">
        <v>414.32</v>
      </c>
      <c r="HI317" s="78">
        <v>407.68</v>
      </c>
      <c r="HJ317" s="79">
        <v>412.55</v>
      </c>
      <c r="HK317" s="85" t="s">
        <v>416</v>
      </c>
      <c r="HL317" s="68">
        <v>1.12271247333558</v>
      </c>
      <c r="HM317" s="78">
        <v>542.63</v>
      </c>
      <c r="HN317" s="78">
        <v>583.79999999999995</v>
      </c>
      <c r="HO317" s="78">
        <v>522.04999999999995</v>
      </c>
      <c r="HP317" s="78"/>
      <c r="HQ317" s="78"/>
      <c r="HR317" s="79"/>
    </row>
    <row r="318" spans="1:226" x14ac:dyDescent="0.25">
      <c r="A318" s="81">
        <v>43304</v>
      </c>
      <c r="B318" s="82" t="s">
        <v>387</v>
      </c>
      <c r="C318" s="83">
        <v>580.05953140138024</v>
      </c>
      <c r="D318" s="83">
        <v>611.83983998778194</v>
      </c>
      <c r="E318" s="83">
        <v>555.67525530561636</v>
      </c>
      <c r="F318" s="83">
        <v>464.33738060100791</v>
      </c>
      <c r="G318" s="83">
        <v>389.01415730337078</v>
      </c>
      <c r="H318" s="84">
        <v>374.89313281704841</v>
      </c>
      <c r="I318" s="82" t="s">
        <v>388</v>
      </c>
      <c r="J318" s="83">
        <v>586.47310736225597</v>
      </c>
      <c r="K318" s="83">
        <v>610.9076824352353</v>
      </c>
      <c r="L318" s="83">
        <v>531.6170035542857</v>
      </c>
      <c r="M318" s="83">
        <v>463.66837106647796</v>
      </c>
      <c r="N318" s="83">
        <v>394.36857142857144</v>
      </c>
      <c r="O318" s="84">
        <v>406.18589237637889</v>
      </c>
      <c r="P318" s="65" t="s">
        <v>389</v>
      </c>
      <c r="Q318" s="78">
        <v>573.30999999999995</v>
      </c>
      <c r="R318" s="78">
        <v>611.19000000000005</v>
      </c>
      <c r="S318" s="78">
        <v>552.99</v>
      </c>
      <c r="T318" s="78">
        <v>408</v>
      </c>
      <c r="U318" s="78"/>
      <c r="V318" s="79"/>
      <c r="W318" s="65" t="s">
        <v>390</v>
      </c>
      <c r="X318" s="78">
        <v>562.28</v>
      </c>
      <c r="Y318" s="78">
        <v>590.28</v>
      </c>
      <c r="Z318" s="78">
        <v>538.37</v>
      </c>
      <c r="AA318" s="78">
        <v>365.37</v>
      </c>
      <c r="AB318" s="78"/>
      <c r="AC318" s="79">
        <v>444.63</v>
      </c>
      <c r="AD318" s="65" t="s">
        <v>391</v>
      </c>
      <c r="AE318" s="68">
        <v>0.51129972389814904</v>
      </c>
      <c r="AF318" s="78">
        <v>582.20000000000005</v>
      </c>
      <c r="AG318" s="78">
        <v>610.11</v>
      </c>
      <c r="AH318" s="78">
        <v>529.79</v>
      </c>
      <c r="AI318" s="78"/>
      <c r="AJ318" s="78"/>
      <c r="AK318" s="79">
        <v>326.93</v>
      </c>
      <c r="AL318" s="69" t="s">
        <v>392</v>
      </c>
      <c r="AM318" s="70">
        <v>1</v>
      </c>
      <c r="AN318" s="78">
        <v>620.17999999999995</v>
      </c>
      <c r="AO318" s="78">
        <v>656.52</v>
      </c>
      <c r="AP318" s="78">
        <v>634.84</v>
      </c>
      <c r="AQ318" s="78">
        <v>583.99</v>
      </c>
      <c r="AR318" s="78"/>
      <c r="AS318" s="79"/>
      <c r="AT318" s="65" t="s">
        <v>393</v>
      </c>
      <c r="AU318" s="68">
        <v>3.8687712782420301E-2</v>
      </c>
      <c r="AV318" s="78">
        <v>557.66999999999996</v>
      </c>
      <c r="AW318" s="78">
        <v>607.05999999999995</v>
      </c>
      <c r="AX318" s="78">
        <v>536.71</v>
      </c>
      <c r="AY318" s="78">
        <v>369.85</v>
      </c>
      <c r="AZ318" s="78"/>
      <c r="BA318" s="79">
        <v>393.22</v>
      </c>
      <c r="BB318" s="65" t="s">
        <v>394</v>
      </c>
      <c r="BC318" s="78">
        <v>564.83000000000004</v>
      </c>
      <c r="BD318" s="78">
        <v>592.63</v>
      </c>
      <c r="BE318" s="78">
        <v>527.73</v>
      </c>
      <c r="BF318" s="78"/>
      <c r="BG318" s="78"/>
      <c r="BH318" s="79">
        <v>413.24</v>
      </c>
      <c r="BI318" s="65" t="s">
        <v>395</v>
      </c>
      <c r="BJ318" s="68">
        <v>0.13421197439235499</v>
      </c>
      <c r="BK318" s="78">
        <v>706.09</v>
      </c>
      <c r="BL318" s="78">
        <v>690.92</v>
      </c>
      <c r="BM318" s="78">
        <v>758</v>
      </c>
      <c r="BN318" s="78">
        <v>587.30999999999995</v>
      </c>
      <c r="BO318" s="78"/>
      <c r="BP318" s="79"/>
      <c r="BQ318" s="65" t="s">
        <v>396</v>
      </c>
      <c r="BR318" s="68">
        <v>1</v>
      </c>
      <c r="BS318" s="78">
        <v>578.66999999999996</v>
      </c>
      <c r="BT318" s="78">
        <v>606.16999999999996</v>
      </c>
      <c r="BU318" s="78">
        <v>657</v>
      </c>
      <c r="BV318" s="78"/>
      <c r="BW318" s="78"/>
      <c r="BX318" s="79">
        <v>330.33</v>
      </c>
      <c r="BY318" s="65" t="s">
        <v>397</v>
      </c>
      <c r="BZ318" s="78">
        <v>628.12</v>
      </c>
      <c r="CA318" s="78">
        <v>642.15</v>
      </c>
      <c r="CB318" s="78">
        <v>553.98</v>
      </c>
      <c r="CC318" s="78">
        <v>446.05</v>
      </c>
      <c r="CD318" s="78"/>
      <c r="CE318" s="79">
        <v>533.63</v>
      </c>
      <c r="CF318" s="65" t="s">
        <v>398</v>
      </c>
      <c r="CG318" s="78">
        <v>577.79</v>
      </c>
      <c r="CH318" s="78">
        <v>661.85</v>
      </c>
      <c r="CI318" s="78">
        <v>598.72</v>
      </c>
      <c r="CJ318" s="78"/>
      <c r="CK318" s="78"/>
      <c r="CL318" s="79"/>
      <c r="CM318" s="65" t="s">
        <v>399</v>
      </c>
      <c r="CN318" s="78">
        <v>585.63</v>
      </c>
      <c r="CO318" s="78">
        <v>592.54</v>
      </c>
      <c r="CP318" s="78">
        <v>593.47</v>
      </c>
      <c r="CQ318" s="78">
        <v>437.56</v>
      </c>
      <c r="CR318" s="78"/>
      <c r="CS318" s="79">
        <v>574.1</v>
      </c>
      <c r="CT318" s="65" t="s">
        <v>400</v>
      </c>
      <c r="CU318" s="78">
        <v>609.58000000000004</v>
      </c>
      <c r="CV318" s="78">
        <v>717.35</v>
      </c>
      <c r="CW318" s="78"/>
      <c r="CX318" s="78">
        <v>476.7</v>
      </c>
      <c r="CY318" s="78"/>
      <c r="CZ318" s="79"/>
      <c r="DA318" s="65" t="s">
        <v>401</v>
      </c>
      <c r="DB318" s="68">
        <v>0.135175322393144</v>
      </c>
      <c r="DC318" s="78">
        <v>601.48</v>
      </c>
      <c r="DD318" s="78">
        <v>657.82</v>
      </c>
      <c r="DE318" s="78">
        <v>566.25</v>
      </c>
      <c r="DF318" s="78">
        <v>564.09</v>
      </c>
      <c r="DG318" s="78"/>
      <c r="DH318" s="79">
        <v>533.65</v>
      </c>
      <c r="DI318" s="65" t="s">
        <v>402</v>
      </c>
      <c r="DJ318" s="68">
        <v>3.0672964848782302E-3</v>
      </c>
      <c r="DK318" s="78">
        <v>576.66999999999996</v>
      </c>
      <c r="DL318" s="78">
        <v>620.87</v>
      </c>
      <c r="DM318" s="78">
        <v>620.87</v>
      </c>
      <c r="DN318" s="78">
        <v>710.51</v>
      </c>
      <c r="DO318" s="78"/>
      <c r="DP318" s="79">
        <v>482.17</v>
      </c>
      <c r="DQ318" s="65" t="s">
        <v>403</v>
      </c>
      <c r="DR318" s="78">
        <v>562.21</v>
      </c>
      <c r="DS318" s="78">
        <v>589.6</v>
      </c>
      <c r="DT318" s="78">
        <v>523.09</v>
      </c>
      <c r="DU318" s="78">
        <v>485.64</v>
      </c>
      <c r="DV318" s="78"/>
      <c r="DW318" s="79"/>
      <c r="DX318" s="65" t="s">
        <v>404</v>
      </c>
      <c r="DY318" s="78">
        <v>607.09</v>
      </c>
      <c r="DZ318" s="78">
        <v>617.94000000000005</v>
      </c>
      <c r="EA318" s="78">
        <v>644.13</v>
      </c>
      <c r="EB318" s="78">
        <v>434.35</v>
      </c>
      <c r="EC318" s="78"/>
      <c r="ED318" s="79">
        <v>406.19</v>
      </c>
      <c r="EE318" s="65" t="s">
        <v>405</v>
      </c>
      <c r="EF318" s="68">
        <v>1</v>
      </c>
      <c r="EG318" s="78">
        <v>603.21</v>
      </c>
      <c r="EH318" s="78">
        <v>596.63</v>
      </c>
      <c r="EI318" s="78">
        <v>540.84</v>
      </c>
      <c r="EJ318" s="78"/>
      <c r="EK318" s="78">
        <v>323.74</v>
      </c>
      <c r="EL318" s="79">
        <v>320.27</v>
      </c>
      <c r="EM318" s="65" t="s">
        <v>406</v>
      </c>
      <c r="EN318" s="78">
        <v>599.45000000000005</v>
      </c>
      <c r="EO318" s="78">
        <v>609.44000000000005</v>
      </c>
      <c r="EP318" s="78">
        <v>560.17999999999995</v>
      </c>
      <c r="EQ318" s="78"/>
      <c r="ER318" s="78"/>
      <c r="ES318" s="79">
        <v>428.34</v>
      </c>
      <c r="ET318" s="65" t="s">
        <v>407</v>
      </c>
      <c r="EU318" s="68">
        <v>1</v>
      </c>
      <c r="EV318" s="78">
        <v>593.65</v>
      </c>
      <c r="EW318" s="78">
        <v>621.62</v>
      </c>
      <c r="EX318" s="78">
        <v>621.62</v>
      </c>
      <c r="EY318" s="78"/>
      <c r="EZ318" s="78"/>
      <c r="FA318" s="79">
        <v>300.44</v>
      </c>
      <c r="FB318" s="65" t="s">
        <v>408</v>
      </c>
      <c r="FC318" s="78">
        <v>560.79</v>
      </c>
      <c r="FD318" s="78">
        <v>527.6</v>
      </c>
      <c r="FE318" s="78">
        <v>615.37</v>
      </c>
      <c r="FF318" s="78"/>
      <c r="FG318" s="78"/>
      <c r="FH318" s="79"/>
      <c r="FI318" s="65" t="s">
        <v>409</v>
      </c>
      <c r="FJ318" s="78">
        <v>576.41999999999996</v>
      </c>
      <c r="FK318" s="78">
        <v>610.45000000000005</v>
      </c>
      <c r="FL318" s="78">
        <v>436.9</v>
      </c>
      <c r="FM318" s="78">
        <v>706.27</v>
      </c>
      <c r="FN318" s="78"/>
      <c r="FO318" s="79">
        <v>383.82</v>
      </c>
      <c r="FP318" s="65" t="s">
        <v>410</v>
      </c>
      <c r="FQ318" s="68">
        <v>0.23148148148148101</v>
      </c>
      <c r="FR318" s="78">
        <v>571.41</v>
      </c>
      <c r="FS318" s="78">
        <v>602.87</v>
      </c>
      <c r="FT318" s="78">
        <v>594.39</v>
      </c>
      <c r="FU318" s="78">
        <v>420.21</v>
      </c>
      <c r="FV318" s="78">
        <v>388.87</v>
      </c>
      <c r="FW318" s="79">
        <v>335.63</v>
      </c>
      <c r="FX318" s="65" t="s">
        <v>411</v>
      </c>
      <c r="FY318" s="78">
        <v>618.85</v>
      </c>
      <c r="FZ318" s="78">
        <v>625.65</v>
      </c>
      <c r="GA318" s="78">
        <v>609.15</v>
      </c>
      <c r="GB318" s="78">
        <v>632.55999999999995</v>
      </c>
      <c r="GC318" s="78"/>
      <c r="GD318" s="79">
        <v>393.16</v>
      </c>
      <c r="GE318" s="65" t="s">
        <v>412</v>
      </c>
      <c r="GF318" s="68">
        <v>0.21522038567493099</v>
      </c>
      <c r="GG318" s="78">
        <v>600.6</v>
      </c>
      <c r="GH318" s="78">
        <v>641.09</v>
      </c>
      <c r="GI318" s="78">
        <v>526.1</v>
      </c>
      <c r="GJ318" s="78">
        <v>430.09</v>
      </c>
      <c r="GK318" s="78"/>
      <c r="GL318" s="79">
        <v>371.97</v>
      </c>
      <c r="GM318" s="65" t="s">
        <v>413</v>
      </c>
      <c r="GN318" s="68">
        <v>9.6629560915275206E-2</v>
      </c>
      <c r="GO318" s="78">
        <v>604.38</v>
      </c>
      <c r="GP318" s="78">
        <v>775.1</v>
      </c>
      <c r="GQ318" s="78">
        <v>545.13</v>
      </c>
      <c r="GR318" s="78">
        <v>426.62</v>
      </c>
      <c r="GS318" s="78"/>
      <c r="GT318" s="79"/>
      <c r="GU318" s="65" t="s">
        <v>414</v>
      </c>
      <c r="GV318" s="68">
        <v>1</v>
      </c>
      <c r="GW318" s="78">
        <v>557.67999999999995</v>
      </c>
      <c r="GX318" s="78">
        <v>582.08000000000004</v>
      </c>
      <c r="GY318" s="78">
        <v>552.66999999999996</v>
      </c>
      <c r="GZ318" s="78">
        <v>501.34</v>
      </c>
      <c r="HA318" s="78"/>
      <c r="HB318" s="79">
        <v>423.57</v>
      </c>
      <c r="HC318" s="65" t="s">
        <v>415</v>
      </c>
      <c r="HD318" s="68">
        <v>1</v>
      </c>
      <c r="HE318" s="78">
        <v>609.67999999999995</v>
      </c>
      <c r="HF318" s="78">
        <v>633.17999999999995</v>
      </c>
      <c r="HG318" s="78"/>
      <c r="HH318" s="78">
        <v>429.26</v>
      </c>
      <c r="HI318" s="78">
        <v>422.62</v>
      </c>
      <c r="HJ318" s="79">
        <v>411.72</v>
      </c>
      <c r="HK318" s="85" t="s">
        <v>416</v>
      </c>
      <c r="HL318" s="68">
        <v>1.1214534036110799</v>
      </c>
      <c r="HM318" s="78">
        <v>541.70000000000005</v>
      </c>
      <c r="HN318" s="78">
        <v>582.79</v>
      </c>
      <c r="HO318" s="78">
        <v>502.2</v>
      </c>
      <c r="HP318" s="78"/>
      <c r="HQ318" s="78"/>
      <c r="HR318" s="79"/>
    </row>
    <row r="319" spans="1:226" x14ac:dyDescent="0.25">
      <c r="A319" s="81">
        <v>43297</v>
      </c>
      <c r="B319" s="82" t="s">
        <v>387</v>
      </c>
      <c r="C319" s="83">
        <v>585.18217397661931</v>
      </c>
      <c r="D319" s="83">
        <v>619.18044892979037</v>
      </c>
      <c r="E319" s="83">
        <v>571.87691743510538</v>
      </c>
      <c r="F319" s="83">
        <v>470.03576306767536</v>
      </c>
      <c r="G319" s="83">
        <v>377.81902621722838</v>
      </c>
      <c r="H319" s="84">
        <v>373.03245994826432</v>
      </c>
      <c r="I319" s="82" t="s">
        <v>388</v>
      </c>
      <c r="J319" s="83">
        <v>591.38368522015764</v>
      </c>
      <c r="K319" s="83">
        <v>618.34828403732433</v>
      </c>
      <c r="L319" s="83">
        <v>547.79480186627052</v>
      </c>
      <c r="M319" s="83">
        <v>469.34698614673908</v>
      </c>
      <c r="N319" s="83">
        <v>397.84000000000003</v>
      </c>
      <c r="O319" s="84">
        <v>405.83635271840348</v>
      </c>
      <c r="P319" s="65" t="s">
        <v>389</v>
      </c>
      <c r="Q319" s="78">
        <v>579.14</v>
      </c>
      <c r="R319" s="78">
        <v>617.86</v>
      </c>
      <c r="S319" s="78">
        <v>558.55999999999995</v>
      </c>
      <c r="T319" s="78">
        <v>425</v>
      </c>
      <c r="U319" s="78"/>
      <c r="V319" s="79"/>
      <c r="W319" s="65" t="s">
        <v>390</v>
      </c>
      <c r="X319" s="78">
        <v>578.55999999999995</v>
      </c>
      <c r="Y319" s="78">
        <v>604.85</v>
      </c>
      <c r="Z319" s="78">
        <v>555.4</v>
      </c>
      <c r="AA319" s="78">
        <v>384.89</v>
      </c>
      <c r="AB319" s="78"/>
      <c r="AC319" s="79">
        <v>444.63</v>
      </c>
      <c r="AD319" s="65" t="s">
        <v>391</v>
      </c>
      <c r="AE319" s="68">
        <v>0.51129972389814904</v>
      </c>
      <c r="AF319" s="78">
        <v>582.16</v>
      </c>
      <c r="AG319" s="78">
        <v>610.91999999999996</v>
      </c>
      <c r="AH319" s="78">
        <v>537.03</v>
      </c>
      <c r="AI319" s="78"/>
      <c r="AJ319" s="78"/>
      <c r="AK319" s="79">
        <v>328.97</v>
      </c>
      <c r="AL319" s="69" t="s">
        <v>392</v>
      </c>
      <c r="AM319" s="70">
        <v>1</v>
      </c>
      <c r="AN319" s="78">
        <v>621.42999999999995</v>
      </c>
      <c r="AO319" s="78">
        <v>656.61</v>
      </c>
      <c r="AP319" s="78">
        <v>634.84</v>
      </c>
      <c r="AQ319" s="78">
        <v>583.99</v>
      </c>
      <c r="AR319" s="78"/>
      <c r="AS319" s="79"/>
      <c r="AT319" s="65" t="s">
        <v>393</v>
      </c>
      <c r="AU319" s="68">
        <v>3.86353977514199E-2</v>
      </c>
      <c r="AV319" s="78">
        <v>561.61</v>
      </c>
      <c r="AW319" s="78">
        <v>612.15</v>
      </c>
      <c r="AX319" s="78">
        <v>542.98</v>
      </c>
      <c r="AY319" s="78">
        <v>360.35</v>
      </c>
      <c r="AZ319" s="78"/>
      <c r="BA319" s="79">
        <v>384.71</v>
      </c>
      <c r="BB319" s="65" t="s">
        <v>394</v>
      </c>
      <c r="BC319" s="78">
        <v>568.19000000000005</v>
      </c>
      <c r="BD319" s="78">
        <v>598.51</v>
      </c>
      <c r="BE319" s="78">
        <v>555.46</v>
      </c>
      <c r="BF319" s="78"/>
      <c r="BG319" s="78"/>
      <c r="BH319" s="79">
        <v>411.56</v>
      </c>
      <c r="BI319" s="65" t="s">
        <v>395</v>
      </c>
      <c r="BJ319" s="68">
        <v>0.134139961635971</v>
      </c>
      <c r="BK319" s="78">
        <v>694.98</v>
      </c>
      <c r="BL319" s="78">
        <v>679.82</v>
      </c>
      <c r="BM319" s="78">
        <v>746.86</v>
      </c>
      <c r="BN319" s="78">
        <v>587</v>
      </c>
      <c r="BO319" s="78"/>
      <c r="BP319" s="79"/>
      <c r="BQ319" s="65" t="s">
        <v>396</v>
      </c>
      <c r="BR319" s="68">
        <v>1</v>
      </c>
      <c r="BS319" s="78">
        <v>552.83000000000004</v>
      </c>
      <c r="BT319" s="78">
        <v>587.83000000000004</v>
      </c>
      <c r="BU319" s="78">
        <v>660.33</v>
      </c>
      <c r="BV319" s="78"/>
      <c r="BW319" s="78"/>
      <c r="BX319" s="79">
        <v>330.33</v>
      </c>
      <c r="BY319" s="65" t="s">
        <v>397</v>
      </c>
      <c r="BZ319" s="78">
        <v>634.52</v>
      </c>
      <c r="CA319" s="78">
        <v>648.57000000000005</v>
      </c>
      <c r="CB319" s="78">
        <v>550.28</v>
      </c>
      <c r="CC319" s="78">
        <v>452.23</v>
      </c>
      <c r="CD319" s="78"/>
      <c r="CE319" s="79">
        <v>533.47</v>
      </c>
      <c r="CF319" s="65" t="s">
        <v>398</v>
      </c>
      <c r="CG319" s="78">
        <v>562.47</v>
      </c>
      <c r="CH319" s="78">
        <v>647.34</v>
      </c>
      <c r="CI319" s="78">
        <v>604.36</v>
      </c>
      <c r="CJ319" s="78"/>
      <c r="CK319" s="78"/>
      <c r="CL319" s="79"/>
      <c r="CM319" s="65" t="s">
        <v>399</v>
      </c>
      <c r="CN319" s="78">
        <v>593.78</v>
      </c>
      <c r="CO319" s="78">
        <v>602.98</v>
      </c>
      <c r="CP319" s="78">
        <v>601.38</v>
      </c>
      <c r="CQ319" s="78">
        <v>454.48</v>
      </c>
      <c r="CR319" s="78"/>
      <c r="CS319" s="79">
        <v>565.69000000000005</v>
      </c>
      <c r="CT319" s="65" t="s">
        <v>400</v>
      </c>
      <c r="CU319" s="78">
        <v>614.41999999999996</v>
      </c>
      <c r="CV319" s="78">
        <v>720.57</v>
      </c>
      <c r="CW319" s="78"/>
      <c r="CX319" s="78">
        <v>476.7</v>
      </c>
      <c r="CY319" s="78"/>
      <c r="CZ319" s="79"/>
      <c r="DA319" s="65" t="s">
        <v>401</v>
      </c>
      <c r="DB319" s="68">
        <v>0.13523564811684399</v>
      </c>
      <c r="DC319" s="78">
        <v>604.34</v>
      </c>
      <c r="DD319" s="78">
        <v>660.49</v>
      </c>
      <c r="DE319" s="78">
        <v>569.53</v>
      </c>
      <c r="DF319" s="78">
        <v>564.34</v>
      </c>
      <c r="DG319" s="78"/>
      <c r="DH319" s="79">
        <v>527.17999999999995</v>
      </c>
      <c r="DI319" s="65" t="s">
        <v>402</v>
      </c>
      <c r="DJ319" s="68">
        <v>3.1042403923759901E-3</v>
      </c>
      <c r="DK319" s="78">
        <v>604.65</v>
      </c>
      <c r="DL319" s="78">
        <v>650.04</v>
      </c>
      <c r="DM319" s="78">
        <v>650.04</v>
      </c>
      <c r="DN319" s="78">
        <v>507.36</v>
      </c>
      <c r="DO319" s="78"/>
      <c r="DP319" s="79">
        <v>483.97</v>
      </c>
      <c r="DQ319" s="65" t="s">
        <v>403</v>
      </c>
      <c r="DR319" s="78">
        <v>594.73</v>
      </c>
      <c r="DS319" s="78">
        <v>613.99</v>
      </c>
      <c r="DT319" s="78">
        <v>535.34</v>
      </c>
      <c r="DU319" s="78">
        <v>484.16</v>
      </c>
      <c r="DV319" s="78"/>
      <c r="DW319" s="79"/>
      <c r="DX319" s="65" t="s">
        <v>404</v>
      </c>
      <c r="DY319" s="78">
        <v>609.63</v>
      </c>
      <c r="DZ319" s="78">
        <v>621.08000000000004</v>
      </c>
      <c r="EA319" s="78">
        <v>646.98</v>
      </c>
      <c r="EB319" s="78">
        <v>434.62</v>
      </c>
      <c r="EC319" s="78"/>
      <c r="ED319" s="79">
        <v>406.22</v>
      </c>
      <c r="EE319" s="65" t="s">
        <v>405</v>
      </c>
      <c r="EF319" s="68">
        <v>1</v>
      </c>
      <c r="EG319" s="78">
        <v>603.41</v>
      </c>
      <c r="EH319" s="78">
        <v>626.29</v>
      </c>
      <c r="EI319" s="78">
        <v>530.08000000000004</v>
      </c>
      <c r="EJ319" s="78"/>
      <c r="EK319" s="78">
        <v>323.74</v>
      </c>
      <c r="EL319" s="79">
        <v>326.32</v>
      </c>
      <c r="EM319" s="65" t="s">
        <v>406</v>
      </c>
      <c r="EN319" s="78">
        <v>615.69000000000005</v>
      </c>
      <c r="EO319" s="78">
        <v>609.44000000000005</v>
      </c>
      <c r="EP319" s="78">
        <v>560.17999999999995</v>
      </c>
      <c r="EQ319" s="78"/>
      <c r="ER319" s="78"/>
      <c r="ES319" s="79">
        <v>441.3</v>
      </c>
      <c r="ET319" s="65" t="s">
        <v>407</v>
      </c>
      <c r="EU319" s="68">
        <v>1</v>
      </c>
      <c r="EV319" s="78">
        <v>594.28</v>
      </c>
      <c r="EW319" s="78">
        <v>622.46</v>
      </c>
      <c r="EX319" s="78">
        <v>622.46</v>
      </c>
      <c r="EY319" s="78"/>
      <c r="EZ319" s="78"/>
      <c r="FA319" s="79">
        <v>300.44</v>
      </c>
      <c r="FB319" s="65" t="s">
        <v>408</v>
      </c>
      <c r="FC319" s="78">
        <v>560.79</v>
      </c>
      <c r="FD319" s="78">
        <v>527.6</v>
      </c>
      <c r="FE319" s="78">
        <v>615.37</v>
      </c>
      <c r="FF319" s="78"/>
      <c r="FG319" s="78"/>
      <c r="FH319" s="79"/>
      <c r="FI319" s="65" t="s">
        <v>409</v>
      </c>
      <c r="FJ319" s="78">
        <v>583.86</v>
      </c>
      <c r="FK319" s="78">
        <v>625.33000000000004</v>
      </c>
      <c r="FL319" s="78">
        <v>437.73</v>
      </c>
      <c r="FM319" s="78">
        <v>706.27</v>
      </c>
      <c r="FN319" s="78"/>
      <c r="FO319" s="79">
        <v>379.69</v>
      </c>
      <c r="FP319" s="65" t="s">
        <v>410</v>
      </c>
      <c r="FQ319" s="68">
        <v>0.23248785250970599</v>
      </c>
      <c r="FR319" s="78">
        <v>578.48</v>
      </c>
      <c r="FS319" s="78">
        <v>613.66999999999996</v>
      </c>
      <c r="FT319" s="78">
        <v>594.20000000000005</v>
      </c>
      <c r="FU319" s="78">
        <v>414.29</v>
      </c>
      <c r="FV319" s="78">
        <v>377.28</v>
      </c>
      <c r="FW319" s="79">
        <v>330.67</v>
      </c>
      <c r="FX319" s="65" t="s">
        <v>411</v>
      </c>
      <c r="FY319" s="78">
        <v>626.16999999999996</v>
      </c>
      <c r="FZ319" s="78">
        <v>636.22</v>
      </c>
      <c r="GA319" s="78">
        <v>614.84</v>
      </c>
      <c r="GB319" s="78">
        <v>633.53</v>
      </c>
      <c r="GC319" s="78"/>
      <c r="GD319" s="79">
        <v>393.97</v>
      </c>
      <c r="GE319" s="65" t="s">
        <v>412</v>
      </c>
      <c r="GF319" s="68">
        <v>0.214785858499076</v>
      </c>
      <c r="GG319" s="78">
        <v>608.36</v>
      </c>
      <c r="GH319" s="78">
        <v>647.87</v>
      </c>
      <c r="GI319" s="78">
        <v>525.04</v>
      </c>
      <c r="GJ319" s="78">
        <v>435.85</v>
      </c>
      <c r="GK319" s="78"/>
      <c r="GL319" s="79">
        <v>373.62</v>
      </c>
      <c r="GM319" s="65" t="s">
        <v>413</v>
      </c>
      <c r="GN319" s="68">
        <v>9.6774505724212007E-2</v>
      </c>
      <c r="GO319" s="78">
        <v>605.13</v>
      </c>
      <c r="GP319" s="78">
        <v>777.43</v>
      </c>
      <c r="GQ319" s="78">
        <v>555.78</v>
      </c>
      <c r="GR319" s="78">
        <v>443.13</v>
      </c>
      <c r="GS319" s="78"/>
      <c r="GT319" s="79"/>
      <c r="GU319" s="65" t="s">
        <v>414</v>
      </c>
      <c r="GV319" s="68">
        <v>1</v>
      </c>
      <c r="GW319" s="78">
        <v>555.66</v>
      </c>
      <c r="GX319" s="78">
        <v>579.02</v>
      </c>
      <c r="GY319" s="78">
        <v>556.47</v>
      </c>
      <c r="GZ319" s="78">
        <v>483.34</v>
      </c>
      <c r="HA319" s="78"/>
      <c r="HB319" s="79">
        <v>408.51</v>
      </c>
      <c r="HC319" s="65" t="s">
        <v>415</v>
      </c>
      <c r="HD319" s="68">
        <v>1</v>
      </c>
      <c r="HE319" s="78">
        <v>620.52</v>
      </c>
      <c r="HF319" s="78">
        <v>649.85</v>
      </c>
      <c r="HG319" s="78"/>
      <c r="HH319" s="78">
        <v>434.12</v>
      </c>
      <c r="HI319" s="78">
        <v>427.48</v>
      </c>
      <c r="HJ319" s="79">
        <v>412.55</v>
      </c>
      <c r="HK319" s="85" t="s">
        <v>416</v>
      </c>
      <c r="HL319" s="68">
        <v>1.13288773082588</v>
      </c>
      <c r="HM319" s="78">
        <v>546.91999999999996</v>
      </c>
      <c r="HN319" s="78">
        <v>588.24</v>
      </c>
      <c r="HO319" s="78">
        <v>527.14</v>
      </c>
      <c r="HP319" s="78"/>
      <c r="HQ319" s="78"/>
      <c r="HR319" s="79"/>
    </row>
    <row r="320" spans="1:226" x14ac:dyDescent="0.25">
      <c r="A320" s="81">
        <v>43290</v>
      </c>
      <c r="B320" s="82" t="s">
        <v>387</v>
      </c>
      <c r="C320" s="83">
        <v>584.56761015598204</v>
      </c>
      <c r="D320" s="83">
        <v>619.7051269841968</v>
      </c>
      <c r="E320" s="83">
        <v>572.64260898558086</v>
      </c>
      <c r="F320" s="83">
        <v>468.53063012747975</v>
      </c>
      <c r="G320" s="83">
        <v>376.08531835205997</v>
      </c>
      <c r="H320" s="84">
        <v>365.73567811836267</v>
      </c>
      <c r="I320" s="82" t="s">
        <v>388</v>
      </c>
      <c r="J320" s="83">
        <v>592.40369909579897</v>
      </c>
      <c r="K320" s="83">
        <v>619.78673084882212</v>
      </c>
      <c r="L320" s="83">
        <v>548.04180020950207</v>
      </c>
      <c r="M320" s="83">
        <v>467.0736915221562</v>
      </c>
      <c r="N320" s="83">
        <v>393.36857142857144</v>
      </c>
      <c r="O320" s="84">
        <v>404.12734420807203</v>
      </c>
      <c r="P320" s="65" t="s">
        <v>389</v>
      </c>
      <c r="Q320" s="78">
        <v>583.30999999999995</v>
      </c>
      <c r="R320" s="78">
        <v>626.19000000000005</v>
      </c>
      <c r="S320" s="78">
        <v>566.95000000000005</v>
      </c>
      <c r="T320" s="78">
        <v>425</v>
      </c>
      <c r="U320" s="78"/>
      <c r="V320" s="79"/>
      <c r="W320" s="65" t="s">
        <v>390</v>
      </c>
      <c r="X320" s="78">
        <v>569.17999999999995</v>
      </c>
      <c r="Y320" s="78">
        <v>616.03</v>
      </c>
      <c r="Z320" s="78">
        <v>555.4</v>
      </c>
      <c r="AA320" s="78">
        <v>384.89</v>
      </c>
      <c r="AB320" s="78"/>
      <c r="AC320" s="79">
        <v>444.63</v>
      </c>
      <c r="AD320" s="65" t="s">
        <v>391</v>
      </c>
      <c r="AE320" s="68">
        <v>0.51129972389814904</v>
      </c>
      <c r="AF320" s="78">
        <v>580.79999999999995</v>
      </c>
      <c r="AG320" s="78">
        <v>609.09</v>
      </c>
      <c r="AH320" s="78">
        <v>537.54</v>
      </c>
      <c r="AI320" s="78"/>
      <c r="AJ320" s="78"/>
      <c r="AK320" s="79">
        <v>326.24</v>
      </c>
      <c r="AL320" s="69" t="s">
        <v>392</v>
      </c>
      <c r="AM320" s="70">
        <v>1</v>
      </c>
      <c r="AN320" s="78">
        <v>613.12</v>
      </c>
      <c r="AO320" s="78">
        <v>650.34</v>
      </c>
      <c r="AP320" s="78">
        <v>634.04</v>
      </c>
      <c r="AQ320" s="78">
        <v>583.99</v>
      </c>
      <c r="AR320" s="78"/>
      <c r="AS320" s="79"/>
      <c r="AT320" s="65" t="s">
        <v>393</v>
      </c>
      <c r="AU320" s="68">
        <v>3.8672751179518898E-2</v>
      </c>
      <c r="AV320" s="78">
        <v>563.29999999999995</v>
      </c>
      <c r="AW320" s="78">
        <v>613.63</v>
      </c>
      <c r="AX320" s="78">
        <v>550.95000000000005</v>
      </c>
      <c r="AY320" s="78">
        <v>361.32</v>
      </c>
      <c r="AZ320" s="78"/>
      <c r="BA320" s="79">
        <v>381.47</v>
      </c>
      <c r="BB320" s="65" t="s">
        <v>394</v>
      </c>
      <c r="BC320" s="78">
        <v>570.71</v>
      </c>
      <c r="BD320" s="78">
        <v>601.87</v>
      </c>
      <c r="BE320" s="78">
        <v>550.41</v>
      </c>
      <c r="BF320" s="78"/>
      <c r="BG320" s="78"/>
      <c r="BH320" s="79">
        <v>404.84</v>
      </c>
      <c r="BI320" s="65" t="s">
        <v>395</v>
      </c>
      <c r="BJ320" s="68">
        <v>0.134166957361741</v>
      </c>
      <c r="BK320" s="78">
        <v>695.12</v>
      </c>
      <c r="BL320" s="78">
        <v>701.42</v>
      </c>
      <c r="BM320" s="78">
        <v>768.48</v>
      </c>
      <c r="BN320" s="78">
        <v>573.70000000000005</v>
      </c>
      <c r="BO320" s="78"/>
      <c r="BP320" s="79"/>
      <c r="BQ320" s="65" t="s">
        <v>396</v>
      </c>
      <c r="BR320" s="68">
        <v>1</v>
      </c>
      <c r="BS320" s="78">
        <v>574.5</v>
      </c>
      <c r="BT320" s="78">
        <v>600.33000000000004</v>
      </c>
      <c r="BU320" s="78">
        <v>669.5</v>
      </c>
      <c r="BV320" s="78"/>
      <c r="BW320" s="78"/>
      <c r="BX320" s="79">
        <v>330.33</v>
      </c>
      <c r="BY320" s="65" t="s">
        <v>397</v>
      </c>
      <c r="BZ320" s="78">
        <v>634.32000000000005</v>
      </c>
      <c r="CA320" s="78">
        <v>648.44000000000005</v>
      </c>
      <c r="CB320" s="78">
        <v>561.91999999999996</v>
      </c>
      <c r="CC320" s="78">
        <v>449.51</v>
      </c>
      <c r="CD320" s="78"/>
      <c r="CE320" s="79">
        <v>535</v>
      </c>
      <c r="CF320" s="65" t="s">
        <v>398</v>
      </c>
      <c r="CG320" s="78">
        <v>589.08000000000004</v>
      </c>
      <c r="CH320" s="78">
        <v>669.92</v>
      </c>
      <c r="CI320" s="78">
        <v>616.46</v>
      </c>
      <c r="CJ320" s="78"/>
      <c r="CK320" s="78"/>
      <c r="CL320" s="79"/>
      <c r="CM320" s="65" t="s">
        <v>399</v>
      </c>
      <c r="CN320" s="78">
        <v>584.86</v>
      </c>
      <c r="CO320" s="78">
        <v>597.9</v>
      </c>
      <c r="CP320" s="78">
        <v>605.07000000000005</v>
      </c>
      <c r="CQ320" s="78">
        <v>454.35</v>
      </c>
      <c r="CR320" s="78"/>
      <c r="CS320" s="79">
        <v>562.12</v>
      </c>
      <c r="CT320" s="65" t="s">
        <v>400</v>
      </c>
      <c r="CU320" s="78">
        <v>612.70000000000005</v>
      </c>
      <c r="CV320" s="78">
        <v>718.91</v>
      </c>
      <c r="CW320" s="78"/>
      <c r="CX320" s="78">
        <v>471.58</v>
      </c>
      <c r="CY320" s="78"/>
      <c r="CZ320" s="79"/>
      <c r="DA320" s="65" t="s">
        <v>401</v>
      </c>
      <c r="DB320" s="68">
        <v>0.134929094760703</v>
      </c>
      <c r="DC320" s="78">
        <v>600.16</v>
      </c>
      <c r="DD320" s="78">
        <v>652.52</v>
      </c>
      <c r="DE320" s="78">
        <v>566.62</v>
      </c>
      <c r="DF320" s="78">
        <v>563.05999999999995</v>
      </c>
      <c r="DG320" s="78"/>
      <c r="DH320" s="79">
        <v>519.94000000000005</v>
      </c>
      <c r="DI320" s="65" t="s">
        <v>402</v>
      </c>
      <c r="DJ320" s="68">
        <v>3.09846935613807E-3</v>
      </c>
      <c r="DK320" s="78">
        <v>606.57000000000005</v>
      </c>
      <c r="DL320" s="78">
        <v>651.70000000000005</v>
      </c>
      <c r="DM320" s="78">
        <v>651.70000000000005</v>
      </c>
      <c r="DN320" s="78">
        <v>595.5</v>
      </c>
      <c r="DO320" s="78"/>
      <c r="DP320" s="79">
        <v>482.28</v>
      </c>
      <c r="DQ320" s="65" t="s">
        <v>403</v>
      </c>
      <c r="DR320" s="78">
        <v>562.21</v>
      </c>
      <c r="DS320" s="78">
        <v>605.86</v>
      </c>
      <c r="DT320" s="78">
        <v>534.04999999999995</v>
      </c>
      <c r="DU320" s="78">
        <v>467.75</v>
      </c>
      <c r="DV320" s="78"/>
      <c r="DW320" s="79"/>
      <c r="DX320" s="65" t="s">
        <v>404</v>
      </c>
      <c r="DY320" s="78">
        <v>609.85</v>
      </c>
      <c r="DZ320" s="78">
        <v>621.85</v>
      </c>
      <c r="EA320" s="78">
        <v>654.95000000000005</v>
      </c>
      <c r="EB320" s="78">
        <v>439.55</v>
      </c>
      <c r="EC320" s="78"/>
      <c r="ED320" s="79">
        <v>406.35</v>
      </c>
      <c r="EE320" s="65" t="s">
        <v>405</v>
      </c>
      <c r="EF320" s="68">
        <v>1</v>
      </c>
      <c r="EG320" s="78">
        <v>608.97</v>
      </c>
      <c r="EH320" s="78">
        <v>630.99</v>
      </c>
      <c r="EI320" s="78">
        <v>524.30999999999995</v>
      </c>
      <c r="EJ320" s="78"/>
      <c r="EK320" s="78">
        <v>323.74</v>
      </c>
      <c r="EL320" s="79">
        <v>314.39</v>
      </c>
      <c r="EM320" s="65" t="s">
        <v>406</v>
      </c>
      <c r="EN320" s="78">
        <v>626.79999999999995</v>
      </c>
      <c r="EO320" s="78">
        <v>626.54</v>
      </c>
      <c r="EP320" s="78">
        <v>580.35</v>
      </c>
      <c r="EQ320" s="78"/>
      <c r="ER320" s="78"/>
      <c r="ES320" s="79">
        <v>441.3</v>
      </c>
      <c r="ET320" s="65" t="s">
        <v>407</v>
      </c>
      <c r="EU320" s="68">
        <v>1</v>
      </c>
      <c r="EV320" s="78">
        <v>595.15</v>
      </c>
      <c r="EW320" s="78">
        <v>622.46</v>
      </c>
      <c r="EX320" s="78">
        <v>622.46</v>
      </c>
      <c r="EY320" s="78"/>
      <c r="EZ320" s="78"/>
      <c r="FA320" s="79">
        <v>298.68</v>
      </c>
      <c r="FB320" s="65" t="s">
        <v>408</v>
      </c>
      <c r="FC320" s="78">
        <v>560.79</v>
      </c>
      <c r="FD320" s="78">
        <v>527.6</v>
      </c>
      <c r="FE320" s="78">
        <v>615.37</v>
      </c>
      <c r="FF320" s="78"/>
      <c r="FG320" s="78"/>
      <c r="FH320" s="79"/>
      <c r="FI320" s="65" t="s">
        <v>409</v>
      </c>
      <c r="FJ320" s="78">
        <v>590.47</v>
      </c>
      <c r="FK320" s="78">
        <v>631.12</v>
      </c>
      <c r="FL320" s="78">
        <v>436.9</v>
      </c>
      <c r="FM320" s="78">
        <v>710.27</v>
      </c>
      <c r="FN320" s="78"/>
      <c r="FO320" s="79">
        <v>380.52</v>
      </c>
      <c r="FP320" s="65" t="s">
        <v>410</v>
      </c>
      <c r="FQ320" s="68">
        <v>0.23146004999537101</v>
      </c>
      <c r="FR320" s="78">
        <v>567.32000000000005</v>
      </c>
      <c r="FS320" s="78">
        <v>606.13</v>
      </c>
      <c r="FT320" s="78">
        <v>603.54</v>
      </c>
      <c r="FU320" s="78">
        <v>430.72</v>
      </c>
      <c r="FV320" s="78">
        <v>375.62</v>
      </c>
      <c r="FW320" s="79">
        <v>313.24</v>
      </c>
      <c r="FX320" s="65" t="s">
        <v>411</v>
      </c>
      <c r="FY320" s="78">
        <v>624.54</v>
      </c>
      <c r="FZ320" s="78">
        <v>635.4</v>
      </c>
      <c r="GA320" s="78">
        <v>615.65</v>
      </c>
      <c r="GB320" s="78">
        <v>627.12</v>
      </c>
      <c r="GC320" s="78"/>
      <c r="GD320" s="79">
        <v>394.78</v>
      </c>
      <c r="GE320" s="65" t="s">
        <v>412</v>
      </c>
      <c r="GF320" s="68">
        <v>0.214661371686165</v>
      </c>
      <c r="GG320" s="78">
        <v>612.58000000000004</v>
      </c>
      <c r="GH320" s="78">
        <v>649.37</v>
      </c>
      <c r="GI320" s="78">
        <v>532.01</v>
      </c>
      <c r="GJ320" s="78">
        <v>435.96</v>
      </c>
      <c r="GK320" s="78"/>
      <c r="GL320" s="79">
        <v>373.18</v>
      </c>
      <c r="GM320" s="65" t="s">
        <v>413</v>
      </c>
      <c r="GN320" s="68">
        <v>9.7515309903654895E-2</v>
      </c>
      <c r="GO320" s="78">
        <v>611.79</v>
      </c>
      <c r="GP320" s="78">
        <v>786.81</v>
      </c>
      <c r="GQ320" s="78">
        <v>564.55999999999995</v>
      </c>
      <c r="GR320" s="78">
        <v>447.01</v>
      </c>
      <c r="GS320" s="78"/>
      <c r="GT320" s="79"/>
      <c r="GU320" s="65" t="s">
        <v>414</v>
      </c>
      <c r="GV320" s="68">
        <v>1</v>
      </c>
      <c r="GW320" s="78">
        <v>555.1</v>
      </c>
      <c r="GX320" s="78">
        <v>577.85</v>
      </c>
      <c r="GY320" s="78">
        <v>536.99</v>
      </c>
      <c r="GZ320" s="78">
        <v>483.34</v>
      </c>
      <c r="HA320" s="78"/>
      <c r="HB320" s="79">
        <v>404.62</v>
      </c>
      <c r="HC320" s="65" t="s">
        <v>415</v>
      </c>
      <c r="HD320" s="68">
        <v>1</v>
      </c>
      <c r="HE320" s="78">
        <v>634.67999999999995</v>
      </c>
      <c r="HF320" s="78">
        <v>664.02</v>
      </c>
      <c r="HG320" s="78"/>
      <c r="HH320" s="78">
        <v>427.86</v>
      </c>
      <c r="HI320" s="78">
        <v>421.22</v>
      </c>
      <c r="HJ320" s="79">
        <v>405.89</v>
      </c>
      <c r="HK320" s="85" t="s">
        <v>416</v>
      </c>
      <c r="HL320" s="68">
        <v>1.1319259720414301</v>
      </c>
      <c r="HM320" s="78">
        <v>541.75</v>
      </c>
      <c r="HN320" s="78">
        <v>584.73</v>
      </c>
      <c r="HO320" s="78">
        <v>533.79999999999995</v>
      </c>
      <c r="HP320" s="78"/>
      <c r="HQ320" s="78"/>
      <c r="HR320" s="79"/>
    </row>
    <row r="321" spans="1:226" x14ac:dyDescent="0.25">
      <c r="A321" s="81">
        <v>43283</v>
      </c>
      <c r="B321" s="82" t="s">
        <v>387</v>
      </c>
      <c r="C321" s="83">
        <v>581.51465969011815</v>
      </c>
      <c r="D321" s="83">
        <v>616.00402150278853</v>
      </c>
      <c r="E321" s="83">
        <v>566.47439998973596</v>
      </c>
      <c r="F321" s="83">
        <v>452.26375724462991</v>
      </c>
      <c r="G321" s="83">
        <v>361.24880149812731</v>
      </c>
      <c r="H321" s="84">
        <v>354.82318798945698</v>
      </c>
      <c r="I321" s="82" t="s">
        <v>388</v>
      </c>
      <c r="J321" s="83">
        <v>593.30758633278788</v>
      </c>
      <c r="K321" s="83">
        <v>619.31487462239977</v>
      </c>
      <c r="L321" s="83">
        <v>542.50516074974064</v>
      </c>
      <c r="M321" s="83">
        <v>448.88590437638976</v>
      </c>
      <c r="N321" s="83">
        <v>383.86142857142863</v>
      </c>
      <c r="O321" s="84">
        <v>404.03065929749113</v>
      </c>
      <c r="P321" s="65" t="s">
        <v>389</v>
      </c>
      <c r="Q321" s="78">
        <v>579.97</v>
      </c>
      <c r="R321" s="78">
        <v>623.69000000000005</v>
      </c>
      <c r="S321" s="78">
        <v>568.08000000000004</v>
      </c>
      <c r="T321" s="78">
        <v>412</v>
      </c>
      <c r="U321" s="78"/>
      <c r="V321" s="79"/>
      <c r="W321" s="65" t="s">
        <v>390</v>
      </c>
      <c r="X321" s="78">
        <v>615.91</v>
      </c>
      <c r="Y321" s="78">
        <v>646.14</v>
      </c>
      <c r="Z321" s="78">
        <v>543.66</v>
      </c>
      <c r="AA321" s="78">
        <v>384.68</v>
      </c>
      <c r="AB321" s="78"/>
      <c r="AC321" s="79">
        <v>444.63</v>
      </c>
      <c r="AD321" s="65" t="s">
        <v>391</v>
      </c>
      <c r="AE321" s="68">
        <v>0.51129972389814904</v>
      </c>
      <c r="AF321" s="78">
        <v>581.52</v>
      </c>
      <c r="AG321" s="78">
        <v>609</v>
      </c>
      <c r="AH321" s="78">
        <v>533.97</v>
      </c>
      <c r="AI321" s="78"/>
      <c r="AJ321" s="78"/>
      <c r="AK321" s="79">
        <v>323.22000000000003</v>
      </c>
      <c r="AL321" s="69" t="s">
        <v>392</v>
      </c>
      <c r="AM321" s="70">
        <v>1</v>
      </c>
      <c r="AN321" s="78">
        <v>615.54</v>
      </c>
      <c r="AO321" s="78">
        <v>653.80999999999995</v>
      </c>
      <c r="AP321" s="78">
        <v>634.61</v>
      </c>
      <c r="AQ321" s="78">
        <v>583.99</v>
      </c>
      <c r="AR321" s="78"/>
      <c r="AS321" s="79"/>
      <c r="AT321" s="65" t="s">
        <v>393</v>
      </c>
      <c r="AU321" s="68">
        <v>3.8464497269020702E-2</v>
      </c>
      <c r="AV321" s="78">
        <v>554.03</v>
      </c>
      <c r="AW321" s="78">
        <v>603.04999999999995</v>
      </c>
      <c r="AX321" s="78">
        <v>553.61</v>
      </c>
      <c r="AY321" s="78">
        <v>354.83</v>
      </c>
      <c r="AZ321" s="78"/>
      <c r="BA321" s="79">
        <v>378.87</v>
      </c>
      <c r="BB321" s="65" t="s">
        <v>394</v>
      </c>
      <c r="BC321" s="78">
        <v>574.07000000000005</v>
      </c>
      <c r="BD321" s="78">
        <v>603.54999999999995</v>
      </c>
      <c r="BE321" s="78">
        <v>542.85</v>
      </c>
      <c r="BF321" s="78"/>
      <c r="BG321" s="78"/>
      <c r="BH321" s="79">
        <v>407.36</v>
      </c>
      <c r="BI321" s="65" t="s">
        <v>395</v>
      </c>
      <c r="BJ321" s="68">
        <v>0.134220981423816</v>
      </c>
      <c r="BK321" s="78">
        <v>695.4</v>
      </c>
      <c r="BL321" s="78">
        <v>701.71</v>
      </c>
      <c r="BM321" s="78">
        <v>768.79</v>
      </c>
      <c r="BN321" s="78">
        <v>573.92999999999995</v>
      </c>
      <c r="BO321" s="78"/>
      <c r="BP321" s="79"/>
      <c r="BQ321" s="65" t="s">
        <v>396</v>
      </c>
      <c r="BR321" s="68">
        <v>1</v>
      </c>
      <c r="BS321" s="78">
        <v>581.16999999999996</v>
      </c>
      <c r="BT321" s="78">
        <v>603.66999999999996</v>
      </c>
      <c r="BU321" s="78">
        <v>668.67</v>
      </c>
      <c r="BV321" s="78"/>
      <c r="BW321" s="78"/>
      <c r="BX321" s="79">
        <v>319.5</v>
      </c>
      <c r="BY321" s="65" t="s">
        <v>397</v>
      </c>
      <c r="BZ321" s="78">
        <v>628.28</v>
      </c>
      <c r="CA321" s="78">
        <v>642.34</v>
      </c>
      <c r="CB321" s="78">
        <v>551.38</v>
      </c>
      <c r="CC321" s="78">
        <v>419.42</v>
      </c>
      <c r="CD321" s="78"/>
      <c r="CE321" s="79">
        <v>536.80999999999995</v>
      </c>
      <c r="CF321" s="65" t="s">
        <v>398</v>
      </c>
      <c r="CG321" s="78">
        <v>568.91999999999996</v>
      </c>
      <c r="CH321" s="78">
        <v>656.21</v>
      </c>
      <c r="CI321" s="78">
        <v>618.07000000000005</v>
      </c>
      <c r="CJ321" s="78"/>
      <c r="CK321" s="78"/>
      <c r="CL321" s="79"/>
      <c r="CM321" s="65" t="s">
        <v>399</v>
      </c>
      <c r="CN321" s="78">
        <v>587.02</v>
      </c>
      <c r="CO321" s="78">
        <v>599.63</v>
      </c>
      <c r="CP321" s="78">
        <v>603.36</v>
      </c>
      <c r="CQ321" s="78">
        <v>452.38</v>
      </c>
      <c r="CR321" s="78"/>
      <c r="CS321" s="79">
        <v>568.1</v>
      </c>
      <c r="CT321" s="65" t="s">
        <v>400</v>
      </c>
      <c r="CU321" s="78">
        <v>604.76</v>
      </c>
      <c r="CV321" s="78">
        <v>715.02</v>
      </c>
      <c r="CW321" s="78"/>
      <c r="CX321" s="78">
        <v>467.41</v>
      </c>
      <c r="CY321" s="78"/>
      <c r="CZ321" s="79"/>
      <c r="DA321" s="65" t="s">
        <v>401</v>
      </c>
      <c r="DB321" s="68">
        <v>0.13541694878530999</v>
      </c>
      <c r="DC321" s="78">
        <v>590.53</v>
      </c>
      <c r="DD321" s="78">
        <v>650.87</v>
      </c>
      <c r="DE321" s="78">
        <v>563.25</v>
      </c>
      <c r="DF321" s="78">
        <v>553.17999999999995</v>
      </c>
      <c r="DG321" s="78"/>
      <c r="DH321" s="79">
        <v>518.57000000000005</v>
      </c>
      <c r="DI321" s="65" t="s">
        <v>402</v>
      </c>
      <c r="DJ321" s="68">
        <v>3.0320487553439899E-3</v>
      </c>
      <c r="DK321" s="78">
        <v>569.22</v>
      </c>
      <c r="DL321" s="78">
        <v>617.73</v>
      </c>
      <c r="DM321" s="78">
        <v>617.73</v>
      </c>
      <c r="DN321" s="78">
        <v>582.74</v>
      </c>
      <c r="DO321" s="78"/>
      <c r="DP321" s="79">
        <v>454.04</v>
      </c>
      <c r="DQ321" s="65" t="s">
        <v>403</v>
      </c>
      <c r="DR321" s="78">
        <v>570.34</v>
      </c>
      <c r="DS321" s="78">
        <v>581.47</v>
      </c>
      <c r="DT321" s="78">
        <v>535.80999999999995</v>
      </c>
      <c r="DU321" s="78">
        <v>475.46</v>
      </c>
      <c r="DV321" s="78"/>
      <c r="DW321" s="79"/>
      <c r="DX321" s="65" t="s">
        <v>404</v>
      </c>
      <c r="DY321" s="78">
        <v>609.5</v>
      </c>
      <c r="DZ321" s="78">
        <v>621.58000000000004</v>
      </c>
      <c r="EA321" s="78">
        <v>654.66</v>
      </c>
      <c r="EB321" s="78">
        <v>437.52</v>
      </c>
      <c r="EC321" s="78"/>
      <c r="ED321" s="79">
        <v>406.69</v>
      </c>
      <c r="EE321" s="65" t="s">
        <v>405</v>
      </c>
      <c r="EF321" s="68">
        <v>1</v>
      </c>
      <c r="EG321" s="78">
        <v>599.72</v>
      </c>
      <c r="EH321" s="78">
        <v>620.35</v>
      </c>
      <c r="EI321" s="78">
        <v>540.84</v>
      </c>
      <c r="EJ321" s="78"/>
      <c r="EK321" s="78">
        <v>323.74</v>
      </c>
      <c r="EL321" s="79">
        <v>308.64</v>
      </c>
      <c r="EM321" s="65" t="s">
        <v>406</v>
      </c>
      <c r="EN321" s="78">
        <v>612.27</v>
      </c>
      <c r="EO321" s="78">
        <v>606.88</v>
      </c>
      <c r="EP321" s="78">
        <v>557.54</v>
      </c>
      <c r="EQ321" s="78"/>
      <c r="ER321" s="78"/>
      <c r="ES321" s="79">
        <v>430.19</v>
      </c>
      <c r="ET321" s="65" t="s">
        <v>407</v>
      </c>
      <c r="EU321" s="68">
        <v>1</v>
      </c>
      <c r="EV321" s="78">
        <v>594.66999999999996</v>
      </c>
      <c r="EW321" s="78">
        <v>620.51</v>
      </c>
      <c r="EX321" s="78">
        <v>620.51</v>
      </c>
      <c r="EY321" s="78"/>
      <c r="EZ321" s="78"/>
      <c r="FA321" s="79">
        <v>294.13</v>
      </c>
      <c r="FB321" s="65" t="s">
        <v>408</v>
      </c>
      <c r="FC321" s="78">
        <v>560.79</v>
      </c>
      <c r="FD321" s="78">
        <v>527.6</v>
      </c>
      <c r="FE321" s="78">
        <v>615.37</v>
      </c>
      <c r="FF321" s="78"/>
      <c r="FG321" s="78"/>
      <c r="FH321" s="79"/>
      <c r="FI321" s="65" t="s">
        <v>409</v>
      </c>
      <c r="FJ321" s="78">
        <v>591.29999999999995</v>
      </c>
      <c r="FK321" s="78">
        <v>626.16</v>
      </c>
      <c r="FL321" s="78">
        <v>450.12</v>
      </c>
      <c r="FM321" s="78">
        <v>733.27</v>
      </c>
      <c r="FN321" s="78"/>
      <c r="FO321" s="79">
        <v>373.91</v>
      </c>
      <c r="FP321" s="65" t="s">
        <v>410</v>
      </c>
      <c r="FQ321" s="68">
        <v>0.227826760531292</v>
      </c>
      <c r="FR321" s="78">
        <v>548.11</v>
      </c>
      <c r="FS321" s="78">
        <v>585.82000000000005</v>
      </c>
      <c r="FT321" s="78">
        <v>585.86</v>
      </c>
      <c r="FU321" s="78">
        <v>382.65</v>
      </c>
      <c r="FV321" s="78">
        <v>360.64</v>
      </c>
      <c r="FW321" s="79">
        <v>283.14999999999998</v>
      </c>
      <c r="FX321" s="65" t="s">
        <v>411</v>
      </c>
      <c r="FY321" s="78">
        <v>620.47</v>
      </c>
      <c r="FZ321" s="78">
        <v>632.97</v>
      </c>
      <c r="GA321" s="78">
        <v>610.77</v>
      </c>
      <c r="GB321" s="78">
        <v>616.37</v>
      </c>
      <c r="GC321" s="78"/>
      <c r="GD321" s="79">
        <v>393.16</v>
      </c>
      <c r="GE321" s="65" t="s">
        <v>412</v>
      </c>
      <c r="GF321" s="68">
        <v>0.21469363218686899</v>
      </c>
      <c r="GG321" s="78">
        <v>606.67999999999995</v>
      </c>
      <c r="GH321" s="78">
        <v>648.86</v>
      </c>
      <c r="GI321" s="78">
        <v>647.79999999999995</v>
      </c>
      <c r="GJ321" s="78">
        <v>433.19</v>
      </c>
      <c r="GK321" s="78"/>
      <c r="GL321" s="79">
        <v>373.46</v>
      </c>
      <c r="GM321" s="65" t="s">
        <v>413</v>
      </c>
      <c r="GN321" s="68">
        <v>9.5702938080199099E-2</v>
      </c>
      <c r="GO321" s="78">
        <v>604.25</v>
      </c>
      <c r="GP321" s="78">
        <v>775.79</v>
      </c>
      <c r="GQ321" s="78">
        <v>555.13</v>
      </c>
      <c r="GR321" s="78">
        <v>445.78</v>
      </c>
      <c r="GS321" s="78"/>
      <c r="GT321" s="79"/>
      <c r="GU321" s="65" t="s">
        <v>414</v>
      </c>
      <c r="GV321" s="68">
        <v>1</v>
      </c>
      <c r="GW321" s="78">
        <v>555.15</v>
      </c>
      <c r="GX321" s="78">
        <v>580.9</v>
      </c>
      <c r="GY321" s="78">
        <v>539.78</v>
      </c>
      <c r="GZ321" s="78">
        <v>483.34</v>
      </c>
      <c r="HA321" s="78"/>
      <c r="HB321" s="79">
        <v>409.9</v>
      </c>
      <c r="HC321" s="65" t="s">
        <v>415</v>
      </c>
      <c r="HD321" s="68">
        <v>1</v>
      </c>
      <c r="HE321" s="78">
        <v>619.67999999999995</v>
      </c>
      <c r="HF321" s="78">
        <v>664.85</v>
      </c>
      <c r="HG321" s="78"/>
      <c r="HH321" s="78">
        <v>414.55</v>
      </c>
      <c r="HI321" s="78">
        <v>407.91</v>
      </c>
      <c r="HJ321" s="79">
        <v>405.05</v>
      </c>
      <c r="HK321" s="85" t="s">
        <v>416</v>
      </c>
      <c r="HL321" s="68">
        <v>1.12803158488438</v>
      </c>
      <c r="HM321" s="78">
        <v>535.83000000000004</v>
      </c>
      <c r="HN321" s="78">
        <v>576.16</v>
      </c>
      <c r="HO321" s="78">
        <v>532.4</v>
      </c>
      <c r="HP321" s="78"/>
      <c r="HQ321" s="78"/>
      <c r="HR321" s="79"/>
    </row>
    <row r="322" spans="1:226" x14ac:dyDescent="0.25">
      <c r="A322" s="81">
        <v>43276</v>
      </c>
      <c r="B322" s="82" t="s">
        <v>387</v>
      </c>
      <c r="C322" s="83">
        <v>579.3342140413439</v>
      </c>
      <c r="D322" s="83">
        <v>615.88615125146009</v>
      </c>
      <c r="E322" s="83">
        <v>566.28403975590948</v>
      </c>
      <c r="F322" s="83">
        <v>457.05908893436896</v>
      </c>
      <c r="G322" s="83">
        <v>365.49543071161048</v>
      </c>
      <c r="H322" s="84">
        <v>355.15893791338897</v>
      </c>
      <c r="I322" s="82" t="s">
        <v>388</v>
      </c>
      <c r="J322" s="83">
        <v>587.45377358446171</v>
      </c>
      <c r="K322" s="83">
        <v>617.88849787708216</v>
      </c>
      <c r="L322" s="83">
        <v>542.80469495013187</v>
      </c>
      <c r="M322" s="83">
        <v>453.54094194407571</v>
      </c>
      <c r="N322" s="83">
        <v>384.26857142857148</v>
      </c>
      <c r="O322" s="84">
        <v>403.60284517979358</v>
      </c>
      <c r="P322" s="65" t="s">
        <v>389</v>
      </c>
      <c r="Q322" s="78">
        <v>574.14</v>
      </c>
      <c r="R322" s="78">
        <v>617.03</v>
      </c>
      <c r="S322" s="78">
        <v>556.59</v>
      </c>
      <c r="T322" s="78">
        <v>410</v>
      </c>
      <c r="U322" s="78"/>
      <c r="V322" s="79"/>
      <c r="W322" s="65" t="s">
        <v>390</v>
      </c>
      <c r="X322" s="78">
        <v>573.92999999999995</v>
      </c>
      <c r="Y322" s="78">
        <v>601.17999999999995</v>
      </c>
      <c r="Z322" s="78">
        <v>556.79999999999995</v>
      </c>
      <c r="AA322" s="78">
        <v>364.51</v>
      </c>
      <c r="AB322" s="78"/>
      <c r="AC322" s="79">
        <v>444.63</v>
      </c>
      <c r="AD322" s="65" t="s">
        <v>391</v>
      </c>
      <c r="AE322" s="68">
        <v>0.51129972389814904</v>
      </c>
      <c r="AF322" s="78">
        <v>584.07000000000005</v>
      </c>
      <c r="AG322" s="78">
        <v>610.36</v>
      </c>
      <c r="AH322" s="78">
        <v>527.24</v>
      </c>
      <c r="AI322" s="78"/>
      <c r="AJ322" s="78"/>
      <c r="AK322" s="79">
        <v>324.75</v>
      </c>
      <c r="AL322" s="69" t="s">
        <v>392</v>
      </c>
      <c r="AM322" s="70">
        <v>1</v>
      </c>
      <c r="AN322" s="78">
        <v>619.38</v>
      </c>
      <c r="AO322" s="78">
        <v>661.69</v>
      </c>
      <c r="AP322" s="78">
        <v>634.33000000000004</v>
      </c>
      <c r="AQ322" s="78">
        <v>567.9</v>
      </c>
      <c r="AR322" s="78"/>
      <c r="AS322" s="79"/>
      <c r="AT322" s="65" t="s">
        <v>393</v>
      </c>
      <c r="AU322" s="68">
        <v>3.8557933294775401E-2</v>
      </c>
      <c r="AV322" s="78">
        <v>555.83000000000004</v>
      </c>
      <c r="AW322" s="78">
        <v>603.34</v>
      </c>
      <c r="AX322" s="78">
        <v>554.96</v>
      </c>
      <c r="AY322" s="78">
        <v>355.7</v>
      </c>
      <c r="AZ322" s="78"/>
      <c r="BA322" s="79">
        <v>374.25</v>
      </c>
      <c r="BB322" s="65" t="s">
        <v>394</v>
      </c>
      <c r="BC322" s="78">
        <v>558.95000000000005</v>
      </c>
      <c r="BD322" s="78">
        <v>592.63</v>
      </c>
      <c r="BE322" s="78">
        <v>544.53</v>
      </c>
      <c r="BF322" s="78"/>
      <c r="BG322" s="78"/>
      <c r="BH322" s="79">
        <v>404.84</v>
      </c>
      <c r="BI322" s="65" t="s">
        <v>395</v>
      </c>
      <c r="BJ322" s="68">
        <v>0.13419756565615901</v>
      </c>
      <c r="BK322" s="78">
        <v>673.81</v>
      </c>
      <c r="BL322" s="78">
        <v>680.11</v>
      </c>
      <c r="BM322" s="78">
        <v>747.19</v>
      </c>
      <c r="BN322" s="78">
        <v>560.41</v>
      </c>
      <c r="BO322" s="78"/>
      <c r="BP322" s="79"/>
      <c r="BQ322" s="65" t="s">
        <v>396</v>
      </c>
      <c r="BR322" s="68">
        <v>1</v>
      </c>
      <c r="BS322" s="78">
        <v>537</v>
      </c>
      <c r="BT322" s="78">
        <v>565.33000000000004</v>
      </c>
      <c r="BU322" s="78">
        <v>662.83</v>
      </c>
      <c r="BV322" s="78"/>
      <c r="BW322" s="78"/>
      <c r="BX322" s="79">
        <v>335.33</v>
      </c>
      <c r="BY322" s="65" t="s">
        <v>397</v>
      </c>
      <c r="BZ322" s="78">
        <v>629.23</v>
      </c>
      <c r="CA322" s="78">
        <v>643.46</v>
      </c>
      <c r="CB322" s="78">
        <v>552.23</v>
      </c>
      <c r="CC322" s="78">
        <v>434.12</v>
      </c>
      <c r="CD322" s="78"/>
      <c r="CE322" s="79">
        <v>536.41999999999996</v>
      </c>
      <c r="CF322" s="65" t="s">
        <v>398</v>
      </c>
      <c r="CG322" s="78">
        <v>586.66</v>
      </c>
      <c r="CH322" s="78">
        <v>676.37</v>
      </c>
      <c r="CI322" s="78">
        <v>605.16999999999996</v>
      </c>
      <c r="CJ322" s="78"/>
      <c r="CK322" s="78"/>
      <c r="CL322" s="79"/>
      <c r="CM322" s="65" t="s">
        <v>399</v>
      </c>
      <c r="CN322" s="78">
        <v>591.17999999999995</v>
      </c>
      <c r="CO322" s="78">
        <v>605.07000000000005</v>
      </c>
      <c r="CP322" s="78">
        <v>598.82000000000005</v>
      </c>
      <c r="CQ322" s="78">
        <v>440.81</v>
      </c>
      <c r="CR322" s="78"/>
      <c r="CS322" s="79">
        <v>565.66</v>
      </c>
      <c r="CT322" s="65" t="s">
        <v>400</v>
      </c>
      <c r="CU322" s="78">
        <v>606.57000000000005</v>
      </c>
      <c r="CV322" s="78">
        <v>717.51</v>
      </c>
      <c r="CW322" s="78"/>
      <c r="CX322" s="78">
        <v>459.63</v>
      </c>
      <c r="CY322" s="78"/>
      <c r="CZ322" s="79"/>
      <c r="DA322" s="65" t="s">
        <v>401</v>
      </c>
      <c r="DB322" s="68">
        <v>0.13545546901456099</v>
      </c>
      <c r="DC322" s="78">
        <v>594.16</v>
      </c>
      <c r="DD322" s="78">
        <v>652.57000000000005</v>
      </c>
      <c r="DE322" s="78">
        <v>564.5</v>
      </c>
      <c r="DF322" s="78">
        <v>553.34</v>
      </c>
      <c r="DG322" s="78"/>
      <c r="DH322" s="79">
        <v>524.13</v>
      </c>
      <c r="DI322" s="65" t="s">
        <v>402</v>
      </c>
      <c r="DJ322" s="68">
        <v>3.0729518775736001E-3</v>
      </c>
      <c r="DK322" s="78">
        <v>576.74</v>
      </c>
      <c r="DL322" s="78">
        <v>625.48</v>
      </c>
      <c r="DM322" s="78">
        <v>625.48</v>
      </c>
      <c r="DN322" s="78">
        <v>590.6</v>
      </c>
      <c r="DO322" s="78"/>
      <c r="DP322" s="79">
        <v>460.1</v>
      </c>
      <c r="DQ322" s="65" t="s">
        <v>403</v>
      </c>
      <c r="DR322" s="78">
        <v>610.99</v>
      </c>
      <c r="DS322" s="78">
        <v>638.38</v>
      </c>
      <c r="DT322" s="78">
        <v>531.33000000000004</v>
      </c>
      <c r="DU322" s="78">
        <v>458.37</v>
      </c>
      <c r="DV322" s="78"/>
      <c r="DW322" s="79"/>
      <c r="DX322" s="65" t="s">
        <v>404</v>
      </c>
      <c r="DY322" s="78">
        <v>613.16999999999996</v>
      </c>
      <c r="DZ322" s="78">
        <v>625.45000000000005</v>
      </c>
      <c r="EA322" s="78">
        <v>647.41999999999996</v>
      </c>
      <c r="EB322" s="78">
        <v>431.94</v>
      </c>
      <c r="EC322" s="78"/>
      <c r="ED322" s="79">
        <v>407.02</v>
      </c>
      <c r="EE322" s="65" t="s">
        <v>405</v>
      </c>
      <c r="EF322" s="68">
        <v>1</v>
      </c>
      <c r="EG322" s="78">
        <v>601.64</v>
      </c>
      <c r="EH322" s="78">
        <v>621.61</v>
      </c>
      <c r="EI322" s="78">
        <v>540.84</v>
      </c>
      <c r="EJ322" s="78"/>
      <c r="EK322" s="78">
        <v>323.74</v>
      </c>
      <c r="EL322" s="79">
        <v>308.64</v>
      </c>
      <c r="EM322" s="65" t="s">
        <v>406</v>
      </c>
      <c r="EN322" s="78">
        <v>612.27</v>
      </c>
      <c r="EO322" s="78">
        <v>619.70000000000005</v>
      </c>
      <c r="EP322" s="78">
        <v>569.82000000000005</v>
      </c>
      <c r="EQ322" s="78"/>
      <c r="ER322" s="78"/>
      <c r="ES322" s="79">
        <v>430.19</v>
      </c>
      <c r="ET322" s="65" t="s">
        <v>407</v>
      </c>
      <c r="EU322" s="68">
        <v>1</v>
      </c>
      <c r="EV322" s="78">
        <v>596.61</v>
      </c>
      <c r="EW322" s="78">
        <v>621.91999999999996</v>
      </c>
      <c r="EX322" s="78">
        <v>621.91999999999996</v>
      </c>
      <c r="EY322" s="78"/>
      <c r="EZ322" s="78"/>
      <c r="FA322" s="79">
        <v>293.31</v>
      </c>
      <c r="FB322" s="65" t="s">
        <v>408</v>
      </c>
      <c r="FC322" s="78">
        <v>560.79</v>
      </c>
      <c r="FD322" s="78">
        <v>527.6</v>
      </c>
      <c r="FE322" s="78">
        <v>615.37</v>
      </c>
      <c r="FF322" s="78"/>
      <c r="FG322" s="78"/>
      <c r="FH322" s="79"/>
      <c r="FI322" s="65" t="s">
        <v>409</v>
      </c>
      <c r="FJ322" s="78">
        <v>577.25</v>
      </c>
      <c r="FK322" s="78">
        <v>620.37</v>
      </c>
      <c r="FL322" s="78">
        <v>422.02</v>
      </c>
      <c r="FM322" s="78">
        <v>701.27</v>
      </c>
      <c r="FN322" s="78"/>
      <c r="FO322" s="79">
        <v>368.95</v>
      </c>
      <c r="FP322" s="65" t="s">
        <v>410</v>
      </c>
      <c r="FQ322" s="68">
        <v>0.23057412958266099</v>
      </c>
      <c r="FR322" s="78">
        <v>555.71</v>
      </c>
      <c r="FS322" s="78">
        <v>593.25</v>
      </c>
      <c r="FT322" s="78">
        <v>575.87</v>
      </c>
      <c r="FU322" s="78">
        <v>401.8</v>
      </c>
      <c r="FV322" s="78">
        <v>364.99</v>
      </c>
      <c r="FW322" s="79">
        <v>286.33999999999997</v>
      </c>
      <c r="FX322" s="65" t="s">
        <v>411</v>
      </c>
      <c r="FY322" s="78">
        <v>619.66</v>
      </c>
      <c r="FZ322" s="78">
        <v>633.78</v>
      </c>
      <c r="GA322" s="78">
        <v>610.77</v>
      </c>
      <c r="GB322" s="78">
        <v>616.5</v>
      </c>
      <c r="GC322" s="78"/>
      <c r="GD322" s="79">
        <v>393.16</v>
      </c>
      <c r="GE322" s="65" t="s">
        <v>412</v>
      </c>
      <c r="GF322" s="68">
        <v>0.21417862497322801</v>
      </c>
      <c r="GG322" s="78">
        <v>600.73</v>
      </c>
      <c r="GH322" s="78">
        <v>642.74</v>
      </c>
      <c r="GI322" s="78">
        <v>538.85</v>
      </c>
      <c r="GJ322" s="78">
        <v>620.29999999999995</v>
      </c>
      <c r="GK322" s="78"/>
      <c r="GL322" s="79">
        <v>356.38</v>
      </c>
      <c r="GM322" s="65" t="s">
        <v>413</v>
      </c>
      <c r="GN322" s="68">
        <v>9.6503671964718304E-2</v>
      </c>
      <c r="GO322" s="78">
        <v>594.33000000000004</v>
      </c>
      <c r="GP322" s="78">
        <v>757.03</v>
      </c>
      <c r="GQ322" s="78">
        <v>547.27</v>
      </c>
      <c r="GR322" s="78">
        <v>432.43</v>
      </c>
      <c r="GS322" s="78"/>
      <c r="GT322" s="79"/>
      <c r="GU322" s="65" t="s">
        <v>414</v>
      </c>
      <c r="GV322" s="68">
        <v>1</v>
      </c>
      <c r="GW322" s="78">
        <v>563.98</v>
      </c>
      <c r="GX322" s="78">
        <v>591.27</v>
      </c>
      <c r="GY322" s="78">
        <v>561.12</v>
      </c>
      <c r="GZ322" s="78">
        <v>483.34</v>
      </c>
      <c r="HA322" s="78"/>
      <c r="HB322" s="79">
        <v>408.99</v>
      </c>
      <c r="HC322" s="65" t="s">
        <v>415</v>
      </c>
      <c r="HD322" s="68">
        <v>1</v>
      </c>
      <c r="HE322" s="78">
        <v>620.52</v>
      </c>
      <c r="HF322" s="78">
        <v>664.85</v>
      </c>
      <c r="HG322" s="78"/>
      <c r="HH322" s="78">
        <v>415.12</v>
      </c>
      <c r="HI322" s="78">
        <v>408.48</v>
      </c>
      <c r="HJ322" s="79">
        <v>402.55</v>
      </c>
      <c r="HK322" s="85" t="s">
        <v>416</v>
      </c>
      <c r="HL322" s="68">
        <v>1.1358473421172199</v>
      </c>
      <c r="HM322" s="78">
        <v>545.55999999999995</v>
      </c>
      <c r="HN322" s="78">
        <v>584.26</v>
      </c>
      <c r="HO322" s="78">
        <v>531.24</v>
      </c>
      <c r="HP322" s="78"/>
      <c r="HQ322" s="78"/>
      <c r="HR322" s="79"/>
    </row>
    <row r="323" spans="1:226" x14ac:dyDescent="0.25">
      <c r="A323" s="81">
        <v>43269</v>
      </c>
      <c r="B323" s="82" t="s">
        <v>387</v>
      </c>
      <c r="C323" s="83">
        <v>586.08121304747169</v>
      </c>
      <c r="D323" s="83">
        <v>622.84160335455988</v>
      </c>
      <c r="E323" s="83">
        <v>569.71472591293934</v>
      </c>
      <c r="F323" s="83">
        <v>454.66750282805367</v>
      </c>
      <c r="G323" s="83">
        <v>380.75460674157307</v>
      </c>
      <c r="H323" s="84">
        <v>353.40106594371088</v>
      </c>
      <c r="I323" s="82" t="s">
        <v>388</v>
      </c>
      <c r="J323" s="83">
        <v>593.73815899708893</v>
      </c>
      <c r="K323" s="83">
        <v>624.17985760119461</v>
      </c>
      <c r="L323" s="83">
        <v>545.55093546901333</v>
      </c>
      <c r="M323" s="83">
        <v>453.35330262832349</v>
      </c>
      <c r="N323" s="83">
        <v>385.75428571428574</v>
      </c>
      <c r="O323" s="84">
        <v>400.59705376193943</v>
      </c>
      <c r="P323" s="65" t="s">
        <v>389</v>
      </c>
      <c r="Q323" s="78">
        <v>584.97</v>
      </c>
      <c r="R323" s="78">
        <v>626.19000000000005</v>
      </c>
      <c r="S323" s="78">
        <v>563.89</v>
      </c>
      <c r="T323" s="78">
        <v>410</v>
      </c>
      <c r="U323" s="78"/>
      <c r="V323" s="79"/>
      <c r="W323" s="65" t="s">
        <v>390</v>
      </c>
      <c r="X323" s="78">
        <v>577.4</v>
      </c>
      <c r="Y323" s="78">
        <v>612.54999999999995</v>
      </c>
      <c r="Z323" s="78">
        <v>556.79999999999995</v>
      </c>
      <c r="AA323" s="78">
        <v>371.89</v>
      </c>
      <c r="AB323" s="78"/>
      <c r="AC323" s="79">
        <v>444.63</v>
      </c>
      <c r="AD323" s="65" t="s">
        <v>391</v>
      </c>
      <c r="AE323" s="68">
        <v>0.51129972389814904</v>
      </c>
      <c r="AF323" s="78">
        <v>585.01</v>
      </c>
      <c r="AG323" s="78">
        <v>611.26</v>
      </c>
      <c r="AH323" s="78">
        <v>530.9</v>
      </c>
      <c r="AI323" s="78"/>
      <c r="AJ323" s="78"/>
      <c r="AK323" s="79">
        <v>325.08999999999997</v>
      </c>
      <c r="AL323" s="69" t="s">
        <v>392</v>
      </c>
      <c r="AM323" s="70">
        <v>1</v>
      </c>
      <c r="AN323" s="78">
        <v>626.09</v>
      </c>
      <c r="AO323" s="78">
        <v>668.41</v>
      </c>
      <c r="AP323" s="78">
        <v>614.65</v>
      </c>
      <c r="AQ323" s="78">
        <v>567.9</v>
      </c>
      <c r="AR323" s="78"/>
      <c r="AS323" s="79"/>
      <c r="AT323" s="65" t="s">
        <v>393</v>
      </c>
      <c r="AU323" s="68">
        <v>3.8851548234197099E-2</v>
      </c>
      <c r="AV323" s="78">
        <v>564.46</v>
      </c>
      <c r="AW323" s="78">
        <v>613.39</v>
      </c>
      <c r="AX323" s="78">
        <v>568.69000000000005</v>
      </c>
      <c r="AY323" s="78">
        <v>352.85</v>
      </c>
      <c r="AZ323" s="78"/>
      <c r="BA323" s="79">
        <v>376.07</v>
      </c>
      <c r="BB323" s="65" t="s">
        <v>394</v>
      </c>
      <c r="BC323" s="78">
        <v>567.35</v>
      </c>
      <c r="BD323" s="78">
        <v>601.87</v>
      </c>
      <c r="BE323" s="78">
        <v>544.53</v>
      </c>
      <c r="BF323" s="78"/>
      <c r="BG323" s="78"/>
      <c r="BH323" s="79">
        <v>403.16</v>
      </c>
      <c r="BI323" s="65" t="s">
        <v>395</v>
      </c>
      <c r="BJ323" s="68">
        <v>0.134228187919463</v>
      </c>
      <c r="BK323" s="78">
        <v>684.7</v>
      </c>
      <c r="BL323" s="78">
        <v>701.74</v>
      </c>
      <c r="BM323" s="78">
        <v>768.83</v>
      </c>
      <c r="BN323" s="78">
        <v>560.54</v>
      </c>
      <c r="BO323" s="78"/>
      <c r="BP323" s="79"/>
      <c r="BQ323" s="65" t="s">
        <v>396</v>
      </c>
      <c r="BR323" s="68">
        <v>1</v>
      </c>
      <c r="BS323" s="78">
        <v>562</v>
      </c>
      <c r="BT323" s="78">
        <v>590.33000000000004</v>
      </c>
      <c r="BU323" s="78">
        <v>662.83</v>
      </c>
      <c r="BV323" s="78"/>
      <c r="BW323" s="78"/>
      <c r="BX323" s="79">
        <v>335.33</v>
      </c>
      <c r="BY323" s="65" t="s">
        <v>397</v>
      </c>
      <c r="BZ323" s="78">
        <v>636.55999999999995</v>
      </c>
      <c r="CA323" s="78">
        <v>651.16</v>
      </c>
      <c r="CB323" s="78">
        <v>553.83000000000004</v>
      </c>
      <c r="CC323" s="78">
        <v>432.81</v>
      </c>
      <c r="CD323" s="78"/>
      <c r="CE323" s="79">
        <v>535.92999999999995</v>
      </c>
      <c r="CF323" s="65" t="s">
        <v>398</v>
      </c>
      <c r="CG323" s="78">
        <v>590.70000000000005</v>
      </c>
      <c r="CH323" s="78">
        <v>680.4</v>
      </c>
      <c r="CI323" s="78">
        <v>611.62</v>
      </c>
      <c r="CJ323" s="78"/>
      <c r="CK323" s="78"/>
      <c r="CL323" s="79"/>
      <c r="CM323" s="65" t="s">
        <v>399</v>
      </c>
      <c r="CN323" s="78">
        <v>597.62</v>
      </c>
      <c r="CO323" s="78">
        <v>611.20000000000005</v>
      </c>
      <c r="CP323" s="78">
        <v>607.63</v>
      </c>
      <c r="CQ323" s="78">
        <v>441.38</v>
      </c>
      <c r="CR323" s="78"/>
      <c r="CS323" s="79">
        <v>565.38</v>
      </c>
      <c r="CT323" s="65" t="s">
        <v>400</v>
      </c>
      <c r="CU323" s="78">
        <v>611.82000000000005</v>
      </c>
      <c r="CV323" s="78">
        <v>722.21</v>
      </c>
      <c r="CW323" s="78"/>
      <c r="CX323" s="78">
        <v>459.11</v>
      </c>
      <c r="CY323" s="78"/>
      <c r="CZ323" s="79"/>
      <c r="DA323" s="65" t="s">
        <v>401</v>
      </c>
      <c r="DB323" s="68">
        <v>0.13551053594417001</v>
      </c>
      <c r="DC323" s="78">
        <v>600.37</v>
      </c>
      <c r="DD323" s="78">
        <v>657.06</v>
      </c>
      <c r="DE323" s="78">
        <v>566.89</v>
      </c>
      <c r="DF323" s="78">
        <v>553.55999999999995</v>
      </c>
      <c r="DG323" s="78"/>
      <c r="DH323" s="79">
        <v>526.4</v>
      </c>
      <c r="DI323" s="65" t="s">
        <v>402</v>
      </c>
      <c r="DJ323" s="68">
        <v>3.0957835428146899E-3</v>
      </c>
      <c r="DK323" s="78">
        <v>580.91</v>
      </c>
      <c r="DL323" s="78">
        <v>631.03</v>
      </c>
      <c r="DM323" s="78">
        <v>631.03</v>
      </c>
      <c r="DN323" s="78">
        <v>594.98</v>
      </c>
      <c r="DO323" s="78"/>
      <c r="DP323" s="79">
        <v>456.09</v>
      </c>
      <c r="DQ323" s="65" t="s">
        <v>403</v>
      </c>
      <c r="DR323" s="78">
        <v>570.34</v>
      </c>
      <c r="DS323" s="78">
        <v>589.6</v>
      </c>
      <c r="DT323" s="78">
        <v>538.41999999999996</v>
      </c>
      <c r="DU323" s="78">
        <v>461.32</v>
      </c>
      <c r="DV323" s="78"/>
      <c r="DW323" s="79"/>
      <c r="DX323" s="65" t="s">
        <v>404</v>
      </c>
      <c r="DY323" s="78">
        <v>620.17999999999995</v>
      </c>
      <c r="DZ323" s="78">
        <v>632.4</v>
      </c>
      <c r="EA323" s="78">
        <v>655.39</v>
      </c>
      <c r="EB323" s="78">
        <v>431.94</v>
      </c>
      <c r="EC323" s="78"/>
      <c r="ED323" s="79">
        <v>402.48</v>
      </c>
      <c r="EE323" s="65" t="s">
        <v>405</v>
      </c>
      <c r="EF323" s="68">
        <v>1</v>
      </c>
      <c r="EG323" s="78">
        <v>599.95000000000005</v>
      </c>
      <c r="EH323" s="78">
        <v>618.58000000000004</v>
      </c>
      <c r="EI323" s="78">
        <v>532.58000000000004</v>
      </c>
      <c r="EJ323" s="78"/>
      <c r="EK323" s="78">
        <v>323.74</v>
      </c>
      <c r="EL323" s="79">
        <v>304.01</v>
      </c>
      <c r="EM323" s="65" t="s">
        <v>406</v>
      </c>
      <c r="EN323" s="78">
        <v>620.82000000000005</v>
      </c>
      <c r="EO323" s="78">
        <v>619.70000000000005</v>
      </c>
      <c r="EP323" s="78">
        <v>569.82000000000005</v>
      </c>
      <c r="EQ323" s="78"/>
      <c r="ER323" s="78"/>
      <c r="ES323" s="79">
        <v>430.19</v>
      </c>
      <c r="ET323" s="65" t="s">
        <v>407</v>
      </c>
      <c r="EU323" s="68">
        <v>1</v>
      </c>
      <c r="EV323" s="78">
        <v>599.72</v>
      </c>
      <c r="EW323" s="78">
        <v>624.41</v>
      </c>
      <c r="EX323" s="78">
        <v>624.41</v>
      </c>
      <c r="EY323" s="78"/>
      <c r="EZ323" s="78"/>
      <c r="FA323" s="79">
        <v>291.24</v>
      </c>
      <c r="FB323" s="65" t="s">
        <v>408</v>
      </c>
      <c r="FC323" s="78">
        <v>560.79</v>
      </c>
      <c r="FD323" s="78">
        <v>527.6</v>
      </c>
      <c r="FE323" s="78">
        <v>615.37</v>
      </c>
      <c r="FF323" s="78"/>
      <c r="FG323" s="78"/>
      <c r="FH323" s="79"/>
      <c r="FI323" s="65" t="s">
        <v>409</v>
      </c>
      <c r="FJ323" s="78">
        <v>583.86</v>
      </c>
      <c r="FK323" s="78">
        <v>627.80999999999995</v>
      </c>
      <c r="FL323" s="78">
        <v>416.24</v>
      </c>
      <c r="FM323" s="78">
        <v>699.27</v>
      </c>
      <c r="FN323" s="78"/>
      <c r="FO323" s="79">
        <v>375.56</v>
      </c>
      <c r="FP323" s="65" t="s">
        <v>410</v>
      </c>
      <c r="FQ323" s="68">
        <v>0.233230711820132</v>
      </c>
      <c r="FR323" s="78">
        <v>566.02</v>
      </c>
      <c r="FS323" s="78">
        <v>603.36</v>
      </c>
      <c r="FT323" s="78">
        <v>595.87</v>
      </c>
      <c r="FU323" s="78">
        <v>402.64</v>
      </c>
      <c r="FV323" s="78">
        <v>380.62</v>
      </c>
      <c r="FW323" s="79">
        <v>285.2</v>
      </c>
      <c r="FX323" s="65" t="s">
        <v>411</v>
      </c>
      <c r="FY323" s="78">
        <v>622.91</v>
      </c>
      <c r="FZ323" s="78">
        <v>635.4</v>
      </c>
      <c r="GA323" s="78">
        <v>616.46</v>
      </c>
      <c r="GB323" s="78">
        <v>619.91</v>
      </c>
      <c r="GC323" s="78"/>
      <c r="GD323" s="79">
        <v>393.16</v>
      </c>
      <c r="GE323" s="65" t="s">
        <v>412</v>
      </c>
      <c r="GF323" s="68">
        <v>0.214325517596125</v>
      </c>
      <c r="GG323" s="78">
        <v>603</v>
      </c>
      <c r="GH323" s="78">
        <v>645.39</v>
      </c>
      <c r="GI323" s="78">
        <v>561.87</v>
      </c>
      <c r="GJ323" s="78">
        <v>434.72</v>
      </c>
      <c r="GK323" s="78"/>
      <c r="GL323" s="79">
        <v>356.97</v>
      </c>
      <c r="GM323" s="65" t="s">
        <v>413</v>
      </c>
      <c r="GN323" s="68">
        <v>9.7825342633262605E-2</v>
      </c>
      <c r="GO323" s="78">
        <v>590.41999999999996</v>
      </c>
      <c r="GP323" s="78">
        <v>757.54</v>
      </c>
      <c r="GQ323" s="78">
        <v>551.09</v>
      </c>
      <c r="GR323" s="78">
        <v>429.16</v>
      </c>
      <c r="GS323" s="78"/>
      <c r="GT323" s="79"/>
      <c r="GU323" s="65" t="s">
        <v>414</v>
      </c>
      <c r="GV323" s="68">
        <v>1</v>
      </c>
      <c r="GW323" s="78">
        <v>571.55999999999995</v>
      </c>
      <c r="GX323" s="78">
        <v>601.21</v>
      </c>
      <c r="GY323" s="78">
        <v>578.44000000000005</v>
      </c>
      <c r="GZ323" s="78">
        <v>483.34</v>
      </c>
      <c r="HA323" s="78"/>
      <c r="HB323" s="79">
        <v>405.41</v>
      </c>
      <c r="HC323" s="65" t="s">
        <v>415</v>
      </c>
      <c r="HD323" s="68">
        <v>1</v>
      </c>
      <c r="HE323" s="78">
        <v>619.67999999999995</v>
      </c>
      <c r="HF323" s="78">
        <v>664.85</v>
      </c>
      <c r="HG323" s="78"/>
      <c r="HH323" s="78">
        <v>417.2</v>
      </c>
      <c r="HI323" s="78">
        <v>410.56</v>
      </c>
      <c r="HJ323" s="79">
        <v>404.22</v>
      </c>
      <c r="HK323" s="85" t="s">
        <v>416</v>
      </c>
      <c r="HL323" s="68">
        <v>1.14083623295876</v>
      </c>
      <c r="HM323" s="78">
        <v>555.05999999999995</v>
      </c>
      <c r="HN323" s="78">
        <v>593.65</v>
      </c>
      <c r="HO323" s="78">
        <v>534.34</v>
      </c>
      <c r="HP323" s="78"/>
      <c r="HQ323" s="78"/>
      <c r="HR323" s="79"/>
    </row>
    <row r="324" spans="1:226" x14ac:dyDescent="0.25">
      <c r="A324" s="81">
        <v>43262</v>
      </c>
      <c r="B324" s="82" t="s">
        <v>387</v>
      </c>
      <c r="C324" s="83">
        <v>591.15066218609354</v>
      </c>
      <c r="D324" s="83">
        <v>626.82512541684389</v>
      </c>
      <c r="E324" s="83">
        <v>576.17909259244334</v>
      </c>
      <c r="F324" s="83">
        <v>459.59521866539876</v>
      </c>
      <c r="G324" s="83">
        <v>382.58213483146068</v>
      </c>
      <c r="H324" s="84">
        <v>353.27529717882527</v>
      </c>
      <c r="I324" s="82" t="s">
        <v>388</v>
      </c>
      <c r="J324" s="83">
        <v>597.58887672495564</v>
      </c>
      <c r="K324" s="83">
        <v>627.02643518621346</v>
      </c>
      <c r="L324" s="83">
        <v>551.9677307065798</v>
      </c>
      <c r="M324" s="83">
        <v>458.32071621647339</v>
      </c>
      <c r="N324" s="83">
        <v>388.97571428571433</v>
      </c>
      <c r="O324" s="84">
        <v>396.5226983244039</v>
      </c>
      <c r="P324" s="65" t="s">
        <v>389</v>
      </c>
      <c r="Q324" s="78">
        <v>585.80999999999995</v>
      </c>
      <c r="R324" s="78">
        <v>627.03</v>
      </c>
      <c r="S324" s="78">
        <v>570.46</v>
      </c>
      <c r="T324" s="78">
        <v>410</v>
      </c>
      <c r="U324" s="78"/>
      <c r="V324" s="79"/>
      <c r="W324" s="65" t="s">
        <v>390</v>
      </c>
      <c r="X324" s="78">
        <v>551.04</v>
      </c>
      <c r="Y324" s="78">
        <v>592.53</v>
      </c>
      <c r="Z324" s="78">
        <v>565.9</v>
      </c>
      <c r="AA324" s="78">
        <v>371.89</v>
      </c>
      <c r="AB324" s="78"/>
      <c r="AC324" s="79">
        <v>451.24</v>
      </c>
      <c r="AD324" s="65" t="s">
        <v>391</v>
      </c>
      <c r="AE324" s="68">
        <v>0.51129972389814904</v>
      </c>
      <c r="AF324" s="78">
        <v>580.41</v>
      </c>
      <c r="AG324" s="78">
        <v>609.21</v>
      </c>
      <c r="AH324" s="78">
        <v>531.91999999999996</v>
      </c>
      <c r="AI324" s="78"/>
      <c r="AJ324" s="78"/>
      <c r="AK324" s="79">
        <v>321.89</v>
      </c>
      <c r="AL324" s="69" t="s">
        <v>392</v>
      </c>
      <c r="AM324" s="70">
        <v>1</v>
      </c>
      <c r="AN324" s="78">
        <v>628.63</v>
      </c>
      <c r="AO324" s="78">
        <v>670.75</v>
      </c>
      <c r="AP324" s="78">
        <v>606.76</v>
      </c>
      <c r="AQ324" s="78">
        <v>567.9</v>
      </c>
      <c r="AR324" s="78"/>
      <c r="AS324" s="79"/>
      <c r="AT324" s="65" t="s">
        <v>393</v>
      </c>
      <c r="AU324" s="68">
        <v>3.8937777431664197E-2</v>
      </c>
      <c r="AV324" s="78">
        <v>569.22</v>
      </c>
      <c r="AW324" s="78">
        <v>618</v>
      </c>
      <c r="AX324" s="78">
        <v>567.21</v>
      </c>
      <c r="AY324" s="78">
        <v>359.36</v>
      </c>
      <c r="AZ324" s="78"/>
      <c r="BA324" s="79">
        <v>376.39</v>
      </c>
      <c r="BB324" s="65" t="s">
        <v>394</v>
      </c>
      <c r="BC324" s="78">
        <v>571.54999999999995</v>
      </c>
      <c r="BD324" s="78">
        <v>604.39</v>
      </c>
      <c r="BE324" s="78">
        <v>557.14</v>
      </c>
      <c r="BF324" s="78"/>
      <c r="BG324" s="78"/>
      <c r="BH324" s="79">
        <v>401.48</v>
      </c>
      <c r="BI324" s="65" t="s">
        <v>395</v>
      </c>
      <c r="BJ324" s="68">
        <v>0.13424260323256201</v>
      </c>
      <c r="BK324" s="78">
        <v>695.51</v>
      </c>
      <c r="BL324" s="78">
        <v>691.08</v>
      </c>
      <c r="BM324" s="78">
        <v>758.18</v>
      </c>
      <c r="BN324" s="78">
        <v>560.6</v>
      </c>
      <c r="BO324" s="78"/>
      <c r="BP324" s="79"/>
      <c r="BQ324" s="65" t="s">
        <v>396</v>
      </c>
      <c r="BR324" s="68">
        <v>1</v>
      </c>
      <c r="BS324" s="78">
        <v>582.83000000000004</v>
      </c>
      <c r="BT324" s="78">
        <v>611.16999999999996</v>
      </c>
      <c r="BU324" s="78">
        <v>662.83</v>
      </c>
      <c r="BV324" s="78"/>
      <c r="BW324" s="78"/>
      <c r="BX324" s="79">
        <v>335.33</v>
      </c>
      <c r="BY324" s="65" t="s">
        <v>397</v>
      </c>
      <c r="BZ324" s="78">
        <v>640.66999999999996</v>
      </c>
      <c r="CA324" s="78">
        <v>655.76</v>
      </c>
      <c r="CB324" s="78">
        <v>550.76</v>
      </c>
      <c r="CC324" s="78">
        <v>438.71</v>
      </c>
      <c r="CD324" s="78"/>
      <c r="CE324" s="79">
        <v>530.04</v>
      </c>
      <c r="CF324" s="65" t="s">
        <v>398</v>
      </c>
      <c r="CG324" s="78">
        <v>602.79</v>
      </c>
      <c r="CH324" s="78">
        <v>692.5</v>
      </c>
      <c r="CI324" s="78">
        <v>609.20000000000005</v>
      </c>
      <c r="CJ324" s="78"/>
      <c r="CK324" s="78"/>
      <c r="CL324" s="79"/>
      <c r="CM324" s="65" t="s">
        <v>399</v>
      </c>
      <c r="CN324" s="78">
        <v>599.35</v>
      </c>
      <c r="CO324" s="78">
        <v>613.08000000000004</v>
      </c>
      <c r="CP324" s="78">
        <v>607.55999999999995</v>
      </c>
      <c r="CQ324" s="78">
        <v>446.33</v>
      </c>
      <c r="CR324" s="78"/>
      <c r="CS324" s="79">
        <v>565.74</v>
      </c>
      <c r="CT324" s="65" t="s">
        <v>400</v>
      </c>
      <c r="CU324" s="78">
        <v>621.5</v>
      </c>
      <c r="CV324" s="78">
        <v>728.36</v>
      </c>
      <c r="CW324" s="78"/>
      <c r="CX324" s="78">
        <v>464.51</v>
      </c>
      <c r="CY324" s="78"/>
      <c r="CZ324" s="79"/>
      <c r="DA324" s="65" t="s">
        <v>401</v>
      </c>
      <c r="DB324" s="68">
        <v>0.13552339133734501</v>
      </c>
      <c r="DC324" s="78">
        <v>613.32000000000005</v>
      </c>
      <c r="DD324" s="78">
        <v>674.26</v>
      </c>
      <c r="DE324" s="78">
        <v>581.04</v>
      </c>
      <c r="DF324" s="78">
        <v>553.61</v>
      </c>
      <c r="DG324" s="78"/>
      <c r="DH324" s="79">
        <v>526.45000000000005</v>
      </c>
      <c r="DI324" s="65" t="s">
        <v>402</v>
      </c>
      <c r="DJ324" s="68">
        <v>3.1089693766516401E-3</v>
      </c>
      <c r="DK324" s="78">
        <v>587.71</v>
      </c>
      <c r="DL324" s="78">
        <v>640.09</v>
      </c>
      <c r="DM324" s="78">
        <v>640.09</v>
      </c>
      <c r="DN324" s="78">
        <v>468.65</v>
      </c>
      <c r="DO324" s="78"/>
      <c r="DP324" s="79">
        <v>456.61</v>
      </c>
      <c r="DQ324" s="65" t="s">
        <v>403</v>
      </c>
      <c r="DR324" s="78">
        <v>602.86</v>
      </c>
      <c r="DS324" s="78">
        <v>630.25</v>
      </c>
      <c r="DT324" s="78">
        <v>539.66</v>
      </c>
      <c r="DU324" s="78">
        <v>454.67</v>
      </c>
      <c r="DV324" s="78"/>
      <c r="DW324" s="79"/>
      <c r="DX324" s="65" t="s">
        <v>404</v>
      </c>
      <c r="DY324" s="78">
        <v>622.48</v>
      </c>
      <c r="DZ324" s="78">
        <v>635.17999999999995</v>
      </c>
      <c r="EA324" s="78">
        <v>657.02</v>
      </c>
      <c r="EB324" s="78">
        <v>438.9</v>
      </c>
      <c r="EC324" s="78"/>
      <c r="ED324" s="79">
        <v>396.53</v>
      </c>
      <c r="EE324" s="65" t="s">
        <v>405</v>
      </c>
      <c r="EF324" s="68">
        <v>1</v>
      </c>
      <c r="EG324" s="78">
        <v>604.30999999999995</v>
      </c>
      <c r="EH324" s="78">
        <v>624.71</v>
      </c>
      <c r="EI324" s="78">
        <v>536.71</v>
      </c>
      <c r="EJ324" s="78"/>
      <c r="EK324" s="78">
        <v>323.74</v>
      </c>
      <c r="EL324" s="79">
        <v>302.92</v>
      </c>
      <c r="EM324" s="65" t="s">
        <v>406</v>
      </c>
      <c r="EN324" s="78">
        <v>620.82000000000005</v>
      </c>
      <c r="EO324" s="78">
        <v>619.70000000000005</v>
      </c>
      <c r="EP324" s="78">
        <v>569.82000000000005</v>
      </c>
      <c r="EQ324" s="78"/>
      <c r="ER324" s="78"/>
      <c r="ES324" s="79">
        <v>430.19</v>
      </c>
      <c r="ET324" s="65" t="s">
        <v>407</v>
      </c>
      <c r="EU324" s="68">
        <v>1</v>
      </c>
      <c r="EV324" s="78">
        <v>600.65</v>
      </c>
      <c r="EW324" s="78">
        <v>624.79</v>
      </c>
      <c r="EX324" s="78">
        <v>624.79</v>
      </c>
      <c r="EY324" s="78"/>
      <c r="EZ324" s="78"/>
      <c r="FA324" s="79">
        <v>291.02999999999997</v>
      </c>
      <c r="FB324" s="65" t="s">
        <v>408</v>
      </c>
      <c r="FC324" s="78">
        <v>560.79</v>
      </c>
      <c r="FD324" s="78">
        <v>527.6</v>
      </c>
      <c r="FE324" s="78">
        <v>615.37</v>
      </c>
      <c r="FF324" s="78"/>
      <c r="FG324" s="78"/>
      <c r="FH324" s="79"/>
      <c r="FI324" s="65" t="s">
        <v>409</v>
      </c>
      <c r="FJ324" s="78">
        <v>588.82000000000005</v>
      </c>
      <c r="FK324" s="78">
        <v>632.77</v>
      </c>
      <c r="FL324" s="78">
        <v>430.29</v>
      </c>
      <c r="FM324" s="78">
        <v>717.27</v>
      </c>
      <c r="FN324" s="78"/>
      <c r="FO324" s="79">
        <v>377.21</v>
      </c>
      <c r="FP324" s="65" t="s">
        <v>410</v>
      </c>
      <c r="FQ324" s="68">
        <v>0.23436218331809999</v>
      </c>
      <c r="FR324" s="78">
        <v>578.07000000000005</v>
      </c>
      <c r="FS324" s="78">
        <v>616.47</v>
      </c>
      <c r="FT324" s="78">
        <v>598.99</v>
      </c>
      <c r="FU324" s="78">
        <v>422.35</v>
      </c>
      <c r="FV324" s="78">
        <v>382.41</v>
      </c>
      <c r="FW324" s="79">
        <v>292.18</v>
      </c>
      <c r="FX324" s="65" t="s">
        <v>411</v>
      </c>
      <c r="FY324" s="78">
        <v>627.79</v>
      </c>
      <c r="FZ324" s="78">
        <v>637.84</v>
      </c>
      <c r="GA324" s="78">
        <v>619.72</v>
      </c>
      <c r="GB324" s="78">
        <v>620.79</v>
      </c>
      <c r="GC324" s="78"/>
      <c r="GD324" s="79">
        <v>390.72</v>
      </c>
      <c r="GE324" s="65" t="s">
        <v>412</v>
      </c>
      <c r="GF324" s="68">
        <v>0.21463833440652499</v>
      </c>
      <c r="GG324" s="78">
        <v>623.69000000000005</v>
      </c>
      <c r="GH324" s="78">
        <v>663.78</v>
      </c>
      <c r="GI324" s="78">
        <v>525.29999999999995</v>
      </c>
      <c r="GJ324" s="78">
        <v>437.36</v>
      </c>
      <c r="GK324" s="78"/>
      <c r="GL324" s="79">
        <v>350.27</v>
      </c>
      <c r="GM324" s="65" t="s">
        <v>413</v>
      </c>
      <c r="GN324" s="68">
        <v>9.7532429532819695E-2</v>
      </c>
      <c r="GO324" s="78">
        <v>605.11</v>
      </c>
      <c r="GP324" s="78">
        <v>772.05</v>
      </c>
      <c r="GQ324" s="78">
        <v>554.9</v>
      </c>
      <c r="GR324" s="78">
        <v>437.82</v>
      </c>
      <c r="GS324" s="78"/>
      <c r="GT324" s="79"/>
      <c r="GU324" s="65" t="s">
        <v>414</v>
      </c>
      <c r="GV324" s="68">
        <v>1</v>
      </c>
      <c r="GW324" s="78">
        <v>566.63</v>
      </c>
      <c r="GX324" s="78">
        <v>594.30999999999995</v>
      </c>
      <c r="GY324" s="78">
        <v>554.78</v>
      </c>
      <c r="GZ324" s="78">
        <v>483.34</v>
      </c>
      <c r="HA324" s="78"/>
      <c r="HB324" s="79">
        <v>391.32</v>
      </c>
      <c r="HC324" s="65" t="s">
        <v>415</v>
      </c>
      <c r="HD324" s="68">
        <v>1</v>
      </c>
      <c r="HE324" s="78">
        <v>637.17999999999995</v>
      </c>
      <c r="HF324" s="78">
        <v>673.18</v>
      </c>
      <c r="HG324" s="78"/>
      <c r="HH324" s="78">
        <v>421.71</v>
      </c>
      <c r="HI324" s="78">
        <v>415.07</v>
      </c>
      <c r="HJ324" s="79">
        <v>400.89</v>
      </c>
      <c r="HK324" s="85" t="s">
        <v>416</v>
      </c>
      <c r="HL324" s="68">
        <v>1.1340440009072399</v>
      </c>
      <c r="HM324" s="78">
        <v>558.20000000000005</v>
      </c>
      <c r="HN324" s="78">
        <v>596.13</v>
      </c>
      <c r="HO324" s="78">
        <v>540.39</v>
      </c>
      <c r="HP324" s="78"/>
      <c r="HQ324" s="78"/>
      <c r="HR324" s="79"/>
    </row>
    <row r="325" spans="1:226" x14ac:dyDescent="0.25">
      <c r="A325" s="81">
        <v>43255</v>
      </c>
      <c r="B325" s="82" t="s">
        <v>387</v>
      </c>
      <c r="C325" s="83">
        <v>598.14176574006444</v>
      </c>
      <c r="D325" s="83">
        <v>634.96331545804162</v>
      </c>
      <c r="E325" s="83">
        <v>582.69259029967395</v>
      </c>
      <c r="F325" s="83">
        <v>443.36672566401188</v>
      </c>
      <c r="G325" s="83">
        <v>366.5708988764045</v>
      </c>
      <c r="H325" s="84">
        <v>353.56709712402278</v>
      </c>
      <c r="I325" s="82" t="s">
        <v>388</v>
      </c>
      <c r="J325" s="83">
        <v>606.03569833004155</v>
      </c>
      <c r="K325" s="83">
        <v>636.09472361376436</v>
      </c>
      <c r="L325" s="83">
        <v>557.22317077847151</v>
      </c>
      <c r="M325" s="83">
        <v>439.24742314274386</v>
      </c>
      <c r="N325" s="83">
        <v>394.09000000000003</v>
      </c>
      <c r="O325" s="84">
        <v>392.81363817434521</v>
      </c>
      <c r="P325" s="65" t="s">
        <v>389</v>
      </c>
      <c r="Q325" s="78">
        <v>596.64</v>
      </c>
      <c r="R325" s="78">
        <v>638.69000000000005</v>
      </c>
      <c r="S325" s="78">
        <v>578.24</v>
      </c>
      <c r="T325" s="78">
        <v>416</v>
      </c>
      <c r="U325" s="78"/>
      <c r="V325" s="79"/>
      <c r="W325" s="65" t="s">
        <v>390</v>
      </c>
      <c r="X325" s="78">
        <v>616.99</v>
      </c>
      <c r="Y325" s="78">
        <v>656.79</v>
      </c>
      <c r="Z325" s="78">
        <v>580.94000000000005</v>
      </c>
      <c r="AA325" s="78">
        <v>371.89</v>
      </c>
      <c r="AB325" s="78"/>
      <c r="AC325" s="79">
        <v>468.6</v>
      </c>
      <c r="AD325" s="65" t="s">
        <v>391</v>
      </c>
      <c r="AE325" s="68">
        <v>0.51129972389814904</v>
      </c>
      <c r="AF325" s="78">
        <v>573.80999999999995</v>
      </c>
      <c r="AG325" s="78">
        <v>605.92999999999995</v>
      </c>
      <c r="AH325" s="78">
        <v>539.92999999999995</v>
      </c>
      <c r="AI325" s="78"/>
      <c r="AJ325" s="78"/>
      <c r="AK325" s="79">
        <v>320.02</v>
      </c>
      <c r="AL325" s="69" t="s">
        <v>392</v>
      </c>
      <c r="AM325" s="70">
        <v>1</v>
      </c>
      <c r="AN325" s="78">
        <v>628.66999999999996</v>
      </c>
      <c r="AO325" s="78">
        <v>670.95</v>
      </c>
      <c r="AP325" s="78">
        <v>604.76</v>
      </c>
      <c r="AQ325" s="78">
        <v>567.9</v>
      </c>
      <c r="AR325" s="78"/>
      <c r="AS325" s="79"/>
      <c r="AT325" s="65" t="s">
        <v>393</v>
      </c>
      <c r="AU325" s="68">
        <v>3.8916562889165597E-2</v>
      </c>
      <c r="AV325" s="78">
        <v>567.20000000000005</v>
      </c>
      <c r="AW325" s="78">
        <v>617.12</v>
      </c>
      <c r="AX325" s="78">
        <v>569.92999999999995</v>
      </c>
      <c r="AY325" s="78">
        <v>341.34</v>
      </c>
      <c r="AZ325" s="78"/>
      <c r="BA325" s="79">
        <v>370.75</v>
      </c>
      <c r="BB325" s="65" t="s">
        <v>394</v>
      </c>
      <c r="BC325" s="78">
        <v>582.47</v>
      </c>
      <c r="BD325" s="78">
        <v>616.99</v>
      </c>
      <c r="BE325" s="78">
        <v>557.14</v>
      </c>
      <c r="BF325" s="78"/>
      <c r="BG325" s="78"/>
      <c r="BH325" s="79">
        <v>399.8</v>
      </c>
      <c r="BI325" s="65" t="s">
        <v>395</v>
      </c>
      <c r="BJ325" s="68">
        <v>0.13434720692156801</v>
      </c>
      <c r="BK325" s="78">
        <v>706.8</v>
      </c>
      <c r="BL325" s="78">
        <v>713.11</v>
      </c>
      <c r="BM325" s="78">
        <v>780.26</v>
      </c>
      <c r="BN325" s="78">
        <v>561.03</v>
      </c>
      <c r="BO325" s="78"/>
      <c r="BP325" s="79"/>
      <c r="BQ325" s="65" t="s">
        <v>396</v>
      </c>
      <c r="BR325" s="68">
        <v>1</v>
      </c>
      <c r="BS325" s="78">
        <v>587.83000000000004</v>
      </c>
      <c r="BT325" s="78">
        <v>616.16999999999996</v>
      </c>
      <c r="BU325" s="78">
        <v>671.17</v>
      </c>
      <c r="BV325" s="78"/>
      <c r="BW325" s="78"/>
      <c r="BX325" s="79">
        <v>308.67</v>
      </c>
      <c r="BY325" s="65" t="s">
        <v>397</v>
      </c>
      <c r="BZ325" s="78">
        <v>643.74</v>
      </c>
      <c r="CA325" s="78">
        <v>659.53</v>
      </c>
      <c r="CB325" s="78">
        <v>559.54999999999995</v>
      </c>
      <c r="CC325" s="78">
        <v>401.64</v>
      </c>
      <c r="CD325" s="78"/>
      <c r="CE325" s="79">
        <v>517.62</v>
      </c>
      <c r="CF325" s="65" t="s">
        <v>398</v>
      </c>
      <c r="CG325" s="78">
        <v>604.41</v>
      </c>
      <c r="CH325" s="78">
        <v>682.82</v>
      </c>
      <c r="CI325" s="78">
        <v>628.55999999999995</v>
      </c>
      <c r="CJ325" s="78"/>
      <c r="CK325" s="78"/>
      <c r="CL325" s="79"/>
      <c r="CM325" s="65" t="s">
        <v>399</v>
      </c>
      <c r="CN325" s="78">
        <v>609.19000000000005</v>
      </c>
      <c r="CO325" s="78">
        <v>623.09</v>
      </c>
      <c r="CP325" s="78">
        <v>615.58000000000004</v>
      </c>
      <c r="CQ325" s="78">
        <v>446.7</v>
      </c>
      <c r="CR325" s="78"/>
      <c r="CS325" s="79">
        <v>554.98</v>
      </c>
      <c r="CT325" s="65" t="s">
        <v>400</v>
      </c>
      <c r="CU325" s="78">
        <v>621.5</v>
      </c>
      <c r="CV325" s="78">
        <v>728.36</v>
      </c>
      <c r="CW325" s="78"/>
      <c r="CX325" s="78">
        <v>464.51</v>
      </c>
      <c r="CY325" s="78"/>
      <c r="CZ325" s="79"/>
      <c r="DA325" s="65" t="s">
        <v>401</v>
      </c>
      <c r="DB325" s="68">
        <v>0.135519718118986</v>
      </c>
      <c r="DC325" s="78">
        <v>621.76</v>
      </c>
      <c r="DD325" s="78">
        <v>681.83</v>
      </c>
      <c r="DE325" s="78">
        <v>586.45000000000005</v>
      </c>
      <c r="DF325" s="78">
        <v>553.6</v>
      </c>
      <c r="DG325" s="78"/>
      <c r="DH325" s="79">
        <v>522.1</v>
      </c>
      <c r="DI325" s="65" t="s">
        <v>402</v>
      </c>
      <c r="DJ325" s="68">
        <v>3.1383379362289699E-3</v>
      </c>
      <c r="DK325" s="78">
        <v>601.38</v>
      </c>
      <c r="DL325" s="78">
        <v>656.7</v>
      </c>
      <c r="DM325" s="78">
        <v>656.7</v>
      </c>
      <c r="DN325" s="78">
        <v>669.85</v>
      </c>
      <c r="DO325" s="78"/>
      <c r="DP325" s="79">
        <v>461.17</v>
      </c>
      <c r="DQ325" s="65" t="s">
        <v>403</v>
      </c>
      <c r="DR325" s="78">
        <v>578.47</v>
      </c>
      <c r="DS325" s="78">
        <v>597.73</v>
      </c>
      <c r="DT325" s="78">
        <v>539.99</v>
      </c>
      <c r="DU325" s="78">
        <v>462.8</v>
      </c>
      <c r="DV325" s="78"/>
      <c r="DW325" s="79"/>
      <c r="DX325" s="65" t="s">
        <v>404</v>
      </c>
      <c r="DY325" s="78">
        <v>622.96</v>
      </c>
      <c r="DZ325" s="78">
        <v>635.64</v>
      </c>
      <c r="EA325" s="78">
        <v>662.89</v>
      </c>
      <c r="EB325" s="78">
        <v>440.17</v>
      </c>
      <c r="EC325" s="78"/>
      <c r="ED325" s="79">
        <v>392</v>
      </c>
      <c r="EE325" s="65" t="s">
        <v>405</v>
      </c>
      <c r="EF325" s="68">
        <v>1</v>
      </c>
      <c r="EG325" s="78">
        <v>608.24</v>
      </c>
      <c r="EH325" s="78">
        <v>631.14</v>
      </c>
      <c r="EI325" s="78">
        <v>553.24</v>
      </c>
      <c r="EJ325" s="78"/>
      <c r="EK325" s="78">
        <v>323.74</v>
      </c>
      <c r="EL325" s="79">
        <v>303.52</v>
      </c>
      <c r="EM325" s="65" t="s">
        <v>406</v>
      </c>
      <c r="EN325" s="78">
        <v>620.82000000000005</v>
      </c>
      <c r="EO325" s="78">
        <v>631.66999999999996</v>
      </c>
      <c r="EP325" s="78">
        <v>590.88</v>
      </c>
      <c r="EQ325" s="78"/>
      <c r="ER325" s="78"/>
      <c r="ES325" s="79">
        <v>452.41</v>
      </c>
      <c r="ET325" s="65" t="s">
        <v>407</v>
      </c>
      <c r="EU325" s="68">
        <v>1</v>
      </c>
      <c r="EV325" s="78">
        <v>588.88</v>
      </c>
      <c r="EW325" s="78">
        <v>612.57000000000005</v>
      </c>
      <c r="EX325" s="78">
        <v>612.57000000000005</v>
      </c>
      <c r="EY325" s="78"/>
      <c r="EZ325" s="78"/>
      <c r="FA325" s="79">
        <v>288.88</v>
      </c>
      <c r="FB325" s="65" t="s">
        <v>408</v>
      </c>
      <c r="FC325" s="78">
        <v>560.79</v>
      </c>
      <c r="FD325" s="78">
        <v>527.6</v>
      </c>
      <c r="FE325" s="78">
        <v>615.37</v>
      </c>
      <c r="FF325" s="78"/>
      <c r="FG325" s="78"/>
      <c r="FH325" s="79"/>
      <c r="FI325" s="65" t="s">
        <v>409</v>
      </c>
      <c r="FJ325" s="78">
        <v>602.04</v>
      </c>
      <c r="FK325" s="78">
        <v>641.86</v>
      </c>
      <c r="FL325" s="78">
        <v>427.81</v>
      </c>
      <c r="FM325" s="78">
        <v>720.27</v>
      </c>
      <c r="FN325" s="78"/>
      <c r="FO325" s="79">
        <v>379.69</v>
      </c>
      <c r="FP325" s="65" t="s">
        <v>410</v>
      </c>
      <c r="FQ325" s="68">
        <v>0.23338312173263601</v>
      </c>
      <c r="FR325" s="78">
        <v>583.23</v>
      </c>
      <c r="FS325" s="78">
        <v>622.29999999999995</v>
      </c>
      <c r="FT325" s="78">
        <v>634.15</v>
      </c>
      <c r="FU325" s="78">
        <v>410.66</v>
      </c>
      <c r="FV325" s="78">
        <v>365.83</v>
      </c>
      <c r="FW325" s="79">
        <v>298.3</v>
      </c>
      <c r="FX325" s="65" t="s">
        <v>411</v>
      </c>
      <c r="FY325" s="78">
        <v>640.79999999999995</v>
      </c>
      <c r="FZ325" s="78">
        <v>652.48</v>
      </c>
      <c r="GA325" s="78">
        <v>627.03</v>
      </c>
      <c r="GB325" s="78">
        <v>626.11</v>
      </c>
      <c r="GC325" s="78"/>
      <c r="GD325" s="79">
        <v>378.52</v>
      </c>
      <c r="GE325" s="65" t="s">
        <v>412</v>
      </c>
      <c r="GF325" s="68">
        <v>0.214832001374925</v>
      </c>
      <c r="GG325" s="78">
        <v>627.72</v>
      </c>
      <c r="GH325" s="78">
        <v>675.21</v>
      </c>
      <c r="GI325" s="78">
        <v>525.78</v>
      </c>
      <c r="GJ325" s="78">
        <v>438.42</v>
      </c>
      <c r="GK325" s="78"/>
      <c r="GL325" s="79">
        <v>356.96</v>
      </c>
      <c r="GM325" s="65" t="s">
        <v>413</v>
      </c>
      <c r="GN325" s="68">
        <v>9.7482038934326401E-2</v>
      </c>
      <c r="GO325" s="78">
        <v>618.91</v>
      </c>
      <c r="GP325" s="78">
        <v>793.95</v>
      </c>
      <c r="GQ325" s="78">
        <v>570.67999999999995</v>
      </c>
      <c r="GR325" s="78">
        <v>436.52</v>
      </c>
      <c r="GS325" s="78"/>
      <c r="GT325" s="79"/>
      <c r="GU325" s="65" t="s">
        <v>414</v>
      </c>
      <c r="GV325" s="68">
        <v>1</v>
      </c>
      <c r="GW325" s="78">
        <v>561.62</v>
      </c>
      <c r="GX325" s="78">
        <v>589.66</v>
      </c>
      <c r="GY325" s="78">
        <v>566.49</v>
      </c>
      <c r="GZ325" s="78">
        <v>483.34</v>
      </c>
      <c r="HA325" s="78"/>
      <c r="HB325" s="79">
        <v>393.9</v>
      </c>
      <c r="HC325" s="65" t="s">
        <v>415</v>
      </c>
      <c r="HD325" s="68">
        <v>1</v>
      </c>
      <c r="HE325" s="78">
        <v>654.67999999999995</v>
      </c>
      <c r="HF325" s="78">
        <v>692.35</v>
      </c>
      <c r="HG325" s="78"/>
      <c r="HH325" s="78">
        <v>428.87</v>
      </c>
      <c r="HI325" s="78">
        <v>422.23</v>
      </c>
      <c r="HJ325" s="79">
        <v>388.39</v>
      </c>
      <c r="HK325" s="85" t="s">
        <v>416</v>
      </c>
      <c r="HL325" s="68">
        <v>1.1406020097407401</v>
      </c>
      <c r="HM325" s="78">
        <v>559.75</v>
      </c>
      <c r="HN325" s="78">
        <v>596.92999999999995</v>
      </c>
      <c r="HO325" s="78">
        <v>553.05999999999995</v>
      </c>
      <c r="HP325" s="78"/>
      <c r="HQ325" s="78"/>
      <c r="HR325" s="79"/>
    </row>
    <row r="326" spans="1:226" x14ac:dyDescent="0.25">
      <c r="A326" s="81">
        <v>43248</v>
      </c>
      <c r="B326" s="82" t="s">
        <v>387</v>
      </c>
      <c r="C326" s="83">
        <v>596.07532707813937</v>
      </c>
      <c r="D326" s="83">
        <v>632.51224550333677</v>
      </c>
      <c r="E326" s="83">
        <v>590.30443938927726</v>
      </c>
      <c r="F326" s="83">
        <v>455.38313346123761</v>
      </c>
      <c r="G326" s="83">
        <v>364.7579775280899</v>
      </c>
      <c r="H326" s="84">
        <v>353.41047089495737</v>
      </c>
      <c r="I326" s="82" t="s">
        <v>388</v>
      </c>
      <c r="J326" s="83">
        <v>605.42896539511503</v>
      </c>
      <c r="K326" s="83">
        <v>634.37539174199037</v>
      </c>
      <c r="L326" s="83">
        <v>565.49472962494997</v>
      </c>
      <c r="M326" s="83">
        <v>453.29112242945416</v>
      </c>
      <c r="N326" s="83">
        <v>389.56857142857143</v>
      </c>
      <c r="O326" s="84">
        <v>391.45573823211913</v>
      </c>
      <c r="P326" s="65" t="s">
        <v>389</v>
      </c>
      <c r="Q326" s="78">
        <v>599.14</v>
      </c>
      <c r="R326" s="78">
        <v>639.53</v>
      </c>
      <c r="S326" s="78">
        <v>582.67999999999995</v>
      </c>
      <c r="T326" s="78">
        <v>422</v>
      </c>
      <c r="U326" s="78"/>
      <c r="V326" s="79"/>
      <c r="W326" s="65" t="s">
        <v>390</v>
      </c>
      <c r="X326" s="78">
        <v>587.32000000000005</v>
      </c>
      <c r="Y326" s="78">
        <v>620.92999999999995</v>
      </c>
      <c r="Z326" s="78">
        <v>580.94000000000005</v>
      </c>
      <c r="AA326" s="78">
        <v>386.77</v>
      </c>
      <c r="AB326" s="78"/>
      <c r="AC326" s="79">
        <v>468.6</v>
      </c>
      <c r="AD326" s="65" t="s">
        <v>391</v>
      </c>
      <c r="AE326" s="68">
        <v>0.51129972389814904</v>
      </c>
      <c r="AF326" s="78">
        <v>565.84</v>
      </c>
      <c r="AG326" s="78">
        <v>598.77</v>
      </c>
      <c r="AH326" s="78">
        <v>547.6</v>
      </c>
      <c r="AI326" s="78"/>
      <c r="AJ326" s="78"/>
      <c r="AK326" s="79">
        <v>319.33999999999997</v>
      </c>
      <c r="AL326" s="69" t="s">
        <v>392</v>
      </c>
      <c r="AM326" s="70">
        <v>1</v>
      </c>
      <c r="AN326" s="78">
        <v>623.66999999999996</v>
      </c>
      <c r="AO326" s="78">
        <v>656.96</v>
      </c>
      <c r="AP326" s="78">
        <v>604.13</v>
      </c>
      <c r="AQ326" s="78">
        <v>567.9</v>
      </c>
      <c r="AR326" s="78"/>
      <c r="AS326" s="79"/>
      <c r="AT326" s="65" t="s">
        <v>393</v>
      </c>
      <c r="AU326" s="68">
        <v>3.8863627530993698E-2</v>
      </c>
      <c r="AV326" s="78">
        <v>556.92999999999995</v>
      </c>
      <c r="AW326" s="78">
        <v>608.25</v>
      </c>
      <c r="AX326" s="78">
        <v>599.09</v>
      </c>
      <c r="AY326" s="78">
        <v>340.87</v>
      </c>
      <c r="AZ326" s="78"/>
      <c r="BA326" s="79">
        <v>370.47</v>
      </c>
      <c r="BB326" s="65" t="s">
        <v>394</v>
      </c>
      <c r="BC326" s="78">
        <v>585</v>
      </c>
      <c r="BD326" s="78">
        <v>618.67999999999995</v>
      </c>
      <c r="BE326" s="78">
        <v>572.26</v>
      </c>
      <c r="BF326" s="78"/>
      <c r="BG326" s="78"/>
      <c r="BH326" s="79">
        <v>396.44</v>
      </c>
      <c r="BI326" s="65" t="s">
        <v>395</v>
      </c>
      <c r="BJ326" s="68">
        <v>0.134275049010393</v>
      </c>
      <c r="BK326" s="78">
        <v>717.16</v>
      </c>
      <c r="BL326" s="78">
        <v>723.47</v>
      </c>
      <c r="BM326" s="78">
        <v>790.58</v>
      </c>
      <c r="BN326" s="78">
        <v>560.73</v>
      </c>
      <c r="BO326" s="78"/>
      <c r="BP326" s="79"/>
      <c r="BQ326" s="65" t="s">
        <v>396</v>
      </c>
      <c r="BR326" s="68">
        <v>1</v>
      </c>
      <c r="BS326" s="78">
        <v>574.5</v>
      </c>
      <c r="BT326" s="78">
        <v>611.16999999999996</v>
      </c>
      <c r="BU326" s="78">
        <v>672</v>
      </c>
      <c r="BV326" s="78"/>
      <c r="BW326" s="78"/>
      <c r="BX326" s="79">
        <v>311.17</v>
      </c>
      <c r="BY326" s="65" t="s">
        <v>397</v>
      </c>
      <c r="BZ326" s="78">
        <v>642.20000000000005</v>
      </c>
      <c r="CA326" s="78">
        <v>658.1</v>
      </c>
      <c r="CB326" s="78">
        <v>552.13</v>
      </c>
      <c r="CC326" s="78">
        <v>427.88</v>
      </c>
      <c r="CD326" s="78"/>
      <c r="CE326" s="79">
        <v>517.57000000000005</v>
      </c>
      <c r="CF326" s="65" t="s">
        <v>398</v>
      </c>
      <c r="CG326" s="78">
        <v>599.57000000000005</v>
      </c>
      <c r="CH326" s="78">
        <v>669.11</v>
      </c>
      <c r="CI326" s="78">
        <v>638.24</v>
      </c>
      <c r="CJ326" s="78"/>
      <c r="CK326" s="78"/>
      <c r="CL326" s="79"/>
      <c r="CM326" s="65" t="s">
        <v>399</v>
      </c>
      <c r="CN326" s="78">
        <v>611.66999999999996</v>
      </c>
      <c r="CO326" s="78">
        <v>625.23</v>
      </c>
      <c r="CP326" s="78">
        <v>623.79999999999995</v>
      </c>
      <c r="CQ326" s="78">
        <v>452.21</v>
      </c>
      <c r="CR326" s="78"/>
      <c r="CS326" s="79">
        <v>555.74</v>
      </c>
      <c r="CT326" s="65" t="s">
        <v>400</v>
      </c>
      <c r="CU326" s="78">
        <v>615.65</v>
      </c>
      <c r="CV326" s="78">
        <v>722.53</v>
      </c>
      <c r="CW326" s="78"/>
      <c r="CX326" s="78">
        <v>474.65</v>
      </c>
      <c r="CY326" s="78"/>
      <c r="CZ326" s="79"/>
      <c r="DA326" s="65" t="s">
        <v>401</v>
      </c>
      <c r="DB326" s="68">
        <v>0.135226504394861</v>
      </c>
      <c r="DC326" s="78">
        <v>607.98</v>
      </c>
      <c r="DD326" s="78">
        <v>668.24</v>
      </c>
      <c r="DE326" s="78">
        <v>577.61</v>
      </c>
      <c r="DF326" s="78">
        <v>543.88</v>
      </c>
      <c r="DG326" s="78"/>
      <c r="DH326" s="79">
        <v>515.46</v>
      </c>
      <c r="DI326" s="65" t="s">
        <v>402</v>
      </c>
      <c r="DJ326" s="68">
        <v>3.1306743472544001E-3</v>
      </c>
      <c r="DK326" s="78">
        <v>599.98</v>
      </c>
      <c r="DL326" s="78">
        <v>650.41</v>
      </c>
      <c r="DM326" s="78">
        <v>650.41</v>
      </c>
      <c r="DN326" s="78">
        <v>662.27</v>
      </c>
      <c r="DO326" s="78"/>
      <c r="DP326" s="79">
        <v>457.67</v>
      </c>
      <c r="DQ326" s="65" t="s">
        <v>403</v>
      </c>
      <c r="DR326" s="78">
        <v>586.6</v>
      </c>
      <c r="DS326" s="78">
        <v>613.99</v>
      </c>
      <c r="DT326" s="78">
        <v>540.87</v>
      </c>
      <c r="DU326" s="78">
        <v>462.8</v>
      </c>
      <c r="DV326" s="78"/>
      <c r="DW326" s="79"/>
      <c r="DX326" s="65" t="s">
        <v>404</v>
      </c>
      <c r="DY326" s="78">
        <v>617.86</v>
      </c>
      <c r="DZ326" s="78">
        <v>629.5</v>
      </c>
      <c r="EA326" s="78">
        <v>664.96</v>
      </c>
      <c r="EB326" s="78">
        <v>440.71</v>
      </c>
      <c r="EC326" s="78"/>
      <c r="ED326" s="79">
        <v>390.81</v>
      </c>
      <c r="EE326" s="65" t="s">
        <v>405</v>
      </c>
      <c r="EF326" s="68">
        <v>1</v>
      </c>
      <c r="EG326" s="78">
        <v>610.04</v>
      </c>
      <c r="EH326" s="78">
        <v>631.35</v>
      </c>
      <c r="EI326" s="78">
        <v>553.24</v>
      </c>
      <c r="EJ326" s="78"/>
      <c r="EK326" s="78">
        <v>323.74</v>
      </c>
      <c r="EL326" s="79">
        <v>306.58999999999997</v>
      </c>
      <c r="EM326" s="65" t="s">
        <v>406</v>
      </c>
      <c r="EN326" s="78">
        <v>633.64</v>
      </c>
      <c r="EO326" s="78">
        <v>631.66999999999996</v>
      </c>
      <c r="EP326" s="78">
        <v>590.88</v>
      </c>
      <c r="EQ326" s="78"/>
      <c r="ER326" s="78"/>
      <c r="ES326" s="79">
        <v>452.41</v>
      </c>
      <c r="ET326" s="65" t="s">
        <v>407</v>
      </c>
      <c r="EU326" s="68">
        <v>1</v>
      </c>
      <c r="EV326" s="78">
        <v>588.44000000000005</v>
      </c>
      <c r="EW326" s="78">
        <v>612.58000000000004</v>
      </c>
      <c r="EX326" s="78">
        <v>612.58000000000004</v>
      </c>
      <c r="EY326" s="78"/>
      <c r="EZ326" s="78"/>
      <c r="FA326" s="79">
        <v>288.35000000000002</v>
      </c>
      <c r="FB326" s="65" t="s">
        <v>408</v>
      </c>
      <c r="FC326" s="78">
        <v>560.79</v>
      </c>
      <c r="FD326" s="78">
        <v>527.6</v>
      </c>
      <c r="FE326" s="78">
        <v>615.37</v>
      </c>
      <c r="FF326" s="78"/>
      <c r="FG326" s="78"/>
      <c r="FH326" s="79"/>
      <c r="FI326" s="65" t="s">
        <v>409</v>
      </c>
      <c r="FJ326" s="78">
        <v>609.48</v>
      </c>
      <c r="FK326" s="78">
        <v>648.47</v>
      </c>
      <c r="FL326" s="78">
        <v>426.98</v>
      </c>
      <c r="FM326" s="78">
        <v>733.27</v>
      </c>
      <c r="FN326" s="78"/>
      <c r="FO326" s="79">
        <v>373.91</v>
      </c>
      <c r="FP326" s="65" t="s">
        <v>410</v>
      </c>
      <c r="FQ326" s="68">
        <v>0.23227185097438</v>
      </c>
      <c r="FR326" s="78">
        <v>582.12</v>
      </c>
      <c r="FS326" s="78">
        <v>620.23</v>
      </c>
      <c r="FT326" s="78">
        <v>615.69000000000005</v>
      </c>
      <c r="FU326" s="78">
        <v>408.66</v>
      </c>
      <c r="FV326" s="78">
        <v>364.09</v>
      </c>
      <c r="FW326" s="79">
        <v>300.24</v>
      </c>
      <c r="FX326" s="65" t="s">
        <v>411</v>
      </c>
      <c r="FY326" s="78">
        <v>642.42999999999995</v>
      </c>
      <c r="FZ326" s="78">
        <v>653.29</v>
      </c>
      <c r="GA326" s="78">
        <v>620.53</v>
      </c>
      <c r="GB326" s="78">
        <v>603.95000000000005</v>
      </c>
      <c r="GC326" s="78"/>
      <c r="GD326" s="79">
        <v>376.08</v>
      </c>
      <c r="GE326" s="65" t="s">
        <v>412</v>
      </c>
      <c r="GF326" s="68">
        <v>0.215703192407248</v>
      </c>
      <c r="GG326" s="78">
        <v>618.63</v>
      </c>
      <c r="GH326" s="78">
        <v>669.03</v>
      </c>
      <c r="GI326" s="78">
        <v>530.04999999999995</v>
      </c>
      <c r="GJ326" s="78">
        <v>434.64</v>
      </c>
      <c r="GK326" s="78"/>
      <c r="GL326" s="79">
        <v>356.94</v>
      </c>
      <c r="GM326" s="65" t="s">
        <v>413</v>
      </c>
      <c r="GN326" s="68">
        <v>9.7682005997675195E-2</v>
      </c>
      <c r="GO326" s="78">
        <v>616.35</v>
      </c>
      <c r="GP326" s="78">
        <v>786.98</v>
      </c>
      <c r="GQ326" s="78">
        <v>570.13</v>
      </c>
      <c r="GR326" s="78">
        <v>437.22</v>
      </c>
      <c r="GS326" s="78"/>
      <c r="GT326" s="79"/>
      <c r="GU326" s="65" t="s">
        <v>414</v>
      </c>
      <c r="GV326" s="68">
        <v>1</v>
      </c>
      <c r="GW326" s="78">
        <v>561.57000000000005</v>
      </c>
      <c r="GX326" s="78">
        <v>589.89</v>
      </c>
      <c r="GY326" s="78">
        <v>545.70000000000005</v>
      </c>
      <c r="GZ326" s="78">
        <v>455.34</v>
      </c>
      <c r="HA326" s="78"/>
      <c r="HB326" s="79">
        <v>400.71</v>
      </c>
      <c r="HC326" s="65" t="s">
        <v>415</v>
      </c>
      <c r="HD326" s="68">
        <v>1</v>
      </c>
      <c r="HE326" s="78">
        <v>637.17999999999995</v>
      </c>
      <c r="HF326" s="78">
        <v>674.85</v>
      </c>
      <c r="HG326" s="78"/>
      <c r="HH326" s="78">
        <v>422.54</v>
      </c>
      <c r="HI326" s="78">
        <v>415.9</v>
      </c>
      <c r="HJ326" s="79">
        <v>386.72</v>
      </c>
      <c r="HK326" s="85" t="s">
        <v>416</v>
      </c>
      <c r="HL326" s="68">
        <v>1.1433144686446</v>
      </c>
      <c r="HM326" s="78">
        <v>552.92999999999995</v>
      </c>
      <c r="HN326" s="78">
        <v>591.86</v>
      </c>
      <c r="HO326" s="78">
        <v>545.86</v>
      </c>
      <c r="HP326" s="78"/>
      <c r="HQ326" s="78"/>
      <c r="HR326" s="79"/>
    </row>
    <row r="327" spans="1:226" x14ac:dyDescent="0.25">
      <c r="A327" s="81">
        <v>43241</v>
      </c>
      <c r="B327" s="82" t="s">
        <v>387</v>
      </c>
      <c r="C327" s="83">
        <v>585.8234576592522</v>
      </c>
      <c r="D327" s="83">
        <v>620.33857128676595</v>
      </c>
      <c r="E327" s="83">
        <v>578.39574168607612</v>
      </c>
      <c r="F327" s="83">
        <v>446.4622570369022</v>
      </c>
      <c r="G327" s="83">
        <v>326.07932584269662</v>
      </c>
      <c r="H327" s="84">
        <v>353.87626772047986</v>
      </c>
      <c r="I327" s="82" t="s">
        <v>388</v>
      </c>
      <c r="J327" s="83">
        <v>596.24300618857808</v>
      </c>
      <c r="K327" s="83">
        <v>622.53532942188917</v>
      </c>
      <c r="L327" s="83">
        <v>553.94084135863966</v>
      </c>
      <c r="M327" s="83">
        <v>444.34208383249552</v>
      </c>
      <c r="N327" s="83">
        <v>375.08285714285716</v>
      </c>
      <c r="O327" s="84">
        <v>391.98195973551384</v>
      </c>
      <c r="P327" s="65" t="s">
        <v>389</v>
      </c>
      <c r="Q327" s="78">
        <v>577.47</v>
      </c>
      <c r="R327" s="78">
        <v>617.86</v>
      </c>
      <c r="S327" s="78">
        <v>584.49</v>
      </c>
      <c r="T327" s="78">
        <v>399</v>
      </c>
      <c r="U327" s="78"/>
      <c r="V327" s="79"/>
      <c r="W327" s="65" t="s">
        <v>390</v>
      </c>
      <c r="X327" s="78">
        <v>589.22</v>
      </c>
      <c r="Y327" s="78">
        <v>617.70000000000005</v>
      </c>
      <c r="Z327" s="78">
        <v>559.95000000000005</v>
      </c>
      <c r="AA327" s="78">
        <v>360.38</v>
      </c>
      <c r="AB327" s="78"/>
      <c r="AC327" s="79">
        <v>452.89</v>
      </c>
      <c r="AD327" s="65" t="s">
        <v>391</v>
      </c>
      <c r="AE327" s="68">
        <v>0.51129972389814904</v>
      </c>
      <c r="AF327" s="78">
        <v>556.34</v>
      </c>
      <c r="AG327" s="78">
        <v>586.33000000000004</v>
      </c>
      <c r="AH327" s="78">
        <v>537.79999999999995</v>
      </c>
      <c r="AI327" s="78"/>
      <c r="AJ327" s="78"/>
      <c r="AK327" s="79">
        <v>318.19</v>
      </c>
      <c r="AL327" s="69" t="s">
        <v>392</v>
      </c>
      <c r="AM327" s="70">
        <v>1</v>
      </c>
      <c r="AN327" s="78">
        <v>594.54</v>
      </c>
      <c r="AO327" s="78">
        <v>639.76</v>
      </c>
      <c r="AP327" s="78">
        <v>600</v>
      </c>
      <c r="AQ327" s="78">
        <v>567.9</v>
      </c>
      <c r="AR327" s="78"/>
      <c r="AS327" s="79"/>
      <c r="AT327" s="65" t="s">
        <v>393</v>
      </c>
      <c r="AU327" s="68">
        <v>3.8940809968847398E-2</v>
      </c>
      <c r="AV327" s="78">
        <v>533.89</v>
      </c>
      <c r="AW327" s="78">
        <v>584.87</v>
      </c>
      <c r="AX327" s="78">
        <v>554.79999999999995</v>
      </c>
      <c r="AY327" s="78">
        <v>334.93</v>
      </c>
      <c r="AZ327" s="78"/>
      <c r="BA327" s="79">
        <v>367.79</v>
      </c>
      <c r="BB327" s="65" t="s">
        <v>394</v>
      </c>
      <c r="BC327" s="78">
        <v>584.16</v>
      </c>
      <c r="BD327" s="78">
        <v>616.15</v>
      </c>
      <c r="BE327" s="78">
        <v>557.98</v>
      </c>
      <c r="BF327" s="78"/>
      <c r="BG327" s="78"/>
      <c r="BH327" s="79">
        <v>396.44</v>
      </c>
      <c r="BI327" s="65" t="s">
        <v>395</v>
      </c>
      <c r="BJ327" s="68">
        <v>0.13428045816492301</v>
      </c>
      <c r="BK327" s="78">
        <v>717.19</v>
      </c>
      <c r="BL327" s="78">
        <v>723.5</v>
      </c>
      <c r="BM327" s="78">
        <v>790.62</v>
      </c>
      <c r="BN327" s="78">
        <v>560.76</v>
      </c>
      <c r="BO327" s="78"/>
      <c r="BP327" s="79"/>
      <c r="BQ327" s="65" t="s">
        <v>396</v>
      </c>
      <c r="BR327" s="68">
        <v>1</v>
      </c>
      <c r="BS327" s="78">
        <v>565.33000000000004</v>
      </c>
      <c r="BT327" s="78">
        <v>583.66999999999996</v>
      </c>
      <c r="BU327" s="78">
        <v>676.17</v>
      </c>
      <c r="BV327" s="78"/>
      <c r="BW327" s="78"/>
      <c r="BX327" s="79">
        <v>308.67</v>
      </c>
      <c r="BY327" s="65" t="s">
        <v>397</v>
      </c>
      <c r="BZ327" s="78">
        <v>631.59</v>
      </c>
      <c r="CA327" s="78">
        <v>647.32000000000005</v>
      </c>
      <c r="CB327" s="78">
        <v>546.38</v>
      </c>
      <c r="CC327" s="78">
        <v>416.95</v>
      </c>
      <c r="CD327" s="78"/>
      <c r="CE327" s="79">
        <v>517.24</v>
      </c>
      <c r="CF327" s="65" t="s">
        <v>398</v>
      </c>
      <c r="CG327" s="78">
        <v>587.47</v>
      </c>
      <c r="CH327" s="78">
        <v>668.31</v>
      </c>
      <c r="CI327" s="78">
        <v>634.20000000000005</v>
      </c>
      <c r="CJ327" s="78"/>
      <c r="CK327" s="78"/>
      <c r="CL327" s="79"/>
      <c r="CM327" s="65" t="s">
        <v>399</v>
      </c>
      <c r="CN327" s="78">
        <v>594.71</v>
      </c>
      <c r="CO327" s="78">
        <v>608.05999999999995</v>
      </c>
      <c r="CP327" s="78">
        <v>614.20000000000005</v>
      </c>
      <c r="CQ327" s="78">
        <v>446.05</v>
      </c>
      <c r="CR327" s="78"/>
      <c r="CS327" s="79">
        <v>557.36</v>
      </c>
      <c r="CT327" s="65" t="s">
        <v>400</v>
      </c>
      <c r="CU327" s="78">
        <v>597.30999999999995</v>
      </c>
      <c r="CV327" s="78">
        <v>704.21</v>
      </c>
      <c r="CW327" s="78"/>
      <c r="CX327" s="78">
        <v>460.25</v>
      </c>
      <c r="CY327" s="78"/>
      <c r="CZ327" s="79"/>
      <c r="DA327" s="65" t="s">
        <v>401</v>
      </c>
      <c r="DB327" s="68">
        <v>0.13547381968434599</v>
      </c>
      <c r="DC327" s="78">
        <v>594.35</v>
      </c>
      <c r="DD327" s="78">
        <v>654.17999999999995</v>
      </c>
      <c r="DE327" s="78">
        <v>561.32000000000005</v>
      </c>
      <c r="DF327" s="78">
        <v>544.88</v>
      </c>
      <c r="DG327" s="78"/>
      <c r="DH327" s="79">
        <v>505.67</v>
      </c>
      <c r="DI327" s="65" t="s">
        <v>402</v>
      </c>
      <c r="DJ327" s="68">
        <v>3.13087038196619E-3</v>
      </c>
      <c r="DK327" s="78">
        <v>587.67999999999995</v>
      </c>
      <c r="DL327" s="78">
        <v>637.13</v>
      </c>
      <c r="DM327" s="78">
        <v>637.13</v>
      </c>
      <c r="DN327" s="78">
        <v>662.31</v>
      </c>
      <c r="DO327" s="78"/>
      <c r="DP327" s="79">
        <v>460.35</v>
      </c>
      <c r="DQ327" s="65" t="s">
        <v>403</v>
      </c>
      <c r="DR327" s="78">
        <v>554.07000000000005</v>
      </c>
      <c r="DS327" s="78">
        <v>581.49</v>
      </c>
      <c r="DT327" s="78">
        <v>527.09</v>
      </c>
      <c r="DU327" s="78">
        <v>446.34</v>
      </c>
      <c r="DV327" s="78"/>
      <c r="DW327" s="79"/>
      <c r="DX327" s="65" t="s">
        <v>404</v>
      </c>
      <c r="DY327" s="78">
        <v>602.12</v>
      </c>
      <c r="DZ327" s="78">
        <v>613.35</v>
      </c>
      <c r="EA327" s="78">
        <v>663.53</v>
      </c>
      <c r="EB327" s="78">
        <v>443.97</v>
      </c>
      <c r="EC327" s="78"/>
      <c r="ED327" s="79">
        <v>392.56</v>
      </c>
      <c r="EE327" s="65" t="s">
        <v>405</v>
      </c>
      <c r="EF327" s="68">
        <v>1</v>
      </c>
      <c r="EG327" s="78">
        <v>598.05999999999995</v>
      </c>
      <c r="EH327" s="78">
        <v>619.07000000000005</v>
      </c>
      <c r="EI327" s="78">
        <v>553.24</v>
      </c>
      <c r="EJ327" s="78"/>
      <c r="EK327" s="78">
        <v>323.74</v>
      </c>
      <c r="EL327" s="79">
        <v>305.48</v>
      </c>
      <c r="EM327" s="65" t="s">
        <v>406</v>
      </c>
      <c r="EN327" s="78">
        <v>613.12</v>
      </c>
      <c r="EO327" s="78">
        <v>631.66999999999996</v>
      </c>
      <c r="EP327" s="78">
        <v>590.88</v>
      </c>
      <c r="EQ327" s="78"/>
      <c r="ER327" s="78"/>
      <c r="ES327" s="79">
        <v>437.6</v>
      </c>
      <c r="ET327" s="65" t="s">
        <v>407</v>
      </c>
      <c r="EU327" s="68">
        <v>1</v>
      </c>
      <c r="EV327" s="78">
        <v>561.32000000000005</v>
      </c>
      <c r="EW327" s="78">
        <v>588.96</v>
      </c>
      <c r="EX327" s="78">
        <v>588.96</v>
      </c>
      <c r="EY327" s="78"/>
      <c r="EZ327" s="78"/>
      <c r="FA327" s="79">
        <v>288.56</v>
      </c>
      <c r="FB327" s="65" t="s">
        <v>408</v>
      </c>
      <c r="FC327" s="78">
        <v>560.79</v>
      </c>
      <c r="FD327" s="78">
        <v>527.6</v>
      </c>
      <c r="FE327" s="78">
        <v>615.37</v>
      </c>
      <c r="FF327" s="78"/>
      <c r="FG327" s="78"/>
      <c r="FH327" s="79"/>
      <c r="FI327" s="65" t="s">
        <v>409</v>
      </c>
      <c r="FJ327" s="78">
        <v>608.65</v>
      </c>
      <c r="FK327" s="78">
        <v>643.51</v>
      </c>
      <c r="FL327" s="78">
        <v>440.21</v>
      </c>
      <c r="FM327" s="78">
        <v>745.27</v>
      </c>
      <c r="FN327" s="78"/>
      <c r="FO327" s="79">
        <v>371.43</v>
      </c>
      <c r="FP327" s="65" t="s">
        <v>410</v>
      </c>
      <c r="FQ327" s="68">
        <v>0.23181417775511201</v>
      </c>
      <c r="FR327" s="78">
        <v>571.17999999999995</v>
      </c>
      <c r="FS327" s="78">
        <v>607.54999999999995</v>
      </c>
      <c r="FT327" s="78">
        <v>597.13</v>
      </c>
      <c r="FU327" s="78">
        <v>395.46</v>
      </c>
      <c r="FV327" s="78">
        <v>324.76</v>
      </c>
      <c r="FW327" s="79">
        <v>301.62</v>
      </c>
      <c r="FX327" s="65" t="s">
        <v>411</v>
      </c>
      <c r="FY327" s="78">
        <v>623.73</v>
      </c>
      <c r="FZ327" s="78">
        <v>635.4</v>
      </c>
      <c r="GA327" s="78">
        <v>611.59</v>
      </c>
      <c r="GB327" s="78">
        <v>601.46</v>
      </c>
      <c r="GC327" s="78"/>
      <c r="GD327" s="79">
        <v>375.27</v>
      </c>
      <c r="GE327" s="65" t="s">
        <v>412</v>
      </c>
      <c r="GF327" s="68">
        <v>0.216370599562931</v>
      </c>
      <c r="GG327" s="78">
        <v>613.69000000000005</v>
      </c>
      <c r="GH327" s="78">
        <v>662.89</v>
      </c>
      <c r="GI327" s="78">
        <v>534.33000000000004</v>
      </c>
      <c r="GJ327" s="78">
        <v>432.22</v>
      </c>
      <c r="GK327" s="78"/>
      <c r="GL327" s="79">
        <v>356.92</v>
      </c>
      <c r="GM327" s="65" t="s">
        <v>413</v>
      </c>
      <c r="GN327" s="68">
        <v>9.7508653893032995E-2</v>
      </c>
      <c r="GO327" s="78">
        <v>623.05999999999995</v>
      </c>
      <c r="GP327" s="78">
        <v>792.69</v>
      </c>
      <c r="GQ327" s="78">
        <v>568.49</v>
      </c>
      <c r="GR327" s="78">
        <v>423.19</v>
      </c>
      <c r="GS327" s="78"/>
      <c r="GT327" s="79"/>
      <c r="GU327" s="65" t="s">
        <v>414</v>
      </c>
      <c r="GV327" s="68">
        <v>1</v>
      </c>
      <c r="GW327" s="78">
        <v>531.34</v>
      </c>
      <c r="GX327" s="78">
        <v>556.32000000000005</v>
      </c>
      <c r="GY327" s="78">
        <v>533.87</v>
      </c>
      <c r="GZ327" s="78">
        <v>455.34</v>
      </c>
      <c r="HA327" s="78"/>
      <c r="HB327" s="79">
        <v>391.12</v>
      </c>
      <c r="HC327" s="65" t="s">
        <v>415</v>
      </c>
      <c r="HD327" s="68">
        <v>1</v>
      </c>
      <c r="HE327" s="78">
        <v>617.17999999999995</v>
      </c>
      <c r="HF327" s="78">
        <v>654.85</v>
      </c>
      <c r="HG327" s="78"/>
      <c r="HH327" s="78">
        <v>402.26</v>
      </c>
      <c r="HI327" s="78">
        <v>395.62</v>
      </c>
      <c r="HJ327" s="79">
        <v>385.89</v>
      </c>
      <c r="HK327" s="85" t="s">
        <v>416</v>
      </c>
      <c r="HL327" s="68">
        <v>1.14103149246919</v>
      </c>
      <c r="HM327" s="78">
        <v>536.15</v>
      </c>
      <c r="HN327" s="78">
        <v>575.26</v>
      </c>
      <c r="HO327" s="78">
        <v>544.24</v>
      </c>
      <c r="HP327" s="78"/>
      <c r="HQ327" s="78"/>
      <c r="HR327" s="79"/>
    </row>
    <row r="328" spans="1:226" x14ac:dyDescent="0.25">
      <c r="A328" s="81">
        <v>43234</v>
      </c>
      <c r="B328" s="82" t="s">
        <v>387</v>
      </c>
      <c r="C328" s="83">
        <v>566.93655872141107</v>
      </c>
      <c r="D328" s="83">
        <v>601.87897515376335</v>
      </c>
      <c r="E328" s="83">
        <v>564.42206861646866</v>
      </c>
      <c r="F328" s="83">
        <v>425.87272298055632</v>
      </c>
      <c r="G328" s="83">
        <v>329.49093632958801</v>
      </c>
      <c r="H328" s="84">
        <v>351.78993277251897</v>
      </c>
      <c r="I328" s="82" t="s">
        <v>388</v>
      </c>
      <c r="J328" s="83">
        <v>575.27067377767594</v>
      </c>
      <c r="K328" s="83">
        <v>602.79512865178162</v>
      </c>
      <c r="L328" s="83">
        <v>540.46543143070551</v>
      </c>
      <c r="M328" s="83">
        <v>422.14916642276518</v>
      </c>
      <c r="N328" s="83">
        <v>360.72571428571428</v>
      </c>
      <c r="O328" s="84">
        <v>387.0422677017886</v>
      </c>
      <c r="P328" s="65" t="s">
        <v>389</v>
      </c>
      <c r="Q328" s="78">
        <v>562.47</v>
      </c>
      <c r="R328" s="78">
        <v>601.19000000000005</v>
      </c>
      <c r="S328" s="78">
        <v>563.89</v>
      </c>
      <c r="T328" s="78">
        <v>383</v>
      </c>
      <c r="U328" s="78"/>
      <c r="V328" s="79"/>
      <c r="W328" s="65" t="s">
        <v>390</v>
      </c>
      <c r="X328" s="78">
        <v>545.75</v>
      </c>
      <c r="Y328" s="78">
        <v>593.74</v>
      </c>
      <c r="Z328" s="78">
        <v>541.27</v>
      </c>
      <c r="AA328" s="78">
        <v>360.38</v>
      </c>
      <c r="AB328" s="78"/>
      <c r="AC328" s="79">
        <v>452.89</v>
      </c>
      <c r="AD328" s="65" t="s">
        <v>391</v>
      </c>
      <c r="AE328" s="68">
        <v>0.51129972389814904</v>
      </c>
      <c r="AF328" s="78">
        <v>543.98</v>
      </c>
      <c r="AG328" s="78">
        <v>575.38</v>
      </c>
      <c r="AH328" s="78">
        <v>516.33000000000004</v>
      </c>
      <c r="AI328" s="78"/>
      <c r="AJ328" s="78"/>
      <c r="AK328" s="79">
        <v>313.16000000000003</v>
      </c>
      <c r="AL328" s="69" t="s">
        <v>392</v>
      </c>
      <c r="AM328" s="70">
        <v>1</v>
      </c>
      <c r="AN328" s="78">
        <v>587.01</v>
      </c>
      <c r="AO328" s="78">
        <v>626.16999999999996</v>
      </c>
      <c r="AP328" s="78">
        <v>599.66999999999996</v>
      </c>
      <c r="AQ328" s="78">
        <v>567.9</v>
      </c>
      <c r="AR328" s="78"/>
      <c r="AS328" s="79"/>
      <c r="AT328" s="65" t="s">
        <v>393</v>
      </c>
      <c r="AU328" s="68">
        <v>3.9234149403640901E-2</v>
      </c>
      <c r="AV328" s="78">
        <v>522.80999999999995</v>
      </c>
      <c r="AW328" s="78">
        <v>576.04</v>
      </c>
      <c r="AX328" s="78">
        <v>520.1</v>
      </c>
      <c r="AY328" s="78">
        <v>332.98</v>
      </c>
      <c r="AZ328" s="78"/>
      <c r="BA328" s="79">
        <v>370.89</v>
      </c>
      <c r="BB328" s="65" t="s">
        <v>394</v>
      </c>
      <c r="BC328" s="78">
        <v>556.41999999999996</v>
      </c>
      <c r="BD328" s="78">
        <v>588.41999999999996</v>
      </c>
      <c r="BE328" s="78">
        <v>549.57000000000005</v>
      </c>
      <c r="BF328" s="78"/>
      <c r="BG328" s="78"/>
      <c r="BH328" s="79">
        <v>396.44</v>
      </c>
      <c r="BI328" s="65" t="s">
        <v>395</v>
      </c>
      <c r="BJ328" s="68">
        <v>0.134219179920811</v>
      </c>
      <c r="BK328" s="78">
        <v>695.39</v>
      </c>
      <c r="BL328" s="78">
        <v>690.96</v>
      </c>
      <c r="BM328" s="78">
        <v>758.04</v>
      </c>
      <c r="BN328" s="78">
        <v>533.66</v>
      </c>
      <c r="BO328" s="78"/>
      <c r="BP328" s="79"/>
      <c r="BQ328" s="65" t="s">
        <v>396</v>
      </c>
      <c r="BR328" s="68">
        <v>1</v>
      </c>
      <c r="BS328" s="78">
        <v>570.33000000000004</v>
      </c>
      <c r="BT328" s="78">
        <v>573.66999999999996</v>
      </c>
      <c r="BU328" s="78">
        <v>634.5</v>
      </c>
      <c r="BV328" s="78"/>
      <c r="BW328" s="78"/>
      <c r="BX328" s="79">
        <v>308.67</v>
      </c>
      <c r="BY328" s="65" t="s">
        <v>397</v>
      </c>
      <c r="BZ328" s="78">
        <v>614.99</v>
      </c>
      <c r="CA328" s="78">
        <v>630.27</v>
      </c>
      <c r="CB328" s="78">
        <v>523.4</v>
      </c>
      <c r="CC328" s="78">
        <v>391.58</v>
      </c>
      <c r="CD328" s="78"/>
      <c r="CE328" s="79">
        <v>516.04</v>
      </c>
      <c r="CF328" s="65" t="s">
        <v>398</v>
      </c>
      <c r="CG328" s="78">
        <v>545.53</v>
      </c>
      <c r="CH328" s="78">
        <v>632.02</v>
      </c>
      <c r="CI328" s="78">
        <v>612.42999999999995</v>
      </c>
      <c r="CJ328" s="78"/>
      <c r="CK328" s="78"/>
      <c r="CL328" s="79"/>
      <c r="CM328" s="65" t="s">
        <v>399</v>
      </c>
      <c r="CN328" s="78">
        <v>575.35</v>
      </c>
      <c r="CO328" s="78">
        <v>589.44000000000005</v>
      </c>
      <c r="CP328" s="78">
        <v>596.41</v>
      </c>
      <c r="CQ328" s="78">
        <v>429.25</v>
      </c>
      <c r="CR328" s="78"/>
      <c r="CS328" s="79">
        <v>556.04</v>
      </c>
      <c r="CT328" s="65" t="s">
        <v>400</v>
      </c>
      <c r="CU328" s="78">
        <v>579.1</v>
      </c>
      <c r="CV328" s="78">
        <v>686.8</v>
      </c>
      <c r="CW328" s="78"/>
      <c r="CX328" s="78">
        <v>443.34</v>
      </c>
      <c r="CY328" s="78"/>
      <c r="CZ328" s="79"/>
      <c r="DA328" s="65" t="s">
        <v>401</v>
      </c>
      <c r="DB328" s="68">
        <v>0.13543712331550101</v>
      </c>
      <c r="DC328" s="78">
        <v>573.28</v>
      </c>
      <c r="DD328" s="78">
        <v>623.34</v>
      </c>
      <c r="DE328" s="78">
        <v>543.83000000000004</v>
      </c>
      <c r="DF328" s="78">
        <v>506.67</v>
      </c>
      <c r="DG328" s="78"/>
      <c r="DH328" s="79">
        <v>491.45</v>
      </c>
      <c r="DI328" s="65" t="s">
        <v>402</v>
      </c>
      <c r="DJ328" s="68">
        <v>3.1708786504740499E-3</v>
      </c>
      <c r="DK328" s="78">
        <v>565.17999999999995</v>
      </c>
      <c r="DL328" s="78">
        <v>611.20000000000005</v>
      </c>
      <c r="DM328" s="78">
        <v>611.20000000000005</v>
      </c>
      <c r="DN328" s="78">
        <v>646.36</v>
      </c>
      <c r="DO328" s="78"/>
      <c r="DP328" s="79">
        <v>441.57</v>
      </c>
      <c r="DQ328" s="65" t="s">
        <v>403</v>
      </c>
      <c r="DR328" s="78">
        <v>554.07000000000005</v>
      </c>
      <c r="DS328" s="78">
        <v>573.36</v>
      </c>
      <c r="DT328" s="78">
        <v>511.33</v>
      </c>
      <c r="DU328" s="78">
        <v>411.42</v>
      </c>
      <c r="DV328" s="78"/>
      <c r="DW328" s="79"/>
      <c r="DX328" s="65" t="s">
        <v>404</v>
      </c>
      <c r="DY328" s="78">
        <v>587.99</v>
      </c>
      <c r="DZ328" s="78">
        <v>598.54</v>
      </c>
      <c r="EA328" s="78">
        <v>648.79</v>
      </c>
      <c r="EB328" s="78">
        <v>422.02</v>
      </c>
      <c r="EC328" s="78"/>
      <c r="ED328" s="79">
        <v>385.07</v>
      </c>
      <c r="EE328" s="65" t="s">
        <v>405</v>
      </c>
      <c r="EF328" s="68">
        <v>1</v>
      </c>
      <c r="EG328" s="78">
        <v>588.02</v>
      </c>
      <c r="EH328" s="78">
        <v>606.07000000000005</v>
      </c>
      <c r="EI328" s="78">
        <v>520.17999999999995</v>
      </c>
      <c r="EJ328" s="78"/>
      <c r="EK328" s="78">
        <v>323.74</v>
      </c>
      <c r="EL328" s="79">
        <v>310.02</v>
      </c>
      <c r="EM328" s="65" t="s">
        <v>406</v>
      </c>
      <c r="EN328" s="78">
        <v>613.12</v>
      </c>
      <c r="EO328" s="78">
        <v>612.86</v>
      </c>
      <c r="EP328" s="78">
        <v>571.58000000000004</v>
      </c>
      <c r="EQ328" s="78"/>
      <c r="ER328" s="78"/>
      <c r="ES328" s="79">
        <v>424.63</v>
      </c>
      <c r="ET328" s="65" t="s">
        <v>407</v>
      </c>
      <c r="EU328" s="68">
        <v>1</v>
      </c>
      <c r="EV328" s="78">
        <v>547.61</v>
      </c>
      <c r="EW328" s="78">
        <v>574.71</v>
      </c>
      <c r="EX328" s="78">
        <v>574.71</v>
      </c>
      <c r="EY328" s="78"/>
      <c r="EZ328" s="78"/>
      <c r="FA328" s="79">
        <v>288.66000000000003</v>
      </c>
      <c r="FB328" s="65" t="s">
        <v>408</v>
      </c>
      <c r="FC328" s="78">
        <v>560.79</v>
      </c>
      <c r="FD328" s="78">
        <v>527.6</v>
      </c>
      <c r="FE328" s="78">
        <v>615.37</v>
      </c>
      <c r="FF328" s="78"/>
      <c r="FG328" s="78"/>
      <c r="FH328" s="79"/>
      <c r="FI328" s="65" t="s">
        <v>409</v>
      </c>
      <c r="FJ328" s="78">
        <v>589.64</v>
      </c>
      <c r="FK328" s="78">
        <v>622.85</v>
      </c>
      <c r="FL328" s="78">
        <v>417.07</v>
      </c>
      <c r="FM328" s="78">
        <v>712.27</v>
      </c>
      <c r="FN328" s="78"/>
      <c r="FO328" s="79">
        <v>366.47</v>
      </c>
      <c r="FP328" s="65" t="s">
        <v>410</v>
      </c>
      <c r="FQ328" s="68">
        <v>0.23458209200309599</v>
      </c>
      <c r="FR328" s="78">
        <v>573.34</v>
      </c>
      <c r="FS328" s="78">
        <v>608.69000000000005</v>
      </c>
      <c r="FT328" s="78">
        <v>598.94000000000005</v>
      </c>
      <c r="FU328" s="78">
        <v>398</v>
      </c>
      <c r="FV328" s="78">
        <v>328.65</v>
      </c>
      <c r="FW328" s="79">
        <v>304.68</v>
      </c>
      <c r="FX328" s="65" t="s">
        <v>411</v>
      </c>
      <c r="FY328" s="78">
        <v>612.34</v>
      </c>
      <c r="FZ328" s="78">
        <v>624.83000000000004</v>
      </c>
      <c r="GA328" s="78">
        <v>592.89</v>
      </c>
      <c r="GB328" s="78">
        <v>580.98</v>
      </c>
      <c r="GC328" s="78"/>
      <c r="GD328" s="79">
        <v>375.27</v>
      </c>
      <c r="GE328" s="65" t="s">
        <v>412</v>
      </c>
      <c r="GF328" s="68">
        <v>0.21602937999567901</v>
      </c>
      <c r="GG328" s="78">
        <v>586.34</v>
      </c>
      <c r="GH328" s="78">
        <v>633.61</v>
      </c>
      <c r="GI328" s="78">
        <v>517.25</v>
      </c>
      <c r="GJ328" s="78">
        <v>415.51</v>
      </c>
      <c r="GK328" s="78"/>
      <c r="GL328" s="79">
        <v>354.99</v>
      </c>
      <c r="GM328" s="65" t="s">
        <v>413</v>
      </c>
      <c r="GN328" s="68">
        <v>9.7126983818644499E-2</v>
      </c>
      <c r="GO328" s="78">
        <v>604.23</v>
      </c>
      <c r="GP328" s="78">
        <v>771.32</v>
      </c>
      <c r="GQ328" s="78">
        <v>551.89</v>
      </c>
      <c r="GR328" s="78">
        <v>421.53</v>
      </c>
      <c r="GS328" s="78"/>
      <c r="GT328" s="79"/>
      <c r="GU328" s="65" t="s">
        <v>414</v>
      </c>
      <c r="GV328" s="68">
        <v>1</v>
      </c>
      <c r="GW328" s="78">
        <v>520.08000000000004</v>
      </c>
      <c r="GX328" s="78">
        <v>544.25</v>
      </c>
      <c r="GY328" s="78">
        <v>524.83000000000004</v>
      </c>
      <c r="GZ328" s="78">
        <v>455.34</v>
      </c>
      <c r="HA328" s="78"/>
      <c r="HB328" s="79">
        <v>386.89</v>
      </c>
      <c r="HC328" s="65" t="s">
        <v>415</v>
      </c>
      <c r="HD328" s="68">
        <v>1</v>
      </c>
      <c r="HE328" s="78">
        <v>597.17999999999995</v>
      </c>
      <c r="HF328" s="78">
        <v>634.85</v>
      </c>
      <c r="HG328" s="78"/>
      <c r="HH328" s="78">
        <v>382.16</v>
      </c>
      <c r="HI328" s="78">
        <v>375.52</v>
      </c>
      <c r="HJ328" s="79">
        <v>374.22</v>
      </c>
      <c r="HK328" s="85" t="s">
        <v>416</v>
      </c>
      <c r="HL328" s="68">
        <v>1.13327289211242</v>
      </c>
      <c r="HM328" s="78">
        <v>517.35</v>
      </c>
      <c r="HN328" s="78">
        <v>554.76</v>
      </c>
      <c r="HO328" s="78">
        <v>526.82000000000005</v>
      </c>
      <c r="HP328" s="78"/>
      <c r="HQ328" s="78"/>
      <c r="HR328" s="79"/>
    </row>
    <row r="329" spans="1:226" x14ac:dyDescent="0.25">
      <c r="A329" s="81">
        <v>43227</v>
      </c>
      <c r="B329" s="82" t="s">
        <v>387</v>
      </c>
      <c r="C329" s="83">
        <v>552.01608439269626</v>
      </c>
      <c r="D329" s="83">
        <v>587.26317845395226</v>
      </c>
      <c r="E329" s="83">
        <v>545.23954372496894</v>
      </c>
      <c r="F329" s="83">
        <v>405.50165930339085</v>
      </c>
      <c r="G329" s="83">
        <v>311.01453183520601</v>
      </c>
      <c r="H329" s="84">
        <v>344.49511340528136</v>
      </c>
      <c r="I329" s="82" t="s">
        <v>388</v>
      </c>
      <c r="J329" s="83">
        <v>559.73654708616664</v>
      </c>
      <c r="K329" s="83">
        <v>588.62998311013882</v>
      </c>
      <c r="L329" s="83">
        <v>521.73281106051763</v>
      </c>
      <c r="M329" s="83">
        <v>403.00928970660334</v>
      </c>
      <c r="N329" s="83">
        <v>353.52571428571434</v>
      </c>
      <c r="O329" s="84">
        <v>382.89698941656047</v>
      </c>
      <c r="P329" s="65" t="s">
        <v>389</v>
      </c>
      <c r="Q329" s="78">
        <v>548.30999999999995</v>
      </c>
      <c r="R329" s="78">
        <v>586.19000000000005</v>
      </c>
      <c r="S329" s="78">
        <v>546.12</v>
      </c>
      <c r="T329" s="78">
        <v>368</v>
      </c>
      <c r="U329" s="78"/>
      <c r="V329" s="79"/>
      <c r="W329" s="65" t="s">
        <v>390</v>
      </c>
      <c r="X329" s="78">
        <v>574.91999999999996</v>
      </c>
      <c r="Y329" s="78">
        <v>609.03</v>
      </c>
      <c r="Z329" s="78">
        <v>541.27</v>
      </c>
      <c r="AA329" s="78">
        <v>336.84</v>
      </c>
      <c r="AB329" s="78"/>
      <c r="AC329" s="79">
        <v>441.32</v>
      </c>
      <c r="AD329" s="65" t="s">
        <v>391</v>
      </c>
      <c r="AE329" s="68">
        <v>0.51129972389814904</v>
      </c>
      <c r="AF329" s="78">
        <v>535.16</v>
      </c>
      <c r="AG329" s="78">
        <v>564.95000000000005</v>
      </c>
      <c r="AH329" s="78">
        <v>503.12</v>
      </c>
      <c r="AI329" s="78"/>
      <c r="AJ329" s="78"/>
      <c r="AK329" s="79">
        <v>309.83999999999997</v>
      </c>
      <c r="AL329" s="69" t="s">
        <v>392</v>
      </c>
      <c r="AM329" s="70">
        <v>1</v>
      </c>
      <c r="AN329" s="78">
        <v>582.27</v>
      </c>
      <c r="AO329" s="78">
        <v>624</v>
      </c>
      <c r="AP329" s="78">
        <v>598.79999999999995</v>
      </c>
      <c r="AQ329" s="78">
        <v>533.87</v>
      </c>
      <c r="AR329" s="78"/>
      <c r="AS329" s="79"/>
      <c r="AT329" s="65" t="s">
        <v>393</v>
      </c>
      <c r="AU329" s="68">
        <v>3.9188024139822898E-2</v>
      </c>
      <c r="AV329" s="78">
        <v>513.45000000000005</v>
      </c>
      <c r="AW329" s="78">
        <v>564.91</v>
      </c>
      <c r="AX329" s="78">
        <v>500.13</v>
      </c>
      <c r="AY329" s="78">
        <v>329.65</v>
      </c>
      <c r="AZ329" s="78"/>
      <c r="BA329" s="79">
        <v>371.26</v>
      </c>
      <c r="BB329" s="65" t="s">
        <v>394</v>
      </c>
      <c r="BC329" s="78">
        <v>532.04999999999995</v>
      </c>
      <c r="BD329" s="78">
        <v>564.04999999999995</v>
      </c>
      <c r="BE329" s="78">
        <v>518.48</v>
      </c>
      <c r="BF329" s="78"/>
      <c r="BG329" s="78"/>
      <c r="BH329" s="79">
        <v>393.91</v>
      </c>
      <c r="BI329" s="65" t="s">
        <v>395</v>
      </c>
      <c r="BJ329" s="68">
        <v>0.13425341674945601</v>
      </c>
      <c r="BK329" s="78">
        <v>663.35</v>
      </c>
      <c r="BL329" s="78">
        <v>671.8</v>
      </c>
      <c r="BM329" s="78">
        <v>746.64</v>
      </c>
      <c r="BN329" s="78">
        <v>408.8</v>
      </c>
      <c r="BO329" s="78"/>
      <c r="BP329" s="79"/>
      <c r="BQ329" s="65" t="s">
        <v>396</v>
      </c>
      <c r="BR329" s="68">
        <v>1</v>
      </c>
      <c r="BS329" s="78">
        <v>547.83000000000004</v>
      </c>
      <c r="BT329" s="78">
        <v>567.83000000000004</v>
      </c>
      <c r="BU329" s="78">
        <v>595.33000000000004</v>
      </c>
      <c r="BV329" s="78"/>
      <c r="BW329" s="78"/>
      <c r="BX329" s="79">
        <v>311.17</v>
      </c>
      <c r="BY329" s="65" t="s">
        <v>397</v>
      </c>
      <c r="BZ329" s="78">
        <v>601.73</v>
      </c>
      <c r="CA329" s="78">
        <v>616.79</v>
      </c>
      <c r="CB329" s="78">
        <v>522.29</v>
      </c>
      <c r="CC329" s="78">
        <v>372.26</v>
      </c>
      <c r="CD329" s="78"/>
      <c r="CE329" s="79">
        <v>511.73</v>
      </c>
      <c r="CF329" s="65" t="s">
        <v>398</v>
      </c>
      <c r="CG329" s="78">
        <v>556.83000000000004</v>
      </c>
      <c r="CH329" s="78">
        <v>643.30999999999995</v>
      </c>
      <c r="CI329" s="78">
        <v>589.04</v>
      </c>
      <c r="CJ329" s="78"/>
      <c r="CK329" s="78"/>
      <c r="CL329" s="79"/>
      <c r="CM329" s="65" t="s">
        <v>399</v>
      </c>
      <c r="CN329" s="78">
        <v>561.91999999999996</v>
      </c>
      <c r="CO329" s="78">
        <v>577.12</v>
      </c>
      <c r="CP329" s="78">
        <v>587.41999999999996</v>
      </c>
      <c r="CQ329" s="78">
        <v>407.53</v>
      </c>
      <c r="CR329" s="78"/>
      <c r="CS329" s="79">
        <v>559.74</v>
      </c>
      <c r="CT329" s="65" t="s">
        <v>400</v>
      </c>
      <c r="CU329" s="78">
        <v>568.20000000000005</v>
      </c>
      <c r="CV329" s="78">
        <v>675.82</v>
      </c>
      <c r="CW329" s="78"/>
      <c r="CX329" s="78">
        <v>421.81</v>
      </c>
      <c r="CY329" s="78"/>
      <c r="CZ329" s="79"/>
      <c r="DA329" s="65" t="s">
        <v>401</v>
      </c>
      <c r="DB329" s="68">
        <v>0.135162532945867</v>
      </c>
      <c r="DC329" s="78">
        <v>566.71</v>
      </c>
      <c r="DD329" s="78">
        <v>617.75</v>
      </c>
      <c r="DE329" s="78">
        <v>541.65</v>
      </c>
      <c r="DF329" s="78">
        <v>494.42</v>
      </c>
      <c r="DG329" s="78"/>
      <c r="DH329" s="79">
        <v>490.34</v>
      </c>
      <c r="DI329" s="65" t="s">
        <v>402</v>
      </c>
      <c r="DJ329" s="68">
        <v>3.1812686899535501E-3</v>
      </c>
      <c r="DK329" s="78">
        <v>559.86</v>
      </c>
      <c r="DL329" s="78">
        <v>607.57000000000005</v>
      </c>
      <c r="DM329" s="78">
        <v>607.57000000000005</v>
      </c>
      <c r="DN329" s="78">
        <v>389.52</v>
      </c>
      <c r="DO329" s="78"/>
      <c r="DP329" s="79">
        <v>442.01</v>
      </c>
      <c r="DQ329" s="65" t="s">
        <v>403</v>
      </c>
      <c r="DR329" s="78">
        <v>529.67999999999995</v>
      </c>
      <c r="DS329" s="78">
        <v>557.1</v>
      </c>
      <c r="DT329" s="78">
        <v>503.36</v>
      </c>
      <c r="DU329" s="78">
        <v>411.42</v>
      </c>
      <c r="DV329" s="78"/>
      <c r="DW329" s="79"/>
      <c r="DX329" s="65" t="s">
        <v>404</v>
      </c>
      <c r="DY329" s="78">
        <v>577.01</v>
      </c>
      <c r="DZ329" s="78">
        <v>587.73</v>
      </c>
      <c r="EA329" s="78">
        <v>631.98</v>
      </c>
      <c r="EB329" s="78">
        <v>397.42</v>
      </c>
      <c r="EC329" s="78"/>
      <c r="ED329" s="79">
        <v>381.39</v>
      </c>
      <c r="EE329" s="65" t="s">
        <v>405</v>
      </c>
      <c r="EF329" s="68">
        <v>1</v>
      </c>
      <c r="EG329" s="78">
        <v>557.29</v>
      </c>
      <c r="EH329" s="78">
        <v>576.69000000000005</v>
      </c>
      <c r="EI329" s="78">
        <v>520.17999999999995</v>
      </c>
      <c r="EJ329" s="78"/>
      <c r="EK329" s="78">
        <v>323.74</v>
      </c>
      <c r="EL329" s="79">
        <v>284.26</v>
      </c>
      <c r="EM329" s="65" t="s">
        <v>406</v>
      </c>
      <c r="EN329" s="78">
        <v>593.47</v>
      </c>
      <c r="EO329" s="78">
        <v>588.08000000000004</v>
      </c>
      <c r="EP329" s="78">
        <v>553.16</v>
      </c>
      <c r="EQ329" s="78"/>
      <c r="ER329" s="78"/>
      <c r="ES329" s="79">
        <v>424.63</v>
      </c>
      <c r="ET329" s="65" t="s">
        <v>407</v>
      </c>
      <c r="EU329" s="68">
        <v>1</v>
      </c>
      <c r="EV329" s="78">
        <v>540.95000000000005</v>
      </c>
      <c r="EW329" s="78">
        <v>567.64</v>
      </c>
      <c r="EX329" s="78">
        <v>525.64</v>
      </c>
      <c r="EY329" s="78"/>
      <c r="EZ329" s="78"/>
      <c r="FA329" s="79">
        <v>291.24</v>
      </c>
      <c r="FB329" s="65" t="s">
        <v>408</v>
      </c>
      <c r="FC329" s="78">
        <v>560.79</v>
      </c>
      <c r="FD329" s="78">
        <v>527.6</v>
      </c>
      <c r="FE329" s="78">
        <v>615.37</v>
      </c>
      <c r="FF329" s="78"/>
      <c r="FG329" s="78"/>
      <c r="FH329" s="79"/>
      <c r="FI329" s="65" t="s">
        <v>409</v>
      </c>
      <c r="FJ329" s="78">
        <v>568.16</v>
      </c>
      <c r="FK329" s="78">
        <v>601.36</v>
      </c>
      <c r="FL329" s="78">
        <v>394.75</v>
      </c>
      <c r="FM329" s="78">
        <v>688.27</v>
      </c>
      <c r="FN329" s="78"/>
      <c r="FO329" s="79">
        <v>369.77</v>
      </c>
      <c r="FP329" s="65" t="s">
        <v>410</v>
      </c>
      <c r="FQ329" s="68">
        <v>0.23508945153631</v>
      </c>
      <c r="FR329" s="78">
        <v>547.66</v>
      </c>
      <c r="FS329" s="78">
        <v>582.49</v>
      </c>
      <c r="FT329" s="78">
        <v>579.74</v>
      </c>
      <c r="FU329" s="78">
        <v>410.45</v>
      </c>
      <c r="FV329" s="78">
        <v>309.87</v>
      </c>
      <c r="FW329" s="79">
        <v>290.60000000000002</v>
      </c>
      <c r="FX329" s="65" t="s">
        <v>411</v>
      </c>
      <c r="FY329" s="78">
        <v>598.52</v>
      </c>
      <c r="FZ329" s="78">
        <v>610.20000000000005</v>
      </c>
      <c r="GA329" s="78">
        <v>581.51</v>
      </c>
      <c r="GB329" s="78">
        <v>572.64</v>
      </c>
      <c r="GC329" s="78"/>
      <c r="GD329" s="79">
        <v>367.95</v>
      </c>
      <c r="GE329" s="65" t="s">
        <v>412</v>
      </c>
      <c r="GF329" s="68">
        <v>0.21476279449348201</v>
      </c>
      <c r="GG329" s="78">
        <v>569.66</v>
      </c>
      <c r="GH329" s="78">
        <v>616.87</v>
      </c>
      <c r="GI329" s="78">
        <v>493.8</v>
      </c>
      <c r="GJ329" s="78">
        <v>405.98</v>
      </c>
      <c r="GK329" s="78"/>
      <c r="GL329" s="79">
        <v>352.86</v>
      </c>
      <c r="GM329" s="65" t="s">
        <v>413</v>
      </c>
      <c r="GN329" s="68">
        <v>9.4891965497281294E-2</v>
      </c>
      <c r="GO329" s="78">
        <v>586.98</v>
      </c>
      <c r="GP329" s="78">
        <v>748.41</v>
      </c>
      <c r="GQ329" s="78">
        <v>536.46</v>
      </c>
      <c r="GR329" s="78">
        <v>405.19</v>
      </c>
      <c r="GS329" s="78"/>
      <c r="GT329" s="79"/>
      <c r="GU329" s="65" t="s">
        <v>414</v>
      </c>
      <c r="GV329" s="68">
        <v>1</v>
      </c>
      <c r="GW329" s="78">
        <v>513.83000000000004</v>
      </c>
      <c r="GX329" s="78">
        <v>538.65</v>
      </c>
      <c r="GY329" s="78">
        <v>478.19</v>
      </c>
      <c r="GZ329" s="78">
        <v>455.34</v>
      </c>
      <c r="HA329" s="78"/>
      <c r="HB329" s="79">
        <v>392.45</v>
      </c>
      <c r="HC329" s="65" t="s">
        <v>415</v>
      </c>
      <c r="HD329" s="68">
        <v>1</v>
      </c>
      <c r="HE329" s="78">
        <v>595.52</v>
      </c>
      <c r="HF329" s="78">
        <v>633.17999999999995</v>
      </c>
      <c r="HG329" s="78"/>
      <c r="HH329" s="78">
        <v>372.08</v>
      </c>
      <c r="HI329" s="78">
        <v>365.44</v>
      </c>
      <c r="HJ329" s="79">
        <v>373.39</v>
      </c>
      <c r="HK329" s="85" t="s">
        <v>416</v>
      </c>
      <c r="HL329" s="68">
        <v>1.1362345188046801</v>
      </c>
      <c r="HM329" s="78">
        <v>508.71</v>
      </c>
      <c r="HN329" s="78">
        <v>543.98</v>
      </c>
      <c r="HO329" s="78">
        <v>504.47</v>
      </c>
      <c r="HP329" s="78"/>
      <c r="HQ329" s="78"/>
      <c r="HR329" s="79"/>
    </row>
    <row r="330" spans="1:226" x14ac:dyDescent="0.25">
      <c r="A330" s="81">
        <v>43220</v>
      </c>
      <c r="B330" s="82" t="s">
        <v>387</v>
      </c>
      <c r="C330" s="83">
        <v>545.61900917669857</v>
      </c>
      <c r="D330" s="83">
        <v>581.19128448319589</v>
      </c>
      <c r="E330" s="83">
        <v>541.11633923984095</v>
      </c>
      <c r="F330" s="83">
        <v>401.21607542617534</v>
      </c>
      <c r="G330" s="83">
        <v>312.77595505617978</v>
      </c>
      <c r="H330" s="84">
        <v>342.92863566243017</v>
      </c>
      <c r="I330" s="82" t="s">
        <v>388</v>
      </c>
      <c r="J330" s="83">
        <v>555.22187904751411</v>
      </c>
      <c r="K330" s="83">
        <v>583.27660428827778</v>
      </c>
      <c r="L330" s="83">
        <v>539.13464951013043</v>
      </c>
      <c r="M330" s="83">
        <v>400.28424840966812</v>
      </c>
      <c r="N330" s="83">
        <v>346.05428571428575</v>
      </c>
      <c r="O330" s="84">
        <v>381.9423181254254</v>
      </c>
      <c r="P330" s="65" t="s">
        <v>389</v>
      </c>
      <c r="Q330" s="78">
        <v>541.64</v>
      </c>
      <c r="R330" s="78">
        <v>582.03</v>
      </c>
      <c r="S330" s="78">
        <v>539.89</v>
      </c>
      <c r="T330" s="78">
        <v>357</v>
      </c>
      <c r="U330" s="78"/>
      <c r="V330" s="79"/>
      <c r="W330" s="65" t="s">
        <v>390</v>
      </c>
      <c r="X330" s="78">
        <v>549.71</v>
      </c>
      <c r="Y330" s="78">
        <v>569.19000000000005</v>
      </c>
      <c r="Z330" s="78">
        <v>526.89</v>
      </c>
      <c r="AA330" s="78">
        <v>327.98</v>
      </c>
      <c r="AB330" s="78"/>
      <c r="AC330" s="79">
        <v>426.45</v>
      </c>
      <c r="AD330" s="65" t="s">
        <v>391</v>
      </c>
      <c r="AE330" s="68">
        <v>0.51129972389814904</v>
      </c>
      <c r="AF330" s="78">
        <v>523.02</v>
      </c>
      <c r="AG330" s="78">
        <v>550.63</v>
      </c>
      <c r="AH330" s="78">
        <v>496.56</v>
      </c>
      <c r="AI330" s="78"/>
      <c r="AJ330" s="78"/>
      <c r="AK330" s="79">
        <v>309.8</v>
      </c>
      <c r="AL330" s="69" t="s">
        <v>392</v>
      </c>
      <c r="AM330" s="70">
        <v>1</v>
      </c>
      <c r="AN330" s="78">
        <v>559.92999999999995</v>
      </c>
      <c r="AO330" s="78">
        <v>603.74</v>
      </c>
      <c r="AP330" s="78">
        <v>579.9</v>
      </c>
      <c r="AQ330" s="78">
        <v>533.87</v>
      </c>
      <c r="AR330" s="78"/>
      <c r="AS330" s="79"/>
      <c r="AT330" s="65" t="s">
        <v>393</v>
      </c>
      <c r="AU330" s="68">
        <v>3.9151201941899597E-2</v>
      </c>
      <c r="AV330" s="78">
        <v>501.9</v>
      </c>
      <c r="AW330" s="78">
        <v>551.16999999999996</v>
      </c>
      <c r="AX330" s="78">
        <v>488.49</v>
      </c>
      <c r="AY330" s="78">
        <v>328.17</v>
      </c>
      <c r="AZ330" s="78"/>
      <c r="BA330" s="79">
        <v>362.11</v>
      </c>
      <c r="BB330" s="65" t="s">
        <v>394</v>
      </c>
      <c r="BC330" s="78">
        <v>532.04999999999995</v>
      </c>
      <c r="BD330" s="78">
        <v>565.73</v>
      </c>
      <c r="BE330" s="78">
        <v>518.48</v>
      </c>
      <c r="BF330" s="78"/>
      <c r="BG330" s="78"/>
      <c r="BH330" s="79">
        <v>396.44</v>
      </c>
      <c r="BI330" s="65" t="s">
        <v>395</v>
      </c>
      <c r="BJ330" s="68">
        <v>0.13422638622300401</v>
      </c>
      <c r="BK330" s="78">
        <v>641.74</v>
      </c>
      <c r="BL330" s="78">
        <v>671.67</v>
      </c>
      <c r="BM330" s="78">
        <v>746.49</v>
      </c>
      <c r="BN330" s="78">
        <v>408.72</v>
      </c>
      <c r="BO330" s="78"/>
      <c r="BP330" s="79"/>
      <c r="BQ330" s="65" t="s">
        <v>396</v>
      </c>
      <c r="BR330" s="68">
        <v>1</v>
      </c>
      <c r="BS330" s="78">
        <v>555.33000000000004</v>
      </c>
      <c r="BT330" s="78">
        <v>568.66999999999996</v>
      </c>
      <c r="BU330" s="78">
        <v>596.16999999999996</v>
      </c>
      <c r="BV330" s="78"/>
      <c r="BW330" s="78"/>
      <c r="BX330" s="79">
        <v>311.17</v>
      </c>
      <c r="BY330" s="65" t="s">
        <v>397</v>
      </c>
      <c r="BZ330" s="78">
        <v>595.76</v>
      </c>
      <c r="CA330" s="78">
        <v>610.67999999999995</v>
      </c>
      <c r="CB330" s="78">
        <v>504.56</v>
      </c>
      <c r="CC330" s="78">
        <v>374.95</v>
      </c>
      <c r="CD330" s="78"/>
      <c r="CE330" s="79">
        <v>511.6</v>
      </c>
      <c r="CF330" s="65" t="s">
        <v>398</v>
      </c>
      <c r="CG330" s="78">
        <v>535.04999999999995</v>
      </c>
      <c r="CH330" s="78">
        <v>628.79</v>
      </c>
      <c r="CI330" s="78">
        <v>590.65</v>
      </c>
      <c r="CJ330" s="78"/>
      <c r="CK330" s="78"/>
      <c r="CL330" s="79"/>
      <c r="CM330" s="65" t="s">
        <v>399</v>
      </c>
      <c r="CN330" s="78">
        <v>559.03</v>
      </c>
      <c r="CO330" s="78">
        <v>572.20000000000005</v>
      </c>
      <c r="CP330" s="78">
        <v>583.77</v>
      </c>
      <c r="CQ330" s="78">
        <v>397.95</v>
      </c>
      <c r="CR330" s="78"/>
      <c r="CS330" s="79">
        <v>554.82000000000005</v>
      </c>
      <c r="CT330" s="65" t="s">
        <v>400</v>
      </c>
      <c r="CU330" s="78">
        <v>558.52</v>
      </c>
      <c r="CV330" s="78">
        <v>665.4</v>
      </c>
      <c r="CW330" s="78">
        <v>536.84</v>
      </c>
      <c r="CX330" s="78">
        <v>409.2</v>
      </c>
      <c r="CY330" s="78"/>
      <c r="CZ330" s="79"/>
      <c r="DA330" s="65" t="s">
        <v>401</v>
      </c>
      <c r="DB330" s="68">
        <v>0.13495276653171401</v>
      </c>
      <c r="DC330" s="78">
        <v>550.39</v>
      </c>
      <c r="DD330" s="78">
        <v>602.75</v>
      </c>
      <c r="DE330" s="78">
        <v>526.77</v>
      </c>
      <c r="DF330" s="78">
        <v>478.54</v>
      </c>
      <c r="DG330" s="78"/>
      <c r="DH330" s="79">
        <v>489.8</v>
      </c>
      <c r="DI330" s="65" t="s">
        <v>402</v>
      </c>
      <c r="DJ330" s="68">
        <v>3.1892840057407101E-3</v>
      </c>
      <c r="DK330" s="78">
        <v>554.76</v>
      </c>
      <c r="DL330" s="78">
        <v>601.88</v>
      </c>
      <c r="DM330" s="78">
        <v>601.88</v>
      </c>
      <c r="DN330" s="78">
        <v>390.5</v>
      </c>
      <c r="DO330" s="78"/>
      <c r="DP330" s="79">
        <v>439.06</v>
      </c>
      <c r="DQ330" s="65" t="s">
        <v>403</v>
      </c>
      <c r="DR330" s="78">
        <v>529.67999999999995</v>
      </c>
      <c r="DS330" s="78">
        <v>557.1</v>
      </c>
      <c r="DT330" s="78">
        <v>486.75</v>
      </c>
      <c r="DU330" s="78">
        <v>402.08</v>
      </c>
      <c r="DV330" s="78"/>
      <c r="DW330" s="79"/>
      <c r="DX330" s="65" t="s">
        <v>404</v>
      </c>
      <c r="DY330" s="78">
        <v>570.91999999999996</v>
      </c>
      <c r="DZ330" s="78">
        <v>581.70000000000005</v>
      </c>
      <c r="EA330" s="78">
        <v>632.72</v>
      </c>
      <c r="EB330" s="78">
        <v>392.05</v>
      </c>
      <c r="EC330" s="78"/>
      <c r="ED330" s="79">
        <v>381.76</v>
      </c>
      <c r="EE330" s="65" t="s">
        <v>405</v>
      </c>
      <c r="EF330" s="68">
        <v>1</v>
      </c>
      <c r="EG330" s="78">
        <v>541.63</v>
      </c>
      <c r="EH330" s="78">
        <v>561.46</v>
      </c>
      <c r="EI330" s="78">
        <v>540.84</v>
      </c>
      <c r="EJ330" s="78"/>
      <c r="EK330" s="78">
        <v>323.74</v>
      </c>
      <c r="EL330" s="79">
        <v>272.57</v>
      </c>
      <c r="EM330" s="65" t="s">
        <v>406</v>
      </c>
      <c r="EN330" s="78">
        <v>573.80999999999995</v>
      </c>
      <c r="EO330" s="78">
        <v>588.08000000000004</v>
      </c>
      <c r="EP330" s="78">
        <v>552.28</v>
      </c>
      <c r="EQ330" s="78"/>
      <c r="ER330" s="78"/>
      <c r="ES330" s="79">
        <v>410.74</v>
      </c>
      <c r="ET330" s="65" t="s">
        <v>407</v>
      </c>
      <c r="EU330" s="68">
        <v>1</v>
      </c>
      <c r="EV330" s="78">
        <v>540.32000000000005</v>
      </c>
      <c r="EW330" s="78">
        <v>567.28</v>
      </c>
      <c r="EX330" s="78">
        <v>525.28</v>
      </c>
      <c r="EY330" s="78"/>
      <c r="EZ330" s="78"/>
      <c r="FA330" s="79">
        <v>290.94</v>
      </c>
      <c r="FB330" s="65" t="s">
        <v>408</v>
      </c>
      <c r="FC330" s="78">
        <v>560.79</v>
      </c>
      <c r="FD330" s="78">
        <v>527.6</v>
      </c>
      <c r="FE330" s="78">
        <v>615.37</v>
      </c>
      <c r="FF330" s="78"/>
      <c r="FG330" s="78"/>
      <c r="FH330" s="79"/>
      <c r="FI330" s="65" t="s">
        <v>409</v>
      </c>
      <c r="FJ330" s="78">
        <v>568.16</v>
      </c>
      <c r="FK330" s="78">
        <v>599.71</v>
      </c>
      <c r="FL330" s="78">
        <v>388.97</v>
      </c>
      <c r="FM330" s="78">
        <v>683.27</v>
      </c>
      <c r="FN330" s="78"/>
      <c r="FO330" s="79">
        <v>362.34</v>
      </c>
      <c r="FP330" s="65" t="s">
        <v>410</v>
      </c>
      <c r="FQ330" s="68">
        <v>0.236607987885671</v>
      </c>
      <c r="FR330" s="78">
        <v>543.33000000000004</v>
      </c>
      <c r="FS330" s="78">
        <v>576.88</v>
      </c>
      <c r="FT330" s="78">
        <v>575.37</v>
      </c>
      <c r="FU330" s="78">
        <v>381.97</v>
      </c>
      <c r="FV330" s="78">
        <v>311.88</v>
      </c>
      <c r="FW330" s="79">
        <v>287.98</v>
      </c>
      <c r="FX330" s="65" t="s">
        <v>411</v>
      </c>
      <c r="FY330" s="78">
        <v>592.83000000000004</v>
      </c>
      <c r="FZ330" s="78">
        <v>606.14</v>
      </c>
      <c r="GA330" s="78">
        <v>574.19000000000005</v>
      </c>
      <c r="GB330" s="78">
        <v>563.16</v>
      </c>
      <c r="GC330" s="78"/>
      <c r="GD330" s="79">
        <v>361.45</v>
      </c>
      <c r="GE330" s="65" t="s">
        <v>412</v>
      </c>
      <c r="GF330" s="68">
        <v>0.21452782425880601</v>
      </c>
      <c r="GG330" s="78">
        <v>562.36</v>
      </c>
      <c r="GH330" s="78">
        <v>614.30999999999995</v>
      </c>
      <c r="GI330" s="78">
        <v>485.17</v>
      </c>
      <c r="GJ330" s="78">
        <v>377.67</v>
      </c>
      <c r="GK330" s="78"/>
      <c r="GL330" s="79">
        <v>352.53</v>
      </c>
      <c r="GM330" s="65" t="s">
        <v>413</v>
      </c>
      <c r="GN330" s="68">
        <v>9.5244444867753103E-2</v>
      </c>
      <c r="GO330" s="78">
        <v>571.64</v>
      </c>
      <c r="GP330" s="78">
        <v>738.01</v>
      </c>
      <c r="GQ330" s="78">
        <v>523.66999999999996</v>
      </c>
      <c r="GR330" s="78">
        <v>390.31</v>
      </c>
      <c r="GS330" s="78"/>
      <c r="GT330" s="79"/>
      <c r="GU330" s="65" t="s">
        <v>414</v>
      </c>
      <c r="GV330" s="68">
        <v>1</v>
      </c>
      <c r="GW330" s="78">
        <v>502.99</v>
      </c>
      <c r="GX330" s="78">
        <v>525.87</v>
      </c>
      <c r="GY330" s="78">
        <v>512.41999999999996</v>
      </c>
      <c r="GZ330" s="78">
        <v>455.34</v>
      </c>
      <c r="HA330" s="78"/>
      <c r="HB330" s="79">
        <v>391.15</v>
      </c>
      <c r="HC330" s="65" t="s">
        <v>415</v>
      </c>
      <c r="HD330" s="68">
        <v>1</v>
      </c>
      <c r="HE330" s="78">
        <v>584.67999999999995</v>
      </c>
      <c r="HF330" s="78">
        <v>621.52</v>
      </c>
      <c r="HG330" s="78"/>
      <c r="HH330" s="78">
        <v>361.62</v>
      </c>
      <c r="HI330" s="78">
        <v>354.98</v>
      </c>
      <c r="HJ330" s="79">
        <v>372.55</v>
      </c>
      <c r="HK330" s="85" t="s">
        <v>416</v>
      </c>
      <c r="HL330" s="68">
        <v>1.1368804001819</v>
      </c>
      <c r="HM330" s="78">
        <v>499.08</v>
      </c>
      <c r="HN330" s="78">
        <v>535.03</v>
      </c>
      <c r="HO330" s="78">
        <v>498.28</v>
      </c>
      <c r="HP330" s="78"/>
      <c r="HQ330" s="78"/>
      <c r="HR330" s="79"/>
    </row>
    <row r="331" spans="1:226" x14ac:dyDescent="0.25">
      <c r="A331" s="81">
        <v>43213</v>
      </c>
      <c r="B331" s="82" t="s">
        <v>387</v>
      </c>
      <c r="C331" s="83">
        <v>535.51668931712436</v>
      </c>
      <c r="D331" s="83">
        <v>571.26820197609936</v>
      </c>
      <c r="E331" s="83">
        <v>530.63575773290574</v>
      </c>
      <c r="F331" s="83">
        <v>398.01464806208588</v>
      </c>
      <c r="G331" s="83">
        <v>305.0008614232209</v>
      </c>
      <c r="H331" s="84">
        <v>342.12303670894647</v>
      </c>
      <c r="I331" s="82" t="s">
        <v>388</v>
      </c>
      <c r="J331" s="83">
        <v>542.3753363620998</v>
      </c>
      <c r="K331" s="83">
        <v>571.91296785165036</v>
      </c>
      <c r="L331" s="83">
        <v>528.9448813510719</v>
      </c>
      <c r="M331" s="83">
        <v>396.82358498136153</v>
      </c>
      <c r="N331" s="83">
        <v>343.66142857142859</v>
      </c>
      <c r="O331" s="84">
        <v>382.24435092227236</v>
      </c>
      <c r="P331" s="65" t="s">
        <v>389</v>
      </c>
      <c r="Q331" s="78">
        <v>527.47</v>
      </c>
      <c r="R331" s="78">
        <v>567.86</v>
      </c>
      <c r="S331" s="78">
        <v>526.85</v>
      </c>
      <c r="T331" s="78">
        <v>351</v>
      </c>
      <c r="U331" s="78"/>
      <c r="V331" s="79"/>
      <c r="W331" s="65" t="s">
        <v>390</v>
      </c>
      <c r="X331" s="78">
        <v>528.72</v>
      </c>
      <c r="Y331" s="78">
        <v>555.72</v>
      </c>
      <c r="Z331" s="78">
        <v>526.89</v>
      </c>
      <c r="AA331" s="78">
        <v>316.32</v>
      </c>
      <c r="AB331" s="78"/>
      <c r="AC331" s="79">
        <v>426.45</v>
      </c>
      <c r="AD331" s="65" t="s">
        <v>391</v>
      </c>
      <c r="AE331" s="68">
        <v>0.51129972389814904</v>
      </c>
      <c r="AF331" s="78">
        <v>515.09</v>
      </c>
      <c r="AG331" s="78">
        <v>541.94000000000005</v>
      </c>
      <c r="AH331" s="78">
        <v>481.75</v>
      </c>
      <c r="AI331" s="78"/>
      <c r="AJ331" s="78"/>
      <c r="AK331" s="79">
        <v>309.29000000000002</v>
      </c>
      <c r="AL331" s="69" t="s">
        <v>392</v>
      </c>
      <c r="AM331" s="70">
        <v>1</v>
      </c>
      <c r="AN331" s="78">
        <v>555.34</v>
      </c>
      <c r="AO331" s="78">
        <v>591.71</v>
      </c>
      <c r="AP331" s="78">
        <v>577.04999999999995</v>
      </c>
      <c r="AQ331" s="78">
        <v>533.87</v>
      </c>
      <c r="AR331" s="78"/>
      <c r="AS331" s="79"/>
      <c r="AT331" s="65" t="s">
        <v>393</v>
      </c>
      <c r="AU331" s="68">
        <v>3.9357682619647401E-2</v>
      </c>
      <c r="AV331" s="78">
        <v>499.99</v>
      </c>
      <c r="AW331" s="78">
        <v>550.21</v>
      </c>
      <c r="AX331" s="78">
        <v>479.46</v>
      </c>
      <c r="AY331" s="78">
        <v>329.27</v>
      </c>
      <c r="AZ331" s="78"/>
      <c r="BA331" s="79">
        <v>364.19</v>
      </c>
      <c r="BB331" s="65" t="s">
        <v>394</v>
      </c>
      <c r="BC331" s="78">
        <v>516.92999999999995</v>
      </c>
      <c r="BD331" s="78">
        <v>550.61</v>
      </c>
      <c r="BE331" s="78">
        <v>506.72</v>
      </c>
      <c r="BF331" s="78"/>
      <c r="BG331" s="78"/>
      <c r="BH331" s="79">
        <v>397.28</v>
      </c>
      <c r="BI331" s="65" t="s">
        <v>395</v>
      </c>
      <c r="BJ331" s="68">
        <v>0.13426964029163399</v>
      </c>
      <c r="BK331" s="78">
        <v>641.94000000000005</v>
      </c>
      <c r="BL331" s="78">
        <v>650.4</v>
      </c>
      <c r="BM331" s="78">
        <v>709.13</v>
      </c>
      <c r="BN331" s="78">
        <v>408.85</v>
      </c>
      <c r="BO331" s="78"/>
      <c r="BP331" s="79"/>
      <c r="BQ331" s="65" t="s">
        <v>396</v>
      </c>
      <c r="BR331" s="68">
        <v>1</v>
      </c>
      <c r="BS331" s="78">
        <v>501.17</v>
      </c>
      <c r="BT331" s="78">
        <v>519.5</v>
      </c>
      <c r="BU331" s="78">
        <v>578.66999999999996</v>
      </c>
      <c r="BV331" s="78"/>
      <c r="BW331" s="78"/>
      <c r="BX331" s="79">
        <v>322</v>
      </c>
      <c r="BY331" s="65" t="s">
        <v>397</v>
      </c>
      <c r="BZ331" s="78">
        <v>587.5</v>
      </c>
      <c r="CA331" s="78">
        <v>602.30999999999995</v>
      </c>
      <c r="CB331" s="78">
        <v>507.96</v>
      </c>
      <c r="CC331" s="78">
        <v>374.31</v>
      </c>
      <c r="CD331" s="78"/>
      <c r="CE331" s="79">
        <v>511.32</v>
      </c>
      <c r="CF331" s="65" t="s">
        <v>398</v>
      </c>
      <c r="CG331" s="78">
        <v>517.30999999999995</v>
      </c>
      <c r="CH331" s="78">
        <v>619.11</v>
      </c>
      <c r="CI331" s="78">
        <v>580.16999999999996</v>
      </c>
      <c r="CJ331" s="78"/>
      <c r="CK331" s="78"/>
      <c r="CL331" s="79"/>
      <c r="CM331" s="65" t="s">
        <v>399</v>
      </c>
      <c r="CN331" s="78">
        <v>551.04</v>
      </c>
      <c r="CO331" s="78">
        <v>562.09</v>
      </c>
      <c r="CP331" s="78">
        <v>568.61</v>
      </c>
      <c r="CQ331" s="78">
        <v>388.74</v>
      </c>
      <c r="CR331" s="78"/>
      <c r="CS331" s="79">
        <v>555.59</v>
      </c>
      <c r="CT331" s="65" t="s">
        <v>400</v>
      </c>
      <c r="CU331" s="78">
        <v>549.91999999999996</v>
      </c>
      <c r="CV331" s="78">
        <v>657.94</v>
      </c>
      <c r="CW331" s="78">
        <v>530.67999999999995</v>
      </c>
      <c r="CX331" s="78">
        <v>402.23</v>
      </c>
      <c r="CY331" s="78"/>
      <c r="CZ331" s="79"/>
      <c r="DA331" s="65" t="s">
        <v>401</v>
      </c>
      <c r="DB331" s="68">
        <v>0.13485631060105499</v>
      </c>
      <c r="DC331" s="78">
        <v>546.54999999999995</v>
      </c>
      <c r="DD331" s="78">
        <v>600.05999999999995</v>
      </c>
      <c r="DE331" s="78">
        <v>522.08000000000004</v>
      </c>
      <c r="DF331" s="78">
        <v>478.2</v>
      </c>
      <c r="DG331" s="78"/>
      <c r="DH331" s="79">
        <v>489.12</v>
      </c>
      <c r="DI331" s="65" t="s">
        <v>402</v>
      </c>
      <c r="DJ331" s="68">
        <v>3.2115100520264598E-3</v>
      </c>
      <c r="DK331" s="78">
        <v>541.78</v>
      </c>
      <c r="DL331" s="78">
        <v>588.23</v>
      </c>
      <c r="DM331" s="78">
        <v>588.23</v>
      </c>
      <c r="DN331" s="78">
        <v>600.37</v>
      </c>
      <c r="DO331" s="78"/>
      <c r="DP331" s="79">
        <v>438.14</v>
      </c>
      <c r="DQ331" s="65" t="s">
        <v>403</v>
      </c>
      <c r="DR331" s="78">
        <v>529.67999999999995</v>
      </c>
      <c r="DS331" s="78">
        <v>557.1</v>
      </c>
      <c r="DT331" s="78">
        <v>462.99</v>
      </c>
      <c r="DU331" s="78">
        <v>396.7</v>
      </c>
      <c r="DV331" s="78"/>
      <c r="DW331" s="79"/>
      <c r="DX331" s="65" t="s">
        <v>404</v>
      </c>
      <c r="DY331" s="78">
        <v>561.21</v>
      </c>
      <c r="DZ331" s="78">
        <v>571.29999999999995</v>
      </c>
      <c r="EA331" s="78">
        <v>624.22</v>
      </c>
      <c r="EB331" s="78">
        <v>385.24</v>
      </c>
      <c r="EC331" s="78"/>
      <c r="ED331" s="79">
        <v>382.19</v>
      </c>
      <c r="EE331" s="65" t="s">
        <v>405</v>
      </c>
      <c r="EF331" s="68">
        <v>1</v>
      </c>
      <c r="EG331" s="78">
        <v>530.39</v>
      </c>
      <c r="EH331" s="78">
        <v>555.75</v>
      </c>
      <c r="EI331" s="78">
        <v>507.79</v>
      </c>
      <c r="EJ331" s="78"/>
      <c r="EK331" s="78">
        <v>323.74</v>
      </c>
      <c r="EL331" s="79">
        <v>273.64</v>
      </c>
      <c r="EM331" s="65" t="s">
        <v>406</v>
      </c>
      <c r="EN331" s="78">
        <v>558.41999999999996</v>
      </c>
      <c r="EO331" s="78">
        <v>575.26</v>
      </c>
      <c r="EP331" s="78">
        <v>538.25</v>
      </c>
      <c r="EQ331" s="78"/>
      <c r="ER331" s="78"/>
      <c r="ES331" s="79">
        <v>410.74</v>
      </c>
      <c r="ET331" s="65" t="s">
        <v>407</v>
      </c>
      <c r="EU331" s="68">
        <v>1</v>
      </c>
      <c r="EV331" s="78">
        <v>532.34</v>
      </c>
      <c r="EW331" s="78">
        <v>559.99</v>
      </c>
      <c r="EX331" s="78">
        <v>517.99</v>
      </c>
      <c r="EY331" s="78"/>
      <c r="EZ331" s="78"/>
      <c r="FA331" s="79">
        <v>291.02999999999997</v>
      </c>
      <c r="FB331" s="65" t="s">
        <v>408</v>
      </c>
      <c r="FC331" s="78">
        <v>560.79</v>
      </c>
      <c r="FD331" s="78">
        <v>527.6</v>
      </c>
      <c r="FE331" s="78">
        <v>615.37</v>
      </c>
      <c r="FF331" s="78"/>
      <c r="FG331" s="78"/>
      <c r="FH331" s="79"/>
      <c r="FI331" s="65" t="s">
        <v>409</v>
      </c>
      <c r="FJ331" s="78">
        <v>552.45000000000005</v>
      </c>
      <c r="FK331" s="78">
        <v>586.49</v>
      </c>
      <c r="FL331" s="78">
        <v>373.26</v>
      </c>
      <c r="FM331" s="78">
        <v>665.27</v>
      </c>
      <c r="FN331" s="78"/>
      <c r="FO331" s="79">
        <v>358.2</v>
      </c>
      <c r="FP331" s="65" t="s">
        <v>410</v>
      </c>
      <c r="FQ331" s="68">
        <v>0.238703363330389</v>
      </c>
      <c r="FR331" s="78">
        <v>538.35</v>
      </c>
      <c r="FS331" s="78">
        <v>570.47</v>
      </c>
      <c r="FT331" s="78">
        <v>559.59</v>
      </c>
      <c r="FU331" s="78">
        <v>379.49</v>
      </c>
      <c r="FV331" s="78">
        <v>303.95999999999998</v>
      </c>
      <c r="FW331" s="79">
        <v>285.62</v>
      </c>
      <c r="FX331" s="65" t="s">
        <v>411</v>
      </c>
      <c r="FY331" s="78">
        <v>577.39</v>
      </c>
      <c r="FZ331" s="78">
        <v>592.30999999999995</v>
      </c>
      <c r="GA331" s="78">
        <v>565.25</v>
      </c>
      <c r="GB331" s="78">
        <v>559.36</v>
      </c>
      <c r="GC331" s="78"/>
      <c r="GD331" s="79">
        <v>359.82</v>
      </c>
      <c r="GE331" s="65" t="s">
        <v>412</v>
      </c>
      <c r="GF331" s="68">
        <v>0.214698241621401</v>
      </c>
      <c r="GG331" s="78">
        <v>555.88</v>
      </c>
      <c r="GH331" s="78">
        <v>606.54999999999995</v>
      </c>
      <c r="GI331" s="78">
        <v>481.95</v>
      </c>
      <c r="GJ331" s="78">
        <v>361.53</v>
      </c>
      <c r="GK331" s="78"/>
      <c r="GL331" s="79">
        <v>349.87</v>
      </c>
      <c r="GM331" s="65" t="s">
        <v>413</v>
      </c>
      <c r="GN331" s="68">
        <v>9.6373466457215007E-2</v>
      </c>
      <c r="GO331" s="78">
        <v>568.39</v>
      </c>
      <c r="GP331" s="78">
        <v>732.19</v>
      </c>
      <c r="GQ331" s="78">
        <v>518.62</v>
      </c>
      <c r="GR331" s="78">
        <v>384.43</v>
      </c>
      <c r="GS331" s="78"/>
      <c r="GT331" s="79"/>
      <c r="GU331" s="65" t="s">
        <v>414</v>
      </c>
      <c r="GV331" s="68">
        <v>1</v>
      </c>
      <c r="GW331" s="78">
        <v>498.97</v>
      </c>
      <c r="GX331" s="78">
        <v>519.45000000000005</v>
      </c>
      <c r="GY331" s="78">
        <v>501.52</v>
      </c>
      <c r="GZ331" s="78">
        <v>455.34</v>
      </c>
      <c r="HA331" s="78"/>
      <c r="HB331" s="79">
        <v>391.15</v>
      </c>
      <c r="HC331" s="65" t="s">
        <v>415</v>
      </c>
      <c r="HD331" s="68">
        <v>1</v>
      </c>
      <c r="HE331" s="78">
        <v>557.17999999999995</v>
      </c>
      <c r="HF331" s="78">
        <v>613.17999999999995</v>
      </c>
      <c r="HG331" s="78"/>
      <c r="HH331" s="78">
        <v>358.27</v>
      </c>
      <c r="HI331" s="78">
        <v>351.63</v>
      </c>
      <c r="HJ331" s="79">
        <v>372.55</v>
      </c>
      <c r="HK331" s="85" t="s">
        <v>416</v>
      </c>
      <c r="HL331" s="68">
        <v>1.14103149246919</v>
      </c>
      <c r="HM331" s="78">
        <v>493.53</v>
      </c>
      <c r="HN331" s="78">
        <v>531.04</v>
      </c>
      <c r="HO331" s="78">
        <v>485.09</v>
      </c>
      <c r="HP331" s="78"/>
      <c r="HQ331" s="78"/>
      <c r="HR331" s="79"/>
    </row>
    <row r="332" spans="1:226" x14ac:dyDescent="0.25">
      <c r="A332" s="81">
        <v>43206</v>
      </c>
      <c r="B332" s="82" t="s">
        <v>387</v>
      </c>
      <c r="C332" s="83">
        <v>530.09694805285903</v>
      </c>
      <c r="D332" s="83">
        <v>565.0252422888758</v>
      </c>
      <c r="E332" s="83">
        <v>528.08231645284059</v>
      </c>
      <c r="F332" s="83">
        <v>393.07966249632955</v>
      </c>
      <c r="G332" s="83">
        <v>306.76022471910113</v>
      </c>
      <c r="H332" s="84">
        <v>342.81237049903018</v>
      </c>
      <c r="I332" s="82" t="s">
        <v>388</v>
      </c>
      <c r="J332" s="83">
        <v>536.22593150733405</v>
      </c>
      <c r="K332" s="83">
        <v>565.28682294915029</v>
      </c>
      <c r="L332" s="83">
        <v>526.48990653751912</v>
      </c>
      <c r="M332" s="83">
        <v>392.11190323395357</v>
      </c>
      <c r="N332" s="83">
        <v>338.34000000000003</v>
      </c>
      <c r="O332" s="84">
        <v>382.56488426041369</v>
      </c>
      <c r="P332" s="65" t="s">
        <v>389</v>
      </c>
      <c r="Q332" s="78">
        <v>520.80999999999995</v>
      </c>
      <c r="R332" s="78">
        <v>563.69000000000005</v>
      </c>
      <c r="S332" s="78">
        <v>524.59</v>
      </c>
      <c r="T332" s="78">
        <v>345</v>
      </c>
      <c r="U332" s="78"/>
      <c r="V332" s="79"/>
      <c r="W332" s="65" t="s">
        <v>390</v>
      </c>
      <c r="X332" s="78">
        <v>538.28</v>
      </c>
      <c r="Y332" s="78">
        <v>562.67999999999995</v>
      </c>
      <c r="Z332" s="78">
        <v>507.22</v>
      </c>
      <c r="AA332" s="78">
        <v>311.68</v>
      </c>
      <c r="AB332" s="78"/>
      <c r="AC332" s="79">
        <v>426.45</v>
      </c>
      <c r="AD332" s="65" t="s">
        <v>391</v>
      </c>
      <c r="AE332" s="68">
        <v>0.51129972389814904</v>
      </c>
      <c r="AF332" s="78">
        <v>509.72</v>
      </c>
      <c r="AG332" s="78">
        <v>535.63</v>
      </c>
      <c r="AH332" s="78">
        <v>476.36</v>
      </c>
      <c r="AI332" s="78"/>
      <c r="AJ332" s="78"/>
      <c r="AK332" s="79">
        <v>309.49</v>
      </c>
      <c r="AL332" s="69" t="s">
        <v>392</v>
      </c>
      <c r="AM332" s="70">
        <v>1</v>
      </c>
      <c r="AN332" s="78">
        <v>549.48</v>
      </c>
      <c r="AO332" s="78">
        <v>587.84</v>
      </c>
      <c r="AP332" s="78">
        <v>555.62</v>
      </c>
      <c r="AQ332" s="78">
        <v>533.87</v>
      </c>
      <c r="AR332" s="78"/>
      <c r="AS332" s="79"/>
      <c r="AT332" s="65" t="s">
        <v>393</v>
      </c>
      <c r="AU332" s="68">
        <v>3.9580447259053998E-2</v>
      </c>
      <c r="AV332" s="78">
        <v>497.2</v>
      </c>
      <c r="AW332" s="78">
        <v>548.67999999999995</v>
      </c>
      <c r="AX332" s="78">
        <v>480.8</v>
      </c>
      <c r="AY332" s="78">
        <v>302</v>
      </c>
      <c r="AZ332" s="78"/>
      <c r="BA332" s="79">
        <v>366.8</v>
      </c>
      <c r="BB332" s="65" t="s">
        <v>394</v>
      </c>
      <c r="BC332" s="78">
        <v>507.68</v>
      </c>
      <c r="BD332" s="78">
        <v>543.04999999999995</v>
      </c>
      <c r="BE332" s="78">
        <v>507.56</v>
      </c>
      <c r="BF332" s="78"/>
      <c r="BG332" s="78"/>
      <c r="BH332" s="79">
        <v>398.96</v>
      </c>
      <c r="BI332" s="65" t="s">
        <v>395</v>
      </c>
      <c r="BJ332" s="68">
        <v>0.134276852013481</v>
      </c>
      <c r="BK332" s="78">
        <v>631.24</v>
      </c>
      <c r="BL332" s="78">
        <v>639.69000000000005</v>
      </c>
      <c r="BM332" s="78">
        <v>698.43</v>
      </c>
      <c r="BN332" s="78">
        <v>395.45</v>
      </c>
      <c r="BO332" s="78"/>
      <c r="BP332" s="79"/>
      <c r="BQ332" s="65" t="s">
        <v>396</v>
      </c>
      <c r="BR332" s="68">
        <v>1</v>
      </c>
      <c r="BS332" s="78">
        <v>547</v>
      </c>
      <c r="BT332" s="78">
        <v>568.66999999999996</v>
      </c>
      <c r="BU332" s="78">
        <v>578.66999999999996</v>
      </c>
      <c r="BV332" s="78"/>
      <c r="BW332" s="78"/>
      <c r="BX332" s="79">
        <v>339.5</v>
      </c>
      <c r="BY332" s="65" t="s">
        <v>397</v>
      </c>
      <c r="BZ332" s="78">
        <v>580.6</v>
      </c>
      <c r="CA332" s="78">
        <v>594.75</v>
      </c>
      <c r="CB332" s="78">
        <v>501.73</v>
      </c>
      <c r="CC332" s="78">
        <v>370.69</v>
      </c>
      <c r="CD332" s="78"/>
      <c r="CE332" s="79">
        <v>510.74</v>
      </c>
      <c r="CF332" s="65" t="s">
        <v>398</v>
      </c>
      <c r="CG332" s="78">
        <v>513.28</v>
      </c>
      <c r="CH332" s="78">
        <v>618.30999999999995</v>
      </c>
      <c r="CI332" s="78">
        <v>582.59</v>
      </c>
      <c r="CJ332" s="78"/>
      <c r="CK332" s="78"/>
      <c r="CL332" s="79"/>
      <c r="CM332" s="65" t="s">
        <v>399</v>
      </c>
      <c r="CN332" s="78">
        <v>545.65</v>
      </c>
      <c r="CO332" s="78">
        <v>554.27</v>
      </c>
      <c r="CP332" s="78">
        <v>570.13</v>
      </c>
      <c r="CQ332" s="78">
        <v>383.98</v>
      </c>
      <c r="CR332" s="78"/>
      <c r="CS332" s="79">
        <v>554.66999999999996</v>
      </c>
      <c r="CT332" s="65" t="s">
        <v>400</v>
      </c>
      <c r="CU332" s="78">
        <v>544.36</v>
      </c>
      <c r="CV332" s="78">
        <v>649.62</v>
      </c>
      <c r="CW332" s="78">
        <v>523.51</v>
      </c>
      <c r="CX332" s="78">
        <v>399.83</v>
      </c>
      <c r="CY332" s="78"/>
      <c r="CZ332" s="79"/>
      <c r="DA332" s="65" t="s">
        <v>401</v>
      </c>
      <c r="DB332" s="68">
        <v>0.13490179149579101</v>
      </c>
      <c r="DC332" s="78">
        <v>532.80999999999995</v>
      </c>
      <c r="DD332" s="78">
        <v>584.07000000000005</v>
      </c>
      <c r="DE332" s="78">
        <v>506.07</v>
      </c>
      <c r="DF332" s="78">
        <v>467.03</v>
      </c>
      <c r="DG332" s="78"/>
      <c r="DH332" s="79">
        <v>480.76</v>
      </c>
      <c r="DI332" s="65" t="s">
        <v>402</v>
      </c>
      <c r="DJ332" s="68">
        <v>3.2226877215597799E-3</v>
      </c>
      <c r="DK332" s="78">
        <v>538.66</v>
      </c>
      <c r="DL332" s="78">
        <v>575.16</v>
      </c>
      <c r="DM332" s="78">
        <v>575.16</v>
      </c>
      <c r="DN332" s="78">
        <v>414.9</v>
      </c>
      <c r="DO332" s="78"/>
      <c r="DP332" s="79">
        <v>438.35</v>
      </c>
      <c r="DQ332" s="65" t="s">
        <v>403</v>
      </c>
      <c r="DR332" s="78">
        <v>521.54999999999995</v>
      </c>
      <c r="DS332" s="78">
        <v>540.84</v>
      </c>
      <c r="DT332" s="78">
        <v>465.65</v>
      </c>
      <c r="DU332" s="78">
        <v>386.04</v>
      </c>
      <c r="DV332" s="78"/>
      <c r="DW332" s="79"/>
      <c r="DX332" s="65" t="s">
        <v>404</v>
      </c>
      <c r="DY332" s="78">
        <v>552.73</v>
      </c>
      <c r="DZ332" s="78">
        <v>562.35</v>
      </c>
      <c r="EA332" s="78">
        <v>616.41999999999996</v>
      </c>
      <c r="EB332" s="78">
        <v>378.3</v>
      </c>
      <c r="EC332" s="78"/>
      <c r="ED332" s="79">
        <v>381.4</v>
      </c>
      <c r="EE332" s="65" t="s">
        <v>405</v>
      </c>
      <c r="EF332" s="68">
        <v>1</v>
      </c>
      <c r="EG332" s="78">
        <v>527.78</v>
      </c>
      <c r="EH332" s="78">
        <v>549.25</v>
      </c>
      <c r="EI332" s="78">
        <v>509.85</v>
      </c>
      <c r="EJ332" s="78"/>
      <c r="EK332" s="78">
        <v>323.74</v>
      </c>
      <c r="EL332" s="79">
        <v>276.81</v>
      </c>
      <c r="EM332" s="65" t="s">
        <v>406</v>
      </c>
      <c r="EN332" s="78">
        <v>558.41999999999996</v>
      </c>
      <c r="EO332" s="78">
        <v>575.26</v>
      </c>
      <c r="EP332" s="78">
        <v>538.25</v>
      </c>
      <c r="EQ332" s="78"/>
      <c r="ER332" s="78"/>
      <c r="ES332" s="79">
        <v>410.74</v>
      </c>
      <c r="ET332" s="65" t="s">
        <v>407</v>
      </c>
      <c r="EU332" s="68">
        <v>1</v>
      </c>
      <c r="EV332" s="78">
        <v>531.41999999999996</v>
      </c>
      <c r="EW332" s="78">
        <v>560.04</v>
      </c>
      <c r="EX332" s="78">
        <v>518.04</v>
      </c>
      <c r="EY332" s="78"/>
      <c r="EZ332" s="78"/>
      <c r="FA332" s="79">
        <v>292.07</v>
      </c>
      <c r="FB332" s="65" t="s">
        <v>408</v>
      </c>
      <c r="FC332" s="78">
        <v>560.79</v>
      </c>
      <c r="FD332" s="78">
        <v>527.6</v>
      </c>
      <c r="FE332" s="78">
        <v>615.37</v>
      </c>
      <c r="FF332" s="78"/>
      <c r="FG332" s="78"/>
      <c r="FH332" s="79"/>
      <c r="FI332" s="65" t="s">
        <v>409</v>
      </c>
      <c r="FJ332" s="78">
        <v>549.15</v>
      </c>
      <c r="FK332" s="78">
        <v>584.01</v>
      </c>
      <c r="FL332" s="78">
        <v>374.09</v>
      </c>
      <c r="FM332" s="78">
        <v>667.27</v>
      </c>
      <c r="FN332" s="78"/>
      <c r="FO332" s="79">
        <v>360.68</v>
      </c>
      <c r="FP332" s="65" t="s">
        <v>410</v>
      </c>
      <c r="FQ332" s="68">
        <v>0.24022869772023001</v>
      </c>
      <c r="FR332" s="78">
        <v>535.63</v>
      </c>
      <c r="FS332" s="78">
        <v>566.71</v>
      </c>
      <c r="FT332" s="78">
        <v>565.83000000000004</v>
      </c>
      <c r="FU332" s="78">
        <v>381.15</v>
      </c>
      <c r="FV332" s="78">
        <v>305.91000000000003</v>
      </c>
      <c r="FW332" s="79">
        <v>286.87</v>
      </c>
      <c r="FX332" s="65" t="s">
        <v>411</v>
      </c>
      <c r="FY332" s="78">
        <v>571.69000000000005</v>
      </c>
      <c r="FZ332" s="78">
        <v>587.44000000000005</v>
      </c>
      <c r="GA332" s="78">
        <v>557.12</v>
      </c>
      <c r="GB332" s="78">
        <v>549.63</v>
      </c>
      <c r="GC332" s="78"/>
      <c r="GD332" s="79">
        <v>359.01</v>
      </c>
      <c r="GE332" s="65" t="s">
        <v>412</v>
      </c>
      <c r="GF332" s="68">
        <v>0.21501677130816199</v>
      </c>
      <c r="GG332" s="78">
        <v>551.19000000000005</v>
      </c>
      <c r="GH332" s="78">
        <v>601.04</v>
      </c>
      <c r="GI332" s="78">
        <v>450.77</v>
      </c>
      <c r="GJ332" s="78">
        <v>358</v>
      </c>
      <c r="GK332" s="78"/>
      <c r="GL332" s="79">
        <v>353.35</v>
      </c>
      <c r="GM332" s="65" t="s">
        <v>413</v>
      </c>
      <c r="GN332" s="68">
        <v>9.6112259118650595E-2</v>
      </c>
      <c r="GO332" s="78">
        <v>554.32000000000005</v>
      </c>
      <c r="GP332" s="78">
        <v>720.9</v>
      </c>
      <c r="GQ332" s="78">
        <v>508.76</v>
      </c>
      <c r="GR332" s="78">
        <v>385.51</v>
      </c>
      <c r="GS332" s="78"/>
      <c r="GT332" s="79"/>
      <c r="GU332" s="65" t="s">
        <v>414</v>
      </c>
      <c r="GV332" s="68">
        <v>1</v>
      </c>
      <c r="GW332" s="78">
        <v>493.89</v>
      </c>
      <c r="GX332" s="78">
        <v>510.47</v>
      </c>
      <c r="GY332" s="78">
        <v>493.8</v>
      </c>
      <c r="GZ332" s="78">
        <v>455.34</v>
      </c>
      <c r="HA332" s="78"/>
      <c r="HB332" s="79">
        <v>402.97</v>
      </c>
      <c r="HC332" s="65" t="s">
        <v>415</v>
      </c>
      <c r="HD332" s="68">
        <v>1</v>
      </c>
      <c r="HE332" s="78">
        <v>571.35</v>
      </c>
      <c r="HF332" s="78">
        <v>596.52</v>
      </c>
      <c r="HG332" s="78"/>
      <c r="HH332" s="78">
        <v>350.82</v>
      </c>
      <c r="HI332" s="78">
        <v>344.18</v>
      </c>
      <c r="HJ332" s="79">
        <v>377.55</v>
      </c>
      <c r="HK332" s="85" t="s">
        <v>416</v>
      </c>
      <c r="HL332" s="68">
        <v>1.1565373272422399</v>
      </c>
      <c r="HM332" s="78">
        <v>491.75</v>
      </c>
      <c r="HN332" s="78">
        <v>527.66999999999996</v>
      </c>
      <c r="HO332" s="78">
        <v>481.72</v>
      </c>
      <c r="HP332" s="78"/>
      <c r="HQ332" s="78"/>
      <c r="HR332" s="79"/>
    </row>
    <row r="333" spans="1:226" x14ac:dyDescent="0.25">
      <c r="A333" s="81">
        <v>43199</v>
      </c>
      <c r="B333" s="82" t="s">
        <v>387</v>
      </c>
      <c r="C333" s="83">
        <v>519.97687556317499</v>
      </c>
      <c r="D333" s="83">
        <v>554.92279071433154</v>
      </c>
      <c r="E333" s="83">
        <v>518.33497762125864</v>
      </c>
      <c r="F333" s="83">
        <v>384.48234313110282</v>
      </c>
      <c r="G333" s="83">
        <v>302.09112359550562</v>
      </c>
      <c r="H333" s="84">
        <v>341.47440329913735</v>
      </c>
      <c r="I333" s="82" t="s">
        <v>388</v>
      </c>
      <c r="J333" s="83">
        <v>526.25642388679819</v>
      </c>
      <c r="K333" s="83">
        <v>556.32993367046993</v>
      </c>
      <c r="L333" s="83">
        <v>516.89329827477627</v>
      </c>
      <c r="M333" s="83">
        <v>383.46023543908183</v>
      </c>
      <c r="N333" s="83">
        <v>334.44714285714286</v>
      </c>
      <c r="O333" s="84">
        <v>383.02352805102532</v>
      </c>
      <c r="P333" s="65" t="s">
        <v>389</v>
      </c>
      <c r="Q333" s="78">
        <v>510.81</v>
      </c>
      <c r="R333" s="78">
        <v>552.03</v>
      </c>
      <c r="S333" s="78">
        <v>507.39</v>
      </c>
      <c r="T333" s="78">
        <v>338</v>
      </c>
      <c r="U333" s="78"/>
      <c r="V333" s="79"/>
      <c r="W333" s="65" t="s">
        <v>390</v>
      </c>
      <c r="X333" s="78">
        <v>536.82000000000005</v>
      </c>
      <c r="Y333" s="78">
        <v>554.23</v>
      </c>
      <c r="Z333" s="78">
        <v>507.22</v>
      </c>
      <c r="AA333" s="78">
        <v>301.7</v>
      </c>
      <c r="AB333" s="78"/>
      <c r="AC333" s="79">
        <v>408.26</v>
      </c>
      <c r="AD333" s="65" t="s">
        <v>391</v>
      </c>
      <c r="AE333" s="68">
        <v>0.51129972389814904</v>
      </c>
      <c r="AF333" s="78">
        <v>506.53</v>
      </c>
      <c r="AG333" s="78">
        <v>533.79999999999995</v>
      </c>
      <c r="AH333" s="78">
        <v>428.98</v>
      </c>
      <c r="AI333" s="78"/>
      <c r="AJ333" s="78"/>
      <c r="AK333" s="79">
        <v>310.77</v>
      </c>
      <c r="AL333" s="69" t="s">
        <v>392</v>
      </c>
      <c r="AM333" s="70">
        <v>1</v>
      </c>
      <c r="AN333" s="78">
        <v>541.20000000000005</v>
      </c>
      <c r="AO333" s="78">
        <v>581.92999999999995</v>
      </c>
      <c r="AP333" s="78">
        <v>554.91</v>
      </c>
      <c r="AQ333" s="78">
        <v>533.87</v>
      </c>
      <c r="AR333" s="78"/>
      <c r="AS333" s="79"/>
      <c r="AT333" s="65" t="s">
        <v>393</v>
      </c>
      <c r="AU333" s="68">
        <v>3.9436841897700803E-2</v>
      </c>
      <c r="AV333" s="78">
        <v>491.35</v>
      </c>
      <c r="AW333" s="78">
        <v>538.54</v>
      </c>
      <c r="AX333" s="78">
        <v>480.29</v>
      </c>
      <c r="AY333" s="78">
        <v>300.89999999999998</v>
      </c>
      <c r="AZ333" s="78"/>
      <c r="BA333" s="79">
        <v>365.47</v>
      </c>
      <c r="BB333" s="65" t="s">
        <v>394</v>
      </c>
      <c r="BC333" s="78">
        <v>493.4</v>
      </c>
      <c r="BD333" s="78">
        <v>530.44000000000005</v>
      </c>
      <c r="BE333" s="78">
        <v>498.31</v>
      </c>
      <c r="BF333" s="78"/>
      <c r="BG333" s="78"/>
      <c r="BH333" s="79">
        <v>401.48</v>
      </c>
      <c r="BI333" s="65" t="s">
        <v>395</v>
      </c>
      <c r="BJ333" s="68">
        <v>0.134284064510065</v>
      </c>
      <c r="BK333" s="78">
        <v>620.53</v>
      </c>
      <c r="BL333" s="78">
        <v>628.99</v>
      </c>
      <c r="BM333" s="78">
        <v>687.72</v>
      </c>
      <c r="BN333" s="78">
        <v>382.04</v>
      </c>
      <c r="BO333" s="78"/>
      <c r="BP333" s="79"/>
      <c r="BQ333" s="65" t="s">
        <v>396</v>
      </c>
      <c r="BR333" s="68">
        <v>1</v>
      </c>
      <c r="BS333" s="78">
        <v>547</v>
      </c>
      <c r="BT333" s="78">
        <v>568.66999999999996</v>
      </c>
      <c r="BU333" s="78">
        <v>578.66999999999996</v>
      </c>
      <c r="BV333" s="78"/>
      <c r="BW333" s="78"/>
      <c r="BX333" s="79">
        <v>339.5</v>
      </c>
      <c r="BY333" s="65" t="s">
        <v>397</v>
      </c>
      <c r="BZ333" s="78">
        <v>574.62</v>
      </c>
      <c r="CA333" s="78">
        <v>587.36</v>
      </c>
      <c r="CB333" s="78">
        <v>494.1</v>
      </c>
      <c r="CC333" s="78">
        <v>360.76</v>
      </c>
      <c r="CD333" s="78"/>
      <c r="CE333" s="79">
        <v>510.08</v>
      </c>
      <c r="CF333" s="65" t="s">
        <v>398</v>
      </c>
      <c r="CG333" s="78">
        <v>509.24</v>
      </c>
      <c r="CH333" s="78">
        <v>615.08000000000004</v>
      </c>
      <c r="CI333" s="78">
        <v>557.59</v>
      </c>
      <c r="CJ333" s="78"/>
      <c r="CK333" s="78"/>
      <c r="CL333" s="79"/>
      <c r="CM333" s="65" t="s">
        <v>399</v>
      </c>
      <c r="CN333" s="78">
        <v>542.55999999999995</v>
      </c>
      <c r="CO333" s="78">
        <v>547.47</v>
      </c>
      <c r="CP333" s="78">
        <v>559.29</v>
      </c>
      <c r="CQ333" s="78">
        <v>373.95</v>
      </c>
      <c r="CR333" s="78"/>
      <c r="CS333" s="79">
        <v>553.98</v>
      </c>
      <c r="CT333" s="65" t="s">
        <v>400</v>
      </c>
      <c r="CU333" s="78">
        <v>525.19000000000005</v>
      </c>
      <c r="CV333" s="78">
        <v>634.66999999999996</v>
      </c>
      <c r="CW333" s="78">
        <v>510.16</v>
      </c>
      <c r="CX333" s="78">
        <v>387.53</v>
      </c>
      <c r="CY333" s="78"/>
      <c r="CZ333" s="79"/>
      <c r="DA333" s="65" t="s">
        <v>401</v>
      </c>
      <c r="DB333" s="68">
        <v>0.134553283100108</v>
      </c>
      <c r="DC333" s="78">
        <v>538.21</v>
      </c>
      <c r="DD333" s="78">
        <v>586.01</v>
      </c>
      <c r="DE333" s="78">
        <v>507.99</v>
      </c>
      <c r="DF333" s="78">
        <v>465.82</v>
      </c>
      <c r="DG333" s="78"/>
      <c r="DH333" s="79">
        <v>490.5</v>
      </c>
      <c r="DI333" s="65" t="s">
        <v>402</v>
      </c>
      <c r="DJ333" s="68">
        <v>3.2041012495994899E-3</v>
      </c>
      <c r="DK333" s="78">
        <v>536.44000000000005</v>
      </c>
      <c r="DL333" s="78">
        <v>572.11</v>
      </c>
      <c r="DM333" s="78">
        <v>572.11</v>
      </c>
      <c r="DN333" s="78">
        <v>598.98</v>
      </c>
      <c r="DO333" s="78"/>
      <c r="DP333" s="79">
        <v>436.81</v>
      </c>
      <c r="DQ333" s="65" t="s">
        <v>403</v>
      </c>
      <c r="DR333" s="78">
        <v>513.41999999999996</v>
      </c>
      <c r="DS333" s="78">
        <v>540.84</v>
      </c>
      <c r="DT333" s="78">
        <v>472.02</v>
      </c>
      <c r="DU333" s="78">
        <v>404.03</v>
      </c>
      <c r="DV333" s="78"/>
      <c r="DW333" s="79"/>
      <c r="DX333" s="65" t="s">
        <v>404</v>
      </c>
      <c r="DY333" s="78">
        <v>547.22</v>
      </c>
      <c r="DZ333" s="78">
        <v>556.79</v>
      </c>
      <c r="EA333" s="78">
        <v>605.76</v>
      </c>
      <c r="EB333" s="78">
        <v>368.93</v>
      </c>
      <c r="EC333" s="78"/>
      <c r="ED333" s="79">
        <v>382.07</v>
      </c>
      <c r="EE333" s="65" t="s">
        <v>405</v>
      </c>
      <c r="EF333" s="68">
        <v>1</v>
      </c>
      <c r="EG333" s="78">
        <v>532.23</v>
      </c>
      <c r="EH333" s="78">
        <v>553.09</v>
      </c>
      <c r="EI333" s="78">
        <v>458.2</v>
      </c>
      <c r="EJ333" s="78"/>
      <c r="EK333" s="78">
        <v>323.74</v>
      </c>
      <c r="EL333" s="79">
        <v>280.8</v>
      </c>
      <c r="EM333" s="65" t="s">
        <v>406</v>
      </c>
      <c r="EN333" s="78">
        <v>513.98</v>
      </c>
      <c r="EO333" s="78">
        <v>543.63</v>
      </c>
      <c r="EP333" s="78">
        <v>502.28</v>
      </c>
      <c r="EQ333" s="78"/>
      <c r="ER333" s="78"/>
      <c r="ES333" s="79">
        <v>398.71</v>
      </c>
      <c r="ET333" s="65" t="s">
        <v>407</v>
      </c>
      <c r="EU333" s="68">
        <v>1</v>
      </c>
      <c r="EV333" s="78">
        <v>530.94000000000005</v>
      </c>
      <c r="EW333" s="78">
        <v>560.07000000000005</v>
      </c>
      <c r="EX333" s="78">
        <v>518.07000000000005</v>
      </c>
      <c r="EY333" s="78"/>
      <c r="EZ333" s="78"/>
      <c r="FA333" s="79">
        <v>295.56</v>
      </c>
      <c r="FB333" s="65" t="s">
        <v>408</v>
      </c>
      <c r="FC333" s="78">
        <v>560.79</v>
      </c>
      <c r="FD333" s="78">
        <v>527.6</v>
      </c>
      <c r="FE333" s="78">
        <v>615.37</v>
      </c>
      <c r="FF333" s="78"/>
      <c r="FG333" s="78"/>
      <c r="FH333" s="79"/>
      <c r="FI333" s="65" t="s">
        <v>409</v>
      </c>
      <c r="FJ333" s="78">
        <v>532.62</v>
      </c>
      <c r="FK333" s="78">
        <v>562.52</v>
      </c>
      <c r="FL333" s="78">
        <v>368.31</v>
      </c>
      <c r="FM333" s="78">
        <v>631.27</v>
      </c>
      <c r="FN333" s="78"/>
      <c r="FO333" s="79">
        <v>359.03</v>
      </c>
      <c r="FP333" s="65" t="s">
        <v>410</v>
      </c>
      <c r="FQ333" s="68">
        <v>0.23836765827612499</v>
      </c>
      <c r="FR333" s="78">
        <v>511.9</v>
      </c>
      <c r="FS333" s="78">
        <v>542.53</v>
      </c>
      <c r="FT333" s="78">
        <v>545.17999999999995</v>
      </c>
      <c r="FU333" s="78">
        <v>380.43</v>
      </c>
      <c r="FV333" s="78">
        <v>301.22000000000003</v>
      </c>
      <c r="FW333" s="79">
        <v>281.82</v>
      </c>
      <c r="FX333" s="65" t="s">
        <v>411</v>
      </c>
      <c r="FY333" s="78">
        <v>567.63</v>
      </c>
      <c r="FZ333" s="78">
        <v>576.87</v>
      </c>
      <c r="GA333" s="78">
        <v>552.24</v>
      </c>
      <c r="GB333" s="78">
        <v>549.62</v>
      </c>
      <c r="GC333" s="78"/>
      <c r="GD333" s="79">
        <v>359.01</v>
      </c>
      <c r="GE333" s="65" t="s">
        <v>412</v>
      </c>
      <c r="GF333" s="68">
        <v>0.21443581935926601</v>
      </c>
      <c r="GG333" s="78">
        <v>540.32000000000005</v>
      </c>
      <c r="GH333" s="78">
        <v>589.29</v>
      </c>
      <c r="GI333" s="78">
        <v>446.84</v>
      </c>
      <c r="GJ333" s="78">
        <v>360.09</v>
      </c>
      <c r="GK333" s="78"/>
      <c r="GL333" s="79">
        <v>352.75</v>
      </c>
      <c r="GM333" s="65" t="s">
        <v>413</v>
      </c>
      <c r="GN333" s="68">
        <v>9.7125097125097107E-2</v>
      </c>
      <c r="GO333" s="78">
        <v>551.15</v>
      </c>
      <c r="GP333" s="78">
        <v>711.87</v>
      </c>
      <c r="GQ333" s="78">
        <v>499.51</v>
      </c>
      <c r="GR333" s="78">
        <v>369.76</v>
      </c>
      <c r="GS333" s="78"/>
      <c r="GT333" s="79"/>
      <c r="GU333" s="65" t="s">
        <v>414</v>
      </c>
      <c r="GV333" s="68">
        <v>1</v>
      </c>
      <c r="GW333" s="78">
        <v>489.54</v>
      </c>
      <c r="GX333" s="78">
        <v>503.06</v>
      </c>
      <c r="GY333" s="78">
        <v>476.03</v>
      </c>
      <c r="GZ333" s="78">
        <v>455.34</v>
      </c>
      <c r="HA333" s="78"/>
      <c r="HB333" s="79">
        <v>405.9</v>
      </c>
      <c r="HC333" s="65" t="s">
        <v>415</v>
      </c>
      <c r="HD333" s="68">
        <v>1</v>
      </c>
      <c r="HE333" s="78">
        <v>585.52</v>
      </c>
      <c r="HF333" s="78">
        <v>597.35</v>
      </c>
      <c r="HG333" s="78"/>
      <c r="HH333" s="78">
        <v>345.37</v>
      </c>
      <c r="HI333" s="78">
        <v>338.73</v>
      </c>
      <c r="HJ333" s="79">
        <v>369.22</v>
      </c>
      <c r="HK333" s="85" t="s">
        <v>416</v>
      </c>
      <c r="HL333" s="68">
        <v>1.1482638250964501</v>
      </c>
      <c r="HM333" s="78">
        <v>482.48</v>
      </c>
      <c r="HN333" s="78">
        <v>517.12</v>
      </c>
      <c r="HO333" s="78">
        <v>469.32</v>
      </c>
      <c r="HP333" s="78"/>
      <c r="HQ333" s="78"/>
      <c r="HR333" s="79"/>
    </row>
    <row r="334" spans="1:226" x14ac:dyDescent="0.25">
      <c r="A334" s="81">
        <v>43185</v>
      </c>
      <c r="B334" s="82" t="s">
        <v>387</v>
      </c>
      <c r="C334" s="83">
        <v>499.95696694110791</v>
      </c>
      <c r="D334" s="83">
        <v>544.8319966038498</v>
      </c>
      <c r="E334" s="83">
        <v>510.39365717716561</v>
      </c>
      <c r="F334" s="83">
        <v>382.11763063229483</v>
      </c>
      <c r="G334" s="83">
        <v>292.07558052434456</v>
      </c>
      <c r="H334" s="84">
        <v>343.79171700913906</v>
      </c>
      <c r="I334" s="82" t="s">
        <v>388</v>
      </c>
      <c r="J334" s="83">
        <v>501.10592532764144</v>
      </c>
      <c r="K334" s="83">
        <v>545.79605863291192</v>
      </c>
      <c r="L334" s="83">
        <v>509.32285597837887</v>
      </c>
      <c r="M334" s="83">
        <v>381.48940811412632</v>
      </c>
      <c r="N334" s="83">
        <v>330.16857142857145</v>
      </c>
      <c r="O334" s="84">
        <v>384.89079160583026</v>
      </c>
      <c r="P334" s="65" t="s">
        <v>389</v>
      </c>
      <c r="Q334" s="78">
        <v>485.81</v>
      </c>
      <c r="R334" s="78">
        <v>552.86</v>
      </c>
      <c r="S334" s="78">
        <v>501.44</v>
      </c>
      <c r="T334" s="78">
        <v>333</v>
      </c>
      <c r="U334" s="78"/>
      <c r="V334" s="79"/>
      <c r="W334" s="65" t="s">
        <v>390</v>
      </c>
      <c r="X334" s="78">
        <v>481.53</v>
      </c>
      <c r="Y334" s="78">
        <v>524.07000000000005</v>
      </c>
      <c r="Z334" s="78">
        <v>492.18</v>
      </c>
      <c r="AA334" s="78">
        <v>310.16000000000003</v>
      </c>
      <c r="AB334" s="78"/>
      <c r="AC334" s="79">
        <v>408.26</v>
      </c>
      <c r="AD334" s="65" t="s">
        <v>391</v>
      </c>
      <c r="AE334" s="68">
        <v>0.51129972389814904</v>
      </c>
      <c r="AF334" s="78">
        <v>503.42</v>
      </c>
      <c r="AG334" s="78">
        <v>529.58000000000004</v>
      </c>
      <c r="AH334" s="78">
        <v>428.98</v>
      </c>
      <c r="AI334" s="78"/>
      <c r="AJ334" s="78"/>
      <c r="AK334" s="79">
        <v>316.32</v>
      </c>
      <c r="AL334" s="69" t="s">
        <v>392</v>
      </c>
      <c r="AM334" s="70">
        <v>1</v>
      </c>
      <c r="AN334" s="78">
        <v>533.79</v>
      </c>
      <c r="AO334" s="78">
        <v>575.96</v>
      </c>
      <c r="AP334" s="78">
        <v>552.49</v>
      </c>
      <c r="AQ334" s="78">
        <v>533.87</v>
      </c>
      <c r="AR334" s="78"/>
      <c r="AS334" s="79"/>
      <c r="AT334" s="65" t="s">
        <v>393</v>
      </c>
      <c r="AU334" s="68">
        <v>3.92989074903718E-2</v>
      </c>
      <c r="AV334" s="78">
        <v>479.56</v>
      </c>
      <c r="AW334" s="78">
        <v>529.92999999999995</v>
      </c>
      <c r="AX334" s="78">
        <v>463.51</v>
      </c>
      <c r="AY334" s="78">
        <v>302.25</v>
      </c>
      <c r="AZ334" s="78"/>
      <c r="BA334" s="79">
        <v>364.23</v>
      </c>
      <c r="BB334" s="65" t="s">
        <v>394</v>
      </c>
      <c r="BC334" s="78">
        <v>453.06</v>
      </c>
      <c r="BD334" s="78">
        <v>516.15</v>
      </c>
      <c r="BE334" s="78">
        <v>491.59</v>
      </c>
      <c r="BF334" s="78"/>
      <c r="BG334" s="78"/>
      <c r="BH334" s="79">
        <v>402.32</v>
      </c>
      <c r="BI334" s="65" t="s">
        <v>395</v>
      </c>
      <c r="BJ334" s="68">
        <v>0.134260626728606</v>
      </c>
      <c r="BK334" s="78">
        <v>620.41999999999996</v>
      </c>
      <c r="BL334" s="78">
        <v>618.14</v>
      </c>
      <c r="BM334" s="78">
        <v>676.86</v>
      </c>
      <c r="BN334" s="78">
        <v>381.97</v>
      </c>
      <c r="BO334" s="78"/>
      <c r="BP334" s="79"/>
      <c r="BQ334" s="65" t="s">
        <v>396</v>
      </c>
      <c r="BR334" s="68">
        <v>1</v>
      </c>
      <c r="BS334" s="78">
        <v>512</v>
      </c>
      <c r="BT334" s="78">
        <v>562.83000000000004</v>
      </c>
      <c r="BU334" s="78">
        <v>582.83000000000004</v>
      </c>
      <c r="BV334" s="78"/>
      <c r="BW334" s="78"/>
      <c r="BX334" s="79">
        <v>339.5</v>
      </c>
      <c r="BY334" s="65" t="s">
        <v>397</v>
      </c>
      <c r="BZ334" s="78">
        <v>560.62</v>
      </c>
      <c r="CA334" s="78">
        <v>575.14</v>
      </c>
      <c r="CB334" s="78">
        <v>468.27</v>
      </c>
      <c r="CC334" s="78">
        <v>362.45</v>
      </c>
      <c r="CD334" s="78"/>
      <c r="CE334" s="79">
        <v>509.57</v>
      </c>
      <c r="CF334" s="65" t="s">
        <v>398</v>
      </c>
      <c r="CG334" s="78">
        <v>492.31</v>
      </c>
      <c r="CH334" s="78">
        <v>611.04999999999995</v>
      </c>
      <c r="CI334" s="78">
        <v>556.78</v>
      </c>
      <c r="CJ334" s="78"/>
      <c r="CK334" s="78"/>
      <c r="CL334" s="79"/>
      <c r="CM334" s="65" t="s">
        <v>399</v>
      </c>
      <c r="CN334" s="78">
        <v>529.70000000000005</v>
      </c>
      <c r="CO334" s="78">
        <v>537.16999999999996</v>
      </c>
      <c r="CP334" s="78">
        <v>554.62</v>
      </c>
      <c r="CQ334" s="78">
        <v>372.67</v>
      </c>
      <c r="CR334" s="78"/>
      <c r="CS334" s="79">
        <v>557.13</v>
      </c>
      <c r="CT334" s="65" t="s">
        <v>400</v>
      </c>
      <c r="CU334" s="78">
        <v>525.19000000000005</v>
      </c>
      <c r="CV334" s="78">
        <v>634.66999999999996</v>
      </c>
      <c r="CW334" s="78">
        <v>510.16</v>
      </c>
      <c r="CX334" s="78">
        <v>387.53</v>
      </c>
      <c r="CY334" s="78"/>
      <c r="CZ334" s="79"/>
      <c r="DA334" s="65" t="s">
        <v>401</v>
      </c>
      <c r="DB334" s="68">
        <v>0.13437248051598999</v>
      </c>
      <c r="DC334" s="78">
        <v>511.8</v>
      </c>
      <c r="DD334" s="78">
        <v>558.02</v>
      </c>
      <c r="DE334" s="78">
        <v>479.36</v>
      </c>
      <c r="DF334" s="78">
        <v>459.82</v>
      </c>
      <c r="DG334" s="78"/>
      <c r="DH334" s="79">
        <v>468.13</v>
      </c>
      <c r="DI334" s="65" t="s">
        <v>402</v>
      </c>
      <c r="DJ334" s="68">
        <v>3.1976465321523402E-3</v>
      </c>
      <c r="DK334" s="78">
        <v>513.99</v>
      </c>
      <c r="DL334" s="78">
        <v>550.83000000000004</v>
      </c>
      <c r="DM334" s="78">
        <v>550.83000000000004</v>
      </c>
      <c r="DN334" s="78">
        <v>675.48</v>
      </c>
      <c r="DO334" s="78"/>
      <c r="DP334" s="79">
        <v>434</v>
      </c>
      <c r="DQ334" s="65" t="s">
        <v>403</v>
      </c>
      <c r="DR334" s="78">
        <v>505.29</v>
      </c>
      <c r="DS334" s="78">
        <v>540.84</v>
      </c>
      <c r="DT334" s="78">
        <v>469.2</v>
      </c>
      <c r="DU334" s="78">
        <v>368.37</v>
      </c>
      <c r="DV334" s="78"/>
      <c r="DW334" s="79"/>
      <c r="DX334" s="65" t="s">
        <v>404</v>
      </c>
      <c r="DY334" s="78">
        <v>539.70000000000005</v>
      </c>
      <c r="DZ334" s="78">
        <v>548.85</v>
      </c>
      <c r="EA334" s="78">
        <v>594.63</v>
      </c>
      <c r="EB334" s="78">
        <v>358.71</v>
      </c>
      <c r="EC334" s="78"/>
      <c r="ED334" s="79">
        <v>384.88</v>
      </c>
      <c r="EE334" s="65" t="s">
        <v>405</v>
      </c>
      <c r="EF334" s="68">
        <v>1</v>
      </c>
      <c r="EG334" s="78">
        <v>525.39</v>
      </c>
      <c r="EH334" s="78">
        <v>545.07000000000005</v>
      </c>
      <c r="EI334" s="78">
        <v>497.46</v>
      </c>
      <c r="EJ334" s="78"/>
      <c r="EK334" s="78">
        <v>323.74</v>
      </c>
      <c r="EL334" s="79">
        <v>277.24</v>
      </c>
      <c r="EM334" s="65" t="s">
        <v>406</v>
      </c>
      <c r="EN334" s="78">
        <v>513.98</v>
      </c>
      <c r="EO334" s="78">
        <v>543.63</v>
      </c>
      <c r="EP334" s="78">
        <v>502.28</v>
      </c>
      <c r="EQ334" s="78"/>
      <c r="ER334" s="78"/>
      <c r="ES334" s="79">
        <v>398.71</v>
      </c>
      <c r="ET334" s="65" t="s">
        <v>407</v>
      </c>
      <c r="EU334" s="68">
        <v>1</v>
      </c>
      <c r="EV334" s="78">
        <v>523.84</v>
      </c>
      <c r="EW334" s="78">
        <v>553.57000000000005</v>
      </c>
      <c r="EX334" s="78">
        <v>511.57</v>
      </c>
      <c r="EY334" s="78"/>
      <c r="EZ334" s="78"/>
      <c r="FA334" s="79">
        <v>293.41000000000003</v>
      </c>
      <c r="FB334" s="65" t="s">
        <v>408</v>
      </c>
      <c r="FC334" s="78">
        <v>560.79</v>
      </c>
      <c r="FD334" s="78">
        <v>527.6</v>
      </c>
      <c r="FE334" s="78">
        <v>615.37</v>
      </c>
      <c r="FF334" s="78"/>
      <c r="FG334" s="78"/>
      <c r="FH334" s="79"/>
      <c r="FI334" s="65" t="s">
        <v>409</v>
      </c>
      <c r="FJ334" s="78">
        <v>494.6</v>
      </c>
      <c r="FK334" s="78">
        <v>560.04</v>
      </c>
      <c r="FL334" s="78">
        <v>363.35</v>
      </c>
      <c r="FM334" s="78">
        <v>630.27</v>
      </c>
      <c r="FN334" s="78"/>
      <c r="FO334" s="79">
        <v>360.68</v>
      </c>
      <c r="FP334" s="65" t="s">
        <v>410</v>
      </c>
      <c r="FQ334" s="68">
        <v>0.23640661938534299</v>
      </c>
      <c r="FR334" s="78">
        <v>509.86</v>
      </c>
      <c r="FS334" s="78">
        <v>540.30999999999995</v>
      </c>
      <c r="FT334" s="78">
        <v>541.41</v>
      </c>
      <c r="FU334" s="78">
        <v>357.45</v>
      </c>
      <c r="FV334" s="78">
        <v>291.05</v>
      </c>
      <c r="FW334" s="79">
        <v>285.3</v>
      </c>
      <c r="FX334" s="65" t="s">
        <v>411</v>
      </c>
      <c r="FY334" s="78">
        <v>553</v>
      </c>
      <c r="FZ334" s="78">
        <v>565.49</v>
      </c>
      <c r="GA334" s="78">
        <v>535.16</v>
      </c>
      <c r="GB334" s="78">
        <v>537.61</v>
      </c>
      <c r="GC334" s="78"/>
      <c r="GD334" s="79">
        <v>359.82</v>
      </c>
      <c r="GE334" s="65" t="s">
        <v>412</v>
      </c>
      <c r="GF334" s="68">
        <v>0.214624514412036</v>
      </c>
      <c r="GG334" s="78">
        <v>531.36</v>
      </c>
      <c r="GH334" s="78">
        <v>575.62</v>
      </c>
      <c r="GI334" s="78">
        <v>448.74</v>
      </c>
      <c r="GJ334" s="78">
        <v>359.95</v>
      </c>
      <c r="GK334" s="78"/>
      <c r="GL334" s="79">
        <v>353.41</v>
      </c>
      <c r="GM334" s="65" t="s">
        <v>413</v>
      </c>
      <c r="GN334" s="68">
        <v>9.8166254368398306E-2</v>
      </c>
      <c r="GO334" s="78">
        <v>511.74</v>
      </c>
      <c r="GP334" s="78">
        <v>686.04</v>
      </c>
      <c r="GQ334" s="78">
        <v>472.98</v>
      </c>
      <c r="GR334" s="78">
        <v>362.04</v>
      </c>
      <c r="GS334" s="78"/>
      <c r="GT334" s="79"/>
      <c r="GU334" s="65" t="s">
        <v>414</v>
      </c>
      <c r="GV334" s="68">
        <v>1</v>
      </c>
      <c r="GW334" s="78">
        <v>474.11</v>
      </c>
      <c r="GX334" s="78">
        <v>497.67</v>
      </c>
      <c r="GY334" s="78">
        <v>478.94</v>
      </c>
      <c r="GZ334" s="78">
        <v>455.34</v>
      </c>
      <c r="HA334" s="78"/>
      <c r="HB334" s="79">
        <v>408.46</v>
      </c>
      <c r="HC334" s="65" t="s">
        <v>415</v>
      </c>
      <c r="HD334" s="68">
        <v>1</v>
      </c>
      <c r="HE334" s="78">
        <v>549.67999999999995</v>
      </c>
      <c r="HF334" s="78">
        <v>588.17999999999995</v>
      </c>
      <c r="HG334" s="78"/>
      <c r="HH334" s="78">
        <v>339.38</v>
      </c>
      <c r="HI334" s="78">
        <v>332.74</v>
      </c>
      <c r="HJ334" s="79">
        <v>373.39</v>
      </c>
      <c r="HK334" s="85" t="s">
        <v>416</v>
      </c>
      <c r="HL334" s="68">
        <v>1.1461580781221301</v>
      </c>
      <c r="HM334" s="78">
        <v>474.56</v>
      </c>
      <c r="HN334" s="78">
        <v>509.64</v>
      </c>
      <c r="HO334" s="78">
        <v>455.09</v>
      </c>
      <c r="HP334" s="78"/>
      <c r="HQ334" s="78"/>
      <c r="HR334" s="79"/>
    </row>
    <row r="335" spans="1:226" x14ac:dyDescent="0.25">
      <c r="A335" s="81">
        <v>43178</v>
      </c>
      <c r="B335" s="82" t="s">
        <v>387</v>
      </c>
      <c r="C335" s="83">
        <v>494.67881916208677</v>
      </c>
      <c r="D335" s="83">
        <v>535.89892729544488</v>
      </c>
      <c r="E335" s="83">
        <v>494.35269121141482</v>
      </c>
      <c r="F335" s="83">
        <v>379.97038736944228</v>
      </c>
      <c r="G335" s="83">
        <v>292.9094756554307</v>
      </c>
      <c r="H335" s="84">
        <v>343.18041630905208</v>
      </c>
      <c r="I335" s="82" t="s">
        <v>388</v>
      </c>
      <c r="J335" s="83">
        <v>496.7545138611024</v>
      </c>
      <c r="K335" s="83">
        <v>536.34661771110621</v>
      </c>
      <c r="L335" s="83">
        <v>492.84828989152425</v>
      </c>
      <c r="M335" s="83">
        <v>378.54730556337131</v>
      </c>
      <c r="N335" s="83">
        <v>328.91857142857145</v>
      </c>
      <c r="O335" s="84">
        <v>386.61887495904818</v>
      </c>
      <c r="P335" s="65" t="s">
        <v>389</v>
      </c>
      <c r="Q335" s="78">
        <v>474.14</v>
      </c>
      <c r="R335" s="78">
        <v>525.36</v>
      </c>
      <c r="S335" s="78">
        <v>485.82</v>
      </c>
      <c r="T335" s="78">
        <v>327</v>
      </c>
      <c r="U335" s="78"/>
      <c r="V335" s="79"/>
      <c r="W335" s="65" t="s">
        <v>390</v>
      </c>
      <c r="X335" s="78">
        <v>474.92</v>
      </c>
      <c r="Y335" s="78">
        <v>501.51</v>
      </c>
      <c r="Z335" s="78">
        <v>473.17</v>
      </c>
      <c r="AA335" s="78">
        <v>297.25</v>
      </c>
      <c r="AB335" s="78"/>
      <c r="AC335" s="79">
        <v>408.26</v>
      </c>
      <c r="AD335" s="65" t="s">
        <v>391</v>
      </c>
      <c r="AE335" s="68">
        <v>0.51129972389814904</v>
      </c>
      <c r="AF335" s="78">
        <v>504.66</v>
      </c>
      <c r="AG335" s="78">
        <v>527.62</v>
      </c>
      <c r="AH335" s="78">
        <v>428.98</v>
      </c>
      <c r="AI335" s="78"/>
      <c r="AJ335" s="78"/>
      <c r="AK335" s="79">
        <v>319.86</v>
      </c>
      <c r="AL335" s="69" t="s">
        <v>392</v>
      </c>
      <c r="AM335" s="70">
        <v>1</v>
      </c>
      <c r="AN335" s="78">
        <v>534.79</v>
      </c>
      <c r="AO335" s="78">
        <v>576.09</v>
      </c>
      <c r="AP335" s="78">
        <v>552.66</v>
      </c>
      <c r="AQ335" s="78">
        <v>563.96</v>
      </c>
      <c r="AR335" s="78"/>
      <c r="AS335" s="79"/>
      <c r="AT335" s="65" t="s">
        <v>393</v>
      </c>
      <c r="AU335" s="68">
        <v>3.9320541050644899E-2</v>
      </c>
      <c r="AV335" s="78">
        <v>480.45</v>
      </c>
      <c r="AW335" s="78">
        <v>528.34</v>
      </c>
      <c r="AX335" s="78">
        <v>453.82</v>
      </c>
      <c r="AY335" s="78">
        <v>302.57</v>
      </c>
      <c r="AZ335" s="78"/>
      <c r="BA335" s="79">
        <v>367.38</v>
      </c>
      <c r="BB335" s="65" t="s">
        <v>394</v>
      </c>
      <c r="BC335" s="78">
        <v>458.95</v>
      </c>
      <c r="BD335" s="78">
        <v>511.11</v>
      </c>
      <c r="BE335" s="78">
        <v>468.06</v>
      </c>
      <c r="BF335" s="78"/>
      <c r="BG335" s="78"/>
      <c r="BH335" s="79">
        <v>401.48</v>
      </c>
      <c r="BI335" s="65" t="s">
        <v>395</v>
      </c>
      <c r="BJ335" s="68">
        <v>0.13425702164223199</v>
      </c>
      <c r="BK335" s="78">
        <v>588.17999999999995</v>
      </c>
      <c r="BL335" s="78">
        <v>596.64</v>
      </c>
      <c r="BM335" s="78">
        <v>655.36</v>
      </c>
      <c r="BN335" s="78">
        <v>368.54</v>
      </c>
      <c r="BO335" s="78"/>
      <c r="BP335" s="79"/>
      <c r="BQ335" s="65" t="s">
        <v>396</v>
      </c>
      <c r="BR335" s="68">
        <v>1</v>
      </c>
      <c r="BS335" s="78">
        <v>512</v>
      </c>
      <c r="BT335" s="78">
        <v>562.83000000000004</v>
      </c>
      <c r="BU335" s="78">
        <v>582.83000000000004</v>
      </c>
      <c r="BV335" s="78"/>
      <c r="BW335" s="78"/>
      <c r="BX335" s="79">
        <v>339.5</v>
      </c>
      <c r="BY335" s="65" t="s">
        <v>397</v>
      </c>
      <c r="BZ335" s="78">
        <v>547.37</v>
      </c>
      <c r="CA335" s="78">
        <v>566.36</v>
      </c>
      <c r="CB335" s="78">
        <v>471.92</v>
      </c>
      <c r="CC335" s="78">
        <v>355.2</v>
      </c>
      <c r="CD335" s="78"/>
      <c r="CE335" s="79">
        <v>509.6</v>
      </c>
      <c r="CF335" s="65" t="s">
        <v>398</v>
      </c>
      <c r="CG335" s="78">
        <v>485.05</v>
      </c>
      <c r="CH335" s="78">
        <v>610.24</v>
      </c>
      <c r="CI335" s="78">
        <v>537.42999999999995</v>
      </c>
      <c r="CJ335" s="78"/>
      <c r="CK335" s="78"/>
      <c r="CL335" s="79"/>
      <c r="CM335" s="65" t="s">
        <v>399</v>
      </c>
      <c r="CN335" s="78">
        <v>514.32000000000005</v>
      </c>
      <c r="CO335" s="78">
        <v>525.79</v>
      </c>
      <c r="CP335" s="78">
        <v>543.03</v>
      </c>
      <c r="CQ335" s="78">
        <v>363.6</v>
      </c>
      <c r="CR335" s="78"/>
      <c r="CS335" s="79">
        <v>557.05999999999995</v>
      </c>
      <c r="CT335" s="65" t="s">
        <v>400</v>
      </c>
      <c r="CU335" s="78">
        <v>518.34</v>
      </c>
      <c r="CV335" s="78">
        <v>632.58000000000004</v>
      </c>
      <c r="CW335" s="78">
        <v>508.9</v>
      </c>
      <c r="CX335" s="78">
        <v>376.16</v>
      </c>
      <c r="CY335" s="78"/>
      <c r="CZ335" s="79"/>
      <c r="DA335" s="65" t="s">
        <v>401</v>
      </c>
      <c r="DB335" s="68">
        <v>0.13459855979540999</v>
      </c>
      <c r="DC335" s="78">
        <v>504.04</v>
      </c>
      <c r="DD335" s="78">
        <v>557.78</v>
      </c>
      <c r="DE335" s="78">
        <v>481.24</v>
      </c>
      <c r="DF335" s="78">
        <v>465.31</v>
      </c>
      <c r="DG335" s="78"/>
      <c r="DH335" s="79">
        <v>468.91</v>
      </c>
      <c r="DI335" s="65" t="s">
        <v>402</v>
      </c>
      <c r="DJ335" s="68">
        <v>3.2156408772268299E-3</v>
      </c>
      <c r="DK335" s="78">
        <v>506.75</v>
      </c>
      <c r="DL335" s="78">
        <v>554.54999999999995</v>
      </c>
      <c r="DM335" s="78">
        <v>554.54999999999995</v>
      </c>
      <c r="DN335" s="78">
        <v>679.28</v>
      </c>
      <c r="DO335" s="78"/>
      <c r="DP335" s="79">
        <v>436.27</v>
      </c>
      <c r="DQ335" s="65" t="s">
        <v>403</v>
      </c>
      <c r="DR335" s="78">
        <v>497.16</v>
      </c>
      <c r="DS335" s="78">
        <v>524.58000000000004</v>
      </c>
      <c r="DT335" s="78">
        <v>470.17</v>
      </c>
      <c r="DU335" s="78">
        <v>609.26</v>
      </c>
      <c r="DV335" s="78"/>
      <c r="DW335" s="79"/>
      <c r="DX335" s="65" t="s">
        <v>404</v>
      </c>
      <c r="DY335" s="78">
        <v>537.34</v>
      </c>
      <c r="DZ335" s="78">
        <v>546.03</v>
      </c>
      <c r="EA335" s="78">
        <v>582.46</v>
      </c>
      <c r="EB335" s="78">
        <v>354.58</v>
      </c>
      <c r="EC335" s="78"/>
      <c r="ED335" s="79">
        <v>387.81</v>
      </c>
      <c r="EE335" s="65" t="s">
        <v>405</v>
      </c>
      <c r="EF335" s="68">
        <v>1</v>
      </c>
      <c r="EG335" s="78">
        <v>529.89</v>
      </c>
      <c r="EH335" s="78">
        <v>551.63</v>
      </c>
      <c r="EI335" s="78">
        <v>445.8</v>
      </c>
      <c r="EJ335" s="78"/>
      <c r="EK335" s="78">
        <v>323.74</v>
      </c>
      <c r="EL335" s="79">
        <v>280.18</v>
      </c>
      <c r="EM335" s="65" t="s">
        <v>406</v>
      </c>
      <c r="EN335" s="78">
        <v>513.98</v>
      </c>
      <c r="EO335" s="78">
        <v>528.25</v>
      </c>
      <c r="EP335" s="78">
        <v>485.61</v>
      </c>
      <c r="EQ335" s="78"/>
      <c r="ER335" s="78"/>
      <c r="ES335" s="79">
        <v>398.71</v>
      </c>
      <c r="ET335" s="65" t="s">
        <v>407</v>
      </c>
      <c r="EU335" s="68">
        <v>1</v>
      </c>
      <c r="EV335" s="78">
        <v>532.82000000000005</v>
      </c>
      <c r="EW335" s="78">
        <v>560.99</v>
      </c>
      <c r="EX335" s="78">
        <v>518.99</v>
      </c>
      <c r="EY335" s="78"/>
      <c r="EZ335" s="78"/>
      <c r="FA335" s="79">
        <v>308.08</v>
      </c>
      <c r="FB335" s="65" t="s">
        <v>408</v>
      </c>
      <c r="FC335" s="78">
        <v>560.79</v>
      </c>
      <c r="FD335" s="78">
        <v>527.6</v>
      </c>
      <c r="FE335" s="78">
        <v>615.37</v>
      </c>
      <c r="FF335" s="78"/>
      <c r="FG335" s="78"/>
      <c r="FH335" s="79"/>
      <c r="FI335" s="65" t="s">
        <v>409</v>
      </c>
      <c r="FJ335" s="78">
        <v>478.9</v>
      </c>
      <c r="FK335" s="78">
        <v>536.9</v>
      </c>
      <c r="FL335" s="78">
        <v>352.6</v>
      </c>
      <c r="FM335" s="78">
        <v>600.27</v>
      </c>
      <c r="FN335" s="78"/>
      <c r="FO335" s="79">
        <v>352.42</v>
      </c>
      <c r="FP335" s="65" t="s">
        <v>410</v>
      </c>
      <c r="FQ335" s="68">
        <v>0.23712978112921199</v>
      </c>
      <c r="FR335" s="78">
        <v>490.35</v>
      </c>
      <c r="FS335" s="78">
        <v>520.53</v>
      </c>
      <c r="FT335" s="78">
        <v>524.04999999999995</v>
      </c>
      <c r="FU335" s="78">
        <v>363.27</v>
      </c>
      <c r="FV335" s="78">
        <v>291.94</v>
      </c>
      <c r="FW335" s="79">
        <v>280.05</v>
      </c>
      <c r="FX335" s="65" t="s">
        <v>411</v>
      </c>
      <c r="FY335" s="78">
        <v>525.35</v>
      </c>
      <c r="FZ335" s="78">
        <v>549.23</v>
      </c>
      <c r="GA335" s="78">
        <v>532.72</v>
      </c>
      <c r="GB335" s="78">
        <v>537.86</v>
      </c>
      <c r="GC335" s="78"/>
      <c r="GD335" s="79">
        <v>361.45</v>
      </c>
      <c r="GE335" s="65" t="s">
        <v>412</v>
      </c>
      <c r="GF335" s="68">
        <v>0.21423827581035601</v>
      </c>
      <c r="GG335" s="78">
        <v>514.62</v>
      </c>
      <c r="GH335" s="78">
        <v>559.41</v>
      </c>
      <c r="GI335" s="78">
        <v>450.75</v>
      </c>
      <c r="GJ335" s="78">
        <v>384.42</v>
      </c>
      <c r="GK335" s="78"/>
      <c r="GL335" s="79">
        <v>352.81</v>
      </c>
      <c r="GM335" s="65" t="s">
        <v>413</v>
      </c>
      <c r="GN335" s="68">
        <v>9.9168964081001204E-2</v>
      </c>
      <c r="GO335" s="78">
        <v>516.97</v>
      </c>
      <c r="GP335" s="78">
        <v>693.05</v>
      </c>
      <c r="GQ335" s="78">
        <v>477.82</v>
      </c>
      <c r="GR335" s="78">
        <v>365.74</v>
      </c>
      <c r="GS335" s="78"/>
      <c r="GT335" s="79"/>
      <c r="GU335" s="65" t="s">
        <v>414</v>
      </c>
      <c r="GV335" s="68">
        <v>1</v>
      </c>
      <c r="GW335" s="78">
        <v>469.9</v>
      </c>
      <c r="GX335" s="78">
        <v>493.56</v>
      </c>
      <c r="GY335" s="78">
        <v>475.28</v>
      </c>
      <c r="GZ335" s="78">
        <v>455.34</v>
      </c>
      <c r="HA335" s="78"/>
      <c r="HB335" s="79">
        <v>402.5</v>
      </c>
      <c r="HC335" s="65" t="s">
        <v>415</v>
      </c>
      <c r="HD335" s="68">
        <v>1</v>
      </c>
      <c r="HE335" s="78">
        <v>533.85</v>
      </c>
      <c r="HF335" s="78">
        <v>572.35</v>
      </c>
      <c r="HG335" s="78"/>
      <c r="HH335" s="78">
        <v>337.63</v>
      </c>
      <c r="HI335" s="78">
        <v>330.99</v>
      </c>
      <c r="HJ335" s="79">
        <v>375.05</v>
      </c>
      <c r="HK335" s="85" t="s">
        <v>416</v>
      </c>
      <c r="HL335" s="68">
        <v>1.1416437386549201</v>
      </c>
      <c r="HM335" s="78">
        <v>472.13</v>
      </c>
      <c r="HN335" s="78">
        <v>507.04</v>
      </c>
      <c r="HO335" s="78">
        <v>439.21</v>
      </c>
      <c r="HP335" s="78"/>
      <c r="HQ335" s="78"/>
      <c r="HR335" s="79"/>
    </row>
    <row r="336" spans="1:226" x14ac:dyDescent="0.25">
      <c r="A336" s="81">
        <v>43171</v>
      </c>
      <c r="B336" s="82" t="s">
        <v>387</v>
      </c>
      <c r="C336" s="83">
        <v>493.55154690551757</v>
      </c>
      <c r="D336" s="83">
        <v>535.36465821765455</v>
      </c>
      <c r="E336" s="83">
        <v>494.80593829052606</v>
      </c>
      <c r="F336" s="83">
        <v>381.19138347118502</v>
      </c>
      <c r="G336" s="83">
        <v>292.14018726591763</v>
      </c>
      <c r="H336" s="84">
        <v>342.5699885743914</v>
      </c>
      <c r="I336" s="82" t="s">
        <v>388</v>
      </c>
      <c r="J336" s="83">
        <v>497.36754321336286</v>
      </c>
      <c r="K336" s="83">
        <v>536.62399338875491</v>
      </c>
      <c r="L336" s="83">
        <v>493.38187886671915</v>
      </c>
      <c r="M336" s="83">
        <v>380.33219301977118</v>
      </c>
      <c r="N336" s="83">
        <v>330.40428571428578</v>
      </c>
      <c r="O336" s="84">
        <v>387.91286503621041</v>
      </c>
      <c r="P336" s="65" t="s">
        <v>389</v>
      </c>
      <c r="Q336" s="78">
        <v>474.97</v>
      </c>
      <c r="R336" s="78">
        <v>523.69000000000005</v>
      </c>
      <c r="S336" s="78">
        <v>485.65</v>
      </c>
      <c r="T336" s="78">
        <v>327</v>
      </c>
      <c r="U336" s="78"/>
      <c r="V336" s="79"/>
      <c r="W336" s="65" t="s">
        <v>390</v>
      </c>
      <c r="X336" s="78">
        <v>441.61</v>
      </c>
      <c r="Y336" s="78">
        <v>477.62</v>
      </c>
      <c r="Z336" s="78">
        <v>473.17</v>
      </c>
      <c r="AA336" s="78">
        <v>293.57</v>
      </c>
      <c r="AB336" s="78"/>
      <c r="AC336" s="79">
        <v>408.26</v>
      </c>
      <c r="AD336" s="65" t="s">
        <v>391</v>
      </c>
      <c r="AE336" s="68">
        <v>0.51129972389814904</v>
      </c>
      <c r="AF336" s="78">
        <v>503.76</v>
      </c>
      <c r="AG336" s="78">
        <v>532.99</v>
      </c>
      <c r="AH336" s="78">
        <v>428.98</v>
      </c>
      <c r="AI336" s="78"/>
      <c r="AJ336" s="78"/>
      <c r="AK336" s="79">
        <v>323.43</v>
      </c>
      <c r="AL336" s="69" t="s">
        <v>392</v>
      </c>
      <c r="AM336" s="70">
        <v>1</v>
      </c>
      <c r="AN336" s="78">
        <v>534.5</v>
      </c>
      <c r="AO336" s="78">
        <v>576.15</v>
      </c>
      <c r="AP336" s="78">
        <v>552.46</v>
      </c>
      <c r="AQ336" s="78">
        <v>563.96</v>
      </c>
      <c r="AR336" s="78"/>
      <c r="AS336" s="79"/>
      <c r="AT336" s="65" t="s">
        <v>393</v>
      </c>
      <c r="AU336" s="68">
        <v>3.9295818924866402E-2</v>
      </c>
      <c r="AV336" s="78">
        <v>482.48</v>
      </c>
      <c r="AW336" s="78">
        <v>529.30999999999995</v>
      </c>
      <c r="AX336" s="78">
        <v>452.95</v>
      </c>
      <c r="AY336" s="78">
        <v>302.42</v>
      </c>
      <c r="AZ336" s="78"/>
      <c r="BA336" s="79">
        <v>369.2</v>
      </c>
      <c r="BB336" s="65" t="s">
        <v>394</v>
      </c>
      <c r="BC336" s="78">
        <v>459.79</v>
      </c>
      <c r="BD336" s="78">
        <v>511.11</v>
      </c>
      <c r="BE336" s="78">
        <v>466.38</v>
      </c>
      <c r="BF336" s="78"/>
      <c r="BG336" s="78"/>
      <c r="BH336" s="79">
        <v>402.32</v>
      </c>
      <c r="BI336" s="65" t="s">
        <v>395</v>
      </c>
      <c r="BJ336" s="68">
        <v>0.13423539518900299</v>
      </c>
      <c r="BK336" s="78">
        <v>566.61</v>
      </c>
      <c r="BL336" s="78">
        <v>596.54</v>
      </c>
      <c r="BM336" s="78">
        <v>655.26</v>
      </c>
      <c r="BN336" s="78">
        <v>368.48</v>
      </c>
      <c r="BO336" s="78"/>
      <c r="BP336" s="79"/>
      <c r="BQ336" s="65" t="s">
        <v>396</v>
      </c>
      <c r="BR336" s="68">
        <v>1</v>
      </c>
      <c r="BS336" s="78">
        <v>511.17</v>
      </c>
      <c r="BT336" s="78">
        <v>554.5</v>
      </c>
      <c r="BU336" s="78">
        <v>582.83000000000004</v>
      </c>
      <c r="BV336" s="78"/>
      <c r="BW336" s="78"/>
      <c r="BX336" s="79">
        <v>344.5</v>
      </c>
      <c r="BY336" s="65" t="s">
        <v>397</v>
      </c>
      <c r="BZ336" s="78">
        <v>548.25</v>
      </c>
      <c r="CA336" s="78">
        <v>567.4</v>
      </c>
      <c r="CB336" s="78">
        <v>474.47</v>
      </c>
      <c r="CC336" s="78">
        <v>359.16</v>
      </c>
      <c r="CD336" s="78"/>
      <c r="CE336" s="79">
        <v>510.73</v>
      </c>
      <c r="CF336" s="65" t="s">
        <v>398</v>
      </c>
      <c r="CG336" s="78">
        <v>489.08</v>
      </c>
      <c r="CH336" s="78">
        <v>616.69000000000005</v>
      </c>
      <c r="CI336" s="78">
        <v>532.59</v>
      </c>
      <c r="CJ336" s="78"/>
      <c r="CK336" s="78"/>
      <c r="CL336" s="79"/>
      <c r="CM336" s="65" t="s">
        <v>399</v>
      </c>
      <c r="CN336" s="78">
        <v>519.78</v>
      </c>
      <c r="CO336" s="78">
        <v>528.87</v>
      </c>
      <c r="CP336" s="78">
        <v>549.92999999999995</v>
      </c>
      <c r="CQ336" s="78">
        <v>361.8</v>
      </c>
      <c r="CR336" s="78"/>
      <c r="CS336" s="79">
        <v>562.54</v>
      </c>
      <c r="CT336" s="65" t="s">
        <v>400</v>
      </c>
      <c r="CU336" s="78">
        <v>519.28</v>
      </c>
      <c r="CV336" s="78">
        <v>633.41</v>
      </c>
      <c r="CW336" s="78">
        <v>510.5</v>
      </c>
      <c r="CX336" s="78">
        <v>377.26</v>
      </c>
      <c r="CY336" s="78"/>
      <c r="CZ336" s="79"/>
      <c r="DA336" s="65" t="s">
        <v>401</v>
      </c>
      <c r="DB336" s="68">
        <v>0.13431833445265301</v>
      </c>
      <c r="DC336" s="78">
        <v>507.83</v>
      </c>
      <c r="DD336" s="78">
        <v>564.78</v>
      </c>
      <c r="DE336" s="78">
        <v>486.69</v>
      </c>
      <c r="DF336" s="78">
        <v>464.34</v>
      </c>
      <c r="DG336" s="78"/>
      <c r="DH336" s="79">
        <v>467.94</v>
      </c>
      <c r="DI336" s="65" t="s">
        <v>402</v>
      </c>
      <c r="DJ336" s="68">
        <v>3.20625861682003E-3</v>
      </c>
      <c r="DK336" s="78">
        <v>513.05999999999995</v>
      </c>
      <c r="DL336" s="78">
        <v>553.19000000000005</v>
      </c>
      <c r="DM336" s="78">
        <v>553.19000000000005</v>
      </c>
      <c r="DN336" s="78">
        <v>582.07000000000005</v>
      </c>
      <c r="DO336" s="78"/>
      <c r="DP336" s="79">
        <v>434.03</v>
      </c>
      <c r="DQ336" s="65" t="s">
        <v>403</v>
      </c>
      <c r="DR336" s="78">
        <v>505.29</v>
      </c>
      <c r="DS336" s="78">
        <v>540.84</v>
      </c>
      <c r="DT336" s="78">
        <v>474.93</v>
      </c>
      <c r="DU336" s="78">
        <v>609.26</v>
      </c>
      <c r="DV336" s="78"/>
      <c r="DW336" s="79"/>
      <c r="DX336" s="65" t="s">
        <v>404</v>
      </c>
      <c r="DY336" s="78">
        <v>539.53</v>
      </c>
      <c r="DZ336" s="78">
        <v>548.54999999999995</v>
      </c>
      <c r="EA336" s="78">
        <v>580.97</v>
      </c>
      <c r="EB336" s="78">
        <v>349.79</v>
      </c>
      <c r="EC336" s="78"/>
      <c r="ED336" s="79">
        <v>389.51</v>
      </c>
      <c r="EE336" s="65" t="s">
        <v>405</v>
      </c>
      <c r="EF336" s="68">
        <v>1</v>
      </c>
      <c r="EG336" s="78">
        <v>517.77</v>
      </c>
      <c r="EH336" s="78">
        <v>541.79</v>
      </c>
      <c r="EI336" s="78">
        <v>452</v>
      </c>
      <c r="EJ336" s="78"/>
      <c r="EK336" s="78">
        <v>323.74</v>
      </c>
      <c r="EL336" s="79">
        <v>274.04000000000002</v>
      </c>
      <c r="EM336" s="65" t="s">
        <v>406</v>
      </c>
      <c r="EN336" s="78">
        <v>513.98</v>
      </c>
      <c r="EO336" s="78">
        <v>528.25</v>
      </c>
      <c r="EP336" s="78">
        <v>485.61</v>
      </c>
      <c r="EQ336" s="78"/>
      <c r="ER336" s="78"/>
      <c r="ES336" s="79">
        <v>394.08</v>
      </c>
      <c r="ET336" s="65" t="s">
        <v>407</v>
      </c>
      <c r="EU336" s="68">
        <v>1</v>
      </c>
      <c r="EV336" s="78">
        <v>533.41999999999996</v>
      </c>
      <c r="EW336" s="78">
        <v>560.76</v>
      </c>
      <c r="EX336" s="78">
        <v>518.76</v>
      </c>
      <c r="EY336" s="78"/>
      <c r="EZ336" s="78"/>
      <c r="FA336" s="79">
        <v>310.36</v>
      </c>
      <c r="FB336" s="65" t="s">
        <v>408</v>
      </c>
      <c r="FC336" s="78">
        <v>560.79</v>
      </c>
      <c r="FD336" s="78">
        <v>527.6</v>
      </c>
      <c r="FE336" s="78">
        <v>615.37</v>
      </c>
      <c r="FF336" s="78"/>
      <c r="FG336" s="78"/>
      <c r="FH336" s="79"/>
      <c r="FI336" s="65" t="s">
        <v>409</v>
      </c>
      <c r="FJ336" s="78">
        <v>481.38</v>
      </c>
      <c r="FK336" s="78">
        <v>530.29</v>
      </c>
      <c r="FL336" s="78">
        <v>351.78</v>
      </c>
      <c r="FM336" s="78">
        <v>596.27</v>
      </c>
      <c r="FN336" s="78"/>
      <c r="FO336" s="79">
        <v>353.25</v>
      </c>
      <c r="FP336" s="65" t="s">
        <v>410</v>
      </c>
      <c r="FQ336" s="68">
        <v>0.23802156475376701</v>
      </c>
      <c r="FR336" s="78">
        <v>489.18</v>
      </c>
      <c r="FS336" s="78">
        <v>517.6</v>
      </c>
      <c r="FT336" s="78">
        <v>522.53</v>
      </c>
      <c r="FU336" s="78">
        <v>366.17</v>
      </c>
      <c r="FV336" s="78">
        <v>291.11</v>
      </c>
      <c r="FW336" s="79">
        <v>275.32</v>
      </c>
      <c r="FX336" s="65" t="s">
        <v>411</v>
      </c>
      <c r="FY336" s="78">
        <v>527.79</v>
      </c>
      <c r="FZ336" s="78">
        <v>554.91999999999996</v>
      </c>
      <c r="GA336" s="78">
        <v>536.79</v>
      </c>
      <c r="GB336" s="78">
        <v>541.4</v>
      </c>
      <c r="GC336" s="78"/>
      <c r="GD336" s="79">
        <v>367.14</v>
      </c>
      <c r="GE336" s="65" t="s">
        <v>412</v>
      </c>
      <c r="GF336" s="68">
        <v>0.214509416963405</v>
      </c>
      <c r="GG336" s="78">
        <v>510.57</v>
      </c>
      <c r="GH336" s="78">
        <v>562.09</v>
      </c>
      <c r="GI336" s="78">
        <v>462.24</v>
      </c>
      <c r="GJ336" s="78">
        <v>384.9</v>
      </c>
      <c r="GK336" s="78"/>
      <c r="GL336" s="79">
        <v>354.42</v>
      </c>
      <c r="GM336" s="65" t="s">
        <v>413</v>
      </c>
      <c r="GN336" s="68">
        <v>9.8461053730197007E-2</v>
      </c>
      <c r="GO336" s="78">
        <v>510.84</v>
      </c>
      <c r="GP336" s="78">
        <v>684.09</v>
      </c>
      <c r="GQ336" s="78">
        <v>475.43</v>
      </c>
      <c r="GR336" s="78">
        <v>364.8</v>
      </c>
      <c r="GS336" s="78"/>
      <c r="GT336" s="79"/>
      <c r="GU336" s="65" t="s">
        <v>414</v>
      </c>
      <c r="GV336" s="68">
        <v>1</v>
      </c>
      <c r="GW336" s="78">
        <v>467.31</v>
      </c>
      <c r="GX336" s="78">
        <v>490.45</v>
      </c>
      <c r="GY336" s="78">
        <v>468.51</v>
      </c>
      <c r="GZ336" s="78">
        <v>455.34</v>
      </c>
      <c r="HA336" s="78"/>
      <c r="HB336" s="79">
        <v>423.42</v>
      </c>
      <c r="HC336" s="65" t="s">
        <v>415</v>
      </c>
      <c r="HD336" s="68">
        <v>1</v>
      </c>
      <c r="HE336" s="78">
        <v>537.17999999999995</v>
      </c>
      <c r="HF336" s="78">
        <v>573.17999999999995</v>
      </c>
      <c r="HG336" s="78"/>
      <c r="HH336" s="78">
        <v>339.71</v>
      </c>
      <c r="HI336" s="78">
        <v>333.07</v>
      </c>
      <c r="HJ336" s="79">
        <v>375.05</v>
      </c>
      <c r="HK336" s="85" t="s">
        <v>416</v>
      </c>
      <c r="HL336" s="68">
        <v>1.1287955751213501</v>
      </c>
      <c r="HM336" s="78">
        <v>466.29</v>
      </c>
      <c r="HN336" s="78">
        <v>502.46</v>
      </c>
      <c r="HO336" s="78">
        <v>438.74</v>
      </c>
      <c r="HP336" s="78"/>
      <c r="HQ336" s="78"/>
      <c r="HR336" s="79"/>
    </row>
    <row r="337" spans="1:226" x14ac:dyDescent="0.25">
      <c r="A337" s="81">
        <v>43164</v>
      </c>
      <c r="B337" s="82" t="s">
        <v>387</v>
      </c>
      <c r="C337" s="83">
        <v>500.03657344515653</v>
      </c>
      <c r="D337" s="83">
        <v>540.00804441789819</v>
      </c>
      <c r="E337" s="83">
        <v>505.71111167316451</v>
      </c>
      <c r="F337" s="83">
        <v>378.35913402984932</v>
      </c>
      <c r="G337" s="83">
        <v>292.4695880149813</v>
      </c>
      <c r="H337" s="84">
        <v>344.89601494686997</v>
      </c>
      <c r="I337" s="82" t="s">
        <v>388</v>
      </c>
      <c r="J337" s="83">
        <v>506.9895753134553</v>
      </c>
      <c r="K337" s="83">
        <v>542.53173216483594</v>
      </c>
      <c r="L337" s="83">
        <v>504.84448557564752</v>
      </c>
      <c r="M337" s="83">
        <v>378.09284894585693</v>
      </c>
      <c r="N337" s="83">
        <v>316.22571428571433</v>
      </c>
      <c r="O337" s="84">
        <v>389.65402916468787</v>
      </c>
      <c r="P337" s="65" t="s">
        <v>389</v>
      </c>
      <c r="Q337" s="78">
        <v>489.97</v>
      </c>
      <c r="R337" s="78">
        <v>535.36</v>
      </c>
      <c r="S337" s="78">
        <v>490.97</v>
      </c>
      <c r="T337" s="78">
        <v>333</v>
      </c>
      <c r="U337" s="78"/>
      <c r="V337" s="79"/>
      <c r="W337" s="65" t="s">
        <v>390</v>
      </c>
      <c r="X337" s="78">
        <v>487.4</v>
      </c>
      <c r="Y337" s="78">
        <v>508.21</v>
      </c>
      <c r="Z337" s="78">
        <v>484.74</v>
      </c>
      <c r="AA337" s="78">
        <v>305.83999999999997</v>
      </c>
      <c r="AB337" s="78"/>
      <c r="AC337" s="79">
        <v>408.43</v>
      </c>
      <c r="AD337" s="65" t="s">
        <v>391</v>
      </c>
      <c r="AE337" s="68">
        <v>0.51129972389814904</v>
      </c>
      <c r="AF337" s="78">
        <v>505.63</v>
      </c>
      <c r="AG337" s="78">
        <v>539.85</v>
      </c>
      <c r="AH337" s="78">
        <v>431.54</v>
      </c>
      <c r="AI337" s="78"/>
      <c r="AJ337" s="78"/>
      <c r="AK337" s="79">
        <v>329.01</v>
      </c>
      <c r="AL337" s="69" t="s">
        <v>392</v>
      </c>
      <c r="AM337" s="70">
        <v>1</v>
      </c>
      <c r="AN337" s="78">
        <v>537.58000000000004</v>
      </c>
      <c r="AO337" s="78">
        <v>576.23</v>
      </c>
      <c r="AP337" s="78">
        <v>553.16</v>
      </c>
      <c r="AQ337" s="78">
        <v>563.96</v>
      </c>
      <c r="AR337" s="78"/>
      <c r="AS337" s="79"/>
      <c r="AT337" s="65" t="s">
        <v>393</v>
      </c>
      <c r="AU337" s="68">
        <v>3.9363879703983598E-2</v>
      </c>
      <c r="AV337" s="78">
        <v>484</v>
      </c>
      <c r="AW337" s="78">
        <v>530.91</v>
      </c>
      <c r="AX337" s="78">
        <v>459.85</v>
      </c>
      <c r="AY337" s="78">
        <v>302.04000000000002</v>
      </c>
      <c r="AZ337" s="78"/>
      <c r="BA337" s="79">
        <v>371.92</v>
      </c>
      <c r="BB337" s="65" t="s">
        <v>394</v>
      </c>
      <c r="BC337" s="78">
        <v>471.55</v>
      </c>
      <c r="BD337" s="78">
        <v>514.47</v>
      </c>
      <c r="BE337" s="78">
        <v>484.03</v>
      </c>
      <c r="BF337" s="78"/>
      <c r="BG337" s="78"/>
      <c r="BH337" s="79">
        <v>404</v>
      </c>
      <c r="BI337" s="65" t="s">
        <v>395</v>
      </c>
      <c r="BJ337" s="68">
        <v>0.13428586775527701</v>
      </c>
      <c r="BK337" s="78">
        <v>577.55999999999995</v>
      </c>
      <c r="BL337" s="78">
        <v>596.77</v>
      </c>
      <c r="BM337" s="78">
        <v>655.5</v>
      </c>
      <c r="BN337" s="78">
        <v>368.61</v>
      </c>
      <c r="BO337" s="78"/>
      <c r="BP337" s="79"/>
      <c r="BQ337" s="65" t="s">
        <v>396</v>
      </c>
      <c r="BR337" s="68">
        <v>1</v>
      </c>
      <c r="BS337" s="78">
        <v>504.5</v>
      </c>
      <c r="BT337" s="78">
        <v>561.16999999999996</v>
      </c>
      <c r="BU337" s="78">
        <v>582.83000000000004</v>
      </c>
      <c r="BV337" s="78"/>
      <c r="BW337" s="78"/>
      <c r="BX337" s="79">
        <v>347.83</v>
      </c>
      <c r="BY337" s="65" t="s">
        <v>397</v>
      </c>
      <c r="BZ337" s="78">
        <v>552.64</v>
      </c>
      <c r="CA337" s="78">
        <v>572.17999999999995</v>
      </c>
      <c r="CB337" s="78">
        <v>481.09</v>
      </c>
      <c r="CC337" s="78">
        <v>352.12</v>
      </c>
      <c r="CD337" s="78"/>
      <c r="CE337" s="79">
        <v>514.37</v>
      </c>
      <c r="CF337" s="65" t="s">
        <v>398</v>
      </c>
      <c r="CG337" s="78">
        <v>501.99</v>
      </c>
      <c r="CH337" s="78">
        <v>620.73</v>
      </c>
      <c r="CI337" s="78">
        <v>535.82000000000005</v>
      </c>
      <c r="CJ337" s="78"/>
      <c r="CK337" s="78"/>
      <c r="CL337" s="79"/>
      <c r="CM337" s="65" t="s">
        <v>399</v>
      </c>
      <c r="CN337" s="78">
        <v>522.78</v>
      </c>
      <c r="CO337" s="78">
        <v>534.87</v>
      </c>
      <c r="CP337" s="78">
        <v>559.23</v>
      </c>
      <c r="CQ337" s="78">
        <v>364.94</v>
      </c>
      <c r="CR337" s="78"/>
      <c r="CS337" s="79">
        <v>563.63</v>
      </c>
      <c r="CT337" s="65" t="s">
        <v>400</v>
      </c>
      <c r="CU337" s="78">
        <v>521.54</v>
      </c>
      <c r="CV337" s="78">
        <v>634.82000000000005</v>
      </c>
      <c r="CW337" s="78">
        <v>510.31</v>
      </c>
      <c r="CX337" s="78">
        <v>382.06</v>
      </c>
      <c r="CY337" s="78"/>
      <c r="CZ337" s="79"/>
      <c r="DA337" s="65" t="s">
        <v>401</v>
      </c>
      <c r="DB337" s="68">
        <v>0.13458406793803701</v>
      </c>
      <c r="DC337" s="78">
        <v>503.99</v>
      </c>
      <c r="DD337" s="78">
        <v>563.75</v>
      </c>
      <c r="DE337" s="78">
        <v>485.5</v>
      </c>
      <c r="DF337" s="78">
        <v>455.57</v>
      </c>
      <c r="DG337" s="78"/>
      <c r="DH337" s="79">
        <v>469.08</v>
      </c>
      <c r="DI337" s="65" t="s">
        <v>402</v>
      </c>
      <c r="DJ337" s="68">
        <v>3.1871494135645101E-3</v>
      </c>
      <c r="DK337" s="78">
        <v>510.18</v>
      </c>
      <c r="DL337" s="78">
        <v>561.70000000000005</v>
      </c>
      <c r="DM337" s="78">
        <v>561.70000000000005</v>
      </c>
      <c r="DN337" s="78">
        <v>580.51</v>
      </c>
      <c r="DO337" s="78"/>
      <c r="DP337" s="79">
        <v>431.49</v>
      </c>
      <c r="DQ337" s="65" t="s">
        <v>403</v>
      </c>
      <c r="DR337" s="78">
        <v>521.54999999999995</v>
      </c>
      <c r="DS337" s="78">
        <v>548.97</v>
      </c>
      <c r="DT337" s="78">
        <v>468.87</v>
      </c>
      <c r="DU337" s="78">
        <v>609.26</v>
      </c>
      <c r="DV337" s="78"/>
      <c r="DW337" s="79"/>
      <c r="DX337" s="65" t="s">
        <v>404</v>
      </c>
      <c r="DY337" s="78">
        <v>541.16999999999996</v>
      </c>
      <c r="DZ337" s="78">
        <v>550.35</v>
      </c>
      <c r="EA337" s="78">
        <v>581.79</v>
      </c>
      <c r="EB337" s="78">
        <v>351.33</v>
      </c>
      <c r="EC337" s="78"/>
      <c r="ED337" s="79">
        <v>391.46</v>
      </c>
      <c r="EE337" s="65" t="s">
        <v>405</v>
      </c>
      <c r="EF337" s="68">
        <v>1</v>
      </c>
      <c r="EG337" s="78">
        <v>522.11</v>
      </c>
      <c r="EH337" s="78">
        <v>546.14</v>
      </c>
      <c r="EI337" s="78">
        <v>452</v>
      </c>
      <c r="EJ337" s="78"/>
      <c r="EK337" s="78">
        <v>264.94</v>
      </c>
      <c r="EL337" s="79">
        <v>273.52</v>
      </c>
      <c r="EM337" s="65" t="s">
        <v>406</v>
      </c>
      <c r="EN337" s="78">
        <v>531.07000000000005</v>
      </c>
      <c r="EO337" s="78">
        <v>547.91</v>
      </c>
      <c r="EP337" s="78">
        <v>505.79</v>
      </c>
      <c r="EQ337" s="78"/>
      <c r="ER337" s="78"/>
      <c r="ES337" s="79">
        <v>394.08</v>
      </c>
      <c r="ET337" s="65" t="s">
        <v>407</v>
      </c>
      <c r="EU337" s="68">
        <v>1</v>
      </c>
      <c r="EV337" s="78">
        <v>536.77</v>
      </c>
      <c r="EW337" s="78">
        <v>559.75</v>
      </c>
      <c r="EX337" s="78">
        <v>517.75</v>
      </c>
      <c r="EY337" s="78"/>
      <c r="EZ337" s="78"/>
      <c r="FA337" s="79">
        <v>310.87</v>
      </c>
      <c r="FB337" s="65" t="s">
        <v>408</v>
      </c>
      <c r="FC337" s="78">
        <v>560.79</v>
      </c>
      <c r="FD337" s="78">
        <v>527.6</v>
      </c>
      <c r="FE337" s="78">
        <v>615.37</v>
      </c>
      <c r="FF337" s="78"/>
      <c r="FG337" s="78"/>
      <c r="FH337" s="79"/>
      <c r="FI337" s="65" t="s">
        <v>409</v>
      </c>
      <c r="FJ337" s="78">
        <v>498.73</v>
      </c>
      <c r="FK337" s="78">
        <v>540.21</v>
      </c>
      <c r="FL337" s="78">
        <v>343.51</v>
      </c>
      <c r="FM337" s="78">
        <v>584.27</v>
      </c>
      <c r="FN337" s="78"/>
      <c r="FO337" s="79">
        <v>349.94</v>
      </c>
      <c r="FP337" s="65" t="s">
        <v>410</v>
      </c>
      <c r="FQ337" s="68">
        <v>0.23861223126297501</v>
      </c>
      <c r="FR337" s="78">
        <v>494.2</v>
      </c>
      <c r="FS337" s="78">
        <v>523.82000000000005</v>
      </c>
      <c r="FT337" s="78">
        <v>529.6</v>
      </c>
      <c r="FU337" s="78">
        <v>365.78</v>
      </c>
      <c r="FV337" s="78">
        <v>291.83</v>
      </c>
      <c r="FW337" s="79">
        <v>277.89</v>
      </c>
      <c r="FX337" s="65" t="s">
        <v>411</v>
      </c>
      <c r="FY337" s="78">
        <v>530.23</v>
      </c>
      <c r="FZ337" s="78">
        <v>555.73</v>
      </c>
      <c r="GA337" s="78">
        <v>537.6</v>
      </c>
      <c r="GB337" s="78">
        <v>544.05999999999995</v>
      </c>
      <c r="GC337" s="78"/>
      <c r="GD337" s="79">
        <v>384.21</v>
      </c>
      <c r="GE337" s="65" t="s">
        <v>412</v>
      </c>
      <c r="GF337" s="68">
        <v>0.214509416963405</v>
      </c>
      <c r="GG337" s="78">
        <v>515.23</v>
      </c>
      <c r="GH337" s="78">
        <v>565.54999999999995</v>
      </c>
      <c r="GI337" s="78">
        <v>455.83</v>
      </c>
      <c r="GJ337" s="78">
        <v>371.57</v>
      </c>
      <c r="GK337" s="78"/>
      <c r="GL337" s="79">
        <v>355.19</v>
      </c>
      <c r="GM337" s="65" t="s">
        <v>413</v>
      </c>
      <c r="GN337" s="68">
        <v>9.8344856072303102E-2</v>
      </c>
      <c r="GO337" s="78">
        <v>508.19</v>
      </c>
      <c r="GP337" s="78">
        <v>682.41</v>
      </c>
      <c r="GQ337" s="78">
        <v>471.33</v>
      </c>
      <c r="GR337" s="78">
        <v>357.68</v>
      </c>
      <c r="GS337" s="78"/>
      <c r="GT337" s="79"/>
      <c r="GU337" s="65" t="s">
        <v>414</v>
      </c>
      <c r="GV337" s="68">
        <v>1</v>
      </c>
      <c r="GW337" s="78">
        <v>480.01</v>
      </c>
      <c r="GX337" s="78">
        <v>499.44</v>
      </c>
      <c r="GY337" s="78">
        <v>472.33</v>
      </c>
      <c r="GZ337" s="78">
        <v>455.34</v>
      </c>
      <c r="HA337" s="78"/>
      <c r="HB337" s="79">
        <v>425.6</v>
      </c>
      <c r="HC337" s="65" t="s">
        <v>415</v>
      </c>
      <c r="HD337" s="68">
        <v>1</v>
      </c>
      <c r="HE337" s="78">
        <v>547.17999999999995</v>
      </c>
      <c r="HF337" s="78">
        <v>581.52</v>
      </c>
      <c r="HG337" s="78"/>
      <c r="HH337" s="78">
        <v>343.38</v>
      </c>
      <c r="HI337" s="78">
        <v>336.74</v>
      </c>
      <c r="HJ337" s="79">
        <v>380.89</v>
      </c>
      <c r="HK337" s="85" t="s">
        <v>416</v>
      </c>
      <c r="HL337" s="68">
        <v>1.12271247333558</v>
      </c>
      <c r="HM337" s="78">
        <v>465.41</v>
      </c>
      <c r="HN337" s="78">
        <v>499.4</v>
      </c>
      <c r="HO337" s="78">
        <v>430.46</v>
      </c>
      <c r="HP337" s="78"/>
      <c r="HQ337" s="78"/>
      <c r="HR337" s="79"/>
    </row>
    <row r="338" spans="1:226" x14ac:dyDescent="0.25">
      <c r="A338" s="81">
        <v>43157</v>
      </c>
      <c r="B338" s="82" t="s">
        <v>387</v>
      </c>
      <c r="C338" s="83">
        <v>502.30813931690977</v>
      </c>
      <c r="D338" s="83">
        <v>539.03505844313054</v>
      </c>
      <c r="E338" s="83">
        <v>499.60565046606479</v>
      </c>
      <c r="F338" s="83">
        <v>383.20300606378282</v>
      </c>
      <c r="G338" s="83">
        <v>302.64224719101128</v>
      </c>
      <c r="H338" s="84">
        <v>347.53372614364878</v>
      </c>
      <c r="I338" s="82" t="s">
        <v>388</v>
      </c>
      <c r="J338" s="83">
        <v>507.78841180690864</v>
      </c>
      <c r="K338" s="83">
        <v>539.87034495788066</v>
      </c>
      <c r="L338" s="83">
        <v>498.36373231978951</v>
      </c>
      <c r="M338" s="83">
        <v>382.55322495449036</v>
      </c>
      <c r="N338" s="83">
        <v>309.04000000000002</v>
      </c>
      <c r="O338" s="84">
        <v>390.03495844193117</v>
      </c>
      <c r="P338" s="65" t="s">
        <v>389</v>
      </c>
      <c r="Q338" s="78">
        <v>490.81</v>
      </c>
      <c r="R338" s="78">
        <v>529.53</v>
      </c>
      <c r="S338" s="78">
        <v>491.51</v>
      </c>
      <c r="T338" s="78">
        <v>333</v>
      </c>
      <c r="U338" s="78"/>
      <c r="V338" s="79"/>
      <c r="W338" s="65" t="s">
        <v>390</v>
      </c>
      <c r="X338" s="78">
        <v>521.04</v>
      </c>
      <c r="Y338" s="78">
        <v>547.54999999999995</v>
      </c>
      <c r="Z338" s="78">
        <v>484.74</v>
      </c>
      <c r="AA338" s="78">
        <v>293.44</v>
      </c>
      <c r="AB338" s="78"/>
      <c r="AC338" s="79">
        <v>408.26</v>
      </c>
      <c r="AD338" s="65" t="s">
        <v>391</v>
      </c>
      <c r="AE338" s="68">
        <v>0.51129972389814904</v>
      </c>
      <c r="AF338" s="78">
        <v>507.76</v>
      </c>
      <c r="AG338" s="78">
        <v>534.44000000000005</v>
      </c>
      <c r="AH338" s="78">
        <v>436.65</v>
      </c>
      <c r="AI338" s="78"/>
      <c r="AJ338" s="78"/>
      <c r="AK338" s="79">
        <v>331.78</v>
      </c>
      <c r="AL338" s="69" t="s">
        <v>392</v>
      </c>
      <c r="AM338" s="70">
        <v>1</v>
      </c>
      <c r="AN338" s="78">
        <v>542.70000000000005</v>
      </c>
      <c r="AO338" s="78">
        <v>578.44000000000005</v>
      </c>
      <c r="AP338" s="78">
        <v>555.57000000000005</v>
      </c>
      <c r="AQ338" s="78">
        <v>563.96</v>
      </c>
      <c r="AR338" s="78"/>
      <c r="AS338" s="79"/>
      <c r="AT338" s="65" t="s">
        <v>393</v>
      </c>
      <c r="AU338" s="68">
        <v>3.9384033712732899E-2</v>
      </c>
      <c r="AV338" s="78">
        <v>484.93</v>
      </c>
      <c r="AW338" s="78">
        <v>532.48</v>
      </c>
      <c r="AX338" s="78">
        <v>463.67</v>
      </c>
      <c r="AY338" s="78">
        <v>289.43</v>
      </c>
      <c r="AZ338" s="78"/>
      <c r="BA338" s="79">
        <v>372.08</v>
      </c>
      <c r="BB338" s="65" t="s">
        <v>394</v>
      </c>
      <c r="BC338" s="78">
        <v>471.55</v>
      </c>
      <c r="BD338" s="78">
        <v>514.47</v>
      </c>
      <c r="BE338" s="78">
        <v>472.26</v>
      </c>
      <c r="BF338" s="78"/>
      <c r="BG338" s="78"/>
      <c r="BH338" s="79">
        <v>404.84</v>
      </c>
      <c r="BI338" s="65" t="s">
        <v>395</v>
      </c>
      <c r="BJ338" s="68">
        <v>0.13430209914180999</v>
      </c>
      <c r="BK338" s="78">
        <v>577.63</v>
      </c>
      <c r="BL338" s="78">
        <v>596.84</v>
      </c>
      <c r="BM338" s="78">
        <v>655.58</v>
      </c>
      <c r="BN338" s="78">
        <v>368.66</v>
      </c>
      <c r="BO338" s="78"/>
      <c r="BP338" s="79"/>
      <c r="BQ338" s="65" t="s">
        <v>396</v>
      </c>
      <c r="BR338" s="68">
        <v>1</v>
      </c>
      <c r="BS338" s="78">
        <v>505.33</v>
      </c>
      <c r="BT338" s="78">
        <v>550.33000000000004</v>
      </c>
      <c r="BU338" s="78">
        <v>582.83000000000004</v>
      </c>
      <c r="BV338" s="78"/>
      <c r="BW338" s="78"/>
      <c r="BX338" s="79">
        <v>347.83</v>
      </c>
      <c r="BY338" s="65" t="s">
        <v>397</v>
      </c>
      <c r="BZ338" s="78">
        <v>550.62</v>
      </c>
      <c r="CA338" s="78">
        <v>566.41</v>
      </c>
      <c r="CB338" s="78">
        <v>476.89</v>
      </c>
      <c r="CC338" s="78">
        <v>359.8</v>
      </c>
      <c r="CD338" s="78"/>
      <c r="CE338" s="79">
        <v>514.34</v>
      </c>
      <c r="CF338" s="65" t="s">
        <v>398</v>
      </c>
      <c r="CG338" s="78">
        <v>494.73</v>
      </c>
      <c r="CH338" s="78">
        <v>613.47</v>
      </c>
      <c r="CI338" s="78">
        <v>541.46</v>
      </c>
      <c r="CJ338" s="78"/>
      <c r="CK338" s="78"/>
      <c r="CL338" s="79"/>
      <c r="CM338" s="65" t="s">
        <v>399</v>
      </c>
      <c r="CN338" s="78">
        <v>520.29999999999995</v>
      </c>
      <c r="CO338" s="78">
        <v>526.02</v>
      </c>
      <c r="CP338" s="78">
        <v>551.48</v>
      </c>
      <c r="CQ338" s="78">
        <v>368.9</v>
      </c>
      <c r="CR338" s="78"/>
      <c r="CS338" s="79">
        <v>563.12</v>
      </c>
      <c r="CT338" s="65" t="s">
        <v>400</v>
      </c>
      <c r="CU338" s="78">
        <v>539.15</v>
      </c>
      <c r="CV338" s="78">
        <v>647.73</v>
      </c>
      <c r="CW338" s="78">
        <v>525.63</v>
      </c>
      <c r="CX338" s="78">
        <v>380.29</v>
      </c>
      <c r="CY338" s="78"/>
      <c r="CZ338" s="79"/>
      <c r="DA338" s="65" t="s">
        <v>401</v>
      </c>
      <c r="DB338" s="68">
        <v>0.134345402028616</v>
      </c>
      <c r="DC338" s="78">
        <v>493.42</v>
      </c>
      <c r="DD338" s="78">
        <v>545.76</v>
      </c>
      <c r="DE338" s="78">
        <v>467.44</v>
      </c>
      <c r="DF338" s="78">
        <v>454.76</v>
      </c>
      <c r="DG338" s="78"/>
      <c r="DH338" s="79">
        <v>468.25</v>
      </c>
      <c r="DI338" s="65" t="s">
        <v>402</v>
      </c>
      <c r="DJ338" s="68">
        <v>3.1888771963391699E-3</v>
      </c>
      <c r="DK338" s="78">
        <v>495.32</v>
      </c>
      <c r="DL338" s="78">
        <v>543.64</v>
      </c>
      <c r="DM338" s="78">
        <v>543.64</v>
      </c>
      <c r="DN338" s="78">
        <v>580.83000000000004</v>
      </c>
      <c r="DO338" s="78"/>
      <c r="DP338" s="79">
        <v>441.45</v>
      </c>
      <c r="DQ338" s="65" t="s">
        <v>403</v>
      </c>
      <c r="DR338" s="78">
        <v>513.41999999999996</v>
      </c>
      <c r="DS338" s="78">
        <v>540.84</v>
      </c>
      <c r="DT338" s="78">
        <v>450.13</v>
      </c>
      <c r="DU338" s="78">
        <v>609.26</v>
      </c>
      <c r="DV338" s="78"/>
      <c r="DW338" s="79"/>
      <c r="DX338" s="65" t="s">
        <v>404</v>
      </c>
      <c r="DY338" s="78">
        <v>539.4</v>
      </c>
      <c r="DZ338" s="78">
        <v>545.45000000000005</v>
      </c>
      <c r="EA338" s="78">
        <v>581.28</v>
      </c>
      <c r="EB338" s="78">
        <v>362.16</v>
      </c>
      <c r="EC338" s="78"/>
      <c r="ED338" s="79">
        <v>391.89</v>
      </c>
      <c r="EE338" s="65" t="s">
        <v>405</v>
      </c>
      <c r="EF338" s="68">
        <v>1</v>
      </c>
      <c r="EG338" s="78">
        <v>525.94000000000005</v>
      </c>
      <c r="EH338" s="78">
        <v>547.03</v>
      </c>
      <c r="EI338" s="78">
        <v>456.13</v>
      </c>
      <c r="EJ338" s="78"/>
      <c r="EK338" s="78">
        <v>264.94</v>
      </c>
      <c r="EL338" s="79">
        <v>275.04000000000002</v>
      </c>
      <c r="EM338" s="65" t="s">
        <v>406</v>
      </c>
      <c r="EN338" s="78">
        <v>516.54</v>
      </c>
      <c r="EO338" s="78">
        <v>532.52</v>
      </c>
      <c r="EP338" s="78">
        <v>495.26</v>
      </c>
      <c r="EQ338" s="78"/>
      <c r="ER338" s="78"/>
      <c r="ES338" s="79">
        <v>394.08</v>
      </c>
      <c r="ET338" s="65" t="s">
        <v>407</v>
      </c>
      <c r="EU338" s="68">
        <v>1</v>
      </c>
      <c r="EV338" s="78">
        <v>534.05999999999995</v>
      </c>
      <c r="EW338" s="78">
        <v>558.29</v>
      </c>
      <c r="EX338" s="78">
        <v>516.28</v>
      </c>
      <c r="EY338" s="78"/>
      <c r="EZ338" s="78"/>
      <c r="FA338" s="79">
        <v>311.88</v>
      </c>
      <c r="FB338" s="65" t="s">
        <v>408</v>
      </c>
      <c r="FC338" s="78">
        <v>560.79</v>
      </c>
      <c r="FD338" s="78">
        <v>527.6</v>
      </c>
      <c r="FE338" s="78">
        <v>615.37</v>
      </c>
      <c r="FF338" s="78"/>
      <c r="FG338" s="78"/>
      <c r="FH338" s="79"/>
      <c r="FI338" s="65" t="s">
        <v>409</v>
      </c>
      <c r="FJ338" s="78">
        <v>497.91</v>
      </c>
      <c r="FK338" s="78">
        <v>535.25</v>
      </c>
      <c r="FL338" s="78">
        <v>356.74</v>
      </c>
      <c r="FM338" s="78">
        <v>610.27</v>
      </c>
      <c r="FN338" s="78"/>
      <c r="FO338" s="79">
        <v>347.46</v>
      </c>
      <c r="FP338" s="65" t="s">
        <v>410</v>
      </c>
      <c r="FQ338" s="68">
        <v>0.23982540710362901</v>
      </c>
      <c r="FR338" s="78">
        <v>500.63</v>
      </c>
      <c r="FS338" s="78">
        <v>528.61</v>
      </c>
      <c r="FT338" s="78">
        <v>531.20000000000005</v>
      </c>
      <c r="FU338" s="78">
        <v>367.02</v>
      </c>
      <c r="FV338" s="78">
        <v>302.47000000000003</v>
      </c>
      <c r="FW338" s="79">
        <v>284.16000000000003</v>
      </c>
      <c r="FX338" s="65" t="s">
        <v>411</v>
      </c>
      <c r="FY338" s="78">
        <v>532.66999999999996</v>
      </c>
      <c r="FZ338" s="78">
        <v>555.73</v>
      </c>
      <c r="GA338" s="78">
        <v>531.1</v>
      </c>
      <c r="GB338" s="78">
        <v>534.94000000000005</v>
      </c>
      <c r="GC338" s="78"/>
      <c r="GD338" s="79">
        <v>385.84</v>
      </c>
      <c r="GE338" s="65" t="s">
        <v>412</v>
      </c>
      <c r="GF338" s="68">
        <v>0.21447721179624701</v>
      </c>
      <c r="GG338" s="78">
        <v>510.29</v>
      </c>
      <c r="GH338" s="78">
        <v>559.30999999999995</v>
      </c>
      <c r="GI338" s="78">
        <v>455.79</v>
      </c>
      <c r="GJ338" s="78">
        <v>369.77</v>
      </c>
      <c r="GK338" s="78"/>
      <c r="GL338" s="79">
        <v>355.14</v>
      </c>
      <c r="GM338" s="65" t="s">
        <v>413</v>
      </c>
      <c r="GN338" s="68">
        <v>9.9566884054363494E-2</v>
      </c>
      <c r="GO338" s="78">
        <v>514.34</v>
      </c>
      <c r="GP338" s="78">
        <v>691.77</v>
      </c>
      <c r="GQ338" s="78">
        <v>481.17</v>
      </c>
      <c r="GR338" s="78">
        <v>369.89</v>
      </c>
      <c r="GS338" s="78"/>
      <c r="GT338" s="79"/>
      <c r="GU338" s="65" t="s">
        <v>414</v>
      </c>
      <c r="GV338" s="68">
        <v>1</v>
      </c>
      <c r="GW338" s="78">
        <v>490.14</v>
      </c>
      <c r="GX338" s="78">
        <v>508.62</v>
      </c>
      <c r="GY338" s="78">
        <v>474.4</v>
      </c>
      <c r="GZ338" s="78">
        <v>455.34</v>
      </c>
      <c r="HA338" s="78"/>
      <c r="HB338" s="79">
        <v>425.45</v>
      </c>
      <c r="HC338" s="65" t="s">
        <v>415</v>
      </c>
      <c r="HD338" s="68">
        <v>1</v>
      </c>
      <c r="HE338" s="78">
        <v>533.02</v>
      </c>
      <c r="HF338" s="78">
        <v>569.02</v>
      </c>
      <c r="HG338" s="78"/>
      <c r="HH338" s="78">
        <v>333.32</v>
      </c>
      <c r="HI338" s="78">
        <v>326.68</v>
      </c>
      <c r="HJ338" s="79">
        <v>381.72</v>
      </c>
      <c r="HK338" s="85" t="s">
        <v>416</v>
      </c>
      <c r="HL338" s="68">
        <v>1.13869278068777</v>
      </c>
      <c r="HM338" s="78">
        <v>474.56</v>
      </c>
      <c r="HN338" s="78">
        <v>508.12</v>
      </c>
      <c r="HO338" s="78">
        <v>440.17</v>
      </c>
      <c r="HP338" s="78"/>
      <c r="HQ338" s="78"/>
      <c r="HR338" s="79"/>
    </row>
    <row r="339" spans="1:226" x14ac:dyDescent="0.25">
      <c r="A339" s="81">
        <v>43150</v>
      </c>
      <c r="B339" s="82" t="s">
        <v>387</v>
      </c>
      <c r="C339" s="83">
        <v>503.69322032770793</v>
      </c>
      <c r="D339" s="83">
        <v>538.31802684411969</v>
      </c>
      <c r="E339" s="83">
        <v>484.27145041453053</v>
      </c>
      <c r="F339" s="83">
        <v>377.5806912765687</v>
      </c>
      <c r="G339" s="83">
        <v>304.51734082397007</v>
      </c>
      <c r="H339" s="84">
        <v>349.22079428805489</v>
      </c>
      <c r="I339" s="82" t="s">
        <v>388</v>
      </c>
      <c r="J339" s="83">
        <v>508.52397680004435</v>
      </c>
      <c r="K339" s="83">
        <v>538.26830580420562</v>
      </c>
      <c r="L339" s="83">
        <v>482.7007118261447</v>
      </c>
      <c r="M339" s="83">
        <v>376.94210965176018</v>
      </c>
      <c r="N339" s="83">
        <v>316.30428571428575</v>
      </c>
      <c r="O339" s="84">
        <v>389.85732901653205</v>
      </c>
      <c r="P339" s="65" t="s">
        <v>389</v>
      </c>
      <c r="Q339" s="78">
        <v>502.47</v>
      </c>
      <c r="R339" s="78">
        <v>533.69000000000005</v>
      </c>
      <c r="S339" s="78">
        <v>478.54</v>
      </c>
      <c r="T339" s="78">
        <v>325</v>
      </c>
      <c r="U339" s="78"/>
      <c r="V339" s="79"/>
      <c r="W339" s="65" t="s">
        <v>390</v>
      </c>
      <c r="X339" s="78">
        <v>484.67</v>
      </c>
      <c r="Y339" s="78">
        <v>504.41</v>
      </c>
      <c r="Z339" s="78">
        <v>462.84</v>
      </c>
      <c r="AA339" s="78">
        <v>293.44</v>
      </c>
      <c r="AB339" s="78"/>
      <c r="AC339" s="79">
        <v>402.48</v>
      </c>
      <c r="AD339" s="65" t="s">
        <v>391</v>
      </c>
      <c r="AE339" s="68">
        <v>0.51129972389814904</v>
      </c>
      <c r="AF339" s="78">
        <v>511</v>
      </c>
      <c r="AG339" s="78">
        <v>542.23</v>
      </c>
      <c r="AH339" s="78">
        <v>419.1</v>
      </c>
      <c r="AI339" s="78"/>
      <c r="AJ339" s="78"/>
      <c r="AK339" s="79">
        <v>337.66</v>
      </c>
      <c r="AL339" s="69" t="s">
        <v>392</v>
      </c>
      <c r="AM339" s="70">
        <v>1</v>
      </c>
      <c r="AN339" s="78">
        <v>544.79999999999995</v>
      </c>
      <c r="AO339" s="78">
        <v>581.92999999999995</v>
      </c>
      <c r="AP339" s="78">
        <v>560.89</v>
      </c>
      <c r="AQ339" s="78">
        <v>566.39</v>
      </c>
      <c r="AR339" s="78"/>
      <c r="AS339" s="79"/>
      <c r="AT339" s="65" t="s">
        <v>393</v>
      </c>
      <c r="AU339" s="68">
        <v>3.9483555099301099E-2</v>
      </c>
      <c r="AV339" s="78">
        <v>489.71</v>
      </c>
      <c r="AW339" s="78">
        <v>536.34</v>
      </c>
      <c r="AX339" s="78">
        <v>463.34</v>
      </c>
      <c r="AY339" s="78">
        <v>291.31</v>
      </c>
      <c r="AZ339" s="78"/>
      <c r="BA339" s="79">
        <v>374.45</v>
      </c>
      <c r="BB339" s="65" t="s">
        <v>394</v>
      </c>
      <c r="BC339" s="78">
        <v>470.71</v>
      </c>
      <c r="BD339" s="78">
        <v>507.75</v>
      </c>
      <c r="BE339" s="78">
        <v>448.73</v>
      </c>
      <c r="BF339" s="78"/>
      <c r="BG339" s="78"/>
      <c r="BH339" s="79">
        <v>404</v>
      </c>
      <c r="BI339" s="65" t="s">
        <v>395</v>
      </c>
      <c r="BJ339" s="68">
        <v>0.134264232008593</v>
      </c>
      <c r="BK339" s="78">
        <v>577.47</v>
      </c>
      <c r="BL339" s="78">
        <v>585.92999999999995</v>
      </c>
      <c r="BM339" s="78">
        <v>644.66</v>
      </c>
      <c r="BN339" s="78">
        <v>368.56</v>
      </c>
      <c r="BO339" s="78"/>
      <c r="BP339" s="79"/>
      <c r="BQ339" s="65" t="s">
        <v>396</v>
      </c>
      <c r="BR339" s="68">
        <v>1</v>
      </c>
      <c r="BS339" s="78">
        <v>502</v>
      </c>
      <c r="BT339" s="78">
        <v>547</v>
      </c>
      <c r="BU339" s="78">
        <v>577</v>
      </c>
      <c r="BV339" s="78"/>
      <c r="BW339" s="78"/>
      <c r="BX339" s="79">
        <v>347.83</v>
      </c>
      <c r="BY339" s="65" t="s">
        <v>397</v>
      </c>
      <c r="BZ339" s="78">
        <v>553.58000000000004</v>
      </c>
      <c r="CA339" s="78">
        <v>568.57000000000005</v>
      </c>
      <c r="CB339" s="78">
        <v>477.32</v>
      </c>
      <c r="CC339" s="78">
        <v>352.16</v>
      </c>
      <c r="CD339" s="78"/>
      <c r="CE339" s="79">
        <v>514.19000000000005</v>
      </c>
      <c r="CF339" s="65" t="s">
        <v>398</v>
      </c>
      <c r="CG339" s="78">
        <v>497.15</v>
      </c>
      <c r="CH339" s="78">
        <v>617.5</v>
      </c>
      <c r="CI339" s="78">
        <v>518.88</v>
      </c>
      <c r="CJ339" s="78"/>
      <c r="CK339" s="78"/>
      <c r="CL339" s="79"/>
      <c r="CM339" s="65" t="s">
        <v>399</v>
      </c>
      <c r="CN339" s="78">
        <v>525.78</v>
      </c>
      <c r="CO339" s="78">
        <v>529.39</v>
      </c>
      <c r="CP339" s="78">
        <v>545.13</v>
      </c>
      <c r="CQ339" s="78">
        <v>359.22</v>
      </c>
      <c r="CR339" s="78"/>
      <c r="CS339" s="79">
        <v>560.48</v>
      </c>
      <c r="CT339" s="65" t="s">
        <v>400</v>
      </c>
      <c r="CU339" s="78">
        <v>539.15</v>
      </c>
      <c r="CV339" s="78">
        <v>647.73</v>
      </c>
      <c r="CW339" s="78">
        <v>525.63</v>
      </c>
      <c r="CX339" s="78">
        <v>380.29</v>
      </c>
      <c r="CY339" s="78"/>
      <c r="CZ339" s="79"/>
      <c r="DA339" s="65" t="s">
        <v>401</v>
      </c>
      <c r="DB339" s="68">
        <v>0.13443570612354599</v>
      </c>
      <c r="DC339" s="78">
        <v>512.04</v>
      </c>
      <c r="DD339" s="78">
        <v>562.59</v>
      </c>
      <c r="DE339" s="78">
        <v>483.89</v>
      </c>
      <c r="DF339" s="78">
        <v>455.06</v>
      </c>
      <c r="DG339" s="78"/>
      <c r="DH339" s="79">
        <v>468.56</v>
      </c>
      <c r="DI339" s="65" t="s">
        <v>402</v>
      </c>
      <c r="DJ339" s="68">
        <v>3.2138839787883701E-3</v>
      </c>
      <c r="DK339" s="78">
        <v>502.15</v>
      </c>
      <c r="DL339" s="78">
        <v>546.26</v>
      </c>
      <c r="DM339" s="78">
        <v>546.26</v>
      </c>
      <c r="DN339" s="78">
        <v>398.66</v>
      </c>
      <c r="DO339" s="78"/>
      <c r="DP339" s="79">
        <v>446.54</v>
      </c>
      <c r="DQ339" s="65" t="s">
        <v>403</v>
      </c>
      <c r="DR339" s="78">
        <v>521.54999999999995</v>
      </c>
      <c r="DS339" s="78">
        <v>548.97</v>
      </c>
      <c r="DT339" s="78">
        <v>454</v>
      </c>
      <c r="DU339" s="78">
        <v>597.36</v>
      </c>
      <c r="DV339" s="78"/>
      <c r="DW339" s="79"/>
      <c r="DX339" s="65" t="s">
        <v>404</v>
      </c>
      <c r="DY339" s="78">
        <v>544.94000000000005</v>
      </c>
      <c r="DZ339" s="78">
        <v>550.19000000000005</v>
      </c>
      <c r="EA339" s="78">
        <v>568.83000000000004</v>
      </c>
      <c r="EB339" s="78">
        <v>352.8</v>
      </c>
      <c r="EC339" s="78"/>
      <c r="ED339" s="79">
        <v>390.87</v>
      </c>
      <c r="EE339" s="65" t="s">
        <v>405</v>
      </c>
      <c r="EF339" s="68">
        <v>1</v>
      </c>
      <c r="EG339" s="78">
        <v>524.59</v>
      </c>
      <c r="EH339" s="78">
        <v>543.25</v>
      </c>
      <c r="EI339" s="78">
        <v>445.8</v>
      </c>
      <c r="EJ339" s="78"/>
      <c r="EK339" s="78">
        <v>264.94</v>
      </c>
      <c r="EL339" s="79">
        <v>283.13</v>
      </c>
      <c r="EM339" s="65" t="s">
        <v>406</v>
      </c>
      <c r="EN339" s="78">
        <v>516.54</v>
      </c>
      <c r="EO339" s="78">
        <v>514.57000000000005</v>
      </c>
      <c r="EP339" s="78">
        <v>495.26</v>
      </c>
      <c r="EQ339" s="78"/>
      <c r="ER339" s="78"/>
      <c r="ES339" s="79">
        <v>397.78</v>
      </c>
      <c r="ET339" s="65" t="s">
        <v>407</v>
      </c>
      <c r="EU339" s="68">
        <v>1</v>
      </c>
      <c r="EV339" s="78">
        <v>532.26</v>
      </c>
      <c r="EW339" s="78">
        <v>558.19000000000005</v>
      </c>
      <c r="EX339" s="78">
        <v>516.19000000000005</v>
      </c>
      <c r="EY339" s="78"/>
      <c r="EZ339" s="78"/>
      <c r="FA339" s="79">
        <v>312.12</v>
      </c>
      <c r="FB339" s="65" t="s">
        <v>408</v>
      </c>
      <c r="FC339" s="78">
        <v>560.79</v>
      </c>
      <c r="FD339" s="78">
        <v>527.6</v>
      </c>
      <c r="FE339" s="78">
        <v>615.37</v>
      </c>
      <c r="FF339" s="78"/>
      <c r="FG339" s="78"/>
      <c r="FH339" s="79"/>
      <c r="FI339" s="65" t="s">
        <v>409</v>
      </c>
      <c r="FJ339" s="78">
        <v>492.95</v>
      </c>
      <c r="FK339" s="78">
        <v>520.37</v>
      </c>
      <c r="FL339" s="78">
        <v>348.47</v>
      </c>
      <c r="FM339" s="78">
        <v>582.27</v>
      </c>
      <c r="FN339" s="78"/>
      <c r="FO339" s="79">
        <v>351.59</v>
      </c>
      <c r="FP339" s="65" t="s">
        <v>410</v>
      </c>
      <c r="FQ339" s="68">
        <v>0.241196333815726</v>
      </c>
      <c r="FR339" s="78">
        <v>500.74</v>
      </c>
      <c r="FS339" s="78">
        <v>529.07000000000005</v>
      </c>
      <c r="FT339" s="78">
        <v>509.31</v>
      </c>
      <c r="FU339" s="78">
        <v>418.99</v>
      </c>
      <c r="FV339" s="78">
        <v>304.2</v>
      </c>
      <c r="FW339" s="79">
        <v>288.83999999999997</v>
      </c>
      <c r="FX339" s="65" t="s">
        <v>411</v>
      </c>
      <c r="FY339" s="78">
        <v>548.92999999999995</v>
      </c>
      <c r="FZ339" s="78">
        <v>567.11</v>
      </c>
      <c r="GA339" s="78">
        <v>540.85</v>
      </c>
      <c r="GB339" s="78">
        <v>543.16999999999996</v>
      </c>
      <c r="GC339" s="78"/>
      <c r="GD339" s="79">
        <v>395.6</v>
      </c>
      <c r="GE339" s="65" t="s">
        <v>412</v>
      </c>
      <c r="GF339" s="68">
        <v>0.214532426576277</v>
      </c>
      <c r="GG339" s="78">
        <v>509.72</v>
      </c>
      <c r="GH339" s="78">
        <v>552.74</v>
      </c>
      <c r="GI339" s="78">
        <v>456.48</v>
      </c>
      <c r="GJ339" s="78">
        <v>376.38</v>
      </c>
      <c r="GK339" s="78"/>
      <c r="GL339" s="79">
        <v>344.57</v>
      </c>
      <c r="GM339" s="65" t="s">
        <v>413</v>
      </c>
      <c r="GN339" s="68">
        <v>0.100852201099289</v>
      </c>
      <c r="GO339" s="78">
        <v>504.44</v>
      </c>
      <c r="GP339" s="78">
        <v>672.79</v>
      </c>
      <c r="GQ339" s="78">
        <v>475.6</v>
      </c>
      <c r="GR339" s="78">
        <v>362.06</v>
      </c>
      <c r="GS339" s="78"/>
      <c r="GT339" s="79"/>
      <c r="GU339" s="65" t="s">
        <v>414</v>
      </c>
      <c r="GV339" s="68">
        <v>1</v>
      </c>
      <c r="GW339" s="78">
        <v>496.38</v>
      </c>
      <c r="GX339" s="78">
        <v>515.5</v>
      </c>
      <c r="GY339" s="78">
        <v>489.92</v>
      </c>
      <c r="GZ339" s="78">
        <v>455.34</v>
      </c>
      <c r="HA339" s="78"/>
      <c r="HB339" s="79">
        <v>416.1</v>
      </c>
      <c r="HC339" s="65" t="s">
        <v>415</v>
      </c>
      <c r="HD339" s="68">
        <v>1</v>
      </c>
      <c r="HE339" s="78">
        <v>534.67999999999995</v>
      </c>
      <c r="HF339" s="78">
        <v>569.02</v>
      </c>
      <c r="HG339" s="78"/>
      <c r="HH339" s="78">
        <v>343.49</v>
      </c>
      <c r="HI339" s="78">
        <v>336.85</v>
      </c>
      <c r="HJ339" s="79">
        <v>381.72</v>
      </c>
      <c r="HK339" s="85" t="s">
        <v>416</v>
      </c>
      <c r="HL339" s="68">
        <v>1.1287955751213501</v>
      </c>
      <c r="HM339" s="78">
        <v>479.52</v>
      </c>
      <c r="HN339" s="78">
        <v>514</v>
      </c>
      <c r="HO339" s="78">
        <v>428.31</v>
      </c>
      <c r="HP339" s="78"/>
      <c r="HQ339" s="78"/>
      <c r="HR339" s="79"/>
    </row>
    <row r="340" spans="1:226" x14ac:dyDescent="0.25">
      <c r="A340" s="81">
        <v>43143</v>
      </c>
      <c r="B340" s="82" t="s">
        <v>387</v>
      </c>
      <c r="C340" s="83">
        <v>516.48695939064567</v>
      </c>
      <c r="D340" s="83">
        <v>551.91318941285977</v>
      </c>
      <c r="E340" s="83">
        <v>507.31865885659255</v>
      </c>
      <c r="F340" s="83">
        <v>386.76064558980346</v>
      </c>
      <c r="G340" s="83">
        <v>312.11715355805245</v>
      </c>
      <c r="H340" s="84">
        <v>354.22308861449392</v>
      </c>
      <c r="I340" s="82" t="s">
        <v>388</v>
      </c>
      <c r="J340" s="83">
        <v>521.95489965012109</v>
      </c>
      <c r="K340" s="83">
        <v>553.6001079623328</v>
      </c>
      <c r="L340" s="83">
        <v>506.46724604281178</v>
      </c>
      <c r="M340" s="83">
        <v>386.40385288548742</v>
      </c>
      <c r="N340" s="83">
        <v>322.41142857142859</v>
      </c>
      <c r="O340" s="84">
        <v>394.99242445086048</v>
      </c>
      <c r="P340" s="65" t="s">
        <v>389</v>
      </c>
      <c r="Q340" s="78">
        <v>504.97</v>
      </c>
      <c r="R340" s="78">
        <v>539.53</v>
      </c>
      <c r="S340" s="78">
        <v>485.04</v>
      </c>
      <c r="T340" s="78">
        <v>338</v>
      </c>
      <c r="U340" s="78"/>
      <c r="V340" s="79"/>
      <c r="W340" s="65" t="s">
        <v>390</v>
      </c>
      <c r="X340" s="78">
        <v>511.53</v>
      </c>
      <c r="Y340" s="78">
        <v>537.66999999999996</v>
      </c>
      <c r="Z340" s="78">
        <v>492.26</v>
      </c>
      <c r="AA340" s="78">
        <v>309.79000000000002</v>
      </c>
      <c r="AB340" s="78"/>
      <c r="AC340" s="79">
        <v>422.31</v>
      </c>
      <c r="AD340" s="65" t="s">
        <v>391</v>
      </c>
      <c r="AE340" s="68">
        <v>0.51129972389814904</v>
      </c>
      <c r="AF340" s="78">
        <v>519.17999999999995</v>
      </c>
      <c r="AG340" s="78">
        <v>554.12</v>
      </c>
      <c r="AH340" s="78">
        <v>466.82</v>
      </c>
      <c r="AI340" s="78"/>
      <c r="AJ340" s="78"/>
      <c r="AK340" s="79">
        <v>348.14</v>
      </c>
      <c r="AL340" s="69" t="s">
        <v>392</v>
      </c>
      <c r="AM340" s="70">
        <v>1</v>
      </c>
      <c r="AN340" s="78">
        <v>550.96</v>
      </c>
      <c r="AO340" s="78">
        <v>591.63</v>
      </c>
      <c r="AP340" s="78">
        <v>570.28</v>
      </c>
      <c r="AQ340" s="78">
        <v>566.39</v>
      </c>
      <c r="AR340" s="78"/>
      <c r="AS340" s="79"/>
      <c r="AT340" s="65" t="s">
        <v>393</v>
      </c>
      <c r="AU340" s="68">
        <v>3.9435286694534298E-2</v>
      </c>
      <c r="AV340" s="78">
        <v>495.47</v>
      </c>
      <c r="AW340" s="78">
        <v>543.92999999999995</v>
      </c>
      <c r="AX340" s="78">
        <v>476.2</v>
      </c>
      <c r="AY340" s="78">
        <v>326.29000000000002</v>
      </c>
      <c r="AZ340" s="78"/>
      <c r="BA340" s="79">
        <v>376.83</v>
      </c>
      <c r="BB340" s="65" t="s">
        <v>394</v>
      </c>
      <c r="BC340" s="78">
        <v>484.16</v>
      </c>
      <c r="BD340" s="78">
        <v>520.36</v>
      </c>
      <c r="BE340" s="78">
        <v>482.35</v>
      </c>
      <c r="BF340" s="78"/>
      <c r="BG340" s="78"/>
      <c r="BH340" s="79">
        <v>407.36</v>
      </c>
      <c r="BI340" s="65" t="s">
        <v>395</v>
      </c>
      <c r="BJ340" s="68">
        <v>0.134303902871417</v>
      </c>
      <c r="BK340" s="78">
        <v>595.91</v>
      </c>
      <c r="BL340" s="78">
        <v>590.4</v>
      </c>
      <c r="BM340" s="78">
        <v>643.45000000000005</v>
      </c>
      <c r="BN340" s="78">
        <v>399.15</v>
      </c>
      <c r="BO340" s="78"/>
      <c r="BP340" s="79"/>
      <c r="BQ340" s="65" t="s">
        <v>396</v>
      </c>
      <c r="BR340" s="68">
        <v>1</v>
      </c>
      <c r="BS340" s="78">
        <v>525.33000000000004</v>
      </c>
      <c r="BT340" s="78">
        <v>571.16999999999996</v>
      </c>
      <c r="BU340" s="78">
        <v>577</v>
      </c>
      <c r="BV340" s="78"/>
      <c r="BW340" s="78"/>
      <c r="BX340" s="79">
        <v>347.83</v>
      </c>
      <c r="BY340" s="65" t="s">
        <v>397</v>
      </c>
      <c r="BZ340" s="78">
        <v>570.26</v>
      </c>
      <c r="CA340" s="78">
        <v>586.04999999999995</v>
      </c>
      <c r="CB340" s="78">
        <v>493.72</v>
      </c>
      <c r="CC340" s="78">
        <v>363.87</v>
      </c>
      <c r="CD340" s="78"/>
      <c r="CE340" s="79">
        <v>513.64</v>
      </c>
      <c r="CF340" s="65" t="s">
        <v>398</v>
      </c>
      <c r="CG340" s="78">
        <v>500.37</v>
      </c>
      <c r="CH340" s="78">
        <v>614.27</v>
      </c>
      <c r="CI340" s="78">
        <v>532.59</v>
      </c>
      <c r="CJ340" s="78"/>
      <c r="CK340" s="78"/>
      <c r="CL340" s="79"/>
      <c r="CM340" s="65" t="s">
        <v>399</v>
      </c>
      <c r="CN340" s="78">
        <v>539.28</v>
      </c>
      <c r="CO340" s="78">
        <v>547.57000000000005</v>
      </c>
      <c r="CP340" s="78">
        <v>559.59</v>
      </c>
      <c r="CQ340" s="78">
        <v>368.81</v>
      </c>
      <c r="CR340" s="78"/>
      <c r="CS340" s="79">
        <v>557.78</v>
      </c>
      <c r="CT340" s="65" t="s">
        <v>400</v>
      </c>
      <c r="CU340" s="78">
        <v>539.15</v>
      </c>
      <c r="CV340" s="78">
        <v>647.73</v>
      </c>
      <c r="CW340" s="78">
        <v>525.63</v>
      </c>
      <c r="CX340" s="78">
        <v>380.29</v>
      </c>
      <c r="CY340" s="78"/>
      <c r="CZ340" s="79"/>
      <c r="DA340" s="65" t="s">
        <v>401</v>
      </c>
      <c r="DB340" s="68">
        <v>0.13418316001341801</v>
      </c>
      <c r="DC340" s="78">
        <v>530.4</v>
      </c>
      <c r="DD340" s="78">
        <v>581.82000000000005</v>
      </c>
      <c r="DE340" s="78">
        <v>502.3</v>
      </c>
      <c r="DF340" s="78">
        <v>469.1</v>
      </c>
      <c r="DG340" s="78"/>
      <c r="DH340" s="79">
        <v>484.86</v>
      </c>
      <c r="DI340" s="65" t="s">
        <v>402</v>
      </c>
      <c r="DJ340" s="68">
        <v>3.2054364201686098E-3</v>
      </c>
      <c r="DK340" s="78">
        <v>528.28</v>
      </c>
      <c r="DL340" s="78">
        <v>571.1</v>
      </c>
      <c r="DM340" s="78">
        <v>571.1</v>
      </c>
      <c r="DN340" s="78">
        <v>379.02</v>
      </c>
      <c r="DO340" s="78"/>
      <c r="DP340" s="79">
        <v>444.97</v>
      </c>
      <c r="DQ340" s="65" t="s">
        <v>403</v>
      </c>
      <c r="DR340" s="78">
        <v>521.54999999999995</v>
      </c>
      <c r="DS340" s="78">
        <v>548.97</v>
      </c>
      <c r="DT340" s="78">
        <v>465.45</v>
      </c>
      <c r="DU340" s="78">
        <v>601.6</v>
      </c>
      <c r="DV340" s="78"/>
      <c r="DW340" s="79"/>
      <c r="DX340" s="65" t="s">
        <v>404</v>
      </c>
      <c r="DY340" s="78">
        <v>558.41</v>
      </c>
      <c r="DZ340" s="78">
        <v>565.62</v>
      </c>
      <c r="EA340" s="78">
        <v>585.04999999999995</v>
      </c>
      <c r="EB340" s="78">
        <v>359.15</v>
      </c>
      <c r="EC340" s="78"/>
      <c r="ED340" s="79">
        <v>395.75</v>
      </c>
      <c r="EE340" s="65" t="s">
        <v>405</v>
      </c>
      <c r="EF340" s="68">
        <v>1</v>
      </c>
      <c r="EG340" s="78">
        <v>534.07000000000005</v>
      </c>
      <c r="EH340" s="78">
        <v>556.6</v>
      </c>
      <c r="EI340" s="78">
        <v>458.2</v>
      </c>
      <c r="EJ340" s="78"/>
      <c r="EK340" s="78">
        <v>264.94</v>
      </c>
      <c r="EL340" s="79">
        <v>286.33</v>
      </c>
      <c r="EM340" s="65" t="s">
        <v>406</v>
      </c>
      <c r="EN340" s="78">
        <v>539.62</v>
      </c>
      <c r="EO340" s="78">
        <v>534.23</v>
      </c>
      <c r="EP340" s="78">
        <v>524.21</v>
      </c>
      <c r="EQ340" s="78"/>
      <c r="ER340" s="78"/>
      <c r="ES340" s="79">
        <v>397.78</v>
      </c>
      <c r="ET340" s="65" t="s">
        <v>407</v>
      </c>
      <c r="EU340" s="68">
        <v>1</v>
      </c>
      <c r="EV340" s="78">
        <v>533.78</v>
      </c>
      <c r="EW340" s="78">
        <v>559.88</v>
      </c>
      <c r="EX340" s="78">
        <v>517.88</v>
      </c>
      <c r="EY340" s="78"/>
      <c r="EZ340" s="78"/>
      <c r="FA340" s="79">
        <v>313</v>
      </c>
      <c r="FB340" s="65" t="s">
        <v>408</v>
      </c>
      <c r="FC340" s="78">
        <v>560.79</v>
      </c>
      <c r="FD340" s="78">
        <v>527.6</v>
      </c>
      <c r="FE340" s="78">
        <v>615.37</v>
      </c>
      <c r="FF340" s="78"/>
      <c r="FG340" s="78"/>
      <c r="FH340" s="79"/>
      <c r="FI340" s="65" t="s">
        <v>409</v>
      </c>
      <c r="FJ340" s="78">
        <v>512.91999999999996</v>
      </c>
      <c r="FK340" s="78">
        <v>538.84</v>
      </c>
      <c r="FL340" s="78">
        <v>366.65</v>
      </c>
      <c r="FM340" s="78">
        <v>641.27</v>
      </c>
      <c r="FN340" s="78"/>
      <c r="FO340" s="79">
        <v>369.75</v>
      </c>
      <c r="FP340" s="65" t="s">
        <v>410</v>
      </c>
      <c r="FQ340" s="68">
        <v>0.23953243269138599</v>
      </c>
      <c r="FR340" s="78">
        <v>504.94</v>
      </c>
      <c r="FS340" s="78">
        <v>532.82000000000005</v>
      </c>
      <c r="FT340" s="78">
        <v>526.12</v>
      </c>
      <c r="FU340" s="78">
        <v>400.67</v>
      </c>
      <c r="FV340" s="78">
        <v>311.83999999999997</v>
      </c>
      <c r="FW340" s="79">
        <v>290.89</v>
      </c>
      <c r="FX340" s="65" t="s">
        <v>411</v>
      </c>
      <c r="FY340" s="78">
        <v>564.38</v>
      </c>
      <c r="FZ340" s="78">
        <v>583.37</v>
      </c>
      <c r="GA340" s="78">
        <v>552.24</v>
      </c>
      <c r="GB340" s="78">
        <v>552.79</v>
      </c>
      <c r="GC340" s="78"/>
      <c r="GD340" s="79">
        <v>398.85</v>
      </c>
      <c r="GE340" s="65" t="s">
        <v>412</v>
      </c>
      <c r="GF340" s="68">
        <v>0.214942825208495</v>
      </c>
      <c r="GG340" s="78">
        <v>526.11</v>
      </c>
      <c r="GH340" s="78">
        <v>571.45000000000005</v>
      </c>
      <c r="GI340" s="78">
        <v>545.78</v>
      </c>
      <c r="GJ340" s="78">
        <v>391.92</v>
      </c>
      <c r="GK340" s="78"/>
      <c r="GL340" s="79">
        <v>358.79</v>
      </c>
      <c r="GM340" s="65" t="s">
        <v>413</v>
      </c>
      <c r="GN340" s="68">
        <v>0.100811532839357</v>
      </c>
      <c r="GO340" s="78">
        <v>527.63</v>
      </c>
      <c r="GP340" s="78">
        <v>690.26</v>
      </c>
      <c r="GQ340" s="78">
        <v>475.97</v>
      </c>
      <c r="GR340" s="78">
        <v>361.91</v>
      </c>
      <c r="GS340" s="78"/>
      <c r="GT340" s="79"/>
      <c r="GU340" s="65" t="s">
        <v>414</v>
      </c>
      <c r="GV340" s="68">
        <v>1</v>
      </c>
      <c r="GW340" s="78">
        <v>504.73</v>
      </c>
      <c r="GX340" s="78">
        <v>521.09</v>
      </c>
      <c r="GY340" s="78">
        <v>501.45</v>
      </c>
      <c r="GZ340" s="78">
        <v>455.34</v>
      </c>
      <c r="HA340" s="78"/>
      <c r="HB340" s="79">
        <v>435.45</v>
      </c>
      <c r="HC340" s="65" t="s">
        <v>415</v>
      </c>
      <c r="HD340" s="68">
        <v>1</v>
      </c>
      <c r="HE340" s="78">
        <v>559.67999999999995</v>
      </c>
      <c r="HF340" s="78">
        <v>594.02</v>
      </c>
      <c r="HG340" s="78"/>
      <c r="HH340" s="78">
        <v>352.04</v>
      </c>
      <c r="HI340" s="78">
        <v>345.4</v>
      </c>
      <c r="HJ340" s="79">
        <v>383.39</v>
      </c>
      <c r="HK340" s="85" t="s">
        <v>416</v>
      </c>
      <c r="HL340" s="68">
        <v>1.1286681715575599</v>
      </c>
      <c r="HM340" s="78">
        <v>489.5</v>
      </c>
      <c r="HN340" s="78">
        <v>521.80999999999995</v>
      </c>
      <c r="HO340" s="78">
        <v>432.55</v>
      </c>
      <c r="HP340" s="78"/>
      <c r="HQ340" s="78"/>
      <c r="HR340" s="79"/>
    </row>
    <row r="341" spans="1:226" x14ac:dyDescent="0.25">
      <c r="A341" s="81">
        <v>43136</v>
      </c>
      <c r="B341" s="82" t="s">
        <v>387</v>
      </c>
      <c r="C341" s="83">
        <v>524.69977137610681</v>
      </c>
      <c r="D341" s="83">
        <v>560.78740512648324</v>
      </c>
      <c r="E341" s="83">
        <v>515.75479830997392</v>
      </c>
      <c r="F341" s="83">
        <v>396.87777824902747</v>
      </c>
      <c r="G341" s="83">
        <v>313.40123595505617</v>
      </c>
      <c r="H341" s="84">
        <v>359.04362041240887</v>
      </c>
      <c r="I341" s="82" t="s">
        <v>388</v>
      </c>
      <c r="J341" s="83">
        <v>530.64719985530928</v>
      </c>
      <c r="K341" s="83">
        <v>562.35463854756199</v>
      </c>
      <c r="L341" s="83">
        <v>514.24566344255766</v>
      </c>
      <c r="M341" s="83">
        <v>395.27905268323343</v>
      </c>
      <c r="N341" s="83">
        <v>326.0757142857143</v>
      </c>
      <c r="O341" s="84">
        <v>400.72351563309212</v>
      </c>
      <c r="P341" s="65" t="s">
        <v>389</v>
      </c>
      <c r="Q341" s="78">
        <v>514.97</v>
      </c>
      <c r="R341" s="78">
        <v>552.03</v>
      </c>
      <c r="S341" s="78">
        <v>503.07</v>
      </c>
      <c r="T341" s="78">
        <v>346</v>
      </c>
      <c r="U341" s="78"/>
      <c r="V341" s="79"/>
      <c r="W341" s="65" t="s">
        <v>390</v>
      </c>
      <c r="X341" s="78">
        <v>516.82000000000005</v>
      </c>
      <c r="Y341" s="78">
        <v>544.11</v>
      </c>
      <c r="Z341" s="78">
        <v>506.06</v>
      </c>
      <c r="AA341" s="78">
        <v>309.79000000000002</v>
      </c>
      <c r="AB341" s="78"/>
      <c r="AC341" s="79">
        <v>422.31</v>
      </c>
      <c r="AD341" s="65" t="s">
        <v>391</v>
      </c>
      <c r="AE341" s="68">
        <v>0.51129972389814904</v>
      </c>
      <c r="AF341" s="78">
        <v>517.35</v>
      </c>
      <c r="AG341" s="78">
        <v>557.74</v>
      </c>
      <c r="AH341" s="78">
        <v>480.11</v>
      </c>
      <c r="AI341" s="78"/>
      <c r="AJ341" s="78"/>
      <c r="AK341" s="79">
        <v>349.38</v>
      </c>
      <c r="AL341" s="69" t="s">
        <v>392</v>
      </c>
      <c r="AM341" s="70">
        <v>1</v>
      </c>
      <c r="AN341" s="78">
        <v>548.6</v>
      </c>
      <c r="AO341" s="78">
        <v>592.77</v>
      </c>
      <c r="AP341" s="78">
        <v>569.55999999999995</v>
      </c>
      <c r="AQ341" s="78">
        <v>560.1</v>
      </c>
      <c r="AR341" s="78"/>
      <c r="AS341" s="79"/>
      <c r="AT341" s="65" t="s">
        <v>393</v>
      </c>
      <c r="AU341" s="68">
        <v>3.9688839498333101E-2</v>
      </c>
      <c r="AV341" s="78">
        <v>498.62</v>
      </c>
      <c r="AW341" s="78">
        <v>551.42999999999995</v>
      </c>
      <c r="AX341" s="78">
        <v>493.66</v>
      </c>
      <c r="AY341" s="78">
        <v>328.43</v>
      </c>
      <c r="AZ341" s="78"/>
      <c r="BA341" s="79">
        <v>378.3</v>
      </c>
      <c r="BB341" s="65" t="s">
        <v>394</v>
      </c>
      <c r="BC341" s="78">
        <v>497.6</v>
      </c>
      <c r="BD341" s="78">
        <v>533.79999999999995</v>
      </c>
      <c r="BE341" s="78">
        <v>486.55</v>
      </c>
      <c r="BF341" s="78"/>
      <c r="BG341" s="78"/>
      <c r="BH341" s="79">
        <v>409.88</v>
      </c>
      <c r="BI341" s="65" t="s">
        <v>395</v>
      </c>
      <c r="BJ341" s="68">
        <v>0.13434901186301801</v>
      </c>
      <c r="BK341" s="78">
        <v>606.85</v>
      </c>
      <c r="BL341" s="78">
        <v>612.09</v>
      </c>
      <c r="BM341" s="78">
        <v>665.16</v>
      </c>
      <c r="BN341" s="78">
        <v>412.72</v>
      </c>
      <c r="BO341" s="78"/>
      <c r="BP341" s="79"/>
      <c r="BQ341" s="65" t="s">
        <v>396</v>
      </c>
      <c r="BR341" s="68">
        <v>1</v>
      </c>
      <c r="BS341" s="78">
        <v>546.16999999999996</v>
      </c>
      <c r="BT341" s="78">
        <v>591.16999999999996</v>
      </c>
      <c r="BU341" s="78">
        <v>587.83000000000004</v>
      </c>
      <c r="BV341" s="78"/>
      <c r="BW341" s="78"/>
      <c r="BX341" s="79">
        <v>347.83</v>
      </c>
      <c r="BY341" s="65" t="s">
        <v>397</v>
      </c>
      <c r="BZ341" s="78">
        <v>577.25</v>
      </c>
      <c r="CA341" s="78">
        <v>593.61</v>
      </c>
      <c r="CB341" s="78">
        <v>504.19</v>
      </c>
      <c r="CC341" s="78">
        <v>371.05</v>
      </c>
      <c r="CD341" s="78"/>
      <c r="CE341" s="79">
        <v>511.8</v>
      </c>
      <c r="CF341" s="65" t="s">
        <v>398</v>
      </c>
      <c r="CG341" s="78">
        <v>501.99</v>
      </c>
      <c r="CH341" s="78">
        <v>627.17999999999995</v>
      </c>
      <c r="CI341" s="78">
        <v>555.98</v>
      </c>
      <c r="CJ341" s="78"/>
      <c r="CK341" s="78"/>
      <c r="CL341" s="79"/>
      <c r="CM341" s="65" t="s">
        <v>399</v>
      </c>
      <c r="CN341" s="78">
        <v>541.02</v>
      </c>
      <c r="CO341" s="78">
        <v>552.57000000000005</v>
      </c>
      <c r="CP341" s="78">
        <v>565.87</v>
      </c>
      <c r="CQ341" s="78">
        <v>378.47</v>
      </c>
      <c r="CR341" s="78"/>
      <c r="CS341" s="79">
        <v>561.75</v>
      </c>
      <c r="CT341" s="65" t="s">
        <v>400</v>
      </c>
      <c r="CU341" s="78">
        <v>538.1</v>
      </c>
      <c r="CV341" s="78">
        <v>646.65</v>
      </c>
      <c r="CW341" s="78">
        <v>531.01</v>
      </c>
      <c r="CX341" s="78">
        <v>396.23</v>
      </c>
      <c r="CY341" s="78"/>
      <c r="CZ341" s="79"/>
      <c r="DA341" s="65" t="s">
        <v>401</v>
      </c>
      <c r="DB341" s="68">
        <v>0.13453518094981801</v>
      </c>
      <c r="DC341" s="78">
        <v>540.94000000000005</v>
      </c>
      <c r="DD341" s="78">
        <v>592.39</v>
      </c>
      <c r="DE341" s="78">
        <v>516.53</v>
      </c>
      <c r="DF341" s="78">
        <v>482.04</v>
      </c>
      <c r="DG341" s="78"/>
      <c r="DH341" s="79">
        <v>491.83</v>
      </c>
      <c r="DI341" s="65" t="s">
        <v>402</v>
      </c>
      <c r="DJ341" s="68">
        <v>3.2299741602067199E-3</v>
      </c>
      <c r="DK341" s="78">
        <v>539.91999999999996</v>
      </c>
      <c r="DL341" s="78">
        <v>580.98</v>
      </c>
      <c r="DM341" s="78">
        <v>580.98</v>
      </c>
      <c r="DN341" s="78">
        <v>385.79</v>
      </c>
      <c r="DO341" s="78"/>
      <c r="DP341" s="79">
        <v>447.64</v>
      </c>
      <c r="DQ341" s="65" t="s">
        <v>403</v>
      </c>
      <c r="DR341" s="78">
        <v>521.54999999999995</v>
      </c>
      <c r="DS341" s="78">
        <v>548.97</v>
      </c>
      <c r="DT341" s="78">
        <v>469.55</v>
      </c>
      <c r="DU341" s="78">
        <v>617.22</v>
      </c>
      <c r="DV341" s="78"/>
      <c r="DW341" s="79"/>
      <c r="DX341" s="65" t="s">
        <v>404</v>
      </c>
      <c r="DY341" s="78">
        <v>561.29</v>
      </c>
      <c r="DZ341" s="78">
        <v>569.15</v>
      </c>
      <c r="EA341" s="78">
        <v>601.37</v>
      </c>
      <c r="EB341" s="78">
        <v>376.16</v>
      </c>
      <c r="EC341" s="78"/>
      <c r="ED341" s="79">
        <v>402.7</v>
      </c>
      <c r="EE341" s="65" t="s">
        <v>405</v>
      </c>
      <c r="EF341" s="68">
        <v>1</v>
      </c>
      <c r="EG341" s="78">
        <v>534.99</v>
      </c>
      <c r="EH341" s="78">
        <v>559.41999999999996</v>
      </c>
      <c r="EI341" s="78">
        <v>474.73</v>
      </c>
      <c r="EJ341" s="78"/>
      <c r="EK341" s="78">
        <v>264.94</v>
      </c>
      <c r="EL341" s="79">
        <v>286.38</v>
      </c>
      <c r="EM341" s="65" t="s">
        <v>406</v>
      </c>
      <c r="EN341" s="78">
        <v>560.99</v>
      </c>
      <c r="EO341" s="78">
        <v>569.27</v>
      </c>
      <c r="EP341" s="78">
        <v>524.21</v>
      </c>
      <c r="EQ341" s="78"/>
      <c r="ER341" s="78"/>
      <c r="ES341" s="79">
        <v>413.52</v>
      </c>
      <c r="ET341" s="65" t="s">
        <v>407</v>
      </c>
      <c r="EU341" s="68">
        <v>1</v>
      </c>
      <c r="EV341" s="78">
        <v>535.9</v>
      </c>
      <c r="EW341" s="78">
        <v>562.49</v>
      </c>
      <c r="EX341" s="78">
        <v>516.66999999999996</v>
      </c>
      <c r="EY341" s="78"/>
      <c r="EZ341" s="78"/>
      <c r="FA341" s="79">
        <v>316.58</v>
      </c>
      <c r="FB341" s="65" t="s">
        <v>408</v>
      </c>
      <c r="FC341" s="78">
        <v>560.79</v>
      </c>
      <c r="FD341" s="78">
        <v>527.6</v>
      </c>
      <c r="FE341" s="78">
        <v>615.37</v>
      </c>
      <c r="FF341" s="78"/>
      <c r="FG341" s="78"/>
      <c r="FH341" s="79"/>
      <c r="FI341" s="65" t="s">
        <v>409</v>
      </c>
      <c r="FJ341" s="78">
        <v>531.33000000000004</v>
      </c>
      <c r="FK341" s="78">
        <v>562.85</v>
      </c>
      <c r="FL341" s="78">
        <v>366.65</v>
      </c>
      <c r="FM341" s="78">
        <v>641.27</v>
      </c>
      <c r="FN341" s="78"/>
      <c r="FO341" s="79">
        <v>381.63</v>
      </c>
      <c r="FP341" s="65" t="s">
        <v>410</v>
      </c>
      <c r="FQ341" s="68">
        <v>0.24047132379463701</v>
      </c>
      <c r="FR341" s="78">
        <v>512.48</v>
      </c>
      <c r="FS341" s="78">
        <v>541.67999999999995</v>
      </c>
      <c r="FT341" s="78">
        <v>541.77</v>
      </c>
      <c r="FU341" s="78">
        <v>400.41</v>
      </c>
      <c r="FV341" s="78">
        <v>313.06</v>
      </c>
      <c r="FW341" s="79">
        <v>295.85000000000002</v>
      </c>
      <c r="FX341" s="65" t="s">
        <v>411</v>
      </c>
      <c r="FY341" s="78">
        <v>573.32000000000005</v>
      </c>
      <c r="FZ341" s="78">
        <v>594.75</v>
      </c>
      <c r="GA341" s="78">
        <v>560.37</v>
      </c>
      <c r="GB341" s="78">
        <v>555.04</v>
      </c>
      <c r="GC341" s="78"/>
      <c r="GD341" s="79">
        <v>415.11</v>
      </c>
      <c r="GE341" s="65" t="s">
        <v>412</v>
      </c>
      <c r="GF341" s="68">
        <v>0.21582889085533</v>
      </c>
      <c r="GG341" s="78">
        <v>544.04999999999995</v>
      </c>
      <c r="GH341" s="78">
        <v>588.54</v>
      </c>
      <c r="GI341" s="78">
        <v>515.17999999999995</v>
      </c>
      <c r="GJ341" s="78">
        <v>403.21</v>
      </c>
      <c r="GK341" s="78"/>
      <c r="GL341" s="79">
        <v>360.49</v>
      </c>
      <c r="GM341" s="65" t="s">
        <v>413</v>
      </c>
      <c r="GN341" s="68">
        <v>0.101690089283898</v>
      </c>
      <c r="GO341" s="78">
        <v>559.32000000000005</v>
      </c>
      <c r="GP341" s="78">
        <v>726.37</v>
      </c>
      <c r="GQ341" s="78">
        <v>510.14</v>
      </c>
      <c r="GR341" s="78">
        <v>386.22</v>
      </c>
      <c r="GS341" s="78"/>
      <c r="GT341" s="79"/>
      <c r="GU341" s="65" t="s">
        <v>414</v>
      </c>
      <c r="GV341" s="68">
        <v>1</v>
      </c>
      <c r="GW341" s="78">
        <v>498.24</v>
      </c>
      <c r="GX341" s="78">
        <v>523.98</v>
      </c>
      <c r="GY341" s="78">
        <v>498.55</v>
      </c>
      <c r="GZ341" s="78">
        <v>455.34</v>
      </c>
      <c r="HA341" s="78"/>
      <c r="HB341" s="79">
        <v>435.96</v>
      </c>
      <c r="HC341" s="65" t="s">
        <v>415</v>
      </c>
      <c r="HD341" s="68">
        <v>1</v>
      </c>
      <c r="HE341" s="78">
        <v>573.85</v>
      </c>
      <c r="HF341" s="78">
        <v>604.02</v>
      </c>
      <c r="HG341" s="78"/>
      <c r="HH341" s="78">
        <v>357.17</v>
      </c>
      <c r="HI341" s="78">
        <v>350.53</v>
      </c>
      <c r="HJ341" s="79">
        <v>389.22</v>
      </c>
      <c r="HK341" s="85" t="s">
        <v>416</v>
      </c>
      <c r="HL341" s="68">
        <v>1.1290759642308701</v>
      </c>
      <c r="HM341" s="78">
        <v>491.02</v>
      </c>
      <c r="HN341" s="78">
        <v>525.25</v>
      </c>
      <c r="HO341" s="78">
        <v>452.74</v>
      </c>
      <c r="HP341" s="78"/>
      <c r="HQ341" s="78"/>
      <c r="HR341" s="79"/>
    </row>
    <row r="342" spans="1:226" x14ac:dyDescent="0.25">
      <c r="A342" s="81">
        <v>43129</v>
      </c>
      <c r="B342" s="82" t="s">
        <v>387</v>
      </c>
      <c r="C342" s="83">
        <v>525.38114614305096</v>
      </c>
      <c r="D342" s="83">
        <v>562.31599287826907</v>
      </c>
      <c r="E342" s="83">
        <v>521.65838760815745</v>
      </c>
      <c r="F342" s="83">
        <v>407.90584306452769</v>
      </c>
      <c r="G342" s="83">
        <v>319.66003745318346</v>
      </c>
      <c r="H342" s="84">
        <v>362.18024999985983</v>
      </c>
      <c r="I342" s="82" t="s">
        <v>388</v>
      </c>
      <c r="J342" s="83">
        <v>530.26875132543944</v>
      </c>
      <c r="K342" s="83">
        <v>563.29764147444621</v>
      </c>
      <c r="L342" s="83">
        <v>520.21243110798196</v>
      </c>
      <c r="M342" s="83">
        <v>407.74008821089143</v>
      </c>
      <c r="N342" s="83">
        <v>326.3471428571429</v>
      </c>
      <c r="O342" s="84">
        <v>405.12599444741551</v>
      </c>
      <c r="P342" s="65" t="s">
        <v>389</v>
      </c>
      <c r="Q342" s="78">
        <v>514.14</v>
      </c>
      <c r="R342" s="78">
        <v>553.69000000000005</v>
      </c>
      <c r="S342" s="78">
        <v>511.27</v>
      </c>
      <c r="T342" s="78">
        <v>352</v>
      </c>
      <c r="U342" s="78"/>
      <c r="V342" s="79"/>
      <c r="W342" s="65" t="s">
        <v>390</v>
      </c>
      <c r="X342" s="78">
        <v>511.45</v>
      </c>
      <c r="Y342" s="78">
        <v>538.99</v>
      </c>
      <c r="Z342" s="78">
        <v>506.06</v>
      </c>
      <c r="AA342" s="78">
        <v>317.93</v>
      </c>
      <c r="AB342" s="78"/>
      <c r="AC342" s="79">
        <v>440.5</v>
      </c>
      <c r="AD342" s="65" t="s">
        <v>391</v>
      </c>
      <c r="AE342" s="68">
        <v>0.51129972389814904</v>
      </c>
      <c r="AF342" s="78">
        <v>510.19</v>
      </c>
      <c r="AG342" s="78">
        <v>555.05999999999995</v>
      </c>
      <c r="AH342" s="78">
        <v>479.94</v>
      </c>
      <c r="AI342" s="78"/>
      <c r="AJ342" s="78"/>
      <c r="AK342" s="79">
        <v>348.61</v>
      </c>
      <c r="AL342" s="69" t="s">
        <v>392</v>
      </c>
      <c r="AM342" s="70">
        <v>1</v>
      </c>
      <c r="AN342" s="78">
        <v>544.62</v>
      </c>
      <c r="AO342" s="78">
        <v>592.45000000000005</v>
      </c>
      <c r="AP342" s="78">
        <v>567.95000000000005</v>
      </c>
      <c r="AQ342" s="78">
        <v>560.1</v>
      </c>
      <c r="AR342" s="78"/>
      <c r="AS342" s="79"/>
      <c r="AT342" s="65" t="s">
        <v>393</v>
      </c>
      <c r="AU342" s="68">
        <v>3.95303790963355E-2</v>
      </c>
      <c r="AV342" s="78">
        <v>496.04</v>
      </c>
      <c r="AW342" s="78">
        <v>548.30999999999995</v>
      </c>
      <c r="AX342" s="78">
        <v>494.6</v>
      </c>
      <c r="AY342" s="78">
        <v>341.03</v>
      </c>
      <c r="AZ342" s="78"/>
      <c r="BA342" s="79">
        <v>376.01</v>
      </c>
      <c r="BB342" s="65" t="s">
        <v>394</v>
      </c>
      <c r="BC342" s="78">
        <v>497.6</v>
      </c>
      <c r="BD342" s="78">
        <v>535.48</v>
      </c>
      <c r="BE342" s="78">
        <v>496.63</v>
      </c>
      <c r="BF342" s="78"/>
      <c r="BG342" s="78"/>
      <c r="BH342" s="79">
        <v>411.56</v>
      </c>
      <c r="BI342" s="65" t="s">
        <v>395</v>
      </c>
      <c r="BJ342" s="68">
        <v>0.13435984253026501</v>
      </c>
      <c r="BK342" s="78">
        <v>617.65</v>
      </c>
      <c r="BL342" s="78">
        <v>612.14</v>
      </c>
      <c r="BM342" s="78">
        <v>665.22</v>
      </c>
      <c r="BN342" s="78">
        <v>412.75</v>
      </c>
      <c r="BO342" s="78"/>
      <c r="BP342" s="79"/>
      <c r="BQ342" s="65" t="s">
        <v>396</v>
      </c>
      <c r="BR342" s="68">
        <v>1</v>
      </c>
      <c r="BS342" s="78">
        <v>547.83000000000004</v>
      </c>
      <c r="BT342" s="78">
        <v>594.5</v>
      </c>
      <c r="BU342" s="78">
        <v>592.83000000000004</v>
      </c>
      <c r="BV342" s="78"/>
      <c r="BW342" s="78"/>
      <c r="BX342" s="79">
        <v>359.5</v>
      </c>
      <c r="BY342" s="65" t="s">
        <v>397</v>
      </c>
      <c r="BZ342" s="78">
        <v>576.70000000000005</v>
      </c>
      <c r="CA342" s="78">
        <v>594.22</v>
      </c>
      <c r="CB342" s="78">
        <v>510.1</v>
      </c>
      <c r="CC342" s="78">
        <v>391.31</v>
      </c>
      <c r="CD342" s="78"/>
      <c r="CE342" s="79">
        <v>511.79</v>
      </c>
      <c r="CF342" s="65" t="s">
        <v>398</v>
      </c>
      <c r="CG342" s="78">
        <v>504.41</v>
      </c>
      <c r="CH342" s="78">
        <v>630.4</v>
      </c>
      <c r="CI342" s="78">
        <v>563.24</v>
      </c>
      <c r="CJ342" s="78"/>
      <c r="CK342" s="78"/>
      <c r="CL342" s="79"/>
      <c r="CM342" s="65" t="s">
        <v>399</v>
      </c>
      <c r="CN342" s="78">
        <v>539.92999999999995</v>
      </c>
      <c r="CO342" s="78">
        <v>552.9</v>
      </c>
      <c r="CP342" s="78">
        <v>565.91999999999996</v>
      </c>
      <c r="CQ342" s="78">
        <v>383.8</v>
      </c>
      <c r="CR342" s="78"/>
      <c r="CS342" s="79">
        <v>558.66</v>
      </c>
      <c r="CT342" s="65" t="s">
        <v>400</v>
      </c>
      <c r="CU342" s="78">
        <v>538.78</v>
      </c>
      <c r="CV342" s="78">
        <v>649.16</v>
      </c>
      <c r="CW342" s="78">
        <v>531.65</v>
      </c>
      <c r="CX342" s="78">
        <v>397.97</v>
      </c>
      <c r="CY342" s="78"/>
      <c r="CZ342" s="79"/>
      <c r="DA342" s="65" t="s">
        <v>401</v>
      </c>
      <c r="DB342" s="68">
        <v>0.13473820367026901</v>
      </c>
      <c r="DC342" s="78">
        <v>532.59</v>
      </c>
      <c r="DD342" s="78">
        <v>590.69000000000005</v>
      </c>
      <c r="DE342" s="78">
        <v>515.16</v>
      </c>
      <c r="DF342" s="78">
        <v>483.04</v>
      </c>
      <c r="DG342" s="78"/>
      <c r="DH342" s="79">
        <v>492.58</v>
      </c>
      <c r="DI342" s="65" t="s">
        <v>402</v>
      </c>
      <c r="DJ342" s="68">
        <v>3.2326889506691702E-3</v>
      </c>
      <c r="DK342" s="78">
        <v>535.51</v>
      </c>
      <c r="DL342" s="78">
        <v>581.44000000000005</v>
      </c>
      <c r="DM342" s="78">
        <v>581.44000000000005</v>
      </c>
      <c r="DN342" s="78">
        <v>425.56</v>
      </c>
      <c r="DO342" s="78"/>
      <c r="DP342" s="79">
        <v>449.4</v>
      </c>
      <c r="DQ342" s="65" t="s">
        <v>403</v>
      </c>
      <c r="DR342" s="78">
        <v>521.54999999999995</v>
      </c>
      <c r="DS342" s="78">
        <v>557.1</v>
      </c>
      <c r="DT342" s="78">
        <v>474.53</v>
      </c>
      <c r="DU342" s="78">
        <v>622.71</v>
      </c>
      <c r="DV342" s="78"/>
      <c r="DW342" s="79"/>
      <c r="DX342" s="65" t="s">
        <v>404</v>
      </c>
      <c r="DY342" s="78">
        <v>560.79999999999995</v>
      </c>
      <c r="DZ342" s="78">
        <v>569.29999999999995</v>
      </c>
      <c r="EA342" s="78">
        <v>612.86</v>
      </c>
      <c r="EB342" s="78">
        <v>380.68</v>
      </c>
      <c r="EC342" s="78"/>
      <c r="ED342" s="79">
        <v>408.23</v>
      </c>
      <c r="EE342" s="65" t="s">
        <v>405</v>
      </c>
      <c r="EF342" s="68">
        <v>1</v>
      </c>
      <c r="EG342" s="78">
        <v>533.44000000000005</v>
      </c>
      <c r="EH342" s="78">
        <v>556.83000000000004</v>
      </c>
      <c r="EI342" s="78">
        <v>491.26</v>
      </c>
      <c r="EJ342" s="78"/>
      <c r="EK342" s="78">
        <v>264.94</v>
      </c>
      <c r="EL342" s="79">
        <v>284.45999999999998</v>
      </c>
      <c r="EM342" s="65" t="s">
        <v>406</v>
      </c>
      <c r="EN342" s="78">
        <v>560.99</v>
      </c>
      <c r="EO342" s="78">
        <v>569.27</v>
      </c>
      <c r="EP342" s="78">
        <v>520.70000000000005</v>
      </c>
      <c r="EQ342" s="78"/>
      <c r="ER342" s="78"/>
      <c r="ES342" s="79">
        <v>431.12</v>
      </c>
      <c r="ET342" s="65" t="s">
        <v>407</v>
      </c>
      <c r="EU342" s="68">
        <v>1</v>
      </c>
      <c r="EV342" s="78">
        <v>533.19000000000005</v>
      </c>
      <c r="EW342" s="78">
        <v>558.66999999999996</v>
      </c>
      <c r="EX342" s="78">
        <v>516.66999999999996</v>
      </c>
      <c r="EY342" s="78"/>
      <c r="EZ342" s="78"/>
      <c r="FA342" s="79">
        <v>312.12</v>
      </c>
      <c r="FB342" s="65" t="s">
        <v>408</v>
      </c>
      <c r="FC342" s="78">
        <v>560.79</v>
      </c>
      <c r="FD342" s="78">
        <v>527.6</v>
      </c>
      <c r="FE342" s="78">
        <v>615.37</v>
      </c>
      <c r="FF342" s="78"/>
      <c r="FG342" s="78"/>
      <c r="FH342" s="79"/>
      <c r="FI342" s="65" t="s">
        <v>409</v>
      </c>
      <c r="FJ342" s="78">
        <v>537.58000000000004</v>
      </c>
      <c r="FK342" s="78">
        <v>572.44000000000005</v>
      </c>
      <c r="FL342" s="78">
        <v>366.65</v>
      </c>
      <c r="FM342" s="78">
        <v>641.27</v>
      </c>
      <c r="FN342" s="78"/>
      <c r="FO342" s="79">
        <v>389.61</v>
      </c>
      <c r="FP342" s="65" t="s">
        <v>410</v>
      </c>
      <c r="FQ342" s="68">
        <v>0.24133603629694</v>
      </c>
      <c r="FR342" s="78">
        <v>517.86</v>
      </c>
      <c r="FS342" s="78">
        <v>547.79</v>
      </c>
      <c r="FT342" s="78">
        <v>552.85</v>
      </c>
      <c r="FU342" s="78">
        <v>390.83</v>
      </c>
      <c r="FV342" s="78">
        <v>319.48</v>
      </c>
      <c r="FW342" s="79">
        <v>299.14</v>
      </c>
      <c r="FX342" s="65" t="s">
        <v>411</v>
      </c>
      <c r="FY342" s="78">
        <v>574.13</v>
      </c>
      <c r="FZ342" s="78">
        <v>602.07000000000005</v>
      </c>
      <c r="GA342" s="78">
        <v>562.80999999999995</v>
      </c>
      <c r="GB342" s="78">
        <v>555.04</v>
      </c>
      <c r="GC342" s="78"/>
      <c r="GD342" s="79">
        <v>427.3</v>
      </c>
      <c r="GE342" s="65" t="s">
        <v>412</v>
      </c>
      <c r="GF342" s="68">
        <v>0.21491510853213</v>
      </c>
      <c r="GG342" s="78">
        <v>544.16</v>
      </c>
      <c r="GH342" s="78">
        <v>593.12</v>
      </c>
      <c r="GI342" s="78">
        <v>498.07</v>
      </c>
      <c r="GJ342" s="78">
        <v>401.5</v>
      </c>
      <c r="GK342" s="78"/>
      <c r="GL342" s="79">
        <v>359.17</v>
      </c>
      <c r="GM342" s="65" t="s">
        <v>413</v>
      </c>
      <c r="GN342" s="68">
        <v>0.10222544800302601</v>
      </c>
      <c r="GO342" s="78">
        <v>562.26</v>
      </c>
      <c r="GP342" s="78">
        <v>730.2</v>
      </c>
      <c r="GQ342" s="78">
        <v>512.82000000000005</v>
      </c>
      <c r="GR342" s="78">
        <v>388.25</v>
      </c>
      <c r="GS342" s="78"/>
      <c r="GT342" s="79"/>
      <c r="GU342" s="65" t="s">
        <v>414</v>
      </c>
      <c r="GV342" s="68">
        <v>1</v>
      </c>
      <c r="GW342" s="78">
        <v>495.52</v>
      </c>
      <c r="GX342" s="78">
        <v>526.47</v>
      </c>
      <c r="GY342" s="78">
        <v>503.19</v>
      </c>
      <c r="GZ342" s="78">
        <v>455.34</v>
      </c>
      <c r="HA342" s="78"/>
      <c r="HB342" s="79">
        <v>434.8</v>
      </c>
      <c r="HC342" s="65" t="s">
        <v>415</v>
      </c>
      <c r="HD342" s="68">
        <v>1</v>
      </c>
      <c r="HE342" s="78">
        <v>527.33000000000004</v>
      </c>
      <c r="HF342" s="78">
        <v>578.95000000000005</v>
      </c>
      <c r="HG342" s="78"/>
      <c r="HH342" s="78">
        <v>357.55</v>
      </c>
      <c r="HI342" s="78">
        <v>350.91</v>
      </c>
      <c r="HJ342" s="79">
        <v>388.39</v>
      </c>
      <c r="HK342" s="85" t="s">
        <v>416</v>
      </c>
      <c r="HL342" s="68">
        <v>1.1371389583807101</v>
      </c>
      <c r="HM342" s="78">
        <v>494.22</v>
      </c>
      <c r="HN342" s="78">
        <v>528.59</v>
      </c>
      <c r="HO342" s="78">
        <v>457.62</v>
      </c>
      <c r="HP342" s="78"/>
      <c r="HQ342" s="78"/>
      <c r="HR342" s="79"/>
    </row>
    <row r="343" spans="1:226" x14ac:dyDescent="0.25">
      <c r="A343" s="81">
        <v>43122</v>
      </c>
      <c r="B343" s="82" t="s">
        <v>387</v>
      </c>
      <c r="C343" s="83">
        <v>520.29548859590273</v>
      </c>
      <c r="D343" s="83">
        <v>561.04941067875347</v>
      </c>
      <c r="E343" s="83">
        <v>521.24542965941691</v>
      </c>
      <c r="F343" s="83">
        <v>408.39850032798529</v>
      </c>
      <c r="G343" s="83">
        <v>317.72988764044942</v>
      </c>
      <c r="H343" s="84">
        <v>361.74870303747088</v>
      </c>
      <c r="I343" s="82" t="s">
        <v>388</v>
      </c>
      <c r="J343" s="83">
        <v>524.0136733971043</v>
      </c>
      <c r="K343" s="83">
        <v>562.03106191281677</v>
      </c>
      <c r="L343" s="83">
        <v>519.72336594540957</v>
      </c>
      <c r="M343" s="83">
        <v>408.5550837795144</v>
      </c>
      <c r="N343" s="83">
        <v>329.98285714285714</v>
      </c>
      <c r="O343" s="84">
        <v>405.04671480262135</v>
      </c>
      <c r="P343" s="65" t="s">
        <v>389</v>
      </c>
      <c r="Q343" s="78">
        <v>510.81</v>
      </c>
      <c r="R343" s="78">
        <v>552.86</v>
      </c>
      <c r="S343" s="78">
        <v>511.16</v>
      </c>
      <c r="T343" s="78">
        <v>346</v>
      </c>
      <c r="U343" s="78"/>
      <c r="V343" s="79"/>
      <c r="W343" s="65" t="s">
        <v>390</v>
      </c>
      <c r="X343" s="78">
        <v>502.03</v>
      </c>
      <c r="Y343" s="78">
        <v>533.86</v>
      </c>
      <c r="Z343" s="78">
        <v>506.06</v>
      </c>
      <c r="AA343" s="78">
        <v>317.93</v>
      </c>
      <c r="AB343" s="78"/>
      <c r="AC343" s="79">
        <v>440.5</v>
      </c>
      <c r="AD343" s="65" t="s">
        <v>391</v>
      </c>
      <c r="AE343" s="68">
        <v>0.51129972389814904</v>
      </c>
      <c r="AF343" s="78">
        <v>506.61</v>
      </c>
      <c r="AG343" s="78">
        <v>542.23</v>
      </c>
      <c r="AH343" s="78">
        <v>479.94</v>
      </c>
      <c r="AI343" s="78"/>
      <c r="AJ343" s="78"/>
      <c r="AK343" s="79">
        <v>346.61</v>
      </c>
      <c r="AL343" s="69" t="s">
        <v>392</v>
      </c>
      <c r="AM343" s="70">
        <v>1</v>
      </c>
      <c r="AN343" s="78">
        <v>545.13</v>
      </c>
      <c r="AO343" s="78">
        <v>591.65</v>
      </c>
      <c r="AP343" s="78">
        <v>567.59</v>
      </c>
      <c r="AQ343" s="78">
        <v>560.1</v>
      </c>
      <c r="AR343" s="78"/>
      <c r="AS343" s="79"/>
      <c r="AT343" s="65" t="s">
        <v>393</v>
      </c>
      <c r="AU343" s="68">
        <v>3.9371628804283597E-2</v>
      </c>
      <c r="AV343" s="78">
        <v>491.42</v>
      </c>
      <c r="AW343" s="78">
        <v>545.07000000000005</v>
      </c>
      <c r="AX343" s="78">
        <v>496.87</v>
      </c>
      <c r="AY343" s="78">
        <v>328.36</v>
      </c>
      <c r="AZ343" s="78"/>
      <c r="BA343" s="79">
        <v>374.4</v>
      </c>
      <c r="BB343" s="65" t="s">
        <v>394</v>
      </c>
      <c r="BC343" s="78">
        <v>485</v>
      </c>
      <c r="BD343" s="78">
        <v>529.6</v>
      </c>
      <c r="BE343" s="78">
        <v>494.95</v>
      </c>
      <c r="BF343" s="78"/>
      <c r="BG343" s="78"/>
      <c r="BH343" s="79">
        <v>413.24</v>
      </c>
      <c r="BI343" s="65" t="s">
        <v>395</v>
      </c>
      <c r="BJ343" s="68">
        <v>0.134332769135703</v>
      </c>
      <c r="BK343" s="78">
        <v>606.78</v>
      </c>
      <c r="BL343" s="78">
        <v>612.02</v>
      </c>
      <c r="BM343" s="78">
        <v>665.08</v>
      </c>
      <c r="BN343" s="78">
        <v>412.67</v>
      </c>
      <c r="BO343" s="78"/>
      <c r="BP343" s="79"/>
      <c r="BQ343" s="65" t="s">
        <v>396</v>
      </c>
      <c r="BR343" s="68">
        <v>1</v>
      </c>
      <c r="BS343" s="78">
        <v>527.83000000000004</v>
      </c>
      <c r="BT343" s="78">
        <v>582</v>
      </c>
      <c r="BU343" s="78">
        <v>538.22</v>
      </c>
      <c r="BV343" s="78"/>
      <c r="BW343" s="78"/>
      <c r="BX343" s="79">
        <v>346.17</v>
      </c>
      <c r="BY343" s="65" t="s">
        <v>397</v>
      </c>
      <c r="BZ343" s="78">
        <v>575.72</v>
      </c>
      <c r="CA343" s="78">
        <v>596.04999999999995</v>
      </c>
      <c r="CB343" s="78">
        <v>512.77</v>
      </c>
      <c r="CC343" s="78">
        <v>390.83</v>
      </c>
      <c r="CD343" s="78"/>
      <c r="CE343" s="79">
        <v>511.61</v>
      </c>
      <c r="CF343" s="65" t="s">
        <v>398</v>
      </c>
      <c r="CG343" s="78">
        <v>491.5</v>
      </c>
      <c r="CH343" s="78">
        <v>619.91999999999996</v>
      </c>
      <c r="CI343" s="78">
        <v>559.20000000000005</v>
      </c>
      <c r="CJ343" s="78"/>
      <c r="CK343" s="78"/>
      <c r="CL343" s="79"/>
      <c r="CM343" s="65" t="s">
        <v>399</v>
      </c>
      <c r="CN343" s="78">
        <v>538.82000000000005</v>
      </c>
      <c r="CO343" s="78">
        <v>555.62</v>
      </c>
      <c r="CP343" s="78">
        <v>568.47</v>
      </c>
      <c r="CQ343" s="78">
        <v>384.27</v>
      </c>
      <c r="CR343" s="78"/>
      <c r="CS343" s="79">
        <v>559.25</v>
      </c>
      <c r="CT343" s="65" t="s">
        <v>400</v>
      </c>
      <c r="CU343" s="78">
        <v>538.13</v>
      </c>
      <c r="CV343" s="78">
        <v>646.57000000000005</v>
      </c>
      <c r="CW343" s="78">
        <v>530.87</v>
      </c>
      <c r="CX343" s="78">
        <v>399.73</v>
      </c>
      <c r="CY343" s="78"/>
      <c r="CZ343" s="79"/>
      <c r="DA343" s="65" t="s">
        <v>401</v>
      </c>
      <c r="DB343" s="68">
        <v>0.13448994687647101</v>
      </c>
      <c r="DC343" s="78">
        <v>533.01</v>
      </c>
      <c r="DD343" s="78">
        <v>595.30999999999995</v>
      </c>
      <c r="DE343" s="78">
        <v>520.66</v>
      </c>
      <c r="DF343" s="78">
        <v>481.88</v>
      </c>
      <c r="DG343" s="78"/>
      <c r="DH343" s="79">
        <v>491.67</v>
      </c>
      <c r="DI343" s="65" t="s">
        <v>402</v>
      </c>
      <c r="DJ343" s="68">
        <v>3.22945260778298E-3</v>
      </c>
      <c r="DK343" s="78">
        <v>535.27</v>
      </c>
      <c r="DL343" s="78">
        <v>591.42999999999995</v>
      </c>
      <c r="DM343" s="78">
        <v>591.42999999999995</v>
      </c>
      <c r="DN343" s="78">
        <v>425.13</v>
      </c>
      <c r="DO343" s="78"/>
      <c r="DP343" s="79">
        <v>448</v>
      </c>
      <c r="DQ343" s="65" t="s">
        <v>403</v>
      </c>
      <c r="DR343" s="78">
        <v>529.67999999999995</v>
      </c>
      <c r="DS343" s="78">
        <v>557.1</v>
      </c>
      <c r="DT343" s="78">
        <v>474.8</v>
      </c>
      <c r="DU343" s="78">
        <v>623.78</v>
      </c>
      <c r="DV343" s="78"/>
      <c r="DW343" s="79"/>
      <c r="DX343" s="65" t="s">
        <v>404</v>
      </c>
      <c r="DY343" s="78">
        <v>559.61</v>
      </c>
      <c r="DZ343" s="78">
        <v>568.27</v>
      </c>
      <c r="EA343" s="78">
        <v>609.79999999999995</v>
      </c>
      <c r="EB343" s="78">
        <v>382.35</v>
      </c>
      <c r="EC343" s="78"/>
      <c r="ED343" s="79">
        <v>408.04</v>
      </c>
      <c r="EE343" s="65" t="s">
        <v>405</v>
      </c>
      <c r="EF343" s="68">
        <v>1</v>
      </c>
      <c r="EG343" s="78">
        <v>537</v>
      </c>
      <c r="EH343" s="78">
        <v>559.66999999999996</v>
      </c>
      <c r="EI343" s="78">
        <v>495.39</v>
      </c>
      <c r="EJ343" s="78"/>
      <c r="EK343" s="78">
        <v>264.94</v>
      </c>
      <c r="EL343" s="79">
        <v>285.79000000000002</v>
      </c>
      <c r="EM343" s="65" t="s">
        <v>406</v>
      </c>
      <c r="EN343" s="78">
        <v>560.99</v>
      </c>
      <c r="EO343" s="78">
        <v>569.27</v>
      </c>
      <c r="EP343" s="78">
        <v>520.70000000000005</v>
      </c>
      <c r="EQ343" s="78"/>
      <c r="ER343" s="78"/>
      <c r="ES343" s="79">
        <v>431.12</v>
      </c>
      <c r="ET343" s="65" t="s">
        <v>407</v>
      </c>
      <c r="EU343" s="68">
        <v>1</v>
      </c>
      <c r="EV343" s="78">
        <v>532.78</v>
      </c>
      <c r="EW343" s="78">
        <v>558.92999999999995</v>
      </c>
      <c r="EX343" s="78">
        <v>516.92999999999995</v>
      </c>
      <c r="EY343" s="78"/>
      <c r="EZ343" s="78"/>
      <c r="FA343" s="79">
        <v>312.42</v>
      </c>
      <c r="FB343" s="65" t="s">
        <v>408</v>
      </c>
      <c r="FC343" s="78">
        <v>560.79</v>
      </c>
      <c r="FD343" s="78">
        <v>527.6</v>
      </c>
      <c r="FE343" s="78">
        <v>615.37</v>
      </c>
      <c r="FF343" s="78"/>
      <c r="FG343" s="78"/>
      <c r="FH343" s="79"/>
      <c r="FI343" s="65" t="s">
        <v>409</v>
      </c>
      <c r="FJ343" s="78">
        <v>527.66</v>
      </c>
      <c r="FK343" s="78">
        <v>568.30999999999995</v>
      </c>
      <c r="FL343" s="78">
        <v>369.13</v>
      </c>
      <c r="FM343" s="78">
        <v>632.27</v>
      </c>
      <c r="FN343" s="78"/>
      <c r="FO343" s="79">
        <v>387.96</v>
      </c>
      <c r="FP343" s="65" t="s">
        <v>410</v>
      </c>
      <c r="FQ343" s="68">
        <v>0.23976790466828099</v>
      </c>
      <c r="FR343" s="78">
        <v>520.12</v>
      </c>
      <c r="FS343" s="78">
        <v>549.85</v>
      </c>
      <c r="FT343" s="78">
        <v>552.12</v>
      </c>
      <c r="FU343" s="78">
        <v>408.76</v>
      </c>
      <c r="FV343" s="78">
        <v>317.39999999999998</v>
      </c>
      <c r="FW343" s="79">
        <v>299.14999999999998</v>
      </c>
      <c r="FX343" s="65" t="s">
        <v>411</v>
      </c>
      <c r="FY343" s="78">
        <v>574.13</v>
      </c>
      <c r="FZ343" s="78">
        <v>603.70000000000005</v>
      </c>
      <c r="GA343" s="78">
        <v>563.62</v>
      </c>
      <c r="GB343" s="78">
        <v>562.94000000000005</v>
      </c>
      <c r="GC343" s="78"/>
      <c r="GD343" s="79">
        <v>420.8</v>
      </c>
      <c r="GE343" s="65" t="s">
        <v>412</v>
      </c>
      <c r="GF343" s="68">
        <v>0.214270409256482</v>
      </c>
      <c r="GG343" s="78">
        <v>538.65</v>
      </c>
      <c r="GH343" s="78">
        <v>587.59</v>
      </c>
      <c r="GI343" s="78">
        <v>492.99</v>
      </c>
      <c r="GJ343" s="78">
        <v>401.22</v>
      </c>
      <c r="GK343" s="78"/>
      <c r="GL343" s="79">
        <v>355.1</v>
      </c>
      <c r="GM343" s="65" t="s">
        <v>413</v>
      </c>
      <c r="GN343" s="68">
        <v>0.101688021151108</v>
      </c>
      <c r="GO343" s="78">
        <v>551.74</v>
      </c>
      <c r="GP343" s="78">
        <v>725.14</v>
      </c>
      <c r="GQ343" s="78">
        <v>506.3</v>
      </c>
      <c r="GR343" s="78">
        <v>385.7</v>
      </c>
      <c r="GS343" s="78"/>
      <c r="GT343" s="79"/>
      <c r="GU343" s="65" t="s">
        <v>414</v>
      </c>
      <c r="GV343" s="68">
        <v>1</v>
      </c>
      <c r="GW343" s="78">
        <v>492.49</v>
      </c>
      <c r="GX343" s="78">
        <v>519.74</v>
      </c>
      <c r="GY343" s="78">
        <v>494.49</v>
      </c>
      <c r="GZ343" s="78">
        <v>455.34</v>
      </c>
      <c r="HA343" s="78"/>
      <c r="HB343" s="79">
        <v>431.67</v>
      </c>
      <c r="HC343" s="65" t="s">
        <v>415</v>
      </c>
      <c r="HD343" s="68">
        <v>1</v>
      </c>
      <c r="HE343" s="78">
        <v>528.16</v>
      </c>
      <c r="HF343" s="78">
        <v>579.78</v>
      </c>
      <c r="HG343" s="78"/>
      <c r="HH343" s="78">
        <v>362.99</v>
      </c>
      <c r="HI343" s="78">
        <v>356</v>
      </c>
      <c r="HJ343" s="79">
        <v>388.39</v>
      </c>
      <c r="HK343" s="85" t="s">
        <v>416</v>
      </c>
      <c r="HL343" s="68">
        <v>1.13526707157859</v>
      </c>
      <c r="HM343" s="78">
        <v>491.55</v>
      </c>
      <c r="HN343" s="78">
        <v>525.30999999999995</v>
      </c>
      <c r="HO343" s="78">
        <v>464.65</v>
      </c>
      <c r="HP343" s="78"/>
      <c r="HQ343" s="78"/>
      <c r="HR343" s="79"/>
    </row>
    <row r="344" spans="1:226" x14ac:dyDescent="0.25">
      <c r="A344" s="81">
        <v>43115</v>
      </c>
      <c r="B344" s="82" t="s">
        <v>387</v>
      </c>
      <c r="C344" s="83">
        <v>518.29140526080164</v>
      </c>
      <c r="D344" s="83">
        <v>560.51284616786268</v>
      </c>
      <c r="E344" s="83">
        <v>527.24305233520818</v>
      </c>
      <c r="F344" s="83">
        <v>406.74401742779042</v>
      </c>
      <c r="G344" s="83">
        <v>314.84486891385768</v>
      </c>
      <c r="H344" s="84">
        <v>362.65567072356384</v>
      </c>
      <c r="I344" s="82" t="s">
        <v>388</v>
      </c>
      <c r="J344" s="83">
        <v>523.80140226141475</v>
      </c>
      <c r="K344" s="83">
        <v>562.42634404717637</v>
      </c>
      <c r="L344" s="83">
        <v>525.8270559125674</v>
      </c>
      <c r="M344" s="83">
        <v>405.98776566786228</v>
      </c>
      <c r="N344" s="83">
        <v>329.51142857142855</v>
      </c>
      <c r="O344" s="84">
        <v>405.44214538687413</v>
      </c>
      <c r="P344" s="65" t="s">
        <v>389</v>
      </c>
      <c r="Q344" s="78">
        <v>512.47</v>
      </c>
      <c r="R344" s="78">
        <v>556.19000000000005</v>
      </c>
      <c r="S344" s="78">
        <v>517.54</v>
      </c>
      <c r="T344" s="78">
        <v>346</v>
      </c>
      <c r="U344" s="78"/>
      <c r="V344" s="79"/>
      <c r="W344" s="65" t="s">
        <v>390</v>
      </c>
      <c r="X344" s="78">
        <v>514.51</v>
      </c>
      <c r="Y344" s="78">
        <v>536.51</v>
      </c>
      <c r="Z344" s="78">
        <v>506.06</v>
      </c>
      <c r="AA344" s="78">
        <v>317.02999999999997</v>
      </c>
      <c r="AB344" s="78"/>
      <c r="AC344" s="79">
        <v>455.37</v>
      </c>
      <c r="AD344" s="65" t="s">
        <v>391</v>
      </c>
      <c r="AE344" s="68">
        <v>0.51129972389814904</v>
      </c>
      <c r="AF344" s="78">
        <v>506.61</v>
      </c>
      <c r="AG344" s="78">
        <v>542.23</v>
      </c>
      <c r="AH344" s="78">
        <v>479.94</v>
      </c>
      <c r="AI344" s="78"/>
      <c r="AJ344" s="78"/>
      <c r="AK344" s="79">
        <v>346.61</v>
      </c>
      <c r="AL344" s="69" t="s">
        <v>392</v>
      </c>
      <c r="AM344" s="70">
        <v>1</v>
      </c>
      <c r="AN344" s="78">
        <v>546.27</v>
      </c>
      <c r="AO344" s="78">
        <v>586.19000000000005</v>
      </c>
      <c r="AP344" s="78">
        <v>564.38</v>
      </c>
      <c r="AQ344" s="78">
        <v>560.1</v>
      </c>
      <c r="AR344" s="78"/>
      <c r="AS344" s="79"/>
      <c r="AT344" s="65" t="s">
        <v>393</v>
      </c>
      <c r="AU344" s="68">
        <v>3.9168070189181801E-2</v>
      </c>
      <c r="AV344" s="78">
        <v>486.35</v>
      </c>
      <c r="AW344" s="78">
        <v>540.04999999999995</v>
      </c>
      <c r="AX344" s="78">
        <v>500.84</v>
      </c>
      <c r="AY344" s="78">
        <v>326.89999999999998</v>
      </c>
      <c r="AZ344" s="78"/>
      <c r="BA344" s="79">
        <v>372.89</v>
      </c>
      <c r="BB344" s="65" t="s">
        <v>394</v>
      </c>
      <c r="BC344" s="78">
        <v>481.63</v>
      </c>
      <c r="BD344" s="78">
        <v>529.6</v>
      </c>
      <c r="BE344" s="78">
        <v>505.88</v>
      </c>
      <c r="BF344" s="78"/>
      <c r="BG344" s="78"/>
      <c r="BH344" s="79">
        <v>413.24</v>
      </c>
      <c r="BI344" s="65" t="s">
        <v>395</v>
      </c>
      <c r="BJ344" s="68">
        <v>0.13423539518900299</v>
      </c>
      <c r="BK344" s="78">
        <v>606.34</v>
      </c>
      <c r="BL344" s="78">
        <v>622.32000000000005</v>
      </c>
      <c r="BM344" s="78">
        <v>675.34</v>
      </c>
      <c r="BN344" s="78">
        <v>412.37</v>
      </c>
      <c r="BO344" s="78"/>
      <c r="BP344" s="79"/>
      <c r="BQ344" s="65" t="s">
        <v>396</v>
      </c>
      <c r="BR344" s="68">
        <v>1</v>
      </c>
      <c r="BS344" s="78">
        <v>531.16999999999996</v>
      </c>
      <c r="BT344" s="78">
        <v>592.83000000000004</v>
      </c>
      <c r="BU344" s="78">
        <v>519.88</v>
      </c>
      <c r="BV344" s="78"/>
      <c r="BW344" s="78"/>
      <c r="BX344" s="79">
        <v>347.83</v>
      </c>
      <c r="BY344" s="65" t="s">
        <v>397</v>
      </c>
      <c r="BZ344" s="78">
        <v>575.09</v>
      </c>
      <c r="CA344" s="78">
        <v>594.28</v>
      </c>
      <c r="CB344" s="78">
        <v>514.82000000000005</v>
      </c>
      <c r="CC344" s="78">
        <v>380.77</v>
      </c>
      <c r="CD344" s="78"/>
      <c r="CE344" s="79">
        <v>511.04</v>
      </c>
      <c r="CF344" s="65" t="s">
        <v>398</v>
      </c>
      <c r="CG344" s="78">
        <v>515.70000000000005</v>
      </c>
      <c r="CH344" s="78">
        <v>640.08000000000004</v>
      </c>
      <c r="CI344" s="78">
        <v>570.49</v>
      </c>
      <c r="CJ344" s="78"/>
      <c r="CK344" s="78"/>
      <c r="CL344" s="79"/>
      <c r="CM344" s="65" t="s">
        <v>399</v>
      </c>
      <c r="CN344" s="78">
        <v>537.84</v>
      </c>
      <c r="CO344" s="78">
        <v>555.48</v>
      </c>
      <c r="CP344" s="78">
        <v>571.54</v>
      </c>
      <c r="CQ344" s="78">
        <v>392.18</v>
      </c>
      <c r="CR344" s="78"/>
      <c r="CS344" s="79">
        <v>557.57000000000005</v>
      </c>
      <c r="CT344" s="65" t="s">
        <v>400</v>
      </c>
      <c r="CU344" s="78">
        <v>534.05999999999995</v>
      </c>
      <c r="CV344" s="78">
        <v>642.44000000000005</v>
      </c>
      <c r="CW344" s="78">
        <v>526.70000000000005</v>
      </c>
      <c r="CX344" s="78">
        <v>411.42</v>
      </c>
      <c r="CY344" s="78"/>
      <c r="CZ344" s="79"/>
      <c r="DA344" s="65" t="s">
        <v>401</v>
      </c>
      <c r="DB344" s="68">
        <v>0.134517083669626</v>
      </c>
      <c r="DC344" s="78">
        <v>527.41</v>
      </c>
      <c r="DD344" s="78">
        <v>588.97</v>
      </c>
      <c r="DE344" s="78">
        <v>518.08000000000004</v>
      </c>
      <c r="DF344" s="78">
        <v>481.97</v>
      </c>
      <c r="DG344" s="78"/>
      <c r="DH344" s="79">
        <v>491.77</v>
      </c>
      <c r="DI344" s="65" t="s">
        <v>402</v>
      </c>
      <c r="DJ344" s="68">
        <v>3.2372936225315602E-3</v>
      </c>
      <c r="DK344" s="78">
        <v>529.19000000000005</v>
      </c>
      <c r="DL344" s="78">
        <v>587.70000000000005</v>
      </c>
      <c r="DM344" s="78">
        <v>587.70000000000005</v>
      </c>
      <c r="DN344" s="78">
        <v>426.16</v>
      </c>
      <c r="DO344" s="78"/>
      <c r="DP344" s="79">
        <v>449.3</v>
      </c>
      <c r="DQ344" s="65" t="s">
        <v>403</v>
      </c>
      <c r="DR344" s="78">
        <v>529.67999999999995</v>
      </c>
      <c r="DS344" s="78">
        <v>557.1</v>
      </c>
      <c r="DT344" s="78">
        <v>472.4</v>
      </c>
      <c r="DU344" s="78">
        <v>632.09</v>
      </c>
      <c r="DV344" s="78"/>
      <c r="DW344" s="79"/>
      <c r="DX344" s="65" t="s">
        <v>404</v>
      </c>
      <c r="DY344" s="78">
        <v>555.71</v>
      </c>
      <c r="DZ344" s="78">
        <v>563.94000000000005</v>
      </c>
      <c r="EA344" s="78">
        <v>615.27</v>
      </c>
      <c r="EB344" s="78">
        <v>389.71</v>
      </c>
      <c r="EC344" s="78"/>
      <c r="ED344" s="79">
        <v>408.11</v>
      </c>
      <c r="EE344" s="65" t="s">
        <v>405</v>
      </c>
      <c r="EF344" s="68">
        <v>1</v>
      </c>
      <c r="EG344" s="78">
        <v>529.23</v>
      </c>
      <c r="EH344" s="78">
        <v>559.02</v>
      </c>
      <c r="EI344" s="78">
        <v>489.19</v>
      </c>
      <c r="EJ344" s="78"/>
      <c r="EK344" s="78">
        <v>264.94</v>
      </c>
      <c r="EL344" s="79">
        <v>285.69</v>
      </c>
      <c r="EM344" s="65" t="s">
        <v>406</v>
      </c>
      <c r="EN344" s="78">
        <v>560.99</v>
      </c>
      <c r="EO344" s="78">
        <v>569.27</v>
      </c>
      <c r="EP344" s="78">
        <v>520.70000000000005</v>
      </c>
      <c r="EQ344" s="78"/>
      <c r="ER344" s="78"/>
      <c r="ES344" s="79">
        <v>443.15</v>
      </c>
      <c r="ET344" s="65" t="s">
        <v>407</v>
      </c>
      <c r="EU344" s="68">
        <v>1</v>
      </c>
      <c r="EV344" s="78">
        <v>529.01</v>
      </c>
      <c r="EW344" s="78">
        <v>556.76</v>
      </c>
      <c r="EX344" s="78">
        <v>514.76</v>
      </c>
      <c r="EY344" s="78"/>
      <c r="EZ344" s="78"/>
      <c r="FA344" s="79">
        <v>312.42</v>
      </c>
      <c r="FB344" s="65" t="s">
        <v>408</v>
      </c>
      <c r="FC344" s="78">
        <v>560.79</v>
      </c>
      <c r="FD344" s="78">
        <v>527.6</v>
      </c>
      <c r="FE344" s="78">
        <v>615.37</v>
      </c>
      <c r="FF344" s="78"/>
      <c r="FG344" s="78"/>
      <c r="FH344" s="79"/>
      <c r="FI344" s="65" t="s">
        <v>409</v>
      </c>
      <c r="FJ344" s="78">
        <v>535.91999999999996</v>
      </c>
      <c r="FK344" s="78">
        <v>577.4</v>
      </c>
      <c r="FL344" s="78">
        <v>369.13</v>
      </c>
      <c r="FM344" s="78">
        <v>645.27</v>
      </c>
      <c r="FN344" s="78"/>
      <c r="FO344" s="79">
        <v>389.61</v>
      </c>
      <c r="FP344" s="65" t="s">
        <v>410</v>
      </c>
      <c r="FQ344" s="68">
        <v>0.23988869164707599</v>
      </c>
      <c r="FR344" s="78">
        <v>522.63</v>
      </c>
      <c r="FS344" s="78">
        <v>552.76</v>
      </c>
      <c r="FT344" s="78">
        <v>558.15</v>
      </c>
      <c r="FU344" s="78">
        <v>399.55</v>
      </c>
      <c r="FV344" s="78">
        <v>314.45</v>
      </c>
      <c r="FW344" s="79">
        <v>300.58999999999997</v>
      </c>
      <c r="FX344" s="65" t="s">
        <v>411</v>
      </c>
      <c r="FY344" s="78">
        <v>587.95000000000005</v>
      </c>
      <c r="FZ344" s="78">
        <v>619.96</v>
      </c>
      <c r="GA344" s="78">
        <v>563.62</v>
      </c>
      <c r="GB344" s="78">
        <v>562.94000000000005</v>
      </c>
      <c r="GC344" s="78"/>
      <c r="GD344" s="79">
        <v>421.61</v>
      </c>
      <c r="GE344" s="65" t="s">
        <v>412</v>
      </c>
      <c r="GF344" s="68">
        <v>0.21608539694887399</v>
      </c>
      <c r="GG344" s="78">
        <v>540.11</v>
      </c>
      <c r="GH344" s="78">
        <v>587.92999999999995</v>
      </c>
      <c r="GI344" s="78">
        <v>499.25</v>
      </c>
      <c r="GJ344" s="78">
        <v>375.55</v>
      </c>
      <c r="GK344" s="78"/>
      <c r="GL344" s="79">
        <v>360.69</v>
      </c>
      <c r="GM344" s="65" t="s">
        <v>413</v>
      </c>
      <c r="GN344" s="68">
        <v>0.10169319164082</v>
      </c>
      <c r="GO344" s="78">
        <v>551.52</v>
      </c>
      <c r="GP344" s="78">
        <v>733.23</v>
      </c>
      <c r="GQ344" s="78">
        <v>512.03</v>
      </c>
      <c r="GR344" s="78">
        <v>396.4</v>
      </c>
      <c r="GS344" s="78"/>
      <c r="GT344" s="79"/>
      <c r="GU344" s="65" t="s">
        <v>414</v>
      </c>
      <c r="GV344" s="68">
        <v>1</v>
      </c>
      <c r="GW344" s="78">
        <v>490.49</v>
      </c>
      <c r="GX344" s="78">
        <v>516.11</v>
      </c>
      <c r="GY344" s="78">
        <v>490.68</v>
      </c>
      <c r="GZ344" s="78">
        <v>455.34</v>
      </c>
      <c r="HA344" s="78"/>
      <c r="HB344" s="79">
        <v>430.99</v>
      </c>
      <c r="HC344" s="65" t="s">
        <v>415</v>
      </c>
      <c r="HD344" s="68">
        <v>1</v>
      </c>
      <c r="HE344" s="78">
        <v>518.16</v>
      </c>
      <c r="HF344" s="78">
        <v>585.62</v>
      </c>
      <c r="HG344" s="78"/>
      <c r="HH344" s="78">
        <v>361.98</v>
      </c>
      <c r="HI344" s="78">
        <v>355.34</v>
      </c>
      <c r="HJ344" s="79">
        <v>389.22</v>
      </c>
      <c r="HK344" s="85" t="s">
        <v>416</v>
      </c>
      <c r="HL344" s="68">
        <v>1.12305290702245</v>
      </c>
      <c r="HM344" s="78">
        <v>481.25</v>
      </c>
      <c r="HN344" s="78">
        <v>515.1</v>
      </c>
      <c r="HO344" s="78">
        <v>468.62</v>
      </c>
      <c r="HP344" s="78"/>
      <c r="HQ344" s="78"/>
      <c r="HR344" s="79"/>
    </row>
    <row r="345" spans="1:226" x14ac:dyDescent="0.25">
      <c r="A345" s="81">
        <v>43108</v>
      </c>
      <c r="B345" s="82" t="s">
        <v>387</v>
      </c>
      <c r="C345" s="83">
        <v>518.86524524078789</v>
      </c>
      <c r="D345" s="83">
        <v>560.35131393908694</v>
      </c>
      <c r="E345" s="83">
        <v>521.04282111254577</v>
      </c>
      <c r="F345" s="83">
        <v>402.99398642978827</v>
      </c>
      <c r="G345" s="83">
        <v>314.97389513108612</v>
      </c>
      <c r="H345" s="84">
        <v>363.6841144126102</v>
      </c>
      <c r="I345" s="82" t="s">
        <v>388</v>
      </c>
      <c r="J345" s="83">
        <v>526.05749160719677</v>
      </c>
      <c r="K345" s="83">
        <v>563.39525681522514</v>
      </c>
      <c r="L345" s="83">
        <v>519.4482100457717</v>
      </c>
      <c r="M345" s="83">
        <v>401.77519652886616</v>
      </c>
      <c r="N345" s="83">
        <v>328.11857142857144</v>
      </c>
      <c r="O345" s="84">
        <v>405.12403566712726</v>
      </c>
      <c r="P345" s="65" t="s">
        <v>389</v>
      </c>
      <c r="Q345" s="78">
        <v>510.81</v>
      </c>
      <c r="R345" s="78">
        <v>553.69000000000005</v>
      </c>
      <c r="S345" s="78">
        <v>515.54</v>
      </c>
      <c r="T345" s="78">
        <v>346</v>
      </c>
      <c r="U345" s="78"/>
      <c r="V345" s="79"/>
      <c r="W345" s="65" t="s">
        <v>390</v>
      </c>
      <c r="X345" s="78">
        <v>510.62</v>
      </c>
      <c r="Y345" s="78">
        <v>552.46</v>
      </c>
      <c r="Z345" s="78">
        <v>506.06</v>
      </c>
      <c r="AA345" s="78">
        <v>317.02999999999997</v>
      </c>
      <c r="AB345" s="78"/>
      <c r="AC345" s="79">
        <v>455.37</v>
      </c>
      <c r="AD345" s="65" t="s">
        <v>391</v>
      </c>
      <c r="AE345" s="68">
        <v>0.51129972389814904</v>
      </c>
      <c r="AF345" s="78">
        <v>506.87</v>
      </c>
      <c r="AG345" s="78">
        <v>537.25</v>
      </c>
      <c r="AH345" s="78">
        <v>471.99</v>
      </c>
      <c r="AI345" s="78"/>
      <c r="AJ345" s="78"/>
      <c r="AK345" s="79">
        <v>348.48</v>
      </c>
      <c r="AL345" s="69" t="s">
        <v>392</v>
      </c>
      <c r="AM345" s="70">
        <v>1</v>
      </c>
      <c r="AN345" s="78">
        <v>545.48</v>
      </c>
      <c r="AO345" s="78">
        <v>582.5</v>
      </c>
      <c r="AP345" s="78">
        <v>563.54</v>
      </c>
      <c r="AQ345" s="78">
        <v>560.1</v>
      </c>
      <c r="AR345" s="78"/>
      <c r="AS345" s="79"/>
      <c r="AT345" s="65" t="s">
        <v>393</v>
      </c>
      <c r="AU345" s="68">
        <v>3.9178812098417198E-2</v>
      </c>
      <c r="AV345" s="78">
        <v>481.27</v>
      </c>
      <c r="AW345" s="78">
        <v>536.77</v>
      </c>
      <c r="AX345" s="78">
        <v>495.6</v>
      </c>
      <c r="AY345" s="78">
        <v>327.85</v>
      </c>
      <c r="AZ345" s="78"/>
      <c r="BA345" s="79">
        <v>373.44</v>
      </c>
      <c r="BB345" s="65" t="s">
        <v>394</v>
      </c>
      <c r="BC345" s="78">
        <v>501.8</v>
      </c>
      <c r="BD345" s="78">
        <v>549.77</v>
      </c>
      <c r="BE345" s="78">
        <v>497.47</v>
      </c>
      <c r="BF345" s="78"/>
      <c r="BG345" s="78"/>
      <c r="BH345" s="79">
        <v>412.4</v>
      </c>
      <c r="BI345" s="65" t="s">
        <v>395</v>
      </c>
      <c r="BJ345" s="68">
        <v>0.134287671048921</v>
      </c>
      <c r="BK345" s="78">
        <v>606.58000000000004</v>
      </c>
      <c r="BL345" s="78">
        <v>622.55999999999995</v>
      </c>
      <c r="BM345" s="78">
        <v>675.6</v>
      </c>
      <c r="BN345" s="78">
        <v>412.53</v>
      </c>
      <c r="BO345" s="78"/>
      <c r="BP345" s="79"/>
      <c r="BQ345" s="65" t="s">
        <v>396</v>
      </c>
      <c r="BR345" s="68">
        <v>1</v>
      </c>
      <c r="BS345" s="78">
        <v>474.5</v>
      </c>
      <c r="BT345" s="78">
        <v>561.16999999999996</v>
      </c>
      <c r="BU345" s="78">
        <v>491.55</v>
      </c>
      <c r="BV345" s="78"/>
      <c r="BW345" s="78"/>
      <c r="BX345" s="79">
        <v>347.83</v>
      </c>
      <c r="BY345" s="65" t="s">
        <v>397</v>
      </c>
      <c r="BZ345" s="78">
        <v>570.9</v>
      </c>
      <c r="CA345" s="78">
        <v>587.73</v>
      </c>
      <c r="CB345" s="78">
        <v>500.62</v>
      </c>
      <c r="CC345" s="78">
        <v>374.54</v>
      </c>
      <c r="CD345" s="78"/>
      <c r="CE345" s="79">
        <v>506.74</v>
      </c>
      <c r="CF345" s="65" t="s">
        <v>398</v>
      </c>
      <c r="CG345" s="78">
        <v>507.63</v>
      </c>
      <c r="CH345" s="78">
        <v>632.02</v>
      </c>
      <c r="CI345" s="78">
        <v>541.46</v>
      </c>
      <c r="CJ345" s="78"/>
      <c r="CK345" s="78"/>
      <c r="CL345" s="79"/>
      <c r="CM345" s="65" t="s">
        <v>399</v>
      </c>
      <c r="CN345" s="78">
        <v>532.12</v>
      </c>
      <c r="CO345" s="78">
        <v>551.75</v>
      </c>
      <c r="CP345" s="78">
        <v>574.17999999999995</v>
      </c>
      <c r="CQ345" s="78">
        <v>391.11</v>
      </c>
      <c r="CR345" s="78"/>
      <c r="CS345" s="79">
        <v>564.70000000000005</v>
      </c>
      <c r="CT345" s="65" t="s">
        <v>400</v>
      </c>
      <c r="CU345" s="78">
        <v>530.96</v>
      </c>
      <c r="CV345" s="78">
        <v>636.92999999999995</v>
      </c>
      <c r="CW345" s="78">
        <v>519.54999999999995</v>
      </c>
      <c r="CX345" s="78">
        <v>408.33</v>
      </c>
      <c r="CY345" s="78"/>
      <c r="CZ345" s="79"/>
      <c r="DA345" s="65" t="s">
        <v>401</v>
      </c>
      <c r="DB345" s="68">
        <v>0.13437248051598999</v>
      </c>
      <c r="DC345" s="78">
        <v>532.22</v>
      </c>
      <c r="DD345" s="78">
        <v>586.4</v>
      </c>
      <c r="DE345" s="78">
        <v>514.29999999999995</v>
      </c>
      <c r="DF345" s="78">
        <v>481.46</v>
      </c>
      <c r="DG345" s="78"/>
      <c r="DH345" s="79">
        <v>501.99</v>
      </c>
      <c r="DI345" s="65" t="s">
        <v>402</v>
      </c>
      <c r="DJ345" s="68">
        <v>3.23792254889263E-3</v>
      </c>
      <c r="DK345" s="78">
        <v>524.35</v>
      </c>
      <c r="DL345" s="78">
        <v>588.9</v>
      </c>
      <c r="DM345" s="78">
        <v>588.9</v>
      </c>
      <c r="DN345" s="78">
        <v>429.51</v>
      </c>
      <c r="DO345" s="78"/>
      <c r="DP345" s="79">
        <v>454.57</v>
      </c>
      <c r="DQ345" s="65" t="s">
        <v>403</v>
      </c>
      <c r="DR345" s="78">
        <v>521.54999999999995</v>
      </c>
      <c r="DS345" s="78">
        <v>524.58000000000004</v>
      </c>
      <c r="DT345" s="78">
        <v>467.56</v>
      </c>
      <c r="DU345" s="78">
        <v>632.99</v>
      </c>
      <c r="DV345" s="78"/>
      <c r="DW345" s="79"/>
      <c r="DX345" s="65" t="s">
        <v>404</v>
      </c>
      <c r="DY345" s="78">
        <v>551.53</v>
      </c>
      <c r="DZ345" s="78">
        <v>559.39</v>
      </c>
      <c r="EA345" s="78">
        <v>605.70000000000005</v>
      </c>
      <c r="EB345" s="78">
        <v>389.91</v>
      </c>
      <c r="EC345" s="78"/>
      <c r="ED345" s="79">
        <v>408.14</v>
      </c>
      <c r="EE345" s="65" t="s">
        <v>405</v>
      </c>
      <c r="EF345" s="68">
        <v>1</v>
      </c>
      <c r="EG345" s="78">
        <v>533.26</v>
      </c>
      <c r="EH345" s="78">
        <v>549.52</v>
      </c>
      <c r="EI345" s="78">
        <v>485.06</v>
      </c>
      <c r="EJ345" s="78"/>
      <c r="EK345" s="78">
        <v>264.94</v>
      </c>
      <c r="EL345" s="79">
        <v>285.89</v>
      </c>
      <c r="EM345" s="65" t="s">
        <v>406</v>
      </c>
      <c r="EN345" s="78">
        <v>546.46</v>
      </c>
      <c r="EO345" s="78">
        <v>569.27</v>
      </c>
      <c r="EP345" s="78">
        <v>520.70000000000005</v>
      </c>
      <c r="EQ345" s="78"/>
      <c r="ER345" s="78"/>
      <c r="ES345" s="79">
        <v>443.15</v>
      </c>
      <c r="ET345" s="65" t="s">
        <v>407</v>
      </c>
      <c r="EU345" s="68">
        <v>1</v>
      </c>
      <c r="EV345" s="78">
        <v>524.41</v>
      </c>
      <c r="EW345" s="78">
        <v>551.38</v>
      </c>
      <c r="EX345" s="78">
        <v>509.38</v>
      </c>
      <c r="EY345" s="78"/>
      <c r="EZ345" s="78"/>
      <c r="FA345" s="79">
        <v>308.95</v>
      </c>
      <c r="FB345" s="65" t="s">
        <v>408</v>
      </c>
      <c r="FC345" s="78">
        <v>560.79</v>
      </c>
      <c r="FD345" s="78">
        <v>527.6</v>
      </c>
      <c r="FE345" s="78">
        <v>615.37</v>
      </c>
      <c r="FF345" s="78"/>
      <c r="FG345" s="78"/>
      <c r="FH345" s="79"/>
      <c r="FI345" s="65" t="s">
        <v>409</v>
      </c>
      <c r="FJ345" s="78">
        <v>520.22</v>
      </c>
      <c r="FK345" s="78">
        <v>571.61</v>
      </c>
      <c r="FL345" s="78">
        <v>369.96</v>
      </c>
      <c r="FM345" s="78">
        <v>641.27</v>
      </c>
      <c r="FN345" s="78"/>
      <c r="FO345" s="79">
        <v>385.48</v>
      </c>
      <c r="FP345" s="65" t="s">
        <v>410</v>
      </c>
      <c r="FQ345" s="68">
        <v>0.24002112185872401</v>
      </c>
      <c r="FR345" s="78">
        <v>517.91</v>
      </c>
      <c r="FS345" s="78">
        <v>546.96</v>
      </c>
      <c r="FT345" s="78">
        <v>551.38</v>
      </c>
      <c r="FU345" s="78">
        <v>400.6</v>
      </c>
      <c r="FV345" s="78">
        <v>314.62</v>
      </c>
      <c r="FW345" s="79">
        <v>303</v>
      </c>
      <c r="FX345" s="65" t="s">
        <v>411</v>
      </c>
      <c r="FY345" s="78">
        <v>579.01</v>
      </c>
      <c r="FZ345" s="78">
        <v>614.27</v>
      </c>
      <c r="GA345" s="78">
        <v>558.74</v>
      </c>
      <c r="GB345" s="78">
        <v>557.84</v>
      </c>
      <c r="GC345" s="78"/>
      <c r="GD345" s="79">
        <v>420.8</v>
      </c>
      <c r="GE345" s="65" t="s">
        <v>412</v>
      </c>
      <c r="GF345" s="68">
        <v>0.21642210968272499</v>
      </c>
      <c r="GG345" s="78">
        <v>529.08000000000004</v>
      </c>
      <c r="GH345" s="78">
        <v>578.21</v>
      </c>
      <c r="GI345" s="78">
        <v>472.88</v>
      </c>
      <c r="GJ345" s="78">
        <v>360.34</v>
      </c>
      <c r="GK345" s="78"/>
      <c r="GL345" s="79">
        <v>361.04</v>
      </c>
      <c r="GM345" s="65" t="s">
        <v>413</v>
      </c>
      <c r="GN345" s="68">
        <v>0.101869301685937</v>
      </c>
      <c r="GO345" s="78">
        <v>548.16</v>
      </c>
      <c r="GP345" s="78">
        <v>734.01</v>
      </c>
      <c r="GQ345" s="78">
        <v>508.27</v>
      </c>
      <c r="GR345" s="78">
        <v>397.09</v>
      </c>
      <c r="GS345" s="78"/>
      <c r="GT345" s="79"/>
      <c r="GU345" s="65" t="s">
        <v>414</v>
      </c>
      <c r="GV345" s="68">
        <v>1</v>
      </c>
      <c r="GW345" s="78">
        <v>481.64</v>
      </c>
      <c r="GX345" s="78">
        <v>512.09</v>
      </c>
      <c r="GY345" s="78">
        <v>481.74</v>
      </c>
      <c r="GZ345" s="78">
        <v>455.34</v>
      </c>
      <c r="HA345" s="78"/>
      <c r="HB345" s="79">
        <v>430.63</v>
      </c>
      <c r="HC345" s="65" t="s">
        <v>415</v>
      </c>
      <c r="HD345" s="68">
        <v>1</v>
      </c>
      <c r="HE345" s="78">
        <v>506.5</v>
      </c>
      <c r="HF345" s="78">
        <v>575.62</v>
      </c>
      <c r="HG345" s="78"/>
      <c r="HH345" s="78">
        <v>360.03</v>
      </c>
      <c r="HI345" s="78">
        <v>353.39</v>
      </c>
      <c r="HJ345" s="79">
        <v>390.05</v>
      </c>
      <c r="HK345" s="85" t="s">
        <v>416</v>
      </c>
      <c r="HL345" s="68">
        <v>1.1310553877823399</v>
      </c>
      <c r="HM345" s="78">
        <v>480.53</v>
      </c>
      <c r="HN345" s="78">
        <v>513.04</v>
      </c>
      <c r="HO345" s="78">
        <v>468.85</v>
      </c>
      <c r="HP345" s="78"/>
      <c r="HQ345" s="78"/>
      <c r="HR345" s="79"/>
    </row>
    <row r="346" spans="1:226" x14ac:dyDescent="0.25">
      <c r="A346" s="81">
        <v>43101</v>
      </c>
      <c r="B346" s="82" t="s">
        <v>387</v>
      </c>
      <c r="C346" s="83">
        <v>515.21709028569796</v>
      </c>
      <c r="D346" s="83">
        <v>551.15723556697617</v>
      </c>
      <c r="E346" s="83">
        <v>516.70082413507157</v>
      </c>
      <c r="F346" s="83">
        <v>379.31908740503053</v>
      </c>
      <c r="G346" s="83">
        <v>302.78232209737826</v>
      </c>
      <c r="H346" s="84">
        <v>364.49539969923944</v>
      </c>
      <c r="I346" s="82" t="s">
        <v>388</v>
      </c>
      <c r="J346" s="83">
        <v>522.36913831320965</v>
      </c>
      <c r="K346" s="83">
        <v>552.49906877768865</v>
      </c>
      <c r="L346" s="83">
        <v>515.21415596527379</v>
      </c>
      <c r="M346" s="83">
        <v>374.57377459954296</v>
      </c>
      <c r="N346" s="83">
        <v>326.64000000000004</v>
      </c>
      <c r="O346" s="84">
        <v>404.3236832694343</v>
      </c>
      <c r="P346" s="65" t="s">
        <v>389</v>
      </c>
      <c r="Q346" s="78">
        <v>510.81</v>
      </c>
      <c r="R346" s="78">
        <v>554.53</v>
      </c>
      <c r="S346" s="78">
        <v>515.64</v>
      </c>
      <c r="T346" s="78">
        <v>346</v>
      </c>
      <c r="U346" s="78"/>
      <c r="V346" s="79"/>
      <c r="W346" s="65" t="s">
        <v>390</v>
      </c>
      <c r="X346" s="78">
        <v>500.46</v>
      </c>
      <c r="Y346" s="78">
        <v>537.34</v>
      </c>
      <c r="Z346" s="78">
        <v>493.99</v>
      </c>
      <c r="AA346" s="78">
        <v>302.52</v>
      </c>
      <c r="AB346" s="78"/>
      <c r="AC346" s="79">
        <v>449.59</v>
      </c>
      <c r="AD346" s="65" t="s">
        <v>391</v>
      </c>
      <c r="AE346" s="68">
        <v>0.51129972389814904</v>
      </c>
      <c r="AF346" s="78">
        <v>506.1</v>
      </c>
      <c r="AG346" s="78">
        <v>540.57000000000005</v>
      </c>
      <c r="AH346" s="78">
        <v>468.86</v>
      </c>
      <c r="AI346" s="78"/>
      <c r="AJ346" s="78"/>
      <c r="AK346" s="79">
        <v>350.23</v>
      </c>
      <c r="AL346" s="69" t="s">
        <v>392</v>
      </c>
      <c r="AM346" s="70">
        <v>1</v>
      </c>
      <c r="AN346" s="78">
        <v>538.45000000000005</v>
      </c>
      <c r="AO346" s="78">
        <v>579.61</v>
      </c>
      <c r="AP346" s="78">
        <v>557.91</v>
      </c>
      <c r="AQ346" s="78">
        <v>560.1</v>
      </c>
      <c r="AR346" s="78"/>
      <c r="AS346" s="79"/>
      <c r="AT346" s="65" t="s">
        <v>393</v>
      </c>
      <c r="AU346" s="68">
        <v>3.9161934599569202E-2</v>
      </c>
      <c r="AV346" s="78">
        <v>482.84</v>
      </c>
      <c r="AW346" s="78">
        <v>531.58000000000004</v>
      </c>
      <c r="AX346" s="78">
        <v>491.64</v>
      </c>
      <c r="AY346" s="78">
        <v>326.85000000000002</v>
      </c>
      <c r="AZ346" s="78"/>
      <c r="BA346" s="79">
        <v>372.57</v>
      </c>
      <c r="BB346" s="65" t="s">
        <v>394</v>
      </c>
      <c r="BC346" s="78">
        <v>503.48</v>
      </c>
      <c r="BD346" s="78">
        <v>543.89</v>
      </c>
      <c r="BE346" s="78">
        <v>497.47</v>
      </c>
      <c r="BF346" s="78"/>
      <c r="BG346" s="78"/>
      <c r="BH346" s="79">
        <v>412.4</v>
      </c>
      <c r="BI346" s="65" t="s">
        <v>395</v>
      </c>
      <c r="BJ346" s="68">
        <v>0.13432013861838299</v>
      </c>
      <c r="BK346" s="78">
        <v>617.47</v>
      </c>
      <c r="BL346" s="78">
        <v>633.45000000000005</v>
      </c>
      <c r="BM346" s="78">
        <v>686.51</v>
      </c>
      <c r="BN346" s="78">
        <v>399.2</v>
      </c>
      <c r="BO346" s="78"/>
      <c r="BP346" s="79"/>
      <c r="BQ346" s="65" t="s">
        <v>396</v>
      </c>
      <c r="BR346" s="68">
        <v>1</v>
      </c>
      <c r="BS346" s="78">
        <v>467.83</v>
      </c>
      <c r="BT346" s="78">
        <v>537.83000000000004</v>
      </c>
      <c r="BU346" s="78">
        <v>491.55</v>
      </c>
      <c r="BV346" s="78"/>
      <c r="BW346" s="78"/>
      <c r="BX346" s="79">
        <v>306.17</v>
      </c>
      <c r="BY346" s="65" t="s">
        <v>397</v>
      </c>
      <c r="BZ346" s="78">
        <v>565.52</v>
      </c>
      <c r="CA346" s="78">
        <v>579.85</v>
      </c>
      <c r="CB346" s="78">
        <v>482.52</v>
      </c>
      <c r="CC346" s="78">
        <v>333.93</v>
      </c>
      <c r="CD346" s="78"/>
      <c r="CE346" s="79">
        <v>504.22</v>
      </c>
      <c r="CF346" s="65" t="s">
        <v>398</v>
      </c>
      <c r="CG346" s="78">
        <v>500.37</v>
      </c>
      <c r="CH346" s="78">
        <v>623.14</v>
      </c>
      <c r="CI346" s="78">
        <v>539.04</v>
      </c>
      <c r="CJ346" s="78"/>
      <c r="CK346" s="78"/>
      <c r="CL346" s="79"/>
      <c r="CM346" s="65" t="s">
        <v>399</v>
      </c>
      <c r="CN346" s="78">
        <v>513.88</v>
      </c>
      <c r="CO346" s="78">
        <v>525.48</v>
      </c>
      <c r="CP346" s="78">
        <v>568.27</v>
      </c>
      <c r="CQ346" s="78">
        <v>387.12</v>
      </c>
      <c r="CR346" s="78"/>
      <c r="CS346" s="79">
        <v>555.82000000000005</v>
      </c>
      <c r="CT346" s="65" t="s">
        <v>400</v>
      </c>
      <c r="CU346" s="78">
        <v>526.33000000000004</v>
      </c>
      <c r="CV346" s="78">
        <v>629.9</v>
      </c>
      <c r="CW346" s="78">
        <v>506.94</v>
      </c>
      <c r="CX346" s="78">
        <v>383.42</v>
      </c>
      <c r="CY346" s="78"/>
      <c r="CZ346" s="79"/>
      <c r="DA346" s="65" t="s">
        <v>401</v>
      </c>
      <c r="DB346" s="68">
        <v>0.13440860215053799</v>
      </c>
      <c r="DC346" s="78">
        <v>524.84</v>
      </c>
      <c r="DD346" s="78">
        <v>577.74</v>
      </c>
      <c r="DE346" s="78">
        <v>505.83</v>
      </c>
      <c r="DF346" s="78">
        <v>477.42</v>
      </c>
      <c r="DG346" s="78"/>
      <c r="DH346" s="79">
        <v>502.12</v>
      </c>
      <c r="DI346" s="65" t="s">
        <v>402</v>
      </c>
      <c r="DJ346" s="68">
        <v>3.22237618019528E-3</v>
      </c>
      <c r="DK346" s="78">
        <v>514.13</v>
      </c>
      <c r="DL346" s="78">
        <v>583.1</v>
      </c>
      <c r="DM346" s="78">
        <v>583.1</v>
      </c>
      <c r="DN346" s="78">
        <v>383.42</v>
      </c>
      <c r="DO346" s="78"/>
      <c r="DP346" s="79">
        <v>454.47</v>
      </c>
      <c r="DQ346" s="65" t="s">
        <v>403</v>
      </c>
      <c r="DR346" s="78">
        <v>521.54999999999995</v>
      </c>
      <c r="DS346" s="78">
        <v>540.84</v>
      </c>
      <c r="DT346" s="78">
        <v>466.57</v>
      </c>
      <c r="DU346" s="78">
        <v>628.07000000000005</v>
      </c>
      <c r="DV346" s="78"/>
      <c r="DW346" s="79"/>
      <c r="DX346" s="65" t="s">
        <v>404</v>
      </c>
      <c r="DY346" s="78">
        <v>545.80999999999995</v>
      </c>
      <c r="DZ346" s="78">
        <v>551.92999999999995</v>
      </c>
      <c r="EA346" s="78">
        <v>596.72</v>
      </c>
      <c r="EB346" s="78">
        <v>376.02</v>
      </c>
      <c r="EC346" s="78"/>
      <c r="ED346" s="79">
        <v>408.46</v>
      </c>
      <c r="EE346" s="65" t="s">
        <v>405</v>
      </c>
      <c r="EF346" s="68">
        <v>1</v>
      </c>
      <c r="EG346" s="78">
        <v>524.08000000000004</v>
      </c>
      <c r="EH346" s="78">
        <v>528.96</v>
      </c>
      <c r="EI346" s="78">
        <v>474.73</v>
      </c>
      <c r="EJ346" s="78"/>
      <c r="EK346" s="78">
        <v>264.94</v>
      </c>
      <c r="EL346" s="79">
        <v>286.08</v>
      </c>
      <c r="EM346" s="65" t="s">
        <v>406</v>
      </c>
      <c r="EN346" s="78">
        <v>546.46</v>
      </c>
      <c r="EO346" s="78">
        <v>569.27</v>
      </c>
      <c r="EP346" s="78">
        <v>505.79</v>
      </c>
      <c r="EQ346" s="78"/>
      <c r="ER346" s="78"/>
      <c r="ES346" s="79">
        <v>440.37</v>
      </c>
      <c r="ET346" s="65" t="s">
        <v>407</v>
      </c>
      <c r="EU346" s="68">
        <v>1</v>
      </c>
      <c r="EV346" s="78">
        <v>497.41</v>
      </c>
      <c r="EW346" s="78">
        <v>523.58000000000004</v>
      </c>
      <c r="EX346" s="78">
        <v>554.57000000000005</v>
      </c>
      <c r="EY346" s="78"/>
      <c r="EZ346" s="78"/>
      <c r="FA346" s="79">
        <v>301.57</v>
      </c>
      <c r="FB346" s="65" t="s">
        <v>408</v>
      </c>
      <c r="FC346" s="78">
        <v>560.79</v>
      </c>
      <c r="FD346" s="78">
        <v>527.6</v>
      </c>
      <c r="FE346" s="78">
        <v>615.37</v>
      </c>
      <c r="FF346" s="78"/>
      <c r="FG346" s="78"/>
      <c r="FH346" s="79"/>
      <c r="FI346" s="65" t="s">
        <v>409</v>
      </c>
      <c r="FJ346" s="78">
        <v>516.09</v>
      </c>
      <c r="FK346" s="78">
        <v>562.52</v>
      </c>
      <c r="FL346" s="78">
        <v>360.04</v>
      </c>
      <c r="FM346" s="78">
        <v>614.27</v>
      </c>
      <c r="FN346" s="78"/>
      <c r="FO346" s="79">
        <v>383</v>
      </c>
      <c r="FP346" s="65" t="s">
        <v>410</v>
      </c>
      <c r="FQ346" s="68">
        <v>0.23940627244433799</v>
      </c>
      <c r="FR346" s="78">
        <v>516.05999999999995</v>
      </c>
      <c r="FS346" s="78">
        <v>543.30999999999995</v>
      </c>
      <c r="FT346" s="78">
        <v>538.52</v>
      </c>
      <c r="FU346" s="78">
        <v>461.15</v>
      </c>
      <c r="FV346" s="78">
        <v>302.14</v>
      </c>
      <c r="FW346" s="79">
        <v>306.39</v>
      </c>
      <c r="FX346" s="65" t="s">
        <v>411</v>
      </c>
      <c r="FY346" s="78">
        <v>568.44000000000005</v>
      </c>
      <c r="FZ346" s="78">
        <v>602.88</v>
      </c>
      <c r="GA346" s="78">
        <v>546.54999999999995</v>
      </c>
      <c r="GB346" s="78">
        <v>552.94000000000005</v>
      </c>
      <c r="GC346" s="78"/>
      <c r="GD346" s="79">
        <v>416.73</v>
      </c>
      <c r="GE346" s="65" t="s">
        <v>412</v>
      </c>
      <c r="GF346" s="68">
        <v>0.214661371686165</v>
      </c>
      <c r="GG346" s="78">
        <v>514.21</v>
      </c>
      <c r="GH346" s="78">
        <v>561.83000000000004</v>
      </c>
      <c r="GI346" s="78">
        <v>531.34</v>
      </c>
      <c r="GJ346" s="78">
        <v>387.98</v>
      </c>
      <c r="GK346" s="78"/>
      <c r="GL346" s="79">
        <v>358.22</v>
      </c>
      <c r="GM346" s="65" t="s">
        <v>413</v>
      </c>
      <c r="GN346" s="68">
        <v>0.10158678559093</v>
      </c>
      <c r="GO346" s="78">
        <v>545.34</v>
      </c>
      <c r="GP346" s="78">
        <v>729.78</v>
      </c>
      <c r="GQ346" s="78">
        <v>503.12</v>
      </c>
      <c r="GR346" s="78">
        <v>392.33</v>
      </c>
      <c r="GS346" s="78"/>
      <c r="GT346" s="79"/>
      <c r="GU346" s="65" t="s">
        <v>414</v>
      </c>
      <c r="GV346" s="68">
        <v>1</v>
      </c>
      <c r="GW346" s="78">
        <v>480.19</v>
      </c>
      <c r="GX346" s="78">
        <v>511.05</v>
      </c>
      <c r="GY346" s="78">
        <v>467.52</v>
      </c>
      <c r="GZ346" s="78">
        <v>443.34</v>
      </c>
      <c r="HA346" s="78"/>
      <c r="HB346" s="79">
        <v>429.26</v>
      </c>
      <c r="HC346" s="65" t="s">
        <v>415</v>
      </c>
      <c r="HD346" s="68">
        <v>1</v>
      </c>
      <c r="HE346" s="78">
        <v>507.33</v>
      </c>
      <c r="HF346" s="78">
        <v>564.78</v>
      </c>
      <c r="HG346" s="78"/>
      <c r="HH346" s="78">
        <v>357.96</v>
      </c>
      <c r="HI346" s="78">
        <v>351.32</v>
      </c>
      <c r="HJ346" s="79">
        <v>390.89</v>
      </c>
      <c r="HK346" s="85" t="s">
        <v>416</v>
      </c>
      <c r="HL346" s="68">
        <v>1.1271034568263001</v>
      </c>
      <c r="HM346" s="78">
        <v>475.68</v>
      </c>
      <c r="HN346" s="78">
        <v>506.94</v>
      </c>
      <c r="HO346" s="78">
        <v>463.24</v>
      </c>
      <c r="HP346" s="78"/>
      <c r="HQ346" s="78"/>
      <c r="HR346" s="79"/>
    </row>
    <row r="347" spans="1:226" x14ac:dyDescent="0.25">
      <c r="A347" s="81">
        <v>43087</v>
      </c>
      <c r="B347" s="82" t="s">
        <v>387</v>
      </c>
      <c r="C347" s="83">
        <v>508.07661929874189</v>
      </c>
      <c r="D347" s="83">
        <v>542.0685441493323</v>
      </c>
      <c r="E347" s="83">
        <v>506.21276548065413</v>
      </c>
      <c r="F347" s="83">
        <v>386.8661927783063</v>
      </c>
      <c r="G347" s="83">
        <v>332.13353880430748</v>
      </c>
      <c r="H347" s="84">
        <v>362.16662271210225</v>
      </c>
      <c r="I347" s="82" t="s">
        <v>388</v>
      </c>
      <c r="J347" s="83">
        <v>513.92974970063995</v>
      </c>
      <c r="K347" s="83">
        <v>541.1137090073712</v>
      </c>
      <c r="L347" s="83">
        <v>504.68552815277724</v>
      </c>
      <c r="M347" s="83">
        <v>385.49032681289555</v>
      </c>
      <c r="N347" s="83">
        <v>339.96637362637358</v>
      </c>
      <c r="O347" s="84">
        <v>402.03326454167649</v>
      </c>
      <c r="P347" s="65" t="s">
        <v>389</v>
      </c>
      <c r="Q347" s="78">
        <v>501.64</v>
      </c>
      <c r="R347" s="78">
        <v>545.36</v>
      </c>
      <c r="S347" s="78">
        <v>498.46</v>
      </c>
      <c r="T347" s="78">
        <v>341</v>
      </c>
      <c r="U347" s="78"/>
      <c r="V347" s="79"/>
      <c r="W347" s="65" t="s">
        <v>390</v>
      </c>
      <c r="X347" s="78">
        <v>495.34</v>
      </c>
      <c r="Y347" s="78">
        <v>527.04999999999995</v>
      </c>
      <c r="Z347" s="78">
        <v>493.99</v>
      </c>
      <c r="AA347" s="78">
        <v>302.52</v>
      </c>
      <c r="AB347" s="78"/>
      <c r="AC347" s="79">
        <v>449.59</v>
      </c>
      <c r="AD347" s="65" t="s">
        <v>391</v>
      </c>
      <c r="AE347" s="68">
        <v>0.51129972389814904</v>
      </c>
      <c r="AF347" s="78">
        <v>506.44</v>
      </c>
      <c r="AG347" s="78">
        <v>531.62</v>
      </c>
      <c r="AH347" s="78">
        <v>461.02</v>
      </c>
      <c r="AI347" s="78"/>
      <c r="AJ347" s="78"/>
      <c r="AK347" s="79">
        <v>351.25</v>
      </c>
      <c r="AL347" s="69" t="s">
        <v>392</v>
      </c>
      <c r="AM347" s="70">
        <v>1</v>
      </c>
      <c r="AN347" s="78">
        <v>534.97</v>
      </c>
      <c r="AO347" s="78">
        <v>579.51</v>
      </c>
      <c r="AP347" s="78">
        <v>557.48</v>
      </c>
      <c r="AQ347" s="78">
        <v>560.1</v>
      </c>
      <c r="AR347" s="78"/>
      <c r="AS347" s="79"/>
      <c r="AT347" s="65" t="s">
        <v>393</v>
      </c>
      <c r="AU347" s="68">
        <v>3.8933229511388001E-2</v>
      </c>
      <c r="AV347" s="78">
        <v>478.64</v>
      </c>
      <c r="AW347" s="78">
        <v>528.32000000000005</v>
      </c>
      <c r="AX347" s="78">
        <v>487.35</v>
      </c>
      <c r="AY347" s="78">
        <v>322.95</v>
      </c>
      <c r="AZ347" s="78"/>
      <c r="BA347" s="79">
        <v>370.81</v>
      </c>
      <c r="BB347" s="65" t="s">
        <v>394</v>
      </c>
      <c r="BC347" s="78">
        <v>484.16</v>
      </c>
      <c r="BD347" s="78">
        <v>521.20000000000005</v>
      </c>
      <c r="BE347" s="78">
        <v>489.07</v>
      </c>
      <c r="BF347" s="78"/>
      <c r="BG347" s="78"/>
      <c r="BH347" s="79">
        <v>404.84</v>
      </c>
      <c r="BI347" s="65" t="s">
        <v>395</v>
      </c>
      <c r="BJ347" s="68">
        <v>0.13433637829124101</v>
      </c>
      <c r="BK347" s="78">
        <v>610.16</v>
      </c>
      <c r="BL347" s="78">
        <v>614.19000000000005</v>
      </c>
      <c r="BM347" s="78">
        <v>667.28</v>
      </c>
      <c r="BN347" s="78">
        <v>399.18</v>
      </c>
      <c r="BO347" s="78"/>
      <c r="BP347" s="79"/>
      <c r="BQ347" s="65" t="s">
        <v>396</v>
      </c>
      <c r="BR347" s="68">
        <v>1</v>
      </c>
      <c r="BS347" s="78">
        <v>608.05999999999995</v>
      </c>
      <c r="BT347" s="78">
        <v>537.83000000000004</v>
      </c>
      <c r="BU347" s="78">
        <v>491.55</v>
      </c>
      <c r="BV347" s="78"/>
      <c r="BW347" s="78"/>
      <c r="BX347" s="79">
        <v>306.17</v>
      </c>
      <c r="BY347" s="65" t="s">
        <v>397</v>
      </c>
      <c r="BZ347" s="78">
        <v>559.67999999999995</v>
      </c>
      <c r="CA347" s="78">
        <v>572.79999999999995</v>
      </c>
      <c r="CB347" s="78">
        <v>480.18</v>
      </c>
      <c r="CC347" s="78">
        <v>359.3</v>
      </c>
      <c r="CD347" s="78"/>
      <c r="CE347" s="79">
        <v>503.9</v>
      </c>
      <c r="CF347" s="65" t="s">
        <v>398</v>
      </c>
      <c r="CG347" s="78">
        <v>504.48</v>
      </c>
      <c r="CH347" s="78">
        <v>572.5</v>
      </c>
      <c r="CI347" s="78">
        <v>522.91</v>
      </c>
      <c r="CJ347" s="78"/>
      <c r="CK347" s="78"/>
      <c r="CL347" s="79"/>
      <c r="CM347" s="65" t="s">
        <v>399</v>
      </c>
      <c r="CN347" s="78">
        <v>509.93</v>
      </c>
      <c r="CO347" s="78">
        <v>518.73</v>
      </c>
      <c r="CP347" s="78">
        <v>542.38</v>
      </c>
      <c r="CQ347" s="78">
        <v>372.4</v>
      </c>
      <c r="CR347" s="78"/>
      <c r="CS347" s="79">
        <v>542.66</v>
      </c>
      <c r="CT347" s="65" t="s">
        <v>400</v>
      </c>
      <c r="CU347" s="78">
        <v>526.33000000000004</v>
      </c>
      <c r="CV347" s="78">
        <v>629.9</v>
      </c>
      <c r="CW347" s="78">
        <v>506.94</v>
      </c>
      <c r="CX347" s="78">
        <v>383.42</v>
      </c>
      <c r="CY347" s="78"/>
      <c r="CZ347" s="79"/>
      <c r="DA347" s="65" t="s">
        <v>401</v>
      </c>
      <c r="DB347" s="68">
        <v>0.13257324671881199</v>
      </c>
      <c r="DC347" s="78">
        <v>504.94</v>
      </c>
      <c r="DD347" s="78">
        <v>559.57000000000005</v>
      </c>
      <c r="DE347" s="78">
        <v>486.2</v>
      </c>
      <c r="DF347" s="78">
        <v>470.9</v>
      </c>
      <c r="DG347" s="78"/>
      <c r="DH347" s="79">
        <v>490.71</v>
      </c>
      <c r="DI347" s="65" t="s">
        <v>402</v>
      </c>
      <c r="DJ347" s="68">
        <v>3.1880638888003299E-3</v>
      </c>
      <c r="DK347" s="78">
        <v>508.11</v>
      </c>
      <c r="DL347" s="78">
        <v>570.41</v>
      </c>
      <c r="DM347" s="78">
        <v>570.41</v>
      </c>
      <c r="DN347" s="78">
        <v>381.94</v>
      </c>
      <c r="DO347" s="78"/>
      <c r="DP347" s="79">
        <v>444.6</v>
      </c>
      <c r="DQ347" s="65" t="s">
        <v>403</v>
      </c>
      <c r="DR347" s="78">
        <v>529.67999999999995</v>
      </c>
      <c r="DS347" s="78">
        <v>557.1</v>
      </c>
      <c r="DT347" s="78">
        <v>462.79</v>
      </c>
      <c r="DU347" s="78">
        <v>605.92999999999995</v>
      </c>
      <c r="DV347" s="78"/>
      <c r="DW347" s="79"/>
      <c r="DX347" s="65" t="s">
        <v>404</v>
      </c>
      <c r="DY347" s="78">
        <v>541.53</v>
      </c>
      <c r="DZ347" s="78">
        <v>546.82000000000005</v>
      </c>
      <c r="EA347" s="78">
        <v>587.82000000000005</v>
      </c>
      <c r="EB347" s="78">
        <v>365.13</v>
      </c>
      <c r="EC347" s="78"/>
      <c r="ED347" s="79">
        <v>407.17</v>
      </c>
      <c r="EE347" s="65" t="s">
        <v>405</v>
      </c>
      <c r="EF347" s="68">
        <v>1</v>
      </c>
      <c r="EG347" s="78">
        <v>511.97</v>
      </c>
      <c r="EH347" s="78">
        <v>531.24</v>
      </c>
      <c r="EI347" s="78">
        <v>468.53</v>
      </c>
      <c r="EJ347" s="78"/>
      <c r="EK347" s="78">
        <v>264.94</v>
      </c>
      <c r="EL347" s="79">
        <v>280.33</v>
      </c>
      <c r="EM347" s="65" t="s">
        <v>406</v>
      </c>
      <c r="EN347" s="78">
        <v>546.46</v>
      </c>
      <c r="EO347" s="78">
        <v>556.45000000000005</v>
      </c>
      <c r="EP347" s="78">
        <v>505.79</v>
      </c>
      <c r="EQ347" s="78"/>
      <c r="ER347" s="78"/>
      <c r="ES347" s="79">
        <v>446.86</v>
      </c>
      <c r="ET347" s="65" t="s">
        <v>407</v>
      </c>
      <c r="EU347" s="68">
        <v>1</v>
      </c>
      <c r="EV347" s="78">
        <v>537.41</v>
      </c>
      <c r="EW347" s="78">
        <v>554.58000000000004</v>
      </c>
      <c r="EX347" s="78">
        <v>554.57000000000005</v>
      </c>
      <c r="EY347" s="78"/>
      <c r="EZ347" s="78"/>
      <c r="FA347" s="79">
        <v>322.47000000000003</v>
      </c>
      <c r="FB347" s="65" t="s">
        <v>408</v>
      </c>
      <c r="FC347" s="78">
        <v>560.79</v>
      </c>
      <c r="FD347" s="78">
        <v>527.6</v>
      </c>
      <c r="FE347" s="78">
        <v>615.37</v>
      </c>
      <c r="FF347" s="78"/>
      <c r="FG347" s="78"/>
      <c r="FH347" s="79"/>
      <c r="FI347" s="65" t="s">
        <v>409</v>
      </c>
      <c r="FJ347" s="78">
        <v>512.77</v>
      </c>
      <c r="FK347" s="78">
        <v>557.13</v>
      </c>
      <c r="FL347" s="78">
        <v>356.49</v>
      </c>
      <c r="FM347" s="78">
        <v>619.55999999999995</v>
      </c>
      <c r="FN347" s="78"/>
      <c r="FO347" s="79">
        <v>382.71</v>
      </c>
      <c r="FP347" s="65" t="s">
        <v>410</v>
      </c>
      <c r="FQ347" s="68">
        <v>0.23769907297361501</v>
      </c>
      <c r="FR347" s="78">
        <v>504.47</v>
      </c>
      <c r="FS347" s="78">
        <v>532.44000000000005</v>
      </c>
      <c r="FT347" s="78">
        <v>535.76</v>
      </c>
      <c r="FU347" s="78">
        <v>368.65</v>
      </c>
      <c r="FV347" s="78">
        <v>304.81</v>
      </c>
      <c r="FW347" s="79">
        <v>301.52999999999997</v>
      </c>
      <c r="FX347" s="65" t="s">
        <v>411</v>
      </c>
      <c r="FY347" s="78">
        <v>553.37</v>
      </c>
      <c r="FZ347" s="78">
        <v>575.1</v>
      </c>
      <c r="GA347" s="78">
        <v>539.23</v>
      </c>
      <c r="GB347" s="78">
        <v>541.74</v>
      </c>
      <c r="GC347" s="78"/>
      <c r="GD347" s="79">
        <v>403.04</v>
      </c>
      <c r="GE347" s="65" t="s">
        <v>412</v>
      </c>
      <c r="GF347" s="68">
        <v>0.216319113956909</v>
      </c>
      <c r="GG347" s="78">
        <v>511.54</v>
      </c>
      <c r="GH347" s="78">
        <v>560.91</v>
      </c>
      <c r="GI347" s="78">
        <v>461.67</v>
      </c>
      <c r="GJ347" s="78">
        <v>377.35</v>
      </c>
      <c r="GK347" s="78"/>
      <c r="GL347" s="79">
        <v>359.24</v>
      </c>
      <c r="GM347" s="65" t="s">
        <v>413</v>
      </c>
      <c r="GN347" s="68">
        <v>0.100413704462385</v>
      </c>
      <c r="GO347" s="78">
        <v>530.03</v>
      </c>
      <c r="GP347" s="78">
        <v>702</v>
      </c>
      <c r="GQ347" s="78">
        <v>498.73</v>
      </c>
      <c r="GR347" s="78">
        <v>385.29</v>
      </c>
      <c r="GS347" s="78"/>
      <c r="GT347" s="79"/>
      <c r="GU347" s="65" t="s">
        <v>414</v>
      </c>
      <c r="GV347" s="68">
        <v>1</v>
      </c>
      <c r="GW347" s="78">
        <v>480.19</v>
      </c>
      <c r="GX347" s="78">
        <v>511.05</v>
      </c>
      <c r="GY347" s="78">
        <v>467.52</v>
      </c>
      <c r="GZ347" s="78">
        <v>443.34</v>
      </c>
      <c r="HA347" s="78"/>
      <c r="HB347" s="79">
        <v>429.26</v>
      </c>
      <c r="HC347" s="65" t="s">
        <v>415</v>
      </c>
      <c r="HD347" s="68">
        <v>1</v>
      </c>
      <c r="HE347" s="78">
        <v>505.66</v>
      </c>
      <c r="HF347" s="78">
        <v>550.62</v>
      </c>
      <c r="HG347" s="78"/>
      <c r="HH347" s="78">
        <v>347.44</v>
      </c>
      <c r="HI347" s="78">
        <v>340.8</v>
      </c>
      <c r="HJ347" s="79">
        <v>390.05</v>
      </c>
      <c r="HK347" s="85" t="s">
        <v>416</v>
      </c>
      <c r="HL347" s="68">
        <v>1.1336840195900599</v>
      </c>
      <c r="HM347" s="78">
        <v>476.51</v>
      </c>
      <c r="HN347" s="78">
        <v>512.72</v>
      </c>
      <c r="HO347" s="78">
        <v>445.27</v>
      </c>
      <c r="HP347" s="78"/>
      <c r="HQ347" s="78"/>
      <c r="HR347" s="79"/>
    </row>
    <row r="348" spans="1:226" x14ac:dyDescent="0.25">
      <c r="A348" s="81">
        <v>43080</v>
      </c>
      <c r="B348" s="82" t="s">
        <v>387</v>
      </c>
      <c r="C348" s="83">
        <v>504.4166868117008</v>
      </c>
      <c r="D348" s="83">
        <v>536.83779049082398</v>
      </c>
      <c r="E348" s="83">
        <v>495.43787416905263</v>
      </c>
      <c r="F348" s="83">
        <v>383.2741914221217</v>
      </c>
      <c r="G348" s="83">
        <v>333.49272929818045</v>
      </c>
      <c r="H348" s="84">
        <v>360.03481363890961</v>
      </c>
      <c r="I348" s="82" t="s">
        <v>388</v>
      </c>
      <c r="J348" s="83">
        <v>509.96292642698279</v>
      </c>
      <c r="K348" s="83">
        <v>535.55369805135604</v>
      </c>
      <c r="L348" s="83">
        <v>494.00916379576546</v>
      </c>
      <c r="M348" s="83">
        <v>382.04641935519641</v>
      </c>
      <c r="N348" s="83">
        <v>341.63780219780216</v>
      </c>
      <c r="O348" s="84">
        <v>399.9660409698044</v>
      </c>
      <c r="P348" s="65" t="s">
        <v>389</v>
      </c>
      <c r="Q348" s="78">
        <v>499.14</v>
      </c>
      <c r="R348" s="78">
        <v>538.69000000000005</v>
      </c>
      <c r="S348" s="78">
        <v>491.32</v>
      </c>
      <c r="T348" s="78">
        <v>341</v>
      </c>
      <c r="U348" s="78"/>
      <c r="V348" s="79"/>
      <c r="W348" s="65" t="s">
        <v>390</v>
      </c>
      <c r="X348" s="78">
        <v>474.68</v>
      </c>
      <c r="Y348" s="78">
        <v>502.34</v>
      </c>
      <c r="Z348" s="78">
        <v>473.17</v>
      </c>
      <c r="AA348" s="78">
        <v>307.8</v>
      </c>
      <c r="AB348" s="78"/>
      <c r="AC348" s="79">
        <v>461.98</v>
      </c>
      <c r="AD348" s="65" t="s">
        <v>391</v>
      </c>
      <c r="AE348" s="68">
        <v>0.51129972389814904</v>
      </c>
      <c r="AF348" s="78">
        <v>501.8</v>
      </c>
      <c r="AG348" s="78">
        <v>526.21</v>
      </c>
      <c r="AH348" s="78">
        <v>461.19</v>
      </c>
      <c r="AI348" s="78"/>
      <c r="AJ348" s="78"/>
      <c r="AK348" s="79">
        <v>348.4</v>
      </c>
      <c r="AL348" s="69" t="s">
        <v>392</v>
      </c>
      <c r="AM348" s="70">
        <v>1</v>
      </c>
      <c r="AN348" s="78">
        <v>534.66999999999996</v>
      </c>
      <c r="AO348" s="78">
        <v>584.34</v>
      </c>
      <c r="AP348" s="78">
        <v>554.6</v>
      </c>
      <c r="AQ348" s="78">
        <v>560.1</v>
      </c>
      <c r="AR348" s="78"/>
      <c r="AS348" s="79"/>
      <c r="AT348" s="65" t="s">
        <v>393</v>
      </c>
      <c r="AU348" s="68">
        <v>3.9060974180696102E-2</v>
      </c>
      <c r="AV348" s="78">
        <v>481.02</v>
      </c>
      <c r="AW348" s="78">
        <v>531.17999999999995</v>
      </c>
      <c r="AX348" s="78">
        <v>475.52</v>
      </c>
      <c r="AY348" s="78">
        <v>290.11</v>
      </c>
      <c r="AZ348" s="78"/>
      <c r="BA348" s="79">
        <v>370.22</v>
      </c>
      <c r="BB348" s="65" t="s">
        <v>394</v>
      </c>
      <c r="BC348" s="78">
        <v>478.27</v>
      </c>
      <c r="BD348" s="78">
        <v>516.15</v>
      </c>
      <c r="BE348" s="78">
        <v>475.62</v>
      </c>
      <c r="BF348" s="78"/>
      <c r="BG348" s="78"/>
      <c r="BH348" s="79">
        <v>401.48</v>
      </c>
      <c r="BI348" s="65" t="s">
        <v>395</v>
      </c>
      <c r="BJ348" s="68">
        <v>0.13434901186301801</v>
      </c>
      <c r="BK348" s="78">
        <v>588.72</v>
      </c>
      <c r="BL348" s="78">
        <v>592.75</v>
      </c>
      <c r="BM348" s="78">
        <v>645.84</v>
      </c>
      <c r="BN348" s="78">
        <v>385.78</v>
      </c>
      <c r="BO348" s="78"/>
      <c r="BP348" s="79"/>
      <c r="BQ348" s="65" t="s">
        <v>396</v>
      </c>
      <c r="BR348" s="68">
        <v>1</v>
      </c>
      <c r="BS348" s="78">
        <v>608.05999999999995</v>
      </c>
      <c r="BT348" s="78">
        <v>537.83000000000004</v>
      </c>
      <c r="BU348" s="78">
        <v>491.55</v>
      </c>
      <c r="BV348" s="78"/>
      <c r="BW348" s="78"/>
      <c r="BX348" s="79">
        <v>306.17</v>
      </c>
      <c r="BY348" s="65" t="s">
        <v>397</v>
      </c>
      <c r="BZ348" s="78">
        <v>559.01</v>
      </c>
      <c r="CA348" s="78">
        <v>569.41999999999996</v>
      </c>
      <c r="CB348" s="78">
        <v>478.85</v>
      </c>
      <c r="CC348" s="78">
        <v>354.17</v>
      </c>
      <c r="CD348" s="78"/>
      <c r="CE348" s="79">
        <v>502.97</v>
      </c>
      <c r="CF348" s="65" t="s">
        <v>398</v>
      </c>
      <c r="CG348" s="78">
        <v>525.45000000000005</v>
      </c>
      <c r="CH348" s="78">
        <v>587.01</v>
      </c>
      <c r="CI348" s="78">
        <v>514.85</v>
      </c>
      <c r="CJ348" s="78"/>
      <c r="CK348" s="78"/>
      <c r="CL348" s="79"/>
      <c r="CM348" s="65" t="s">
        <v>399</v>
      </c>
      <c r="CN348" s="78">
        <v>508.62</v>
      </c>
      <c r="CO348" s="78">
        <v>513.04</v>
      </c>
      <c r="CP348" s="78">
        <v>536.16999999999996</v>
      </c>
      <c r="CQ348" s="78">
        <v>369.58</v>
      </c>
      <c r="CR348" s="78"/>
      <c r="CS348" s="79">
        <v>541.23</v>
      </c>
      <c r="CT348" s="65" t="s">
        <v>400</v>
      </c>
      <c r="CU348" s="78">
        <v>526.46</v>
      </c>
      <c r="CV348" s="78">
        <v>630.11</v>
      </c>
      <c r="CW348" s="78">
        <v>503.92</v>
      </c>
      <c r="CX348" s="78">
        <v>381.66</v>
      </c>
      <c r="CY348" s="78"/>
      <c r="CZ348" s="79"/>
      <c r="DA348" s="65" t="s">
        <v>401</v>
      </c>
      <c r="DB348" s="68">
        <v>0.13259082471493</v>
      </c>
      <c r="DC348" s="78">
        <v>510.85</v>
      </c>
      <c r="DD348" s="78">
        <v>564.41</v>
      </c>
      <c r="DE348" s="78">
        <v>489.45</v>
      </c>
      <c r="DF348" s="78">
        <v>476.4</v>
      </c>
      <c r="DG348" s="78"/>
      <c r="DH348" s="79">
        <v>488.65</v>
      </c>
      <c r="DI348" s="65" t="s">
        <v>402</v>
      </c>
      <c r="DJ348" s="68">
        <v>3.1852205765249201E-3</v>
      </c>
      <c r="DK348" s="78">
        <v>507.73</v>
      </c>
      <c r="DL348" s="78">
        <v>565.66</v>
      </c>
      <c r="DM348" s="78">
        <v>565.66</v>
      </c>
      <c r="DN348" s="78">
        <v>363.94</v>
      </c>
      <c r="DO348" s="78"/>
      <c r="DP348" s="79">
        <v>442.95</v>
      </c>
      <c r="DQ348" s="65" t="s">
        <v>403</v>
      </c>
      <c r="DR348" s="78">
        <v>521.54999999999995</v>
      </c>
      <c r="DS348" s="78">
        <v>557.1</v>
      </c>
      <c r="DT348" s="78">
        <v>455.27</v>
      </c>
      <c r="DU348" s="78">
        <v>601.47</v>
      </c>
      <c r="DV348" s="78"/>
      <c r="DW348" s="79"/>
      <c r="DX348" s="65" t="s">
        <v>404</v>
      </c>
      <c r="DY348" s="78">
        <v>536.82000000000005</v>
      </c>
      <c r="DZ348" s="78">
        <v>541.04999999999995</v>
      </c>
      <c r="EA348" s="78">
        <v>583.13</v>
      </c>
      <c r="EB348" s="78">
        <v>357.15</v>
      </c>
      <c r="EC348" s="78"/>
      <c r="ED348" s="79">
        <v>403.25</v>
      </c>
      <c r="EE348" s="65" t="s">
        <v>405</v>
      </c>
      <c r="EF348" s="68">
        <v>1</v>
      </c>
      <c r="EG348" s="78">
        <v>519.32000000000005</v>
      </c>
      <c r="EH348" s="78">
        <v>538</v>
      </c>
      <c r="EI348" s="78">
        <v>462.33</v>
      </c>
      <c r="EJ348" s="78"/>
      <c r="EK348" s="78">
        <v>264.94</v>
      </c>
      <c r="EL348" s="79">
        <v>287.62</v>
      </c>
      <c r="EM348" s="65" t="s">
        <v>406</v>
      </c>
      <c r="EN348" s="78">
        <v>532.78</v>
      </c>
      <c r="EO348" s="78">
        <v>543.63</v>
      </c>
      <c r="EP348" s="78">
        <v>493.51</v>
      </c>
      <c r="EQ348" s="78"/>
      <c r="ER348" s="78"/>
      <c r="ES348" s="79">
        <v>446.86</v>
      </c>
      <c r="ET348" s="65" t="s">
        <v>407</v>
      </c>
      <c r="EU348" s="68">
        <v>1</v>
      </c>
      <c r="EV348" s="78">
        <v>539.49</v>
      </c>
      <c r="EW348" s="78">
        <v>558.33000000000004</v>
      </c>
      <c r="EX348" s="78">
        <v>558.33000000000004</v>
      </c>
      <c r="EY348" s="78"/>
      <c r="EZ348" s="78"/>
      <c r="FA348" s="79">
        <v>324.04000000000002</v>
      </c>
      <c r="FB348" s="65" t="s">
        <v>408</v>
      </c>
      <c r="FC348" s="78">
        <v>560.79</v>
      </c>
      <c r="FD348" s="78">
        <v>527.6</v>
      </c>
      <c r="FE348" s="78">
        <v>615.37</v>
      </c>
      <c r="FF348" s="78"/>
      <c r="FG348" s="78"/>
      <c r="FH348" s="79"/>
      <c r="FI348" s="65" t="s">
        <v>409</v>
      </c>
      <c r="FJ348" s="78">
        <v>504.91</v>
      </c>
      <c r="FK348" s="78">
        <v>539.96</v>
      </c>
      <c r="FL348" s="78">
        <v>356.49</v>
      </c>
      <c r="FM348" s="78">
        <v>619.55999999999995</v>
      </c>
      <c r="FN348" s="78"/>
      <c r="FO348" s="79">
        <v>386.94</v>
      </c>
      <c r="FP348" s="65" t="s">
        <v>410</v>
      </c>
      <c r="FQ348" s="68">
        <v>0.23790831013727301</v>
      </c>
      <c r="FR348" s="78">
        <v>498.85</v>
      </c>
      <c r="FS348" s="78">
        <v>525.55999999999995</v>
      </c>
      <c r="FT348" s="78">
        <v>513.58000000000004</v>
      </c>
      <c r="FU348" s="78">
        <v>379.7</v>
      </c>
      <c r="FV348" s="78">
        <v>305.08</v>
      </c>
      <c r="FW348" s="79">
        <v>299.14</v>
      </c>
      <c r="FX348" s="65" t="s">
        <v>411</v>
      </c>
      <c r="FY348" s="78">
        <v>555.80999999999995</v>
      </c>
      <c r="FZ348" s="78">
        <v>572.66</v>
      </c>
      <c r="GA348" s="78">
        <v>540.04</v>
      </c>
      <c r="GB348" s="78">
        <v>547.84</v>
      </c>
      <c r="GC348" s="78"/>
      <c r="GD348" s="79">
        <v>403.04</v>
      </c>
      <c r="GE348" s="65" t="s">
        <v>412</v>
      </c>
      <c r="GF348" s="68">
        <v>0.21587548302139301</v>
      </c>
      <c r="GG348" s="78">
        <v>504.38</v>
      </c>
      <c r="GH348" s="78">
        <v>553.52</v>
      </c>
      <c r="GI348" s="78">
        <v>480.98</v>
      </c>
      <c r="GJ348" s="78">
        <v>365.99</v>
      </c>
      <c r="GK348" s="78"/>
      <c r="GL348" s="79">
        <v>359.62</v>
      </c>
      <c r="GM348" s="65" t="s">
        <v>413</v>
      </c>
      <c r="GN348" s="68">
        <v>9.9840255591054305E-2</v>
      </c>
      <c r="GO348" s="78">
        <v>524.85</v>
      </c>
      <c r="GP348" s="78">
        <v>692.64</v>
      </c>
      <c r="GQ348" s="78">
        <v>490.22</v>
      </c>
      <c r="GR348" s="78">
        <v>383.09</v>
      </c>
      <c r="GS348" s="78"/>
      <c r="GT348" s="79"/>
      <c r="GU348" s="65" t="s">
        <v>414</v>
      </c>
      <c r="GV348" s="68">
        <v>1</v>
      </c>
      <c r="GW348" s="78">
        <v>485.3</v>
      </c>
      <c r="GX348" s="78">
        <v>515.29</v>
      </c>
      <c r="GY348" s="78">
        <v>476.66</v>
      </c>
      <c r="GZ348" s="78">
        <v>443.34</v>
      </c>
      <c r="HA348" s="78"/>
      <c r="HB348" s="79">
        <v>424.83</v>
      </c>
      <c r="HC348" s="65" t="s">
        <v>415</v>
      </c>
      <c r="HD348" s="68">
        <v>1</v>
      </c>
      <c r="HE348" s="78">
        <v>506.5</v>
      </c>
      <c r="HF348" s="78">
        <v>551.45000000000005</v>
      </c>
      <c r="HG348" s="78"/>
      <c r="HH348" s="78">
        <v>349.13</v>
      </c>
      <c r="HI348" s="78">
        <v>342.49</v>
      </c>
      <c r="HJ348" s="79">
        <v>389.22</v>
      </c>
      <c r="HK348" s="85" t="s">
        <v>416</v>
      </c>
      <c r="HL348" s="68">
        <v>1.1331444759206799</v>
      </c>
      <c r="HM348" s="78">
        <v>475.6</v>
      </c>
      <c r="HN348" s="78">
        <v>511.35</v>
      </c>
      <c r="HO348" s="78">
        <v>446.88</v>
      </c>
      <c r="HP348" s="78"/>
      <c r="HQ348" s="78"/>
      <c r="HR348" s="79"/>
    </row>
    <row r="349" spans="1:226" x14ac:dyDescent="0.25">
      <c r="A349" s="81">
        <v>43073</v>
      </c>
      <c r="B349" s="82" t="s">
        <v>387</v>
      </c>
      <c r="C349" s="83">
        <v>509.82144040588094</v>
      </c>
      <c r="D349" s="83">
        <v>540.38436605436664</v>
      </c>
      <c r="E349" s="83">
        <v>499.50679357957387</v>
      </c>
      <c r="F349" s="83">
        <v>380.22384439119884</v>
      </c>
      <c r="G349" s="83">
        <v>338.18845896769403</v>
      </c>
      <c r="H349" s="84">
        <v>359.10616808490971</v>
      </c>
      <c r="I349" s="82" t="s">
        <v>388</v>
      </c>
      <c r="J349" s="83">
        <v>516.74799173650661</v>
      </c>
      <c r="K349" s="83">
        <v>539.96738604048767</v>
      </c>
      <c r="L349" s="83">
        <v>498.14610062095068</v>
      </c>
      <c r="M349" s="83">
        <v>378.78372208201432</v>
      </c>
      <c r="N349" s="83">
        <v>343.8927472527472</v>
      </c>
      <c r="O349" s="84">
        <v>397.18739053031618</v>
      </c>
      <c r="P349" s="65" t="s">
        <v>389</v>
      </c>
      <c r="Q349" s="78">
        <v>508.31</v>
      </c>
      <c r="R349" s="78">
        <v>544.53</v>
      </c>
      <c r="S349" s="78">
        <v>493.23</v>
      </c>
      <c r="T349" s="78">
        <v>341</v>
      </c>
      <c r="U349" s="78"/>
      <c r="V349" s="79"/>
      <c r="W349" s="65" t="s">
        <v>390</v>
      </c>
      <c r="X349" s="78">
        <v>531.38</v>
      </c>
      <c r="Y349" s="78">
        <v>539.86</v>
      </c>
      <c r="Z349" s="78">
        <v>486.72</v>
      </c>
      <c r="AA349" s="78">
        <v>307.8</v>
      </c>
      <c r="AB349" s="78"/>
      <c r="AC349" s="79">
        <v>466.94</v>
      </c>
      <c r="AD349" s="65" t="s">
        <v>391</v>
      </c>
      <c r="AE349" s="68">
        <v>0.51129972389814904</v>
      </c>
      <c r="AF349" s="78">
        <v>501.8</v>
      </c>
      <c r="AG349" s="78">
        <v>527.79</v>
      </c>
      <c r="AH349" s="78">
        <v>461.19</v>
      </c>
      <c r="AI349" s="78"/>
      <c r="AJ349" s="78"/>
      <c r="AK349" s="79">
        <v>347.42</v>
      </c>
      <c r="AL349" s="69" t="s">
        <v>392</v>
      </c>
      <c r="AM349" s="70">
        <v>1</v>
      </c>
      <c r="AN349" s="78">
        <v>536.64</v>
      </c>
      <c r="AO349" s="78">
        <v>584.34</v>
      </c>
      <c r="AP349" s="78">
        <v>552.42999999999995</v>
      </c>
      <c r="AQ349" s="78">
        <v>560.1</v>
      </c>
      <c r="AR349" s="78"/>
      <c r="AS349" s="79"/>
      <c r="AT349" s="65" t="s">
        <v>393</v>
      </c>
      <c r="AU349" s="68">
        <v>3.9128223187385097E-2</v>
      </c>
      <c r="AV349" s="78">
        <v>482.85</v>
      </c>
      <c r="AW349" s="78">
        <v>533.07000000000005</v>
      </c>
      <c r="AX349" s="78">
        <v>473.59</v>
      </c>
      <c r="AY349" s="78">
        <v>290.95999999999998</v>
      </c>
      <c r="AZ349" s="78"/>
      <c r="BA349" s="79">
        <v>370.66</v>
      </c>
      <c r="BB349" s="65" t="s">
        <v>394</v>
      </c>
      <c r="BC349" s="78">
        <v>487.52</v>
      </c>
      <c r="BD349" s="78">
        <v>520.36</v>
      </c>
      <c r="BE349" s="78">
        <v>480.67</v>
      </c>
      <c r="BF349" s="78"/>
      <c r="BG349" s="78"/>
      <c r="BH349" s="79">
        <v>401.48</v>
      </c>
      <c r="BI349" s="65" t="s">
        <v>395</v>
      </c>
      <c r="BJ349" s="68">
        <v>0.134376091805746</v>
      </c>
      <c r="BK349" s="78">
        <v>599.59</v>
      </c>
      <c r="BL349" s="78">
        <v>592.87</v>
      </c>
      <c r="BM349" s="78">
        <v>613.72</v>
      </c>
      <c r="BN349" s="78">
        <v>372.42</v>
      </c>
      <c r="BO349" s="78"/>
      <c r="BP349" s="79"/>
      <c r="BQ349" s="65" t="s">
        <v>396</v>
      </c>
      <c r="BR349" s="68">
        <v>1</v>
      </c>
      <c r="BS349" s="78">
        <v>619.73</v>
      </c>
      <c r="BT349" s="78">
        <v>549.5</v>
      </c>
      <c r="BU349" s="78">
        <v>491.55</v>
      </c>
      <c r="BV349" s="78"/>
      <c r="BW349" s="78"/>
      <c r="BX349" s="79">
        <v>305.33</v>
      </c>
      <c r="BY349" s="65" t="s">
        <v>397</v>
      </c>
      <c r="BZ349" s="78">
        <v>561.62</v>
      </c>
      <c r="CA349" s="78">
        <v>570.71</v>
      </c>
      <c r="CB349" s="78">
        <v>476.95</v>
      </c>
      <c r="CC349" s="78">
        <v>342.36</v>
      </c>
      <c r="CD349" s="78"/>
      <c r="CE349" s="79">
        <v>502.36</v>
      </c>
      <c r="CF349" s="65" t="s">
        <v>398</v>
      </c>
      <c r="CG349" s="78">
        <v>506.09</v>
      </c>
      <c r="CH349" s="78">
        <v>570.08000000000004</v>
      </c>
      <c r="CI349" s="78">
        <v>525.33000000000004</v>
      </c>
      <c r="CJ349" s="78"/>
      <c r="CK349" s="78"/>
      <c r="CL349" s="79"/>
      <c r="CM349" s="65" t="s">
        <v>399</v>
      </c>
      <c r="CN349" s="78">
        <v>513.54999999999995</v>
      </c>
      <c r="CO349" s="78">
        <v>517.49</v>
      </c>
      <c r="CP349" s="78">
        <v>535.52</v>
      </c>
      <c r="CQ349" s="78">
        <v>377.33</v>
      </c>
      <c r="CR349" s="78"/>
      <c r="CS349" s="79">
        <v>543.07000000000005</v>
      </c>
      <c r="CT349" s="65" t="s">
        <v>400</v>
      </c>
      <c r="CU349" s="78">
        <v>527.16</v>
      </c>
      <c r="CV349" s="78">
        <v>630.03</v>
      </c>
      <c r="CW349" s="78">
        <v>504.66</v>
      </c>
      <c r="CX349" s="78">
        <v>388.73</v>
      </c>
      <c r="CY349" s="78"/>
      <c r="CZ349" s="79"/>
      <c r="DA349" s="65" t="s">
        <v>401</v>
      </c>
      <c r="DB349" s="68">
        <v>0.13236267372600899</v>
      </c>
      <c r="DC349" s="78">
        <v>513.04</v>
      </c>
      <c r="DD349" s="78">
        <v>565.14</v>
      </c>
      <c r="DE349" s="78">
        <v>491.78</v>
      </c>
      <c r="DF349" s="78">
        <v>475.58</v>
      </c>
      <c r="DG349" s="78"/>
      <c r="DH349" s="79">
        <v>482.51</v>
      </c>
      <c r="DI349" s="65" t="s">
        <v>402</v>
      </c>
      <c r="DJ349" s="68">
        <v>3.1940718027341202E-3</v>
      </c>
      <c r="DK349" s="78">
        <v>508.99</v>
      </c>
      <c r="DL349" s="78">
        <v>572.28</v>
      </c>
      <c r="DM349" s="78">
        <v>572.28</v>
      </c>
      <c r="DN349" s="78">
        <v>364.95</v>
      </c>
      <c r="DO349" s="78"/>
      <c r="DP349" s="79">
        <v>443.88</v>
      </c>
      <c r="DQ349" s="65" t="s">
        <v>403</v>
      </c>
      <c r="DR349" s="78">
        <v>529.67999999999995</v>
      </c>
      <c r="DS349" s="78">
        <v>557.1</v>
      </c>
      <c r="DT349" s="78">
        <v>456.47</v>
      </c>
      <c r="DU349" s="78">
        <v>613.96</v>
      </c>
      <c r="DV349" s="78"/>
      <c r="DW349" s="79"/>
      <c r="DX349" s="65" t="s">
        <v>404</v>
      </c>
      <c r="DY349" s="78">
        <v>538.67999999999995</v>
      </c>
      <c r="DZ349" s="78">
        <v>543.03</v>
      </c>
      <c r="EA349" s="78">
        <v>583.92999999999995</v>
      </c>
      <c r="EB349" s="78">
        <v>368.35</v>
      </c>
      <c r="EC349" s="78"/>
      <c r="ED349" s="79">
        <v>399.56</v>
      </c>
      <c r="EE349" s="65" t="s">
        <v>405</v>
      </c>
      <c r="EF349" s="68">
        <v>1</v>
      </c>
      <c r="EG349" s="78">
        <v>516.53</v>
      </c>
      <c r="EH349" s="78">
        <v>534.25</v>
      </c>
      <c r="EI349" s="78">
        <v>464.4</v>
      </c>
      <c r="EJ349" s="78"/>
      <c r="EK349" s="78">
        <v>264.94</v>
      </c>
      <c r="EL349" s="79">
        <v>284.75</v>
      </c>
      <c r="EM349" s="65" t="s">
        <v>406</v>
      </c>
      <c r="EN349" s="78">
        <v>547.30999999999995</v>
      </c>
      <c r="EO349" s="78">
        <v>543.63</v>
      </c>
      <c r="EP349" s="78">
        <v>493.51</v>
      </c>
      <c r="EQ349" s="78"/>
      <c r="ER349" s="78"/>
      <c r="ES349" s="79">
        <v>447.78</v>
      </c>
      <c r="ET349" s="65" t="s">
        <v>407</v>
      </c>
      <c r="EU349" s="68">
        <v>1</v>
      </c>
      <c r="EV349" s="78">
        <v>537.19000000000005</v>
      </c>
      <c r="EW349" s="78">
        <v>554.39</v>
      </c>
      <c r="EX349" s="78">
        <v>554.39</v>
      </c>
      <c r="EY349" s="78"/>
      <c r="EZ349" s="78"/>
      <c r="FA349" s="79">
        <v>320.76</v>
      </c>
      <c r="FB349" s="65" t="s">
        <v>408</v>
      </c>
      <c r="FC349" s="78">
        <v>560.79</v>
      </c>
      <c r="FD349" s="78">
        <v>527.6</v>
      </c>
      <c r="FE349" s="78">
        <v>615.37</v>
      </c>
      <c r="FF349" s="78"/>
      <c r="FG349" s="78"/>
      <c r="FH349" s="79"/>
      <c r="FI349" s="65" t="s">
        <v>409</v>
      </c>
      <c r="FJ349" s="78">
        <v>514</v>
      </c>
      <c r="FK349" s="78">
        <v>546.58000000000004</v>
      </c>
      <c r="FL349" s="78">
        <v>363.93</v>
      </c>
      <c r="FM349" s="78">
        <v>616.55999999999995</v>
      </c>
      <c r="FN349" s="78"/>
      <c r="FO349" s="79">
        <v>384.46</v>
      </c>
      <c r="FP349" s="65" t="s">
        <v>410</v>
      </c>
      <c r="FQ349" s="68">
        <v>0.237947936991386</v>
      </c>
      <c r="FR349" s="78">
        <v>504.59</v>
      </c>
      <c r="FS349" s="78">
        <v>530.16</v>
      </c>
      <c r="FT349" s="78">
        <v>531.85</v>
      </c>
      <c r="FU349" s="78">
        <v>372</v>
      </c>
      <c r="FV349" s="78">
        <v>318.29000000000002</v>
      </c>
      <c r="FW349" s="79">
        <v>301.10000000000002</v>
      </c>
      <c r="FX349" s="65" t="s">
        <v>411</v>
      </c>
      <c r="FY349" s="78">
        <v>559.87</v>
      </c>
      <c r="FZ349" s="78">
        <v>575.1</v>
      </c>
      <c r="GA349" s="78">
        <v>541.66999999999996</v>
      </c>
      <c r="GB349" s="78">
        <v>547.94000000000005</v>
      </c>
      <c r="GC349" s="78"/>
      <c r="GD349" s="79">
        <v>385.97</v>
      </c>
      <c r="GE349" s="65" t="s">
        <v>412</v>
      </c>
      <c r="GF349" s="68">
        <v>0.21637996321540601</v>
      </c>
      <c r="GG349" s="78">
        <v>510.69</v>
      </c>
      <c r="GH349" s="78">
        <v>557.05999999999995</v>
      </c>
      <c r="GI349" s="78">
        <v>476.69</v>
      </c>
      <c r="GJ349" s="78">
        <v>372.7</v>
      </c>
      <c r="GK349" s="78"/>
      <c r="GL349" s="79">
        <v>357.65</v>
      </c>
      <c r="GM349" s="65" t="s">
        <v>413</v>
      </c>
      <c r="GN349" s="68">
        <v>0.10036633713052601</v>
      </c>
      <c r="GO349" s="78">
        <v>527.46</v>
      </c>
      <c r="GP349" s="78">
        <v>692.6</v>
      </c>
      <c r="GQ349" s="78">
        <v>494.08</v>
      </c>
      <c r="GR349" s="78">
        <v>382.9</v>
      </c>
      <c r="GS349" s="78"/>
      <c r="GT349" s="79"/>
      <c r="GU349" s="65" t="s">
        <v>414</v>
      </c>
      <c r="GV349" s="68">
        <v>1</v>
      </c>
      <c r="GW349" s="78">
        <v>489.33</v>
      </c>
      <c r="GX349" s="78">
        <v>516.20000000000005</v>
      </c>
      <c r="GY349" s="78">
        <v>477.95</v>
      </c>
      <c r="GZ349" s="78">
        <v>432.34</v>
      </c>
      <c r="HA349" s="78"/>
      <c r="HB349" s="79">
        <v>425.39</v>
      </c>
      <c r="HC349" s="65" t="s">
        <v>415</v>
      </c>
      <c r="HD349" s="68">
        <v>1</v>
      </c>
      <c r="HE349" s="78">
        <v>502.33</v>
      </c>
      <c r="HF349" s="78">
        <v>562.28</v>
      </c>
      <c r="HG349" s="78"/>
      <c r="HH349" s="78">
        <v>351.41</v>
      </c>
      <c r="HI349" s="78">
        <v>344.77</v>
      </c>
      <c r="HJ349" s="79">
        <v>390.05</v>
      </c>
      <c r="HK349" s="85" t="s">
        <v>416</v>
      </c>
      <c r="HL349" s="68">
        <v>1.13992590481619</v>
      </c>
      <c r="HM349" s="78">
        <v>477.01</v>
      </c>
      <c r="HN349" s="78">
        <v>509.81</v>
      </c>
      <c r="HO349" s="78">
        <v>435.57</v>
      </c>
      <c r="HP349" s="78"/>
      <c r="HQ349" s="78"/>
      <c r="HR349" s="79"/>
    </row>
    <row r="350" spans="1:226" x14ac:dyDescent="0.25">
      <c r="A350" s="81">
        <v>43066</v>
      </c>
      <c r="B350" s="82" t="s">
        <v>387</v>
      </c>
      <c r="C350" s="83">
        <v>511.35440023488997</v>
      </c>
      <c r="D350" s="83">
        <v>540.59545369506827</v>
      </c>
      <c r="E350" s="83">
        <v>502.9183868614939</v>
      </c>
      <c r="F350" s="83">
        <v>392.33941228677548</v>
      </c>
      <c r="G350" s="83">
        <v>342.99547716301527</v>
      </c>
      <c r="H350" s="84">
        <v>358.84192755044199</v>
      </c>
      <c r="I350" s="82" t="s">
        <v>388</v>
      </c>
      <c r="J350" s="83">
        <v>519.56069868114048</v>
      </c>
      <c r="K350" s="83">
        <v>539.84110809278684</v>
      </c>
      <c r="L350" s="83">
        <v>501.62589258001248</v>
      </c>
      <c r="M350" s="83">
        <v>392.08183853277052</v>
      </c>
      <c r="N350" s="83">
        <v>350.21252747252748</v>
      </c>
      <c r="O350" s="84">
        <v>396.34680840774536</v>
      </c>
      <c r="P350" s="65" t="s">
        <v>389</v>
      </c>
      <c r="Q350" s="78">
        <v>505.81</v>
      </c>
      <c r="R350" s="78">
        <v>542.86</v>
      </c>
      <c r="S350" s="78">
        <v>490.39</v>
      </c>
      <c r="T350" s="78">
        <v>347</v>
      </c>
      <c r="U350" s="78"/>
      <c r="V350" s="79"/>
      <c r="W350" s="65" t="s">
        <v>390</v>
      </c>
      <c r="X350" s="78">
        <v>539.80999999999995</v>
      </c>
      <c r="Y350" s="78">
        <v>552.1</v>
      </c>
      <c r="Z350" s="78">
        <v>493.17</v>
      </c>
      <c r="AA350" s="78">
        <v>313.10000000000002</v>
      </c>
      <c r="AB350" s="78"/>
      <c r="AC350" s="79">
        <v>466.94</v>
      </c>
      <c r="AD350" s="65" t="s">
        <v>391</v>
      </c>
      <c r="AE350" s="68">
        <v>0.51129972389814904</v>
      </c>
      <c r="AF350" s="78">
        <v>498.43</v>
      </c>
      <c r="AG350" s="78">
        <v>524.54999999999995</v>
      </c>
      <c r="AH350" s="78">
        <v>464.77</v>
      </c>
      <c r="AI350" s="78"/>
      <c r="AJ350" s="78"/>
      <c r="AK350" s="79">
        <v>344.26</v>
      </c>
      <c r="AL350" s="69" t="s">
        <v>392</v>
      </c>
      <c r="AM350" s="70">
        <v>1</v>
      </c>
      <c r="AN350" s="78">
        <v>536.64</v>
      </c>
      <c r="AO350" s="78">
        <v>584.34</v>
      </c>
      <c r="AP350" s="78">
        <v>552.42999999999995</v>
      </c>
      <c r="AQ350" s="78">
        <v>550.38</v>
      </c>
      <c r="AR350" s="78"/>
      <c r="AS350" s="79"/>
      <c r="AT350" s="65" t="s">
        <v>393</v>
      </c>
      <c r="AU350" s="68">
        <v>3.9322087216389398E-2</v>
      </c>
      <c r="AV350" s="78">
        <v>485.99</v>
      </c>
      <c r="AW350" s="78">
        <v>540.13</v>
      </c>
      <c r="AX350" s="78">
        <v>479.9</v>
      </c>
      <c r="AY350" s="78">
        <v>290.24</v>
      </c>
      <c r="AZ350" s="78"/>
      <c r="BA350" s="79">
        <v>372.24</v>
      </c>
      <c r="BB350" s="65" t="s">
        <v>394</v>
      </c>
      <c r="BC350" s="78">
        <v>490.88</v>
      </c>
      <c r="BD350" s="78">
        <v>517.84</v>
      </c>
      <c r="BE350" s="78">
        <v>486.55</v>
      </c>
      <c r="BF350" s="78"/>
      <c r="BG350" s="78"/>
      <c r="BH350" s="79">
        <v>398.96</v>
      </c>
      <c r="BI350" s="65" t="s">
        <v>395</v>
      </c>
      <c r="BJ350" s="68">
        <v>0.134365258518757</v>
      </c>
      <c r="BK350" s="78">
        <v>599.54</v>
      </c>
      <c r="BL350" s="78">
        <v>603.57000000000005</v>
      </c>
      <c r="BM350" s="78">
        <v>624.41999999999996</v>
      </c>
      <c r="BN350" s="78">
        <v>358.96</v>
      </c>
      <c r="BO350" s="78"/>
      <c r="BP350" s="79"/>
      <c r="BQ350" s="65" t="s">
        <v>396</v>
      </c>
      <c r="BR350" s="68">
        <v>1</v>
      </c>
      <c r="BS350" s="78">
        <v>619.73</v>
      </c>
      <c r="BT350" s="78">
        <v>549.5</v>
      </c>
      <c r="BU350" s="78">
        <v>491.55</v>
      </c>
      <c r="BV350" s="78"/>
      <c r="BW350" s="78"/>
      <c r="BX350" s="79">
        <v>305.33</v>
      </c>
      <c r="BY350" s="65" t="s">
        <v>397</v>
      </c>
      <c r="BZ350" s="78">
        <v>561.78</v>
      </c>
      <c r="CA350" s="78">
        <v>570.9</v>
      </c>
      <c r="CB350" s="78">
        <v>473.52</v>
      </c>
      <c r="CC350" s="78">
        <v>365.76</v>
      </c>
      <c r="CD350" s="78"/>
      <c r="CE350" s="79">
        <v>502.06</v>
      </c>
      <c r="CF350" s="65" t="s">
        <v>398</v>
      </c>
      <c r="CG350" s="78">
        <v>529.48</v>
      </c>
      <c r="CH350" s="78">
        <v>580.55999999999995</v>
      </c>
      <c r="CI350" s="78">
        <v>527.75</v>
      </c>
      <c r="CJ350" s="78"/>
      <c r="CK350" s="78"/>
      <c r="CL350" s="79"/>
      <c r="CM350" s="65" t="s">
        <v>399</v>
      </c>
      <c r="CN350" s="78">
        <v>514.27</v>
      </c>
      <c r="CO350" s="78">
        <v>517.32000000000005</v>
      </c>
      <c r="CP350" s="78">
        <v>538.05999999999995</v>
      </c>
      <c r="CQ350" s="78">
        <v>378.3</v>
      </c>
      <c r="CR350" s="78"/>
      <c r="CS350" s="79">
        <v>540.91</v>
      </c>
      <c r="CT350" s="65" t="s">
        <v>400</v>
      </c>
      <c r="CU350" s="78">
        <v>529.54</v>
      </c>
      <c r="CV350" s="78">
        <v>630.76</v>
      </c>
      <c r="CW350" s="78">
        <v>504.61</v>
      </c>
      <c r="CX350" s="78">
        <v>392.01</v>
      </c>
      <c r="CY350" s="78"/>
      <c r="CZ350" s="79"/>
      <c r="DA350" s="65" t="s">
        <v>401</v>
      </c>
      <c r="DB350" s="68">
        <v>0.13229613166111001</v>
      </c>
      <c r="DC350" s="78">
        <v>510.77</v>
      </c>
      <c r="DD350" s="78">
        <v>563.16</v>
      </c>
      <c r="DE350" s="78">
        <v>488.36</v>
      </c>
      <c r="DF350" s="78">
        <v>491.88</v>
      </c>
      <c r="DG350" s="78"/>
      <c r="DH350" s="79">
        <v>477.09</v>
      </c>
      <c r="DI350" s="65" t="s">
        <v>402</v>
      </c>
      <c r="DJ350" s="68">
        <v>3.2129546330805798E-3</v>
      </c>
      <c r="DK350" s="78">
        <v>512.05999999999995</v>
      </c>
      <c r="DL350" s="78">
        <v>575.77</v>
      </c>
      <c r="DM350" s="78">
        <v>575.77</v>
      </c>
      <c r="DN350" s="78">
        <v>382.76</v>
      </c>
      <c r="DO350" s="78"/>
      <c r="DP350" s="79">
        <v>435.75</v>
      </c>
      <c r="DQ350" s="65" t="s">
        <v>403</v>
      </c>
      <c r="DR350" s="78">
        <v>529.67999999999995</v>
      </c>
      <c r="DS350" s="78">
        <v>557.1</v>
      </c>
      <c r="DT350" s="78">
        <v>449.01</v>
      </c>
      <c r="DU350" s="78">
        <v>613.86</v>
      </c>
      <c r="DV350" s="78"/>
      <c r="DW350" s="79"/>
      <c r="DX350" s="65" t="s">
        <v>404</v>
      </c>
      <c r="DY350" s="78">
        <v>538.52</v>
      </c>
      <c r="DZ350" s="78">
        <v>542.34</v>
      </c>
      <c r="EA350" s="78">
        <v>584.63</v>
      </c>
      <c r="EB350" s="78">
        <v>369.5</v>
      </c>
      <c r="EC350" s="78"/>
      <c r="ED350" s="79">
        <v>398.77</v>
      </c>
      <c r="EE350" s="65" t="s">
        <v>405</v>
      </c>
      <c r="EF350" s="68">
        <v>1</v>
      </c>
      <c r="EG350" s="78">
        <v>516.28</v>
      </c>
      <c r="EH350" s="78">
        <v>534.32000000000005</v>
      </c>
      <c r="EI350" s="78">
        <v>468.53</v>
      </c>
      <c r="EJ350" s="78"/>
      <c r="EK350" s="78">
        <v>264.94</v>
      </c>
      <c r="EL350" s="79">
        <v>287.63</v>
      </c>
      <c r="EM350" s="65" t="s">
        <v>406</v>
      </c>
      <c r="EN350" s="78">
        <v>547.30999999999995</v>
      </c>
      <c r="EO350" s="78">
        <v>543.63</v>
      </c>
      <c r="EP350" s="78">
        <v>493.51</v>
      </c>
      <c r="EQ350" s="78"/>
      <c r="ER350" s="78"/>
      <c r="ES350" s="79">
        <v>447.78</v>
      </c>
      <c r="ET350" s="65" t="s">
        <v>407</v>
      </c>
      <c r="EU350" s="68">
        <v>1</v>
      </c>
      <c r="EV350" s="78">
        <v>534.5</v>
      </c>
      <c r="EW350" s="78">
        <v>552.12</v>
      </c>
      <c r="EX350" s="78">
        <v>552.12</v>
      </c>
      <c r="EY350" s="78"/>
      <c r="EZ350" s="78"/>
      <c r="FA350" s="79">
        <v>322.88</v>
      </c>
      <c r="FB350" s="65" t="s">
        <v>408</v>
      </c>
      <c r="FC350" s="78">
        <v>560.79</v>
      </c>
      <c r="FD350" s="78">
        <v>527.6</v>
      </c>
      <c r="FE350" s="78">
        <v>615.37</v>
      </c>
      <c r="FF350" s="78"/>
      <c r="FG350" s="78"/>
      <c r="FH350" s="79"/>
      <c r="FI350" s="65" t="s">
        <v>409</v>
      </c>
      <c r="FJ350" s="78">
        <v>523.1</v>
      </c>
      <c r="FK350" s="78">
        <v>548.23</v>
      </c>
      <c r="FL350" s="78">
        <v>358.97</v>
      </c>
      <c r="FM350" s="78">
        <v>610.55999999999995</v>
      </c>
      <c r="FN350" s="78"/>
      <c r="FO350" s="79">
        <v>383.63</v>
      </c>
      <c r="FP350" s="65" t="s">
        <v>410</v>
      </c>
      <c r="FQ350" s="68">
        <v>0.23760306032741699</v>
      </c>
      <c r="FR350" s="78">
        <v>508.32</v>
      </c>
      <c r="FS350" s="78">
        <v>533.1</v>
      </c>
      <c r="FT350" s="78">
        <v>531.03</v>
      </c>
      <c r="FU350" s="78">
        <v>397.28</v>
      </c>
      <c r="FV350" s="78">
        <v>317.82</v>
      </c>
      <c r="FW350" s="79">
        <v>302.64</v>
      </c>
      <c r="FX350" s="65" t="s">
        <v>411</v>
      </c>
      <c r="FY350" s="78">
        <v>562.30999999999995</v>
      </c>
      <c r="FZ350" s="78">
        <v>574.29</v>
      </c>
      <c r="GA350" s="78">
        <v>541.66999999999996</v>
      </c>
      <c r="GB350" s="78">
        <v>550.54</v>
      </c>
      <c r="GC350" s="78"/>
      <c r="GD350" s="79">
        <v>377.84</v>
      </c>
      <c r="GE350" s="65" t="s">
        <v>412</v>
      </c>
      <c r="GF350" s="68">
        <v>0.215433667973631</v>
      </c>
      <c r="GG350" s="78">
        <v>515.19000000000005</v>
      </c>
      <c r="GH350" s="78">
        <v>558.76</v>
      </c>
      <c r="GI350" s="78">
        <v>442.47</v>
      </c>
      <c r="GJ350" s="78">
        <v>365.99</v>
      </c>
      <c r="GK350" s="78"/>
      <c r="GL350" s="79">
        <v>357.32</v>
      </c>
      <c r="GM350" s="65" t="s">
        <v>413</v>
      </c>
      <c r="GN350" s="68">
        <v>0.100745516824501</v>
      </c>
      <c r="GO350" s="78">
        <v>534.61</v>
      </c>
      <c r="GP350" s="78">
        <v>704</v>
      </c>
      <c r="GQ350" s="78">
        <v>495.22</v>
      </c>
      <c r="GR350" s="78">
        <v>384.34</v>
      </c>
      <c r="GS350" s="78"/>
      <c r="GT350" s="79"/>
      <c r="GU350" s="65" t="s">
        <v>414</v>
      </c>
      <c r="GV350" s="68">
        <v>1</v>
      </c>
      <c r="GW350" s="78">
        <v>479.62</v>
      </c>
      <c r="GX350" s="78">
        <v>507.17</v>
      </c>
      <c r="GY350" s="78">
        <v>467.3</v>
      </c>
      <c r="GZ350" s="78">
        <v>432.34</v>
      </c>
      <c r="HA350" s="78"/>
      <c r="HB350" s="79">
        <v>425.45</v>
      </c>
      <c r="HC350" s="65" t="s">
        <v>415</v>
      </c>
      <c r="HD350" s="68">
        <v>1</v>
      </c>
      <c r="HE350" s="78">
        <v>504.83</v>
      </c>
      <c r="HF350" s="78">
        <v>562.28</v>
      </c>
      <c r="HG350" s="78"/>
      <c r="HH350" s="78">
        <v>357.8</v>
      </c>
      <c r="HI350" s="78">
        <v>351.16</v>
      </c>
      <c r="HJ350" s="79">
        <v>390.05</v>
      </c>
      <c r="HK350" s="85" t="s">
        <v>416</v>
      </c>
      <c r="HL350" s="68">
        <v>1.1188811188811201</v>
      </c>
      <c r="HM350" s="78">
        <v>471.69</v>
      </c>
      <c r="HN350" s="78">
        <v>505.85</v>
      </c>
      <c r="HO350" s="78">
        <v>451.82</v>
      </c>
      <c r="HP350" s="78"/>
      <c r="HQ350" s="78"/>
      <c r="HR350" s="79"/>
    </row>
    <row r="351" spans="1:226" x14ac:dyDescent="0.25">
      <c r="A351" s="81">
        <v>43059</v>
      </c>
      <c r="B351" s="82" t="s">
        <v>387</v>
      </c>
      <c r="C351" s="83">
        <v>511.7165661771902</v>
      </c>
      <c r="D351" s="83">
        <v>540.70870669023418</v>
      </c>
      <c r="E351" s="83">
        <v>495.83603162618704</v>
      </c>
      <c r="F351" s="83">
        <v>392.35994182561467</v>
      </c>
      <c r="G351" s="83">
        <v>354.18448570367622</v>
      </c>
      <c r="H351" s="84">
        <v>359.50451015721529</v>
      </c>
      <c r="I351" s="82" t="s">
        <v>388</v>
      </c>
      <c r="J351" s="83">
        <v>520.19256372595248</v>
      </c>
      <c r="K351" s="83">
        <v>540.48180635893664</v>
      </c>
      <c r="L351" s="83">
        <v>494.19001725050697</v>
      </c>
      <c r="M351" s="83">
        <v>392.28539254133375</v>
      </c>
      <c r="N351" s="83">
        <v>369.99274725274722</v>
      </c>
      <c r="O351" s="84">
        <v>395.72526505943597</v>
      </c>
      <c r="P351" s="65" t="s">
        <v>389</v>
      </c>
      <c r="Q351" s="78">
        <v>515.80999999999995</v>
      </c>
      <c r="R351" s="78">
        <v>543.69000000000005</v>
      </c>
      <c r="S351" s="78">
        <v>491.38</v>
      </c>
      <c r="T351" s="78">
        <v>356</v>
      </c>
      <c r="U351" s="78"/>
      <c r="V351" s="79"/>
      <c r="W351" s="65" t="s">
        <v>390</v>
      </c>
      <c r="X351" s="78">
        <v>520.14</v>
      </c>
      <c r="Y351" s="78">
        <v>558.29</v>
      </c>
      <c r="Z351" s="78">
        <v>493.17</v>
      </c>
      <c r="AA351" s="78">
        <v>313.10000000000002</v>
      </c>
      <c r="AB351" s="78"/>
      <c r="AC351" s="79">
        <v>466.94</v>
      </c>
      <c r="AD351" s="65" t="s">
        <v>391</v>
      </c>
      <c r="AE351" s="68">
        <v>0.51129972389814904</v>
      </c>
      <c r="AF351" s="78">
        <v>497.54</v>
      </c>
      <c r="AG351" s="78">
        <v>522.59</v>
      </c>
      <c r="AH351" s="78">
        <v>464.77</v>
      </c>
      <c r="AI351" s="78"/>
      <c r="AJ351" s="78"/>
      <c r="AK351" s="79">
        <v>344.18</v>
      </c>
      <c r="AL351" s="69" t="s">
        <v>392</v>
      </c>
      <c r="AM351" s="70">
        <v>1</v>
      </c>
      <c r="AN351" s="78">
        <v>537.49</v>
      </c>
      <c r="AO351" s="78">
        <v>585.52</v>
      </c>
      <c r="AP351" s="78">
        <v>553.03</v>
      </c>
      <c r="AQ351" s="78">
        <v>550.38</v>
      </c>
      <c r="AR351" s="78"/>
      <c r="AS351" s="79"/>
      <c r="AT351" s="65" t="s">
        <v>393</v>
      </c>
      <c r="AU351" s="68">
        <v>3.9111389236545703E-2</v>
      </c>
      <c r="AV351" s="78">
        <v>486.91</v>
      </c>
      <c r="AW351" s="78">
        <v>536.80999999999995</v>
      </c>
      <c r="AX351" s="78">
        <v>484.41</v>
      </c>
      <c r="AY351" s="78">
        <v>290.44</v>
      </c>
      <c r="AZ351" s="78"/>
      <c r="BA351" s="79">
        <v>371.96</v>
      </c>
      <c r="BB351" s="65" t="s">
        <v>394</v>
      </c>
      <c r="BC351" s="78">
        <v>486.68</v>
      </c>
      <c r="BD351" s="78">
        <v>516.15</v>
      </c>
      <c r="BE351" s="78">
        <v>473.1</v>
      </c>
      <c r="BF351" s="78"/>
      <c r="BG351" s="78"/>
      <c r="BH351" s="79">
        <v>391.39</v>
      </c>
      <c r="BI351" s="65" t="s">
        <v>395</v>
      </c>
      <c r="BJ351" s="68">
        <v>0.13438331496761399</v>
      </c>
      <c r="BK351" s="78">
        <v>588.87</v>
      </c>
      <c r="BL351" s="78">
        <v>582.15</v>
      </c>
      <c r="BM351" s="78">
        <v>603</v>
      </c>
      <c r="BN351" s="78">
        <v>359.01</v>
      </c>
      <c r="BO351" s="78"/>
      <c r="BP351" s="79"/>
      <c r="BQ351" s="65" t="s">
        <v>396</v>
      </c>
      <c r="BR351" s="68">
        <v>1</v>
      </c>
      <c r="BS351" s="78">
        <v>620.55999999999995</v>
      </c>
      <c r="BT351" s="78">
        <v>550.33000000000004</v>
      </c>
      <c r="BU351" s="78">
        <v>491.55</v>
      </c>
      <c r="BV351" s="78"/>
      <c r="BW351" s="78"/>
      <c r="BX351" s="79">
        <v>305.33</v>
      </c>
      <c r="BY351" s="65" t="s">
        <v>397</v>
      </c>
      <c r="BZ351" s="78">
        <v>564.6</v>
      </c>
      <c r="CA351" s="78">
        <v>572.16</v>
      </c>
      <c r="CB351" s="78">
        <v>472.24</v>
      </c>
      <c r="CC351" s="78">
        <v>358.48</v>
      </c>
      <c r="CD351" s="78"/>
      <c r="CE351" s="79">
        <v>501.7</v>
      </c>
      <c r="CF351" s="65" t="s">
        <v>398</v>
      </c>
      <c r="CG351" s="78">
        <v>537.54</v>
      </c>
      <c r="CH351" s="78">
        <v>581.37</v>
      </c>
      <c r="CI351" s="78">
        <v>523.72</v>
      </c>
      <c r="CJ351" s="78"/>
      <c r="CK351" s="78"/>
      <c r="CL351" s="79"/>
      <c r="CM351" s="65" t="s">
        <v>399</v>
      </c>
      <c r="CN351" s="78">
        <v>520.67999999999995</v>
      </c>
      <c r="CO351" s="78">
        <v>518.4</v>
      </c>
      <c r="CP351" s="78">
        <v>534.02</v>
      </c>
      <c r="CQ351" s="78">
        <v>381.48</v>
      </c>
      <c r="CR351" s="78"/>
      <c r="CS351" s="79">
        <v>539.55999999999995</v>
      </c>
      <c r="CT351" s="65" t="s">
        <v>400</v>
      </c>
      <c r="CU351" s="78">
        <v>523.58000000000004</v>
      </c>
      <c r="CV351" s="78">
        <v>623.36</v>
      </c>
      <c r="CW351" s="78">
        <v>494.87</v>
      </c>
      <c r="CX351" s="78">
        <v>410.88</v>
      </c>
      <c r="CY351" s="78"/>
      <c r="CZ351" s="79"/>
      <c r="DA351" s="65" t="s">
        <v>401</v>
      </c>
      <c r="DB351" s="68">
        <v>0.13219120135363799</v>
      </c>
      <c r="DC351" s="78">
        <v>526.97</v>
      </c>
      <c r="DD351" s="78">
        <v>570.11</v>
      </c>
      <c r="DE351" s="78">
        <v>492.2</v>
      </c>
      <c r="DF351" s="78">
        <v>491.49</v>
      </c>
      <c r="DG351" s="78"/>
      <c r="DH351" s="79">
        <v>495.64</v>
      </c>
      <c r="DI351" s="65" t="s">
        <v>402</v>
      </c>
      <c r="DJ351" s="68">
        <v>3.2006145179874499E-3</v>
      </c>
      <c r="DK351" s="78">
        <v>535.44000000000005</v>
      </c>
      <c r="DL351" s="78">
        <v>583.46</v>
      </c>
      <c r="DM351" s="78">
        <v>583.46</v>
      </c>
      <c r="DN351" s="78">
        <v>381.29</v>
      </c>
      <c r="DO351" s="78"/>
      <c r="DP351" s="79">
        <v>431.93</v>
      </c>
      <c r="DQ351" s="65" t="s">
        <v>403</v>
      </c>
      <c r="DR351" s="78">
        <v>521.54999999999995</v>
      </c>
      <c r="DS351" s="78">
        <v>557.1</v>
      </c>
      <c r="DT351" s="78">
        <v>458.3</v>
      </c>
      <c r="DU351" s="78">
        <v>613.37</v>
      </c>
      <c r="DV351" s="78"/>
      <c r="DW351" s="79"/>
      <c r="DX351" s="65" t="s">
        <v>404</v>
      </c>
      <c r="DY351" s="78">
        <v>540.29</v>
      </c>
      <c r="DZ351" s="78">
        <v>544.33000000000004</v>
      </c>
      <c r="EA351" s="78">
        <v>581.91</v>
      </c>
      <c r="EB351" s="78">
        <v>369.94</v>
      </c>
      <c r="EC351" s="78"/>
      <c r="ED351" s="79">
        <v>398.7</v>
      </c>
      <c r="EE351" s="65" t="s">
        <v>405</v>
      </c>
      <c r="EF351" s="68">
        <v>1</v>
      </c>
      <c r="EG351" s="78">
        <v>524.66</v>
      </c>
      <c r="EH351" s="78">
        <v>543.57000000000005</v>
      </c>
      <c r="EI351" s="78">
        <v>466.46</v>
      </c>
      <c r="EJ351" s="78"/>
      <c r="EK351" s="78">
        <v>264.94</v>
      </c>
      <c r="EL351" s="79">
        <v>295.76</v>
      </c>
      <c r="EM351" s="65" t="s">
        <v>406</v>
      </c>
      <c r="EN351" s="78">
        <v>547.30999999999995</v>
      </c>
      <c r="EO351" s="78">
        <v>543.63</v>
      </c>
      <c r="EP351" s="78">
        <v>493.51</v>
      </c>
      <c r="EQ351" s="78"/>
      <c r="ER351" s="78"/>
      <c r="ES351" s="79">
        <v>447.78</v>
      </c>
      <c r="ET351" s="65" t="s">
        <v>407</v>
      </c>
      <c r="EU351" s="68">
        <v>1</v>
      </c>
      <c r="EV351" s="78">
        <v>531.59</v>
      </c>
      <c r="EW351" s="78">
        <v>548.34</v>
      </c>
      <c r="EX351" s="78">
        <v>548.33000000000004</v>
      </c>
      <c r="EY351" s="78"/>
      <c r="EZ351" s="78"/>
      <c r="FA351" s="79">
        <v>323.36</v>
      </c>
      <c r="FB351" s="65" t="s">
        <v>408</v>
      </c>
      <c r="FC351" s="78">
        <v>560.79</v>
      </c>
      <c r="FD351" s="78">
        <v>527.6</v>
      </c>
      <c r="FE351" s="78">
        <v>615.37</v>
      </c>
      <c r="FF351" s="78"/>
      <c r="FG351" s="78"/>
      <c r="FH351" s="79"/>
      <c r="FI351" s="65" t="s">
        <v>409</v>
      </c>
      <c r="FJ351" s="78">
        <v>534.66999999999996</v>
      </c>
      <c r="FK351" s="78">
        <v>550.71</v>
      </c>
      <c r="FL351" s="78">
        <v>364.76</v>
      </c>
      <c r="FM351" s="78">
        <v>614.55999999999995</v>
      </c>
      <c r="FN351" s="78"/>
      <c r="FO351" s="79">
        <v>384.46</v>
      </c>
      <c r="FP351" s="65" t="s">
        <v>410</v>
      </c>
      <c r="FQ351" s="68">
        <v>0.236345158469429</v>
      </c>
      <c r="FR351" s="78">
        <v>512.36</v>
      </c>
      <c r="FS351" s="78">
        <v>536.44000000000005</v>
      </c>
      <c r="FT351" s="78">
        <v>529.76</v>
      </c>
      <c r="FU351" s="78">
        <v>385.15</v>
      </c>
      <c r="FV351" s="78">
        <v>299.04000000000002</v>
      </c>
      <c r="FW351" s="79">
        <v>304.94</v>
      </c>
      <c r="FX351" s="65" t="s">
        <v>411</v>
      </c>
      <c r="FY351" s="78">
        <v>570.44000000000005</v>
      </c>
      <c r="FZ351" s="78">
        <v>573.48</v>
      </c>
      <c r="GA351" s="78">
        <v>546.54999999999995</v>
      </c>
      <c r="GB351" s="78">
        <v>568.04</v>
      </c>
      <c r="GC351" s="78"/>
      <c r="GD351" s="79">
        <v>376.21</v>
      </c>
      <c r="GE351" s="65" t="s">
        <v>412</v>
      </c>
      <c r="GF351" s="68">
        <v>0.214989035559186</v>
      </c>
      <c r="GG351" s="78">
        <v>514.04999999999995</v>
      </c>
      <c r="GH351" s="78">
        <v>556.09</v>
      </c>
      <c r="GI351" s="78">
        <v>449.09</v>
      </c>
      <c r="GJ351" s="78">
        <v>366.72</v>
      </c>
      <c r="GK351" s="78"/>
      <c r="GL351" s="79">
        <v>356.3</v>
      </c>
      <c r="GM351" s="65" t="s">
        <v>413</v>
      </c>
      <c r="GN351" s="68">
        <v>0.100416729427123</v>
      </c>
      <c r="GO351" s="78">
        <v>524.75</v>
      </c>
      <c r="GP351" s="78">
        <v>696.4</v>
      </c>
      <c r="GQ351" s="78">
        <v>492.72</v>
      </c>
      <c r="GR351" s="78">
        <v>383.09</v>
      </c>
      <c r="GS351" s="78"/>
      <c r="GT351" s="79"/>
      <c r="GU351" s="65" t="s">
        <v>414</v>
      </c>
      <c r="GV351" s="68">
        <v>1</v>
      </c>
      <c r="GW351" s="78">
        <v>472.84</v>
      </c>
      <c r="GX351" s="78">
        <v>500.96</v>
      </c>
      <c r="GY351" s="78">
        <v>455.05</v>
      </c>
      <c r="GZ351" s="78">
        <v>432.34</v>
      </c>
      <c r="HA351" s="78"/>
      <c r="HB351" s="79">
        <v>421.85</v>
      </c>
      <c r="HC351" s="65" t="s">
        <v>415</v>
      </c>
      <c r="HD351" s="68">
        <v>1</v>
      </c>
      <c r="HE351" s="78">
        <v>528.16</v>
      </c>
      <c r="HF351" s="78">
        <v>565.62</v>
      </c>
      <c r="HG351" s="78"/>
      <c r="HH351" s="78">
        <v>378.29</v>
      </c>
      <c r="HI351" s="78">
        <v>371.16</v>
      </c>
      <c r="HJ351" s="79">
        <v>390.05</v>
      </c>
      <c r="HK351" s="85" t="s">
        <v>416</v>
      </c>
      <c r="HL351" s="68">
        <v>1.12435349673937</v>
      </c>
      <c r="HM351" s="78">
        <v>469.71</v>
      </c>
      <c r="HN351" s="78">
        <v>503.87</v>
      </c>
      <c r="HO351" s="78">
        <v>461.16</v>
      </c>
      <c r="HP351" s="78"/>
      <c r="HQ351" s="78"/>
      <c r="HR351" s="79"/>
    </row>
    <row r="352" spans="1:226" x14ac:dyDescent="0.25">
      <c r="A352" s="81">
        <v>43052</v>
      </c>
      <c r="B352" s="82" t="s">
        <v>387</v>
      </c>
      <c r="C352" s="83">
        <v>510.15586353674934</v>
      </c>
      <c r="D352" s="83">
        <v>535.45729677914096</v>
      </c>
      <c r="E352" s="83">
        <v>502.0047736180656</v>
      </c>
      <c r="F352" s="83">
        <v>398.64274358811502</v>
      </c>
      <c r="G352" s="83">
        <v>339.05860378759741</v>
      </c>
      <c r="H352" s="84">
        <v>359.23550822453461</v>
      </c>
      <c r="I352" s="82" t="s">
        <v>388</v>
      </c>
      <c r="J352" s="83">
        <v>517.81256815052484</v>
      </c>
      <c r="K352" s="83">
        <v>533.72898186141026</v>
      </c>
      <c r="L352" s="83">
        <v>500.7134396838635</v>
      </c>
      <c r="M352" s="83">
        <v>398.79001138385564</v>
      </c>
      <c r="N352" s="83">
        <v>350.60813186813181</v>
      </c>
      <c r="O352" s="84">
        <v>394.21997543299716</v>
      </c>
      <c r="P352" s="65" t="s">
        <v>389</v>
      </c>
      <c r="Q352" s="78">
        <v>519.97</v>
      </c>
      <c r="R352" s="78">
        <v>550.36</v>
      </c>
      <c r="S352" s="78">
        <v>502.8</v>
      </c>
      <c r="T352" s="78">
        <v>361</v>
      </c>
      <c r="U352" s="78"/>
      <c r="V352" s="79"/>
      <c r="W352" s="65" t="s">
        <v>390</v>
      </c>
      <c r="X352" s="78">
        <v>539.55999999999995</v>
      </c>
      <c r="Y352" s="78">
        <v>537.22</v>
      </c>
      <c r="Z352" s="78">
        <v>493.17</v>
      </c>
      <c r="AA352" s="78">
        <v>331.01</v>
      </c>
      <c r="AB352" s="78"/>
      <c r="AC352" s="79">
        <v>466.94</v>
      </c>
      <c r="AD352" s="65" t="s">
        <v>391</v>
      </c>
      <c r="AE352" s="68">
        <v>0.51129972389814904</v>
      </c>
      <c r="AF352" s="78">
        <v>495.28</v>
      </c>
      <c r="AG352" s="78">
        <v>528.16999999999996</v>
      </c>
      <c r="AH352" s="78">
        <v>471.42</v>
      </c>
      <c r="AI352" s="78"/>
      <c r="AJ352" s="78"/>
      <c r="AK352" s="79">
        <v>341.83</v>
      </c>
      <c r="AL352" s="69" t="s">
        <v>392</v>
      </c>
      <c r="AM352" s="70">
        <v>1</v>
      </c>
      <c r="AN352" s="78">
        <v>522.98</v>
      </c>
      <c r="AO352" s="78">
        <v>569.92999999999995</v>
      </c>
      <c r="AP352" s="78">
        <v>525.80999999999995</v>
      </c>
      <c r="AQ352" s="78">
        <v>550.38</v>
      </c>
      <c r="AR352" s="78"/>
      <c r="AS352" s="79"/>
      <c r="AT352" s="65" t="s">
        <v>393</v>
      </c>
      <c r="AU352" s="68">
        <v>3.9112918997144801E-2</v>
      </c>
      <c r="AV352" s="78">
        <v>483.95</v>
      </c>
      <c r="AW352" s="78">
        <v>534.21</v>
      </c>
      <c r="AX352" s="78">
        <v>483</v>
      </c>
      <c r="AY352" s="78">
        <v>292.20999999999998</v>
      </c>
      <c r="AZ352" s="78"/>
      <c r="BA352" s="79">
        <v>370.71</v>
      </c>
      <c r="BB352" s="65" t="s">
        <v>394</v>
      </c>
      <c r="BC352" s="78">
        <v>478.27</v>
      </c>
      <c r="BD352" s="78">
        <v>497.67</v>
      </c>
      <c r="BE352" s="78">
        <v>484.87</v>
      </c>
      <c r="BF352" s="78"/>
      <c r="BG352" s="78"/>
      <c r="BH352" s="79">
        <v>388.03</v>
      </c>
      <c r="BI352" s="65" t="s">
        <v>395</v>
      </c>
      <c r="BJ352" s="68">
        <v>0.13437970328961499</v>
      </c>
      <c r="BK352" s="78">
        <v>588.85</v>
      </c>
      <c r="BL352" s="78">
        <v>571.38</v>
      </c>
      <c r="BM352" s="78">
        <v>592.24</v>
      </c>
      <c r="BN352" s="78">
        <v>345.56</v>
      </c>
      <c r="BO352" s="78"/>
      <c r="BP352" s="79"/>
      <c r="BQ352" s="65" t="s">
        <v>396</v>
      </c>
      <c r="BR352" s="68">
        <v>1</v>
      </c>
      <c r="BS352" s="78">
        <v>597.23</v>
      </c>
      <c r="BT352" s="78">
        <v>527</v>
      </c>
      <c r="BU352" s="78">
        <v>491.55</v>
      </c>
      <c r="BV352" s="78"/>
      <c r="BW352" s="78"/>
      <c r="BX352" s="79">
        <v>305.33</v>
      </c>
      <c r="BY352" s="65" t="s">
        <v>397</v>
      </c>
      <c r="BZ352" s="78">
        <v>562.65</v>
      </c>
      <c r="CA352" s="78">
        <v>570.29999999999995</v>
      </c>
      <c r="CB352" s="78">
        <v>474.71</v>
      </c>
      <c r="CC352" s="78">
        <v>366.17</v>
      </c>
      <c r="CD352" s="78"/>
      <c r="CE352" s="79">
        <v>500.25</v>
      </c>
      <c r="CF352" s="65" t="s">
        <v>398</v>
      </c>
      <c r="CG352" s="78">
        <v>536.74</v>
      </c>
      <c r="CH352" s="78">
        <v>582.17999999999995</v>
      </c>
      <c r="CI352" s="78">
        <v>536.62</v>
      </c>
      <c r="CJ352" s="78"/>
      <c r="CK352" s="78"/>
      <c r="CL352" s="79"/>
      <c r="CM352" s="65" t="s">
        <v>399</v>
      </c>
      <c r="CN352" s="78">
        <v>516.49</v>
      </c>
      <c r="CO352" s="78">
        <v>514.72</v>
      </c>
      <c r="CP352" s="78">
        <v>534.47</v>
      </c>
      <c r="CQ352" s="78">
        <v>396.88</v>
      </c>
      <c r="CR352" s="78"/>
      <c r="CS352" s="79">
        <v>528.4</v>
      </c>
      <c r="CT352" s="65" t="s">
        <v>400</v>
      </c>
      <c r="CU352" s="78">
        <v>523.58000000000004</v>
      </c>
      <c r="CV352" s="78">
        <v>623.36</v>
      </c>
      <c r="CW352" s="78">
        <v>494.87</v>
      </c>
      <c r="CX352" s="78">
        <v>410.88</v>
      </c>
      <c r="CY352" s="78"/>
      <c r="CZ352" s="79"/>
      <c r="DA352" s="65" t="s">
        <v>401</v>
      </c>
      <c r="DB352" s="68">
        <v>0.13245033112582799</v>
      </c>
      <c r="DC352" s="78">
        <v>507.44</v>
      </c>
      <c r="DD352" s="78">
        <v>556.08000000000004</v>
      </c>
      <c r="DE352" s="78">
        <v>474.3</v>
      </c>
      <c r="DF352" s="78">
        <v>469.54</v>
      </c>
      <c r="DG352" s="78"/>
      <c r="DH352" s="79">
        <v>477.43</v>
      </c>
      <c r="DI352" s="65" t="s">
        <v>402</v>
      </c>
      <c r="DJ352" s="68">
        <v>3.2047173439302599E-3</v>
      </c>
      <c r="DK352" s="78">
        <v>526.54999999999995</v>
      </c>
      <c r="DL352" s="78">
        <v>572.59</v>
      </c>
      <c r="DM352" s="78">
        <v>572.59</v>
      </c>
      <c r="DN352" s="78">
        <v>381.77</v>
      </c>
      <c r="DO352" s="78"/>
      <c r="DP352" s="79">
        <v>434.3</v>
      </c>
      <c r="DQ352" s="65" t="s">
        <v>403</v>
      </c>
      <c r="DR352" s="78">
        <v>513.41999999999996</v>
      </c>
      <c r="DS352" s="78">
        <v>524.58000000000004</v>
      </c>
      <c r="DT352" s="78">
        <v>454.34</v>
      </c>
      <c r="DU352" s="78">
        <v>635.41999999999996</v>
      </c>
      <c r="DV352" s="78"/>
      <c r="DW352" s="79"/>
      <c r="DX352" s="65" t="s">
        <v>404</v>
      </c>
      <c r="DY352" s="78">
        <v>537.28</v>
      </c>
      <c r="DZ352" s="78">
        <v>541.29999999999995</v>
      </c>
      <c r="EA352" s="78">
        <v>583.22</v>
      </c>
      <c r="EB352" s="78">
        <v>386.99</v>
      </c>
      <c r="EC352" s="78"/>
      <c r="ED352" s="79">
        <v>398.12</v>
      </c>
      <c r="EE352" s="65" t="s">
        <v>405</v>
      </c>
      <c r="EF352" s="68">
        <v>1</v>
      </c>
      <c r="EG352" s="78">
        <v>519.77</v>
      </c>
      <c r="EH352" s="78">
        <v>535.86</v>
      </c>
      <c r="EI352" s="78">
        <v>474.73</v>
      </c>
      <c r="EJ352" s="78"/>
      <c r="EK352" s="78">
        <v>264.94</v>
      </c>
      <c r="EL352" s="79">
        <v>291.38</v>
      </c>
      <c r="EM352" s="65" t="s">
        <v>406</v>
      </c>
      <c r="EN352" s="78">
        <v>576.37</v>
      </c>
      <c r="EO352" s="78">
        <v>556.45000000000005</v>
      </c>
      <c r="EP352" s="78">
        <v>506.67</v>
      </c>
      <c r="EQ352" s="78"/>
      <c r="ER352" s="78"/>
      <c r="ES352" s="79">
        <v>447.78</v>
      </c>
      <c r="ET352" s="65" t="s">
        <v>407</v>
      </c>
      <c r="EU352" s="68">
        <v>1</v>
      </c>
      <c r="EV352" s="78">
        <v>528.4</v>
      </c>
      <c r="EW352" s="78">
        <v>544.86</v>
      </c>
      <c r="EX352" s="78">
        <v>544.86</v>
      </c>
      <c r="EY352" s="78"/>
      <c r="EZ352" s="78"/>
      <c r="FA352" s="79">
        <v>323.77999999999997</v>
      </c>
      <c r="FB352" s="65" t="s">
        <v>408</v>
      </c>
      <c r="FC352" s="78">
        <v>560.79</v>
      </c>
      <c r="FD352" s="78">
        <v>527.6</v>
      </c>
      <c r="FE352" s="78">
        <v>615.37</v>
      </c>
      <c r="FF352" s="78"/>
      <c r="FG352" s="78"/>
      <c r="FH352" s="79"/>
      <c r="FI352" s="65" t="s">
        <v>409</v>
      </c>
      <c r="FJ352" s="78">
        <v>546.24</v>
      </c>
      <c r="FK352" s="78">
        <v>559.79999999999995</v>
      </c>
      <c r="FL352" s="78">
        <v>386.25</v>
      </c>
      <c r="FM352" s="78">
        <v>621.55999999999995</v>
      </c>
      <c r="FN352" s="78"/>
      <c r="FO352" s="79">
        <v>381.15</v>
      </c>
      <c r="FP352" s="65" t="s">
        <v>410</v>
      </c>
      <c r="FQ352" s="68">
        <v>0.236133084606484</v>
      </c>
      <c r="FR352" s="78">
        <v>516.70000000000005</v>
      </c>
      <c r="FS352" s="78">
        <v>541.41999999999996</v>
      </c>
      <c r="FT352" s="78">
        <v>531.61</v>
      </c>
      <c r="FU352" s="78">
        <v>392.07</v>
      </c>
      <c r="FV352" s="78">
        <v>298.77</v>
      </c>
      <c r="FW352" s="79">
        <v>307.97000000000003</v>
      </c>
      <c r="FX352" s="65" t="s">
        <v>411</v>
      </c>
      <c r="FY352" s="78">
        <v>576.95000000000005</v>
      </c>
      <c r="FZ352" s="78">
        <v>576.73</v>
      </c>
      <c r="GA352" s="78">
        <v>535.16</v>
      </c>
      <c r="GB352" s="78">
        <v>548.57000000000005</v>
      </c>
      <c r="GC352" s="78"/>
      <c r="GD352" s="79">
        <v>374.58</v>
      </c>
      <c r="GE352" s="65" t="s">
        <v>412</v>
      </c>
      <c r="GF352" s="68">
        <v>0.21476740689832899</v>
      </c>
      <c r="GG352" s="78">
        <v>509.77</v>
      </c>
      <c r="GH352" s="78">
        <v>551.33000000000004</v>
      </c>
      <c r="GI352" s="78">
        <v>437.81</v>
      </c>
      <c r="GJ352" s="78">
        <v>373.29</v>
      </c>
      <c r="GK352" s="78"/>
      <c r="GL352" s="79">
        <v>353.53</v>
      </c>
      <c r="GM352" s="65" t="s">
        <v>413</v>
      </c>
      <c r="GN352" s="68">
        <v>0.102348907425413</v>
      </c>
      <c r="GO352" s="78">
        <v>565.29999999999995</v>
      </c>
      <c r="GP352" s="78">
        <v>717.17</v>
      </c>
      <c r="GQ352" s="78">
        <v>507.36</v>
      </c>
      <c r="GR352" s="78">
        <v>401.41</v>
      </c>
      <c r="GS352" s="78"/>
      <c r="GT352" s="79"/>
      <c r="GU352" s="65" t="s">
        <v>414</v>
      </c>
      <c r="GV352" s="68">
        <v>1</v>
      </c>
      <c r="GW352" s="78">
        <v>464.44</v>
      </c>
      <c r="GX352" s="78">
        <v>492.88</v>
      </c>
      <c r="GY352" s="78">
        <v>449.54</v>
      </c>
      <c r="GZ352" s="78">
        <v>432.34</v>
      </c>
      <c r="HA352" s="78"/>
      <c r="HB352" s="79">
        <v>435.24</v>
      </c>
      <c r="HC352" s="65" t="s">
        <v>415</v>
      </c>
      <c r="HD352" s="68">
        <v>1</v>
      </c>
      <c r="HE352" s="78">
        <v>525.66</v>
      </c>
      <c r="HF352" s="78">
        <v>560.62</v>
      </c>
      <c r="HG352" s="78"/>
      <c r="HH352" s="78">
        <v>358.2</v>
      </c>
      <c r="HI352" s="78">
        <v>351.56</v>
      </c>
      <c r="HJ352" s="79">
        <v>390.05</v>
      </c>
      <c r="HK352" s="85" t="s">
        <v>416</v>
      </c>
      <c r="HL352" s="68">
        <v>1.1233683075333101</v>
      </c>
      <c r="HM352" s="78">
        <v>462.18</v>
      </c>
      <c r="HN352" s="78">
        <v>497.58</v>
      </c>
      <c r="HO352" s="78">
        <v>452.53</v>
      </c>
      <c r="HP352" s="78"/>
      <c r="HQ352" s="78"/>
      <c r="HR352" s="79"/>
    </row>
    <row r="353" spans="1:226" x14ac:dyDescent="0.25">
      <c r="A353" s="81">
        <v>43045</v>
      </c>
      <c r="B353" s="82" t="s">
        <v>387</v>
      </c>
      <c r="C353" s="83">
        <v>508.24016348844515</v>
      </c>
      <c r="D353" s="83">
        <v>532.23930780879982</v>
      </c>
      <c r="E353" s="83">
        <v>487.07718863979363</v>
      </c>
      <c r="F353" s="83">
        <v>375.79790148586676</v>
      </c>
      <c r="G353" s="83">
        <v>319.87910137393237</v>
      </c>
      <c r="H353" s="84">
        <v>356.83379364399866</v>
      </c>
      <c r="I353" s="82" t="s">
        <v>388</v>
      </c>
      <c r="J353" s="83">
        <v>521.38943449180067</v>
      </c>
      <c r="K353" s="83">
        <v>533.17509281113405</v>
      </c>
      <c r="L353" s="83">
        <v>485.27445802802799</v>
      </c>
      <c r="M353" s="83">
        <v>373.79832562733282</v>
      </c>
      <c r="N353" s="83">
        <v>330.11582417582406</v>
      </c>
      <c r="O353" s="84">
        <v>392.58447438305387</v>
      </c>
      <c r="P353" s="65" t="s">
        <v>389</v>
      </c>
      <c r="Q353" s="78">
        <v>501.64</v>
      </c>
      <c r="R353" s="78">
        <v>534.53</v>
      </c>
      <c r="S353" s="78">
        <v>486.6</v>
      </c>
      <c r="T353" s="78">
        <v>344</v>
      </c>
      <c r="U353" s="78"/>
      <c r="V353" s="79"/>
      <c r="W353" s="65" t="s">
        <v>390</v>
      </c>
      <c r="X353" s="78">
        <v>509.97</v>
      </c>
      <c r="Y353" s="78">
        <v>527.29999999999995</v>
      </c>
      <c r="Z353" s="78">
        <v>476.47</v>
      </c>
      <c r="AA353" s="78">
        <v>311.95</v>
      </c>
      <c r="AB353" s="78"/>
      <c r="AC353" s="79">
        <v>461.98</v>
      </c>
      <c r="AD353" s="65" t="s">
        <v>391</v>
      </c>
      <c r="AE353" s="68">
        <v>0.51129972389814904</v>
      </c>
      <c r="AF353" s="78">
        <v>488.42</v>
      </c>
      <c r="AG353" s="78">
        <v>516.37</v>
      </c>
      <c r="AH353" s="78">
        <v>443.47</v>
      </c>
      <c r="AI353" s="78"/>
      <c r="AJ353" s="78"/>
      <c r="AK353" s="79">
        <v>331.74</v>
      </c>
      <c r="AL353" s="69" t="s">
        <v>392</v>
      </c>
      <c r="AM353" s="70">
        <v>1</v>
      </c>
      <c r="AN353" s="78">
        <v>524.59</v>
      </c>
      <c r="AO353" s="78">
        <v>554.62</v>
      </c>
      <c r="AP353" s="78">
        <v>522.09</v>
      </c>
      <c r="AQ353" s="78">
        <v>550.38</v>
      </c>
      <c r="AR353" s="78"/>
      <c r="AS353" s="79"/>
      <c r="AT353" s="65" t="s">
        <v>393</v>
      </c>
      <c r="AU353" s="68">
        <v>3.9044198032172399E-2</v>
      </c>
      <c r="AV353" s="78">
        <v>472.94</v>
      </c>
      <c r="AW353" s="78">
        <v>523.63</v>
      </c>
      <c r="AX353" s="78">
        <v>469.51</v>
      </c>
      <c r="AY353" s="78">
        <v>285.49</v>
      </c>
      <c r="AZ353" s="78"/>
      <c r="BA353" s="79">
        <v>366.09</v>
      </c>
      <c r="BB353" s="65" t="s">
        <v>394</v>
      </c>
      <c r="BC353" s="78">
        <v>521.13</v>
      </c>
      <c r="BD353" s="78">
        <v>534.64</v>
      </c>
      <c r="BE353" s="78">
        <v>471.42</v>
      </c>
      <c r="BF353" s="78"/>
      <c r="BG353" s="78"/>
      <c r="BH353" s="79">
        <v>387.19</v>
      </c>
      <c r="BI353" s="65" t="s">
        <v>395</v>
      </c>
      <c r="BJ353" s="68">
        <v>0.13437428613660499</v>
      </c>
      <c r="BK353" s="78">
        <v>570.54999999999995</v>
      </c>
      <c r="BL353" s="78">
        <v>579.96</v>
      </c>
      <c r="BM353" s="78">
        <v>613.61</v>
      </c>
      <c r="BN353" s="78">
        <v>405.21</v>
      </c>
      <c r="BO353" s="78"/>
      <c r="BP353" s="79"/>
      <c r="BQ353" s="65" t="s">
        <v>396</v>
      </c>
      <c r="BR353" s="68">
        <v>1</v>
      </c>
      <c r="BS353" s="78">
        <v>567.23</v>
      </c>
      <c r="BT353" s="78">
        <v>497</v>
      </c>
      <c r="BU353" s="78">
        <v>491.55</v>
      </c>
      <c r="BV353" s="78"/>
      <c r="BW353" s="78"/>
      <c r="BX353" s="79">
        <v>305.33</v>
      </c>
      <c r="BY353" s="65" t="s">
        <v>397</v>
      </c>
      <c r="BZ353" s="78">
        <v>547.41999999999996</v>
      </c>
      <c r="CA353" s="78">
        <v>558.94000000000005</v>
      </c>
      <c r="CB353" s="78">
        <v>453.6</v>
      </c>
      <c r="CC353" s="78">
        <v>335.31</v>
      </c>
      <c r="CD353" s="78"/>
      <c r="CE353" s="79">
        <v>495.44</v>
      </c>
      <c r="CF353" s="65" t="s">
        <v>398</v>
      </c>
      <c r="CG353" s="78">
        <v>527.05999999999995</v>
      </c>
      <c r="CH353" s="78">
        <v>578.14</v>
      </c>
      <c r="CI353" s="78">
        <v>521.29999999999995</v>
      </c>
      <c r="CJ353" s="78"/>
      <c r="CK353" s="78"/>
      <c r="CL353" s="79"/>
      <c r="CM353" s="65" t="s">
        <v>399</v>
      </c>
      <c r="CN353" s="78">
        <v>487.25</v>
      </c>
      <c r="CO353" s="78">
        <v>500.86</v>
      </c>
      <c r="CP353" s="78">
        <v>515.30999999999995</v>
      </c>
      <c r="CQ353" s="78">
        <v>377.12</v>
      </c>
      <c r="CR353" s="78"/>
      <c r="CS353" s="79">
        <v>532.39</v>
      </c>
      <c r="CT353" s="65" t="s">
        <v>400</v>
      </c>
      <c r="CU353" s="78">
        <v>509.41</v>
      </c>
      <c r="CV353" s="78">
        <v>611.51</v>
      </c>
      <c r="CW353" s="78">
        <v>483.89</v>
      </c>
      <c r="CX353" s="78">
        <v>394.39</v>
      </c>
      <c r="CY353" s="78"/>
      <c r="CZ353" s="79"/>
      <c r="DA353" s="65" t="s">
        <v>401</v>
      </c>
      <c r="DB353" s="68">
        <v>0.132669983416252</v>
      </c>
      <c r="DC353" s="78">
        <v>491.41</v>
      </c>
      <c r="DD353" s="78">
        <v>541.08000000000004</v>
      </c>
      <c r="DE353" s="78">
        <v>460.23</v>
      </c>
      <c r="DF353" s="78">
        <v>448.29</v>
      </c>
      <c r="DG353" s="78"/>
      <c r="DH353" s="79">
        <v>478.12</v>
      </c>
      <c r="DI353" s="65" t="s">
        <v>402</v>
      </c>
      <c r="DJ353" s="68">
        <v>3.2138839787883701E-3</v>
      </c>
      <c r="DK353" s="78">
        <v>511.24</v>
      </c>
      <c r="DL353" s="78">
        <v>567.5</v>
      </c>
      <c r="DM353" s="78">
        <v>567.5</v>
      </c>
      <c r="DN353" s="78">
        <v>452.02</v>
      </c>
      <c r="DO353" s="78"/>
      <c r="DP353" s="79">
        <v>436.09</v>
      </c>
      <c r="DQ353" s="65" t="s">
        <v>403</v>
      </c>
      <c r="DR353" s="78">
        <v>489.03</v>
      </c>
      <c r="DS353" s="78">
        <v>508.32</v>
      </c>
      <c r="DT353" s="78">
        <v>441.85</v>
      </c>
      <c r="DU353" s="78">
        <v>618.07000000000005</v>
      </c>
      <c r="DV353" s="78"/>
      <c r="DW353" s="79"/>
      <c r="DX353" s="65" t="s">
        <v>404</v>
      </c>
      <c r="DY353" s="78">
        <v>528.08000000000004</v>
      </c>
      <c r="DZ353" s="78">
        <v>531.58000000000004</v>
      </c>
      <c r="EA353" s="78">
        <v>565.72</v>
      </c>
      <c r="EB353" s="78">
        <v>369.12</v>
      </c>
      <c r="EC353" s="78"/>
      <c r="ED353" s="79">
        <v>398</v>
      </c>
      <c r="EE353" s="65" t="s">
        <v>405</v>
      </c>
      <c r="EF353" s="68">
        <v>1</v>
      </c>
      <c r="EG353" s="78">
        <v>500.67</v>
      </c>
      <c r="EH353" s="78">
        <v>519.58000000000004</v>
      </c>
      <c r="EI353" s="78">
        <v>447.87</v>
      </c>
      <c r="EJ353" s="78"/>
      <c r="EK353" s="78">
        <v>264.94</v>
      </c>
      <c r="EL353" s="79">
        <v>289.32</v>
      </c>
      <c r="EM353" s="65" t="s">
        <v>406</v>
      </c>
      <c r="EN353" s="78">
        <v>555</v>
      </c>
      <c r="EO353" s="78">
        <v>535.09</v>
      </c>
      <c r="EP353" s="78">
        <v>487.37</v>
      </c>
      <c r="EQ353" s="78"/>
      <c r="ER353" s="78"/>
      <c r="ES353" s="79">
        <v>447.78</v>
      </c>
      <c r="ET353" s="65" t="s">
        <v>407</v>
      </c>
      <c r="EU353" s="68">
        <v>1</v>
      </c>
      <c r="EV353" s="78">
        <v>514.75</v>
      </c>
      <c r="EW353" s="78">
        <v>534.11</v>
      </c>
      <c r="EX353" s="78">
        <v>534.11</v>
      </c>
      <c r="EY353" s="78"/>
      <c r="EZ353" s="78"/>
      <c r="FA353" s="79">
        <v>322.88</v>
      </c>
      <c r="FB353" s="65" t="s">
        <v>408</v>
      </c>
      <c r="FC353" s="78">
        <v>560.79</v>
      </c>
      <c r="FD353" s="78">
        <v>527.6</v>
      </c>
      <c r="FE353" s="78">
        <v>615.37</v>
      </c>
      <c r="FF353" s="78"/>
      <c r="FG353" s="78"/>
      <c r="FH353" s="79"/>
      <c r="FI353" s="65" t="s">
        <v>409</v>
      </c>
      <c r="FJ353" s="78">
        <v>526.4</v>
      </c>
      <c r="FK353" s="78">
        <v>550.71</v>
      </c>
      <c r="FL353" s="78">
        <v>373.85</v>
      </c>
      <c r="FM353" s="78">
        <v>606.55999999999995</v>
      </c>
      <c r="FN353" s="78"/>
      <c r="FO353" s="79">
        <v>362.14</v>
      </c>
      <c r="FP353" s="65" t="s">
        <v>410</v>
      </c>
      <c r="FQ353" s="68">
        <v>0.23580456517638201</v>
      </c>
      <c r="FR353" s="78">
        <v>502.38</v>
      </c>
      <c r="FS353" s="78">
        <v>528.53</v>
      </c>
      <c r="FT353" s="78">
        <v>523.9</v>
      </c>
      <c r="FU353" s="78">
        <v>379.09</v>
      </c>
      <c r="FV353" s="78">
        <v>284.17</v>
      </c>
      <c r="FW353" s="79">
        <v>305.31</v>
      </c>
      <c r="FX353" s="65" t="s">
        <v>411</v>
      </c>
      <c r="FY353" s="78">
        <v>552.55999999999995</v>
      </c>
      <c r="FZ353" s="78">
        <v>562.91</v>
      </c>
      <c r="GA353" s="78">
        <v>522.16</v>
      </c>
      <c r="GB353" s="78">
        <v>528.04</v>
      </c>
      <c r="GC353" s="78"/>
      <c r="GD353" s="79">
        <v>367.27</v>
      </c>
      <c r="GE353" s="65" t="s">
        <v>412</v>
      </c>
      <c r="GF353" s="68">
        <v>0.21788865889530401</v>
      </c>
      <c r="GG353" s="78">
        <v>501.17</v>
      </c>
      <c r="GH353" s="78">
        <v>550.04</v>
      </c>
      <c r="GI353" s="78">
        <v>423.06</v>
      </c>
      <c r="GJ353" s="78">
        <v>351.01</v>
      </c>
      <c r="GK353" s="78"/>
      <c r="GL353" s="79">
        <v>361.8</v>
      </c>
      <c r="GM353" s="65" t="s">
        <v>413</v>
      </c>
      <c r="GN353" s="68">
        <v>0.10237195827319</v>
      </c>
      <c r="GO353" s="78">
        <v>550.94000000000005</v>
      </c>
      <c r="GP353" s="78">
        <v>697.27</v>
      </c>
      <c r="GQ353" s="78">
        <v>490.12</v>
      </c>
      <c r="GR353" s="78">
        <v>384.3</v>
      </c>
      <c r="GS353" s="78"/>
      <c r="GT353" s="79"/>
      <c r="GU353" s="65" t="s">
        <v>414</v>
      </c>
      <c r="GV353" s="68">
        <v>1</v>
      </c>
      <c r="GW353" s="78">
        <v>456.92</v>
      </c>
      <c r="GX353" s="78">
        <v>488.32</v>
      </c>
      <c r="GY353" s="78">
        <v>444.78</v>
      </c>
      <c r="GZ353" s="78">
        <v>432.34</v>
      </c>
      <c r="HA353" s="78"/>
      <c r="HB353" s="79">
        <v>427.9</v>
      </c>
      <c r="HC353" s="65" t="s">
        <v>415</v>
      </c>
      <c r="HD353" s="68">
        <v>1</v>
      </c>
      <c r="HE353" s="78">
        <v>500.66</v>
      </c>
      <c r="HF353" s="78">
        <v>552.28</v>
      </c>
      <c r="HG353" s="78"/>
      <c r="HH353" s="78">
        <v>337.48</v>
      </c>
      <c r="HI353" s="78">
        <v>330.84</v>
      </c>
      <c r="HJ353" s="79">
        <v>389.22</v>
      </c>
      <c r="HK353" s="85" t="s">
        <v>416</v>
      </c>
      <c r="HL353" s="68">
        <v>1.1313497001923301</v>
      </c>
      <c r="HM353" s="78">
        <v>452.87</v>
      </c>
      <c r="HN353" s="78">
        <v>487.71</v>
      </c>
      <c r="HO353" s="78">
        <v>444.22</v>
      </c>
      <c r="HP353" s="78"/>
      <c r="HQ353" s="78"/>
      <c r="HR353" s="79"/>
    </row>
    <row r="354" spans="1:226" x14ac:dyDescent="0.25">
      <c r="A354" s="81">
        <v>43038</v>
      </c>
      <c r="B354" s="82" t="s">
        <v>387</v>
      </c>
      <c r="C354" s="83">
        <v>495.27922116438288</v>
      </c>
      <c r="D354" s="83">
        <v>522.61653253403051</v>
      </c>
      <c r="E354" s="83">
        <v>473.62640374539359</v>
      </c>
      <c r="F354" s="83">
        <v>371.74584880056318</v>
      </c>
      <c r="G354" s="83">
        <v>317.81419235053841</v>
      </c>
      <c r="H354" s="84">
        <v>352.41978767513348</v>
      </c>
      <c r="I354" s="82" t="s">
        <v>388</v>
      </c>
      <c r="J354" s="83">
        <v>506.70548776476642</v>
      </c>
      <c r="K354" s="83">
        <v>523.6543717087992</v>
      </c>
      <c r="L354" s="83">
        <v>471.34656350612948</v>
      </c>
      <c r="M354" s="83">
        <v>370.31896081391972</v>
      </c>
      <c r="N354" s="83">
        <v>327.50483516483507</v>
      </c>
      <c r="O354" s="84">
        <v>390.86319765049558</v>
      </c>
      <c r="P354" s="65" t="s">
        <v>389</v>
      </c>
      <c r="Q354" s="78">
        <v>485.81</v>
      </c>
      <c r="R354" s="78">
        <v>523.69000000000005</v>
      </c>
      <c r="S354" s="78">
        <v>472.89</v>
      </c>
      <c r="T354" s="78">
        <v>321</v>
      </c>
      <c r="U354" s="78"/>
      <c r="V354" s="79"/>
      <c r="W354" s="65" t="s">
        <v>390</v>
      </c>
      <c r="X354" s="78">
        <v>499.06</v>
      </c>
      <c r="Y354" s="78">
        <v>524.66</v>
      </c>
      <c r="Z354" s="78">
        <v>454.57</v>
      </c>
      <c r="AA354" s="78">
        <v>295.11</v>
      </c>
      <c r="AB354" s="78"/>
      <c r="AC354" s="79">
        <v>426.45</v>
      </c>
      <c r="AD354" s="65" t="s">
        <v>391</v>
      </c>
      <c r="AE354" s="68">
        <v>0.51129972389814904</v>
      </c>
      <c r="AF354" s="78">
        <v>484.16</v>
      </c>
      <c r="AG354" s="78">
        <v>512.11</v>
      </c>
      <c r="AH354" s="78">
        <v>443.47</v>
      </c>
      <c r="AI354" s="78"/>
      <c r="AJ354" s="78"/>
      <c r="AK354" s="79">
        <v>327.64999999999998</v>
      </c>
      <c r="AL354" s="69" t="s">
        <v>392</v>
      </c>
      <c r="AM354" s="70">
        <v>1</v>
      </c>
      <c r="AN354" s="78">
        <v>507.85</v>
      </c>
      <c r="AO354" s="78">
        <v>553.71</v>
      </c>
      <c r="AP354" s="78">
        <v>520.44000000000005</v>
      </c>
      <c r="AQ354" s="78">
        <v>550.38</v>
      </c>
      <c r="AR354" s="78"/>
      <c r="AS354" s="79"/>
      <c r="AT354" s="65" t="s">
        <v>393</v>
      </c>
      <c r="AU354" s="68">
        <v>3.8993955936829798E-2</v>
      </c>
      <c r="AV354" s="78">
        <v>465.66</v>
      </c>
      <c r="AW354" s="78">
        <v>514.54</v>
      </c>
      <c r="AX354" s="78">
        <v>460.01</v>
      </c>
      <c r="AY354" s="78">
        <v>279.82</v>
      </c>
      <c r="AZ354" s="78"/>
      <c r="BA354" s="79">
        <v>368.88</v>
      </c>
      <c r="BB354" s="65" t="s">
        <v>394</v>
      </c>
      <c r="BC354" s="78">
        <v>501.8</v>
      </c>
      <c r="BD354" s="78">
        <v>527.08000000000004</v>
      </c>
      <c r="BE354" s="78">
        <v>456.3</v>
      </c>
      <c r="BF354" s="78"/>
      <c r="BG354" s="78"/>
      <c r="BH354" s="79">
        <v>386.35</v>
      </c>
      <c r="BI354" s="65" t="s">
        <v>395</v>
      </c>
      <c r="BJ354" s="68">
        <v>0.13439053890606101</v>
      </c>
      <c r="BK354" s="78">
        <v>592.12</v>
      </c>
      <c r="BL354" s="78">
        <v>590.78</v>
      </c>
      <c r="BM354" s="78">
        <v>624.42999999999995</v>
      </c>
      <c r="BN354" s="78">
        <v>391.82</v>
      </c>
      <c r="BO354" s="78"/>
      <c r="BP354" s="79"/>
      <c r="BQ354" s="65" t="s">
        <v>396</v>
      </c>
      <c r="BR354" s="68">
        <v>1</v>
      </c>
      <c r="BS354" s="78">
        <v>567.23</v>
      </c>
      <c r="BT354" s="78">
        <v>497</v>
      </c>
      <c r="BU354" s="78">
        <v>491.55</v>
      </c>
      <c r="BV354" s="78"/>
      <c r="BW354" s="78"/>
      <c r="BX354" s="79">
        <v>305.33</v>
      </c>
      <c r="BY354" s="65" t="s">
        <v>397</v>
      </c>
      <c r="BZ354" s="78">
        <v>535.86</v>
      </c>
      <c r="CA354" s="78">
        <v>549.91999999999996</v>
      </c>
      <c r="CB354" s="78">
        <v>446.59</v>
      </c>
      <c r="CC354" s="78">
        <v>342.94</v>
      </c>
      <c r="CD354" s="78"/>
      <c r="CE354" s="79">
        <v>495.14</v>
      </c>
      <c r="CF354" s="65" t="s">
        <v>398</v>
      </c>
      <c r="CG354" s="78">
        <v>517.38</v>
      </c>
      <c r="CH354" s="78">
        <v>560.4</v>
      </c>
      <c r="CI354" s="78">
        <v>508.4</v>
      </c>
      <c r="CJ354" s="78"/>
      <c r="CK354" s="78"/>
      <c r="CL354" s="79"/>
      <c r="CM354" s="65" t="s">
        <v>399</v>
      </c>
      <c r="CN354" s="78">
        <v>473.88</v>
      </c>
      <c r="CO354" s="78">
        <v>487.76</v>
      </c>
      <c r="CP354" s="78">
        <v>503.45</v>
      </c>
      <c r="CQ354" s="78">
        <v>357.97</v>
      </c>
      <c r="CR354" s="78"/>
      <c r="CS354" s="79">
        <v>531.97</v>
      </c>
      <c r="CT354" s="65" t="s">
        <v>400</v>
      </c>
      <c r="CU354" s="78">
        <v>502.44</v>
      </c>
      <c r="CV354" s="78">
        <v>605.36</v>
      </c>
      <c r="CW354" s="78">
        <v>475.32</v>
      </c>
      <c r="CX354" s="78">
        <v>369.85</v>
      </c>
      <c r="CY354" s="78"/>
      <c r="CZ354" s="79"/>
      <c r="DA354" s="65" t="s">
        <v>401</v>
      </c>
      <c r="DB354" s="68">
        <v>0.13294336612603</v>
      </c>
      <c r="DC354" s="78">
        <v>487.32</v>
      </c>
      <c r="DD354" s="78">
        <v>543.15</v>
      </c>
      <c r="DE354" s="78">
        <v>462.24</v>
      </c>
      <c r="DF354" s="78">
        <v>443.23</v>
      </c>
      <c r="DG354" s="78"/>
      <c r="DH354" s="79">
        <v>468.78</v>
      </c>
      <c r="DI354" s="65" t="s">
        <v>402</v>
      </c>
      <c r="DJ354" s="68">
        <v>3.2153306967621599E-3</v>
      </c>
      <c r="DK354" s="78">
        <v>491.3</v>
      </c>
      <c r="DL354" s="78">
        <v>547.59</v>
      </c>
      <c r="DM354" s="78">
        <v>547.59</v>
      </c>
      <c r="DN354" s="78">
        <v>488.3</v>
      </c>
      <c r="DO354" s="78"/>
      <c r="DP354" s="79">
        <v>436.97</v>
      </c>
      <c r="DQ354" s="65" t="s">
        <v>403</v>
      </c>
      <c r="DR354" s="78">
        <v>497.16</v>
      </c>
      <c r="DS354" s="78">
        <v>500.19</v>
      </c>
      <c r="DT354" s="78">
        <v>430.5</v>
      </c>
      <c r="DU354" s="78">
        <v>595.11</v>
      </c>
      <c r="DV354" s="78"/>
      <c r="DW354" s="79"/>
      <c r="DX354" s="65" t="s">
        <v>404</v>
      </c>
      <c r="DY354" s="78">
        <v>520.98</v>
      </c>
      <c r="DZ354" s="78">
        <v>522.24</v>
      </c>
      <c r="EA354" s="78">
        <v>559.1</v>
      </c>
      <c r="EB354" s="78">
        <v>351.14</v>
      </c>
      <c r="EC354" s="78"/>
      <c r="ED354" s="79">
        <v>397.88</v>
      </c>
      <c r="EE354" s="65" t="s">
        <v>405</v>
      </c>
      <c r="EF354" s="68">
        <v>1</v>
      </c>
      <c r="EG354" s="78">
        <v>485.24</v>
      </c>
      <c r="EH354" s="78">
        <v>505.85</v>
      </c>
      <c r="EI354" s="78">
        <v>437.54</v>
      </c>
      <c r="EJ354" s="78"/>
      <c r="EK354" s="78">
        <v>264.94</v>
      </c>
      <c r="EL354" s="79">
        <v>289.77999999999997</v>
      </c>
      <c r="EM354" s="65" t="s">
        <v>406</v>
      </c>
      <c r="EN354" s="78">
        <v>512.27</v>
      </c>
      <c r="EO354" s="78">
        <v>535.09</v>
      </c>
      <c r="EP354" s="78">
        <v>468.07</v>
      </c>
      <c r="EQ354" s="78"/>
      <c r="ER354" s="78"/>
      <c r="ES354" s="79">
        <v>420.93</v>
      </c>
      <c r="ET354" s="65" t="s">
        <v>407</v>
      </c>
      <c r="EU354" s="68">
        <v>1</v>
      </c>
      <c r="EV354" s="78">
        <v>507.75</v>
      </c>
      <c r="EW354" s="78">
        <v>527.16</v>
      </c>
      <c r="EX354" s="78">
        <v>527.16</v>
      </c>
      <c r="EY354" s="78"/>
      <c r="EZ354" s="78"/>
      <c r="FA354" s="79">
        <v>321.5</v>
      </c>
      <c r="FB354" s="65" t="s">
        <v>408</v>
      </c>
      <c r="FC354" s="78">
        <v>560.79</v>
      </c>
      <c r="FD354" s="78">
        <v>527.6</v>
      </c>
      <c r="FE354" s="78">
        <v>615.37</v>
      </c>
      <c r="FF354" s="78"/>
      <c r="FG354" s="78"/>
      <c r="FH354" s="79"/>
      <c r="FI354" s="65" t="s">
        <v>409</v>
      </c>
      <c r="FJ354" s="78">
        <v>501.61</v>
      </c>
      <c r="FK354" s="78">
        <v>535.01</v>
      </c>
      <c r="FL354" s="78">
        <v>354.01</v>
      </c>
      <c r="FM354" s="78">
        <v>588.55999999999995</v>
      </c>
      <c r="FN354" s="78"/>
      <c r="FO354" s="79">
        <v>351.4</v>
      </c>
      <c r="FP354" s="65" t="s">
        <v>410</v>
      </c>
      <c r="FQ354" s="68">
        <v>0.23567119155354399</v>
      </c>
      <c r="FR354" s="78">
        <v>481.4</v>
      </c>
      <c r="FS354" s="78">
        <v>509.45</v>
      </c>
      <c r="FT354" s="78">
        <v>517.20000000000005</v>
      </c>
      <c r="FU354" s="78">
        <v>363.74</v>
      </c>
      <c r="FV354" s="78">
        <v>284.01</v>
      </c>
      <c r="FW354" s="79">
        <v>296.5</v>
      </c>
      <c r="FX354" s="65" t="s">
        <v>411</v>
      </c>
      <c r="FY354" s="78">
        <v>531.41999999999996</v>
      </c>
      <c r="FZ354" s="78">
        <v>553.97</v>
      </c>
      <c r="GA354" s="78">
        <v>518.09</v>
      </c>
      <c r="GB354" s="78">
        <v>528.24</v>
      </c>
      <c r="GC354" s="78"/>
      <c r="GD354" s="79">
        <v>362.39</v>
      </c>
      <c r="GE354" s="65" t="s">
        <v>412</v>
      </c>
      <c r="GF354" s="68">
        <v>0.21743857360295701</v>
      </c>
      <c r="GG354" s="78">
        <v>485.72</v>
      </c>
      <c r="GH354" s="78">
        <v>517.57000000000005</v>
      </c>
      <c r="GI354" s="78">
        <v>401.42</v>
      </c>
      <c r="GJ354" s="78">
        <v>352.33</v>
      </c>
      <c r="GK354" s="78"/>
      <c r="GL354" s="79">
        <v>359.11</v>
      </c>
      <c r="GM354" s="65" t="s">
        <v>413</v>
      </c>
      <c r="GN354" s="68">
        <v>0.10299721907508499</v>
      </c>
      <c r="GO354" s="78">
        <v>514.5</v>
      </c>
      <c r="GP354" s="78">
        <v>684.8</v>
      </c>
      <c r="GQ354" s="78">
        <v>479.02</v>
      </c>
      <c r="GR354" s="78">
        <v>372.85</v>
      </c>
      <c r="GS354" s="78"/>
      <c r="GT354" s="79"/>
      <c r="GU354" s="65" t="s">
        <v>414</v>
      </c>
      <c r="GV354" s="68">
        <v>1</v>
      </c>
      <c r="GW354" s="78">
        <v>458.42</v>
      </c>
      <c r="GX354" s="78">
        <v>489.91</v>
      </c>
      <c r="GY354" s="78">
        <v>437.84</v>
      </c>
      <c r="GZ354" s="78">
        <v>402.34</v>
      </c>
      <c r="HA354" s="78"/>
      <c r="HB354" s="79">
        <v>411.35</v>
      </c>
      <c r="HC354" s="65" t="s">
        <v>415</v>
      </c>
      <c r="HD354" s="68">
        <v>1</v>
      </c>
      <c r="HE354" s="78">
        <v>475.66</v>
      </c>
      <c r="HF354" s="78">
        <v>543.12</v>
      </c>
      <c r="HG354" s="78"/>
      <c r="HH354" s="78">
        <v>334.84</v>
      </c>
      <c r="HI354" s="78">
        <v>328.2</v>
      </c>
      <c r="HJ354" s="79">
        <v>387.55</v>
      </c>
      <c r="HK354" s="85" t="s">
        <v>416</v>
      </c>
      <c r="HL354" s="68">
        <v>1.1366219595362601</v>
      </c>
      <c r="HM354" s="78">
        <v>450.1</v>
      </c>
      <c r="HN354" s="78">
        <v>483.93</v>
      </c>
      <c r="HO354" s="78">
        <v>443.77</v>
      </c>
      <c r="HP354" s="78"/>
      <c r="HQ354" s="78"/>
      <c r="HR354" s="79"/>
    </row>
    <row r="355" spans="1:226" x14ac:dyDescent="0.25">
      <c r="A355" s="81">
        <v>43031</v>
      </c>
      <c r="B355" s="82" t="s">
        <v>387</v>
      </c>
      <c r="C355" s="83">
        <v>488.56201057367076</v>
      </c>
      <c r="D355" s="83">
        <v>519.23563668064583</v>
      </c>
      <c r="E355" s="83">
        <v>473.20838165497594</v>
      </c>
      <c r="F355" s="83">
        <v>370.73480192315031</v>
      </c>
      <c r="G355" s="83">
        <v>313.02767174155218</v>
      </c>
      <c r="H355" s="84">
        <v>352.62174438173446</v>
      </c>
      <c r="I355" s="82" t="s">
        <v>388</v>
      </c>
      <c r="J355" s="83">
        <v>498.58025434089404</v>
      </c>
      <c r="K355" s="83">
        <v>519.51424183491099</v>
      </c>
      <c r="L355" s="83">
        <v>471.05001207300614</v>
      </c>
      <c r="M355" s="83">
        <v>369.99744427489497</v>
      </c>
      <c r="N355" s="83">
        <v>320.74989010989003</v>
      </c>
      <c r="O355" s="84">
        <v>389.21906176217374</v>
      </c>
      <c r="P355" s="65" t="s">
        <v>389</v>
      </c>
      <c r="Q355" s="78">
        <v>484.97</v>
      </c>
      <c r="R355" s="78">
        <v>521.19000000000005</v>
      </c>
      <c r="S355" s="78">
        <v>468.51</v>
      </c>
      <c r="T355" s="78">
        <v>321</v>
      </c>
      <c r="U355" s="78"/>
      <c r="V355" s="79"/>
      <c r="W355" s="65" t="s">
        <v>390</v>
      </c>
      <c r="X355" s="78">
        <v>491.13</v>
      </c>
      <c r="Y355" s="78">
        <v>522.34</v>
      </c>
      <c r="Z355" s="78">
        <v>454.57</v>
      </c>
      <c r="AA355" s="78">
        <v>295.11</v>
      </c>
      <c r="AB355" s="78"/>
      <c r="AC355" s="79">
        <v>426.45</v>
      </c>
      <c r="AD355" s="65" t="s">
        <v>391</v>
      </c>
      <c r="AE355" s="68">
        <v>0.51129972389814904</v>
      </c>
      <c r="AF355" s="78">
        <v>482.11</v>
      </c>
      <c r="AG355" s="78">
        <v>506.36</v>
      </c>
      <c r="AH355" s="78">
        <v>440.4</v>
      </c>
      <c r="AI355" s="78"/>
      <c r="AJ355" s="78"/>
      <c r="AK355" s="79">
        <v>324.5</v>
      </c>
      <c r="AL355" s="69" t="s">
        <v>392</v>
      </c>
      <c r="AM355" s="70">
        <v>1</v>
      </c>
      <c r="AN355" s="78">
        <v>508.3</v>
      </c>
      <c r="AO355" s="78">
        <v>553.12</v>
      </c>
      <c r="AP355" s="78">
        <v>520.59</v>
      </c>
      <c r="AQ355" s="78">
        <v>550.38</v>
      </c>
      <c r="AR355" s="78"/>
      <c r="AS355" s="79"/>
      <c r="AT355" s="65" t="s">
        <v>393</v>
      </c>
      <c r="AU355" s="68">
        <v>3.9000039000038997E-2</v>
      </c>
      <c r="AV355" s="78">
        <v>466.12</v>
      </c>
      <c r="AW355" s="78">
        <v>515.33000000000004</v>
      </c>
      <c r="AX355" s="78">
        <v>461.72</v>
      </c>
      <c r="AY355" s="78">
        <v>260.87</v>
      </c>
      <c r="AZ355" s="78"/>
      <c r="BA355" s="79">
        <v>368.61</v>
      </c>
      <c r="BB355" s="65" t="s">
        <v>394</v>
      </c>
      <c r="BC355" s="78">
        <v>488.36</v>
      </c>
      <c r="BD355" s="78">
        <v>520.36</v>
      </c>
      <c r="BE355" s="78">
        <v>458.63</v>
      </c>
      <c r="BF355" s="78"/>
      <c r="BG355" s="78"/>
      <c r="BH355" s="79">
        <v>386.49</v>
      </c>
      <c r="BI355" s="65" t="s">
        <v>395</v>
      </c>
      <c r="BJ355" s="68">
        <v>0.13434179238819399</v>
      </c>
      <c r="BK355" s="78">
        <v>559.66999999999996</v>
      </c>
      <c r="BL355" s="78">
        <v>590.57000000000005</v>
      </c>
      <c r="BM355" s="78">
        <v>624.21</v>
      </c>
      <c r="BN355" s="78">
        <v>391.67</v>
      </c>
      <c r="BO355" s="78"/>
      <c r="BP355" s="79"/>
      <c r="BQ355" s="65" t="s">
        <v>396</v>
      </c>
      <c r="BR355" s="68">
        <v>1</v>
      </c>
      <c r="BS355" s="78">
        <v>567.23</v>
      </c>
      <c r="BT355" s="78">
        <v>497</v>
      </c>
      <c r="BU355" s="78">
        <v>491.55</v>
      </c>
      <c r="BV355" s="78"/>
      <c r="BW355" s="78"/>
      <c r="BX355" s="79">
        <v>305.33</v>
      </c>
      <c r="BY355" s="65" t="s">
        <v>397</v>
      </c>
      <c r="BZ355" s="78">
        <v>533.16</v>
      </c>
      <c r="CA355" s="78">
        <v>549.69000000000005</v>
      </c>
      <c r="CB355" s="78">
        <v>443.07</v>
      </c>
      <c r="CC355" s="78">
        <v>343.56</v>
      </c>
      <c r="CD355" s="78"/>
      <c r="CE355" s="79">
        <v>494.8</v>
      </c>
      <c r="CF355" s="65" t="s">
        <v>398</v>
      </c>
      <c r="CG355" s="78">
        <v>493.19</v>
      </c>
      <c r="CH355" s="78">
        <v>528.95000000000005</v>
      </c>
      <c r="CI355" s="78">
        <v>505.17</v>
      </c>
      <c r="CJ355" s="78"/>
      <c r="CK355" s="78"/>
      <c r="CL355" s="79"/>
      <c r="CM355" s="65" t="s">
        <v>399</v>
      </c>
      <c r="CN355" s="78">
        <v>459.57</v>
      </c>
      <c r="CO355" s="78">
        <v>482.33</v>
      </c>
      <c r="CP355" s="78">
        <v>501.54</v>
      </c>
      <c r="CQ355" s="78">
        <v>357.6</v>
      </c>
      <c r="CR355" s="78"/>
      <c r="CS355" s="79">
        <v>526.94000000000005</v>
      </c>
      <c r="CT355" s="65" t="s">
        <v>400</v>
      </c>
      <c r="CU355" s="78">
        <v>501.7</v>
      </c>
      <c r="CV355" s="78">
        <v>603.67999999999995</v>
      </c>
      <c r="CW355" s="78">
        <v>472.83</v>
      </c>
      <c r="CX355" s="78">
        <v>372.57</v>
      </c>
      <c r="CY355" s="78"/>
      <c r="CZ355" s="79"/>
      <c r="DA355" s="65" t="s">
        <v>401</v>
      </c>
      <c r="DB355" s="68">
        <v>0.133209004928733</v>
      </c>
      <c r="DC355" s="78">
        <v>482.22</v>
      </c>
      <c r="DD355" s="78">
        <v>535.71</v>
      </c>
      <c r="DE355" s="78">
        <v>453.58</v>
      </c>
      <c r="DF355" s="78">
        <v>439.19</v>
      </c>
      <c r="DG355" s="78"/>
      <c r="DH355" s="79">
        <v>478.78</v>
      </c>
      <c r="DI355" s="65" t="s">
        <v>402</v>
      </c>
      <c r="DJ355" s="68">
        <v>3.24612088554178E-3</v>
      </c>
      <c r="DK355" s="78">
        <v>498.55</v>
      </c>
      <c r="DL355" s="78">
        <v>556.61</v>
      </c>
      <c r="DM355" s="78">
        <v>556.61</v>
      </c>
      <c r="DN355" s="78">
        <v>528.80999999999995</v>
      </c>
      <c r="DO355" s="78"/>
      <c r="DP355" s="79">
        <v>447.01</v>
      </c>
      <c r="DQ355" s="65" t="s">
        <v>403</v>
      </c>
      <c r="DR355" s="78">
        <v>497.16</v>
      </c>
      <c r="DS355" s="78">
        <v>492.06</v>
      </c>
      <c r="DT355" s="78">
        <v>434.4</v>
      </c>
      <c r="DU355" s="78">
        <v>591.92999999999995</v>
      </c>
      <c r="DV355" s="78"/>
      <c r="DW355" s="79"/>
      <c r="DX355" s="65" t="s">
        <v>404</v>
      </c>
      <c r="DY355" s="78">
        <v>520.6</v>
      </c>
      <c r="DZ355" s="78">
        <v>520.67999999999995</v>
      </c>
      <c r="EA355" s="78">
        <v>545.44000000000005</v>
      </c>
      <c r="EB355" s="78">
        <v>347.87</v>
      </c>
      <c r="EC355" s="78"/>
      <c r="ED355" s="79">
        <v>395.18</v>
      </c>
      <c r="EE355" s="65" t="s">
        <v>405</v>
      </c>
      <c r="EF355" s="68">
        <v>1</v>
      </c>
      <c r="EG355" s="78">
        <v>491.51</v>
      </c>
      <c r="EH355" s="78">
        <v>512.11</v>
      </c>
      <c r="EI355" s="78">
        <v>425.14</v>
      </c>
      <c r="EJ355" s="78"/>
      <c r="EK355" s="78">
        <v>264.94</v>
      </c>
      <c r="EL355" s="79">
        <v>293.17</v>
      </c>
      <c r="EM355" s="65" t="s">
        <v>406</v>
      </c>
      <c r="EN355" s="78">
        <v>512.27</v>
      </c>
      <c r="EO355" s="78">
        <v>535.09</v>
      </c>
      <c r="EP355" s="78">
        <v>468.07</v>
      </c>
      <c r="EQ355" s="78"/>
      <c r="ER355" s="78"/>
      <c r="ES355" s="79">
        <v>420.93</v>
      </c>
      <c r="ET355" s="65" t="s">
        <v>407</v>
      </c>
      <c r="EU355" s="68">
        <v>1</v>
      </c>
      <c r="EV355" s="78">
        <v>515.08000000000004</v>
      </c>
      <c r="EW355" s="78">
        <v>527.48</v>
      </c>
      <c r="EX355" s="78">
        <v>527.47</v>
      </c>
      <c r="EY355" s="78"/>
      <c r="EZ355" s="78"/>
      <c r="FA355" s="79">
        <v>322.08</v>
      </c>
      <c r="FB355" s="65" t="s">
        <v>408</v>
      </c>
      <c r="FC355" s="78">
        <v>560.79</v>
      </c>
      <c r="FD355" s="78">
        <v>527.6</v>
      </c>
      <c r="FE355" s="78">
        <v>615.37</v>
      </c>
      <c r="FF355" s="78"/>
      <c r="FG355" s="78"/>
      <c r="FH355" s="79"/>
      <c r="FI355" s="65" t="s">
        <v>409</v>
      </c>
      <c r="FJ355" s="78">
        <v>486.73</v>
      </c>
      <c r="FK355" s="78">
        <v>531.70000000000005</v>
      </c>
      <c r="FL355" s="78">
        <v>344.1</v>
      </c>
      <c r="FM355" s="78">
        <v>568.55999999999995</v>
      </c>
      <c r="FN355" s="78"/>
      <c r="FO355" s="79">
        <v>351.4</v>
      </c>
      <c r="FP355" s="65" t="s">
        <v>410</v>
      </c>
      <c r="FQ355" s="68">
        <v>0.236596791747504</v>
      </c>
      <c r="FR355" s="78">
        <v>487.11</v>
      </c>
      <c r="FS355" s="78">
        <v>511.54</v>
      </c>
      <c r="FT355" s="78">
        <v>512.62</v>
      </c>
      <c r="FU355" s="78">
        <v>379.38</v>
      </c>
      <c r="FV355" s="78">
        <v>286.08999999999997</v>
      </c>
      <c r="FW355" s="79">
        <v>299.7</v>
      </c>
      <c r="FX355" s="65" t="s">
        <v>411</v>
      </c>
      <c r="FY355" s="78">
        <v>524.91</v>
      </c>
      <c r="FZ355" s="78">
        <v>550.71</v>
      </c>
      <c r="GA355" s="78">
        <v>512.4</v>
      </c>
      <c r="GB355" s="78">
        <v>523.84</v>
      </c>
      <c r="GC355" s="78"/>
      <c r="GD355" s="79">
        <v>359.95</v>
      </c>
      <c r="GE355" s="65" t="s">
        <v>412</v>
      </c>
      <c r="GF355" s="68">
        <v>0.217391304347826</v>
      </c>
      <c r="GG355" s="78">
        <v>484.75</v>
      </c>
      <c r="GH355" s="78">
        <v>530.02</v>
      </c>
      <c r="GI355" s="78">
        <v>427.58</v>
      </c>
      <c r="GJ355" s="78">
        <v>362.17</v>
      </c>
      <c r="GK355" s="78"/>
      <c r="GL355" s="79">
        <v>359.86</v>
      </c>
      <c r="GM355" s="65" t="s">
        <v>413</v>
      </c>
      <c r="GN355" s="68">
        <v>0.10369141435089201</v>
      </c>
      <c r="GO355" s="78">
        <v>502.79</v>
      </c>
      <c r="GP355" s="78">
        <v>682.53</v>
      </c>
      <c r="GQ355" s="78">
        <v>479.59</v>
      </c>
      <c r="GR355" s="78">
        <v>359.39</v>
      </c>
      <c r="GS355" s="78"/>
      <c r="GT355" s="79"/>
      <c r="GU355" s="65" t="s">
        <v>414</v>
      </c>
      <c r="GV355" s="68">
        <v>1</v>
      </c>
      <c r="GW355" s="78">
        <v>460.44</v>
      </c>
      <c r="GX355" s="78">
        <v>491.59</v>
      </c>
      <c r="GY355" s="78">
        <v>421.87</v>
      </c>
      <c r="GZ355" s="78">
        <v>402.34</v>
      </c>
      <c r="HA355" s="78"/>
      <c r="HB355" s="79">
        <v>410.44</v>
      </c>
      <c r="HC355" s="65" t="s">
        <v>415</v>
      </c>
      <c r="HD355" s="68">
        <v>1</v>
      </c>
      <c r="HE355" s="78">
        <v>479</v>
      </c>
      <c r="HF355" s="78">
        <v>528.95000000000005</v>
      </c>
      <c r="HG355" s="78"/>
      <c r="HH355" s="78">
        <v>328.01</v>
      </c>
      <c r="HI355" s="78">
        <v>321.37</v>
      </c>
      <c r="HJ355" s="79">
        <v>387.55</v>
      </c>
      <c r="HK355" s="85" t="s">
        <v>416</v>
      </c>
      <c r="HL355" s="68">
        <v>1.1224604332697301</v>
      </c>
      <c r="HM355" s="78">
        <v>444.35</v>
      </c>
      <c r="HN355" s="78">
        <v>478.09</v>
      </c>
      <c r="HO355" s="78">
        <v>427.23</v>
      </c>
      <c r="HP355" s="78"/>
      <c r="HQ355" s="78"/>
      <c r="HR355" s="79"/>
    </row>
    <row r="356" spans="1:226" x14ac:dyDescent="0.25">
      <c r="A356" s="81">
        <v>43024</v>
      </c>
      <c r="B356" s="82" t="s">
        <v>387</v>
      </c>
      <c r="C356" s="83">
        <v>489.07648405302581</v>
      </c>
      <c r="D356" s="83">
        <v>517.04356721917918</v>
      </c>
      <c r="E356" s="83">
        <v>467.7645481070461</v>
      </c>
      <c r="F356" s="83">
        <v>366.94565696291005</v>
      </c>
      <c r="G356" s="83">
        <v>309.89900482733009</v>
      </c>
      <c r="H356" s="84">
        <v>348.96683510822334</v>
      </c>
      <c r="I356" s="82" t="s">
        <v>388</v>
      </c>
      <c r="J356" s="83">
        <v>499.70106567754192</v>
      </c>
      <c r="K356" s="83">
        <v>517.48654888456485</v>
      </c>
      <c r="L356" s="83">
        <v>465.6858042110905</v>
      </c>
      <c r="M356" s="83">
        <v>366.54434675044706</v>
      </c>
      <c r="N356" s="83">
        <v>316.94219780219777</v>
      </c>
      <c r="O356" s="84">
        <v>384.5499754329972</v>
      </c>
      <c r="P356" s="65" t="s">
        <v>389</v>
      </c>
      <c r="Q356" s="78">
        <v>484.14</v>
      </c>
      <c r="R356" s="78">
        <v>516.19000000000005</v>
      </c>
      <c r="S356" s="78">
        <v>464.87</v>
      </c>
      <c r="T356" s="78">
        <v>314</v>
      </c>
      <c r="U356" s="78"/>
      <c r="V356" s="79"/>
      <c r="W356" s="65" t="s">
        <v>390</v>
      </c>
      <c r="X356" s="78">
        <v>479.31</v>
      </c>
      <c r="Y356" s="78">
        <v>499.12</v>
      </c>
      <c r="Z356" s="78">
        <v>454.57</v>
      </c>
      <c r="AA356" s="78">
        <v>281.75</v>
      </c>
      <c r="AB356" s="78"/>
      <c r="AC356" s="79">
        <v>426.45</v>
      </c>
      <c r="AD356" s="65" t="s">
        <v>391</v>
      </c>
      <c r="AE356" s="68">
        <v>0.51129972389814904</v>
      </c>
      <c r="AF356" s="78">
        <v>486.41</v>
      </c>
      <c r="AG356" s="78">
        <v>513.13</v>
      </c>
      <c r="AH356" s="78">
        <v>431.54</v>
      </c>
      <c r="AI356" s="78"/>
      <c r="AJ356" s="78"/>
      <c r="AK356" s="79">
        <v>322.27999999999997</v>
      </c>
      <c r="AL356" s="69" t="s">
        <v>392</v>
      </c>
      <c r="AM356" s="70">
        <v>1</v>
      </c>
      <c r="AN356" s="78">
        <v>513.12</v>
      </c>
      <c r="AO356" s="78">
        <v>552.55999999999995</v>
      </c>
      <c r="AP356" s="78">
        <v>517.28</v>
      </c>
      <c r="AQ356" s="78">
        <v>550.38</v>
      </c>
      <c r="AR356" s="78"/>
      <c r="AS356" s="79"/>
      <c r="AT356" s="65" t="s">
        <v>393</v>
      </c>
      <c r="AU356" s="68">
        <v>3.88048117966628E-2</v>
      </c>
      <c r="AV356" s="78">
        <v>463.43</v>
      </c>
      <c r="AW356" s="78">
        <v>511.18</v>
      </c>
      <c r="AX356" s="78">
        <v>455.24</v>
      </c>
      <c r="AY356" s="78">
        <v>259.57</v>
      </c>
      <c r="AZ356" s="78"/>
      <c r="BA356" s="79">
        <v>363.66</v>
      </c>
      <c r="BB356" s="65" t="s">
        <v>394</v>
      </c>
      <c r="BC356" s="78">
        <v>490.04</v>
      </c>
      <c r="BD356" s="78">
        <v>519.52</v>
      </c>
      <c r="BE356" s="78">
        <v>449.57</v>
      </c>
      <c r="BF356" s="78"/>
      <c r="BG356" s="78"/>
      <c r="BH356" s="79">
        <v>383.83</v>
      </c>
      <c r="BI356" s="65" t="s">
        <v>395</v>
      </c>
      <c r="BJ356" s="68">
        <v>0.13433818294173799</v>
      </c>
      <c r="BK356" s="78">
        <v>559.65</v>
      </c>
      <c r="BL356" s="78">
        <v>579.79999999999995</v>
      </c>
      <c r="BM356" s="78">
        <v>613.44000000000005</v>
      </c>
      <c r="BN356" s="78">
        <v>391.66</v>
      </c>
      <c r="BO356" s="78"/>
      <c r="BP356" s="79"/>
      <c r="BQ356" s="65" t="s">
        <v>396</v>
      </c>
      <c r="BR356" s="68">
        <v>1</v>
      </c>
      <c r="BS356" s="78">
        <v>567.23</v>
      </c>
      <c r="BT356" s="78">
        <v>497</v>
      </c>
      <c r="BU356" s="78">
        <v>491.55</v>
      </c>
      <c r="BV356" s="78"/>
      <c r="BW356" s="78"/>
      <c r="BX356" s="79">
        <v>305.33</v>
      </c>
      <c r="BY356" s="65" t="s">
        <v>397</v>
      </c>
      <c r="BZ356" s="78">
        <v>533.21</v>
      </c>
      <c r="CA356" s="78">
        <v>545.16999999999996</v>
      </c>
      <c r="CB356" s="78">
        <v>442.26</v>
      </c>
      <c r="CC356" s="78">
        <v>338.96</v>
      </c>
      <c r="CD356" s="78"/>
      <c r="CE356" s="79">
        <v>494.38</v>
      </c>
      <c r="CF356" s="65" t="s">
        <v>398</v>
      </c>
      <c r="CG356" s="78">
        <v>518.99</v>
      </c>
      <c r="CH356" s="78">
        <v>542.66</v>
      </c>
      <c r="CI356" s="78">
        <v>498.72</v>
      </c>
      <c r="CJ356" s="78"/>
      <c r="CK356" s="78"/>
      <c r="CL356" s="79"/>
      <c r="CM356" s="65" t="s">
        <v>399</v>
      </c>
      <c r="CN356" s="78">
        <v>472.82</v>
      </c>
      <c r="CO356" s="78">
        <v>486.06</v>
      </c>
      <c r="CP356" s="78">
        <v>499.15</v>
      </c>
      <c r="CQ356" s="78">
        <v>354.78</v>
      </c>
      <c r="CR356" s="78"/>
      <c r="CS356" s="79">
        <v>525.64</v>
      </c>
      <c r="CT356" s="65" t="s">
        <v>400</v>
      </c>
      <c r="CU356" s="78">
        <v>502.64</v>
      </c>
      <c r="CV356" s="78">
        <v>604.67999999999995</v>
      </c>
      <c r="CW356" s="78">
        <v>463.38</v>
      </c>
      <c r="CX356" s="78">
        <v>369.05</v>
      </c>
      <c r="CY356" s="78"/>
      <c r="CZ356" s="79"/>
      <c r="DA356" s="65" t="s">
        <v>401</v>
      </c>
      <c r="DB356" s="68">
        <v>0.133265811988592</v>
      </c>
      <c r="DC356" s="78">
        <v>481.25</v>
      </c>
      <c r="DD356" s="78">
        <v>536.69000000000005</v>
      </c>
      <c r="DE356" s="78">
        <v>455.16</v>
      </c>
      <c r="DF356" s="78">
        <v>434.05</v>
      </c>
      <c r="DG356" s="78"/>
      <c r="DH356" s="79">
        <v>478.98</v>
      </c>
      <c r="DI356" s="65" t="s">
        <v>402</v>
      </c>
      <c r="DJ356" s="68">
        <v>3.2517152798101001E-3</v>
      </c>
      <c r="DK356" s="78">
        <v>496.84</v>
      </c>
      <c r="DL356" s="78">
        <v>553.04999999999995</v>
      </c>
      <c r="DM356" s="78">
        <v>553.04999999999995</v>
      </c>
      <c r="DN356" s="78">
        <v>446.73</v>
      </c>
      <c r="DO356" s="78"/>
      <c r="DP356" s="79">
        <v>446.52</v>
      </c>
      <c r="DQ356" s="65" t="s">
        <v>403</v>
      </c>
      <c r="DR356" s="78">
        <v>497.16</v>
      </c>
      <c r="DS356" s="78">
        <v>516.45000000000005</v>
      </c>
      <c r="DT356" s="78">
        <v>431.28</v>
      </c>
      <c r="DU356" s="78">
        <v>591.79999999999995</v>
      </c>
      <c r="DV356" s="78"/>
      <c r="DW356" s="79"/>
      <c r="DX356" s="65" t="s">
        <v>404</v>
      </c>
      <c r="DY356" s="78">
        <v>520.9</v>
      </c>
      <c r="DZ356" s="78">
        <v>516.03</v>
      </c>
      <c r="EA356" s="78">
        <v>545.97</v>
      </c>
      <c r="EB356" s="78">
        <v>347.68</v>
      </c>
      <c r="EC356" s="78"/>
      <c r="ED356" s="79">
        <v>388.48</v>
      </c>
      <c r="EE356" s="65" t="s">
        <v>405</v>
      </c>
      <c r="EF356" s="68">
        <v>1</v>
      </c>
      <c r="EG356" s="78">
        <v>492.07</v>
      </c>
      <c r="EH356" s="78">
        <v>512.9</v>
      </c>
      <c r="EI356" s="78">
        <v>425.14</v>
      </c>
      <c r="EJ356" s="78"/>
      <c r="EK356" s="78">
        <v>264.94</v>
      </c>
      <c r="EL356" s="79">
        <v>293.55</v>
      </c>
      <c r="EM356" s="65" t="s">
        <v>406</v>
      </c>
      <c r="EN356" s="78">
        <v>512.27</v>
      </c>
      <c r="EO356" s="78">
        <v>522.26</v>
      </c>
      <c r="EP356" s="78">
        <v>468.07</v>
      </c>
      <c r="EQ356" s="78"/>
      <c r="ER356" s="78"/>
      <c r="ES356" s="79">
        <v>414.45</v>
      </c>
      <c r="ET356" s="65" t="s">
        <v>407</v>
      </c>
      <c r="EU356" s="68">
        <v>1</v>
      </c>
      <c r="EV356" s="78">
        <v>517.72</v>
      </c>
      <c r="EW356" s="78">
        <v>525.6</v>
      </c>
      <c r="EX356" s="78">
        <v>525.6</v>
      </c>
      <c r="EY356" s="78"/>
      <c r="EZ356" s="78"/>
      <c r="FA356" s="79">
        <v>320.95</v>
      </c>
      <c r="FB356" s="65" t="s">
        <v>408</v>
      </c>
      <c r="FC356" s="78">
        <v>560.79</v>
      </c>
      <c r="FD356" s="78">
        <v>527.6</v>
      </c>
      <c r="FE356" s="78">
        <v>615.37</v>
      </c>
      <c r="FF356" s="78"/>
      <c r="FG356" s="78"/>
      <c r="FH356" s="79"/>
      <c r="FI356" s="65" t="s">
        <v>409</v>
      </c>
      <c r="FJ356" s="78">
        <v>480.12</v>
      </c>
      <c r="FK356" s="78">
        <v>520.13</v>
      </c>
      <c r="FL356" s="78">
        <v>341.62</v>
      </c>
      <c r="FM356" s="78">
        <v>564.55999999999995</v>
      </c>
      <c r="FN356" s="78"/>
      <c r="FO356" s="79">
        <v>351.4</v>
      </c>
      <c r="FP356" s="65" t="s">
        <v>410</v>
      </c>
      <c r="FQ356" s="68">
        <v>0.23597149464344699</v>
      </c>
      <c r="FR356" s="78">
        <v>479.73</v>
      </c>
      <c r="FS356" s="78">
        <v>503.71</v>
      </c>
      <c r="FT356" s="78">
        <v>504.91</v>
      </c>
      <c r="FU356" s="78">
        <v>363.59</v>
      </c>
      <c r="FV356" s="78">
        <v>285.33</v>
      </c>
      <c r="FW356" s="79">
        <v>296.27</v>
      </c>
      <c r="FX356" s="65" t="s">
        <v>411</v>
      </c>
      <c r="FY356" s="78">
        <v>524.1</v>
      </c>
      <c r="FZ356" s="78">
        <v>548.27</v>
      </c>
      <c r="GA356" s="78">
        <v>512.4</v>
      </c>
      <c r="GB356" s="78">
        <v>523.84</v>
      </c>
      <c r="GC356" s="78"/>
      <c r="GD356" s="79">
        <v>359.95</v>
      </c>
      <c r="GE356" s="65" t="s">
        <v>412</v>
      </c>
      <c r="GF356" s="68">
        <v>0.218159605567433</v>
      </c>
      <c r="GG356" s="78">
        <v>478.56</v>
      </c>
      <c r="GH356" s="78">
        <v>525.46</v>
      </c>
      <c r="GI356" s="78">
        <v>432.33</v>
      </c>
      <c r="GJ356" s="78">
        <v>349.29</v>
      </c>
      <c r="GK356" s="78"/>
      <c r="GL356" s="79">
        <v>363.16</v>
      </c>
      <c r="GM356" s="65" t="s">
        <v>413</v>
      </c>
      <c r="GN356" s="68">
        <v>0.104291599311675</v>
      </c>
      <c r="GO356" s="78">
        <v>508.45</v>
      </c>
      <c r="GP356" s="78">
        <v>688.23</v>
      </c>
      <c r="GQ356" s="78">
        <v>470.77</v>
      </c>
      <c r="GR356" s="78">
        <v>356.68</v>
      </c>
      <c r="GS356" s="78"/>
      <c r="GT356" s="79"/>
      <c r="GU356" s="65" t="s">
        <v>414</v>
      </c>
      <c r="GV356" s="68">
        <v>1</v>
      </c>
      <c r="GW356" s="78">
        <v>463.44</v>
      </c>
      <c r="GX356" s="78">
        <v>483.97</v>
      </c>
      <c r="GY356" s="78">
        <v>445.15</v>
      </c>
      <c r="GZ356" s="78">
        <v>402.34</v>
      </c>
      <c r="HA356" s="78"/>
      <c r="HB356" s="79">
        <v>401.76</v>
      </c>
      <c r="HC356" s="65" t="s">
        <v>415</v>
      </c>
      <c r="HD356" s="68">
        <v>1</v>
      </c>
      <c r="HE356" s="78">
        <v>471.5</v>
      </c>
      <c r="HF356" s="78">
        <v>530.62</v>
      </c>
      <c r="HG356" s="78"/>
      <c r="HH356" s="78">
        <v>324.16000000000003</v>
      </c>
      <c r="HI356" s="78">
        <v>317.52</v>
      </c>
      <c r="HJ356" s="79">
        <v>388.39</v>
      </c>
      <c r="HK356" s="85" t="s">
        <v>416</v>
      </c>
      <c r="HL356" s="68">
        <v>1.1267224769866899</v>
      </c>
      <c r="HM356" s="78">
        <v>445.7</v>
      </c>
      <c r="HN356" s="78">
        <v>477.71</v>
      </c>
      <c r="HO356" s="78">
        <v>427.32</v>
      </c>
      <c r="HP356" s="78"/>
      <c r="HQ356" s="78"/>
      <c r="HR356" s="79"/>
    </row>
    <row r="357" spans="1:226" x14ac:dyDescent="0.25">
      <c r="A357" s="81">
        <v>43017</v>
      </c>
      <c r="B357" s="82" t="s">
        <v>387</v>
      </c>
      <c r="C357" s="83">
        <v>491.36302747119214</v>
      </c>
      <c r="D357" s="83">
        <v>520.07579544905911</v>
      </c>
      <c r="E357" s="83">
        <v>471.19713083231642</v>
      </c>
      <c r="F357" s="83">
        <v>367.95985281639747</v>
      </c>
      <c r="G357" s="83">
        <v>312.58909023393983</v>
      </c>
      <c r="H357" s="84">
        <v>344.28833025158229</v>
      </c>
      <c r="I357" s="82" t="s">
        <v>388</v>
      </c>
      <c r="J357" s="83">
        <v>503.32596635270534</v>
      </c>
      <c r="K357" s="83">
        <v>521.7996239112731</v>
      </c>
      <c r="L357" s="83">
        <v>452.95444733893737</v>
      </c>
      <c r="M357" s="83">
        <v>367.92776321391779</v>
      </c>
      <c r="N357" s="83">
        <v>323.19274725274715</v>
      </c>
      <c r="O357" s="84">
        <v>382.79714511081716</v>
      </c>
      <c r="P357" s="65" t="s">
        <v>389</v>
      </c>
      <c r="Q357" s="78">
        <v>490.81</v>
      </c>
      <c r="R357" s="78">
        <v>521.19000000000005</v>
      </c>
      <c r="S357" s="78">
        <v>465.66</v>
      </c>
      <c r="T357" s="78">
        <v>319</v>
      </c>
      <c r="U357" s="78"/>
      <c r="V357" s="79"/>
      <c r="W357" s="65" t="s">
        <v>390</v>
      </c>
      <c r="X357" s="78">
        <v>483.61</v>
      </c>
      <c r="Y357" s="78">
        <v>524.49</v>
      </c>
      <c r="Z357" s="78">
        <v>461.68</v>
      </c>
      <c r="AA357" s="78">
        <v>289.37</v>
      </c>
      <c r="AB357" s="78"/>
      <c r="AC357" s="79">
        <v>426.45</v>
      </c>
      <c r="AD357" s="65" t="s">
        <v>391</v>
      </c>
      <c r="AE357" s="68">
        <v>0.51129972389814904</v>
      </c>
      <c r="AF357" s="78">
        <v>491.27</v>
      </c>
      <c r="AG357" s="78">
        <v>517.01</v>
      </c>
      <c r="AH357" s="78">
        <v>431.54</v>
      </c>
      <c r="AI357" s="78"/>
      <c r="AJ357" s="78"/>
      <c r="AK357" s="79">
        <v>320.45</v>
      </c>
      <c r="AL357" s="69" t="s">
        <v>392</v>
      </c>
      <c r="AM357" s="70">
        <v>1</v>
      </c>
      <c r="AN357" s="78">
        <v>517.13</v>
      </c>
      <c r="AO357" s="78">
        <v>551.45000000000005</v>
      </c>
      <c r="AP357" s="78">
        <v>520.6</v>
      </c>
      <c r="AQ357" s="78">
        <v>550.38</v>
      </c>
      <c r="AR357" s="78"/>
      <c r="AS357" s="79"/>
      <c r="AT357" s="65" t="s">
        <v>393</v>
      </c>
      <c r="AU357" s="68">
        <v>3.8620476576681002E-2</v>
      </c>
      <c r="AV357" s="78">
        <v>461.42</v>
      </c>
      <c r="AW357" s="78">
        <v>509.36</v>
      </c>
      <c r="AX357" s="78">
        <v>451.74</v>
      </c>
      <c r="AY357" s="78">
        <v>258.37</v>
      </c>
      <c r="AZ357" s="78"/>
      <c r="BA357" s="79">
        <v>360.62</v>
      </c>
      <c r="BB357" s="65" t="s">
        <v>394</v>
      </c>
      <c r="BC357" s="78">
        <v>495.92</v>
      </c>
      <c r="BD357" s="78">
        <v>523.72</v>
      </c>
      <c r="BE357" s="78">
        <v>451.26</v>
      </c>
      <c r="BF357" s="78"/>
      <c r="BG357" s="78"/>
      <c r="BH357" s="79">
        <v>382.15</v>
      </c>
      <c r="BI357" s="65" t="s">
        <v>395</v>
      </c>
      <c r="BJ357" s="68">
        <v>0.134354426978369</v>
      </c>
      <c r="BK357" s="78">
        <v>581.22</v>
      </c>
      <c r="BL357" s="78">
        <v>601.37</v>
      </c>
      <c r="BM357" s="78">
        <v>635.01</v>
      </c>
      <c r="BN357" s="78">
        <v>391.71</v>
      </c>
      <c r="BO357" s="78"/>
      <c r="BP357" s="79"/>
      <c r="BQ357" s="65" t="s">
        <v>396</v>
      </c>
      <c r="BR357" s="68">
        <v>1</v>
      </c>
      <c r="BS357" s="78">
        <v>567.23</v>
      </c>
      <c r="BT357" s="78">
        <v>497</v>
      </c>
      <c r="BU357" s="78">
        <v>491.55</v>
      </c>
      <c r="BV357" s="78"/>
      <c r="BW357" s="78"/>
      <c r="BX357" s="79">
        <v>305.33</v>
      </c>
      <c r="BY357" s="65" t="s">
        <v>397</v>
      </c>
      <c r="BZ357" s="78">
        <v>535.33000000000004</v>
      </c>
      <c r="CA357" s="78">
        <v>549.04999999999995</v>
      </c>
      <c r="CB357" s="78">
        <v>443.97</v>
      </c>
      <c r="CC357" s="78">
        <v>341.16</v>
      </c>
      <c r="CD357" s="78"/>
      <c r="CE357" s="79">
        <v>488.96</v>
      </c>
      <c r="CF357" s="65" t="s">
        <v>398</v>
      </c>
      <c r="CG357" s="78">
        <v>515.77</v>
      </c>
      <c r="CH357" s="78">
        <v>543.47</v>
      </c>
      <c r="CI357" s="78">
        <v>505.98</v>
      </c>
      <c r="CJ357" s="78"/>
      <c r="CK357" s="78"/>
      <c r="CL357" s="79"/>
      <c r="CM357" s="65" t="s">
        <v>399</v>
      </c>
      <c r="CN357" s="78">
        <v>476.05</v>
      </c>
      <c r="CO357" s="78">
        <v>491.88</v>
      </c>
      <c r="CP357" s="78">
        <v>504.92</v>
      </c>
      <c r="CQ357" s="78">
        <v>352.82</v>
      </c>
      <c r="CR357" s="78"/>
      <c r="CS357" s="79">
        <v>525.98</v>
      </c>
      <c r="CT357" s="65" t="s">
        <v>400</v>
      </c>
      <c r="CU357" s="78">
        <v>504.23</v>
      </c>
      <c r="CV357" s="78">
        <v>603.76</v>
      </c>
      <c r="CW357" s="78"/>
      <c r="CX357" s="78">
        <v>366.24</v>
      </c>
      <c r="CY357" s="78"/>
      <c r="CZ357" s="79"/>
      <c r="DA357" s="65" t="s">
        <v>401</v>
      </c>
      <c r="DB357" s="68">
        <v>0.133288903698767</v>
      </c>
      <c r="DC357" s="78">
        <v>489.86</v>
      </c>
      <c r="DD357" s="78">
        <v>547.44000000000005</v>
      </c>
      <c r="DE357" s="78">
        <v>470.16</v>
      </c>
      <c r="DF357" s="78">
        <v>434.12</v>
      </c>
      <c r="DG357" s="78"/>
      <c r="DH357" s="79">
        <v>478.85</v>
      </c>
      <c r="DI357" s="65" t="s">
        <v>402</v>
      </c>
      <c r="DJ357" s="68">
        <v>3.2018442622950799E-3</v>
      </c>
      <c r="DK357" s="78">
        <v>489.56</v>
      </c>
      <c r="DL357" s="78">
        <v>557.61</v>
      </c>
      <c r="DM357" s="78">
        <v>557.61</v>
      </c>
      <c r="DN357" s="78">
        <v>487.57</v>
      </c>
      <c r="DO357" s="78"/>
      <c r="DP357" s="79">
        <v>441.42</v>
      </c>
      <c r="DQ357" s="65" t="s">
        <v>403</v>
      </c>
      <c r="DR357" s="78">
        <v>497.16</v>
      </c>
      <c r="DS357" s="78">
        <v>500.19</v>
      </c>
      <c r="DT357" s="78">
        <v>432.77</v>
      </c>
      <c r="DU357" s="78">
        <v>589.41</v>
      </c>
      <c r="DV357" s="78"/>
      <c r="DW357" s="79"/>
      <c r="DX357" s="65" t="s">
        <v>404</v>
      </c>
      <c r="DY357" s="78">
        <v>522.23</v>
      </c>
      <c r="DZ357" s="78">
        <v>517.66</v>
      </c>
      <c r="EA357" s="78">
        <v>552.42999999999995</v>
      </c>
      <c r="EB357" s="78">
        <v>350.14</v>
      </c>
      <c r="EC357" s="78"/>
      <c r="ED357" s="79">
        <v>386.03</v>
      </c>
      <c r="EE357" s="65" t="s">
        <v>405</v>
      </c>
      <c r="EF357" s="68">
        <v>1</v>
      </c>
      <c r="EG357" s="78">
        <v>487.72</v>
      </c>
      <c r="EH357" s="78">
        <v>508.81</v>
      </c>
      <c r="EI357" s="78">
        <v>416.88</v>
      </c>
      <c r="EJ357" s="78"/>
      <c r="EK357" s="78">
        <v>264.94</v>
      </c>
      <c r="EL357" s="79">
        <v>290.29000000000002</v>
      </c>
      <c r="EM357" s="65" t="s">
        <v>406</v>
      </c>
      <c r="EN357" s="78">
        <v>512.27</v>
      </c>
      <c r="EO357" s="78">
        <v>522.26</v>
      </c>
      <c r="EP357" s="78">
        <v>468.07</v>
      </c>
      <c r="EQ357" s="78"/>
      <c r="ER357" s="78"/>
      <c r="ES357" s="79">
        <v>425.56</v>
      </c>
      <c r="ET357" s="65" t="s">
        <v>407</v>
      </c>
      <c r="EU357" s="68">
        <v>1</v>
      </c>
      <c r="EV357" s="78">
        <v>516.80999999999995</v>
      </c>
      <c r="EW357" s="78">
        <v>521.54999999999995</v>
      </c>
      <c r="EX357" s="78">
        <v>521.54999999999995</v>
      </c>
      <c r="EY357" s="78"/>
      <c r="EZ357" s="78"/>
      <c r="FA357" s="79">
        <v>318.97000000000003</v>
      </c>
      <c r="FB357" s="65" t="s">
        <v>408</v>
      </c>
      <c r="FC357" s="78">
        <v>560.79</v>
      </c>
      <c r="FD357" s="78">
        <v>527.6</v>
      </c>
      <c r="FE357" s="78">
        <v>615.37</v>
      </c>
      <c r="FF357" s="78"/>
      <c r="FG357" s="78"/>
      <c r="FH357" s="79"/>
      <c r="FI357" s="65" t="s">
        <v>409</v>
      </c>
      <c r="FJ357" s="78">
        <v>485.91</v>
      </c>
      <c r="FK357" s="78">
        <v>527.57000000000005</v>
      </c>
      <c r="FL357" s="78">
        <v>330.05</v>
      </c>
      <c r="FM357" s="78">
        <v>553.55999999999995</v>
      </c>
      <c r="FN357" s="78"/>
      <c r="FO357" s="79">
        <v>356.36</v>
      </c>
      <c r="FP357" s="65" t="s">
        <v>410</v>
      </c>
      <c r="FQ357" s="68">
        <v>0.232142442602781</v>
      </c>
      <c r="FR357" s="78">
        <v>475.36</v>
      </c>
      <c r="FS357" s="78">
        <v>498.21</v>
      </c>
      <c r="FT357" s="78">
        <v>497.94</v>
      </c>
      <c r="FU357" s="78">
        <v>356.65</v>
      </c>
      <c r="FV357" s="78">
        <v>275.60000000000002</v>
      </c>
      <c r="FW357" s="79">
        <v>286.33999999999997</v>
      </c>
      <c r="FX357" s="65" t="s">
        <v>411</v>
      </c>
      <c r="FY357" s="78">
        <v>524.1</v>
      </c>
      <c r="FZ357" s="78">
        <v>549.9</v>
      </c>
      <c r="GA357" s="78">
        <v>518.9</v>
      </c>
      <c r="GB357" s="78">
        <v>526.44000000000005</v>
      </c>
      <c r="GC357" s="78"/>
      <c r="GD357" s="79">
        <v>359.14</v>
      </c>
      <c r="GE357" s="65" t="s">
        <v>412</v>
      </c>
      <c r="GF357" s="68">
        <v>0.21856012589063301</v>
      </c>
      <c r="GG357" s="78">
        <v>472.62</v>
      </c>
      <c r="GH357" s="78">
        <v>519.95000000000005</v>
      </c>
      <c r="GI357" s="78">
        <v>442.67</v>
      </c>
      <c r="GJ357" s="78">
        <v>346.64</v>
      </c>
      <c r="GK357" s="78"/>
      <c r="GL357" s="79">
        <v>358.84</v>
      </c>
      <c r="GM357" s="65" t="s">
        <v>413</v>
      </c>
      <c r="GN357" s="68">
        <v>0.104878969669002</v>
      </c>
      <c r="GO357" s="78">
        <v>513.58000000000004</v>
      </c>
      <c r="GP357" s="78">
        <v>693.2</v>
      </c>
      <c r="GQ357" s="78">
        <v>475.02</v>
      </c>
      <c r="GR357" s="78">
        <v>352.71</v>
      </c>
      <c r="GS357" s="78"/>
      <c r="GT357" s="79"/>
      <c r="GU357" s="65" t="s">
        <v>414</v>
      </c>
      <c r="GV357" s="68">
        <v>1</v>
      </c>
      <c r="GW357" s="78">
        <v>465.56</v>
      </c>
      <c r="GX357" s="78">
        <v>478.33</v>
      </c>
      <c r="GY357" s="78">
        <v>440.78</v>
      </c>
      <c r="GZ357" s="78">
        <v>402.34</v>
      </c>
      <c r="HA357" s="78"/>
      <c r="HB357" s="79">
        <v>415.53</v>
      </c>
      <c r="HC357" s="65" t="s">
        <v>415</v>
      </c>
      <c r="HD357" s="68">
        <v>1</v>
      </c>
      <c r="HE357" s="78">
        <v>474</v>
      </c>
      <c r="HF357" s="78">
        <v>533.12</v>
      </c>
      <c r="HG357" s="78"/>
      <c r="HH357" s="78">
        <v>330.48</v>
      </c>
      <c r="HI357" s="78">
        <v>323.83999999999997</v>
      </c>
      <c r="HJ357" s="79">
        <v>389.22</v>
      </c>
      <c r="HK357" s="85" t="s">
        <v>416</v>
      </c>
      <c r="HL357" s="68">
        <v>1.12113907730254</v>
      </c>
      <c r="HM357" s="78">
        <v>444.92</v>
      </c>
      <c r="HN357" s="78">
        <v>476.2</v>
      </c>
      <c r="HO357" s="78">
        <v>423.77</v>
      </c>
      <c r="HP357" s="78"/>
      <c r="HQ357" s="78"/>
      <c r="HR357" s="79"/>
    </row>
    <row r="358" spans="1:226" x14ac:dyDescent="0.25">
      <c r="A358" s="81">
        <v>43010</v>
      </c>
      <c r="B358" s="82" t="s">
        <v>387</v>
      </c>
      <c r="C358" s="83">
        <v>496.33163692709314</v>
      </c>
      <c r="D358" s="83">
        <v>520.32596892137542</v>
      </c>
      <c r="E358" s="83">
        <v>464.87678541015765</v>
      </c>
      <c r="F358" s="83">
        <v>360.01128870335958</v>
      </c>
      <c r="G358" s="83">
        <v>307.53019680653551</v>
      </c>
      <c r="H358" s="84">
        <v>342.66459556681627</v>
      </c>
      <c r="I358" s="82" t="s">
        <v>388</v>
      </c>
      <c r="J358" s="83">
        <v>508.38907164490519</v>
      </c>
      <c r="K358" s="83">
        <v>523.16605795328314</v>
      </c>
      <c r="L358" s="83">
        <v>462.32120184129479</v>
      </c>
      <c r="M358" s="83">
        <v>359.71543866882962</v>
      </c>
      <c r="N358" s="83">
        <v>316.78395604395604</v>
      </c>
      <c r="O358" s="84">
        <v>377.56970220480491</v>
      </c>
      <c r="P358" s="65" t="s">
        <v>389</v>
      </c>
      <c r="Q358" s="78">
        <v>493.31</v>
      </c>
      <c r="R358" s="78">
        <v>519.53</v>
      </c>
      <c r="S358" s="78">
        <v>476.59</v>
      </c>
      <c r="T358" s="78">
        <v>319</v>
      </c>
      <c r="U358" s="78"/>
      <c r="V358" s="79"/>
      <c r="W358" s="65" t="s">
        <v>390</v>
      </c>
      <c r="X358" s="78">
        <v>512.37</v>
      </c>
      <c r="Y358" s="78">
        <v>521.19000000000005</v>
      </c>
      <c r="Z358" s="78">
        <v>460.94</v>
      </c>
      <c r="AA358" s="78">
        <v>289.08999999999997</v>
      </c>
      <c r="AB358" s="78"/>
      <c r="AC358" s="79">
        <v>424.79</v>
      </c>
      <c r="AD358" s="65" t="s">
        <v>391</v>
      </c>
      <c r="AE358" s="68">
        <v>0.51129972389814904</v>
      </c>
      <c r="AF358" s="78">
        <v>490.59</v>
      </c>
      <c r="AG358" s="78">
        <v>512.32000000000005</v>
      </c>
      <c r="AH358" s="78">
        <v>431.54</v>
      </c>
      <c r="AI358" s="78"/>
      <c r="AJ358" s="78"/>
      <c r="AK358" s="79">
        <v>318.23</v>
      </c>
      <c r="AL358" s="69" t="s">
        <v>392</v>
      </c>
      <c r="AM358" s="70">
        <v>1</v>
      </c>
      <c r="AN358" s="78">
        <v>517.39</v>
      </c>
      <c r="AO358" s="78">
        <v>551.22</v>
      </c>
      <c r="AP358" s="78">
        <v>522.14</v>
      </c>
      <c r="AQ358" s="78">
        <v>550.38</v>
      </c>
      <c r="AR358" s="78"/>
      <c r="AS358" s="79"/>
      <c r="AT358" s="65" t="s">
        <v>393</v>
      </c>
      <c r="AU358" s="68">
        <v>3.8468936333910402E-2</v>
      </c>
      <c r="AV358" s="78">
        <v>460.03</v>
      </c>
      <c r="AW358" s="78">
        <v>503.9</v>
      </c>
      <c r="AX358" s="78">
        <v>448.7</v>
      </c>
      <c r="AY358" s="78">
        <v>255.97</v>
      </c>
      <c r="AZ358" s="78"/>
      <c r="BA358" s="79">
        <v>358.66</v>
      </c>
      <c r="BB358" s="65" t="s">
        <v>394</v>
      </c>
      <c r="BC358" s="78">
        <v>501.8</v>
      </c>
      <c r="BD358" s="78">
        <v>528.76</v>
      </c>
      <c r="BE358" s="78">
        <v>469.74</v>
      </c>
      <c r="BF358" s="78"/>
      <c r="BG358" s="78"/>
      <c r="BH358" s="79">
        <v>376.27</v>
      </c>
      <c r="BI358" s="65" t="s">
        <v>395</v>
      </c>
      <c r="BJ358" s="68">
        <v>0.134376091805746</v>
      </c>
      <c r="BK358" s="78">
        <v>581.30999999999995</v>
      </c>
      <c r="BL358" s="78">
        <v>590.72</v>
      </c>
      <c r="BM358" s="78">
        <v>624.37</v>
      </c>
      <c r="BN358" s="78">
        <v>391.77</v>
      </c>
      <c r="BO358" s="78"/>
      <c r="BP358" s="79"/>
      <c r="BQ358" s="65" t="s">
        <v>396</v>
      </c>
      <c r="BR358" s="68">
        <v>1</v>
      </c>
      <c r="BS358" s="78">
        <v>567.23</v>
      </c>
      <c r="BT358" s="78">
        <v>497</v>
      </c>
      <c r="BU358" s="78">
        <v>491.55</v>
      </c>
      <c r="BV358" s="78"/>
      <c r="BW358" s="78"/>
      <c r="BX358" s="79">
        <v>305.33</v>
      </c>
      <c r="BY358" s="65" t="s">
        <v>397</v>
      </c>
      <c r="BZ358" s="78">
        <v>539.83000000000004</v>
      </c>
      <c r="CA358" s="78">
        <v>547.49</v>
      </c>
      <c r="CB358" s="78">
        <v>425.99</v>
      </c>
      <c r="CC358" s="78">
        <v>326.86</v>
      </c>
      <c r="CD358" s="78"/>
      <c r="CE358" s="79">
        <v>485.52</v>
      </c>
      <c r="CF358" s="65" t="s">
        <v>398</v>
      </c>
      <c r="CG358" s="78">
        <v>512.54</v>
      </c>
      <c r="CH358" s="78">
        <v>521.69000000000005</v>
      </c>
      <c r="CI358" s="78">
        <v>515.65</v>
      </c>
      <c r="CJ358" s="78"/>
      <c r="CK358" s="78"/>
      <c r="CL358" s="79"/>
      <c r="CM358" s="65" t="s">
        <v>399</v>
      </c>
      <c r="CN358" s="78">
        <v>484.5</v>
      </c>
      <c r="CO358" s="78">
        <v>495.07</v>
      </c>
      <c r="CP358" s="78">
        <v>510.56</v>
      </c>
      <c r="CQ358" s="78">
        <v>355.52</v>
      </c>
      <c r="CR358" s="78"/>
      <c r="CS358" s="79">
        <v>527.35</v>
      </c>
      <c r="CT358" s="65" t="s">
        <v>400</v>
      </c>
      <c r="CU358" s="78">
        <v>505.68</v>
      </c>
      <c r="CV358" s="78">
        <v>596.35</v>
      </c>
      <c r="CW358" s="78"/>
      <c r="CX358" s="78">
        <v>368.43</v>
      </c>
      <c r="CY358" s="78"/>
      <c r="CZ358" s="79"/>
      <c r="DA358" s="65" t="s">
        <v>401</v>
      </c>
      <c r="DB358" s="68">
        <v>0.13338668800853701</v>
      </c>
      <c r="DC358" s="78">
        <v>487.02</v>
      </c>
      <c r="DD358" s="78">
        <v>532.16</v>
      </c>
      <c r="DE358" s="78">
        <v>458.98</v>
      </c>
      <c r="DF358" s="78">
        <v>421.9</v>
      </c>
      <c r="DG358" s="78"/>
      <c r="DH358" s="79">
        <v>479.95</v>
      </c>
      <c r="DI358" s="65" t="s">
        <v>402</v>
      </c>
      <c r="DJ358" s="68">
        <v>3.2108913434369399E-3</v>
      </c>
      <c r="DK358" s="78">
        <v>495.74</v>
      </c>
      <c r="DL358" s="78">
        <v>548.72</v>
      </c>
      <c r="DM358" s="78">
        <v>548.72</v>
      </c>
      <c r="DN358" s="78">
        <v>401.99</v>
      </c>
      <c r="DO358" s="78"/>
      <c r="DP358" s="79">
        <v>427.03</v>
      </c>
      <c r="DQ358" s="65" t="s">
        <v>403</v>
      </c>
      <c r="DR358" s="78">
        <v>505.29</v>
      </c>
      <c r="DS358" s="78">
        <v>508.32</v>
      </c>
      <c r="DT358" s="78">
        <v>430.41</v>
      </c>
      <c r="DU358" s="78">
        <v>592.19000000000005</v>
      </c>
      <c r="DV358" s="78"/>
      <c r="DW358" s="79"/>
      <c r="DX358" s="65" t="s">
        <v>404</v>
      </c>
      <c r="DY358" s="78">
        <v>521.99</v>
      </c>
      <c r="DZ358" s="78">
        <v>516.08000000000004</v>
      </c>
      <c r="EA358" s="78">
        <v>553.30999999999995</v>
      </c>
      <c r="EB358" s="78">
        <v>348.32</v>
      </c>
      <c r="EC358" s="78"/>
      <c r="ED358" s="79">
        <v>381.53</v>
      </c>
      <c r="EE358" s="65" t="s">
        <v>405</v>
      </c>
      <c r="EF358" s="68">
        <v>1</v>
      </c>
      <c r="EG358" s="78">
        <v>483.69</v>
      </c>
      <c r="EH358" s="78">
        <v>501.66</v>
      </c>
      <c r="EI358" s="78">
        <v>441.67</v>
      </c>
      <c r="EJ358" s="78"/>
      <c r="EK358" s="78">
        <v>264.94</v>
      </c>
      <c r="EL358" s="79">
        <v>274.83</v>
      </c>
      <c r="EM358" s="65" t="s">
        <v>406</v>
      </c>
      <c r="EN358" s="78">
        <v>529.36</v>
      </c>
      <c r="EO358" s="78">
        <v>535.94000000000005</v>
      </c>
      <c r="EP358" s="78">
        <v>483.86</v>
      </c>
      <c r="EQ358" s="78"/>
      <c r="ER358" s="78"/>
      <c r="ES358" s="79">
        <v>425.56</v>
      </c>
      <c r="ET358" s="65" t="s">
        <v>407</v>
      </c>
      <c r="EU358" s="68">
        <v>1</v>
      </c>
      <c r="EV358" s="78">
        <v>515.92999999999995</v>
      </c>
      <c r="EW358" s="78">
        <v>508</v>
      </c>
      <c r="EX358" s="78">
        <v>508</v>
      </c>
      <c r="EY358" s="78"/>
      <c r="EZ358" s="78"/>
      <c r="FA358" s="79">
        <v>321.33</v>
      </c>
      <c r="FB358" s="65" t="s">
        <v>408</v>
      </c>
      <c r="FC358" s="78">
        <v>560.79</v>
      </c>
      <c r="FD358" s="78">
        <v>527.6</v>
      </c>
      <c r="FE358" s="78">
        <v>615.37</v>
      </c>
      <c r="FF358" s="78"/>
      <c r="FG358" s="78"/>
      <c r="FH358" s="79"/>
      <c r="FI358" s="65" t="s">
        <v>409</v>
      </c>
      <c r="FJ358" s="78">
        <v>493.34</v>
      </c>
      <c r="FK358" s="78">
        <v>539.96</v>
      </c>
      <c r="FL358" s="78">
        <v>338.31</v>
      </c>
      <c r="FM358" s="78">
        <v>578.55999999999995</v>
      </c>
      <c r="FN358" s="78"/>
      <c r="FO358" s="79">
        <v>349.75</v>
      </c>
      <c r="FP358" s="65" t="s">
        <v>410</v>
      </c>
      <c r="FQ358" s="68">
        <v>0.23184642492812799</v>
      </c>
      <c r="FR358" s="78">
        <v>481.39</v>
      </c>
      <c r="FS358" s="78">
        <v>500.56</v>
      </c>
      <c r="FT358" s="78">
        <v>511.54</v>
      </c>
      <c r="FU358" s="78">
        <v>347.81</v>
      </c>
      <c r="FV358" s="78">
        <v>275.25</v>
      </c>
      <c r="FW358" s="79">
        <v>289.98</v>
      </c>
      <c r="FX358" s="65" t="s">
        <v>411</v>
      </c>
      <c r="FY358" s="78">
        <v>528.98</v>
      </c>
      <c r="FZ358" s="78">
        <v>553.97</v>
      </c>
      <c r="GA358" s="78">
        <v>511.59</v>
      </c>
      <c r="GB358" s="78">
        <v>515.94000000000005</v>
      </c>
      <c r="GC358" s="78"/>
      <c r="GD358" s="79">
        <v>343.69</v>
      </c>
      <c r="GE358" s="65" t="s">
        <v>412</v>
      </c>
      <c r="GF358" s="68">
        <v>0.217969397096648</v>
      </c>
      <c r="GG358" s="78">
        <v>428.28</v>
      </c>
      <c r="GH358" s="78">
        <v>471.79</v>
      </c>
      <c r="GI358" s="78">
        <v>409.78</v>
      </c>
      <c r="GJ358" s="78">
        <v>349.99</v>
      </c>
      <c r="GK358" s="78"/>
      <c r="GL358" s="79">
        <v>358.69</v>
      </c>
      <c r="GM358" s="65" t="s">
        <v>413</v>
      </c>
      <c r="GN358" s="68">
        <v>0.104107022018635</v>
      </c>
      <c r="GO358" s="78">
        <v>504.3</v>
      </c>
      <c r="GP358" s="78">
        <v>684.1</v>
      </c>
      <c r="GQ358" s="78">
        <v>473.69</v>
      </c>
      <c r="GR358" s="78">
        <v>349.38</v>
      </c>
      <c r="GS358" s="78"/>
      <c r="GT358" s="79"/>
      <c r="GU358" s="65" t="s">
        <v>414</v>
      </c>
      <c r="GV358" s="68">
        <v>1</v>
      </c>
      <c r="GW358" s="78">
        <v>469.74</v>
      </c>
      <c r="GX358" s="78">
        <v>474.38</v>
      </c>
      <c r="GY358" s="78">
        <v>433</v>
      </c>
      <c r="GZ358" s="78">
        <v>402.34</v>
      </c>
      <c r="HA358" s="78"/>
      <c r="HB358" s="79">
        <v>398.56</v>
      </c>
      <c r="HC358" s="65" t="s">
        <v>415</v>
      </c>
      <c r="HD358" s="68">
        <v>1</v>
      </c>
      <c r="HE358" s="78">
        <v>482.33</v>
      </c>
      <c r="HF358" s="78">
        <v>528.12</v>
      </c>
      <c r="HG358" s="78"/>
      <c r="HH358" s="78">
        <v>324</v>
      </c>
      <c r="HI358" s="78">
        <v>317.36</v>
      </c>
      <c r="HJ358" s="79">
        <v>388.39</v>
      </c>
      <c r="HK358" s="85" t="s">
        <v>416</v>
      </c>
      <c r="HL358" s="68">
        <v>1.1309914270849799</v>
      </c>
      <c r="HM358" s="78">
        <v>457.98</v>
      </c>
      <c r="HN358" s="78">
        <v>479.1</v>
      </c>
      <c r="HO358" s="78">
        <v>432.22</v>
      </c>
      <c r="HP358" s="78"/>
      <c r="HQ358" s="78"/>
      <c r="HR358" s="79"/>
    </row>
    <row r="359" spans="1:226" x14ac:dyDescent="0.25">
      <c r="A359" s="81">
        <v>43003</v>
      </c>
      <c r="B359" s="82" t="s">
        <v>387</v>
      </c>
      <c r="C359" s="83">
        <v>500.07863067940599</v>
      </c>
      <c r="D359" s="83">
        <v>512.09902823672326</v>
      </c>
      <c r="E359" s="83">
        <v>449.45796852481743</v>
      </c>
      <c r="F359" s="83">
        <v>360.37432575165087</v>
      </c>
      <c r="G359" s="83">
        <v>304.84779799480128</v>
      </c>
      <c r="H359" s="84">
        <v>343.64884810014325</v>
      </c>
      <c r="I359" s="82" t="s">
        <v>388</v>
      </c>
      <c r="J359" s="83">
        <v>508.73766737195484</v>
      </c>
      <c r="K359" s="83">
        <v>511.03529377839345</v>
      </c>
      <c r="L359" s="83">
        <v>446.13217269695082</v>
      </c>
      <c r="M359" s="83">
        <v>359.94601846467981</v>
      </c>
      <c r="N359" s="83">
        <v>315.88395604395595</v>
      </c>
      <c r="O359" s="84">
        <v>375.82048096968288</v>
      </c>
      <c r="P359" s="65" t="s">
        <v>389</v>
      </c>
      <c r="Q359" s="78">
        <v>490.81</v>
      </c>
      <c r="R359" s="78">
        <v>510.36</v>
      </c>
      <c r="S359" s="78">
        <v>465.73</v>
      </c>
      <c r="T359" s="78">
        <v>313</v>
      </c>
      <c r="U359" s="78"/>
      <c r="V359" s="79"/>
      <c r="W359" s="65" t="s">
        <v>390</v>
      </c>
      <c r="X359" s="78">
        <v>497.24</v>
      </c>
      <c r="Y359" s="78">
        <v>491.93</v>
      </c>
      <c r="Z359" s="78">
        <v>451.02</v>
      </c>
      <c r="AA359" s="78">
        <v>283.14</v>
      </c>
      <c r="AB359" s="78"/>
      <c r="AC359" s="79">
        <v>424.79</v>
      </c>
      <c r="AD359" s="65" t="s">
        <v>391</v>
      </c>
      <c r="AE359" s="68">
        <v>0.51129972389814904</v>
      </c>
      <c r="AF359" s="78">
        <v>490.81</v>
      </c>
      <c r="AG359" s="78">
        <v>509.72</v>
      </c>
      <c r="AH359" s="78">
        <v>431.54</v>
      </c>
      <c r="AI359" s="78"/>
      <c r="AJ359" s="78"/>
      <c r="AK359" s="79">
        <v>317.98</v>
      </c>
      <c r="AL359" s="69" t="s">
        <v>392</v>
      </c>
      <c r="AM359" s="70">
        <v>1</v>
      </c>
      <c r="AN359" s="78">
        <v>523.85</v>
      </c>
      <c r="AO359" s="78">
        <v>536.87</v>
      </c>
      <c r="AP359" s="78">
        <v>514.66999999999996</v>
      </c>
      <c r="AQ359" s="78">
        <v>550.38</v>
      </c>
      <c r="AR359" s="78"/>
      <c r="AS359" s="79"/>
      <c r="AT359" s="65" t="s">
        <v>393</v>
      </c>
      <c r="AU359" s="68">
        <v>3.8412783774440101E-2</v>
      </c>
      <c r="AV359" s="78">
        <v>457.89</v>
      </c>
      <c r="AW359" s="78">
        <v>496.94</v>
      </c>
      <c r="AX359" s="78">
        <v>437.85</v>
      </c>
      <c r="AY359" s="78">
        <v>255.6</v>
      </c>
      <c r="AZ359" s="78"/>
      <c r="BA359" s="79">
        <v>356.01</v>
      </c>
      <c r="BB359" s="65" t="s">
        <v>394</v>
      </c>
      <c r="BC359" s="78">
        <v>501.8</v>
      </c>
      <c r="BD359" s="78">
        <v>516.15</v>
      </c>
      <c r="BE359" s="78">
        <v>444.53</v>
      </c>
      <c r="BF359" s="78"/>
      <c r="BG359" s="78"/>
      <c r="BH359" s="79">
        <v>371.23</v>
      </c>
      <c r="BI359" s="65" t="s">
        <v>395</v>
      </c>
      <c r="BJ359" s="68">
        <v>0.13440498911319601</v>
      </c>
      <c r="BK359" s="78">
        <v>588.96</v>
      </c>
      <c r="BL359" s="78">
        <v>580.09</v>
      </c>
      <c r="BM359" s="78">
        <v>613.75</v>
      </c>
      <c r="BN359" s="78">
        <v>391.86</v>
      </c>
      <c r="BO359" s="78"/>
      <c r="BP359" s="79"/>
      <c r="BQ359" s="65" t="s">
        <v>396</v>
      </c>
      <c r="BR359" s="68">
        <v>1</v>
      </c>
      <c r="BS359" s="78">
        <v>553.9</v>
      </c>
      <c r="BT359" s="78">
        <v>476.17</v>
      </c>
      <c r="BU359" s="78">
        <v>469.05</v>
      </c>
      <c r="BV359" s="78"/>
      <c r="BW359" s="78"/>
      <c r="BX359" s="79">
        <v>272.83</v>
      </c>
      <c r="BY359" s="65" t="s">
        <v>397</v>
      </c>
      <c r="BZ359" s="78">
        <v>539.46</v>
      </c>
      <c r="CA359" s="78">
        <v>537.48</v>
      </c>
      <c r="CB359" s="78">
        <v>435.83</v>
      </c>
      <c r="CC359" s="78">
        <v>334.44</v>
      </c>
      <c r="CD359" s="78"/>
      <c r="CE359" s="79">
        <v>485.21</v>
      </c>
      <c r="CF359" s="65" t="s">
        <v>398</v>
      </c>
      <c r="CG359" s="78">
        <v>529.48</v>
      </c>
      <c r="CH359" s="78">
        <v>531.37</v>
      </c>
      <c r="CI359" s="78">
        <v>497.11</v>
      </c>
      <c r="CJ359" s="78"/>
      <c r="CK359" s="78"/>
      <c r="CL359" s="79"/>
      <c r="CM359" s="65" t="s">
        <v>399</v>
      </c>
      <c r="CN359" s="78">
        <v>482.83</v>
      </c>
      <c r="CO359" s="78">
        <v>479.13</v>
      </c>
      <c r="CP359" s="78">
        <v>498.11</v>
      </c>
      <c r="CQ359" s="78">
        <v>347.65</v>
      </c>
      <c r="CR359" s="78"/>
      <c r="CS359" s="79">
        <v>527.54999999999995</v>
      </c>
      <c r="CT359" s="65" t="s">
        <v>400</v>
      </c>
      <c r="CU359" s="78">
        <v>506.58</v>
      </c>
      <c r="CV359" s="78">
        <v>589.41</v>
      </c>
      <c r="CW359" s="78"/>
      <c r="CX359" s="78">
        <v>355.65</v>
      </c>
      <c r="CY359" s="78"/>
      <c r="CZ359" s="79"/>
      <c r="DA359" s="65" t="s">
        <v>401</v>
      </c>
      <c r="DB359" s="68">
        <v>0.13350778350377801</v>
      </c>
      <c r="DC359" s="78">
        <v>490.67</v>
      </c>
      <c r="DD359" s="78">
        <v>525.91</v>
      </c>
      <c r="DE359" s="78">
        <v>450.64</v>
      </c>
      <c r="DF359" s="78">
        <v>404.93</v>
      </c>
      <c r="DG359" s="78"/>
      <c r="DH359" s="79">
        <v>476.54</v>
      </c>
      <c r="DI359" s="65" t="s">
        <v>402</v>
      </c>
      <c r="DJ359" s="68">
        <v>3.2232070910556002E-3</v>
      </c>
      <c r="DK359" s="78">
        <v>502.52</v>
      </c>
      <c r="DL359" s="78">
        <v>536.66</v>
      </c>
      <c r="DM359" s="78">
        <v>536.66</v>
      </c>
      <c r="DN359" s="78">
        <v>526.44000000000005</v>
      </c>
      <c r="DO359" s="78"/>
      <c r="DP359" s="79">
        <v>430.5</v>
      </c>
      <c r="DQ359" s="65" t="s">
        <v>403</v>
      </c>
      <c r="DR359" s="78">
        <v>497.16</v>
      </c>
      <c r="DS359" s="78">
        <v>500.19</v>
      </c>
      <c r="DT359" s="78">
        <v>421.92</v>
      </c>
      <c r="DU359" s="78">
        <v>583.69000000000005</v>
      </c>
      <c r="DV359" s="78"/>
      <c r="DW359" s="79"/>
      <c r="DX359" s="65" t="s">
        <v>404</v>
      </c>
      <c r="DY359" s="78">
        <v>518.76</v>
      </c>
      <c r="DZ359" s="78">
        <v>508.21</v>
      </c>
      <c r="EA359" s="78">
        <v>552.39</v>
      </c>
      <c r="EB359" s="78">
        <v>339.18</v>
      </c>
      <c r="EC359" s="78"/>
      <c r="ED359" s="79">
        <v>380.6</v>
      </c>
      <c r="EE359" s="65" t="s">
        <v>405</v>
      </c>
      <c r="EF359" s="68">
        <v>1</v>
      </c>
      <c r="EG359" s="78">
        <v>490.28</v>
      </c>
      <c r="EH359" s="78">
        <v>501.31</v>
      </c>
      <c r="EI359" s="78">
        <v>416.88</v>
      </c>
      <c r="EJ359" s="78"/>
      <c r="EK359" s="78">
        <v>264.94</v>
      </c>
      <c r="EL359" s="79">
        <v>280.19</v>
      </c>
      <c r="EM359" s="65" t="s">
        <v>406</v>
      </c>
      <c r="EN359" s="78">
        <v>529.36</v>
      </c>
      <c r="EO359" s="78">
        <v>522.26</v>
      </c>
      <c r="EP359" s="78">
        <v>470.7</v>
      </c>
      <c r="EQ359" s="78"/>
      <c r="ER359" s="78"/>
      <c r="ES359" s="79">
        <v>406.12</v>
      </c>
      <c r="ET359" s="65" t="s">
        <v>407</v>
      </c>
      <c r="EU359" s="68">
        <v>1</v>
      </c>
      <c r="EV359" s="78">
        <v>511.35</v>
      </c>
      <c r="EW359" s="78">
        <v>503.41</v>
      </c>
      <c r="EX359" s="78">
        <v>503.41</v>
      </c>
      <c r="EY359" s="78"/>
      <c r="EZ359" s="78"/>
      <c r="FA359" s="79">
        <v>320.62</v>
      </c>
      <c r="FB359" s="65" t="s">
        <v>408</v>
      </c>
      <c r="FC359" s="78">
        <v>560.79</v>
      </c>
      <c r="FD359" s="78">
        <v>527.6</v>
      </c>
      <c r="FE359" s="78">
        <v>615.37</v>
      </c>
      <c r="FF359" s="78"/>
      <c r="FG359" s="78"/>
      <c r="FH359" s="79"/>
      <c r="FI359" s="65" t="s">
        <v>409</v>
      </c>
      <c r="FJ359" s="78">
        <v>504.09</v>
      </c>
      <c r="FK359" s="78">
        <v>525.91</v>
      </c>
      <c r="FL359" s="78">
        <v>332.53</v>
      </c>
      <c r="FM359" s="78">
        <v>569.55999999999995</v>
      </c>
      <c r="FN359" s="78"/>
      <c r="FO359" s="79">
        <v>339.83</v>
      </c>
      <c r="FP359" s="65" t="s">
        <v>410</v>
      </c>
      <c r="FQ359" s="68">
        <v>0.23429629108971201</v>
      </c>
      <c r="FR359" s="78">
        <v>490.24</v>
      </c>
      <c r="FS359" s="78">
        <v>493.92</v>
      </c>
      <c r="FT359" s="78">
        <v>507.29</v>
      </c>
      <c r="FU359" s="78">
        <v>349.16</v>
      </c>
      <c r="FV359" s="78">
        <v>266.35000000000002</v>
      </c>
      <c r="FW359" s="79">
        <v>296.19</v>
      </c>
      <c r="FX359" s="65" t="s">
        <v>411</v>
      </c>
      <c r="FY359" s="78">
        <v>533.86</v>
      </c>
      <c r="FZ359" s="78">
        <v>540.14</v>
      </c>
      <c r="GA359" s="78">
        <v>505.9</v>
      </c>
      <c r="GB359" s="78">
        <v>512.24</v>
      </c>
      <c r="GC359" s="78"/>
      <c r="GD359" s="79">
        <v>331.49</v>
      </c>
      <c r="GE359" s="65" t="s">
        <v>412</v>
      </c>
      <c r="GF359" s="68">
        <v>0.217448029920849</v>
      </c>
      <c r="GG359" s="78">
        <v>494.07</v>
      </c>
      <c r="GH359" s="78">
        <v>527.34</v>
      </c>
      <c r="GI359" s="78">
        <v>408.8</v>
      </c>
      <c r="GJ359" s="78">
        <v>349.95</v>
      </c>
      <c r="GK359" s="78"/>
      <c r="GL359" s="79">
        <v>353.58</v>
      </c>
      <c r="GM359" s="65" t="s">
        <v>413</v>
      </c>
      <c r="GN359" s="68">
        <v>0.10490427484919999</v>
      </c>
      <c r="GO359" s="78">
        <v>508.17</v>
      </c>
      <c r="GP359" s="78">
        <v>689.34</v>
      </c>
      <c r="GQ359" s="78">
        <v>477.31</v>
      </c>
      <c r="GR359" s="78">
        <v>352.06</v>
      </c>
      <c r="GS359" s="78"/>
      <c r="GT359" s="79"/>
      <c r="GU359" s="65" t="s">
        <v>414</v>
      </c>
      <c r="GV359" s="68">
        <v>1</v>
      </c>
      <c r="GW359" s="78">
        <v>470.25</v>
      </c>
      <c r="GX359" s="78">
        <v>470.68</v>
      </c>
      <c r="GY359" s="78">
        <v>423.68</v>
      </c>
      <c r="GZ359" s="78">
        <v>402.34</v>
      </c>
      <c r="HA359" s="78"/>
      <c r="HB359" s="79">
        <v>401.66</v>
      </c>
      <c r="HC359" s="65" t="s">
        <v>415</v>
      </c>
      <c r="HD359" s="68">
        <v>1</v>
      </c>
      <c r="HE359" s="78">
        <v>496.5</v>
      </c>
      <c r="HF359" s="78">
        <v>517.28</v>
      </c>
      <c r="HG359" s="78"/>
      <c r="HH359" s="78">
        <v>323.08999999999997</v>
      </c>
      <c r="HI359" s="78">
        <v>316.45</v>
      </c>
      <c r="HJ359" s="79">
        <v>389.22</v>
      </c>
      <c r="HK359" s="85" t="s">
        <v>416</v>
      </c>
      <c r="HL359" s="68">
        <v>1.1371648206691101</v>
      </c>
      <c r="HM359" s="78">
        <v>467.45</v>
      </c>
      <c r="HN359" s="78">
        <v>486.85</v>
      </c>
      <c r="HO359" s="78">
        <v>425.95</v>
      </c>
      <c r="HP359" s="78"/>
      <c r="HQ359" s="78"/>
      <c r="HR359" s="79"/>
    </row>
    <row r="360" spans="1:226" x14ac:dyDescent="0.25">
      <c r="A360" s="81">
        <v>42996</v>
      </c>
      <c r="B360" s="82" t="s">
        <v>387</v>
      </c>
      <c r="C360" s="83">
        <v>502.11636278231327</v>
      </c>
      <c r="D360" s="83">
        <v>505.80868110743592</v>
      </c>
      <c r="E360" s="83">
        <v>443.63917921730496</v>
      </c>
      <c r="F360" s="83">
        <v>355.94270634596444</v>
      </c>
      <c r="G360" s="83">
        <v>299.77063497957664</v>
      </c>
      <c r="H360" s="84">
        <v>341.95609236777693</v>
      </c>
      <c r="I360" s="82" t="s">
        <v>388</v>
      </c>
      <c r="J360" s="83">
        <v>511.56853758579877</v>
      </c>
      <c r="K360" s="83">
        <v>504.91068801081161</v>
      </c>
      <c r="L360" s="83">
        <v>440.30345980935715</v>
      </c>
      <c r="M360" s="83">
        <v>355.29040516476994</v>
      </c>
      <c r="N360" s="83">
        <v>309.71252747252743</v>
      </c>
      <c r="O360" s="84">
        <v>374.35075276302854</v>
      </c>
      <c r="P360" s="65" t="s">
        <v>389</v>
      </c>
      <c r="Q360" s="78">
        <v>493.31</v>
      </c>
      <c r="R360" s="78">
        <v>505.36</v>
      </c>
      <c r="S360" s="78">
        <v>461.04</v>
      </c>
      <c r="T360" s="78">
        <v>306</v>
      </c>
      <c r="U360" s="78"/>
      <c r="V360" s="79"/>
      <c r="W360" s="65" t="s">
        <v>390</v>
      </c>
      <c r="X360" s="78">
        <v>475.76</v>
      </c>
      <c r="Y360" s="78">
        <v>469.95</v>
      </c>
      <c r="Z360" s="78">
        <v>451.02</v>
      </c>
      <c r="AA360" s="78">
        <v>278.5</v>
      </c>
      <c r="AB360" s="78"/>
      <c r="AC360" s="79">
        <v>407.44</v>
      </c>
      <c r="AD360" s="65" t="s">
        <v>391</v>
      </c>
      <c r="AE360" s="68">
        <v>0.51129972389814904</v>
      </c>
      <c r="AF360" s="78">
        <v>490.38</v>
      </c>
      <c r="AG360" s="78">
        <v>507.72</v>
      </c>
      <c r="AH360" s="78">
        <v>416.71</v>
      </c>
      <c r="AI360" s="78"/>
      <c r="AJ360" s="78"/>
      <c r="AK360" s="79">
        <v>316.01</v>
      </c>
      <c r="AL360" s="69" t="s">
        <v>392</v>
      </c>
      <c r="AM360" s="70">
        <v>1</v>
      </c>
      <c r="AN360" s="78">
        <v>524.17999999999995</v>
      </c>
      <c r="AO360" s="78">
        <v>525.9</v>
      </c>
      <c r="AP360" s="78">
        <v>503.45</v>
      </c>
      <c r="AQ360" s="78">
        <v>550.38</v>
      </c>
      <c r="AR360" s="78"/>
      <c r="AS360" s="79"/>
      <c r="AT360" s="65" t="s">
        <v>393</v>
      </c>
      <c r="AU360" s="68">
        <v>3.8327392587482301E-2</v>
      </c>
      <c r="AV360" s="78">
        <v>458.68</v>
      </c>
      <c r="AW360" s="78">
        <v>491.33</v>
      </c>
      <c r="AX360" s="78">
        <v>435.32</v>
      </c>
      <c r="AY360" s="78">
        <v>259.58999999999997</v>
      </c>
      <c r="AZ360" s="78"/>
      <c r="BA360" s="79">
        <v>351.77</v>
      </c>
      <c r="BB360" s="65" t="s">
        <v>394</v>
      </c>
      <c r="BC360" s="78">
        <v>506</v>
      </c>
      <c r="BD360" s="78">
        <v>509.43</v>
      </c>
      <c r="BE360" s="78">
        <v>439.49</v>
      </c>
      <c r="BF360" s="78"/>
      <c r="BG360" s="78"/>
      <c r="BH360" s="79">
        <v>368.7</v>
      </c>
      <c r="BI360" s="65" t="s">
        <v>395</v>
      </c>
      <c r="BJ360" s="68">
        <v>0.13437970328961499</v>
      </c>
      <c r="BK360" s="78">
        <v>599.6</v>
      </c>
      <c r="BL360" s="78">
        <v>569.23</v>
      </c>
      <c r="BM360" s="78">
        <v>602.88</v>
      </c>
      <c r="BN360" s="78">
        <v>378.35</v>
      </c>
      <c r="BO360" s="78"/>
      <c r="BP360" s="79"/>
      <c r="BQ360" s="65" t="s">
        <v>396</v>
      </c>
      <c r="BR360" s="68">
        <v>1</v>
      </c>
      <c r="BS360" s="78">
        <v>584.73</v>
      </c>
      <c r="BT360" s="78">
        <v>489.5</v>
      </c>
      <c r="BU360" s="78">
        <v>469.05</v>
      </c>
      <c r="BV360" s="78"/>
      <c r="BW360" s="78"/>
      <c r="BX360" s="79">
        <v>272.83</v>
      </c>
      <c r="BY360" s="65" t="s">
        <v>397</v>
      </c>
      <c r="BZ360" s="78">
        <v>542.21</v>
      </c>
      <c r="CA360" s="78">
        <v>533</v>
      </c>
      <c r="CB360" s="78">
        <v>430.4</v>
      </c>
      <c r="CC360" s="78">
        <v>328.88</v>
      </c>
      <c r="CD360" s="78"/>
      <c r="CE360" s="79">
        <v>484.93</v>
      </c>
      <c r="CF360" s="65" t="s">
        <v>398</v>
      </c>
      <c r="CG360" s="78">
        <v>533.51</v>
      </c>
      <c r="CH360" s="78">
        <v>532.98</v>
      </c>
      <c r="CI360" s="78">
        <v>492.27</v>
      </c>
      <c r="CJ360" s="78"/>
      <c r="CK360" s="78"/>
      <c r="CL360" s="79"/>
      <c r="CM360" s="65" t="s">
        <v>399</v>
      </c>
      <c r="CN360" s="78">
        <v>486.07</v>
      </c>
      <c r="CO360" s="78">
        <v>470.29</v>
      </c>
      <c r="CP360" s="78">
        <v>486.27</v>
      </c>
      <c r="CQ360" s="78">
        <v>344.12</v>
      </c>
      <c r="CR360" s="78"/>
      <c r="CS360" s="79">
        <v>525.12</v>
      </c>
      <c r="CT360" s="65" t="s">
        <v>400</v>
      </c>
      <c r="CU360" s="78">
        <v>503.97</v>
      </c>
      <c r="CV360" s="78">
        <v>583.07000000000005</v>
      </c>
      <c r="CW360" s="78"/>
      <c r="CX360" s="78">
        <v>351.76</v>
      </c>
      <c r="CY360" s="78"/>
      <c r="CZ360" s="79"/>
      <c r="DA360" s="65" t="s">
        <v>401</v>
      </c>
      <c r="DB360" s="68">
        <v>0.13360945954973599</v>
      </c>
      <c r="DC360" s="78">
        <v>494.46</v>
      </c>
      <c r="DD360" s="78">
        <v>521.92999999999995</v>
      </c>
      <c r="DE360" s="78">
        <v>443.72</v>
      </c>
      <c r="DF360" s="78">
        <v>405.24</v>
      </c>
      <c r="DG360" s="78"/>
      <c r="DH360" s="79">
        <v>476.91</v>
      </c>
      <c r="DI360" s="65" t="s">
        <v>402</v>
      </c>
      <c r="DJ360" s="68">
        <v>3.22715977668054E-3</v>
      </c>
      <c r="DK360" s="78">
        <v>508.52</v>
      </c>
      <c r="DL360" s="78">
        <v>532.41</v>
      </c>
      <c r="DM360" s="78">
        <v>532.41</v>
      </c>
      <c r="DN360" s="78">
        <v>527.09</v>
      </c>
      <c r="DO360" s="78"/>
      <c r="DP360" s="79">
        <v>434.64</v>
      </c>
      <c r="DQ360" s="65" t="s">
        <v>403</v>
      </c>
      <c r="DR360" s="78">
        <v>497.16</v>
      </c>
      <c r="DS360" s="78">
        <v>483.93</v>
      </c>
      <c r="DT360" s="78">
        <v>419.7</v>
      </c>
      <c r="DU360" s="78">
        <v>581.24</v>
      </c>
      <c r="DV360" s="78"/>
      <c r="DW360" s="79"/>
      <c r="DX360" s="65" t="s">
        <v>404</v>
      </c>
      <c r="DY360" s="78">
        <v>521.57000000000005</v>
      </c>
      <c r="DZ360" s="78">
        <v>510.04</v>
      </c>
      <c r="EA360" s="78">
        <v>545.04</v>
      </c>
      <c r="EB360" s="78">
        <v>335.1</v>
      </c>
      <c r="EC360" s="78"/>
      <c r="ED360" s="79">
        <v>379.9</v>
      </c>
      <c r="EE360" s="65" t="s">
        <v>405</v>
      </c>
      <c r="EF360" s="68">
        <v>1</v>
      </c>
      <c r="EG360" s="78">
        <v>486.8</v>
      </c>
      <c r="EH360" s="78">
        <v>497.59</v>
      </c>
      <c r="EI360" s="78">
        <v>416.88</v>
      </c>
      <c r="EJ360" s="78"/>
      <c r="EK360" s="78">
        <v>264.94</v>
      </c>
      <c r="EL360" s="79">
        <v>284.61</v>
      </c>
      <c r="EM360" s="65" t="s">
        <v>406</v>
      </c>
      <c r="EN360" s="78">
        <v>529.36</v>
      </c>
      <c r="EO360" s="78">
        <v>506.88</v>
      </c>
      <c r="EP360" s="78">
        <v>453.16</v>
      </c>
      <c r="EQ360" s="78"/>
      <c r="ER360" s="78"/>
      <c r="ES360" s="79">
        <v>406.12</v>
      </c>
      <c r="ET360" s="65" t="s">
        <v>407</v>
      </c>
      <c r="EU360" s="68">
        <v>1</v>
      </c>
      <c r="EV360" s="78">
        <v>505.37</v>
      </c>
      <c r="EW360" s="78">
        <v>494.87</v>
      </c>
      <c r="EX360" s="78">
        <v>494.87</v>
      </c>
      <c r="EY360" s="78"/>
      <c r="EZ360" s="78"/>
      <c r="FA360" s="79">
        <v>321.20999999999998</v>
      </c>
      <c r="FB360" s="65" t="s">
        <v>408</v>
      </c>
      <c r="FC360" s="78">
        <v>560.79</v>
      </c>
      <c r="FD360" s="78">
        <v>527.6</v>
      </c>
      <c r="FE360" s="78">
        <v>615.37</v>
      </c>
      <c r="FF360" s="78"/>
      <c r="FG360" s="78"/>
      <c r="FH360" s="79"/>
      <c r="FI360" s="65" t="s">
        <v>409</v>
      </c>
      <c r="FJ360" s="78">
        <v>510.7</v>
      </c>
      <c r="FK360" s="78">
        <v>517.65</v>
      </c>
      <c r="FL360" s="78">
        <v>335.83</v>
      </c>
      <c r="FM360" s="78">
        <v>565.55999999999995</v>
      </c>
      <c r="FN360" s="78"/>
      <c r="FO360" s="79">
        <v>330.74</v>
      </c>
      <c r="FP360" s="65" t="s">
        <v>410</v>
      </c>
      <c r="FQ360" s="68">
        <v>0.23318720268631701</v>
      </c>
      <c r="FR360" s="78">
        <v>484.34</v>
      </c>
      <c r="FS360" s="78">
        <v>484.83</v>
      </c>
      <c r="FT360" s="78">
        <v>500.57</v>
      </c>
      <c r="FU360" s="78">
        <v>346.62</v>
      </c>
      <c r="FV360" s="78">
        <v>265.08999999999997</v>
      </c>
      <c r="FW360" s="79">
        <v>294.29000000000002</v>
      </c>
      <c r="FX360" s="65" t="s">
        <v>411</v>
      </c>
      <c r="FY360" s="78">
        <v>537.11</v>
      </c>
      <c r="FZ360" s="78">
        <v>536.89</v>
      </c>
      <c r="GA360" s="78">
        <v>497.77</v>
      </c>
      <c r="GB360" s="78">
        <v>509.72</v>
      </c>
      <c r="GC360" s="78"/>
      <c r="GD360" s="79">
        <v>330.68</v>
      </c>
      <c r="GE360" s="65" t="s">
        <v>412</v>
      </c>
      <c r="GF360" s="68">
        <v>0.21742439066814501</v>
      </c>
      <c r="GG360" s="78">
        <v>489.27</v>
      </c>
      <c r="GH360" s="78">
        <v>510.01</v>
      </c>
      <c r="GI360" s="78">
        <v>410.87</v>
      </c>
      <c r="GJ360" s="78">
        <v>350.47</v>
      </c>
      <c r="GK360" s="78"/>
      <c r="GL360" s="79">
        <v>351.29</v>
      </c>
      <c r="GM360" s="65" t="s">
        <v>413</v>
      </c>
      <c r="GN360" s="68">
        <v>0.10510273792632301</v>
      </c>
      <c r="GO360" s="78">
        <v>526.11</v>
      </c>
      <c r="GP360" s="78">
        <v>682.57</v>
      </c>
      <c r="GQ360" s="78">
        <v>473.51</v>
      </c>
      <c r="GR360" s="78">
        <v>348.63</v>
      </c>
      <c r="GS360" s="78"/>
      <c r="GT360" s="79"/>
      <c r="GU360" s="65" t="s">
        <v>414</v>
      </c>
      <c r="GV360" s="68">
        <v>1</v>
      </c>
      <c r="GW360" s="78">
        <v>463.71</v>
      </c>
      <c r="GX360" s="78">
        <v>459.43</v>
      </c>
      <c r="GY360" s="78">
        <v>403.44</v>
      </c>
      <c r="GZ360" s="78">
        <v>402.34</v>
      </c>
      <c r="HA360" s="78"/>
      <c r="HB360" s="79">
        <v>402.36</v>
      </c>
      <c r="HC360" s="65" t="s">
        <v>415</v>
      </c>
      <c r="HD360" s="68">
        <v>1</v>
      </c>
      <c r="HE360" s="78">
        <v>511.5</v>
      </c>
      <c r="HF360" s="78">
        <v>516.45000000000005</v>
      </c>
      <c r="HG360" s="78"/>
      <c r="HH360" s="78">
        <v>316.85000000000002</v>
      </c>
      <c r="HI360" s="78">
        <v>310.20999999999998</v>
      </c>
      <c r="HJ360" s="79">
        <v>388.39</v>
      </c>
      <c r="HK360" s="85" t="s">
        <v>416</v>
      </c>
      <c r="HL360" s="68">
        <v>1.13310595673801</v>
      </c>
      <c r="HM360" s="78">
        <v>465.63</v>
      </c>
      <c r="HN360" s="78">
        <v>482.05</v>
      </c>
      <c r="HO360" s="78">
        <v>421.72</v>
      </c>
      <c r="HP360" s="78"/>
      <c r="HQ360" s="78"/>
      <c r="HR360" s="79"/>
    </row>
    <row r="361" spans="1:226" x14ac:dyDescent="0.25">
      <c r="A361" s="81">
        <v>42989</v>
      </c>
      <c r="B361" s="82" t="s">
        <v>387</v>
      </c>
      <c r="C361" s="83">
        <v>503.89883828966776</v>
      </c>
      <c r="D361" s="83">
        <v>502.19245974971415</v>
      </c>
      <c r="E361" s="83">
        <v>440.46845606369487</v>
      </c>
      <c r="F361" s="83">
        <v>347.79535847567661</v>
      </c>
      <c r="G361" s="83">
        <v>292.90962495358332</v>
      </c>
      <c r="H361" s="84">
        <v>337.869419717619</v>
      </c>
      <c r="I361" s="82" t="s">
        <v>388</v>
      </c>
      <c r="J361" s="83">
        <v>517.59319974745029</v>
      </c>
      <c r="K361" s="83">
        <v>502.42548887516182</v>
      </c>
      <c r="L361" s="83">
        <v>437.30515804955007</v>
      </c>
      <c r="M361" s="83">
        <v>347.68286810649886</v>
      </c>
      <c r="N361" s="83">
        <v>301.79054945054941</v>
      </c>
      <c r="O361" s="84">
        <v>369.49564797367782</v>
      </c>
      <c r="P361" s="65" t="s">
        <v>389</v>
      </c>
      <c r="Q361" s="78">
        <v>503.31</v>
      </c>
      <c r="R361" s="78">
        <v>509.53</v>
      </c>
      <c r="S361" s="78">
        <v>460.72</v>
      </c>
      <c r="T361" s="78">
        <v>306</v>
      </c>
      <c r="U361" s="78"/>
      <c r="V361" s="79"/>
      <c r="W361" s="65" t="s">
        <v>390</v>
      </c>
      <c r="X361" s="78">
        <v>509.31</v>
      </c>
      <c r="Y361" s="78">
        <v>485.07</v>
      </c>
      <c r="Z361" s="78">
        <v>440.36</v>
      </c>
      <c r="AA361" s="78">
        <v>266.58</v>
      </c>
      <c r="AB361" s="78"/>
      <c r="AC361" s="79">
        <v>407.44</v>
      </c>
      <c r="AD361" s="65" t="s">
        <v>391</v>
      </c>
      <c r="AE361" s="68">
        <v>0.51129972389814904</v>
      </c>
      <c r="AF361" s="78">
        <v>484.54</v>
      </c>
      <c r="AG361" s="78">
        <v>499.37</v>
      </c>
      <c r="AH361" s="78">
        <v>416.71</v>
      </c>
      <c r="AI361" s="78"/>
      <c r="AJ361" s="78"/>
      <c r="AK361" s="79">
        <v>305.95999999999998</v>
      </c>
      <c r="AL361" s="69" t="s">
        <v>392</v>
      </c>
      <c r="AM361" s="70">
        <v>1</v>
      </c>
      <c r="AN361" s="78">
        <v>521.26</v>
      </c>
      <c r="AO361" s="78">
        <v>526.85</v>
      </c>
      <c r="AP361" s="78">
        <v>503.28</v>
      </c>
      <c r="AQ361" s="78">
        <v>550.38</v>
      </c>
      <c r="AR361" s="78"/>
      <c r="AS361" s="79"/>
      <c r="AT361" s="65" t="s">
        <v>393</v>
      </c>
      <c r="AU361" s="68">
        <v>3.83479694750163E-2</v>
      </c>
      <c r="AV361" s="78">
        <v>455.28</v>
      </c>
      <c r="AW361" s="78">
        <v>489.35</v>
      </c>
      <c r="AX361" s="78">
        <v>426.62</v>
      </c>
      <c r="AY361" s="78">
        <v>251.75</v>
      </c>
      <c r="AZ361" s="78"/>
      <c r="BA361" s="79">
        <v>350.56</v>
      </c>
      <c r="BB361" s="65" t="s">
        <v>394</v>
      </c>
      <c r="BC361" s="78">
        <v>517.77</v>
      </c>
      <c r="BD361" s="78">
        <v>508.59</v>
      </c>
      <c r="BE361" s="78">
        <v>440.33</v>
      </c>
      <c r="BF361" s="78"/>
      <c r="BG361" s="78"/>
      <c r="BH361" s="79">
        <v>367.86</v>
      </c>
      <c r="BI361" s="65" t="s">
        <v>395</v>
      </c>
      <c r="BJ361" s="68">
        <v>0.13441402207078201</v>
      </c>
      <c r="BK361" s="78">
        <v>610.51</v>
      </c>
      <c r="BL361" s="78">
        <v>569.38</v>
      </c>
      <c r="BM361" s="78">
        <v>603.04</v>
      </c>
      <c r="BN361" s="78">
        <v>378.44</v>
      </c>
      <c r="BO361" s="78"/>
      <c r="BP361" s="79"/>
      <c r="BQ361" s="65" t="s">
        <v>396</v>
      </c>
      <c r="BR361" s="68">
        <v>1</v>
      </c>
      <c r="BS361" s="78">
        <v>584.73</v>
      </c>
      <c r="BT361" s="78">
        <v>489.5</v>
      </c>
      <c r="BU361" s="78">
        <v>469.05</v>
      </c>
      <c r="BV361" s="78"/>
      <c r="BW361" s="78"/>
      <c r="BX361" s="79">
        <v>272.83</v>
      </c>
      <c r="BY361" s="65" t="s">
        <v>397</v>
      </c>
      <c r="BZ361" s="78">
        <v>544.96</v>
      </c>
      <c r="CA361" s="78">
        <v>528.79999999999995</v>
      </c>
      <c r="CB361" s="78">
        <v>432.86</v>
      </c>
      <c r="CC361" s="78">
        <v>319.19</v>
      </c>
      <c r="CD361" s="78"/>
      <c r="CE361" s="79">
        <v>483.03</v>
      </c>
      <c r="CF361" s="65" t="s">
        <v>398</v>
      </c>
      <c r="CG361" s="78">
        <v>509.32</v>
      </c>
      <c r="CH361" s="78">
        <v>507.18</v>
      </c>
      <c r="CI361" s="78">
        <v>489.04</v>
      </c>
      <c r="CJ361" s="78"/>
      <c r="CK361" s="78"/>
      <c r="CL361" s="79"/>
      <c r="CM361" s="65" t="s">
        <v>399</v>
      </c>
      <c r="CN361" s="78">
        <v>485.49</v>
      </c>
      <c r="CO361" s="78">
        <v>466.12</v>
      </c>
      <c r="CP361" s="78">
        <v>476</v>
      </c>
      <c r="CQ361" s="78">
        <v>340.62</v>
      </c>
      <c r="CR361" s="78"/>
      <c r="CS361" s="79">
        <v>519.79999999999995</v>
      </c>
      <c r="CT361" s="65" t="s">
        <v>400</v>
      </c>
      <c r="CU361" s="78">
        <v>503.97</v>
      </c>
      <c r="CV361" s="78">
        <v>583.07000000000005</v>
      </c>
      <c r="CW361" s="78"/>
      <c r="CX361" s="78">
        <v>351.76</v>
      </c>
      <c r="CY361" s="78"/>
      <c r="CZ361" s="79"/>
      <c r="DA361" s="65" t="s">
        <v>401</v>
      </c>
      <c r="DB361" s="68">
        <v>0.134622115721171</v>
      </c>
      <c r="DC361" s="78">
        <v>499.39</v>
      </c>
      <c r="DD361" s="78">
        <v>511.67</v>
      </c>
      <c r="DE361" s="78">
        <v>434.16</v>
      </c>
      <c r="DF361" s="78">
        <v>408.31</v>
      </c>
      <c r="DG361" s="78"/>
      <c r="DH361" s="79">
        <v>477.72</v>
      </c>
      <c r="DI361" s="65" t="s">
        <v>402</v>
      </c>
      <c r="DJ361" s="68">
        <v>3.26498628705759E-3</v>
      </c>
      <c r="DK361" s="78">
        <v>522.62</v>
      </c>
      <c r="DL361" s="78">
        <v>534</v>
      </c>
      <c r="DM361" s="78">
        <v>534</v>
      </c>
      <c r="DN361" s="78">
        <v>264.07</v>
      </c>
      <c r="DO361" s="78"/>
      <c r="DP361" s="79">
        <v>439.81</v>
      </c>
      <c r="DQ361" s="65" t="s">
        <v>403</v>
      </c>
      <c r="DR361" s="78">
        <v>497.16</v>
      </c>
      <c r="DS361" s="78">
        <v>492.06</v>
      </c>
      <c r="DT361" s="78">
        <v>416.78</v>
      </c>
      <c r="DU361" s="78">
        <v>568.41</v>
      </c>
      <c r="DV361" s="78"/>
      <c r="DW361" s="79"/>
      <c r="DX361" s="65" t="s">
        <v>404</v>
      </c>
      <c r="DY361" s="78">
        <v>520.29999999999995</v>
      </c>
      <c r="DZ361" s="78">
        <v>504.62</v>
      </c>
      <c r="EA361" s="78">
        <v>538.54999999999995</v>
      </c>
      <c r="EB361" s="78">
        <v>328.25</v>
      </c>
      <c r="EC361" s="78"/>
      <c r="ED361" s="79">
        <v>374.17</v>
      </c>
      <c r="EE361" s="65" t="s">
        <v>405</v>
      </c>
      <c r="EF361" s="68">
        <v>1</v>
      </c>
      <c r="EG361" s="78">
        <v>493.22</v>
      </c>
      <c r="EH361" s="78">
        <v>504.15</v>
      </c>
      <c r="EI361" s="78">
        <v>441.67</v>
      </c>
      <c r="EJ361" s="78"/>
      <c r="EK361" s="78">
        <v>264.94</v>
      </c>
      <c r="EL361" s="79">
        <v>281.70999999999998</v>
      </c>
      <c r="EM361" s="65" t="s">
        <v>406</v>
      </c>
      <c r="EN361" s="78">
        <v>549.88</v>
      </c>
      <c r="EO361" s="78">
        <v>506.88</v>
      </c>
      <c r="EP361" s="78">
        <v>453.16</v>
      </c>
      <c r="EQ361" s="78"/>
      <c r="ER361" s="78"/>
      <c r="ES361" s="79">
        <v>391.3</v>
      </c>
      <c r="ET361" s="65" t="s">
        <v>407</v>
      </c>
      <c r="EU361" s="68">
        <v>1</v>
      </c>
      <c r="EV361" s="78">
        <v>489.81</v>
      </c>
      <c r="EW361" s="78">
        <v>480.64</v>
      </c>
      <c r="EX361" s="78">
        <v>480.64</v>
      </c>
      <c r="EY361" s="78"/>
      <c r="EZ361" s="78"/>
      <c r="FA361" s="79">
        <v>317.2</v>
      </c>
      <c r="FB361" s="65" t="s">
        <v>408</v>
      </c>
      <c r="FC361" s="78">
        <v>560.79</v>
      </c>
      <c r="FD361" s="78">
        <v>527.6</v>
      </c>
      <c r="FE361" s="78">
        <v>615.37</v>
      </c>
      <c r="FF361" s="78"/>
      <c r="FG361" s="78"/>
      <c r="FH361" s="79"/>
      <c r="FI361" s="65" t="s">
        <v>409</v>
      </c>
      <c r="FJ361" s="78">
        <v>525.58000000000004</v>
      </c>
      <c r="FK361" s="78">
        <v>516</v>
      </c>
      <c r="FL361" s="78">
        <v>325.08999999999997</v>
      </c>
      <c r="FM361" s="78">
        <v>557.55999999999995</v>
      </c>
      <c r="FN361" s="78"/>
      <c r="FO361" s="79">
        <v>320</v>
      </c>
      <c r="FP361" s="65" t="s">
        <v>410</v>
      </c>
      <c r="FQ361" s="68">
        <v>0.23562676720075401</v>
      </c>
      <c r="FR361" s="78">
        <v>494.61</v>
      </c>
      <c r="FS361" s="78">
        <v>492.8</v>
      </c>
      <c r="FT361" s="78">
        <v>494.46</v>
      </c>
      <c r="FU361" s="78">
        <v>348.51</v>
      </c>
      <c r="FV361" s="78">
        <v>261.93</v>
      </c>
      <c r="FW361" s="79">
        <v>292.57</v>
      </c>
      <c r="FX361" s="65" t="s">
        <v>411</v>
      </c>
      <c r="FY361" s="78">
        <v>544.41999999999996</v>
      </c>
      <c r="FZ361" s="78">
        <v>534.45000000000005</v>
      </c>
      <c r="GA361" s="78">
        <v>488.82</v>
      </c>
      <c r="GB361" s="78">
        <v>500.04</v>
      </c>
      <c r="GC361" s="78"/>
      <c r="GD361" s="79">
        <v>329.06</v>
      </c>
      <c r="GE361" s="65" t="s">
        <v>412</v>
      </c>
      <c r="GF361" s="68">
        <v>0.21745275838823999</v>
      </c>
      <c r="GG361" s="78">
        <v>496.52</v>
      </c>
      <c r="GH361" s="78">
        <v>521.12</v>
      </c>
      <c r="GI361" s="78">
        <v>469.83</v>
      </c>
      <c r="GJ361" s="78">
        <v>343.73</v>
      </c>
      <c r="GK361" s="78"/>
      <c r="GL361" s="79">
        <v>345.77</v>
      </c>
      <c r="GM361" s="65" t="s">
        <v>413</v>
      </c>
      <c r="GN361" s="68">
        <v>0.10448774881145199</v>
      </c>
      <c r="GO361" s="78">
        <v>529.72</v>
      </c>
      <c r="GP361" s="78">
        <v>672.98</v>
      </c>
      <c r="GQ361" s="78">
        <v>464.13</v>
      </c>
      <c r="GR361" s="78">
        <v>337.7</v>
      </c>
      <c r="GS361" s="78"/>
      <c r="GT361" s="79"/>
      <c r="GU361" s="65" t="s">
        <v>414</v>
      </c>
      <c r="GV361" s="68">
        <v>1</v>
      </c>
      <c r="GW361" s="78">
        <v>451.28</v>
      </c>
      <c r="GX361" s="78">
        <v>451.52</v>
      </c>
      <c r="GY361" s="78">
        <v>405.6</v>
      </c>
      <c r="GZ361" s="78">
        <v>402.34</v>
      </c>
      <c r="HA361" s="78"/>
      <c r="HB361" s="79">
        <v>402.83</v>
      </c>
      <c r="HC361" s="65" t="s">
        <v>415</v>
      </c>
      <c r="HD361" s="68">
        <v>1</v>
      </c>
      <c r="HE361" s="78">
        <v>490.66</v>
      </c>
      <c r="HF361" s="78">
        <v>490.62</v>
      </c>
      <c r="HG361" s="78"/>
      <c r="HH361" s="78">
        <v>308.83999999999997</v>
      </c>
      <c r="HI361" s="78">
        <v>302.2</v>
      </c>
      <c r="HJ361" s="79">
        <v>381.72</v>
      </c>
      <c r="HK361" s="85" t="s">
        <v>416</v>
      </c>
      <c r="HL361" s="68">
        <v>1.1016248967226701</v>
      </c>
      <c r="HM361" s="78">
        <v>446.18</v>
      </c>
      <c r="HN361" s="78">
        <v>462.67</v>
      </c>
      <c r="HO361" s="78">
        <v>414.24</v>
      </c>
      <c r="HP361" s="78"/>
      <c r="HQ361" s="78"/>
      <c r="HR361" s="79"/>
    </row>
    <row r="362" spans="1:226" x14ac:dyDescent="0.25">
      <c r="A362" s="81">
        <v>42982</v>
      </c>
      <c r="B362" s="82" t="s">
        <v>387</v>
      </c>
      <c r="C362" s="83">
        <v>492.94800928335644</v>
      </c>
      <c r="D362" s="83">
        <v>489.62024839394752</v>
      </c>
      <c r="E362" s="83">
        <v>424.3951585940938</v>
      </c>
      <c r="F362" s="83">
        <v>339.61151210852466</v>
      </c>
      <c r="G362" s="83">
        <v>291.65737838841437</v>
      </c>
      <c r="H362" s="84">
        <v>328.6373842130717</v>
      </c>
      <c r="I362" s="82" t="s">
        <v>388</v>
      </c>
      <c r="J362" s="83">
        <v>508.1834715040348</v>
      </c>
      <c r="K362" s="83">
        <v>490.41271463798751</v>
      </c>
      <c r="L362" s="83">
        <v>421.08264981966948</v>
      </c>
      <c r="M362" s="83">
        <v>337.98147846467504</v>
      </c>
      <c r="N362" s="83">
        <v>300.11912087912089</v>
      </c>
      <c r="O362" s="84">
        <v>361.83822798725186</v>
      </c>
      <c r="P362" s="65" t="s">
        <v>389</v>
      </c>
      <c r="Q362" s="78">
        <v>489.14</v>
      </c>
      <c r="R362" s="78">
        <v>497.03</v>
      </c>
      <c r="S362" s="78">
        <v>446.01</v>
      </c>
      <c r="T362" s="78">
        <v>298</v>
      </c>
      <c r="U362" s="78"/>
      <c r="V362" s="79"/>
      <c r="W362" s="65" t="s">
        <v>390</v>
      </c>
      <c r="X362" s="78">
        <v>519.72</v>
      </c>
      <c r="Y362" s="78">
        <v>482.1</v>
      </c>
      <c r="Z362" s="78">
        <v>419.04</v>
      </c>
      <c r="AA362" s="78">
        <v>266.58</v>
      </c>
      <c r="AB362" s="78"/>
      <c r="AC362" s="79">
        <v>391.74</v>
      </c>
      <c r="AD362" s="65" t="s">
        <v>391</v>
      </c>
      <c r="AE362" s="68">
        <v>0.51129972389814904</v>
      </c>
      <c r="AF362" s="78">
        <v>479.3</v>
      </c>
      <c r="AG362" s="78">
        <v>492.68</v>
      </c>
      <c r="AH362" s="78">
        <v>416.71</v>
      </c>
      <c r="AI362" s="78"/>
      <c r="AJ362" s="78"/>
      <c r="AK362" s="79">
        <v>297.61</v>
      </c>
      <c r="AL362" s="69" t="s">
        <v>392</v>
      </c>
      <c r="AM362" s="70">
        <v>1</v>
      </c>
      <c r="AN362" s="78">
        <v>502.87</v>
      </c>
      <c r="AO362" s="78">
        <v>526.92999999999995</v>
      </c>
      <c r="AP362" s="78">
        <v>505.62</v>
      </c>
      <c r="AQ362" s="78">
        <v>550.38</v>
      </c>
      <c r="AR362" s="78"/>
      <c r="AS362" s="79"/>
      <c r="AT362" s="65" t="s">
        <v>393</v>
      </c>
      <c r="AU362" s="68">
        <v>3.8370040672243103E-2</v>
      </c>
      <c r="AV362" s="78">
        <v>443.75</v>
      </c>
      <c r="AW362" s="78">
        <v>483.13</v>
      </c>
      <c r="AX362" s="78">
        <v>417.23</v>
      </c>
      <c r="AY362" s="78">
        <v>271.66000000000003</v>
      </c>
      <c r="AZ362" s="78"/>
      <c r="BA362" s="79">
        <v>340.81</v>
      </c>
      <c r="BB362" s="65" t="s">
        <v>394</v>
      </c>
      <c r="BC362" s="78">
        <v>516.09</v>
      </c>
      <c r="BD362" s="78">
        <v>498.51</v>
      </c>
      <c r="BE362" s="78">
        <v>421</v>
      </c>
      <c r="BF362" s="78"/>
      <c r="BG362" s="78"/>
      <c r="BH362" s="79">
        <v>367.86</v>
      </c>
      <c r="BI362" s="65" t="s">
        <v>395</v>
      </c>
      <c r="BJ362" s="68">
        <v>0.13446101302927199</v>
      </c>
      <c r="BK362" s="78">
        <v>621.48</v>
      </c>
      <c r="BL362" s="78">
        <v>569.58000000000004</v>
      </c>
      <c r="BM362" s="78">
        <v>603.25</v>
      </c>
      <c r="BN362" s="78">
        <v>378.57</v>
      </c>
      <c r="BO362" s="78"/>
      <c r="BP362" s="79"/>
      <c r="BQ362" s="65" t="s">
        <v>396</v>
      </c>
      <c r="BR362" s="68">
        <v>1</v>
      </c>
      <c r="BS362" s="78">
        <v>584.73</v>
      </c>
      <c r="BT362" s="78">
        <v>489.5</v>
      </c>
      <c r="BU362" s="78">
        <v>469.05</v>
      </c>
      <c r="BV362" s="78"/>
      <c r="BW362" s="78"/>
      <c r="BX362" s="79">
        <v>272.83</v>
      </c>
      <c r="BY362" s="65" t="s">
        <v>397</v>
      </c>
      <c r="BZ362" s="78">
        <v>530.48</v>
      </c>
      <c r="CA362" s="78">
        <v>518.86</v>
      </c>
      <c r="CB362" s="78">
        <v>420.58</v>
      </c>
      <c r="CC362" s="78">
        <v>305.11</v>
      </c>
      <c r="CD362" s="78"/>
      <c r="CE362" s="79">
        <v>479.25</v>
      </c>
      <c r="CF362" s="65" t="s">
        <v>398</v>
      </c>
      <c r="CG362" s="78">
        <v>511.74</v>
      </c>
      <c r="CH362" s="78">
        <v>512.01</v>
      </c>
      <c r="CI362" s="78">
        <v>475.33</v>
      </c>
      <c r="CJ362" s="78"/>
      <c r="CK362" s="78"/>
      <c r="CL362" s="79"/>
      <c r="CM362" s="65" t="s">
        <v>399</v>
      </c>
      <c r="CN362" s="78">
        <v>456.28</v>
      </c>
      <c r="CO362" s="78">
        <v>444.36</v>
      </c>
      <c r="CP362" s="78">
        <v>463.59</v>
      </c>
      <c r="CQ362" s="78">
        <v>333.33</v>
      </c>
      <c r="CR362" s="78"/>
      <c r="CS362" s="79">
        <v>523.62</v>
      </c>
      <c r="CT362" s="65" t="s">
        <v>400</v>
      </c>
      <c r="CU362" s="78">
        <v>489.59</v>
      </c>
      <c r="CV362" s="78">
        <v>576.13</v>
      </c>
      <c r="CW362" s="78"/>
      <c r="CX362" s="78">
        <v>341.41</v>
      </c>
      <c r="CY362" s="78"/>
      <c r="CZ362" s="79"/>
      <c r="DA362" s="65" t="s">
        <v>401</v>
      </c>
      <c r="DB362" s="68">
        <v>0.13486176668914401</v>
      </c>
      <c r="DC362" s="78">
        <v>479.14</v>
      </c>
      <c r="DD362" s="78">
        <v>503.3</v>
      </c>
      <c r="DE362" s="78">
        <v>424.57</v>
      </c>
      <c r="DF362" s="78">
        <v>409.04</v>
      </c>
      <c r="DG362" s="78"/>
      <c r="DH362" s="79">
        <v>488.17</v>
      </c>
      <c r="DI362" s="65" t="s">
        <v>402</v>
      </c>
      <c r="DJ362" s="68">
        <v>3.2677602771060701E-3</v>
      </c>
      <c r="DK362" s="78">
        <v>489.84</v>
      </c>
      <c r="DL362" s="78">
        <v>511.83</v>
      </c>
      <c r="DM362" s="78">
        <v>511.83</v>
      </c>
      <c r="DN362" s="78">
        <v>372.39</v>
      </c>
      <c r="DO362" s="78"/>
      <c r="DP362" s="79">
        <v>436.58</v>
      </c>
      <c r="DQ362" s="65" t="s">
        <v>403</v>
      </c>
      <c r="DR362" s="78">
        <v>472.77</v>
      </c>
      <c r="DS362" s="78">
        <v>475.8</v>
      </c>
      <c r="DT362" s="78">
        <v>394.58</v>
      </c>
      <c r="DU362" s="78">
        <v>568.41</v>
      </c>
      <c r="DV362" s="78"/>
      <c r="DW362" s="79"/>
      <c r="DX362" s="65" t="s">
        <v>404</v>
      </c>
      <c r="DY362" s="78">
        <v>508.21</v>
      </c>
      <c r="DZ362" s="78">
        <v>496.14</v>
      </c>
      <c r="EA362" s="78">
        <v>531.9</v>
      </c>
      <c r="EB362" s="78">
        <v>325.38</v>
      </c>
      <c r="EC362" s="78"/>
      <c r="ED362" s="79">
        <v>363.87</v>
      </c>
      <c r="EE362" s="65" t="s">
        <v>405</v>
      </c>
      <c r="EF362" s="68">
        <v>1</v>
      </c>
      <c r="EG362" s="78">
        <v>485.17</v>
      </c>
      <c r="EH362" s="78">
        <v>497.63</v>
      </c>
      <c r="EI362" s="78">
        <v>449.06</v>
      </c>
      <c r="EJ362" s="78"/>
      <c r="EK362" s="78">
        <v>264.94</v>
      </c>
      <c r="EL362" s="79">
        <v>271.62</v>
      </c>
      <c r="EM362" s="65" t="s">
        <v>406</v>
      </c>
      <c r="EN362" s="78">
        <v>511.41</v>
      </c>
      <c r="EO362" s="78">
        <v>488.08</v>
      </c>
      <c r="EP362" s="78">
        <v>429.47</v>
      </c>
      <c r="EQ362" s="78"/>
      <c r="ER362" s="78"/>
      <c r="ES362" s="79">
        <v>378.34</v>
      </c>
      <c r="ET362" s="65" t="s">
        <v>407</v>
      </c>
      <c r="EU362" s="68">
        <v>1</v>
      </c>
      <c r="EV362" s="78">
        <v>474.89</v>
      </c>
      <c r="EW362" s="78">
        <v>466.05</v>
      </c>
      <c r="EX362" s="78">
        <v>466.05</v>
      </c>
      <c r="EY362" s="78"/>
      <c r="EZ362" s="78"/>
      <c r="FA362" s="79">
        <v>315.72000000000003</v>
      </c>
      <c r="FB362" s="65" t="s">
        <v>408</v>
      </c>
      <c r="FC362" s="78">
        <v>560.79</v>
      </c>
      <c r="FD362" s="78">
        <v>527.6</v>
      </c>
      <c r="FE362" s="78">
        <v>615.37</v>
      </c>
      <c r="FF362" s="78"/>
      <c r="FG362" s="78"/>
      <c r="FH362" s="79"/>
      <c r="FI362" s="65" t="s">
        <v>409</v>
      </c>
      <c r="FJ362" s="78">
        <v>513.17999999999995</v>
      </c>
      <c r="FK362" s="78">
        <v>499.47</v>
      </c>
      <c r="FL362" s="78">
        <v>325.91000000000003</v>
      </c>
      <c r="FM362" s="78">
        <v>545.55999999999995</v>
      </c>
      <c r="FN362" s="78"/>
      <c r="FO362" s="79">
        <v>319.17</v>
      </c>
      <c r="FP362" s="65" t="s">
        <v>410</v>
      </c>
      <c r="FQ362" s="68">
        <v>0.23581568645946299</v>
      </c>
      <c r="FR362" s="78">
        <v>476.34</v>
      </c>
      <c r="FS362" s="78">
        <v>474.29</v>
      </c>
      <c r="FT362" s="78">
        <v>482.64</v>
      </c>
      <c r="FU362" s="78">
        <v>333.66</v>
      </c>
      <c r="FV362" s="78">
        <v>262.14</v>
      </c>
      <c r="FW362" s="79">
        <v>279.19</v>
      </c>
      <c r="FX362" s="65" t="s">
        <v>411</v>
      </c>
      <c r="FY362" s="78">
        <v>533.86</v>
      </c>
      <c r="FZ362" s="78">
        <v>522.26</v>
      </c>
      <c r="GA362" s="78">
        <v>479.07</v>
      </c>
      <c r="GB362" s="78">
        <v>500.04</v>
      </c>
      <c r="GC362" s="78"/>
      <c r="GD362" s="79">
        <v>313.61</v>
      </c>
      <c r="GE362" s="65" t="s">
        <v>412</v>
      </c>
      <c r="GF362" s="68">
        <v>0.217571036943562</v>
      </c>
      <c r="GG362" s="78">
        <v>490.63</v>
      </c>
      <c r="GH362" s="78">
        <v>513.6</v>
      </c>
      <c r="GI362" s="78">
        <v>400.76</v>
      </c>
      <c r="GJ362" s="78">
        <v>351.27</v>
      </c>
      <c r="GK362" s="78"/>
      <c r="GL362" s="79">
        <v>344.51</v>
      </c>
      <c r="GM362" s="65" t="s">
        <v>413</v>
      </c>
      <c r="GN362" s="68">
        <v>0.10555983659337299</v>
      </c>
      <c r="GO362" s="78">
        <v>529.33000000000004</v>
      </c>
      <c r="GP362" s="78">
        <v>665.69</v>
      </c>
      <c r="GQ362" s="78">
        <v>441.87</v>
      </c>
      <c r="GR362" s="78">
        <v>335.68</v>
      </c>
      <c r="GS362" s="78"/>
      <c r="GT362" s="79"/>
      <c r="GU362" s="65" t="s">
        <v>414</v>
      </c>
      <c r="GV362" s="68">
        <v>1</v>
      </c>
      <c r="GW362" s="78">
        <v>452.64</v>
      </c>
      <c r="GX362" s="78">
        <v>455.67</v>
      </c>
      <c r="GY362" s="78">
        <v>404.83</v>
      </c>
      <c r="GZ362" s="78">
        <v>402.34</v>
      </c>
      <c r="HA362" s="78"/>
      <c r="HB362" s="79">
        <v>402.97</v>
      </c>
      <c r="HC362" s="65" t="s">
        <v>415</v>
      </c>
      <c r="HD362" s="68">
        <v>1</v>
      </c>
      <c r="HE362" s="78">
        <v>475.66</v>
      </c>
      <c r="HF362" s="78">
        <v>489.78</v>
      </c>
      <c r="HG362" s="78"/>
      <c r="HH362" s="78">
        <v>307.14999999999998</v>
      </c>
      <c r="HI362" s="78">
        <v>300.51</v>
      </c>
      <c r="HJ362" s="79">
        <v>383.39</v>
      </c>
      <c r="HK362" s="85" t="s">
        <v>416</v>
      </c>
      <c r="HL362" s="68">
        <v>1.0886723640520399</v>
      </c>
      <c r="HM362" s="78">
        <v>430.12</v>
      </c>
      <c r="HN362" s="78">
        <v>446.63</v>
      </c>
      <c r="HO362" s="78">
        <v>406.42</v>
      </c>
      <c r="HP362" s="78"/>
      <c r="HQ362" s="78"/>
      <c r="HR362" s="79"/>
    </row>
    <row r="363" spans="1:226" x14ac:dyDescent="0.25">
      <c r="A363" s="81">
        <v>42975</v>
      </c>
      <c r="B363" s="82" t="s">
        <v>387</v>
      </c>
      <c r="C363" s="83">
        <v>478.01214876017985</v>
      </c>
      <c r="D363" s="83">
        <v>484.3280248504891</v>
      </c>
      <c r="E363" s="83">
        <v>417.30030851533218</v>
      </c>
      <c r="F363" s="83">
        <v>347.47606550160145</v>
      </c>
      <c r="G363" s="83">
        <v>291.49038989974002</v>
      </c>
      <c r="H363" s="84">
        <v>322.3024334713981</v>
      </c>
      <c r="I363" s="82" t="s">
        <v>388</v>
      </c>
      <c r="J363" s="83">
        <v>491.4683784568727</v>
      </c>
      <c r="K363" s="83">
        <v>485.15413744578854</v>
      </c>
      <c r="L363" s="83">
        <v>414.18540707629523</v>
      </c>
      <c r="M363" s="83">
        <v>347.33798199341078</v>
      </c>
      <c r="N363" s="83">
        <v>298.62571428571425</v>
      </c>
      <c r="O363" s="84">
        <v>360.0357808450259</v>
      </c>
      <c r="P363" s="65" t="s">
        <v>389</v>
      </c>
      <c r="Q363" s="78">
        <v>466.64</v>
      </c>
      <c r="R363" s="78">
        <v>479.53</v>
      </c>
      <c r="S363" s="78">
        <v>431.03</v>
      </c>
      <c r="T363" s="78">
        <v>298</v>
      </c>
      <c r="U363" s="78"/>
      <c r="V363" s="79"/>
      <c r="W363" s="65" t="s">
        <v>390</v>
      </c>
      <c r="X363" s="78">
        <v>481.87</v>
      </c>
      <c r="Y363" s="78">
        <v>469.78</v>
      </c>
      <c r="Z363" s="78">
        <v>419.04</v>
      </c>
      <c r="AA363" s="78">
        <v>266.58</v>
      </c>
      <c r="AB363" s="78"/>
      <c r="AC363" s="79">
        <v>391.74</v>
      </c>
      <c r="AD363" s="65" t="s">
        <v>391</v>
      </c>
      <c r="AE363" s="68">
        <v>0.51129972389814904</v>
      </c>
      <c r="AF363" s="78">
        <v>475.47</v>
      </c>
      <c r="AG363" s="78">
        <v>491.78</v>
      </c>
      <c r="AH363" s="78">
        <v>416.71</v>
      </c>
      <c r="AI363" s="78"/>
      <c r="AJ363" s="78"/>
      <c r="AK363" s="79">
        <v>294.54000000000002</v>
      </c>
      <c r="AL363" s="69" t="s">
        <v>392</v>
      </c>
      <c r="AM363" s="70">
        <v>1</v>
      </c>
      <c r="AN363" s="78">
        <v>502.96</v>
      </c>
      <c r="AO363" s="78">
        <v>526.92999999999995</v>
      </c>
      <c r="AP363" s="78">
        <v>506.07</v>
      </c>
      <c r="AQ363" s="78">
        <v>550.38</v>
      </c>
      <c r="AR363" s="78"/>
      <c r="AS363" s="79"/>
      <c r="AT363" s="65" t="s">
        <v>393</v>
      </c>
      <c r="AU363" s="68">
        <v>3.8311240517967998E-2</v>
      </c>
      <c r="AV363" s="78">
        <v>438.79</v>
      </c>
      <c r="AW363" s="78">
        <v>480.55</v>
      </c>
      <c r="AX363" s="78">
        <v>409.65</v>
      </c>
      <c r="AY363" s="78">
        <v>271.24</v>
      </c>
      <c r="AZ363" s="78"/>
      <c r="BA363" s="79">
        <v>339.08</v>
      </c>
      <c r="BB363" s="65" t="s">
        <v>394</v>
      </c>
      <c r="BC363" s="78">
        <v>490.04</v>
      </c>
      <c r="BD363" s="78">
        <v>485.9</v>
      </c>
      <c r="BE363" s="78">
        <v>412.6</v>
      </c>
      <c r="BF363" s="78"/>
      <c r="BG363" s="78"/>
      <c r="BH363" s="79">
        <v>366.18</v>
      </c>
      <c r="BI363" s="65" t="s">
        <v>395</v>
      </c>
      <c r="BJ363" s="68">
        <v>0.13442124931109101</v>
      </c>
      <c r="BK363" s="78">
        <v>556.77</v>
      </c>
      <c r="BL363" s="78">
        <v>537.15</v>
      </c>
      <c r="BM363" s="78">
        <v>570.80999999999995</v>
      </c>
      <c r="BN363" s="78">
        <v>378.46</v>
      </c>
      <c r="BO363" s="78"/>
      <c r="BP363" s="79"/>
      <c r="BQ363" s="65" t="s">
        <v>396</v>
      </c>
      <c r="BR363" s="68">
        <v>1</v>
      </c>
      <c r="BS363" s="78">
        <v>532.23</v>
      </c>
      <c r="BT363" s="78">
        <v>464.5</v>
      </c>
      <c r="BU363" s="78">
        <v>469.05</v>
      </c>
      <c r="BV363" s="78"/>
      <c r="BW363" s="78"/>
      <c r="BX363" s="79">
        <v>289.5</v>
      </c>
      <c r="BY363" s="65" t="s">
        <v>397</v>
      </c>
      <c r="BZ363" s="78">
        <v>521.91999999999996</v>
      </c>
      <c r="CA363" s="78">
        <v>514.55999999999995</v>
      </c>
      <c r="CB363" s="78">
        <v>414.34</v>
      </c>
      <c r="CC363" s="78">
        <v>324.61</v>
      </c>
      <c r="CD363" s="78"/>
      <c r="CE363" s="79">
        <v>479</v>
      </c>
      <c r="CF363" s="65" t="s">
        <v>398</v>
      </c>
      <c r="CG363" s="78">
        <v>494.8</v>
      </c>
      <c r="CH363" s="78">
        <v>494.27</v>
      </c>
      <c r="CI363" s="78">
        <v>462.43</v>
      </c>
      <c r="CJ363" s="78"/>
      <c r="CK363" s="78"/>
      <c r="CL363" s="79"/>
      <c r="CM363" s="65" t="s">
        <v>399</v>
      </c>
      <c r="CN363" s="78">
        <v>457.22</v>
      </c>
      <c r="CO363" s="78">
        <v>448.13</v>
      </c>
      <c r="CP363" s="78">
        <v>457.07</v>
      </c>
      <c r="CQ363" s="78">
        <v>332.23</v>
      </c>
      <c r="CR363" s="78"/>
      <c r="CS363" s="79">
        <v>524.66999999999996</v>
      </c>
      <c r="CT363" s="65" t="s">
        <v>400</v>
      </c>
      <c r="CU363" s="78">
        <v>489.85</v>
      </c>
      <c r="CV363" s="78">
        <v>577.03</v>
      </c>
      <c r="CW363" s="78"/>
      <c r="CX363" s="78">
        <v>343.74</v>
      </c>
      <c r="CY363" s="78"/>
      <c r="CZ363" s="79"/>
      <c r="DA363" s="65" t="s">
        <v>401</v>
      </c>
      <c r="DB363" s="68">
        <v>0.134870861150448</v>
      </c>
      <c r="DC363" s="78">
        <v>474.53</v>
      </c>
      <c r="DD363" s="78">
        <v>500.42</v>
      </c>
      <c r="DE363" s="78">
        <v>420.72</v>
      </c>
      <c r="DF363" s="78">
        <v>409.06</v>
      </c>
      <c r="DG363" s="78"/>
      <c r="DH363" s="79">
        <v>482.81</v>
      </c>
      <c r="DI363" s="65" t="s">
        <v>402</v>
      </c>
      <c r="DJ363" s="68">
        <v>3.28936548139864E-3</v>
      </c>
      <c r="DK363" s="78">
        <v>489.88</v>
      </c>
      <c r="DL363" s="78">
        <v>515.47</v>
      </c>
      <c r="DM363" s="78">
        <v>515.47</v>
      </c>
      <c r="DN363" s="78">
        <v>382.17</v>
      </c>
      <c r="DO363" s="78"/>
      <c r="DP363" s="79">
        <v>442.22</v>
      </c>
      <c r="DQ363" s="65" t="s">
        <v>403</v>
      </c>
      <c r="DR363" s="78">
        <v>448.38</v>
      </c>
      <c r="DS363" s="78">
        <v>475.8</v>
      </c>
      <c r="DT363" s="78">
        <v>392.19</v>
      </c>
      <c r="DU363" s="78">
        <v>565.04</v>
      </c>
      <c r="DV363" s="78"/>
      <c r="DW363" s="79"/>
      <c r="DX363" s="65" t="s">
        <v>404</v>
      </c>
      <c r="DY363" s="78">
        <v>500.53</v>
      </c>
      <c r="DZ363" s="78">
        <v>492.35</v>
      </c>
      <c r="EA363" s="78">
        <v>519.22</v>
      </c>
      <c r="EB363" s="78">
        <v>321.35000000000002</v>
      </c>
      <c r="EC363" s="78"/>
      <c r="ED363" s="79">
        <v>363.01</v>
      </c>
      <c r="EE363" s="65" t="s">
        <v>405</v>
      </c>
      <c r="EF363" s="68">
        <v>1</v>
      </c>
      <c r="EG363" s="78">
        <v>496.28</v>
      </c>
      <c r="EH363" s="78">
        <v>504.92</v>
      </c>
      <c r="EI363" s="78">
        <v>449.06</v>
      </c>
      <c r="EJ363" s="78"/>
      <c r="EK363" s="78">
        <v>264.94</v>
      </c>
      <c r="EL363" s="79">
        <v>266.11</v>
      </c>
      <c r="EM363" s="65" t="s">
        <v>406</v>
      </c>
      <c r="EN363" s="78">
        <v>511.41</v>
      </c>
      <c r="EO363" s="78">
        <v>492.35</v>
      </c>
      <c r="EP363" s="78">
        <v>429.47</v>
      </c>
      <c r="EQ363" s="78"/>
      <c r="ER363" s="78"/>
      <c r="ES363" s="79">
        <v>378.34</v>
      </c>
      <c r="ET363" s="65" t="s">
        <v>407</v>
      </c>
      <c r="EU363" s="68">
        <v>1</v>
      </c>
      <c r="EV363" s="78">
        <v>475.47</v>
      </c>
      <c r="EW363" s="78">
        <v>464.44</v>
      </c>
      <c r="EX363" s="78">
        <v>464.44</v>
      </c>
      <c r="EY363" s="78"/>
      <c r="EZ363" s="78"/>
      <c r="FA363" s="79">
        <v>315.72000000000003</v>
      </c>
      <c r="FB363" s="65" t="s">
        <v>408</v>
      </c>
      <c r="FC363" s="78">
        <v>560.79</v>
      </c>
      <c r="FD363" s="78">
        <v>527.6</v>
      </c>
      <c r="FE363" s="78">
        <v>615.37</v>
      </c>
      <c r="FF363" s="78"/>
      <c r="FG363" s="78"/>
      <c r="FH363" s="79"/>
      <c r="FI363" s="65" t="s">
        <v>409</v>
      </c>
      <c r="FJ363" s="78">
        <v>490.86</v>
      </c>
      <c r="FK363" s="78">
        <v>493.68</v>
      </c>
      <c r="FL363" s="78">
        <v>316</v>
      </c>
      <c r="FM363" s="78">
        <v>515.55999999999995</v>
      </c>
      <c r="FN363" s="78"/>
      <c r="FO363" s="79">
        <v>307.60000000000002</v>
      </c>
      <c r="FP363" s="65" t="s">
        <v>410</v>
      </c>
      <c r="FQ363" s="68">
        <v>0.23484652779408699</v>
      </c>
      <c r="FR363" s="78">
        <v>459.68</v>
      </c>
      <c r="FS363" s="78">
        <v>475.12</v>
      </c>
      <c r="FT363" s="78">
        <v>471.38</v>
      </c>
      <c r="FU363" s="78">
        <v>343.53</v>
      </c>
      <c r="FV363" s="78">
        <v>266.60000000000002</v>
      </c>
      <c r="FW363" s="79">
        <v>264.62</v>
      </c>
      <c r="FX363" s="65" t="s">
        <v>411</v>
      </c>
      <c r="FY363" s="78">
        <v>515.16</v>
      </c>
      <c r="FZ363" s="78">
        <v>516.57000000000005</v>
      </c>
      <c r="GA363" s="78">
        <v>478.25</v>
      </c>
      <c r="GB363" s="78">
        <v>494.76</v>
      </c>
      <c r="GC363" s="78"/>
      <c r="GD363" s="79">
        <v>304.67</v>
      </c>
      <c r="GE363" s="65" t="s">
        <v>412</v>
      </c>
      <c r="GF363" s="68">
        <v>0.21750005437501299</v>
      </c>
      <c r="GG363" s="78">
        <v>488.32</v>
      </c>
      <c r="GH363" s="78">
        <v>499.01</v>
      </c>
      <c r="GI363" s="78">
        <v>283.94</v>
      </c>
      <c r="GJ363" s="78">
        <v>346.68</v>
      </c>
      <c r="GK363" s="78"/>
      <c r="GL363" s="79">
        <v>342.17</v>
      </c>
      <c r="GM363" s="65" t="s">
        <v>413</v>
      </c>
      <c r="GN363" s="68">
        <v>0.105091692501708</v>
      </c>
      <c r="GO363" s="78">
        <v>512.35</v>
      </c>
      <c r="GP363" s="78">
        <v>657.28</v>
      </c>
      <c r="GQ363" s="78">
        <v>439.91</v>
      </c>
      <c r="GR363" s="78">
        <v>328.83</v>
      </c>
      <c r="GS363" s="78"/>
      <c r="GT363" s="79"/>
      <c r="GU363" s="65" t="s">
        <v>414</v>
      </c>
      <c r="GV363" s="68">
        <v>1</v>
      </c>
      <c r="GW363" s="78">
        <v>453.83</v>
      </c>
      <c r="GX363" s="78">
        <v>459.43</v>
      </c>
      <c r="GY363" s="78">
        <v>412.6</v>
      </c>
      <c r="GZ363" s="78">
        <v>402.34</v>
      </c>
      <c r="HA363" s="78"/>
      <c r="HB363" s="79">
        <v>402.66</v>
      </c>
      <c r="HC363" s="65" t="s">
        <v>415</v>
      </c>
      <c r="HD363" s="68">
        <v>1</v>
      </c>
      <c r="HE363" s="78">
        <v>454.83</v>
      </c>
      <c r="HF363" s="78">
        <v>488.95</v>
      </c>
      <c r="HG363" s="78"/>
      <c r="HH363" s="78">
        <v>305.64</v>
      </c>
      <c r="HI363" s="78">
        <v>299</v>
      </c>
      <c r="HJ363" s="79">
        <v>382.55</v>
      </c>
      <c r="HK363" s="85" t="s">
        <v>416</v>
      </c>
      <c r="HL363" s="68">
        <v>1.0830950524217999</v>
      </c>
      <c r="HM363" s="78">
        <v>422.97</v>
      </c>
      <c r="HN363" s="78">
        <v>439.56</v>
      </c>
      <c r="HO363" s="78">
        <v>388.7</v>
      </c>
      <c r="HP363" s="78"/>
      <c r="HQ363" s="78"/>
      <c r="HR363" s="79"/>
    </row>
    <row r="364" spans="1:226" x14ac:dyDescent="0.25">
      <c r="A364" s="81">
        <v>42968</v>
      </c>
      <c r="B364" s="82" t="s">
        <v>387</v>
      </c>
      <c r="C364" s="83">
        <v>475.1534115761599</v>
      </c>
      <c r="D364" s="83">
        <v>484.45687238974836</v>
      </c>
      <c r="E364" s="83">
        <v>418.78058611930112</v>
      </c>
      <c r="F364" s="83">
        <v>349.46952259145422</v>
      </c>
      <c r="G364" s="83">
        <v>296.60654288897143</v>
      </c>
      <c r="H364" s="84">
        <v>317.26342563960634</v>
      </c>
      <c r="I364" s="82" t="s">
        <v>388</v>
      </c>
      <c r="J364" s="83">
        <v>486.88014411099169</v>
      </c>
      <c r="K364" s="83">
        <v>484.65499446411894</v>
      </c>
      <c r="L364" s="83">
        <v>415.96168740196572</v>
      </c>
      <c r="M364" s="83">
        <v>349.5965007028222</v>
      </c>
      <c r="N364" s="83">
        <v>305.48945054945057</v>
      </c>
      <c r="O364" s="84">
        <v>358.69456650172253</v>
      </c>
      <c r="P364" s="65" t="s">
        <v>389</v>
      </c>
      <c r="Q364" s="78">
        <v>465.81</v>
      </c>
      <c r="R364" s="78">
        <v>479.53</v>
      </c>
      <c r="S364" s="78">
        <v>429.73</v>
      </c>
      <c r="T364" s="78">
        <v>298</v>
      </c>
      <c r="U364" s="78"/>
      <c r="V364" s="79"/>
      <c r="W364" s="65" t="s">
        <v>390</v>
      </c>
      <c r="X364" s="78">
        <v>483.19</v>
      </c>
      <c r="Y364" s="78">
        <v>468.54</v>
      </c>
      <c r="Z364" s="78">
        <v>426.72</v>
      </c>
      <c r="AA364" s="78">
        <v>266.58</v>
      </c>
      <c r="AB364" s="78"/>
      <c r="AC364" s="79">
        <v>363.64</v>
      </c>
      <c r="AD364" s="65" t="s">
        <v>391</v>
      </c>
      <c r="AE364" s="68">
        <v>0.51129972389814904</v>
      </c>
      <c r="AF364" s="78">
        <v>478.45</v>
      </c>
      <c r="AG364" s="78">
        <v>495.32</v>
      </c>
      <c r="AH364" s="78">
        <v>416.71</v>
      </c>
      <c r="AI364" s="78"/>
      <c r="AJ364" s="78"/>
      <c r="AK364" s="79">
        <v>293.26</v>
      </c>
      <c r="AL364" s="69" t="s">
        <v>392</v>
      </c>
      <c r="AM364" s="70">
        <v>1</v>
      </c>
      <c r="AN364" s="78">
        <v>503.4</v>
      </c>
      <c r="AO364" s="78">
        <v>526.92999999999995</v>
      </c>
      <c r="AP364" s="78">
        <v>506.07</v>
      </c>
      <c r="AQ364" s="78">
        <v>550.38</v>
      </c>
      <c r="AR364" s="78"/>
      <c r="AS364" s="79"/>
      <c r="AT364" s="65" t="s">
        <v>393</v>
      </c>
      <c r="AU364" s="68">
        <v>3.8334738940427798E-2</v>
      </c>
      <c r="AV364" s="78">
        <v>440.46</v>
      </c>
      <c r="AW364" s="78">
        <v>481.92</v>
      </c>
      <c r="AX364" s="78">
        <v>409.37</v>
      </c>
      <c r="AY364" s="78">
        <v>271.41000000000003</v>
      </c>
      <c r="AZ364" s="78"/>
      <c r="BA364" s="79">
        <v>339.64</v>
      </c>
      <c r="BB364" s="65" t="s">
        <v>394</v>
      </c>
      <c r="BC364" s="78">
        <v>479.95</v>
      </c>
      <c r="BD364" s="78">
        <v>480.02</v>
      </c>
      <c r="BE364" s="78">
        <v>415.12</v>
      </c>
      <c r="BF364" s="78"/>
      <c r="BG364" s="78"/>
      <c r="BH364" s="79">
        <v>363.66</v>
      </c>
      <c r="BI364" s="65" t="s">
        <v>395</v>
      </c>
      <c r="BJ364" s="68">
        <v>0.134457397173706</v>
      </c>
      <c r="BK364" s="78">
        <v>546.16999999999996</v>
      </c>
      <c r="BL364" s="78">
        <v>526.54</v>
      </c>
      <c r="BM364" s="78">
        <v>560.20000000000005</v>
      </c>
      <c r="BN364" s="78">
        <v>378.56</v>
      </c>
      <c r="BO364" s="78"/>
      <c r="BP364" s="79"/>
      <c r="BQ364" s="65" t="s">
        <v>396</v>
      </c>
      <c r="BR364" s="68">
        <v>1</v>
      </c>
      <c r="BS364" s="78">
        <v>528.9</v>
      </c>
      <c r="BT364" s="78">
        <v>442.83</v>
      </c>
      <c r="BU364" s="78">
        <v>469.05</v>
      </c>
      <c r="BV364" s="78"/>
      <c r="BW364" s="78"/>
      <c r="BX364" s="79">
        <v>272.83</v>
      </c>
      <c r="BY364" s="65" t="s">
        <v>397</v>
      </c>
      <c r="BZ364" s="78">
        <v>522.67999999999995</v>
      </c>
      <c r="CA364" s="78">
        <v>517.34</v>
      </c>
      <c r="CB364" s="78">
        <v>418.84</v>
      </c>
      <c r="CC364" s="78">
        <v>330.2</v>
      </c>
      <c r="CD364" s="78"/>
      <c r="CE364" s="79">
        <v>478.8</v>
      </c>
      <c r="CF364" s="65" t="s">
        <v>398</v>
      </c>
      <c r="CG364" s="78">
        <v>514.16</v>
      </c>
      <c r="CH364" s="78">
        <v>516.85</v>
      </c>
      <c r="CI364" s="78">
        <v>455.98</v>
      </c>
      <c r="CJ364" s="78"/>
      <c r="CK364" s="78"/>
      <c r="CL364" s="79"/>
      <c r="CM364" s="65" t="s">
        <v>399</v>
      </c>
      <c r="CN364" s="78">
        <v>457.67</v>
      </c>
      <c r="CO364" s="78">
        <v>451.25</v>
      </c>
      <c r="CP364" s="78">
        <v>457.82</v>
      </c>
      <c r="CQ364" s="78">
        <v>326.35000000000002</v>
      </c>
      <c r="CR364" s="78"/>
      <c r="CS364" s="79">
        <v>528.22</v>
      </c>
      <c r="CT364" s="65" t="s">
        <v>400</v>
      </c>
      <c r="CU364" s="78">
        <v>475.49</v>
      </c>
      <c r="CV364" s="78">
        <v>564.95000000000005</v>
      </c>
      <c r="CW364" s="78"/>
      <c r="CX364" s="78">
        <v>343.2</v>
      </c>
      <c r="CY364" s="78"/>
      <c r="CZ364" s="79"/>
      <c r="DA364" s="65" t="s">
        <v>401</v>
      </c>
      <c r="DB364" s="68">
        <v>0.13503841843004299</v>
      </c>
      <c r="DC364" s="78">
        <v>478.36</v>
      </c>
      <c r="DD364" s="78">
        <v>509.26</v>
      </c>
      <c r="DE364" s="78">
        <v>426.86</v>
      </c>
      <c r="DF364" s="78">
        <v>409.57</v>
      </c>
      <c r="DG364" s="78"/>
      <c r="DH364" s="79">
        <v>480.28</v>
      </c>
      <c r="DI364" s="65" t="s">
        <v>402</v>
      </c>
      <c r="DJ364" s="68">
        <v>3.2956530336486199E-3</v>
      </c>
      <c r="DK364" s="78">
        <v>496.2</v>
      </c>
      <c r="DL364" s="78">
        <v>524.33000000000004</v>
      </c>
      <c r="DM364" s="78">
        <v>524.33000000000004</v>
      </c>
      <c r="DN364" s="78">
        <v>382.9</v>
      </c>
      <c r="DO364" s="78"/>
      <c r="DP364" s="79">
        <v>438.16</v>
      </c>
      <c r="DQ364" s="65" t="s">
        <v>403</v>
      </c>
      <c r="DR364" s="78">
        <v>464.64</v>
      </c>
      <c r="DS364" s="78">
        <v>475.8</v>
      </c>
      <c r="DT364" s="78">
        <v>390.21</v>
      </c>
      <c r="DU364" s="78">
        <v>560.27</v>
      </c>
      <c r="DV364" s="78"/>
      <c r="DW364" s="79"/>
      <c r="DX364" s="65" t="s">
        <v>404</v>
      </c>
      <c r="DY364" s="78">
        <v>500.58</v>
      </c>
      <c r="DZ364" s="78">
        <v>493.24</v>
      </c>
      <c r="EA364" s="78">
        <v>516.66</v>
      </c>
      <c r="EB364" s="78">
        <v>317.01</v>
      </c>
      <c r="EC364" s="78"/>
      <c r="ED364" s="79">
        <v>363.07</v>
      </c>
      <c r="EE364" s="65" t="s">
        <v>405</v>
      </c>
      <c r="EF364" s="68">
        <v>1</v>
      </c>
      <c r="EG364" s="78">
        <v>489.99</v>
      </c>
      <c r="EH364" s="78">
        <v>499.34</v>
      </c>
      <c r="EI364" s="78">
        <v>449.06</v>
      </c>
      <c r="EJ364" s="78"/>
      <c r="EK364" s="78">
        <v>264.94</v>
      </c>
      <c r="EL364" s="79">
        <v>264.93</v>
      </c>
      <c r="EM364" s="65" t="s">
        <v>406</v>
      </c>
      <c r="EN364" s="78">
        <v>511.41</v>
      </c>
      <c r="EO364" s="78">
        <v>492.35</v>
      </c>
      <c r="EP364" s="78">
        <v>429.47</v>
      </c>
      <c r="EQ364" s="78"/>
      <c r="ER364" s="78"/>
      <c r="ES364" s="79">
        <v>363.52</v>
      </c>
      <c r="ET364" s="65" t="s">
        <v>407</v>
      </c>
      <c r="EU364" s="68">
        <v>1</v>
      </c>
      <c r="EV364" s="78">
        <v>462.08</v>
      </c>
      <c r="EW364" s="78">
        <v>455.16</v>
      </c>
      <c r="EX364" s="78">
        <v>455.16</v>
      </c>
      <c r="EY364" s="78"/>
      <c r="EZ364" s="78"/>
      <c r="FA364" s="79">
        <v>311.67</v>
      </c>
      <c r="FB364" s="65" t="s">
        <v>408</v>
      </c>
      <c r="FC364" s="78">
        <v>560.79</v>
      </c>
      <c r="FD364" s="78">
        <v>527.6</v>
      </c>
      <c r="FE364" s="78">
        <v>615.37</v>
      </c>
      <c r="FF364" s="78"/>
      <c r="FG364" s="78"/>
      <c r="FH364" s="79"/>
      <c r="FI364" s="65" t="s">
        <v>409</v>
      </c>
      <c r="FJ364" s="78">
        <v>477.64</v>
      </c>
      <c r="FK364" s="78">
        <v>485.42</v>
      </c>
      <c r="FL364" s="78">
        <v>314.33999999999997</v>
      </c>
      <c r="FM364" s="78">
        <v>510.56</v>
      </c>
      <c r="FN364" s="78"/>
      <c r="FO364" s="79">
        <v>300.99</v>
      </c>
      <c r="FP364" s="65" t="s">
        <v>410</v>
      </c>
      <c r="FQ364" s="68">
        <v>0.233983808320464</v>
      </c>
      <c r="FR364" s="78">
        <v>462.87</v>
      </c>
      <c r="FS364" s="78">
        <v>477.87</v>
      </c>
      <c r="FT364" s="78">
        <v>465.69</v>
      </c>
      <c r="FU364" s="78">
        <v>343.55</v>
      </c>
      <c r="FV364" s="78">
        <v>265.62</v>
      </c>
      <c r="FW364" s="79">
        <v>252.03</v>
      </c>
      <c r="FX364" s="65" t="s">
        <v>411</v>
      </c>
      <c r="FY364" s="78">
        <v>515.97</v>
      </c>
      <c r="FZ364" s="78">
        <v>519.01</v>
      </c>
      <c r="GA364" s="78">
        <v>481.51</v>
      </c>
      <c r="GB364" s="78">
        <v>500.78</v>
      </c>
      <c r="GC364" s="78"/>
      <c r="GD364" s="79">
        <v>304.67</v>
      </c>
      <c r="GE364" s="65" t="s">
        <v>412</v>
      </c>
      <c r="GF364" s="68">
        <v>0.21810726515300199</v>
      </c>
      <c r="GG364" s="78">
        <v>479.31</v>
      </c>
      <c r="GH364" s="78">
        <v>494.93</v>
      </c>
      <c r="GI364" s="78">
        <v>275.16000000000003</v>
      </c>
      <c r="GJ364" s="78">
        <v>346.56</v>
      </c>
      <c r="GK364" s="78"/>
      <c r="GL364" s="79">
        <v>345.1</v>
      </c>
      <c r="GM364" s="65" t="s">
        <v>413</v>
      </c>
      <c r="GN364" s="68">
        <v>0.105071816586637</v>
      </c>
      <c r="GO364" s="78">
        <v>504.86</v>
      </c>
      <c r="GP364" s="78">
        <v>651.52</v>
      </c>
      <c r="GQ364" s="78">
        <v>437.65</v>
      </c>
      <c r="GR364" s="78">
        <v>328.77</v>
      </c>
      <c r="GS364" s="78"/>
      <c r="GT364" s="79"/>
      <c r="GU364" s="65" t="s">
        <v>414</v>
      </c>
      <c r="GV364" s="68">
        <v>1</v>
      </c>
      <c r="GW364" s="78">
        <v>448.11</v>
      </c>
      <c r="GX364" s="78">
        <v>453.96</v>
      </c>
      <c r="GY364" s="78">
        <v>406.82</v>
      </c>
      <c r="GZ364" s="78">
        <v>402.34</v>
      </c>
      <c r="HA364" s="78"/>
      <c r="HB364" s="79">
        <v>402.82</v>
      </c>
      <c r="HC364" s="65" t="s">
        <v>415</v>
      </c>
      <c r="HD364" s="68">
        <v>1</v>
      </c>
      <c r="HE364" s="78">
        <v>460.66</v>
      </c>
      <c r="HF364" s="78">
        <v>490.62</v>
      </c>
      <c r="HG364" s="78"/>
      <c r="HH364" s="78">
        <v>312.58</v>
      </c>
      <c r="HI364" s="78">
        <v>305.94</v>
      </c>
      <c r="HJ364" s="79">
        <v>385.05</v>
      </c>
      <c r="HK364" s="85" t="s">
        <v>416</v>
      </c>
      <c r="HL364" s="68">
        <v>1.0950743555487401</v>
      </c>
      <c r="HM364" s="78">
        <v>424.36</v>
      </c>
      <c r="HN364" s="78">
        <v>442.65</v>
      </c>
      <c r="HO364" s="78">
        <v>383.16</v>
      </c>
      <c r="HP364" s="78"/>
      <c r="HQ364" s="78"/>
      <c r="HR364" s="79"/>
    </row>
    <row r="365" spans="1:226" x14ac:dyDescent="0.25">
      <c r="A365" s="81">
        <v>42961</v>
      </c>
      <c r="B365" s="82" t="s">
        <v>387</v>
      </c>
      <c r="C365" s="83">
        <v>476.60290204066354</v>
      </c>
      <c r="D365" s="83">
        <v>485.17910128158275</v>
      </c>
      <c r="E365" s="83">
        <v>422.42537955903356</v>
      </c>
      <c r="F365" s="83">
        <v>350.80583710881518</v>
      </c>
      <c r="G365" s="83">
        <v>295.33123653917562</v>
      </c>
      <c r="H365" s="84">
        <v>314.00699689124735</v>
      </c>
      <c r="I365" s="82" t="s">
        <v>388</v>
      </c>
      <c r="J365" s="83">
        <v>490.53921857389969</v>
      </c>
      <c r="K365" s="83">
        <v>489.5274461790587</v>
      </c>
      <c r="L365" s="83">
        <v>419.89912645704896</v>
      </c>
      <c r="M365" s="83">
        <v>351.0766638580514</v>
      </c>
      <c r="N365" s="83">
        <v>305.56857142857143</v>
      </c>
      <c r="O365" s="84">
        <v>355.61422818919323</v>
      </c>
      <c r="P365" s="65" t="s">
        <v>389</v>
      </c>
      <c r="Q365" s="78">
        <v>467.47</v>
      </c>
      <c r="R365" s="78">
        <v>481.19</v>
      </c>
      <c r="S365" s="78">
        <v>436.11</v>
      </c>
      <c r="T365" s="78">
        <v>303</v>
      </c>
      <c r="U365" s="78"/>
      <c r="V365" s="79"/>
      <c r="W365" s="65" t="s">
        <v>390</v>
      </c>
      <c r="X365" s="78">
        <v>515.91999999999996</v>
      </c>
      <c r="Y365" s="78">
        <v>502.76</v>
      </c>
      <c r="Z365" s="78">
        <v>426.72</v>
      </c>
      <c r="AA365" s="78">
        <v>275.39</v>
      </c>
      <c r="AB365" s="78"/>
      <c r="AC365" s="79">
        <v>363.64</v>
      </c>
      <c r="AD365" s="65" t="s">
        <v>391</v>
      </c>
      <c r="AE365" s="68">
        <v>0.51129972389814904</v>
      </c>
      <c r="AF365" s="78">
        <v>471.8</v>
      </c>
      <c r="AG365" s="78">
        <v>493.49</v>
      </c>
      <c r="AH365" s="78">
        <v>416.71</v>
      </c>
      <c r="AI365" s="78"/>
      <c r="AJ365" s="78"/>
      <c r="AK365" s="79">
        <v>289.17</v>
      </c>
      <c r="AL365" s="69" t="s">
        <v>392</v>
      </c>
      <c r="AM365" s="70">
        <v>1</v>
      </c>
      <c r="AN365" s="78">
        <v>504.06</v>
      </c>
      <c r="AO365" s="78">
        <v>526.92999999999995</v>
      </c>
      <c r="AP365" s="78">
        <v>506.07</v>
      </c>
      <c r="AQ365" s="78">
        <v>550.38</v>
      </c>
      <c r="AR365" s="78"/>
      <c r="AS365" s="79"/>
      <c r="AT365" s="65" t="s">
        <v>393</v>
      </c>
      <c r="AU365" s="68">
        <v>3.8287770885978997E-2</v>
      </c>
      <c r="AV365" s="78">
        <v>440.14</v>
      </c>
      <c r="AW365" s="78">
        <v>481.59</v>
      </c>
      <c r="AX365" s="78">
        <v>410.86</v>
      </c>
      <c r="AY365" s="78">
        <v>271.08</v>
      </c>
      <c r="AZ365" s="78"/>
      <c r="BA365" s="79">
        <v>340.08</v>
      </c>
      <c r="BB365" s="65" t="s">
        <v>394</v>
      </c>
      <c r="BC365" s="78">
        <v>485</v>
      </c>
      <c r="BD365" s="78">
        <v>490.1</v>
      </c>
      <c r="BE365" s="78">
        <v>420.16</v>
      </c>
      <c r="BF365" s="78"/>
      <c r="BG365" s="78"/>
      <c r="BH365" s="79">
        <v>356.94</v>
      </c>
      <c r="BI365" s="65" t="s">
        <v>395</v>
      </c>
      <c r="BJ365" s="68">
        <v>0.13447005351908101</v>
      </c>
      <c r="BK365" s="78">
        <v>547.29</v>
      </c>
      <c r="BL365" s="78">
        <v>536.27</v>
      </c>
      <c r="BM365" s="78">
        <v>533.9</v>
      </c>
      <c r="BN365" s="78">
        <v>351.44</v>
      </c>
      <c r="BO365" s="78"/>
      <c r="BP365" s="79"/>
      <c r="BQ365" s="65" t="s">
        <v>396</v>
      </c>
      <c r="BR365" s="68">
        <v>1</v>
      </c>
      <c r="BS365" s="78">
        <v>528.9</v>
      </c>
      <c r="BT365" s="78">
        <v>442.83</v>
      </c>
      <c r="BU365" s="78">
        <v>469.05</v>
      </c>
      <c r="BV365" s="78"/>
      <c r="BW365" s="78"/>
      <c r="BX365" s="79">
        <v>272.83</v>
      </c>
      <c r="BY365" s="65" t="s">
        <v>397</v>
      </c>
      <c r="BZ365" s="78">
        <v>523.35</v>
      </c>
      <c r="CA365" s="78">
        <v>519.49</v>
      </c>
      <c r="CB365" s="78">
        <v>422.69</v>
      </c>
      <c r="CC365" s="78">
        <v>329.79</v>
      </c>
      <c r="CD365" s="78"/>
      <c r="CE365" s="79">
        <v>478.47</v>
      </c>
      <c r="CF365" s="65" t="s">
        <v>398</v>
      </c>
      <c r="CG365" s="78">
        <v>502.06</v>
      </c>
      <c r="CH365" s="78">
        <v>506.37</v>
      </c>
      <c r="CI365" s="78">
        <v>465.65</v>
      </c>
      <c r="CJ365" s="78"/>
      <c r="CK365" s="78"/>
      <c r="CL365" s="79"/>
      <c r="CM365" s="65" t="s">
        <v>399</v>
      </c>
      <c r="CN365" s="78">
        <v>456.12</v>
      </c>
      <c r="CO365" s="78">
        <v>452.8</v>
      </c>
      <c r="CP365" s="78">
        <v>461.31</v>
      </c>
      <c r="CQ365" s="78">
        <v>332.35</v>
      </c>
      <c r="CR365" s="78"/>
      <c r="CS365" s="79">
        <v>529.33000000000004</v>
      </c>
      <c r="CT365" s="65" t="s">
        <v>400</v>
      </c>
      <c r="CU365" s="78">
        <v>475.49</v>
      </c>
      <c r="CV365" s="78">
        <v>564.95000000000005</v>
      </c>
      <c r="CW365" s="78"/>
      <c r="CX365" s="78">
        <v>343.2</v>
      </c>
      <c r="CY365" s="78"/>
      <c r="CZ365" s="79"/>
      <c r="DA365" s="65" t="s">
        <v>401</v>
      </c>
      <c r="DB365" s="68">
        <v>0.13523564811684399</v>
      </c>
      <c r="DC365" s="78">
        <v>482.95</v>
      </c>
      <c r="DD365" s="78">
        <v>515.41</v>
      </c>
      <c r="DE365" s="78">
        <v>433.21</v>
      </c>
      <c r="DF365" s="78">
        <v>410.17</v>
      </c>
      <c r="DG365" s="78"/>
      <c r="DH365" s="79">
        <v>476.76</v>
      </c>
      <c r="DI365" s="65" t="s">
        <v>402</v>
      </c>
      <c r="DJ365" s="68">
        <v>3.28515111695138E-3</v>
      </c>
      <c r="DK365" s="78">
        <v>494.86</v>
      </c>
      <c r="DL365" s="78">
        <v>522.03</v>
      </c>
      <c r="DM365" s="78">
        <v>522.03</v>
      </c>
      <c r="DN365" s="78">
        <v>390.14</v>
      </c>
      <c r="DO365" s="78"/>
      <c r="DP365" s="79">
        <v>434.54</v>
      </c>
      <c r="DQ365" s="65" t="s">
        <v>403</v>
      </c>
      <c r="DR365" s="78">
        <v>472.77</v>
      </c>
      <c r="DS365" s="78">
        <v>475.8</v>
      </c>
      <c r="DT365" s="78">
        <v>387.44</v>
      </c>
      <c r="DU365" s="78">
        <v>565.99</v>
      </c>
      <c r="DV365" s="78"/>
      <c r="DW365" s="79"/>
      <c r="DX365" s="65" t="s">
        <v>404</v>
      </c>
      <c r="DY365" s="78">
        <v>499.89</v>
      </c>
      <c r="DZ365" s="78">
        <v>492.23</v>
      </c>
      <c r="EA365" s="78">
        <v>518.67999999999995</v>
      </c>
      <c r="EB365" s="78">
        <v>323.08</v>
      </c>
      <c r="EC365" s="78"/>
      <c r="ED365" s="79">
        <v>359.36</v>
      </c>
      <c r="EE365" s="65" t="s">
        <v>405</v>
      </c>
      <c r="EF365" s="68">
        <v>1</v>
      </c>
      <c r="EG365" s="78">
        <v>492.5</v>
      </c>
      <c r="EH365" s="78">
        <v>502.14</v>
      </c>
      <c r="EI365" s="78">
        <v>449.06</v>
      </c>
      <c r="EJ365" s="78"/>
      <c r="EK365" s="78">
        <v>264.94</v>
      </c>
      <c r="EL365" s="79">
        <v>266.87</v>
      </c>
      <c r="EM365" s="65" t="s">
        <v>406</v>
      </c>
      <c r="EN365" s="78">
        <v>511.41</v>
      </c>
      <c r="EO365" s="78">
        <v>492.35</v>
      </c>
      <c r="EP365" s="78">
        <v>441.75</v>
      </c>
      <c r="EQ365" s="78"/>
      <c r="ER365" s="78"/>
      <c r="ES365" s="79">
        <v>363.52</v>
      </c>
      <c r="ET365" s="65" t="s">
        <v>407</v>
      </c>
      <c r="EU365" s="68">
        <v>1</v>
      </c>
      <c r="EV365" s="78">
        <v>471.45</v>
      </c>
      <c r="EW365" s="78">
        <v>459.52</v>
      </c>
      <c r="EX365" s="78">
        <v>459.52</v>
      </c>
      <c r="EY365" s="78"/>
      <c r="EZ365" s="78"/>
      <c r="FA365" s="79">
        <v>314.01</v>
      </c>
      <c r="FB365" s="65" t="s">
        <v>408</v>
      </c>
      <c r="FC365" s="78">
        <v>560.79</v>
      </c>
      <c r="FD365" s="78">
        <v>527.6</v>
      </c>
      <c r="FE365" s="78">
        <v>615.37</v>
      </c>
      <c r="FF365" s="78"/>
      <c r="FG365" s="78"/>
      <c r="FH365" s="79"/>
      <c r="FI365" s="65" t="s">
        <v>409</v>
      </c>
      <c r="FJ365" s="78">
        <v>487.56</v>
      </c>
      <c r="FK365" s="78">
        <v>497.82</v>
      </c>
      <c r="FL365" s="78">
        <v>319.3</v>
      </c>
      <c r="FM365" s="78">
        <v>517.55999999999995</v>
      </c>
      <c r="FN365" s="78"/>
      <c r="FO365" s="79">
        <v>302.64</v>
      </c>
      <c r="FP365" s="65" t="s">
        <v>410</v>
      </c>
      <c r="FQ365" s="68">
        <v>0.23355754857996999</v>
      </c>
      <c r="FR365" s="78">
        <v>456.78</v>
      </c>
      <c r="FS365" s="78">
        <v>472.31</v>
      </c>
      <c r="FT365" s="78">
        <v>465.96</v>
      </c>
      <c r="FU365" s="78">
        <v>351.66</v>
      </c>
      <c r="FV365" s="78">
        <v>259.62</v>
      </c>
      <c r="FW365" s="79">
        <v>248.06</v>
      </c>
      <c r="FX365" s="65" t="s">
        <v>411</v>
      </c>
      <c r="FY365" s="78">
        <v>517.6</v>
      </c>
      <c r="FZ365" s="78">
        <v>522.26</v>
      </c>
      <c r="GA365" s="78">
        <v>483.94</v>
      </c>
      <c r="GB365" s="78">
        <v>500.78</v>
      </c>
      <c r="GC365" s="78"/>
      <c r="GD365" s="79">
        <v>304.67</v>
      </c>
      <c r="GE365" s="65" t="s">
        <v>412</v>
      </c>
      <c r="GF365" s="68">
        <v>0.218741797182606</v>
      </c>
      <c r="GG365" s="78">
        <v>487.37</v>
      </c>
      <c r="GH365" s="78">
        <v>508.02</v>
      </c>
      <c r="GI365" s="78">
        <v>293.69</v>
      </c>
      <c r="GJ365" s="78">
        <v>348.47</v>
      </c>
      <c r="GK365" s="78"/>
      <c r="GL365" s="79">
        <v>346.6</v>
      </c>
      <c r="GM365" s="65" t="s">
        <v>413</v>
      </c>
      <c r="GN365" s="68">
        <v>0.10453143782992699</v>
      </c>
      <c r="GO365" s="78">
        <v>502.59</v>
      </c>
      <c r="GP365" s="78">
        <v>543.29</v>
      </c>
      <c r="GQ365" s="78">
        <v>443</v>
      </c>
      <c r="GR365" s="78">
        <v>333.25</v>
      </c>
      <c r="GS365" s="78"/>
      <c r="GT365" s="79"/>
      <c r="GU365" s="65" t="s">
        <v>414</v>
      </c>
      <c r="GV365" s="68">
        <v>1</v>
      </c>
      <c r="GW365" s="78">
        <v>443.74</v>
      </c>
      <c r="GX365" s="78">
        <v>448.38</v>
      </c>
      <c r="GY365" s="78">
        <v>403.73</v>
      </c>
      <c r="GZ365" s="78">
        <v>402.34</v>
      </c>
      <c r="HA365" s="78"/>
      <c r="HB365" s="79">
        <v>401.74</v>
      </c>
      <c r="HC365" s="65" t="s">
        <v>415</v>
      </c>
      <c r="HD365" s="68">
        <v>1</v>
      </c>
      <c r="HE365" s="78">
        <v>479</v>
      </c>
      <c r="HF365" s="78">
        <v>496.45</v>
      </c>
      <c r="HG365" s="78"/>
      <c r="HH365" s="78">
        <v>312.66000000000003</v>
      </c>
      <c r="HI365" s="78">
        <v>306.02</v>
      </c>
      <c r="HJ365" s="79">
        <v>377.55</v>
      </c>
      <c r="HK365" s="85" t="s">
        <v>416</v>
      </c>
      <c r="HL365" s="68">
        <v>1.09968658932204</v>
      </c>
      <c r="HM365" s="78">
        <v>421.42</v>
      </c>
      <c r="HN365" s="78">
        <v>438.84</v>
      </c>
      <c r="HO365" s="78">
        <v>389.81</v>
      </c>
      <c r="HP365" s="78"/>
      <c r="HQ365" s="78"/>
      <c r="HR365" s="79"/>
    </row>
    <row r="366" spans="1:226" x14ac:dyDescent="0.25">
      <c r="A366" s="81">
        <v>42954</v>
      </c>
      <c r="B366" s="82" t="s">
        <v>387</v>
      </c>
      <c r="C366" s="83">
        <v>474.30987373972528</v>
      </c>
      <c r="D366" s="83">
        <v>483.57028870814219</v>
      </c>
      <c r="E366" s="83">
        <v>423.06352597156371</v>
      </c>
      <c r="F366" s="83">
        <v>348.35820469712286</v>
      </c>
      <c r="G366" s="83">
        <v>290.66357965094693</v>
      </c>
      <c r="H366" s="84">
        <v>313.07581797848763</v>
      </c>
      <c r="I366" s="82" t="s">
        <v>388</v>
      </c>
      <c r="J366" s="83">
        <v>488.80197875219108</v>
      </c>
      <c r="K366" s="83">
        <v>488.11734510057028</v>
      </c>
      <c r="L366" s="83">
        <v>420.8023179587845</v>
      </c>
      <c r="M366" s="83">
        <v>348.77291425522435</v>
      </c>
      <c r="N366" s="83">
        <v>299.04109890109891</v>
      </c>
      <c r="O366" s="84">
        <v>352.28318932231207</v>
      </c>
      <c r="P366" s="65" t="s">
        <v>389</v>
      </c>
      <c r="Q366" s="78">
        <v>466.64</v>
      </c>
      <c r="R366" s="78">
        <v>481.19</v>
      </c>
      <c r="S366" s="78">
        <v>438.36</v>
      </c>
      <c r="T366" s="78">
        <v>303</v>
      </c>
      <c r="U366" s="78"/>
      <c r="V366" s="79"/>
      <c r="W366" s="65" t="s">
        <v>390</v>
      </c>
      <c r="X366" s="78">
        <v>499.56</v>
      </c>
      <c r="Y366" s="78">
        <v>491.93</v>
      </c>
      <c r="Z366" s="78">
        <v>433.75</v>
      </c>
      <c r="AA366" s="78">
        <v>275.39</v>
      </c>
      <c r="AB366" s="78"/>
      <c r="AC366" s="79">
        <v>363.64</v>
      </c>
      <c r="AD366" s="65" t="s">
        <v>391</v>
      </c>
      <c r="AE366" s="68">
        <v>0.51129972389814904</v>
      </c>
      <c r="AF366" s="78">
        <v>471.08</v>
      </c>
      <c r="AG366" s="78">
        <v>483.05</v>
      </c>
      <c r="AH366" s="78">
        <v>412.11</v>
      </c>
      <c r="AI366" s="78"/>
      <c r="AJ366" s="78"/>
      <c r="AK366" s="79">
        <v>281.97000000000003</v>
      </c>
      <c r="AL366" s="69" t="s">
        <v>392</v>
      </c>
      <c r="AM366" s="70">
        <v>1</v>
      </c>
      <c r="AN366" s="78">
        <v>488.81</v>
      </c>
      <c r="AO366" s="78">
        <v>510.59</v>
      </c>
      <c r="AP366" s="78">
        <v>504.69</v>
      </c>
      <c r="AQ366" s="78">
        <v>550.38</v>
      </c>
      <c r="AR366" s="78"/>
      <c r="AS366" s="79"/>
      <c r="AT366" s="65" t="s">
        <v>393</v>
      </c>
      <c r="AU366" s="68">
        <v>3.8290703017307401E-2</v>
      </c>
      <c r="AV366" s="78">
        <v>440.11</v>
      </c>
      <c r="AW366" s="78">
        <v>481.81</v>
      </c>
      <c r="AX366" s="78">
        <v>411.49</v>
      </c>
      <c r="AY366" s="78">
        <v>271.10000000000002</v>
      </c>
      <c r="AZ366" s="78"/>
      <c r="BA366" s="79">
        <v>337.7</v>
      </c>
      <c r="BB366" s="65" t="s">
        <v>394</v>
      </c>
      <c r="BC366" s="78">
        <v>484.16</v>
      </c>
      <c r="BD366" s="78">
        <v>489.26</v>
      </c>
      <c r="BE366" s="78">
        <v>423.52</v>
      </c>
      <c r="BF366" s="78"/>
      <c r="BG366" s="78"/>
      <c r="BH366" s="79">
        <v>353.58</v>
      </c>
      <c r="BI366" s="65" t="s">
        <v>395</v>
      </c>
      <c r="BJ366" s="68">
        <v>0.13443751344375099</v>
      </c>
      <c r="BK366" s="78">
        <v>568.66999999999996</v>
      </c>
      <c r="BL366" s="78">
        <v>568.4</v>
      </c>
      <c r="BM366" s="78">
        <v>555.28</v>
      </c>
      <c r="BN366" s="78">
        <v>364.8</v>
      </c>
      <c r="BO366" s="78"/>
      <c r="BP366" s="79"/>
      <c r="BQ366" s="65" t="s">
        <v>396</v>
      </c>
      <c r="BR366" s="68">
        <v>1</v>
      </c>
      <c r="BS366" s="78">
        <v>528.9</v>
      </c>
      <c r="BT366" s="78">
        <v>442.83</v>
      </c>
      <c r="BU366" s="78">
        <v>469.05</v>
      </c>
      <c r="BV366" s="78"/>
      <c r="BW366" s="78"/>
      <c r="BX366" s="79">
        <v>272.83</v>
      </c>
      <c r="BY366" s="65" t="s">
        <v>397</v>
      </c>
      <c r="BZ366" s="78">
        <v>520.29999999999995</v>
      </c>
      <c r="CA366" s="78">
        <v>518.79999999999995</v>
      </c>
      <c r="CB366" s="78">
        <v>420.63</v>
      </c>
      <c r="CC366" s="78">
        <v>325.39999999999998</v>
      </c>
      <c r="CD366" s="78"/>
      <c r="CE366" s="79">
        <v>470.38</v>
      </c>
      <c r="CF366" s="65" t="s">
        <v>398</v>
      </c>
      <c r="CG366" s="78">
        <v>521.41</v>
      </c>
      <c r="CH366" s="78">
        <v>519.27</v>
      </c>
      <c r="CI366" s="78">
        <v>449.53</v>
      </c>
      <c r="CJ366" s="78"/>
      <c r="CK366" s="78"/>
      <c r="CL366" s="79"/>
      <c r="CM366" s="65" t="s">
        <v>399</v>
      </c>
      <c r="CN366" s="78">
        <v>454.46</v>
      </c>
      <c r="CO366" s="78">
        <v>452.59</v>
      </c>
      <c r="CP366" s="78">
        <v>459.15</v>
      </c>
      <c r="CQ366" s="78">
        <v>333.6</v>
      </c>
      <c r="CR366" s="78"/>
      <c r="CS366" s="79">
        <v>527.21</v>
      </c>
      <c r="CT366" s="65" t="s">
        <v>400</v>
      </c>
      <c r="CU366" s="78">
        <v>475.49</v>
      </c>
      <c r="CV366" s="78">
        <v>564.95000000000005</v>
      </c>
      <c r="CW366" s="78"/>
      <c r="CX366" s="78">
        <v>343.2</v>
      </c>
      <c r="CY366" s="78"/>
      <c r="CZ366" s="79"/>
      <c r="DA366" s="65" t="s">
        <v>401</v>
      </c>
      <c r="DB366" s="68">
        <v>0.13507125008442</v>
      </c>
      <c r="DC366" s="78">
        <v>472.53</v>
      </c>
      <c r="DD366" s="78">
        <v>505.17</v>
      </c>
      <c r="DE366" s="78">
        <v>424.04</v>
      </c>
      <c r="DF366" s="78">
        <v>409.67</v>
      </c>
      <c r="DG366" s="78"/>
      <c r="DH366" s="79">
        <v>456.73</v>
      </c>
      <c r="DI366" s="65" t="s">
        <v>402</v>
      </c>
      <c r="DJ366" s="68">
        <v>3.2916392363396998E-3</v>
      </c>
      <c r="DK366" s="78">
        <v>487.94</v>
      </c>
      <c r="DL366" s="78">
        <v>523.66999999999996</v>
      </c>
      <c r="DM366" s="78">
        <v>523.66999999999996</v>
      </c>
      <c r="DN366" s="78">
        <v>390.91</v>
      </c>
      <c r="DO366" s="78"/>
      <c r="DP366" s="79">
        <v>435.17</v>
      </c>
      <c r="DQ366" s="65" t="s">
        <v>403</v>
      </c>
      <c r="DR366" s="78">
        <v>472.77</v>
      </c>
      <c r="DS366" s="78">
        <v>475.8</v>
      </c>
      <c r="DT366" s="78">
        <v>387.22</v>
      </c>
      <c r="DU366" s="78">
        <v>566.22</v>
      </c>
      <c r="DV366" s="78"/>
      <c r="DW366" s="79"/>
      <c r="DX366" s="65" t="s">
        <v>404</v>
      </c>
      <c r="DY366" s="78">
        <v>498.8</v>
      </c>
      <c r="DZ366" s="78">
        <v>490.68</v>
      </c>
      <c r="EA366" s="78">
        <v>522.75</v>
      </c>
      <c r="EB366" s="78">
        <v>321.94</v>
      </c>
      <c r="EC366" s="78"/>
      <c r="ED366" s="79">
        <v>356.65</v>
      </c>
      <c r="EE366" s="65" t="s">
        <v>405</v>
      </c>
      <c r="EF366" s="68">
        <v>1</v>
      </c>
      <c r="EG366" s="78">
        <v>485.28</v>
      </c>
      <c r="EH366" s="78">
        <v>495.62</v>
      </c>
      <c r="EI366" s="78">
        <v>449.06</v>
      </c>
      <c r="EJ366" s="78"/>
      <c r="EK366" s="78">
        <v>264.94</v>
      </c>
      <c r="EL366" s="79">
        <v>269.54000000000002</v>
      </c>
      <c r="EM366" s="65" t="s">
        <v>406</v>
      </c>
      <c r="EN366" s="78">
        <v>511.41</v>
      </c>
      <c r="EO366" s="78">
        <v>492.35</v>
      </c>
      <c r="EP366" s="78">
        <v>425.09</v>
      </c>
      <c r="EQ366" s="78"/>
      <c r="ER366" s="78"/>
      <c r="ES366" s="79">
        <v>363.52</v>
      </c>
      <c r="ET366" s="65" t="s">
        <v>407</v>
      </c>
      <c r="EU366" s="68">
        <v>1</v>
      </c>
      <c r="EV366" s="78">
        <v>456.3</v>
      </c>
      <c r="EW366" s="78">
        <v>445.79</v>
      </c>
      <c r="EX366" s="78">
        <v>445.79</v>
      </c>
      <c r="EY366" s="78"/>
      <c r="EZ366" s="78"/>
      <c r="FA366" s="79">
        <v>314.01</v>
      </c>
      <c r="FB366" s="65" t="s">
        <v>408</v>
      </c>
      <c r="FC366" s="78">
        <v>560.79</v>
      </c>
      <c r="FD366" s="78">
        <v>527.6</v>
      </c>
      <c r="FE366" s="78">
        <v>615.37</v>
      </c>
      <c r="FF366" s="78"/>
      <c r="FG366" s="78"/>
      <c r="FH366" s="79"/>
      <c r="FI366" s="65" t="s">
        <v>409</v>
      </c>
      <c r="FJ366" s="78">
        <v>484.25</v>
      </c>
      <c r="FK366" s="78">
        <v>493.68</v>
      </c>
      <c r="FL366" s="78">
        <v>322.61</v>
      </c>
      <c r="FM366" s="78">
        <v>521.55999999999995</v>
      </c>
      <c r="FN366" s="78"/>
      <c r="FO366" s="79">
        <v>285.27999999999997</v>
      </c>
      <c r="FP366" s="65" t="s">
        <v>410</v>
      </c>
      <c r="FQ366" s="68">
        <v>0.23519450585634299</v>
      </c>
      <c r="FR366" s="78">
        <v>463.35</v>
      </c>
      <c r="FS366" s="78">
        <v>477.75</v>
      </c>
      <c r="FT366" s="78">
        <v>470.93</v>
      </c>
      <c r="FU366" s="78">
        <v>347.63</v>
      </c>
      <c r="FV366" s="78">
        <v>261.44</v>
      </c>
      <c r="FW366" s="79">
        <v>252.92</v>
      </c>
      <c r="FX366" s="65" t="s">
        <v>411</v>
      </c>
      <c r="FY366" s="78">
        <v>512.72</v>
      </c>
      <c r="FZ366" s="78">
        <v>519.01</v>
      </c>
      <c r="GA366" s="78">
        <v>476.63</v>
      </c>
      <c r="GB366" s="78">
        <v>500.7</v>
      </c>
      <c r="GC366" s="78"/>
      <c r="GD366" s="79">
        <v>303.85000000000002</v>
      </c>
      <c r="GE366" s="65" t="s">
        <v>412</v>
      </c>
      <c r="GF366" s="68">
        <v>0.219106047326906</v>
      </c>
      <c r="GG366" s="78">
        <v>488.43</v>
      </c>
      <c r="GH366" s="78">
        <v>508.62</v>
      </c>
      <c r="GI366" s="78">
        <v>341.15</v>
      </c>
      <c r="GJ366" s="78">
        <v>347.77</v>
      </c>
      <c r="GK366" s="78"/>
      <c r="GL366" s="79">
        <v>346.66</v>
      </c>
      <c r="GM366" s="65" t="s">
        <v>413</v>
      </c>
      <c r="GN366" s="68">
        <v>0.103977125032493</v>
      </c>
      <c r="GO366" s="78">
        <v>474.39</v>
      </c>
      <c r="GP366" s="78">
        <v>509.63</v>
      </c>
      <c r="GQ366" s="78">
        <v>418.03</v>
      </c>
      <c r="GR366" s="78">
        <v>323.68</v>
      </c>
      <c r="GS366" s="78"/>
      <c r="GT366" s="79"/>
      <c r="GU366" s="65" t="s">
        <v>414</v>
      </c>
      <c r="GV366" s="68">
        <v>1</v>
      </c>
      <c r="GW366" s="78">
        <v>438.02</v>
      </c>
      <c r="GX366" s="78">
        <v>439.01</v>
      </c>
      <c r="GY366" s="78">
        <v>391.07</v>
      </c>
      <c r="GZ366" s="78">
        <v>402.34</v>
      </c>
      <c r="HA366" s="78"/>
      <c r="HB366" s="79">
        <v>399.37</v>
      </c>
      <c r="HC366" s="65" t="s">
        <v>415</v>
      </c>
      <c r="HD366" s="68">
        <v>1</v>
      </c>
      <c r="HE366" s="78">
        <v>469.83</v>
      </c>
      <c r="HF366" s="78">
        <v>488.12</v>
      </c>
      <c r="HG366" s="78"/>
      <c r="HH366" s="78">
        <v>306.06</v>
      </c>
      <c r="HI366" s="78">
        <v>299.42</v>
      </c>
      <c r="HJ366" s="79">
        <v>368.39</v>
      </c>
      <c r="HK366" s="85" t="s">
        <v>416</v>
      </c>
      <c r="HL366" s="68">
        <v>1.10576657267651</v>
      </c>
      <c r="HM366" s="78">
        <v>416.9</v>
      </c>
      <c r="HN366" s="78">
        <v>434.04</v>
      </c>
      <c r="HO366" s="78">
        <v>389.31</v>
      </c>
      <c r="HP366" s="78"/>
      <c r="HQ366" s="78"/>
      <c r="HR366" s="79"/>
    </row>
    <row r="367" spans="1:226" x14ac:dyDescent="0.25">
      <c r="A367" s="81">
        <v>42947</v>
      </c>
      <c r="B367" s="82" t="s">
        <v>387</v>
      </c>
      <c r="C367" s="83">
        <v>469.12380314242637</v>
      </c>
      <c r="D367" s="83">
        <v>473.92526852764905</v>
      </c>
      <c r="E367" s="83">
        <v>414.52564616074159</v>
      </c>
      <c r="F367" s="83">
        <v>342.5714587391094</v>
      </c>
      <c r="G367" s="83">
        <v>289.54735239509841</v>
      </c>
      <c r="H367" s="84">
        <v>311.52262949026709</v>
      </c>
      <c r="I367" s="82" t="s">
        <v>388</v>
      </c>
      <c r="J367" s="83">
        <v>482.0781254696243</v>
      </c>
      <c r="K367" s="83">
        <v>476.53299394374295</v>
      </c>
      <c r="L367" s="83">
        <v>411.49196923021537</v>
      </c>
      <c r="M367" s="83">
        <v>342.18364520678591</v>
      </c>
      <c r="N367" s="83">
        <v>299.04109890109891</v>
      </c>
      <c r="O367" s="84">
        <v>350.36324935052306</v>
      </c>
      <c r="P367" s="65" t="s">
        <v>389</v>
      </c>
      <c r="Q367" s="78">
        <v>459.97</v>
      </c>
      <c r="R367" s="78">
        <v>472.03</v>
      </c>
      <c r="S367" s="78">
        <v>435.18</v>
      </c>
      <c r="T367" s="78">
        <v>298</v>
      </c>
      <c r="U367" s="78"/>
      <c r="V367" s="79"/>
      <c r="W367" s="65" t="s">
        <v>390</v>
      </c>
      <c r="X367" s="78">
        <v>467.33</v>
      </c>
      <c r="Y367" s="78">
        <v>458.87</v>
      </c>
      <c r="Z367" s="78">
        <v>415.4</v>
      </c>
      <c r="AA367" s="78">
        <v>269.52999999999997</v>
      </c>
      <c r="AB367" s="78"/>
      <c r="AC367" s="79">
        <v>363.64</v>
      </c>
      <c r="AD367" s="65" t="s">
        <v>391</v>
      </c>
      <c r="AE367" s="68">
        <v>0.51129972389814904</v>
      </c>
      <c r="AF367" s="78">
        <v>469.12</v>
      </c>
      <c r="AG367" s="78">
        <v>475.29</v>
      </c>
      <c r="AH367" s="78">
        <v>408.02</v>
      </c>
      <c r="AI367" s="78"/>
      <c r="AJ367" s="78"/>
      <c r="AK367" s="79">
        <v>276.73</v>
      </c>
      <c r="AL367" s="69" t="s">
        <v>392</v>
      </c>
      <c r="AM367" s="70">
        <v>1</v>
      </c>
      <c r="AN367" s="78">
        <v>484.06</v>
      </c>
      <c r="AO367" s="78">
        <v>508.93</v>
      </c>
      <c r="AP367" s="78">
        <v>503.79</v>
      </c>
      <c r="AQ367" s="78">
        <v>550.38</v>
      </c>
      <c r="AR367" s="78"/>
      <c r="AS367" s="79"/>
      <c r="AT367" s="65" t="s">
        <v>393</v>
      </c>
      <c r="AU367" s="68">
        <v>3.8345028567046302E-2</v>
      </c>
      <c r="AV367" s="78">
        <v>435.41</v>
      </c>
      <c r="AW367" s="78">
        <v>474.61</v>
      </c>
      <c r="AX367" s="78">
        <v>403.8</v>
      </c>
      <c r="AY367" s="78">
        <v>271.48</v>
      </c>
      <c r="AZ367" s="78"/>
      <c r="BA367" s="79">
        <v>337.96</v>
      </c>
      <c r="BB367" s="65" t="s">
        <v>394</v>
      </c>
      <c r="BC367" s="78">
        <v>478.27</v>
      </c>
      <c r="BD367" s="78">
        <v>482.54</v>
      </c>
      <c r="BE367" s="78">
        <v>410.38</v>
      </c>
      <c r="BF367" s="78"/>
      <c r="BG367" s="78"/>
      <c r="BH367" s="79">
        <v>352.74</v>
      </c>
      <c r="BI367" s="65" t="s">
        <v>395</v>
      </c>
      <c r="BJ367" s="68">
        <v>0.13447367005540301</v>
      </c>
      <c r="BK367" s="78">
        <v>558.07000000000005</v>
      </c>
      <c r="BL367" s="78">
        <v>557.79999999999995</v>
      </c>
      <c r="BM367" s="78">
        <v>555.42999999999995</v>
      </c>
      <c r="BN367" s="78">
        <v>364.89</v>
      </c>
      <c r="BO367" s="78"/>
      <c r="BP367" s="79"/>
      <c r="BQ367" s="65" t="s">
        <v>396</v>
      </c>
      <c r="BR367" s="68">
        <v>1</v>
      </c>
      <c r="BS367" s="78">
        <v>528.9</v>
      </c>
      <c r="BT367" s="78">
        <v>442.83</v>
      </c>
      <c r="BU367" s="78">
        <v>469.05</v>
      </c>
      <c r="BV367" s="78"/>
      <c r="BW367" s="78"/>
      <c r="BX367" s="79">
        <v>272.83</v>
      </c>
      <c r="BY367" s="65" t="s">
        <v>397</v>
      </c>
      <c r="BZ367" s="78">
        <v>514.57000000000005</v>
      </c>
      <c r="CA367" s="78">
        <v>509.51</v>
      </c>
      <c r="CB367" s="78">
        <v>401.88</v>
      </c>
      <c r="CC367" s="78">
        <v>313.45999999999998</v>
      </c>
      <c r="CD367" s="78"/>
      <c r="CE367" s="79">
        <v>465.65</v>
      </c>
      <c r="CF367" s="65" t="s">
        <v>398</v>
      </c>
      <c r="CG367" s="78">
        <v>517.38</v>
      </c>
      <c r="CH367" s="78">
        <v>514.42999999999995</v>
      </c>
      <c r="CI367" s="78">
        <v>461.62</v>
      </c>
      <c r="CJ367" s="78"/>
      <c r="CK367" s="78"/>
      <c r="CL367" s="79"/>
      <c r="CM367" s="65" t="s">
        <v>399</v>
      </c>
      <c r="CN367" s="78">
        <v>438.85</v>
      </c>
      <c r="CO367" s="78">
        <v>431.53</v>
      </c>
      <c r="CP367" s="78">
        <v>454.05</v>
      </c>
      <c r="CQ367" s="78">
        <v>333.57</v>
      </c>
      <c r="CR367" s="78"/>
      <c r="CS367" s="79">
        <v>528.92999999999995</v>
      </c>
      <c r="CT367" s="65" t="s">
        <v>400</v>
      </c>
      <c r="CU367" s="78">
        <v>475.49</v>
      </c>
      <c r="CV367" s="78">
        <v>564.95000000000005</v>
      </c>
      <c r="CW367" s="78"/>
      <c r="CX367" s="78">
        <v>343.2</v>
      </c>
      <c r="CY367" s="78"/>
      <c r="CZ367" s="79"/>
      <c r="DA367" s="65" t="s">
        <v>401</v>
      </c>
      <c r="DB367" s="68">
        <v>0.134934556739981</v>
      </c>
      <c r="DC367" s="78">
        <v>469.46</v>
      </c>
      <c r="DD367" s="78">
        <v>498.39</v>
      </c>
      <c r="DE367" s="78">
        <v>417.35</v>
      </c>
      <c r="DF367" s="78">
        <v>404.13</v>
      </c>
      <c r="DG367" s="78"/>
      <c r="DH367" s="79">
        <v>446.66</v>
      </c>
      <c r="DI367" s="65" t="s">
        <v>402</v>
      </c>
      <c r="DJ367" s="68">
        <v>3.2827785437594399E-3</v>
      </c>
      <c r="DK367" s="78">
        <v>481.83</v>
      </c>
      <c r="DL367" s="78">
        <v>508.22</v>
      </c>
      <c r="DM367" s="78">
        <v>508.22</v>
      </c>
      <c r="DN367" s="78">
        <v>400.36</v>
      </c>
      <c r="DO367" s="78"/>
      <c r="DP367" s="79">
        <v>433.71</v>
      </c>
      <c r="DQ367" s="65" t="s">
        <v>403</v>
      </c>
      <c r="DR367" s="78">
        <v>448.38</v>
      </c>
      <c r="DS367" s="78">
        <v>459.54</v>
      </c>
      <c r="DT367" s="78">
        <v>390.38</v>
      </c>
      <c r="DU367" s="78">
        <v>570.08000000000004</v>
      </c>
      <c r="DV367" s="78"/>
      <c r="DW367" s="79"/>
      <c r="DX367" s="65" t="s">
        <v>404</v>
      </c>
      <c r="DY367" s="78">
        <v>496.35</v>
      </c>
      <c r="DZ367" s="78">
        <v>482.15</v>
      </c>
      <c r="EA367" s="78">
        <v>524.91</v>
      </c>
      <c r="EB367" s="78">
        <v>326.99</v>
      </c>
      <c r="EC367" s="78"/>
      <c r="ED367" s="79">
        <v>354.74</v>
      </c>
      <c r="EE367" s="65" t="s">
        <v>405</v>
      </c>
      <c r="EF367" s="68">
        <v>1</v>
      </c>
      <c r="EG367" s="78">
        <v>479.72</v>
      </c>
      <c r="EH367" s="78">
        <v>488.81</v>
      </c>
      <c r="EI367" s="78">
        <v>449.06</v>
      </c>
      <c r="EJ367" s="78"/>
      <c r="EK367" s="78">
        <v>264.94</v>
      </c>
      <c r="EL367" s="79">
        <v>268.79000000000002</v>
      </c>
      <c r="EM367" s="65" t="s">
        <v>406</v>
      </c>
      <c r="EN367" s="78">
        <v>493.47</v>
      </c>
      <c r="EO367" s="78">
        <v>476.97</v>
      </c>
      <c r="EP367" s="78">
        <v>425.09</v>
      </c>
      <c r="EQ367" s="78"/>
      <c r="ER367" s="78"/>
      <c r="ES367" s="79">
        <v>345</v>
      </c>
      <c r="ET367" s="65" t="s">
        <v>407</v>
      </c>
      <c r="EU367" s="68">
        <v>1</v>
      </c>
      <c r="EV367" s="78">
        <v>457.16</v>
      </c>
      <c r="EW367" s="78">
        <v>444.69</v>
      </c>
      <c r="EX367" s="78">
        <v>444.69</v>
      </c>
      <c r="EY367" s="78"/>
      <c r="EZ367" s="78"/>
      <c r="FA367" s="79">
        <v>314.01</v>
      </c>
      <c r="FB367" s="65" t="s">
        <v>408</v>
      </c>
      <c r="FC367" s="78">
        <v>560.79</v>
      </c>
      <c r="FD367" s="78">
        <v>527.6</v>
      </c>
      <c r="FE367" s="78">
        <v>615.37</v>
      </c>
      <c r="FF367" s="78"/>
      <c r="FG367" s="78"/>
      <c r="FH367" s="79"/>
      <c r="FI367" s="65" t="s">
        <v>409</v>
      </c>
      <c r="FJ367" s="78">
        <v>477.64</v>
      </c>
      <c r="FK367" s="78">
        <v>487.07</v>
      </c>
      <c r="FL367" s="78">
        <v>323.44</v>
      </c>
      <c r="FM367" s="78">
        <v>527.55999999999995</v>
      </c>
      <c r="FN367" s="78"/>
      <c r="FO367" s="79">
        <v>275.37</v>
      </c>
      <c r="FP367" s="65" t="s">
        <v>410</v>
      </c>
      <c r="FQ367" s="68">
        <v>0.23533287835643499</v>
      </c>
      <c r="FR367" s="78">
        <v>459.04</v>
      </c>
      <c r="FS367" s="78">
        <v>470.48</v>
      </c>
      <c r="FT367" s="78">
        <v>478.5</v>
      </c>
      <c r="FU367" s="78">
        <v>349.33</v>
      </c>
      <c r="FV367" s="78">
        <v>256.43</v>
      </c>
      <c r="FW367" s="79">
        <v>253.06</v>
      </c>
      <c r="FX367" s="65" t="s">
        <v>411</v>
      </c>
      <c r="FY367" s="78">
        <v>506.21</v>
      </c>
      <c r="FZ367" s="78">
        <v>510.06</v>
      </c>
      <c r="GA367" s="78">
        <v>472.56</v>
      </c>
      <c r="GB367" s="78">
        <v>493.62</v>
      </c>
      <c r="GC367" s="78"/>
      <c r="GD367" s="79">
        <v>303.04000000000002</v>
      </c>
      <c r="GE367" s="65" t="s">
        <v>412</v>
      </c>
      <c r="GF367" s="68">
        <v>0.21934634788330801</v>
      </c>
      <c r="GG367" s="78">
        <v>480.81</v>
      </c>
      <c r="GH367" s="78">
        <v>501.91</v>
      </c>
      <c r="GI367" s="78">
        <v>364.33</v>
      </c>
      <c r="GJ367" s="78">
        <v>340.31</v>
      </c>
      <c r="GK367" s="78"/>
      <c r="GL367" s="79">
        <v>345.47</v>
      </c>
      <c r="GM367" s="65" t="s">
        <v>413</v>
      </c>
      <c r="GN367" s="68">
        <v>0.10479653752239999</v>
      </c>
      <c r="GO367" s="78">
        <v>478.12</v>
      </c>
      <c r="GP367" s="78">
        <v>513.65</v>
      </c>
      <c r="GQ367" s="78">
        <v>421.32</v>
      </c>
      <c r="GR367" s="78">
        <v>326.23</v>
      </c>
      <c r="GS367" s="78"/>
      <c r="GT367" s="79"/>
      <c r="GU367" s="65" t="s">
        <v>414</v>
      </c>
      <c r="GV367" s="68">
        <v>1</v>
      </c>
      <c r="GW367" s="78">
        <v>434.95</v>
      </c>
      <c r="GX367" s="78">
        <v>440.41</v>
      </c>
      <c r="GY367" s="78">
        <v>393.96</v>
      </c>
      <c r="GZ367" s="78">
        <v>395.34</v>
      </c>
      <c r="HA367" s="78"/>
      <c r="HB367" s="79">
        <v>404.75</v>
      </c>
      <c r="HC367" s="65" t="s">
        <v>415</v>
      </c>
      <c r="HD367" s="68">
        <v>1</v>
      </c>
      <c r="HE367" s="78">
        <v>468.16</v>
      </c>
      <c r="HF367" s="78">
        <v>487.28</v>
      </c>
      <c r="HG367" s="78"/>
      <c r="HH367" s="78">
        <v>306.06</v>
      </c>
      <c r="HI367" s="78">
        <v>299.42</v>
      </c>
      <c r="HJ367" s="79">
        <v>370.89</v>
      </c>
      <c r="HK367" s="85" t="s">
        <v>416</v>
      </c>
      <c r="HL367" s="68">
        <v>1.11831804965332</v>
      </c>
      <c r="HM367" s="78">
        <v>415.84</v>
      </c>
      <c r="HN367" s="78">
        <v>432.87</v>
      </c>
      <c r="HO367" s="78">
        <v>411.44</v>
      </c>
      <c r="HP367" s="78"/>
      <c r="HQ367" s="78"/>
      <c r="HR367" s="79"/>
    </row>
    <row r="368" spans="1:226" x14ac:dyDescent="0.25">
      <c r="A368" s="81">
        <v>42940</v>
      </c>
      <c r="B368" s="82" t="s">
        <v>387</v>
      </c>
      <c r="C368" s="83">
        <v>467.50968266750584</v>
      </c>
      <c r="D368" s="83">
        <v>471.74354576253796</v>
      </c>
      <c r="E368" s="83">
        <v>411.95076586927331</v>
      </c>
      <c r="F368" s="83">
        <v>346.33366146609075</v>
      </c>
      <c r="G368" s="83">
        <v>285.91983661344227</v>
      </c>
      <c r="H368" s="84">
        <v>305.10164599071413</v>
      </c>
      <c r="I368" s="82" t="s">
        <v>388</v>
      </c>
      <c r="J368" s="83">
        <v>481.87156798989071</v>
      </c>
      <c r="K368" s="83">
        <v>475.66947986279916</v>
      </c>
      <c r="L368" s="83">
        <v>409.46010138166389</v>
      </c>
      <c r="M368" s="83">
        <v>346.68291130900894</v>
      </c>
      <c r="N368" s="83">
        <v>294.22461538461539</v>
      </c>
      <c r="O368" s="84">
        <v>350.1403760740472</v>
      </c>
      <c r="P368" s="65" t="s">
        <v>389</v>
      </c>
      <c r="Q368" s="78">
        <v>461.64</v>
      </c>
      <c r="R368" s="78">
        <v>472.03</v>
      </c>
      <c r="S368" s="78">
        <v>429.24</v>
      </c>
      <c r="T368" s="78">
        <v>293</v>
      </c>
      <c r="U368" s="78"/>
      <c r="V368" s="79"/>
      <c r="W368" s="65" t="s">
        <v>390</v>
      </c>
      <c r="X368" s="78">
        <v>475.92</v>
      </c>
      <c r="Y368" s="78">
        <v>475.05</v>
      </c>
      <c r="Z368" s="78">
        <v>415.4</v>
      </c>
      <c r="AA368" s="78">
        <v>269.52999999999997</v>
      </c>
      <c r="AB368" s="78"/>
      <c r="AC368" s="79">
        <v>350.41</v>
      </c>
      <c r="AD368" s="65" t="s">
        <v>391</v>
      </c>
      <c r="AE368" s="68">
        <v>0.51129972389814904</v>
      </c>
      <c r="AF368" s="78">
        <v>468.57</v>
      </c>
      <c r="AG368" s="78">
        <v>470.44</v>
      </c>
      <c r="AH368" s="78">
        <v>420.8</v>
      </c>
      <c r="AI368" s="78"/>
      <c r="AJ368" s="78"/>
      <c r="AK368" s="79">
        <v>277.27999999999997</v>
      </c>
      <c r="AL368" s="69" t="s">
        <v>392</v>
      </c>
      <c r="AM368" s="70">
        <v>1</v>
      </c>
      <c r="AN368" s="78">
        <v>484.06</v>
      </c>
      <c r="AO368" s="78">
        <v>502.19</v>
      </c>
      <c r="AP368" s="78">
        <v>503.79</v>
      </c>
      <c r="AQ368" s="78">
        <v>550.38</v>
      </c>
      <c r="AR368" s="78"/>
      <c r="AS368" s="79"/>
      <c r="AT368" s="65" t="s">
        <v>393</v>
      </c>
      <c r="AU368" s="68">
        <v>3.8426068244697201E-2</v>
      </c>
      <c r="AV368" s="78">
        <v>438.08</v>
      </c>
      <c r="AW368" s="78">
        <v>478.06</v>
      </c>
      <c r="AX368" s="78">
        <v>400.15</v>
      </c>
      <c r="AY368" s="78">
        <v>258.61</v>
      </c>
      <c r="AZ368" s="78"/>
      <c r="BA368" s="79">
        <v>341.31</v>
      </c>
      <c r="BB368" s="65" t="s">
        <v>394</v>
      </c>
      <c r="BC368" s="78">
        <v>477.43</v>
      </c>
      <c r="BD368" s="78">
        <v>477.5</v>
      </c>
      <c r="BE368" s="78">
        <v>410.38</v>
      </c>
      <c r="BF368" s="78"/>
      <c r="BG368" s="78"/>
      <c r="BH368" s="79">
        <v>355.23</v>
      </c>
      <c r="BI368" s="65" t="s">
        <v>395</v>
      </c>
      <c r="BJ368" s="68">
        <v>0.13447909522464699</v>
      </c>
      <c r="BK368" s="78">
        <v>558.09</v>
      </c>
      <c r="BL368" s="78">
        <v>547.05999999999995</v>
      </c>
      <c r="BM368" s="78">
        <v>544.69000000000005</v>
      </c>
      <c r="BN368" s="78">
        <v>364.91</v>
      </c>
      <c r="BO368" s="78"/>
      <c r="BP368" s="79"/>
      <c r="BQ368" s="65" t="s">
        <v>396</v>
      </c>
      <c r="BR368" s="68">
        <v>1</v>
      </c>
      <c r="BS368" s="78">
        <v>539.73</v>
      </c>
      <c r="BT368" s="78">
        <v>444.5</v>
      </c>
      <c r="BU368" s="78">
        <v>469.05</v>
      </c>
      <c r="BV368" s="78"/>
      <c r="BW368" s="78"/>
      <c r="BX368" s="79">
        <v>271.17</v>
      </c>
      <c r="BY368" s="65" t="s">
        <v>397</v>
      </c>
      <c r="BZ368" s="78">
        <v>511.29</v>
      </c>
      <c r="CA368" s="78">
        <v>504.03</v>
      </c>
      <c r="CB368" s="78">
        <v>402.52</v>
      </c>
      <c r="CC368" s="78">
        <v>326.44</v>
      </c>
      <c r="CD368" s="78"/>
      <c r="CE368" s="79">
        <v>465.95</v>
      </c>
      <c r="CF368" s="65" t="s">
        <v>398</v>
      </c>
      <c r="CG368" s="78">
        <v>518.19000000000005</v>
      </c>
      <c r="CH368" s="78">
        <v>512.01</v>
      </c>
      <c r="CI368" s="78">
        <v>445.49</v>
      </c>
      <c r="CJ368" s="78"/>
      <c r="CK368" s="78"/>
      <c r="CL368" s="79"/>
      <c r="CM368" s="65" t="s">
        <v>399</v>
      </c>
      <c r="CN368" s="78">
        <v>447.49</v>
      </c>
      <c r="CO368" s="78">
        <v>437.3</v>
      </c>
      <c r="CP368" s="78">
        <v>448.92</v>
      </c>
      <c r="CQ368" s="78">
        <v>325.55</v>
      </c>
      <c r="CR368" s="78"/>
      <c r="CS368" s="79">
        <v>526.42999999999995</v>
      </c>
      <c r="CT368" s="65" t="s">
        <v>400</v>
      </c>
      <c r="CU368" s="78">
        <v>474.95</v>
      </c>
      <c r="CV368" s="78">
        <v>564.21</v>
      </c>
      <c r="CW368" s="78"/>
      <c r="CX368" s="78">
        <v>337.35</v>
      </c>
      <c r="CY368" s="78"/>
      <c r="CZ368" s="79"/>
      <c r="DA368" s="65" t="s">
        <v>401</v>
      </c>
      <c r="DB368" s="68">
        <v>0.134956409079867</v>
      </c>
      <c r="DC368" s="78">
        <v>457.99</v>
      </c>
      <c r="DD368" s="78">
        <v>490.81</v>
      </c>
      <c r="DE368" s="78">
        <v>410.94</v>
      </c>
      <c r="DF368" s="78">
        <v>404.19</v>
      </c>
      <c r="DG368" s="78"/>
      <c r="DH368" s="79">
        <v>432.48</v>
      </c>
      <c r="DI368" s="65" t="s">
        <v>402</v>
      </c>
      <c r="DJ368" s="68">
        <v>3.2770768474520702E-3</v>
      </c>
      <c r="DK368" s="78">
        <v>480.41</v>
      </c>
      <c r="DL368" s="78">
        <v>508.36</v>
      </c>
      <c r="DM368" s="78">
        <v>508.36</v>
      </c>
      <c r="DN368" s="78">
        <v>399.67</v>
      </c>
      <c r="DO368" s="78"/>
      <c r="DP368" s="79">
        <v>431.27</v>
      </c>
      <c r="DQ368" s="65" t="s">
        <v>403</v>
      </c>
      <c r="DR368" s="78">
        <v>464.64</v>
      </c>
      <c r="DS368" s="78">
        <v>475.8</v>
      </c>
      <c r="DT368" s="78">
        <v>388.56</v>
      </c>
      <c r="DU368" s="78">
        <v>559.76</v>
      </c>
      <c r="DV368" s="78"/>
      <c r="DW368" s="79"/>
      <c r="DX368" s="65" t="s">
        <v>404</v>
      </c>
      <c r="DY368" s="78">
        <v>492.77</v>
      </c>
      <c r="DZ368" s="78">
        <v>478.39</v>
      </c>
      <c r="EA368" s="78">
        <v>520.26</v>
      </c>
      <c r="EB368" s="78">
        <v>324.33</v>
      </c>
      <c r="EC368" s="78"/>
      <c r="ED368" s="79">
        <v>354.39</v>
      </c>
      <c r="EE368" s="65" t="s">
        <v>405</v>
      </c>
      <c r="EF368" s="68">
        <v>1</v>
      </c>
      <c r="EG368" s="78">
        <v>470.73</v>
      </c>
      <c r="EH368" s="78">
        <v>485.56</v>
      </c>
      <c r="EI368" s="78">
        <v>449.06</v>
      </c>
      <c r="EJ368" s="78"/>
      <c r="EK368" s="78">
        <v>264.94</v>
      </c>
      <c r="EL368" s="79">
        <v>269.31</v>
      </c>
      <c r="EM368" s="65" t="s">
        <v>406</v>
      </c>
      <c r="EN368" s="78">
        <v>493.47</v>
      </c>
      <c r="EO368" s="78">
        <v>476.97</v>
      </c>
      <c r="EP368" s="78">
        <v>425.09</v>
      </c>
      <c r="EQ368" s="78"/>
      <c r="ER368" s="78"/>
      <c r="ES368" s="79">
        <v>325.56</v>
      </c>
      <c r="ET368" s="65" t="s">
        <v>407</v>
      </c>
      <c r="EU368" s="68">
        <v>1</v>
      </c>
      <c r="EV368" s="78">
        <v>458.36</v>
      </c>
      <c r="EW368" s="78">
        <v>447.24</v>
      </c>
      <c r="EX368" s="78">
        <v>447.24</v>
      </c>
      <c r="EY368" s="78"/>
      <c r="EZ368" s="78"/>
      <c r="FA368" s="79">
        <v>318.06</v>
      </c>
      <c r="FB368" s="65" t="s">
        <v>408</v>
      </c>
      <c r="FC368" s="78">
        <v>560.79</v>
      </c>
      <c r="FD368" s="78">
        <v>527.6</v>
      </c>
      <c r="FE368" s="78">
        <v>615.37</v>
      </c>
      <c r="FF368" s="78"/>
      <c r="FG368" s="78"/>
      <c r="FH368" s="79"/>
      <c r="FI368" s="65" t="s">
        <v>409</v>
      </c>
      <c r="FJ368" s="78">
        <v>477.64</v>
      </c>
      <c r="FK368" s="78">
        <v>484.59</v>
      </c>
      <c r="FL368" s="78">
        <v>311.04000000000002</v>
      </c>
      <c r="FM368" s="78">
        <v>500.56</v>
      </c>
      <c r="FN368" s="78"/>
      <c r="FO368" s="79">
        <v>272.89</v>
      </c>
      <c r="FP368" s="65" t="s">
        <v>410</v>
      </c>
      <c r="FQ368" s="68">
        <v>0.23580456517638201</v>
      </c>
      <c r="FR368" s="78">
        <v>440.86</v>
      </c>
      <c r="FS368" s="78">
        <v>454.96</v>
      </c>
      <c r="FT368" s="78">
        <v>461.05</v>
      </c>
      <c r="FU368" s="78">
        <v>348.27</v>
      </c>
      <c r="FV368" s="78">
        <v>256.95</v>
      </c>
      <c r="FW368" s="79">
        <v>234.82</v>
      </c>
      <c r="FX368" s="65" t="s">
        <v>411</v>
      </c>
      <c r="FY368" s="78">
        <v>507.03</v>
      </c>
      <c r="FZ368" s="78">
        <v>507.62</v>
      </c>
      <c r="GA368" s="78">
        <v>469.31</v>
      </c>
      <c r="GB368" s="78">
        <v>490.7</v>
      </c>
      <c r="GC368" s="78"/>
      <c r="GD368" s="79">
        <v>306.29000000000002</v>
      </c>
      <c r="GE368" s="65" t="s">
        <v>412</v>
      </c>
      <c r="GF368" s="68">
        <v>0.219115649239669</v>
      </c>
      <c r="GG368" s="78">
        <v>482.88</v>
      </c>
      <c r="GH368" s="78">
        <v>500.73</v>
      </c>
      <c r="GI368" s="78">
        <v>324.95</v>
      </c>
      <c r="GJ368" s="78">
        <v>345.43</v>
      </c>
      <c r="GK368" s="78"/>
      <c r="GL368" s="79">
        <v>346.68</v>
      </c>
      <c r="GM368" s="65" t="s">
        <v>413</v>
      </c>
      <c r="GN368" s="68">
        <v>0.104293774704588</v>
      </c>
      <c r="GO368" s="78">
        <v>475.83</v>
      </c>
      <c r="GP368" s="78">
        <v>511.19</v>
      </c>
      <c r="GQ368" s="78">
        <v>419.3</v>
      </c>
      <c r="GR368" s="78">
        <v>324.67</v>
      </c>
      <c r="GS368" s="78"/>
      <c r="GT368" s="79"/>
      <c r="GU368" s="65" t="s">
        <v>414</v>
      </c>
      <c r="GV368" s="68">
        <v>1</v>
      </c>
      <c r="GW368" s="78">
        <v>430.87</v>
      </c>
      <c r="GX368" s="78">
        <v>433.62</v>
      </c>
      <c r="GY368" s="78">
        <v>388.92</v>
      </c>
      <c r="GZ368" s="78">
        <v>395.34</v>
      </c>
      <c r="HA368" s="78"/>
      <c r="HB368" s="79">
        <v>404.94</v>
      </c>
      <c r="HC368" s="65" t="s">
        <v>415</v>
      </c>
      <c r="HD368" s="68">
        <v>1</v>
      </c>
      <c r="HE368" s="78">
        <v>454</v>
      </c>
      <c r="HF368" s="78">
        <v>476.45</v>
      </c>
      <c r="HG368" s="78"/>
      <c r="HH368" s="78">
        <v>301.19</v>
      </c>
      <c r="HI368" s="78">
        <v>294.55</v>
      </c>
      <c r="HJ368" s="79">
        <v>369.22</v>
      </c>
      <c r="HK368" s="85" t="s">
        <v>416</v>
      </c>
      <c r="HL368" s="68">
        <v>1.1191941801902601</v>
      </c>
      <c r="HM368" s="78">
        <v>414.59</v>
      </c>
      <c r="HN368" s="78">
        <v>430.79</v>
      </c>
      <c r="HO368" s="78">
        <v>377.06</v>
      </c>
      <c r="HP368" s="78"/>
      <c r="HQ368" s="78"/>
      <c r="HR368" s="79"/>
    </row>
    <row r="369" spans="1:226" x14ac:dyDescent="0.25">
      <c r="A369" s="81">
        <v>42933</v>
      </c>
      <c r="B369" s="82" t="s">
        <v>387</v>
      </c>
      <c r="C369" s="83">
        <v>467.46688640147164</v>
      </c>
      <c r="D369" s="83">
        <v>470.28884664920713</v>
      </c>
      <c r="E369" s="83">
        <v>410.36034947541776</v>
      </c>
      <c r="F369" s="83">
        <v>345.93293848102337</v>
      </c>
      <c r="G369" s="83">
        <v>290.73197920534722</v>
      </c>
      <c r="H369" s="84">
        <v>306.21409374486109</v>
      </c>
      <c r="I369" s="82" t="s">
        <v>388</v>
      </c>
      <c r="J369" s="83">
        <v>479.63025846529035</v>
      </c>
      <c r="K369" s="83">
        <v>472.61921105316748</v>
      </c>
      <c r="L369" s="83">
        <v>407.64050433630348</v>
      </c>
      <c r="M369" s="83">
        <v>345.79203589853796</v>
      </c>
      <c r="N369" s="83">
        <v>300.28725274725275</v>
      </c>
      <c r="O369" s="84">
        <v>350.66119520442373</v>
      </c>
      <c r="P369" s="65" t="s">
        <v>389</v>
      </c>
      <c r="Q369" s="78">
        <v>459.97</v>
      </c>
      <c r="R369" s="78">
        <v>470.36</v>
      </c>
      <c r="S369" s="78">
        <v>425.25</v>
      </c>
      <c r="T369" s="78">
        <v>293</v>
      </c>
      <c r="U369" s="78"/>
      <c r="V369" s="79"/>
      <c r="W369" s="65" t="s">
        <v>390</v>
      </c>
      <c r="X369" s="78">
        <v>465.18</v>
      </c>
      <c r="Y369" s="78">
        <v>460.32</v>
      </c>
      <c r="Z369" s="78">
        <v>403</v>
      </c>
      <c r="AA369" s="78">
        <v>260.51</v>
      </c>
      <c r="AB369" s="78"/>
      <c r="AC369" s="79">
        <v>342.98</v>
      </c>
      <c r="AD369" s="65" t="s">
        <v>391</v>
      </c>
      <c r="AE369" s="68">
        <v>0.51129972389814904</v>
      </c>
      <c r="AF369" s="78">
        <v>470.4</v>
      </c>
      <c r="AG369" s="78">
        <v>470.56</v>
      </c>
      <c r="AH369" s="78">
        <v>420.8</v>
      </c>
      <c r="AI369" s="78"/>
      <c r="AJ369" s="78"/>
      <c r="AK369" s="79">
        <v>278.52</v>
      </c>
      <c r="AL369" s="69" t="s">
        <v>392</v>
      </c>
      <c r="AM369" s="70">
        <v>1</v>
      </c>
      <c r="AN369" s="78">
        <v>484.13</v>
      </c>
      <c r="AO369" s="78">
        <v>502.19</v>
      </c>
      <c r="AP369" s="78">
        <v>503.79</v>
      </c>
      <c r="AQ369" s="78">
        <v>550.38</v>
      </c>
      <c r="AR369" s="78"/>
      <c r="AS369" s="79"/>
      <c r="AT369" s="65" t="s">
        <v>393</v>
      </c>
      <c r="AU369" s="68">
        <v>3.8328861632809498E-2</v>
      </c>
      <c r="AV369" s="78">
        <v>438.52</v>
      </c>
      <c r="AW369" s="78">
        <v>477.95</v>
      </c>
      <c r="AX369" s="78">
        <v>396</v>
      </c>
      <c r="AY369" s="78">
        <v>273.05</v>
      </c>
      <c r="AZ369" s="78"/>
      <c r="BA369" s="79">
        <v>341.68</v>
      </c>
      <c r="BB369" s="65" t="s">
        <v>394</v>
      </c>
      <c r="BC369" s="78">
        <v>479.11</v>
      </c>
      <c r="BD369" s="78">
        <v>478.34</v>
      </c>
      <c r="BE369" s="78">
        <v>411.72</v>
      </c>
      <c r="BF369" s="78"/>
      <c r="BG369" s="78"/>
      <c r="BH369" s="79">
        <v>354.22</v>
      </c>
      <c r="BI369" s="65" t="s">
        <v>395</v>
      </c>
      <c r="BJ369" s="68">
        <v>0.134471861762926</v>
      </c>
      <c r="BK369" s="78">
        <v>558.05999999999995</v>
      </c>
      <c r="BL369" s="78">
        <v>536.27</v>
      </c>
      <c r="BM369" s="78">
        <v>533.91</v>
      </c>
      <c r="BN369" s="78">
        <v>364.89</v>
      </c>
      <c r="BO369" s="78"/>
      <c r="BP369" s="79"/>
      <c r="BQ369" s="65" t="s">
        <v>396</v>
      </c>
      <c r="BR369" s="68">
        <v>1</v>
      </c>
      <c r="BS369" s="78">
        <v>539.73</v>
      </c>
      <c r="BT369" s="78">
        <v>444.5</v>
      </c>
      <c r="BU369" s="78">
        <v>469.05</v>
      </c>
      <c r="BV369" s="78"/>
      <c r="BW369" s="78"/>
      <c r="BX369" s="79">
        <v>271.17</v>
      </c>
      <c r="BY369" s="65" t="s">
        <v>397</v>
      </c>
      <c r="BZ369" s="78">
        <v>507.62</v>
      </c>
      <c r="CA369" s="78">
        <v>498.91</v>
      </c>
      <c r="CB369" s="78">
        <v>402.91</v>
      </c>
      <c r="CC369" s="78">
        <v>325.47000000000003</v>
      </c>
      <c r="CD369" s="78"/>
      <c r="CE369" s="79">
        <v>468.52</v>
      </c>
      <c r="CF369" s="65" t="s">
        <v>398</v>
      </c>
      <c r="CG369" s="78">
        <v>517.38</v>
      </c>
      <c r="CH369" s="78">
        <v>513.63</v>
      </c>
      <c r="CI369" s="78">
        <v>445.49</v>
      </c>
      <c r="CJ369" s="78"/>
      <c r="CK369" s="78"/>
      <c r="CL369" s="79"/>
      <c r="CM369" s="65" t="s">
        <v>399</v>
      </c>
      <c r="CN369" s="78">
        <v>442.72</v>
      </c>
      <c r="CO369" s="78">
        <v>431.26</v>
      </c>
      <c r="CP369" s="78">
        <v>444.84</v>
      </c>
      <c r="CQ369" s="78">
        <v>323.88</v>
      </c>
      <c r="CR369" s="78"/>
      <c r="CS369" s="79">
        <v>526.62</v>
      </c>
      <c r="CT369" s="65" t="s">
        <v>400</v>
      </c>
      <c r="CU369" s="78">
        <v>467.69</v>
      </c>
      <c r="CV369" s="78">
        <v>565.28</v>
      </c>
      <c r="CW369" s="78"/>
      <c r="CX369" s="78">
        <v>340.1</v>
      </c>
      <c r="CY369" s="78"/>
      <c r="CZ369" s="79"/>
      <c r="DA369" s="65" t="s">
        <v>401</v>
      </c>
      <c r="DB369" s="68">
        <v>0.13493273603108899</v>
      </c>
      <c r="DC369" s="78">
        <v>463.09</v>
      </c>
      <c r="DD369" s="78">
        <v>495.37</v>
      </c>
      <c r="DE369" s="78">
        <v>415.51</v>
      </c>
      <c r="DF369" s="78">
        <v>404.12</v>
      </c>
      <c r="DG369" s="78"/>
      <c r="DH369" s="79">
        <v>430.14</v>
      </c>
      <c r="DI369" s="65" t="s">
        <v>402</v>
      </c>
      <c r="DJ369" s="68">
        <v>3.26743996079072E-3</v>
      </c>
      <c r="DK369" s="78">
        <v>478.73</v>
      </c>
      <c r="DL369" s="78">
        <v>506.45</v>
      </c>
      <c r="DM369" s="78">
        <v>506.45</v>
      </c>
      <c r="DN369" s="78">
        <v>398.49</v>
      </c>
      <c r="DO369" s="78"/>
      <c r="DP369" s="79">
        <v>428.57</v>
      </c>
      <c r="DQ369" s="65" t="s">
        <v>403</v>
      </c>
      <c r="DR369" s="78">
        <v>472.77</v>
      </c>
      <c r="DS369" s="78">
        <v>483.93</v>
      </c>
      <c r="DT369" s="78">
        <v>386.87</v>
      </c>
      <c r="DU369" s="78">
        <v>559.23</v>
      </c>
      <c r="DV369" s="78"/>
      <c r="DW369" s="79"/>
      <c r="DX369" s="65" t="s">
        <v>404</v>
      </c>
      <c r="DY369" s="78">
        <v>490.72</v>
      </c>
      <c r="DZ369" s="78">
        <v>476.63</v>
      </c>
      <c r="EA369" s="78">
        <v>513.42999999999995</v>
      </c>
      <c r="EB369" s="78">
        <v>315.68</v>
      </c>
      <c r="EC369" s="78"/>
      <c r="ED369" s="79">
        <v>355.09</v>
      </c>
      <c r="EE369" s="65" t="s">
        <v>405</v>
      </c>
      <c r="EF369" s="68">
        <v>1</v>
      </c>
      <c r="EG369" s="78">
        <v>478.71</v>
      </c>
      <c r="EH369" s="78">
        <v>487.14</v>
      </c>
      <c r="EI369" s="78">
        <v>449.06</v>
      </c>
      <c r="EJ369" s="78"/>
      <c r="EK369" s="78">
        <v>264.94</v>
      </c>
      <c r="EL369" s="79">
        <v>269.12</v>
      </c>
      <c r="EM369" s="65" t="s">
        <v>406</v>
      </c>
      <c r="EN369" s="78">
        <v>493.47</v>
      </c>
      <c r="EO369" s="78">
        <v>481.24</v>
      </c>
      <c r="EP369" s="78">
        <v>411.05</v>
      </c>
      <c r="EQ369" s="78"/>
      <c r="ER369" s="78"/>
      <c r="ES369" s="79">
        <v>325.56</v>
      </c>
      <c r="ET369" s="65" t="s">
        <v>407</v>
      </c>
      <c r="EU369" s="68">
        <v>1</v>
      </c>
      <c r="EV369" s="78">
        <v>473.24</v>
      </c>
      <c r="EW369" s="78">
        <v>462.01</v>
      </c>
      <c r="EX369" s="78">
        <v>462.01</v>
      </c>
      <c r="EY369" s="78"/>
      <c r="EZ369" s="78"/>
      <c r="FA369" s="79">
        <v>315.3</v>
      </c>
      <c r="FB369" s="65" t="s">
        <v>408</v>
      </c>
      <c r="FC369" s="78">
        <v>560.79</v>
      </c>
      <c r="FD369" s="78">
        <v>527.6</v>
      </c>
      <c r="FE369" s="78">
        <v>615.37</v>
      </c>
      <c r="FF369" s="78"/>
      <c r="FG369" s="78"/>
      <c r="FH369" s="79"/>
      <c r="FI369" s="65" t="s">
        <v>409</v>
      </c>
      <c r="FJ369" s="78">
        <v>464.42</v>
      </c>
      <c r="FK369" s="78">
        <v>473.02</v>
      </c>
      <c r="FL369" s="78">
        <v>313.52</v>
      </c>
      <c r="FM369" s="78">
        <v>503.56</v>
      </c>
      <c r="FN369" s="78"/>
      <c r="FO369" s="79">
        <v>278.67</v>
      </c>
      <c r="FP369" s="65" t="s">
        <v>410</v>
      </c>
      <c r="FQ369" s="68">
        <v>0.237642585551331</v>
      </c>
      <c r="FR369" s="78">
        <v>445.04</v>
      </c>
      <c r="FS369" s="78">
        <v>458.58</v>
      </c>
      <c r="FT369" s="78">
        <v>467.29</v>
      </c>
      <c r="FU369" s="78">
        <v>360</v>
      </c>
      <c r="FV369" s="78">
        <v>257.39999999999998</v>
      </c>
      <c r="FW369" s="79">
        <v>237.11</v>
      </c>
      <c r="FX369" s="65" t="s">
        <v>411</v>
      </c>
      <c r="FY369" s="78">
        <v>503.77</v>
      </c>
      <c r="FZ369" s="78">
        <v>506.81</v>
      </c>
      <c r="GA369" s="78">
        <v>470.94</v>
      </c>
      <c r="GB369" s="78">
        <v>496.98</v>
      </c>
      <c r="GC369" s="78"/>
      <c r="GD369" s="79">
        <v>307.10000000000002</v>
      </c>
      <c r="GE369" s="65" t="s">
        <v>412</v>
      </c>
      <c r="GF369" s="68">
        <v>0.21930786438001701</v>
      </c>
      <c r="GG369" s="78">
        <v>474.76</v>
      </c>
      <c r="GH369" s="78">
        <v>488.28</v>
      </c>
      <c r="GI369" s="78">
        <v>375.66</v>
      </c>
      <c r="GJ369" s="78">
        <v>353.13</v>
      </c>
      <c r="GK369" s="78"/>
      <c r="GL369" s="79">
        <v>346.48</v>
      </c>
      <c r="GM369" s="65" t="s">
        <v>413</v>
      </c>
      <c r="GN369" s="68">
        <v>0.10482180293501001</v>
      </c>
      <c r="GO369" s="78">
        <v>478.24</v>
      </c>
      <c r="GP369" s="78">
        <v>513.77</v>
      </c>
      <c r="GQ369" s="78">
        <v>421.43</v>
      </c>
      <c r="GR369" s="78">
        <v>326.31</v>
      </c>
      <c r="GS369" s="78"/>
      <c r="GT369" s="79"/>
      <c r="GU369" s="65" t="s">
        <v>414</v>
      </c>
      <c r="GV369" s="68">
        <v>1</v>
      </c>
      <c r="GW369" s="78">
        <v>428.88</v>
      </c>
      <c r="GX369" s="78">
        <v>428.75</v>
      </c>
      <c r="GY369" s="78">
        <v>384.43</v>
      </c>
      <c r="GZ369" s="78">
        <v>395.34</v>
      </c>
      <c r="HA369" s="78"/>
      <c r="HB369" s="79">
        <v>408.42</v>
      </c>
      <c r="HC369" s="65" t="s">
        <v>415</v>
      </c>
      <c r="HD369" s="68">
        <v>1</v>
      </c>
      <c r="HE369" s="78">
        <v>454.83</v>
      </c>
      <c r="HF369" s="78">
        <v>477.28</v>
      </c>
      <c r="HG369" s="78"/>
      <c r="HH369" s="78">
        <v>307.32</v>
      </c>
      <c r="HI369" s="78">
        <v>300.68</v>
      </c>
      <c r="HJ369" s="79">
        <v>371.72</v>
      </c>
      <c r="HK369" s="85" t="s">
        <v>416</v>
      </c>
      <c r="HL369" s="68">
        <v>1.1395362087630301</v>
      </c>
      <c r="HM369" s="78">
        <v>421.14</v>
      </c>
      <c r="HN369" s="78">
        <v>437.23</v>
      </c>
      <c r="HO369" s="78">
        <v>379.7</v>
      </c>
      <c r="HP369" s="78"/>
      <c r="HQ369" s="78"/>
      <c r="HR369" s="79"/>
    </row>
    <row r="370" spans="1:226" x14ac:dyDescent="0.25">
      <c r="A370" s="81">
        <v>42926</v>
      </c>
      <c r="B370" s="82" t="s">
        <v>387</v>
      </c>
      <c r="C370" s="83">
        <v>465.51439158213492</v>
      </c>
      <c r="D370" s="83">
        <v>468.8025795444961</v>
      </c>
      <c r="E370" s="83">
        <v>415.70755545267411</v>
      </c>
      <c r="F370" s="83">
        <v>352.75866219254414</v>
      </c>
      <c r="G370" s="83">
        <v>288.96562198291866</v>
      </c>
      <c r="H370" s="84">
        <v>307.57334441526149</v>
      </c>
      <c r="I370" s="82" t="s">
        <v>388</v>
      </c>
      <c r="J370" s="83">
        <v>478.87210879850755</v>
      </c>
      <c r="K370" s="83">
        <v>471.53123586919889</v>
      </c>
      <c r="L370" s="83">
        <v>413.46774043870238</v>
      </c>
      <c r="M370" s="83">
        <v>352.7228739729822</v>
      </c>
      <c r="N370" s="83">
        <v>298.46747252747252</v>
      </c>
      <c r="O370" s="84">
        <v>352.87849508128517</v>
      </c>
      <c r="P370" s="65" t="s">
        <v>389</v>
      </c>
      <c r="Q370" s="78">
        <v>463.31</v>
      </c>
      <c r="R370" s="78">
        <v>475.36</v>
      </c>
      <c r="S370" s="78">
        <v>423.48</v>
      </c>
      <c r="T370" s="78">
        <v>298</v>
      </c>
      <c r="U370" s="78"/>
      <c r="V370" s="79"/>
      <c r="W370" s="65" t="s">
        <v>390</v>
      </c>
      <c r="X370" s="78">
        <v>488.52</v>
      </c>
      <c r="Y370" s="78">
        <v>484.44</v>
      </c>
      <c r="Z370" s="78">
        <v>419.37</v>
      </c>
      <c r="AA370" s="78">
        <v>273.86</v>
      </c>
      <c r="AB370" s="78"/>
      <c r="AC370" s="79">
        <v>356.2</v>
      </c>
      <c r="AD370" s="65" t="s">
        <v>391</v>
      </c>
      <c r="AE370" s="68">
        <v>0.51129972389814904</v>
      </c>
      <c r="AF370" s="78">
        <v>472.23</v>
      </c>
      <c r="AG370" s="78">
        <v>470.35</v>
      </c>
      <c r="AH370" s="78">
        <v>420.8</v>
      </c>
      <c r="AI370" s="78"/>
      <c r="AJ370" s="78"/>
      <c r="AK370" s="79">
        <v>280.86</v>
      </c>
      <c r="AL370" s="69" t="s">
        <v>392</v>
      </c>
      <c r="AM370" s="70">
        <v>1</v>
      </c>
      <c r="AN370" s="78">
        <v>485.07</v>
      </c>
      <c r="AO370" s="78">
        <v>503.81</v>
      </c>
      <c r="AP370" s="78">
        <v>504.18</v>
      </c>
      <c r="AQ370" s="78">
        <v>550.38</v>
      </c>
      <c r="AR370" s="78"/>
      <c r="AS370" s="79"/>
      <c r="AT370" s="65" t="s">
        <v>393</v>
      </c>
      <c r="AU370" s="68">
        <v>3.8320049049662797E-2</v>
      </c>
      <c r="AV370" s="78">
        <v>440.13</v>
      </c>
      <c r="AW370" s="78">
        <v>479.74</v>
      </c>
      <c r="AX370" s="78">
        <v>410.35</v>
      </c>
      <c r="AY370" s="78">
        <v>272.99</v>
      </c>
      <c r="AZ370" s="78"/>
      <c r="BA370" s="79">
        <v>346.64</v>
      </c>
      <c r="BB370" s="65" t="s">
        <v>394</v>
      </c>
      <c r="BC370" s="78">
        <v>473.23</v>
      </c>
      <c r="BD370" s="78">
        <v>471.62</v>
      </c>
      <c r="BE370" s="78">
        <v>419.32</v>
      </c>
      <c r="BF370" s="78"/>
      <c r="BG370" s="78"/>
      <c r="BH370" s="79">
        <v>357.78</v>
      </c>
      <c r="BI370" s="65" t="s">
        <v>395</v>
      </c>
      <c r="BJ370" s="68">
        <v>0.13447005351908101</v>
      </c>
      <c r="BK370" s="78">
        <v>547.29</v>
      </c>
      <c r="BL370" s="78">
        <v>547.02</v>
      </c>
      <c r="BM370" s="78">
        <v>544.66</v>
      </c>
      <c r="BN370" s="78">
        <v>364.88</v>
      </c>
      <c r="BO370" s="78"/>
      <c r="BP370" s="79"/>
      <c r="BQ370" s="65" t="s">
        <v>396</v>
      </c>
      <c r="BR370" s="68">
        <v>1</v>
      </c>
      <c r="BS370" s="78">
        <v>539.73</v>
      </c>
      <c r="BT370" s="78">
        <v>444.5</v>
      </c>
      <c r="BU370" s="78">
        <v>469.05</v>
      </c>
      <c r="BV370" s="78"/>
      <c r="BW370" s="78"/>
      <c r="BX370" s="79">
        <v>271.17</v>
      </c>
      <c r="BY370" s="65" t="s">
        <v>397</v>
      </c>
      <c r="BZ370" s="78">
        <v>509.32</v>
      </c>
      <c r="CA370" s="78">
        <v>499.35</v>
      </c>
      <c r="CB370" s="78">
        <v>403.53</v>
      </c>
      <c r="CC370" s="78">
        <v>336.54</v>
      </c>
      <c r="CD370" s="78"/>
      <c r="CE370" s="79">
        <v>481.05</v>
      </c>
      <c r="CF370" s="65" t="s">
        <v>398</v>
      </c>
      <c r="CG370" s="78">
        <v>514.96</v>
      </c>
      <c r="CH370" s="78">
        <v>510.4</v>
      </c>
      <c r="CI370" s="78">
        <v>449.53</v>
      </c>
      <c r="CJ370" s="78"/>
      <c r="CK370" s="78"/>
      <c r="CL370" s="79"/>
      <c r="CM370" s="65" t="s">
        <v>399</v>
      </c>
      <c r="CN370" s="78">
        <v>436.77</v>
      </c>
      <c r="CO370" s="78">
        <v>428.57</v>
      </c>
      <c r="CP370" s="78">
        <v>447.75</v>
      </c>
      <c r="CQ370" s="78">
        <v>332.22</v>
      </c>
      <c r="CR370" s="78"/>
      <c r="CS370" s="79">
        <v>520.97</v>
      </c>
      <c r="CT370" s="65" t="s">
        <v>400</v>
      </c>
      <c r="CU370" s="78">
        <v>467.69</v>
      </c>
      <c r="CV370" s="78">
        <v>565.28</v>
      </c>
      <c r="CW370" s="78"/>
      <c r="CX370" s="78">
        <v>340.1</v>
      </c>
      <c r="CY370" s="78"/>
      <c r="CZ370" s="79"/>
      <c r="DA370" s="65" t="s">
        <v>401</v>
      </c>
      <c r="DB370" s="68">
        <v>0.13505665626730401</v>
      </c>
      <c r="DC370" s="78">
        <v>457.03</v>
      </c>
      <c r="DD370" s="78">
        <v>486.2</v>
      </c>
      <c r="DE370" s="78">
        <v>406.17</v>
      </c>
      <c r="DF370" s="78">
        <v>435.29</v>
      </c>
      <c r="DG370" s="78"/>
      <c r="DH370" s="79">
        <v>418</v>
      </c>
      <c r="DI370" s="65" t="s">
        <v>402</v>
      </c>
      <c r="DJ370" s="68">
        <v>3.24685866424235E-3</v>
      </c>
      <c r="DK370" s="78">
        <v>475.6</v>
      </c>
      <c r="DL370" s="78">
        <v>503.39</v>
      </c>
      <c r="DM370" s="78">
        <v>503.39</v>
      </c>
      <c r="DN370" s="78">
        <v>495.92</v>
      </c>
      <c r="DO370" s="78"/>
      <c r="DP370" s="79">
        <v>426.9</v>
      </c>
      <c r="DQ370" s="65" t="s">
        <v>403</v>
      </c>
      <c r="DR370" s="78">
        <v>472.77</v>
      </c>
      <c r="DS370" s="78">
        <v>475.8</v>
      </c>
      <c r="DT370" s="78">
        <v>386.87</v>
      </c>
      <c r="DU370" s="78">
        <v>557.83000000000004</v>
      </c>
      <c r="DV370" s="78"/>
      <c r="DW370" s="79"/>
      <c r="DX370" s="65" t="s">
        <v>404</v>
      </c>
      <c r="DY370" s="78">
        <v>493.47</v>
      </c>
      <c r="DZ370" s="78">
        <v>479.67</v>
      </c>
      <c r="EA370" s="78">
        <v>514.95000000000005</v>
      </c>
      <c r="EB370" s="78">
        <v>316.33999999999997</v>
      </c>
      <c r="EC370" s="78"/>
      <c r="ED370" s="79">
        <v>356.56</v>
      </c>
      <c r="EE370" s="65" t="s">
        <v>405</v>
      </c>
      <c r="EF370" s="68">
        <v>1</v>
      </c>
      <c r="EG370" s="78">
        <v>465.75</v>
      </c>
      <c r="EH370" s="78">
        <v>479.21</v>
      </c>
      <c r="EI370" s="78">
        <v>449.06</v>
      </c>
      <c r="EJ370" s="78"/>
      <c r="EK370" s="78">
        <v>264.94</v>
      </c>
      <c r="EL370" s="79">
        <v>271.43</v>
      </c>
      <c r="EM370" s="65" t="s">
        <v>406</v>
      </c>
      <c r="EN370" s="78">
        <v>493.47</v>
      </c>
      <c r="EO370" s="78">
        <v>481.24</v>
      </c>
      <c r="EP370" s="78">
        <v>411.05</v>
      </c>
      <c r="EQ370" s="78"/>
      <c r="ER370" s="78"/>
      <c r="ES370" s="79">
        <v>325.56</v>
      </c>
      <c r="ET370" s="65" t="s">
        <v>407</v>
      </c>
      <c r="EU370" s="68">
        <v>1</v>
      </c>
      <c r="EV370" s="78">
        <v>474.84</v>
      </c>
      <c r="EW370" s="78">
        <v>464.44</v>
      </c>
      <c r="EX370" s="78">
        <v>464.44</v>
      </c>
      <c r="EY370" s="78"/>
      <c r="EZ370" s="78"/>
      <c r="FA370" s="79">
        <v>318.47000000000003</v>
      </c>
      <c r="FB370" s="65" t="s">
        <v>408</v>
      </c>
      <c r="FC370" s="78">
        <v>560.79</v>
      </c>
      <c r="FD370" s="78">
        <v>527.6</v>
      </c>
      <c r="FE370" s="78">
        <v>615.37</v>
      </c>
      <c r="FF370" s="78"/>
      <c r="FG370" s="78"/>
      <c r="FH370" s="79"/>
      <c r="FI370" s="65" t="s">
        <v>409</v>
      </c>
      <c r="FJ370" s="78">
        <v>469.38</v>
      </c>
      <c r="FK370" s="78">
        <v>469.72</v>
      </c>
      <c r="FL370" s="78">
        <v>304.43</v>
      </c>
      <c r="FM370" s="78">
        <v>483.56</v>
      </c>
      <c r="FN370" s="78"/>
      <c r="FO370" s="79">
        <v>278.67</v>
      </c>
      <c r="FP370" s="65" t="s">
        <v>410</v>
      </c>
      <c r="FQ370" s="68">
        <v>0.236183278223902</v>
      </c>
      <c r="FR370" s="78">
        <v>444.44</v>
      </c>
      <c r="FS370" s="78">
        <v>458.49</v>
      </c>
      <c r="FT370" s="78">
        <v>467.09</v>
      </c>
      <c r="FU370" s="78">
        <v>355.13</v>
      </c>
      <c r="FV370" s="78">
        <v>255.82</v>
      </c>
      <c r="FW370" s="79">
        <v>237.49</v>
      </c>
      <c r="FX370" s="65" t="s">
        <v>411</v>
      </c>
      <c r="FY370" s="78">
        <v>502.96</v>
      </c>
      <c r="FZ370" s="78">
        <v>506</v>
      </c>
      <c r="GA370" s="78">
        <v>468.5</v>
      </c>
      <c r="GB370" s="78">
        <v>494.42</v>
      </c>
      <c r="GC370" s="78"/>
      <c r="GD370" s="79">
        <v>311.98</v>
      </c>
      <c r="GE370" s="65" t="s">
        <v>412</v>
      </c>
      <c r="GF370" s="68">
        <v>0.21882795745984501</v>
      </c>
      <c r="GG370" s="78">
        <v>476.4</v>
      </c>
      <c r="GH370" s="78">
        <v>490.22</v>
      </c>
      <c r="GI370" s="78">
        <v>307.02</v>
      </c>
      <c r="GJ370" s="78">
        <v>353.41</v>
      </c>
      <c r="GK370" s="78"/>
      <c r="GL370" s="79">
        <v>346.5</v>
      </c>
      <c r="GM370" s="65" t="s">
        <v>413</v>
      </c>
      <c r="GN370" s="68">
        <v>0.103977125032493</v>
      </c>
      <c r="GO370" s="78">
        <v>474.39</v>
      </c>
      <c r="GP370" s="78">
        <v>509.63</v>
      </c>
      <c r="GQ370" s="78">
        <v>418.03</v>
      </c>
      <c r="GR370" s="78">
        <v>323.68</v>
      </c>
      <c r="GS370" s="78"/>
      <c r="GT370" s="79"/>
      <c r="GU370" s="65" t="s">
        <v>414</v>
      </c>
      <c r="GV370" s="68">
        <v>1</v>
      </c>
      <c r="GW370" s="78">
        <v>422.65</v>
      </c>
      <c r="GX370" s="78">
        <v>411.08</v>
      </c>
      <c r="GY370" s="78">
        <v>356.08</v>
      </c>
      <c r="GZ370" s="78">
        <v>395.34</v>
      </c>
      <c r="HA370" s="78"/>
      <c r="HB370" s="79">
        <v>411.58</v>
      </c>
      <c r="HC370" s="65" t="s">
        <v>415</v>
      </c>
      <c r="HD370" s="68">
        <v>1</v>
      </c>
      <c r="HE370" s="78">
        <v>453.16</v>
      </c>
      <c r="HF370" s="78">
        <v>468.95</v>
      </c>
      <c r="HG370" s="78"/>
      <c r="HH370" s="78">
        <v>305.48</v>
      </c>
      <c r="HI370" s="78">
        <v>298.83999999999997</v>
      </c>
      <c r="HJ370" s="79">
        <v>383.39</v>
      </c>
      <c r="HK370" s="85" t="s">
        <v>416</v>
      </c>
      <c r="HL370" s="68">
        <v>1.13067173207603</v>
      </c>
      <c r="HM370" s="78">
        <v>414.92</v>
      </c>
      <c r="HN370" s="78">
        <v>431.07</v>
      </c>
      <c r="HO370" s="78">
        <v>367.73</v>
      </c>
      <c r="HP370" s="78"/>
      <c r="HQ370" s="78"/>
      <c r="HR370" s="79"/>
    </row>
    <row r="371" spans="1:226" x14ac:dyDescent="0.25">
      <c r="A371" s="81">
        <v>42919</v>
      </c>
      <c r="B371" s="82" t="s">
        <v>387</v>
      </c>
      <c r="C371" s="83">
        <v>465.01014963726919</v>
      </c>
      <c r="D371" s="83">
        <v>463.51574306882191</v>
      </c>
      <c r="E371" s="83">
        <v>403.86479124120484</v>
      </c>
      <c r="F371" s="83">
        <v>341.91824234608737</v>
      </c>
      <c r="G371" s="83">
        <v>286.47950984032678</v>
      </c>
      <c r="H371" s="84">
        <v>308.77016497071918</v>
      </c>
      <c r="I371" s="82" t="s">
        <v>388</v>
      </c>
      <c r="J371" s="83">
        <v>478.02602842728987</v>
      </c>
      <c r="K371" s="83">
        <v>465.17350267985518</v>
      </c>
      <c r="L371" s="83">
        <v>401.3950207535986</v>
      </c>
      <c r="M371" s="83">
        <v>340.52406311883203</v>
      </c>
      <c r="N371" s="83">
        <v>295.56967032967032</v>
      </c>
      <c r="O371" s="84">
        <v>355.58855257384141</v>
      </c>
      <c r="P371" s="65" t="s">
        <v>389</v>
      </c>
      <c r="Q371" s="78">
        <v>459.14</v>
      </c>
      <c r="R371" s="78">
        <v>469.53</v>
      </c>
      <c r="S371" s="78">
        <v>418.75</v>
      </c>
      <c r="T371" s="78">
        <v>292</v>
      </c>
      <c r="U371" s="78"/>
      <c r="V371" s="79"/>
      <c r="W371" s="65" t="s">
        <v>390</v>
      </c>
      <c r="X371" s="78">
        <v>484.75</v>
      </c>
      <c r="Y371" s="78">
        <v>458.84</v>
      </c>
      <c r="Z371" s="78">
        <v>399.78</v>
      </c>
      <c r="AA371" s="78">
        <v>263.67</v>
      </c>
      <c r="AB371" s="78"/>
      <c r="AC371" s="79">
        <v>356.2</v>
      </c>
      <c r="AD371" s="65" t="s">
        <v>391</v>
      </c>
      <c r="AE371" s="68">
        <v>0.51129972389814904</v>
      </c>
      <c r="AF371" s="78">
        <v>472.19</v>
      </c>
      <c r="AG371" s="78">
        <v>468.26</v>
      </c>
      <c r="AH371" s="78">
        <v>420.8</v>
      </c>
      <c r="AI371" s="78"/>
      <c r="AJ371" s="78"/>
      <c r="AK371" s="79">
        <v>284.7</v>
      </c>
      <c r="AL371" s="69" t="s">
        <v>392</v>
      </c>
      <c r="AM371" s="70">
        <v>1</v>
      </c>
      <c r="AN371" s="78">
        <v>494.28</v>
      </c>
      <c r="AO371" s="78">
        <v>511.13</v>
      </c>
      <c r="AP371" s="78">
        <v>511.86</v>
      </c>
      <c r="AQ371" s="78">
        <v>550.38</v>
      </c>
      <c r="AR371" s="78"/>
      <c r="AS371" s="79"/>
      <c r="AT371" s="65" t="s">
        <v>393</v>
      </c>
      <c r="AU371" s="68">
        <v>3.8255547054322901E-2</v>
      </c>
      <c r="AV371" s="78">
        <v>441.19</v>
      </c>
      <c r="AW371" s="78">
        <v>481.02</v>
      </c>
      <c r="AX371" s="78">
        <v>403.21</v>
      </c>
      <c r="AY371" s="78">
        <v>272.52999999999997</v>
      </c>
      <c r="AZ371" s="78"/>
      <c r="BA371" s="79">
        <v>347.51</v>
      </c>
      <c r="BB371" s="65" t="s">
        <v>394</v>
      </c>
      <c r="BC371" s="78">
        <v>474.91</v>
      </c>
      <c r="BD371" s="78">
        <v>469.94</v>
      </c>
      <c r="BE371" s="78">
        <v>401.68</v>
      </c>
      <c r="BF371" s="78"/>
      <c r="BG371" s="78"/>
      <c r="BH371" s="79">
        <v>359.46</v>
      </c>
      <c r="BI371" s="65" t="s">
        <v>395</v>
      </c>
      <c r="BJ371" s="68">
        <v>0.13447005351908101</v>
      </c>
      <c r="BK371" s="78">
        <v>547.29</v>
      </c>
      <c r="BL371" s="78">
        <v>525.51</v>
      </c>
      <c r="BM371" s="78">
        <v>523.14</v>
      </c>
      <c r="BN371" s="78">
        <v>364.88</v>
      </c>
      <c r="BO371" s="78"/>
      <c r="BP371" s="79"/>
      <c r="BQ371" s="65" t="s">
        <v>396</v>
      </c>
      <c r="BR371" s="68">
        <v>1</v>
      </c>
      <c r="BS371" s="78">
        <v>539.73</v>
      </c>
      <c r="BT371" s="78">
        <v>444.5</v>
      </c>
      <c r="BU371" s="78">
        <v>469.05</v>
      </c>
      <c r="BV371" s="78"/>
      <c r="BW371" s="78"/>
      <c r="BX371" s="79">
        <v>271.17</v>
      </c>
      <c r="BY371" s="65" t="s">
        <v>397</v>
      </c>
      <c r="BZ371" s="78">
        <v>504.03</v>
      </c>
      <c r="CA371" s="78">
        <v>491.35</v>
      </c>
      <c r="CB371" s="78">
        <v>401.16</v>
      </c>
      <c r="CC371" s="78">
        <v>314.11</v>
      </c>
      <c r="CD371" s="78"/>
      <c r="CE371" s="79">
        <v>481.53</v>
      </c>
      <c r="CF371" s="65" t="s">
        <v>398</v>
      </c>
      <c r="CG371" s="78">
        <v>510.93</v>
      </c>
      <c r="CH371" s="78">
        <v>501.53</v>
      </c>
      <c r="CI371" s="78">
        <v>440.65</v>
      </c>
      <c r="CJ371" s="78"/>
      <c r="CK371" s="78"/>
      <c r="CL371" s="79"/>
      <c r="CM371" s="65" t="s">
        <v>399</v>
      </c>
      <c r="CN371" s="78">
        <v>442.23</v>
      </c>
      <c r="CO371" s="78">
        <v>420.27</v>
      </c>
      <c r="CP371" s="78">
        <v>441.22</v>
      </c>
      <c r="CQ371" s="78">
        <v>328.66</v>
      </c>
      <c r="CR371" s="78"/>
      <c r="CS371" s="79">
        <v>528.37</v>
      </c>
      <c r="CT371" s="65" t="s">
        <v>400</v>
      </c>
      <c r="CU371" s="78">
        <v>467.69</v>
      </c>
      <c r="CV371" s="78">
        <v>565.28</v>
      </c>
      <c r="CW371" s="78"/>
      <c r="CX371" s="78">
        <v>340.1</v>
      </c>
      <c r="CY371" s="78"/>
      <c r="CZ371" s="79"/>
      <c r="DA371" s="65" t="s">
        <v>401</v>
      </c>
      <c r="DB371" s="68">
        <v>0.13474365020548401</v>
      </c>
      <c r="DC371" s="78">
        <v>449.94</v>
      </c>
      <c r="DD371" s="78">
        <v>477.53</v>
      </c>
      <c r="DE371" s="78">
        <v>402.21</v>
      </c>
      <c r="DF371" s="78">
        <v>434.28</v>
      </c>
      <c r="DG371" s="78"/>
      <c r="DH371" s="79">
        <v>404.42</v>
      </c>
      <c r="DI371" s="65" t="s">
        <v>402</v>
      </c>
      <c r="DJ371" s="68">
        <v>3.2336297493936899E-3</v>
      </c>
      <c r="DK371" s="78">
        <v>462.9</v>
      </c>
      <c r="DL371" s="78">
        <v>489.4</v>
      </c>
      <c r="DM371" s="78">
        <v>489.4</v>
      </c>
      <c r="DN371" s="78">
        <v>493.9</v>
      </c>
      <c r="DO371" s="78"/>
      <c r="DP371" s="79">
        <v>424.2</v>
      </c>
      <c r="DQ371" s="65" t="s">
        <v>403</v>
      </c>
      <c r="DR371" s="78">
        <v>472.77</v>
      </c>
      <c r="DS371" s="78">
        <v>459.54</v>
      </c>
      <c r="DT371" s="78">
        <v>389.5</v>
      </c>
      <c r="DU371" s="78">
        <v>561.88</v>
      </c>
      <c r="DV371" s="78"/>
      <c r="DW371" s="79"/>
      <c r="DX371" s="65" t="s">
        <v>404</v>
      </c>
      <c r="DY371" s="78">
        <v>492.08</v>
      </c>
      <c r="DZ371" s="78">
        <v>478.77</v>
      </c>
      <c r="EA371" s="78">
        <v>509.86</v>
      </c>
      <c r="EB371" s="78">
        <v>321.39999999999998</v>
      </c>
      <c r="EC371" s="78"/>
      <c r="ED371" s="79">
        <v>359.43</v>
      </c>
      <c r="EE371" s="65" t="s">
        <v>405</v>
      </c>
      <c r="EF371" s="68">
        <v>1</v>
      </c>
      <c r="EG371" s="78">
        <v>458.45</v>
      </c>
      <c r="EH371" s="78">
        <v>470.9</v>
      </c>
      <c r="EI371" s="78">
        <v>449.06</v>
      </c>
      <c r="EJ371" s="78"/>
      <c r="EK371" s="78">
        <v>264.94</v>
      </c>
      <c r="EL371" s="79">
        <v>272.27999999999997</v>
      </c>
      <c r="EM371" s="65" t="s">
        <v>406</v>
      </c>
      <c r="EN371" s="78">
        <v>493.47</v>
      </c>
      <c r="EO371" s="78">
        <v>465</v>
      </c>
      <c r="EP371" s="78">
        <v>411.05</v>
      </c>
      <c r="EQ371" s="78"/>
      <c r="ER371" s="78"/>
      <c r="ES371" s="79">
        <v>325.56</v>
      </c>
      <c r="ET371" s="65" t="s">
        <v>407</v>
      </c>
      <c r="EU371" s="68">
        <v>1</v>
      </c>
      <c r="EV371" s="78">
        <v>475.77</v>
      </c>
      <c r="EW371" s="78">
        <v>464.93</v>
      </c>
      <c r="EX371" s="78">
        <v>464.93</v>
      </c>
      <c r="EY371" s="78"/>
      <c r="EZ371" s="78"/>
      <c r="FA371" s="79">
        <v>318.47000000000003</v>
      </c>
      <c r="FB371" s="65" t="s">
        <v>408</v>
      </c>
      <c r="FC371" s="78">
        <v>560.79</v>
      </c>
      <c r="FD371" s="78">
        <v>527.6</v>
      </c>
      <c r="FE371" s="78">
        <v>615.37</v>
      </c>
      <c r="FF371" s="78"/>
      <c r="FG371" s="78"/>
      <c r="FH371" s="79"/>
      <c r="FI371" s="65" t="s">
        <v>409</v>
      </c>
      <c r="FJ371" s="78">
        <v>463.59</v>
      </c>
      <c r="FK371" s="78">
        <v>460.63</v>
      </c>
      <c r="FL371" s="78">
        <v>316.82</v>
      </c>
      <c r="FM371" s="78">
        <v>490.56</v>
      </c>
      <c r="FN371" s="78"/>
      <c r="FO371" s="79">
        <v>284.45999999999998</v>
      </c>
      <c r="FP371" s="65" t="s">
        <v>410</v>
      </c>
      <c r="FQ371" s="68">
        <v>0.236099634045567</v>
      </c>
      <c r="FR371" s="78">
        <v>437.47</v>
      </c>
      <c r="FS371" s="78">
        <v>446.91</v>
      </c>
      <c r="FT371" s="78">
        <v>451.37</v>
      </c>
      <c r="FU371" s="78">
        <v>347.88</v>
      </c>
      <c r="FV371" s="78">
        <v>254.77</v>
      </c>
      <c r="FW371" s="79">
        <v>241.2</v>
      </c>
      <c r="FX371" s="65" t="s">
        <v>411</v>
      </c>
      <c r="FY371" s="78">
        <v>498.08</v>
      </c>
      <c r="FZ371" s="78">
        <v>492.99</v>
      </c>
      <c r="GA371" s="78">
        <v>468.5</v>
      </c>
      <c r="GB371" s="78">
        <v>491.76</v>
      </c>
      <c r="GC371" s="78"/>
      <c r="GD371" s="79">
        <v>318.49</v>
      </c>
      <c r="GE371" s="65" t="s">
        <v>412</v>
      </c>
      <c r="GF371" s="68">
        <v>0.21913485559012999</v>
      </c>
      <c r="GG371" s="78">
        <v>471.06</v>
      </c>
      <c r="GH371" s="78">
        <v>484.34</v>
      </c>
      <c r="GI371" s="78">
        <v>386.95</v>
      </c>
      <c r="GJ371" s="78">
        <v>353.9</v>
      </c>
      <c r="GK371" s="78"/>
      <c r="GL371" s="79">
        <v>302.64999999999998</v>
      </c>
      <c r="GM371" s="65" t="s">
        <v>413</v>
      </c>
      <c r="GN371" s="68">
        <v>0.103779655036427</v>
      </c>
      <c r="GO371" s="78">
        <v>473.48</v>
      </c>
      <c r="GP371" s="78">
        <v>508.67</v>
      </c>
      <c r="GQ371" s="78">
        <v>417.24</v>
      </c>
      <c r="GR371" s="78">
        <v>323.07</v>
      </c>
      <c r="GS371" s="78"/>
      <c r="GT371" s="79"/>
      <c r="GU371" s="65" t="s">
        <v>414</v>
      </c>
      <c r="GV371" s="68">
        <v>1</v>
      </c>
      <c r="GW371" s="78">
        <v>419.93</v>
      </c>
      <c r="GX371" s="78">
        <v>400.72</v>
      </c>
      <c r="GY371" s="78">
        <v>369.57</v>
      </c>
      <c r="GZ371" s="78">
        <v>407.34</v>
      </c>
      <c r="HA371" s="78"/>
      <c r="HB371" s="79">
        <v>413.53</v>
      </c>
      <c r="HC371" s="65" t="s">
        <v>415</v>
      </c>
      <c r="HD371" s="68">
        <v>1</v>
      </c>
      <c r="HE371" s="78">
        <v>449.83</v>
      </c>
      <c r="HF371" s="78">
        <v>468.12</v>
      </c>
      <c r="HG371" s="78"/>
      <c r="HH371" s="78">
        <v>302.55</v>
      </c>
      <c r="HI371" s="78">
        <v>295.91000000000003</v>
      </c>
      <c r="HJ371" s="79">
        <v>384.22</v>
      </c>
      <c r="HK371" s="85" t="s">
        <v>416</v>
      </c>
      <c r="HL371" s="68">
        <v>1.1401858502936</v>
      </c>
      <c r="HM371" s="78">
        <v>419.98</v>
      </c>
      <c r="HN371" s="78">
        <v>437.91</v>
      </c>
      <c r="HO371" s="78">
        <v>374.36</v>
      </c>
      <c r="HP371" s="78"/>
      <c r="HQ371" s="78"/>
      <c r="HR371" s="79"/>
    </row>
    <row r="372" spans="1:226" x14ac:dyDescent="0.25">
      <c r="A372" s="81">
        <v>42912</v>
      </c>
      <c r="B372" s="82" t="s">
        <v>387</v>
      </c>
      <c r="C372" s="83">
        <v>467.48554328898592</v>
      </c>
      <c r="D372" s="83">
        <v>465.52075621816283</v>
      </c>
      <c r="E372" s="83">
        <v>401.3554299560704</v>
      </c>
      <c r="F372" s="83">
        <v>354.01064598723758</v>
      </c>
      <c r="G372" s="83">
        <v>291.47947270701815</v>
      </c>
      <c r="H372" s="84">
        <v>311.06223435671473</v>
      </c>
      <c r="I372" s="82" t="s">
        <v>388</v>
      </c>
      <c r="J372" s="83">
        <v>479.98090551957131</v>
      </c>
      <c r="K372" s="83">
        <v>466.69279859738339</v>
      </c>
      <c r="L372" s="83">
        <v>399.0035341800035</v>
      </c>
      <c r="M372" s="83">
        <v>354.81237628902824</v>
      </c>
      <c r="N372" s="83">
        <v>301.57296703296703</v>
      </c>
      <c r="O372" s="84">
        <v>354.81938660688388</v>
      </c>
      <c r="P372" s="65" t="s">
        <v>389</v>
      </c>
      <c r="Q372" s="78">
        <v>469.14</v>
      </c>
      <c r="R372" s="78">
        <v>484.53</v>
      </c>
      <c r="S372" s="78">
        <v>410.74</v>
      </c>
      <c r="T372" s="78">
        <v>292</v>
      </c>
      <c r="U372" s="78"/>
      <c r="V372" s="79"/>
      <c r="W372" s="65" t="s">
        <v>390</v>
      </c>
      <c r="X372" s="78">
        <v>481.38</v>
      </c>
      <c r="Y372" s="78">
        <v>450.86</v>
      </c>
      <c r="Z372" s="78">
        <v>400.03</v>
      </c>
      <c r="AA372" s="78">
        <v>263.83999999999997</v>
      </c>
      <c r="AB372" s="78"/>
      <c r="AC372" s="79">
        <v>356.2</v>
      </c>
      <c r="AD372" s="65" t="s">
        <v>391</v>
      </c>
      <c r="AE372" s="68">
        <v>0.51129972389814904</v>
      </c>
      <c r="AF372" s="78">
        <v>473.38</v>
      </c>
      <c r="AG372" s="78">
        <v>473.63</v>
      </c>
      <c r="AH372" s="78">
        <v>420.8</v>
      </c>
      <c r="AI372" s="78"/>
      <c r="AJ372" s="78"/>
      <c r="AK372" s="79">
        <v>290.95999999999998</v>
      </c>
      <c r="AL372" s="69" t="s">
        <v>392</v>
      </c>
      <c r="AM372" s="70">
        <v>1</v>
      </c>
      <c r="AN372" s="78">
        <v>497.22</v>
      </c>
      <c r="AO372" s="78">
        <v>512.72</v>
      </c>
      <c r="AP372" s="78">
        <v>513.75</v>
      </c>
      <c r="AQ372" s="78">
        <v>550.38</v>
      </c>
      <c r="AR372" s="78"/>
      <c r="AS372" s="79"/>
      <c r="AT372" s="65" t="s">
        <v>393</v>
      </c>
      <c r="AU372" s="68">
        <v>3.8105399535114097E-2</v>
      </c>
      <c r="AV372" s="78">
        <v>444.15</v>
      </c>
      <c r="AW372" s="78">
        <v>482.98</v>
      </c>
      <c r="AX372" s="78">
        <v>399.89</v>
      </c>
      <c r="AY372" s="78">
        <v>275.88</v>
      </c>
      <c r="AZ372" s="78"/>
      <c r="BA372" s="79">
        <v>347.62</v>
      </c>
      <c r="BB372" s="65" t="s">
        <v>394</v>
      </c>
      <c r="BC372" s="78">
        <v>474.91</v>
      </c>
      <c r="BD372" s="78">
        <v>465.73</v>
      </c>
      <c r="BE372" s="78">
        <v>399.15</v>
      </c>
      <c r="BF372" s="78"/>
      <c r="BG372" s="78"/>
      <c r="BH372" s="79">
        <v>354.42</v>
      </c>
      <c r="BI372" s="65" t="s">
        <v>395</v>
      </c>
      <c r="BJ372" s="68">
        <v>0.13447367005540301</v>
      </c>
      <c r="BK372" s="78">
        <v>547.30999999999995</v>
      </c>
      <c r="BL372" s="78">
        <v>525.52</v>
      </c>
      <c r="BM372" s="78">
        <v>523.16</v>
      </c>
      <c r="BN372" s="78">
        <v>364.89</v>
      </c>
      <c r="BO372" s="78"/>
      <c r="BP372" s="79"/>
      <c r="BQ372" s="65" t="s">
        <v>396</v>
      </c>
      <c r="BR372" s="68">
        <v>1</v>
      </c>
      <c r="BS372" s="78">
        <v>539.73</v>
      </c>
      <c r="BT372" s="78">
        <v>444.5</v>
      </c>
      <c r="BU372" s="78">
        <v>469.05</v>
      </c>
      <c r="BV372" s="78"/>
      <c r="BW372" s="78"/>
      <c r="BX372" s="79">
        <v>394.25</v>
      </c>
      <c r="BY372" s="65" t="s">
        <v>397</v>
      </c>
      <c r="BZ372" s="78">
        <v>507.33</v>
      </c>
      <c r="CA372" s="78">
        <v>493.3</v>
      </c>
      <c r="CB372" s="78">
        <v>385.79</v>
      </c>
      <c r="CC372" s="78">
        <v>342.58</v>
      </c>
      <c r="CD372" s="78"/>
      <c r="CE372" s="79">
        <v>481.52</v>
      </c>
      <c r="CF372" s="65" t="s">
        <v>398</v>
      </c>
      <c r="CG372" s="78">
        <v>514.16</v>
      </c>
      <c r="CH372" s="78">
        <v>503.14</v>
      </c>
      <c r="CI372" s="78">
        <v>433.4</v>
      </c>
      <c r="CJ372" s="78"/>
      <c r="CK372" s="78"/>
      <c r="CL372" s="79"/>
      <c r="CM372" s="65" t="s">
        <v>399</v>
      </c>
      <c r="CN372" s="78">
        <v>447.68</v>
      </c>
      <c r="CO372" s="78">
        <v>423.44</v>
      </c>
      <c r="CP372" s="78">
        <v>440.51</v>
      </c>
      <c r="CQ372" s="78">
        <v>324.36</v>
      </c>
      <c r="CR372" s="78"/>
      <c r="CS372" s="79">
        <v>528.91999999999996</v>
      </c>
      <c r="CT372" s="65" t="s">
        <v>400</v>
      </c>
      <c r="CU372" s="78">
        <v>472.58</v>
      </c>
      <c r="CV372" s="78">
        <v>568.55999999999995</v>
      </c>
      <c r="CW372" s="78"/>
      <c r="CX372" s="78">
        <v>336.77</v>
      </c>
      <c r="CY372" s="78"/>
      <c r="CZ372" s="79"/>
      <c r="DA372" s="65" t="s">
        <v>401</v>
      </c>
      <c r="DB372" s="68">
        <v>0.134905431292664</v>
      </c>
      <c r="DC372" s="78">
        <v>453.82</v>
      </c>
      <c r="DD372" s="78">
        <v>482.1</v>
      </c>
      <c r="DE372" s="78">
        <v>407.01</v>
      </c>
      <c r="DF372" s="78">
        <v>414.56</v>
      </c>
      <c r="DG372" s="78"/>
      <c r="DH372" s="79">
        <v>410.84</v>
      </c>
      <c r="DI372" s="65" t="s">
        <v>402</v>
      </c>
      <c r="DJ372" s="68">
        <v>3.2312265736073398E-3</v>
      </c>
      <c r="DK372" s="78">
        <v>462</v>
      </c>
      <c r="DL372" s="78">
        <v>488.11</v>
      </c>
      <c r="DM372" s="78">
        <v>488.11</v>
      </c>
      <c r="DN372" s="78">
        <v>530.89</v>
      </c>
      <c r="DO372" s="78"/>
      <c r="DP372" s="79">
        <v>421.62</v>
      </c>
      <c r="DQ372" s="65" t="s">
        <v>403</v>
      </c>
      <c r="DR372" s="78">
        <v>489.03</v>
      </c>
      <c r="DS372" s="78">
        <v>492.06</v>
      </c>
      <c r="DT372" s="78">
        <v>393.32</v>
      </c>
      <c r="DU372" s="78">
        <v>554.69000000000005</v>
      </c>
      <c r="DV372" s="78"/>
      <c r="DW372" s="79"/>
      <c r="DX372" s="65" t="s">
        <v>404</v>
      </c>
      <c r="DY372" s="78">
        <v>493.12</v>
      </c>
      <c r="DZ372" s="78">
        <v>482.3</v>
      </c>
      <c r="EA372" s="78">
        <v>507.09</v>
      </c>
      <c r="EB372" s="78">
        <v>315.10000000000002</v>
      </c>
      <c r="EC372" s="78"/>
      <c r="ED372" s="79">
        <v>358.03</v>
      </c>
      <c r="EE372" s="65" t="s">
        <v>405</v>
      </c>
      <c r="EF372" s="68">
        <v>1</v>
      </c>
      <c r="EG372" s="78">
        <v>467.97</v>
      </c>
      <c r="EH372" s="78">
        <v>482.9</v>
      </c>
      <c r="EI372" s="78">
        <v>449.06</v>
      </c>
      <c r="EJ372" s="78"/>
      <c r="EK372" s="78">
        <v>264.94</v>
      </c>
      <c r="EL372" s="79">
        <v>277.16000000000003</v>
      </c>
      <c r="EM372" s="65" t="s">
        <v>406</v>
      </c>
      <c r="EN372" s="78">
        <v>493.47</v>
      </c>
      <c r="EO372" s="78">
        <v>465</v>
      </c>
      <c r="EP372" s="78">
        <v>411.05</v>
      </c>
      <c r="EQ372" s="78"/>
      <c r="ER372" s="78"/>
      <c r="ES372" s="79">
        <v>339.45</v>
      </c>
      <c r="ET372" s="65" t="s">
        <v>407</v>
      </c>
      <c r="EU372" s="68">
        <v>1</v>
      </c>
      <c r="EV372" s="78">
        <v>480.68</v>
      </c>
      <c r="EW372" s="78">
        <v>476.01</v>
      </c>
      <c r="EX372" s="78">
        <v>476.01</v>
      </c>
      <c r="EY372" s="78"/>
      <c r="EZ372" s="78"/>
      <c r="FA372" s="79">
        <v>318.47000000000003</v>
      </c>
      <c r="FB372" s="65" t="s">
        <v>408</v>
      </c>
      <c r="FC372" s="78">
        <v>560.79</v>
      </c>
      <c r="FD372" s="78">
        <v>527.6</v>
      </c>
      <c r="FE372" s="78">
        <v>615.37</v>
      </c>
      <c r="FF372" s="78"/>
      <c r="FG372" s="78"/>
      <c r="FH372" s="79"/>
      <c r="FI372" s="65" t="s">
        <v>409</v>
      </c>
      <c r="FJ372" s="78">
        <v>461.94</v>
      </c>
      <c r="FK372" s="78">
        <v>453.19</v>
      </c>
      <c r="FL372" s="78">
        <v>308.56</v>
      </c>
      <c r="FM372" s="78">
        <v>477.56</v>
      </c>
      <c r="FN372" s="78"/>
      <c r="FO372" s="79">
        <v>287.76</v>
      </c>
      <c r="FP372" s="65" t="s">
        <v>410</v>
      </c>
      <c r="FQ372" s="68">
        <v>0.23748456350337199</v>
      </c>
      <c r="FR372" s="78">
        <v>444.14</v>
      </c>
      <c r="FS372" s="78">
        <v>452.7</v>
      </c>
      <c r="FT372" s="78">
        <v>445.44</v>
      </c>
      <c r="FU372" s="78">
        <v>358.15</v>
      </c>
      <c r="FV372" s="78">
        <v>256.27</v>
      </c>
      <c r="FW372" s="79">
        <v>247.19</v>
      </c>
      <c r="FX372" s="65" t="s">
        <v>411</v>
      </c>
      <c r="FY372" s="78">
        <v>502.96</v>
      </c>
      <c r="FZ372" s="78">
        <v>494.62</v>
      </c>
      <c r="GA372" s="78">
        <v>471.75</v>
      </c>
      <c r="GB372" s="78">
        <v>500.52</v>
      </c>
      <c r="GC372" s="78"/>
      <c r="GD372" s="79">
        <v>319.3</v>
      </c>
      <c r="GE372" s="65" t="s">
        <v>412</v>
      </c>
      <c r="GF372" s="68">
        <v>0.21858401276530601</v>
      </c>
      <c r="GG372" s="78">
        <v>465.06</v>
      </c>
      <c r="GH372" s="78">
        <v>478.76</v>
      </c>
      <c r="GI372" s="78">
        <v>391.48</v>
      </c>
      <c r="GJ372" s="78">
        <v>350.37</v>
      </c>
      <c r="GK372" s="78"/>
      <c r="GL372" s="79">
        <v>301.88</v>
      </c>
      <c r="GM372" s="65" t="s">
        <v>413</v>
      </c>
      <c r="GN372" s="68">
        <v>0.102440123747669</v>
      </c>
      <c r="GO372" s="78">
        <v>467.37</v>
      </c>
      <c r="GP372" s="78">
        <v>502.1</v>
      </c>
      <c r="GQ372" s="78">
        <v>411.85</v>
      </c>
      <c r="GR372" s="78">
        <v>318.89999999999998</v>
      </c>
      <c r="GS372" s="78"/>
      <c r="GT372" s="79"/>
      <c r="GU372" s="65" t="s">
        <v>414</v>
      </c>
      <c r="GV372" s="68">
        <v>1</v>
      </c>
      <c r="GW372" s="78">
        <v>436.82</v>
      </c>
      <c r="GX372" s="78">
        <v>415.87</v>
      </c>
      <c r="GY372" s="78">
        <v>397.41</v>
      </c>
      <c r="GZ372" s="78">
        <v>407.34</v>
      </c>
      <c r="HA372" s="78"/>
      <c r="HB372" s="79">
        <v>413.56</v>
      </c>
      <c r="HC372" s="65" t="s">
        <v>415</v>
      </c>
      <c r="HD372" s="68">
        <v>1</v>
      </c>
      <c r="HE372" s="78">
        <v>449</v>
      </c>
      <c r="HF372" s="78">
        <v>469.78</v>
      </c>
      <c r="HG372" s="78"/>
      <c r="HH372" s="78">
        <v>308.62</v>
      </c>
      <c r="HI372" s="78">
        <v>301.98</v>
      </c>
      <c r="HJ372" s="79">
        <v>382.55</v>
      </c>
      <c r="HK372" s="85" t="s">
        <v>416</v>
      </c>
      <c r="HL372" s="68">
        <v>1.13856313332574</v>
      </c>
      <c r="HM372" s="78">
        <v>425.88</v>
      </c>
      <c r="HN372" s="78">
        <v>443.25</v>
      </c>
      <c r="HO372" s="78">
        <v>361.45</v>
      </c>
      <c r="HP372" s="78"/>
      <c r="HQ372" s="78"/>
      <c r="HR372" s="79"/>
    </row>
    <row r="373" spans="1:226" x14ac:dyDescent="0.25">
      <c r="A373" s="81">
        <v>42905</v>
      </c>
      <c r="B373" s="82" t="s">
        <v>387</v>
      </c>
      <c r="C373" s="83">
        <v>475.73676525560751</v>
      </c>
      <c r="D373" s="83">
        <v>472.88462351736439</v>
      </c>
      <c r="E373" s="83">
        <v>408.56606580702123</v>
      </c>
      <c r="F373" s="83">
        <v>353.67555641968909</v>
      </c>
      <c r="G373" s="83">
        <v>300.27605644262906</v>
      </c>
      <c r="H373" s="84">
        <v>315.79636350186678</v>
      </c>
      <c r="I373" s="82" t="s">
        <v>388</v>
      </c>
      <c r="J373" s="83">
        <v>488.74300198415239</v>
      </c>
      <c r="K373" s="83">
        <v>473.76968595542013</v>
      </c>
      <c r="L373" s="83">
        <v>406.32854498549682</v>
      </c>
      <c r="M373" s="83">
        <v>353.72691898520935</v>
      </c>
      <c r="N373" s="83">
        <v>309.0498901098901</v>
      </c>
      <c r="O373" s="84">
        <v>356.98488701911759</v>
      </c>
      <c r="P373" s="65" t="s">
        <v>389</v>
      </c>
      <c r="Q373" s="78">
        <v>469.97</v>
      </c>
      <c r="R373" s="78">
        <v>479.53</v>
      </c>
      <c r="S373" s="78">
        <v>419.25</v>
      </c>
      <c r="T373" s="78">
        <v>299</v>
      </c>
      <c r="U373" s="78"/>
      <c r="V373" s="79"/>
      <c r="W373" s="65" t="s">
        <v>390</v>
      </c>
      <c r="X373" s="78">
        <v>472.12</v>
      </c>
      <c r="Y373" s="78">
        <v>445.07</v>
      </c>
      <c r="Z373" s="78">
        <v>400.03</v>
      </c>
      <c r="AA373" s="78">
        <v>272.89</v>
      </c>
      <c r="AB373" s="78"/>
      <c r="AC373" s="79">
        <v>356.2</v>
      </c>
      <c r="AD373" s="65" t="s">
        <v>391</v>
      </c>
      <c r="AE373" s="68">
        <v>0.51129972389814904</v>
      </c>
      <c r="AF373" s="78">
        <v>479.43</v>
      </c>
      <c r="AG373" s="78">
        <v>483.52</v>
      </c>
      <c r="AH373" s="78">
        <v>420.8</v>
      </c>
      <c r="AI373" s="78"/>
      <c r="AJ373" s="78"/>
      <c r="AK373" s="79">
        <v>294.41000000000003</v>
      </c>
      <c r="AL373" s="69" t="s">
        <v>392</v>
      </c>
      <c r="AM373" s="70">
        <v>1</v>
      </c>
      <c r="AN373" s="78">
        <v>513.33000000000004</v>
      </c>
      <c r="AO373" s="78">
        <v>515.48</v>
      </c>
      <c r="AP373" s="78">
        <v>537.6</v>
      </c>
      <c r="AQ373" s="78">
        <v>550.38</v>
      </c>
      <c r="AR373" s="78"/>
      <c r="AS373" s="79"/>
      <c r="AT373" s="65" t="s">
        <v>393</v>
      </c>
      <c r="AU373" s="68">
        <v>3.8208772734219798E-2</v>
      </c>
      <c r="AV373" s="78">
        <v>455.11</v>
      </c>
      <c r="AW373" s="78">
        <v>493.45</v>
      </c>
      <c r="AX373" s="78">
        <v>406.28</v>
      </c>
      <c r="AY373" s="78">
        <v>276.63</v>
      </c>
      <c r="AZ373" s="78"/>
      <c r="BA373" s="79">
        <v>351.41</v>
      </c>
      <c r="BB373" s="65" t="s">
        <v>394</v>
      </c>
      <c r="BC373" s="78">
        <v>482.47</v>
      </c>
      <c r="BD373" s="78">
        <v>471.62</v>
      </c>
      <c r="BE373" s="78">
        <v>407.56</v>
      </c>
      <c r="BF373" s="78"/>
      <c r="BG373" s="78"/>
      <c r="BH373" s="79">
        <v>358.62</v>
      </c>
      <c r="BI373" s="65" t="s">
        <v>395</v>
      </c>
      <c r="BJ373" s="68">
        <v>0.13446101302927199</v>
      </c>
      <c r="BK373" s="78">
        <v>547.26</v>
      </c>
      <c r="BL373" s="78">
        <v>536.23</v>
      </c>
      <c r="BM373" s="78">
        <v>533.86</v>
      </c>
      <c r="BN373" s="78">
        <v>378.31</v>
      </c>
      <c r="BO373" s="78"/>
      <c r="BP373" s="79"/>
      <c r="BQ373" s="65" t="s">
        <v>396</v>
      </c>
      <c r="BR373" s="68">
        <v>1</v>
      </c>
      <c r="BS373" s="78">
        <v>539.73</v>
      </c>
      <c r="BT373" s="78">
        <v>444.5</v>
      </c>
      <c r="BU373" s="78">
        <v>469.05</v>
      </c>
      <c r="BV373" s="78"/>
      <c r="BW373" s="78"/>
      <c r="BX373" s="79">
        <v>394.25</v>
      </c>
      <c r="BY373" s="65" t="s">
        <v>397</v>
      </c>
      <c r="BZ373" s="78">
        <v>515.83000000000004</v>
      </c>
      <c r="CA373" s="78">
        <v>500.44</v>
      </c>
      <c r="CB373" s="78">
        <v>405.76</v>
      </c>
      <c r="CC373" s="78">
        <v>333.65</v>
      </c>
      <c r="CD373" s="78"/>
      <c r="CE373" s="79">
        <v>481.52</v>
      </c>
      <c r="CF373" s="65" t="s">
        <v>398</v>
      </c>
      <c r="CG373" s="78">
        <v>529.48</v>
      </c>
      <c r="CH373" s="78">
        <v>516.04999999999995</v>
      </c>
      <c r="CI373" s="78">
        <v>438.24</v>
      </c>
      <c r="CJ373" s="78"/>
      <c r="CK373" s="78"/>
      <c r="CL373" s="79"/>
      <c r="CM373" s="65" t="s">
        <v>399</v>
      </c>
      <c r="CN373" s="78">
        <v>460.23</v>
      </c>
      <c r="CO373" s="78">
        <v>432.83</v>
      </c>
      <c r="CP373" s="78">
        <v>449.25</v>
      </c>
      <c r="CQ373" s="78">
        <v>332.15</v>
      </c>
      <c r="CR373" s="78"/>
      <c r="CS373" s="79">
        <v>528.42999999999995</v>
      </c>
      <c r="CT373" s="65" t="s">
        <v>400</v>
      </c>
      <c r="CU373" s="78">
        <v>482.16</v>
      </c>
      <c r="CV373" s="78">
        <v>575.74</v>
      </c>
      <c r="CW373" s="78"/>
      <c r="CX373" s="78">
        <v>344.84</v>
      </c>
      <c r="CY373" s="78"/>
      <c r="CZ373" s="79"/>
      <c r="DA373" s="65" t="s">
        <v>401</v>
      </c>
      <c r="DB373" s="68">
        <v>0.134865404326482</v>
      </c>
      <c r="DC373" s="78">
        <v>464.69</v>
      </c>
      <c r="DD373" s="78">
        <v>483.36</v>
      </c>
      <c r="DE373" s="78">
        <v>407.75</v>
      </c>
      <c r="DF373" s="78">
        <v>425.77</v>
      </c>
      <c r="DG373" s="78"/>
      <c r="DH373" s="79">
        <v>405.76</v>
      </c>
      <c r="DI373" s="65" t="s">
        <v>402</v>
      </c>
      <c r="DJ373" s="68">
        <v>3.2563743527955998E-3</v>
      </c>
      <c r="DK373" s="78">
        <v>478.02</v>
      </c>
      <c r="DL373" s="78">
        <v>496.45</v>
      </c>
      <c r="DM373" s="78">
        <v>496.45</v>
      </c>
      <c r="DN373" s="78">
        <v>449.11</v>
      </c>
      <c r="DO373" s="78"/>
      <c r="DP373" s="79">
        <v>422.7</v>
      </c>
      <c r="DQ373" s="65" t="s">
        <v>403</v>
      </c>
      <c r="DR373" s="78">
        <v>497.16</v>
      </c>
      <c r="DS373" s="78">
        <v>508.32</v>
      </c>
      <c r="DT373" s="78">
        <v>396.9</v>
      </c>
      <c r="DU373" s="78">
        <v>559.57000000000005</v>
      </c>
      <c r="DV373" s="78"/>
      <c r="DW373" s="79"/>
      <c r="DX373" s="65" t="s">
        <v>404</v>
      </c>
      <c r="DY373" s="78">
        <v>503.51</v>
      </c>
      <c r="DZ373" s="78">
        <v>491.54</v>
      </c>
      <c r="EA373" s="78">
        <v>504.46</v>
      </c>
      <c r="EB373" s="78">
        <v>319.92</v>
      </c>
      <c r="EC373" s="78"/>
      <c r="ED373" s="79">
        <v>359.3</v>
      </c>
      <c r="EE373" s="65" t="s">
        <v>405</v>
      </c>
      <c r="EF373" s="68">
        <v>1</v>
      </c>
      <c r="EG373" s="78">
        <v>481.36</v>
      </c>
      <c r="EH373" s="78">
        <v>495.13</v>
      </c>
      <c r="EI373" s="78">
        <v>449.06</v>
      </c>
      <c r="EJ373" s="78"/>
      <c r="EK373" s="78">
        <v>264.94</v>
      </c>
      <c r="EL373" s="79">
        <v>281.73</v>
      </c>
      <c r="EM373" s="65" t="s">
        <v>406</v>
      </c>
      <c r="EN373" s="78">
        <v>510.56</v>
      </c>
      <c r="EO373" s="78">
        <v>475.26</v>
      </c>
      <c r="EP373" s="78">
        <v>422.46</v>
      </c>
      <c r="EQ373" s="78"/>
      <c r="ER373" s="78"/>
      <c r="ES373" s="79">
        <v>348.71</v>
      </c>
      <c r="ET373" s="65" t="s">
        <v>407</v>
      </c>
      <c r="EU373" s="68">
        <v>1</v>
      </c>
      <c r="EV373" s="78">
        <v>484.03</v>
      </c>
      <c r="EW373" s="78">
        <v>483.8</v>
      </c>
      <c r="EX373" s="78">
        <v>483.8</v>
      </c>
      <c r="EY373" s="78"/>
      <c r="EZ373" s="78"/>
      <c r="FA373" s="79">
        <v>318.75</v>
      </c>
      <c r="FB373" s="65" t="s">
        <v>408</v>
      </c>
      <c r="FC373" s="78">
        <v>560.79</v>
      </c>
      <c r="FD373" s="78">
        <v>527.6</v>
      </c>
      <c r="FE373" s="78">
        <v>615.37</v>
      </c>
      <c r="FF373" s="78"/>
      <c r="FG373" s="78"/>
      <c r="FH373" s="79"/>
      <c r="FI373" s="65" t="s">
        <v>409</v>
      </c>
      <c r="FJ373" s="78">
        <v>476.81</v>
      </c>
      <c r="FK373" s="78">
        <v>466.41</v>
      </c>
      <c r="FL373" s="78">
        <v>310.20999999999998</v>
      </c>
      <c r="FM373" s="78">
        <v>491.56</v>
      </c>
      <c r="FN373" s="78"/>
      <c r="FO373" s="79">
        <v>296.85000000000002</v>
      </c>
      <c r="FP373" s="65" t="s">
        <v>410</v>
      </c>
      <c r="FQ373" s="68">
        <v>0.23738872403560801</v>
      </c>
      <c r="FR373" s="78">
        <v>450.31</v>
      </c>
      <c r="FS373" s="78">
        <v>458.52</v>
      </c>
      <c r="FT373" s="78">
        <v>451.17</v>
      </c>
      <c r="FU373" s="78">
        <v>348.72</v>
      </c>
      <c r="FV373" s="78">
        <v>269.67</v>
      </c>
      <c r="FW373" s="79">
        <v>252.74</v>
      </c>
      <c r="FX373" s="65" t="s">
        <v>411</v>
      </c>
      <c r="FY373" s="78">
        <v>509.47</v>
      </c>
      <c r="FZ373" s="78">
        <v>497.87</v>
      </c>
      <c r="GA373" s="78">
        <v>472.56</v>
      </c>
      <c r="GB373" s="78">
        <v>511.6</v>
      </c>
      <c r="GC373" s="78"/>
      <c r="GD373" s="79">
        <v>320.11</v>
      </c>
      <c r="GE373" s="65" t="s">
        <v>412</v>
      </c>
      <c r="GF373" s="68">
        <v>0.217860177338184</v>
      </c>
      <c r="GG373" s="78">
        <v>469.87</v>
      </c>
      <c r="GH373" s="78">
        <v>483.9</v>
      </c>
      <c r="GI373" s="78">
        <v>350.54</v>
      </c>
      <c r="GJ373" s="78">
        <v>355.32</v>
      </c>
      <c r="GK373" s="78"/>
      <c r="GL373" s="79">
        <v>341.65</v>
      </c>
      <c r="GM373" s="65" t="s">
        <v>413</v>
      </c>
      <c r="GN373" s="68">
        <v>0.10262409819073701</v>
      </c>
      <c r="GO373" s="78">
        <v>470.18</v>
      </c>
      <c r="GP373" s="78">
        <v>505.71</v>
      </c>
      <c r="GQ373" s="78">
        <v>419.32</v>
      </c>
      <c r="GR373" s="78">
        <v>326.95999999999998</v>
      </c>
      <c r="GS373" s="78"/>
      <c r="GT373" s="79"/>
      <c r="GU373" s="65" t="s">
        <v>414</v>
      </c>
      <c r="GV373" s="68">
        <v>1</v>
      </c>
      <c r="GW373" s="78">
        <v>449.24</v>
      </c>
      <c r="GX373" s="78">
        <v>430.26</v>
      </c>
      <c r="GY373" s="78">
        <v>413.55</v>
      </c>
      <c r="GZ373" s="78">
        <v>407.34</v>
      </c>
      <c r="HA373" s="78"/>
      <c r="HB373" s="79">
        <v>412.46</v>
      </c>
      <c r="HC373" s="65" t="s">
        <v>415</v>
      </c>
      <c r="HD373" s="68">
        <v>1</v>
      </c>
      <c r="HE373" s="78">
        <v>452.33</v>
      </c>
      <c r="HF373" s="78">
        <v>478.95</v>
      </c>
      <c r="HG373" s="78"/>
      <c r="HH373" s="78">
        <v>316.18</v>
      </c>
      <c r="HI373" s="78">
        <v>309.54000000000002</v>
      </c>
      <c r="HJ373" s="79">
        <v>384.22</v>
      </c>
      <c r="HK373" s="85" t="s">
        <v>416</v>
      </c>
      <c r="HL373" s="68">
        <v>1.1426220891702299</v>
      </c>
      <c r="HM373" s="78">
        <v>433.99</v>
      </c>
      <c r="HN373" s="78">
        <v>453.61</v>
      </c>
      <c r="HO373" s="78">
        <v>353.7</v>
      </c>
      <c r="HP373" s="78"/>
      <c r="HQ373" s="78"/>
      <c r="HR373" s="79"/>
    </row>
    <row r="374" spans="1:226" x14ac:dyDescent="0.25">
      <c r="A374" s="81">
        <v>42898</v>
      </c>
      <c r="B374" s="82" t="s">
        <v>387</v>
      </c>
      <c r="C374" s="83">
        <v>482.48103016748092</v>
      </c>
      <c r="D374" s="83">
        <v>479.90316922606138</v>
      </c>
      <c r="E374" s="83">
        <v>409.56436265096556</v>
      </c>
      <c r="F374" s="83">
        <v>360.39602173589964</v>
      </c>
      <c r="G374" s="83">
        <v>297.77267731154842</v>
      </c>
      <c r="H374" s="84">
        <v>318.53458066152933</v>
      </c>
      <c r="I374" s="82" t="s">
        <v>388</v>
      </c>
      <c r="J374" s="83">
        <v>495.93355042682879</v>
      </c>
      <c r="K374" s="83">
        <v>481.14916938961846</v>
      </c>
      <c r="L374" s="83">
        <v>406.81374127797653</v>
      </c>
      <c r="M374" s="83">
        <v>360.25769264627934</v>
      </c>
      <c r="N374" s="83">
        <v>305.4103296703297</v>
      </c>
      <c r="O374" s="84">
        <v>356.11521770949895</v>
      </c>
      <c r="P374" s="65" t="s">
        <v>389</v>
      </c>
      <c r="Q374" s="78">
        <v>470.81</v>
      </c>
      <c r="R374" s="78">
        <v>481.19</v>
      </c>
      <c r="S374" s="78">
        <v>422.02</v>
      </c>
      <c r="T374" s="78">
        <v>300</v>
      </c>
      <c r="U374" s="78"/>
      <c r="V374" s="79"/>
      <c r="W374" s="65" t="s">
        <v>390</v>
      </c>
      <c r="X374" s="78">
        <v>489.48</v>
      </c>
      <c r="Y374" s="78">
        <v>464</v>
      </c>
      <c r="Z374" s="78">
        <v>400.03</v>
      </c>
      <c r="AA374" s="78">
        <v>279.39</v>
      </c>
      <c r="AB374" s="78"/>
      <c r="AC374" s="79">
        <v>359.5</v>
      </c>
      <c r="AD374" s="65" t="s">
        <v>391</v>
      </c>
      <c r="AE374" s="68">
        <v>0.51129972389814904</v>
      </c>
      <c r="AF374" s="78">
        <v>491.61</v>
      </c>
      <c r="AG374" s="78">
        <v>503.12</v>
      </c>
      <c r="AH374" s="78">
        <v>420.8</v>
      </c>
      <c r="AI374" s="78"/>
      <c r="AJ374" s="78"/>
      <c r="AK374" s="79">
        <v>301.14999999999998</v>
      </c>
      <c r="AL374" s="69" t="s">
        <v>392</v>
      </c>
      <c r="AM374" s="70">
        <v>1</v>
      </c>
      <c r="AN374" s="78">
        <v>518.63</v>
      </c>
      <c r="AO374" s="78">
        <v>527.59</v>
      </c>
      <c r="AP374" s="78">
        <v>537.6</v>
      </c>
      <c r="AQ374" s="78">
        <v>550.38</v>
      </c>
      <c r="AR374" s="78"/>
      <c r="AS374" s="79"/>
      <c r="AT374" s="65" t="s">
        <v>393</v>
      </c>
      <c r="AU374" s="68">
        <v>3.81708527368501E-2</v>
      </c>
      <c r="AV374" s="78">
        <v>459.65</v>
      </c>
      <c r="AW374" s="78">
        <v>498.51</v>
      </c>
      <c r="AX374" s="78">
        <v>410.86</v>
      </c>
      <c r="AY374" s="78">
        <v>276.36</v>
      </c>
      <c r="AZ374" s="78"/>
      <c r="BA374" s="79">
        <v>356.33</v>
      </c>
      <c r="BB374" s="65" t="s">
        <v>394</v>
      </c>
      <c r="BC374" s="78">
        <v>490.04</v>
      </c>
      <c r="BD374" s="78">
        <v>474.98</v>
      </c>
      <c r="BE374" s="78">
        <v>404.2</v>
      </c>
      <c r="BF374" s="78"/>
      <c r="BG374" s="78"/>
      <c r="BH374" s="79">
        <v>359.46</v>
      </c>
      <c r="BI374" s="65" t="s">
        <v>395</v>
      </c>
      <c r="BJ374" s="68">
        <v>0.134468245323867</v>
      </c>
      <c r="BK374" s="78">
        <v>558.04</v>
      </c>
      <c r="BL374" s="78">
        <v>547.02</v>
      </c>
      <c r="BM374" s="78">
        <v>544.65</v>
      </c>
      <c r="BN374" s="78">
        <v>391.77</v>
      </c>
      <c r="BO374" s="78"/>
      <c r="BP374" s="79"/>
      <c r="BQ374" s="65" t="s">
        <v>396</v>
      </c>
      <c r="BR374" s="68">
        <v>1</v>
      </c>
      <c r="BS374" s="78">
        <v>539.73</v>
      </c>
      <c r="BT374" s="78">
        <v>544.58000000000004</v>
      </c>
      <c r="BU374" s="78">
        <v>469.05</v>
      </c>
      <c r="BV374" s="78"/>
      <c r="BW374" s="78"/>
      <c r="BX374" s="79">
        <v>394.25</v>
      </c>
      <c r="BY374" s="65" t="s">
        <v>397</v>
      </c>
      <c r="BZ374" s="78">
        <v>525.74</v>
      </c>
      <c r="CA374" s="78">
        <v>509.18</v>
      </c>
      <c r="CB374" s="78">
        <v>423.31</v>
      </c>
      <c r="CC374" s="78">
        <v>339.01</v>
      </c>
      <c r="CD374" s="78"/>
      <c r="CE374" s="79">
        <v>481.69</v>
      </c>
      <c r="CF374" s="65" t="s">
        <v>398</v>
      </c>
      <c r="CG374" s="78">
        <v>529.48</v>
      </c>
      <c r="CH374" s="78">
        <v>519.27</v>
      </c>
      <c r="CI374" s="78">
        <v>439.85</v>
      </c>
      <c r="CJ374" s="78"/>
      <c r="CK374" s="78"/>
      <c r="CL374" s="79"/>
      <c r="CM374" s="65" t="s">
        <v>399</v>
      </c>
      <c r="CN374" s="78">
        <v>471.42</v>
      </c>
      <c r="CO374" s="78">
        <v>446.32</v>
      </c>
      <c r="CP374" s="78">
        <v>453.85</v>
      </c>
      <c r="CQ374" s="78">
        <v>342.04</v>
      </c>
      <c r="CR374" s="78"/>
      <c r="CS374" s="79">
        <v>528.22</v>
      </c>
      <c r="CT374" s="65" t="s">
        <v>400</v>
      </c>
      <c r="CU374" s="78">
        <v>494.88</v>
      </c>
      <c r="CV374" s="78">
        <v>588.61</v>
      </c>
      <c r="CW374" s="78"/>
      <c r="CX374" s="78">
        <v>354.26</v>
      </c>
      <c r="CY374" s="78"/>
      <c r="CZ374" s="79"/>
      <c r="DA374" s="65" t="s">
        <v>401</v>
      </c>
      <c r="DB374" s="68">
        <v>0.134925453686838</v>
      </c>
      <c r="DC374" s="78">
        <v>481.2</v>
      </c>
      <c r="DD374" s="78">
        <v>501.92</v>
      </c>
      <c r="DE374" s="78">
        <v>426.5</v>
      </c>
      <c r="DF374" s="78">
        <v>432.71</v>
      </c>
      <c r="DG374" s="78"/>
      <c r="DH374" s="79">
        <v>407.66</v>
      </c>
      <c r="DI374" s="65" t="s">
        <v>402</v>
      </c>
      <c r="DJ374" s="68">
        <v>3.25542027475747E-3</v>
      </c>
      <c r="DK374" s="78">
        <v>490.44</v>
      </c>
      <c r="DL374" s="78">
        <v>506.83</v>
      </c>
      <c r="DM374" s="78">
        <v>506.83</v>
      </c>
      <c r="DN374" s="78">
        <v>448.97</v>
      </c>
      <c r="DO374" s="78"/>
      <c r="DP374" s="79">
        <v>422.54</v>
      </c>
      <c r="DQ374" s="65" t="s">
        <v>403</v>
      </c>
      <c r="DR374" s="78">
        <v>480.9</v>
      </c>
      <c r="DS374" s="78">
        <v>475.8</v>
      </c>
      <c r="DT374" s="78">
        <v>408.42</v>
      </c>
      <c r="DU374" s="78">
        <v>574.28</v>
      </c>
      <c r="DV374" s="78"/>
      <c r="DW374" s="79"/>
      <c r="DX374" s="65" t="s">
        <v>404</v>
      </c>
      <c r="DY374" s="78">
        <v>510.89</v>
      </c>
      <c r="DZ374" s="78">
        <v>498.38</v>
      </c>
      <c r="EA374" s="78">
        <v>498.33</v>
      </c>
      <c r="EB374" s="78">
        <v>332.23</v>
      </c>
      <c r="EC374" s="78"/>
      <c r="ED374" s="79">
        <v>357.66</v>
      </c>
      <c r="EE374" s="65" t="s">
        <v>405</v>
      </c>
      <c r="EF374" s="68">
        <v>1</v>
      </c>
      <c r="EG374" s="78">
        <v>488.78</v>
      </c>
      <c r="EH374" s="78">
        <v>507.9</v>
      </c>
      <c r="EI374" s="78">
        <v>449.06</v>
      </c>
      <c r="EJ374" s="78"/>
      <c r="EK374" s="78">
        <v>264.94</v>
      </c>
      <c r="EL374" s="79">
        <v>283.77999999999997</v>
      </c>
      <c r="EM374" s="65" t="s">
        <v>406</v>
      </c>
      <c r="EN374" s="78">
        <v>510.56</v>
      </c>
      <c r="EO374" s="78">
        <v>475.26</v>
      </c>
      <c r="EP374" s="78">
        <v>422.46</v>
      </c>
      <c r="EQ374" s="78"/>
      <c r="ER374" s="78"/>
      <c r="ES374" s="79">
        <v>348.71</v>
      </c>
      <c r="ET374" s="65" t="s">
        <v>407</v>
      </c>
      <c r="EU374" s="68">
        <v>1</v>
      </c>
      <c r="EV374" s="78">
        <v>492.64</v>
      </c>
      <c r="EW374" s="78">
        <v>487.29</v>
      </c>
      <c r="EX374" s="78">
        <v>487.29</v>
      </c>
      <c r="EY374" s="78"/>
      <c r="EZ374" s="78"/>
      <c r="FA374" s="79">
        <v>319.93</v>
      </c>
      <c r="FB374" s="65" t="s">
        <v>408</v>
      </c>
      <c r="FC374" s="78">
        <v>560.79</v>
      </c>
      <c r="FD374" s="78">
        <v>527.6</v>
      </c>
      <c r="FE374" s="78">
        <v>615.37</v>
      </c>
      <c r="FF374" s="78"/>
      <c r="FG374" s="78"/>
      <c r="FH374" s="79"/>
      <c r="FI374" s="65" t="s">
        <v>409</v>
      </c>
      <c r="FJ374" s="78">
        <v>480.95</v>
      </c>
      <c r="FK374" s="78">
        <v>468.06</v>
      </c>
      <c r="FL374" s="78">
        <v>324.26</v>
      </c>
      <c r="FM374" s="78">
        <v>493.56</v>
      </c>
      <c r="FN374" s="78"/>
      <c r="FO374" s="79">
        <v>295.2</v>
      </c>
      <c r="FP374" s="65" t="s">
        <v>410</v>
      </c>
      <c r="FQ374" s="68">
        <v>0.23866918064870299</v>
      </c>
      <c r="FR374" s="78">
        <v>458.49</v>
      </c>
      <c r="FS374" s="78">
        <v>467.82</v>
      </c>
      <c r="FT374" s="78">
        <v>457.25</v>
      </c>
      <c r="FU374" s="78">
        <v>368.45</v>
      </c>
      <c r="FV374" s="78">
        <v>271.13</v>
      </c>
      <c r="FW374" s="79">
        <v>259.42</v>
      </c>
      <c r="FX374" s="65" t="s">
        <v>411</v>
      </c>
      <c r="FY374" s="78">
        <v>516.78</v>
      </c>
      <c r="FZ374" s="78">
        <v>501.12</v>
      </c>
      <c r="GA374" s="78">
        <v>479.07</v>
      </c>
      <c r="GB374" s="78">
        <v>511.86</v>
      </c>
      <c r="GC374" s="78"/>
      <c r="GD374" s="79">
        <v>321.74</v>
      </c>
      <c r="GE374" s="65" t="s">
        <v>412</v>
      </c>
      <c r="GF374" s="68">
        <v>0.21920210434020199</v>
      </c>
      <c r="GG374" s="78">
        <v>489.89</v>
      </c>
      <c r="GH374" s="78">
        <v>497.62</v>
      </c>
      <c r="GI374" s="78">
        <v>352.7</v>
      </c>
      <c r="GJ374" s="78">
        <v>354.66</v>
      </c>
      <c r="GK374" s="78"/>
      <c r="GL374" s="79">
        <v>345.79</v>
      </c>
      <c r="GM374" s="65" t="s">
        <v>413</v>
      </c>
      <c r="GN374" s="68">
        <v>0.10224635236137999</v>
      </c>
      <c r="GO374" s="78">
        <v>484.97</v>
      </c>
      <c r="GP374" s="78">
        <v>512.44000000000005</v>
      </c>
      <c r="GQ374" s="78">
        <v>425.06</v>
      </c>
      <c r="GR374" s="78">
        <v>336.19</v>
      </c>
      <c r="GS374" s="78"/>
      <c r="GT374" s="79"/>
      <c r="GU374" s="65" t="s">
        <v>414</v>
      </c>
      <c r="GV374" s="68">
        <v>1</v>
      </c>
      <c r="GW374" s="78">
        <v>448.2</v>
      </c>
      <c r="GX374" s="78">
        <v>429.51</v>
      </c>
      <c r="GY374" s="78">
        <v>411.97</v>
      </c>
      <c r="GZ374" s="78">
        <v>407.34</v>
      </c>
      <c r="HA374" s="78"/>
      <c r="HB374" s="79">
        <v>397.85</v>
      </c>
      <c r="HC374" s="65" t="s">
        <v>415</v>
      </c>
      <c r="HD374" s="68">
        <v>1</v>
      </c>
      <c r="HE374" s="78">
        <v>463.16</v>
      </c>
      <c r="HF374" s="78">
        <v>488.12</v>
      </c>
      <c r="HG374" s="78"/>
      <c r="HH374" s="78">
        <v>312.5</v>
      </c>
      <c r="HI374" s="78">
        <v>305.86</v>
      </c>
      <c r="HJ374" s="79">
        <v>383.39</v>
      </c>
      <c r="HK374" s="85" t="s">
        <v>416</v>
      </c>
      <c r="HL374" s="68">
        <v>1.1293692472754</v>
      </c>
      <c r="HM374" s="78">
        <v>434.37</v>
      </c>
      <c r="HN374" s="78">
        <v>453.83</v>
      </c>
      <c r="HO374" s="78">
        <v>368.9</v>
      </c>
      <c r="HP374" s="78"/>
      <c r="HQ374" s="78"/>
      <c r="HR374" s="79"/>
    </row>
    <row r="375" spans="1:226" x14ac:dyDescent="0.25">
      <c r="A375" s="81">
        <v>42891</v>
      </c>
      <c r="B375" s="82" t="s">
        <v>387</v>
      </c>
      <c r="C375" s="83">
        <v>492.56281860967459</v>
      </c>
      <c r="D375" s="83">
        <v>494.85045485216699</v>
      </c>
      <c r="E375" s="83">
        <v>429.14659929748854</v>
      </c>
      <c r="F375" s="83">
        <v>360.91696503144078</v>
      </c>
      <c r="G375" s="83">
        <v>305.47286297809137</v>
      </c>
      <c r="H375" s="84">
        <v>322.00515592797848</v>
      </c>
      <c r="I375" s="82" t="s">
        <v>388</v>
      </c>
      <c r="J375" s="83">
        <v>505.62894309490366</v>
      </c>
      <c r="K375" s="83">
        <v>497.31067750867584</v>
      </c>
      <c r="L375" s="83">
        <v>426.64622813496032</v>
      </c>
      <c r="M375" s="83">
        <v>359.98809475632629</v>
      </c>
      <c r="N375" s="83">
        <v>315.87406593406587</v>
      </c>
      <c r="O375" s="84">
        <v>357.15919152848352</v>
      </c>
      <c r="P375" s="65" t="s">
        <v>389</v>
      </c>
      <c r="Q375" s="78">
        <v>474.97</v>
      </c>
      <c r="R375" s="78">
        <v>486.19</v>
      </c>
      <c r="S375" s="78">
        <v>434.02</v>
      </c>
      <c r="T375" s="78">
        <v>309</v>
      </c>
      <c r="U375" s="78"/>
      <c r="V375" s="79"/>
      <c r="W375" s="65" t="s">
        <v>390</v>
      </c>
      <c r="X375" s="78">
        <v>488.57</v>
      </c>
      <c r="Y375" s="78">
        <v>515.15</v>
      </c>
      <c r="Z375" s="78">
        <v>436.56</v>
      </c>
      <c r="AA375" s="78">
        <v>289.91000000000003</v>
      </c>
      <c r="AB375" s="78"/>
      <c r="AC375" s="79">
        <v>363.64</v>
      </c>
      <c r="AD375" s="65" t="s">
        <v>391</v>
      </c>
      <c r="AE375" s="68">
        <v>0.51129972389814904</v>
      </c>
      <c r="AF375" s="78">
        <v>495.62</v>
      </c>
      <c r="AG375" s="78">
        <v>509.64</v>
      </c>
      <c r="AH375" s="78">
        <v>420.8</v>
      </c>
      <c r="AI375" s="78"/>
      <c r="AJ375" s="78"/>
      <c r="AK375" s="79">
        <v>304.72000000000003</v>
      </c>
      <c r="AL375" s="69" t="s">
        <v>392</v>
      </c>
      <c r="AM375" s="70">
        <v>1</v>
      </c>
      <c r="AN375" s="78">
        <v>519.29</v>
      </c>
      <c r="AO375" s="78">
        <v>534.91999999999996</v>
      </c>
      <c r="AP375" s="78">
        <v>537.6</v>
      </c>
      <c r="AQ375" s="78">
        <v>550.38</v>
      </c>
      <c r="AR375" s="78"/>
      <c r="AS375" s="79"/>
      <c r="AT375" s="65" t="s">
        <v>393</v>
      </c>
      <c r="AU375" s="68">
        <v>3.79838188931515E-2</v>
      </c>
      <c r="AV375" s="78">
        <v>465.15</v>
      </c>
      <c r="AW375" s="78">
        <v>508.25</v>
      </c>
      <c r="AX375" s="78">
        <v>421.5</v>
      </c>
      <c r="AY375" s="78">
        <v>275</v>
      </c>
      <c r="AZ375" s="78"/>
      <c r="BA375" s="79">
        <v>355.96</v>
      </c>
      <c r="BB375" s="65" t="s">
        <v>394</v>
      </c>
      <c r="BC375" s="78">
        <v>502.64</v>
      </c>
      <c r="BD375" s="78">
        <v>495.15</v>
      </c>
      <c r="BE375" s="78">
        <v>426.89</v>
      </c>
      <c r="BF375" s="78"/>
      <c r="BG375" s="78"/>
      <c r="BH375" s="79">
        <v>363.66</v>
      </c>
      <c r="BI375" s="65" t="s">
        <v>395</v>
      </c>
      <c r="BJ375" s="68">
        <v>0.13441221538213399</v>
      </c>
      <c r="BK375" s="78">
        <v>579.32000000000005</v>
      </c>
      <c r="BL375" s="78">
        <v>568.29</v>
      </c>
      <c r="BM375" s="78">
        <v>565.92999999999995</v>
      </c>
      <c r="BN375" s="78">
        <v>418.49</v>
      </c>
      <c r="BO375" s="78"/>
      <c r="BP375" s="79"/>
      <c r="BQ375" s="65" t="s">
        <v>396</v>
      </c>
      <c r="BR375" s="68">
        <v>1</v>
      </c>
      <c r="BS375" s="78">
        <v>559.73</v>
      </c>
      <c r="BT375" s="78">
        <v>457</v>
      </c>
      <c r="BU375" s="78">
        <v>469.05</v>
      </c>
      <c r="BV375" s="78"/>
      <c r="BW375" s="78"/>
      <c r="BX375" s="79">
        <v>395.08</v>
      </c>
      <c r="BY375" s="65" t="s">
        <v>397</v>
      </c>
      <c r="BZ375" s="78">
        <v>536.88</v>
      </c>
      <c r="CA375" s="78">
        <v>524.63</v>
      </c>
      <c r="CB375" s="78">
        <v>430.25</v>
      </c>
      <c r="CC375" s="78">
        <v>332.78</v>
      </c>
      <c r="CD375" s="78"/>
      <c r="CE375" s="79">
        <v>481.83</v>
      </c>
      <c r="CF375" s="65" t="s">
        <v>398</v>
      </c>
      <c r="CG375" s="78">
        <v>525.45000000000005</v>
      </c>
      <c r="CH375" s="78">
        <v>524.11</v>
      </c>
      <c r="CI375" s="78">
        <v>456.78</v>
      </c>
      <c r="CJ375" s="78"/>
      <c r="CK375" s="78"/>
      <c r="CL375" s="79"/>
      <c r="CM375" s="65" t="s">
        <v>399</v>
      </c>
      <c r="CN375" s="78">
        <v>480.87</v>
      </c>
      <c r="CO375" s="78">
        <v>461.27</v>
      </c>
      <c r="CP375" s="78">
        <v>467.23</v>
      </c>
      <c r="CQ375" s="78">
        <v>344.22</v>
      </c>
      <c r="CR375" s="78"/>
      <c r="CS375" s="79">
        <v>527.27</v>
      </c>
      <c r="CT375" s="65" t="s">
        <v>400</v>
      </c>
      <c r="CU375" s="78">
        <v>501.82</v>
      </c>
      <c r="CV375" s="78">
        <v>593.88</v>
      </c>
      <c r="CW375" s="78"/>
      <c r="CX375" s="78">
        <v>359.26</v>
      </c>
      <c r="CY375" s="78"/>
      <c r="CZ375" s="79"/>
      <c r="DA375" s="65" t="s">
        <v>401</v>
      </c>
      <c r="DB375" s="68">
        <v>0.13512052751053899</v>
      </c>
      <c r="DC375" s="78">
        <v>496.81</v>
      </c>
      <c r="DD375" s="78">
        <v>524.04999999999995</v>
      </c>
      <c r="DE375" s="78">
        <v>448.74</v>
      </c>
      <c r="DF375" s="78">
        <v>440.09</v>
      </c>
      <c r="DG375" s="78"/>
      <c r="DH375" s="79">
        <v>416.79</v>
      </c>
      <c r="DI375" s="65" t="s">
        <v>402</v>
      </c>
      <c r="DJ375" s="68">
        <v>3.2549964195039399E-3</v>
      </c>
      <c r="DK375" s="78">
        <v>503.74</v>
      </c>
      <c r="DL375" s="78">
        <v>521.32000000000005</v>
      </c>
      <c r="DM375" s="78">
        <v>521.32000000000005</v>
      </c>
      <c r="DN375" s="78">
        <v>448.92</v>
      </c>
      <c r="DO375" s="78"/>
      <c r="DP375" s="79">
        <v>432.79</v>
      </c>
      <c r="DQ375" s="65" t="s">
        <v>403</v>
      </c>
      <c r="DR375" s="78">
        <v>505.29</v>
      </c>
      <c r="DS375" s="78">
        <v>524.58000000000004</v>
      </c>
      <c r="DT375" s="78">
        <v>415.06</v>
      </c>
      <c r="DU375" s="78">
        <v>586.82000000000005</v>
      </c>
      <c r="DV375" s="78"/>
      <c r="DW375" s="79"/>
      <c r="DX375" s="65" t="s">
        <v>404</v>
      </c>
      <c r="DY375" s="78">
        <v>516.99</v>
      </c>
      <c r="DZ375" s="78">
        <v>506.12</v>
      </c>
      <c r="EA375" s="78">
        <v>533.6</v>
      </c>
      <c r="EB375" s="78">
        <v>340.18</v>
      </c>
      <c r="EC375" s="78"/>
      <c r="ED375" s="79">
        <v>356.98</v>
      </c>
      <c r="EE375" s="65" t="s">
        <v>405</v>
      </c>
      <c r="EF375" s="68">
        <v>1</v>
      </c>
      <c r="EG375" s="78">
        <v>492.94</v>
      </c>
      <c r="EH375" s="78">
        <v>513.95000000000005</v>
      </c>
      <c r="EI375" s="78">
        <v>449.06</v>
      </c>
      <c r="EJ375" s="78"/>
      <c r="EK375" s="78">
        <v>264.94</v>
      </c>
      <c r="EL375" s="79">
        <v>292.52999999999997</v>
      </c>
      <c r="EM375" s="65" t="s">
        <v>406</v>
      </c>
      <c r="EN375" s="78">
        <v>524.23</v>
      </c>
      <c r="EO375" s="78">
        <v>495.77</v>
      </c>
      <c r="EP375" s="78">
        <v>445.26</v>
      </c>
      <c r="EQ375" s="78"/>
      <c r="ER375" s="78"/>
      <c r="ES375" s="79">
        <v>356.12</v>
      </c>
      <c r="ET375" s="65" t="s">
        <v>407</v>
      </c>
      <c r="EU375" s="68">
        <v>1</v>
      </c>
      <c r="EV375" s="78">
        <v>500.97</v>
      </c>
      <c r="EW375" s="78">
        <v>497.86</v>
      </c>
      <c r="EX375" s="78">
        <v>497.85</v>
      </c>
      <c r="EY375" s="78"/>
      <c r="EZ375" s="78"/>
      <c r="FA375" s="79">
        <v>319.58</v>
      </c>
      <c r="FB375" s="65" t="s">
        <v>408</v>
      </c>
      <c r="FC375" s="78">
        <v>560.79</v>
      </c>
      <c r="FD375" s="78">
        <v>527.6</v>
      </c>
      <c r="FE375" s="78">
        <v>615.37</v>
      </c>
      <c r="FF375" s="78"/>
      <c r="FG375" s="78"/>
      <c r="FH375" s="79"/>
      <c r="FI375" s="65" t="s">
        <v>409</v>
      </c>
      <c r="FJ375" s="78">
        <v>491.69</v>
      </c>
      <c r="FK375" s="78">
        <v>482.11</v>
      </c>
      <c r="FL375" s="78">
        <v>316.82</v>
      </c>
      <c r="FM375" s="78">
        <v>505.56</v>
      </c>
      <c r="FN375" s="78"/>
      <c r="FO375" s="79">
        <v>299.33</v>
      </c>
      <c r="FP375" s="65" t="s">
        <v>410</v>
      </c>
      <c r="FQ375" s="68">
        <v>0.23901716143219101</v>
      </c>
      <c r="FR375" s="78">
        <v>466.9</v>
      </c>
      <c r="FS375" s="78">
        <v>477.62</v>
      </c>
      <c r="FT375" s="78">
        <v>476.22</v>
      </c>
      <c r="FU375" s="78">
        <v>377.58</v>
      </c>
      <c r="FV375" s="78">
        <v>269.19</v>
      </c>
      <c r="FW375" s="79">
        <v>266.66000000000003</v>
      </c>
      <c r="FX375" s="65" t="s">
        <v>411</v>
      </c>
      <c r="FY375" s="78">
        <v>529.79</v>
      </c>
      <c r="FZ375" s="78">
        <v>523.07000000000005</v>
      </c>
      <c r="GA375" s="78">
        <v>492.89</v>
      </c>
      <c r="GB375" s="78">
        <v>520.88</v>
      </c>
      <c r="GC375" s="78"/>
      <c r="GD375" s="79">
        <v>324.18</v>
      </c>
      <c r="GE375" s="65" t="s">
        <v>412</v>
      </c>
      <c r="GF375" s="68">
        <v>0.21882795745984501</v>
      </c>
      <c r="GG375" s="78">
        <v>505.66</v>
      </c>
      <c r="GH375" s="78">
        <v>513.42999999999995</v>
      </c>
      <c r="GI375" s="78">
        <v>330.21</v>
      </c>
      <c r="GJ375" s="78">
        <v>356.28</v>
      </c>
      <c r="GK375" s="78"/>
      <c r="GL375" s="79">
        <v>345.35</v>
      </c>
      <c r="GM375" s="65" t="s">
        <v>413</v>
      </c>
      <c r="GN375" s="68">
        <v>0.10261883260816</v>
      </c>
      <c r="GO375" s="78">
        <v>507.18</v>
      </c>
      <c r="GP375" s="78">
        <v>535.08000000000004</v>
      </c>
      <c r="GQ375" s="78">
        <v>437.53</v>
      </c>
      <c r="GR375" s="78">
        <v>339.57</v>
      </c>
      <c r="GS375" s="78"/>
      <c r="GT375" s="79"/>
      <c r="GU375" s="65" t="s">
        <v>414</v>
      </c>
      <c r="GV375" s="68">
        <v>1</v>
      </c>
      <c r="GW375" s="78">
        <v>449.46</v>
      </c>
      <c r="GX375" s="78">
        <v>429.52</v>
      </c>
      <c r="GY375" s="78">
        <v>413.71</v>
      </c>
      <c r="GZ375" s="78">
        <v>418.34</v>
      </c>
      <c r="HA375" s="78"/>
      <c r="HB375" s="79">
        <v>411.71</v>
      </c>
      <c r="HC375" s="65" t="s">
        <v>415</v>
      </c>
      <c r="HD375" s="68">
        <v>1</v>
      </c>
      <c r="HE375" s="78">
        <v>475.66</v>
      </c>
      <c r="HF375" s="78">
        <v>503.12</v>
      </c>
      <c r="HG375" s="78"/>
      <c r="HH375" s="78">
        <v>323.08</v>
      </c>
      <c r="HI375" s="78">
        <v>316.44</v>
      </c>
      <c r="HJ375" s="79">
        <v>383.39</v>
      </c>
      <c r="HK375" s="85" t="s">
        <v>416</v>
      </c>
      <c r="HL375" s="68">
        <v>1.1477103179157599</v>
      </c>
      <c r="HM375" s="78">
        <v>442.64</v>
      </c>
      <c r="HN375" s="78">
        <v>462.97</v>
      </c>
      <c r="HO375" s="78">
        <v>381.79</v>
      </c>
      <c r="HP375" s="78"/>
      <c r="HQ375" s="78"/>
      <c r="HR375" s="79"/>
    </row>
    <row r="376" spans="1:226" x14ac:dyDescent="0.25">
      <c r="A376" s="81">
        <v>42884</v>
      </c>
      <c r="B376" s="82" t="s">
        <v>387</v>
      </c>
      <c r="C376" s="83">
        <v>495.9298398604393</v>
      </c>
      <c r="D376" s="83">
        <v>499.66438336533275</v>
      </c>
      <c r="E376" s="83">
        <v>440.02971016582796</v>
      </c>
      <c r="F376" s="83">
        <v>370.10916389369027</v>
      </c>
      <c r="G376" s="83">
        <v>303.87048644634228</v>
      </c>
      <c r="H376" s="84">
        <v>324.8297350181615</v>
      </c>
      <c r="I376" s="82" t="s">
        <v>388</v>
      </c>
      <c r="J376" s="83">
        <v>509.55167394770541</v>
      </c>
      <c r="K376" s="83">
        <v>502.67952587062973</v>
      </c>
      <c r="L376" s="83">
        <v>437.50843597937876</v>
      </c>
      <c r="M376" s="83">
        <v>369.98948529923427</v>
      </c>
      <c r="N376" s="83">
        <v>313.73780219780213</v>
      </c>
      <c r="O376" s="84">
        <v>357.78986112355307</v>
      </c>
      <c r="P376" s="65" t="s">
        <v>389</v>
      </c>
      <c r="Q376" s="78">
        <v>484.14</v>
      </c>
      <c r="R376" s="78">
        <v>500.36</v>
      </c>
      <c r="S376" s="78">
        <v>449.45</v>
      </c>
      <c r="T376" s="78">
        <v>309</v>
      </c>
      <c r="U376" s="78"/>
      <c r="V376" s="79"/>
      <c r="W376" s="65" t="s">
        <v>390</v>
      </c>
      <c r="X376" s="78">
        <v>501.05</v>
      </c>
      <c r="Y376" s="78">
        <v>515.15</v>
      </c>
      <c r="Z376" s="78">
        <v>436.56</v>
      </c>
      <c r="AA376" s="78">
        <v>289.91000000000003</v>
      </c>
      <c r="AB376" s="78"/>
      <c r="AC376" s="79">
        <v>363.64</v>
      </c>
      <c r="AD376" s="65" t="s">
        <v>391</v>
      </c>
      <c r="AE376" s="68">
        <v>0.51129972389814904</v>
      </c>
      <c r="AF376" s="78">
        <v>497.15</v>
      </c>
      <c r="AG376" s="78">
        <v>512.54</v>
      </c>
      <c r="AH376" s="78">
        <v>420.8</v>
      </c>
      <c r="AI376" s="78"/>
      <c r="AJ376" s="78"/>
      <c r="AK376" s="79">
        <v>306.60000000000002</v>
      </c>
      <c r="AL376" s="69" t="s">
        <v>392</v>
      </c>
      <c r="AM376" s="70">
        <v>1</v>
      </c>
      <c r="AN376" s="78">
        <v>519.76</v>
      </c>
      <c r="AO376" s="78">
        <v>534.91999999999996</v>
      </c>
      <c r="AP376" s="78">
        <v>537.02</v>
      </c>
      <c r="AQ376" s="78">
        <v>550.38</v>
      </c>
      <c r="AR376" s="78"/>
      <c r="AS376" s="79"/>
      <c r="AT376" s="65" t="s">
        <v>393</v>
      </c>
      <c r="AU376" s="68">
        <v>3.7828636277662198E-2</v>
      </c>
      <c r="AV376" s="78">
        <v>465.62</v>
      </c>
      <c r="AW376" s="78">
        <v>508.7</v>
      </c>
      <c r="AX376" s="78">
        <v>432.57</v>
      </c>
      <c r="AY376" s="78">
        <v>278.04000000000002</v>
      </c>
      <c r="AZ376" s="78"/>
      <c r="BA376" s="79">
        <v>355.26</v>
      </c>
      <c r="BB376" s="65" t="s">
        <v>394</v>
      </c>
      <c r="BC376" s="78">
        <v>506</v>
      </c>
      <c r="BD376" s="78">
        <v>503.55</v>
      </c>
      <c r="BE376" s="78">
        <v>442.01</v>
      </c>
      <c r="BF376" s="78"/>
      <c r="BG376" s="78"/>
      <c r="BH376" s="79">
        <v>361.14</v>
      </c>
      <c r="BI376" s="65" t="s">
        <v>395</v>
      </c>
      <c r="BJ376" s="68">
        <v>0.134399569921376</v>
      </c>
      <c r="BK376" s="78">
        <v>579.26</v>
      </c>
      <c r="BL376" s="78">
        <v>568.24</v>
      </c>
      <c r="BM376" s="78">
        <v>565.88</v>
      </c>
      <c r="BN376" s="78">
        <v>418.45</v>
      </c>
      <c r="BO376" s="78"/>
      <c r="BP376" s="79"/>
      <c r="BQ376" s="65" t="s">
        <v>396</v>
      </c>
      <c r="BR376" s="68">
        <v>1</v>
      </c>
      <c r="BS376" s="78">
        <v>559.73</v>
      </c>
      <c r="BT376" s="78">
        <v>457</v>
      </c>
      <c r="BU376" s="78">
        <v>469.05</v>
      </c>
      <c r="BV376" s="78"/>
      <c r="BW376" s="78"/>
      <c r="BX376" s="79">
        <v>395.08</v>
      </c>
      <c r="BY376" s="65" t="s">
        <v>397</v>
      </c>
      <c r="BZ376" s="78">
        <v>543.47</v>
      </c>
      <c r="CA376" s="78">
        <v>531.51</v>
      </c>
      <c r="CB376" s="78">
        <v>437.03</v>
      </c>
      <c r="CC376" s="78">
        <v>344.82</v>
      </c>
      <c r="CD376" s="78"/>
      <c r="CE376" s="79">
        <v>481.84</v>
      </c>
      <c r="CF376" s="65" t="s">
        <v>398</v>
      </c>
      <c r="CG376" s="78">
        <v>532.70000000000005</v>
      </c>
      <c r="CH376" s="78">
        <v>528.95000000000005</v>
      </c>
      <c r="CI376" s="78">
        <v>476.95</v>
      </c>
      <c r="CJ376" s="78"/>
      <c r="CK376" s="78"/>
      <c r="CL376" s="79"/>
      <c r="CM376" s="65" t="s">
        <v>399</v>
      </c>
      <c r="CN376" s="78">
        <v>482.41</v>
      </c>
      <c r="CO376" s="78">
        <v>463.71</v>
      </c>
      <c r="CP376" s="78">
        <v>476.87</v>
      </c>
      <c r="CQ376" s="78">
        <v>354</v>
      </c>
      <c r="CR376" s="78"/>
      <c r="CS376" s="79">
        <v>529.85</v>
      </c>
      <c r="CT376" s="65" t="s">
        <v>400</v>
      </c>
      <c r="CU376" s="78">
        <v>502.4</v>
      </c>
      <c r="CV376" s="78">
        <v>593.57000000000005</v>
      </c>
      <c r="CW376" s="78"/>
      <c r="CX376" s="78">
        <v>374.64</v>
      </c>
      <c r="CY376" s="78"/>
      <c r="CZ376" s="79"/>
      <c r="DA376" s="65" t="s">
        <v>401</v>
      </c>
      <c r="DB376" s="68">
        <v>0.134889053753288</v>
      </c>
      <c r="DC376" s="78">
        <v>493.69</v>
      </c>
      <c r="DD376" s="78">
        <v>520.35</v>
      </c>
      <c r="DE376" s="78">
        <v>446.89</v>
      </c>
      <c r="DF376" s="78">
        <v>439.33</v>
      </c>
      <c r="DG376" s="78"/>
      <c r="DH376" s="79">
        <v>418.13</v>
      </c>
      <c r="DI376" s="65" t="s">
        <v>402</v>
      </c>
      <c r="DJ376" s="68">
        <v>3.2484407484407499E-3</v>
      </c>
      <c r="DK376" s="78">
        <v>509.75</v>
      </c>
      <c r="DL376" s="78">
        <v>529.03</v>
      </c>
      <c r="DM376" s="78">
        <v>529.03</v>
      </c>
      <c r="DN376" s="78">
        <v>448.01</v>
      </c>
      <c r="DO376" s="78"/>
      <c r="DP376" s="79">
        <v>425.82</v>
      </c>
      <c r="DQ376" s="65" t="s">
        <v>403</v>
      </c>
      <c r="DR376" s="78">
        <v>497.16</v>
      </c>
      <c r="DS376" s="78">
        <v>500.19</v>
      </c>
      <c r="DT376" s="78">
        <v>416.87</v>
      </c>
      <c r="DU376" s="78">
        <v>586.82000000000005</v>
      </c>
      <c r="DV376" s="78"/>
      <c r="DW376" s="79"/>
      <c r="DX376" s="65" t="s">
        <v>404</v>
      </c>
      <c r="DY376" s="78">
        <v>520.64</v>
      </c>
      <c r="DZ376" s="78">
        <v>510.36</v>
      </c>
      <c r="EA376" s="78">
        <v>546.35</v>
      </c>
      <c r="EB376" s="78">
        <v>351.01</v>
      </c>
      <c r="EC376" s="78"/>
      <c r="ED376" s="79">
        <v>357.89</v>
      </c>
      <c r="EE376" s="65" t="s">
        <v>405</v>
      </c>
      <c r="EF376" s="68">
        <v>1</v>
      </c>
      <c r="EG376" s="78">
        <v>503.93</v>
      </c>
      <c r="EH376" s="78">
        <v>524</v>
      </c>
      <c r="EI376" s="78">
        <v>449.06</v>
      </c>
      <c r="EJ376" s="78"/>
      <c r="EK376" s="78">
        <v>264.94</v>
      </c>
      <c r="EL376" s="79">
        <v>296.08</v>
      </c>
      <c r="EM376" s="65" t="s">
        <v>406</v>
      </c>
      <c r="EN376" s="78">
        <v>524.23</v>
      </c>
      <c r="EO376" s="78">
        <v>495.77</v>
      </c>
      <c r="EP376" s="78">
        <v>445.26</v>
      </c>
      <c r="EQ376" s="78"/>
      <c r="ER376" s="78"/>
      <c r="ES376" s="79">
        <v>356.12</v>
      </c>
      <c r="ET376" s="65" t="s">
        <v>407</v>
      </c>
      <c r="EU376" s="68">
        <v>1</v>
      </c>
      <c r="EV376" s="78">
        <v>500.05</v>
      </c>
      <c r="EW376" s="78">
        <v>496.02</v>
      </c>
      <c r="EX376" s="78">
        <v>496.02</v>
      </c>
      <c r="EY376" s="78"/>
      <c r="EZ376" s="78"/>
      <c r="FA376" s="79">
        <v>319.85000000000002</v>
      </c>
      <c r="FB376" s="65" t="s">
        <v>408</v>
      </c>
      <c r="FC376" s="78">
        <v>560.79</v>
      </c>
      <c r="FD376" s="78">
        <v>527.6</v>
      </c>
      <c r="FE376" s="78">
        <v>615.37</v>
      </c>
      <c r="FF376" s="78"/>
      <c r="FG376" s="78"/>
      <c r="FH376" s="79"/>
      <c r="FI376" s="65" t="s">
        <v>409</v>
      </c>
      <c r="FJ376" s="78">
        <v>497.48</v>
      </c>
      <c r="FK376" s="78">
        <v>496.99</v>
      </c>
      <c r="FL376" s="78">
        <v>323.44</v>
      </c>
      <c r="FM376" s="78">
        <v>529.55999999999995</v>
      </c>
      <c r="FN376" s="78"/>
      <c r="FO376" s="79">
        <v>300.16000000000003</v>
      </c>
      <c r="FP376" s="65" t="s">
        <v>410</v>
      </c>
      <c r="FQ376" s="68">
        <v>0.23925162092973201</v>
      </c>
      <c r="FR376" s="78">
        <v>471.52</v>
      </c>
      <c r="FS376" s="78">
        <v>484.73</v>
      </c>
      <c r="FT376" s="78">
        <v>486.37</v>
      </c>
      <c r="FU376" s="78">
        <v>355.13</v>
      </c>
      <c r="FV376" s="78">
        <v>269.45</v>
      </c>
      <c r="FW376" s="79">
        <v>273.52999999999997</v>
      </c>
      <c r="FX376" s="65" t="s">
        <v>411</v>
      </c>
      <c r="FY376" s="78">
        <v>530.6</v>
      </c>
      <c r="FZ376" s="78">
        <v>529.57000000000005</v>
      </c>
      <c r="GA376" s="78">
        <v>494.51</v>
      </c>
      <c r="GB376" s="78">
        <v>520.71</v>
      </c>
      <c r="GC376" s="78"/>
      <c r="GD376" s="79">
        <v>327.43</v>
      </c>
      <c r="GE376" s="65" t="s">
        <v>412</v>
      </c>
      <c r="GF376" s="68">
        <v>0.219115649239669</v>
      </c>
      <c r="GG376" s="78">
        <v>527.64</v>
      </c>
      <c r="GH376" s="78">
        <v>524.72</v>
      </c>
      <c r="GI376" s="78">
        <v>353.43</v>
      </c>
      <c r="GJ376" s="78">
        <v>354.49</v>
      </c>
      <c r="GK376" s="78"/>
      <c r="GL376" s="79">
        <v>345.6</v>
      </c>
      <c r="GM376" s="65" t="s">
        <v>413</v>
      </c>
      <c r="GN376" s="68">
        <v>0.10282987824942399</v>
      </c>
      <c r="GO376" s="78">
        <v>511.19</v>
      </c>
      <c r="GP376" s="78">
        <v>546.13</v>
      </c>
      <c r="GQ376" s="78">
        <v>457.84</v>
      </c>
      <c r="GR376" s="78">
        <v>349</v>
      </c>
      <c r="GS376" s="78"/>
      <c r="GT376" s="79"/>
      <c r="GU376" s="65" t="s">
        <v>414</v>
      </c>
      <c r="GV376" s="68">
        <v>1</v>
      </c>
      <c r="GW376" s="78">
        <v>449.63</v>
      </c>
      <c r="GX376" s="78">
        <v>429.02</v>
      </c>
      <c r="GY376" s="78">
        <v>398.9</v>
      </c>
      <c r="GZ376" s="78">
        <v>418.34</v>
      </c>
      <c r="HA376" s="78"/>
      <c r="HB376" s="79">
        <v>412.12</v>
      </c>
      <c r="HC376" s="65" t="s">
        <v>415</v>
      </c>
      <c r="HD376" s="68">
        <v>1</v>
      </c>
      <c r="HE376" s="78">
        <v>482.33</v>
      </c>
      <c r="HF376" s="78">
        <v>509.78</v>
      </c>
      <c r="HG376" s="78"/>
      <c r="HH376" s="78">
        <v>320.92</v>
      </c>
      <c r="HI376" s="78">
        <v>314.27999999999997</v>
      </c>
      <c r="HJ376" s="79">
        <v>385.89</v>
      </c>
      <c r="HK376" s="85" t="s">
        <v>416</v>
      </c>
      <c r="HL376" s="68">
        <v>1.14819790339063</v>
      </c>
      <c r="HM376" s="78">
        <v>442.58</v>
      </c>
      <c r="HN376" s="78">
        <v>462.53</v>
      </c>
      <c r="HO376" s="78">
        <v>398.8</v>
      </c>
      <c r="HP376" s="78"/>
      <c r="HQ376" s="78"/>
      <c r="HR376" s="79"/>
    </row>
    <row r="377" spans="1:226" x14ac:dyDescent="0.25">
      <c r="A377" s="81">
        <v>42877</v>
      </c>
      <c r="B377" s="82" t="s">
        <v>387</v>
      </c>
      <c r="C377" s="83">
        <v>495.77253940670988</v>
      </c>
      <c r="D377" s="83">
        <v>498.28901052904268</v>
      </c>
      <c r="E377" s="83">
        <v>433.20395417741804</v>
      </c>
      <c r="F377" s="83">
        <v>366.66627839187294</v>
      </c>
      <c r="G377" s="83">
        <v>294.40193835870781</v>
      </c>
      <c r="H377" s="84">
        <v>327.9145256419128</v>
      </c>
      <c r="I377" s="82" t="s">
        <v>388</v>
      </c>
      <c r="J377" s="83">
        <v>508.9258602227743</v>
      </c>
      <c r="K377" s="83">
        <v>500.2646115297955</v>
      </c>
      <c r="L377" s="83">
        <v>430.5101513047955</v>
      </c>
      <c r="M377" s="83">
        <v>365.07775191733998</v>
      </c>
      <c r="N377" s="83">
        <v>303.01692307692309</v>
      </c>
      <c r="O377" s="84">
        <v>358.43057420434337</v>
      </c>
      <c r="P377" s="65" t="s">
        <v>389</v>
      </c>
      <c r="Q377" s="78">
        <v>484.14</v>
      </c>
      <c r="R377" s="78">
        <v>499.53</v>
      </c>
      <c r="S377" s="78">
        <v>449.22</v>
      </c>
      <c r="T377" s="78">
        <v>304</v>
      </c>
      <c r="U377" s="78"/>
      <c r="V377" s="79"/>
      <c r="W377" s="65" t="s">
        <v>390</v>
      </c>
      <c r="X377" s="78">
        <v>537.49</v>
      </c>
      <c r="Y377" s="78">
        <v>515.15</v>
      </c>
      <c r="Z377" s="78">
        <v>436.56</v>
      </c>
      <c r="AA377" s="78">
        <v>289.91000000000003</v>
      </c>
      <c r="AB377" s="78"/>
      <c r="AC377" s="79">
        <v>363.64</v>
      </c>
      <c r="AD377" s="65" t="s">
        <v>391</v>
      </c>
      <c r="AE377" s="68">
        <v>0.51129972389814904</v>
      </c>
      <c r="AF377" s="78">
        <v>500.35</v>
      </c>
      <c r="AG377" s="78">
        <v>515.9</v>
      </c>
      <c r="AH377" s="78">
        <v>465.28</v>
      </c>
      <c r="AI377" s="78"/>
      <c r="AJ377" s="78"/>
      <c r="AK377" s="79">
        <v>310.08999999999997</v>
      </c>
      <c r="AL377" s="69" t="s">
        <v>392</v>
      </c>
      <c r="AM377" s="70">
        <v>1</v>
      </c>
      <c r="AN377" s="78">
        <v>522.05999999999995</v>
      </c>
      <c r="AO377" s="78">
        <v>534.96</v>
      </c>
      <c r="AP377" s="78">
        <v>537.02</v>
      </c>
      <c r="AQ377" s="78">
        <v>546.88</v>
      </c>
      <c r="AR377" s="78"/>
      <c r="AS377" s="79"/>
      <c r="AT377" s="65" t="s">
        <v>393</v>
      </c>
      <c r="AU377" s="68">
        <v>3.7752944729688903E-2</v>
      </c>
      <c r="AV377" s="78">
        <v>463.32</v>
      </c>
      <c r="AW377" s="78">
        <v>506.78</v>
      </c>
      <c r="AX377" s="78">
        <v>428.99</v>
      </c>
      <c r="AY377" s="78">
        <v>301.8</v>
      </c>
      <c r="AZ377" s="78"/>
      <c r="BA377" s="79">
        <v>355.11</v>
      </c>
      <c r="BB377" s="65" t="s">
        <v>394</v>
      </c>
      <c r="BC377" s="78">
        <v>502.64</v>
      </c>
      <c r="BD377" s="78">
        <v>498.51</v>
      </c>
      <c r="BE377" s="78">
        <v>426.89</v>
      </c>
      <c r="BF377" s="78"/>
      <c r="BG377" s="78"/>
      <c r="BH377" s="79">
        <v>364.5</v>
      </c>
      <c r="BI377" s="65" t="s">
        <v>395</v>
      </c>
      <c r="BJ377" s="68">
        <v>0.13435081685296599</v>
      </c>
      <c r="BK377" s="78">
        <v>579.04999999999995</v>
      </c>
      <c r="BL377" s="78">
        <v>557.29</v>
      </c>
      <c r="BM377" s="78">
        <v>554.91999999999996</v>
      </c>
      <c r="BN377" s="78">
        <v>418.3</v>
      </c>
      <c r="BO377" s="78"/>
      <c r="BP377" s="79"/>
      <c r="BQ377" s="65" t="s">
        <v>396</v>
      </c>
      <c r="BR377" s="68">
        <v>1</v>
      </c>
      <c r="BS377" s="78">
        <v>560.55999999999995</v>
      </c>
      <c r="BT377" s="78">
        <v>474.5</v>
      </c>
      <c r="BU377" s="78">
        <v>492.38</v>
      </c>
      <c r="BV377" s="78"/>
      <c r="BW377" s="78"/>
      <c r="BX377" s="79">
        <v>395.91</v>
      </c>
      <c r="BY377" s="65" t="s">
        <v>397</v>
      </c>
      <c r="BZ377" s="78">
        <v>539.4</v>
      </c>
      <c r="CA377" s="78">
        <v>527.19000000000005</v>
      </c>
      <c r="CB377" s="78">
        <v>438.1</v>
      </c>
      <c r="CC377" s="78">
        <v>339.44</v>
      </c>
      <c r="CD377" s="78"/>
      <c r="CE377" s="79">
        <v>481.99</v>
      </c>
      <c r="CF377" s="65" t="s">
        <v>398</v>
      </c>
      <c r="CG377" s="78">
        <v>543.19000000000005</v>
      </c>
      <c r="CH377" s="78">
        <v>537.82000000000005</v>
      </c>
      <c r="CI377" s="78">
        <v>473.72</v>
      </c>
      <c r="CJ377" s="78"/>
      <c r="CK377" s="78"/>
      <c r="CL377" s="79"/>
      <c r="CM377" s="65" t="s">
        <v>399</v>
      </c>
      <c r="CN377" s="78">
        <v>481.73</v>
      </c>
      <c r="CO377" s="78">
        <v>459.32</v>
      </c>
      <c r="CP377" s="78">
        <v>476.52</v>
      </c>
      <c r="CQ377" s="78">
        <v>350.38</v>
      </c>
      <c r="CR377" s="78"/>
      <c r="CS377" s="79">
        <v>526.48</v>
      </c>
      <c r="CT377" s="65" t="s">
        <v>400</v>
      </c>
      <c r="CU377" s="78">
        <v>501.71</v>
      </c>
      <c r="CV377" s="78">
        <v>592.08000000000004</v>
      </c>
      <c r="CW377" s="78"/>
      <c r="CX377" s="78">
        <v>368.88</v>
      </c>
      <c r="CY377" s="78"/>
      <c r="CZ377" s="79"/>
      <c r="DA377" s="65" t="s">
        <v>401</v>
      </c>
      <c r="DB377" s="68">
        <v>0.13438150910434701</v>
      </c>
      <c r="DC377" s="78">
        <v>479.9</v>
      </c>
      <c r="DD377" s="78">
        <v>505.38</v>
      </c>
      <c r="DE377" s="78">
        <v>432.09</v>
      </c>
      <c r="DF377" s="78">
        <v>437.68</v>
      </c>
      <c r="DG377" s="78"/>
      <c r="DH377" s="79">
        <v>411.18</v>
      </c>
      <c r="DI377" s="65" t="s">
        <v>402</v>
      </c>
      <c r="DJ377" s="68">
        <v>3.2399157621901798E-3</v>
      </c>
      <c r="DK377" s="78">
        <v>502.64</v>
      </c>
      <c r="DL377" s="78">
        <v>524.70000000000005</v>
      </c>
      <c r="DM377" s="78">
        <v>524.70000000000005</v>
      </c>
      <c r="DN377" s="78">
        <v>454.4</v>
      </c>
      <c r="DO377" s="78"/>
      <c r="DP377" s="79">
        <v>425.91</v>
      </c>
      <c r="DQ377" s="65" t="s">
        <v>403</v>
      </c>
      <c r="DR377" s="78">
        <v>497.16</v>
      </c>
      <c r="DS377" s="78">
        <v>532.71</v>
      </c>
      <c r="DT377" s="78">
        <v>417.22</v>
      </c>
      <c r="DU377" s="78">
        <v>586.97</v>
      </c>
      <c r="DV377" s="78"/>
      <c r="DW377" s="79"/>
      <c r="DX377" s="65" t="s">
        <v>404</v>
      </c>
      <c r="DY377" s="78">
        <v>521.76</v>
      </c>
      <c r="DZ377" s="78">
        <v>510.47</v>
      </c>
      <c r="EA377" s="78">
        <v>544.72</v>
      </c>
      <c r="EB377" s="78">
        <v>350.15</v>
      </c>
      <c r="EC377" s="78"/>
      <c r="ED377" s="79">
        <v>358.12</v>
      </c>
      <c r="EE377" s="65" t="s">
        <v>405</v>
      </c>
      <c r="EF377" s="68">
        <v>1</v>
      </c>
      <c r="EG377" s="78">
        <v>487.98</v>
      </c>
      <c r="EH377" s="78">
        <v>525.23</v>
      </c>
      <c r="EI377" s="78">
        <v>449.06</v>
      </c>
      <c r="EJ377" s="78"/>
      <c r="EK377" s="78">
        <v>264.94</v>
      </c>
      <c r="EL377" s="79">
        <v>298.54000000000002</v>
      </c>
      <c r="EM377" s="65" t="s">
        <v>406</v>
      </c>
      <c r="EN377" s="78">
        <v>524.23</v>
      </c>
      <c r="EO377" s="78">
        <v>495.77</v>
      </c>
      <c r="EP377" s="78">
        <v>445.26</v>
      </c>
      <c r="EQ377" s="78"/>
      <c r="ER377" s="78"/>
      <c r="ES377" s="79">
        <v>356.12</v>
      </c>
      <c r="ET377" s="65" t="s">
        <v>407</v>
      </c>
      <c r="EU377" s="68">
        <v>1</v>
      </c>
      <c r="EV377" s="78">
        <v>503.63</v>
      </c>
      <c r="EW377" s="78">
        <v>499.28</v>
      </c>
      <c r="EX377" s="78">
        <v>499.28</v>
      </c>
      <c r="EY377" s="78"/>
      <c r="EZ377" s="78"/>
      <c r="FA377" s="79">
        <v>324.67</v>
      </c>
      <c r="FB377" s="65" t="s">
        <v>408</v>
      </c>
      <c r="FC377" s="78">
        <v>560.79</v>
      </c>
      <c r="FD377" s="78">
        <v>527.6</v>
      </c>
      <c r="FE377" s="78">
        <v>615.37</v>
      </c>
      <c r="FF377" s="78"/>
      <c r="FG377" s="78"/>
      <c r="FH377" s="79"/>
      <c r="FI377" s="65" t="s">
        <v>409</v>
      </c>
      <c r="FJ377" s="78">
        <v>494.17</v>
      </c>
      <c r="FK377" s="78">
        <v>492.86</v>
      </c>
      <c r="FL377" s="78">
        <v>330.05</v>
      </c>
      <c r="FM377" s="78">
        <v>546.55999999999995</v>
      </c>
      <c r="FN377" s="78"/>
      <c r="FO377" s="79">
        <v>296.85000000000002</v>
      </c>
      <c r="FP377" s="65" t="s">
        <v>410</v>
      </c>
      <c r="FQ377" s="68">
        <v>0.23850979082691301</v>
      </c>
      <c r="FR377" s="78">
        <v>478.51</v>
      </c>
      <c r="FS377" s="78">
        <v>490.43</v>
      </c>
      <c r="FT377" s="78">
        <v>482.88</v>
      </c>
      <c r="FU377" s="78">
        <v>371.13</v>
      </c>
      <c r="FV377" s="78">
        <v>264.35000000000002</v>
      </c>
      <c r="FW377" s="79">
        <v>280.93</v>
      </c>
      <c r="FX377" s="65" t="s">
        <v>411</v>
      </c>
      <c r="FY377" s="78">
        <v>526.54</v>
      </c>
      <c r="FZ377" s="78">
        <v>521.44000000000005</v>
      </c>
      <c r="GA377" s="78">
        <v>490.45</v>
      </c>
      <c r="GB377" s="78">
        <v>511.6</v>
      </c>
      <c r="GC377" s="78"/>
      <c r="GD377" s="79">
        <v>333.12</v>
      </c>
      <c r="GE377" s="65" t="s">
        <v>412</v>
      </c>
      <c r="GF377" s="68">
        <v>0.219254971606481</v>
      </c>
      <c r="GG377" s="78">
        <v>501.85</v>
      </c>
      <c r="GH377" s="78">
        <v>510.43</v>
      </c>
      <c r="GI377" s="78">
        <v>356.95</v>
      </c>
      <c r="GJ377" s="78">
        <v>354.1</v>
      </c>
      <c r="GK377" s="78"/>
      <c r="GL377" s="79">
        <v>345.73</v>
      </c>
      <c r="GM377" s="65" t="s">
        <v>413</v>
      </c>
      <c r="GN377" s="68">
        <v>0.10215026303692699</v>
      </c>
      <c r="GO377" s="78">
        <v>511</v>
      </c>
      <c r="GP377" s="78">
        <v>552.82000000000005</v>
      </c>
      <c r="GQ377" s="78">
        <v>453.59</v>
      </c>
      <c r="GR377" s="78">
        <v>358.55</v>
      </c>
      <c r="GS377" s="78"/>
      <c r="GT377" s="79"/>
      <c r="GU377" s="65" t="s">
        <v>414</v>
      </c>
      <c r="GV377" s="68">
        <v>1</v>
      </c>
      <c r="GW377" s="78">
        <v>451.52</v>
      </c>
      <c r="GX377" s="78">
        <v>430.79</v>
      </c>
      <c r="GY377" s="78">
        <v>413.49</v>
      </c>
      <c r="GZ377" s="78">
        <v>418.34</v>
      </c>
      <c r="HA377" s="78"/>
      <c r="HB377" s="79">
        <v>411.63</v>
      </c>
      <c r="HC377" s="65" t="s">
        <v>415</v>
      </c>
      <c r="HD377" s="68">
        <v>1</v>
      </c>
      <c r="HE377" s="78">
        <v>484</v>
      </c>
      <c r="HF377" s="78">
        <v>510.62</v>
      </c>
      <c r="HG377" s="78"/>
      <c r="HH377" s="78">
        <v>310.08</v>
      </c>
      <c r="HI377" s="78">
        <v>303.44</v>
      </c>
      <c r="HJ377" s="79">
        <v>385.05</v>
      </c>
      <c r="HK377" s="85" t="s">
        <v>416</v>
      </c>
      <c r="HL377" s="68">
        <v>1.15803735828518</v>
      </c>
      <c r="HM377" s="78">
        <v>445.18</v>
      </c>
      <c r="HN377" s="78">
        <v>465.32</v>
      </c>
      <c r="HO377" s="78">
        <v>410.07</v>
      </c>
      <c r="HP377" s="78"/>
      <c r="HQ377" s="78"/>
      <c r="HR377" s="79"/>
    </row>
    <row r="378" spans="1:226" x14ac:dyDescent="0.25">
      <c r="A378" s="81">
        <v>42870</v>
      </c>
      <c r="B378" s="82" t="s">
        <v>387</v>
      </c>
      <c r="C378" s="83">
        <v>495.93800033058574</v>
      </c>
      <c r="D378" s="83">
        <v>497.23454799436115</v>
      </c>
      <c r="E378" s="83">
        <v>428.81734820406069</v>
      </c>
      <c r="F378" s="83">
        <v>362.86668634317488</v>
      </c>
      <c r="G378" s="83">
        <v>294.46900111399924</v>
      </c>
      <c r="H378" s="84">
        <v>331.43316660000636</v>
      </c>
      <c r="I378" s="82" t="s">
        <v>388</v>
      </c>
      <c r="J378" s="83">
        <v>507.55838529791947</v>
      </c>
      <c r="K378" s="83">
        <v>497.26877077569299</v>
      </c>
      <c r="L378" s="83">
        <v>426.39865630587207</v>
      </c>
      <c r="M378" s="83">
        <v>362.97544553782825</v>
      </c>
      <c r="N378" s="83">
        <v>303.39274725274726</v>
      </c>
      <c r="O378" s="84">
        <v>359.70364356133473</v>
      </c>
      <c r="P378" s="65" t="s">
        <v>389</v>
      </c>
      <c r="Q378" s="78">
        <v>483.31</v>
      </c>
      <c r="R378" s="78">
        <v>496.19</v>
      </c>
      <c r="S378" s="78">
        <v>446.19</v>
      </c>
      <c r="T378" s="78">
        <v>297</v>
      </c>
      <c r="U378" s="78"/>
      <c r="V378" s="79"/>
      <c r="W378" s="65" t="s">
        <v>390</v>
      </c>
      <c r="X378" s="78">
        <v>505.18</v>
      </c>
      <c r="Y378" s="78">
        <v>482.76</v>
      </c>
      <c r="Z378" s="78">
        <v>414.57</v>
      </c>
      <c r="AA378" s="78">
        <v>272.45999999999998</v>
      </c>
      <c r="AB378" s="78"/>
      <c r="AC378" s="79">
        <v>363.64</v>
      </c>
      <c r="AD378" s="65" t="s">
        <v>391</v>
      </c>
      <c r="AE378" s="68">
        <v>0.51129972389814904</v>
      </c>
      <c r="AF378" s="78">
        <v>506.23</v>
      </c>
      <c r="AG378" s="78">
        <v>521.74</v>
      </c>
      <c r="AH378" s="78">
        <v>465.28</v>
      </c>
      <c r="AI378" s="78"/>
      <c r="AJ378" s="78"/>
      <c r="AK378" s="79">
        <v>315.89</v>
      </c>
      <c r="AL378" s="69" t="s">
        <v>392</v>
      </c>
      <c r="AM378" s="70">
        <v>1</v>
      </c>
      <c r="AN378" s="78">
        <v>536.05999999999995</v>
      </c>
      <c r="AO378" s="78">
        <v>540.86</v>
      </c>
      <c r="AP378" s="78">
        <v>537.6</v>
      </c>
      <c r="AQ378" s="78">
        <v>546.88</v>
      </c>
      <c r="AR378" s="78"/>
      <c r="AS378" s="79"/>
      <c r="AT378" s="65" t="s">
        <v>393</v>
      </c>
      <c r="AU378" s="68">
        <v>3.77771901325979E-2</v>
      </c>
      <c r="AV378" s="78">
        <v>466.02</v>
      </c>
      <c r="AW378" s="78">
        <v>509.51</v>
      </c>
      <c r="AX378" s="78">
        <v>422.83</v>
      </c>
      <c r="AY378" s="78">
        <v>301.99</v>
      </c>
      <c r="AZ378" s="78"/>
      <c r="BA378" s="79">
        <v>355.68</v>
      </c>
      <c r="BB378" s="65" t="s">
        <v>394</v>
      </c>
      <c r="BC378" s="78">
        <v>501.8</v>
      </c>
      <c r="BD378" s="78">
        <v>498.51</v>
      </c>
      <c r="BE378" s="78">
        <v>424.36</v>
      </c>
      <c r="BF378" s="78"/>
      <c r="BG378" s="78"/>
      <c r="BH378" s="79">
        <v>363.66</v>
      </c>
      <c r="BI378" s="65" t="s">
        <v>395</v>
      </c>
      <c r="BJ378" s="68">
        <v>0.13441763559379</v>
      </c>
      <c r="BK378" s="78">
        <v>559.98</v>
      </c>
      <c r="BL378" s="78">
        <v>551.11</v>
      </c>
      <c r="BM378" s="78">
        <v>525.29999999999995</v>
      </c>
      <c r="BN378" s="78">
        <v>289.33</v>
      </c>
      <c r="BO378" s="78"/>
      <c r="BP378" s="79"/>
      <c r="BQ378" s="65" t="s">
        <v>396</v>
      </c>
      <c r="BR378" s="68">
        <v>1</v>
      </c>
      <c r="BS378" s="78">
        <v>560.55999999999995</v>
      </c>
      <c r="BT378" s="78">
        <v>474.5</v>
      </c>
      <c r="BU378" s="78">
        <v>492.38</v>
      </c>
      <c r="BV378" s="78"/>
      <c r="BW378" s="78"/>
      <c r="BX378" s="79">
        <v>395.91</v>
      </c>
      <c r="BY378" s="65" t="s">
        <v>397</v>
      </c>
      <c r="BZ378" s="78">
        <v>535.54</v>
      </c>
      <c r="CA378" s="78">
        <v>524.97</v>
      </c>
      <c r="CB378" s="78">
        <v>433.74</v>
      </c>
      <c r="CC378" s="78">
        <v>340.28</v>
      </c>
      <c r="CD378" s="78"/>
      <c r="CE378" s="79">
        <v>482.39</v>
      </c>
      <c r="CF378" s="65" t="s">
        <v>398</v>
      </c>
      <c r="CG378" s="78">
        <v>534.32000000000005</v>
      </c>
      <c r="CH378" s="78">
        <v>529.76</v>
      </c>
      <c r="CI378" s="78">
        <v>468.07</v>
      </c>
      <c r="CJ378" s="78"/>
      <c r="CK378" s="78"/>
      <c r="CL378" s="79"/>
      <c r="CM378" s="65" t="s">
        <v>399</v>
      </c>
      <c r="CN378" s="78">
        <v>479.78</v>
      </c>
      <c r="CO378" s="78">
        <v>456.76</v>
      </c>
      <c r="CP378" s="78">
        <v>477.22</v>
      </c>
      <c r="CQ378" s="78">
        <v>343.57</v>
      </c>
      <c r="CR378" s="78"/>
      <c r="CS378" s="79">
        <v>527.53</v>
      </c>
      <c r="CT378" s="65" t="s">
        <v>400</v>
      </c>
      <c r="CU378" s="78">
        <v>504.3</v>
      </c>
      <c r="CV378" s="78">
        <v>595.5</v>
      </c>
      <c r="CW378" s="78"/>
      <c r="CX378" s="78">
        <v>357.68</v>
      </c>
      <c r="CY378" s="78"/>
      <c r="CZ378" s="79"/>
      <c r="DA378" s="65" t="s">
        <v>401</v>
      </c>
      <c r="DB378" s="68">
        <v>0.134531561104235</v>
      </c>
      <c r="DC378" s="78">
        <v>482.59</v>
      </c>
      <c r="DD378" s="78">
        <v>506.59</v>
      </c>
      <c r="DE378" s="78">
        <v>432.03</v>
      </c>
      <c r="DF378" s="78">
        <v>450.68</v>
      </c>
      <c r="DG378" s="78"/>
      <c r="DH378" s="79">
        <v>413.9</v>
      </c>
      <c r="DI378" s="65" t="s">
        <v>402</v>
      </c>
      <c r="DJ378" s="68">
        <v>3.2344664747549902E-3</v>
      </c>
      <c r="DK378" s="78">
        <v>489.08</v>
      </c>
      <c r="DL378" s="78">
        <v>516.66999999999996</v>
      </c>
      <c r="DM378" s="78">
        <v>516.66999999999996</v>
      </c>
      <c r="DN378" s="78">
        <v>453.63</v>
      </c>
      <c r="DO378" s="78"/>
      <c r="DP378" s="79">
        <v>421.18</v>
      </c>
      <c r="DQ378" s="65" t="s">
        <v>403</v>
      </c>
      <c r="DR378" s="78">
        <v>505.29</v>
      </c>
      <c r="DS378" s="78">
        <v>500.19</v>
      </c>
      <c r="DT378" s="78">
        <v>417.76</v>
      </c>
      <c r="DU378" s="78">
        <v>580.41999999999996</v>
      </c>
      <c r="DV378" s="78"/>
      <c r="DW378" s="79"/>
      <c r="DX378" s="65" t="s">
        <v>404</v>
      </c>
      <c r="DY378" s="78">
        <v>525.08000000000004</v>
      </c>
      <c r="DZ378" s="78">
        <v>512.76</v>
      </c>
      <c r="EA378" s="78">
        <v>541.09</v>
      </c>
      <c r="EB378" s="78">
        <v>347.98</v>
      </c>
      <c r="EC378" s="78"/>
      <c r="ED378" s="79">
        <v>359.11</v>
      </c>
      <c r="EE378" s="65" t="s">
        <v>405</v>
      </c>
      <c r="EF378" s="68">
        <v>1</v>
      </c>
      <c r="EG378" s="78">
        <v>493.32</v>
      </c>
      <c r="EH378" s="78">
        <v>529.37</v>
      </c>
      <c r="EI378" s="78">
        <v>449.06</v>
      </c>
      <c r="EJ378" s="78"/>
      <c r="EK378" s="78">
        <v>264.94</v>
      </c>
      <c r="EL378" s="79">
        <v>304.70999999999998</v>
      </c>
      <c r="EM378" s="65" t="s">
        <v>406</v>
      </c>
      <c r="EN378" s="78">
        <v>505.43</v>
      </c>
      <c r="EO378" s="78">
        <v>482.09</v>
      </c>
      <c r="EP378" s="78">
        <v>429.47</v>
      </c>
      <c r="EQ378" s="78"/>
      <c r="ER378" s="78"/>
      <c r="ES378" s="79">
        <v>348.71</v>
      </c>
      <c r="ET378" s="65" t="s">
        <v>407</v>
      </c>
      <c r="EU378" s="68">
        <v>1</v>
      </c>
      <c r="EV378" s="78">
        <v>502.71</v>
      </c>
      <c r="EW378" s="78">
        <v>506.08</v>
      </c>
      <c r="EX378" s="78">
        <v>506.08</v>
      </c>
      <c r="EY378" s="78"/>
      <c r="EZ378" s="78"/>
      <c r="FA378" s="79">
        <v>324.67</v>
      </c>
      <c r="FB378" s="65" t="s">
        <v>408</v>
      </c>
      <c r="FC378" s="78">
        <v>560.79</v>
      </c>
      <c r="FD378" s="78">
        <v>527.6</v>
      </c>
      <c r="FE378" s="78">
        <v>615.37</v>
      </c>
      <c r="FF378" s="78"/>
      <c r="FG378" s="78"/>
      <c r="FH378" s="79"/>
      <c r="FI378" s="65" t="s">
        <v>409</v>
      </c>
      <c r="FJ378" s="78">
        <v>490.86</v>
      </c>
      <c r="FK378" s="78">
        <v>487.07</v>
      </c>
      <c r="FL378" s="78">
        <v>317.64999999999998</v>
      </c>
      <c r="FM378" s="78">
        <v>529.55999999999995</v>
      </c>
      <c r="FN378" s="78"/>
      <c r="FO378" s="79">
        <v>300.99</v>
      </c>
      <c r="FP378" s="65" t="s">
        <v>410</v>
      </c>
      <c r="FQ378" s="68">
        <v>0.23759176982109301</v>
      </c>
      <c r="FR378" s="78">
        <v>486.19</v>
      </c>
      <c r="FS378" s="78">
        <v>497.22</v>
      </c>
      <c r="FT378" s="78">
        <v>477.08</v>
      </c>
      <c r="FU378" s="78">
        <v>365.82</v>
      </c>
      <c r="FV378" s="78">
        <v>263.33999999999997</v>
      </c>
      <c r="FW378" s="79">
        <v>287.98</v>
      </c>
      <c r="FX378" s="65" t="s">
        <v>411</v>
      </c>
      <c r="FY378" s="78">
        <v>515.97</v>
      </c>
      <c r="FZ378" s="78">
        <v>514.94000000000005</v>
      </c>
      <c r="GA378" s="78">
        <v>487.2</v>
      </c>
      <c r="GB378" s="78">
        <v>511.68</v>
      </c>
      <c r="GC378" s="78"/>
      <c r="GD378" s="79">
        <v>344.5</v>
      </c>
      <c r="GE378" s="65" t="s">
        <v>412</v>
      </c>
      <c r="GF378" s="68">
        <v>0.21976572973210601</v>
      </c>
      <c r="GG378" s="78">
        <v>499.63</v>
      </c>
      <c r="GH378" s="78">
        <v>512.29999999999995</v>
      </c>
      <c r="GI378" s="78">
        <v>357.78</v>
      </c>
      <c r="GJ378" s="78">
        <v>354.92</v>
      </c>
      <c r="GK378" s="78"/>
      <c r="GL378" s="79">
        <v>343.46</v>
      </c>
      <c r="GM378" s="65" t="s">
        <v>413</v>
      </c>
      <c r="GN378" s="68">
        <v>0.103377337620047</v>
      </c>
      <c r="GO378" s="78">
        <v>508.12</v>
      </c>
      <c r="GP378" s="78">
        <v>550.61</v>
      </c>
      <c r="GQ378" s="78">
        <v>446.05</v>
      </c>
      <c r="GR378" s="78">
        <v>348.49</v>
      </c>
      <c r="GS378" s="78"/>
      <c r="GT378" s="79"/>
      <c r="GU378" s="65" t="s">
        <v>414</v>
      </c>
      <c r="GV378" s="68">
        <v>1</v>
      </c>
      <c r="GW378" s="78">
        <v>474.79</v>
      </c>
      <c r="GX378" s="78">
        <v>448.77</v>
      </c>
      <c r="GY378" s="78">
        <v>413.74</v>
      </c>
      <c r="GZ378" s="78">
        <v>418.34</v>
      </c>
      <c r="HA378" s="78"/>
      <c r="HB378" s="79">
        <v>413.62</v>
      </c>
      <c r="HC378" s="65" t="s">
        <v>415</v>
      </c>
      <c r="HD378" s="68">
        <v>1</v>
      </c>
      <c r="HE378" s="78">
        <v>485.66</v>
      </c>
      <c r="HF378" s="78">
        <v>512.28</v>
      </c>
      <c r="HG378" s="78"/>
      <c r="HH378" s="78">
        <v>310.45999999999998</v>
      </c>
      <c r="HI378" s="78">
        <v>303.82</v>
      </c>
      <c r="HJ378" s="79">
        <v>383.39</v>
      </c>
      <c r="HK378" s="85" t="s">
        <v>416</v>
      </c>
      <c r="HL378" s="68">
        <v>1.1774679728711399</v>
      </c>
      <c r="HM378" s="78">
        <v>451.96</v>
      </c>
      <c r="HN378" s="78">
        <v>472.06</v>
      </c>
      <c r="HO378" s="78">
        <v>413.66</v>
      </c>
      <c r="HP378" s="78"/>
      <c r="HQ378" s="78"/>
      <c r="HR378" s="79"/>
    </row>
    <row r="379" spans="1:226" x14ac:dyDescent="0.25">
      <c r="A379" s="81">
        <v>42863</v>
      </c>
      <c r="B379" s="82" t="s">
        <v>387</v>
      </c>
      <c r="C379" s="83">
        <v>501.41968452827251</v>
      </c>
      <c r="D379" s="83">
        <v>506.2584744797183</v>
      </c>
      <c r="E379" s="83">
        <v>432.46382319538378</v>
      </c>
      <c r="F379" s="83">
        <v>373.44019125441469</v>
      </c>
      <c r="G379" s="83">
        <v>324.99514296323798</v>
      </c>
      <c r="H379" s="84">
        <v>335.81998821865415</v>
      </c>
      <c r="I379" s="82" t="s">
        <v>388</v>
      </c>
      <c r="J379" s="83">
        <v>510.44448669652763</v>
      </c>
      <c r="K379" s="83">
        <v>505.00239047543545</v>
      </c>
      <c r="L379" s="83">
        <v>430.27375311171863</v>
      </c>
      <c r="M379" s="83">
        <v>374.61218835162208</v>
      </c>
      <c r="N379" s="83">
        <v>334.31912087912076</v>
      </c>
      <c r="O379" s="84">
        <v>362.94906735731627</v>
      </c>
      <c r="P379" s="65" t="s">
        <v>389</v>
      </c>
      <c r="Q379" s="78">
        <v>484.14</v>
      </c>
      <c r="R379" s="78">
        <v>498.69</v>
      </c>
      <c r="S379" s="78">
        <v>437.69</v>
      </c>
      <c r="T379" s="78">
        <v>303</v>
      </c>
      <c r="U379" s="78"/>
      <c r="V379" s="79"/>
      <c r="W379" s="65" t="s">
        <v>390</v>
      </c>
      <c r="X379" s="78">
        <v>550.96</v>
      </c>
      <c r="Y379" s="78">
        <v>537.54999999999995</v>
      </c>
      <c r="Z379" s="78">
        <v>430.77</v>
      </c>
      <c r="AA379" s="78">
        <v>283.24</v>
      </c>
      <c r="AB379" s="78"/>
      <c r="AC379" s="79">
        <v>363.64</v>
      </c>
      <c r="AD379" s="65" t="s">
        <v>391</v>
      </c>
      <c r="AE379" s="68">
        <v>0.51129972389814904</v>
      </c>
      <c r="AF379" s="78">
        <v>505.93</v>
      </c>
      <c r="AG379" s="78">
        <v>525.1</v>
      </c>
      <c r="AH379" s="78">
        <v>446.88</v>
      </c>
      <c r="AI379" s="78"/>
      <c r="AJ379" s="78"/>
      <c r="AK379" s="79">
        <v>318.91000000000003</v>
      </c>
      <c r="AL379" s="69" t="s">
        <v>392</v>
      </c>
      <c r="AM379" s="70">
        <v>1</v>
      </c>
      <c r="AN379" s="78">
        <v>551.16</v>
      </c>
      <c r="AO379" s="78">
        <v>562.75</v>
      </c>
      <c r="AP379" s="78">
        <v>537.6</v>
      </c>
      <c r="AQ379" s="78">
        <v>546.88</v>
      </c>
      <c r="AR379" s="78"/>
      <c r="AS379" s="79"/>
      <c r="AT379" s="65" t="s">
        <v>393</v>
      </c>
      <c r="AU379" s="68">
        <v>3.74363581910752E-2</v>
      </c>
      <c r="AV379" s="78">
        <v>467.23</v>
      </c>
      <c r="AW379" s="78">
        <v>511.66</v>
      </c>
      <c r="AX379" s="78">
        <v>424.62</v>
      </c>
      <c r="AY379" s="78">
        <v>318.27999999999997</v>
      </c>
      <c r="AZ379" s="78"/>
      <c r="BA379" s="79">
        <v>353.83</v>
      </c>
      <c r="BB379" s="65" t="s">
        <v>394</v>
      </c>
      <c r="BC379" s="78">
        <v>493.4</v>
      </c>
      <c r="BD379" s="78">
        <v>491.78</v>
      </c>
      <c r="BE379" s="78">
        <v>424.36</v>
      </c>
      <c r="BF379" s="78"/>
      <c r="BG379" s="78"/>
      <c r="BH379" s="79">
        <v>368.7</v>
      </c>
      <c r="BI379" s="65" t="s">
        <v>395</v>
      </c>
      <c r="BJ379" s="68">
        <v>0.13443209162891401</v>
      </c>
      <c r="BK379" s="78">
        <v>560.04</v>
      </c>
      <c r="BL379" s="78">
        <v>561.92999999999995</v>
      </c>
      <c r="BM379" s="78">
        <v>536.12</v>
      </c>
      <c r="BN379" s="78">
        <v>289.37</v>
      </c>
      <c r="BO379" s="78"/>
      <c r="BP379" s="79"/>
      <c r="BQ379" s="65" t="s">
        <v>396</v>
      </c>
      <c r="BR379" s="68">
        <v>1</v>
      </c>
      <c r="BS379" s="78">
        <v>560.55999999999995</v>
      </c>
      <c r="BT379" s="78">
        <v>474.5</v>
      </c>
      <c r="BU379" s="78">
        <v>492.38</v>
      </c>
      <c r="BV379" s="78"/>
      <c r="BW379" s="78"/>
      <c r="BX379" s="79">
        <v>395.91</v>
      </c>
      <c r="BY379" s="65" t="s">
        <v>397</v>
      </c>
      <c r="BZ379" s="78">
        <v>547.24</v>
      </c>
      <c r="CA379" s="78">
        <v>536.16999999999996</v>
      </c>
      <c r="CB379" s="78">
        <v>475.35</v>
      </c>
      <c r="CC379" s="78">
        <v>361.79</v>
      </c>
      <c r="CD379" s="78"/>
      <c r="CE379" s="79">
        <v>486.84</v>
      </c>
      <c r="CF379" s="65" t="s">
        <v>398</v>
      </c>
      <c r="CG379" s="78">
        <v>526.25</v>
      </c>
      <c r="CH379" s="78">
        <v>528.95000000000005</v>
      </c>
      <c r="CI379" s="78">
        <v>455.17</v>
      </c>
      <c r="CJ379" s="78"/>
      <c r="CK379" s="78"/>
      <c r="CL379" s="79"/>
      <c r="CM379" s="65" t="s">
        <v>399</v>
      </c>
      <c r="CN379" s="78">
        <v>485.92</v>
      </c>
      <c r="CO379" s="78">
        <v>466.4</v>
      </c>
      <c r="CP379" s="78">
        <v>480.56</v>
      </c>
      <c r="CQ379" s="78">
        <v>344.98</v>
      </c>
      <c r="CR379" s="78"/>
      <c r="CS379" s="79">
        <v>530.82000000000005</v>
      </c>
      <c r="CT379" s="65" t="s">
        <v>400</v>
      </c>
      <c r="CU379" s="78">
        <v>518.75</v>
      </c>
      <c r="CV379" s="78">
        <v>607.55999999999995</v>
      </c>
      <c r="CW379" s="78"/>
      <c r="CX379" s="78">
        <v>362.17</v>
      </c>
      <c r="CY379" s="78"/>
      <c r="CZ379" s="79"/>
      <c r="DA379" s="65" t="s">
        <v>401</v>
      </c>
      <c r="DB379" s="68">
        <v>0.134807225667296</v>
      </c>
      <c r="DC379" s="78">
        <v>503.86</v>
      </c>
      <c r="DD379" s="78">
        <v>524.78</v>
      </c>
      <c r="DE379" s="78">
        <v>449.31</v>
      </c>
      <c r="DF379" s="78">
        <v>464.55</v>
      </c>
      <c r="DG379" s="78"/>
      <c r="DH379" s="79">
        <v>431.14</v>
      </c>
      <c r="DI379" s="65" t="s">
        <v>402</v>
      </c>
      <c r="DJ379" s="68">
        <v>3.2129546330805798E-3</v>
      </c>
      <c r="DK379" s="78">
        <v>498.58</v>
      </c>
      <c r="DL379" s="78">
        <v>527.27</v>
      </c>
      <c r="DM379" s="78">
        <v>527.27</v>
      </c>
      <c r="DN379" s="78">
        <v>450.62</v>
      </c>
      <c r="DO379" s="78"/>
      <c r="DP379" s="79">
        <v>433.93</v>
      </c>
      <c r="DQ379" s="65" t="s">
        <v>403</v>
      </c>
      <c r="DR379" s="78">
        <v>513.41999999999996</v>
      </c>
      <c r="DS379" s="78">
        <v>540.84</v>
      </c>
      <c r="DT379" s="78">
        <v>422.79</v>
      </c>
      <c r="DU379" s="78">
        <v>575.08000000000004</v>
      </c>
      <c r="DV379" s="78"/>
      <c r="DW379" s="79"/>
      <c r="DX379" s="65" t="s">
        <v>404</v>
      </c>
      <c r="DY379" s="78">
        <v>533.62</v>
      </c>
      <c r="DZ379" s="78">
        <v>523.34</v>
      </c>
      <c r="EA379" s="78">
        <v>535.09</v>
      </c>
      <c r="EB379" s="78">
        <v>338.58</v>
      </c>
      <c r="EC379" s="78"/>
      <c r="ED379" s="79">
        <v>363</v>
      </c>
      <c r="EE379" s="65" t="s">
        <v>405</v>
      </c>
      <c r="EF379" s="68">
        <v>1</v>
      </c>
      <c r="EG379" s="78">
        <v>501.52</v>
      </c>
      <c r="EH379" s="78">
        <v>538.03</v>
      </c>
      <c r="EI379" s="78">
        <v>449.06</v>
      </c>
      <c r="EJ379" s="78"/>
      <c r="EK379" s="78">
        <v>264.94</v>
      </c>
      <c r="EL379" s="79">
        <v>306.47000000000003</v>
      </c>
      <c r="EM379" s="65" t="s">
        <v>406</v>
      </c>
      <c r="EN379" s="78">
        <v>526.79999999999995</v>
      </c>
      <c r="EO379" s="78">
        <v>482.09</v>
      </c>
      <c r="EP379" s="78">
        <v>429.47</v>
      </c>
      <c r="EQ379" s="78"/>
      <c r="ER379" s="78"/>
      <c r="ES379" s="79">
        <v>348.71</v>
      </c>
      <c r="ET379" s="65" t="s">
        <v>407</v>
      </c>
      <c r="EU379" s="68">
        <v>1</v>
      </c>
      <c r="EV379" s="78">
        <v>522.73</v>
      </c>
      <c r="EW379" s="78">
        <v>530.08000000000004</v>
      </c>
      <c r="EX379" s="78">
        <v>530.08000000000004</v>
      </c>
      <c r="EY379" s="78"/>
      <c r="EZ379" s="78"/>
      <c r="FA379" s="79">
        <v>324.67</v>
      </c>
      <c r="FB379" s="65" t="s">
        <v>408</v>
      </c>
      <c r="FC379" s="78">
        <v>560.79</v>
      </c>
      <c r="FD379" s="78">
        <v>527.6</v>
      </c>
      <c r="FE379" s="78">
        <v>615.37</v>
      </c>
      <c r="FF379" s="78"/>
      <c r="FG379" s="78"/>
      <c r="FH379" s="79"/>
      <c r="FI379" s="65" t="s">
        <v>409</v>
      </c>
      <c r="FJ379" s="78">
        <v>488.39</v>
      </c>
      <c r="FK379" s="78">
        <v>482.94</v>
      </c>
      <c r="FL379" s="78">
        <v>312.69</v>
      </c>
      <c r="FM379" s="78">
        <v>511.56</v>
      </c>
      <c r="FN379" s="78"/>
      <c r="FO379" s="79">
        <v>296.85000000000002</v>
      </c>
      <c r="FP379" s="65" t="s">
        <v>410</v>
      </c>
      <c r="FQ379" s="68">
        <v>0.23803289614624701</v>
      </c>
      <c r="FR379" s="78">
        <v>498.47</v>
      </c>
      <c r="FS379" s="78">
        <v>512.49</v>
      </c>
      <c r="FT379" s="78">
        <v>479.58</v>
      </c>
      <c r="FU379" s="78">
        <v>371.01</v>
      </c>
      <c r="FV379" s="78">
        <v>292.47000000000003</v>
      </c>
      <c r="FW379" s="79">
        <v>294.26</v>
      </c>
      <c r="FX379" s="65" t="s">
        <v>411</v>
      </c>
      <c r="FY379" s="78">
        <v>524.1</v>
      </c>
      <c r="FZ379" s="78">
        <v>522.26</v>
      </c>
      <c r="GA379" s="78">
        <v>500.2</v>
      </c>
      <c r="GB379" s="78">
        <v>516.34</v>
      </c>
      <c r="GC379" s="78"/>
      <c r="GD379" s="79">
        <v>346.13</v>
      </c>
      <c r="GE379" s="65" t="s">
        <v>412</v>
      </c>
      <c r="GF379" s="68">
        <v>0.219838199085473</v>
      </c>
      <c r="GG379" s="78">
        <v>510.88</v>
      </c>
      <c r="GH379" s="78">
        <v>523.23</v>
      </c>
      <c r="GI379" s="78">
        <v>357.9</v>
      </c>
      <c r="GJ379" s="78">
        <v>355.04</v>
      </c>
      <c r="GK379" s="78"/>
      <c r="GL379" s="79">
        <v>346.23</v>
      </c>
      <c r="GM379" s="65" t="s">
        <v>413</v>
      </c>
      <c r="GN379" s="68">
        <v>0.10353038616834</v>
      </c>
      <c r="GO379" s="78">
        <v>491.89</v>
      </c>
      <c r="GP379" s="78">
        <v>531.63</v>
      </c>
      <c r="GQ379" s="78">
        <v>437.44</v>
      </c>
      <c r="GR379" s="78">
        <v>346.41</v>
      </c>
      <c r="GS379" s="78"/>
      <c r="GT379" s="79"/>
      <c r="GU379" s="65" t="s">
        <v>414</v>
      </c>
      <c r="GV379" s="68">
        <v>1</v>
      </c>
      <c r="GW379" s="78">
        <v>495.87</v>
      </c>
      <c r="GX379" s="78">
        <v>467.41</v>
      </c>
      <c r="GY379" s="78">
        <v>446.28</v>
      </c>
      <c r="GZ379" s="78">
        <v>418.34</v>
      </c>
      <c r="HA379" s="78"/>
      <c r="HB379" s="79">
        <v>418.56</v>
      </c>
      <c r="HC379" s="65" t="s">
        <v>415</v>
      </c>
      <c r="HD379" s="68">
        <v>1</v>
      </c>
      <c r="HE379" s="78">
        <v>504.83</v>
      </c>
      <c r="HF379" s="78">
        <v>532.28</v>
      </c>
      <c r="HG379" s="78"/>
      <c r="HH379" s="78">
        <v>341.73</v>
      </c>
      <c r="HI379" s="78">
        <v>335.09</v>
      </c>
      <c r="HJ379" s="79">
        <v>385.05</v>
      </c>
      <c r="HK379" s="85" t="s">
        <v>416</v>
      </c>
      <c r="HL379" s="68">
        <v>1.18392233469484</v>
      </c>
      <c r="HM379" s="78">
        <v>468.81</v>
      </c>
      <c r="HN379" s="78">
        <v>491.34</v>
      </c>
      <c r="HO379" s="78">
        <v>390.95</v>
      </c>
      <c r="HP379" s="78"/>
      <c r="HQ379" s="78"/>
      <c r="HR379" s="79"/>
    </row>
    <row r="380" spans="1:226" x14ac:dyDescent="0.25">
      <c r="A380" s="81">
        <v>42856</v>
      </c>
      <c r="B380" s="82" t="s">
        <v>387</v>
      </c>
      <c r="C380" s="83">
        <v>516.03164198870525</v>
      </c>
      <c r="D380" s="83">
        <v>520.49902530031318</v>
      </c>
      <c r="E380" s="83">
        <v>464.96371812605918</v>
      </c>
      <c r="F380" s="83">
        <v>364.76441377911834</v>
      </c>
      <c r="G380" s="83">
        <v>310.74185666542888</v>
      </c>
      <c r="H380" s="84">
        <v>339.77488024110988</v>
      </c>
      <c r="I380" s="82" t="s">
        <v>388</v>
      </c>
      <c r="J380" s="83">
        <v>526.05321008811632</v>
      </c>
      <c r="K380" s="83">
        <v>519.02600718251415</v>
      </c>
      <c r="L380" s="83">
        <v>463.40021519420287</v>
      </c>
      <c r="M380" s="83">
        <v>364.04909449520051</v>
      </c>
      <c r="N380" s="83">
        <v>320.04769230769233</v>
      </c>
      <c r="O380" s="84">
        <v>365.50296957821581</v>
      </c>
      <c r="P380" s="65" t="s">
        <v>389</v>
      </c>
      <c r="Q380" s="78">
        <v>498.31</v>
      </c>
      <c r="R380" s="78">
        <v>512.86</v>
      </c>
      <c r="S380" s="78">
        <v>452.7</v>
      </c>
      <c r="T380" s="78">
        <v>319</v>
      </c>
      <c r="U380" s="78"/>
      <c r="V380" s="79"/>
      <c r="W380" s="65" t="s">
        <v>390</v>
      </c>
      <c r="X380" s="78">
        <v>534.35</v>
      </c>
      <c r="Y380" s="78">
        <v>511.43</v>
      </c>
      <c r="Z380" s="78">
        <v>455.32</v>
      </c>
      <c r="AA380" s="78">
        <v>289.45</v>
      </c>
      <c r="AB380" s="78"/>
      <c r="AC380" s="79">
        <v>363.64</v>
      </c>
      <c r="AD380" s="65" t="s">
        <v>391</v>
      </c>
      <c r="AE380" s="68">
        <v>0.51129972389814904</v>
      </c>
      <c r="AF380" s="78">
        <v>507.59</v>
      </c>
      <c r="AG380" s="78">
        <v>527.75</v>
      </c>
      <c r="AH380" s="78">
        <v>446.88</v>
      </c>
      <c r="AI380" s="78"/>
      <c r="AJ380" s="78"/>
      <c r="AK380" s="79">
        <v>320.19</v>
      </c>
      <c r="AL380" s="69" t="s">
        <v>392</v>
      </c>
      <c r="AM380" s="70">
        <v>1</v>
      </c>
      <c r="AN380" s="78">
        <v>564.67999999999995</v>
      </c>
      <c r="AO380" s="78">
        <v>571.54</v>
      </c>
      <c r="AP380" s="78">
        <v>537.09</v>
      </c>
      <c r="AQ380" s="78">
        <v>546.88</v>
      </c>
      <c r="AR380" s="78"/>
      <c r="AS380" s="79"/>
      <c r="AT380" s="65" t="s">
        <v>393</v>
      </c>
      <c r="AU380" s="68">
        <v>3.71443429165738E-2</v>
      </c>
      <c r="AV380" s="78">
        <v>476.26</v>
      </c>
      <c r="AW380" s="78">
        <v>518.35</v>
      </c>
      <c r="AX380" s="78">
        <v>449.36</v>
      </c>
      <c r="AY380" s="78">
        <v>315.8</v>
      </c>
      <c r="AZ380" s="78"/>
      <c r="BA380" s="79">
        <v>352.55</v>
      </c>
      <c r="BB380" s="65" t="s">
        <v>394</v>
      </c>
      <c r="BC380" s="78">
        <v>511.89</v>
      </c>
      <c r="BD380" s="78">
        <v>512.79</v>
      </c>
      <c r="BE380" s="78">
        <v>443.69</v>
      </c>
      <c r="BF380" s="78"/>
      <c r="BG380" s="78"/>
      <c r="BH380" s="79">
        <v>367.86</v>
      </c>
      <c r="BI380" s="65" t="s">
        <v>395</v>
      </c>
      <c r="BJ380" s="68">
        <v>0.134439320812551</v>
      </c>
      <c r="BK380" s="78">
        <v>592.34</v>
      </c>
      <c r="BL380" s="78">
        <v>594.22</v>
      </c>
      <c r="BM380" s="78">
        <v>568.41</v>
      </c>
      <c r="BN380" s="78">
        <v>289.38</v>
      </c>
      <c r="BO380" s="78"/>
      <c r="BP380" s="79"/>
      <c r="BQ380" s="65" t="s">
        <v>396</v>
      </c>
      <c r="BR380" s="68">
        <v>1</v>
      </c>
      <c r="BS380" s="78">
        <v>560.55999999999995</v>
      </c>
      <c r="BT380" s="78">
        <v>474.5</v>
      </c>
      <c r="BU380" s="78">
        <v>492.38</v>
      </c>
      <c r="BV380" s="78"/>
      <c r="BW380" s="78"/>
      <c r="BX380" s="79">
        <v>395.91</v>
      </c>
      <c r="BY380" s="65" t="s">
        <v>397</v>
      </c>
      <c r="BZ380" s="78">
        <v>563.02</v>
      </c>
      <c r="CA380" s="78">
        <v>549.55999999999995</v>
      </c>
      <c r="CB380" s="78">
        <v>464.9</v>
      </c>
      <c r="CC380" s="78">
        <v>335.43</v>
      </c>
      <c r="CD380" s="78"/>
      <c r="CE380" s="79">
        <v>489.71</v>
      </c>
      <c r="CF380" s="65" t="s">
        <v>398</v>
      </c>
      <c r="CG380" s="78">
        <v>549.64</v>
      </c>
      <c r="CH380" s="78">
        <v>551.53</v>
      </c>
      <c r="CI380" s="78">
        <v>477.75</v>
      </c>
      <c r="CJ380" s="78"/>
      <c r="CK380" s="78"/>
      <c r="CL380" s="79"/>
      <c r="CM380" s="65" t="s">
        <v>399</v>
      </c>
      <c r="CN380" s="78">
        <v>505.67</v>
      </c>
      <c r="CO380" s="78">
        <v>484.82</v>
      </c>
      <c r="CP380" s="78">
        <v>497.75</v>
      </c>
      <c r="CQ380" s="78">
        <v>348.62</v>
      </c>
      <c r="CR380" s="78"/>
      <c r="CS380" s="79">
        <v>530.55999999999995</v>
      </c>
      <c r="CT380" s="65" t="s">
        <v>400</v>
      </c>
      <c r="CU380" s="78">
        <v>533.73</v>
      </c>
      <c r="CV380" s="78">
        <v>617.77</v>
      </c>
      <c r="CW380" s="78">
        <v>497.33</v>
      </c>
      <c r="CX380" s="78">
        <v>366.19</v>
      </c>
      <c r="CY380" s="78"/>
      <c r="CZ380" s="79"/>
      <c r="DA380" s="65" t="s">
        <v>401</v>
      </c>
      <c r="DB380" s="68">
        <v>0.13397642015005401</v>
      </c>
      <c r="DC380" s="78">
        <v>523.9</v>
      </c>
      <c r="DD380" s="78">
        <v>538.79999999999995</v>
      </c>
      <c r="DE380" s="78">
        <v>466.16</v>
      </c>
      <c r="DF380" s="78">
        <v>461.68</v>
      </c>
      <c r="DG380" s="78"/>
      <c r="DH380" s="79">
        <v>440.17</v>
      </c>
      <c r="DI380" s="65" t="s">
        <v>402</v>
      </c>
      <c r="DJ380" s="68">
        <v>3.2012292720404599E-3</v>
      </c>
      <c r="DK380" s="78">
        <v>512.32000000000005</v>
      </c>
      <c r="DL380" s="78">
        <v>535.55999999999995</v>
      </c>
      <c r="DM380" s="78">
        <v>535.55999999999995</v>
      </c>
      <c r="DN380" s="78">
        <v>448.97</v>
      </c>
      <c r="DO380" s="78"/>
      <c r="DP380" s="79">
        <v>438.74</v>
      </c>
      <c r="DQ380" s="65" t="s">
        <v>403</v>
      </c>
      <c r="DR380" s="78">
        <v>521.54999999999995</v>
      </c>
      <c r="DS380" s="78">
        <v>516.45000000000005</v>
      </c>
      <c r="DT380" s="78">
        <v>429.83</v>
      </c>
      <c r="DU380" s="78">
        <v>581.80999999999995</v>
      </c>
      <c r="DV380" s="78"/>
      <c r="DW380" s="79"/>
      <c r="DX380" s="65" t="s">
        <v>404</v>
      </c>
      <c r="DY380" s="78">
        <v>546.87</v>
      </c>
      <c r="DZ380" s="78">
        <v>534.66999999999996</v>
      </c>
      <c r="EA380" s="78">
        <v>536.57000000000005</v>
      </c>
      <c r="EB380" s="78">
        <v>344.57</v>
      </c>
      <c r="EC380" s="78"/>
      <c r="ED380" s="79">
        <v>365.52</v>
      </c>
      <c r="EE380" s="65" t="s">
        <v>405</v>
      </c>
      <c r="EF380" s="68">
        <v>1</v>
      </c>
      <c r="EG380" s="78">
        <v>507.43</v>
      </c>
      <c r="EH380" s="78">
        <v>541.66999999999996</v>
      </c>
      <c r="EI380" s="78">
        <v>449.06</v>
      </c>
      <c r="EJ380" s="78"/>
      <c r="EK380" s="78">
        <v>264.94</v>
      </c>
      <c r="EL380" s="79">
        <v>304.70999999999998</v>
      </c>
      <c r="EM380" s="65" t="s">
        <v>406</v>
      </c>
      <c r="EN380" s="78">
        <v>526.79999999999995</v>
      </c>
      <c r="EO380" s="78">
        <v>504.32</v>
      </c>
      <c r="EP380" s="78">
        <v>449.65</v>
      </c>
      <c r="EQ380" s="78"/>
      <c r="ER380" s="78"/>
      <c r="ES380" s="79">
        <v>375.56</v>
      </c>
      <c r="ET380" s="65" t="s">
        <v>407</v>
      </c>
      <c r="EU380" s="68">
        <v>1</v>
      </c>
      <c r="EV380" s="78">
        <v>520.64</v>
      </c>
      <c r="EW380" s="78">
        <v>527.11</v>
      </c>
      <c r="EX380" s="78">
        <v>527.11</v>
      </c>
      <c r="EY380" s="78"/>
      <c r="EZ380" s="78"/>
      <c r="FA380" s="79">
        <v>323.57</v>
      </c>
      <c r="FB380" s="65" t="s">
        <v>408</v>
      </c>
      <c r="FC380" s="78">
        <v>560.79</v>
      </c>
      <c r="FD380" s="78">
        <v>527.6</v>
      </c>
      <c r="FE380" s="78">
        <v>615.37</v>
      </c>
      <c r="FF380" s="78"/>
      <c r="FG380" s="78"/>
      <c r="FH380" s="79"/>
      <c r="FI380" s="65" t="s">
        <v>409</v>
      </c>
      <c r="FJ380" s="78">
        <v>510.7</v>
      </c>
      <c r="FK380" s="78">
        <v>509.39</v>
      </c>
      <c r="FL380" s="78">
        <v>327.57</v>
      </c>
      <c r="FM380" s="78">
        <v>534.55999999999995</v>
      </c>
      <c r="FN380" s="78"/>
      <c r="FO380" s="79">
        <v>316.69</v>
      </c>
      <c r="FP380" s="65" t="s">
        <v>410</v>
      </c>
      <c r="FQ380" s="68">
        <v>0.236832133383857</v>
      </c>
      <c r="FR380" s="78">
        <v>513.26</v>
      </c>
      <c r="FS380" s="78">
        <v>528.39</v>
      </c>
      <c r="FT380" s="78">
        <v>511.61</v>
      </c>
      <c r="FU380" s="78">
        <v>369.58</v>
      </c>
      <c r="FV380" s="78">
        <v>278.27999999999997</v>
      </c>
      <c r="FW380" s="79">
        <v>301.33</v>
      </c>
      <c r="FX380" s="65" t="s">
        <v>411</v>
      </c>
      <c r="FY380" s="78">
        <v>544.41999999999996</v>
      </c>
      <c r="FZ380" s="78">
        <v>543.4</v>
      </c>
      <c r="GA380" s="78">
        <v>521.34</v>
      </c>
      <c r="GB380" s="78">
        <v>530.47</v>
      </c>
      <c r="GC380" s="78"/>
      <c r="GD380" s="79">
        <v>351.01</v>
      </c>
      <c r="GE380" s="65" t="s">
        <v>412</v>
      </c>
      <c r="GF380" s="68">
        <v>0.22051689159389601</v>
      </c>
      <c r="GG380" s="78">
        <v>532.49</v>
      </c>
      <c r="GH380" s="78">
        <v>541.41</v>
      </c>
      <c r="GI380" s="78">
        <v>442.74</v>
      </c>
      <c r="GJ380" s="78">
        <v>368.81</v>
      </c>
      <c r="GK380" s="78"/>
      <c r="GL380" s="79">
        <v>347.07</v>
      </c>
      <c r="GM380" s="65" t="s">
        <v>413</v>
      </c>
      <c r="GN380" s="68">
        <v>0.103822753794722</v>
      </c>
      <c r="GO380" s="78">
        <v>504.25</v>
      </c>
      <c r="GP380" s="78">
        <v>551.73</v>
      </c>
      <c r="GQ380" s="78">
        <v>455.37</v>
      </c>
      <c r="GR380" s="78">
        <v>356.32</v>
      </c>
      <c r="GS380" s="78"/>
      <c r="GT380" s="79"/>
      <c r="GU380" s="65" t="s">
        <v>414</v>
      </c>
      <c r="GV380" s="68">
        <v>1</v>
      </c>
      <c r="GW380" s="78">
        <v>483.48</v>
      </c>
      <c r="GX380" s="78">
        <v>457.89</v>
      </c>
      <c r="GY380" s="78">
        <v>434.27</v>
      </c>
      <c r="GZ380" s="78">
        <v>418.34</v>
      </c>
      <c r="HA380" s="78"/>
      <c r="HB380" s="79">
        <v>418.03</v>
      </c>
      <c r="HC380" s="65" t="s">
        <v>415</v>
      </c>
      <c r="HD380" s="68">
        <v>1</v>
      </c>
      <c r="HE380" s="78">
        <v>514</v>
      </c>
      <c r="HF380" s="78">
        <v>536.45000000000005</v>
      </c>
      <c r="HG380" s="78"/>
      <c r="HH380" s="78">
        <v>327.3</v>
      </c>
      <c r="HI380" s="78">
        <v>320.66000000000003</v>
      </c>
      <c r="HJ380" s="79">
        <v>383.39</v>
      </c>
      <c r="HK380" s="85" t="s">
        <v>416</v>
      </c>
      <c r="HL380" s="68">
        <v>1.18381021154688</v>
      </c>
      <c r="HM380" s="78">
        <v>478.87</v>
      </c>
      <c r="HN380" s="78">
        <v>505.48</v>
      </c>
      <c r="HO380" s="78">
        <v>406.26</v>
      </c>
      <c r="HP380" s="78"/>
      <c r="HQ380" s="78"/>
      <c r="HR380" s="79"/>
    </row>
    <row r="381" spans="1:226" x14ac:dyDescent="0.25">
      <c r="A381" s="81">
        <v>42849</v>
      </c>
      <c r="B381" s="82" t="s">
        <v>387</v>
      </c>
      <c r="C381" s="83">
        <v>524.26312132104579</v>
      </c>
      <c r="D381" s="83">
        <v>530.07818514843837</v>
      </c>
      <c r="E381" s="83">
        <v>479.27544033611179</v>
      </c>
      <c r="F381" s="83">
        <v>381.55506231932065</v>
      </c>
      <c r="G381" s="83">
        <v>334.25437059041957</v>
      </c>
      <c r="H381" s="84">
        <v>340.43055360137362</v>
      </c>
      <c r="I381" s="82" t="s">
        <v>388</v>
      </c>
      <c r="J381" s="83">
        <v>536.39236934927965</v>
      </c>
      <c r="K381" s="83">
        <v>531.06370340171384</v>
      </c>
      <c r="L381" s="83">
        <v>477.88039661046895</v>
      </c>
      <c r="M381" s="83">
        <v>382.64575811028948</v>
      </c>
      <c r="N381" s="83">
        <v>350.66747252747246</v>
      </c>
      <c r="O381" s="84">
        <v>367.3469457582442</v>
      </c>
      <c r="P381" s="65" t="s">
        <v>389</v>
      </c>
      <c r="Q381" s="78">
        <v>506.64</v>
      </c>
      <c r="R381" s="78">
        <v>524.53</v>
      </c>
      <c r="S381" s="78">
        <v>467.92</v>
      </c>
      <c r="T381" s="78">
        <v>325</v>
      </c>
      <c r="U381" s="78"/>
      <c r="V381" s="79"/>
      <c r="W381" s="65" t="s">
        <v>390</v>
      </c>
      <c r="X381" s="78">
        <v>578.4</v>
      </c>
      <c r="Y381" s="78">
        <v>544.91</v>
      </c>
      <c r="Z381" s="78">
        <v>455.32</v>
      </c>
      <c r="AA381" s="78">
        <v>289.45</v>
      </c>
      <c r="AB381" s="78"/>
      <c r="AC381" s="79">
        <v>382.64</v>
      </c>
      <c r="AD381" s="65" t="s">
        <v>391</v>
      </c>
      <c r="AE381" s="68">
        <v>0.51129972389814904</v>
      </c>
      <c r="AF381" s="78">
        <v>508.02</v>
      </c>
      <c r="AG381" s="78">
        <v>529.20000000000005</v>
      </c>
      <c r="AH381" s="78">
        <v>457.61</v>
      </c>
      <c r="AI381" s="78"/>
      <c r="AJ381" s="78"/>
      <c r="AK381" s="79">
        <v>321.25</v>
      </c>
      <c r="AL381" s="69" t="s">
        <v>392</v>
      </c>
      <c r="AM381" s="70">
        <v>1</v>
      </c>
      <c r="AN381" s="78">
        <v>549.16</v>
      </c>
      <c r="AO381" s="78">
        <v>574.16999999999996</v>
      </c>
      <c r="AP381" s="78">
        <v>532.21</v>
      </c>
      <c r="AQ381" s="78">
        <v>546.88</v>
      </c>
      <c r="AR381" s="78"/>
      <c r="AS381" s="79"/>
      <c r="AT381" s="65" t="s">
        <v>393</v>
      </c>
      <c r="AU381" s="68">
        <v>3.7323181427984901E-2</v>
      </c>
      <c r="AV381" s="78">
        <v>478.56</v>
      </c>
      <c r="AW381" s="78">
        <v>520.84</v>
      </c>
      <c r="AX381" s="78">
        <v>451.53</v>
      </c>
      <c r="AY381" s="78">
        <v>317.32</v>
      </c>
      <c r="AZ381" s="78"/>
      <c r="BA381" s="79">
        <v>354.24</v>
      </c>
      <c r="BB381" s="65" t="s">
        <v>394</v>
      </c>
      <c r="BC381" s="78">
        <v>522.80999999999995</v>
      </c>
      <c r="BD381" s="78">
        <v>522.88</v>
      </c>
      <c r="BE381" s="78">
        <v>463.86</v>
      </c>
      <c r="BF381" s="78"/>
      <c r="BG381" s="78"/>
      <c r="BH381" s="79">
        <v>367.86</v>
      </c>
      <c r="BI381" s="65" t="s">
        <v>395</v>
      </c>
      <c r="BJ381" s="68">
        <v>0.134426670251378</v>
      </c>
      <c r="BK381" s="78">
        <v>603.04</v>
      </c>
      <c r="BL381" s="78">
        <v>604.91999999999996</v>
      </c>
      <c r="BM381" s="78">
        <v>579.11</v>
      </c>
      <c r="BN381" s="78">
        <v>302.8</v>
      </c>
      <c r="BO381" s="78"/>
      <c r="BP381" s="79"/>
      <c r="BQ381" s="65" t="s">
        <v>396</v>
      </c>
      <c r="BR381" s="68">
        <v>1</v>
      </c>
      <c r="BS381" s="78">
        <v>560.55999999999995</v>
      </c>
      <c r="BT381" s="78">
        <v>474.5</v>
      </c>
      <c r="BU381" s="78">
        <v>492.38</v>
      </c>
      <c r="BV381" s="78"/>
      <c r="BW381" s="78"/>
      <c r="BX381" s="79">
        <v>395.91</v>
      </c>
      <c r="BY381" s="65" t="s">
        <v>397</v>
      </c>
      <c r="BZ381" s="78">
        <v>578</v>
      </c>
      <c r="CA381" s="78">
        <v>562.83000000000004</v>
      </c>
      <c r="CB381" s="78">
        <v>466.55</v>
      </c>
      <c r="CC381" s="78">
        <v>358.85</v>
      </c>
      <c r="CD381" s="78"/>
      <c r="CE381" s="79">
        <v>489.94</v>
      </c>
      <c r="CF381" s="65" t="s">
        <v>398</v>
      </c>
      <c r="CG381" s="78">
        <v>552.05999999999995</v>
      </c>
      <c r="CH381" s="78">
        <v>554.76</v>
      </c>
      <c r="CI381" s="78">
        <v>508.4</v>
      </c>
      <c r="CJ381" s="78"/>
      <c r="CK381" s="78"/>
      <c r="CL381" s="79"/>
      <c r="CM381" s="65" t="s">
        <v>399</v>
      </c>
      <c r="CN381" s="78">
        <v>516.12</v>
      </c>
      <c r="CO381" s="78">
        <v>498.92</v>
      </c>
      <c r="CP381" s="78">
        <v>510.51</v>
      </c>
      <c r="CQ381" s="78">
        <v>363.53</v>
      </c>
      <c r="CR381" s="78"/>
      <c r="CS381" s="79">
        <v>530.12</v>
      </c>
      <c r="CT381" s="65" t="s">
        <v>400</v>
      </c>
      <c r="CU381" s="78">
        <v>517.20000000000005</v>
      </c>
      <c r="CV381" s="78">
        <v>606.95000000000005</v>
      </c>
      <c r="CW381" s="78">
        <v>488.12</v>
      </c>
      <c r="CX381" s="78">
        <v>383.82</v>
      </c>
      <c r="CY381" s="78"/>
      <c r="CZ381" s="79"/>
      <c r="DA381" s="65" t="s">
        <v>401</v>
      </c>
      <c r="DB381" s="68">
        <v>0.13400694155957299</v>
      </c>
      <c r="DC381" s="78">
        <v>535.38</v>
      </c>
      <c r="DD381" s="78">
        <v>555</v>
      </c>
      <c r="DE381" s="78">
        <v>480.74</v>
      </c>
      <c r="DF381" s="78">
        <v>439.27</v>
      </c>
      <c r="DG381" s="78"/>
      <c r="DH381" s="79">
        <v>450.99</v>
      </c>
      <c r="DI381" s="65" t="s">
        <v>402</v>
      </c>
      <c r="DJ381" s="68">
        <v>3.2105820785308398E-3</v>
      </c>
      <c r="DK381" s="78">
        <v>537.37</v>
      </c>
      <c r="DL381" s="78">
        <v>563.96</v>
      </c>
      <c r="DM381" s="78">
        <v>563.96</v>
      </c>
      <c r="DN381" s="78">
        <v>514.09</v>
      </c>
      <c r="DO381" s="78"/>
      <c r="DP381" s="79">
        <v>433.16</v>
      </c>
      <c r="DQ381" s="65" t="s">
        <v>403</v>
      </c>
      <c r="DR381" s="78">
        <v>529.67999999999995</v>
      </c>
      <c r="DS381" s="78">
        <v>532.71</v>
      </c>
      <c r="DT381" s="78">
        <v>437.2</v>
      </c>
      <c r="DU381" s="78">
        <v>593.53</v>
      </c>
      <c r="DV381" s="78"/>
      <c r="DW381" s="79"/>
      <c r="DX381" s="65" t="s">
        <v>404</v>
      </c>
      <c r="DY381" s="78">
        <v>549.70000000000005</v>
      </c>
      <c r="DZ381" s="78">
        <v>538.74</v>
      </c>
      <c r="EA381" s="78">
        <v>562.45000000000005</v>
      </c>
      <c r="EB381" s="78">
        <v>353.55</v>
      </c>
      <c r="EC381" s="78"/>
      <c r="ED381" s="79">
        <v>365.45</v>
      </c>
      <c r="EE381" s="65" t="s">
        <v>405</v>
      </c>
      <c r="EF381" s="68">
        <v>1</v>
      </c>
      <c r="EG381" s="78">
        <v>511.5</v>
      </c>
      <c r="EH381" s="78">
        <v>547.86</v>
      </c>
      <c r="EI381" s="78">
        <v>449.06</v>
      </c>
      <c r="EJ381" s="78"/>
      <c r="EK381" s="78">
        <v>264.94</v>
      </c>
      <c r="EL381" s="79">
        <v>308.99</v>
      </c>
      <c r="EM381" s="65" t="s">
        <v>406</v>
      </c>
      <c r="EN381" s="78">
        <v>549.02</v>
      </c>
      <c r="EO381" s="78">
        <v>519.70000000000005</v>
      </c>
      <c r="EP381" s="78">
        <v>476.84</v>
      </c>
      <c r="EQ381" s="78"/>
      <c r="ER381" s="78"/>
      <c r="ES381" s="79">
        <v>375.56</v>
      </c>
      <c r="ET381" s="65" t="s">
        <v>407</v>
      </c>
      <c r="EU381" s="68">
        <v>1</v>
      </c>
      <c r="EV381" s="78">
        <v>521.45000000000005</v>
      </c>
      <c r="EW381" s="78">
        <v>527.89</v>
      </c>
      <c r="EX381" s="78">
        <v>527.89</v>
      </c>
      <c r="EY381" s="78"/>
      <c r="EZ381" s="78"/>
      <c r="FA381" s="79">
        <v>326.19</v>
      </c>
      <c r="FB381" s="65" t="s">
        <v>408</v>
      </c>
      <c r="FC381" s="78">
        <v>560.79</v>
      </c>
      <c r="FD381" s="78">
        <v>527.6</v>
      </c>
      <c r="FE381" s="78">
        <v>615.37</v>
      </c>
      <c r="FF381" s="78"/>
      <c r="FG381" s="78"/>
      <c r="FH381" s="79"/>
      <c r="FI381" s="65" t="s">
        <v>409</v>
      </c>
      <c r="FJ381" s="78">
        <v>537.97</v>
      </c>
      <c r="FK381" s="78">
        <v>538.30999999999995</v>
      </c>
      <c r="FL381" s="78">
        <v>336.66</v>
      </c>
      <c r="FM381" s="78">
        <v>585.55999999999995</v>
      </c>
      <c r="FN381" s="78"/>
      <c r="FO381" s="79">
        <v>338.18</v>
      </c>
      <c r="FP381" s="65" t="s">
        <v>410</v>
      </c>
      <c r="FQ381" s="68">
        <v>0.23573785950023601</v>
      </c>
      <c r="FR381" s="78">
        <v>510.89</v>
      </c>
      <c r="FS381" s="78">
        <v>525.95000000000005</v>
      </c>
      <c r="FT381" s="78">
        <v>509.25</v>
      </c>
      <c r="FU381" s="78">
        <v>367.87</v>
      </c>
      <c r="FV381" s="78">
        <v>277</v>
      </c>
      <c r="FW381" s="79">
        <v>299.94</v>
      </c>
      <c r="FX381" s="65" t="s">
        <v>411</v>
      </c>
      <c r="FY381" s="78">
        <v>559.05999999999995</v>
      </c>
      <c r="FZ381" s="78">
        <v>555.59</v>
      </c>
      <c r="GA381" s="78">
        <v>527.85</v>
      </c>
      <c r="GB381" s="78">
        <v>546.30999999999995</v>
      </c>
      <c r="GC381" s="78"/>
      <c r="GD381" s="79">
        <v>351.01</v>
      </c>
      <c r="GE381" s="65" t="s">
        <v>412</v>
      </c>
      <c r="GF381" s="68">
        <v>0.22082367229767</v>
      </c>
      <c r="GG381" s="78">
        <v>545.29999999999995</v>
      </c>
      <c r="GH381" s="78">
        <v>553.29</v>
      </c>
      <c r="GI381" s="78">
        <v>398.15</v>
      </c>
      <c r="GJ381" s="78">
        <v>369.33</v>
      </c>
      <c r="GK381" s="78"/>
      <c r="GL381" s="79">
        <v>346.45</v>
      </c>
      <c r="GM381" s="65" t="s">
        <v>413</v>
      </c>
      <c r="GN381" s="68">
        <v>0.104356900600052</v>
      </c>
      <c r="GO381" s="78">
        <v>532.39</v>
      </c>
      <c r="GP381" s="78">
        <v>571.77</v>
      </c>
      <c r="GQ381" s="78">
        <v>478.5</v>
      </c>
      <c r="GR381" s="78">
        <v>364.73</v>
      </c>
      <c r="GS381" s="78"/>
      <c r="GT381" s="79"/>
      <c r="GU381" s="65" t="s">
        <v>414</v>
      </c>
      <c r="GV381" s="68">
        <v>1</v>
      </c>
      <c r="GW381" s="78">
        <v>474.99</v>
      </c>
      <c r="GX381" s="78">
        <v>452.48</v>
      </c>
      <c r="GY381" s="78">
        <v>428.69</v>
      </c>
      <c r="GZ381" s="78">
        <v>418.34</v>
      </c>
      <c r="HA381" s="78"/>
      <c r="HB381" s="79">
        <v>418.52</v>
      </c>
      <c r="HC381" s="65" t="s">
        <v>415</v>
      </c>
      <c r="HD381" s="68">
        <v>1</v>
      </c>
      <c r="HE381" s="78">
        <v>529</v>
      </c>
      <c r="HF381" s="78">
        <v>558.12</v>
      </c>
      <c r="HG381" s="78"/>
      <c r="HH381" s="78">
        <v>358.26</v>
      </c>
      <c r="HI381" s="78">
        <v>351.62</v>
      </c>
      <c r="HJ381" s="79">
        <v>382.55</v>
      </c>
      <c r="HK381" s="85" t="s">
        <v>416</v>
      </c>
      <c r="HL381" s="68">
        <v>1.17882824472474</v>
      </c>
      <c r="HM381" s="78">
        <v>477.51</v>
      </c>
      <c r="HN381" s="78">
        <v>503.25</v>
      </c>
      <c r="HO381" s="78">
        <v>419.12</v>
      </c>
      <c r="HP381" s="78"/>
      <c r="HQ381" s="78"/>
      <c r="HR381" s="79"/>
    </row>
    <row r="382" spans="1:226" x14ac:dyDescent="0.25">
      <c r="A382" s="81">
        <v>42835</v>
      </c>
      <c r="B382" s="82" t="s">
        <v>387</v>
      </c>
      <c r="C382" s="83">
        <v>514.60201893574481</v>
      </c>
      <c r="D382" s="83">
        <v>520.72209507012792</v>
      </c>
      <c r="E382" s="83">
        <v>476.82114905755463</v>
      </c>
      <c r="F382" s="83">
        <v>377.96411003236238</v>
      </c>
      <c r="G382" s="83">
        <v>306.78582250278498</v>
      </c>
      <c r="H382" s="84">
        <v>344.13286619537541</v>
      </c>
      <c r="I382" s="82" t="s">
        <v>388</v>
      </c>
      <c r="J382" s="83">
        <v>526.91387688302541</v>
      </c>
      <c r="K382" s="83">
        <v>521.23107262316455</v>
      </c>
      <c r="L382" s="83">
        <v>475.19443292231654</v>
      </c>
      <c r="M382" s="83">
        <v>377.67792708624017</v>
      </c>
      <c r="N382" s="83">
        <v>317.79274725274723</v>
      </c>
      <c r="O382" s="84">
        <v>369.94712647299525</v>
      </c>
      <c r="P382" s="65" t="s">
        <v>389</v>
      </c>
      <c r="Q382" s="78">
        <v>501.64</v>
      </c>
      <c r="R382" s="78">
        <v>521.19000000000005</v>
      </c>
      <c r="S382" s="78">
        <v>477.96</v>
      </c>
      <c r="T382" s="78">
        <v>325</v>
      </c>
      <c r="U382" s="78"/>
      <c r="V382" s="79"/>
      <c r="W382" s="65" t="s">
        <v>390</v>
      </c>
      <c r="X382" s="78">
        <v>515.34</v>
      </c>
      <c r="Y382" s="78">
        <v>513.75</v>
      </c>
      <c r="Z382" s="78">
        <v>455.48</v>
      </c>
      <c r="AA382" s="78">
        <v>289</v>
      </c>
      <c r="AB382" s="78"/>
      <c r="AC382" s="79">
        <v>387.6</v>
      </c>
      <c r="AD382" s="65" t="s">
        <v>391</v>
      </c>
      <c r="AE382" s="68">
        <v>0.51129972389814904</v>
      </c>
      <c r="AF382" s="78">
        <v>500.14</v>
      </c>
      <c r="AG382" s="78">
        <v>516.37</v>
      </c>
      <c r="AH382" s="78">
        <v>429.49</v>
      </c>
      <c r="AI382" s="78"/>
      <c r="AJ382" s="78"/>
      <c r="AK382" s="79">
        <v>324.75</v>
      </c>
      <c r="AL382" s="69" t="s">
        <v>392</v>
      </c>
      <c r="AM382" s="70">
        <v>1</v>
      </c>
      <c r="AN382" s="78">
        <v>522.33000000000004</v>
      </c>
      <c r="AO382" s="78">
        <v>550.5</v>
      </c>
      <c r="AP382" s="78">
        <v>532.37</v>
      </c>
      <c r="AQ382" s="78">
        <v>546.88</v>
      </c>
      <c r="AR382" s="78"/>
      <c r="AS382" s="79"/>
      <c r="AT382" s="65" t="s">
        <v>393</v>
      </c>
      <c r="AU382" s="68">
        <v>3.7696019300361899E-2</v>
      </c>
      <c r="AV382" s="78">
        <v>476.45</v>
      </c>
      <c r="AW382" s="78">
        <v>523.12</v>
      </c>
      <c r="AX382" s="78">
        <v>455.44</v>
      </c>
      <c r="AY382" s="78">
        <v>322.11</v>
      </c>
      <c r="AZ382" s="78"/>
      <c r="BA382" s="79">
        <v>359.25</v>
      </c>
      <c r="BB382" s="65" t="s">
        <v>394</v>
      </c>
      <c r="BC382" s="78">
        <v>524.49</v>
      </c>
      <c r="BD382" s="78">
        <v>524.55999999999995</v>
      </c>
      <c r="BE382" s="78">
        <v>461.34</v>
      </c>
      <c r="BF382" s="78"/>
      <c r="BG382" s="78"/>
      <c r="BH382" s="79">
        <v>371.23</v>
      </c>
      <c r="BI382" s="65" t="s">
        <v>395</v>
      </c>
      <c r="BJ382" s="68">
        <v>0.134475478396514</v>
      </c>
      <c r="BK382" s="78">
        <v>608.64</v>
      </c>
      <c r="BL382" s="78">
        <v>605.14</v>
      </c>
      <c r="BM382" s="78">
        <v>579.32000000000005</v>
      </c>
      <c r="BN382" s="78">
        <v>316.35000000000002</v>
      </c>
      <c r="BO382" s="78"/>
      <c r="BP382" s="79"/>
      <c r="BQ382" s="65" t="s">
        <v>396</v>
      </c>
      <c r="BR382" s="68">
        <v>1</v>
      </c>
      <c r="BS382" s="78">
        <v>560.55999999999995</v>
      </c>
      <c r="BT382" s="78">
        <v>474.5</v>
      </c>
      <c r="BU382" s="78">
        <v>492.38</v>
      </c>
      <c r="BV382" s="78"/>
      <c r="BW382" s="78"/>
      <c r="BX382" s="79">
        <v>395.91</v>
      </c>
      <c r="BY382" s="65" t="s">
        <v>397</v>
      </c>
      <c r="BZ382" s="78">
        <v>560.32000000000005</v>
      </c>
      <c r="CA382" s="78">
        <v>548.80999999999995</v>
      </c>
      <c r="CB382" s="78">
        <v>461.76</v>
      </c>
      <c r="CC382" s="78">
        <v>350.84</v>
      </c>
      <c r="CD382" s="78"/>
      <c r="CE382" s="79">
        <v>493.09</v>
      </c>
      <c r="CF382" s="65" t="s">
        <v>398</v>
      </c>
      <c r="CG382" s="78">
        <v>540.77</v>
      </c>
      <c r="CH382" s="78">
        <v>555.55999999999995</v>
      </c>
      <c r="CI382" s="78">
        <v>510.01</v>
      </c>
      <c r="CJ382" s="78"/>
      <c r="CK382" s="78"/>
      <c r="CL382" s="79"/>
      <c r="CM382" s="65" t="s">
        <v>399</v>
      </c>
      <c r="CN382" s="78">
        <v>503.52</v>
      </c>
      <c r="CO382" s="78">
        <v>484.24</v>
      </c>
      <c r="CP382" s="78">
        <v>500.24</v>
      </c>
      <c r="CQ382" s="78">
        <v>368.96</v>
      </c>
      <c r="CR382" s="78"/>
      <c r="CS382" s="79">
        <v>526.4</v>
      </c>
      <c r="CT382" s="65" t="s">
        <v>400</v>
      </c>
      <c r="CU382" s="78">
        <v>517.20000000000005</v>
      </c>
      <c r="CV382" s="78">
        <v>606.95000000000005</v>
      </c>
      <c r="CW382" s="78">
        <v>488.12</v>
      </c>
      <c r="CX382" s="78">
        <v>383.82</v>
      </c>
      <c r="CY382" s="78"/>
      <c r="CZ382" s="79"/>
      <c r="DA382" s="65" t="s">
        <v>401</v>
      </c>
      <c r="DB382" s="68">
        <v>0.13449899125756601</v>
      </c>
      <c r="DC382" s="78">
        <v>498.08</v>
      </c>
      <c r="DD382" s="78">
        <v>520.46</v>
      </c>
      <c r="DE382" s="78">
        <v>449.15</v>
      </c>
      <c r="DF382" s="78">
        <v>440.89</v>
      </c>
      <c r="DG382" s="78"/>
      <c r="DH382" s="79">
        <v>447.8</v>
      </c>
      <c r="DI382" s="65" t="s">
        <v>402</v>
      </c>
      <c r="DJ382" s="68">
        <v>3.21181949574434E-3</v>
      </c>
      <c r="DK382" s="78">
        <v>520.29</v>
      </c>
      <c r="DL382" s="78">
        <v>541.4</v>
      </c>
      <c r="DM382" s="78">
        <v>541.4</v>
      </c>
      <c r="DN382" s="78">
        <v>413.55</v>
      </c>
      <c r="DO382" s="78"/>
      <c r="DP382" s="79">
        <v>433.81</v>
      </c>
      <c r="DQ382" s="65" t="s">
        <v>403</v>
      </c>
      <c r="DR382" s="78">
        <v>521.54999999999995</v>
      </c>
      <c r="DS382" s="78">
        <v>540.84</v>
      </c>
      <c r="DT382" s="78">
        <v>449.03</v>
      </c>
      <c r="DU382" s="78">
        <v>605.12</v>
      </c>
      <c r="DV382" s="78"/>
      <c r="DW382" s="79"/>
      <c r="DX382" s="65" t="s">
        <v>404</v>
      </c>
      <c r="DY382" s="78">
        <v>532.33000000000004</v>
      </c>
      <c r="DZ382" s="78">
        <v>524.08000000000004</v>
      </c>
      <c r="EA382" s="78">
        <v>568.01</v>
      </c>
      <c r="EB382" s="78">
        <v>369.53</v>
      </c>
      <c r="EC382" s="78"/>
      <c r="ED382" s="79">
        <v>368.06</v>
      </c>
      <c r="EE382" s="65" t="s">
        <v>405</v>
      </c>
      <c r="EF382" s="68">
        <v>1</v>
      </c>
      <c r="EG382" s="78">
        <v>520.44000000000005</v>
      </c>
      <c r="EH382" s="78">
        <v>540.26</v>
      </c>
      <c r="EI382" s="78">
        <v>449.06</v>
      </c>
      <c r="EJ382" s="78"/>
      <c r="EK382" s="78">
        <v>264.94</v>
      </c>
      <c r="EL382" s="79">
        <v>307.88</v>
      </c>
      <c r="EM382" s="65" t="s">
        <v>406</v>
      </c>
      <c r="EN382" s="78">
        <v>549.02</v>
      </c>
      <c r="EO382" s="78">
        <v>519.70000000000005</v>
      </c>
      <c r="EP382" s="78">
        <v>476.84</v>
      </c>
      <c r="EQ382" s="78"/>
      <c r="ER382" s="78"/>
      <c r="ES382" s="79">
        <v>376.49</v>
      </c>
      <c r="ET382" s="65" t="s">
        <v>407</v>
      </c>
      <c r="EU382" s="68">
        <v>1</v>
      </c>
      <c r="EV382" s="78">
        <v>513.22</v>
      </c>
      <c r="EW382" s="78">
        <v>516.82000000000005</v>
      </c>
      <c r="EX382" s="78">
        <v>516.82000000000005</v>
      </c>
      <c r="EY382" s="78"/>
      <c r="EZ382" s="78"/>
      <c r="FA382" s="79">
        <v>326.32</v>
      </c>
      <c r="FB382" s="65" t="s">
        <v>408</v>
      </c>
      <c r="FC382" s="78">
        <v>560.79</v>
      </c>
      <c r="FD382" s="78">
        <v>527.6</v>
      </c>
      <c r="FE382" s="78">
        <v>615.37</v>
      </c>
      <c r="FF382" s="78"/>
      <c r="FG382" s="78"/>
      <c r="FH382" s="79"/>
      <c r="FI382" s="65" t="s">
        <v>409</v>
      </c>
      <c r="FJ382" s="78">
        <v>526.4</v>
      </c>
      <c r="FK382" s="78">
        <v>524.26</v>
      </c>
      <c r="FL382" s="78">
        <v>361.45</v>
      </c>
      <c r="FM382" s="78">
        <v>585.55999999999995</v>
      </c>
      <c r="FN382" s="78"/>
      <c r="FO382" s="79">
        <v>343.96</v>
      </c>
      <c r="FP382" s="65" t="s">
        <v>410</v>
      </c>
      <c r="FQ382" s="68">
        <v>0.23642897673538901</v>
      </c>
      <c r="FR382" s="78">
        <v>502.63</v>
      </c>
      <c r="FS382" s="78">
        <v>517.74</v>
      </c>
      <c r="FT382" s="78">
        <v>514.02</v>
      </c>
      <c r="FU382" s="78">
        <v>374.85</v>
      </c>
      <c r="FV382" s="78">
        <v>268.39</v>
      </c>
      <c r="FW382" s="79">
        <v>305.70999999999998</v>
      </c>
      <c r="FX382" s="65" t="s">
        <v>411</v>
      </c>
      <c r="FY382" s="78">
        <v>550.92999999999995</v>
      </c>
      <c r="FZ382" s="78">
        <v>544.21</v>
      </c>
      <c r="GA382" s="78">
        <v>512.4</v>
      </c>
      <c r="GB382" s="78">
        <v>513.52</v>
      </c>
      <c r="GC382" s="78"/>
      <c r="GD382" s="79">
        <v>359.95</v>
      </c>
      <c r="GE382" s="65" t="s">
        <v>412</v>
      </c>
      <c r="GF382" s="68">
        <v>0.221641030187508</v>
      </c>
      <c r="GG382" s="78">
        <v>528.5</v>
      </c>
      <c r="GH382" s="78">
        <v>539.97</v>
      </c>
      <c r="GI382" s="78">
        <v>415.34</v>
      </c>
      <c r="GJ382" s="78">
        <v>363.91</v>
      </c>
      <c r="GK382" s="78"/>
      <c r="GL382" s="79">
        <v>348.33</v>
      </c>
      <c r="GM382" s="65" t="s">
        <v>413</v>
      </c>
      <c r="GN382" s="68">
        <v>0.10406043830256601</v>
      </c>
      <c r="GO382" s="78">
        <v>536.79</v>
      </c>
      <c r="GP382" s="78">
        <v>587.63</v>
      </c>
      <c r="GQ382" s="78">
        <v>484.05</v>
      </c>
      <c r="GR382" s="78">
        <v>379.2</v>
      </c>
      <c r="GS382" s="78"/>
      <c r="GT382" s="79"/>
      <c r="GU382" s="65" t="s">
        <v>414</v>
      </c>
      <c r="GV382" s="68">
        <v>1</v>
      </c>
      <c r="GW382" s="78">
        <v>452.56</v>
      </c>
      <c r="GX382" s="78">
        <v>435.18</v>
      </c>
      <c r="GY382" s="78">
        <v>411.27</v>
      </c>
      <c r="GZ382" s="78">
        <v>418.34</v>
      </c>
      <c r="HA382" s="78"/>
      <c r="HB382" s="79">
        <v>424.66</v>
      </c>
      <c r="HC382" s="65" t="s">
        <v>415</v>
      </c>
      <c r="HD382" s="68">
        <v>1</v>
      </c>
      <c r="HE382" s="78">
        <v>487.33</v>
      </c>
      <c r="HF382" s="78">
        <v>532.28</v>
      </c>
      <c r="HG382" s="78"/>
      <c r="HH382" s="78">
        <v>325.02</v>
      </c>
      <c r="HI382" s="78">
        <v>318.38</v>
      </c>
      <c r="HJ382" s="79">
        <v>383.39</v>
      </c>
      <c r="HK382" s="85" t="s">
        <v>416</v>
      </c>
      <c r="HL382" s="68">
        <v>1.17185211226343</v>
      </c>
      <c r="HM382" s="78">
        <v>463.68</v>
      </c>
      <c r="HN382" s="78">
        <v>492.53</v>
      </c>
      <c r="HO382" s="78">
        <v>443.31</v>
      </c>
      <c r="HP382" s="78"/>
      <c r="HQ382" s="78"/>
      <c r="HR382" s="79"/>
    </row>
    <row r="383" spans="1:226" x14ac:dyDescent="0.25">
      <c r="A383" s="81">
        <v>42828</v>
      </c>
      <c r="B383" s="82" t="s">
        <v>387</v>
      </c>
      <c r="C383" s="83">
        <v>502.23328276393073</v>
      </c>
      <c r="D383" s="83">
        <v>510.20087549167346</v>
      </c>
      <c r="E383" s="83">
        <v>459.96514128770093</v>
      </c>
      <c r="F383" s="83">
        <v>364.16772015895623</v>
      </c>
      <c r="G383" s="83">
        <v>299.8539621240252</v>
      </c>
      <c r="H383" s="84">
        <v>345.14464174526688</v>
      </c>
      <c r="I383" s="82" t="s">
        <v>388</v>
      </c>
      <c r="J383" s="83">
        <v>512.78394842993418</v>
      </c>
      <c r="K383" s="83">
        <v>510.05942507774392</v>
      </c>
      <c r="L383" s="83">
        <v>458.39150523532032</v>
      </c>
      <c r="M383" s="83">
        <v>363.7695005870022</v>
      </c>
      <c r="N383" s="83">
        <v>308.8421978021978</v>
      </c>
      <c r="O383" s="84">
        <v>375.12979512061059</v>
      </c>
      <c r="P383" s="65" t="s">
        <v>389</v>
      </c>
      <c r="Q383" s="78">
        <v>477.47</v>
      </c>
      <c r="R383" s="78">
        <v>510.36</v>
      </c>
      <c r="S383" s="78">
        <v>463.09</v>
      </c>
      <c r="T383" s="78">
        <v>305</v>
      </c>
      <c r="U383" s="78"/>
      <c r="V383" s="79"/>
      <c r="W383" s="65" t="s">
        <v>390</v>
      </c>
      <c r="X383" s="78">
        <v>536</v>
      </c>
      <c r="Y383" s="78">
        <v>514.24</v>
      </c>
      <c r="Z383" s="78">
        <v>432.59</v>
      </c>
      <c r="AA383" s="78">
        <v>270.54000000000002</v>
      </c>
      <c r="AB383" s="78"/>
      <c r="AC383" s="79">
        <v>383.47</v>
      </c>
      <c r="AD383" s="65" t="s">
        <v>391</v>
      </c>
      <c r="AE383" s="68">
        <v>0.51129972389814904</v>
      </c>
      <c r="AF383" s="78">
        <v>496.22</v>
      </c>
      <c r="AG383" s="78">
        <v>517.39</v>
      </c>
      <c r="AH383" s="78">
        <v>429.49</v>
      </c>
      <c r="AI383" s="78"/>
      <c r="AJ383" s="78"/>
      <c r="AK383" s="79">
        <v>327.86</v>
      </c>
      <c r="AL383" s="69" t="s">
        <v>392</v>
      </c>
      <c r="AM383" s="70">
        <v>1</v>
      </c>
      <c r="AN383" s="78">
        <v>527.71</v>
      </c>
      <c r="AO383" s="78">
        <v>557.08000000000004</v>
      </c>
      <c r="AP383" s="78">
        <v>534.64</v>
      </c>
      <c r="AQ383" s="78">
        <v>546.88</v>
      </c>
      <c r="AR383" s="78"/>
      <c r="AS383" s="79"/>
      <c r="AT383" s="65" t="s">
        <v>393</v>
      </c>
      <c r="AU383" s="68">
        <v>3.6976778583049798E-2</v>
      </c>
      <c r="AV383" s="78">
        <v>461.31</v>
      </c>
      <c r="AW383" s="78">
        <v>512.25</v>
      </c>
      <c r="AX383" s="78">
        <v>446.27</v>
      </c>
      <c r="AY383" s="78">
        <v>315.97000000000003</v>
      </c>
      <c r="AZ383" s="78"/>
      <c r="BA383" s="79">
        <v>356.98</v>
      </c>
      <c r="BB383" s="65" t="s">
        <v>394</v>
      </c>
      <c r="BC383" s="78">
        <v>507.68</v>
      </c>
      <c r="BD383" s="78">
        <v>511.11</v>
      </c>
      <c r="BE383" s="78">
        <v>439.49</v>
      </c>
      <c r="BF383" s="78"/>
      <c r="BG383" s="78"/>
      <c r="BH383" s="79">
        <v>375.43</v>
      </c>
      <c r="BI383" s="65" t="s">
        <v>395</v>
      </c>
      <c r="BJ383" s="68">
        <v>0.13445558931884799</v>
      </c>
      <c r="BK383" s="78">
        <v>576.28</v>
      </c>
      <c r="BL383" s="78">
        <v>578.16</v>
      </c>
      <c r="BM383" s="78">
        <v>544.80999999999995</v>
      </c>
      <c r="BN383" s="78">
        <v>289.42</v>
      </c>
      <c r="BO383" s="78"/>
      <c r="BP383" s="79"/>
      <c r="BQ383" s="65" t="s">
        <v>396</v>
      </c>
      <c r="BR383" s="68">
        <v>1</v>
      </c>
      <c r="BS383" s="78">
        <v>556.4</v>
      </c>
      <c r="BT383" s="78">
        <v>469.5</v>
      </c>
      <c r="BU383" s="78">
        <v>480.72</v>
      </c>
      <c r="BV383" s="78"/>
      <c r="BW383" s="78"/>
      <c r="BX383" s="79">
        <v>396.75</v>
      </c>
      <c r="BY383" s="65" t="s">
        <v>397</v>
      </c>
      <c r="BZ383" s="78">
        <v>543.34</v>
      </c>
      <c r="CA383" s="78">
        <v>537.04</v>
      </c>
      <c r="CB383" s="78">
        <v>448.18</v>
      </c>
      <c r="CC383" s="78">
        <v>337.83</v>
      </c>
      <c r="CD383" s="78"/>
      <c r="CE383" s="79">
        <v>497.19</v>
      </c>
      <c r="CF383" s="65" t="s">
        <v>398</v>
      </c>
      <c r="CG383" s="78">
        <v>527.87</v>
      </c>
      <c r="CH383" s="78">
        <v>553.95000000000005</v>
      </c>
      <c r="CI383" s="78">
        <v>489.04</v>
      </c>
      <c r="CJ383" s="78"/>
      <c r="CK383" s="78"/>
      <c r="CL383" s="79"/>
      <c r="CM383" s="65" t="s">
        <v>399</v>
      </c>
      <c r="CN383" s="78">
        <v>486.08</v>
      </c>
      <c r="CO383" s="78">
        <v>470.62</v>
      </c>
      <c r="CP383" s="78">
        <v>491.07</v>
      </c>
      <c r="CQ383" s="78">
        <v>349.24</v>
      </c>
      <c r="CR383" s="78"/>
      <c r="CS383" s="79">
        <v>525.9</v>
      </c>
      <c r="CT383" s="65" t="s">
        <v>400</v>
      </c>
      <c r="CU383" s="78">
        <v>508.75</v>
      </c>
      <c r="CV383" s="78">
        <v>605.66999999999996</v>
      </c>
      <c r="CW383" s="78">
        <v>487.59</v>
      </c>
      <c r="CX383" s="78">
        <v>362.3</v>
      </c>
      <c r="CY383" s="78"/>
      <c r="CZ383" s="79"/>
      <c r="DA383" s="65" t="s">
        <v>401</v>
      </c>
      <c r="DB383" s="68">
        <v>0.13458044546127401</v>
      </c>
      <c r="DC383" s="78">
        <v>489.12</v>
      </c>
      <c r="DD383" s="78">
        <v>512.16</v>
      </c>
      <c r="DE383" s="78">
        <v>441.88</v>
      </c>
      <c r="DF383" s="78">
        <v>435.37</v>
      </c>
      <c r="DG383" s="78"/>
      <c r="DH383" s="79">
        <v>449.15</v>
      </c>
      <c r="DI383" s="65" t="s">
        <v>402</v>
      </c>
      <c r="DJ383" s="68">
        <v>3.2396008811714401E-3</v>
      </c>
      <c r="DK383" s="78">
        <v>500.88</v>
      </c>
      <c r="DL383" s="78">
        <v>529.13</v>
      </c>
      <c r="DM383" s="78">
        <v>529.13</v>
      </c>
      <c r="DN383" s="78">
        <v>389.16</v>
      </c>
      <c r="DO383" s="78"/>
      <c r="DP383" s="79">
        <v>433.09</v>
      </c>
      <c r="DQ383" s="65" t="s">
        <v>403</v>
      </c>
      <c r="DR383" s="78">
        <v>521.54999999999995</v>
      </c>
      <c r="DS383" s="78">
        <v>508.32</v>
      </c>
      <c r="DT383" s="78">
        <v>439.93</v>
      </c>
      <c r="DU383" s="78">
        <v>586.15</v>
      </c>
      <c r="DV383" s="78"/>
      <c r="DW383" s="79"/>
      <c r="DX383" s="65" t="s">
        <v>404</v>
      </c>
      <c r="DY383" s="78">
        <v>523.29999999999995</v>
      </c>
      <c r="DZ383" s="78">
        <v>516.21</v>
      </c>
      <c r="EA383" s="78">
        <v>560.66</v>
      </c>
      <c r="EB383" s="78">
        <v>353.23</v>
      </c>
      <c r="EC383" s="78"/>
      <c r="ED383" s="79">
        <v>374.96</v>
      </c>
      <c r="EE383" s="65" t="s">
        <v>405</v>
      </c>
      <c r="EF383" s="68">
        <v>1</v>
      </c>
      <c r="EG383" s="78">
        <v>512.54</v>
      </c>
      <c r="EH383" s="78">
        <v>532.62</v>
      </c>
      <c r="EI383" s="78">
        <v>449.06</v>
      </c>
      <c r="EJ383" s="78"/>
      <c r="EK383" s="78">
        <v>264.94</v>
      </c>
      <c r="EL383" s="79">
        <v>307.25</v>
      </c>
      <c r="EM383" s="65" t="s">
        <v>406</v>
      </c>
      <c r="EN383" s="78">
        <v>501.16</v>
      </c>
      <c r="EO383" s="78">
        <v>507.74</v>
      </c>
      <c r="EP383" s="78">
        <v>462.81</v>
      </c>
      <c r="EQ383" s="78"/>
      <c r="ER383" s="78"/>
      <c r="ES383" s="79">
        <v>382.04</v>
      </c>
      <c r="ET383" s="65" t="s">
        <v>407</v>
      </c>
      <c r="EU383" s="68">
        <v>1</v>
      </c>
      <c r="EV383" s="78">
        <v>514.1</v>
      </c>
      <c r="EW383" s="78">
        <v>518.61</v>
      </c>
      <c r="EX383" s="78">
        <v>518.61</v>
      </c>
      <c r="EY383" s="78"/>
      <c r="EZ383" s="78"/>
      <c r="FA383" s="79">
        <v>326.32</v>
      </c>
      <c r="FB383" s="65" t="s">
        <v>408</v>
      </c>
      <c r="FC383" s="78">
        <v>560.79</v>
      </c>
      <c r="FD383" s="78">
        <v>527.6</v>
      </c>
      <c r="FE383" s="78">
        <v>615.37</v>
      </c>
      <c r="FF383" s="78"/>
      <c r="FG383" s="78"/>
      <c r="FH383" s="79"/>
      <c r="FI383" s="65" t="s">
        <v>409</v>
      </c>
      <c r="FJ383" s="78">
        <v>501.61</v>
      </c>
      <c r="FK383" s="78">
        <v>505.25</v>
      </c>
      <c r="FL383" s="78">
        <v>340.79</v>
      </c>
      <c r="FM383" s="78">
        <v>536.55999999999995</v>
      </c>
      <c r="FN383" s="78"/>
      <c r="FO383" s="79">
        <v>345.61</v>
      </c>
      <c r="FP383" s="65" t="s">
        <v>410</v>
      </c>
      <c r="FQ383" s="68">
        <v>0.23652404266893701</v>
      </c>
      <c r="FR383" s="78">
        <v>483.15</v>
      </c>
      <c r="FS383" s="78">
        <v>503.06</v>
      </c>
      <c r="FT383" s="78">
        <v>497.98</v>
      </c>
      <c r="FU383" s="78">
        <v>377.71</v>
      </c>
      <c r="FV383" s="78">
        <v>268.5</v>
      </c>
      <c r="FW383" s="79">
        <v>301.08</v>
      </c>
      <c r="FX383" s="65" t="s">
        <v>411</v>
      </c>
      <c r="FY383" s="78">
        <v>536.29</v>
      </c>
      <c r="FZ383" s="78">
        <v>536.89</v>
      </c>
      <c r="GA383" s="78">
        <v>505.9</v>
      </c>
      <c r="GB383" s="78">
        <v>513.52</v>
      </c>
      <c r="GC383" s="78"/>
      <c r="GD383" s="79">
        <v>378.65</v>
      </c>
      <c r="GE383" s="65" t="s">
        <v>412</v>
      </c>
      <c r="GF383" s="68">
        <v>0.21980437410704501</v>
      </c>
      <c r="GG383" s="78">
        <v>515.92999999999995</v>
      </c>
      <c r="GH383" s="78">
        <v>522.46</v>
      </c>
      <c r="GI383" s="78">
        <v>422.07</v>
      </c>
      <c r="GJ383" s="78">
        <v>358.02</v>
      </c>
      <c r="GK383" s="78"/>
      <c r="GL383" s="79">
        <v>342.44</v>
      </c>
      <c r="GM383" s="65" t="s">
        <v>413</v>
      </c>
      <c r="GN383" s="68">
        <v>0.10510273792632301</v>
      </c>
      <c r="GO383" s="78">
        <v>525.01</v>
      </c>
      <c r="GP383" s="78">
        <v>568.29</v>
      </c>
      <c r="GQ383" s="78">
        <v>467.45</v>
      </c>
      <c r="GR383" s="78">
        <v>363.45</v>
      </c>
      <c r="GS383" s="78"/>
      <c r="GT383" s="79"/>
      <c r="GU383" s="65" t="s">
        <v>414</v>
      </c>
      <c r="GV383" s="68">
        <v>1</v>
      </c>
      <c r="GW383" s="78">
        <v>460.67</v>
      </c>
      <c r="GX383" s="78">
        <v>450.96</v>
      </c>
      <c r="GY383" s="78">
        <v>425.37</v>
      </c>
      <c r="GZ383" s="78">
        <v>418.34</v>
      </c>
      <c r="HA383" s="78"/>
      <c r="HB383" s="79">
        <v>425.21</v>
      </c>
      <c r="HC383" s="65" t="s">
        <v>415</v>
      </c>
      <c r="HD383" s="68">
        <v>1</v>
      </c>
      <c r="HE383" s="78">
        <v>476.5</v>
      </c>
      <c r="HF383" s="78">
        <v>527.28</v>
      </c>
      <c r="HG383" s="78"/>
      <c r="HH383" s="78">
        <v>315.97000000000003</v>
      </c>
      <c r="HI383" s="78">
        <v>309.33</v>
      </c>
      <c r="HJ383" s="79">
        <v>380.89</v>
      </c>
      <c r="HK383" s="85" t="s">
        <v>416</v>
      </c>
      <c r="HL383" s="68">
        <v>1.1728829462819601</v>
      </c>
      <c r="HM383" s="78">
        <v>463.16</v>
      </c>
      <c r="HN383" s="78">
        <v>492.38</v>
      </c>
      <c r="HO383" s="78">
        <v>421.91</v>
      </c>
      <c r="HP383" s="78"/>
      <c r="HQ383" s="78"/>
      <c r="HR383" s="79"/>
    </row>
    <row r="384" spans="1:226" x14ac:dyDescent="0.25">
      <c r="A384" s="81">
        <v>42821</v>
      </c>
      <c r="B384" s="82" t="s">
        <v>387</v>
      </c>
      <c r="C384" s="83">
        <v>494.46803732758235</v>
      </c>
      <c r="D384" s="83">
        <v>509.08863885099674</v>
      </c>
      <c r="E384" s="83">
        <v>456.19387756274796</v>
      </c>
      <c r="F384" s="83">
        <v>368.59119403610845</v>
      </c>
      <c r="G384" s="83">
        <v>310.27620497586332</v>
      </c>
      <c r="H384" s="84">
        <v>345.83105968171435</v>
      </c>
      <c r="I384" s="82" t="s">
        <v>388</v>
      </c>
      <c r="J384" s="83">
        <v>501.75721384928823</v>
      </c>
      <c r="K384" s="83">
        <v>508.2945677025163</v>
      </c>
      <c r="L384" s="83">
        <v>455.13831458554131</v>
      </c>
      <c r="M384" s="83">
        <v>369.70311981802831</v>
      </c>
      <c r="N384" s="83">
        <v>314.70703296703294</v>
      </c>
      <c r="O384" s="84">
        <v>376.96166244816703</v>
      </c>
      <c r="P384" s="65" t="s">
        <v>389</v>
      </c>
      <c r="Q384" s="78">
        <v>459.97</v>
      </c>
      <c r="R384" s="78">
        <v>502.86</v>
      </c>
      <c r="S384" s="78">
        <v>452.3</v>
      </c>
      <c r="T384" s="78">
        <v>305</v>
      </c>
      <c r="U384" s="78"/>
      <c r="V384" s="79"/>
      <c r="W384" s="65" t="s">
        <v>390</v>
      </c>
      <c r="X384" s="78">
        <v>469.23</v>
      </c>
      <c r="Y384" s="78">
        <v>473.67</v>
      </c>
      <c r="Z384" s="78">
        <v>436.97</v>
      </c>
      <c r="AA384" s="78">
        <v>300.79000000000002</v>
      </c>
      <c r="AB384" s="78"/>
      <c r="AC384" s="79">
        <v>399.17</v>
      </c>
      <c r="AD384" s="65" t="s">
        <v>391</v>
      </c>
      <c r="AE384" s="68">
        <v>0.51129972389814904</v>
      </c>
      <c r="AF384" s="78">
        <v>499.67</v>
      </c>
      <c r="AG384" s="78">
        <v>518.20000000000005</v>
      </c>
      <c r="AH384" s="78">
        <v>436.14</v>
      </c>
      <c r="AI384" s="78"/>
      <c r="AJ384" s="78"/>
      <c r="AK384" s="79">
        <v>329.48</v>
      </c>
      <c r="AL384" s="69" t="s">
        <v>392</v>
      </c>
      <c r="AM384" s="70">
        <v>1</v>
      </c>
      <c r="AN384" s="78">
        <v>538.70000000000005</v>
      </c>
      <c r="AO384" s="78">
        <v>563.21</v>
      </c>
      <c r="AP384" s="78">
        <v>540.61</v>
      </c>
      <c r="AQ384" s="78">
        <v>546.88</v>
      </c>
      <c r="AR384" s="78"/>
      <c r="AS384" s="79"/>
      <c r="AT384" s="65" t="s">
        <v>393</v>
      </c>
      <c r="AU384" s="68">
        <v>3.70082528403834E-2</v>
      </c>
      <c r="AV384" s="78">
        <v>464.79</v>
      </c>
      <c r="AW384" s="78">
        <v>515.87</v>
      </c>
      <c r="AX384" s="78">
        <v>440.01</v>
      </c>
      <c r="AY384" s="78">
        <v>316.24</v>
      </c>
      <c r="AZ384" s="78"/>
      <c r="BA384" s="79">
        <v>358.84</v>
      </c>
      <c r="BB384" s="65" t="s">
        <v>394</v>
      </c>
      <c r="BC384" s="78">
        <v>489.2</v>
      </c>
      <c r="BD384" s="78">
        <v>503.55</v>
      </c>
      <c r="BE384" s="78">
        <v>430.25</v>
      </c>
      <c r="BF384" s="78"/>
      <c r="BG384" s="78"/>
      <c r="BH384" s="79">
        <v>372.91</v>
      </c>
      <c r="BI384" s="65" t="s">
        <v>395</v>
      </c>
      <c r="BJ384" s="68">
        <v>0.13440137627009299</v>
      </c>
      <c r="BK384" s="78">
        <v>559.91999999999996</v>
      </c>
      <c r="BL384" s="78">
        <v>561.79999999999995</v>
      </c>
      <c r="BM384" s="78">
        <v>528.47</v>
      </c>
      <c r="BN384" s="78">
        <v>275.86</v>
      </c>
      <c r="BO384" s="78"/>
      <c r="BP384" s="79"/>
      <c r="BQ384" s="65" t="s">
        <v>396</v>
      </c>
      <c r="BR384" s="68">
        <v>1</v>
      </c>
      <c r="BS384" s="78">
        <v>545.55999999999995</v>
      </c>
      <c r="BT384" s="78">
        <v>465.33</v>
      </c>
      <c r="BU384" s="78">
        <v>508.22</v>
      </c>
      <c r="BV384" s="78"/>
      <c r="BW384" s="78"/>
      <c r="BX384" s="79">
        <v>399.25</v>
      </c>
      <c r="BY384" s="65" t="s">
        <v>397</v>
      </c>
      <c r="BZ384" s="78">
        <v>540.87</v>
      </c>
      <c r="CA384" s="78">
        <v>538.79</v>
      </c>
      <c r="CB384" s="78">
        <v>454.87</v>
      </c>
      <c r="CC384" s="78">
        <v>355.98</v>
      </c>
      <c r="CD384" s="78"/>
      <c r="CE384" s="79">
        <v>497.06</v>
      </c>
      <c r="CF384" s="65" t="s">
        <v>398</v>
      </c>
      <c r="CG384" s="78">
        <v>527.87</v>
      </c>
      <c r="CH384" s="78">
        <v>577.34</v>
      </c>
      <c r="CI384" s="78">
        <v>474.53</v>
      </c>
      <c r="CJ384" s="78"/>
      <c r="CK384" s="78"/>
      <c r="CL384" s="79"/>
      <c r="CM384" s="65" t="s">
        <v>399</v>
      </c>
      <c r="CN384" s="78">
        <v>484</v>
      </c>
      <c r="CO384" s="78">
        <v>474.47</v>
      </c>
      <c r="CP384" s="78">
        <v>495.72</v>
      </c>
      <c r="CQ384" s="78">
        <v>339.1</v>
      </c>
      <c r="CR384" s="78"/>
      <c r="CS384" s="79">
        <v>524.91999999999996</v>
      </c>
      <c r="CT384" s="65" t="s">
        <v>400</v>
      </c>
      <c r="CU384" s="78">
        <v>512.09</v>
      </c>
      <c r="CV384" s="78">
        <v>609.79999999999995</v>
      </c>
      <c r="CW384" s="78">
        <v>492.52</v>
      </c>
      <c r="CX384" s="78">
        <v>354.59</v>
      </c>
      <c r="CY384" s="78"/>
      <c r="CZ384" s="79"/>
      <c r="DA384" s="65" t="s">
        <v>401</v>
      </c>
      <c r="DB384" s="68">
        <v>0.13441763559379</v>
      </c>
      <c r="DC384" s="78">
        <v>483.8</v>
      </c>
      <c r="DD384" s="78">
        <v>517.13</v>
      </c>
      <c r="DE384" s="78">
        <v>447.26</v>
      </c>
      <c r="DF384" s="78">
        <v>442.77</v>
      </c>
      <c r="DG384" s="78"/>
      <c r="DH384" s="79">
        <v>464.84</v>
      </c>
      <c r="DI384" s="65" t="s">
        <v>402</v>
      </c>
      <c r="DJ384" s="68">
        <v>3.22362270719835E-3</v>
      </c>
      <c r="DK384" s="78">
        <v>495.19</v>
      </c>
      <c r="DL384" s="78">
        <v>530.9</v>
      </c>
      <c r="DM384" s="78">
        <v>530.9</v>
      </c>
      <c r="DN384" s="78">
        <v>444.51</v>
      </c>
      <c r="DO384" s="78"/>
      <c r="DP384" s="79">
        <v>430.4</v>
      </c>
      <c r="DQ384" s="65" t="s">
        <v>403</v>
      </c>
      <c r="DR384" s="78">
        <v>489.03</v>
      </c>
      <c r="DS384" s="78">
        <v>508.32</v>
      </c>
      <c r="DT384" s="78">
        <v>451.12</v>
      </c>
      <c r="DU384" s="78">
        <v>567.49</v>
      </c>
      <c r="DV384" s="78"/>
      <c r="DW384" s="79"/>
      <c r="DX384" s="65" t="s">
        <v>404</v>
      </c>
      <c r="DY384" s="78">
        <v>527.44000000000005</v>
      </c>
      <c r="DZ384" s="78">
        <v>519.74</v>
      </c>
      <c r="EA384" s="78">
        <v>552.83000000000004</v>
      </c>
      <c r="EB384" s="78">
        <v>335.6</v>
      </c>
      <c r="EC384" s="78"/>
      <c r="ED384" s="79">
        <v>377.07</v>
      </c>
      <c r="EE384" s="65" t="s">
        <v>405</v>
      </c>
      <c r="EF384" s="68">
        <v>1</v>
      </c>
      <c r="EG384" s="78">
        <v>514.16999999999996</v>
      </c>
      <c r="EH384" s="78">
        <v>514.66</v>
      </c>
      <c r="EI384" s="78">
        <v>460.13</v>
      </c>
      <c r="EJ384" s="78"/>
      <c r="EK384" s="78">
        <v>264.94</v>
      </c>
      <c r="EL384" s="79">
        <v>307.04000000000002</v>
      </c>
      <c r="EM384" s="65" t="s">
        <v>406</v>
      </c>
      <c r="EN384" s="78">
        <v>501.16</v>
      </c>
      <c r="EO384" s="78">
        <v>507.74</v>
      </c>
      <c r="EP384" s="78">
        <v>445.26</v>
      </c>
      <c r="EQ384" s="78"/>
      <c r="ER384" s="78"/>
      <c r="ES384" s="79">
        <v>382.04</v>
      </c>
      <c r="ET384" s="65" t="s">
        <v>407</v>
      </c>
      <c r="EU384" s="68">
        <v>1</v>
      </c>
      <c r="EV384" s="78">
        <v>522.09</v>
      </c>
      <c r="EW384" s="78">
        <v>535.23</v>
      </c>
      <c r="EX384" s="78">
        <v>535.23</v>
      </c>
      <c r="EY384" s="78"/>
      <c r="EZ384" s="78"/>
      <c r="FA384" s="79">
        <v>325.33999999999997</v>
      </c>
      <c r="FB384" s="65" t="s">
        <v>408</v>
      </c>
      <c r="FC384" s="78">
        <v>560.79</v>
      </c>
      <c r="FD384" s="78">
        <v>527.6</v>
      </c>
      <c r="FE384" s="78">
        <v>615.37</v>
      </c>
      <c r="FF384" s="78"/>
      <c r="FG384" s="78"/>
      <c r="FH384" s="79"/>
      <c r="FI384" s="65" t="s">
        <v>409</v>
      </c>
      <c r="FJ384" s="78">
        <v>480.12</v>
      </c>
      <c r="FK384" s="78">
        <v>503.6</v>
      </c>
      <c r="FL384" s="78">
        <v>320.13</v>
      </c>
      <c r="FM384" s="78">
        <v>536.55999999999995</v>
      </c>
      <c r="FN384" s="78"/>
      <c r="FO384" s="79">
        <v>355.53</v>
      </c>
      <c r="FP384" s="65" t="s">
        <v>410</v>
      </c>
      <c r="FQ384" s="68">
        <v>0.234516076077015</v>
      </c>
      <c r="FR384" s="78">
        <v>481.63</v>
      </c>
      <c r="FS384" s="78">
        <v>504.89</v>
      </c>
      <c r="FT384" s="78">
        <v>484.77</v>
      </c>
      <c r="FU384" s="78">
        <v>381.68</v>
      </c>
      <c r="FV384" s="78">
        <v>294.82</v>
      </c>
      <c r="FW384" s="79">
        <v>299.07</v>
      </c>
      <c r="FX384" s="65" t="s">
        <v>411</v>
      </c>
      <c r="FY384" s="78">
        <v>525.73</v>
      </c>
      <c r="FZ384" s="78">
        <v>536.08000000000004</v>
      </c>
      <c r="GA384" s="78">
        <v>509.96</v>
      </c>
      <c r="GB384" s="78">
        <v>513.52</v>
      </c>
      <c r="GC384" s="78"/>
      <c r="GD384" s="79">
        <v>380.28</v>
      </c>
      <c r="GE384" s="65" t="s">
        <v>412</v>
      </c>
      <c r="GF384" s="68">
        <v>0.21982370139148399</v>
      </c>
      <c r="GG384" s="78">
        <v>492.32</v>
      </c>
      <c r="GH384" s="78">
        <v>521.04</v>
      </c>
      <c r="GI384" s="78">
        <v>435.52</v>
      </c>
      <c r="GJ384" s="78">
        <v>359.85</v>
      </c>
      <c r="GK384" s="78"/>
      <c r="GL384" s="79">
        <v>345.09</v>
      </c>
      <c r="GM384" s="65" t="s">
        <v>413</v>
      </c>
      <c r="GN384" s="68">
        <v>0.10470875260463</v>
      </c>
      <c r="GO384" s="78">
        <v>504.7</v>
      </c>
      <c r="GP384" s="78">
        <v>549.07000000000005</v>
      </c>
      <c r="GQ384" s="78">
        <v>456.15</v>
      </c>
      <c r="GR384" s="78">
        <v>346.06</v>
      </c>
      <c r="GS384" s="78"/>
      <c r="GT384" s="79"/>
      <c r="GU384" s="65" t="s">
        <v>414</v>
      </c>
      <c r="GV384" s="68">
        <v>1</v>
      </c>
      <c r="GW384" s="78">
        <v>469.32</v>
      </c>
      <c r="GX384" s="78">
        <v>465.03</v>
      </c>
      <c r="GY384" s="78">
        <v>444.56</v>
      </c>
      <c r="GZ384" s="78">
        <v>418.34</v>
      </c>
      <c r="HA384" s="78"/>
      <c r="HB384" s="79">
        <v>424.9</v>
      </c>
      <c r="HC384" s="65" t="s">
        <v>415</v>
      </c>
      <c r="HD384" s="68">
        <v>1</v>
      </c>
      <c r="HE384" s="78">
        <v>480.66</v>
      </c>
      <c r="HF384" s="78">
        <v>531.45000000000005</v>
      </c>
      <c r="HG384" s="78"/>
      <c r="HH384" s="78">
        <v>321.89999999999998</v>
      </c>
      <c r="HI384" s="78">
        <v>315.26</v>
      </c>
      <c r="HJ384" s="79">
        <v>380.05</v>
      </c>
      <c r="HK384" s="85" t="s">
        <v>416</v>
      </c>
      <c r="HL384" s="68">
        <v>1.1573672210455701</v>
      </c>
      <c r="HM384" s="78">
        <v>467.66</v>
      </c>
      <c r="HN384" s="78">
        <v>497.07</v>
      </c>
      <c r="HO384" s="78">
        <v>389.84</v>
      </c>
      <c r="HP384" s="78"/>
      <c r="HQ384" s="78"/>
      <c r="HR384" s="79"/>
    </row>
    <row r="385" spans="1:226" x14ac:dyDescent="0.25">
      <c r="A385" s="81">
        <v>42814</v>
      </c>
      <c r="B385" s="82" t="s">
        <v>387</v>
      </c>
      <c r="C385" s="83">
        <v>499.83426605855345</v>
      </c>
      <c r="D385" s="83">
        <v>517.77314703172658</v>
      </c>
      <c r="E385" s="83">
        <v>464.55802115832529</v>
      </c>
      <c r="F385" s="83">
        <v>375.31557868237132</v>
      </c>
      <c r="G385" s="83">
        <v>325.74430746379505</v>
      </c>
      <c r="H385" s="84">
        <v>348.28908436084942</v>
      </c>
      <c r="I385" s="82" t="s">
        <v>388</v>
      </c>
      <c r="J385" s="83">
        <v>507.92348907243814</v>
      </c>
      <c r="K385" s="83">
        <v>517.3170888790728</v>
      </c>
      <c r="L385" s="83">
        <v>463.32593348185696</v>
      </c>
      <c r="M385" s="83">
        <v>375.94786763354745</v>
      </c>
      <c r="N385" s="83">
        <v>334.96197802197798</v>
      </c>
      <c r="O385" s="84">
        <v>378.64534155421973</v>
      </c>
      <c r="P385" s="65" t="s">
        <v>389</v>
      </c>
      <c r="Q385" s="78">
        <v>465.81</v>
      </c>
      <c r="R385" s="78">
        <v>505.36</v>
      </c>
      <c r="S385" s="78">
        <v>458.02</v>
      </c>
      <c r="T385" s="78">
        <v>316</v>
      </c>
      <c r="U385" s="78"/>
      <c r="V385" s="79"/>
      <c r="W385" s="65" t="s">
        <v>390</v>
      </c>
      <c r="X385" s="78">
        <v>489.56</v>
      </c>
      <c r="Y385" s="78">
        <v>503.39</v>
      </c>
      <c r="Z385" s="78">
        <v>436.97</v>
      </c>
      <c r="AA385" s="78">
        <v>300.79000000000002</v>
      </c>
      <c r="AB385" s="78"/>
      <c r="AC385" s="79">
        <v>399.17</v>
      </c>
      <c r="AD385" s="65" t="s">
        <v>391</v>
      </c>
      <c r="AE385" s="68">
        <v>0.51129972389814904</v>
      </c>
      <c r="AF385" s="78">
        <v>500.09</v>
      </c>
      <c r="AG385" s="78">
        <v>529.45000000000005</v>
      </c>
      <c r="AH385" s="78">
        <v>464.26</v>
      </c>
      <c r="AI385" s="78"/>
      <c r="AJ385" s="78"/>
      <c r="AK385" s="79">
        <v>331.44</v>
      </c>
      <c r="AL385" s="69" t="s">
        <v>392</v>
      </c>
      <c r="AM385" s="70">
        <v>1</v>
      </c>
      <c r="AN385" s="78">
        <v>547.99</v>
      </c>
      <c r="AO385" s="78">
        <v>566.91999999999996</v>
      </c>
      <c r="AP385" s="78">
        <v>539.79999999999995</v>
      </c>
      <c r="AQ385" s="78">
        <v>546.88</v>
      </c>
      <c r="AR385" s="78"/>
      <c r="AS385" s="79"/>
      <c r="AT385" s="65" t="s">
        <v>393</v>
      </c>
      <c r="AU385" s="68">
        <v>3.70082528403834E-2</v>
      </c>
      <c r="AV385" s="78">
        <v>469.2</v>
      </c>
      <c r="AW385" s="78">
        <v>519.72</v>
      </c>
      <c r="AX385" s="78">
        <v>444.78</v>
      </c>
      <c r="AY385" s="78">
        <v>316.24</v>
      </c>
      <c r="AZ385" s="78"/>
      <c r="BA385" s="79">
        <v>359.42</v>
      </c>
      <c r="BB385" s="65" t="s">
        <v>394</v>
      </c>
      <c r="BC385" s="78">
        <v>490.04</v>
      </c>
      <c r="BD385" s="78">
        <v>508.59</v>
      </c>
      <c r="BE385" s="78">
        <v>440.33</v>
      </c>
      <c r="BF385" s="78"/>
      <c r="BG385" s="78"/>
      <c r="BH385" s="79">
        <v>377.95</v>
      </c>
      <c r="BI385" s="65" t="s">
        <v>395</v>
      </c>
      <c r="BJ385" s="68">
        <v>0.13450622763834</v>
      </c>
      <c r="BK385" s="78">
        <v>560.35</v>
      </c>
      <c r="BL385" s="78">
        <v>578.38</v>
      </c>
      <c r="BM385" s="78">
        <v>545.02</v>
      </c>
      <c r="BN385" s="78">
        <v>289.52</v>
      </c>
      <c r="BO385" s="78"/>
      <c r="BP385" s="79"/>
      <c r="BQ385" s="65" t="s">
        <v>396</v>
      </c>
      <c r="BR385" s="68">
        <v>1</v>
      </c>
      <c r="BS385" s="78">
        <v>591.4</v>
      </c>
      <c r="BT385" s="78">
        <v>537.83000000000004</v>
      </c>
      <c r="BU385" s="78">
        <v>508.22</v>
      </c>
      <c r="BV385" s="78"/>
      <c r="BW385" s="78"/>
      <c r="BX385" s="79">
        <v>395.08</v>
      </c>
      <c r="BY385" s="65" t="s">
        <v>397</v>
      </c>
      <c r="BZ385" s="78">
        <v>544.99</v>
      </c>
      <c r="CA385" s="78">
        <v>546.58000000000004</v>
      </c>
      <c r="CB385" s="78">
        <v>465.78</v>
      </c>
      <c r="CC385" s="78">
        <v>357.29</v>
      </c>
      <c r="CD385" s="78"/>
      <c r="CE385" s="79">
        <v>496.76</v>
      </c>
      <c r="CF385" s="65" t="s">
        <v>398</v>
      </c>
      <c r="CG385" s="78">
        <v>534.32000000000005</v>
      </c>
      <c r="CH385" s="78">
        <v>582.17999999999995</v>
      </c>
      <c r="CI385" s="78">
        <v>486.62</v>
      </c>
      <c r="CJ385" s="78"/>
      <c r="CK385" s="78"/>
      <c r="CL385" s="79"/>
      <c r="CM385" s="65" t="s">
        <v>399</v>
      </c>
      <c r="CN385" s="78">
        <v>491.61</v>
      </c>
      <c r="CO385" s="78">
        <v>485.64</v>
      </c>
      <c r="CP385" s="78">
        <v>501.79</v>
      </c>
      <c r="CQ385" s="78">
        <v>347</v>
      </c>
      <c r="CR385" s="78"/>
      <c r="CS385" s="79">
        <v>523.72</v>
      </c>
      <c r="CT385" s="65" t="s">
        <v>400</v>
      </c>
      <c r="CU385" s="78">
        <v>519.48</v>
      </c>
      <c r="CV385" s="78">
        <v>616.99</v>
      </c>
      <c r="CW385" s="78">
        <v>499.71</v>
      </c>
      <c r="CX385" s="78">
        <v>361.51</v>
      </c>
      <c r="CY385" s="78"/>
      <c r="CZ385" s="79"/>
      <c r="DA385" s="65" t="s">
        <v>401</v>
      </c>
      <c r="DB385" s="68">
        <v>0.13503477145364901</v>
      </c>
      <c r="DC385" s="78">
        <v>496.82</v>
      </c>
      <c r="DD385" s="78">
        <v>538.95000000000005</v>
      </c>
      <c r="DE385" s="78">
        <v>470.38</v>
      </c>
      <c r="DF385" s="78">
        <v>453.31</v>
      </c>
      <c r="DG385" s="78"/>
      <c r="DH385" s="79">
        <v>477.67</v>
      </c>
      <c r="DI385" s="65" t="s">
        <v>402</v>
      </c>
      <c r="DJ385" s="68">
        <v>3.24002073613271E-3</v>
      </c>
      <c r="DK385" s="78">
        <v>495.74</v>
      </c>
      <c r="DL385" s="78">
        <v>537.04999999999995</v>
      </c>
      <c r="DM385" s="78">
        <v>537.04999999999995</v>
      </c>
      <c r="DN385" s="78">
        <v>579.05999999999995</v>
      </c>
      <c r="DO385" s="78"/>
      <c r="DP385" s="79">
        <v>433.11</v>
      </c>
      <c r="DQ385" s="65" t="s">
        <v>403</v>
      </c>
      <c r="DR385" s="78">
        <v>521.54999999999995</v>
      </c>
      <c r="DS385" s="78">
        <v>532.71</v>
      </c>
      <c r="DT385" s="78">
        <v>464.71</v>
      </c>
      <c r="DU385" s="78">
        <v>577.95000000000005</v>
      </c>
      <c r="DV385" s="78"/>
      <c r="DW385" s="79"/>
      <c r="DX385" s="65" t="s">
        <v>404</v>
      </c>
      <c r="DY385" s="78">
        <v>533.08000000000004</v>
      </c>
      <c r="DZ385" s="78">
        <v>524.87</v>
      </c>
      <c r="EA385" s="78">
        <v>561.72</v>
      </c>
      <c r="EB385" s="78">
        <v>343.95</v>
      </c>
      <c r="EC385" s="78"/>
      <c r="ED385" s="79">
        <v>377.23</v>
      </c>
      <c r="EE385" s="65" t="s">
        <v>405</v>
      </c>
      <c r="EF385" s="68">
        <v>1</v>
      </c>
      <c r="EG385" s="78">
        <v>522.30999999999995</v>
      </c>
      <c r="EH385" s="78">
        <v>533.46</v>
      </c>
      <c r="EI385" s="78">
        <v>460.13</v>
      </c>
      <c r="EJ385" s="78"/>
      <c r="EK385" s="78">
        <v>264.94</v>
      </c>
      <c r="EL385" s="79">
        <v>306.81</v>
      </c>
      <c r="EM385" s="65" t="s">
        <v>406</v>
      </c>
      <c r="EN385" s="78">
        <v>513.98</v>
      </c>
      <c r="EO385" s="78">
        <v>507.74</v>
      </c>
      <c r="EP385" s="78">
        <v>460.18</v>
      </c>
      <c r="EQ385" s="78"/>
      <c r="ER385" s="78"/>
      <c r="ES385" s="79">
        <v>413.52</v>
      </c>
      <c r="ET385" s="65" t="s">
        <v>407</v>
      </c>
      <c r="EU385" s="68">
        <v>1</v>
      </c>
      <c r="EV385" s="78">
        <v>533.66</v>
      </c>
      <c r="EW385" s="78">
        <v>546.16</v>
      </c>
      <c r="EX385" s="78">
        <v>546.16</v>
      </c>
      <c r="EY385" s="78"/>
      <c r="EZ385" s="78"/>
      <c r="FA385" s="79">
        <v>326.32</v>
      </c>
      <c r="FB385" s="65" t="s">
        <v>408</v>
      </c>
      <c r="FC385" s="78">
        <v>560.79</v>
      </c>
      <c r="FD385" s="78">
        <v>527.6</v>
      </c>
      <c r="FE385" s="78">
        <v>615.37</v>
      </c>
      <c r="FF385" s="78"/>
      <c r="FG385" s="78"/>
      <c r="FH385" s="79"/>
      <c r="FI385" s="65" t="s">
        <v>409</v>
      </c>
      <c r="FJ385" s="78">
        <v>491.69</v>
      </c>
      <c r="FK385" s="78">
        <v>516</v>
      </c>
      <c r="FL385" s="78">
        <v>329.22</v>
      </c>
      <c r="FM385" s="78">
        <v>547.55999999999995</v>
      </c>
      <c r="FN385" s="78"/>
      <c r="FO385" s="79">
        <v>372.06</v>
      </c>
      <c r="FP385" s="65" t="s">
        <v>410</v>
      </c>
      <c r="FQ385" s="68">
        <v>0.233535730966838</v>
      </c>
      <c r="FR385" s="78">
        <v>491.11</v>
      </c>
      <c r="FS385" s="78">
        <v>514.38</v>
      </c>
      <c r="FT385" s="78">
        <v>493.42</v>
      </c>
      <c r="FU385" s="78">
        <v>377.19</v>
      </c>
      <c r="FV385" s="78">
        <v>293.58999999999997</v>
      </c>
      <c r="FW385" s="79">
        <v>302.87</v>
      </c>
      <c r="FX385" s="65" t="s">
        <v>411</v>
      </c>
      <c r="FY385" s="78">
        <v>535.48</v>
      </c>
      <c r="FZ385" s="78">
        <v>546.65</v>
      </c>
      <c r="GA385" s="78">
        <v>520.53</v>
      </c>
      <c r="GB385" s="78">
        <v>540.54999999999995</v>
      </c>
      <c r="GC385" s="78"/>
      <c r="GD385" s="79">
        <v>381.09</v>
      </c>
      <c r="GE385" s="65" t="s">
        <v>412</v>
      </c>
      <c r="GF385" s="68">
        <v>0.21927420239008899</v>
      </c>
      <c r="GG385" s="78">
        <v>491.58</v>
      </c>
      <c r="GH385" s="78">
        <v>525.19000000000005</v>
      </c>
      <c r="GI385" s="78">
        <v>438.05</v>
      </c>
      <c r="GJ385" s="78">
        <v>381.09</v>
      </c>
      <c r="GK385" s="78"/>
      <c r="GL385" s="79">
        <v>343.73</v>
      </c>
      <c r="GM385" s="65" t="s">
        <v>413</v>
      </c>
      <c r="GN385" s="68">
        <v>0.105176802204506</v>
      </c>
      <c r="GO385" s="78">
        <v>489.45</v>
      </c>
      <c r="GP385" s="78">
        <v>560.11</v>
      </c>
      <c r="GQ385" s="78">
        <v>465.51</v>
      </c>
      <c r="GR385" s="78">
        <v>350.87</v>
      </c>
      <c r="GS385" s="78"/>
      <c r="GT385" s="79"/>
      <c r="GU385" s="65" t="s">
        <v>414</v>
      </c>
      <c r="GV385" s="68">
        <v>1</v>
      </c>
      <c r="GW385" s="78">
        <v>481.2</v>
      </c>
      <c r="GX385" s="78">
        <v>473.54</v>
      </c>
      <c r="GY385" s="78">
        <v>448.91</v>
      </c>
      <c r="GZ385" s="78">
        <v>418.34</v>
      </c>
      <c r="HA385" s="78"/>
      <c r="HB385" s="79">
        <v>425.44</v>
      </c>
      <c r="HC385" s="65" t="s">
        <v>415</v>
      </c>
      <c r="HD385" s="68">
        <v>1</v>
      </c>
      <c r="HE385" s="78">
        <v>494</v>
      </c>
      <c r="HF385" s="78">
        <v>544.78</v>
      </c>
      <c r="HG385" s="78"/>
      <c r="HH385" s="78">
        <v>342.38</v>
      </c>
      <c r="HI385" s="78">
        <v>335.74</v>
      </c>
      <c r="HJ385" s="79">
        <v>380.05</v>
      </c>
      <c r="HK385" s="85" t="s">
        <v>416</v>
      </c>
      <c r="HL385" s="68">
        <v>1.15216664938417</v>
      </c>
      <c r="HM385" s="78">
        <v>474.37</v>
      </c>
      <c r="HN385" s="78">
        <v>502.15</v>
      </c>
      <c r="HO385" s="78">
        <v>405.48</v>
      </c>
      <c r="HP385" s="78"/>
      <c r="HQ385" s="78"/>
      <c r="HR385" s="79"/>
    </row>
    <row r="386" spans="1:226" x14ac:dyDescent="0.25">
      <c r="A386" s="81">
        <v>42807</v>
      </c>
      <c r="B386" s="82" t="s">
        <v>387</v>
      </c>
      <c r="C386" s="83">
        <v>512.33136321629286</v>
      </c>
      <c r="D386" s="83">
        <v>530.58592010354971</v>
      </c>
      <c r="E386" s="83">
        <v>486.71677651376478</v>
      </c>
      <c r="F386" s="83">
        <v>384.33891500661696</v>
      </c>
      <c r="G386" s="83">
        <v>331.48931303379129</v>
      </c>
      <c r="H386" s="84">
        <v>349.36041840747635</v>
      </c>
      <c r="I386" s="82" t="s">
        <v>388</v>
      </c>
      <c r="J386" s="83">
        <v>522.8113515442277</v>
      </c>
      <c r="K386" s="83">
        <v>531.66924319843133</v>
      </c>
      <c r="L386" s="83">
        <v>485.91651115718213</v>
      </c>
      <c r="M386" s="83">
        <v>385.10414502550765</v>
      </c>
      <c r="N386" s="83">
        <v>341.87516483516481</v>
      </c>
      <c r="O386" s="84">
        <v>379.19017847517557</v>
      </c>
      <c r="P386" s="65" t="s">
        <v>389</v>
      </c>
      <c r="Q386" s="78">
        <v>492.47</v>
      </c>
      <c r="R386" s="78">
        <v>522.86</v>
      </c>
      <c r="S386" s="78">
        <v>474.63</v>
      </c>
      <c r="T386" s="78">
        <v>333</v>
      </c>
      <c r="U386" s="78"/>
      <c r="V386" s="79"/>
      <c r="W386" s="65" t="s">
        <v>390</v>
      </c>
      <c r="X386" s="78">
        <v>521.34</v>
      </c>
      <c r="Y386" s="78">
        <v>530.34</v>
      </c>
      <c r="Z386" s="78">
        <v>467.05</v>
      </c>
      <c r="AA386" s="78">
        <v>300.69</v>
      </c>
      <c r="AB386" s="78"/>
      <c r="AC386" s="79">
        <v>428.93</v>
      </c>
      <c r="AD386" s="65" t="s">
        <v>391</v>
      </c>
      <c r="AE386" s="68">
        <v>0.51129972389814904</v>
      </c>
      <c r="AF386" s="78">
        <v>507.08</v>
      </c>
      <c r="AG386" s="78">
        <v>531.62</v>
      </c>
      <c r="AH386" s="78">
        <v>464.26</v>
      </c>
      <c r="AI386" s="78"/>
      <c r="AJ386" s="78"/>
      <c r="AK386" s="79">
        <v>333.91</v>
      </c>
      <c r="AL386" s="69" t="s">
        <v>392</v>
      </c>
      <c r="AM386" s="70">
        <v>1</v>
      </c>
      <c r="AN386" s="78">
        <v>556.96</v>
      </c>
      <c r="AO386" s="78">
        <v>576.27</v>
      </c>
      <c r="AP386" s="78">
        <v>541.39</v>
      </c>
      <c r="AQ386" s="78">
        <v>546.88</v>
      </c>
      <c r="AR386" s="78"/>
      <c r="AS386" s="79"/>
      <c r="AT386" s="65" t="s">
        <v>393</v>
      </c>
      <c r="AU386" s="68">
        <v>3.70082528403834E-2</v>
      </c>
      <c r="AV386" s="78">
        <v>473.63</v>
      </c>
      <c r="AW386" s="78">
        <v>524.13</v>
      </c>
      <c r="AX386" s="78">
        <v>456.83</v>
      </c>
      <c r="AY386" s="78">
        <v>308.27999999999997</v>
      </c>
      <c r="AZ386" s="78"/>
      <c r="BA386" s="79">
        <v>356.58</v>
      </c>
      <c r="BB386" s="65" t="s">
        <v>394</v>
      </c>
      <c r="BC386" s="78">
        <v>506</v>
      </c>
      <c r="BD386" s="78">
        <v>523.72</v>
      </c>
      <c r="BE386" s="78">
        <v>468.9</v>
      </c>
      <c r="BF386" s="78"/>
      <c r="BG386" s="78"/>
      <c r="BH386" s="79">
        <v>372.91</v>
      </c>
      <c r="BI386" s="65" t="s">
        <v>395</v>
      </c>
      <c r="BJ386" s="68">
        <v>0.134517083669626</v>
      </c>
      <c r="BK386" s="78">
        <v>587.29999999999995</v>
      </c>
      <c r="BL386" s="78">
        <v>605.33000000000004</v>
      </c>
      <c r="BM386" s="78">
        <v>571.97</v>
      </c>
      <c r="BN386" s="78">
        <v>303</v>
      </c>
      <c r="BO386" s="78"/>
      <c r="BP386" s="79"/>
      <c r="BQ386" s="65" t="s">
        <v>396</v>
      </c>
      <c r="BR386" s="68">
        <v>1</v>
      </c>
      <c r="BS386" s="78">
        <v>591.4</v>
      </c>
      <c r="BT386" s="78">
        <v>537.83000000000004</v>
      </c>
      <c r="BU386" s="78">
        <v>508.22</v>
      </c>
      <c r="BV386" s="78"/>
      <c r="BW386" s="78"/>
      <c r="BX386" s="79">
        <v>395.08</v>
      </c>
      <c r="BY386" s="65" t="s">
        <v>397</v>
      </c>
      <c r="BZ386" s="78">
        <v>560.91999999999996</v>
      </c>
      <c r="CA386" s="78">
        <v>562.49</v>
      </c>
      <c r="CB386" s="78">
        <v>471.13</v>
      </c>
      <c r="CC386" s="78">
        <v>361.28</v>
      </c>
      <c r="CD386" s="78"/>
      <c r="CE386" s="79">
        <v>495.96</v>
      </c>
      <c r="CF386" s="65" t="s">
        <v>398</v>
      </c>
      <c r="CG386" s="78">
        <v>544.79999999999995</v>
      </c>
      <c r="CH386" s="78">
        <v>591.85</v>
      </c>
      <c r="CI386" s="78">
        <v>502.75</v>
      </c>
      <c r="CJ386" s="78"/>
      <c r="CK386" s="78"/>
      <c r="CL386" s="79"/>
      <c r="CM386" s="65" t="s">
        <v>399</v>
      </c>
      <c r="CN386" s="78">
        <v>508.48</v>
      </c>
      <c r="CO386" s="78">
        <v>503.12</v>
      </c>
      <c r="CP386" s="78">
        <v>521.12</v>
      </c>
      <c r="CQ386" s="78">
        <v>369.18</v>
      </c>
      <c r="CR386" s="78"/>
      <c r="CS386" s="79">
        <v>520.11</v>
      </c>
      <c r="CT386" s="65" t="s">
        <v>400</v>
      </c>
      <c r="CU386" s="78">
        <v>531.29</v>
      </c>
      <c r="CV386" s="78">
        <v>623.02</v>
      </c>
      <c r="CW386" s="78">
        <v>508.94</v>
      </c>
      <c r="CX386" s="78">
        <v>392.24</v>
      </c>
      <c r="CY386" s="78"/>
      <c r="CZ386" s="79"/>
      <c r="DA386" s="65" t="s">
        <v>401</v>
      </c>
      <c r="DB386" s="68">
        <v>0.13452975125448999</v>
      </c>
      <c r="DC386" s="78">
        <v>511.32</v>
      </c>
      <c r="DD386" s="78">
        <v>550.92999999999995</v>
      </c>
      <c r="DE386" s="78">
        <v>481.54</v>
      </c>
      <c r="DF386" s="78">
        <v>486.06</v>
      </c>
      <c r="DG386" s="78"/>
      <c r="DH386" s="79">
        <v>485.25</v>
      </c>
      <c r="DI386" s="65" t="s">
        <v>402</v>
      </c>
      <c r="DJ386" s="68">
        <v>3.2007169605991698E-3</v>
      </c>
      <c r="DK386" s="78">
        <v>508.74</v>
      </c>
      <c r="DL386" s="78">
        <v>557.08000000000004</v>
      </c>
      <c r="DM386" s="78">
        <v>557.08000000000004</v>
      </c>
      <c r="DN386" s="78">
        <v>383.65</v>
      </c>
      <c r="DO386" s="78"/>
      <c r="DP386" s="79">
        <v>434.25</v>
      </c>
      <c r="DQ386" s="65" t="s">
        <v>403</v>
      </c>
      <c r="DR386" s="78">
        <v>529.67999999999995</v>
      </c>
      <c r="DS386" s="78">
        <v>532.71</v>
      </c>
      <c r="DT386" s="78">
        <v>469.27</v>
      </c>
      <c r="DU386" s="78">
        <v>592.65</v>
      </c>
      <c r="DV386" s="78"/>
      <c r="DW386" s="79"/>
      <c r="DX386" s="65" t="s">
        <v>404</v>
      </c>
      <c r="DY386" s="78">
        <v>541.19000000000005</v>
      </c>
      <c r="DZ386" s="78">
        <v>531.78</v>
      </c>
      <c r="EA386" s="78">
        <v>573.30999999999995</v>
      </c>
      <c r="EB386" s="78">
        <v>353.67</v>
      </c>
      <c r="EC386" s="78"/>
      <c r="ED386" s="79">
        <v>377.41</v>
      </c>
      <c r="EE386" s="65" t="s">
        <v>405</v>
      </c>
      <c r="EF386" s="68">
        <v>1</v>
      </c>
      <c r="EG386" s="78">
        <v>513.6</v>
      </c>
      <c r="EH386" s="78">
        <v>536.57000000000005</v>
      </c>
      <c r="EI386" s="78">
        <v>460.13</v>
      </c>
      <c r="EJ386" s="78"/>
      <c r="EK386" s="78">
        <v>264.94</v>
      </c>
      <c r="EL386" s="79">
        <v>307.98</v>
      </c>
      <c r="EM386" s="65" t="s">
        <v>406</v>
      </c>
      <c r="EN386" s="78">
        <v>536.20000000000005</v>
      </c>
      <c r="EO386" s="78">
        <v>526.54</v>
      </c>
      <c r="EP386" s="78">
        <v>486.49</v>
      </c>
      <c r="EQ386" s="78"/>
      <c r="ER386" s="78"/>
      <c r="ES386" s="79">
        <v>413.52</v>
      </c>
      <c r="ET386" s="65" t="s">
        <v>407</v>
      </c>
      <c r="EU386" s="68">
        <v>1</v>
      </c>
      <c r="EV386" s="78">
        <v>533.66</v>
      </c>
      <c r="EW386" s="78">
        <v>554.04999999999995</v>
      </c>
      <c r="EX386" s="78">
        <v>554.04999999999995</v>
      </c>
      <c r="EY386" s="78"/>
      <c r="EZ386" s="78"/>
      <c r="FA386" s="79">
        <v>327.97</v>
      </c>
      <c r="FB386" s="65" t="s">
        <v>408</v>
      </c>
      <c r="FC386" s="78">
        <v>560.79</v>
      </c>
      <c r="FD386" s="78">
        <v>527.6</v>
      </c>
      <c r="FE386" s="78">
        <v>615.37</v>
      </c>
      <c r="FF386" s="78"/>
      <c r="FG386" s="78"/>
      <c r="FH386" s="79"/>
      <c r="FI386" s="65" t="s">
        <v>409</v>
      </c>
      <c r="FJ386" s="78">
        <v>509.87</v>
      </c>
      <c r="FK386" s="78">
        <v>528.39</v>
      </c>
      <c r="FL386" s="78">
        <v>333.35</v>
      </c>
      <c r="FM386" s="78">
        <v>554.55999999999995</v>
      </c>
      <c r="FN386" s="78"/>
      <c r="FO386" s="79">
        <v>380.33</v>
      </c>
      <c r="FP386" s="65" t="s">
        <v>410</v>
      </c>
      <c r="FQ386" s="68">
        <v>0.230542235337514</v>
      </c>
      <c r="FR386" s="78">
        <v>496.39</v>
      </c>
      <c r="FS386" s="78">
        <v>519.54</v>
      </c>
      <c r="FT386" s="78">
        <v>504.38</v>
      </c>
      <c r="FU386" s="78">
        <v>385.02</v>
      </c>
      <c r="FV386" s="78">
        <v>295.26</v>
      </c>
      <c r="FW386" s="79">
        <v>304.54000000000002</v>
      </c>
      <c r="FX386" s="65" t="s">
        <v>411</v>
      </c>
      <c r="FY386" s="78">
        <v>553.37</v>
      </c>
      <c r="FZ386" s="78">
        <v>565.35</v>
      </c>
      <c r="GA386" s="78">
        <v>532.72</v>
      </c>
      <c r="GB386" s="78">
        <v>540.54999999999995</v>
      </c>
      <c r="GC386" s="78"/>
      <c r="GD386" s="79">
        <v>381.9</v>
      </c>
      <c r="GE386" s="65" t="s">
        <v>412</v>
      </c>
      <c r="GF386" s="68">
        <v>0.219490781387182</v>
      </c>
      <c r="GG386" s="78">
        <v>502.55</v>
      </c>
      <c r="GH386" s="78">
        <v>541.41</v>
      </c>
      <c r="GI386" s="78">
        <v>445.96</v>
      </c>
      <c r="GJ386" s="78">
        <v>390.55</v>
      </c>
      <c r="GK386" s="78"/>
      <c r="GL386" s="79">
        <v>342.36</v>
      </c>
      <c r="GM386" s="65" t="s">
        <v>413</v>
      </c>
      <c r="GN386" s="68">
        <v>0.10455329604265801</v>
      </c>
      <c r="GO386" s="78">
        <v>504.2</v>
      </c>
      <c r="GP386" s="78">
        <v>577.95000000000005</v>
      </c>
      <c r="GQ386" s="78">
        <v>477.98</v>
      </c>
      <c r="GR386" s="78">
        <v>361.55</v>
      </c>
      <c r="GS386" s="78"/>
      <c r="GT386" s="79"/>
      <c r="GU386" s="65" t="s">
        <v>414</v>
      </c>
      <c r="GV386" s="68">
        <v>1</v>
      </c>
      <c r="GW386" s="78">
        <v>491.42</v>
      </c>
      <c r="GX386" s="78">
        <v>474.27</v>
      </c>
      <c r="GY386" s="78">
        <v>455.64</v>
      </c>
      <c r="GZ386" s="78">
        <v>418.34</v>
      </c>
      <c r="HA386" s="78"/>
      <c r="HB386" s="79">
        <v>425.47</v>
      </c>
      <c r="HC386" s="65" t="s">
        <v>415</v>
      </c>
      <c r="HD386" s="68">
        <v>1</v>
      </c>
      <c r="HE386" s="78">
        <v>509</v>
      </c>
      <c r="HF386" s="78">
        <v>558.12</v>
      </c>
      <c r="HG386" s="78"/>
      <c r="HH386" s="78">
        <v>349.37</v>
      </c>
      <c r="HI386" s="78">
        <v>342.73</v>
      </c>
      <c r="HJ386" s="79">
        <v>381.72</v>
      </c>
      <c r="HK386" s="85" t="s">
        <v>416</v>
      </c>
      <c r="HL386" s="68">
        <v>1.1460267253432399</v>
      </c>
      <c r="HM386" s="78">
        <v>480.02</v>
      </c>
      <c r="HN386" s="78">
        <v>508.33</v>
      </c>
      <c r="HO386" s="78">
        <v>442.14</v>
      </c>
      <c r="HP386" s="78"/>
      <c r="HQ386" s="78"/>
      <c r="HR386" s="79"/>
    </row>
    <row r="387" spans="1:226" x14ac:dyDescent="0.25">
      <c r="A387" s="81">
        <v>42800</v>
      </c>
      <c r="B387" s="82" t="s">
        <v>387</v>
      </c>
      <c r="C387" s="83">
        <v>521.20744911117174</v>
      </c>
      <c r="D387" s="83">
        <v>536.94227689741751</v>
      </c>
      <c r="E387" s="83">
        <v>495.55477234475637</v>
      </c>
      <c r="F387" s="83">
        <v>387.05852710335228</v>
      </c>
      <c r="G387" s="83">
        <v>330.1293798737467</v>
      </c>
      <c r="H387" s="84">
        <v>351.5486301293061</v>
      </c>
      <c r="I387" s="82" t="s">
        <v>388</v>
      </c>
      <c r="J387" s="83">
        <v>530.95915677278356</v>
      </c>
      <c r="K387" s="83">
        <v>537.59571824855607</v>
      </c>
      <c r="L387" s="83">
        <v>494.49546066706779</v>
      </c>
      <c r="M387" s="83">
        <v>385.42994112758669</v>
      </c>
      <c r="N387" s="83">
        <v>339.56637362637355</v>
      </c>
      <c r="O387" s="84">
        <v>380.11580756050267</v>
      </c>
      <c r="P387" s="65" t="s">
        <v>389</v>
      </c>
      <c r="Q387" s="78">
        <v>509.14</v>
      </c>
      <c r="R387" s="78">
        <v>533.69000000000005</v>
      </c>
      <c r="S387" s="78">
        <v>484.9</v>
      </c>
      <c r="T387" s="78">
        <v>333</v>
      </c>
      <c r="U387" s="78"/>
      <c r="V387" s="79"/>
      <c r="W387" s="65" t="s">
        <v>390</v>
      </c>
      <c r="X387" s="78">
        <v>534.72</v>
      </c>
      <c r="Y387" s="78">
        <v>525.04999999999995</v>
      </c>
      <c r="Z387" s="78">
        <v>475.15</v>
      </c>
      <c r="AA387" s="78">
        <v>309.39999999999998</v>
      </c>
      <c r="AB387" s="78"/>
      <c r="AC387" s="79">
        <v>448.76</v>
      </c>
      <c r="AD387" s="65" t="s">
        <v>391</v>
      </c>
      <c r="AE387" s="68">
        <v>0.51129972389814904</v>
      </c>
      <c r="AF387" s="78">
        <v>487.82</v>
      </c>
      <c r="AG387" s="78">
        <v>531.58000000000004</v>
      </c>
      <c r="AH387" s="78">
        <v>464.26</v>
      </c>
      <c r="AI387" s="78"/>
      <c r="AJ387" s="78"/>
      <c r="AK387" s="79">
        <v>328.46</v>
      </c>
      <c r="AL387" s="69" t="s">
        <v>392</v>
      </c>
      <c r="AM387" s="70">
        <v>1</v>
      </c>
      <c r="AN387" s="78">
        <v>557.03</v>
      </c>
      <c r="AO387" s="78">
        <v>576.30999999999995</v>
      </c>
      <c r="AP387" s="78">
        <v>541.39</v>
      </c>
      <c r="AQ387" s="78">
        <v>546.88</v>
      </c>
      <c r="AR387" s="78"/>
      <c r="AS387" s="79"/>
      <c r="AT387" s="65" t="s">
        <v>393</v>
      </c>
      <c r="AU387" s="68">
        <v>3.70082528403834E-2</v>
      </c>
      <c r="AV387" s="78">
        <v>476.14</v>
      </c>
      <c r="AW387" s="78">
        <v>527.70000000000005</v>
      </c>
      <c r="AX387" s="78">
        <v>466.37</v>
      </c>
      <c r="AY387" s="78">
        <v>308.27999999999997</v>
      </c>
      <c r="AZ387" s="78"/>
      <c r="BA387" s="79">
        <v>360.4</v>
      </c>
      <c r="BB387" s="65" t="s">
        <v>394</v>
      </c>
      <c r="BC387" s="78">
        <v>512.73</v>
      </c>
      <c r="BD387" s="78">
        <v>534.64</v>
      </c>
      <c r="BE387" s="78">
        <v>478.15</v>
      </c>
      <c r="BF387" s="78"/>
      <c r="BG387" s="78"/>
      <c r="BH387" s="79">
        <v>378.79</v>
      </c>
      <c r="BI387" s="65" t="s">
        <v>395</v>
      </c>
      <c r="BJ387" s="68">
        <v>0.134522512342441</v>
      </c>
      <c r="BK387" s="78">
        <v>603.47</v>
      </c>
      <c r="BL387" s="78">
        <v>616.11</v>
      </c>
      <c r="BM387" s="78">
        <v>582.75</v>
      </c>
      <c r="BN387" s="78">
        <v>316.45999999999998</v>
      </c>
      <c r="BO387" s="78"/>
      <c r="BP387" s="79"/>
      <c r="BQ387" s="65" t="s">
        <v>396</v>
      </c>
      <c r="BR387" s="68">
        <v>1</v>
      </c>
      <c r="BS387" s="78">
        <v>604.73</v>
      </c>
      <c r="BT387" s="78">
        <v>545.33000000000004</v>
      </c>
      <c r="BU387" s="78">
        <v>508.22</v>
      </c>
      <c r="BV387" s="78"/>
      <c r="BW387" s="78"/>
      <c r="BX387" s="79">
        <v>395.08</v>
      </c>
      <c r="BY387" s="65" t="s">
        <v>397</v>
      </c>
      <c r="BZ387" s="78">
        <v>571.34</v>
      </c>
      <c r="CA387" s="78">
        <v>568.22</v>
      </c>
      <c r="CB387" s="78">
        <v>480.23</v>
      </c>
      <c r="CC387" s="78">
        <v>357.09</v>
      </c>
      <c r="CD387" s="78"/>
      <c r="CE387" s="79">
        <v>491.72</v>
      </c>
      <c r="CF387" s="65" t="s">
        <v>398</v>
      </c>
      <c r="CG387" s="78">
        <v>553.66999999999996</v>
      </c>
      <c r="CH387" s="78">
        <v>587.01</v>
      </c>
      <c r="CI387" s="78">
        <v>518.88</v>
      </c>
      <c r="CJ387" s="78"/>
      <c r="CK387" s="78"/>
      <c r="CL387" s="79"/>
      <c r="CM387" s="65" t="s">
        <v>399</v>
      </c>
      <c r="CN387" s="78">
        <v>518.23</v>
      </c>
      <c r="CO387" s="78">
        <v>509.11</v>
      </c>
      <c r="CP387" s="78">
        <v>529.19000000000005</v>
      </c>
      <c r="CQ387" s="78">
        <v>376.56</v>
      </c>
      <c r="CR387" s="78"/>
      <c r="CS387" s="79">
        <v>520.38</v>
      </c>
      <c r="CT387" s="65" t="s">
        <v>400</v>
      </c>
      <c r="CU387" s="78">
        <v>538.12</v>
      </c>
      <c r="CV387" s="78">
        <v>622.76</v>
      </c>
      <c r="CW387" s="78">
        <v>508.67</v>
      </c>
      <c r="CX387" s="78">
        <v>391.14</v>
      </c>
      <c r="CY387" s="78"/>
      <c r="CZ387" s="79"/>
      <c r="DA387" s="65" t="s">
        <v>401</v>
      </c>
      <c r="DB387" s="68">
        <v>0.134970981239034</v>
      </c>
      <c r="DC387" s="78">
        <v>525.74</v>
      </c>
      <c r="DD387" s="78">
        <v>558.13</v>
      </c>
      <c r="DE387" s="78">
        <v>490.13</v>
      </c>
      <c r="DF387" s="78">
        <v>500.34</v>
      </c>
      <c r="DG387" s="78"/>
      <c r="DH387" s="79">
        <v>506.71</v>
      </c>
      <c r="DI387" s="65" t="s">
        <v>402</v>
      </c>
      <c r="DJ387" s="68">
        <v>3.2304958811177498E-3</v>
      </c>
      <c r="DK387" s="78">
        <v>533.49</v>
      </c>
      <c r="DL387" s="78">
        <v>562.95000000000005</v>
      </c>
      <c r="DM387" s="78">
        <v>562.95000000000005</v>
      </c>
      <c r="DN387" s="78">
        <v>389.53</v>
      </c>
      <c r="DO387" s="78"/>
      <c r="DP387" s="79">
        <v>439.24</v>
      </c>
      <c r="DQ387" s="65" t="s">
        <v>403</v>
      </c>
      <c r="DR387" s="78">
        <v>529.67999999999995</v>
      </c>
      <c r="DS387" s="78">
        <v>532.71</v>
      </c>
      <c r="DT387" s="78">
        <v>470.79</v>
      </c>
      <c r="DU387" s="78">
        <v>604.54999999999995</v>
      </c>
      <c r="DV387" s="78"/>
      <c r="DW387" s="79"/>
      <c r="DX387" s="65" t="s">
        <v>404</v>
      </c>
      <c r="DY387" s="78">
        <v>546.35</v>
      </c>
      <c r="DZ387" s="78">
        <v>533.08000000000004</v>
      </c>
      <c r="EA387" s="78">
        <v>587.41</v>
      </c>
      <c r="EB387" s="78">
        <v>367.17</v>
      </c>
      <c r="EC387" s="78"/>
      <c r="ED387" s="79">
        <v>376.72</v>
      </c>
      <c r="EE387" s="65" t="s">
        <v>405</v>
      </c>
      <c r="EF387" s="68">
        <v>1</v>
      </c>
      <c r="EG387" s="78">
        <v>528.25</v>
      </c>
      <c r="EH387" s="78">
        <v>555.17999999999995</v>
      </c>
      <c r="EI387" s="78">
        <v>460.13</v>
      </c>
      <c r="EJ387" s="78"/>
      <c r="EK387" s="78">
        <v>269.94</v>
      </c>
      <c r="EL387" s="79">
        <v>308.87</v>
      </c>
      <c r="EM387" s="65" t="s">
        <v>406</v>
      </c>
      <c r="EN387" s="78">
        <v>555</v>
      </c>
      <c r="EO387" s="78">
        <v>543.63</v>
      </c>
      <c r="EP387" s="78">
        <v>486.49</v>
      </c>
      <c r="EQ387" s="78"/>
      <c r="ER387" s="78"/>
      <c r="ES387" s="79">
        <v>450.56</v>
      </c>
      <c r="ET387" s="65" t="s">
        <v>407</v>
      </c>
      <c r="EU387" s="68">
        <v>1</v>
      </c>
      <c r="EV387" s="78">
        <v>533.66</v>
      </c>
      <c r="EW387" s="78">
        <v>554.04999999999995</v>
      </c>
      <c r="EX387" s="78">
        <v>554.04999999999995</v>
      </c>
      <c r="EY387" s="78"/>
      <c r="EZ387" s="78"/>
      <c r="FA387" s="79">
        <v>327.97</v>
      </c>
      <c r="FB387" s="65" t="s">
        <v>408</v>
      </c>
      <c r="FC387" s="78">
        <v>560.79</v>
      </c>
      <c r="FD387" s="78">
        <v>527.6</v>
      </c>
      <c r="FE387" s="78">
        <v>615.37</v>
      </c>
      <c r="FF387" s="78"/>
      <c r="FG387" s="78"/>
      <c r="FH387" s="79"/>
      <c r="FI387" s="65" t="s">
        <v>409</v>
      </c>
      <c r="FJ387" s="78">
        <v>523.1</v>
      </c>
      <c r="FK387" s="78">
        <v>535.01</v>
      </c>
      <c r="FL387" s="78">
        <v>357.32</v>
      </c>
      <c r="FM387" s="78">
        <v>585.55999999999995</v>
      </c>
      <c r="FN387" s="78"/>
      <c r="FO387" s="79">
        <v>383.63</v>
      </c>
      <c r="FP387" s="65" t="s">
        <v>410</v>
      </c>
      <c r="FQ387" s="68">
        <v>0.23206702095565199</v>
      </c>
      <c r="FR387" s="78">
        <v>504</v>
      </c>
      <c r="FS387" s="78">
        <v>526.64</v>
      </c>
      <c r="FT387" s="78">
        <v>518.29999999999995</v>
      </c>
      <c r="FU387" s="78">
        <v>393.24</v>
      </c>
      <c r="FV387" s="78">
        <v>297.20999999999998</v>
      </c>
      <c r="FW387" s="79">
        <v>310.45999999999998</v>
      </c>
      <c r="FX387" s="65" t="s">
        <v>411</v>
      </c>
      <c r="FY387" s="78">
        <v>561.5</v>
      </c>
      <c r="FZ387" s="78">
        <v>571.85</v>
      </c>
      <c r="GA387" s="78">
        <v>535.16</v>
      </c>
      <c r="GB387" s="78">
        <v>540.54999999999995</v>
      </c>
      <c r="GC387" s="78"/>
      <c r="GD387" s="79">
        <v>379.46</v>
      </c>
      <c r="GE387" s="65" t="s">
        <v>412</v>
      </c>
      <c r="GF387" s="68">
        <v>0.22079929344226101</v>
      </c>
      <c r="GG387" s="78">
        <v>522.08000000000004</v>
      </c>
      <c r="GH387" s="78">
        <v>556.19000000000005</v>
      </c>
      <c r="GI387" s="78">
        <v>454.36</v>
      </c>
      <c r="GJ387" s="78">
        <v>476.71</v>
      </c>
      <c r="GK387" s="78"/>
      <c r="GL387" s="79">
        <v>337.25</v>
      </c>
      <c r="GM387" s="65" t="s">
        <v>413</v>
      </c>
      <c r="GN387" s="68">
        <v>0.104893271096659</v>
      </c>
      <c r="GO387" s="78">
        <v>527.24</v>
      </c>
      <c r="GP387" s="78">
        <v>592.41999999999996</v>
      </c>
      <c r="GQ387" s="78">
        <v>496.65</v>
      </c>
      <c r="GR387" s="78">
        <v>380.13</v>
      </c>
      <c r="GS387" s="78"/>
      <c r="GT387" s="79"/>
      <c r="GU387" s="65" t="s">
        <v>414</v>
      </c>
      <c r="GV387" s="68">
        <v>1</v>
      </c>
      <c r="GW387" s="78">
        <v>489.19</v>
      </c>
      <c r="GX387" s="78">
        <v>471.91</v>
      </c>
      <c r="GY387" s="78">
        <v>450.46</v>
      </c>
      <c r="GZ387" s="78">
        <v>418.34</v>
      </c>
      <c r="HA387" s="78"/>
      <c r="HB387" s="79">
        <v>423.61</v>
      </c>
      <c r="HC387" s="65" t="s">
        <v>415</v>
      </c>
      <c r="HD387" s="68">
        <v>1</v>
      </c>
      <c r="HE387" s="78">
        <v>519</v>
      </c>
      <c r="HF387" s="78">
        <v>560.62</v>
      </c>
      <c r="HG387" s="78"/>
      <c r="HH387" s="78">
        <v>346.98</v>
      </c>
      <c r="HI387" s="78">
        <v>340.34</v>
      </c>
      <c r="HJ387" s="79">
        <v>384.22</v>
      </c>
      <c r="HK387" s="85" t="s">
        <v>416</v>
      </c>
      <c r="HL387" s="68">
        <v>1.1587485515643099</v>
      </c>
      <c r="HM387" s="78">
        <v>487.45</v>
      </c>
      <c r="HN387" s="78">
        <v>515.21</v>
      </c>
      <c r="HO387" s="78">
        <v>438.88</v>
      </c>
      <c r="HP387" s="78"/>
      <c r="HQ387" s="78"/>
      <c r="HR387" s="79"/>
    </row>
    <row r="388" spans="1:226" x14ac:dyDescent="0.25">
      <c r="A388" s="81">
        <v>42793</v>
      </c>
      <c r="B388" s="82" t="s">
        <v>387</v>
      </c>
      <c r="C388" s="83">
        <v>527.54900829779751</v>
      </c>
      <c r="D388" s="83">
        <v>539.27563271010831</v>
      </c>
      <c r="E388" s="83">
        <v>495.56503983593848</v>
      </c>
      <c r="F388" s="83">
        <v>392.40249550014028</v>
      </c>
      <c r="G388" s="83">
        <v>327.4633568510954</v>
      </c>
      <c r="H388" s="84">
        <v>353.7350144974497</v>
      </c>
      <c r="I388" s="82" t="s">
        <v>388</v>
      </c>
      <c r="J388" s="83">
        <v>537.02483466496233</v>
      </c>
      <c r="K388" s="83">
        <v>538.72095239448322</v>
      </c>
      <c r="L388" s="83">
        <v>494.44734292225866</v>
      </c>
      <c r="M388" s="83">
        <v>392.55549121006425</v>
      </c>
      <c r="N388" s="83">
        <v>338.30043956043949</v>
      </c>
      <c r="O388" s="84">
        <v>380.0072710736448</v>
      </c>
      <c r="P388" s="65" t="s">
        <v>389</v>
      </c>
      <c r="Q388" s="78">
        <v>516.64</v>
      </c>
      <c r="R388" s="78">
        <v>542.86</v>
      </c>
      <c r="S388" s="78">
        <v>493.91</v>
      </c>
      <c r="T388" s="78">
        <v>333</v>
      </c>
      <c r="U388" s="78"/>
      <c r="V388" s="79"/>
      <c r="W388" s="65" t="s">
        <v>390</v>
      </c>
      <c r="X388" s="78">
        <v>531.41999999999996</v>
      </c>
      <c r="Y388" s="78">
        <v>505.71</v>
      </c>
      <c r="Z388" s="78">
        <v>475.15</v>
      </c>
      <c r="AA388" s="78">
        <v>309.39999999999998</v>
      </c>
      <c r="AB388" s="78"/>
      <c r="AC388" s="79">
        <v>448.76</v>
      </c>
      <c r="AD388" s="65" t="s">
        <v>391</v>
      </c>
      <c r="AE388" s="68">
        <v>0.51129972389814904</v>
      </c>
      <c r="AF388" s="78">
        <v>487.82</v>
      </c>
      <c r="AG388" s="78">
        <v>531.58000000000004</v>
      </c>
      <c r="AH388" s="78">
        <v>464.26</v>
      </c>
      <c r="AI388" s="78"/>
      <c r="AJ388" s="78"/>
      <c r="AK388" s="79">
        <v>328.46</v>
      </c>
      <c r="AL388" s="69" t="s">
        <v>392</v>
      </c>
      <c r="AM388" s="70">
        <v>1</v>
      </c>
      <c r="AN388" s="78">
        <v>556.95000000000005</v>
      </c>
      <c r="AO388" s="78">
        <v>576.16999999999996</v>
      </c>
      <c r="AP388" s="78">
        <v>541.39</v>
      </c>
      <c r="AQ388" s="78">
        <v>533.23</v>
      </c>
      <c r="AR388" s="78"/>
      <c r="AS388" s="79"/>
      <c r="AT388" s="65" t="s">
        <v>393</v>
      </c>
      <c r="AU388" s="68">
        <v>3.70082528403834E-2</v>
      </c>
      <c r="AV388" s="78">
        <v>476.05</v>
      </c>
      <c r="AW388" s="78">
        <v>527.77</v>
      </c>
      <c r="AX388" s="78">
        <v>468.42</v>
      </c>
      <c r="AY388" s="78">
        <v>308.27999999999997</v>
      </c>
      <c r="AZ388" s="78"/>
      <c r="BA388" s="79">
        <v>360.19</v>
      </c>
      <c r="BB388" s="65" t="s">
        <v>394</v>
      </c>
      <c r="BC388" s="78">
        <v>525.33000000000004</v>
      </c>
      <c r="BD388" s="78">
        <v>538</v>
      </c>
      <c r="BE388" s="78">
        <v>474.78</v>
      </c>
      <c r="BF388" s="78"/>
      <c r="BG388" s="78"/>
      <c r="BH388" s="79">
        <v>372.07</v>
      </c>
      <c r="BI388" s="65" t="s">
        <v>395</v>
      </c>
      <c r="BJ388" s="68">
        <v>0.13453337100267701</v>
      </c>
      <c r="BK388" s="78">
        <v>592.75</v>
      </c>
      <c r="BL388" s="78">
        <v>605.4</v>
      </c>
      <c r="BM388" s="78">
        <v>572.04</v>
      </c>
      <c r="BN388" s="78">
        <v>316.49</v>
      </c>
      <c r="BO388" s="78"/>
      <c r="BP388" s="79"/>
      <c r="BQ388" s="65" t="s">
        <v>396</v>
      </c>
      <c r="BR388" s="68">
        <v>1</v>
      </c>
      <c r="BS388" s="78">
        <v>613.9</v>
      </c>
      <c r="BT388" s="78">
        <v>543.66999999999996</v>
      </c>
      <c r="BU388" s="78">
        <v>508.22</v>
      </c>
      <c r="BV388" s="78"/>
      <c r="BW388" s="78"/>
      <c r="BX388" s="79">
        <v>395.08</v>
      </c>
      <c r="BY388" s="65" t="s">
        <v>397</v>
      </c>
      <c r="BZ388" s="78">
        <v>574.33000000000004</v>
      </c>
      <c r="CA388" s="78">
        <v>569.64</v>
      </c>
      <c r="CB388" s="78">
        <v>483.29</v>
      </c>
      <c r="CC388" s="78">
        <v>366.82</v>
      </c>
      <c r="CD388" s="78"/>
      <c r="CE388" s="79">
        <v>493.09</v>
      </c>
      <c r="CF388" s="65" t="s">
        <v>398</v>
      </c>
      <c r="CG388" s="78">
        <v>543.19000000000005</v>
      </c>
      <c r="CH388" s="78">
        <v>583.79</v>
      </c>
      <c r="CI388" s="78">
        <v>518.88</v>
      </c>
      <c r="CJ388" s="78"/>
      <c r="CK388" s="78"/>
      <c r="CL388" s="79"/>
      <c r="CM388" s="65" t="s">
        <v>399</v>
      </c>
      <c r="CN388" s="78">
        <v>521.41999999999996</v>
      </c>
      <c r="CO388" s="78">
        <v>510.13</v>
      </c>
      <c r="CP388" s="78">
        <v>534.13</v>
      </c>
      <c r="CQ388" s="78">
        <v>377.56</v>
      </c>
      <c r="CR388" s="78"/>
      <c r="CS388" s="79">
        <v>518.29999999999995</v>
      </c>
      <c r="CT388" s="65" t="s">
        <v>400</v>
      </c>
      <c r="CU388" s="78">
        <v>538.12</v>
      </c>
      <c r="CV388" s="78">
        <v>622.76</v>
      </c>
      <c r="CW388" s="78">
        <v>508.67</v>
      </c>
      <c r="CX388" s="78">
        <v>391.14</v>
      </c>
      <c r="CY388" s="78"/>
      <c r="CZ388" s="79"/>
      <c r="DA388" s="65" t="s">
        <v>401</v>
      </c>
      <c r="DB388" s="68">
        <v>0.13462574044157199</v>
      </c>
      <c r="DC388" s="78">
        <v>530.86</v>
      </c>
      <c r="DD388" s="78">
        <v>552.5</v>
      </c>
      <c r="DE388" s="78">
        <v>484.03</v>
      </c>
      <c r="DF388" s="78">
        <v>499.06</v>
      </c>
      <c r="DG388" s="78"/>
      <c r="DH388" s="79">
        <v>513.16999999999996</v>
      </c>
      <c r="DI388" s="65" t="s">
        <v>402</v>
      </c>
      <c r="DJ388" s="68">
        <v>3.25002437518281E-3</v>
      </c>
      <c r="DK388" s="78">
        <v>542</v>
      </c>
      <c r="DL388" s="78">
        <v>562.25</v>
      </c>
      <c r="DM388" s="78">
        <v>562.25</v>
      </c>
      <c r="DN388" s="78">
        <v>398.27</v>
      </c>
      <c r="DO388" s="78"/>
      <c r="DP388" s="79">
        <v>437.57</v>
      </c>
      <c r="DQ388" s="65" t="s">
        <v>403</v>
      </c>
      <c r="DR388" s="78">
        <v>529.67999999999995</v>
      </c>
      <c r="DS388" s="78">
        <v>548.97</v>
      </c>
      <c r="DT388" s="78">
        <v>467.44</v>
      </c>
      <c r="DU388" s="78">
        <v>607</v>
      </c>
      <c r="DV388" s="78"/>
      <c r="DW388" s="79"/>
      <c r="DX388" s="65" t="s">
        <v>404</v>
      </c>
      <c r="DY388" s="78">
        <v>546.39</v>
      </c>
      <c r="DZ388" s="78">
        <v>532.6</v>
      </c>
      <c r="EA388" s="78">
        <v>594.64</v>
      </c>
      <c r="EB388" s="78">
        <v>372.09</v>
      </c>
      <c r="EC388" s="78"/>
      <c r="ED388" s="79">
        <v>378.8</v>
      </c>
      <c r="EE388" s="65" t="s">
        <v>405</v>
      </c>
      <c r="EF388" s="68">
        <v>1</v>
      </c>
      <c r="EG388" s="78">
        <v>528.03</v>
      </c>
      <c r="EH388" s="78">
        <v>555.97</v>
      </c>
      <c r="EI388" s="78">
        <v>460.13</v>
      </c>
      <c r="EJ388" s="78"/>
      <c r="EK388" s="78">
        <v>269.94</v>
      </c>
      <c r="EL388" s="79">
        <v>309.2</v>
      </c>
      <c r="EM388" s="65" t="s">
        <v>406</v>
      </c>
      <c r="EN388" s="78">
        <v>555</v>
      </c>
      <c r="EO388" s="78">
        <v>543.63</v>
      </c>
      <c r="EP388" s="78">
        <v>486.49</v>
      </c>
      <c r="EQ388" s="78"/>
      <c r="ER388" s="78"/>
      <c r="ES388" s="79">
        <v>450.56</v>
      </c>
      <c r="ET388" s="65" t="s">
        <v>407</v>
      </c>
      <c r="EU388" s="68">
        <v>1</v>
      </c>
      <c r="EV388" s="78">
        <v>535.49</v>
      </c>
      <c r="EW388" s="78">
        <v>553.6</v>
      </c>
      <c r="EX388" s="78">
        <v>553.6</v>
      </c>
      <c r="EY388" s="78"/>
      <c r="EZ388" s="78"/>
      <c r="FA388" s="79">
        <v>327.97</v>
      </c>
      <c r="FB388" s="65" t="s">
        <v>408</v>
      </c>
      <c r="FC388" s="78">
        <v>560.79</v>
      </c>
      <c r="FD388" s="78">
        <v>527.6</v>
      </c>
      <c r="FE388" s="78">
        <v>615.37</v>
      </c>
      <c r="FF388" s="78"/>
      <c r="FG388" s="78"/>
      <c r="FH388" s="79"/>
      <c r="FI388" s="65" t="s">
        <v>409</v>
      </c>
      <c r="FJ388" s="78">
        <v>533.84</v>
      </c>
      <c r="FK388" s="78">
        <v>539.96</v>
      </c>
      <c r="FL388" s="78">
        <v>351.53</v>
      </c>
      <c r="FM388" s="78">
        <v>597.55999999999995</v>
      </c>
      <c r="FN388" s="78"/>
      <c r="FO388" s="79">
        <v>375.37</v>
      </c>
      <c r="FP388" s="65" t="s">
        <v>410</v>
      </c>
      <c r="FQ388" s="68">
        <v>0.231760452396403</v>
      </c>
      <c r="FR388" s="78">
        <v>512.95000000000005</v>
      </c>
      <c r="FS388" s="78">
        <v>536.21</v>
      </c>
      <c r="FT388" s="78">
        <v>524.38</v>
      </c>
      <c r="FU388" s="78">
        <v>388.65</v>
      </c>
      <c r="FV388" s="78">
        <v>289.66000000000003</v>
      </c>
      <c r="FW388" s="79">
        <v>316.7</v>
      </c>
      <c r="FX388" s="65" t="s">
        <v>411</v>
      </c>
      <c r="FY388" s="78">
        <v>566.38</v>
      </c>
      <c r="FZ388" s="78">
        <v>569.41</v>
      </c>
      <c r="GA388" s="78">
        <v>531.91</v>
      </c>
      <c r="GB388" s="78">
        <v>554.70000000000005</v>
      </c>
      <c r="GC388" s="78"/>
      <c r="GD388" s="79">
        <v>374.58</v>
      </c>
      <c r="GE388" s="65" t="s">
        <v>412</v>
      </c>
      <c r="GF388" s="68">
        <v>0.22158700613796001</v>
      </c>
      <c r="GG388" s="78">
        <v>539.08000000000004</v>
      </c>
      <c r="GH388" s="78">
        <v>561.14</v>
      </c>
      <c r="GI388" s="78">
        <v>465.78</v>
      </c>
      <c r="GJ388" s="78">
        <v>398.86</v>
      </c>
      <c r="GK388" s="78"/>
      <c r="GL388" s="79">
        <v>337.86</v>
      </c>
      <c r="GM388" s="65" t="s">
        <v>413</v>
      </c>
      <c r="GN388" s="68">
        <v>0.104659438188136</v>
      </c>
      <c r="GO388" s="78">
        <v>540.21</v>
      </c>
      <c r="GP388" s="78">
        <v>598.13</v>
      </c>
      <c r="GQ388" s="78">
        <v>498.64</v>
      </c>
      <c r="GR388" s="78">
        <v>376.98</v>
      </c>
      <c r="GS388" s="78"/>
      <c r="GT388" s="79"/>
      <c r="GU388" s="65" t="s">
        <v>414</v>
      </c>
      <c r="GV388" s="68">
        <v>1</v>
      </c>
      <c r="GW388" s="78">
        <v>487.28</v>
      </c>
      <c r="GX388" s="78">
        <v>471.97</v>
      </c>
      <c r="GY388" s="78">
        <v>449.69</v>
      </c>
      <c r="GZ388" s="78">
        <v>423</v>
      </c>
      <c r="HA388" s="78"/>
      <c r="HB388" s="79">
        <v>423.3</v>
      </c>
      <c r="HC388" s="65" t="s">
        <v>415</v>
      </c>
      <c r="HD388" s="68">
        <v>1</v>
      </c>
      <c r="HE388" s="78">
        <v>529</v>
      </c>
      <c r="HF388" s="78">
        <v>561.45000000000005</v>
      </c>
      <c r="HG388" s="78"/>
      <c r="HH388" s="78">
        <v>345.7</v>
      </c>
      <c r="HI388" s="78">
        <v>339.06</v>
      </c>
      <c r="HJ388" s="79">
        <v>385.89</v>
      </c>
      <c r="HK388" s="85" t="s">
        <v>416</v>
      </c>
      <c r="HL388" s="68">
        <v>1.17260787992495</v>
      </c>
      <c r="HM388" s="78">
        <v>494.28</v>
      </c>
      <c r="HN388" s="78">
        <v>522.98</v>
      </c>
      <c r="HO388" s="78">
        <v>442.13</v>
      </c>
      <c r="HP388" s="78"/>
      <c r="HQ388" s="78"/>
      <c r="HR388" s="79"/>
    </row>
    <row r="389" spans="1:226" x14ac:dyDescent="0.25">
      <c r="A389" s="81">
        <v>42786</v>
      </c>
      <c r="B389" s="82" t="s">
        <v>387</v>
      </c>
      <c r="C389" s="83">
        <v>528.51996841859591</v>
      </c>
      <c r="D389" s="83">
        <v>538.00414798894337</v>
      </c>
      <c r="E389" s="83">
        <v>493.36687863943826</v>
      </c>
      <c r="F389" s="83">
        <v>392.54374521786121</v>
      </c>
      <c r="G389" s="83">
        <v>329.24564426290385</v>
      </c>
      <c r="H389" s="84">
        <v>350.21384683725353</v>
      </c>
      <c r="I389" s="82" t="s">
        <v>388</v>
      </c>
      <c r="J389" s="83">
        <v>538.70520261599211</v>
      </c>
      <c r="K389" s="83">
        <v>537.44617400346999</v>
      </c>
      <c r="L389" s="83">
        <v>492.10039613751866</v>
      </c>
      <c r="M389" s="83">
        <v>392.4402723845734</v>
      </c>
      <c r="N389" s="83">
        <v>340.7828571428571</v>
      </c>
      <c r="O389" s="84">
        <v>378.96951512054989</v>
      </c>
      <c r="P389" s="65" t="s">
        <v>389</v>
      </c>
      <c r="Q389" s="78">
        <v>511.64</v>
      </c>
      <c r="R389" s="78">
        <v>532.86</v>
      </c>
      <c r="S389" s="78">
        <v>488.34</v>
      </c>
      <c r="T389" s="78">
        <v>344</v>
      </c>
      <c r="U389" s="78"/>
      <c r="V389" s="79"/>
      <c r="W389" s="65" t="s">
        <v>390</v>
      </c>
      <c r="X389" s="78">
        <v>546.87</v>
      </c>
      <c r="Y389" s="78">
        <v>521.25</v>
      </c>
      <c r="Z389" s="78">
        <v>465.07</v>
      </c>
      <c r="AA389" s="78">
        <v>309.39999999999998</v>
      </c>
      <c r="AB389" s="78"/>
      <c r="AC389" s="79">
        <v>458.68</v>
      </c>
      <c r="AD389" s="65" t="s">
        <v>391</v>
      </c>
      <c r="AE389" s="68">
        <v>0.51129972389814904</v>
      </c>
      <c r="AF389" s="78">
        <v>502.78</v>
      </c>
      <c r="AG389" s="78">
        <v>536.30999999999995</v>
      </c>
      <c r="AH389" s="78">
        <v>464.26</v>
      </c>
      <c r="AI389" s="78"/>
      <c r="AJ389" s="78"/>
      <c r="AK389" s="79">
        <v>314.10000000000002</v>
      </c>
      <c r="AL389" s="69" t="s">
        <v>392</v>
      </c>
      <c r="AM389" s="70">
        <v>1</v>
      </c>
      <c r="AN389" s="78">
        <v>554.79</v>
      </c>
      <c r="AO389" s="78">
        <v>571.48</v>
      </c>
      <c r="AP389" s="78">
        <v>541.39</v>
      </c>
      <c r="AQ389" s="78">
        <v>533.23</v>
      </c>
      <c r="AR389" s="78"/>
      <c r="AS389" s="79"/>
      <c r="AT389" s="65" t="s">
        <v>393</v>
      </c>
      <c r="AU389" s="68">
        <v>3.70082528403834E-2</v>
      </c>
      <c r="AV389" s="78">
        <v>475.99</v>
      </c>
      <c r="AW389" s="78">
        <v>528.87</v>
      </c>
      <c r="AX389" s="78">
        <v>461.78</v>
      </c>
      <c r="AY389" s="78">
        <v>308.27999999999997</v>
      </c>
      <c r="AZ389" s="78"/>
      <c r="BA389" s="79">
        <v>357.13</v>
      </c>
      <c r="BB389" s="65" t="s">
        <v>394</v>
      </c>
      <c r="BC389" s="78">
        <v>528.69000000000005</v>
      </c>
      <c r="BD389" s="78">
        <v>534.64</v>
      </c>
      <c r="BE389" s="78">
        <v>474.78</v>
      </c>
      <c r="BF389" s="78"/>
      <c r="BG389" s="78"/>
      <c r="BH389" s="79">
        <v>367.02</v>
      </c>
      <c r="BI389" s="65" t="s">
        <v>395</v>
      </c>
      <c r="BJ389" s="68">
        <v>0.13452975125448999</v>
      </c>
      <c r="BK389" s="78">
        <v>597.04</v>
      </c>
      <c r="BL389" s="78">
        <v>596.77</v>
      </c>
      <c r="BM389" s="78">
        <v>582.46</v>
      </c>
      <c r="BN389" s="78">
        <v>314.73</v>
      </c>
      <c r="BO389" s="78"/>
      <c r="BP389" s="79"/>
      <c r="BQ389" s="65" t="s">
        <v>396</v>
      </c>
      <c r="BR389" s="68">
        <v>1</v>
      </c>
      <c r="BS389" s="78">
        <v>613.9</v>
      </c>
      <c r="BT389" s="78">
        <v>543.66999999999996</v>
      </c>
      <c r="BU389" s="78">
        <v>508.22</v>
      </c>
      <c r="BV389" s="78"/>
      <c r="BW389" s="78"/>
      <c r="BX389" s="79">
        <v>395.08</v>
      </c>
      <c r="BY389" s="65" t="s">
        <v>397</v>
      </c>
      <c r="BZ389" s="78">
        <v>575.54999999999995</v>
      </c>
      <c r="CA389" s="78">
        <v>567.42999999999995</v>
      </c>
      <c r="CB389" s="78">
        <v>480.74</v>
      </c>
      <c r="CC389" s="78">
        <v>366.53</v>
      </c>
      <c r="CD389" s="78"/>
      <c r="CE389" s="79">
        <v>494.42</v>
      </c>
      <c r="CF389" s="65" t="s">
        <v>398</v>
      </c>
      <c r="CG389" s="78">
        <v>548.03</v>
      </c>
      <c r="CH389" s="78">
        <v>593.47</v>
      </c>
      <c r="CI389" s="78">
        <v>514.04</v>
      </c>
      <c r="CJ389" s="78"/>
      <c r="CK389" s="78"/>
      <c r="CL389" s="79"/>
      <c r="CM389" s="65" t="s">
        <v>399</v>
      </c>
      <c r="CN389" s="78">
        <v>523.69000000000005</v>
      </c>
      <c r="CO389" s="78">
        <v>509.26</v>
      </c>
      <c r="CP389" s="78">
        <v>531.6</v>
      </c>
      <c r="CQ389" s="78">
        <v>377.39</v>
      </c>
      <c r="CR389" s="78"/>
      <c r="CS389" s="79">
        <v>514.67999999999995</v>
      </c>
      <c r="CT389" s="65" t="s">
        <v>400</v>
      </c>
      <c r="CU389" s="78">
        <v>537.17999999999995</v>
      </c>
      <c r="CV389" s="78">
        <v>622.86</v>
      </c>
      <c r="CW389" s="78">
        <v>507.98</v>
      </c>
      <c r="CX389" s="78">
        <v>395.59</v>
      </c>
      <c r="CY389" s="78"/>
      <c r="CZ389" s="79"/>
      <c r="DA389" s="65" t="s">
        <v>401</v>
      </c>
      <c r="DB389" s="68">
        <v>0.13425521917164501</v>
      </c>
      <c r="DC389" s="78">
        <v>524.02</v>
      </c>
      <c r="DD389" s="78">
        <v>550.45000000000005</v>
      </c>
      <c r="DE389" s="78">
        <v>482.7</v>
      </c>
      <c r="DF389" s="78">
        <v>497.68</v>
      </c>
      <c r="DG389" s="78"/>
      <c r="DH389" s="79">
        <v>502.95</v>
      </c>
      <c r="DI389" s="65" t="s">
        <v>402</v>
      </c>
      <c r="DJ389" s="68">
        <v>3.24401479270745E-3</v>
      </c>
      <c r="DK389" s="78">
        <v>541.29</v>
      </c>
      <c r="DL389" s="78">
        <v>565.04</v>
      </c>
      <c r="DM389" s="78">
        <v>565.04</v>
      </c>
      <c r="DN389" s="78">
        <v>422.39</v>
      </c>
      <c r="DO389" s="78"/>
      <c r="DP389" s="79">
        <v>437.35</v>
      </c>
      <c r="DQ389" s="65" t="s">
        <v>403</v>
      </c>
      <c r="DR389" s="78">
        <v>529.67999999999995</v>
      </c>
      <c r="DS389" s="78">
        <v>532.71</v>
      </c>
      <c r="DT389" s="78">
        <v>466.76</v>
      </c>
      <c r="DU389" s="78">
        <v>604.87</v>
      </c>
      <c r="DV389" s="78"/>
      <c r="DW389" s="79"/>
      <c r="DX389" s="65" t="s">
        <v>404</v>
      </c>
      <c r="DY389" s="78">
        <v>546.29999999999995</v>
      </c>
      <c r="DZ389" s="78">
        <v>532.35</v>
      </c>
      <c r="EA389" s="78">
        <v>587.12</v>
      </c>
      <c r="EB389" s="78">
        <v>366.85</v>
      </c>
      <c r="EC389" s="78"/>
      <c r="ED389" s="79">
        <v>377.54</v>
      </c>
      <c r="EE389" s="65" t="s">
        <v>405</v>
      </c>
      <c r="EF389" s="68">
        <v>1</v>
      </c>
      <c r="EG389" s="78">
        <v>528.37</v>
      </c>
      <c r="EH389" s="78">
        <v>555.30999999999995</v>
      </c>
      <c r="EI389" s="78">
        <v>460.13</v>
      </c>
      <c r="EJ389" s="78"/>
      <c r="EK389" s="78">
        <v>269.94</v>
      </c>
      <c r="EL389" s="79">
        <v>310.29000000000002</v>
      </c>
      <c r="EM389" s="65" t="s">
        <v>406</v>
      </c>
      <c r="EN389" s="78">
        <v>555</v>
      </c>
      <c r="EO389" s="78">
        <v>543.63</v>
      </c>
      <c r="EP389" s="78">
        <v>486.49</v>
      </c>
      <c r="EQ389" s="78"/>
      <c r="ER389" s="78"/>
      <c r="ES389" s="79">
        <v>450.56</v>
      </c>
      <c r="ET389" s="65" t="s">
        <v>407</v>
      </c>
      <c r="EU389" s="68">
        <v>1</v>
      </c>
      <c r="EV389" s="78">
        <v>527.15</v>
      </c>
      <c r="EW389" s="78">
        <v>553.61</v>
      </c>
      <c r="EX389" s="78">
        <v>553.61</v>
      </c>
      <c r="EY389" s="78"/>
      <c r="EZ389" s="78"/>
      <c r="FA389" s="79">
        <v>327.7</v>
      </c>
      <c r="FB389" s="65" t="s">
        <v>408</v>
      </c>
      <c r="FC389" s="78">
        <v>560.79</v>
      </c>
      <c r="FD389" s="78">
        <v>527.6</v>
      </c>
      <c r="FE389" s="78">
        <v>615.37</v>
      </c>
      <c r="FF389" s="78"/>
      <c r="FG389" s="78"/>
      <c r="FH389" s="79"/>
      <c r="FI389" s="65" t="s">
        <v>409</v>
      </c>
      <c r="FJ389" s="78">
        <v>533.84</v>
      </c>
      <c r="FK389" s="78">
        <v>541.62</v>
      </c>
      <c r="FL389" s="78">
        <v>348.23</v>
      </c>
      <c r="FM389" s="78">
        <v>588.55999999999995</v>
      </c>
      <c r="FN389" s="78"/>
      <c r="FO389" s="79">
        <v>381.15</v>
      </c>
      <c r="FP389" s="65" t="s">
        <v>410</v>
      </c>
      <c r="FQ389" s="68">
        <v>0.23123525875225501</v>
      </c>
      <c r="FR389" s="78">
        <v>507.89</v>
      </c>
      <c r="FS389" s="78">
        <v>530.47</v>
      </c>
      <c r="FT389" s="78">
        <v>518.46</v>
      </c>
      <c r="FU389" s="78">
        <v>381.67</v>
      </c>
      <c r="FV389" s="78">
        <v>289</v>
      </c>
      <c r="FW389" s="79">
        <v>313.64999999999998</v>
      </c>
      <c r="FX389" s="65" t="s">
        <v>411</v>
      </c>
      <c r="FY389" s="78">
        <v>566.38</v>
      </c>
      <c r="FZ389" s="78">
        <v>569.41</v>
      </c>
      <c r="GA389" s="78">
        <v>530.29</v>
      </c>
      <c r="GB389" s="78">
        <v>554.70000000000005</v>
      </c>
      <c r="GC389" s="78"/>
      <c r="GD389" s="79">
        <v>369.71</v>
      </c>
      <c r="GE389" s="65" t="s">
        <v>412</v>
      </c>
      <c r="GF389" s="68">
        <v>0.22115086912291601</v>
      </c>
      <c r="GG389" s="78">
        <v>534.21</v>
      </c>
      <c r="GH389" s="78">
        <v>556.66999999999996</v>
      </c>
      <c r="GI389" s="78">
        <v>386.13</v>
      </c>
      <c r="GJ389" s="78">
        <v>408.02</v>
      </c>
      <c r="GK389" s="78"/>
      <c r="GL389" s="79">
        <v>324.89999999999998</v>
      </c>
      <c r="GM389" s="65" t="s">
        <v>413</v>
      </c>
      <c r="GN389" s="68">
        <v>0.105501925410139</v>
      </c>
      <c r="GO389" s="78">
        <v>537.72</v>
      </c>
      <c r="GP389" s="78">
        <v>595.35</v>
      </c>
      <c r="GQ389" s="78">
        <v>498.43</v>
      </c>
      <c r="GR389" s="78">
        <v>380.44</v>
      </c>
      <c r="GS389" s="78"/>
      <c r="GT389" s="79"/>
      <c r="GU389" s="65" t="s">
        <v>414</v>
      </c>
      <c r="GV389" s="68">
        <v>1</v>
      </c>
      <c r="GW389" s="78">
        <v>487.6</v>
      </c>
      <c r="GX389" s="78">
        <v>467.04</v>
      </c>
      <c r="GY389" s="78">
        <v>449.16</v>
      </c>
      <c r="GZ389" s="78">
        <v>423</v>
      </c>
      <c r="HA389" s="78"/>
      <c r="HB389" s="79">
        <v>419.5</v>
      </c>
      <c r="HC389" s="65" t="s">
        <v>415</v>
      </c>
      <c r="HD389" s="68">
        <v>1</v>
      </c>
      <c r="HE389" s="78">
        <v>529</v>
      </c>
      <c r="HF389" s="78">
        <v>561.45000000000005</v>
      </c>
      <c r="HG389" s="78"/>
      <c r="HH389" s="78">
        <v>348.21</v>
      </c>
      <c r="HI389" s="78">
        <v>341.57</v>
      </c>
      <c r="HJ389" s="79">
        <v>385.89</v>
      </c>
      <c r="HK389" s="85" t="s">
        <v>416</v>
      </c>
      <c r="HL389" s="68">
        <v>1.17446708555993</v>
      </c>
      <c r="HM389" s="78">
        <v>495.81</v>
      </c>
      <c r="HN389" s="78">
        <v>524.66</v>
      </c>
      <c r="HO389" s="78">
        <v>457.45</v>
      </c>
      <c r="HP389" s="78"/>
      <c r="HQ389" s="78"/>
      <c r="HR389" s="79"/>
    </row>
    <row r="390" spans="1:226" x14ac:dyDescent="0.25">
      <c r="A390" s="81">
        <v>42779</v>
      </c>
      <c r="B390" s="82" t="s">
        <v>387</v>
      </c>
      <c r="C390" s="83">
        <v>526.29951043850338</v>
      </c>
      <c r="D390" s="83">
        <v>537.21767600361829</v>
      </c>
      <c r="E390" s="83">
        <v>491.17773010665974</v>
      </c>
      <c r="F390" s="83">
        <v>403.73354849844168</v>
      </c>
      <c r="G390" s="83">
        <v>335.07954697363533</v>
      </c>
      <c r="H390" s="84">
        <v>346.67316139656305</v>
      </c>
      <c r="I390" s="82" t="s">
        <v>388</v>
      </c>
      <c r="J390" s="83">
        <v>534.78637615718162</v>
      </c>
      <c r="K390" s="83">
        <v>535.54357012998673</v>
      </c>
      <c r="L390" s="83">
        <v>489.75103615334586</v>
      </c>
      <c r="M390" s="83">
        <v>404.92747569962012</v>
      </c>
      <c r="N390" s="83">
        <v>346.13340659340656</v>
      </c>
      <c r="O390" s="84">
        <v>374.48032086661692</v>
      </c>
      <c r="P390" s="65" t="s">
        <v>389</v>
      </c>
      <c r="Q390" s="78">
        <v>502.47</v>
      </c>
      <c r="R390" s="78">
        <v>528.69000000000005</v>
      </c>
      <c r="S390" s="78">
        <v>490.48</v>
      </c>
      <c r="T390" s="78">
        <v>344</v>
      </c>
      <c r="U390" s="78"/>
      <c r="V390" s="79"/>
      <c r="W390" s="65" t="s">
        <v>390</v>
      </c>
      <c r="X390" s="78">
        <v>497.37</v>
      </c>
      <c r="Y390" s="78">
        <v>510.75</v>
      </c>
      <c r="Z390" s="78">
        <v>465.07</v>
      </c>
      <c r="AA390" s="78">
        <v>309.39999999999998</v>
      </c>
      <c r="AB390" s="78"/>
      <c r="AC390" s="79">
        <v>441.32</v>
      </c>
      <c r="AD390" s="65" t="s">
        <v>391</v>
      </c>
      <c r="AE390" s="68">
        <v>0.51129972389814904</v>
      </c>
      <c r="AF390" s="78">
        <v>506.78</v>
      </c>
      <c r="AG390" s="78">
        <v>538.61</v>
      </c>
      <c r="AH390" s="78">
        <v>464.26</v>
      </c>
      <c r="AI390" s="78"/>
      <c r="AJ390" s="78"/>
      <c r="AK390" s="79">
        <v>311.2</v>
      </c>
      <c r="AL390" s="69" t="s">
        <v>392</v>
      </c>
      <c r="AM390" s="70">
        <v>1</v>
      </c>
      <c r="AN390" s="78">
        <v>554.79</v>
      </c>
      <c r="AO390" s="78">
        <v>571.48</v>
      </c>
      <c r="AP390" s="78">
        <v>541.39</v>
      </c>
      <c r="AQ390" s="78">
        <v>533.23</v>
      </c>
      <c r="AR390" s="78"/>
      <c r="AS390" s="79"/>
      <c r="AT390" s="65" t="s">
        <v>393</v>
      </c>
      <c r="AU390" s="68">
        <v>3.70082528403834E-2</v>
      </c>
      <c r="AV390" s="78">
        <v>474.83</v>
      </c>
      <c r="AW390" s="78">
        <v>527.58000000000004</v>
      </c>
      <c r="AX390" s="78">
        <v>464.69</v>
      </c>
      <c r="AY390" s="78">
        <v>283.70999999999998</v>
      </c>
      <c r="AZ390" s="78"/>
      <c r="BA390" s="79">
        <v>351.28</v>
      </c>
      <c r="BB390" s="65" t="s">
        <v>394</v>
      </c>
      <c r="BC390" s="78">
        <v>529.53</v>
      </c>
      <c r="BD390" s="78">
        <v>536.32000000000005</v>
      </c>
      <c r="BE390" s="78">
        <v>468.06</v>
      </c>
      <c r="BF390" s="78"/>
      <c r="BG390" s="78"/>
      <c r="BH390" s="79">
        <v>358.62</v>
      </c>
      <c r="BI390" s="65" t="s">
        <v>395</v>
      </c>
      <c r="BJ390" s="68">
        <v>0.13448271224734101</v>
      </c>
      <c r="BK390" s="78">
        <v>596.83000000000004</v>
      </c>
      <c r="BL390" s="78">
        <v>596.57000000000005</v>
      </c>
      <c r="BM390" s="78">
        <v>582.26</v>
      </c>
      <c r="BN390" s="78">
        <v>314.62</v>
      </c>
      <c r="BO390" s="78"/>
      <c r="BP390" s="79"/>
      <c r="BQ390" s="65" t="s">
        <v>396</v>
      </c>
      <c r="BR390" s="68">
        <v>1</v>
      </c>
      <c r="BS390" s="78">
        <v>613.9</v>
      </c>
      <c r="BT390" s="78">
        <v>544.5</v>
      </c>
      <c r="BU390" s="78">
        <v>459.05</v>
      </c>
      <c r="BV390" s="78"/>
      <c r="BW390" s="78"/>
      <c r="BX390" s="79">
        <v>395.08</v>
      </c>
      <c r="BY390" s="65" t="s">
        <v>397</v>
      </c>
      <c r="BZ390" s="78">
        <v>569.83000000000004</v>
      </c>
      <c r="CA390" s="78">
        <v>564.46</v>
      </c>
      <c r="CB390" s="78">
        <v>487</v>
      </c>
      <c r="CC390" s="78">
        <v>387.05</v>
      </c>
      <c r="CD390" s="78"/>
      <c r="CE390" s="79">
        <v>491.43</v>
      </c>
      <c r="CF390" s="65" t="s">
        <v>398</v>
      </c>
      <c r="CG390" s="78">
        <v>560.12</v>
      </c>
      <c r="CH390" s="78">
        <v>605.55999999999995</v>
      </c>
      <c r="CI390" s="78">
        <v>510.01</v>
      </c>
      <c r="CJ390" s="78"/>
      <c r="CK390" s="78"/>
      <c r="CL390" s="79"/>
      <c r="CM390" s="65" t="s">
        <v>399</v>
      </c>
      <c r="CN390" s="78">
        <v>518.36</v>
      </c>
      <c r="CO390" s="78">
        <v>507.21</v>
      </c>
      <c r="CP390" s="78">
        <v>535.47</v>
      </c>
      <c r="CQ390" s="78">
        <v>382.76</v>
      </c>
      <c r="CR390" s="78"/>
      <c r="CS390" s="79">
        <v>516.15</v>
      </c>
      <c r="CT390" s="65" t="s">
        <v>400</v>
      </c>
      <c r="CU390" s="78">
        <v>534.92999999999995</v>
      </c>
      <c r="CV390" s="78">
        <v>621.27</v>
      </c>
      <c r="CW390" s="78">
        <v>507.18</v>
      </c>
      <c r="CX390" s="78">
        <v>396.53</v>
      </c>
      <c r="CY390" s="78"/>
      <c r="CZ390" s="79"/>
      <c r="DA390" s="65" t="s">
        <v>401</v>
      </c>
      <c r="DB390" s="68">
        <v>0.13425521917164501</v>
      </c>
      <c r="DC390" s="78">
        <v>521.88</v>
      </c>
      <c r="DD390" s="78">
        <v>551.52</v>
      </c>
      <c r="DE390" s="78">
        <v>485.39</v>
      </c>
      <c r="DF390" s="78">
        <v>497.68</v>
      </c>
      <c r="DG390" s="78"/>
      <c r="DH390" s="79">
        <v>494.35</v>
      </c>
      <c r="DI390" s="65" t="s">
        <v>402</v>
      </c>
      <c r="DJ390" s="68">
        <v>3.2465424323095899E-3</v>
      </c>
      <c r="DK390" s="78">
        <v>528.63</v>
      </c>
      <c r="DL390" s="78">
        <v>565.66999999999996</v>
      </c>
      <c r="DM390" s="78">
        <v>565.66999999999996</v>
      </c>
      <c r="DN390" s="78">
        <v>408.13</v>
      </c>
      <c r="DO390" s="78"/>
      <c r="DP390" s="79">
        <v>433.47</v>
      </c>
      <c r="DQ390" s="65" t="s">
        <v>403</v>
      </c>
      <c r="DR390" s="78">
        <v>513.41999999999996</v>
      </c>
      <c r="DS390" s="78">
        <v>524.58000000000004</v>
      </c>
      <c r="DT390" s="78">
        <v>466.05</v>
      </c>
      <c r="DU390" s="78">
        <v>613.98</v>
      </c>
      <c r="DV390" s="78"/>
      <c r="DW390" s="79"/>
      <c r="DX390" s="65" t="s">
        <v>404</v>
      </c>
      <c r="DY390" s="78">
        <v>541.72</v>
      </c>
      <c r="DZ390" s="78">
        <v>530.12</v>
      </c>
      <c r="EA390" s="78">
        <v>589.63</v>
      </c>
      <c r="EB390" s="78">
        <v>374.13</v>
      </c>
      <c r="EC390" s="78"/>
      <c r="ED390" s="79">
        <v>373.21</v>
      </c>
      <c r="EE390" s="65" t="s">
        <v>405</v>
      </c>
      <c r="EF390" s="68">
        <v>1</v>
      </c>
      <c r="EG390" s="78">
        <v>523.26</v>
      </c>
      <c r="EH390" s="78">
        <v>540.52</v>
      </c>
      <c r="EI390" s="78">
        <v>460.13</v>
      </c>
      <c r="EJ390" s="78"/>
      <c r="EK390" s="78">
        <v>269.94</v>
      </c>
      <c r="EL390" s="79">
        <v>311.76</v>
      </c>
      <c r="EM390" s="65" t="s">
        <v>406</v>
      </c>
      <c r="EN390" s="78">
        <v>555</v>
      </c>
      <c r="EO390" s="78">
        <v>533.38</v>
      </c>
      <c r="EP390" s="78">
        <v>477.72</v>
      </c>
      <c r="EQ390" s="78"/>
      <c r="ER390" s="78"/>
      <c r="ES390" s="79">
        <v>432.04</v>
      </c>
      <c r="ET390" s="65" t="s">
        <v>407</v>
      </c>
      <c r="EU390" s="68">
        <v>1</v>
      </c>
      <c r="EV390" s="78">
        <v>525.99</v>
      </c>
      <c r="EW390" s="78">
        <v>554.61</v>
      </c>
      <c r="EX390" s="78">
        <v>554.61</v>
      </c>
      <c r="EY390" s="78"/>
      <c r="EZ390" s="78"/>
      <c r="FA390" s="79">
        <v>329.35</v>
      </c>
      <c r="FB390" s="65" t="s">
        <v>408</v>
      </c>
      <c r="FC390" s="78">
        <v>560.79</v>
      </c>
      <c r="FD390" s="78">
        <v>527.6</v>
      </c>
      <c r="FE390" s="78">
        <v>615.37</v>
      </c>
      <c r="FF390" s="78"/>
      <c r="FG390" s="78"/>
      <c r="FH390" s="79"/>
      <c r="FI390" s="65" t="s">
        <v>409</v>
      </c>
      <c r="FJ390" s="78">
        <v>529.71</v>
      </c>
      <c r="FK390" s="78">
        <v>538.30999999999995</v>
      </c>
      <c r="FL390" s="78">
        <v>357.32</v>
      </c>
      <c r="FM390" s="78">
        <v>586.55999999999995</v>
      </c>
      <c r="FN390" s="78"/>
      <c r="FO390" s="79">
        <v>376.19</v>
      </c>
      <c r="FP390" s="65" t="s">
        <v>410</v>
      </c>
      <c r="FQ390" s="68">
        <v>0.231819551660987</v>
      </c>
      <c r="FR390" s="78">
        <v>510.78</v>
      </c>
      <c r="FS390" s="78">
        <v>534.99</v>
      </c>
      <c r="FT390" s="78">
        <v>522.24</v>
      </c>
      <c r="FU390" s="78">
        <v>390.66</v>
      </c>
      <c r="FV390" s="78">
        <v>296.52</v>
      </c>
      <c r="FW390" s="79">
        <v>311.35000000000002</v>
      </c>
      <c r="FX390" s="65" t="s">
        <v>411</v>
      </c>
      <c r="FY390" s="78">
        <v>563.94000000000005</v>
      </c>
      <c r="FZ390" s="78">
        <v>569.41</v>
      </c>
      <c r="GA390" s="78">
        <v>530.29</v>
      </c>
      <c r="GB390" s="78">
        <v>554.70000000000005</v>
      </c>
      <c r="GC390" s="78"/>
      <c r="GD390" s="79">
        <v>368.89</v>
      </c>
      <c r="GE390" s="65" t="s">
        <v>412</v>
      </c>
      <c r="GF390" s="68">
        <v>0.22211363333481399</v>
      </c>
      <c r="GG390" s="78">
        <v>529.89</v>
      </c>
      <c r="GH390" s="78">
        <v>557.80999999999995</v>
      </c>
      <c r="GI390" s="78">
        <v>384.03</v>
      </c>
      <c r="GJ390" s="78">
        <v>406.14</v>
      </c>
      <c r="GK390" s="78"/>
      <c r="GL390" s="79">
        <v>323.97000000000003</v>
      </c>
      <c r="GM390" s="65" t="s">
        <v>413</v>
      </c>
      <c r="GN390" s="68">
        <v>0.10550749103186299</v>
      </c>
      <c r="GO390" s="78">
        <v>544.84</v>
      </c>
      <c r="GP390" s="78">
        <v>597.91</v>
      </c>
      <c r="GQ390" s="78">
        <v>495.67</v>
      </c>
      <c r="GR390" s="78">
        <v>387.95</v>
      </c>
      <c r="GS390" s="78"/>
      <c r="GT390" s="79"/>
      <c r="GU390" s="65" t="s">
        <v>414</v>
      </c>
      <c r="GV390" s="68">
        <v>1</v>
      </c>
      <c r="GW390" s="78">
        <v>486.32</v>
      </c>
      <c r="GX390" s="78">
        <v>465.61</v>
      </c>
      <c r="GY390" s="78">
        <v>421.46</v>
      </c>
      <c r="GZ390" s="78">
        <v>423</v>
      </c>
      <c r="HA390" s="78"/>
      <c r="HB390" s="79">
        <v>411.7</v>
      </c>
      <c r="HC390" s="65" t="s">
        <v>415</v>
      </c>
      <c r="HD390" s="68">
        <v>1</v>
      </c>
      <c r="HE390" s="78">
        <v>516.5</v>
      </c>
      <c r="HF390" s="78">
        <v>553.95000000000005</v>
      </c>
      <c r="HG390" s="78"/>
      <c r="HH390" s="78">
        <v>353.62</v>
      </c>
      <c r="HI390" s="78">
        <v>346.98</v>
      </c>
      <c r="HJ390" s="79">
        <v>384.22</v>
      </c>
      <c r="HK390" s="85" t="s">
        <v>416</v>
      </c>
      <c r="HL390" s="68">
        <v>1.1779950524207801</v>
      </c>
      <c r="HM390" s="78">
        <v>496.84</v>
      </c>
      <c r="HN390" s="78">
        <v>526.47</v>
      </c>
      <c r="HO390" s="78">
        <v>447.66</v>
      </c>
      <c r="HP390" s="78"/>
      <c r="HQ390" s="78"/>
      <c r="HR390" s="79"/>
    </row>
    <row r="391" spans="1:226" x14ac:dyDescent="0.25">
      <c r="A391" s="81">
        <v>42772</v>
      </c>
      <c r="B391" s="82" t="s">
        <v>387</v>
      </c>
      <c r="C391" s="83">
        <v>522.38250269076809</v>
      </c>
      <c r="D391" s="83">
        <v>535.46794376964931</v>
      </c>
      <c r="E391" s="83">
        <v>489.60781410575373</v>
      </c>
      <c r="F391" s="83">
        <v>396.67113495261856</v>
      </c>
      <c r="G391" s="83">
        <v>340.55396212402525</v>
      </c>
      <c r="H391" s="84">
        <v>341.59547602506433</v>
      </c>
      <c r="I391" s="82" t="s">
        <v>388</v>
      </c>
      <c r="J391" s="83">
        <v>531.11162068208989</v>
      </c>
      <c r="K391" s="83">
        <v>534.06498893036337</v>
      </c>
      <c r="L391" s="83">
        <v>488.22684558303774</v>
      </c>
      <c r="M391" s="83">
        <v>396.51681465285731</v>
      </c>
      <c r="N391" s="83">
        <v>352.44329670329665</v>
      </c>
      <c r="O391" s="84">
        <v>367.35133192480487</v>
      </c>
      <c r="P391" s="65" t="s">
        <v>389</v>
      </c>
      <c r="Q391" s="78">
        <v>498.31</v>
      </c>
      <c r="R391" s="78">
        <v>528.69000000000005</v>
      </c>
      <c r="S391" s="78">
        <v>488.73</v>
      </c>
      <c r="T391" s="78">
        <v>344</v>
      </c>
      <c r="U391" s="78"/>
      <c r="V391" s="79"/>
      <c r="W391" s="65" t="s">
        <v>390</v>
      </c>
      <c r="X391" s="78">
        <v>514.05999999999995</v>
      </c>
      <c r="Y391" s="78">
        <v>535.46</v>
      </c>
      <c r="Z391" s="78">
        <v>465.07</v>
      </c>
      <c r="AA391" s="78">
        <v>309.39999999999998</v>
      </c>
      <c r="AB391" s="78"/>
      <c r="AC391" s="79">
        <v>441.32</v>
      </c>
      <c r="AD391" s="65" t="s">
        <v>391</v>
      </c>
      <c r="AE391" s="68">
        <v>0.51129972389814904</v>
      </c>
      <c r="AF391" s="78">
        <v>508.15</v>
      </c>
      <c r="AG391" s="78">
        <v>540.23</v>
      </c>
      <c r="AH391" s="78">
        <v>464.26</v>
      </c>
      <c r="AI391" s="78"/>
      <c r="AJ391" s="78"/>
      <c r="AK391" s="79">
        <v>307.14999999999998</v>
      </c>
      <c r="AL391" s="69" t="s">
        <v>392</v>
      </c>
      <c r="AM391" s="70">
        <v>1</v>
      </c>
      <c r="AN391" s="78">
        <v>554.79</v>
      </c>
      <c r="AO391" s="78">
        <v>571.48</v>
      </c>
      <c r="AP391" s="78">
        <v>541.39</v>
      </c>
      <c r="AQ391" s="78">
        <v>533.23</v>
      </c>
      <c r="AR391" s="78"/>
      <c r="AS391" s="79"/>
      <c r="AT391" s="65" t="s">
        <v>393</v>
      </c>
      <c r="AU391" s="68">
        <v>3.70082528403834E-2</v>
      </c>
      <c r="AV391" s="78">
        <v>475.01</v>
      </c>
      <c r="AW391" s="78">
        <v>529.48</v>
      </c>
      <c r="AX391" s="78">
        <v>467.08</v>
      </c>
      <c r="AY391" s="78">
        <v>283.70999999999998</v>
      </c>
      <c r="AZ391" s="78"/>
      <c r="BA391" s="79">
        <v>346.85</v>
      </c>
      <c r="BB391" s="65" t="s">
        <v>394</v>
      </c>
      <c r="BC391" s="78">
        <v>523.65</v>
      </c>
      <c r="BD391" s="78">
        <v>533.79999999999995</v>
      </c>
      <c r="BE391" s="78">
        <v>462.18</v>
      </c>
      <c r="BF391" s="78"/>
      <c r="BG391" s="78"/>
      <c r="BH391" s="79">
        <v>352.74</v>
      </c>
      <c r="BI391" s="65" t="s">
        <v>395</v>
      </c>
      <c r="BJ391" s="68">
        <v>0.13445920507718001</v>
      </c>
      <c r="BK391" s="78">
        <v>596.73</v>
      </c>
      <c r="BL391" s="78">
        <v>607.22</v>
      </c>
      <c r="BM391" s="78">
        <v>560.64</v>
      </c>
      <c r="BN391" s="78">
        <v>328.01</v>
      </c>
      <c r="BO391" s="78"/>
      <c r="BP391" s="79"/>
      <c r="BQ391" s="65" t="s">
        <v>396</v>
      </c>
      <c r="BR391" s="68">
        <v>1</v>
      </c>
      <c r="BS391" s="78">
        <v>530.55999999999995</v>
      </c>
      <c r="BT391" s="78">
        <v>462</v>
      </c>
      <c r="BU391" s="78">
        <v>459.05</v>
      </c>
      <c r="BV391" s="78"/>
      <c r="BW391" s="78"/>
      <c r="BX391" s="79">
        <v>395.08</v>
      </c>
      <c r="BY391" s="65" t="s">
        <v>397</v>
      </c>
      <c r="BZ391" s="78">
        <v>568.15</v>
      </c>
      <c r="CA391" s="78">
        <v>562.03</v>
      </c>
      <c r="CB391" s="78">
        <v>507.96</v>
      </c>
      <c r="CC391" s="78">
        <v>371.44</v>
      </c>
      <c r="CD391" s="78"/>
      <c r="CE391" s="79">
        <v>500.66</v>
      </c>
      <c r="CF391" s="65" t="s">
        <v>398</v>
      </c>
      <c r="CG391" s="78">
        <v>530.28</v>
      </c>
      <c r="CH391" s="78">
        <v>585.4</v>
      </c>
      <c r="CI391" s="78">
        <v>517.27</v>
      </c>
      <c r="CJ391" s="78"/>
      <c r="CK391" s="78"/>
      <c r="CL391" s="79"/>
      <c r="CM391" s="65" t="s">
        <v>399</v>
      </c>
      <c r="CN391" s="78">
        <v>517.77</v>
      </c>
      <c r="CO391" s="78">
        <v>505.34</v>
      </c>
      <c r="CP391" s="78">
        <v>535.16999999999996</v>
      </c>
      <c r="CQ391" s="78">
        <v>382.87</v>
      </c>
      <c r="CR391" s="78"/>
      <c r="CS391" s="79">
        <v>514.63</v>
      </c>
      <c r="CT391" s="65" t="s">
        <v>400</v>
      </c>
      <c r="CU391" s="78">
        <v>534.16</v>
      </c>
      <c r="CV391" s="78">
        <v>620.47</v>
      </c>
      <c r="CW391" s="78">
        <v>507.17</v>
      </c>
      <c r="CX391" s="78">
        <v>391.25</v>
      </c>
      <c r="CY391" s="78"/>
      <c r="CZ391" s="79"/>
      <c r="DA391" s="65" t="s">
        <v>401</v>
      </c>
      <c r="DB391" s="68">
        <v>0.13424620754463701</v>
      </c>
      <c r="DC391" s="78">
        <v>522.80999999999995</v>
      </c>
      <c r="DD391" s="78">
        <v>547.19000000000005</v>
      </c>
      <c r="DE391" s="78">
        <v>481.06</v>
      </c>
      <c r="DF391" s="78">
        <v>497.65</v>
      </c>
      <c r="DG391" s="78"/>
      <c r="DH391" s="79">
        <v>487.88</v>
      </c>
      <c r="DI391" s="65" t="s">
        <v>402</v>
      </c>
      <c r="DJ391" s="68">
        <v>3.2345710958726899E-3</v>
      </c>
      <c r="DK391" s="78">
        <v>526.59</v>
      </c>
      <c r="DL391" s="78">
        <v>558.63</v>
      </c>
      <c r="DM391" s="78">
        <v>558.63</v>
      </c>
      <c r="DN391" s="78">
        <v>401.74</v>
      </c>
      <c r="DO391" s="78"/>
      <c r="DP391" s="79">
        <v>426.01</v>
      </c>
      <c r="DQ391" s="65" t="s">
        <v>403</v>
      </c>
      <c r="DR391" s="78">
        <v>529.67999999999995</v>
      </c>
      <c r="DS391" s="78">
        <v>524.58000000000004</v>
      </c>
      <c r="DT391" s="78">
        <v>464.35</v>
      </c>
      <c r="DU391" s="78">
        <v>615.07000000000005</v>
      </c>
      <c r="DV391" s="78"/>
      <c r="DW391" s="79"/>
      <c r="DX391" s="65" t="s">
        <v>404</v>
      </c>
      <c r="DY391" s="78">
        <v>538.80999999999995</v>
      </c>
      <c r="DZ391" s="78">
        <v>528.16999999999996</v>
      </c>
      <c r="EA391" s="78">
        <v>587.45000000000005</v>
      </c>
      <c r="EB391" s="78">
        <v>376.44</v>
      </c>
      <c r="EC391" s="78"/>
      <c r="ED391" s="79">
        <v>363.62</v>
      </c>
      <c r="EE391" s="65" t="s">
        <v>405</v>
      </c>
      <c r="EF391" s="68">
        <v>1</v>
      </c>
      <c r="EG391" s="78">
        <v>520.4</v>
      </c>
      <c r="EH391" s="78">
        <v>548.96</v>
      </c>
      <c r="EI391" s="78">
        <v>460.13</v>
      </c>
      <c r="EJ391" s="78"/>
      <c r="EK391" s="78">
        <v>269.94</v>
      </c>
      <c r="EL391" s="79">
        <v>319.27</v>
      </c>
      <c r="EM391" s="65" t="s">
        <v>406</v>
      </c>
      <c r="EN391" s="78">
        <v>544.75</v>
      </c>
      <c r="EO391" s="78">
        <v>533.38</v>
      </c>
      <c r="EP391" s="78">
        <v>477.72</v>
      </c>
      <c r="EQ391" s="78"/>
      <c r="ER391" s="78"/>
      <c r="ES391" s="79">
        <v>432.04</v>
      </c>
      <c r="ET391" s="65" t="s">
        <v>407</v>
      </c>
      <c r="EU391" s="68">
        <v>1</v>
      </c>
      <c r="EV391" s="78">
        <v>526.22</v>
      </c>
      <c r="EW391" s="78">
        <v>555.16</v>
      </c>
      <c r="EX391" s="78">
        <v>555.16</v>
      </c>
      <c r="EY391" s="78"/>
      <c r="EZ391" s="78"/>
      <c r="FA391" s="79">
        <v>326.60000000000002</v>
      </c>
      <c r="FB391" s="65" t="s">
        <v>408</v>
      </c>
      <c r="FC391" s="78">
        <v>560.79</v>
      </c>
      <c r="FD391" s="78">
        <v>527.6</v>
      </c>
      <c r="FE391" s="78">
        <v>615.37</v>
      </c>
      <c r="FF391" s="78"/>
      <c r="FG391" s="78"/>
      <c r="FH391" s="79"/>
      <c r="FI391" s="65" t="s">
        <v>409</v>
      </c>
      <c r="FJ391" s="78">
        <v>526.4</v>
      </c>
      <c r="FK391" s="78">
        <v>535.01</v>
      </c>
      <c r="FL391" s="78">
        <v>363.1</v>
      </c>
      <c r="FM391" s="78">
        <v>586.55999999999995</v>
      </c>
      <c r="FN391" s="78"/>
      <c r="FO391" s="79">
        <v>364.62</v>
      </c>
      <c r="FP391" s="65" t="s">
        <v>410</v>
      </c>
      <c r="FQ391" s="68">
        <v>0.233825145556153</v>
      </c>
      <c r="FR391" s="78">
        <v>508.41</v>
      </c>
      <c r="FS391" s="78">
        <v>537.16999999999996</v>
      </c>
      <c r="FT391" s="78">
        <v>523.17999999999995</v>
      </c>
      <c r="FU391" s="78">
        <v>386.33</v>
      </c>
      <c r="FV391" s="78">
        <v>299.08</v>
      </c>
      <c r="FW391" s="79">
        <v>308.66000000000003</v>
      </c>
      <c r="FX391" s="65" t="s">
        <v>411</v>
      </c>
      <c r="FY391" s="78">
        <v>562.30999999999995</v>
      </c>
      <c r="FZ391" s="78">
        <v>562.91</v>
      </c>
      <c r="GA391" s="78">
        <v>528.66</v>
      </c>
      <c r="GB391" s="78">
        <v>554.70000000000005</v>
      </c>
      <c r="GC391" s="78"/>
      <c r="GD391" s="79">
        <v>366.45</v>
      </c>
      <c r="GE391" s="65" t="s">
        <v>412</v>
      </c>
      <c r="GF391" s="68">
        <v>0.22180326050792901</v>
      </c>
      <c r="GG391" s="78">
        <v>532.79</v>
      </c>
      <c r="GH391" s="78">
        <v>554.99</v>
      </c>
      <c r="GI391" s="78">
        <v>410.78</v>
      </c>
      <c r="GJ391" s="78">
        <v>405.57</v>
      </c>
      <c r="GK391" s="78"/>
      <c r="GL391" s="79">
        <v>322.14</v>
      </c>
      <c r="GM391" s="65" t="s">
        <v>413</v>
      </c>
      <c r="GN391" s="68">
        <v>0.105702658421859</v>
      </c>
      <c r="GO391" s="78">
        <v>532.91</v>
      </c>
      <c r="GP391" s="78">
        <v>587.35</v>
      </c>
      <c r="GQ391" s="78">
        <v>496.59</v>
      </c>
      <c r="GR391" s="78">
        <v>391.95</v>
      </c>
      <c r="GS391" s="78"/>
      <c r="GT391" s="79"/>
      <c r="GU391" s="65" t="s">
        <v>414</v>
      </c>
      <c r="GV391" s="68">
        <v>1</v>
      </c>
      <c r="GW391" s="78">
        <v>485.97</v>
      </c>
      <c r="GX391" s="78">
        <v>468.38</v>
      </c>
      <c r="GY391" s="78">
        <v>423.28</v>
      </c>
      <c r="GZ391" s="78">
        <v>423</v>
      </c>
      <c r="HA391" s="78"/>
      <c r="HB391" s="79">
        <v>407.61</v>
      </c>
      <c r="HC391" s="65" t="s">
        <v>415</v>
      </c>
      <c r="HD391" s="68">
        <v>1</v>
      </c>
      <c r="HE391" s="78">
        <v>516.5</v>
      </c>
      <c r="HF391" s="78">
        <v>553.95000000000005</v>
      </c>
      <c r="HG391" s="78"/>
      <c r="HH391" s="78">
        <v>360</v>
      </c>
      <c r="HI391" s="78">
        <v>353.36</v>
      </c>
      <c r="HJ391" s="79">
        <v>376.72</v>
      </c>
      <c r="HK391" s="85" t="s">
        <v>416</v>
      </c>
      <c r="HL391" s="68">
        <v>1.1634671320535199</v>
      </c>
      <c r="HM391" s="78">
        <v>490.95</v>
      </c>
      <c r="HN391" s="78">
        <v>520.72</v>
      </c>
      <c r="HO391" s="78">
        <v>455.39</v>
      </c>
      <c r="HP391" s="78"/>
      <c r="HQ391" s="78"/>
      <c r="HR391" s="79"/>
    </row>
    <row r="392" spans="1:226" x14ac:dyDescent="0.25">
      <c r="A392" s="81">
        <v>42765</v>
      </c>
      <c r="B392" s="82" t="s">
        <v>387</v>
      </c>
      <c r="C392" s="83">
        <v>521.06316018931034</v>
      </c>
      <c r="D392" s="83">
        <v>535.28751459474495</v>
      </c>
      <c r="E392" s="83">
        <v>488.97857732200163</v>
      </c>
      <c r="F392" s="83">
        <v>405.92496448680834</v>
      </c>
      <c r="G392" s="83">
        <v>346.74902339398443</v>
      </c>
      <c r="H392" s="84">
        <v>334.58436529897682</v>
      </c>
      <c r="I392" s="82" t="s">
        <v>388</v>
      </c>
      <c r="J392" s="83">
        <v>528.73505594813935</v>
      </c>
      <c r="K392" s="83">
        <v>533.50204974902454</v>
      </c>
      <c r="L392" s="83">
        <v>487.67863172859671</v>
      </c>
      <c r="M392" s="83">
        <v>407.11555367266158</v>
      </c>
      <c r="N392" s="83">
        <v>358.36747252747256</v>
      </c>
      <c r="O392" s="84">
        <v>360.55958238372796</v>
      </c>
      <c r="P392" s="65" t="s">
        <v>389</v>
      </c>
      <c r="Q392" s="78">
        <v>491.64</v>
      </c>
      <c r="R392" s="78">
        <v>524.53</v>
      </c>
      <c r="S392" s="78">
        <v>487.62</v>
      </c>
      <c r="T392" s="78">
        <v>350</v>
      </c>
      <c r="U392" s="78"/>
      <c r="V392" s="79"/>
      <c r="W392" s="65" t="s">
        <v>390</v>
      </c>
      <c r="X392" s="78">
        <v>541.75</v>
      </c>
      <c r="Y392" s="78">
        <v>549.59</v>
      </c>
      <c r="Z392" s="78">
        <v>465.07</v>
      </c>
      <c r="AA392" s="78">
        <v>309.39999999999998</v>
      </c>
      <c r="AB392" s="78"/>
      <c r="AC392" s="79">
        <v>432.23</v>
      </c>
      <c r="AD392" s="65" t="s">
        <v>391</v>
      </c>
      <c r="AE392" s="68">
        <v>0.51129972389814904</v>
      </c>
      <c r="AF392" s="78">
        <v>507.76</v>
      </c>
      <c r="AG392" s="78">
        <v>543.9</v>
      </c>
      <c r="AH392" s="78">
        <v>464.26</v>
      </c>
      <c r="AI392" s="78"/>
      <c r="AJ392" s="78"/>
      <c r="AK392" s="79">
        <v>307.37</v>
      </c>
      <c r="AL392" s="69" t="s">
        <v>392</v>
      </c>
      <c r="AM392" s="70">
        <v>1</v>
      </c>
      <c r="AN392" s="78">
        <v>554.79</v>
      </c>
      <c r="AO392" s="78">
        <v>571.63</v>
      </c>
      <c r="AP392" s="78">
        <v>541.39</v>
      </c>
      <c r="AQ392" s="78">
        <v>533.23</v>
      </c>
      <c r="AR392" s="78"/>
      <c r="AS392" s="79"/>
      <c r="AT392" s="65" t="s">
        <v>393</v>
      </c>
      <c r="AU392" s="68">
        <v>3.7006883280290101E-2</v>
      </c>
      <c r="AV392" s="78">
        <v>474.5</v>
      </c>
      <c r="AW392" s="78">
        <v>528.88</v>
      </c>
      <c r="AX392" s="78">
        <v>464.52</v>
      </c>
      <c r="AY392" s="78">
        <v>283.69</v>
      </c>
      <c r="AZ392" s="78"/>
      <c r="BA392" s="79">
        <v>345.71</v>
      </c>
      <c r="BB392" s="65" t="s">
        <v>394</v>
      </c>
      <c r="BC392" s="78">
        <v>519.45000000000005</v>
      </c>
      <c r="BD392" s="78">
        <v>531.28</v>
      </c>
      <c r="BE392" s="78">
        <v>458.82</v>
      </c>
      <c r="BF392" s="78"/>
      <c r="BG392" s="78"/>
      <c r="BH392" s="79">
        <v>351.06</v>
      </c>
      <c r="BI392" s="65" t="s">
        <v>395</v>
      </c>
      <c r="BJ392" s="68">
        <v>0.13445378151260501</v>
      </c>
      <c r="BK392" s="78">
        <v>596.71</v>
      </c>
      <c r="BL392" s="78">
        <v>607.19000000000005</v>
      </c>
      <c r="BM392" s="78">
        <v>592.89</v>
      </c>
      <c r="BN392" s="78">
        <v>328</v>
      </c>
      <c r="BO392" s="78"/>
      <c r="BP392" s="79"/>
      <c r="BQ392" s="65" t="s">
        <v>396</v>
      </c>
      <c r="BR392" s="68">
        <v>1</v>
      </c>
      <c r="BS392" s="78">
        <v>530.55999999999995</v>
      </c>
      <c r="BT392" s="78">
        <v>562.08000000000004</v>
      </c>
      <c r="BU392" s="78">
        <v>459.05</v>
      </c>
      <c r="BV392" s="78"/>
      <c r="BW392" s="78"/>
      <c r="BX392" s="79">
        <v>395.08</v>
      </c>
      <c r="BY392" s="65" t="s">
        <v>397</v>
      </c>
      <c r="BZ392" s="78">
        <v>566.62</v>
      </c>
      <c r="CA392" s="78">
        <v>560.58000000000004</v>
      </c>
      <c r="CB392" s="78">
        <v>517.59</v>
      </c>
      <c r="CC392" s="78">
        <v>387.78</v>
      </c>
      <c r="CD392" s="78"/>
      <c r="CE392" s="79">
        <v>500.32</v>
      </c>
      <c r="CF392" s="65" t="s">
        <v>398</v>
      </c>
      <c r="CG392" s="78">
        <v>535.92999999999995</v>
      </c>
      <c r="CH392" s="78">
        <v>592.66</v>
      </c>
      <c r="CI392" s="78">
        <v>514.04</v>
      </c>
      <c r="CJ392" s="78"/>
      <c r="CK392" s="78"/>
      <c r="CL392" s="79"/>
      <c r="CM392" s="65" t="s">
        <v>399</v>
      </c>
      <c r="CN392" s="78">
        <v>517.91999999999996</v>
      </c>
      <c r="CO392" s="78">
        <v>504.83</v>
      </c>
      <c r="CP392" s="78">
        <v>538.05999999999995</v>
      </c>
      <c r="CQ392" s="78">
        <v>386.67</v>
      </c>
      <c r="CR392" s="78"/>
      <c r="CS392" s="79">
        <v>504.63</v>
      </c>
      <c r="CT392" s="65" t="s">
        <v>400</v>
      </c>
      <c r="CU392" s="78">
        <v>535.78</v>
      </c>
      <c r="CV392" s="78">
        <v>620.54999999999995</v>
      </c>
      <c r="CW392" s="78">
        <v>507.26</v>
      </c>
      <c r="CX392" s="78">
        <v>394.51</v>
      </c>
      <c r="CY392" s="78"/>
      <c r="CZ392" s="79"/>
      <c r="DA392" s="65" t="s">
        <v>401</v>
      </c>
      <c r="DB392" s="68">
        <v>0.13373811402511601</v>
      </c>
      <c r="DC392" s="78">
        <v>524.04</v>
      </c>
      <c r="DD392" s="78">
        <v>542.12</v>
      </c>
      <c r="DE392" s="78">
        <v>479.24</v>
      </c>
      <c r="DF392" s="78">
        <v>487.74</v>
      </c>
      <c r="DG392" s="78"/>
      <c r="DH392" s="79">
        <v>486.03</v>
      </c>
      <c r="DI392" s="65" t="s">
        <v>402</v>
      </c>
      <c r="DJ392" s="68">
        <v>3.2175032175032199E-3</v>
      </c>
      <c r="DK392" s="78">
        <v>523.67999999999995</v>
      </c>
      <c r="DL392" s="78">
        <v>554.92999999999995</v>
      </c>
      <c r="DM392" s="78">
        <v>554.92999999999995</v>
      </c>
      <c r="DN392" s="78">
        <v>405.7</v>
      </c>
      <c r="DO392" s="78"/>
      <c r="DP392" s="79">
        <v>421.07</v>
      </c>
      <c r="DQ392" s="65" t="s">
        <v>403</v>
      </c>
      <c r="DR392" s="78">
        <v>505.29</v>
      </c>
      <c r="DS392" s="78">
        <v>532.71</v>
      </c>
      <c r="DT392" s="78">
        <v>465.52</v>
      </c>
      <c r="DU392" s="78">
        <v>616.64</v>
      </c>
      <c r="DV392" s="78"/>
      <c r="DW392" s="79"/>
      <c r="DX392" s="65" t="s">
        <v>404</v>
      </c>
      <c r="DY392" s="78">
        <v>536.96</v>
      </c>
      <c r="DZ392" s="78">
        <v>526.41999999999996</v>
      </c>
      <c r="EA392" s="78">
        <v>587.14</v>
      </c>
      <c r="EB392" s="78">
        <v>380.77</v>
      </c>
      <c r="EC392" s="78"/>
      <c r="ED392" s="79">
        <v>355.61</v>
      </c>
      <c r="EE392" s="65" t="s">
        <v>405</v>
      </c>
      <c r="EF392" s="68">
        <v>1</v>
      </c>
      <c r="EG392" s="78">
        <v>517.19000000000005</v>
      </c>
      <c r="EH392" s="78">
        <v>543.73</v>
      </c>
      <c r="EI392" s="78">
        <v>460.13</v>
      </c>
      <c r="EJ392" s="78"/>
      <c r="EK392" s="78">
        <v>269.94</v>
      </c>
      <c r="EL392" s="79">
        <v>310.19</v>
      </c>
      <c r="EM392" s="65" t="s">
        <v>406</v>
      </c>
      <c r="EN392" s="78">
        <v>552.44000000000005</v>
      </c>
      <c r="EO392" s="78">
        <v>533.38</v>
      </c>
      <c r="EP392" s="78">
        <v>477.72</v>
      </c>
      <c r="EQ392" s="78"/>
      <c r="ER392" s="78"/>
      <c r="ES392" s="79">
        <v>432.04</v>
      </c>
      <c r="ET392" s="65" t="s">
        <v>407</v>
      </c>
      <c r="EU392" s="68">
        <v>1</v>
      </c>
      <c r="EV392" s="78">
        <v>525.54</v>
      </c>
      <c r="EW392" s="78">
        <v>554.34</v>
      </c>
      <c r="EX392" s="78">
        <v>554.33000000000004</v>
      </c>
      <c r="EY392" s="78"/>
      <c r="EZ392" s="78"/>
      <c r="FA392" s="79">
        <v>306.20999999999998</v>
      </c>
      <c r="FB392" s="65" t="s">
        <v>408</v>
      </c>
      <c r="FC392" s="78">
        <v>560.79</v>
      </c>
      <c r="FD392" s="78">
        <v>527.6</v>
      </c>
      <c r="FE392" s="78">
        <v>615.37</v>
      </c>
      <c r="FF392" s="78"/>
      <c r="FG392" s="78"/>
      <c r="FH392" s="79"/>
      <c r="FI392" s="65" t="s">
        <v>409</v>
      </c>
      <c r="FJ392" s="78">
        <v>518.96</v>
      </c>
      <c r="FK392" s="78">
        <v>525.91</v>
      </c>
      <c r="FL392" s="78">
        <v>358.15</v>
      </c>
      <c r="FM392" s="78">
        <v>586.55999999999995</v>
      </c>
      <c r="FN392" s="78"/>
      <c r="FO392" s="79">
        <v>364.62</v>
      </c>
      <c r="FP392" s="65" t="s">
        <v>410</v>
      </c>
      <c r="FQ392" s="68">
        <v>0.23089355806973</v>
      </c>
      <c r="FR392" s="78">
        <v>504.34</v>
      </c>
      <c r="FS392" s="78">
        <v>533.24</v>
      </c>
      <c r="FT392" s="78">
        <v>514.33000000000004</v>
      </c>
      <c r="FU392" s="78">
        <v>395.54</v>
      </c>
      <c r="FV392" s="78">
        <v>306.22000000000003</v>
      </c>
      <c r="FW392" s="79">
        <v>298.02</v>
      </c>
      <c r="FX392" s="65" t="s">
        <v>411</v>
      </c>
      <c r="FY392" s="78">
        <v>559.87</v>
      </c>
      <c r="FZ392" s="78">
        <v>560.47</v>
      </c>
      <c r="GA392" s="78">
        <v>527.03</v>
      </c>
      <c r="GB392" s="78">
        <v>560.89</v>
      </c>
      <c r="GC392" s="78"/>
      <c r="GD392" s="79">
        <v>364.02</v>
      </c>
      <c r="GE392" s="65" t="s">
        <v>412</v>
      </c>
      <c r="GF392" s="68">
        <v>0.22218272307145401</v>
      </c>
      <c r="GG392" s="78">
        <v>531.41</v>
      </c>
      <c r="GH392" s="78">
        <v>552</v>
      </c>
      <c r="GI392" s="78">
        <v>395.97</v>
      </c>
      <c r="GJ392" s="78">
        <v>406.26</v>
      </c>
      <c r="GK392" s="78"/>
      <c r="GL392" s="79">
        <v>323.42</v>
      </c>
      <c r="GM392" s="65" t="s">
        <v>413</v>
      </c>
      <c r="GN392" s="68">
        <v>0.10594342621040399</v>
      </c>
      <c r="GO392" s="78">
        <v>527.67999999999995</v>
      </c>
      <c r="GP392" s="78">
        <v>586.48</v>
      </c>
      <c r="GQ392" s="78">
        <v>492.3</v>
      </c>
      <c r="GR392" s="78">
        <v>392.84</v>
      </c>
      <c r="GS392" s="78"/>
      <c r="GT392" s="79"/>
      <c r="GU392" s="65" t="s">
        <v>414</v>
      </c>
      <c r="GV392" s="68">
        <v>1</v>
      </c>
      <c r="GW392" s="78">
        <v>487.36</v>
      </c>
      <c r="GX392" s="78">
        <v>471.79</v>
      </c>
      <c r="GY392" s="78">
        <v>451.27</v>
      </c>
      <c r="GZ392" s="78">
        <v>388.34</v>
      </c>
      <c r="HA392" s="78"/>
      <c r="HB392" s="79">
        <v>395.16</v>
      </c>
      <c r="HC392" s="65" t="s">
        <v>415</v>
      </c>
      <c r="HD392" s="68">
        <v>1</v>
      </c>
      <c r="HE392" s="78">
        <v>515.66</v>
      </c>
      <c r="HF392" s="78">
        <v>553.95000000000005</v>
      </c>
      <c r="HG392" s="78"/>
      <c r="HH392" s="78">
        <v>365.99</v>
      </c>
      <c r="HI392" s="78">
        <v>359.35</v>
      </c>
      <c r="HJ392" s="79">
        <v>375.05</v>
      </c>
      <c r="HK392" s="85" t="s">
        <v>416</v>
      </c>
      <c r="HL392" s="68">
        <v>1.1773709307117199</v>
      </c>
      <c r="HM392" s="78">
        <v>495.19</v>
      </c>
      <c r="HN392" s="78">
        <v>526.42999999999995</v>
      </c>
      <c r="HO392" s="78">
        <v>439.92</v>
      </c>
      <c r="HP392" s="78"/>
      <c r="HQ392" s="78"/>
      <c r="HR392" s="79"/>
    </row>
    <row r="393" spans="1:226" x14ac:dyDescent="0.25">
      <c r="A393" s="81">
        <v>42758</v>
      </c>
      <c r="B393" s="82" t="s">
        <v>387</v>
      </c>
      <c r="C393" s="83">
        <v>517.61137493702324</v>
      </c>
      <c r="D393" s="83">
        <v>533.48485226094613</v>
      </c>
      <c r="E393" s="83">
        <v>488.51852442343841</v>
      </c>
      <c r="F393" s="83">
        <v>413.72240924314343</v>
      </c>
      <c r="G393" s="83">
        <v>353.5370664686223</v>
      </c>
      <c r="H393" s="84">
        <v>334.98678235374535</v>
      </c>
      <c r="I393" s="82" t="s">
        <v>388</v>
      </c>
      <c r="J393" s="83">
        <v>527.81745464299661</v>
      </c>
      <c r="K393" s="83">
        <v>533.57541750699727</v>
      </c>
      <c r="L393" s="83">
        <v>487.36957054663225</v>
      </c>
      <c r="M393" s="83">
        <v>415.52524790550979</v>
      </c>
      <c r="N393" s="83">
        <v>367.92131868131861</v>
      </c>
      <c r="O393" s="84">
        <v>359.75644806386805</v>
      </c>
      <c r="P393" s="65" t="s">
        <v>389</v>
      </c>
      <c r="Q393" s="78">
        <v>497.47</v>
      </c>
      <c r="R393" s="78">
        <v>527.86</v>
      </c>
      <c r="S393" s="78">
        <v>486.56</v>
      </c>
      <c r="T393" s="78">
        <v>356</v>
      </c>
      <c r="U393" s="78"/>
      <c r="V393" s="79"/>
      <c r="W393" s="65" t="s">
        <v>390</v>
      </c>
      <c r="X393" s="78">
        <v>526.79</v>
      </c>
      <c r="Y393" s="78">
        <v>527.28</v>
      </c>
      <c r="Z393" s="78">
        <v>465.07</v>
      </c>
      <c r="AA393" s="78">
        <v>309.39999999999998</v>
      </c>
      <c r="AB393" s="78"/>
      <c r="AC393" s="79">
        <v>432.23</v>
      </c>
      <c r="AD393" s="65" t="s">
        <v>391</v>
      </c>
      <c r="AE393" s="68">
        <v>0.51129972389814904</v>
      </c>
      <c r="AF393" s="78">
        <v>508.02</v>
      </c>
      <c r="AG393" s="78">
        <v>547.26</v>
      </c>
      <c r="AH393" s="78">
        <v>464.26</v>
      </c>
      <c r="AI393" s="78"/>
      <c r="AJ393" s="78"/>
      <c r="AK393" s="79">
        <v>310.56</v>
      </c>
      <c r="AL393" s="69" t="s">
        <v>392</v>
      </c>
      <c r="AM393" s="70">
        <v>1</v>
      </c>
      <c r="AN393" s="78">
        <v>554.85</v>
      </c>
      <c r="AO393" s="78">
        <v>571.39</v>
      </c>
      <c r="AP393" s="78">
        <v>541.39</v>
      </c>
      <c r="AQ393" s="78">
        <v>533.23</v>
      </c>
      <c r="AR393" s="78"/>
      <c r="AS393" s="79"/>
      <c r="AT393" s="65" t="s">
        <v>393</v>
      </c>
      <c r="AU393" s="68">
        <v>3.7000037000036998E-2</v>
      </c>
      <c r="AV393" s="78">
        <v>473.44</v>
      </c>
      <c r="AW393" s="78">
        <v>528.53</v>
      </c>
      <c r="AX393" s="78">
        <v>468.62</v>
      </c>
      <c r="AY393" s="78">
        <v>283.64</v>
      </c>
      <c r="AZ393" s="78"/>
      <c r="BA393" s="79">
        <v>342.03</v>
      </c>
      <c r="BB393" s="65" t="s">
        <v>394</v>
      </c>
      <c r="BC393" s="78">
        <v>516.09</v>
      </c>
      <c r="BD393" s="78">
        <v>528.76</v>
      </c>
      <c r="BE393" s="78">
        <v>458.82</v>
      </c>
      <c r="BF393" s="78"/>
      <c r="BG393" s="78"/>
      <c r="BH393" s="79">
        <v>348.54</v>
      </c>
      <c r="BI393" s="65" t="s">
        <v>395</v>
      </c>
      <c r="BJ393" s="68">
        <v>0.134477286786262</v>
      </c>
      <c r="BK393" s="78">
        <v>586.04999999999995</v>
      </c>
      <c r="BL393" s="78">
        <v>590.09</v>
      </c>
      <c r="BM393" s="78">
        <v>575.78</v>
      </c>
      <c r="BN393" s="78">
        <v>328.06</v>
      </c>
      <c r="BO393" s="78"/>
      <c r="BP393" s="79"/>
      <c r="BQ393" s="65" t="s">
        <v>396</v>
      </c>
      <c r="BR393" s="68">
        <v>1</v>
      </c>
      <c r="BS393" s="78">
        <v>552.23</v>
      </c>
      <c r="BT393" s="78">
        <v>586.25</v>
      </c>
      <c r="BU393" s="78">
        <v>459.05</v>
      </c>
      <c r="BV393" s="78"/>
      <c r="BW393" s="78"/>
      <c r="BX393" s="79">
        <v>395.08</v>
      </c>
      <c r="BY393" s="65" t="s">
        <v>397</v>
      </c>
      <c r="BZ393" s="78">
        <v>565.20000000000005</v>
      </c>
      <c r="CA393" s="78">
        <v>561.37</v>
      </c>
      <c r="CB393" s="78">
        <v>536.51</v>
      </c>
      <c r="CC393" s="78">
        <v>400.64</v>
      </c>
      <c r="CD393" s="78"/>
      <c r="CE393" s="79">
        <v>497.07</v>
      </c>
      <c r="CF393" s="65" t="s">
        <v>398</v>
      </c>
      <c r="CG393" s="78">
        <v>545.61</v>
      </c>
      <c r="CH393" s="78">
        <v>599.91999999999996</v>
      </c>
      <c r="CI393" s="78">
        <v>504.36</v>
      </c>
      <c r="CJ393" s="78"/>
      <c r="CK393" s="78"/>
      <c r="CL393" s="79"/>
      <c r="CM393" s="65" t="s">
        <v>399</v>
      </c>
      <c r="CN393" s="78">
        <v>517.28</v>
      </c>
      <c r="CO393" s="78">
        <v>505.96</v>
      </c>
      <c r="CP393" s="78">
        <v>534.91</v>
      </c>
      <c r="CQ393" s="78">
        <v>392.34</v>
      </c>
      <c r="CR393" s="78"/>
      <c r="CS393" s="79">
        <v>503.27</v>
      </c>
      <c r="CT393" s="65" t="s">
        <v>400</v>
      </c>
      <c r="CU393" s="78">
        <v>537.34</v>
      </c>
      <c r="CV393" s="78">
        <v>622.17999999999995</v>
      </c>
      <c r="CW393" s="78">
        <v>510.51</v>
      </c>
      <c r="CX393" s="78">
        <v>406.25</v>
      </c>
      <c r="CY393" s="78"/>
      <c r="CZ393" s="79"/>
      <c r="DA393" s="65" t="s">
        <v>401</v>
      </c>
      <c r="DB393" s="68">
        <v>0.13323030189986401</v>
      </c>
      <c r="DC393" s="78">
        <v>521.94000000000005</v>
      </c>
      <c r="DD393" s="78">
        <v>548.59</v>
      </c>
      <c r="DE393" s="78">
        <v>482.43</v>
      </c>
      <c r="DF393" s="78">
        <v>485.89</v>
      </c>
      <c r="DG393" s="78"/>
      <c r="DH393" s="79">
        <v>488.24</v>
      </c>
      <c r="DI393" s="65" t="s">
        <v>402</v>
      </c>
      <c r="DJ393" s="68">
        <v>3.2276805887289399E-3</v>
      </c>
      <c r="DK393" s="78">
        <v>525.76</v>
      </c>
      <c r="DL393" s="78">
        <v>557.49</v>
      </c>
      <c r="DM393" s="78">
        <v>557.49</v>
      </c>
      <c r="DN393" s="78">
        <v>405.6</v>
      </c>
      <c r="DO393" s="78"/>
      <c r="DP393" s="79">
        <v>423.8</v>
      </c>
      <c r="DQ393" s="65" t="s">
        <v>403</v>
      </c>
      <c r="DR393" s="78">
        <v>505.29</v>
      </c>
      <c r="DS393" s="78">
        <v>524.58000000000004</v>
      </c>
      <c r="DT393" s="78">
        <v>463.68</v>
      </c>
      <c r="DU393" s="78">
        <v>620.80999999999995</v>
      </c>
      <c r="DV393" s="78"/>
      <c r="DW393" s="79"/>
      <c r="DX393" s="65" t="s">
        <v>404</v>
      </c>
      <c r="DY393" s="78">
        <v>537.79</v>
      </c>
      <c r="DZ393" s="78">
        <v>527.95000000000005</v>
      </c>
      <c r="EA393" s="78">
        <v>572.69000000000005</v>
      </c>
      <c r="EB393" s="78">
        <v>375.66</v>
      </c>
      <c r="EC393" s="78"/>
      <c r="ED393" s="79">
        <v>354.47</v>
      </c>
      <c r="EE393" s="65" t="s">
        <v>405</v>
      </c>
      <c r="EF393" s="68">
        <v>1</v>
      </c>
      <c r="EG393" s="78">
        <v>518.4</v>
      </c>
      <c r="EH393" s="78">
        <v>545.32000000000005</v>
      </c>
      <c r="EI393" s="78">
        <v>460.13</v>
      </c>
      <c r="EJ393" s="78"/>
      <c r="EK393" s="78">
        <v>269.94</v>
      </c>
      <c r="EL393" s="79">
        <v>311.29000000000002</v>
      </c>
      <c r="EM393" s="65" t="s">
        <v>406</v>
      </c>
      <c r="EN393" s="78">
        <v>552.44000000000005</v>
      </c>
      <c r="EO393" s="78">
        <v>533.38</v>
      </c>
      <c r="EP393" s="78">
        <v>487.37</v>
      </c>
      <c r="EQ393" s="78"/>
      <c r="ER393" s="78"/>
      <c r="ES393" s="79">
        <v>420</v>
      </c>
      <c r="ET393" s="65" t="s">
        <v>407</v>
      </c>
      <c r="EU393" s="68">
        <v>1</v>
      </c>
      <c r="EV393" s="78">
        <v>526.16999999999996</v>
      </c>
      <c r="EW393" s="78">
        <v>562.54999999999995</v>
      </c>
      <c r="EX393" s="78">
        <v>562.54999999999995</v>
      </c>
      <c r="EY393" s="78"/>
      <c r="EZ393" s="78"/>
      <c r="FA393" s="79">
        <v>332.66</v>
      </c>
      <c r="FB393" s="65" t="s">
        <v>408</v>
      </c>
      <c r="FC393" s="78">
        <v>560.79</v>
      </c>
      <c r="FD393" s="78">
        <v>527.6</v>
      </c>
      <c r="FE393" s="78">
        <v>615.37</v>
      </c>
      <c r="FF393" s="78"/>
      <c r="FG393" s="78"/>
      <c r="FH393" s="79"/>
      <c r="FI393" s="65" t="s">
        <v>409</v>
      </c>
      <c r="FJ393" s="78">
        <v>518.14</v>
      </c>
      <c r="FK393" s="78">
        <v>530.87</v>
      </c>
      <c r="FL393" s="78">
        <v>373.85</v>
      </c>
      <c r="FM393" s="78">
        <v>586.55999999999995</v>
      </c>
      <c r="FN393" s="78"/>
      <c r="FO393" s="79">
        <v>359.66</v>
      </c>
      <c r="FP393" s="65" t="s">
        <v>410</v>
      </c>
      <c r="FQ393" s="68">
        <v>0.22873350259612499</v>
      </c>
      <c r="FR393" s="78">
        <v>498.23</v>
      </c>
      <c r="FS393" s="78">
        <v>527.74</v>
      </c>
      <c r="FT393" s="78">
        <v>512.51</v>
      </c>
      <c r="FU393" s="78">
        <v>388.13</v>
      </c>
      <c r="FV393" s="78">
        <v>303.36</v>
      </c>
      <c r="FW393" s="79">
        <v>299.51</v>
      </c>
      <c r="FX393" s="65" t="s">
        <v>411</v>
      </c>
      <c r="FY393" s="78">
        <v>566.38</v>
      </c>
      <c r="FZ393" s="78">
        <v>579.98</v>
      </c>
      <c r="GA393" s="78">
        <v>527.03</v>
      </c>
      <c r="GB393" s="78">
        <v>563.14</v>
      </c>
      <c r="GC393" s="78"/>
      <c r="GD393" s="79">
        <v>363.2</v>
      </c>
      <c r="GE393" s="65" t="s">
        <v>412</v>
      </c>
      <c r="GF393" s="68">
        <v>0.22233091733736501</v>
      </c>
      <c r="GG393" s="78">
        <v>531</v>
      </c>
      <c r="GH393" s="78">
        <v>552.79999999999995</v>
      </c>
      <c r="GI393" s="78">
        <v>434.87</v>
      </c>
      <c r="GJ393" s="78">
        <v>477.29</v>
      </c>
      <c r="GK393" s="78"/>
      <c r="GL393" s="79">
        <v>324.06</v>
      </c>
      <c r="GM393" s="65" t="s">
        <v>413</v>
      </c>
      <c r="GN393" s="68">
        <v>0.10513809889289601</v>
      </c>
      <c r="GO393" s="78">
        <v>524.42999999999995</v>
      </c>
      <c r="GP393" s="78">
        <v>582.53</v>
      </c>
      <c r="GQ393" s="78">
        <v>489.06</v>
      </c>
      <c r="GR393" s="78">
        <v>389.85</v>
      </c>
      <c r="GS393" s="78"/>
      <c r="GT393" s="79"/>
      <c r="GU393" s="65" t="s">
        <v>414</v>
      </c>
      <c r="GV393" s="68">
        <v>1</v>
      </c>
      <c r="GW393" s="78">
        <v>489.65</v>
      </c>
      <c r="GX393" s="78">
        <v>473.37</v>
      </c>
      <c r="GY393" s="78">
        <v>453.34</v>
      </c>
      <c r="GZ393" s="78">
        <v>388.34</v>
      </c>
      <c r="HA393" s="78"/>
      <c r="HB393" s="79">
        <v>406.3</v>
      </c>
      <c r="HC393" s="65" t="s">
        <v>415</v>
      </c>
      <c r="HD393" s="68">
        <v>1</v>
      </c>
      <c r="HE393" s="78">
        <v>514</v>
      </c>
      <c r="HF393" s="78">
        <v>553.12</v>
      </c>
      <c r="HG393" s="78"/>
      <c r="HH393" s="78">
        <v>375.65</v>
      </c>
      <c r="HI393" s="78">
        <v>369.01</v>
      </c>
      <c r="HJ393" s="79">
        <v>373.39</v>
      </c>
      <c r="HK393" s="85" t="s">
        <v>416</v>
      </c>
      <c r="HL393" s="68">
        <v>1.16079305381437</v>
      </c>
      <c r="HM393" s="78">
        <v>482.59</v>
      </c>
      <c r="HN393" s="78">
        <v>514.66</v>
      </c>
      <c r="HO393" s="78">
        <v>437.9</v>
      </c>
      <c r="HP393" s="78"/>
      <c r="HQ393" s="78"/>
      <c r="HR393" s="79"/>
    </row>
    <row r="394" spans="1:226" x14ac:dyDescent="0.25">
      <c r="A394" s="81">
        <v>42751</v>
      </c>
      <c r="B394" s="82" t="s">
        <v>387</v>
      </c>
      <c r="C394" s="83">
        <v>515.5259066743638</v>
      </c>
      <c r="D394" s="83">
        <v>535.50727804024052</v>
      </c>
      <c r="E394" s="83">
        <v>491.48796664551099</v>
      </c>
      <c r="F394" s="83">
        <v>413.6522977968952</v>
      </c>
      <c r="G394" s="83">
        <v>352.7638395841069</v>
      </c>
      <c r="H394" s="84">
        <v>334.79367514049773</v>
      </c>
      <c r="I394" s="82" t="s">
        <v>388</v>
      </c>
      <c r="J394" s="83">
        <v>528.31735615420178</v>
      </c>
      <c r="K394" s="83">
        <v>537.93219542251222</v>
      </c>
      <c r="L394" s="83">
        <v>490.21628821404903</v>
      </c>
      <c r="M394" s="83">
        <v>415.57253795109949</v>
      </c>
      <c r="N394" s="83">
        <v>367.10703296703292</v>
      </c>
      <c r="O394" s="84">
        <v>357.28160059792867</v>
      </c>
      <c r="P394" s="65" t="s">
        <v>389</v>
      </c>
      <c r="Q394" s="78">
        <v>499.97</v>
      </c>
      <c r="R394" s="78">
        <v>534.53</v>
      </c>
      <c r="S394" s="78">
        <v>490.27</v>
      </c>
      <c r="T394" s="78">
        <v>362</v>
      </c>
      <c r="U394" s="78"/>
      <c r="V394" s="79"/>
      <c r="W394" s="65" t="s">
        <v>390</v>
      </c>
      <c r="X394" s="78">
        <v>505.8</v>
      </c>
      <c r="Y394" s="78">
        <v>507.53</v>
      </c>
      <c r="Z394" s="78">
        <v>465.07</v>
      </c>
      <c r="AA394" s="78">
        <v>322.29000000000002</v>
      </c>
      <c r="AB394" s="78"/>
      <c r="AC394" s="79">
        <v>421.49</v>
      </c>
      <c r="AD394" s="65" t="s">
        <v>391</v>
      </c>
      <c r="AE394" s="68">
        <v>0.51129972389814904</v>
      </c>
      <c r="AF394" s="78">
        <v>503.57</v>
      </c>
      <c r="AG394" s="78">
        <v>544.87</v>
      </c>
      <c r="AH394" s="78">
        <v>464.26</v>
      </c>
      <c r="AI394" s="78"/>
      <c r="AJ394" s="78"/>
      <c r="AK394" s="79">
        <v>303.62</v>
      </c>
      <c r="AL394" s="69" t="s">
        <v>392</v>
      </c>
      <c r="AM394" s="70">
        <v>1</v>
      </c>
      <c r="AN394" s="78">
        <v>550.64</v>
      </c>
      <c r="AO394" s="78">
        <v>569.98</v>
      </c>
      <c r="AP394" s="78">
        <v>541.39</v>
      </c>
      <c r="AQ394" s="78">
        <v>519.24</v>
      </c>
      <c r="AR394" s="78"/>
      <c r="AS394" s="79"/>
      <c r="AT394" s="65" t="s">
        <v>393</v>
      </c>
      <c r="AU394" s="68">
        <v>3.70082528403834E-2</v>
      </c>
      <c r="AV394" s="78">
        <v>472.5</v>
      </c>
      <c r="AW394" s="78">
        <v>527.89</v>
      </c>
      <c r="AX394" s="78">
        <v>470.53</v>
      </c>
      <c r="AY394" s="78">
        <v>283.70999999999998</v>
      </c>
      <c r="AZ394" s="78"/>
      <c r="BA394" s="79">
        <v>344.37</v>
      </c>
      <c r="BB394" s="65" t="s">
        <v>394</v>
      </c>
      <c r="BC394" s="78">
        <v>520.29</v>
      </c>
      <c r="BD394" s="78">
        <v>538</v>
      </c>
      <c r="BE394" s="78">
        <v>463.86</v>
      </c>
      <c r="BF394" s="78"/>
      <c r="BG394" s="78"/>
      <c r="BH394" s="79">
        <v>348.54</v>
      </c>
      <c r="BI394" s="65" t="s">
        <v>395</v>
      </c>
      <c r="BJ394" s="68">
        <v>0.13447909522464699</v>
      </c>
      <c r="BK394" s="78">
        <v>586.05999999999995</v>
      </c>
      <c r="BL394" s="78">
        <v>600.85</v>
      </c>
      <c r="BM394" s="78">
        <v>586.54</v>
      </c>
      <c r="BN394" s="78">
        <v>341.51</v>
      </c>
      <c r="BO394" s="78"/>
      <c r="BP394" s="79"/>
      <c r="BQ394" s="65" t="s">
        <v>396</v>
      </c>
      <c r="BR394" s="68">
        <v>1</v>
      </c>
      <c r="BS394" s="78">
        <v>552.23</v>
      </c>
      <c r="BT394" s="78">
        <v>586.25</v>
      </c>
      <c r="BU394" s="78">
        <v>459.05</v>
      </c>
      <c r="BV394" s="78"/>
      <c r="BW394" s="78"/>
      <c r="BX394" s="79">
        <v>395.08</v>
      </c>
      <c r="BY394" s="65" t="s">
        <v>397</v>
      </c>
      <c r="BZ394" s="78">
        <v>564.97</v>
      </c>
      <c r="CA394" s="78">
        <v>565.75</v>
      </c>
      <c r="CB394" s="78">
        <v>517.07000000000005</v>
      </c>
      <c r="CC394" s="78">
        <v>394.76</v>
      </c>
      <c r="CD394" s="78"/>
      <c r="CE394" s="79">
        <v>482.77</v>
      </c>
      <c r="CF394" s="65" t="s">
        <v>398</v>
      </c>
      <c r="CG394" s="78">
        <v>548.03</v>
      </c>
      <c r="CH394" s="78">
        <v>608.79</v>
      </c>
      <c r="CI394" s="78">
        <v>514.04</v>
      </c>
      <c r="CJ394" s="78"/>
      <c r="CK394" s="78"/>
      <c r="CL394" s="79"/>
      <c r="CM394" s="65" t="s">
        <v>399</v>
      </c>
      <c r="CN394" s="78">
        <v>515.85</v>
      </c>
      <c r="CO394" s="78">
        <v>509.62</v>
      </c>
      <c r="CP394" s="78">
        <v>536.78</v>
      </c>
      <c r="CQ394" s="78">
        <v>400.12</v>
      </c>
      <c r="CR394" s="78"/>
      <c r="CS394" s="79">
        <v>502.47</v>
      </c>
      <c r="CT394" s="65" t="s">
        <v>400</v>
      </c>
      <c r="CU394" s="78">
        <v>537.44000000000005</v>
      </c>
      <c r="CV394" s="78">
        <v>620.5</v>
      </c>
      <c r="CW394" s="78">
        <v>512.07000000000005</v>
      </c>
      <c r="CX394" s="78">
        <v>412.49</v>
      </c>
      <c r="CY394" s="78"/>
      <c r="CZ394" s="79"/>
      <c r="DA394" s="65" t="s">
        <v>401</v>
      </c>
      <c r="DB394" s="68">
        <v>0.13277038689290699</v>
      </c>
      <c r="DC394" s="78">
        <v>525.24</v>
      </c>
      <c r="DD394" s="78">
        <v>556.25</v>
      </c>
      <c r="DE394" s="78">
        <v>490.85</v>
      </c>
      <c r="DF394" s="78">
        <v>484.21</v>
      </c>
      <c r="DG394" s="78"/>
      <c r="DH394" s="79">
        <v>480.18</v>
      </c>
      <c r="DI394" s="65" t="s">
        <v>402</v>
      </c>
      <c r="DJ394" s="68">
        <v>3.2533021016331598E-3</v>
      </c>
      <c r="DK394" s="78">
        <v>524.71</v>
      </c>
      <c r="DL394" s="78">
        <v>566.96</v>
      </c>
      <c r="DM394" s="78">
        <v>566.96</v>
      </c>
      <c r="DN394" s="78">
        <v>453.29</v>
      </c>
      <c r="DO394" s="78"/>
      <c r="DP394" s="79">
        <v>421.33</v>
      </c>
      <c r="DQ394" s="65" t="s">
        <v>403</v>
      </c>
      <c r="DR394" s="78">
        <v>505.29</v>
      </c>
      <c r="DS394" s="78">
        <v>540.84</v>
      </c>
      <c r="DT394" s="78">
        <v>467.75</v>
      </c>
      <c r="DU394" s="78">
        <v>629.46</v>
      </c>
      <c r="DV394" s="78"/>
      <c r="DW394" s="79"/>
      <c r="DX394" s="65" t="s">
        <v>404</v>
      </c>
      <c r="DY394" s="78">
        <v>540.03</v>
      </c>
      <c r="DZ394" s="78">
        <v>530.24</v>
      </c>
      <c r="EA394" s="78">
        <v>586.67999999999995</v>
      </c>
      <c r="EB394" s="78">
        <v>387.68</v>
      </c>
      <c r="EC394" s="78"/>
      <c r="ED394" s="79">
        <v>351.8</v>
      </c>
      <c r="EE394" s="65" t="s">
        <v>405</v>
      </c>
      <c r="EF394" s="68">
        <v>1</v>
      </c>
      <c r="EG394" s="78">
        <v>517.84</v>
      </c>
      <c r="EH394" s="78">
        <v>545.42999999999995</v>
      </c>
      <c r="EI394" s="78">
        <v>460.13</v>
      </c>
      <c r="EJ394" s="78"/>
      <c r="EK394" s="78">
        <v>284.94</v>
      </c>
      <c r="EL394" s="79">
        <v>314.26</v>
      </c>
      <c r="EM394" s="65" t="s">
        <v>406</v>
      </c>
      <c r="EN394" s="78">
        <v>552.44000000000005</v>
      </c>
      <c r="EO394" s="78">
        <v>543.63</v>
      </c>
      <c r="EP394" s="78">
        <v>487.37</v>
      </c>
      <c r="EQ394" s="78"/>
      <c r="ER394" s="78"/>
      <c r="ES394" s="79">
        <v>420</v>
      </c>
      <c r="ET394" s="65" t="s">
        <v>407</v>
      </c>
      <c r="EU394" s="68">
        <v>1</v>
      </c>
      <c r="EV394" s="78">
        <v>526.26</v>
      </c>
      <c r="EW394" s="78">
        <v>562.6</v>
      </c>
      <c r="EX394" s="78">
        <v>562.6</v>
      </c>
      <c r="EY394" s="78"/>
      <c r="EZ394" s="78"/>
      <c r="FA394" s="79">
        <v>332.66</v>
      </c>
      <c r="FB394" s="65" t="s">
        <v>408</v>
      </c>
      <c r="FC394" s="78">
        <v>560.79</v>
      </c>
      <c r="FD394" s="78">
        <v>527.6</v>
      </c>
      <c r="FE394" s="78">
        <v>615.37</v>
      </c>
      <c r="FF394" s="78"/>
      <c r="FG394" s="78"/>
      <c r="FH394" s="79"/>
      <c r="FI394" s="65" t="s">
        <v>409</v>
      </c>
      <c r="FJ394" s="78">
        <v>513.17999999999995</v>
      </c>
      <c r="FK394" s="78">
        <v>535.83000000000004</v>
      </c>
      <c r="FL394" s="78">
        <v>379.63</v>
      </c>
      <c r="FM394" s="78">
        <v>604.55999999999995</v>
      </c>
      <c r="FN394" s="78"/>
      <c r="FO394" s="79">
        <v>353.05</v>
      </c>
      <c r="FP394" s="65" t="s">
        <v>410</v>
      </c>
      <c r="FQ394" s="68">
        <v>0.22868119554529001</v>
      </c>
      <c r="FR394" s="78">
        <v>501.3</v>
      </c>
      <c r="FS394" s="78">
        <v>531.61</v>
      </c>
      <c r="FT394" s="78">
        <v>514.70000000000005</v>
      </c>
      <c r="FU394" s="78">
        <v>363.52</v>
      </c>
      <c r="FV394" s="78">
        <v>302.73</v>
      </c>
      <c r="FW394" s="79">
        <v>303.52999999999997</v>
      </c>
      <c r="FX394" s="65" t="s">
        <v>411</v>
      </c>
      <c r="FY394" s="78">
        <v>554.17999999999995</v>
      </c>
      <c r="FZ394" s="78">
        <v>581.61</v>
      </c>
      <c r="GA394" s="78">
        <v>533.54</v>
      </c>
      <c r="GB394" s="78">
        <v>563.14</v>
      </c>
      <c r="GC394" s="78"/>
      <c r="GD394" s="79">
        <v>364.02</v>
      </c>
      <c r="GE394" s="65" t="s">
        <v>412</v>
      </c>
      <c r="GF394" s="68">
        <v>0.22210869999777899</v>
      </c>
      <c r="GG394" s="78">
        <v>513.70000000000005</v>
      </c>
      <c r="GH394" s="78">
        <v>542.14</v>
      </c>
      <c r="GI394" s="78">
        <v>427.26</v>
      </c>
      <c r="GJ394" s="78">
        <v>386.68</v>
      </c>
      <c r="GK394" s="78"/>
      <c r="GL394" s="79">
        <v>333.8</v>
      </c>
      <c r="GM394" s="65" t="s">
        <v>413</v>
      </c>
      <c r="GN394" s="68">
        <v>0.105451861225351</v>
      </c>
      <c r="GO394" s="78">
        <v>540.25</v>
      </c>
      <c r="GP394" s="78">
        <v>589.75</v>
      </c>
      <c r="GQ394" s="78">
        <v>494.15</v>
      </c>
      <c r="GR394" s="78">
        <v>400.72</v>
      </c>
      <c r="GS394" s="78"/>
      <c r="GT394" s="79"/>
      <c r="GU394" s="65" t="s">
        <v>414</v>
      </c>
      <c r="GV394" s="68">
        <v>1</v>
      </c>
      <c r="GW394" s="78">
        <v>490.87</v>
      </c>
      <c r="GX394" s="78">
        <v>476.08</v>
      </c>
      <c r="GY394" s="78">
        <v>456.02</v>
      </c>
      <c r="GZ394" s="78">
        <v>400</v>
      </c>
      <c r="HA394" s="78"/>
      <c r="HB394" s="79">
        <v>392.97</v>
      </c>
      <c r="HC394" s="65" t="s">
        <v>415</v>
      </c>
      <c r="HD394" s="68">
        <v>1</v>
      </c>
      <c r="HE394" s="78">
        <v>513.16</v>
      </c>
      <c r="HF394" s="78">
        <v>566.45000000000005</v>
      </c>
      <c r="HG394" s="78"/>
      <c r="HH394" s="78">
        <v>374.66</v>
      </c>
      <c r="HI394" s="78">
        <v>368.02</v>
      </c>
      <c r="HJ394" s="79">
        <v>372.55</v>
      </c>
      <c r="HK394" s="85" t="s">
        <v>416</v>
      </c>
      <c r="HL394" s="68">
        <v>1.13884839650146</v>
      </c>
      <c r="HM394" s="78">
        <v>465.93</v>
      </c>
      <c r="HN394" s="78">
        <v>498.8</v>
      </c>
      <c r="HO394" s="78">
        <v>433.65</v>
      </c>
      <c r="HP394" s="78"/>
      <c r="HQ394" s="78"/>
      <c r="HR394" s="79"/>
    </row>
    <row r="395" spans="1:226" x14ac:dyDescent="0.25">
      <c r="A395" s="81">
        <v>42744</v>
      </c>
      <c r="B395" s="82" t="s">
        <v>387</v>
      </c>
      <c r="C395" s="83">
        <v>517.68170735765511</v>
      </c>
      <c r="D395" s="83">
        <v>540.48087249446098</v>
      </c>
      <c r="E395" s="83">
        <v>497.88147519410131</v>
      </c>
      <c r="F395" s="83">
        <v>404.43378389008717</v>
      </c>
      <c r="G395" s="83">
        <v>338.45474192350537</v>
      </c>
      <c r="H395" s="84">
        <v>332.6449817654468</v>
      </c>
      <c r="I395" s="82" t="s">
        <v>388</v>
      </c>
      <c r="J395" s="83">
        <v>531.76271454696371</v>
      </c>
      <c r="K395" s="83">
        <v>544.53169889316405</v>
      </c>
      <c r="L395" s="83">
        <v>496.42487390322691</v>
      </c>
      <c r="M395" s="83">
        <v>406.3612759849006</v>
      </c>
      <c r="N395" s="83">
        <v>348.79054945054941</v>
      </c>
      <c r="O395" s="84">
        <v>350.9372286583652</v>
      </c>
      <c r="P395" s="65" t="s">
        <v>389</v>
      </c>
      <c r="Q395" s="78">
        <v>501.64</v>
      </c>
      <c r="R395" s="78">
        <v>542.03</v>
      </c>
      <c r="S395" s="78">
        <v>497.18</v>
      </c>
      <c r="T395" s="78">
        <v>348</v>
      </c>
      <c r="U395" s="78"/>
      <c r="V395" s="79"/>
      <c r="W395" s="65" t="s">
        <v>390</v>
      </c>
      <c r="X395" s="78">
        <v>529.02</v>
      </c>
      <c r="Y395" s="78">
        <v>552.35</v>
      </c>
      <c r="Z395" s="78">
        <v>473.75</v>
      </c>
      <c r="AA395" s="78">
        <v>322.29000000000002</v>
      </c>
      <c r="AB395" s="78"/>
      <c r="AC395" s="79">
        <v>400</v>
      </c>
      <c r="AD395" s="65" t="s">
        <v>391</v>
      </c>
      <c r="AE395" s="68">
        <v>0.51129972389814904</v>
      </c>
      <c r="AF395" s="78">
        <v>499.92</v>
      </c>
      <c r="AG395" s="78">
        <v>539.21</v>
      </c>
      <c r="AH395" s="78">
        <v>486.25</v>
      </c>
      <c r="AI395" s="78"/>
      <c r="AJ395" s="78"/>
      <c r="AK395" s="79">
        <v>300.55</v>
      </c>
      <c r="AL395" s="69" t="s">
        <v>392</v>
      </c>
      <c r="AM395" s="70">
        <v>1</v>
      </c>
      <c r="AN395" s="78">
        <v>539</v>
      </c>
      <c r="AO395" s="78">
        <v>565.09</v>
      </c>
      <c r="AP395" s="78">
        <v>541.49</v>
      </c>
      <c r="AQ395" s="78">
        <v>519.24</v>
      </c>
      <c r="AR395" s="78"/>
      <c r="AS395" s="79"/>
      <c r="AT395" s="65" t="s">
        <v>393</v>
      </c>
      <c r="AU395" s="68">
        <v>3.70082528403834E-2</v>
      </c>
      <c r="AV395" s="78">
        <v>468.86</v>
      </c>
      <c r="AW395" s="78">
        <v>522.47</v>
      </c>
      <c r="AX395" s="78">
        <v>466.71</v>
      </c>
      <c r="AY395" s="78">
        <v>230.89</v>
      </c>
      <c r="AZ395" s="78"/>
      <c r="BA395" s="79">
        <v>339.33</v>
      </c>
      <c r="BB395" s="65" t="s">
        <v>394</v>
      </c>
      <c r="BC395" s="78">
        <v>524.49</v>
      </c>
      <c r="BD395" s="78">
        <v>546.41</v>
      </c>
      <c r="BE395" s="78">
        <v>477.31</v>
      </c>
      <c r="BF395" s="78"/>
      <c r="BG395" s="78"/>
      <c r="BH395" s="79">
        <v>343.49</v>
      </c>
      <c r="BI395" s="65" t="s">
        <v>395</v>
      </c>
      <c r="BJ395" s="68">
        <v>0.13451889317854701</v>
      </c>
      <c r="BK395" s="78">
        <v>586.23</v>
      </c>
      <c r="BL395" s="78">
        <v>611.79</v>
      </c>
      <c r="BM395" s="78">
        <v>595.33000000000004</v>
      </c>
      <c r="BN395" s="78">
        <v>328.16</v>
      </c>
      <c r="BO395" s="78"/>
      <c r="BP395" s="79"/>
      <c r="BQ395" s="65" t="s">
        <v>396</v>
      </c>
      <c r="BR395" s="68">
        <v>1</v>
      </c>
      <c r="BS395" s="78">
        <v>553.9</v>
      </c>
      <c r="BT395" s="78">
        <v>587.08000000000004</v>
      </c>
      <c r="BU395" s="78">
        <v>459.05</v>
      </c>
      <c r="BV395" s="78"/>
      <c r="BW395" s="78"/>
      <c r="BX395" s="79">
        <v>395.91</v>
      </c>
      <c r="BY395" s="65" t="s">
        <v>397</v>
      </c>
      <c r="BZ395" s="78">
        <v>569.09</v>
      </c>
      <c r="CA395" s="78">
        <v>572.22</v>
      </c>
      <c r="CB395" s="78">
        <v>478.19</v>
      </c>
      <c r="CC395" s="78">
        <v>375.75</v>
      </c>
      <c r="CD395" s="78"/>
      <c r="CE395" s="79">
        <v>469.1</v>
      </c>
      <c r="CF395" s="65" t="s">
        <v>398</v>
      </c>
      <c r="CG395" s="78">
        <v>561.74</v>
      </c>
      <c r="CH395" s="78">
        <v>625.72</v>
      </c>
      <c r="CI395" s="78">
        <v>526.14</v>
      </c>
      <c r="CJ395" s="78"/>
      <c r="CK395" s="78"/>
      <c r="CL395" s="79"/>
      <c r="CM395" s="65" t="s">
        <v>399</v>
      </c>
      <c r="CN395" s="78">
        <v>518.01</v>
      </c>
      <c r="CO395" s="78">
        <v>514.41999999999996</v>
      </c>
      <c r="CP395" s="78">
        <v>539.30999999999995</v>
      </c>
      <c r="CQ395" s="78">
        <v>399.69</v>
      </c>
      <c r="CR395" s="78"/>
      <c r="CS395" s="79">
        <v>505.33</v>
      </c>
      <c r="CT395" s="65" t="s">
        <v>400</v>
      </c>
      <c r="CU395" s="78">
        <v>534.84</v>
      </c>
      <c r="CV395" s="78">
        <v>611.44000000000005</v>
      </c>
      <c r="CW395" s="78">
        <v>510.23</v>
      </c>
      <c r="CX395" s="78">
        <v>417.24</v>
      </c>
      <c r="CY395" s="78"/>
      <c r="CZ395" s="79"/>
      <c r="DA395" s="65" t="s">
        <v>401</v>
      </c>
      <c r="DB395" s="68">
        <v>0.13209865127277101</v>
      </c>
      <c r="DC395" s="78">
        <v>525.01</v>
      </c>
      <c r="DD395" s="78">
        <v>552.6</v>
      </c>
      <c r="DE395" s="78">
        <v>487.31</v>
      </c>
      <c r="DF395" s="78">
        <v>473.57</v>
      </c>
      <c r="DG395" s="78"/>
      <c r="DH395" s="79">
        <v>455.56</v>
      </c>
      <c r="DI395" s="65" t="s">
        <v>402</v>
      </c>
      <c r="DJ395" s="68">
        <v>3.2445410596671099E-3</v>
      </c>
      <c r="DK395" s="78">
        <v>533.54</v>
      </c>
      <c r="DL395" s="78">
        <v>577.85</v>
      </c>
      <c r="DM395" s="78">
        <v>577.86</v>
      </c>
      <c r="DN395" s="78">
        <v>409.46</v>
      </c>
      <c r="DO395" s="78"/>
      <c r="DP395" s="79">
        <v>411.28</v>
      </c>
      <c r="DQ395" s="65" t="s">
        <v>403</v>
      </c>
      <c r="DR395" s="78">
        <v>513.41999999999996</v>
      </c>
      <c r="DS395" s="78">
        <v>524.58000000000004</v>
      </c>
      <c r="DT395" s="78">
        <v>473.49</v>
      </c>
      <c r="DU395" s="78">
        <v>634.69000000000005</v>
      </c>
      <c r="DV395" s="78"/>
      <c r="DW395" s="79"/>
      <c r="DX395" s="65" t="s">
        <v>404</v>
      </c>
      <c r="DY395" s="78">
        <v>542.12</v>
      </c>
      <c r="DZ395" s="78">
        <v>534.16</v>
      </c>
      <c r="EA395" s="78">
        <v>587.66999999999996</v>
      </c>
      <c r="EB395" s="78">
        <v>399.8</v>
      </c>
      <c r="EC395" s="78"/>
      <c r="ED395" s="79">
        <v>344.53</v>
      </c>
      <c r="EE395" s="65" t="s">
        <v>405</v>
      </c>
      <c r="EF395" s="68">
        <v>1</v>
      </c>
      <c r="EG395" s="78">
        <v>512.34</v>
      </c>
      <c r="EH395" s="78">
        <v>539.22</v>
      </c>
      <c r="EI395" s="78">
        <v>381.34</v>
      </c>
      <c r="EJ395" s="78"/>
      <c r="EK395" s="78">
        <v>284.94</v>
      </c>
      <c r="EL395" s="79">
        <v>314.38</v>
      </c>
      <c r="EM395" s="65" t="s">
        <v>406</v>
      </c>
      <c r="EN395" s="78">
        <v>552.44000000000005</v>
      </c>
      <c r="EO395" s="78">
        <v>543.63</v>
      </c>
      <c r="EP395" s="78">
        <v>487.37</v>
      </c>
      <c r="EQ395" s="78"/>
      <c r="ER395" s="78"/>
      <c r="ES395" s="79">
        <v>395.93</v>
      </c>
      <c r="ET395" s="65" t="s">
        <v>407</v>
      </c>
      <c r="EU395" s="68">
        <v>1</v>
      </c>
      <c r="EV395" s="78">
        <v>517.91999999999996</v>
      </c>
      <c r="EW395" s="78">
        <v>554.53</v>
      </c>
      <c r="EX395" s="78">
        <v>554.52</v>
      </c>
      <c r="EY395" s="78"/>
      <c r="EZ395" s="78"/>
      <c r="FA395" s="79">
        <v>331.83</v>
      </c>
      <c r="FB395" s="65" t="s">
        <v>408</v>
      </c>
      <c r="FC395" s="78">
        <v>560.79</v>
      </c>
      <c r="FD395" s="78">
        <v>527.6</v>
      </c>
      <c r="FE395" s="78">
        <v>615.37</v>
      </c>
      <c r="FF395" s="78"/>
      <c r="FG395" s="78"/>
      <c r="FH395" s="79"/>
      <c r="FI395" s="65" t="s">
        <v>409</v>
      </c>
      <c r="FJ395" s="78">
        <v>519.79</v>
      </c>
      <c r="FK395" s="78">
        <v>547.4</v>
      </c>
      <c r="FL395" s="78">
        <v>377.15</v>
      </c>
      <c r="FM395" s="78">
        <v>604.55999999999995</v>
      </c>
      <c r="FN395" s="78"/>
      <c r="FO395" s="79">
        <v>349.75</v>
      </c>
      <c r="FP395" s="65" t="s">
        <v>410</v>
      </c>
      <c r="FQ395" s="68">
        <v>0.22843045434817399</v>
      </c>
      <c r="FR395" s="78">
        <v>500.48</v>
      </c>
      <c r="FS395" s="78">
        <v>529.9</v>
      </c>
      <c r="FT395" s="78">
        <v>524.44000000000005</v>
      </c>
      <c r="FU395" s="78">
        <v>363.88</v>
      </c>
      <c r="FV395" s="78">
        <v>302.39999999999998</v>
      </c>
      <c r="FW395" s="79">
        <v>308.43</v>
      </c>
      <c r="FX395" s="65" t="s">
        <v>411</v>
      </c>
      <c r="FY395" s="78">
        <v>541.99</v>
      </c>
      <c r="FZ395" s="78">
        <v>572.66</v>
      </c>
      <c r="GA395" s="78">
        <v>535.98</v>
      </c>
      <c r="GB395" s="78">
        <v>557.35</v>
      </c>
      <c r="GC395" s="78"/>
      <c r="GD395" s="79">
        <v>355.88</v>
      </c>
      <c r="GE395" s="65" t="s">
        <v>412</v>
      </c>
      <c r="GF395" s="68">
        <v>0.22214323795983701</v>
      </c>
      <c r="GG395" s="78">
        <v>521.08000000000004</v>
      </c>
      <c r="GH395" s="78">
        <v>546.61</v>
      </c>
      <c r="GI395" s="78">
        <v>388.97</v>
      </c>
      <c r="GJ395" s="78">
        <v>393.07</v>
      </c>
      <c r="GK395" s="78"/>
      <c r="GL395" s="79">
        <v>334.97</v>
      </c>
      <c r="GM395" s="65" t="s">
        <v>413</v>
      </c>
      <c r="GN395" s="68">
        <v>0.104675871164938</v>
      </c>
      <c r="GO395" s="78">
        <v>536.28</v>
      </c>
      <c r="GP395" s="78">
        <v>602.66</v>
      </c>
      <c r="GQ395" s="78">
        <v>503.24</v>
      </c>
      <c r="GR395" s="78">
        <v>397.77</v>
      </c>
      <c r="GS395" s="78"/>
      <c r="GT395" s="79"/>
      <c r="GU395" s="65" t="s">
        <v>414</v>
      </c>
      <c r="GV395" s="68">
        <v>1</v>
      </c>
      <c r="GW395" s="78">
        <v>472.66</v>
      </c>
      <c r="GX395" s="78">
        <v>462.7</v>
      </c>
      <c r="GY395" s="78">
        <v>448.31</v>
      </c>
      <c r="GZ395" s="78">
        <v>400</v>
      </c>
      <c r="HA395" s="78"/>
      <c r="HB395" s="79">
        <v>377.07</v>
      </c>
      <c r="HC395" s="65" t="s">
        <v>415</v>
      </c>
      <c r="HD395" s="68">
        <v>1</v>
      </c>
      <c r="HE395" s="78">
        <v>513.16</v>
      </c>
      <c r="HF395" s="78">
        <v>566.45000000000005</v>
      </c>
      <c r="HG395" s="78"/>
      <c r="HH395" s="78">
        <v>356.14</v>
      </c>
      <c r="HI395" s="78">
        <v>349.5</v>
      </c>
      <c r="HJ395" s="79">
        <v>369.22</v>
      </c>
      <c r="HK395" s="85" t="s">
        <v>416</v>
      </c>
      <c r="HL395" s="68">
        <v>1.15393491807062</v>
      </c>
      <c r="HM395" s="78">
        <v>465.79</v>
      </c>
      <c r="HN395" s="78">
        <v>497.76</v>
      </c>
      <c r="HO395" s="78">
        <v>461.92</v>
      </c>
      <c r="HP395" s="78"/>
      <c r="HQ395" s="78"/>
      <c r="HR395" s="79"/>
    </row>
    <row r="396" spans="1:226" x14ac:dyDescent="0.25">
      <c r="A396" s="81">
        <v>42737</v>
      </c>
      <c r="B396" s="82" t="s">
        <v>387</v>
      </c>
      <c r="C396" s="83">
        <v>512.57835737275877</v>
      </c>
      <c r="D396" s="83">
        <v>536.07367681438052</v>
      </c>
      <c r="E396" s="83">
        <v>499.48437780447318</v>
      </c>
      <c r="F396" s="83">
        <v>377.48383717025246</v>
      </c>
      <c r="G396" s="83">
        <v>323.18025250649828</v>
      </c>
      <c r="H396" s="84">
        <v>328.32315710255028</v>
      </c>
      <c r="I396" s="82" t="s">
        <v>388</v>
      </c>
      <c r="J396" s="83">
        <v>525.69723578177241</v>
      </c>
      <c r="K396" s="83">
        <v>539.6040166080686</v>
      </c>
      <c r="L396" s="83">
        <v>498.02607246263926</v>
      </c>
      <c r="M396" s="83">
        <v>376.59680809758709</v>
      </c>
      <c r="N396" s="83">
        <v>332.5114285714285</v>
      </c>
      <c r="O396" s="84">
        <v>342.73719211912413</v>
      </c>
      <c r="P396" s="65" t="s">
        <v>389</v>
      </c>
      <c r="Q396" s="78">
        <v>501.64</v>
      </c>
      <c r="R396" s="78">
        <v>546.19000000000005</v>
      </c>
      <c r="S396" s="78">
        <v>497.65</v>
      </c>
      <c r="T396" s="78">
        <v>332</v>
      </c>
      <c r="U396" s="78"/>
      <c r="V396" s="79"/>
      <c r="W396" s="65" t="s">
        <v>390</v>
      </c>
      <c r="X396" s="78">
        <v>496.86</v>
      </c>
      <c r="Y396" s="78">
        <v>528.51</v>
      </c>
      <c r="Z396" s="78">
        <v>473.58</v>
      </c>
      <c r="AA396" s="78">
        <v>302.58</v>
      </c>
      <c r="AB396" s="78"/>
      <c r="AC396" s="79">
        <v>400</v>
      </c>
      <c r="AD396" s="65" t="s">
        <v>391</v>
      </c>
      <c r="AE396" s="68">
        <v>0.51129972389814904</v>
      </c>
      <c r="AF396" s="78">
        <v>496.09</v>
      </c>
      <c r="AG396" s="78">
        <v>529.75</v>
      </c>
      <c r="AH396" s="78">
        <v>455.57</v>
      </c>
      <c r="AI396" s="78"/>
      <c r="AJ396" s="78"/>
      <c r="AK396" s="79">
        <v>296.97000000000003</v>
      </c>
      <c r="AL396" s="69" t="s">
        <v>392</v>
      </c>
      <c r="AM396" s="70">
        <v>1</v>
      </c>
      <c r="AN396" s="78">
        <v>521.39</v>
      </c>
      <c r="AO396" s="78">
        <v>557.96</v>
      </c>
      <c r="AP396" s="78">
        <v>527.44000000000005</v>
      </c>
      <c r="AQ396" s="78">
        <v>519.24</v>
      </c>
      <c r="AR396" s="78"/>
      <c r="AS396" s="79"/>
      <c r="AT396" s="65" t="s">
        <v>393</v>
      </c>
      <c r="AU396" s="68">
        <v>3.70082528403834E-2</v>
      </c>
      <c r="AV396" s="78">
        <v>458.46</v>
      </c>
      <c r="AW396" s="78">
        <v>510.79</v>
      </c>
      <c r="AX396" s="78">
        <v>469.19</v>
      </c>
      <c r="AY396" s="78">
        <v>230.89</v>
      </c>
      <c r="AZ396" s="78"/>
      <c r="BA396" s="79">
        <v>339.2</v>
      </c>
      <c r="BB396" s="65" t="s">
        <v>394</v>
      </c>
      <c r="BC396" s="78">
        <v>526.16999999999996</v>
      </c>
      <c r="BD396" s="78">
        <v>551.45000000000005</v>
      </c>
      <c r="BE396" s="78">
        <v>479.83</v>
      </c>
      <c r="BF396" s="78"/>
      <c r="BG396" s="78"/>
      <c r="BH396" s="79">
        <v>336.77</v>
      </c>
      <c r="BI396" s="65" t="s">
        <v>395</v>
      </c>
      <c r="BJ396" s="68">
        <v>0.134500800279762</v>
      </c>
      <c r="BK396" s="78">
        <v>589.38</v>
      </c>
      <c r="BL396" s="78">
        <v>624.62</v>
      </c>
      <c r="BM396" s="78">
        <v>608.16</v>
      </c>
      <c r="BN396" s="78">
        <v>328.11</v>
      </c>
      <c r="BO396" s="78"/>
      <c r="BP396" s="79"/>
      <c r="BQ396" s="65" t="s">
        <v>396</v>
      </c>
      <c r="BR396" s="68">
        <v>1</v>
      </c>
      <c r="BS396" s="78">
        <v>507.23</v>
      </c>
      <c r="BT396" s="78">
        <v>541.25</v>
      </c>
      <c r="BU396" s="78">
        <v>459.05</v>
      </c>
      <c r="BV396" s="78"/>
      <c r="BW396" s="78"/>
      <c r="BX396" s="79">
        <v>395.91</v>
      </c>
      <c r="BY396" s="65" t="s">
        <v>397</v>
      </c>
      <c r="BZ396" s="78">
        <v>560.66999999999996</v>
      </c>
      <c r="CA396" s="78">
        <v>564.11</v>
      </c>
      <c r="CB396" s="78">
        <v>465.37</v>
      </c>
      <c r="CC396" s="78">
        <v>337.35</v>
      </c>
      <c r="CD396" s="78"/>
      <c r="CE396" s="79">
        <v>468.14</v>
      </c>
      <c r="CF396" s="65" t="s">
        <v>398</v>
      </c>
      <c r="CG396" s="78">
        <v>547.22</v>
      </c>
      <c r="CH396" s="78">
        <v>618.47</v>
      </c>
      <c r="CI396" s="78">
        <v>533.4</v>
      </c>
      <c r="CJ396" s="78"/>
      <c r="CK396" s="78"/>
      <c r="CL396" s="79"/>
      <c r="CM396" s="65" t="s">
        <v>399</v>
      </c>
      <c r="CN396" s="78">
        <v>513.24</v>
      </c>
      <c r="CO396" s="78">
        <v>507.93</v>
      </c>
      <c r="CP396" s="78">
        <v>545.53</v>
      </c>
      <c r="CQ396" s="78">
        <v>386</v>
      </c>
      <c r="CR396" s="78"/>
      <c r="CS396" s="79">
        <v>520.97</v>
      </c>
      <c r="CT396" s="65" t="s">
        <v>400</v>
      </c>
      <c r="CU396" s="78">
        <v>525.94000000000005</v>
      </c>
      <c r="CV396" s="78">
        <v>616.09</v>
      </c>
      <c r="CW396" s="78">
        <v>502.24</v>
      </c>
      <c r="CX396" s="78">
        <v>404.93</v>
      </c>
      <c r="CY396" s="78"/>
      <c r="CZ396" s="79"/>
      <c r="DA396" s="65" t="s">
        <v>401</v>
      </c>
      <c r="DB396" s="68">
        <v>0.13236617779425</v>
      </c>
      <c r="DC396" s="78">
        <v>516.44000000000005</v>
      </c>
      <c r="DD396" s="78">
        <v>544.92999999999995</v>
      </c>
      <c r="DE396" s="78">
        <v>481.2</v>
      </c>
      <c r="DF396" s="78">
        <v>474.53</v>
      </c>
      <c r="DG396" s="78"/>
      <c r="DH396" s="79">
        <v>448.01</v>
      </c>
      <c r="DI396" s="65" t="s">
        <v>402</v>
      </c>
      <c r="DJ396" s="68">
        <v>3.23153982872839E-3</v>
      </c>
      <c r="DK396" s="78">
        <v>525.21</v>
      </c>
      <c r="DL396" s="78">
        <v>569.25</v>
      </c>
      <c r="DM396" s="78">
        <v>569.25</v>
      </c>
      <c r="DN396" s="78">
        <v>371.35</v>
      </c>
      <c r="DO396" s="78"/>
      <c r="DP396" s="79">
        <v>402.91</v>
      </c>
      <c r="DQ396" s="65" t="s">
        <v>403</v>
      </c>
      <c r="DR396" s="78">
        <v>489.03</v>
      </c>
      <c r="DS396" s="78">
        <v>516.45000000000005</v>
      </c>
      <c r="DT396" s="78">
        <v>477.39</v>
      </c>
      <c r="DU396" s="78">
        <v>620.29999999999995</v>
      </c>
      <c r="DV396" s="78"/>
      <c r="DW396" s="79"/>
      <c r="DX396" s="65" t="s">
        <v>404</v>
      </c>
      <c r="DY396" s="78">
        <v>530.22</v>
      </c>
      <c r="DZ396" s="78">
        <v>523.5</v>
      </c>
      <c r="EA396" s="78">
        <v>587.09</v>
      </c>
      <c r="EB396" s="78">
        <v>352</v>
      </c>
      <c r="EC396" s="78"/>
      <c r="ED396" s="79">
        <v>333.32</v>
      </c>
      <c r="EE396" s="65" t="s">
        <v>405</v>
      </c>
      <c r="EF396" s="68">
        <v>1</v>
      </c>
      <c r="EG396" s="78">
        <v>494.94</v>
      </c>
      <c r="EH396" s="78">
        <v>521.47</v>
      </c>
      <c r="EI396" s="78">
        <v>381.34</v>
      </c>
      <c r="EJ396" s="78"/>
      <c r="EK396" s="78">
        <v>284.94</v>
      </c>
      <c r="EL396" s="79">
        <v>313</v>
      </c>
      <c r="EM396" s="65" t="s">
        <v>406</v>
      </c>
      <c r="EN396" s="78">
        <v>542.17999999999995</v>
      </c>
      <c r="EO396" s="78">
        <v>543.63</v>
      </c>
      <c r="EP396" s="78">
        <v>487.37</v>
      </c>
      <c r="EQ396" s="78"/>
      <c r="ER396" s="78"/>
      <c r="ES396" s="79">
        <v>395.93</v>
      </c>
      <c r="ET396" s="65" t="s">
        <v>407</v>
      </c>
      <c r="EU396" s="68">
        <v>1</v>
      </c>
      <c r="EV396" s="78">
        <v>508.64</v>
      </c>
      <c r="EW396" s="78">
        <v>545.33000000000004</v>
      </c>
      <c r="EX396" s="78">
        <v>545.33000000000004</v>
      </c>
      <c r="EY396" s="78"/>
      <c r="EZ396" s="78"/>
      <c r="FA396" s="79">
        <v>332.66</v>
      </c>
      <c r="FB396" s="65" t="s">
        <v>408</v>
      </c>
      <c r="FC396" s="78">
        <v>560.79</v>
      </c>
      <c r="FD396" s="78">
        <v>527.6</v>
      </c>
      <c r="FE396" s="78">
        <v>615.37</v>
      </c>
      <c r="FF396" s="78"/>
      <c r="FG396" s="78"/>
      <c r="FH396" s="79"/>
      <c r="FI396" s="65" t="s">
        <v>409</v>
      </c>
      <c r="FJ396" s="78">
        <v>512.35</v>
      </c>
      <c r="FK396" s="78">
        <v>545.75</v>
      </c>
      <c r="FL396" s="78">
        <v>356.49</v>
      </c>
      <c r="FM396" s="78">
        <v>604.55999999999995</v>
      </c>
      <c r="FN396" s="78"/>
      <c r="FO396" s="79">
        <v>342.31</v>
      </c>
      <c r="FP396" s="65" t="s">
        <v>410</v>
      </c>
      <c r="FQ396" s="68">
        <v>0.22663916778097601</v>
      </c>
      <c r="FR396" s="78">
        <v>503.54</v>
      </c>
      <c r="FS396" s="78">
        <v>532.91999999999996</v>
      </c>
      <c r="FT396" s="78">
        <v>524.4</v>
      </c>
      <c r="FU396" s="78">
        <v>359.06</v>
      </c>
      <c r="FV396" s="78">
        <v>290.63</v>
      </c>
      <c r="FW396" s="79">
        <v>309.48</v>
      </c>
      <c r="FX396" s="65" t="s">
        <v>411</v>
      </c>
      <c r="FY396" s="78">
        <v>537.91999999999996</v>
      </c>
      <c r="FZ396" s="78">
        <v>553.97</v>
      </c>
      <c r="GA396" s="78">
        <v>532.72</v>
      </c>
      <c r="GB396" s="78">
        <v>548.99</v>
      </c>
      <c r="GC396" s="78"/>
      <c r="GD396" s="79">
        <v>348.57</v>
      </c>
      <c r="GE396" s="65" t="s">
        <v>412</v>
      </c>
      <c r="GF396" s="68">
        <v>0.220312844238819</v>
      </c>
      <c r="GG396" s="78">
        <v>479.65</v>
      </c>
      <c r="GH396" s="78">
        <v>510.88</v>
      </c>
      <c r="GI396" s="78">
        <v>457.59</v>
      </c>
      <c r="GJ396" s="78">
        <v>365.13</v>
      </c>
      <c r="GK396" s="78"/>
      <c r="GL396" s="79">
        <v>330.34</v>
      </c>
      <c r="GM396" s="65" t="s">
        <v>413</v>
      </c>
      <c r="GN396" s="68">
        <v>0.104780066640122</v>
      </c>
      <c r="GO396" s="78">
        <v>531.44000000000005</v>
      </c>
      <c r="GP396" s="78">
        <v>605.52</v>
      </c>
      <c r="GQ396" s="78">
        <v>508.18</v>
      </c>
      <c r="GR396" s="78">
        <v>391.25</v>
      </c>
      <c r="GS396" s="78"/>
      <c r="GT396" s="79"/>
      <c r="GU396" s="65" t="s">
        <v>414</v>
      </c>
      <c r="GV396" s="68">
        <v>1</v>
      </c>
      <c r="GW396" s="78">
        <v>477.64</v>
      </c>
      <c r="GX396" s="78">
        <v>471.66</v>
      </c>
      <c r="GY396" s="78">
        <v>445.08</v>
      </c>
      <c r="GZ396" s="78">
        <v>366</v>
      </c>
      <c r="HA396" s="78"/>
      <c r="HB396" s="79">
        <v>375.87</v>
      </c>
      <c r="HC396" s="65" t="s">
        <v>415</v>
      </c>
      <c r="HD396" s="68">
        <v>1</v>
      </c>
      <c r="HE396" s="78">
        <v>513.16</v>
      </c>
      <c r="HF396" s="78">
        <v>564.78</v>
      </c>
      <c r="HG396" s="78"/>
      <c r="HH396" s="78">
        <v>339.68</v>
      </c>
      <c r="HI396" s="78">
        <v>333.04</v>
      </c>
      <c r="HJ396" s="79">
        <v>370.05</v>
      </c>
      <c r="HK396" s="85" t="s">
        <v>416</v>
      </c>
      <c r="HL396" s="68">
        <v>1.1745360582569899</v>
      </c>
      <c r="HM396" s="78">
        <v>464.53</v>
      </c>
      <c r="HN396" s="78">
        <v>494.2</v>
      </c>
      <c r="HO396" s="78">
        <v>461.21</v>
      </c>
      <c r="HP396" s="78"/>
      <c r="HQ396" s="78"/>
      <c r="HR396" s="79"/>
    </row>
    <row r="397" spans="1:226" x14ac:dyDescent="0.25">
      <c r="A397" s="81">
        <v>42723</v>
      </c>
      <c r="B397" s="82" t="s">
        <v>387</v>
      </c>
      <c r="C397" s="83">
        <v>494.6103142856503</v>
      </c>
      <c r="D397" s="83">
        <v>519.57026325576874</v>
      </c>
      <c r="E397" s="83">
        <v>482.28098010796998</v>
      </c>
      <c r="F397" s="83">
        <v>367.37599171500136</v>
      </c>
      <c r="G397" s="83">
        <v>305.59027952480784</v>
      </c>
      <c r="H397" s="84">
        <v>328.3671990917494</v>
      </c>
      <c r="I397" s="82" t="s">
        <v>388</v>
      </c>
      <c r="J397" s="83">
        <v>505.52275204468265</v>
      </c>
      <c r="K397" s="83">
        <v>521.06878680460818</v>
      </c>
      <c r="L397" s="83">
        <v>481.83715438587706</v>
      </c>
      <c r="M397" s="83">
        <v>368.82015137292535</v>
      </c>
      <c r="N397" s="83">
        <v>315.63125214408234</v>
      </c>
      <c r="O397" s="84">
        <v>340.36363782486939</v>
      </c>
      <c r="P397" s="65" t="s">
        <v>389</v>
      </c>
      <c r="Q397" s="78">
        <v>482.47</v>
      </c>
      <c r="R397" s="78">
        <v>528.69000000000005</v>
      </c>
      <c r="S397" s="78">
        <v>483.73</v>
      </c>
      <c r="T397" s="78">
        <v>326</v>
      </c>
      <c r="U397" s="78"/>
      <c r="V397" s="79"/>
      <c r="W397" s="65" t="s">
        <v>390</v>
      </c>
      <c r="X397" s="78">
        <v>488.07</v>
      </c>
      <c r="Y397" s="78">
        <v>520.35</v>
      </c>
      <c r="Z397" s="78">
        <v>456.31</v>
      </c>
      <c r="AA397" s="78">
        <v>278.17</v>
      </c>
      <c r="AB397" s="78"/>
      <c r="AC397" s="79">
        <v>390.08</v>
      </c>
      <c r="AD397" s="65" t="s">
        <v>391</v>
      </c>
      <c r="AE397" s="68">
        <v>0.51129972389814904</v>
      </c>
      <c r="AF397" s="78">
        <v>483.52</v>
      </c>
      <c r="AG397" s="78">
        <v>500.73</v>
      </c>
      <c r="AH397" s="78">
        <v>455.57</v>
      </c>
      <c r="AI397" s="78"/>
      <c r="AJ397" s="78"/>
      <c r="AK397" s="79">
        <v>284.7</v>
      </c>
      <c r="AL397" s="69" t="s">
        <v>392</v>
      </c>
      <c r="AM397" s="70">
        <v>1</v>
      </c>
      <c r="AN397" s="78">
        <v>510.15</v>
      </c>
      <c r="AO397" s="78">
        <v>546.88</v>
      </c>
      <c r="AP397" s="78">
        <v>521.42999999999995</v>
      </c>
      <c r="AQ397" s="78">
        <v>490.07</v>
      </c>
      <c r="AR397" s="78"/>
      <c r="AS397" s="79"/>
      <c r="AT397" s="65" t="s">
        <v>393</v>
      </c>
      <c r="AU397" s="68">
        <v>3.70082528403834E-2</v>
      </c>
      <c r="AV397" s="78">
        <v>445.95</v>
      </c>
      <c r="AW397" s="78">
        <v>498.71</v>
      </c>
      <c r="AX397" s="78">
        <v>461.72</v>
      </c>
      <c r="AY397" s="78">
        <v>230.89</v>
      </c>
      <c r="AZ397" s="78"/>
      <c r="BA397" s="79">
        <v>333.45</v>
      </c>
      <c r="BB397" s="65" t="s">
        <v>394</v>
      </c>
      <c r="BC397" s="78">
        <v>505.16</v>
      </c>
      <c r="BD397" s="78">
        <v>532.96</v>
      </c>
      <c r="BE397" s="78">
        <v>465.54</v>
      </c>
      <c r="BF397" s="78"/>
      <c r="BG397" s="78"/>
      <c r="BH397" s="79">
        <v>330.89</v>
      </c>
      <c r="BI397" s="65" t="s">
        <v>395</v>
      </c>
      <c r="BJ397" s="68">
        <v>0.13451165543494301</v>
      </c>
      <c r="BK397" s="78">
        <v>568.04</v>
      </c>
      <c r="BL397" s="78">
        <v>603.54999999999995</v>
      </c>
      <c r="BM397" s="78">
        <v>586.71</v>
      </c>
      <c r="BN397" s="78">
        <v>314.62</v>
      </c>
      <c r="BO397" s="78"/>
      <c r="BP397" s="79"/>
      <c r="BQ397" s="65" t="s">
        <v>396</v>
      </c>
      <c r="BR397" s="68">
        <v>1</v>
      </c>
      <c r="BS397" s="78">
        <v>507.23</v>
      </c>
      <c r="BT397" s="78">
        <v>541.25</v>
      </c>
      <c r="BU397" s="78">
        <v>459.05</v>
      </c>
      <c r="BV397" s="78"/>
      <c r="BW397" s="78"/>
      <c r="BX397" s="79">
        <v>395.91</v>
      </c>
      <c r="BY397" s="65" t="s">
        <v>397</v>
      </c>
      <c r="BZ397" s="78">
        <v>543.04999999999995</v>
      </c>
      <c r="CA397" s="78">
        <v>545.86</v>
      </c>
      <c r="CB397" s="78">
        <v>448.76</v>
      </c>
      <c r="CC397" s="78">
        <v>332.53</v>
      </c>
      <c r="CD397" s="78"/>
      <c r="CE397" s="79">
        <v>467.88</v>
      </c>
      <c r="CF397" s="65" t="s">
        <v>398</v>
      </c>
      <c r="CG397" s="78">
        <v>506.9</v>
      </c>
      <c r="CH397" s="78">
        <v>580.01</v>
      </c>
      <c r="CI397" s="78">
        <v>516.65</v>
      </c>
      <c r="CJ397" s="78"/>
      <c r="CK397" s="78"/>
      <c r="CL397" s="79"/>
      <c r="CM397" s="65" t="s">
        <v>399</v>
      </c>
      <c r="CN397" s="78">
        <v>489.58</v>
      </c>
      <c r="CO397" s="78">
        <v>488.62</v>
      </c>
      <c r="CP397" s="78">
        <v>519.82000000000005</v>
      </c>
      <c r="CQ397" s="78">
        <v>370.74</v>
      </c>
      <c r="CR397" s="78"/>
      <c r="CS397" s="79">
        <v>513.6</v>
      </c>
      <c r="CT397" s="65" t="s">
        <v>400</v>
      </c>
      <c r="CU397" s="78">
        <v>501.63</v>
      </c>
      <c r="CV397" s="78">
        <v>596.15</v>
      </c>
      <c r="CW397" s="78">
        <v>482.28</v>
      </c>
      <c r="CX397" s="78">
        <v>390.64</v>
      </c>
      <c r="CY397" s="78"/>
      <c r="CZ397" s="79"/>
      <c r="DA397" s="65" t="s">
        <v>401</v>
      </c>
      <c r="DB397" s="68">
        <v>0.13271400132714001</v>
      </c>
      <c r="DC397" s="78">
        <v>489.13</v>
      </c>
      <c r="DD397" s="78">
        <v>525.23</v>
      </c>
      <c r="DE397" s="78">
        <v>458.05</v>
      </c>
      <c r="DF397" s="78">
        <v>433.84</v>
      </c>
      <c r="DG397" s="78"/>
      <c r="DH397" s="79">
        <v>441.86</v>
      </c>
      <c r="DI397" s="65" t="s">
        <v>402</v>
      </c>
      <c r="DJ397" s="68">
        <v>3.2072869559639501E-3</v>
      </c>
      <c r="DK397" s="78">
        <v>503.06</v>
      </c>
      <c r="DL397" s="78">
        <v>553.72</v>
      </c>
      <c r="DM397" s="78">
        <v>553.72</v>
      </c>
      <c r="DN397" s="78">
        <v>369.24</v>
      </c>
      <c r="DO397" s="78"/>
      <c r="DP397" s="79">
        <v>389.21</v>
      </c>
      <c r="DQ397" s="65" t="s">
        <v>403</v>
      </c>
      <c r="DR397" s="78">
        <v>472.77</v>
      </c>
      <c r="DS397" s="78">
        <v>500.19</v>
      </c>
      <c r="DT397" s="78">
        <v>461.21</v>
      </c>
      <c r="DU397" s="78">
        <v>607.07000000000005</v>
      </c>
      <c r="DV397" s="78"/>
      <c r="DW397" s="79"/>
      <c r="DX397" s="65" t="s">
        <v>404</v>
      </c>
      <c r="DY397" s="78">
        <v>508.39</v>
      </c>
      <c r="DZ397" s="78">
        <v>504.78</v>
      </c>
      <c r="EA397" s="78">
        <v>571.39</v>
      </c>
      <c r="EB397" s="78">
        <v>352</v>
      </c>
      <c r="EC397" s="78"/>
      <c r="ED397" s="79">
        <v>332.6</v>
      </c>
      <c r="EE397" s="65" t="s">
        <v>405</v>
      </c>
      <c r="EF397" s="68">
        <v>1</v>
      </c>
      <c r="EG397" s="78">
        <v>474.33</v>
      </c>
      <c r="EH397" s="78">
        <v>502.88</v>
      </c>
      <c r="EI397" s="78">
        <v>381.34</v>
      </c>
      <c r="EJ397" s="78"/>
      <c r="EK397" s="78">
        <v>284.94</v>
      </c>
      <c r="EL397" s="79">
        <v>315.93</v>
      </c>
      <c r="EM397" s="65" t="s">
        <v>406</v>
      </c>
      <c r="EN397" s="78">
        <v>526.79999999999995</v>
      </c>
      <c r="EO397" s="78">
        <v>526.54</v>
      </c>
      <c r="EP397" s="78">
        <v>472.46</v>
      </c>
      <c r="EQ397" s="78"/>
      <c r="ER397" s="78"/>
      <c r="ES397" s="79">
        <v>382.97</v>
      </c>
      <c r="ET397" s="65" t="s">
        <v>407</v>
      </c>
      <c r="EU397" s="68">
        <v>1</v>
      </c>
      <c r="EV397" s="78">
        <v>478.2</v>
      </c>
      <c r="EW397" s="78">
        <v>516.13</v>
      </c>
      <c r="EX397" s="78">
        <v>516.13</v>
      </c>
      <c r="EY397" s="78"/>
      <c r="EZ397" s="78"/>
      <c r="FA397" s="79">
        <v>331.83</v>
      </c>
      <c r="FB397" s="65" t="s">
        <v>408</v>
      </c>
      <c r="FC397" s="78">
        <v>526.89</v>
      </c>
      <c r="FD397" s="78">
        <v>493.7</v>
      </c>
      <c r="FE397" s="78">
        <v>615.37</v>
      </c>
      <c r="FF397" s="78"/>
      <c r="FG397" s="78"/>
      <c r="FH397" s="79"/>
      <c r="FI397" s="65" t="s">
        <v>409</v>
      </c>
      <c r="FJ397" s="78">
        <v>508.88</v>
      </c>
      <c r="FK397" s="78">
        <v>538.11</v>
      </c>
      <c r="FL397" s="78">
        <v>353.81</v>
      </c>
      <c r="FM397" s="78">
        <v>595.66999999999996</v>
      </c>
      <c r="FN397" s="78"/>
      <c r="FO397" s="79">
        <v>332.11</v>
      </c>
      <c r="FP397" s="65" t="s">
        <v>410</v>
      </c>
      <c r="FQ397" s="68">
        <v>0.22670596236681001</v>
      </c>
      <c r="FR397" s="78">
        <v>498.76</v>
      </c>
      <c r="FS397" s="78">
        <v>525.54999999999995</v>
      </c>
      <c r="FT397" s="78">
        <v>516.61</v>
      </c>
      <c r="FU397" s="78">
        <v>347.12</v>
      </c>
      <c r="FV397" s="78">
        <v>261.41000000000003</v>
      </c>
      <c r="FW397" s="79">
        <v>314.88</v>
      </c>
      <c r="FX397" s="65" t="s">
        <v>411</v>
      </c>
      <c r="FY397" s="78">
        <v>493.94</v>
      </c>
      <c r="FZ397" s="78">
        <v>531.32000000000005</v>
      </c>
      <c r="GA397" s="78">
        <v>511.21</v>
      </c>
      <c r="GB397" s="78">
        <v>528.30999999999995</v>
      </c>
      <c r="GC397" s="78"/>
      <c r="GD397" s="79">
        <v>325.58999999999997</v>
      </c>
      <c r="GE397" s="65" t="s">
        <v>412</v>
      </c>
      <c r="GF397" s="68">
        <v>0.22134177383297499</v>
      </c>
      <c r="GG397" s="78">
        <v>505.95</v>
      </c>
      <c r="GH397" s="78">
        <v>533.27</v>
      </c>
      <c r="GI397" s="78">
        <v>393.94</v>
      </c>
      <c r="GJ397" s="78">
        <v>353.12</v>
      </c>
      <c r="GK397" s="78"/>
      <c r="GL397" s="79">
        <v>334.28</v>
      </c>
      <c r="GM397" s="65" t="s">
        <v>413</v>
      </c>
      <c r="GN397" s="68">
        <v>0.102249488752556</v>
      </c>
      <c r="GO397" s="78">
        <v>497.67</v>
      </c>
      <c r="GP397" s="78">
        <v>573.79999999999995</v>
      </c>
      <c r="GQ397" s="78">
        <v>490.67</v>
      </c>
      <c r="GR397" s="78">
        <v>379.35</v>
      </c>
      <c r="GS397" s="78"/>
      <c r="GT397" s="79"/>
      <c r="GU397" s="65" t="s">
        <v>414</v>
      </c>
      <c r="GV397" s="68">
        <v>1</v>
      </c>
      <c r="GW397" s="78">
        <v>454.24</v>
      </c>
      <c r="GX397" s="78">
        <v>444.1</v>
      </c>
      <c r="GY397" s="78">
        <v>410.69</v>
      </c>
      <c r="GZ397" s="78">
        <v>366</v>
      </c>
      <c r="HA397" s="78"/>
      <c r="HB397" s="79">
        <v>375.87</v>
      </c>
      <c r="HC397" s="65" t="s">
        <v>415</v>
      </c>
      <c r="HD397" s="68">
        <v>1</v>
      </c>
      <c r="HE397" s="78">
        <v>485.66</v>
      </c>
      <c r="HF397" s="78">
        <v>537.28</v>
      </c>
      <c r="HG397" s="78"/>
      <c r="HH397" s="78">
        <v>322.43</v>
      </c>
      <c r="HI397" s="78">
        <v>315.79000000000002</v>
      </c>
      <c r="HJ397" s="79">
        <v>370.05</v>
      </c>
      <c r="HK397" s="85" t="s">
        <v>416</v>
      </c>
      <c r="HL397" s="68">
        <v>1.1884953648680801</v>
      </c>
      <c r="HM397" s="78">
        <v>450.24</v>
      </c>
      <c r="HN397" s="78">
        <v>485.99</v>
      </c>
      <c r="HO397" s="78">
        <v>460.36</v>
      </c>
      <c r="HP397" s="78"/>
      <c r="HQ397" s="78"/>
      <c r="HR397" s="79"/>
    </row>
    <row r="398" spans="1:226" x14ac:dyDescent="0.25">
      <c r="A398" s="81">
        <v>42716</v>
      </c>
      <c r="B398" s="82" t="s">
        <v>387</v>
      </c>
      <c r="C398" s="83">
        <v>483.88008841674826</v>
      </c>
      <c r="D398" s="83">
        <v>506.13558380701426</v>
      </c>
      <c r="E398" s="83">
        <v>467.63117613830877</v>
      </c>
      <c r="F398" s="83">
        <v>359.91361582558142</v>
      </c>
      <c r="G398" s="83">
        <v>291.4901048218029</v>
      </c>
      <c r="H398" s="84">
        <v>328.39076457633143</v>
      </c>
      <c r="I398" s="82" t="s">
        <v>388</v>
      </c>
      <c r="J398" s="83">
        <v>494.61089288784234</v>
      </c>
      <c r="K398" s="83">
        <v>507.42625955962984</v>
      </c>
      <c r="L398" s="83">
        <v>467.15807092953349</v>
      </c>
      <c r="M398" s="83">
        <v>361.87141757712453</v>
      </c>
      <c r="N398" s="83">
        <v>298.88785591766725</v>
      </c>
      <c r="O398" s="84">
        <v>340.57596031772454</v>
      </c>
      <c r="P398" s="65" t="s">
        <v>389</v>
      </c>
      <c r="Q398" s="78">
        <v>473.31</v>
      </c>
      <c r="R398" s="78">
        <v>516.19000000000005</v>
      </c>
      <c r="S398" s="78">
        <v>477.04</v>
      </c>
      <c r="T398" s="78">
        <v>312</v>
      </c>
      <c r="U398" s="78"/>
      <c r="V398" s="79"/>
      <c r="W398" s="65" t="s">
        <v>390</v>
      </c>
      <c r="X398" s="78">
        <v>474.85</v>
      </c>
      <c r="Y398" s="78">
        <v>503.91</v>
      </c>
      <c r="Z398" s="78">
        <v>456.31</v>
      </c>
      <c r="AA398" s="78">
        <v>278.17</v>
      </c>
      <c r="AB398" s="78"/>
      <c r="AC398" s="79">
        <v>390.08</v>
      </c>
      <c r="AD398" s="65" t="s">
        <v>391</v>
      </c>
      <c r="AE398" s="68">
        <v>0.51129972389814904</v>
      </c>
      <c r="AF398" s="78">
        <v>483.52</v>
      </c>
      <c r="AG398" s="78">
        <v>500.73</v>
      </c>
      <c r="AH398" s="78">
        <v>455.57</v>
      </c>
      <c r="AI398" s="78"/>
      <c r="AJ398" s="78"/>
      <c r="AK398" s="79">
        <v>284.7</v>
      </c>
      <c r="AL398" s="69" t="s">
        <v>392</v>
      </c>
      <c r="AM398" s="70">
        <v>1</v>
      </c>
      <c r="AN398" s="78">
        <v>493.96</v>
      </c>
      <c r="AO398" s="78">
        <v>514.4</v>
      </c>
      <c r="AP398" s="78">
        <v>490.69</v>
      </c>
      <c r="AQ398" s="78">
        <v>490.07</v>
      </c>
      <c r="AR398" s="78"/>
      <c r="AS398" s="79"/>
      <c r="AT398" s="65" t="s">
        <v>393</v>
      </c>
      <c r="AU398" s="68">
        <v>3.7000037000036998E-2</v>
      </c>
      <c r="AV398" s="78">
        <v>438.09</v>
      </c>
      <c r="AW398" s="78">
        <v>490.13</v>
      </c>
      <c r="AX398" s="78">
        <v>449.91</v>
      </c>
      <c r="AY398" s="78">
        <v>230.81</v>
      </c>
      <c r="AZ398" s="78"/>
      <c r="BA398" s="79">
        <v>331.7</v>
      </c>
      <c r="BB398" s="65" t="s">
        <v>394</v>
      </c>
      <c r="BC398" s="78">
        <v>492.56</v>
      </c>
      <c r="BD398" s="78">
        <v>517.84</v>
      </c>
      <c r="BE398" s="78">
        <v>447.05</v>
      </c>
      <c r="BF398" s="78"/>
      <c r="BG398" s="78"/>
      <c r="BH398" s="79">
        <v>334.25</v>
      </c>
      <c r="BI398" s="65" t="s">
        <v>395</v>
      </c>
      <c r="BJ398" s="68">
        <v>0.13446101302927199</v>
      </c>
      <c r="BK398" s="78">
        <v>546.32000000000005</v>
      </c>
      <c r="BL398" s="78">
        <v>576.42999999999995</v>
      </c>
      <c r="BM398" s="78">
        <v>570.36</v>
      </c>
      <c r="BN398" s="78">
        <v>301.06</v>
      </c>
      <c r="BO398" s="78"/>
      <c r="BP398" s="79"/>
      <c r="BQ398" s="65" t="s">
        <v>396</v>
      </c>
      <c r="BR398" s="68">
        <v>1</v>
      </c>
      <c r="BS398" s="78">
        <v>473.06</v>
      </c>
      <c r="BT398" s="78">
        <v>512.91</v>
      </c>
      <c r="BU398" s="78">
        <v>459.05</v>
      </c>
      <c r="BV398" s="78"/>
      <c r="BW398" s="78"/>
      <c r="BX398" s="79">
        <v>373.41</v>
      </c>
      <c r="BY398" s="65" t="s">
        <v>397</v>
      </c>
      <c r="BZ398" s="78">
        <v>532.29</v>
      </c>
      <c r="CA398" s="78">
        <v>532.72</v>
      </c>
      <c r="CB398" s="78">
        <v>442.74</v>
      </c>
      <c r="CC398" s="78">
        <v>330.58</v>
      </c>
      <c r="CD398" s="78"/>
      <c r="CE398" s="79">
        <v>467.54</v>
      </c>
      <c r="CF398" s="65" t="s">
        <v>398</v>
      </c>
      <c r="CG398" s="78">
        <v>496.41</v>
      </c>
      <c r="CH398" s="78">
        <v>571.14</v>
      </c>
      <c r="CI398" s="78">
        <v>500.52</v>
      </c>
      <c r="CJ398" s="78"/>
      <c r="CK398" s="78"/>
      <c r="CL398" s="79"/>
      <c r="CM398" s="65" t="s">
        <v>399</v>
      </c>
      <c r="CN398" s="78">
        <v>479.72</v>
      </c>
      <c r="CO398" s="78">
        <v>474.78</v>
      </c>
      <c r="CP398" s="78">
        <v>502.2</v>
      </c>
      <c r="CQ398" s="78">
        <v>358.33</v>
      </c>
      <c r="CR398" s="78"/>
      <c r="CS398" s="79">
        <v>509.76</v>
      </c>
      <c r="CT398" s="65" t="s">
        <v>400</v>
      </c>
      <c r="CU398" s="78">
        <v>490.62</v>
      </c>
      <c r="CV398" s="78">
        <v>585.14</v>
      </c>
      <c r="CW398" s="78">
        <v>468.06</v>
      </c>
      <c r="CX398" s="78">
        <v>376.3</v>
      </c>
      <c r="CY398" s="78"/>
      <c r="CZ398" s="79"/>
      <c r="DA398" s="65" t="s">
        <v>401</v>
      </c>
      <c r="DB398" s="68">
        <v>0.132740426096768</v>
      </c>
      <c r="DC398" s="78">
        <v>476.17</v>
      </c>
      <c r="DD398" s="78">
        <v>511.53</v>
      </c>
      <c r="DE398" s="78">
        <v>442.42</v>
      </c>
      <c r="DF398" s="78">
        <v>410.04</v>
      </c>
      <c r="DG398" s="78"/>
      <c r="DH398" s="79">
        <v>434.51</v>
      </c>
      <c r="DI398" s="65" t="s">
        <v>402</v>
      </c>
      <c r="DJ398" s="68">
        <v>3.1845105407298899E-3</v>
      </c>
      <c r="DK398" s="78">
        <v>492</v>
      </c>
      <c r="DL398" s="78">
        <v>543.38</v>
      </c>
      <c r="DM398" s="78">
        <v>543.38</v>
      </c>
      <c r="DN398" s="78">
        <v>456.5</v>
      </c>
      <c r="DO398" s="78"/>
      <c r="DP398" s="79">
        <v>384.99</v>
      </c>
      <c r="DQ398" s="65" t="s">
        <v>403</v>
      </c>
      <c r="DR398" s="78">
        <v>464.64</v>
      </c>
      <c r="DS398" s="78">
        <v>508.32</v>
      </c>
      <c r="DT398" s="78">
        <v>446.38</v>
      </c>
      <c r="DU398" s="78">
        <v>590.35</v>
      </c>
      <c r="DV398" s="78"/>
      <c r="DW398" s="79"/>
      <c r="DX398" s="65" t="s">
        <v>404</v>
      </c>
      <c r="DY398" s="78">
        <v>500.57</v>
      </c>
      <c r="DZ398" s="78">
        <v>489.2</v>
      </c>
      <c r="EA398" s="78">
        <v>557.91</v>
      </c>
      <c r="EB398" s="78">
        <v>352</v>
      </c>
      <c r="EC398" s="78"/>
      <c r="ED398" s="79">
        <v>332.35</v>
      </c>
      <c r="EE398" s="65" t="s">
        <v>405</v>
      </c>
      <c r="EF398" s="68">
        <v>1</v>
      </c>
      <c r="EG398" s="78">
        <v>469.14</v>
      </c>
      <c r="EH398" s="78">
        <v>496.44</v>
      </c>
      <c r="EI398" s="78">
        <v>381.34</v>
      </c>
      <c r="EJ398" s="78"/>
      <c r="EK398" s="78">
        <v>284.94</v>
      </c>
      <c r="EL398" s="79">
        <v>316.62</v>
      </c>
      <c r="EM398" s="65" t="s">
        <v>406</v>
      </c>
      <c r="EN398" s="78">
        <v>526.79999999999995</v>
      </c>
      <c r="EO398" s="78">
        <v>526.54</v>
      </c>
      <c r="EP398" s="78">
        <v>447.89</v>
      </c>
      <c r="EQ398" s="78"/>
      <c r="ER398" s="78"/>
      <c r="ES398" s="79">
        <v>382.97</v>
      </c>
      <c r="ET398" s="65" t="s">
        <v>407</v>
      </c>
      <c r="EU398" s="68">
        <v>1</v>
      </c>
      <c r="EV398" s="78">
        <v>474.27</v>
      </c>
      <c r="EW398" s="78">
        <v>511.57</v>
      </c>
      <c r="EX398" s="78">
        <v>511.57</v>
      </c>
      <c r="EY398" s="78"/>
      <c r="EZ398" s="78"/>
      <c r="FA398" s="79">
        <v>340.1</v>
      </c>
      <c r="FB398" s="65" t="s">
        <v>408</v>
      </c>
      <c r="FC398" s="78">
        <v>526.89</v>
      </c>
      <c r="FD398" s="78">
        <v>493.7</v>
      </c>
      <c r="FE398" s="78">
        <v>615.37</v>
      </c>
      <c r="FF398" s="78"/>
      <c r="FG398" s="78"/>
      <c r="FH398" s="79"/>
      <c r="FI398" s="65" t="s">
        <v>409</v>
      </c>
      <c r="FJ398" s="78">
        <v>497.31</v>
      </c>
      <c r="FK398" s="78">
        <v>523.23</v>
      </c>
      <c r="FL398" s="78">
        <v>338.93</v>
      </c>
      <c r="FM398" s="78">
        <v>574.66999999999996</v>
      </c>
      <c r="FN398" s="78"/>
      <c r="FO398" s="79">
        <v>329.63</v>
      </c>
      <c r="FP398" s="65" t="s">
        <v>410</v>
      </c>
      <c r="FQ398" s="68">
        <v>0.22456770716371</v>
      </c>
      <c r="FR398" s="78">
        <v>483.49</v>
      </c>
      <c r="FS398" s="78">
        <v>508.58</v>
      </c>
      <c r="FT398" s="78">
        <v>502.95</v>
      </c>
      <c r="FU398" s="78">
        <v>333.89</v>
      </c>
      <c r="FV398" s="78">
        <v>258.94</v>
      </c>
      <c r="FW398" s="79">
        <v>315.08999999999997</v>
      </c>
      <c r="FX398" s="65" t="s">
        <v>411</v>
      </c>
      <c r="FY398" s="78">
        <v>483.37</v>
      </c>
      <c r="FZ398" s="78">
        <v>520.75</v>
      </c>
      <c r="GA398" s="78">
        <v>498.21</v>
      </c>
      <c r="GB398" s="78">
        <v>502.97</v>
      </c>
      <c r="GC398" s="78"/>
      <c r="GD398" s="79">
        <v>325.58999999999997</v>
      </c>
      <c r="GE398" s="65" t="s">
        <v>412</v>
      </c>
      <c r="GF398" s="68">
        <v>0.22186231224901801</v>
      </c>
      <c r="GG398" s="78">
        <v>490.85</v>
      </c>
      <c r="GH398" s="78">
        <v>518.02</v>
      </c>
      <c r="GI398" s="78">
        <v>325.36</v>
      </c>
      <c r="GJ398" s="78">
        <v>330.37</v>
      </c>
      <c r="GK398" s="78"/>
      <c r="GL398" s="79">
        <v>334.25</v>
      </c>
      <c r="GM398" s="65" t="s">
        <v>413</v>
      </c>
      <c r="GN398" s="68">
        <v>0.102621991892863</v>
      </c>
      <c r="GO398" s="78">
        <v>479.61</v>
      </c>
      <c r="GP398" s="78">
        <v>553.80999999999995</v>
      </c>
      <c r="GQ398" s="78">
        <v>477.93</v>
      </c>
      <c r="GR398" s="78">
        <v>364.92</v>
      </c>
      <c r="GS398" s="78"/>
      <c r="GT398" s="79"/>
      <c r="GU398" s="65" t="s">
        <v>414</v>
      </c>
      <c r="GV398" s="68">
        <v>1</v>
      </c>
      <c r="GW398" s="78">
        <v>435.09</v>
      </c>
      <c r="GX398" s="78">
        <v>427.36</v>
      </c>
      <c r="GY398" s="78">
        <v>393.5</v>
      </c>
      <c r="GZ398" s="78">
        <v>366</v>
      </c>
      <c r="HA398" s="78"/>
      <c r="HB398" s="79">
        <v>375.87</v>
      </c>
      <c r="HC398" s="65" t="s">
        <v>415</v>
      </c>
      <c r="HD398" s="68">
        <v>1</v>
      </c>
      <c r="HE398" s="78">
        <v>479</v>
      </c>
      <c r="HF398" s="78">
        <v>523.12</v>
      </c>
      <c r="HG398" s="78"/>
      <c r="HH398" s="78">
        <v>305.60000000000002</v>
      </c>
      <c r="HI398" s="78">
        <v>298.95999999999998</v>
      </c>
      <c r="HJ398" s="79">
        <v>368.39</v>
      </c>
      <c r="HK398" s="85" t="s">
        <v>416</v>
      </c>
      <c r="HL398" s="68">
        <v>1.1918951132300399</v>
      </c>
      <c r="HM398" s="78">
        <v>443.85</v>
      </c>
      <c r="HN398" s="78">
        <v>476.5</v>
      </c>
      <c r="HO398" s="78">
        <v>433.02</v>
      </c>
      <c r="HP398" s="78"/>
      <c r="HQ398" s="78"/>
      <c r="HR398" s="79"/>
    </row>
    <row r="399" spans="1:226" x14ac:dyDescent="0.25">
      <c r="A399" s="81">
        <v>42709</v>
      </c>
      <c r="B399" s="82" t="s">
        <v>387</v>
      </c>
      <c r="C399" s="83">
        <v>473.48400711399938</v>
      </c>
      <c r="D399" s="83">
        <v>493.03868081538673</v>
      </c>
      <c r="E399" s="83">
        <v>453.81787897429496</v>
      </c>
      <c r="F399" s="83">
        <v>350.60191749449137</v>
      </c>
      <c r="G399" s="83">
        <v>285.86603074772887</v>
      </c>
      <c r="H399" s="84">
        <v>326.60378305136163</v>
      </c>
      <c r="I399" s="82" t="s">
        <v>388</v>
      </c>
      <c r="J399" s="83">
        <v>482.88638583052699</v>
      </c>
      <c r="K399" s="83">
        <v>493.10016397858413</v>
      </c>
      <c r="L399" s="83">
        <v>452.52491085694095</v>
      </c>
      <c r="M399" s="83">
        <v>351.82014367442622</v>
      </c>
      <c r="N399" s="83">
        <v>298.88785591766725</v>
      </c>
      <c r="O399" s="84">
        <v>339.04388100659372</v>
      </c>
      <c r="P399" s="65" t="s">
        <v>389</v>
      </c>
      <c r="Q399" s="78">
        <v>468.31</v>
      </c>
      <c r="R399" s="78">
        <v>515.36</v>
      </c>
      <c r="S399" s="78">
        <v>468.44</v>
      </c>
      <c r="T399" s="78">
        <v>292</v>
      </c>
      <c r="U399" s="78"/>
      <c r="V399" s="79"/>
      <c r="W399" s="65" t="s">
        <v>390</v>
      </c>
      <c r="X399" s="78">
        <v>442.28</v>
      </c>
      <c r="Y399" s="78">
        <v>475.39</v>
      </c>
      <c r="Z399" s="78">
        <v>432.26</v>
      </c>
      <c r="AA399" s="78">
        <v>278.17</v>
      </c>
      <c r="AB399" s="78"/>
      <c r="AC399" s="79">
        <v>390.08</v>
      </c>
      <c r="AD399" s="65" t="s">
        <v>391</v>
      </c>
      <c r="AE399" s="68">
        <v>0.51129972389814904</v>
      </c>
      <c r="AF399" s="78">
        <v>477.55</v>
      </c>
      <c r="AG399" s="78">
        <v>492.04</v>
      </c>
      <c r="AH399" s="78">
        <v>434.09</v>
      </c>
      <c r="AI399" s="78"/>
      <c r="AJ399" s="78"/>
      <c r="AK399" s="79">
        <v>280.48</v>
      </c>
      <c r="AL399" s="69" t="s">
        <v>392</v>
      </c>
      <c r="AM399" s="70">
        <v>1</v>
      </c>
      <c r="AN399" s="78">
        <v>493.86</v>
      </c>
      <c r="AO399" s="78">
        <v>514.4</v>
      </c>
      <c r="AP399" s="78">
        <v>490.89</v>
      </c>
      <c r="AQ399" s="78">
        <v>490.07</v>
      </c>
      <c r="AR399" s="78"/>
      <c r="AS399" s="79"/>
      <c r="AT399" s="65" t="s">
        <v>393</v>
      </c>
      <c r="AU399" s="68">
        <v>3.69590124551872E-2</v>
      </c>
      <c r="AV399" s="78">
        <v>429.35</v>
      </c>
      <c r="AW399" s="78">
        <v>478.25</v>
      </c>
      <c r="AX399" s="78">
        <v>432</v>
      </c>
      <c r="AY399" s="78">
        <v>238.5</v>
      </c>
      <c r="AZ399" s="78"/>
      <c r="BA399" s="79">
        <v>324.76</v>
      </c>
      <c r="BB399" s="65" t="s">
        <v>394</v>
      </c>
      <c r="BC399" s="78">
        <v>486.68</v>
      </c>
      <c r="BD399" s="78">
        <v>510.27</v>
      </c>
      <c r="BE399" s="78">
        <v>430.25</v>
      </c>
      <c r="BF399" s="78"/>
      <c r="BG399" s="78"/>
      <c r="BH399" s="79">
        <v>330.89</v>
      </c>
      <c r="BI399" s="65" t="s">
        <v>395</v>
      </c>
      <c r="BJ399" s="68">
        <v>0.13441582880799999</v>
      </c>
      <c r="BK399" s="78">
        <v>556.88</v>
      </c>
      <c r="BL399" s="78">
        <v>597.75</v>
      </c>
      <c r="BM399" s="78">
        <v>613.17999999999995</v>
      </c>
      <c r="BN399" s="78">
        <v>300.95999999999998</v>
      </c>
      <c r="BO399" s="78"/>
      <c r="BP399" s="79"/>
      <c r="BQ399" s="65" t="s">
        <v>396</v>
      </c>
      <c r="BR399" s="68">
        <v>1</v>
      </c>
      <c r="BS399" s="78">
        <v>473.06</v>
      </c>
      <c r="BT399" s="78">
        <v>512.91</v>
      </c>
      <c r="BU399" s="78">
        <v>459.05</v>
      </c>
      <c r="BV399" s="78"/>
      <c r="BW399" s="78"/>
      <c r="BX399" s="79">
        <v>373.41</v>
      </c>
      <c r="BY399" s="65" t="s">
        <v>397</v>
      </c>
      <c r="BZ399" s="78">
        <v>516.77</v>
      </c>
      <c r="CA399" s="78">
        <v>516.33000000000004</v>
      </c>
      <c r="CB399" s="78">
        <v>423.62</v>
      </c>
      <c r="CC399" s="78">
        <v>318.12</v>
      </c>
      <c r="CD399" s="78"/>
      <c r="CE399" s="79">
        <v>467.61</v>
      </c>
      <c r="CF399" s="65" t="s">
        <v>398</v>
      </c>
      <c r="CG399" s="78">
        <v>474.64</v>
      </c>
      <c r="CH399" s="78">
        <v>544.52</v>
      </c>
      <c r="CI399" s="78">
        <v>495.68</v>
      </c>
      <c r="CJ399" s="78"/>
      <c r="CK399" s="78"/>
      <c r="CL399" s="79"/>
      <c r="CM399" s="65" t="s">
        <v>399</v>
      </c>
      <c r="CN399" s="78">
        <v>457.42</v>
      </c>
      <c r="CO399" s="78">
        <v>454.75</v>
      </c>
      <c r="CP399" s="78">
        <v>493.25</v>
      </c>
      <c r="CQ399" s="78">
        <v>344.64</v>
      </c>
      <c r="CR399" s="78"/>
      <c r="CS399" s="79">
        <v>510.02</v>
      </c>
      <c r="CT399" s="65" t="s">
        <v>400</v>
      </c>
      <c r="CU399" s="78">
        <v>476.36</v>
      </c>
      <c r="CV399" s="78">
        <v>572.5</v>
      </c>
      <c r="CW399" s="78">
        <v>451.47</v>
      </c>
      <c r="CX399" s="78">
        <v>358.09</v>
      </c>
      <c r="CY399" s="78"/>
      <c r="CZ399" s="79"/>
      <c r="DA399" s="65" t="s">
        <v>401</v>
      </c>
      <c r="DB399" s="68">
        <v>0.132703434364881</v>
      </c>
      <c r="DC399" s="78">
        <v>468.18</v>
      </c>
      <c r="DD399" s="78">
        <v>503.95</v>
      </c>
      <c r="DE399" s="78">
        <v>432.75</v>
      </c>
      <c r="DF399" s="78">
        <v>409.92</v>
      </c>
      <c r="DG399" s="78"/>
      <c r="DH399" s="79">
        <v>418.57</v>
      </c>
      <c r="DI399" s="65" t="s">
        <v>402</v>
      </c>
      <c r="DJ399" s="68">
        <v>3.1850176768481102E-3</v>
      </c>
      <c r="DK399" s="78">
        <v>464.33</v>
      </c>
      <c r="DL399" s="78">
        <v>518.34</v>
      </c>
      <c r="DM399" s="78">
        <v>518.34</v>
      </c>
      <c r="DN399" s="78">
        <v>456.57</v>
      </c>
      <c r="DO399" s="78"/>
      <c r="DP399" s="79">
        <v>379.75</v>
      </c>
      <c r="DQ399" s="65" t="s">
        <v>403</v>
      </c>
      <c r="DR399" s="78">
        <v>464.64</v>
      </c>
      <c r="DS399" s="78">
        <v>475.8</v>
      </c>
      <c r="DT399" s="78">
        <v>443.01</v>
      </c>
      <c r="DU399" s="78">
        <v>583.57000000000005</v>
      </c>
      <c r="DV399" s="78"/>
      <c r="DW399" s="79"/>
      <c r="DX399" s="65" t="s">
        <v>404</v>
      </c>
      <c r="DY399" s="78">
        <v>483.57</v>
      </c>
      <c r="DZ399" s="78">
        <v>474.95</v>
      </c>
      <c r="EA399" s="78">
        <v>552.99</v>
      </c>
      <c r="EB399" s="78">
        <v>352</v>
      </c>
      <c r="EC399" s="78"/>
      <c r="ED399" s="79">
        <v>331.8</v>
      </c>
      <c r="EE399" s="65" t="s">
        <v>405</v>
      </c>
      <c r="EF399" s="68">
        <v>1</v>
      </c>
      <c r="EG399" s="78">
        <v>472.02</v>
      </c>
      <c r="EH399" s="78">
        <v>499.07</v>
      </c>
      <c r="EI399" s="78">
        <v>381.34</v>
      </c>
      <c r="EJ399" s="78"/>
      <c r="EK399" s="78">
        <v>284.94</v>
      </c>
      <c r="EL399" s="79">
        <v>316.04000000000002</v>
      </c>
      <c r="EM399" s="65" t="s">
        <v>406</v>
      </c>
      <c r="EN399" s="78">
        <v>502.01</v>
      </c>
      <c r="EO399" s="78">
        <v>507.74</v>
      </c>
      <c r="EP399" s="78">
        <v>447.89</v>
      </c>
      <c r="EQ399" s="78"/>
      <c r="ER399" s="78"/>
      <c r="ES399" s="79">
        <v>375.56</v>
      </c>
      <c r="ET399" s="65" t="s">
        <v>407</v>
      </c>
      <c r="EU399" s="68">
        <v>1</v>
      </c>
      <c r="EV399" s="78">
        <v>466.16</v>
      </c>
      <c r="EW399" s="78">
        <v>486.72</v>
      </c>
      <c r="EX399" s="78">
        <v>486.72</v>
      </c>
      <c r="EY399" s="78"/>
      <c r="EZ399" s="78"/>
      <c r="FA399" s="79">
        <v>327.29000000000002</v>
      </c>
      <c r="FB399" s="65" t="s">
        <v>408</v>
      </c>
      <c r="FC399" s="78">
        <v>526.89</v>
      </c>
      <c r="FD399" s="78">
        <v>493.7</v>
      </c>
      <c r="FE399" s="78">
        <v>615.37</v>
      </c>
      <c r="FF399" s="78"/>
      <c r="FG399" s="78"/>
      <c r="FH399" s="79"/>
      <c r="FI399" s="65" t="s">
        <v>409</v>
      </c>
      <c r="FJ399" s="78">
        <v>489.04</v>
      </c>
      <c r="FK399" s="78">
        <v>514.97</v>
      </c>
      <c r="FL399" s="78">
        <v>329.02</v>
      </c>
      <c r="FM399" s="78">
        <v>524.66999999999996</v>
      </c>
      <c r="FN399" s="78"/>
      <c r="FO399" s="79">
        <v>323.83999999999997</v>
      </c>
      <c r="FP399" s="65" t="s">
        <v>410</v>
      </c>
      <c r="FQ399" s="68">
        <v>0.22219753360737701</v>
      </c>
      <c r="FR399" s="78">
        <v>470.75</v>
      </c>
      <c r="FS399" s="78">
        <v>491.75</v>
      </c>
      <c r="FT399" s="78">
        <v>497.81</v>
      </c>
      <c r="FU399" s="78">
        <v>333.53</v>
      </c>
      <c r="FV399" s="78">
        <v>228.57</v>
      </c>
      <c r="FW399" s="79">
        <v>314.27</v>
      </c>
      <c r="FX399" s="65" t="s">
        <v>411</v>
      </c>
      <c r="FY399" s="78">
        <v>471.99</v>
      </c>
      <c r="FZ399" s="78">
        <v>510.18</v>
      </c>
      <c r="GA399" s="78">
        <v>475.44</v>
      </c>
      <c r="GB399" s="78">
        <v>502.97</v>
      </c>
      <c r="GC399" s="78"/>
      <c r="GD399" s="79">
        <v>323.97000000000003</v>
      </c>
      <c r="GE399" s="65" t="s">
        <v>412</v>
      </c>
      <c r="GF399" s="68">
        <v>0.22217285047767199</v>
      </c>
      <c r="GG399" s="78">
        <v>480.38</v>
      </c>
      <c r="GH399" s="78">
        <v>507.4</v>
      </c>
      <c r="GI399" s="78">
        <v>392.17</v>
      </c>
      <c r="GJ399" s="78">
        <v>330.83</v>
      </c>
      <c r="GK399" s="78"/>
      <c r="GL399" s="79">
        <v>335.06</v>
      </c>
      <c r="GM399" s="65" t="s">
        <v>413</v>
      </c>
      <c r="GN399" s="68">
        <v>0.10202520022445501</v>
      </c>
      <c r="GO399" s="78">
        <v>477.56</v>
      </c>
      <c r="GP399" s="78">
        <v>554.42999999999995</v>
      </c>
      <c r="GQ399" s="78">
        <v>471.23</v>
      </c>
      <c r="GR399" s="78">
        <v>357.5</v>
      </c>
      <c r="GS399" s="78"/>
      <c r="GT399" s="79"/>
      <c r="GU399" s="65" t="s">
        <v>414</v>
      </c>
      <c r="GV399" s="68">
        <v>1</v>
      </c>
      <c r="GW399" s="78">
        <v>424.82</v>
      </c>
      <c r="GX399" s="78">
        <v>416.34</v>
      </c>
      <c r="GY399" s="78">
        <v>383.24</v>
      </c>
      <c r="GZ399" s="78">
        <v>347</v>
      </c>
      <c r="HA399" s="78"/>
      <c r="HB399" s="79">
        <v>374.42</v>
      </c>
      <c r="HC399" s="65" t="s">
        <v>415</v>
      </c>
      <c r="HD399" s="68">
        <v>1</v>
      </c>
      <c r="HE399" s="78">
        <v>464</v>
      </c>
      <c r="HF399" s="78">
        <v>508.95</v>
      </c>
      <c r="HG399" s="78"/>
      <c r="HH399" s="78">
        <v>305.60000000000002</v>
      </c>
      <c r="HI399" s="78">
        <v>298.95999999999998</v>
      </c>
      <c r="HJ399" s="79">
        <v>365.89</v>
      </c>
      <c r="HK399" s="85" t="s">
        <v>416</v>
      </c>
      <c r="HL399" s="68">
        <v>1.1880999904952001</v>
      </c>
      <c r="HM399" s="78">
        <v>436.86</v>
      </c>
      <c r="HN399" s="78">
        <v>467.42</v>
      </c>
      <c r="HO399" s="78">
        <v>427.63</v>
      </c>
      <c r="HP399" s="78"/>
      <c r="HQ399" s="78"/>
      <c r="HR399" s="79"/>
    </row>
    <row r="400" spans="1:226" x14ac:dyDescent="0.25">
      <c r="A400" s="81">
        <v>42702</v>
      </c>
      <c r="B400" s="82" t="s">
        <v>387</v>
      </c>
      <c r="C400" s="83">
        <v>461.53572930923946</v>
      </c>
      <c r="D400" s="83">
        <v>482.41777531231344</v>
      </c>
      <c r="E400" s="83">
        <v>447.69115541019596</v>
      </c>
      <c r="F400" s="83">
        <v>346.58855188222412</v>
      </c>
      <c r="G400" s="83">
        <v>260.12581411600274</v>
      </c>
      <c r="H400" s="84">
        <v>321.57015079234912</v>
      </c>
      <c r="I400" s="82" t="s">
        <v>388</v>
      </c>
      <c r="J400" s="83">
        <v>470.12896365011392</v>
      </c>
      <c r="K400" s="83">
        <v>482.74722449559852</v>
      </c>
      <c r="L400" s="83">
        <v>447.32108525651336</v>
      </c>
      <c r="M400" s="83">
        <v>349.44132648123207</v>
      </c>
      <c r="N400" s="83">
        <v>266.34531732418526</v>
      </c>
      <c r="O400" s="84">
        <v>336.08521509780792</v>
      </c>
      <c r="P400" s="65" t="s">
        <v>389</v>
      </c>
      <c r="Q400" s="78">
        <v>447.47</v>
      </c>
      <c r="R400" s="78">
        <v>492.03</v>
      </c>
      <c r="S400" s="78">
        <v>441.69</v>
      </c>
      <c r="T400" s="78">
        <v>285</v>
      </c>
      <c r="U400" s="78"/>
      <c r="V400" s="79"/>
      <c r="W400" s="65" t="s">
        <v>390</v>
      </c>
      <c r="X400" s="78">
        <v>443.94</v>
      </c>
      <c r="Y400" s="78">
        <v>475.23</v>
      </c>
      <c r="Z400" s="78">
        <v>432.26</v>
      </c>
      <c r="AA400" s="78">
        <v>273.82</v>
      </c>
      <c r="AB400" s="78"/>
      <c r="AC400" s="79">
        <v>376.03</v>
      </c>
      <c r="AD400" s="65" t="s">
        <v>391</v>
      </c>
      <c r="AE400" s="68">
        <v>0.51129972389814904</v>
      </c>
      <c r="AF400" s="78">
        <v>480.66</v>
      </c>
      <c r="AG400" s="78">
        <v>492.17</v>
      </c>
      <c r="AH400" s="78">
        <v>434.09</v>
      </c>
      <c r="AI400" s="78"/>
      <c r="AJ400" s="78"/>
      <c r="AK400" s="79">
        <v>277.67</v>
      </c>
      <c r="AL400" s="69" t="s">
        <v>392</v>
      </c>
      <c r="AM400" s="70">
        <v>1</v>
      </c>
      <c r="AN400" s="78">
        <v>488.43</v>
      </c>
      <c r="AO400" s="78">
        <v>514.73</v>
      </c>
      <c r="AP400" s="78">
        <v>492.32</v>
      </c>
      <c r="AQ400" s="78">
        <v>490.07</v>
      </c>
      <c r="AR400" s="78"/>
      <c r="AS400" s="79"/>
      <c r="AT400" s="65" t="s">
        <v>393</v>
      </c>
      <c r="AU400" s="68">
        <v>3.6976778583049798E-2</v>
      </c>
      <c r="AV400" s="78">
        <v>424.21</v>
      </c>
      <c r="AW400" s="78">
        <v>470.6</v>
      </c>
      <c r="AX400" s="78">
        <v>426.65</v>
      </c>
      <c r="AY400" s="78">
        <v>238.61</v>
      </c>
      <c r="AZ400" s="78"/>
      <c r="BA400" s="79">
        <v>323.18</v>
      </c>
      <c r="BB400" s="65" t="s">
        <v>394</v>
      </c>
      <c r="BC400" s="78">
        <v>466.51</v>
      </c>
      <c r="BD400" s="78">
        <v>490.94</v>
      </c>
      <c r="BE400" s="78">
        <v>431.93</v>
      </c>
      <c r="BF400" s="78"/>
      <c r="BG400" s="78"/>
      <c r="BH400" s="79">
        <v>332.57</v>
      </c>
      <c r="BI400" s="65" t="s">
        <v>395</v>
      </c>
      <c r="BJ400" s="68">
        <v>0.134428477328637</v>
      </c>
      <c r="BK400" s="78">
        <v>522.52</v>
      </c>
      <c r="BL400" s="78">
        <v>560.16</v>
      </c>
      <c r="BM400" s="78">
        <v>582.04999999999995</v>
      </c>
      <c r="BN400" s="78">
        <v>272.76</v>
      </c>
      <c r="BO400" s="78"/>
      <c r="BP400" s="79"/>
      <c r="BQ400" s="65" t="s">
        <v>396</v>
      </c>
      <c r="BR400" s="68">
        <v>1</v>
      </c>
      <c r="BS400" s="78">
        <v>466.4</v>
      </c>
      <c r="BT400" s="78">
        <v>501.25</v>
      </c>
      <c r="BU400" s="78">
        <v>459.05</v>
      </c>
      <c r="BV400" s="78"/>
      <c r="BW400" s="78"/>
      <c r="BX400" s="79">
        <v>365.91</v>
      </c>
      <c r="BY400" s="65" t="s">
        <v>397</v>
      </c>
      <c r="BZ400" s="78">
        <v>508.61</v>
      </c>
      <c r="CA400" s="78">
        <v>507.64</v>
      </c>
      <c r="CB400" s="78">
        <v>412</v>
      </c>
      <c r="CC400" s="78">
        <v>328.82</v>
      </c>
      <c r="CD400" s="78"/>
      <c r="CE400" s="79">
        <v>467.52</v>
      </c>
      <c r="CF400" s="65" t="s">
        <v>398</v>
      </c>
      <c r="CG400" s="78">
        <v>473.83</v>
      </c>
      <c r="CH400" s="78">
        <v>538.88</v>
      </c>
      <c r="CI400" s="78">
        <v>477.13</v>
      </c>
      <c r="CJ400" s="78"/>
      <c r="CK400" s="78"/>
      <c r="CL400" s="79"/>
      <c r="CM400" s="65" t="s">
        <v>399</v>
      </c>
      <c r="CN400" s="78">
        <v>452.98</v>
      </c>
      <c r="CO400" s="78">
        <v>450.9</v>
      </c>
      <c r="CP400" s="78">
        <v>479.95</v>
      </c>
      <c r="CQ400" s="78">
        <v>333.28</v>
      </c>
      <c r="CR400" s="78"/>
      <c r="CS400" s="79">
        <v>512.95000000000005</v>
      </c>
      <c r="CT400" s="65" t="s">
        <v>400</v>
      </c>
      <c r="CU400" s="78">
        <v>470.74</v>
      </c>
      <c r="CV400" s="78">
        <v>567.66999999999996</v>
      </c>
      <c r="CW400" s="78">
        <v>444.25</v>
      </c>
      <c r="CX400" s="78">
        <v>352.34</v>
      </c>
      <c r="CY400" s="78"/>
      <c r="CZ400" s="79"/>
      <c r="DA400" s="65" t="s">
        <v>401</v>
      </c>
      <c r="DB400" s="68">
        <v>0.13268230548773999</v>
      </c>
      <c r="DC400" s="78">
        <v>445.6</v>
      </c>
      <c r="DD400" s="78">
        <v>478.4</v>
      </c>
      <c r="DE400" s="78">
        <v>407.73</v>
      </c>
      <c r="DF400" s="78">
        <v>393.27</v>
      </c>
      <c r="DG400" s="78"/>
      <c r="DH400" s="79">
        <v>408.95</v>
      </c>
      <c r="DI400" s="65" t="s">
        <v>402</v>
      </c>
      <c r="DJ400" s="68">
        <v>3.2190568163528101E-3</v>
      </c>
      <c r="DK400" s="78">
        <v>461.91</v>
      </c>
      <c r="DL400" s="78">
        <v>514.15</v>
      </c>
      <c r="DM400" s="78">
        <v>514.15</v>
      </c>
      <c r="DN400" s="78">
        <v>366.04</v>
      </c>
      <c r="DO400" s="78"/>
      <c r="DP400" s="79">
        <v>381.38</v>
      </c>
      <c r="DQ400" s="65" t="s">
        <v>403</v>
      </c>
      <c r="DR400" s="78">
        <v>448.38</v>
      </c>
      <c r="DS400" s="78">
        <v>475.8</v>
      </c>
      <c r="DT400" s="78">
        <v>431.53</v>
      </c>
      <c r="DU400" s="78">
        <v>565.09</v>
      </c>
      <c r="DV400" s="78"/>
      <c r="DW400" s="79"/>
      <c r="DX400" s="65" t="s">
        <v>404</v>
      </c>
      <c r="DY400" s="78">
        <v>474.99</v>
      </c>
      <c r="DZ400" s="78">
        <v>465.28</v>
      </c>
      <c r="EA400" s="78">
        <v>534.30999999999995</v>
      </c>
      <c r="EB400" s="78">
        <v>332.64</v>
      </c>
      <c r="EC400" s="78"/>
      <c r="ED400" s="79">
        <v>328.59</v>
      </c>
      <c r="EE400" s="65" t="s">
        <v>405</v>
      </c>
      <c r="EF400" s="68">
        <v>1</v>
      </c>
      <c r="EG400" s="78">
        <v>454.5</v>
      </c>
      <c r="EH400" s="78">
        <v>479.42</v>
      </c>
      <c r="EI400" s="78">
        <v>381.34</v>
      </c>
      <c r="EJ400" s="78"/>
      <c r="EK400" s="78">
        <v>340.84</v>
      </c>
      <c r="EL400" s="79">
        <v>313.32</v>
      </c>
      <c r="EM400" s="65" t="s">
        <v>406</v>
      </c>
      <c r="EN400" s="78">
        <v>502.01</v>
      </c>
      <c r="EO400" s="78">
        <v>507.74</v>
      </c>
      <c r="EP400" s="78">
        <v>447.89</v>
      </c>
      <c r="EQ400" s="78"/>
      <c r="ER400" s="78"/>
      <c r="ES400" s="79">
        <v>370.93</v>
      </c>
      <c r="ET400" s="65" t="s">
        <v>407</v>
      </c>
      <c r="EU400" s="68">
        <v>1</v>
      </c>
      <c r="EV400" s="78">
        <v>468.62</v>
      </c>
      <c r="EW400" s="78">
        <v>472.91</v>
      </c>
      <c r="EX400" s="78">
        <v>472.9</v>
      </c>
      <c r="EY400" s="78"/>
      <c r="EZ400" s="78"/>
      <c r="FA400" s="79">
        <v>321.08999999999997</v>
      </c>
      <c r="FB400" s="65" t="s">
        <v>408</v>
      </c>
      <c r="FC400" s="78">
        <v>526.89</v>
      </c>
      <c r="FD400" s="78">
        <v>493.7</v>
      </c>
      <c r="FE400" s="78">
        <v>615.37</v>
      </c>
      <c r="FF400" s="78"/>
      <c r="FG400" s="78"/>
      <c r="FH400" s="79"/>
      <c r="FI400" s="65" t="s">
        <v>409</v>
      </c>
      <c r="FJ400" s="78">
        <v>472.51</v>
      </c>
      <c r="FK400" s="78">
        <v>503.4</v>
      </c>
      <c r="FL400" s="78">
        <v>305.88</v>
      </c>
      <c r="FM400" s="78">
        <v>524.66999999999996</v>
      </c>
      <c r="FN400" s="78"/>
      <c r="FO400" s="79">
        <v>314.75</v>
      </c>
      <c r="FP400" s="65" t="s">
        <v>410</v>
      </c>
      <c r="FQ400" s="68">
        <v>0.22627505996289099</v>
      </c>
      <c r="FR400" s="78">
        <v>455.27</v>
      </c>
      <c r="FS400" s="78">
        <v>479.66</v>
      </c>
      <c r="FT400" s="78">
        <v>478.42</v>
      </c>
      <c r="FU400" s="78">
        <v>348.23</v>
      </c>
      <c r="FV400" s="78">
        <v>232.76</v>
      </c>
      <c r="FW400" s="79">
        <v>304.57</v>
      </c>
      <c r="FX400" s="65" t="s">
        <v>411</v>
      </c>
      <c r="FY400" s="78">
        <v>462.23</v>
      </c>
      <c r="FZ400" s="78">
        <v>502.05</v>
      </c>
      <c r="GA400" s="78">
        <v>475.44</v>
      </c>
      <c r="GB400" s="78">
        <v>481.17</v>
      </c>
      <c r="GC400" s="78"/>
      <c r="GD400" s="79">
        <v>321.52999999999997</v>
      </c>
      <c r="GE400" s="65" t="s">
        <v>412</v>
      </c>
      <c r="GF400" s="68">
        <v>0.22148394241417499</v>
      </c>
      <c r="GG400" s="78">
        <v>473.04</v>
      </c>
      <c r="GH400" s="78">
        <v>499.94</v>
      </c>
      <c r="GI400" s="78">
        <v>351.73</v>
      </c>
      <c r="GJ400" s="78">
        <v>330.53</v>
      </c>
      <c r="GK400" s="78"/>
      <c r="GL400" s="79">
        <v>334.07</v>
      </c>
      <c r="GM400" s="65" t="s">
        <v>413</v>
      </c>
      <c r="GN400" s="68">
        <v>0.10225157978690801</v>
      </c>
      <c r="GO400" s="78">
        <v>451.46</v>
      </c>
      <c r="GP400" s="78">
        <v>532.91</v>
      </c>
      <c r="GQ400" s="78">
        <v>450.77</v>
      </c>
      <c r="GR400" s="78">
        <v>329.86</v>
      </c>
      <c r="GS400" s="78"/>
      <c r="GT400" s="79"/>
      <c r="GU400" s="65" t="s">
        <v>414</v>
      </c>
      <c r="GV400" s="68">
        <v>1</v>
      </c>
      <c r="GW400" s="78">
        <v>435.48</v>
      </c>
      <c r="GX400" s="78">
        <v>424.13</v>
      </c>
      <c r="GY400" s="78">
        <v>388.05</v>
      </c>
      <c r="GZ400" s="78">
        <v>347</v>
      </c>
      <c r="HA400" s="78"/>
      <c r="HB400" s="79">
        <v>373.51</v>
      </c>
      <c r="HC400" s="65" t="s">
        <v>415</v>
      </c>
      <c r="HD400" s="68">
        <v>1</v>
      </c>
      <c r="HE400" s="78">
        <v>445.66</v>
      </c>
      <c r="HF400" s="78">
        <v>487.28</v>
      </c>
      <c r="HG400" s="78"/>
      <c r="HH400" s="78">
        <v>272.60000000000002</v>
      </c>
      <c r="HI400" s="78">
        <v>265.95999999999998</v>
      </c>
      <c r="HJ400" s="79">
        <v>359.22</v>
      </c>
      <c r="HK400" s="85" t="s">
        <v>416</v>
      </c>
      <c r="HL400" s="68">
        <v>1.17229171306988</v>
      </c>
      <c r="HM400" s="78">
        <v>431.6</v>
      </c>
      <c r="HN400" s="78">
        <v>459.39</v>
      </c>
      <c r="HO400" s="78">
        <v>401.05</v>
      </c>
      <c r="HP400" s="78"/>
      <c r="HQ400" s="78"/>
      <c r="HR400" s="79"/>
    </row>
    <row r="401" spans="1:226" x14ac:dyDescent="0.25">
      <c r="A401" s="81">
        <v>42695</v>
      </c>
      <c r="B401" s="82" t="s">
        <v>387</v>
      </c>
      <c r="C401" s="83">
        <v>453.90775521705513</v>
      </c>
      <c r="D401" s="83">
        <v>470.92178206671798</v>
      </c>
      <c r="E401" s="83">
        <v>428.17207189875751</v>
      </c>
      <c r="F401" s="83">
        <v>325.69935003050841</v>
      </c>
      <c r="G401" s="83">
        <v>260.76735849056598</v>
      </c>
      <c r="H401" s="84">
        <v>317.05872393828065</v>
      </c>
      <c r="I401" s="82" t="s">
        <v>388</v>
      </c>
      <c r="J401" s="83">
        <v>459.48296149141277</v>
      </c>
      <c r="K401" s="83">
        <v>469.14458171162249</v>
      </c>
      <c r="L401" s="83">
        <v>427.19160133632448</v>
      </c>
      <c r="M401" s="83">
        <v>327.23899130223293</v>
      </c>
      <c r="N401" s="83">
        <v>266.05766723842191</v>
      </c>
      <c r="O401" s="84">
        <v>331.81597733162727</v>
      </c>
      <c r="P401" s="65" t="s">
        <v>389</v>
      </c>
      <c r="Q401" s="78">
        <v>438.31</v>
      </c>
      <c r="R401" s="78">
        <v>476.19</v>
      </c>
      <c r="S401" s="78">
        <v>428.97</v>
      </c>
      <c r="T401" s="78">
        <v>267</v>
      </c>
      <c r="U401" s="78"/>
      <c r="V401" s="79"/>
      <c r="W401" s="65" t="s">
        <v>390</v>
      </c>
      <c r="X401" s="78">
        <v>437.9</v>
      </c>
      <c r="Y401" s="78">
        <v>456.55</v>
      </c>
      <c r="Z401" s="78">
        <v>397.88</v>
      </c>
      <c r="AA401" s="78">
        <v>253.98</v>
      </c>
      <c r="AB401" s="78"/>
      <c r="AC401" s="79">
        <v>376.03</v>
      </c>
      <c r="AD401" s="65" t="s">
        <v>391</v>
      </c>
      <c r="AE401" s="68">
        <v>0.51129972389814904</v>
      </c>
      <c r="AF401" s="78">
        <v>477.85</v>
      </c>
      <c r="AG401" s="78">
        <v>490.63</v>
      </c>
      <c r="AH401" s="78">
        <v>428.47</v>
      </c>
      <c r="AI401" s="78"/>
      <c r="AJ401" s="78"/>
      <c r="AK401" s="79">
        <v>277.07</v>
      </c>
      <c r="AL401" s="69" t="s">
        <v>392</v>
      </c>
      <c r="AM401" s="70">
        <v>1</v>
      </c>
      <c r="AN401" s="78">
        <v>491.96</v>
      </c>
      <c r="AO401" s="78">
        <v>518.91999999999996</v>
      </c>
      <c r="AP401" s="78">
        <v>500.87</v>
      </c>
      <c r="AQ401" s="78">
        <v>490.07</v>
      </c>
      <c r="AR401" s="78"/>
      <c r="AS401" s="79"/>
      <c r="AT401" s="65" t="s">
        <v>393</v>
      </c>
      <c r="AU401" s="68">
        <v>3.6993193252441603E-2</v>
      </c>
      <c r="AV401" s="78">
        <v>421.5</v>
      </c>
      <c r="AW401" s="78">
        <v>465.21</v>
      </c>
      <c r="AX401" s="78">
        <v>407.24</v>
      </c>
      <c r="AY401" s="78">
        <v>238.72</v>
      </c>
      <c r="AZ401" s="78"/>
      <c r="BA401" s="79">
        <v>318.64</v>
      </c>
      <c r="BB401" s="65" t="s">
        <v>394</v>
      </c>
      <c r="BC401" s="78">
        <v>453.06</v>
      </c>
      <c r="BD401" s="78">
        <v>475.82</v>
      </c>
      <c r="BE401" s="78">
        <v>408.92</v>
      </c>
      <c r="BF401" s="78"/>
      <c r="BG401" s="78"/>
      <c r="BH401" s="79">
        <v>325.98</v>
      </c>
      <c r="BI401" s="65" t="s">
        <v>395</v>
      </c>
      <c r="BJ401" s="68">
        <v>0.13439234501202801</v>
      </c>
      <c r="BK401" s="78">
        <v>511.63</v>
      </c>
      <c r="BL401" s="78">
        <v>544.96</v>
      </c>
      <c r="BM401" s="78">
        <v>581.89</v>
      </c>
      <c r="BN401" s="78">
        <v>259.24</v>
      </c>
      <c r="BO401" s="78"/>
      <c r="BP401" s="79"/>
      <c r="BQ401" s="65" t="s">
        <v>396</v>
      </c>
      <c r="BR401" s="68">
        <v>1</v>
      </c>
      <c r="BS401" s="78">
        <v>476.4</v>
      </c>
      <c r="BT401" s="78">
        <v>507.08</v>
      </c>
      <c r="BU401" s="78">
        <v>453.22</v>
      </c>
      <c r="BV401" s="78"/>
      <c r="BW401" s="78"/>
      <c r="BX401" s="79">
        <v>362.58</v>
      </c>
      <c r="BY401" s="65" t="s">
        <v>397</v>
      </c>
      <c r="BZ401" s="78">
        <v>495.6</v>
      </c>
      <c r="CA401" s="78">
        <v>492.6</v>
      </c>
      <c r="CB401" s="78">
        <v>399.55</v>
      </c>
      <c r="CC401" s="78">
        <v>301.27999999999997</v>
      </c>
      <c r="CD401" s="78"/>
      <c r="CE401" s="79">
        <v>467.56</v>
      </c>
      <c r="CF401" s="65" t="s">
        <v>398</v>
      </c>
      <c r="CG401" s="78">
        <v>468.99</v>
      </c>
      <c r="CH401" s="78">
        <v>528.39</v>
      </c>
      <c r="CI401" s="78">
        <v>455.35</v>
      </c>
      <c r="CJ401" s="78"/>
      <c r="CK401" s="78"/>
      <c r="CL401" s="79"/>
      <c r="CM401" s="65" t="s">
        <v>399</v>
      </c>
      <c r="CN401" s="78">
        <v>443.65</v>
      </c>
      <c r="CO401" s="78">
        <v>435.55</v>
      </c>
      <c r="CP401" s="78">
        <v>465.79</v>
      </c>
      <c r="CQ401" s="78">
        <v>311.95</v>
      </c>
      <c r="CR401" s="78"/>
      <c r="CS401" s="79">
        <v>513.38</v>
      </c>
      <c r="CT401" s="65" t="s">
        <v>400</v>
      </c>
      <c r="CU401" s="78">
        <v>463.93</v>
      </c>
      <c r="CV401" s="78">
        <v>562.5</v>
      </c>
      <c r="CW401" s="78">
        <v>435.06</v>
      </c>
      <c r="CX401" s="78">
        <v>329.3</v>
      </c>
      <c r="CY401" s="78"/>
      <c r="CZ401" s="79"/>
      <c r="DA401" s="65" t="s">
        <v>401</v>
      </c>
      <c r="DB401" s="68">
        <v>0.13268230548773999</v>
      </c>
      <c r="DC401" s="78">
        <v>436.05</v>
      </c>
      <c r="DD401" s="78">
        <v>473.52</v>
      </c>
      <c r="DE401" s="78">
        <v>403.27</v>
      </c>
      <c r="DF401" s="78">
        <v>376.69</v>
      </c>
      <c r="DG401" s="78"/>
      <c r="DH401" s="79">
        <v>410.01</v>
      </c>
      <c r="DI401" s="65" t="s">
        <v>402</v>
      </c>
      <c r="DJ401" s="68">
        <v>3.2348849998382599E-3</v>
      </c>
      <c r="DK401" s="78">
        <v>441.05</v>
      </c>
      <c r="DL401" s="78">
        <v>490.52</v>
      </c>
      <c r="DM401" s="78">
        <v>490.52</v>
      </c>
      <c r="DN401" s="78">
        <v>405.67</v>
      </c>
      <c r="DO401" s="78"/>
      <c r="DP401" s="79">
        <v>373.19</v>
      </c>
      <c r="DQ401" s="65" t="s">
        <v>403</v>
      </c>
      <c r="DR401" s="78">
        <v>448.38</v>
      </c>
      <c r="DS401" s="78">
        <v>475.8</v>
      </c>
      <c r="DT401" s="78">
        <v>408.65</v>
      </c>
      <c r="DU401" s="78">
        <v>547.91</v>
      </c>
      <c r="DV401" s="78"/>
      <c r="DW401" s="79"/>
      <c r="DX401" s="65" t="s">
        <v>404</v>
      </c>
      <c r="DY401" s="78">
        <v>467.02</v>
      </c>
      <c r="DZ401" s="78">
        <v>457.29</v>
      </c>
      <c r="EA401" s="78">
        <v>522.36</v>
      </c>
      <c r="EB401" s="78">
        <v>315.75</v>
      </c>
      <c r="EC401" s="78"/>
      <c r="ED401" s="79">
        <v>325.81</v>
      </c>
      <c r="EE401" s="65" t="s">
        <v>405</v>
      </c>
      <c r="EF401" s="68">
        <v>1</v>
      </c>
      <c r="EG401" s="78">
        <v>456.17</v>
      </c>
      <c r="EH401" s="78">
        <v>480.83</v>
      </c>
      <c r="EI401" s="78">
        <v>381.34</v>
      </c>
      <c r="EJ401" s="78"/>
      <c r="EK401" s="78">
        <v>284.94</v>
      </c>
      <c r="EL401" s="79">
        <v>295.61</v>
      </c>
      <c r="EM401" s="65" t="s">
        <v>406</v>
      </c>
      <c r="EN401" s="78">
        <v>483.21</v>
      </c>
      <c r="EO401" s="78">
        <v>482.95</v>
      </c>
      <c r="EP401" s="78">
        <v>420.7</v>
      </c>
      <c r="EQ401" s="78"/>
      <c r="ER401" s="78"/>
      <c r="ES401" s="79">
        <v>370.93</v>
      </c>
      <c r="ET401" s="65" t="s">
        <v>407</v>
      </c>
      <c r="EU401" s="68">
        <v>1</v>
      </c>
      <c r="EV401" s="78">
        <v>467.1</v>
      </c>
      <c r="EW401" s="78">
        <v>479.34</v>
      </c>
      <c r="EX401" s="78">
        <v>479.33</v>
      </c>
      <c r="EY401" s="78"/>
      <c r="EZ401" s="78"/>
      <c r="FA401" s="79">
        <v>307.04000000000002</v>
      </c>
      <c r="FB401" s="65" t="s">
        <v>408</v>
      </c>
      <c r="FC401" s="78">
        <v>526.89</v>
      </c>
      <c r="FD401" s="78">
        <v>493.7</v>
      </c>
      <c r="FE401" s="78">
        <v>615.37</v>
      </c>
      <c r="FF401" s="78"/>
      <c r="FG401" s="78"/>
      <c r="FH401" s="79"/>
      <c r="FI401" s="65" t="s">
        <v>409</v>
      </c>
      <c r="FJ401" s="78">
        <v>455.98</v>
      </c>
      <c r="FK401" s="78">
        <v>480.26</v>
      </c>
      <c r="FL401" s="78">
        <v>292.64999999999998</v>
      </c>
      <c r="FM401" s="78">
        <v>514.66999999999996</v>
      </c>
      <c r="FN401" s="78"/>
      <c r="FO401" s="79">
        <v>311.44</v>
      </c>
      <c r="FP401" s="65" t="s">
        <v>410</v>
      </c>
      <c r="FQ401" s="68">
        <v>0.225697970975241</v>
      </c>
      <c r="FR401" s="78">
        <v>444.29</v>
      </c>
      <c r="FS401" s="78">
        <v>465.96</v>
      </c>
      <c r="FT401" s="78">
        <v>470.15</v>
      </c>
      <c r="FU401" s="78">
        <v>320.99</v>
      </c>
      <c r="FV401" s="78">
        <v>237.49</v>
      </c>
      <c r="FW401" s="79">
        <v>297.70999999999998</v>
      </c>
      <c r="FX401" s="65" t="s">
        <v>411</v>
      </c>
      <c r="FY401" s="78">
        <v>443.53</v>
      </c>
      <c r="FZ401" s="78">
        <v>482.54</v>
      </c>
      <c r="GA401" s="78">
        <v>464.87</v>
      </c>
      <c r="GB401" s="78">
        <v>473.36</v>
      </c>
      <c r="GC401" s="78"/>
      <c r="GD401" s="79">
        <v>314.20999999999998</v>
      </c>
      <c r="GE401" s="65" t="s">
        <v>412</v>
      </c>
      <c r="GF401" s="68">
        <v>0.22170491076377299</v>
      </c>
      <c r="GG401" s="78">
        <v>459.65</v>
      </c>
      <c r="GH401" s="78">
        <v>485.57</v>
      </c>
      <c r="GI401" s="78">
        <v>379.78</v>
      </c>
      <c r="GJ401" s="78">
        <v>343.8</v>
      </c>
      <c r="GK401" s="78"/>
      <c r="GL401" s="79">
        <v>334.72</v>
      </c>
      <c r="GM401" s="65" t="s">
        <v>413</v>
      </c>
      <c r="GN401" s="68">
        <v>0.101890060624586</v>
      </c>
      <c r="GO401" s="78">
        <v>437.8</v>
      </c>
      <c r="GP401" s="78">
        <v>508.13</v>
      </c>
      <c r="GQ401" s="78">
        <v>434.91</v>
      </c>
      <c r="GR401" s="78">
        <v>317.08</v>
      </c>
      <c r="GS401" s="78"/>
      <c r="GT401" s="79"/>
      <c r="GU401" s="65" t="s">
        <v>414</v>
      </c>
      <c r="GV401" s="68">
        <v>1</v>
      </c>
      <c r="GW401" s="78">
        <v>442.86</v>
      </c>
      <c r="GX401" s="78">
        <v>431.83</v>
      </c>
      <c r="GY401" s="78">
        <v>409.09</v>
      </c>
      <c r="GZ401" s="78">
        <v>347</v>
      </c>
      <c r="HA401" s="78"/>
      <c r="HB401" s="79">
        <v>373.51</v>
      </c>
      <c r="HC401" s="65" t="s">
        <v>415</v>
      </c>
      <c r="HD401" s="68">
        <v>1</v>
      </c>
      <c r="HE401" s="78">
        <v>444.83</v>
      </c>
      <c r="HF401" s="78">
        <v>487.28</v>
      </c>
      <c r="HG401" s="78"/>
      <c r="HH401" s="78">
        <v>272.60000000000002</v>
      </c>
      <c r="HI401" s="78">
        <v>265.95999999999998</v>
      </c>
      <c r="HJ401" s="79">
        <v>359.22</v>
      </c>
      <c r="HK401" s="85" t="s">
        <v>416</v>
      </c>
      <c r="HL401" s="68">
        <v>1.1665208515602199</v>
      </c>
      <c r="HM401" s="78">
        <v>439.06</v>
      </c>
      <c r="HN401" s="78">
        <v>465.45</v>
      </c>
      <c r="HO401" s="78">
        <v>389.91</v>
      </c>
      <c r="HP401" s="78"/>
      <c r="HQ401" s="78"/>
      <c r="HR401" s="79"/>
    </row>
    <row r="402" spans="1:226" x14ac:dyDescent="0.25">
      <c r="A402" s="81">
        <v>42688</v>
      </c>
      <c r="B402" s="82" t="s">
        <v>387</v>
      </c>
      <c r="C402" s="83">
        <v>458.72982450974206</v>
      </c>
      <c r="D402" s="83">
        <v>472.58348438647698</v>
      </c>
      <c r="E402" s="83">
        <v>422.80304373145157</v>
      </c>
      <c r="F402" s="83">
        <v>332.09001892597161</v>
      </c>
      <c r="G402" s="83">
        <v>259.48968553459122</v>
      </c>
      <c r="H402" s="84">
        <v>307.6445611338911</v>
      </c>
      <c r="I402" s="82" t="s">
        <v>388</v>
      </c>
      <c r="J402" s="83">
        <v>462.79957185595794</v>
      </c>
      <c r="K402" s="83">
        <v>469.91640229451031</v>
      </c>
      <c r="L402" s="83">
        <v>422.08917111690135</v>
      </c>
      <c r="M402" s="83">
        <v>335.1877604736091</v>
      </c>
      <c r="N402" s="83">
        <v>264.18734133790736</v>
      </c>
      <c r="O402" s="84">
        <v>334.04716703517926</v>
      </c>
      <c r="P402" s="65" t="s">
        <v>389</v>
      </c>
      <c r="Q402" s="78">
        <v>437.47</v>
      </c>
      <c r="R402" s="78">
        <v>476.19</v>
      </c>
      <c r="S402" s="78">
        <v>418.32</v>
      </c>
      <c r="T402" s="78">
        <v>267</v>
      </c>
      <c r="U402" s="78"/>
      <c r="V402" s="79"/>
      <c r="W402" s="65" t="s">
        <v>390</v>
      </c>
      <c r="X402" s="78">
        <v>435.59</v>
      </c>
      <c r="Y402" s="78">
        <v>458.29</v>
      </c>
      <c r="Z402" s="78">
        <v>397.88</v>
      </c>
      <c r="AA402" s="78">
        <v>253.98</v>
      </c>
      <c r="AB402" s="78"/>
      <c r="AC402" s="79">
        <v>379.34</v>
      </c>
      <c r="AD402" s="65" t="s">
        <v>391</v>
      </c>
      <c r="AE402" s="68">
        <v>0.51129972389814904</v>
      </c>
      <c r="AF402" s="78">
        <v>476.4</v>
      </c>
      <c r="AG402" s="78">
        <v>489.15</v>
      </c>
      <c r="AH402" s="78">
        <v>428.47</v>
      </c>
      <c r="AI402" s="78"/>
      <c r="AJ402" s="78"/>
      <c r="AK402" s="79">
        <v>275.54000000000002</v>
      </c>
      <c r="AL402" s="69" t="s">
        <v>392</v>
      </c>
      <c r="AM402" s="70">
        <v>1</v>
      </c>
      <c r="AN402" s="78">
        <v>495.34</v>
      </c>
      <c r="AO402" s="78">
        <v>526.26</v>
      </c>
      <c r="AP402" s="78">
        <v>506.97</v>
      </c>
      <c r="AQ402" s="78">
        <v>490.07</v>
      </c>
      <c r="AR402" s="78"/>
      <c r="AS402" s="79"/>
      <c r="AT402" s="65" t="s">
        <v>393</v>
      </c>
      <c r="AU402" s="68">
        <v>3.7001406053429997E-2</v>
      </c>
      <c r="AV402" s="78">
        <v>424.22</v>
      </c>
      <c r="AW402" s="78">
        <v>466.14</v>
      </c>
      <c r="AX402" s="78">
        <v>397.91</v>
      </c>
      <c r="AY402" s="78">
        <v>238.73</v>
      </c>
      <c r="AZ402" s="78"/>
      <c r="BA402" s="79">
        <v>316.36</v>
      </c>
      <c r="BB402" s="65" t="s">
        <v>394</v>
      </c>
      <c r="BC402" s="78">
        <v>452.22</v>
      </c>
      <c r="BD402" s="78">
        <v>470.78</v>
      </c>
      <c r="BE402" s="78">
        <v>399.56</v>
      </c>
      <c r="BF402" s="78"/>
      <c r="BG402" s="78"/>
      <c r="BH402" s="79">
        <v>325.58</v>
      </c>
      <c r="BI402" s="65" t="s">
        <v>395</v>
      </c>
      <c r="BJ402" s="68">
        <v>0.13436345314074599</v>
      </c>
      <c r="BK402" s="78">
        <v>502.92</v>
      </c>
      <c r="BL402" s="78">
        <v>534.09</v>
      </c>
      <c r="BM402" s="78">
        <v>592.52</v>
      </c>
      <c r="BN402" s="78">
        <v>245.75</v>
      </c>
      <c r="BO402" s="78"/>
      <c r="BP402" s="79"/>
      <c r="BQ402" s="65" t="s">
        <v>396</v>
      </c>
      <c r="BR402" s="68">
        <v>1</v>
      </c>
      <c r="BS402" s="78">
        <v>510.56</v>
      </c>
      <c r="BT402" s="78">
        <v>534.58000000000004</v>
      </c>
      <c r="BU402" s="78">
        <v>461.55</v>
      </c>
      <c r="BV402" s="78"/>
      <c r="BW402" s="78"/>
      <c r="BX402" s="79">
        <v>362.58</v>
      </c>
      <c r="BY402" s="65" t="s">
        <v>397</v>
      </c>
      <c r="BZ402" s="78">
        <v>498.44</v>
      </c>
      <c r="CA402" s="78">
        <v>492.94</v>
      </c>
      <c r="CB402" s="78">
        <v>401.69</v>
      </c>
      <c r="CC402" s="78">
        <v>324.88</v>
      </c>
      <c r="CD402" s="78"/>
      <c r="CE402" s="79">
        <v>467.8</v>
      </c>
      <c r="CF402" s="65" t="s">
        <v>398</v>
      </c>
      <c r="CG402" s="78">
        <v>468.19</v>
      </c>
      <c r="CH402" s="78">
        <v>523.55999999999995</v>
      </c>
      <c r="CI402" s="78">
        <v>437.61</v>
      </c>
      <c r="CJ402" s="78"/>
      <c r="CK402" s="78"/>
      <c r="CL402" s="79"/>
      <c r="CM402" s="65" t="s">
        <v>399</v>
      </c>
      <c r="CN402" s="78">
        <v>448.07</v>
      </c>
      <c r="CO402" s="78">
        <v>435.57</v>
      </c>
      <c r="CP402" s="78">
        <v>465.7</v>
      </c>
      <c r="CQ402" s="78">
        <v>305.92</v>
      </c>
      <c r="CR402" s="78"/>
      <c r="CS402" s="79">
        <v>505.03</v>
      </c>
      <c r="CT402" s="65" t="s">
        <v>400</v>
      </c>
      <c r="CU402" s="78">
        <v>470.51</v>
      </c>
      <c r="CV402" s="78">
        <v>567.41999999999996</v>
      </c>
      <c r="CW402" s="78">
        <v>442.36</v>
      </c>
      <c r="CX402" s="78">
        <v>320.42</v>
      </c>
      <c r="CY402" s="78"/>
      <c r="CZ402" s="79"/>
      <c r="DA402" s="65" t="s">
        <v>401</v>
      </c>
      <c r="DB402" s="68">
        <v>0.133146927634645</v>
      </c>
      <c r="DC402" s="78">
        <v>449.4</v>
      </c>
      <c r="DD402" s="78">
        <v>481.14</v>
      </c>
      <c r="DE402" s="78">
        <v>411.08</v>
      </c>
      <c r="DF402" s="78">
        <v>378</v>
      </c>
      <c r="DG402" s="78"/>
      <c r="DH402" s="79">
        <v>421.14</v>
      </c>
      <c r="DI402" s="65" t="s">
        <v>402</v>
      </c>
      <c r="DJ402" s="68">
        <v>3.2244542611163099E-3</v>
      </c>
      <c r="DK402" s="78">
        <v>447.25</v>
      </c>
      <c r="DL402" s="78">
        <v>489.59</v>
      </c>
      <c r="DM402" s="78">
        <v>489.59</v>
      </c>
      <c r="DN402" s="78">
        <v>445.49</v>
      </c>
      <c r="DO402" s="78"/>
      <c r="DP402" s="79">
        <v>374.45</v>
      </c>
      <c r="DQ402" s="65" t="s">
        <v>403</v>
      </c>
      <c r="DR402" s="78">
        <v>448.38</v>
      </c>
      <c r="DS402" s="78">
        <v>475.8</v>
      </c>
      <c r="DT402" s="78">
        <v>415.68</v>
      </c>
      <c r="DU402" s="78">
        <v>531.73</v>
      </c>
      <c r="DV402" s="78"/>
      <c r="DW402" s="79"/>
      <c r="DX402" s="65" t="s">
        <v>404</v>
      </c>
      <c r="DY402" s="78">
        <v>479.71</v>
      </c>
      <c r="DZ402" s="78">
        <v>467.42</v>
      </c>
      <c r="EA402" s="78">
        <v>516.75</v>
      </c>
      <c r="EB402" s="78">
        <v>303.22000000000003</v>
      </c>
      <c r="EC402" s="78"/>
      <c r="ED402" s="79">
        <v>332.16</v>
      </c>
      <c r="EE402" s="65" t="s">
        <v>405</v>
      </c>
      <c r="EF402" s="68">
        <v>1</v>
      </c>
      <c r="EG402" s="78">
        <v>463.74</v>
      </c>
      <c r="EH402" s="78">
        <v>487.71</v>
      </c>
      <c r="EI402" s="78">
        <v>381.34</v>
      </c>
      <c r="EJ402" s="78"/>
      <c r="EK402" s="78">
        <v>284.94</v>
      </c>
      <c r="EL402" s="79">
        <v>277.92</v>
      </c>
      <c r="EM402" s="65" t="s">
        <v>406</v>
      </c>
      <c r="EN402" s="78">
        <v>483.21</v>
      </c>
      <c r="EO402" s="78">
        <v>482.95</v>
      </c>
      <c r="EP402" s="78">
        <v>420.7</v>
      </c>
      <c r="EQ402" s="78"/>
      <c r="ER402" s="78"/>
      <c r="ES402" s="79">
        <v>375.56</v>
      </c>
      <c r="ET402" s="65" t="s">
        <v>407</v>
      </c>
      <c r="EU402" s="68">
        <v>1</v>
      </c>
      <c r="EV402" s="78">
        <v>468.33</v>
      </c>
      <c r="EW402" s="78">
        <v>480.73</v>
      </c>
      <c r="EX402" s="78">
        <v>480.73</v>
      </c>
      <c r="EY402" s="78"/>
      <c r="EZ402" s="78"/>
      <c r="FA402" s="79">
        <v>308.14</v>
      </c>
      <c r="FB402" s="65" t="s">
        <v>408</v>
      </c>
      <c r="FC402" s="78">
        <v>526.89</v>
      </c>
      <c r="FD402" s="78">
        <v>493.7</v>
      </c>
      <c r="FE402" s="78">
        <v>615.37</v>
      </c>
      <c r="FF402" s="78"/>
      <c r="FG402" s="78"/>
      <c r="FH402" s="79"/>
      <c r="FI402" s="65" t="s">
        <v>409</v>
      </c>
      <c r="FJ402" s="78">
        <v>456.81</v>
      </c>
      <c r="FK402" s="78">
        <v>479.43</v>
      </c>
      <c r="FL402" s="78">
        <v>279.43</v>
      </c>
      <c r="FM402" s="78">
        <v>483.67</v>
      </c>
      <c r="FN402" s="78"/>
      <c r="FO402" s="79">
        <v>303.18</v>
      </c>
      <c r="FP402" s="65" t="s">
        <v>410</v>
      </c>
      <c r="FQ402" s="68">
        <v>0.22696323195642301</v>
      </c>
      <c r="FR402" s="78">
        <v>443.96</v>
      </c>
      <c r="FS402" s="78">
        <v>465.91</v>
      </c>
      <c r="FT402" s="78">
        <v>448.88</v>
      </c>
      <c r="FU402" s="78">
        <v>330.84</v>
      </c>
      <c r="FV402" s="78">
        <v>238.82</v>
      </c>
      <c r="FW402" s="79">
        <v>264.63</v>
      </c>
      <c r="FX402" s="65" t="s">
        <v>411</v>
      </c>
      <c r="FY402" s="78">
        <v>450.04</v>
      </c>
      <c r="FZ402" s="78">
        <v>486.36</v>
      </c>
      <c r="GA402" s="78">
        <v>467.31</v>
      </c>
      <c r="GB402" s="78">
        <v>477.79</v>
      </c>
      <c r="GC402" s="78"/>
      <c r="GD402" s="79">
        <v>315.02999999999997</v>
      </c>
      <c r="GE402" s="65" t="s">
        <v>412</v>
      </c>
      <c r="GF402" s="68">
        <v>0.22132217869552701</v>
      </c>
      <c r="GG402" s="78">
        <v>462.62</v>
      </c>
      <c r="GH402" s="78">
        <v>485.69</v>
      </c>
      <c r="GI402" s="78">
        <v>415.99</v>
      </c>
      <c r="GJ402" s="78">
        <v>333.01</v>
      </c>
      <c r="GK402" s="78"/>
      <c r="GL402" s="79">
        <v>330.91</v>
      </c>
      <c r="GM402" s="65" t="s">
        <v>413</v>
      </c>
      <c r="GN402" s="68">
        <v>0.101941995004842</v>
      </c>
      <c r="GO402" s="78">
        <v>430.11</v>
      </c>
      <c r="GP402" s="78">
        <v>495.17</v>
      </c>
      <c r="GQ402" s="78">
        <v>420.94</v>
      </c>
      <c r="GR402" s="78">
        <v>302.56</v>
      </c>
      <c r="GS402" s="78"/>
      <c r="GT402" s="79"/>
      <c r="GU402" s="65" t="s">
        <v>414</v>
      </c>
      <c r="GV402" s="68">
        <v>1</v>
      </c>
      <c r="GW402" s="78">
        <v>449.41</v>
      </c>
      <c r="GX402" s="78">
        <v>438.39</v>
      </c>
      <c r="GY402" s="78">
        <v>407.38</v>
      </c>
      <c r="GZ402" s="78">
        <v>347</v>
      </c>
      <c r="HA402" s="78"/>
      <c r="HB402" s="79">
        <v>370.51</v>
      </c>
      <c r="HC402" s="65" t="s">
        <v>415</v>
      </c>
      <c r="HD402" s="68">
        <v>1</v>
      </c>
      <c r="HE402" s="78">
        <v>449.83</v>
      </c>
      <c r="HF402" s="78">
        <v>490.62</v>
      </c>
      <c r="HG402" s="78"/>
      <c r="HH402" s="78">
        <v>270.72000000000003</v>
      </c>
      <c r="HI402" s="78">
        <v>264.08</v>
      </c>
      <c r="HJ402" s="79">
        <v>360.05</v>
      </c>
      <c r="HK402" s="85" t="s">
        <v>416</v>
      </c>
      <c r="HL402" s="68">
        <v>1.16299354538582</v>
      </c>
      <c r="HM402" s="78">
        <v>455.14</v>
      </c>
      <c r="HN402" s="78">
        <v>478.58</v>
      </c>
      <c r="HO402" s="78">
        <v>379.38</v>
      </c>
      <c r="HP402" s="78"/>
      <c r="HQ402" s="78"/>
      <c r="HR402" s="79"/>
    </row>
    <row r="403" spans="1:226" x14ac:dyDescent="0.25">
      <c r="A403" s="81">
        <v>42681</v>
      </c>
      <c r="B403" s="82" t="s">
        <v>387</v>
      </c>
      <c r="C403" s="83">
        <v>466.001728487788</v>
      </c>
      <c r="D403" s="83">
        <v>481.71273499535494</v>
      </c>
      <c r="E403" s="83">
        <v>435.01452862608562</v>
      </c>
      <c r="F403" s="83">
        <v>332.85340026780574</v>
      </c>
      <c r="G403" s="83">
        <v>282.11494758909851</v>
      </c>
      <c r="H403" s="84">
        <v>304.41788916119555</v>
      </c>
      <c r="I403" s="82" t="s">
        <v>388</v>
      </c>
      <c r="J403" s="83">
        <v>474.57827922267091</v>
      </c>
      <c r="K403" s="83">
        <v>481.99060574196426</v>
      </c>
      <c r="L403" s="83">
        <v>434.25519594579026</v>
      </c>
      <c r="M403" s="83">
        <v>332.16717128527637</v>
      </c>
      <c r="N403" s="83">
        <v>289.03879931389366</v>
      </c>
      <c r="O403" s="84">
        <v>329.67578343533745</v>
      </c>
      <c r="P403" s="65" t="s">
        <v>389</v>
      </c>
      <c r="Q403" s="78">
        <v>454.14</v>
      </c>
      <c r="R403" s="78">
        <v>486.19</v>
      </c>
      <c r="S403" s="78">
        <v>426.27</v>
      </c>
      <c r="T403" s="78">
        <v>277</v>
      </c>
      <c r="U403" s="78"/>
      <c r="V403" s="79"/>
      <c r="W403" s="65" t="s">
        <v>390</v>
      </c>
      <c r="X403" s="78">
        <v>461.79</v>
      </c>
      <c r="Y403" s="78">
        <v>453.91</v>
      </c>
      <c r="Z403" s="78">
        <v>397.88</v>
      </c>
      <c r="AA403" s="78">
        <v>253.98</v>
      </c>
      <c r="AB403" s="78"/>
      <c r="AC403" s="79">
        <v>379.34</v>
      </c>
      <c r="AD403" s="65" t="s">
        <v>391</v>
      </c>
      <c r="AE403" s="68">
        <v>0.51129972389814904</v>
      </c>
      <c r="AF403" s="78">
        <v>480.37</v>
      </c>
      <c r="AG403" s="78">
        <v>492.47</v>
      </c>
      <c r="AH403" s="78">
        <v>441.04</v>
      </c>
      <c r="AI403" s="78"/>
      <c r="AJ403" s="78"/>
      <c r="AK403" s="79">
        <v>276.52</v>
      </c>
      <c r="AL403" s="69" t="s">
        <v>392</v>
      </c>
      <c r="AM403" s="70">
        <v>1</v>
      </c>
      <c r="AN403" s="78">
        <v>506.99</v>
      </c>
      <c r="AO403" s="78">
        <v>538.44000000000005</v>
      </c>
      <c r="AP403" s="78">
        <v>506.09</v>
      </c>
      <c r="AQ403" s="78">
        <v>487.16</v>
      </c>
      <c r="AR403" s="78"/>
      <c r="AS403" s="79"/>
      <c r="AT403" s="65" t="s">
        <v>393</v>
      </c>
      <c r="AU403" s="68">
        <v>3.70082528403834E-2</v>
      </c>
      <c r="AV403" s="78">
        <v>428.4</v>
      </c>
      <c r="AW403" s="78">
        <v>468</v>
      </c>
      <c r="AX403" s="78">
        <v>405.63</v>
      </c>
      <c r="AY403" s="78">
        <v>238.81</v>
      </c>
      <c r="AZ403" s="78"/>
      <c r="BA403" s="79">
        <v>307.55</v>
      </c>
      <c r="BB403" s="65" t="s">
        <v>394</v>
      </c>
      <c r="BC403" s="78">
        <v>460.63</v>
      </c>
      <c r="BD403" s="78">
        <v>476.66</v>
      </c>
      <c r="BE403" s="78">
        <v>416.04</v>
      </c>
      <c r="BF403" s="78"/>
      <c r="BG403" s="78"/>
      <c r="BH403" s="79">
        <v>323.95999999999998</v>
      </c>
      <c r="BI403" s="65" t="s">
        <v>395</v>
      </c>
      <c r="BJ403" s="68">
        <v>0.13439415116654099</v>
      </c>
      <c r="BK403" s="78">
        <v>509.49</v>
      </c>
      <c r="BL403" s="78">
        <v>528.84</v>
      </c>
      <c r="BM403" s="78">
        <v>590.17999999999995</v>
      </c>
      <c r="BN403" s="78">
        <v>384.23</v>
      </c>
      <c r="BO403" s="78"/>
      <c r="BP403" s="79"/>
      <c r="BQ403" s="65" t="s">
        <v>396</v>
      </c>
      <c r="BR403" s="68">
        <v>1</v>
      </c>
      <c r="BS403" s="78">
        <v>510.56</v>
      </c>
      <c r="BT403" s="78">
        <v>534.58000000000004</v>
      </c>
      <c r="BU403" s="78">
        <v>461.55</v>
      </c>
      <c r="BV403" s="78"/>
      <c r="BW403" s="78"/>
      <c r="BX403" s="79">
        <v>362.58</v>
      </c>
      <c r="BY403" s="65" t="s">
        <v>397</v>
      </c>
      <c r="BZ403" s="78">
        <v>512.96</v>
      </c>
      <c r="CA403" s="78">
        <v>509.33</v>
      </c>
      <c r="CB403" s="78">
        <v>409.97</v>
      </c>
      <c r="CC403" s="78">
        <v>311.48</v>
      </c>
      <c r="CD403" s="78"/>
      <c r="CE403" s="79">
        <v>467.83</v>
      </c>
      <c r="CF403" s="65" t="s">
        <v>398</v>
      </c>
      <c r="CG403" s="78">
        <v>493.19</v>
      </c>
      <c r="CH403" s="78">
        <v>546.14</v>
      </c>
      <c r="CI403" s="78">
        <v>443.26</v>
      </c>
      <c r="CJ403" s="78"/>
      <c r="CK403" s="78"/>
      <c r="CL403" s="79"/>
      <c r="CM403" s="65" t="s">
        <v>399</v>
      </c>
      <c r="CN403" s="78">
        <v>461.73</v>
      </c>
      <c r="CO403" s="78">
        <v>453.72</v>
      </c>
      <c r="CP403" s="78">
        <v>479.36</v>
      </c>
      <c r="CQ403" s="78">
        <v>309.89</v>
      </c>
      <c r="CR403" s="78"/>
      <c r="CS403" s="79">
        <v>505.35</v>
      </c>
      <c r="CT403" s="65" t="s">
        <v>400</v>
      </c>
      <c r="CU403" s="78">
        <v>481.56</v>
      </c>
      <c r="CV403" s="78">
        <v>576.97</v>
      </c>
      <c r="CW403" s="78">
        <v>457.54</v>
      </c>
      <c r="CX403" s="78">
        <v>322.33999999999997</v>
      </c>
      <c r="CY403" s="78"/>
      <c r="CZ403" s="79"/>
      <c r="DA403" s="65" t="s">
        <v>401</v>
      </c>
      <c r="DB403" s="68">
        <v>0.133084908171413</v>
      </c>
      <c r="DC403" s="78">
        <v>470.8</v>
      </c>
      <c r="DD403" s="78">
        <v>507.53</v>
      </c>
      <c r="DE403" s="78">
        <v>440.17</v>
      </c>
      <c r="DF403" s="78">
        <v>419.35</v>
      </c>
      <c r="DG403" s="78"/>
      <c r="DH403" s="79">
        <v>426.06</v>
      </c>
      <c r="DI403" s="65" t="s">
        <v>402</v>
      </c>
      <c r="DJ403" s="68">
        <v>3.26743996079072E-3</v>
      </c>
      <c r="DK403" s="78">
        <v>481.26</v>
      </c>
      <c r="DL403" s="78">
        <v>529.65</v>
      </c>
      <c r="DM403" s="78">
        <v>529.65</v>
      </c>
      <c r="DN403" s="78">
        <v>497.49</v>
      </c>
      <c r="DO403" s="78"/>
      <c r="DP403" s="79">
        <v>382.06</v>
      </c>
      <c r="DQ403" s="65" t="s">
        <v>403</v>
      </c>
      <c r="DR403" s="78">
        <v>456.51</v>
      </c>
      <c r="DS403" s="78">
        <v>492.06</v>
      </c>
      <c r="DT403" s="78">
        <v>430.19</v>
      </c>
      <c r="DU403" s="78">
        <v>532.94000000000005</v>
      </c>
      <c r="DV403" s="78"/>
      <c r="DW403" s="79"/>
      <c r="DX403" s="65" t="s">
        <v>404</v>
      </c>
      <c r="DY403" s="78">
        <v>490.53</v>
      </c>
      <c r="DZ403" s="78">
        <v>480.34</v>
      </c>
      <c r="EA403" s="78">
        <v>518.65</v>
      </c>
      <c r="EB403" s="78">
        <v>299.29000000000002</v>
      </c>
      <c r="EC403" s="78"/>
      <c r="ED403" s="79">
        <v>327.32</v>
      </c>
      <c r="EE403" s="65" t="s">
        <v>405</v>
      </c>
      <c r="EF403" s="68">
        <v>1</v>
      </c>
      <c r="EG403" s="78">
        <v>486.95</v>
      </c>
      <c r="EH403" s="78">
        <v>508.53</v>
      </c>
      <c r="EI403" s="78">
        <v>381.34</v>
      </c>
      <c r="EJ403" s="78"/>
      <c r="EK403" s="78">
        <v>284.94</v>
      </c>
      <c r="EL403" s="79">
        <v>268.70999999999998</v>
      </c>
      <c r="EM403" s="65" t="s">
        <v>406</v>
      </c>
      <c r="EN403" s="78">
        <v>515.69000000000005</v>
      </c>
      <c r="EO403" s="78">
        <v>482.95</v>
      </c>
      <c r="EP403" s="78">
        <v>420.7</v>
      </c>
      <c r="EQ403" s="78"/>
      <c r="ER403" s="78"/>
      <c r="ES403" s="79">
        <v>375.56</v>
      </c>
      <c r="ET403" s="65" t="s">
        <v>407</v>
      </c>
      <c r="EU403" s="68">
        <v>1</v>
      </c>
      <c r="EV403" s="78">
        <v>475.04</v>
      </c>
      <c r="EW403" s="78">
        <v>494.63</v>
      </c>
      <c r="EX403" s="78">
        <v>494.63</v>
      </c>
      <c r="EY403" s="78"/>
      <c r="EZ403" s="78"/>
      <c r="FA403" s="79">
        <v>304.29000000000002</v>
      </c>
      <c r="FB403" s="65" t="s">
        <v>408</v>
      </c>
      <c r="FC403" s="78">
        <v>526.89</v>
      </c>
      <c r="FD403" s="78">
        <v>493.7</v>
      </c>
      <c r="FE403" s="78">
        <v>615.37</v>
      </c>
      <c r="FF403" s="78"/>
      <c r="FG403" s="78"/>
      <c r="FH403" s="79"/>
      <c r="FI403" s="65" t="s">
        <v>409</v>
      </c>
      <c r="FJ403" s="78">
        <v>468.38</v>
      </c>
      <c r="FK403" s="78">
        <v>489.35</v>
      </c>
      <c r="FL403" s="78">
        <v>281.91000000000003</v>
      </c>
      <c r="FM403" s="78">
        <v>486.67</v>
      </c>
      <c r="FN403" s="78"/>
      <c r="FO403" s="79">
        <v>297.39</v>
      </c>
      <c r="FP403" s="65" t="s">
        <v>410</v>
      </c>
      <c r="FQ403" s="68">
        <v>0.230941548694025</v>
      </c>
      <c r="FR403" s="78">
        <v>461.29</v>
      </c>
      <c r="FS403" s="78">
        <v>483.04</v>
      </c>
      <c r="FT403" s="78">
        <v>465.26</v>
      </c>
      <c r="FU403" s="78">
        <v>328.66</v>
      </c>
      <c r="FV403" s="78">
        <v>251.65</v>
      </c>
      <c r="FW403" s="79">
        <v>261.36</v>
      </c>
      <c r="FX403" s="65" t="s">
        <v>411</v>
      </c>
      <c r="FY403" s="78">
        <v>464.67</v>
      </c>
      <c r="FZ403" s="78">
        <v>500.18</v>
      </c>
      <c r="GA403" s="78">
        <v>484.38</v>
      </c>
      <c r="GB403" s="78">
        <v>508.68</v>
      </c>
      <c r="GC403" s="78"/>
      <c r="GD403" s="79">
        <v>312.58999999999997</v>
      </c>
      <c r="GE403" s="65" t="s">
        <v>412</v>
      </c>
      <c r="GF403" s="68">
        <v>0.22228149728816601</v>
      </c>
      <c r="GG403" s="78">
        <v>474.92</v>
      </c>
      <c r="GH403" s="78">
        <v>497.19</v>
      </c>
      <c r="GI403" s="78">
        <v>370.99</v>
      </c>
      <c r="GJ403" s="78">
        <v>323.22000000000003</v>
      </c>
      <c r="GK403" s="78"/>
      <c r="GL403" s="79">
        <v>331.95</v>
      </c>
      <c r="GM403" s="65" t="s">
        <v>413</v>
      </c>
      <c r="GN403" s="68">
        <v>0.100167279356525</v>
      </c>
      <c r="GO403" s="78">
        <v>432.56</v>
      </c>
      <c r="GP403" s="78">
        <v>498.81</v>
      </c>
      <c r="GQ403" s="78">
        <v>428.2</v>
      </c>
      <c r="GR403" s="78">
        <v>320.02999999999997</v>
      </c>
      <c r="GS403" s="78"/>
      <c r="GT403" s="79"/>
      <c r="GU403" s="65" t="s">
        <v>414</v>
      </c>
      <c r="GV403" s="68">
        <v>1</v>
      </c>
      <c r="GW403" s="78">
        <v>456.79</v>
      </c>
      <c r="GX403" s="78">
        <v>453.14</v>
      </c>
      <c r="GY403" s="78">
        <v>414.28</v>
      </c>
      <c r="GZ403" s="78">
        <v>347</v>
      </c>
      <c r="HA403" s="78"/>
      <c r="HB403" s="79">
        <v>338.7</v>
      </c>
      <c r="HC403" s="65" t="s">
        <v>415</v>
      </c>
      <c r="HD403" s="68">
        <v>1</v>
      </c>
      <c r="HE403" s="78">
        <v>469.83</v>
      </c>
      <c r="HF403" s="78">
        <v>503.95</v>
      </c>
      <c r="HG403" s="78"/>
      <c r="HH403" s="78">
        <v>295.7</v>
      </c>
      <c r="HI403" s="78">
        <v>289.06</v>
      </c>
      <c r="HJ403" s="79">
        <v>361.72</v>
      </c>
      <c r="HK403" s="85" t="s">
        <v>416</v>
      </c>
      <c r="HL403" s="68">
        <v>1.1230907457322601</v>
      </c>
      <c r="HM403" s="78">
        <v>440.05</v>
      </c>
      <c r="HN403" s="78">
        <v>463.15</v>
      </c>
      <c r="HO403" s="78">
        <v>388.59</v>
      </c>
      <c r="HP403" s="78"/>
      <c r="HQ403" s="78"/>
      <c r="HR403" s="79"/>
    </row>
    <row r="404" spans="1:226" x14ac:dyDescent="0.25">
      <c r="A404" s="81">
        <v>42674</v>
      </c>
      <c r="B404" s="82" t="s">
        <v>387</v>
      </c>
      <c r="C404" s="83">
        <v>469.64241886115155</v>
      </c>
      <c r="D404" s="83">
        <v>488.5604956593296</v>
      </c>
      <c r="E404" s="83">
        <v>455.02739081151077</v>
      </c>
      <c r="F404" s="83">
        <v>346.19074633395837</v>
      </c>
      <c r="G404" s="83">
        <v>295.12518518518516</v>
      </c>
      <c r="H404" s="84">
        <v>302.2025809675049</v>
      </c>
      <c r="I404" s="82" t="s">
        <v>388</v>
      </c>
      <c r="J404" s="83">
        <v>479.8566306841231</v>
      </c>
      <c r="K404" s="83">
        <v>490.13487832964552</v>
      </c>
      <c r="L404" s="83">
        <v>454.29766193836946</v>
      </c>
      <c r="M404" s="83">
        <v>345.54312967043597</v>
      </c>
      <c r="N404" s="83">
        <v>304.97636363636366</v>
      </c>
      <c r="O404" s="84">
        <v>323.6909934179979</v>
      </c>
      <c r="P404" s="65" t="s">
        <v>389</v>
      </c>
      <c r="Q404" s="78">
        <v>462.47</v>
      </c>
      <c r="R404" s="78">
        <v>498.69</v>
      </c>
      <c r="S404" s="78">
        <v>452.93</v>
      </c>
      <c r="T404" s="78">
        <v>299</v>
      </c>
      <c r="U404" s="78"/>
      <c r="V404" s="79"/>
      <c r="W404" s="65" t="s">
        <v>390</v>
      </c>
      <c r="X404" s="78">
        <v>467.51</v>
      </c>
      <c r="Y404" s="78">
        <v>490.53</v>
      </c>
      <c r="Z404" s="78">
        <v>430.94</v>
      </c>
      <c r="AA404" s="78">
        <v>274.52999999999997</v>
      </c>
      <c r="AB404" s="78"/>
      <c r="AC404" s="79">
        <v>369.42</v>
      </c>
      <c r="AD404" s="65" t="s">
        <v>391</v>
      </c>
      <c r="AE404" s="68">
        <v>0.51129972389814904</v>
      </c>
      <c r="AF404" s="78">
        <v>484.11</v>
      </c>
      <c r="AG404" s="78">
        <v>496.3</v>
      </c>
      <c r="AH404" s="78">
        <v>423.36</v>
      </c>
      <c r="AI404" s="78"/>
      <c r="AJ404" s="78"/>
      <c r="AK404" s="79">
        <v>276.82</v>
      </c>
      <c r="AL404" s="69" t="s">
        <v>392</v>
      </c>
      <c r="AM404" s="70">
        <v>1</v>
      </c>
      <c r="AN404" s="78">
        <v>506.13</v>
      </c>
      <c r="AO404" s="78">
        <v>536.64</v>
      </c>
      <c r="AP404" s="78">
        <v>484.7</v>
      </c>
      <c r="AQ404" s="78">
        <v>487.16</v>
      </c>
      <c r="AR404" s="78"/>
      <c r="AS404" s="79"/>
      <c r="AT404" s="65" t="s">
        <v>393</v>
      </c>
      <c r="AU404" s="68">
        <v>3.7004144464180003E-2</v>
      </c>
      <c r="AV404" s="78">
        <v>430.06</v>
      </c>
      <c r="AW404" s="78">
        <v>467.98</v>
      </c>
      <c r="AX404" s="78">
        <v>419.29</v>
      </c>
      <c r="AY404" s="78">
        <v>238.82</v>
      </c>
      <c r="AZ404" s="78"/>
      <c r="BA404" s="79">
        <v>307.24</v>
      </c>
      <c r="BB404" s="65" t="s">
        <v>394</v>
      </c>
      <c r="BC404" s="78">
        <v>461.47</v>
      </c>
      <c r="BD404" s="78">
        <v>480.86</v>
      </c>
      <c r="BE404" s="78">
        <v>437.81</v>
      </c>
      <c r="BF404" s="78"/>
      <c r="BG404" s="78"/>
      <c r="BH404" s="79">
        <v>320.81</v>
      </c>
      <c r="BI404" s="65" t="s">
        <v>395</v>
      </c>
      <c r="BJ404" s="68">
        <v>0.13442124931109101</v>
      </c>
      <c r="BK404" s="78">
        <v>532.16999999999996</v>
      </c>
      <c r="BL404" s="78">
        <v>565.51</v>
      </c>
      <c r="BM404" s="78">
        <v>609.65</v>
      </c>
      <c r="BN404" s="78">
        <v>430.01</v>
      </c>
      <c r="BO404" s="78"/>
      <c r="BP404" s="79"/>
      <c r="BQ404" s="65" t="s">
        <v>396</v>
      </c>
      <c r="BR404" s="68">
        <v>1</v>
      </c>
      <c r="BS404" s="78">
        <v>510.56</v>
      </c>
      <c r="BT404" s="78">
        <v>534.58000000000004</v>
      </c>
      <c r="BU404" s="78">
        <v>461.55</v>
      </c>
      <c r="BV404" s="78"/>
      <c r="BW404" s="78"/>
      <c r="BX404" s="79">
        <v>362.58</v>
      </c>
      <c r="BY404" s="65" t="s">
        <v>397</v>
      </c>
      <c r="BZ404" s="78">
        <v>521.41</v>
      </c>
      <c r="CA404" s="78">
        <v>520.59</v>
      </c>
      <c r="CB404" s="78">
        <v>418.49</v>
      </c>
      <c r="CC404" s="78">
        <v>311.52999999999997</v>
      </c>
      <c r="CD404" s="78"/>
      <c r="CE404" s="79">
        <v>467.68</v>
      </c>
      <c r="CF404" s="65" t="s">
        <v>398</v>
      </c>
      <c r="CG404" s="78">
        <v>498.03</v>
      </c>
      <c r="CH404" s="78">
        <v>538.88</v>
      </c>
      <c r="CI404" s="78">
        <v>475.52</v>
      </c>
      <c r="CJ404" s="78"/>
      <c r="CK404" s="78"/>
      <c r="CL404" s="79"/>
      <c r="CM404" s="65" t="s">
        <v>399</v>
      </c>
      <c r="CN404" s="78">
        <v>468.5</v>
      </c>
      <c r="CO404" s="78">
        <v>462.93</v>
      </c>
      <c r="CP404" s="78">
        <v>493.98</v>
      </c>
      <c r="CQ404" s="78">
        <v>339.56</v>
      </c>
      <c r="CR404" s="78"/>
      <c r="CS404" s="79">
        <v>504.44</v>
      </c>
      <c r="CT404" s="65" t="s">
        <v>400</v>
      </c>
      <c r="CU404" s="78">
        <v>483.64</v>
      </c>
      <c r="CV404" s="78">
        <v>576.44000000000005</v>
      </c>
      <c r="CW404" s="78">
        <v>460.24</v>
      </c>
      <c r="CX404" s="78">
        <v>356.64</v>
      </c>
      <c r="CY404" s="78"/>
      <c r="CZ404" s="79"/>
      <c r="DA404" s="65" t="s">
        <v>401</v>
      </c>
      <c r="DB404" s="68">
        <v>0.133168204759432</v>
      </c>
      <c r="DC404" s="78">
        <v>477.06</v>
      </c>
      <c r="DD404" s="78">
        <v>509.98</v>
      </c>
      <c r="DE404" s="78">
        <v>440.97</v>
      </c>
      <c r="DF404" s="78">
        <v>419.61</v>
      </c>
      <c r="DG404" s="78"/>
      <c r="DH404" s="79">
        <v>424.62</v>
      </c>
      <c r="DI404" s="65" t="s">
        <v>402</v>
      </c>
      <c r="DJ404" s="68">
        <v>3.2421216444041001E-3</v>
      </c>
      <c r="DK404" s="78">
        <v>483.84</v>
      </c>
      <c r="DL404" s="78">
        <v>534.30999999999995</v>
      </c>
      <c r="DM404" s="78">
        <v>534.30999999999995</v>
      </c>
      <c r="DN404" s="78">
        <v>440.1</v>
      </c>
      <c r="DO404" s="78"/>
      <c r="DP404" s="79">
        <v>387.75</v>
      </c>
      <c r="DQ404" s="65" t="s">
        <v>403</v>
      </c>
      <c r="DR404" s="78">
        <v>464.64</v>
      </c>
      <c r="DS404" s="78">
        <v>492.06</v>
      </c>
      <c r="DT404" s="78">
        <v>432.99</v>
      </c>
      <c r="DU404" s="78">
        <v>568.42999999999995</v>
      </c>
      <c r="DV404" s="78"/>
      <c r="DW404" s="79"/>
      <c r="DX404" s="65" t="s">
        <v>404</v>
      </c>
      <c r="DY404" s="78">
        <v>496.86</v>
      </c>
      <c r="DZ404" s="78">
        <v>481.39</v>
      </c>
      <c r="EA404" s="78">
        <v>544.32000000000005</v>
      </c>
      <c r="EB404" s="78">
        <v>331.5</v>
      </c>
      <c r="EC404" s="78"/>
      <c r="ED404" s="79">
        <v>318.43</v>
      </c>
      <c r="EE404" s="65" t="s">
        <v>405</v>
      </c>
      <c r="EF404" s="68">
        <v>1</v>
      </c>
      <c r="EG404" s="78">
        <v>463.45</v>
      </c>
      <c r="EH404" s="78">
        <v>484.4</v>
      </c>
      <c r="EI404" s="78">
        <v>381.34</v>
      </c>
      <c r="EJ404" s="78"/>
      <c r="EK404" s="78">
        <v>284.94</v>
      </c>
      <c r="EL404" s="79">
        <v>266.55</v>
      </c>
      <c r="EM404" s="65" t="s">
        <v>406</v>
      </c>
      <c r="EN404" s="78">
        <v>515.69000000000005</v>
      </c>
      <c r="EO404" s="78">
        <v>500.9</v>
      </c>
      <c r="EP404" s="78">
        <v>447.02</v>
      </c>
      <c r="EQ404" s="78"/>
      <c r="ER404" s="78"/>
      <c r="ES404" s="79">
        <v>371.86</v>
      </c>
      <c r="ET404" s="65" t="s">
        <v>407</v>
      </c>
      <c r="EU404" s="68">
        <v>1</v>
      </c>
      <c r="EV404" s="78">
        <v>474.27</v>
      </c>
      <c r="EW404" s="78">
        <v>494.42</v>
      </c>
      <c r="EX404" s="78">
        <v>495.25</v>
      </c>
      <c r="EY404" s="78"/>
      <c r="EZ404" s="78"/>
      <c r="FA404" s="79">
        <v>305.39</v>
      </c>
      <c r="FB404" s="65" t="s">
        <v>408</v>
      </c>
      <c r="FC404" s="78">
        <v>526.89</v>
      </c>
      <c r="FD404" s="78">
        <v>493.7</v>
      </c>
      <c r="FE404" s="78">
        <v>615.37</v>
      </c>
      <c r="FF404" s="78"/>
      <c r="FG404" s="78"/>
      <c r="FH404" s="79"/>
      <c r="FI404" s="65" t="s">
        <v>409</v>
      </c>
      <c r="FJ404" s="78">
        <v>485.74</v>
      </c>
      <c r="FK404" s="78">
        <v>510.84</v>
      </c>
      <c r="FL404" s="78">
        <v>304.22000000000003</v>
      </c>
      <c r="FM404" s="78">
        <v>541.66999999999996</v>
      </c>
      <c r="FN404" s="78"/>
      <c r="FO404" s="79">
        <v>301.52999999999997</v>
      </c>
      <c r="FP404" s="65" t="s">
        <v>410</v>
      </c>
      <c r="FQ404" s="68">
        <v>0.23106428208327601</v>
      </c>
      <c r="FR404" s="78">
        <v>470.18</v>
      </c>
      <c r="FS404" s="78">
        <v>491.09</v>
      </c>
      <c r="FT404" s="78">
        <v>485.39</v>
      </c>
      <c r="FU404" s="78">
        <v>314.97000000000003</v>
      </c>
      <c r="FV404" s="78">
        <v>251.78</v>
      </c>
      <c r="FW404" s="79">
        <v>264.18</v>
      </c>
      <c r="FX404" s="65" t="s">
        <v>411</v>
      </c>
      <c r="FY404" s="78">
        <v>473.62</v>
      </c>
      <c r="FZ404" s="78">
        <v>510.75</v>
      </c>
      <c r="GA404" s="78">
        <v>494.14</v>
      </c>
      <c r="GB404" s="78">
        <v>510.53</v>
      </c>
      <c r="GC404" s="78"/>
      <c r="GD404" s="79">
        <v>306.08</v>
      </c>
      <c r="GE404" s="65" t="s">
        <v>412</v>
      </c>
      <c r="GF404" s="68">
        <v>0.22192632046160701</v>
      </c>
      <c r="GG404" s="78">
        <v>492.82</v>
      </c>
      <c r="GH404" s="78">
        <v>520.95000000000005</v>
      </c>
      <c r="GI404" s="78">
        <v>407.23</v>
      </c>
      <c r="GJ404" s="78">
        <v>327.26</v>
      </c>
      <c r="GK404" s="78"/>
      <c r="GL404" s="79">
        <v>331.12</v>
      </c>
      <c r="GM404" s="65" t="s">
        <v>413</v>
      </c>
      <c r="GN404" s="68">
        <v>0.10136847440445999</v>
      </c>
      <c r="GO404" s="78">
        <v>451.05</v>
      </c>
      <c r="GP404" s="78">
        <v>534.39</v>
      </c>
      <c r="GQ404" s="78">
        <v>454.9</v>
      </c>
      <c r="GR404" s="78">
        <v>336.75</v>
      </c>
      <c r="GS404" s="78"/>
      <c r="GT404" s="79"/>
      <c r="GU404" s="65" t="s">
        <v>414</v>
      </c>
      <c r="GV404" s="68">
        <v>1</v>
      </c>
      <c r="GW404" s="78">
        <v>456.79</v>
      </c>
      <c r="GX404" s="78">
        <v>453.14</v>
      </c>
      <c r="GY404" s="78">
        <v>410.92</v>
      </c>
      <c r="GZ404" s="78">
        <v>328</v>
      </c>
      <c r="HA404" s="78"/>
      <c r="HB404" s="79">
        <v>365.42</v>
      </c>
      <c r="HC404" s="65" t="s">
        <v>415</v>
      </c>
      <c r="HD404" s="68">
        <v>1</v>
      </c>
      <c r="HE404" s="78">
        <v>481.5</v>
      </c>
      <c r="HF404" s="78">
        <v>518.95000000000005</v>
      </c>
      <c r="HG404" s="78"/>
      <c r="HH404" s="78">
        <v>311.72000000000003</v>
      </c>
      <c r="HI404" s="78">
        <v>305.08</v>
      </c>
      <c r="HJ404" s="79">
        <v>362.55</v>
      </c>
      <c r="HK404" s="85" t="s">
        <v>416</v>
      </c>
      <c r="HL404" s="68">
        <v>1.1104941699056099</v>
      </c>
      <c r="HM404" s="78">
        <v>430.15</v>
      </c>
      <c r="HN404" s="78">
        <v>452.33</v>
      </c>
      <c r="HO404" s="78">
        <v>427.48</v>
      </c>
      <c r="HP404" s="78"/>
      <c r="HQ404" s="78"/>
      <c r="HR404" s="79"/>
    </row>
    <row r="405" spans="1:226" x14ac:dyDescent="0.25">
      <c r="A405" s="81">
        <v>42667</v>
      </c>
      <c r="B405" s="82" t="s">
        <v>387</v>
      </c>
      <c r="C405" s="83">
        <v>469.13424828938957</v>
      </c>
      <c r="D405" s="83">
        <v>486.98626095701962</v>
      </c>
      <c r="E405" s="83">
        <v>457.3666335026457</v>
      </c>
      <c r="F405" s="83">
        <v>348.1819879619747</v>
      </c>
      <c r="G405" s="83">
        <v>292.14185185185181</v>
      </c>
      <c r="H405" s="84">
        <v>302.34943920741392</v>
      </c>
      <c r="I405" s="82" t="s">
        <v>388</v>
      </c>
      <c r="J405" s="83">
        <v>478.59728024018784</v>
      </c>
      <c r="K405" s="83">
        <v>487.98296337146019</v>
      </c>
      <c r="L405" s="83">
        <v>456.67660525172306</v>
      </c>
      <c r="M405" s="83">
        <v>347.66639507268923</v>
      </c>
      <c r="N405" s="83">
        <v>304.97636363636366</v>
      </c>
      <c r="O405" s="84">
        <v>322.61038227861161</v>
      </c>
      <c r="P405" s="65" t="s">
        <v>389</v>
      </c>
      <c r="Q405" s="78">
        <v>468.31</v>
      </c>
      <c r="R405" s="78">
        <v>496.19</v>
      </c>
      <c r="S405" s="78">
        <v>450.62</v>
      </c>
      <c r="T405" s="78">
        <v>307</v>
      </c>
      <c r="U405" s="78"/>
      <c r="V405" s="79"/>
      <c r="W405" s="65" t="s">
        <v>390</v>
      </c>
      <c r="X405" s="78">
        <v>467.82</v>
      </c>
      <c r="Y405" s="78">
        <v>491.26</v>
      </c>
      <c r="Z405" s="78">
        <v>430.94</v>
      </c>
      <c r="AA405" s="78">
        <v>274.52999999999997</v>
      </c>
      <c r="AB405" s="78"/>
      <c r="AC405" s="79">
        <v>369.42</v>
      </c>
      <c r="AD405" s="65" t="s">
        <v>391</v>
      </c>
      <c r="AE405" s="68">
        <v>0.51129972389814904</v>
      </c>
      <c r="AF405" s="78">
        <v>477.9</v>
      </c>
      <c r="AG405" s="78">
        <v>483.35</v>
      </c>
      <c r="AH405" s="78">
        <v>441</v>
      </c>
      <c r="AI405" s="78"/>
      <c r="AJ405" s="78"/>
      <c r="AK405" s="79">
        <v>277.45999999999998</v>
      </c>
      <c r="AL405" s="69" t="s">
        <v>392</v>
      </c>
      <c r="AM405" s="70">
        <v>1</v>
      </c>
      <c r="AN405" s="78">
        <v>503.01</v>
      </c>
      <c r="AO405" s="78">
        <v>535.33000000000004</v>
      </c>
      <c r="AP405" s="78">
        <v>484.79</v>
      </c>
      <c r="AQ405" s="78">
        <v>487.16</v>
      </c>
      <c r="AR405" s="78"/>
      <c r="AS405" s="79"/>
      <c r="AT405" s="65" t="s">
        <v>393</v>
      </c>
      <c r="AU405" s="68">
        <v>3.70082528403834E-2</v>
      </c>
      <c r="AV405" s="78">
        <v>428.76</v>
      </c>
      <c r="AW405" s="78">
        <v>466.26</v>
      </c>
      <c r="AX405" s="78">
        <v>416.67</v>
      </c>
      <c r="AY405" s="78">
        <v>238.85</v>
      </c>
      <c r="AZ405" s="78"/>
      <c r="BA405" s="79">
        <v>306.97000000000003</v>
      </c>
      <c r="BB405" s="65" t="s">
        <v>394</v>
      </c>
      <c r="BC405" s="78">
        <v>463.99</v>
      </c>
      <c r="BD405" s="78">
        <v>482.54</v>
      </c>
      <c r="BE405" s="78">
        <v>444.62</v>
      </c>
      <c r="BF405" s="78"/>
      <c r="BG405" s="78"/>
      <c r="BH405" s="79">
        <v>318.52</v>
      </c>
      <c r="BI405" s="65" t="s">
        <v>395</v>
      </c>
      <c r="BJ405" s="68">
        <v>0.13441944242815301</v>
      </c>
      <c r="BK405" s="78">
        <v>542.91999999999996</v>
      </c>
      <c r="BL405" s="78">
        <v>565.5</v>
      </c>
      <c r="BM405" s="78">
        <v>603.19000000000005</v>
      </c>
      <c r="BN405" s="78">
        <v>430.01</v>
      </c>
      <c r="BO405" s="78"/>
      <c r="BP405" s="79"/>
      <c r="BQ405" s="65" t="s">
        <v>396</v>
      </c>
      <c r="BR405" s="68">
        <v>1</v>
      </c>
      <c r="BS405" s="78">
        <v>467.23</v>
      </c>
      <c r="BT405" s="78">
        <v>481.25</v>
      </c>
      <c r="BU405" s="78">
        <v>404.05</v>
      </c>
      <c r="BV405" s="78"/>
      <c r="BW405" s="78"/>
      <c r="BX405" s="79">
        <v>329.25</v>
      </c>
      <c r="BY405" s="65" t="s">
        <v>397</v>
      </c>
      <c r="BZ405" s="78">
        <v>520.94000000000005</v>
      </c>
      <c r="CA405" s="78">
        <v>519.23</v>
      </c>
      <c r="CB405" s="78">
        <v>416.38</v>
      </c>
      <c r="CC405" s="78">
        <v>312.8</v>
      </c>
      <c r="CD405" s="78"/>
      <c r="CE405" s="79">
        <v>467.56</v>
      </c>
      <c r="CF405" s="65" t="s">
        <v>398</v>
      </c>
      <c r="CG405" s="78">
        <v>498.83</v>
      </c>
      <c r="CH405" s="78">
        <v>529.20000000000005</v>
      </c>
      <c r="CI405" s="78">
        <v>475.52</v>
      </c>
      <c r="CJ405" s="78"/>
      <c r="CK405" s="78"/>
      <c r="CL405" s="79"/>
      <c r="CM405" s="65" t="s">
        <v>399</v>
      </c>
      <c r="CN405" s="78">
        <v>467.59</v>
      </c>
      <c r="CO405" s="78">
        <v>460.5</v>
      </c>
      <c r="CP405" s="78">
        <v>490.75</v>
      </c>
      <c r="CQ405" s="78">
        <v>341.37</v>
      </c>
      <c r="CR405" s="78"/>
      <c r="CS405" s="79">
        <v>504.44</v>
      </c>
      <c r="CT405" s="65" t="s">
        <v>400</v>
      </c>
      <c r="CU405" s="78">
        <v>481.15</v>
      </c>
      <c r="CV405" s="78">
        <v>574.1</v>
      </c>
      <c r="CW405" s="78">
        <v>459.48</v>
      </c>
      <c r="CX405" s="78">
        <v>359.14</v>
      </c>
      <c r="CY405" s="78"/>
      <c r="CZ405" s="79"/>
      <c r="DA405" s="65" t="s">
        <v>401</v>
      </c>
      <c r="DB405" s="68">
        <v>0.133185940892079</v>
      </c>
      <c r="DC405" s="78">
        <v>472.86</v>
      </c>
      <c r="DD405" s="78">
        <v>509.09</v>
      </c>
      <c r="DE405" s="78">
        <v>441.56</v>
      </c>
      <c r="DF405" s="78">
        <v>401.42</v>
      </c>
      <c r="DG405" s="78"/>
      <c r="DH405" s="79">
        <v>422.33</v>
      </c>
      <c r="DI405" s="65" t="s">
        <v>402</v>
      </c>
      <c r="DJ405" s="68">
        <v>3.2411758986160199E-3</v>
      </c>
      <c r="DK405" s="78">
        <v>474.65</v>
      </c>
      <c r="DL405" s="78">
        <v>525.59</v>
      </c>
      <c r="DM405" s="78">
        <v>525.59</v>
      </c>
      <c r="DN405" s="78">
        <v>410.21</v>
      </c>
      <c r="DO405" s="78"/>
      <c r="DP405" s="79">
        <v>385.23</v>
      </c>
      <c r="DQ405" s="65" t="s">
        <v>403</v>
      </c>
      <c r="DR405" s="78">
        <v>448.38</v>
      </c>
      <c r="DS405" s="78">
        <v>467.67</v>
      </c>
      <c r="DT405" s="78">
        <v>441.71</v>
      </c>
      <c r="DU405" s="78">
        <v>575.49</v>
      </c>
      <c r="DV405" s="78"/>
      <c r="DW405" s="79"/>
      <c r="DX405" s="65" t="s">
        <v>404</v>
      </c>
      <c r="DY405" s="78">
        <v>490.62</v>
      </c>
      <c r="DZ405" s="78">
        <v>477.26</v>
      </c>
      <c r="EA405" s="78">
        <v>543.88</v>
      </c>
      <c r="EB405" s="78">
        <v>336.26</v>
      </c>
      <c r="EC405" s="78"/>
      <c r="ED405" s="79">
        <v>317.92</v>
      </c>
      <c r="EE405" s="65" t="s">
        <v>405</v>
      </c>
      <c r="EF405" s="68">
        <v>1</v>
      </c>
      <c r="EG405" s="78">
        <v>500.67</v>
      </c>
      <c r="EH405" s="78">
        <v>510.78</v>
      </c>
      <c r="EI405" s="78">
        <v>381.34</v>
      </c>
      <c r="EJ405" s="78"/>
      <c r="EK405" s="78">
        <v>284.94</v>
      </c>
      <c r="EL405" s="79">
        <v>265.95</v>
      </c>
      <c r="EM405" s="65" t="s">
        <v>406</v>
      </c>
      <c r="EN405" s="78">
        <v>515.69000000000005</v>
      </c>
      <c r="EO405" s="78">
        <v>500.9</v>
      </c>
      <c r="EP405" s="78">
        <v>447.02</v>
      </c>
      <c r="EQ405" s="78"/>
      <c r="ER405" s="78"/>
      <c r="ES405" s="79">
        <v>361.67</v>
      </c>
      <c r="ET405" s="65" t="s">
        <v>407</v>
      </c>
      <c r="EU405" s="68">
        <v>1</v>
      </c>
      <c r="EV405" s="78">
        <v>467.56</v>
      </c>
      <c r="EW405" s="78">
        <v>490.19</v>
      </c>
      <c r="EX405" s="78">
        <v>488.71</v>
      </c>
      <c r="EY405" s="78"/>
      <c r="EZ405" s="78"/>
      <c r="FA405" s="79">
        <v>302.08</v>
      </c>
      <c r="FB405" s="65" t="s">
        <v>408</v>
      </c>
      <c r="FC405" s="78">
        <v>526.89</v>
      </c>
      <c r="FD405" s="78">
        <v>493.7</v>
      </c>
      <c r="FE405" s="78">
        <v>615.37</v>
      </c>
      <c r="FF405" s="78"/>
      <c r="FG405" s="78"/>
      <c r="FH405" s="79"/>
      <c r="FI405" s="65" t="s">
        <v>409</v>
      </c>
      <c r="FJ405" s="78">
        <v>481.6</v>
      </c>
      <c r="FK405" s="78">
        <v>504.22</v>
      </c>
      <c r="FL405" s="78">
        <v>317.45</v>
      </c>
      <c r="FM405" s="78">
        <v>541.66999999999996</v>
      </c>
      <c r="FN405" s="78"/>
      <c r="FO405" s="79">
        <v>298.22000000000003</v>
      </c>
      <c r="FP405" s="65" t="s">
        <v>410</v>
      </c>
      <c r="FQ405" s="68">
        <v>0.23166380947968301</v>
      </c>
      <c r="FR405" s="78">
        <v>476.54</v>
      </c>
      <c r="FS405" s="78">
        <v>495.58</v>
      </c>
      <c r="FT405" s="78">
        <v>490.33</v>
      </c>
      <c r="FU405" s="78">
        <v>322.20999999999998</v>
      </c>
      <c r="FV405" s="78">
        <v>235.67</v>
      </c>
      <c r="FW405" s="79">
        <v>266.36</v>
      </c>
      <c r="FX405" s="65" t="s">
        <v>411</v>
      </c>
      <c r="FY405" s="78">
        <v>473.62</v>
      </c>
      <c r="FZ405" s="78">
        <v>509.12</v>
      </c>
      <c r="GA405" s="78">
        <v>493.33</v>
      </c>
      <c r="GB405" s="78">
        <v>510.53</v>
      </c>
      <c r="GC405" s="78"/>
      <c r="GD405" s="79">
        <v>302.02</v>
      </c>
      <c r="GE405" s="65" t="s">
        <v>412</v>
      </c>
      <c r="GF405" s="68">
        <v>0.221901697547986</v>
      </c>
      <c r="GG405" s="78">
        <v>497.82</v>
      </c>
      <c r="GH405" s="78">
        <v>520.83000000000004</v>
      </c>
      <c r="GI405" s="78">
        <v>403.25</v>
      </c>
      <c r="GJ405" s="78">
        <v>326.87</v>
      </c>
      <c r="GK405" s="78"/>
      <c r="GL405" s="79">
        <v>331.37</v>
      </c>
      <c r="GM405" s="65" t="s">
        <v>413</v>
      </c>
      <c r="GN405" s="68">
        <v>0.103039670273055</v>
      </c>
      <c r="GO405" s="78">
        <v>464.26</v>
      </c>
      <c r="GP405" s="78">
        <v>542.63</v>
      </c>
      <c r="GQ405" s="78">
        <v>460.18</v>
      </c>
      <c r="GR405" s="78">
        <v>343.33</v>
      </c>
      <c r="GS405" s="78"/>
      <c r="GT405" s="79"/>
      <c r="GU405" s="65" t="s">
        <v>414</v>
      </c>
      <c r="GV405" s="68">
        <v>1</v>
      </c>
      <c r="GW405" s="78">
        <v>441.22</v>
      </c>
      <c r="GX405" s="78">
        <v>432.65</v>
      </c>
      <c r="GY405" s="78">
        <v>392.23</v>
      </c>
      <c r="GZ405" s="78">
        <v>328</v>
      </c>
      <c r="HA405" s="78"/>
      <c r="HB405" s="79">
        <v>365.42</v>
      </c>
      <c r="HC405" s="65" t="s">
        <v>415</v>
      </c>
      <c r="HD405" s="68">
        <v>1</v>
      </c>
      <c r="HE405" s="78">
        <v>477.33</v>
      </c>
      <c r="HF405" s="78">
        <v>515.62</v>
      </c>
      <c r="HG405" s="78"/>
      <c r="HH405" s="78">
        <v>311.72000000000003</v>
      </c>
      <c r="HI405" s="78">
        <v>305.08</v>
      </c>
      <c r="HJ405" s="79">
        <v>361.72</v>
      </c>
      <c r="HK405" s="85" t="s">
        <v>416</v>
      </c>
      <c r="HL405" s="68">
        <v>1.1234061674998601</v>
      </c>
      <c r="HM405" s="78">
        <v>427.44</v>
      </c>
      <c r="HN405" s="78">
        <v>450.85</v>
      </c>
      <c r="HO405" s="78">
        <v>430.88</v>
      </c>
      <c r="HP405" s="78"/>
      <c r="HQ405" s="78"/>
      <c r="HR405" s="79"/>
    </row>
    <row r="406" spans="1:226" x14ac:dyDescent="0.25">
      <c r="A406" s="81">
        <v>42660</v>
      </c>
      <c r="B406" s="82" t="s">
        <v>387</v>
      </c>
      <c r="C406" s="83">
        <v>464.31610855391955</v>
      </c>
      <c r="D406" s="83">
        <v>481.53777221958734</v>
      </c>
      <c r="E406" s="83">
        <v>452.91209936115803</v>
      </c>
      <c r="F406" s="83">
        <v>344.58563610585111</v>
      </c>
      <c r="G406" s="83">
        <v>277.15212438853945</v>
      </c>
      <c r="H406" s="84">
        <v>301.0077020027968</v>
      </c>
      <c r="I406" s="82" t="s">
        <v>388</v>
      </c>
      <c r="J406" s="83">
        <v>477.4391392535577</v>
      </c>
      <c r="K406" s="83">
        <v>485.43870729581073</v>
      </c>
      <c r="L406" s="83">
        <v>452.69115412634864</v>
      </c>
      <c r="M406" s="83">
        <v>344.64658573146704</v>
      </c>
      <c r="N406" s="83">
        <v>286.72078902229845</v>
      </c>
      <c r="O406" s="84">
        <v>321.73875488234984</v>
      </c>
      <c r="P406" s="65" t="s">
        <v>389</v>
      </c>
      <c r="Q406" s="78">
        <v>470.81</v>
      </c>
      <c r="R406" s="78">
        <v>499.53</v>
      </c>
      <c r="S406" s="78">
        <v>450.08</v>
      </c>
      <c r="T406" s="78">
        <v>298</v>
      </c>
      <c r="U406" s="78"/>
      <c r="V406" s="79"/>
      <c r="W406" s="65" t="s">
        <v>390</v>
      </c>
      <c r="X406" s="78">
        <v>498.07</v>
      </c>
      <c r="Y406" s="78">
        <v>514.24</v>
      </c>
      <c r="Z406" s="78">
        <v>437.22</v>
      </c>
      <c r="AA406" s="78">
        <v>269.44</v>
      </c>
      <c r="AB406" s="78"/>
      <c r="AC406" s="79">
        <v>394.21</v>
      </c>
      <c r="AD406" s="65" t="s">
        <v>391</v>
      </c>
      <c r="AE406" s="68">
        <v>0.51129972389814904</v>
      </c>
      <c r="AF406" s="78">
        <v>466.01</v>
      </c>
      <c r="AG406" s="78">
        <v>475.76</v>
      </c>
      <c r="AH406" s="78">
        <v>416.71</v>
      </c>
      <c r="AI406" s="78"/>
      <c r="AJ406" s="78"/>
      <c r="AK406" s="79">
        <v>276.99</v>
      </c>
      <c r="AL406" s="69" t="s">
        <v>392</v>
      </c>
      <c r="AM406" s="70">
        <v>1</v>
      </c>
      <c r="AN406" s="78">
        <v>490.75</v>
      </c>
      <c r="AO406" s="78">
        <v>518.66999999999996</v>
      </c>
      <c r="AP406" s="78">
        <v>473.49</v>
      </c>
      <c r="AQ406" s="78">
        <v>487.16</v>
      </c>
      <c r="AR406" s="78"/>
      <c r="AS406" s="79"/>
      <c r="AT406" s="65" t="s">
        <v>393</v>
      </c>
      <c r="AU406" s="68">
        <v>3.7004144464180003E-2</v>
      </c>
      <c r="AV406" s="78">
        <v>424.8</v>
      </c>
      <c r="AW406" s="78">
        <v>462.32</v>
      </c>
      <c r="AX406" s="78">
        <v>416.29</v>
      </c>
      <c r="AY406" s="78">
        <v>238.79</v>
      </c>
      <c r="AZ406" s="78"/>
      <c r="BA406" s="79">
        <v>302.74</v>
      </c>
      <c r="BB406" s="65" t="s">
        <v>394</v>
      </c>
      <c r="BC406" s="78">
        <v>463.15</v>
      </c>
      <c r="BD406" s="78">
        <v>480.02</v>
      </c>
      <c r="BE406" s="78">
        <v>437.07</v>
      </c>
      <c r="BF406" s="78"/>
      <c r="BG406" s="78"/>
      <c r="BH406" s="79">
        <v>313.48</v>
      </c>
      <c r="BI406" s="65" t="s">
        <v>395</v>
      </c>
      <c r="BJ406" s="68">
        <v>0.13440860215053799</v>
      </c>
      <c r="BK406" s="78">
        <v>542.88</v>
      </c>
      <c r="BL406" s="78">
        <v>565.46</v>
      </c>
      <c r="BM406" s="78">
        <v>567.66</v>
      </c>
      <c r="BN406" s="78">
        <v>395.03</v>
      </c>
      <c r="BO406" s="78"/>
      <c r="BP406" s="79"/>
      <c r="BQ406" s="65" t="s">
        <v>396</v>
      </c>
      <c r="BR406" s="68">
        <v>1</v>
      </c>
      <c r="BS406" s="78">
        <v>467.23</v>
      </c>
      <c r="BT406" s="78">
        <v>481.25</v>
      </c>
      <c r="BU406" s="78">
        <v>404.05</v>
      </c>
      <c r="BV406" s="78"/>
      <c r="BW406" s="78"/>
      <c r="BX406" s="79">
        <v>329.25</v>
      </c>
      <c r="BY406" s="65" t="s">
        <v>397</v>
      </c>
      <c r="BZ406" s="78">
        <v>518.35</v>
      </c>
      <c r="CA406" s="78">
        <v>514.16</v>
      </c>
      <c r="CB406" s="78">
        <v>416.02</v>
      </c>
      <c r="CC406" s="78">
        <v>315.13</v>
      </c>
      <c r="CD406" s="78"/>
      <c r="CE406" s="79">
        <v>467.47</v>
      </c>
      <c r="CF406" s="65" t="s">
        <v>398</v>
      </c>
      <c r="CG406" s="78">
        <v>495.61</v>
      </c>
      <c r="CH406" s="78">
        <v>518.72</v>
      </c>
      <c r="CI406" s="78">
        <v>473.9</v>
      </c>
      <c r="CJ406" s="78"/>
      <c r="CK406" s="78"/>
      <c r="CL406" s="79"/>
      <c r="CM406" s="65" t="s">
        <v>399</v>
      </c>
      <c r="CN406" s="78">
        <v>465.19</v>
      </c>
      <c r="CO406" s="78">
        <v>456.61</v>
      </c>
      <c r="CP406" s="78">
        <v>487.19</v>
      </c>
      <c r="CQ406" s="78">
        <v>335.9</v>
      </c>
      <c r="CR406" s="78"/>
      <c r="CS406" s="79">
        <v>504.35</v>
      </c>
      <c r="CT406" s="65" t="s">
        <v>400</v>
      </c>
      <c r="CU406" s="78">
        <v>477.99</v>
      </c>
      <c r="CV406" s="78">
        <v>568.44000000000005</v>
      </c>
      <c r="CW406" s="78">
        <v>458.63</v>
      </c>
      <c r="CX406" s="78">
        <v>352.38</v>
      </c>
      <c r="CY406" s="78"/>
      <c r="CZ406" s="79"/>
      <c r="DA406" s="65" t="s">
        <v>401</v>
      </c>
      <c r="DB406" s="68">
        <v>0.13321787783920599</v>
      </c>
      <c r="DC406" s="78">
        <v>471.06</v>
      </c>
      <c r="DD406" s="78">
        <v>502.39</v>
      </c>
      <c r="DE406" s="78">
        <v>434.21</v>
      </c>
      <c r="DF406" s="78">
        <v>391.53</v>
      </c>
      <c r="DG406" s="78"/>
      <c r="DH406" s="79">
        <v>420.62</v>
      </c>
      <c r="DI406" s="65" t="s">
        <v>402</v>
      </c>
      <c r="DJ406" s="68">
        <v>3.25807187306552E-3</v>
      </c>
      <c r="DK406" s="78">
        <v>477.54</v>
      </c>
      <c r="DL406" s="78">
        <v>524.33000000000004</v>
      </c>
      <c r="DM406" s="78">
        <v>524.33000000000004</v>
      </c>
      <c r="DN406" s="78">
        <v>438.45</v>
      </c>
      <c r="DO406" s="78"/>
      <c r="DP406" s="79">
        <v>389.37</v>
      </c>
      <c r="DQ406" s="65" t="s">
        <v>403</v>
      </c>
      <c r="DR406" s="78">
        <v>448.38</v>
      </c>
      <c r="DS406" s="78">
        <v>483.93</v>
      </c>
      <c r="DT406" s="78">
        <v>427.16</v>
      </c>
      <c r="DU406" s="78">
        <v>565.54</v>
      </c>
      <c r="DV406" s="78"/>
      <c r="DW406" s="79"/>
      <c r="DX406" s="65" t="s">
        <v>404</v>
      </c>
      <c r="DY406" s="78">
        <v>487.07</v>
      </c>
      <c r="DZ406" s="78">
        <v>472.93</v>
      </c>
      <c r="EA406" s="78">
        <v>546.47</v>
      </c>
      <c r="EB406" s="78">
        <v>326.89999999999998</v>
      </c>
      <c r="EC406" s="78"/>
      <c r="ED406" s="79">
        <v>317.44</v>
      </c>
      <c r="EE406" s="65" t="s">
        <v>405</v>
      </c>
      <c r="EF406" s="68">
        <v>1</v>
      </c>
      <c r="EG406" s="78">
        <v>467.77</v>
      </c>
      <c r="EH406" s="78">
        <v>490.48</v>
      </c>
      <c r="EI406" s="78">
        <v>381.34</v>
      </c>
      <c r="EJ406" s="78"/>
      <c r="EK406" s="78">
        <v>284.94</v>
      </c>
      <c r="EL406" s="79">
        <v>267.29000000000002</v>
      </c>
      <c r="EM406" s="65" t="s">
        <v>406</v>
      </c>
      <c r="EN406" s="78">
        <v>515.69000000000005</v>
      </c>
      <c r="EO406" s="78">
        <v>500.9</v>
      </c>
      <c r="EP406" s="78">
        <v>447.02</v>
      </c>
      <c r="EQ406" s="78"/>
      <c r="ER406" s="78"/>
      <c r="ES406" s="79">
        <v>361.67</v>
      </c>
      <c r="ET406" s="65" t="s">
        <v>407</v>
      </c>
      <c r="EU406" s="68">
        <v>1</v>
      </c>
      <c r="EV406" s="78">
        <v>468.9</v>
      </c>
      <c r="EW406" s="78">
        <v>488.53</v>
      </c>
      <c r="EX406" s="78">
        <v>487.06</v>
      </c>
      <c r="EY406" s="78"/>
      <c r="EZ406" s="78"/>
      <c r="FA406" s="79">
        <v>301.67</v>
      </c>
      <c r="FB406" s="65" t="s">
        <v>408</v>
      </c>
      <c r="FC406" s="78">
        <v>526.89</v>
      </c>
      <c r="FD406" s="78">
        <v>493.7</v>
      </c>
      <c r="FE406" s="78">
        <v>615.37</v>
      </c>
      <c r="FF406" s="78"/>
      <c r="FG406" s="78"/>
      <c r="FH406" s="79"/>
      <c r="FI406" s="65" t="s">
        <v>409</v>
      </c>
      <c r="FJ406" s="78">
        <v>481.6</v>
      </c>
      <c r="FK406" s="78">
        <v>495.96</v>
      </c>
      <c r="FL406" s="78">
        <v>322.41000000000003</v>
      </c>
      <c r="FM406" s="78">
        <v>540.66999999999996</v>
      </c>
      <c r="FN406" s="78"/>
      <c r="FO406" s="79">
        <v>291.61</v>
      </c>
      <c r="FP406" s="65" t="s">
        <v>410</v>
      </c>
      <c r="FQ406" s="68">
        <v>0.23104826598276401</v>
      </c>
      <c r="FR406" s="78">
        <v>470.8</v>
      </c>
      <c r="FS406" s="78">
        <v>487.68</v>
      </c>
      <c r="FT406" s="78">
        <v>479.44</v>
      </c>
      <c r="FU406" s="78">
        <v>304.27</v>
      </c>
      <c r="FV406" s="78">
        <v>235.05</v>
      </c>
      <c r="FW406" s="79">
        <v>263.81</v>
      </c>
      <c r="FX406" s="65" t="s">
        <v>411</v>
      </c>
      <c r="FY406" s="78">
        <v>470.36</v>
      </c>
      <c r="FZ406" s="78">
        <v>505.06</v>
      </c>
      <c r="GA406" s="78">
        <v>484.38</v>
      </c>
      <c r="GB406" s="78">
        <v>500.79</v>
      </c>
      <c r="GC406" s="78"/>
      <c r="GD406" s="79">
        <v>300.39</v>
      </c>
      <c r="GE406" s="65" t="s">
        <v>412</v>
      </c>
      <c r="GF406" s="68">
        <v>0.221901697547986</v>
      </c>
      <c r="GG406" s="78">
        <v>481.55</v>
      </c>
      <c r="GH406" s="78">
        <v>505.27</v>
      </c>
      <c r="GI406" s="78">
        <v>336.71</v>
      </c>
      <c r="GJ406" s="78">
        <v>322.56</v>
      </c>
      <c r="GK406" s="78"/>
      <c r="GL406" s="79">
        <v>332.42</v>
      </c>
      <c r="GM406" s="65" t="s">
        <v>413</v>
      </c>
      <c r="GN406" s="68">
        <v>0.103063033351198</v>
      </c>
      <c r="GO406" s="78">
        <v>468.9</v>
      </c>
      <c r="GP406" s="78">
        <v>534.91999999999996</v>
      </c>
      <c r="GQ406" s="78">
        <v>456.24</v>
      </c>
      <c r="GR406" s="78">
        <v>341.96</v>
      </c>
      <c r="GS406" s="78"/>
      <c r="GT406" s="79"/>
      <c r="GU406" s="65" t="s">
        <v>414</v>
      </c>
      <c r="GV406" s="68">
        <v>1</v>
      </c>
      <c r="GW406" s="78">
        <v>441.22</v>
      </c>
      <c r="GX406" s="78">
        <v>432.65</v>
      </c>
      <c r="GY406" s="78">
        <v>392.12</v>
      </c>
      <c r="GZ406" s="78">
        <v>328</v>
      </c>
      <c r="HA406" s="78"/>
      <c r="HB406" s="79">
        <v>365.42</v>
      </c>
      <c r="HC406" s="65" t="s">
        <v>415</v>
      </c>
      <c r="HD406" s="68">
        <v>1</v>
      </c>
      <c r="HE406" s="78">
        <v>460.66</v>
      </c>
      <c r="HF406" s="78">
        <v>498.12</v>
      </c>
      <c r="HG406" s="78"/>
      <c r="HH406" s="78">
        <v>293.37</v>
      </c>
      <c r="HI406" s="78">
        <v>286.73</v>
      </c>
      <c r="HJ406" s="79">
        <v>360.05</v>
      </c>
      <c r="HK406" s="85" t="s">
        <v>416</v>
      </c>
      <c r="HL406" s="68">
        <v>1.10515555064375</v>
      </c>
      <c r="HM406" s="78">
        <v>406.89</v>
      </c>
      <c r="HN406" s="78">
        <v>427.84</v>
      </c>
      <c r="HO406" s="78">
        <v>403.39</v>
      </c>
      <c r="HP406" s="78"/>
      <c r="HQ406" s="78"/>
      <c r="HR406" s="79"/>
    </row>
    <row r="407" spans="1:226" x14ac:dyDescent="0.25">
      <c r="A407" s="81">
        <v>42653</v>
      </c>
      <c r="B407" s="82" t="s">
        <v>387</v>
      </c>
      <c r="C407" s="83">
        <v>459.89861823373275</v>
      </c>
      <c r="D407" s="83">
        <v>470.33942032907686</v>
      </c>
      <c r="E407" s="83">
        <v>439.08713017829723</v>
      </c>
      <c r="F407" s="83">
        <v>331.93385587351526</v>
      </c>
      <c r="G407" s="83">
        <v>255.76124388539483</v>
      </c>
      <c r="H407" s="84">
        <v>301.22935088146755</v>
      </c>
      <c r="I407" s="82" t="s">
        <v>388</v>
      </c>
      <c r="J407" s="83">
        <v>475.58046760557352</v>
      </c>
      <c r="K407" s="83">
        <v>474.28612013873203</v>
      </c>
      <c r="L407" s="83">
        <v>423.32488077977985</v>
      </c>
      <c r="M407" s="83">
        <v>331.93463648098566</v>
      </c>
      <c r="N407" s="83">
        <v>261.62061749571183</v>
      </c>
      <c r="O407" s="84">
        <v>321.05751221616509</v>
      </c>
      <c r="P407" s="65" t="s">
        <v>389</v>
      </c>
      <c r="Q407" s="78">
        <v>458.31</v>
      </c>
      <c r="R407" s="78">
        <v>489.53</v>
      </c>
      <c r="S407" s="78">
        <v>447.14</v>
      </c>
      <c r="T407" s="78">
        <v>284</v>
      </c>
      <c r="U407" s="78"/>
      <c r="V407" s="79"/>
      <c r="W407" s="65" t="s">
        <v>390</v>
      </c>
      <c r="X407" s="78">
        <v>436.99</v>
      </c>
      <c r="Y407" s="78">
        <v>439.28</v>
      </c>
      <c r="Z407" s="78">
        <v>413.75</v>
      </c>
      <c r="AA407" s="78">
        <v>255.23</v>
      </c>
      <c r="AB407" s="78"/>
      <c r="AC407" s="79">
        <v>359.5</v>
      </c>
      <c r="AD407" s="65" t="s">
        <v>391</v>
      </c>
      <c r="AE407" s="68">
        <v>0.51129972389814904</v>
      </c>
      <c r="AF407" s="78">
        <v>464.09</v>
      </c>
      <c r="AG407" s="78">
        <v>468.99</v>
      </c>
      <c r="AH407" s="78">
        <v>430.51</v>
      </c>
      <c r="AI407" s="78"/>
      <c r="AJ407" s="78"/>
      <c r="AK407" s="79">
        <v>269.49</v>
      </c>
      <c r="AL407" s="69" t="s">
        <v>392</v>
      </c>
      <c r="AM407" s="70">
        <v>1</v>
      </c>
      <c r="AN407" s="78">
        <v>486.12</v>
      </c>
      <c r="AO407" s="78">
        <v>501.03</v>
      </c>
      <c r="AP407" s="78">
        <v>472.33</v>
      </c>
      <c r="AQ407" s="78">
        <v>487.16</v>
      </c>
      <c r="AR407" s="78"/>
      <c r="AS407" s="79"/>
      <c r="AT407" s="65" t="s">
        <v>393</v>
      </c>
      <c r="AU407" s="68">
        <v>3.70082528403834E-2</v>
      </c>
      <c r="AV407" s="78">
        <v>416.53</v>
      </c>
      <c r="AW407" s="78">
        <v>451.7</v>
      </c>
      <c r="AX407" s="78">
        <v>398.35</v>
      </c>
      <c r="AY407" s="78">
        <v>238.81</v>
      </c>
      <c r="AZ407" s="78"/>
      <c r="BA407" s="79">
        <v>298.19</v>
      </c>
      <c r="BB407" s="65" t="s">
        <v>394</v>
      </c>
      <c r="BC407" s="78">
        <v>479.95</v>
      </c>
      <c r="BD407" s="78">
        <v>489.26</v>
      </c>
      <c r="BE407" s="78">
        <v>423.02</v>
      </c>
      <c r="BF407" s="78"/>
      <c r="BG407" s="78"/>
      <c r="BH407" s="79">
        <v>315.49</v>
      </c>
      <c r="BI407" s="65" t="s">
        <v>395</v>
      </c>
      <c r="BJ407" s="68">
        <v>0.13439234501202801</v>
      </c>
      <c r="BK407" s="78">
        <v>538.51</v>
      </c>
      <c r="BL407" s="78">
        <v>554.64</v>
      </c>
      <c r="BM407" s="78">
        <v>556.84</v>
      </c>
      <c r="BN407" s="78">
        <v>394.98</v>
      </c>
      <c r="BO407" s="78"/>
      <c r="BP407" s="79"/>
      <c r="BQ407" s="65" t="s">
        <v>396</v>
      </c>
      <c r="BR407" s="68">
        <v>1</v>
      </c>
      <c r="BS407" s="78">
        <v>467.23</v>
      </c>
      <c r="BT407" s="78">
        <v>481.25</v>
      </c>
      <c r="BU407" s="78">
        <v>404.05</v>
      </c>
      <c r="BV407" s="78"/>
      <c r="BW407" s="78"/>
      <c r="BX407" s="79">
        <v>329.25</v>
      </c>
      <c r="BY407" s="65" t="s">
        <v>397</v>
      </c>
      <c r="BZ407" s="78">
        <v>512.23</v>
      </c>
      <c r="CA407" s="78">
        <v>502.33</v>
      </c>
      <c r="CB407" s="78">
        <v>409.03</v>
      </c>
      <c r="CC407" s="78">
        <v>297.87</v>
      </c>
      <c r="CD407" s="78"/>
      <c r="CE407" s="79">
        <v>461.7</v>
      </c>
      <c r="CF407" s="65" t="s">
        <v>398</v>
      </c>
      <c r="CG407" s="78">
        <v>478.67</v>
      </c>
      <c r="CH407" s="78">
        <v>486.46</v>
      </c>
      <c r="CI407" s="78">
        <v>469.06</v>
      </c>
      <c r="CJ407" s="78"/>
      <c r="CK407" s="78"/>
      <c r="CL407" s="79"/>
      <c r="CM407" s="65" t="s">
        <v>399</v>
      </c>
      <c r="CN407" s="78">
        <v>453.02</v>
      </c>
      <c r="CO407" s="78">
        <v>439.66</v>
      </c>
      <c r="CP407" s="78">
        <v>471.82</v>
      </c>
      <c r="CQ407" s="78">
        <v>326.60000000000002</v>
      </c>
      <c r="CR407" s="78"/>
      <c r="CS407" s="79">
        <v>504.63</v>
      </c>
      <c r="CT407" s="65" t="s">
        <v>400</v>
      </c>
      <c r="CU407" s="78">
        <v>467.56</v>
      </c>
      <c r="CV407" s="78">
        <v>557.32000000000005</v>
      </c>
      <c r="CW407" s="78"/>
      <c r="CX407" s="78">
        <v>340.67</v>
      </c>
      <c r="CY407" s="78"/>
      <c r="CZ407" s="79"/>
      <c r="DA407" s="65" t="s">
        <v>401</v>
      </c>
      <c r="DB407" s="68">
        <v>0.133244503664224</v>
      </c>
      <c r="DC407" s="78">
        <v>448.55</v>
      </c>
      <c r="DD407" s="78">
        <v>476.91</v>
      </c>
      <c r="DE407" s="78">
        <v>408.93</v>
      </c>
      <c r="DF407" s="78">
        <v>374.95</v>
      </c>
      <c r="DG407" s="78"/>
      <c r="DH407" s="79">
        <v>408.87</v>
      </c>
      <c r="DI407" s="65" t="s">
        <v>402</v>
      </c>
      <c r="DJ407" s="68">
        <v>3.2824552765468602E-3</v>
      </c>
      <c r="DK407" s="78">
        <v>473.67</v>
      </c>
      <c r="DL407" s="78">
        <v>511.56</v>
      </c>
      <c r="DM407" s="78">
        <v>511.56</v>
      </c>
      <c r="DN407" s="78">
        <v>474.5</v>
      </c>
      <c r="DO407" s="78"/>
      <c r="DP407" s="79">
        <v>384.05</v>
      </c>
      <c r="DQ407" s="65" t="s">
        <v>403</v>
      </c>
      <c r="DR407" s="78">
        <v>448.38</v>
      </c>
      <c r="DS407" s="78">
        <v>451.41</v>
      </c>
      <c r="DT407" s="78">
        <v>414.84</v>
      </c>
      <c r="DU407" s="78">
        <v>562.63</v>
      </c>
      <c r="DV407" s="78"/>
      <c r="DW407" s="79"/>
      <c r="DX407" s="65" t="s">
        <v>404</v>
      </c>
      <c r="DY407" s="78">
        <v>477.53</v>
      </c>
      <c r="DZ407" s="78">
        <v>463.24</v>
      </c>
      <c r="EA407" s="78">
        <v>539.84</v>
      </c>
      <c r="EB407" s="78">
        <v>330.81</v>
      </c>
      <c r="EC407" s="78"/>
      <c r="ED407" s="79">
        <v>317.16000000000003</v>
      </c>
      <c r="EE407" s="65" t="s">
        <v>405</v>
      </c>
      <c r="EF407" s="68">
        <v>1</v>
      </c>
      <c r="EG407" s="78">
        <v>461.14</v>
      </c>
      <c r="EH407" s="78">
        <v>483.69</v>
      </c>
      <c r="EI407" s="78">
        <v>381.34</v>
      </c>
      <c r="EJ407" s="78"/>
      <c r="EK407" s="78">
        <v>284.94</v>
      </c>
      <c r="EL407" s="79">
        <v>265.56</v>
      </c>
      <c r="EM407" s="65" t="s">
        <v>406</v>
      </c>
      <c r="EN407" s="78">
        <v>504.58</v>
      </c>
      <c r="EO407" s="78">
        <v>485.51</v>
      </c>
      <c r="EP407" s="78">
        <v>430.35</v>
      </c>
      <c r="EQ407" s="78"/>
      <c r="ER407" s="78"/>
      <c r="ES407" s="79">
        <v>356.12</v>
      </c>
      <c r="ET407" s="65" t="s">
        <v>407</v>
      </c>
      <c r="EU407" s="68">
        <v>1</v>
      </c>
      <c r="EV407" s="78">
        <v>440.3</v>
      </c>
      <c r="EW407" s="78">
        <v>451.7</v>
      </c>
      <c r="EX407" s="78">
        <v>450.23</v>
      </c>
      <c r="EY407" s="78"/>
      <c r="EZ407" s="78"/>
      <c r="FA407" s="79">
        <v>300.43</v>
      </c>
      <c r="FB407" s="65" t="s">
        <v>408</v>
      </c>
      <c r="FC407" s="78">
        <v>526.89</v>
      </c>
      <c r="FD407" s="78">
        <v>493.7</v>
      </c>
      <c r="FE407" s="78">
        <v>615.37</v>
      </c>
      <c r="FF407" s="78"/>
      <c r="FG407" s="78"/>
      <c r="FH407" s="79"/>
      <c r="FI407" s="65" t="s">
        <v>409</v>
      </c>
      <c r="FJ407" s="78">
        <v>474.17</v>
      </c>
      <c r="FK407" s="78">
        <v>488.52</v>
      </c>
      <c r="FL407" s="78">
        <v>321.58</v>
      </c>
      <c r="FM407" s="78">
        <v>538.66999999999996</v>
      </c>
      <c r="FN407" s="78"/>
      <c r="FO407" s="79">
        <v>294.08999999999997</v>
      </c>
      <c r="FP407" s="65" t="s">
        <v>410</v>
      </c>
      <c r="FQ407" s="68">
        <v>0.23353027720043901</v>
      </c>
      <c r="FR407" s="78">
        <v>470.47</v>
      </c>
      <c r="FS407" s="78">
        <v>486.83</v>
      </c>
      <c r="FT407" s="78">
        <v>483.04</v>
      </c>
      <c r="FU407" s="78">
        <v>316.42</v>
      </c>
      <c r="FV407" s="78">
        <v>229.98</v>
      </c>
      <c r="FW407" s="79">
        <v>268.68</v>
      </c>
      <c r="FX407" s="65" t="s">
        <v>411</v>
      </c>
      <c r="FY407" s="78">
        <v>464.67</v>
      </c>
      <c r="FZ407" s="78">
        <v>492.05</v>
      </c>
      <c r="GA407" s="78">
        <v>471.38</v>
      </c>
      <c r="GB407" s="78">
        <v>478.43</v>
      </c>
      <c r="GC407" s="78"/>
      <c r="GD407" s="79">
        <v>298.77</v>
      </c>
      <c r="GE407" s="65" t="s">
        <v>412</v>
      </c>
      <c r="GF407" s="68">
        <v>0.2220495170423</v>
      </c>
      <c r="GG407" s="78">
        <v>463.06</v>
      </c>
      <c r="GH407" s="78">
        <v>485.47</v>
      </c>
      <c r="GI407" s="78">
        <v>298.66000000000003</v>
      </c>
      <c r="GJ407" s="78">
        <v>296.7</v>
      </c>
      <c r="GK407" s="78"/>
      <c r="GL407" s="79">
        <v>332.85</v>
      </c>
      <c r="GM407" s="65" t="s">
        <v>413</v>
      </c>
      <c r="GN407" s="68">
        <v>0.103500382951417</v>
      </c>
      <c r="GO407" s="78">
        <v>454.41</v>
      </c>
      <c r="GP407" s="78">
        <v>508.62</v>
      </c>
      <c r="GQ407" s="78">
        <v>431.68</v>
      </c>
      <c r="GR407" s="78">
        <v>318.77999999999997</v>
      </c>
      <c r="GS407" s="78"/>
      <c r="GT407" s="79"/>
      <c r="GU407" s="65" t="s">
        <v>414</v>
      </c>
      <c r="GV407" s="68">
        <v>1</v>
      </c>
      <c r="GW407" s="78">
        <v>425.64</v>
      </c>
      <c r="GX407" s="78">
        <v>412.16</v>
      </c>
      <c r="GY407" s="78">
        <v>376.06</v>
      </c>
      <c r="GZ407" s="78">
        <v>328</v>
      </c>
      <c r="HA407" s="78"/>
      <c r="HB407" s="79">
        <v>365.42</v>
      </c>
      <c r="HC407" s="65" t="s">
        <v>415</v>
      </c>
      <c r="HD407" s="68">
        <v>1</v>
      </c>
      <c r="HE407" s="78">
        <v>442.33</v>
      </c>
      <c r="HF407" s="78">
        <v>478.95</v>
      </c>
      <c r="HG407" s="78"/>
      <c r="HH407" s="78">
        <v>268.14</v>
      </c>
      <c r="HI407" s="78">
        <v>261.5</v>
      </c>
      <c r="HJ407" s="79">
        <v>363.39</v>
      </c>
      <c r="HK407" s="85" t="s">
        <v>416</v>
      </c>
      <c r="HL407" s="68">
        <v>1.1102475852114999</v>
      </c>
      <c r="HM407" s="78">
        <v>396.08</v>
      </c>
      <c r="HN407" s="78">
        <v>415.08</v>
      </c>
      <c r="HO407" s="78">
        <v>410.09</v>
      </c>
      <c r="HP407" s="78"/>
      <c r="HQ407" s="78"/>
      <c r="HR407" s="79"/>
    </row>
    <row r="408" spans="1:226" x14ac:dyDescent="0.25">
      <c r="A408" s="81">
        <v>42646</v>
      </c>
      <c r="B408" s="82" t="s">
        <v>387</v>
      </c>
      <c r="C408" s="83">
        <v>450.6138389943132</v>
      </c>
      <c r="D408" s="83">
        <v>457.28673671061085</v>
      </c>
      <c r="E408" s="83">
        <v>411.90542482721423</v>
      </c>
      <c r="F408" s="83">
        <v>317.67123340898166</v>
      </c>
      <c r="G408" s="83">
        <v>256.18514325646402</v>
      </c>
      <c r="H408" s="84">
        <v>297.45942784574908</v>
      </c>
      <c r="I408" s="82" t="s">
        <v>388</v>
      </c>
      <c r="J408" s="83">
        <v>462.68355440722394</v>
      </c>
      <c r="K408" s="83">
        <v>458.47980329948405</v>
      </c>
      <c r="L408" s="83">
        <v>396.02956756168186</v>
      </c>
      <c r="M408" s="83">
        <v>316.5843781427721</v>
      </c>
      <c r="N408" s="83">
        <v>262.27722126929677</v>
      </c>
      <c r="O408" s="84">
        <v>317.8059102529437</v>
      </c>
      <c r="P408" s="65" t="s">
        <v>389</v>
      </c>
      <c r="Q408" s="78">
        <v>444.14</v>
      </c>
      <c r="R408" s="78">
        <v>468.69</v>
      </c>
      <c r="S408" s="78">
        <v>424.69</v>
      </c>
      <c r="T408" s="78">
        <v>266</v>
      </c>
      <c r="U408" s="78"/>
      <c r="V408" s="79"/>
      <c r="W408" s="65" t="s">
        <v>390</v>
      </c>
      <c r="X408" s="78">
        <v>436.99</v>
      </c>
      <c r="Y408" s="78">
        <v>439.28</v>
      </c>
      <c r="Z408" s="78">
        <v>392.59</v>
      </c>
      <c r="AA408" s="78">
        <v>242.17</v>
      </c>
      <c r="AB408" s="78"/>
      <c r="AC408" s="79">
        <v>359.5</v>
      </c>
      <c r="AD408" s="65" t="s">
        <v>391</v>
      </c>
      <c r="AE408" s="68">
        <v>0.51129972389814904</v>
      </c>
      <c r="AF408" s="78">
        <v>448.62</v>
      </c>
      <c r="AG408" s="78">
        <v>467.62</v>
      </c>
      <c r="AH408" s="78">
        <v>401.37</v>
      </c>
      <c r="AI408" s="78"/>
      <c r="AJ408" s="78"/>
      <c r="AK408" s="79">
        <v>265.74</v>
      </c>
      <c r="AL408" s="69" t="s">
        <v>392</v>
      </c>
      <c r="AM408" s="70">
        <v>1</v>
      </c>
      <c r="AN408" s="78">
        <v>482.76</v>
      </c>
      <c r="AO408" s="78">
        <v>500.96</v>
      </c>
      <c r="AP408" s="78">
        <v>472.33</v>
      </c>
      <c r="AQ408" s="78">
        <v>487.16</v>
      </c>
      <c r="AR408" s="78"/>
      <c r="AS408" s="79"/>
      <c r="AT408" s="65" t="s">
        <v>393</v>
      </c>
      <c r="AU408" s="68">
        <v>3.70082528403834E-2</v>
      </c>
      <c r="AV408" s="78">
        <v>413.87</v>
      </c>
      <c r="AW408" s="78">
        <v>443.29</v>
      </c>
      <c r="AX408" s="78">
        <v>399.24</v>
      </c>
      <c r="AY408" s="78">
        <v>238.78</v>
      </c>
      <c r="AZ408" s="78"/>
      <c r="BA408" s="79">
        <v>296.41000000000003</v>
      </c>
      <c r="BB408" s="65" t="s">
        <v>394</v>
      </c>
      <c r="BC408" s="78">
        <v>468.19</v>
      </c>
      <c r="BD408" s="78">
        <v>473.3</v>
      </c>
      <c r="BE408" s="78">
        <v>386.1</v>
      </c>
      <c r="BF408" s="78"/>
      <c r="BG408" s="78"/>
      <c r="BH408" s="79">
        <v>314.49</v>
      </c>
      <c r="BI408" s="65" t="s">
        <v>395</v>
      </c>
      <c r="BJ408" s="68">
        <v>0.13429488470784101</v>
      </c>
      <c r="BK408" s="78">
        <v>520.92999999999995</v>
      </c>
      <c r="BL408" s="78">
        <v>532.75</v>
      </c>
      <c r="BM408" s="78">
        <v>534.95000000000005</v>
      </c>
      <c r="BN408" s="78">
        <v>367.83</v>
      </c>
      <c r="BO408" s="78"/>
      <c r="BP408" s="79"/>
      <c r="BQ408" s="65" t="s">
        <v>396</v>
      </c>
      <c r="BR408" s="68">
        <v>1</v>
      </c>
      <c r="BS408" s="78">
        <v>467.23</v>
      </c>
      <c r="BT408" s="78">
        <v>481.25</v>
      </c>
      <c r="BU408" s="78">
        <v>404.05</v>
      </c>
      <c r="BV408" s="78"/>
      <c r="BW408" s="78"/>
      <c r="BX408" s="79">
        <v>329.25</v>
      </c>
      <c r="BY408" s="65" t="s">
        <v>397</v>
      </c>
      <c r="BZ408" s="78">
        <v>496.62</v>
      </c>
      <c r="CA408" s="78">
        <v>485.73</v>
      </c>
      <c r="CB408" s="78">
        <v>392.01</v>
      </c>
      <c r="CC408" s="78">
        <v>287.73</v>
      </c>
      <c r="CD408" s="78"/>
      <c r="CE408" s="79">
        <v>455.74</v>
      </c>
      <c r="CF408" s="65" t="s">
        <v>398</v>
      </c>
      <c r="CG408" s="78">
        <v>465.77</v>
      </c>
      <c r="CH408" s="78">
        <v>473.56</v>
      </c>
      <c r="CI408" s="78">
        <v>443.26</v>
      </c>
      <c r="CJ408" s="78"/>
      <c r="CK408" s="78"/>
      <c r="CL408" s="79"/>
      <c r="CM408" s="65" t="s">
        <v>399</v>
      </c>
      <c r="CN408" s="78">
        <v>435.33</v>
      </c>
      <c r="CO408" s="78">
        <v>418.09</v>
      </c>
      <c r="CP408" s="78">
        <v>448.59</v>
      </c>
      <c r="CQ408" s="78">
        <v>304.77999999999997</v>
      </c>
      <c r="CR408" s="78"/>
      <c r="CS408" s="79">
        <v>505.03</v>
      </c>
      <c r="CT408" s="65" t="s">
        <v>400</v>
      </c>
      <c r="CU408" s="78">
        <v>459.95</v>
      </c>
      <c r="CV408" s="78">
        <v>550.77</v>
      </c>
      <c r="CW408" s="78"/>
      <c r="CX408" s="78">
        <v>311.8</v>
      </c>
      <c r="CY408" s="78"/>
      <c r="CZ408" s="79"/>
      <c r="DA408" s="65" t="s">
        <v>401</v>
      </c>
      <c r="DB408" s="68">
        <v>0.133239177647796</v>
      </c>
      <c r="DC408" s="78">
        <v>443.31</v>
      </c>
      <c r="DD408" s="78">
        <v>471.56</v>
      </c>
      <c r="DE408" s="78">
        <v>404.65</v>
      </c>
      <c r="DF408" s="78">
        <v>358.28</v>
      </c>
      <c r="DG408" s="78"/>
      <c r="DH408" s="79">
        <v>411.1</v>
      </c>
      <c r="DI408" s="65" t="s">
        <v>402</v>
      </c>
      <c r="DJ408" s="68">
        <v>3.24485690181063E-3</v>
      </c>
      <c r="DK408" s="78">
        <v>458.73</v>
      </c>
      <c r="DL408" s="78">
        <v>490.59</v>
      </c>
      <c r="DM408" s="78">
        <v>490.59</v>
      </c>
      <c r="DN408" s="78">
        <v>468.16</v>
      </c>
      <c r="DO408" s="78"/>
      <c r="DP408" s="79">
        <v>386.78</v>
      </c>
      <c r="DQ408" s="65" t="s">
        <v>403</v>
      </c>
      <c r="DR408" s="78">
        <v>432.12</v>
      </c>
      <c r="DS408" s="78">
        <v>459.54</v>
      </c>
      <c r="DT408" s="78">
        <v>402.27</v>
      </c>
      <c r="DU408" s="78">
        <v>536.52</v>
      </c>
      <c r="DV408" s="78"/>
      <c r="DW408" s="79"/>
      <c r="DX408" s="65" t="s">
        <v>404</v>
      </c>
      <c r="DY408" s="78">
        <v>465.35</v>
      </c>
      <c r="DZ408" s="78">
        <v>450.16</v>
      </c>
      <c r="EA408" s="78">
        <v>525.59</v>
      </c>
      <c r="EB408" s="78">
        <v>303.45</v>
      </c>
      <c r="EC408" s="78"/>
      <c r="ED408" s="79">
        <v>313.73</v>
      </c>
      <c r="EE408" s="65" t="s">
        <v>405</v>
      </c>
      <c r="EF408" s="68">
        <v>1</v>
      </c>
      <c r="EG408" s="78">
        <v>446.09</v>
      </c>
      <c r="EH408" s="78">
        <v>473.43</v>
      </c>
      <c r="EI408" s="78">
        <v>381.34</v>
      </c>
      <c r="EJ408" s="78"/>
      <c r="EK408" s="78">
        <v>284.94</v>
      </c>
      <c r="EL408" s="79">
        <v>260.83999999999997</v>
      </c>
      <c r="EM408" s="65" t="s">
        <v>406</v>
      </c>
      <c r="EN408" s="78">
        <v>481.5</v>
      </c>
      <c r="EO408" s="78">
        <v>464.15</v>
      </c>
      <c r="EP408" s="78">
        <v>410.18</v>
      </c>
      <c r="EQ408" s="78"/>
      <c r="ER408" s="78"/>
      <c r="ES408" s="79">
        <v>356.12</v>
      </c>
      <c r="ET408" s="65" t="s">
        <v>407</v>
      </c>
      <c r="EU408" s="68">
        <v>1</v>
      </c>
      <c r="EV408" s="78">
        <v>436.55</v>
      </c>
      <c r="EW408" s="78">
        <v>448.23</v>
      </c>
      <c r="EX408" s="78">
        <v>446.76</v>
      </c>
      <c r="EY408" s="78"/>
      <c r="EZ408" s="78"/>
      <c r="FA408" s="79">
        <v>297.54000000000002</v>
      </c>
      <c r="FB408" s="65" t="s">
        <v>408</v>
      </c>
      <c r="FC408" s="78">
        <v>526.89</v>
      </c>
      <c r="FD408" s="78">
        <v>493.7</v>
      </c>
      <c r="FE408" s="78">
        <v>615.37</v>
      </c>
      <c r="FF408" s="78"/>
      <c r="FG408" s="78"/>
      <c r="FH408" s="79"/>
      <c r="FI408" s="65" t="s">
        <v>409</v>
      </c>
      <c r="FJ408" s="78">
        <v>452.68</v>
      </c>
      <c r="FK408" s="78">
        <v>462.9</v>
      </c>
      <c r="FL408" s="78">
        <v>288.52</v>
      </c>
      <c r="FM408" s="78">
        <v>516.66999999999996</v>
      </c>
      <c r="FN408" s="78"/>
      <c r="FO408" s="79">
        <v>286.64999999999998</v>
      </c>
      <c r="FP408" s="65" t="s">
        <v>410</v>
      </c>
      <c r="FQ408" s="68">
        <v>0.23292106305173199</v>
      </c>
      <c r="FR408" s="78">
        <v>447.92</v>
      </c>
      <c r="FS408" s="78">
        <v>463.15</v>
      </c>
      <c r="FT408" s="78">
        <v>465.72</v>
      </c>
      <c r="FU408" s="78">
        <v>314.64999999999998</v>
      </c>
      <c r="FV408" s="78">
        <v>229.38</v>
      </c>
      <c r="FW408" s="79">
        <v>262.7</v>
      </c>
      <c r="FX408" s="65" t="s">
        <v>411</v>
      </c>
      <c r="FY408" s="78">
        <v>445.97</v>
      </c>
      <c r="FZ408" s="78">
        <v>471.72</v>
      </c>
      <c r="GA408" s="78">
        <v>456.74</v>
      </c>
      <c r="GB408" s="78">
        <v>478.43</v>
      </c>
      <c r="GC408" s="78"/>
      <c r="GD408" s="79">
        <v>295.51</v>
      </c>
      <c r="GE408" s="65" t="s">
        <v>412</v>
      </c>
      <c r="GF408" s="68">
        <v>0.22469385462307601</v>
      </c>
      <c r="GG408" s="78">
        <v>458.85</v>
      </c>
      <c r="GH408" s="78">
        <v>482.09</v>
      </c>
      <c r="GI408" s="78">
        <v>379.62</v>
      </c>
      <c r="GJ408" s="78">
        <v>309.26</v>
      </c>
      <c r="GK408" s="78"/>
      <c r="GL408" s="79">
        <v>336.61</v>
      </c>
      <c r="GM408" s="65" t="s">
        <v>413</v>
      </c>
      <c r="GN408" s="68">
        <v>0.104242676951944</v>
      </c>
      <c r="GO408" s="78">
        <v>457.67</v>
      </c>
      <c r="GP408" s="78">
        <v>512.27</v>
      </c>
      <c r="GQ408" s="78">
        <v>434.78</v>
      </c>
      <c r="GR408" s="78">
        <v>321.07</v>
      </c>
      <c r="GS408" s="78"/>
      <c r="GT408" s="79"/>
      <c r="GU408" s="65" t="s">
        <v>414</v>
      </c>
      <c r="GV408" s="68">
        <v>1</v>
      </c>
      <c r="GW408" s="78">
        <v>424</v>
      </c>
      <c r="GX408" s="78">
        <v>405.27</v>
      </c>
      <c r="GY408" s="78">
        <v>378.54</v>
      </c>
      <c r="GZ408" s="78">
        <v>306.70999999999998</v>
      </c>
      <c r="HA408" s="78"/>
      <c r="HB408" s="79">
        <v>352.13</v>
      </c>
      <c r="HC408" s="65" t="s">
        <v>415</v>
      </c>
      <c r="HD408" s="68">
        <v>1</v>
      </c>
      <c r="HE408" s="78">
        <v>445.66</v>
      </c>
      <c r="HF408" s="78">
        <v>479.78</v>
      </c>
      <c r="HG408" s="78"/>
      <c r="HH408" s="78">
        <v>268.8</v>
      </c>
      <c r="HI408" s="78">
        <v>262.16000000000003</v>
      </c>
      <c r="HJ408" s="79">
        <v>365.05</v>
      </c>
      <c r="HK408" s="85" t="s">
        <v>416</v>
      </c>
      <c r="HL408" s="68">
        <v>1.1452392404773399</v>
      </c>
      <c r="HM408" s="78">
        <v>401.89</v>
      </c>
      <c r="HN408" s="78">
        <v>421.52</v>
      </c>
      <c r="HO408" s="78">
        <v>380.35</v>
      </c>
      <c r="HP408" s="78"/>
      <c r="HQ408" s="78"/>
      <c r="HR408" s="79"/>
    </row>
    <row r="409" spans="1:226" x14ac:dyDescent="0.25">
      <c r="A409" s="81">
        <v>42639</v>
      </c>
      <c r="B409" s="82" t="s">
        <v>387</v>
      </c>
      <c r="C409" s="83">
        <v>446.89099979990362</v>
      </c>
      <c r="D409" s="83">
        <v>452.46206289849727</v>
      </c>
      <c r="E409" s="83">
        <v>408.01120122929819</v>
      </c>
      <c r="F409" s="83">
        <v>319.9002643589306</v>
      </c>
      <c r="G409" s="83">
        <v>256.04310971348707</v>
      </c>
      <c r="H409" s="84">
        <v>293.41116548837431</v>
      </c>
      <c r="I409" s="82" t="s">
        <v>388</v>
      </c>
      <c r="J409" s="83">
        <v>458.63363137266845</v>
      </c>
      <c r="K409" s="83">
        <v>453.49766447291961</v>
      </c>
      <c r="L409" s="83">
        <v>392.92638757616044</v>
      </c>
      <c r="M409" s="83">
        <v>320.1279705978813</v>
      </c>
      <c r="N409" s="83">
        <v>262.49608919382501</v>
      </c>
      <c r="O409" s="84">
        <v>316.86443946874181</v>
      </c>
      <c r="P409" s="65" t="s">
        <v>389</v>
      </c>
      <c r="Q409" s="78">
        <v>440.81</v>
      </c>
      <c r="R409" s="78">
        <v>464.53</v>
      </c>
      <c r="S409" s="78">
        <v>409.79</v>
      </c>
      <c r="T409" s="78">
        <v>273</v>
      </c>
      <c r="U409" s="78"/>
      <c r="V409" s="79"/>
      <c r="W409" s="65" t="s">
        <v>390</v>
      </c>
      <c r="X409" s="78">
        <v>439.31</v>
      </c>
      <c r="Y409" s="78">
        <v>450.52</v>
      </c>
      <c r="Z409" s="78">
        <v>392.26</v>
      </c>
      <c r="AA409" s="78">
        <v>241.32</v>
      </c>
      <c r="AB409" s="78"/>
      <c r="AC409" s="79">
        <v>361.98</v>
      </c>
      <c r="AD409" s="65" t="s">
        <v>391</v>
      </c>
      <c r="AE409" s="68">
        <v>0.51129972389814904</v>
      </c>
      <c r="AF409" s="78">
        <v>464.17</v>
      </c>
      <c r="AG409" s="78">
        <v>470.74</v>
      </c>
      <c r="AH409" s="78">
        <v>424.38</v>
      </c>
      <c r="AI409" s="78"/>
      <c r="AJ409" s="78"/>
      <c r="AK409" s="79">
        <v>265.14</v>
      </c>
      <c r="AL409" s="69" t="s">
        <v>392</v>
      </c>
      <c r="AM409" s="70">
        <v>1</v>
      </c>
      <c r="AN409" s="78">
        <v>482.76</v>
      </c>
      <c r="AO409" s="78">
        <v>500.96</v>
      </c>
      <c r="AP409" s="78">
        <v>472.33</v>
      </c>
      <c r="AQ409" s="78">
        <v>487.16</v>
      </c>
      <c r="AR409" s="78"/>
      <c r="AS409" s="79"/>
      <c r="AT409" s="65" t="s">
        <v>393</v>
      </c>
      <c r="AU409" s="68">
        <v>3.70082528403834E-2</v>
      </c>
      <c r="AV409" s="78">
        <v>412.95</v>
      </c>
      <c r="AW409" s="78">
        <v>442.46</v>
      </c>
      <c r="AX409" s="78">
        <v>396.88</v>
      </c>
      <c r="AY409" s="78">
        <v>238.78</v>
      </c>
      <c r="AZ409" s="78"/>
      <c r="BA409" s="79">
        <v>295.22000000000003</v>
      </c>
      <c r="BB409" s="65" t="s">
        <v>394</v>
      </c>
      <c r="BC409" s="78">
        <v>458.95</v>
      </c>
      <c r="BD409" s="78">
        <v>462.37</v>
      </c>
      <c r="BE409" s="78">
        <v>386.81</v>
      </c>
      <c r="BF409" s="78"/>
      <c r="BG409" s="78"/>
      <c r="BH409" s="79">
        <v>314.49</v>
      </c>
      <c r="BI409" s="65" t="s">
        <v>395</v>
      </c>
      <c r="BJ409" s="68">
        <v>0.134157957579254</v>
      </c>
      <c r="BK409" s="78">
        <v>509.67</v>
      </c>
      <c r="BL409" s="78">
        <v>521.47</v>
      </c>
      <c r="BM409" s="78">
        <v>523.66999999999996</v>
      </c>
      <c r="BN409" s="78">
        <v>367.46</v>
      </c>
      <c r="BO409" s="78"/>
      <c r="BP409" s="79"/>
      <c r="BQ409" s="65" t="s">
        <v>396</v>
      </c>
      <c r="BR409" s="68">
        <v>1</v>
      </c>
      <c r="BS409" s="78">
        <v>467.23</v>
      </c>
      <c r="BT409" s="78">
        <v>481.25</v>
      </c>
      <c r="BU409" s="78">
        <v>404.05</v>
      </c>
      <c r="BV409" s="78"/>
      <c r="BW409" s="78"/>
      <c r="BX409" s="79">
        <v>329.25</v>
      </c>
      <c r="BY409" s="65" t="s">
        <v>397</v>
      </c>
      <c r="BZ409" s="78">
        <v>493.78</v>
      </c>
      <c r="CA409" s="78">
        <v>481.79</v>
      </c>
      <c r="CB409" s="78">
        <v>390.93</v>
      </c>
      <c r="CC409" s="78">
        <v>295.82</v>
      </c>
      <c r="CD409" s="78"/>
      <c r="CE409" s="79">
        <v>456.37</v>
      </c>
      <c r="CF409" s="65" t="s">
        <v>398</v>
      </c>
      <c r="CG409" s="78">
        <v>460.93</v>
      </c>
      <c r="CH409" s="78">
        <v>467.1</v>
      </c>
      <c r="CI409" s="78">
        <v>428.74</v>
      </c>
      <c r="CJ409" s="78"/>
      <c r="CK409" s="78"/>
      <c r="CL409" s="79"/>
      <c r="CM409" s="65" t="s">
        <v>399</v>
      </c>
      <c r="CN409" s="78">
        <v>430.17</v>
      </c>
      <c r="CO409" s="78">
        <v>411.96</v>
      </c>
      <c r="CP409" s="78">
        <v>438.69</v>
      </c>
      <c r="CQ409" s="78">
        <v>303.70999999999998</v>
      </c>
      <c r="CR409" s="78"/>
      <c r="CS409" s="79">
        <v>507.73</v>
      </c>
      <c r="CT409" s="65" t="s">
        <v>400</v>
      </c>
      <c r="CU409" s="78">
        <v>462.48</v>
      </c>
      <c r="CV409" s="78">
        <v>554.09</v>
      </c>
      <c r="CW409" s="78"/>
      <c r="CX409" s="78">
        <v>316.33999999999997</v>
      </c>
      <c r="CY409" s="78"/>
      <c r="CZ409" s="79"/>
      <c r="DA409" s="65" t="s">
        <v>401</v>
      </c>
      <c r="DB409" s="68">
        <v>0.13328002132480299</v>
      </c>
      <c r="DC409" s="78">
        <v>444.62</v>
      </c>
      <c r="DD409" s="78">
        <v>466.37</v>
      </c>
      <c r="DE409" s="78">
        <v>399.44</v>
      </c>
      <c r="DF409" s="78">
        <v>358.39</v>
      </c>
      <c r="DG409" s="78"/>
      <c r="DH409" s="79">
        <v>401.73</v>
      </c>
      <c r="DI409" s="65" t="s">
        <v>402</v>
      </c>
      <c r="DJ409" s="68">
        <v>3.2624298577580602E-3</v>
      </c>
      <c r="DK409" s="78">
        <v>461.45</v>
      </c>
      <c r="DL409" s="78">
        <v>489.71</v>
      </c>
      <c r="DM409" s="78">
        <v>489.71</v>
      </c>
      <c r="DN409" s="78">
        <v>435.01</v>
      </c>
      <c r="DO409" s="78"/>
      <c r="DP409" s="79">
        <v>390.81</v>
      </c>
      <c r="DQ409" s="65" t="s">
        <v>403</v>
      </c>
      <c r="DR409" s="78">
        <v>440.25</v>
      </c>
      <c r="DS409" s="78">
        <v>467.67</v>
      </c>
      <c r="DT409" s="78">
        <v>401.58</v>
      </c>
      <c r="DU409" s="78">
        <v>535.63</v>
      </c>
      <c r="DV409" s="78"/>
      <c r="DW409" s="79"/>
      <c r="DX409" s="65" t="s">
        <v>404</v>
      </c>
      <c r="DY409" s="78">
        <v>461.68</v>
      </c>
      <c r="DZ409" s="78">
        <v>445.56</v>
      </c>
      <c r="EA409" s="78">
        <v>511.96</v>
      </c>
      <c r="EB409" s="78">
        <v>300.48</v>
      </c>
      <c r="EC409" s="78"/>
      <c r="ED409" s="79">
        <v>313.27</v>
      </c>
      <c r="EE409" s="65" t="s">
        <v>405</v>
      </c>
      <c r="EF409" s="68">
        <v>1</v>
      </c>
      <c r="EG409" s="78">
        <v>461.12</v>
      </c>
      <c r="EH409" s="78">
        <v>488.04</v>
      </c>
      <c r="EI409" s="78">
        <v>381.34</v>
      </c>
      <c r="EJ409" s="78"/>
      <c r="EK409" s="78">
        <v>284.94</v>
      </c>
      <c r="EL409" s="79">
        <v>258</v>
      </c>
      <c r="EM409" s="65" t="s">
        <v>406</v>
      </c>
      <c r="EN409" s="78">
        <v>481.5</v>
      </c>
      <c r="EO409" s="78">
        <v>464.15</v>
      </c>
      <c r="EP409" s="78">
        <v>410.18</v>
      </c>
      <c r="EQ409" s="78"/>
      <c r="ER409" s="78"/>
      <c r="ES409" s="79">
        <v>337.6</v>
      </c>
      <c r="ET409" s="65" t="s">
        <v>407</v>
      </c>
      <c r="EU409" s="68">
        <v>1</v>
      </c>
      <c r="EV409" s="78">
        <v>435.83</v>
      </c>
      <c r="EW409" s="78">
        <v>446.32</v>
      </c>
      <c r="EX409" s="78">
        <v>444.85</v>
      </c>
      <c r="EY409" s="78"/>
      <c r="EZ409" s="78"/>
      <c r="FA409" s="79">
        <v>297.54000000000002</v>
      </c>
      <c r="FB409" s="65" t="s">
        <v>408</v>
      </c>
      <c r="FC409" s="78">
        <v>535.37</v>
      </c>
      <c r="FD409" s="78">
        <v>510.65</v>
      </c>
      <c r="FE409" s="78">
        <v>615.37</v>
      </c>
      <c r="FF409" s="78"/>
      <c r="FG409" s="78"/>
      <c r="FH409" s="79"/>
      <c r="FI409" s="65" t="s">
        <v>409</v>
      </c>
      <c r="FJ409" s="78">
        <v>452.68</v>
      </c>
      <c r="FK409" s="78">
        <v>457.12</v>
      </c>
      <c r="FL409" s="78">
        <v>285.22000000000003</v>
      </c>
      <c r="FM409" s="78">
        <v>494.67</v>
      </c>
      <c r="FN409" s="78"/>
      <c r="FO409" s="79">
        <v>275.91000000000003</v>
      </c>
      <c r="FP409" s="65" t="s">
        <v>410</v>
      </c>
      <c r="FQ409" s="68">
        <v>0.23231501916598901</v>
      </c>
      <c r="FR409" s="78">
        <v>442.91</v>
      </c>
      <c r="FS409" s="78">
        <v>457.54</v>
      </c>
      <c r="FT409" s="78">
        <v>451.1</v>
      </c>
      <c r="FU409" s="78">
        <v>311.95</v>
      </c>
      <c r="FV409" s="78">
        <v>227.65</v>
      </c>
      <c r="FW409" s="79">
        <v>252.12</v>
      </c>
      <c r="FX409" s="65" t="s">
        <v>411</v>
      </c>
      <c r="FY409" s="78">
        <v>445.16</v>
      </c>
      <c r="FZ409" s="78">
        <v>466.84</v>
      </c>
      <c r="GA409" s="78">
        <v>455.12</v>
      </c>
      <c r="GB409" s="78">
        <v>474.89</v>
      </c>
      <c r="GC409" s="78"/>
      <c r="GD409" s="79">
        <v>295.51</v>
      </c>
      <c r="GE409" s="65" t="s">
        <v>412</v>
      </c>
      <c r="GF409" s="68">
        <v>0.224729201312419</v>
      </c>
      <c r="GG409" s="78">
        <v>460.05</v>
      </c>
      <c r="GH409" s="78">
        <v>483.69</v>
      </c>
      <c r="GI409" s="78">
        <v>290.35000000000002</v>
      </c>
      <c r="GJ409" s="78">
        <v>303.13</v>
      </c>
      <c r="GK409" s="78"/>
      <c r="GL409" s="79">
        <v>335.27</v>
      </c>
      <c r="GM409" s="65" t="s">
        <v>413</v>
      </c>
      <c r="GN409" s="68">
        <v>0.104085349986989</v>
      </c>
      <c r="GO409" s="78">
        <v>443.57</v>
      </c>
      <c r="GP409" s="78">
        <v>492.09</v>
      </c>
      <c r="GQ409" s="78">
        <v>412.72</v>
      </c>
      <c r="GR409" s="78">
        <v>301.95</v>
      </c>
      <c r="GS409" s="78"/>
      <c r="GT409" s="79"/>
      <c r="GU409" s="65" t="s">
        <v>414</v>
      </c>
      <c r="GV409" s="68">
        <v>1</v>
      </c>
      <c r="GW409" s="78">
        <v>422.37</v>
      </c>
      <c r="GX409" s="78">
        <v>405.03</v>
      </c>
      <c r="GY409" s="78">
        <v>381.27</v>
      </c>
      <c r="GZ409" s="78">
        <v>328</v>
      </c>
      <c r="HA409" s="78"/>
      <c r="HB409" s="79">
        <v>352.13</v>
      </c>
      <c r="HC409" s="65" t="s">
        <v>415</v>
      </c>
      <c r="HD409" s="68">
        <v>1</v>
      </c>
      <c r="HE409" s="78">
        <v>455.66</v>
      </c>
      <c r="HF409" s="78">
        <v>477.28</v>
      </c>
      <c r="HG409" s="78"/>
      <c r="HH409" s="78">
        <v>269.02</v>
      </c>
      <c r="HI409" s="78">
        <v>262.38</v>
      </c>
      <c r="HJ409" s="79">
        <v>369.22</v>
      </c>
      <c r="HK409" s="85" t="s">
        <v>416</v>
      </c>
      <c r="HL409" s="68">
        <v>1.1482374555057999</v>
      </c>
      <c r="HM409" s="78">
        <v>400.18</v>
      </c>
      <c r="HN409" s="78">
        <v>419.44</v>
      </c>
      <c r="HO409" s="78">
        <v>365.84</v>
      </c>
      <c r="HP409" s="78"/>
      <c r="HQ409" s="78"/>
      <c r="HR409" s="79"/>
    </row>
    <row r="410" spans="1:226" x14ac:dyDescent="0.25">
      <c r="A410" s="81">
        <v>42632</v>
      </c>
      <c r="B410" s="82" t="s">
        <v>387</v>
      </c>
      <c r="C410" s="83">
        <v>448.51992251450395</v>
      </c>
      <c r="D410" s="83">
        <v>451.48086181527981</v>
      </c>
      <c r="E410" s="83">
        <v>405.36247711264281</v>
      </c>
      <c r="F410" s="83">
        <v>314.92293257072976</v>
      </c>
      <c r="G410" s="83">
        <v>261.86082459818311</v>
      </c>
      <c r="H410" s="84">
        <v>293.18800657012156</v>
      </c>
      <c r="I410" s="82" t="s">
        <v>388</v>
      </c>
      <c r="J410" s="83">
        <v>458.88743925428275</v>
      </c>
      <c r="K410" s="83">
        <v>451.28401526591324</v>
      </c>
      <c r="L410" s="83">
        <v>390.29772878562341</v>
      </c>
      <c r="M410" s="83">
        <v>314.85678080004266</v>
      </c>
      <c r="N410" s="83">
        <v>269.49283018867925</v>
      </c>
      <c r="O410" s="84">
        <v>316.92933027424579</v>
      </c>
      <c r="P410" s="65" t="s">
        <v>389</v>
      </c>
      <c r="Q410" s="78">
        <v>436.64</v>
      </c>
      <c r="R410" s="78">
        <v>457.03</v>
      </c>
      <c r="S410" s="78">
        <v>404.66</v>
      </c>
      <c r="T410" s="78">
        <v>273</v>
      </c>
      <c r="U410" s="78"/>
      <c r="V410" s="79"/>
      <c r="W410" s="65" t="s">
        <v>390</v>
      </c>
      <c r="X410" s="78">
        <v>434.6</v>
      </c>
      <c r="Y410" s="78">
        <v>436.88</v>
      </c>
      <c r="Z410" s="78">
        <v>392.26</v>
      </c>
      <c r="AA410" s="78">
        <v>241.32</v>
      </c>
      <c r="AB410" s="78"/>
      <c r="AC410" s="79">
        <v>342.15</v>
      </c>
      <c r="AD410" s="65" t="s">
        <v>391</v>
      </c>
      <c r="AE410" s="68">
        <v>0.51129972389814904</v>
      </c>
      <c r="AF410" s="78">
        <v>467.97</v>
      </c>
      <c r="AG410" s="78">
        <v>470.27</v>
      </c>
      <c r="AH410" s="78">
        <v>424.38</v>
      </c>
      <c r="AI410" s="78"/>
      <c r="AJ410" s="78"/>
      <c r="AK410" s="79">
        <v>280.27</v>
      </c>
      <c r="AL410" s="69" t="s">
        <v>392</v>
      </c>
      <c r="AM410" s="70">
        <v>1</v>
      </c>
      <c r="AN410" s="78">
        <v>483.86</v>
      </c>
      <c r="AO410" s="78">
        <v>501.36</v>
      </c>
      <c r="AP410" s="78">
        <v>473.52</v>
      </c>
      <c r="AQ410" s="78">
        <v>472.57</v>
      </c>
      <c r="AR410" s="78"/>
      <c r="AS410" s="79"/>
      <c r="AT410" s="65" t="s">
        <v>393</v>
      </c>
      <c r="AU410" s="68">
        <v>3.70082528403834E-2</v>
      </c>
      <c r="AV410" s="78">
        <v>413.32</v>
      </c>
      <c r="AW410" s="78">
        <v>444.05</v>
      </c>
      <c r="AX410" s="78">
        <v>389.48</v>
      </c>
      <c r="AY410" s="78">
        <v>238.81</v>
      </c>
      <c r="AZ410" s="78"/>
      <c r="BA410" s="79">
        <v>297</v>
      </c>
      <c r="BB410" s="65" t="s">
        <v>394</v>
      </c>
      <c r="BC410" s="78">
        <v>457.26</v>
      </c>
      <c r="BD410" s="78">
        <v>453.97</v>
      </c>
      <c r="BE410" s="78">
        <v>384.3</v>
      </c>
      <c r="BF410" s="78"/>
      <c r="BG410" s="78"/>
      <c r="BH410" s="79">
        <v>317.51</v>
      </c>
      <c r="BI410" s="65" t="s">
        <v>395</v>
      </c>
      <c r="BJ410" s="68">
        <v>0.134222782975182</v>
      </c>
      <c r="BK410" s="78">
        <v>501.32</v>
      </c>
      <c r="BL410" s="78">
        <v>500.25</v>
      </c>
      <c r="BM410" s="78">
        <v>513.19000000000005</v>
      </c>
      <c r="BN410" s="78">
        <v>354.21</v>
      </c>
      <c r="BO410" s="78"/>
      <c r="BP410" s="79"/>
      <c r="BQ410" s="65" t="s">
        <v>396</v>
      </c>
      <c r="BR410" s="68">
        <v>1</v>
      </c>
      <c r="BS410" s="78">
        <v>468.06</v>
      </c>
      <c r="BT410" s="78">
        <v>482.08</v>
      </c>
      <c r="BU410" s="78">
        <v>399.88</v>
      </c>
      <c r="BV410" s="78"/>
      <c r="BW410" s="78"/>
      <c r="BX410" s="79">
        <v>330.08</v>
      </c>
      <c r="BY410" s="65" t="s">
        <v>397</v>
      </c>
      <c r="BZ410" s="78">
        <v>495.03</v>
      </c>
      <c r="CA410" s="78">
        <v>482.15</v>
      </c>
      <c r="CB410" s="78">
        <v>385.78</v>
      </c>
      <c r="CC410" s="78">
        <v>288.91000000000003</v>
      </c>
      <c r="CD410" s="78"/>
      <c r="CE410" s="79">
        <v>457.65</v>
      </c>
      <c r="CF410" s="65" t="s">
        <v>398</v>
      </c>
      <c r="CG410" s="78">
        <v>463.35</v>
      </c>
      <c r="CH410" s="78">
        <v>471.94</v>
      </c>
      <c r="CI410" s="78">
        <v>418.26</v>
      </c>
      <c r="CJ410" s="78"/>
      <c r="CK410" s="78"/>
      <c r="CL410" s="79"/>
      <c r="CM410" s="65" t="s">
        <v>399</v>
      </c>
      <c r="CN410" s="78">
        <v>435.06</v>
      </c>
      <c r="CO410" s="78">
        <v>415.52</v>
      </c>
      <c r="CP410" s="78">
        <v>435.2</v>
      </c>
      <c r="CQ410" s="78">
        <v>300.55</v>
      </c>
      <c r="CR410" s="78"/>
      <c r="CS410" s="79">
        <v>506.65</v>
      </c>
      <c r="CT410" s="65" t="s">
        <v>400</v>
      </c>
      <c r="CU410" s="78">
        <v>461.59</v>
      </c>
      <c r="CV410" s="78">
        <v>552.55999999999995</v>
      </c>
      <c r="CW410" s="78"/>
      <c r="CX410" s="78">
        <v>313.01</v>
      </c>
      <c r="CY410" s="78"/>
      <c r="CZ410" s="79"/>
      <c r="DA410" s="65" t="s">
        <v>401</v>
      </c>
      <c r="DB410" s="68">
        <v>0.133120340788072</v>
      </c>
      <c r="DC410" s="78">
        <v>445.37</v>
      </c>
      <c r="DD410" s="78">
        <v>469.44</v>
      </c>
      <c r="DE410" s="78">
        <v>401.09</v>
      </c>
      <c r="DF410" s="78">
        <v>357.96</v>
      </c>
      <c r="DG410" s="78"/>
      <c r="DH410" s="79">
        <v>402.42</v>
      </c>
      <c r="DI410" s="65" t="s">
        <v>402</v>
      </c>
      <c r="DJ410" s="68">
        <v>3.2492851572654001E-3</v>
      </c>
      <c r="DK410" s="78">
        <v>464.93</v>
      </c>
      <c r="DL410" s="78">
        <v>488.43</v>
      </c>
      <c r="DM410" s="78">
        <v>488.43</v>
      </c>
      <c r="DN410" s="78">
        <v>394.49</v>
      </c>
      <c r="DO410" s="78"/>
      <c r="DP410" s="79">
        <v>390.54</v>
      </c>
      <c r="DQ410" s="65" t="s">
        <v>403</v>
      </c>
      <c r="DR410" s="78">
        <v>440.25</v>
      </c>
      <c r="DS410" s="78">
        <v>443.28</v>
      </c>
      <c r="DT410" s="78">
        <v>404.83</v>
      </c>
      <c r="DU410" s="78">
        <v>526.89</v>
      </c>
      <c r="DV410" s="78"/>
      <c r="DW410" s="79"/>
      <c r="DX410" s="65" t="s">
        <v>404</v>
      </c>
      <c r="DY410" s="78">
        <v>461.7</v>
      </c>
      <c r="DZ410" s="78">
        <v>446.12</v>
      </c>
      <c r="EA410" s="78">
        <v>511.74</v>
      </c>
      <c r="EB410" s="78">
        <v>291.69</v>
      </c>
      <c r="EC410" s="78"/>
      <c r="ED410" s="79">
        <v>314.20999999999998</v>
      </c>
      <c r="EE410" s="65" t="s">
        <v>405</v>
      </c>
      <c r="EF410" s="68">
        <v>1</v>
      </c>
      <c r="EG410" s="78">
        <v>458.4</v>
      </c>
      <c r="EH410" s="78">
        <v>488.89</v>
      </c>
      <c r="EI410" s="78">
        <v>381.34</v>
      </c>
      <c r="EJ410" s="78"/>
      <c r="EK410" s="78">
        <v>304.83999999999997</v>
      </c>
      <c r="EL410" s="79">
        <v>252.83</v>
      </c>
      <c r="EM410" s="65" t="s">
        <v>406</v>
      </c>
      <c r="EN410" s="78">
        <v>481.5</v>
      </c>
      <c r="EO410" s="78">
        <v>464.15</v>
      </c>
      <c r="EP410" s="78">
        <v>410.18</v>
      </c>
      <c r="EQ410" s="78"/>
      <c r="ER410" s="78"/>
      <c r="ES410" s="79">
        <v>337.6</v>
      </c>
      <c r="ET410" s="65" t="s">
        <v>407</v>
      </c>
      <c r="EU410" s="68">
        <v>1</v>
      </c>
      <c r="EV410" s="78">
        <v>435.59</v>
      </c>
      <c r="EW410" s="78">
        <v>446.73</v>
      </c>
      <c r="EX410" s="78">
        <v>445.26</v>
      </c>
      <c r="EY410" s="78"/>
      <c r="EZ410" s="78"/>
      <c r="FA410" s="79">
        <v>294.64</v>
      </c>
      <c r="FB410" s="65" t="s">
        <v>408</v>
      </c>
      <c r="FC410" s="78">
        <v>535.37</v>
      </c>
      <c r="FD410" s="78">
        <v>510.65</v>
      </c>
      <c r="FE410" s="78">
        <v>615.37</v>
      </c>
      <c r="FF410" s="78"/>
      <c r="FG410" s="78"/>
      <c r="FH410" s="79"/>
      <c r="FI410" s="65" t="s">
        <v>409</v>
      </c>
      <c r="FJ410" s="78">
        <v>458.46</v>
      </c>
      <c r="FK410" s="78">
        <v>457.12</v>
      </c>
      <c r="FL410" s="78">
        <v>275.3</v>
      </c>
      <c r="FM410" s="78">
        <v>478.67</v>
      </c>
      <c r="FN410" s="78"/>
      <c r="FO410" s="79">
        <v>274.25</v>
      </c>
      <c r="FP410" s="65" t="s">
        <v>410</v>
      </c>
      <c r="FQ410" s="68">
        <v>0.23296447291788</v>
      </c>
      <c r="FR410" s="78">
        <v>451.16</v>
      </c>
      <c r="FS410" s="78">
        <v>463.67</v>
      </c>
      <c r="FT410" s="78">
        <v>452.91</v>
      </c>
      <c r="FU410" s="78">
        <v>308.79000000000002</v>
      </c>
      <c r="FV410" s="78">
        <v>228.28</v>
      </c>
      <c r="FW410" s="79">
        <v>246.63</v>
      </c>
      <c r="FX410" s="65" t="s">
        <v>411</v>
      </c>
      <c r="FY410" s="78">
        <v>446.79</v>
      </c>
      <c r="FZ410" s="78">
        <v>467.66</v>
      </c>
      <c r="GA410" s="78">
        <v>455.93</v>
      </c>
      <c r="GB410" s="78">
        <v>476.97</v>
      </c>
      <c r="GC410" s="78"/>
      <c r="GD410" s="79">
        <v>295.51</v>
      </c>
      <c r="GE410" s="65" t="s">
        <v>412</v>
      </c>
      <c r="GF410" s="68">
        <v>0.22484541877459199</v>
      </c>
      <c r="GG410" s="78">
        <v>455.41</v>
      </c>
      <c r="GH410" s="78">
        <v>479.75</v>
      </c>
      <c r="GI410" s="78">
        <v>395.05</v>
      </c>
      <c r="GJ410" s="78">
        <v>317.33</v>
      </c>
      <c r="GK410" s="78"/>
      <c r="GL410" s="79">
        <v>335.48</v>
      </c>
      <c r="GM410" s="65" t="s">
        <v>413</v>
      </c>
      <c r="GN410" s="68">
        <v>0.104506312181256</v>
      </c>
      <c r="GO410" s="78">
        <v>442.44</v>
      </c>
      <c r="GP410" s="78">
        <v>484.64</v>
      </c>
      <c r="GQ410" s="78">
        <v>411.04</v>
      </c>
      <c r="GR410" s="78">
        <v>301.39999999999998</v>
      </c>
      <c r="GS410" s="78"/>
      <c r="GT410" s="79"/>
      <c r="GU410" s="65" t="s">
        <v>414</v>
      </c>
      <c r="GV410" s="68">
        <v>1</v>
      </c>
      <c r="GW410" s="78">
        <v>427.28</v>
      </c>
      <c r="GX410" s="78">
        <v>411.67</v>
      </c>
      <c r="GY410" s="78">
        <v>382.58</v>
      </c>
      <c r="GZ410" s="78">
        <v>328</v>
      </c>
      <c r="HA410" s="78"/>
      <c r="HB410" s="79">
        <v>352.13</v>
      </c>
      <c r="HC410" s="65" t="s">
        <v>415</v>
      </c>
      <c r="HD410" s="68">
        <v>1</v>
      </c>
      <c r="HE410" s="78">
        <v>459</v>
      </c>
      <c r="HF410" s="78">
        <v>478.12</v>
      </c>
      <c r="HG410" s="78"/>
      <c r="HH410" s="78">
        <v>275.95</v>
      </c>
      <c r="HI410" s="78">
        <v>269.31</v>
      </c>
      <c r="HJ410" s="79">
        <v>364.22</v>
      </c>
      <c r="HK410" s="85" t="s">
        <v>416</v>
      </c>
      <c r="HL410" s="68">
        <v>1.16959064327485</v>
      </c>
      <c r="HM410" s="78">
        <v>406.88</v>
      </c>
      <c r="HN410" s="78">
        <v>425.78</v>
      </c>
      <c r="HO410" s="78">
        <v>359.2</v>
      </c>
      <c r="HP410" s="78"/>
      <c r="HQ410" s="78"/>
      <c r="HR410" s="79"/>
    </row>
    <row r="411" spans="1:226" x14ac:dyDescent="0.25">
      <c r="A411" s="81">
        <v>42625</v>
      </c>
      <c r="B411" s="82" t="s">
        <v>387</v>
      </c>
      <c r="C411" s="83">
        <v>450.97270202638288</v>
      </c>
      <c r="D411" s="83">
        <v>455.80728751476568</v>
      </c>
      <c r="E411" s="83">
        <v>408.27070191760043</v>
      </c>
      <c r="F411" s="83">
        <v>323.28516295249233</v>
      </c>
      <c r="G411" s="83">
        <v>261.08664570230604</v>
      </c>
      <c r="H411" s="84">
        <v>290.23487090801348</v>
      </c>
      <c r="I411" s="82" t="s">
        <v>388</v>
      </c>
      <c r="J411" s="83">
        <v>460.6040028115699</v>
      </c>
      <c r="K411" s="83">
        <v>455.51870880394853</v>
      </c>
      <c r="L411" s="83">
        <v>393.06608476572933</v>
      </c>
      <c r="M411" s="83">
        <v>323.14607775258071</v>
      </c>
      <c r="N411" s="83">
        <v>269.39042881646657</v>
      </c>
      <c r="O411" s="84">
        <v>316.78642863180045</v>
      </c>
      <c r="P411" s="65" t="s">
        <v>389</v>
      </c>
      <c r="Q411" s="78">
        <v>439.14</v>
      </c>
      <c r="R411" s="78">
        <v>467.86</v>
      </c>
      <c r="S411" s="78">
        <v>411.45</v>
      </c>
      <c r="T411" s="78">
        <v>267</v>
      </c>
      <c r="U411" s="78"/>
      <c r="V411" s="79"/>
      <c r="W411" s="65" t="s">
        <v>390</v>
      </c>
      <c r="X411" s="78">
        <v>427.16</v>
      </c>
      <c r="Y411" s="78">
        <v>451.26</v>
      </c>
      <c r="Z411" s="78">
        <v>392.26</v>
      </c>
      <c r="AA411" s="78">
        <v>241.32</v>
      </c>
      <c r="AB411" s="78"/>
      <c r="AC411" s="79">
        <v>348.76</v>
      </c>
      <c r="AD411" s="65" t="s">
        <v>391</v>
      </c>
      <c r="AE411" s="68">
        <v>0.51129972389814904</v>
      </c>
      <c r="AF411" s="78">
        <v>487.05</v>
      </c>
      <c r="AG411" s="78">
        <v>469.63</v>
      </c>
      <c r="AH411" s="78">
        <v>424.38</v>
      </c>
      <c r="AI411" s="78"/>
      <c r="AJ411" s="78"/>
      <c r="AK411" s="79">
        <v>256.92</v>
      </c>
      <c r="AL411" s="69" t="s">
        <v>392</v>
      </c>
      <c r="AM411" s="70">
        <v>1</v>
      </c>
      <c r="AN411" s="78">
        <v>476.43</v>
      </c>
      <c r="AO411" s="78">
        <v>499.51</v>
      </c>
      <c r="AP411" s="78">
        <v>470.86</v>
      </c>
      <c r="AQ411" s="78">
        <v>479.27</v>
      </c>
      <c r="AR411" s="78"/>
      <c r="AS411" s="79"/>
      <c r="AT411" s="65" t="s">
        <v>393</v>
      </c>
      <c r="AU411" s="68">
        <v>3.7004144464180003E-2</v>
      </c>
      <c r="AV411" s="78">
        <v>413.03</v>
      </c>
      <c r="AW411" s="78">
        <v>443.51</v>
      </c>
      <c r="AX411" s="78">
        <v>390.94</v>
      </c>
      <c r="AY411" s="78">
        <v>238.79</v>
      </c>
      <c r="AZ411" s="78"/>
      <c r="BA411" s="79">
        <v>296.17</v>
      </c>
      <c r="BB411" s="65" t="s">
        <v>394</v>
      </c>
      <c r="BC411" s="78">
        <v>465.67</v>
      </c>
      <c r="BD411" s="78">
        <v>466.57</v>
      </c>
      <c r="BE411" s="78">
        <v>387.12</v>
      </c>
      <c r="BF411" s="78"/>
      <c r="BG411" s="78"/>
      <c r="BH411" s="79">
        <v>318.52</v>
      </c>
      <c r="BI411" s="65" t="s">
        <v>395</v>
      </c>
      <c r="BJ411" s="68">
        <v>0.13434720692156801</v>
      </c>
      <c r="BK411" s="78">
        <v>521.13</v>
      </c>
      <c r="BL411" s="78">
        <v>522.21</v>
      </c>
      <c r="BM411" s="78">
        <v>529.78</v>
      </c>
      <c r="BN411" s="78">
        <v>354.54</v>
      </c>
      <c r="BO411" s="78"/>
      <c r="BP411" s="79"/>
      <c r="BQ411" s="65" t="s">
        <v>396</v>
      </c>
      <c r="BR411" s="68">
        <v>1</v>
      </c>
      <c r="BS411" s="78">
        <v>463.9</v>
      </c>
      <c r="BT411" s="78">
        <v>491.25</v>
      </c>
      <c r="BU411" s="78">
        <v>406.55</v>
      </c>
      <c r="BV411" s="78"/>
      <c r="BW411" s="78"/>
      <c r="BX411" s="79">
        <v>329.25</v>
      </c>
      <c r="BY411" s="65" t="s">
        <v>397</v>
      </c>
      <c r="BZ411" s="78">
        <v>492.46</v>
      </c>
      <c r="CA411" s="78">
        <v>481.32</v>
      </c>
      <c r="CB411" s="78">
        <v>382.69</v>
      </c>
      <c r="CC411" s="78">
        <v>296.39999999999998</v>
      </c>
      <c r="CD411" s="78"/>
      <c r="CE411" s="79">
        <v>498.22</v>
      </c>
      <c r="CF411" s="65" t="s">
        <v>398</v>
      </c>
      <c r="CG411" s="78">
        <v>453.67</v>
      </c>
      <c r="CH411" s="78">
        <v>467.1</v>
      </c>
      <c r="CI411" s="78">
        <v>427.94</v>
      </c>
      <c r="CJ411" s="78"/>
      <c r="CK411" s="78"/>
      <c r="CL411" s="79"/>
      <c r="CM411" s="65" t="s">
        <v>399</v>
      </c>
      <c r="CN411" s="78">
        <v>428.04</v>
      </c>
      <c r="CO411" s="78">
        <v>414.62</v>
      </c>
      <c r="CP411" s="78">
        <v>439.31</v>
      </c>
      <c r="CQ411" s="78">
        <v>310.54000000000002</v>
      </c>
      <c r="CR411" s="78"/>
      <c r="CS411" s="79">
        <v>507.72</v>
      </c>
      <c r="CT411" s="65" t="s">
        <v>400</v>
      </c>
      <c r="CU411" s="78">
        <v>460.79</v>
      </c>
      <c r="CV411" s="78">
        <v>552.53</v>
      </c>
      <c r="CW411" s="78"/>
      <c r="CX411" s="78">
        <v>320.32</v>
      </c>
      <c r="CY411" s="78"/>
      <c r="CZ411" s="79"/>
      <c r="DA411" s="65" t="s">
        <v>401</v>
      </c>
      <c r="DB411" s="68">
        <v>0.13358268768367601</v>
      </c>
      <c r="DC411" s="78">
        <v>439.43</v>
      </c>
      <c r="DD411" s="78">
        <v>467.97</v>
      </c>
      <c r="DE411" s="78">
        <v>398.21</v>
      </c>
      <c r="DF411" s="78">
        <v>359.2</v>
      </c>
      <c r="DG411" s="78"/>
      <c r="DH411" s="79">
        <v>397.73</v>
      </c>
      <c r="DI411" s="65" t="s">
        <v>402</v>
      </c>
      <c r="DJ411" s="68">
        <v>3.2260145815859102E-3</v>
      </c>
      <c r="DK411" s="78">
        <v>449.34</v>
      </c>
      <c r="DL411" s="78">
        <v>483.4</v>
      </c>
      <c r="DM411" s="78">
        <v>483.4</v>
      </c>
      <c r="DN411" s="78">
        <v>627.14</v>
      </c>
      <c r="DO411" s="78"/>
      <c r="DP411" s="79">
        <v>387.22</v>
      </c>
      <c r="DQ411" s="65" t="s">
        <v>403</v>
      </c>
      <c r="DR411" s="78">
        <v>432.12</v>
      </c>
      <c r="DS411" s="78">
        <v>459.54</v>
      </c>
      <c r="DT411" s="78">
        <v>409.82</v>
      </c>
      <c r="DU411" s="78">
        <v>541.26</v>
      </c>
      <c r="DV411" s="78"/>
      <c r="DW411" s="79"/>
      <c r="DX411" s="65" t="s">
        <v>404</v>
      </c>
      <c r="DY411" s="78">
        <v>461.76</v>
      </c>
      <c r="DZ411" s="78">
        <v>447.44</v>
      </c>
      <c r="EA411" s="78">
        <v>512.86</v>
      </c>
      <c r="EB411" s="78">
        <v>308.87</v>
      </c>
      <c r="EC411" s="78"/>
      <c r="ED411" s="79">
        <v>313.93</v>
      </c>
      <c r="EE411" s="65" t="s">
        <v>405</v>
      </c>
      <c r="EF411" s="68">
        <v>1</v>
      </c>
      <c r="EG411" s="78">
        <v>448.2</v>
      </c>
      <c r="EH411" s="78">
        <v>476.84</v>
      </c>
      <c r="EI411" s="78">
        <v>381.34</v>
      </c>
      <c r="EJ411" s="78"/>
      <c r="EK411" s="78">
        <v>284.94</v>
      </c>
      <c r="EL411" s="79">
        <v>236.55</v>
      </c>
      <c r="EM411" s="65" t="s">
        <v>406</v>
      </c>
      <c r="EN411" s="78">
        <v>481.5</v>
      </c>
      <c r="EO411" s="78">
        <v>451.32</v>
      </c>
      <c r="EP411" s="78">
        <v>410.18</v>
      </c>
      <c r="EQ411" s="78"/>
      <c r="ER411" s="78"/>
      <c r="ES411" s="79">
        <v>337.6</v>
      </c>
      <c r="ET411" s="65" t="s">
        <v>407</v>
      </c>
      <c r="EU411" s="68">
        <v>1</v>
      </c>
      <c r="EV411" s="78">
        <v>436.44</v>
      </c>
      <c r="EW411" s="78">
        <v>446.96</v>
      </c>
      <c r="EX411" s="78">
        <v>445.48</v>
      </c>
      <c r="EY411" s="78"/>
      <c r="EZ411" s="78"/>
      <c r="FA411" s="79">
        <v>294.64</v>
      </c>
      <c r="FB411" s="65" t="s">
        <v>408</v>
      </c>
      <c r="FC411" s="78">
        <v>535.37</v>
      </c>
      <c r="FD411" s="78">
        <v>510.65</v>
      </c>
      <c r="FE411" s="78">
        <v>615.37</v>
      </c>
      <c r="FF411" s="78"/>
      <c r="FG411" s="78"/>
      <c r="FH411" s="79"/>
      <c r="FI411" s="65" t="s">
        <v>409</v>
      </c>
      <c r="FJ411" s="78">
        <v>463.42</v>
      </c>
      <c r="FK411" s="78">
        <v>464.55</v>
      </c>
      <c r="FL411" s="78">
        <v>295.95999999999998</v>
      </c>
      <c r="FM411" s="78">
        <v>492.67</v>
      </c>
      <c r="FN411" s="78"/>
      <c r="FO411" s="79">
        <v>273.43</v>
      </c>
      <c r="FP411" s="65" t="s">
        <v>410</v>
      </c>
      <c r="FQ411" s="68">
        <v>0.22991677012921299</v>
      </c>
      <c r="FR411" s="78">
        <v>450.1</v>
      </c>
      <c r="FS411" s="78">
        <v>462.08</v>
      </c>
      <c r="FT411" s="78">
        <v>449.91</v>
      </c>
      <c r="FU411" s="78">
        <v>301.89</v>
      </c>
      <c r="FV411" s="78">
        <v>224.55</v>
      </c>
      <c r="FW411" s="79">
        <v>244.85</v>
      </c>
      <c r="FX411" s="65" t="s">
        <v>411</v>
      </c>
      <c r="FY411" s="78">
        <v>442.72</v>
      </c>
      <c r="FZ411" s="78">
        <v>467.66</v>
      </c>
      <c r="GA411" s="78">
        <v>458.37</v>
      </c>
      <c r="GB411" s="78">
        <v>479.31</v>
      </c>
      <c r="GC411" s="78"/>
      <c r="GD411" s="79">
        <v>295.51</v>
      </c>
      <c r="GE411" s="65" t="s">
        <v>412</v>
      </c>
      <c r="GF411" s="68">
        <v>0.22472415110451899</v>
      </c>
      <c r="GG411" s="78">
        <v>458.16</v>
      </c>
      <c r="GH411" s="78">
        <v>491.39</v>
      </c>
      <c r="GI411" s="78">
        <v>311.24</v>
      </c>
      <c r="GJ411" s="78">
        <v>305.14999999999998</v>
      </c>
      <c r="GK411" s="78"/>
      <c r="GL411" s="79">
        <v>334.56</v>
      </c>
      <c r="GM411" s="65" t="s">
        <v>413</v>
      </c>
      <c r="GN411" s="68">
        <v>0.104616736585519</v>
      </c>
      <c r="GO411" s="78">
        <v>452.2</v>
      </c>
      <c r="GP411" s="78">
        <v>495.11</v>
      </c>
      <c r="GQ411" s="78">
        <v>419.93</v>
      </c>
      <c r="GR411" s="78">
        <v>313.54000000000002</v>
      </c>
      <c r="GS411" s="78"/>
      <c r="GT411" s="79"/>
      <c r="GU411" s="65" t="s">
        <v>414</v>
      </c>
      <c r="GV411" s="68">
        <v>1</v>
      </c>
      <c r="GW411" s="78">
        <v>430.56</v>
      </c>
      <c r="GX411" s="78">
        <v>422.82</v>
      </c>
      <c r="GY411" s="78">
        <v>394.74</v>
      </c>
      <c r="GZ411" s="78">
        <v>328</v>
      </c>
      <c r="HA411" s="78"/>
      <c r="HB411" s="79">
        <v>351.35</v>
      </c>
      <c r="HC411" s="65" t="s">
        <v>415</v>
      </c>
      <c r="HD411" s="68">
        <v>1</v>
      </c>
      <c r="HE411" s="78">
        <v>451.5</v>
      </c>
      <c r="HF411" s="78">
        <v>477.28</v>
      </c>
      <c r="HG411" s="78"/>
      <c r="HH411" s="78">
        <v>275.95</v>
      </c>
      <c r="HI411" s="78">
        <v>269.31</v>
      </c>
      <c r="HJ411" s="79">
        <v>365.05</v>
      </c>
      <c r="HK411" s="85" t="s">
        <v>416</v>
      </c>
      <c r="HL411" s="68">
        <v>1.18378218407813</v>
      </c>
      <c r="HM411" s="78">
        <v>412.09</v>
      </c>
      <c r="HN411" s="78">
        <v>432.87</v>
      </c>
      <c r="HO411" s="78">
        <v>366.64</v>
      </c>
      <c r="HP411" s="78"/>
      <c r="HQ411" s="78"/>
      <c r="HR411" s="79"/>
    </row>
    <row r="412" spans="1:226" x14ac:dyDescent="0.25">
      <c r="A412" s="81">
        <v>42618</v>
      </c>
      <c r="B412" s="82" t="s">
        <v>387</v>
      </c>
      <c r="C412" s="83">
        <v>442.91446977869111</v>
      </c>
      <c r="D412" s="83">
        <v>452.4128215150526</v>
      </c>
      <c r="E412" s="83">
        <v>414.64892719952439</v>
      </c>
      <c r="F412" s="83">
        <v>316.12493505903882</v>
      </c>
      <c r="G412" s="83">
        <v>258.79677847658985</v>
      </c>
      <c r="H412" s="84">
        <v>288.93024395155356</v>
      </c>
      <c r="I412" s="82" t="s">
        <v>388</v>
      </c>
      <c r="J412" s="83">
        <v>449.4816385804931</v>
      </c>
      <c r="K412" s="83">
        <v>450.97157339023386</v>
      </c>
      <c r="L412" s="83">
        <v>399.71438342950631</v>
      </c>
      <c r="M412" s="83">
        <v>316.24291024738943</v>
      </c>
      <c r="N412" s="83">
        <v>266.63468267581482</v>
      </c>
      <c r="O412" s="84">
        <v>314.27023533703442</v>
      </c>
      <c r="P412" s="65" t="s">
        <v>389</v>
      </c>
      <c r="Q412" s="78">
        <v>434.97</v>
      </c>
      <c r="R412" s="78">
        <v>461.19</v>
      </c>
      <c r="S412" s="78">
        <v>411.97</v>
      </c>
      <c r="T412" s="78">
        <v>267</v>
      </c>
      <c r="U412" s="78"/>
      <c r="V412" s="79"/>
      <c r="W412" s="65" t="s">
        <v>390</v>
      </c>
      <c r="X412" s="78">
        <v>447.49</v>
      </c>
      <c r="Y412" s="78">
        <v>462.17</v>
      </c>
      <c r="Z412" s="78">
        <v>403.09</v>
      </c>
      <c r="AA412" s="78">
        <v>241.32</v>
      </c>
      <c r="AB412" s="78"/>
      <c r="AC412" s="79">
        <v>327.27</v>
      </c>
      <c r="AD412" s="65" t="s">
        <v>391</v>
      </c>
      <c r="AE412" s="68">
        <v>0.51129972389814904</v>
      </c>
      <c r="AF412" s="78">
        <v>470.91</v>
      </c>
      <c r="AG412" s="78">
        <v>473.72</v>
      </c>
      <c r="AH412" s="78">
        <v>395.23</v>
      </c>
      <c r="AI412" s="78"/>
      <c r="AJ412" s="78"/>
      <c r="AK412" s="79">
        <v>258.02999999999997</v>
      </c>
      <c r="AL412" s="69" t="s">
        <v>392</v>
      </c>
      <c r="AM412" s="70">
        <v>1</v>
      </c>
      <c r="AN412" s="78">
        <v>473.77</v>
      </c>
      <c r="AO412" s="78">
        <v>490.55</v>
      </c>
      <c r="AP412" s="78">
        <v>464.34</v>
      </c>
      <c r="AQ412" s="78">
        <v>479.27</v>
      </c>
      <c r="AR412" s="78"/>
      <c r="AS412" s="79"/>
      <c r="AT412" s="65" t="s">
        <v>393</v>
      </c>
      <c r="AU412" s="68">
        <v>3.70082528403834E-2</v>
      </c>
      <c r="AV412" s="78">
        <v>413.65</v>
      </c>
      <c r="AW412" s="78">
        <v>443.9</v>
      </c>
      <c r="AX412" s="78">
        <v>391.26</v>
      </c>
      <c r="AY412" s="78">
        <v>229.38</v>
      </c>
      <c r="AZ412" s="78"/>
      <c r="BA412" s="79">
        <v>288.49</v>
      </c>
      <c r="BB412" s="65" t="s">
        <v>394</v>
      </c>
      <c r="BC412" s="78">
        <v>429.53</v>
      </c>
      <c r="BD412" s="78">
        <v>434.64</v>
      </c>
      <c r="BE412" s="78">
        <v>394.72</v>
      </c>
      <c r="BF412" s="78"/>
      <c r="BG412" s="78"/>
      <c r="BH412" s="79">
        <v>318.52</v>
      </c>
      <c r="BI412" s="65" t="s">
        <v>395</v>
      </c>
      <c r="BJ412" s="68">
        <v>0.134395957369602</v>
      </c>
      <c r="BK412" s="78">
        <v>499.82</v>
      </c>
      <c r="BL412" s="78">
        <v>511.65</v>
      </c>
      <c r="BM412" s="78">
        <v>524.6</v>
      </c>
      <c r="BN412" s="78">
        <v>354.67</v>
      </c>
      <c r="BO412" s="78"/>
      <c r="BP412" s="79"/>
      <c r="BQ412" s="65" t="s">
        <v>396</v>
      </c>
      <c r="BR412" s="68">
        <v>1</v>
      </c>
      <c r="BS412" s="78">
        <v>463.9</v>
      </c>
      <c r="BT412" s="78">
        <v>491.25</v>
      </c>
      <c r="BU412" s="78">
        <v>406.55</v>
      </c>
      <c r="BV412" s="78"/>
      <c r="BW412" s="78"/>
      <c r="BX412" s="79">
        <v>329.25</v>
      </c>
      <c r="BY412" s="65" t="s">
        <v>397</v>
      </c>
      <c r="BZ412" s="78">
        <v>495.52</v>
      </c>
      <c r="CA412" s="78">
        <v>487.18</v>
      </c>
      <c r="CB412" s="78">
        <v>445.77</v>
      </c>
      <c r="CC412" s="78">
        <v>288.73</v>
      </c>
      <c r="CD412" s="78"/>
      <c r="CE412" s="79">
        <v>503.45</v>
      </c>
      <c r="CF412" s="65" t="s">
        <v>398</v>
      </c>
      <c r="CG412" s="78">
        <v>468.19</v>
      </c>
      <c r="CH412" s="78">
        <v>475.17</v>
      </c>
      <c r="CI412" s="78">
        <v>422.29</v>
      </c>
      <c r="CJ412" s="78"/>
      <c r="CK412" s="78"/>
      <c r="CL412" s="79"/>
      <c r="CM412" s="65" t="s">
        <v>399</v>
      </c>
      <c r="CN412" s="78">
        <v>424.44</v>
      </c>
      <c r="CO412" s="78">
        <v>417.3</v>
      </c>
      <c r="CP412" s="78">
        <v>437.02</v>
      </c>
      <c r="CQ412" s="78">
        <v>302.37</v>
      </c>
      <c r="CR412" s="78"/>
      <c r="CS412" s="79">
        <v>508.43</v>
      </c>
      <c r="CT412" s="65" t="s">
        <v>400</v>
      </c>
      <c r="CU412" s="78">
        <v>462.36</v>
      </c>
      <c r="CV412" s="78">
        <v>554.04999999999995</v>
      </c>
      <c r="CW412" s="78"/>
      <c r="CX412" s="78">
        <v>323.70999999999998</v>
      </c>
      <c r="CY412" s="78"/>
      <c r="CZ412" s="79"/>
      <c r="DA412" s="65" t="s">
        <v>401</v>
      </c>
      <c r="DB412" s="68">
        <v>0.13331555792561001</v>
      </c>
      <c r="DC412" s="78">
        <v>451.78</v>
      </c>
      <c r="DD412" s="78">
        <v>479.83</v>
      </c>
      <c r="DE412" s="78">
        <v>409.15</v>
      </c>
      <c r="DF412" s="78">
        <v>358.49</v>
      </c>
      <c r="DG412" s="78"/>
      <c r="DH412" s="79">
        <v>394.48</v>
      </c>
      <c r="DI412" s="65" t="s">
        <v>402</v>
      </c>
      <c r="DJ412" s="68">
        <v>3.23279345682604E-3</v>
      </c>
      <c r="DK412" s="78">
        <v>463.65</v>
      </c>
      <c r="DL412" s="78">
        <v>498.95</v>
      </c>
      <c r="DM412" s="78">
        <v>498.95</v>
      </c>
      <c r="DN412" s="78">
        <v>331.59</v>
      </c>
      <c r="DO412" s="78"/>
      <c r="DP412" s="79">
        <v>382.83</v>
      </c>
      <c r="DQ412" s="65" t="s">
        <v>403</v>
      </c>
      <c r="DR412" s="78">
        <v>448.38</v>
      </c>
      <c r="DS412" s="78">
        <v>467.67</v>
      </c>
      <c r="DT412" s="78">
        <v>407.88</v>
      </c>
      <c r="DU412" s="78">
        <v>530.92999999999995</v>
      </c>
      <c r="DV412" s="78"/>
      <c r="DW412" s="79"/>
      <c r="DX412" s="65" t="s">
        <v>404</v>
      </c>
      <c r="DY412" s="78">
        <v>465.67</v>
      </c>
      <c r="DZ412" s="78">
        <v>452.13</v>
      </c>
      <c r="EA412" s="78">
        <v>502.49</v>
      </c>
      <c r="EB412" s="78">
        <v>290.87</v>
      </c>
      <c r="EC412" s="78"/>
      <c r="ED412" s="79">
        <v>311.62</v>
      </c>
      <c r="EE412" s="65" t="s">
        <v>405</v>
      </c>
      <c r="EF412" s="68">
        <v>1</v>
      </c>
      <c r="EG412" s="78">
        <v>438.47</v>
      </c>
      <c r="EH412" s="78">
        <v>466.33</v>
      </c>
      <c r="EI412" s="78">
        <v>381.34</v>
      </c>
      <c r="EJ412" s="78"/>
      <c r="EK412" s="78">
        <v>284.94</v>
      </c>
      <c r="EL412" s="79">
        <v>234.54</v>
      </c>
      <c r="EM412" s="65" t="s">
        <v>406</v>
      </c>
      <c r="EN412" s="78">
        <v>481.5</v>
      </c>
      <c r="EO412" s="78">
        <v>469.27</v>
      </c>
      <c r="EP412" s="78">
        <v>410.18</v>
      </c>
      <c r="EQ412" s="78"/>
      <c r="ER412" s="78"/>
      <c r="ES412" s="79">
        <v>337.6</v>
      </c>
      <c r="ET412" s="65" t="s">
        <v>407</v>
      </c>
      <c r="EU412" s="68">
        <v>1</v>
      </c>
      <c r="EV412" s="78">
        <v>436.99</v>
      </c>
      <c r="EW412" s="78">
        <v>447.67</v>
      </c>
      <c r="EX412" s="78">
        <v>446.2</v>
      </c>
      <c r="EY412" s="78"/>
      <c r="EZ412" s="78"/>
      <c r="FA412" s="79">
        <v>291.75</v>
      </c>
      <c r="FB412" s="65" t="s">
        <v>408</v>
      </c>
      <c r="FC412" s="78">
        <v>535.37</v>
      </c>
      <c r="FD412" s="78">
        <v>510.65</v>
      </c>
      <c r="FE412" s="78">
        <v>615.37</v>
      </c>
      <c r="FF412" s="78"/>
      <c r="FG412" s="78"/>
      <c r="FH412" s="79"/>
      <c r="FI412" s="65" t="s">
        <v>409</v>
      </c>
      <c r="FJ412" s="78">
        <v>453.5</v>
      </c>
      <c r="FK412" s="78">
        <v>460.42</v>
      </c>
      <c r="FL412" s="78">
        <v>267.02999999999997</v>
      </c>
      <c r="FM412" s="78">
        <v>478.67</v>
      </c>
      <c r="FN412" s="78"/>
      <c r="FO412" s="79">
        <v>265.16000000000003</v>
      </c>
      <c r="FP412" s="65" t="s">
        <v>410</v>
      </c>
      <c r="FQ412" s="68">
        <v>0.229668588227188</v>
      </c>
      <c r="FR412" s="78">
        <v>450.74</v>
      </c>
      <c r="FS412" s="78">
        <v>461.84</v>
      </c>
      <c r="FT412" s="78">
        <v>449.85</v>
      </c>
      <c r="FU412" s="78">
        <v>305.75</v>
      </c>
      <c r="FV412" s="78">
        <v>224.31</v>
      </c>
      <c r="FW412" s="79">
        <v>245.28</v>
      </c>
      <c r="FX412" s="65" t="s">
        <v>411</v>
      </c>
      <c r="FY412" s="78">
        <v>450.04</v>
      </c>
      <c r="FZ412" s="78">
        <v>476.6</v>
      </c>
      <c r="GA412" s="78">
        <v>464.06</v>
      </c>
      <c r="GB412" s="78">
        <v>482.21</v>
      </c>
      <c r="GC412" s="78"/>
      <c r="GD412" s="79">
        <v>295.51</v>
      </c>
      <c r="GE412" s="65" t="s">
        <v>412</v>
      </c>
      <c r="GF412" s="68">
        <v>0.22474435329812301</v>
      </c>
      <c r="GG412" s="78">
        <v>454.49</v>
      </c>
      <c r="GH412" s="78">
        <v>482.37</v>
      </c>
      <c r="GI412" s="78">
        <v>264.3</v>
      </c>
      <c r="GJ412" s="78">
        <v>316.45</v>
      </c>
      <c r="GK412" s="78"/>
      <c r="GL412" s="79">
        <v>333.7</v>
      </c>
      <c r="GM412" s="65" t="s">
        <v>413</v>
      </c>
      <c r="GN412" s="68">
        <v>0.10473616958880599</v>
      </c>
      <c r="GO412" s="78">
        <v>427.99</v>
      </c>
      <c r="GP412" s="78">
        <v>482.02</v>
      </c>
      <c r="GQ412" s="78">
        <v>412.53</v>
      </c>
      <c r="GR412" s="78">
        <v>306.67</v>
      </c>
      <c r="GS412" s="78"/>
      <c r="GT412" s="79"/>
      <c r="GU412" s="65" t="s">
        <v>414</v>
      </c>
      <c r="GV412" s="68">
        <v>1</v>
      </c>
      <c r="GW412" s="78">
        <v>430.56</v>
      </c>
      <c r="GX412" s="78">
        <v>422.82</v>
      </c>
      <c r="GY412" s="78">
        <v>359.28</v>
      </c>
      <c r="GZ412" s="78">
        <v>355</v>
      </c>
      <c r="HA412" s="78"/>
      <c r="HB412" s="79">
        <v>343.08</v>
      </c>
      <c r="HC412" s="65" t="s">
        <v>415</v>
      </c>
      <c r="HD412" s="68">
        <v>1</v>
      </c>
      <c r="HE412" s="78">
        <v>452.33</v>
      </c>
      <c r="HF412" s="78">
        <v>478.12</v>
      </c>
      <c r="HG412" s="78"/>
      <c r="HH412" s="78">
        <v>273.18</v>
      </c>
      <c r="HI412" s="78">
        <v>266.54000000000002</v>
      </c>
      <c r="HJ412" s="79">
        <v>365.89</v>
      </c>
      <c r="HK412" s="85" t="s">
        <v>416</v>
      </c>
      <c r="HL412" s="68">
        <v>1.1955573090396101</v>
      </c>
      <c r="HM412" s="78">
        <v>412.78</v>
      </c>
      <c r="HN412" s="78">
        <v>434</v>
      </c>
      <c r="HO412" s="78">
        <v>370.41</v>
      </c>
      <c r="HP412" s="78"/>
      <c r="HQ412" s="78"/>
      <c r="HR412" s="79"/>
    </row>
    <row r="413" spans="1:226" x14ac:dyDescent="0.25">
      <c r="A413" s="81">
        <v>42611</v>
      </c>
      <c r="B413" s="82" t="s">
        <v>387</v>
      </c>
      <c r="C413" s="83">
        <v>446.57808212926352</v>
      </c>
      <c r="D413" s="83">
        <v>456.4128277215035</v>
      </c>
      <c r="E413" s="83">
        <v>419.74917404228358</v>
      </c>
      <c r="F413" s="83">
        <v>317.27852118452648</v>
      </c>
      <c r="G413" s="83">
        <v>251.97280922431867</v>
      </c>
      <c r="H413" s="84">
        <v>288.50021242634676</v>
      </c>
      <c r="I413" s="82" t="s">
        <v>388</v>
      </c>
      <c r="J413" s="83">
        <v>457.29220505038546</v>
      </c>
      <c r="K413" s="83">
        <v>458.19653006322494</v>
      </c>
      <c r="L413" s="83">
        <v>404.49984757363478</v>
      </c>
      <c r="M413" s="83">
        <v>317.01660689216828</v>
      </c>
      <c r="N413" s="83">
        <v>263.70981132075474</v>
      </c>
      <c r="O413" s="84">
        <v>314.18293887179163</v>
      </c>
      <c r="P413" s="65" t="s">
        <v>389</v>
      </c>
      <c r="Q413" s="78">
        <v>429.97</v>
      </c>
      <c r="R413" s="78">
        <v>460.36</v>
      </c>
      <c r="S413" s="78">
        <v>417.85</v>
      </c>
      <c r="T413" s="78">
        <v>267</v>
      </c>
      <c r="U413" s="78"/>
      <c r="V413" s="79"/>
      <c r="W413" s="65" t="s">
        <v>390</v>
      </c>
      <c r="X413" s="78">
        <v>435.59</v>
      </c>
      <c r="Y413" s="78">
        <v>449.11</v>
      </c>
      <c r="Z413" s="78">
        <v>403.09</v>
      </c>
      <c r="AA413" s="78">
        <v>241.32</v>
      </c>
      <c r="AB413" s="78"/>
      <c r="AC413" s="79">
        <v>327.27</v>
      </c>
      <c r="AD413" s="65" t="s">
        <v>391</v>
      </c>
      <c r="AE413" s="68">
        <v>0.51129972389814904</v>
      </c>
      <c r="AF413" s="78">
        <v>470.69</v>
      </c>
      <c r="AG413" s="78">
        <v>470.44</v>
      </c>
      <c r="AH413" s="78">
        <v>399.33</v>
      </c>
      <c r="AI413" s="78"/>
      <c r="AJ413" s="78"/>
      <c r="AK413" s="79">
        <v>258.58</v>
      </c>
      <c r="AL413" s="69" t="s">
        <v>392</v>
      </c>
      <c r="AM413" s="70">
        <v>1</v>
      </c>
      <c r="AN413" s="78">
        <v>463.98</v>
      </c>
      <c r="AO413" s="78">
        <v>477.69</v>
      </c>
      <c r="AP413" s="78">
        <v>464.34</v>
      </c>
      <c r="AQ413" s="78">
        <v>479.27</v>
      </c>
      <c r="AR413" s="78"/>
      <c r="AS413" s="79"/>
      <c r="AT413" s="65" t="s">
        <v>393</v>
      </c>
      <c r="AU413" s="68">
        <v>3.7005513821559401E-2</v>
      </c>
      <c r="AV413" s="78">
        <v>410.93</v>
      </c>
      <c r="AW413" s="78">
        <v>442.12</v>
      </c>
      <c r="AX413" s="78">
        <v>417.93</v>
      </c>
      <c r="AY413" s="78">
        <v>229.36</v>
      </c>
      <c r="AZ413" s="78"/>
      <c r="BA413" s="79">
        <v>286.06</v>
      </c>
      <c r="BB413" s="65" t="s">
        <v>394</v>
      </c>
      <c r="BC413" s="78">
        <v>457.26</v>
      </c>
      <c r="BD413" s="78">
        <v>464.05</v>
      </c>
      <c r="BE413" s="78">
        <v>399.57</v>
      </c>
      <c r="BF413" s="78"/>
      <c r="BG413" s="78"/>
      <c r="BH413" s="79">
        <v>321.54000000000002</v>
      </c>
      <c r="BI413" s="65" t="s">
        <v>395</v>
      </c>
      <c r="BJ413" s="68">
        <v>0.13431653033538801</v>
      </c>
      <c r="BK413" s="78">
        <v>512.41999999999996</v>
      </c>
      <c r="BL413" s="78">
        <v>524.24</v>
      </c>
      <c r="BM413" s="78">
        <v>526.44000000000005</v>
      </c>
      <c r="BN413" s="78">
        <v>354.46</v>
      </c>
      <c r="BO413" s="78"/>
      <c r="BP413" s="79"/>
      <c r="BQ413" s="65" t="s">
        <v>396</v>
      </c>
      <c r="BR413" s="68">
        <v>1</v>
      </c>
      <c r="BS413" s="78">
        <v>477.23</v>
      </c>
      <c r="BT413" s="78">
        <v>492.91</v>
      </c>
      <c r="BU413" s="78">
        <v>411.55</v>
      </c>
      <c r="BV413" s="78"/>
      <c r="BW413" s="78"/>
      <c r="BX413" s="79">
        <v>337.58</v>
      </c>
      <c r="BY413" s="65" t="s">
        <v>397</v>
      </c>
      <c r="BZ413" s="78">
        <v>493.98</v>
      </c>
      <c r="CA413" s="78">
        <v>489.44</v>
      </c>
      <c r="CB413" s="78">
        <v>467.21</v>
      </c>
      <c r="CC413" s="78">
        <v>284.79000000000002</v>
      </c>
      <c r="CD413" s="78"/>
      <c r="CE413" s="79">
        <v>502.78</v>
      </c>
      <c r="CF413" s="65" t="s">
        <v>398</v>
      </c>
      <c r="CG413" s="78">
        <v>452.06</v>
      </c>
      <c r="CH413" s="78">
        <v>462.27</v>
      </c>
      <c r="CI413" s="78">
        <v>437.61</v>
      </c>
      <c r="CJ413" s="78"/>
      <c r="CK413" s="78"/>
      <c r="CL413" s="79"/>
      <c r="CM413" s="65" t="s">
        <v>399</v>
      </c>
      <c r="CN413" s="78">
        <v>432.61</v>
      </c>
      <c r="CO413" s="78">
        <v>425.52</v>
      </c>
      <c r="CP413" s="78">
        <v>439.92</v>
      </c>
      <c r="CQ413" s="78">
        <v>313.02999999999997</v>
      </c>
      <c r="CR413" s="78"/>
      <c r="CS413" s="79">
        <v>512.9</v>
      </c>
      <c r="CT413" s="65" t="s">
        <v>400</v>
      </c>
      <c r="CU413" s="78">
        <v>457.32</v>
      </c>
      <c r="CV413" s="78">
        <v>550.6</v>
      </c>
      <c r="CW413" s="78"/>
      <c r="CX413" s="78">
        <v>319.82</v>
      </c>
      <c r="CY413" s="78"/>
      <c r="CZ413" s="79"/>
      <c r="DA413" s="65" t="s">
        <v>401</v>
      </c>
      <c r="DB413" s="68">
        <v>0.133596964676963</v>
      </c>
      <c r="DC413" s="78">
        <v>444.72</v>
      </c>
      <c r="DD413" s="78">
        <v>478.92</v>
      </c>
      <c r="DE413" s="78">
        <v>407.66</v>
      </c>
      <c r="DF413" s="78">
        <v>334.13</v>
      </c>
      <c r="DG413" s="78"/>
      <c r="DH413" s="79">
        <v>390.4</v>
      </c>
      <c r="DI413" s="65" t="s">
        <v>402</v>
      </c>
      <c r="DJ413" s="68">
        <v>3.2387614976033198E-3</v>
      </c>
      <c r="DK413" s="78">
        <v>460.25</v>
      </c>
      <c r="DL413" s="78">
        <v>498.63</v>
      </c>
      <c r="DM413" s="78">
        <v>498.63</v>
      </c>
      <c r="DN413" s="78">
        <v>458.1</v>
      </c>
      <c r="DO413" s="78"/>
      <c r="DP413" s="79">
        <v>386.2</v>
      </c>
      <c r="DQ413" s="65" t="s">
        <v>403</v>
      </c>
      <c r="DR413" s="78">
        <v>448.38</v>
      </c>
      <c r="DS413" s="78">
        <v>443.28</v>
      </c>
      <c r="DT413" s="78">
        <v>404.13</v>
      </c>
      <c r="DU413" s="78">
        <v>540.38</v>
      </c>
      <c r="DV413" s="78"/>
      <c r="DW413" s="79"/>
      <c r="DX413" s="65" t="s">
        <v>404</v>
      </c>
      <c r="DY413" s="78">
        <v>464.03</v>
      </c>
      <c r="DZ413" s="78">
        <v>453.77</v>
      </c>
      <c r="EA413" s="78">
        <v>509.93</v>
      </c>
      <c r="EB413" s="78">
        <v>304.74</v>
      </c>
      <c r="EC413" s="78"/>
      <c r="ED413" s="79">
        <v>311.26</v>
      </c>
      <c r="EE413" s="65" t="s">
        <v>405</v>
      </c>
      <c r="EF413" s="68">
        <v>1</v>
      </c>
      <c r="EG413" s="78">
        <v>446.03</v>
      </c>
      <c r="EH413" s="78">
        <v>466.8</v>
      </c>
      <c r="EI413" s="78">
        <v>381.34</v>
      </c>
      <c r="EJ413" s="78"/>
      <c r="EK413" s="78">
        <v>284.94</v>
      </c>
      <c r="EL413" s="79">
        <v>232.68</v>
      </c>
      <c r="EM413" s="65" t="s">
        <v>406</v>
      </c>
      <c r="EN413" s="78">
        <v>460.13</v>
      </c>
      <c r="EO413" s="78">
        <v>454.74</v>
      </c>
      <c r="EP413" s="78">
        <v>410.18</v>
      </c>
      <c r="EQ413" s="78"/>
      <c r="ER413" s="78"/>
      <c r="ES413" s="79">
        <v>320</v>
      </c>
      <c r="ET413" s="65" t="s">
        <v>407</v>
      </c>
      <c r="EU413" s="68">
        <v>1</v>
      </c>
      <c r="EV413" s="78">
        <v>430.38</v>
      </c>
      <c r="EW413" s="78">
        <v>441.17</v>
      </c>
      <c r="EX413" s="78">
        <v>439.7</v>
      </c>
      <c r="EY413" s="78"/>
      <c r="EZ413" s="78"/>
      <c r="FA413" s="79">
        <v>291.75</v>
      </c>
      <c r="FB413" s="65" t="s">
        <v>408</v>
      </c>
      <c r="FC413" s="78">
        <v>535.37</v>
      </c>
      <c r="FD413" s="78">
        <v>510.65</v>
      </c>
      <c r="FE413" s="78">
        <v>615.37</v>
      </c>
      <c r="FF413" s="78"/>
      <c r="FG413" s="78"/>
      <c r="FH413" s="79"/>
      <c r="FI413" s="65" t="s">
        <v>409</v>
      </c>
      <c r="FJ413" s="78">
        <v>450.2</v>
      </c>
      <c r="FK413" s="78">
        <v>457.12</v>
      </c>
      <c r="FL413" s="78">
        <v>293.48</v>
      </c>
      <c r="FM413" s="78">
        <v>505.67</v>
      </c>
      <c r="FN413" s="78"/>
      <c r="FO413" s="79">
        <v>260.2</v>
      </c>
      <c r="FP413" s="65" t="s">
        <v>410</v>
      </c>
      <c r="FQ413" s="68">
        <v>0.23087223530498199</v>
      </c>
      <c r="FR413" s="78">
        <v>449.99</v>
      </c>
      <c r="FS413" s="78">
        <v>458.18</v>
      </c>
      <c r="FT413" s="78">
        <v>454.62</v>
      </c>
      <c r="FU413" s="78">
        <v>309.08</v>
      </c>
      <c r="FV413" s="78">
        <v>200.33</v>
      </c>
      <c r="FW413" s="79">
        <v>244.11</v>
      </c>
      <c r="FX413" s="65" t="s">
        <v>411</v>
      </c>
      <c r="FY413" s="78">
        <v>452.48</v>
      </c>
      <c r="FZ413" s="78">
        <v>476.6</v>
      </c>
      <c r="GA413" s="78">
        <v>459.18</v>
      </c>
      <c r="GB413" s="78">
        <v>476.34</v>
      </c>
      <c r="GC413" s="78"/>
      <c r="GD413" s="79">
        <v>295.51</v>
      </c>
      <c r="GE413" s="65" t="s">
        <v>412</v>
      </c>
      <c r="GF413" s="68">
        <v>0.224335965541996</v>
      </c>
      <c r="GG413" s="78">
        <v>466.41</v>
      </c>
      <c r="GH413" s="78">
        <v>493.56</v>
      </c>
      <c r="GI413" s="78">
        <v>275.04000000000002</v>
      </c>
      <c r="GJ413" s="78">
        <v>302.79000000000002</v>
      </c>
      <c r="GK413" s="78"/>
      <c r="GL413" s="79">
        <v>334.13</v>
      </c>
      <c r="GM413" s="65" t="s">
        <v>413</v>
      </c>
      <c r="GN413" s="68">
        <v>0.105329681904361</v>
      </c>
      <c r="GO413" s="78">
        <v>452.75</v>
      </c>
      <c r="GP413" s="78">
        <v>498.23</v>
      </c>
      <c r="GQ413" s="78">
        <v>427.51</v>
      </c>
      <c r="GR413" s="78">
        <v>318.73</v>
      </c>
      <c r="GS413" s="78"/>
      <c r="GT413" s="79"/>
      <c r="GU413" s="65" t="s">
        <v>414</v>
      </c>
      <c r="GV413" s="68">
        <v>1</v>
      </c>
      <c r="GW413" s="78">
        <v>399.41</v>
      </c>
      <c r="GX413" s="78">
        <v>385.11</v>
      </c>
      <c r="GY413" s="78">
        <v>338.83</v>
      </c>
      <c r="GZ413" s="78">
        <v>355</v>
      </c>
      <c r="HA413" s="78"/>
      <c r="HB413" s="79">
        <v>343.27</v>
      </c>
      <c r="HC413" s="65" t="s">
        <v>415</v>
      </c>
      <c r="HD413" s="68">
        <v>1</v>
      </c>
      <c r="HE413" s="78">
        <v>452.33</v>
      </c>
      <c r="HF413" s="78">
        <v>478.12</v>
      </c>
      <c r="HG413" s="78"/>
      <c r="HH413" s="78">
        <v>270.24</v>
      </c>
      <c r="HI413" s="78">
        <v>263.60000000000002</v>
      </c>
      <c r="HJ413" s="79">
        <v>365.89</v>
      </c>
      <c r="HK413" s="85" t="s">
        <v>416</v>
      </c>
      <c r="HL413" s="68">
        <v>1.16991904160232</v>
      </c>
      <c r="HM413" s="78">
        <v>398.67</v>
      </c>
      <c r="HN413" s="78">
        <v>419.31</v>
      </c>
      <c r="HO413" s="78">
        <v>378.25</v>
      </c>
      <c r="HP413" s="78"/>
      <c r="HQ413" s="78"/>
      <c r="HR413" s="79"/>
    </row>
    <row r="414" spans="1:226" x14ac:dyDescent="0.25">
      <c r="A414" s="81">
        <v>42604</v>
      </c>
      <c r="B414" s="82" t="s">
        <v>387</v>
      </c>
      <c r="C414" s="83">
        <v>438.45226857876452</v>
      </c>
      <c r="D414" s="83">
        <v>447.30831092365315</v>
      </c>
      <c r="E414" s="83">
        <v>411.84482588882469</v>
      </c>
      <c r="F414" s="83">
        <v>308.78108262420324</v>
      </c>
      <c r="G414" s="83">
        <v>239.22413696715586</v>
      </c>
      <c r="H414" s="84">
        <v>285.07582981583744</v>
      </c>
      <c r="I414" s="82" t="s">
        <v>388</v>
      </c>
      <c r="J414" s="83">
        <v>450.51597233393204</v>
      </c>
      <c r="K414" s="83">
        <v>449.75784646110407</v>
      </c>
      <c r="L414" s="83">
        <v>396.56383248300352</v>
      </c>
      <c r="M414" s="83">
        <v>308.34299827834792</v>
      </c>
      <c r="N414" s="83">
        <v>247.7523499142367</v>
      </c>
      <c r="O414" s="84">
        <v>314.1168096005245</v>
      </c>
      <c r="P414" s="65" t="s">
        <v>389</v>
      </c>
      <c r="Q414" s="78">
        <v>434.97</v>
      </c>
      <c r="R414" s="78">
        <v>461.19</v>
      </c>
      <c r="S414" s="78">
        <v>418.94</v>
      </c>
      <c r="T414" s="78">
        <v>259</v>
      </c>
      <c r="U414" s="78"/>
      <c r="V414" s="79"/>
      <c r="W414" s="65" t="s">
        <v>390</v>
      </c>
      <c r="X414" s="78">
        <v>400.3</v>
      </c>
      <c r="Y414" s="78">
        <v>428.29</v>
      </c>
      <c r="Z414" s="78">
        <v>395.98</v>
      </c>
      <c r="AA414" s="78">
        <v>224.52</v>
      </c>
      <c r="AB414" s="78"/>
      <c r="AC414" s="79">
        <v>327.27</v>
      </c>
      <c r="AD414" s="65" t="s">
        <v>391</v>
      </c>
      <c r="AE414" s="68">
        <v>0.51129972389814904</v>
      </c>
      <c r="AF414" s="78">
        <v>468.31</v>
      </c>
      <c r="AG414" s="78">
        <v>470.65</v>
      </c>
      <c r="AH414" s="78">
        <v>399.33</v>
      </c>
      <c r="AI414" s="78"/>
      <c r="AJ414" s="78"/>
      <c r="AK414" s="79">
        <v>252.19</v>
      </c>
      <c r="AL414" s="69" t="s">
        <v>392</v>
      </c>
      <c r="AM414" s="70">
        <v>1</v>
      </c>
      <c r="AN414" s="78">
        <v>452.33</v>
      </c>
      <c r="AO414" s="78">
        <v>472.3</v>
      </c>
      <c r="AP414" s="78">
        <v>464.1</v>
      </c>
      <c r="AQ414" s="78">
        <v>479.27</v>
      </c>
      <c r="AR414" s="78"/>
      <c r="AS414" s="79"/>
      <c r="AT414" s="65" t="s">
        <v>393</v>
      </c>
      <c r="AU414" s="68">
        <v>3.7004144464180003E-2</v>
      </c>
      <c r="AV414" s="78">
        <v>408.78</v>
      </c>
      <c r="AW414" s="78">
        <v>439.81</v>
      </c>
      <c r="AX414" s="78">
        <v>396.23</v>
      </c>
      <c r="AY414" s="78">
        <v>218.92</v>
      </c>
      <c r="AZ414" s="78"/>
      <c r="BA414" s="79">
        <v>286.23</v>
      </c>
      <c r="BB414" s="65" t="s">
        <v>394</v>
      </c>
      <c r="BC414" s="78">
        <v>453.9</v>
      </c>
      <c r="BD414" s="78">
        <v>462.37</v>
      </c>
      <c r="BE414" s="78">
        <v>390.8</v>
      </c>
      <c r="BF414" s="78"/>
      <c r="BG414" s="78"/>
      <c r="BH414" s="79">
        <v>324.57</v>
      </c>
      <c r="BI414" s="65" t="s">
        <v>395</v>
      </c>
      <c r="BJ414" s="68">
        <v>0.13437067494390001</v>
      </c>
      <c r="BK414" s="78">
        <v>510.47</v>
      </c>
      <c r="BL414" s="78">
        <v>522.29999999999995</v>
      </c>
      <c r="BM414" s="78">
        <v>522.35</v>
      </c>
      <c r="BN414" s="78">
        <v>354.6</v>
      </c>
      <c r="BO414" s="78"/>
      <c r="BP414" s="79"/>
      <c r="BQ414" s="65" t="s">
        <v>396</v>
      </c>
      <c r="BR414" s="68">
        <v>1</v>
      </c>
      <c r="BS414" s="78">
        <v>477.23</v>
      </c>
      <c r="BT414" s="78">
        <v>492.91</v>
      </c>
      <c r="BU414" s="78">
        <v>411.55</v>
      </c>
      <c r="BV414" s="78"/>
      <c r="BW414" s="78"/>
      <c r="BX414" s="79">
        <v>337.58</v>
      </c>
      <c r="BY414" s="65" t="s">
        <v>397</v>
      </c>
      <c r="BZ414" s="78">
        <v>484.4</v>
      </c>
      <c r="CA414" s="78">
        <v>478.03</v>
      </c>
      <c r="CB414" s="78">
        <v>421.46</v>
      </c>
      <c r="CC414" s="78">
        <v>275.42</v>
      </c>
      <c r="CD414" s="78"/>
      <c r="CE414" s="79">
        <v>502.57</v>
      </c>
      <c r="CF414" s="65" t="s">
        <v>398</v>
      </c>
      <c r="CG414" s="78">
        <v>452.06</v>
      </c>
      <c r="CH414" s="78">
        <v>458.23</v>
      </c>
      <c r="CI414" s="78">
        <v>436</v>
      </c>
      <c r="CJ414" s="78"/>
      <c r="CK414" s="78"/>
      <c r="CL414" s="79"/>
      <c r="CM414" s="65" t="s">
        <v>399</v>
      </c>
      <c r="CN414" s="78">
        <v>423.31</v>
      </c>
      <c r="CO414" s="78">
        <v>414.46</v>
      </c>
      <c r="CP414" s="78">
        <v>436.14</v>
      </c>
      <c r="CQ414" s="78">
        <v>306.20999999999998</v>
      </c>
      <c r="CR414" s="78"/>
      <c r="CS414" s="79">
        <v>513.96</v>
      </c>
      <c r="CT414" s="65" t="s">
        <v>400</v>
      </c>
      <c r="CU414" s="78">
        <v>447.04</v>
      </c>
      <c r="CV414" s="78">
        <v>541.73</v>
      </c>
      <c r="CW414" s="78"/>
      <c r="CX414" s="78">
        <v>314.10000000000002</v>
      </c>
      <c r="CY414" s="78"/>
      <c r="CZ414" s="79"/>
      <c r="DA414" s="65" t="s">
        <v>401</v>
      </c>
      <c r="DB414" s="68">
        <v>0.133529176124983</v>
      </c>
      <c r="DC414" s="78">
        <v>425.26</v>
      </c>
      <c r="DD414" s="78">
        <v>452.93</v>
      </c>
      <c r="DE414" s="78">
        <v>380.75</v>
      </c>
      <c r="DF414" s="78">
        <v>333.96</v>
      </c>
      <c r="DG414" s="78"/>
      <c r="DH414" s="79">
        <v>375.35</v>
      </c>
      <c r="DI414" s="65" t="s">
        <v>402</v>
      </c>
      <c r="DJ414" s="68">
        <v>3.2242463324198001E-3</v>
      </c>
      <c r="DK414" s="78">
        <v>446.29</v>
      </c>
      <c r="DL414" s="78">
        <v>480.57</v>
      </c>
      <c r="DM414" s="78">
        <v>480.57</v>
      </c>
      <c r="DN414" s="78">
        <v>326.52</v>
      </c>
      <c r="DO414" s="78"/>
      <c r="DP414" s="79">
        <v>385.63</v>
      </c>
      <c r="DQ414" s="65" t="s">
        <v>403</v>
      </c>
      <c r="DR414" s="78">
        <v>448.38</v>
      </c>
      <c r="DS414" s="78">
        <v>435.15</v>
      </c>
      <c r="DT414" s="78">
        <v>397.48</v>
      </c>
      <c r="DU414" s="78">
        <v>535.19000000000005</v>
      </c>
      <c r="DV414" s="78"/>
      <c r="DW414" s="79"/>
      <c r="DX414" s="65" t="s">
        <v>404</v>
      </c>
      <c r="DY414" s="78">
        <v>453.03</v>
      </c>
      <c r="DZ414" s="78">
        <v>440.56</v>
      </c>
      <c r="EA414" s="78">
        <v>518.69000000000005</v>
      </c>
      <c r="EB414" s="78">
        <v>301.08</v>
      </c>
      <c r="EC414" s="78"/>
      <c r="ED414" s="79">
        <v>311.83999999999997</v>
      </c>
      <c r="EE414" s="65" t="s">
        <v>405</v>
      </c>
      <c r="EF414" s="68">
        <v>1</v>
      </c>
      <c r="EG414" s="78">
        <v>432.59</v>
      </c>
      <c r="EH414" s="78">
        <v>455.95</v>
      </c>
      <c r="EI414" s="78">
        <v>381.34</v>
      </c>
      <c r="EJ414" s="78"/>
      <c r="EK414" s="78">
        <v>284.94</v>
      </c>
      <c r="EL414" s="79">
        <v>219.97</v>
      </c>
      <c r="EM414" s="65" t="s">
        <v>406</v>
      </c>
      <c r="EN414" s="78">
        <v>460.13</v>
      </c>
      <c r="EO414" s="78">
        <v>454.74</v>
      </c>
      <c r="EP414" s="78">
        <v>410.18</v>
      </c>
      <c r="EQ414" s="78"/>
      <c r="ER414" s="78"/>
      <c r="ES414" s="79">
        <v>320</v>
      </c>
      <c r="ET414" s="65" t="s">
        <v>407</v>
      </c>
      <c r="EU414" s="68">
        <v>1</v>
      </c>
      <c r="EV414" s="78">
        <v>423.87</v>
      </c>
      <c r="EW414" s="78">
        <v>423.65</v>
      </c>
      <c r="EX414" s="78">
        <v>422.18</v>
      </c>
      <c r="EY414" s="78"/>
      <c r="EZ414" s="78"/>
      <c r="FA414" s="79">
        <v>291.75</v>
      </c>
      <c r="FB414" s="65" t="s">
        <v>408</v>
      </c>
      <c r="FC414" s="78">
        <v>535.37</v>
      </c>
      <c r="FD414" s="78">
        <v>510.65</v>
      </c>
      <c r="FE414" s="78">
        <v>615.37</v>
      </c>
      <c r="FF414" s="78"/>
      <c r="FG414" s="78"/>
      <c r="FH414" s="79"/>
      <c r="FI414" s="65" t="s">
        <v>409</v>
      </c>
      <c r="FJ414" s="78">
        <v>447.72</v>
      </c>
      <c r="FK414" s="78">
        <v>454.64</v>
      </c>
      <c r="FL414" s="78">
        <v>291</v>
      </c>
      <c r="FM414" s="78">
        <v>507.67</v>
      </c>
      <c r="FN414" s="78"/>
      <c r="FO414" s="79">
        <v>256.89999999999998</v>
      </c>
      <c r="FP414" s="65" t="s">
        <v>410</v>
      </c>
      <c r="FQ414" s="68">
        <v>0.232455426671936</v>
      </c>
      <c r="FR414" s="78">
        <v>432.73</v>
      </c>
      <c r="FS414" s="78">
        <v>438.72</v>
      </c>
      <c r="FT414" s="78">
        <v>456.79</v>
      </c>
      <c r="FU414" s="78">
        <v>299</v>
      </c>
      <c r="FV414" s="78">
        <v>201.7</v>
      </c>
      <c r="FW414" s="79">
        <v>235.85</v>
      </c>
      <c r="FX414" s="65" t="s">
        <v>411</v>
      </c>
      <c r="FY414" s="78">
        <v>443.53</v>
      </c>
      <c r="FZ414" s="78">
        <v>468.47</v>
      </c>
      <c r="GA414" s="78">
        <v>446.17</v>
      </c>
      <c r="GB414" s="78">
        <v>458.24</v>
      </c>
      <c r="GC414" s="78"/>
      <c r="GD414" s="79">
        <v>294.7</v>
      </c>
      <c r="GE414" s="65" t="s">
        <v>412</v>
      </c>
      <c r="GF414" s="68">
        <v>0.224300742435457</v>
      </c>
      <c r="GG414" s="78">
        <v>453.12</v>
      </c>
      <c r="GH414" s="78">
        <v>480.73</v>
      </c>
      <c r="GI414" s="78">
        <v>271.39999999999998</v>
      </c>
      <c r="GJ414" s="78">
        <v>298.02999999999997</v>
      </c>
      <c r="GK414" s="78"/>
      <c r="GL414" s="79">
        <v>334.34</v>
      </c>
      <c r="GM414" s="65" t="s">
        <v>413</v>
      </c>
      <c r="GN414" s="68">
        <v>0.105457421566043</v>
      </c>
      <c r="GO414" s="78">
        <v>448.57</v>
      </c>
      <c r="GP414" s="78">
        <v>508.87</v>
      </c>
      <c r="GQ414" s="78">
        <v>431.32</v>
      </c>
      <c r="GR414" s="78">
        <v>315.52999999999997</v>
      </c>
      <c r="GS414" s="78"/>
      <c r="GT414" s="79"/>
      <c r="GU414" s="65" t="s">
        <v>414</v>
      </c>
      <c r="GV414" s="68">
        <v>1</v>
      </c>
      <c r="GW414" s="78">
        <v>399.41</v>
      </c>
      <c r="GX414" s="78">
        <v>385.11</v>
      </c>
      <c r="GY414" s="78">
        <v>347.69</v>
      </c>
      <c r="GZ414" s="78">
        <v>355</v>
      </c>
      <c r="HA414" s="78"/>
      <c r="HB414" s="79">
        <v>343.27</v>
      </c>
      <c r="HC414" s="65" t="s">
        <v>415</v>
      </c>
      <c r="HD414" s="68">
        <v>1</v>
      </c>
      <c r="HE414" s="78">
        <v>437.33</v>
      </c>
      <c r="HF414" s="78">
        <v>457.28</v>
      </c>
      <c r="HG414" s="78"/>
      <c r="HH414" s="78">
        <v>254.2</v>
      </c>
      <c r="HI414" s="78">
        <v>247.56</v>
      </c>
      <c r="HJ414" s="79">
        <v>371.72</v>
      </c>
      <c r="HK414" s="85" t="s">
        <v>416</v>
      </c>
      <c r="HL414" s="68">
        <v>1.1595547309833001</v>
      </c>
      <c r="HM414" s="78">
        <v>387.43</v>
      </c>
      <c r="HN414" s="78">
        <v>407.44</v>
      </c>
      <c r="HO414" s="78">
        <v>370.88</v>
      </c>
      <c r="HP414" s="78"/>
      <c r="HQ414" s="78"/>
      <c r="HR414" s="79"/>
    </row>
    <row r="415" spans="1:226" x14ac:dyDescent="0.25">
      <c r="A415" s="81">
        <v>42597</v>
      </c>
      <c r="B415" s="82" t="s">
        <v>387</v>
      </c>
      <c r="C415" s="83">
        <v>427.54050260861482</v>
      </c>
      <c r="D415" s="83">
        <v>432.69067914361858</v>
      </c>
      <c r="E415" s="83">
        <v>391.94443515023289</v>
      </c>
      <c r="F415" s="83">
        <v>298.05406176674848</v>
      </c>
      <c r="G415" s="83">
        <v>229.39181691125091</v>
      </c>
      <c r="H415" s="84">
        <v>284.11824265269837</v>
      </c>
      <c r="I415" s="82" t="s">
        <v>388</v>
      </c>
      <c r="J415" s="83">
        <v>437.97575222302152</v>
      </c>
      <c r="K415" s="83">
        <v>433.90403342955983</v>
      </c>
      <c r="L415" s="83">
        <v>376.69788073845825</v>
      </c>
      <c r="M415" s="83">
        <v>297.01644806033306</v>
      </c>
      <c r="N415" s="83">
        <v>232.1331389365352</v>
      </c>
      <c r="O415" s="84">
        <v>314.53660517756845</v>
      </c>
      <c r="P415" s="65" t="s">
        <v>389</v>
      </c>
      <c r="Q415" s="78">
        <v>416.64</v>
      </c>
      <c r="R415" s="78">
        <v>437.86</v>
      </c>
      <c r="S415" s="78">
        <v>404.57</v>
      </c>
      <c r="T415" s="78">
        <v>244</v>
      </c>
      <c r="U415" s="78"/>
      <c r="V415" s="79"/>
      <c r="W415" s="65" t="s">
        <v>390</v>
      </c>
      <c r="X415" s="78">
        <v>431.18</v>
      </c>
      <c r="Y415" s="78">
        <v>433.92</v>
      </c>
      <c r="Z415" s="78">
        <v>370.52</v>
      </c>
      <c r="AA415" s="78">
        <v>211.24</v>
      </c>
      <c r="AB415" s="78"/>
      <c r="AC415" s="79">
        <v>321.49</v>
      </c>
      <c r="AD415" s="65" t="s">
        <v>391</v>
      </c>
      <c r="AE415" s="68">
        <v>0.51129972389814904</v>
      </c>
      <c r="AF415" s="78">
        <v>465.63</v>
      </c>
      <c r="AG415" s="78">
        <v>472.57</v>
      </c>
      <c r="AH415" s="78">
        <v>399.33</v>
      </c>
      <c r="AI415" s="78"/>
      <c r="AJ415" s="78"/>
      <c r="AK415" s="79">
        <v>248.95</v>
      </c>
      <c r="AL415" s="69" t="s">
        <v>392</v>
      </c>
      <c r="AM415" s="70">
        <v>1</v>
      </c>
      <c r="AN415" s="78">
        <v>453.37</v>
      </c>
      <c r="AO415" s="78">
        <v>474.52</v>
      </c>
      <c r="AP415" s="78">
        <v>465.32</v>
      </c>
      <c r="AQ415" s="78">
        <v>479.27</v>
      </c>
      <c r="AR415" s="78"/>
      <c r="AS415" s="79"/>
      <c r="AT415" s="65" t="s">
        <v>393</v>
      </c>
      <c r="AU415" s="68">
        <v>3.7005513821559401E-2</v>
      </c>
      <c r="AV415" s="78">
        <v>403.56</v>
      </c>
      <c r="AW415" s="78">
        <v>432.4</v>
      </c>
      <c r="AX415" s="78">
        <v>372.2</v>
      </c>
      <c r="AY415" s="78">
        <v>207.08</v>
      </c>
      <c r="AZ415" s="78"/>
      <c r="BA415" s="79">
        <v>285.47000000000003</v>
      </c>
      <c r="BB415" s="65" t="s">
        <v>394</v>
      </c>
      <c r="BC415" s="78">
        <v>437.1</v>
      </c>
      <c r="BD415" s="78">
        <v>439.68</v>
      </c>
      <c r="BE415" s="78">
        <v>368.53</v>
      </c>
      <c r="BF415" s="78"/>
      <c r="BG415" s="78"/>
      <c r="BH415" s="79">
        <v>323.56</v>
      </c>
      <c r="BI415" s="65" t="s">
        <v>395</v>
      </c>
      <c r="BJ415" s="68">
        <v>0.134399569921376</v>
      </c>
      <c r="BK415" s="78">
        <v>500.91</v>
      </c>
      <c r="BL415" s="78">
        <v>501.98</v>
      </c>
      <c r="BM415" s="78">
        <v>593.64</v>
      </c>
      <c r="BN415" s="78">
        <v>361.53</v>
      </c>
      <c r="BO415" s="78"/>
      <c r="BP415" s="79"/>
      <c r="BQ415" s="65" t="s">
        <v>396</v>
      </c>
      <c r="BR415" s="68">
        <v>1</v>
      </c>
      <c r="BS415" s="78">
        <v>456.4</v>
      </c>
      <c r="BT415" s="78">
        <v>470.41</v>
      </c>
      <c r="BU415" s="78">
        <v>384.05</v>
      </c>
      <c r="BV415" s="78"/>
      <c r="BW415" s="78"/>
      <c r="BX415" s="79">
        <v>329.25</v>
      </c>
      <c r="BY415" s="65" t="s">
        <v>397</v>
      </c>
      <c r="BZ415" s="78">
        <v>473.38</v>
      </c>
      <c r="CA415" s="78">
        <v>461.39</v>
      </c>
      <c r="CB415" s="78">
        <v>426.77</v>
      </c>
      <c r="CC415" s="78">
        <v>273.69</v>
      </c>
      <c r="CD415" s="78"/>
      <c r="CE415" s="79">
        <v>501.88</v>
      </c>
      <c r="CF415" s="65" t="s">
        <v>398</v>
      </c>
      <c r="CG415" s="78">
        <v>443.19</v>
      </c>
      <c r="CH415" s="78">
        <v>445.33</v>
      </c>
      <c r="CI415" s="78">
        <v>410.19</v>
      </c>
      <c r="CJ415" s="78"/>
      <c r="CK415" s="78"/>
      <c r="CL415" s="79"/>
      <c r="CM415" s="65" t="s">
        <v>399</v>
      </c>
      <c r="CN415" s="78">
        <v>414.48</v>
      </c>
      <c r="CO415" s="78">
        <v>396.65</v>
      </c>
      <c r="CP415" s="78">
        <v>413.95</v>
      </c>
      <c r="CQ415" s="78">
        <v>289.47000000000003</v>
      </c>
      <c r="CR415" s="78"/>
      <c r="CS415" s="79">
        <v>515.70000000000005</v>
      </c>
      <c r="CT415" s="65" t="s">
        <v>400</v>
      </c>
      <c r="CU415" s="78">
        <v>440.97</v>
      </c>
      <c r="CV415" s="78">
        <v>535.88</v>
      </c>
      <c r="CW415" s="78"/>
      <c r="CX415" s="78">
        <v>296.45</v>
      </c>
      <c r="CY415" s="78"/>
      <c r="CZ415" s="79"/>
      <c r="DA415" s="65" t="s">
        <v>401</v>
      </c>
      <c r="DB415" s="68">
        <v>0.13346680013346701</v>
      </c>
      <c r="DC415" s="78">
        <v>410.65</v>
      </c>
      <c r="DD415" s="78">
        <v>432.22</v>
      </c>
      <c r="DE415" s="78">
        <v>361.35</v>
      </c>
      <c r="DF415" s="78">
        <v>363.83</v>
      </c>
      <c r="DG415" s="78"/>
      <c r="DH415" s="79">
        <v>363.11</v>
      </c>
      <c r="DI415" s="65" t="s">
        <v>402</v>
      </c>
      <c r="DJ415" s="68">
        <v>3.2311221687291998E-3</v>
      </c>
      <c r="DK415" s="78">
        <v>436.88</v>
      </c>
      <c r="DL415" s="78">
        <v>459.3</v>
      </c>
      <c r="DM415" s="78">
        <v>459.3</v>
      </c>
      <c r="DN415" s="78">
        <v>328.99</v>
      </c>
      <c r="DO415" s="78"/>
      <c r="DP415" s="79">
        <v>392.85</v>
      </c>
      <c r="DQ415" s="65" t="s">
        <v>403</v>
      </c>
      <c r="DR415" s="78">
        <v>432.12</v>
      </c>
      <c r="DS415" s="78">
        <v>435.15</v>
      </c>
      <c r="DT415" s="78">
        <v>381.68</v>
      </c>
      <c r="DU415" s="78">
        <v>512.08000000000004</v>
      </c>
      <c r="DV415" s="78"/>
      <c r="DW415" s="79"/>
      <c r="DX415" s="65" t="s">
        <v>404</v>
      </c>
      <c r="DY415" s="78">
        <v>440.88</v>
      </c>
      <c r="DZ415" s="78">
        <v>433.83</v>
      </c>
      <c r="EA415" s="78">
        <v>486.9</v>
      </c>
      <c r="EB415" s="78">
        <v>277.49</v>
      </c>
      <c r="EC415" s="78"/>
      <c r="ED415" s="79">
        <v>313.14</v>
      </c>
      <c r="EE415" s="65" t="s">
        <v>405</v>
      </c>
      <c r="EF415" s="68">
        <v>1</v>
      </c>
      <c r="EG415" s="78">
        <v>418.97</v>
      </c>
      <c r="EH415" s="78">
        <v>439.19</v>
      </c>
      <c r="EI415" s="78">
        <v>381.34</v>
      </c>
      <c r="EJ415" s="78"/>
      <c r="EK415" s="78">
        <v>284.94</v>
      </c>
      <c r="EL415" s="79">
        <v>210.57</v>
      </c>
      <c r="EM415" s="65" t="s">
        <v>406</v>
      </c>
      <c r="EN415" s="78">
        <v>460.13</v>
      </c>
      <c r="EO415" s="78">
        <v>429.1</v>
      </c>
      <c r="EP415" s="78">
        <v>387.37</v>
      </c>
      <c r="EQ415" s="78"/>
      <c r="ER415" s="78"/>
      <c r="ES415" s="79">
        <v>315.37</v>
      </c>
      <c r="ET415" s="65" t="s">
        <v>407</v>
      </c>
      <c r="EU415" s="68">
        <v>1</v>
      </c>
      <c r="EV415" s="78">
        <v>424.98</v>
      </c>
      <c r="EW415" s="78">
        <v>430.26</v>
      </c>
      <c r="EX415" s="78">
        <v>428.79</v>
      </c>
      <c r="EY415" s="78"/>
      <c r="EZ415" s="78"/>
      <c r="FA415" s="79">
        <v>291.75</v>
      </c>
      <c r="FB415" s="65" t="s">
        <v>408</v>
      </c>
      <c r="FC415" s="78">
        <v>535.37</v>
      </c>
      <c r="FD415" s="78">
        <v>510.65</v>
      </c>
      <c r="FE415" s="78">
        <v>615.37</v>
      </c>
      <c r="FF415" s="78"/>
      <c r="FG415" s="78"/>
      <c r="FH415" s="79"/>
      <c r="FI415" s="65" t="s">
        <v>409</v>
      </c>
      <c r="FJ415" s="78">
        <v>427.89</v>
      </c>
      <c r="FK415" s="78">
        <v>427.36</v>
      </c>
      <c r="FL415" s="78">
        <v>274.47000000000003</v>
      </c>
      <c r="FM415" s="78">
        <v>475.67</v>
      </c>
      <c r="FN415" s="78"/>
      <c r="FO415" s="79">
        <v>263.51</v>
      </c>
      <c r="FP415" s="65" t="s">
        <v>410</v>
      </c>
      <c r="FQ415" s="68">
        <v>0.23421946363742799</v>
      </c>
      <c r="FR415" s="78">
        <v>427.07</v>
      </c>
      <c r="FS415" s="78">
        <v>432.27</v>
      </c>
      <c r="FT415" s="78">
        <v>437.75</v>
      </c>
      <c r="FU415" s="78">
        <v>297.77999999999997</v>
      </c>
      <c r="FV415" s="78">
        <v>217.33</v>
      </c>
      <c r="FW415" s="79">
        <v>233.32</v>
      </c>
      <c r="FX415" s="65" t="s">
        <v>411</v>
      </c>
      <c r="FY415" s="78">
        <v>430.53</v>
      </c>
      <c r="FZ415" s="78">
        <v>448.15</v>
      </c>
      <c r="GA415" s="78">
        <v>427.47</v>
      </c>
      <c r="GB415" s="78">
        <v>433.65</v>
      </c>
      <c r="GC415" s="78"/>
      <c r="GD415" s="79">
        <v>295.51</v>
      </c>
      <c r="GE415" s="65" t="s">
        <v>412</v>
      </c>
      <c r="GF415" s="68">
        <v>0.22424541418128</v>
      </c>
      <c r="GG415" s="78">
        <v>434.25</v>
      </c>
      <c r="GH415" s="78">
        <v>461.71</v>
      </c>
      <c r="GI415" s="78">
        <v>280.58</v>
      </c>
      <c r="GJ415" s="78">
        <v>302.37</v>
      </c>
      <c r="GK415" s="78"/>
      <c r="GL415" s="79">
        <v>336.21</v>
      </c>
      <c r="GM415" s="65" t="s">
        <v>413</v>
      </c>
      <c r="GN415" s="68">
        <v>0.10570712783163</v>
      </c>
      <c r="GO415" s="78">
        <v>429.85</v>
      </c>
      <c r="GP415" s="78">
        <v>480.99</v>
      </c>
      <c r="GQ415" s="78">
        <v>402.74</v>
      </c>
      <c r="GR415" s="78">
        <v>294.92</v>
      </c>
      <c r="GS415" s="78"/>
      <c r="GT415" s="79"/>
      <c r="GU415" s="65" t="s">
        <v>414</v>
      </c>
      <c r="GV415" s="68">
        <v>1</v>
      </c>
      <c r="GW415" s="78">
        <v>398.6</v>
      </c>
      <c r="GX415" s="78">
        <v>396.59</v>
      </c>
      <c r="GY415" s="78">
        <v>352.37</v>
      </c>
      <c r="GZ415" s="78">
        <v>355</v>
      </c>
      <c r="HA415" s="78"/>
      <c r="HB415" s="79">
        <v>342.49</v>
      </c>
      <c r="HC415" s="65" t="s">
        <v>415</v>
      </c>
      <c r="HD415" s="68">
        <v>1</v>
      </c>
      <c r="HE415" s="78">
        <v>422.33</v>
      </c>
      <c r="HF415" s="78">
        <v>443.95</v>
      </c>
      <c r="HG415" s="78"/>
      <c r="HH415" s="78">
        <v>238.5</v>
      </c>
      <c r="HI415" s="78">
        <v>231.86</v>
      </c>
      <c r="HJ415" s="79">
        <v>370.05</v>
      </c>
      <c r="HK415" s="85" t="s">
        <v>416</v>
      </c>
      <c r="HL415" s="68">
        <v>1.15370859628275</v>
      </c>
      <c r="HM415" s="78">
        <v>382.04</v>
      </c>
      <c r="HN415" s="78">
        <v>398.79</v>
      </c>
      <c r="HO415" s="78">
        <v>349.31</v>
      </c>
      <c r="HP415" s="78"/>
      <c r="HQ415" s="78"/>
      <c r="HR415" s="79"/>
    </row>
    <row r="416" spans="1:226" x14ac:dyDescent="0.25">
      <c r="A416" s="81">
        <v>42590</v>
      </c>
      <c r="B416" s="82" t="s">
        <v>387</v>
      </c>
      <c r="C416" s="83">
        <v>427.23194631777216</v>
      </c>
      <c r="D416" s="83">
        <v>429.18996516449505</v>
      </c>
      <c r="E416" s="83">
        <v>371.96826951260414</v>
      </c>
      <c r="F416" s="83">
        <v>293.65152549315735</v>
      </c>
      <c r="G416" s="83">
        <v>236.03294199860238</v>
      </c>
      <c r="H416" s="84">
        <v>278.03869325116727</v>
      </c>
      <c r="I416" s="82" t="s">
        <v>388</v>
      </c>
      <c r="J416" s="83">
        <v>434.84578998940231</v>
      </c>
      <c r="K416" s="83">
        <v>427.99697554496589</v>
      </c>
      <c r="L416" s="83">
        <v>357.28556734912956</v>
      </c>
      <c r="M416" s="83">
        <v>292.68151145541634</v>
      </c>
      <c r="N416" s="83">
        <v>240.39042881646657</v>
      </c>
      <c r="O416" s="84">
        <v>313.94214768506652</v>
      </c>
      <c r="P416" s="65" t="s">
        <v>389</v>
      </c>
      <c r="Q416" s="78">
        <v>417.47</v>
      </c>
      <c r="R416" s="78">
        <v>434.53</v>
      </c>
      <c r="S416" s="78">
        <v>378.07</v>
      </c>
      <c r="T416" s="78">
        <v>238</v>
      </c>
      <c r="U416" s="78"/>
      <c r="V416" s="79"/>
      <c r="W416" s="65" t="s">
        <v>390</v>
      </c>
      <c r="X416" s="78">
        <v>408.23</v>
      </c>
      <c r="Y416" s="78">
        <v>412.91</v>
      </c>
      <c r="Z416" s="78">
        <v>346.06</v>
      </c>
      <c r="AA416" s="78">
        <v>203.08</v>
      </c>
      <c r="AB416" s="78"/>
      <c r="AC416" s="79">
        <v>321.49</v>
      </c>
      <c r="AD416" s="65" t="s">
        <v>391</v>
      </c>
      <c r="AE416" s="68">
        <v>0.51129972389814904</v>
      </c>
      <c r="AF416" s="78">
        <v>466.18</v>
      </c>
      <c r="AG416" s="78">
        <v>474.14</v>
      </c>
      <c r="AH416" s="78">
        <v>399.33</v>
      </c>
      <c r="AI416" s="78"/>
      <c r="AJ416" s="78"/>
      <c r="AK416" s="79">
        <v>248.95</v>
      </c>
      <c r="AL416" s="69" t="s">
        <v>392</v>
      </c>
      <c r="AM416" s="70">
        <v>1</v>
      </c>
      <c r="AN416" s="78">
        <v>462.22</v>
      </c>
      <c r="AO416" s="78">
        <v>489.11</v>
      </c>
      <c r="AP416" s="78">
        <v>479.49</v>
      </c>
      <c r="AQ416" s="78">
        <v>479.27</v>
      </c>
      <c r="AR416" s="78"/>
      <c r="AS416" s="79"/>
      <c r="AT416" s="65" t="s">
        <v>393</v>
      </c>
      <c r="AU416" s="68">
        <v>3.7000037000036998E-2</v>
      </c>
      <c r="AV416" s="78">
        <v>408.88</v>
      </c>
      <c r="AW416" s="78">
        <v>436.77</v>
      </c>
      <c r="AX416" s="78">
        <v>365.7</v>
      </c>
      <c r="AY416" s="78">
        <v>207.05</v>
      </c>
      <c r="AZ416" s="78"/>
      <c r="BA416" s="79">
        <v>285.89</v>
      </c>
      <c r="BB416" s="65" t="s">
        <v>394</v>
      </c>
      <c r="BC416" s="78">
        <v>436.26</v>
      </c>
      <c r="BD416" s="78">
        <v>431.28</v>
      </c>
      <c r="BE416" s="78">
        <v>343.31</v>
      </c>
      <c r="BF416" s="78"/>
      <c r="BG416" s="78"/>
      <c r="BH416" s="79">
        <v>323.56</v>
      </c>
      <c r="BI416" s="65" t="s">
        <v>395</v>
      </c>
      <c r="BJ416" s="68">
        <v>0.13446643717728099</v>
      </c>
      <c r="BK416" s="78">
        <v>499</v>
      </c>
      <c r="BL416" s="78">
        <v>491.47</v>
      </c>
      <c r="BM416" s="78">
        <v>562.53</v>
      </c>
      <c r="BN416" s="78">
        <v>354.99</v>
      </c>
      <c r="BO416" s="78"/>
      <c r="BP416" s="79"/>
      <c r="BQ416" s="65" t="s">
        <v>396</v>
      </c>
      <c r="BR416" s="68">
        <v>1</v>
      </c>
      <c r="BS416" s="78">
        <v>456.4</v>
      </c>
      <c r="BT416" s="78">
        <v>470.41</v>
      </c>
      <c r="BU416" s="78">
        <v>384.05</v>
      </c>
      <c r="BV416" s="78"/>
      <c r="BW416" s="78"/>
      <c r="BX416" s="79">
        <v>329.25</v>
      </c>
      <c r="BY416" s="65" t="s">
        <v>397</v>
      </c>
      <c r="BZ416" s="78">
        <v>465.18</v>
      </c>
      <c r="CA416" s="78">
        <v>455.41</v>
      </c>
      <c r="CB416" s="78">
        <v>392.46</v>
      </c>
      <c r="CC416" s="78">
        <v>270.95</v>
      </c>
      <c r="CD416" s="78"/>
      <c r="CE416" s="79">
        <v>480.35</v>
      </c>
      <c r="CF416" s="65" t="s">
        <v>398</v>
      </c>
      <c r="CG416" s="78">
        <v>452.06</v>
      </c>
      <c r="CH416" s="78">
        <v>456.62</v>
      </c>
      <c r="CI416" s="78">
        <v>391.65</v>
      </c>
      <c r="CJ416" s="78"/>
      <c r="CK416" s="78"/>
      <c r="CL416" s="79"/>
      <c r="CM416" s="65" t="s">
        <v>399</v>
      </c>
      <c r="CN416" s="78">
        <v>409.4</v>
      </c>
      <c r="CO416" s="78">
        <v>389.48</v>
      </c>
      <c r="CP416" s="78">
        <v>407.2</v>
      </c>
      <c r="CQ416" s="78">
        <v>272.93</v>
      </c>
      <c r="CR416" s="78"/>
      <c r="CS416" s="79">
        <v>516.95000000000005</v>
      </c>
      <c r="CT416" s="65" t="s">
        <v>400</v>
      </c>
      <c r="CU416" s="78">
        <v>442.23</v>
      </c>
      <c r="CV416" s="78">
        <v>539.73</v>
      </c>
      <c r="CW416" s="78"/>
      <c r="CX416" s="78">
        <v>280.58</v>
      </c>
      <c r="CY416" s="78"/>
      <c r="CZ416" s="79"/>
      <c r="DA416" s="65" t="s">
        <v>401</v>
      </c>
      <c r="DB416" s="68">
        <v>0.13369162689340799</v>
      </c>
      <c r="DC416" s="78">
        <v>412.09</v>
      </c>
      <c r="DD416" s="78">
        <v>447.06</v>
      </c>
      <c r="DE416" s="78">
        <v>375.86</v>
      </c>
      <c r="DF416" s="78">
        <v>364.44</v>
      </c>
      <c r="DG416" s="78"/>
      <c r="DH416" s="79">
        <v>372.49</v>
      </c>
      <c r="DI416" s="65" t="s">
        <v>402</v>
      </c>
      <c r="DJ416" s="68">
        <v>3.2152273165712798E-3</v>
      </c>
      <c r="DK416" s="78">
        <v>426.66</v>
      </c>
      <c r="DL416" s="78">
        <v>449.67</v>
      </c>
      <c r="DM416" s="78">
        <v>449.67</v>
      </c>
      <c r="DN416" s="78">
        <v>446.97</v>
      </c>
      <c r="DO416" s="78"/>
      <c r="DP416" s="79">
        <v>389.47</v>
      </c>
      <c r="DQ416" s="65" t="s">
        <v>403</v>
      </c>
      <c r="DR416" s="78">
        <v>423.99</v>
      </c>
      <c r="DS416" s="78">
        <v>435.15</v>
      </c>
      <c r="DT416" s="78">
        <v>380.31</v>
      </c>
      <c r="DU416" s="78">
        <v>498.81</v>
      </c>
      <c r="DV416" s="78"/>
      <c r="DW416" s="79"/>
      <c r="DX416" s="65" t="s">
        <v>404</v>
      </c>
      <c r="DY416" s="78">
        <v>437.61</v>
      </c>
      <c r="DZ416" s="78">
        <v>433.53</v>
      </c>
      <c r="EA416" s="78">
        <v>472.82</v>
      </c>
      <c r="EB416" s="78">
        <v>269.05</v>
      </c>
      <c r="EC416" s="78"/>
      <c r="ED416" s="79">
        <v>313.49</v>
      </c>
      <c r="EE416" s="65" t="s">
        <v>405</v>
      </c>
      <c r="EF416" s="68">
        <v>1</v>
      </c>
      <c r="EG416" s="78">
        <v>435.07</v>
      </c>
      <c r="EH416" s="78">
        <v>449.28</v>
      </c>
      <c r="EI416" s="78">
        <v>381.34</v>
      </c>
      <c r="EJ416" s="78"/>
      <c r="EK416" s="78">
        <v>284.94</v>
      </c>
      <c r="EL416" s="79">
        <v>202.85</v>
      </c>
      <c r="EM416" s="65" t="s">
        <v>406</v>
      </c>
      <c r="EN416" s="78">
        <v>443.89</v>
      </c>
      <c r="EO416" s="78">
        <v>429.1</v>
      </c>
      <c r="EP416" s="78">
        <v>368.07</v>
      </c>
      <c r="EQ416" s="78"/>
      <c r="ER416" s="78"/>
      <c r="ES416" s="79">
        <v>315.37</v>
      </c>
      <c r="ET416" s="65" t="s">
        <v>407</v>
      </c>
      <c r="EU416" s="68">
        <v>1</v>
      </c>
      <c r="EV416" s="78">
        <v>433.25</v>
      </c>
      <c r="EW416" s="78">
        <v>438.53</v>
      </c>
      <c r="EX416" s="78">
        <v>437.05</v>
      </c>
      <c r="EY416" s="78"/>
      <c r="EZ416" s="78"/>
      <c r="FA416" s="79">
        <v>291.75</v>
      </c>
      <c r="FB416" s="65" t="s">
        <v>408</v>
      </c>
      <c r="FC416" s="78">
        <v>535.37</v>
      </c>
      <c r="FD416" s="78">
        <v>510.65</v>
      </c>
      <c r="FE416" s="78">
        <v>615.37</v>
      </c>
      <c r="FF416" s="78"/>
      <c r="FG416" s="78"/>
      <c r="FH416" s="79"/>
      <c r="FI416" s="65" t="s">
        <v>409</v>
      </c>
      <c r="FJ416" s="78">
        <v>420.45</v>
      </c>
      <c r="FK416" s="78">
        <v>410.01</v>
      </c>
      <c r="FL416" s="78">
        <v>258.77</v>
      </c>
      <c r="FM416" s="78">
        <v>441.67</v>
      </c>
      <c r="FN416" s="78"/>
      <c r="FO416" s="79">
        <v>262.68</v>
      </c>
      <c r="FP416" s="65" t="s">
        <v>410</v>
      </c>
      <c r="FQ416" s="68">
        <v>0.23372131070911001</v>
      </c>
      <c r="FR416" s="78">
        <v>428.27</v>
      </c>
      <c r="FS416" s="78">
        <v>432.86</v>
      </c>
      <c r="FT416" s="78">
        <v>413.22</v>
      </c>
      <c r="FU416" s="78">
        <v>303.14999999999998</v>
      </c>
      <c r="FV416" s="78">
        <v>216.86</v>
      </c>
      <c r="FW416" s="79">
        <v>214.64</v>
      </c>
      <c r="FX416" s="65" t="s">
        <v>411</v>
      </c>
      <c r="FY416" s="78">
        <v>428.9</v>
      </c>
      <c r="FZ416" s="78">
        <v>444.08</v>
      </c>
      <c r="GA416" s="78">
        <v>433.16</v>
      </c>
      <c r="GB416" s="78">
        <v>458.24</v>
      </c>
      <c r="GC416" s="78"/>
      <c r="GD416" s="79">
        <v>297.14</v>
      </c>
      <c r="GE416" s="65" t="s">
        <v>412</v>
      </c>
      <c r="GF416" s="68">
        <v>0.224295711465997</v>
      </c>
      <c r="GG416" s="78">
        <v>420.85</v>
      </c>
      <c r="GH416" s="78">
        <v>450.32</v>
      </c>
      <c r="GI416" s="78">
        <v>360.68</v>
      </c>
      <c r="GJ416" s="78">
        <v>303.95</v>
      </c>
      <c r="GK416" s="78"/>
      <c r="GL416" s="79">
        <v>335.76</v>
      </c>
      <c r="GM416" s="65" t="s">
        <v>413</v>
      </c>
      <c r="GN416" s="68">
        <v>0.10498687664042</v>
      </c>
      <c r="GO416" s="78">
        <v>424.23</v>
      </c>
      <c r="GP416" s="78">
        <v>465.2</v>
      </c>
      <c r="GQ416" s="78">
        <v>380.01</v>
      </c>
      <c r="GR416" s="78">
        <v>277.17</v>
      </c>
      <c r="GS416" s="78"/>
      <c r="GT416" s="79"/>
      <c r="GU416" s="65" t="s">
        <v>414</v>
      </c>
      <c r="GV416" s="68">
        <v>1</v>
      </c>
      <c r="GW416" s="78">
        <v>398.6</v>
      </c>
      <c r="GX416" s="78">
        <v>396.59</v>
      </c>
      <c r="GY416" s="78">
        <v>361.64</v>
      </c>
      <c r="GZ416" s="78">
        <v>355</v>
      </c>
      <c r="HA416" s="78"/>
      <c r="HB416" s="79">
        <v>342.49</v>
      </c>
      <c r="HC416" s="65" t="s">
        <v>415</v>
      </c>
      <c r="HD416" s="68">
        <v>1</v>
      </c>
      <c r="HE416" s="78">
        <v>423.16</v>
      </c>
      <c r="HF416" s="78">
        <v>445.62</v>
      </c>
      <c r="HG416" s="78"/>
      <c r="HH416" s="78">
        <v>246.8</v>
      </c>
      <c r="HI416" s="78">
        <v>240.16</v>
      </c>
      <c r="HJ416" s="79">
        <v>370.05</v>
      </c>
      <c r="HK416" s="85" t="s">
        <v>416</v>
      </c>
      <c r="HL416" s="68">
        <v>1.17709375551763</v>
      </c>
      <c r="HM416" s="78">
        <v>394.41</v>
      </c>
      <c r="HN416" s="78">
        <v>410.65</v>
      </c>
      <c r="HO416" s="78">
        <v>336.4</v>
      </c>
      <c r="HP416" s="78"/>
      <c r="HQ416" s="78"/>
      <c r="HR416" s="79"/>
    </row>
    <row r="417" spans="1:226" x14ac:dyDescent="0.25">
      <c r="A417" s="81">
        <v>42583</v>
      </c>
      <c r="B417" s="82" t="s">
        <v>387</v>
      </c>
      <c r="C417" s="83">
        <v>433.55489594942827</v>
      </c>
      <c r="D417" s="83">
        <v>438.472685064487</v>
      </c>
      <c r="E417" s="83">
        <v>388.52281770241217</v>
      </c>
      <c r="F417" s="83">
        <v>302.56552080319739</v>
      </c>
      <c r="G417" s="83">
        <v>244.79436757512229</v>
      </c>
      <c r="H417" s="84">
        <v>272.38375674243315</v>
      </c>
      <c r="I417" s="82" t="s">
        <v>388</v>
      </c>
      <c r="J417" s="83">
        <v>438.87858602088221</v>
      </c>
      <c r="K417" s="83">
        <v>436.94711280412167</v>
      </c>
      <c r="L417" s="83">
        <v>373.58040282076871</v>
      </c>
      <c r="M417" s="83">
        <v>302.24082401289803</v>
      </c>
      <c r="N417" s="83">
        <v>249.54308747855922</v>
      </c>
      <c r="O417" s="84">
        <v>313.55159014496212</v>
      </c>
      <c r="P417" s="65" t="s">
        <v>389</v>
      </c>
      <c r="Q417" s="78">
        <v>421.64</v>
      </c>
      <c r="R417" s="78">
        <v>447.86</v>
      </c>
      <c r="S417" s="78">
        <v>385.39</v>
      </c>
      <c r="T417" s="78">
        <v>255</v>
      </c>
      <c r="U417" s="78"/>
      <c r="V417" s="79"/>
      <c r="W417" s="65" t="s">
        <v>390</v>
      </c>
      <c r="X417" s="78">
        <v>399.91</v>
      </c>
      <c r="Y417" s="78">
        <v>416.63</v>
      </c>
      <c r="Z417" s="78">
        <v>372.09</v>
      </c>
      <c r="AA417" s="78">
        <v>223.64</v>
      </c>
      <c r="AB417" s="78"/>
      <c r="AC417" s="79">
        <v>321.49</v>
      </c>
      <c r="AD417" s="65" t="s">
        <v>391</v>
      </c>
      <c r="AE417" s="68">
        <v>0.51129972389814904</v>
      </c>
      <c r="AF417" s="78">
        <v>468.05</v>
      </c>
      <c r="AG417" s="78">
        <v>475.81</v>
      </c>
      <c r="AH417" s="78">
        <v>420.8</v>
      </c>
      <c r="AI417" s="78"/>
      <c r="AJ417" s="78"/>
      <c r="AK417" s="79">
        <v>247.97</v>
      </c>
      <c r="AL417" s="69" t="s">
        <v>392</v>
      </c>
      <c r="AM417" s="70">
        <v>1</v>
      </c>
      <c r="AN417" s="78">
        <v>473.8</v>
      </c>
      <c r="AO417" s="78">
        <v>502.11</v>
      </c>
      <c r="AP417" s="78">
        <v>479.44</v>
      </c>
      <c r="AQ417" s="78">
        <v>479.27</v>
      </c>
      <c r="AR417" s="78"/>
      <c r="AS417" s="79"/>
      <c r="AT417" s="65" t="s">
        <v>393</v>
      </c>
      <c r="AU417" s="68">
        <v>3.6997299197158599E-2</v>
      </c>
      <c r="AV417" s="78">
        <v>418.15</v>
      </c>
      <c r="AW417" s="78">
        <v>449.64</v>
      </c>
      <c r="AX417" s="78">
        <v>367.99</v>
      </c>
      <c r="AY417" s="78">
        <v>207.04</v>
      </c>
      <c r="AZ417" s="78"/>
      <c r="BA417" s="79">
        <v>285.32</v>
      </c>
      <c r="BB417" s="65" t="s">
        <v>394</v>
      </c>
      <c r="BC417" s="78">
        <v>435.42</v>
      </c>
      <c r="BD417" s="78">
        <v>433.8</v>
      </c>
      <c r="BE417" s="78">
        <v>367.64</v>
      </c>
      <c r="BF417" s="78"/>
      <c r="BG417" s="78"/>
      <c r="BH417" s="79">
        <v>325.58</v>
      </c>
      <c r="BI417" s="65" t="s">
        <v>395</v>
      </c>
      <c r="BJ417" s="68">
        <v>0.134428477328637</v>
      </c>
      <c r="BK417" s="78">
        <v>540.80999999999995</v>
      </c>
      <c r="BL417" s="78">
        <v>555.86</v>
      </c>
      <c r="BM417" s="78">
        <v>600.12</v>
      </c>
      <c r="BN417" s="78">
        <v>361.61</v>
      </c>
      <c r="BO417" s="78"/>
      <c r="BP417" s="79"/>
      <c r="BQ417" s="65" t="s">
        <v>396</v>
      </c>
      <c r="BR417" s="68">
        <v>1</v>
      </c>
      <c r="BS417" s="78">
        <v>456.4</v>
      </c>
      <c r="BT417" s="78">
        <v>470.41</v>
      </c>
      <c r="BU417" s="78">
        <v>384.05</v>
      </c>
      <c r="BV417" s="78"/>
      <c r="BW417" s="78"/>
      <c r="BX417" s="79">
        <v>329.25</v>
      </c>
      <c r="BY417" s="65" t="s">
        <v>397</v>
      </c>
      <c r="BZ417" s="78">
        <v>475.64</v>
      </c>
      <c r="CA417" s="78">
        <v>470.68</v>
      </c>
      <c r="CB417" s="78">
        <v>375.19</v>
      </c>
      <c r="CC417" s="78">
        <v>282.06</v>
      </c>
      <c r="CD417" s="78"/>
      <c r="CE417" s="79">
        <v>480</v>
      </c>
      <c r="CF417" s="65" t="s">
        <v>398</v>
      </c>
      <c r="CG417" s="78">
        <v>458.51</v>
      </c>
      <c r="CH417" s="78">
        <v>455.81</v>
      </c>
      <c r="CI417" s="78">
        <v>397.29</v>
      </c>
      <c r="CJ417" s="78"/>
      <c r="CK417" s="78"/>
      <c r="CL417" s="79"/>
      <c r="CM417" s="65" t="s">
        <v>399</v>
      </c>
      <c r="CN417" s="78">
        <v>411.89</v>
      </c>
      <c r="CO417" s="78">
        <v>401.94</v>
      </c>
      <c r="CP417" s="78">
        <v>416.9</v>
      </c>
      <c r="CQ417" s="78">
        <v>277.85000000000002</v>
      </c>
      <c r="CR417" s="78"/>
      <c r="CS417" s="79">
        <v>516.85</v>
      </c>
      <c r="CT417" s="65" t="s">
        <v>400</v>
      </c>
      <c r="CU417" s="78">
        <v>451.04</v>
      </c>
      <c r="CV417" s="78">
        <v>549.80999999999995</v>
      </c>
      <c r="CW417" s="78"/>
      <c r="CX417" s="78">
        <v>301.02</v>
      </c>
      <c r="CY417" s="78"/>
      <c r="CZ417" s="79"/>
      <c r="DA417" s="65" t="s">
        <v>401</v>
      </c>
      <c r="DB417" s="68">
        <v>0.13359161044686399</v>
      </c>
      <c r="DC417" s="78">
        <v>423.33</v>
      </c>
      <c r="DD417" s="78">
        <v>464.58</v>
      </c>
      <c r="DE417" s="78">
        <v>392.68</v>
      </c>
      <c r="DF417" s="78">
        <v>364.17</v>
      </c>
      <c r="DG417" s="78"/>
      <c r="DH417" s="79">
        <v>383.54</v>
      </c>
      <c r="DI417" s="65" t="s">
        <v>402</v>
      </c>
      <c r="DJ417" s="68">
        <v>3.2153306967621599E-3</v>
      </c>
      <c r="DK417" s="78">
        <v>440.33</v>
      </c>
      <c r="DL417" s="78">
        <v>475.68</v>
      </c>
      <c r="DM417" s="78">
        <v>475.68</v>
      </c>
      <c r="DN417" s="78">
        <v>476.81</v>
      </c>
      <c r="DO417" s="78"/>
      <c r="DP417" s="79">
        <v>399.27</v>
      </c>
      <c r="DQ417" s="65" t="s">
        <v>403</v>
      </c>
      <c r="DR417" s="78">
        <v>448.38</v>
      </c>
      <c r="DS417" s="78">
        <v>443.28</v>
      </c>
      <c r="DT417" s="78">
        <v>392.04</v>
      </c>
      <c r="DU417" s="78">
        <v>522.64</v>
      </c>
      <c r="DV417" s="78"/>
      <c r="DW417" s="79"/>
      <c r="DX417" s="65" t="s">
        <v>404</v>
      </c>
      <c r="DY417" s="78">
        <v>445.77</v>
      </c>
      <c r="DZ417" s="78">
        <v>439.49</v>
      </c>
      <c r="EA417" s="78">
        <v>484.83</v>
      </c>
      <c r="EB417" s="78">
        <v>266.23</v>
      </c>
      <c r="EC417" s="78"/>
      <c r="ED417" s="79">
        <v>312.79000000000002</v>
      </c>
      <c r="EE417" s="65" t="s">
        <v>405</v>
      </c>
      <c r="EF417" s="68">
        <v>1</v>
      </c>
      <c r="EG417" s="78">
        <v>453.72</v>
      </c>
      <c r="EH417" s="78">
        <v>465.32</v>
      </c>
      <c r="EI417" s="78">
        <v>381.34</v>
      </c>
      <c r="EJ417" s="78"/>
      <c r="EK417" s="78">
        <v>284.94</v>
      </c>
      <c r="EL417" s="79">
        <v>198.38</v>
      </c>
      <c r="EM417" s="65" t="s">
        <v>406</v>
      </c>
      <c r="EN417" s="78">
        <v>455</v>
      </c>
      <c r="EO417" s="78">
        <v>444.49</v>
      </c>
      <c r="EP417" s="78">
        <v>389.12</v>
      </c>
      <c r="EQ417" s="78"/>
      <c r="ER417" s="78"/>
      <c r="ES417" s="79">
        <v>315.37</v>
      </c>
      <c r="ET417" s="65" t="s">
        <v>407</v>
      </c>
      <c r="EU417" s="68">
        <v>1</v>
      </c>
      <c r="EV417" s="78">
        <v>441.68</v>
      </c>
      <c r="EW417" s="78">
        <v>446.58</v>
      </c>
      <c r="EX417" s="78">
        <v>445.1</v>
      </c>
      <c r="EY417" s="78"/>
      <c r="EZ417" s="78"/>
      <c r="FA417" s="79">
        <v>291.75</v>
      </c>
      <c r="FB417" s="65" t="s">
        <v>408</v>
      </c>
      <c r="FC417" s="78">
        <v>535.37</v>
      </c>
      <c r="FD417" s="78">
        <v>510.65</v>
      </c>
      <c r="FE417" s="78">
        <v>615.37</v>
      </c>
      <c r="FF417" s="78"/>
      <c r="FG417" s="78"/>
      <c r="FH417" s="79"/>
      <c r="FI417" s="65" t="s">
        <v>409</v>
      </c>
      <c r="FJ417" s="78">
        <v>421.27</v>
      </c>
      <c r="FK417" s="78">
        <v>418.27</v>
      </c>
      <c r="FL417" s="78">
        <v>257.94</v>
      </c>
      <c r="FM417" s="78">
        <v>440.67</v>
      </c>
      <c r="FN417" s="78"/>
      <c r="FO417" s="79">
        <v>261.86</v>
      </c>
      <c r="FP417" s="65" t="s">
        <v>410</v>
      </c>
      <c r="FQ417" s="68">
        <v>0.229832222477591</v>
      </c>
      <c r="FR417" s="78">
        <v>427.07</v>
      </c>
      <c r="FS417" s="78">
        <v>431.08</v>
      </c>
      <c r="FT417" s="78">
        <v>419.41</v>
      </c>
      <c r="FU417" s="78">
        <v>295.41000000000003</v>
      </c>
      <c r="FV417" s="78">
        <v>223.9</v>
      </c>
      <c r="FW417" s="79">
        <v>196.92</v>
      </c>
      <c r="FX417" s="65" t="s">
        <v>411</v>
      </c>
      <c r="FY417" s="78">
        <v>437.03</v>
      </c>
      <c r="FZ417" s="78">
        <v>458.71</v>
      </c>
      <c r="GA417" s="78">
        <v>446.17</v>
      </c>
      <c r="GB417" s="78">
        <v>467.81</v>
      </c>
      <c r="GC417" s="78"/>
      <c r="GD417" s="79">
        <v>302.83</v>
      </c>
      <c r="GE417" s="65" t="s">
        <v>412</v>
      </c>
      <c r="GF417" s="68">
        <v>0.22451728783116301</v>
      </c>
      <c r="GG417" s="78">
        <v>431.05</v>
      </c>
      <c r="GH417" s="78">
        <v>462.22</v>
      </c>
      <c r="GI417" s="78">
        <v>297.23</v>
      </c>
      <c r="GJ417" s="78">
        <v>302.13</v>
      </c>
      <c r="GK417" s="78"/>
      <c r="GL417" s="79">
        <v>336.48</v>
      </c>
      <c r="GM417" s="65" t="s">
        <v>413</v>
      </c>
      <c r="GN417" s="68">
        <v>0.104348189037179</v>
      </c>
      <c r="GO417" s="78">
        <v>418.14</v>
      </c>
      <c r="GP417" s="78">
        <v>456.52</v>
      </c>
      <c r="GQ417" s="78">
        <v>387.97</v>
      </c>
      <c r="GR417" s="78">
        <v>282.16000000000003</v>
      </c>
      <c r="GS417" s="78"/>
      <c r="GT417" s="79"/>
      <c r="GU417" s="65" t="s">
        <v>414</v>
      </c>
      <c r="GV417" s="68">
        <v>1</v>
      </c>
      <c r="GW417" s="78">
        <v>408.43</v>
      </c>
      <c r="GX417" s="78">
        <v>414.62</v>
      </c>
      <c r="GY417" s="78">
        <v>369.25</v>
      </c>
      <c r="GZ417" s="78">
        <v>355</v>
      </c>
      <c r="HA417" s="78"/>
      <c r="HB417" s="79">
        <v>342.49</v>
      </c>
      <c r="HC417" s="65" t="s">
        <v>415</v>
      </c>
      <c r="HD417" s="68">
        <v>1</v>
      </c>
      <c r="HE417" s="78">
        <v>426.5</v>
      </c>
      <c r="HF417" s="78">
        <v>458.12</v>
      </c>
      <c r="HG417" s="78"/>
      <c r="HH417" s="78">
        <v>256</v>
      </c>
      <c r="HI417" s="78">
        <v>249.36</v>
      </c>
      <c r="HJ417" s="79">
        <v>370.05</v>
      </c>
      <c r="HK417" s="85" t="s">
        <v>416</v>
      </c>
      <c r="HL417" s="68">
        <v>1.18287201324817</v>
      </c>
      <c r="HM417" s="78">
        <v>409.12</v>
      </c>
      <c r="HN417" s="78">
        <v>422.73</v>
      </c>
      <c r="HO417" s="78">
        <v>336.11</v>
      </c>
      <c r="HP417" s="78"/>
      <c r="HQ417" s="78"/>
      <c r="HR417" s="79"/>
    </row>
    <row r="418" spans="1:226" x14ac:dyDescent="0.25">
      <c r="A418" s="81">
        <v>42576</v>
      </c>
      <c r="B418" s="82" t="s">
        <v>387</v>
      </c>
      <c r="C418" s="83">
        <v>443.34494469823363</v>
      </c>
      <c r="D418" s="83">
        <v>451.37740648257284</v>
      </c>
      <c r="E418" s="83">
        <v>402.45105309916272</v>
      </c>
      <c r="F418" s="83">
        <v>313.41755586429252</v>
      </c>
      <c r="G418" s="83">
        <v>244.75194968553461</v>
      </c>
      <c r="H418" s="84">
        <v>271.12031979521697</v>
      </c>
      <c r="I418" s="82" t="s">
        <v>388</v>
      </c>
      <c r="J418" s="83">
        <v>449.58840798091211</v>
      </c>
      <c r="K418" s="83">
        <v>452.14391903985364</v>
      </c>
      <c r="L418" s="83">
        <v>387.19817581494442</v>
      </c>
      <c r="M418" s="83">
        <v>312.79715440101666</v>
      </c>
      <c r="N418" s="83">
        <v>249.56830188679248</v>
      </c>
      <c r="O418" s="84">
        <v>315.02032234210816</v>
      </c>
      <c r="P418" s="65" t="s">
        <v>389</v>
      </c>
      <c r="Q418" s="78">
        <v>435.81</v>
      </c>
      <c r="R418" s="78">
        <v>463.69</v>
      </c>
      <c r="S418" s="78">
        <v>395.74</v>
      </c>
      <c r="T418" s="78">
        <v>255</v>
      </c>
      <c r="U418" s="78"/>
      <c r="V418" s="79"/>
      <c r="W418" s="65" t="s">
        <v>390</v>
      </c>
      <c r="X418" s="78">
        <v>439.08</v>
      </c>
      <c r="Y418" s="78">
        <v>460.24</v>
      </c>
      <c r="Z418" s="78">
        <v>387.88</v>
      </c>
      <c r="AA418" s="78">
        <v>236.06</v>
      </c>
      <c r="AB418" s="78"/>
      <c r="AC418" s="79">
        <v>337.19</v>
      </c>
      <c r="AD418" s="65" t="s">
        <v>391</v>
      </c>
      <c r="AE418" s="68">
        <v>0.51129972389814904</v>
      </c>
      <c r="AF418" s="78">
        <v>468.95</v>
      </c>
      <c r="AG418" s="78">
        <v>476.28</v>
      </c>
      <c r="AH418" s="78">
        <v>425.4</v>
      </c>
      <c r="AI418" s="78"/>
      <c r="AJ418" s="78"/>
      <c r="AK418" s="79">
        <v>247.88</v>
      </c>
      <c r="AL418" s="69" t="s">
        <v>392</v>
      </c>
      <c r="AM418" s="70">
        <v>1</v>
      </c>
      <c r="AN418" s="78">
        <v>477.54</v>
      </c>
      <c r="AO418" s="78">
        <v>503.41</v>
      </c>
      <c r="AP418" s="78">
        <v>478.54</v>
      </c>
      <c r="AQ418" s="78">
        <v>441.32</v>
      </c>
      <c r="AR418" s="78"/>
      <c r="AS418" s="79"/>
      <c r="AT418" s="65" t="s">
        <v>393</v>
      </c>
      <c r="AU418" s="68">
        <v>3.7002775208140597E-2</v>
      </c>
      <c r="AV418" s="78">
        <v>421.88</v>
      </c>
      <c r="AW418" s="78">
        <v>453.01</v>
      </c>
      <c r="AX418" s="78">
        <v>378.81</v>
      </c>
      <c r="AY418" s="78">
        <v>207.07</v>
      </c>
      <c r="AZ418" s="78"/>
      <c r="BA418" s="79">
        <v>286.83</v>
      </c>
      <c r="BB418" s="65" t="s">
        <v>394</v>
      </c>
      <c r="BC418" s="78">
        <v>445.5</v>
      </c>
      <c r="BD418" s="78">
        <v>453.97</v>
      </c>
      <c r="BE418" s="78">
        <v>381.79</v>
      </c>
      <c r="BF418" s="78"/>
      <c r="BG418" s="78"/>
      <c r="BH418" s="79">
        <v>331.63</v>
      </c>
      <c r="BI418" s="65" t="s">
        <v>395</v>
      </c>
      <c r="BJ418" s="68">
        <v>0.13442124931109101</v>
      </c>
      <c r="BK418" s="78">
        <v>509.59</v>
      </c>
      <c r="BL418" s="78">
        <v>519.27</v>
      </c>
      <c r="BM418" s="78">
        <v>590.29999999999995</v>
      </c>
      <c r="BN418" s="78">
        <v>375.04</v>
      </c>
      <c r="BO418" s="78"/>
      <c r="BP418" s="79"/>
      <c r="BQ418" s="65" t="s">
        <v>396</v>
      </c>
      <c r="BR418" s="68">
        <v>1</v>
      </c>
      <c r="BS418" s="78">
        <v>469.73</v>
      </c>
      <c r="BT418" s="78">
        <v>482.91</v>
      </c>
      <c r="BU418" s="78">
        <v>405.72</v>
      </c>
      <c r="BV418" s="78"/>
      <c r="BW418" s="78"/>
      <c r="BX418" s="79">
        <v>329.25</v>
      </c>
      <c r="BY418" s="65" t="s">
        <v>397</v>
      </c>
      <c r="BZ418" s="78">
        <v>483.84</v>
      </c>
      <c r="CA418" s="78">
        <v>480.48</v>
      </c>
      <c r="CB418" s="78">
        <v>385.47</v>
      </c>
      <c r="CC418" s="78">
        <v>292.42</v>
      </c>
      <c r="CD418" s="78"/>
      <c r="CE418" s="79">
        <v>479.92</v>
      </c>
      <c r="CF418" s="65" t="s">
        <v>398</v>
      </c>
      <c r="CG418" s="78">
        <v>474.64</v>
      </c>
      <c r="CH418" s="78">
        <v>475.17</v>
      </c>
      <c r="CI418" s="78">
        <v>420.68</v>
      </c>
      <c r="CJ418" s="78"/>
      <c r="CK418" s="78"/>
      <c r="CL418" s="79"/>
      <c r="CM418" s="65" t="s">
        <v>399</v>
      </c>
      <c r="CN418" s="78">
        <v>430.65</v>
      </c>
      <c r="CO418" s="78">
        <v>417.69</v>
      </c>
      <c r="CP418" s="78">
        <v>432.71</v>
      </c>
      <c r="CQ418" s="78">
        <v>292.35000000000002</v>
      </c>
      <c r="CR418" s="78"/>
      <c r="CS418" s="79">
        <v>517.09</v>
      </c>
      <c r="CT418" s="65" t="s">
        <v>400</v>
      </c>
      <c r="CU418" s="78">
        <v>455.58</v>
      </c>
      <c r="CV418" s="78">
        <v>553.41999999999996</v>
      </c>
      <c r="CW418" s="78"/>
      <c r="CX418" s="78">
        <v>310.38</v>
      </c>
      <c r="CY418" s="78"/>
      <c r="CZ418" s="79"/>
      <c r="DA418" s="65" t="s">
        <v>401</v>
      </c>
      <c r="DB418" s="68">
        <v>0.13359517988590999</v>
      </c>
      <c r="DC418" s="78">
        <v>428.68</v>
      </c>
      <c r="DD418" s="78">
        <v>469.29</v>
      </c>
      <c r="DE418" s="78">
        <v>396.96</v>
      </c>
      <c r="DF418" s="78">
        <v>364.18</v>
      </c>
      <c r="DG418" s="78"/>
      <c r="DH418" s="79">
        <v>383.66</v>
      </c>
      <c r="DI418" s="65" t="s">
        <v>402</v>
      </c>
      <c r="DJ418" s="68">
        <v>3.1985670419651998E-3</v>
      </c>
      <c r="DK418" s="78">
        <v>447.4</v>
      </c>
      <c r="DL418" s="78">
        <v>479.43</v>
      </c>
      <c r="DM418" s="78">
        <v>479.43</v>
      </c>
      <c r="DN418" s="78">
        <v>595.45000000000005</v>
      </c>
      <c r="DO418" s="78"/>
      <c r="DP418" s="79">
        <v>397.64</v>
      </c>
      <c r="DQ418" s="65" t="s">
        <v>403</v>
      </c>
      <c r="DR418" s="78">
        <v>448.38</v>
      </c>
      <c r="DS418" s="78">
        <v>451.41</v>
      </c>
      <c r="DT418" s="78">
        <v>398.71</v>
      </c>
      <c r="DU418" s="78">
        <v>522.64</v>
      </c>
      <c r="DV418" s="78"/>
      <c r="DW418" s="79"/>
      <c r="DX418" s="65" t="s">
        <v>404</v>
      </c>
      <c r="DY418" s="78">
        <v>455.58</v>
      </c>
      <c r="DZ418" s="78">
        <v>447.74</v>
      </c>
      <c r="EA418" s="78">
        <v>492.72</v>
      </c>
      <c r="EB418" s="78">
        <v>286.83999999999997</v>
      </c>
      <c r="EC418" s="78"/>
      <c r="ED418" s="79">
        <v>313.17</v>
      </c>
      <c r="EE418" s="65" t="s">
        <v>405</v>
      </c>
      <c r="EF418" s="68">
        <v>1</v>
      </c>
      <c r="EG418" s="78">
        <v>450.75</v>
      </c>
      <c r="EH418" s="78">
        <v>464.72</v>
      </c>
      <c r="EI418" s="78">
        <v>381.34</v>
      </c>
      <c r="EJ418" s="78"/>
      <c r="EK418" s="78">
        <v>289.83999999999997</v>
      </c>
      <c r="EL418" s="79">
        <v>197.76</v>
      </c>
      <c r="EM418" s="65" t="s">
        <v>406</v>
      </c>
      <c r="EN418" s="78">
        <v>455</v>
      </c>
      <c r="EO418" s="78">
        <v>461.58</v>
      </c>
      <c r="EP418" s="78">
        <v>403.16</v>
      </c>
      <c r="EQ418" s="78"/>
      <c r="ER418" s="78"/>
      <c r="ES418" s="79">
        <v>314.45</v>
      </c>
      <c r="ET418" s="65" t="s">
        <v>407</v>
      </c>
      <c r="EU418" s="68">
        <v>1</v>
      </c>
      <c r="EV418" s="78">
        <v>443.49</v>
      </c>
      <c r="EW418" s="78">
        <v>447.38</v>
      </c>
      <c r="EX418" s="78">
        <v>447.38</v>
      </c>
      <c r="EY418" s="78"/>
      <c r="EZ418" s="78"/>
      <c r="FA418" s="79">
        <v>295.88</v>
      </c>
      <c r="FB418" s="65" t="s">
        <v>408</v>
      </c>
      <c r="FC418" s="78">
        <v>535.37</v>
      </c>
      <c r="FD418" s="78">
        <v>510.65</v>
      </c>
      <c r="FE418" s="78">
        <v>615.37</v>
      </c>
      <c r="FF418" s="78"/>
      <c r="FG418" s="78"/>
      <c r="FH418" s="79"/>
      <c r="FI418" s="65" t="s">
        <v>409</v>
      </c>
      <c r="FJ418" s="78">
        <v>432.84</v>
      </c>
      <c r="FK418" s="78">
        <v>439.76</v>
      </c>
      <c r="FL418" s="78">
        <v>265.38</v>
      </c>
      <c r="FM418" s="78">
        <v>470.67</v>
      </c>
      <c r="FN418" s="78"/>
      <c r="FO418" s="79">
        <v>261.02999999999997</v>
      </c>
      <c r="FP418" s="65" t="s">
        <v>410</v>
      </c>
      <c r="FQ418" s="68">
        <v>0.229473587590068</v>
      </c>
      <c r="FR418" s="78">
        <v>435.49</v>
      </c>
      <c r="FS418" s="78">
        <v>436.35</v>
      </c>
      <c r="FT418" s="78">
        <v>435.75</v>
      </c>
      <c r="FU418" s="78">
        <v>300.49</v>
      </c>
      <c r="FV418" s="78">
        <v>223.56</v>
      </c>
      <c r="FW418" s="79">
        <v>190.3</v>
      </c>
      <c r="FX418" s="65" t="s">
        <v>411</v>
      </c>
      <c r="FY418" s="78">
        <v>441.1</v>
      </c>
      <c r="FZ418" s="78">
        <v>464.41</v>
      </c>
      <c r="GA418" s="78">
        <v>449.42</v>
      </c>
      <c r="GB418" s="78">
        <v>467.81</v>
      </c>
      <c r="GC418" s="78"/>
      <c r="GD418" s="79">
        <v>303.64</v>
      </c>
      <c r="GE418" s="65" t="s">
        <v>412</v>
      </c>
      <c r="GF418" s="68">
        <v>0.22482014388489199</v>
      </c>
      <c r="GG418" s="78">
        <v>445.53</v>
      </c>
      <c r="GH418" s="78">
        <v>479.01</v>
      </c>
      <c r="GI418" s="78">
        <v>293.99</v>
      </c>
      <c r="GJ418" s="78">
        <v>304.14</v>
      </c>
      <c r="GK418" s="78"/>
      <c r="GL418" s="79">
        <v>337.65</v>
      </c>
      <c r="GM418" s="65" t="s">
        <v>413</v>
      </c>
      <c r="GN418" s="68">
        <v>0.10518565267697499</v>
      </c>
      <c r="GO418" s="78">
        <v>434.29</v>
      </c>
      <c r="GP418" s="78">
        <v>480.89</v>
      </c>
      <c r="GQ418" s="78">
        <v>407.49</v>
      </c>
      <c r="GR418" s="78">
        <v>300.41000000000003</v>
      </c>
      <c r="GS418" s="78"/>
      <c r="GT418" s="79"/>
      <c r="GU418" s="65" t="s">
        <v>414</v>
      </c>
      <c r="GV418" s="68">
        <v>1</v>
      </c>
      <c r="GW418" s="78">
        <v>408.43</v>
      </c>
      <c r="GX418" s="78">
        <v>414.62</v>
      </c>
      <c r="GY418" s="78">
        <v>378.02</v>
      </c>
      <c r="GZ418" s="78">
        <v>355</v>
      </c>
      <c r="HA418" s="78"/>
      <c r="HB418" s="79">
        <v>342.24</v>
      </c>
      <c r="HC418" s="65" t="s">
        <v>415</v>
      </c>
      <c r="HD418" s="68">
        <v>1</v>
      </c>
      <c r="HE418" s="78">
        <v>434.83</v>
      </c>
      <c r="HF418" s="78">
        <v>469.78</v>
      </c>
      <c r="HG418" s="78"/>
      <c r="HH418" s="78">
        <v>256</v>
      </c>
      <c r="HI418" s="78">
        <v>249.36</v>
      </c>
      <c r="HJ418" s="79">
        <v>371.72</v>
      </c>
      <c r="HK418" s="85" t="s">
        <v>416</v>
      </c>
      <c r="HL418" s="68">
        <v>1.1951715071112701</v>
      </c>
      <c r="HM418" s="78">
        <v>419.82</v>
      </c>
      <c r="HN418" s="78">
        <v>431.79</v>
      </c>
      <c r="HO418" s="78">
        <v>357.15</v>
      </c>
      <c r="HP418" s="78"/>
      <c r="HQ418" s="78"/>
      <c r="HR418" s="79"/>
    </row>
    <row r="419" spans="1:226" x14ac:dyDescent="0.25">
      <c r="A419" s="81">
        <v>42569</v>
      </c>
      <c r="B419" s="82" t="s">
        <v>387</v>
      </c>
      <c r="C419" s="83">
        <v>447.97549471285168</v>
      </c>
      <c r="D419" s="83">
        <v>455.19428230543713</v>
      </c>
      <c r="E419" s="83">
        <v>407.09854981514258</v>
      </c>
      <c r="F419" s="83">
        <v>311.14955652841178</v>
      </c>
      <c r="G419" s="83">
        <v>246.39524109014675</v>
      </c>
      <c r="H419" s="84">
        <v>271.77329712592734</v>
      </c>
      <c r="I419" s="82" t="s">
        <v>388</v>
      </c>
      <c r="J419" s="83">
        <v>455.53892502987122</v>
      </c>
      <c r="K419" s="83">
        <v>456.47606702799879</v>
      </c>
      <c r="L419" s="83">
        <v>391.82992163548681</v>
      </c>
      <c r="M419" s="83">
        <v>310.09350212771056</v>
      </c>
      <c r="N419" s="83">
        <v>252.06006861063463</v>
      </c>
      <c r="O419" s="84">
        <v>316.32149663069839</v>
      </c>
      <c r="P419" s="65" t="s">
        <v>389</v>
      </c>
      <c r="Q419" s="78">
        <v>437.47</v>
      </c>
      <c r="R419" s="78">
        <v>461.19</v>
      </c>
      <c r="S419" s="78">
        <v>402.07</v>
      </c>
      <c r="T419" s="78">
        <v>255</v>
      </c>
      <c r="U419" s="78"/>
      <c r="V419" s="79"/>
      <c r="W419" s="65" t="s">
        <v>390</v>
      </c>
      <c r="X419" s="78">
        <v>451.45</v>
      </c>
      <c r="Y419" s="78">
        <v>475.62</v>
      </c>
      <c r="Z419" s="78">
        <v>387.88</v>
      </c>
      <c r="AA419" s="78">
        <v>236.06</v>
      </c>
      <c r="AB419" s="78"/>
      <c r="AC419" s="79">
        <v>337.19</v>
      </c>
      <c r="AD419" s="65" t="s">
        <v>391</v>
      </c>
      <c r="AE419" s="68">
        <v>0.51129972389814904</v>
      </c>
      <c r="AF419" s="78">
        <v>468.44</v>
      </c>
      <c r="AG419" s="78">
        <v>475.6</v>
      </c>
      <c r="AH419" s="78">
        <v>425.4</v>
      </c>
      <c r="AI419" s="78"/>
      <c r="AJ419" s="78"/>
      <c r="AK419" s="79">
        <v>247.8</v>
      </c>
      <c r="AL419" s="69" t="s">
        <v>392</v>
      </c>
      <c r="AM419" s="70">
        <v>1</v>
      </c>
      <c r="AN419" s="78">
        <v>488.75</v>
      </c>
      <c r="AO419" s="78">
        <v>515.65</v>
      </c>
      <c r="AP419" s="78">
        <v>476.99</v>
      </c>
      <c r="AQ419" s="78">
        <v>441.32</v>
      </c>
      <c r="AR419" s="78"/>
      <c r="AS419" s="79"/>
      <c r="AT419" s="65" t="s">
        <v>393</v>
      </c>
      <c r="AU419" s="68">
        <v>3.7004144464180003E-2</v>
      </c>
      <c r="AV419" s="78">
        <v>424.04</v>
      </c>
      <c r="AW419" s="78">
        <v>454.74</v>
      </c>
      <c r="AX419" s="78">
        <v>382.16</v>
      </c>
      <c r="AY419" s="78">
        <v>207.08</v>
      </c>
      <c r="AZ419" s="78"/>
      <c r="BA419" s="79">
        <v>286.83999999999997</v>
      </c>
      <c r="BB419" s="65" t="s">
        <v>394</v>
      </c>
      <c r="BC419" s="78">
        <v>454.74</v>
      </c>
      <c r="BD419" s="78">
        <v>456.49</v>
      </c>
      <c r="BE419" s="78">
        <v>388.36</v>
      </c>
      <c r="BF419" s="78"/>
      <c r="BG419" s="78"/>
      <c r="BH419" s="79">
        <v>331.63</v>
      </c>
      <c r="BI419" s="65" t="s">
        <v>395</v>
      </c>
      <c r="BJ419" s="68">
        <v>0.13443209162891401</v>
      </c>
      <c r="BK419" s="78">
        <v>509.63</v>
      </c>
      <c r="BL419" s="78">
        <v>506.41</v>
      </c>
      <c r="BM419" s="78">
        <v>577.44000000000005</v>
      </c>
      <c r="BN419" s="78">
        <v>381.79</v>
      </c>
      <c r="BO419" s="78"/>
      <c r="BP419" s="79"/>
      <c r="BQ419" s="65" t="s">
        <v>396</v>
      </c>
      <c r="BR419" s="68">
        <v>1</v>
      </c>
      <c r="BS419" s="78">
        <v>483.06</v>
      </c>
      <c r="BT419" s="78">
        <v>496.25</v>
      </c>
      <c r="BU419" s="78">
        <v>411.55</v>
      </c>
      <c r="BV419" s="78"/>
      <c r="BW419" s="78"/>
      <c r="BX419" s="79">
        <v>343.41</v>
      </c>
      <c r="BY419" s="65" t="s">
        <v>397</v>
      </c>
      <c r="BZ419" s="78">
        <v>488.44</v>
      </c>
      <c r="CA419" s="78">
        <v>483.65</v>
      </c>
      <c r="CB419" s="78">
        <v>388.25</v>
      </c>
      <c r="CC419" s="78">
        <v>285.01</v>
      </c>
      <c r="CD419" s="78"/>
      <c r="CE419" s="79">
        <v>479.97</v>
      </c>
      <c r="CF419" s="65" t="s">
        <v>398</v>
      </c>
      <c r="CG419" s="78">
        <v>475.45</v>
      </c>
      <c r="CH419" s="78">
        <v>473.56</v>
      </c>
      <c r="CI419" s="78">
        <v>415.84</v>
      </c>
      <c r="CJ419" s="78"/>
      <c r="CK419" s="78"/>
      <c r="CL419" s="79"/>
      <c r="CM419" s="65" t="s">
        <v>399</v>
      </c>
      <c r="CN419" s="78">
        <v>434.24</v>
      </c>
      <c r="CO419" s="78">
        <v>425.01</v>
      </c>
      <c r="CP419" s="78">
        <v>438.33</v>
      </c>
      <c r="CQ419" s="78">
        <v>292.48</v>
      </c>
      <c r="CR419" s="78"/>
      <c r="CS419" s="79">
        <v>516.97</v>
      </c>
      <c r="CT419" s="65" t="s">
        <v>400</v>
      </c>
      <c r="CU419" s="78">
        <v>459.62</v>
      </c>
      <c r="CV419" s="78">
        <v>555.79999999999995</v>
      </c>
      <c r="CW419" s="78"/>
      <c r="CX419" s="78">
        <v>315.70999999999998</v>
      </c>
      <c r="CY419" s="78"/>
      <c r="CZ419" s="79"/>
      <c r="DA419" s="65" t="s">
        <v>401</v>
      </c>
      <c r="DB419" s="68">
        <v>0.13340982163106799</v>
      </c>
      <c r="DC419" s="78">
        <v>427.02</v>
      </c>
      <c r="DD419" s="78">
        <v>478.25</v>
      </c>
      <c r="DE419" s="78">
        <v>407.09</v>
      </c>
      <c r="DF419" s="78">
        <v>363.68</v>
      </c>
      <c r="DG419" s="78"/>
      <c r="DH419" s="79">
        <v>388.57</v>
      </c>
      <c r="DI419" s="65" t="s">
        <v>402</v>
      </c>
      <c r="DJ419" s="68">
        <v>3.1745023967493101E-3</v>
      </c>
      <c r="DK419" s="78">
        <v>443.38</v>
      </c>
      <c r="DL419" s="78">
        <v>486.59</v>
      </c>
      <c r="DM419" s="78">
        <v>486.59</v>
      </c>
      <c r="DN419" s="78">
        <v>590.97</v>
      </c>
      <c r="DO419" s="78"/>
      <c r="DP419" s="79">
        <v>393.61</v>
      </c>
      <c r="DQ419" s="65" t="s">
        <v>403</v>
      </c>
      <c r="DR419" s="78">
        <v>448.38</v>
      </c>
      <c r="DS419" s="78">
        <v>451.41</v>
      </c>
      <c r="DT419" s="78">
        <v>398.69</v>
      </c>
      <c r="DU419" s="78">
        <v>521.89</v>
      </c>
      <c r="DV419" s="78"/>
      <c r="DW419" s="79"/>
      <c r="DX419" s="65" t="s">
        <v>404</v>
      </c>
      <c r="DY419" s="78">
        <v>459.07</v>
      </c>
      <c r="DZ419" s="78">
        <v>451.28</v>
      </c>
      <c r="EA419" s="78">
        <v>501.41</v>
      </c>
      <c r="EB419" s="78">
        <v>286.37</v>
      </c>
      <c r="EC419" s="78"/>
      <c r="ED419" s="79">
        <v>314.47000000000003</v>
      </c>
      <c r="EE419" s="65" t="s">
        <v>405</v>
      </c>
      <c r="EF419" s="68">
        <v>1</v>
      </c>
      <c r="EG419" s="78">
        <v>453.43</v>
      </c>
      <c r="EH419" s="78">
        <v>469.86</v>
      </c>
      <c r="EI419" s="78">
        <v>381.34</v>
      </c>
      <c r="EJ419" s="78"/>
      <c r="EK419" s="78">
        <v>284.94</v>
      </c>
      <c r="EL419" s="79">
        <v>196.33</v>
      </c>
      <c r="EM419" s="65" t="s">
        <v>406</v>
      </c>
      <c r="EN419" s="78">
        <v>455</v>
      </c>
      <c r="EO419" s="78">
        <v>461.58</v>
      </c>
      <c r="EP419" s="78">
        <v>403.16</v>
      </c>
      <c r="EQ419" s="78"/>
      <c r="ER419" s="78"/>
      <c r="ES419" s="79">
        <v>314.45</v>
      </c>
      <c r="ET419" s="65" t="s">
        <v>407</v>
      </c>
      <c r="EU419" s="68">
        <v>1</v>
      </c>
      <c r="EV419" s="78">
        <v>461.37</v>
      </c>
      <c r="EW419" s="78">
        <v>455.19</v>
      </c>
      <c r="EX419" s="78">
        <v>455.19</v>
      </c>
      <c r="EY419" s="78"/>
      <c r="EZ419" s="78"/>
      <c r="FA419" s="79">
        <v>294.91000000000003</v>
      </c>
      <c r="FB419" s="65" t="s">
        <v>408</v>
      </c>
      <c r="FC419" s="78">
        <v>535.37</v>
      </c>
      <c r="FD419" s="78">
        <v>510.65</v>
      </c>
      <c r="FE419" s="78">
        <v>615.37</v>
      </c>
      <c r="FF419" s="78"/>
      <c r="FG419" s="78"/>
      <c r="FH419" s="79"/>
      <c r="FI419" s="65" t="s">
        <v>409</v>
      </c>
      <c r="FJ419" s="78">
        <v>435.32</v>
      </c>
      <c r="FK419" s="78">
        <v>443.89</v>
      </c>
      <c r="FL419" s="78">
        <v>272.82</v>
      </c>
      <c r="FM419" s="78">
        <v>475.67</v>
      </c>
      <c r="FN419" s="78"/>
      <c r="FO419" s="79">
        <v>270.12</v>
      </c>
      <c r="FP419" s="65" t="s">
        <v>410</v>
      </c>
      <c r="FQ419" s="68">
        <v>0.22828444241524901</v>
      </c>
      <c r="FR419" s="78">
        <v>437.52</v>
      </c>
      <c r="FS419" s="78">
        <v>440.28</v>
      </c>
      <c r="FT419" s="78">
        <v>438.43</v>
      </c>
      <c r="FU419" s="78">
        <v>299.67</v>
      </c>
      <c r="FV419" s="78">
        <v>221.47</v>
      </c>
      <c r="FW419" s="79">
        <v>190.32</v>
      </c>
      <c r="FX419" s="65" t="s">
        <v>411</v>
      </c>
      <c r="FY419" s="78">
        <v>445.97</v>
      </c>
      <c r="FZ419" s="78">
        <v>470.1</v>
      </c>
      <c r="GA419" s="78">
        <v>454.3</v>
      </c>
      <c r="GB419" s="78">
        <v>472.24</v>
      </c>
      <c r="GC419" s="78"/>
      <c r="GD419" s="79">
        <v>304.45999999999998</v>
      </c>
      <c r="GE419" s="65" t="s">
        <v>412</v>
      </c>
      <c r="GF419" s="68">
        <v>0.223783735398111</v>
      </c>
      <c r="GG419" s="78">
        <v>444.17</v>
      </c>
      <c r="GH419" s="78">
        <v>483.18</v>
      </c>
      <c r="GI419" s="78">
        <v>321.41000000000003</v>
      </c>
      <c r="GJ419" s="78">
        <v>295.89</v>
      </c>
      <c r="GK419" s="78"/>
      <c r="GL419" s="79">
        <v>335.82</v>
      </c>
      <c r="GM419" s="65" t="s">
        <v>413</v>
      </c>
      <c r="GN419" s="68">
        <v>0.105620042459257</v>
      </c>
      <c r="GO419" s="78">
        <v>436.51</v>
      </c>
      <c r="GP419" s="78">
        <v>482.28</v>
      </c>
      <c r="GQ419" s="78">
        <v>410.02</v>
      </c>
      <c r="GR419" s="78">
        <v>304.39999999999998</v>
      </c>
      <c r="GS419" s="78"/>
      <c r="GT419" s="79"/>
      <c r="GU419" s="65" t="s">
        <v>414</v>
      </c>
      <c r="GV419" s="68">
        <v>1</v>
      </c>
      <c r="GW419" s="78">
        <v>438.76</v>
      </c>
      <c r="GX419" s="78">
        <v>429.37</v>
      </c>
      <c r="GY419" s="78">
        <v>393.9</v>
      </c>
      <c r="GZ419" s="78">
        <v>355</v>
      </c>
      <c r="HA419" s="78"/>
      <c r="HB419" s="79">
        <v>342.24</v>
      </c>
      <c r="HC419" s="65" t="s">
        <v>415</v>
      </c>
      <c r="HD419" s="68">
        <v>1</v>
      </c>
      <c r="HE419" s="78">
        <v>438.16</v>
      </c>
      <c r="HF419" s="78">
        <v>468.95</v>
      </c>
      <c r="HG419" s="78"/>
      <c r="HH419" s="78">
        <v>258.52999999999997</v>
      </c>
      <c r="HI419" s="78">
        <v>251.89</v>
      </c>
      <c r="HJ419" s="79">
        <v>370.89</v>
      </c>
      <c r="HK419" s="85" t="s">
        <v>416</v>
      </c>
      <c r="HL419" s="68">
        <v>1.1994434582353799</v>
      </c>
      <c r="HM419" s="78">
        <v>423.57</v>
      </c>
      <c r="HN419" s="78">
        <v>434.39</v>
      </c>
      <c r="HO419" s="78">
        <v>370.06</v>
      </c>
      <c r="HP419" s="78"/>
      <c r="HQ419" s="78"/>
      <c r="HR419" s="79"/>
    </row>
    <row r="420" spans="1:226" x14ac:dyDescent="0.25">
      <c r="A420" s="81">
        <v>42562</v>
      </c>
      <c r="B420" s="82" t="s">
        <v>387</v>
      </c>
      <c r="C420" s="83">
        <v>451.96329097542184</v>
      </c>
      <c r="D420" s="83">
        <v>458.41658687781592</v>
      </c>
      <c r="E420" s="83">
        <v>413.64277851960037</v>
      </c>
      <c r="F420" s="83">
        <v>315.14773030246334</v>
      </c>
      <c r="G420" s="83">
        <v>263.96648497554156</v>
      </c>
      <c r="H420" s="84">
        <v>271.73151040553671</v>
      </c>
      <c r="I420" s="82" t="s">
        <v>388</v>
      </c>
      <c r="J420" s="83">
        <v>462.1331118674251</v>
      </c>
      <c r="K420" s="83">
        <v>460.61569937099659</v>
      </c>
      <c r="L420" s="83">
        <v>398.09850213342463</v>
      </c>
      <c r="M420" s="83">
        <v>314.66230575699007</v>
      </c>
      <c r="N420" s="83">
        <v>274.08614065180103</v>
      </c>
      <c r="O420" s="84">
        <v>316.63814325267026</v>
      </c>
      <c r="P420" s="65" t="s">
        <v>389</v>
      </c>
      <c r="Q420" s="78">
        <v>449.97</v>
      </c>
      <c r="R420" s="78">
        <v>463.69</v>
      </c>
      <c r="S420" s="78">
        <v>409.19</v>
      </c>
      <c r="T420" s="78">
        <v>263</v>
      </c>
      <c r="U420" s="78"/>
      <c r="V420" s="79"/>
      <c r="W420" s="65" t="s">
        <v>390</v>
      </c>
      <c r="X420" s="78">
        <v>440.29</v>
      </c>
      <c r="Y420" s="78">
        <v>455.11</v>
      </c>
      <c r="Z420" s="78">
        <v>403</v>
      </c>
      <c r="AA420" s="78">
        <v>243.6</v>
      </c>
      <c r="AB420" s="78"/>
      <c r="AC420" s="79">
        <v>337.19</v>
      </c>
      <c r="AD420" s="65" t="s">
        <v>391</v>
      </c>
      <c r="AE420" s="68">
        <v>0.51129972389814904</v>
      </c>
      <c r="AF420" s="78">
        <v>469.5</v>
      </c>
      <c r="AG420" s="78">
        <v>473.17</v>
      </c>
      <c r="AH420" s="78">
        <v>425.4</v>
      </c>
      <c r="AI420" s="78"/>
      <c r="AJ420" s="78"/>
      <c r="AK420" s="79">
        <v>246.69</v>
      </c>
      <c r="AL420" s="69" t="s">
        <v>392</v>
      </c>
      <c r="AM420" s="70">
        <v>1</v>
      </c>
      <c r="AN420" s="78">
        <v>492.01</v>
      </c>
      <c r="AO420" s="78">
        <v>515.5</v>
      </c>
      <c r="AP420" s="78">
        <v>473.44</v>
      </c>
      <c r="AQ420" s="78">
        <v>441.32</v>
      </c>
      <c r="AR420" s="78"/>
      <c r="AS420" s="79"/>
      <c r="AT420" s="65" t="s">
        <v>393</v>
      </c>
      <c r="AU420" s="68">
        <v>3.6986352036098701E-2</v>
      </c>
      <c r="AV420" s="78">
        <v>429.98</v>
      </c>
      <c r="AW420" s="78">
        <v>460.6</v>
      </c>
      <c r="AX420" s="78">
        <v>388.06</v>
      </c>
      <c r="AY420" s="78">
        <v>217.59</v>
      </c>
      <c r="AZ420" s="78"/>
      <c r="BA420" s="79">
        <v>285.45</v>
      </c>
      <c r="BB420" s="65" t="s">
        <v>394</v>
      </c>
      <c r="BC420" s="78">
        <v>455.58</v>
      </c>
      <c r="BD420" s="78">
        <v>461.53</v>
      </c>
      <c r="BE420" s="78">
        <v>392.73</v>
      </c>
      <c r="BF420" s="78"/>
      <c r="BG420" s="78"/>
      <c r="BH420" s="79">
        <v>331.63</v>
      </c>
      <c r="BI420" s="65" t="s">
        <v>395</v>
      </c>
      <c r="BJ420" s="68">
        <v>0.13445920507718001</v>
      </c>
      <c r="BK420" s="78">
        <v>507.18</v>
      </c>
      <c r="BL420" s="78">
        <v>529.37</v>
      </c>
      <c r="BM420" s="78">
        <v>592.02</v>
      </c>
      <c r="BN420" s="78">
        <v>372.05</v>
      </c>
      <c r="BO420" s="78"/>
      <c r="BP420" s="79"/>
      <c r="BQ420" s="65" t="s">
        <v>396</v>
      </c>
      <c r="BR420" s="68">
        <v>1</v>
      </c>
      <c r="BS420" s="78">
        <v>483.06</v>
      </c>
      <c r="BT420" s="78">
        <v>496.25</v>
      </c>
      <c r="BU420" s="78">
        <v>411.55</v>
      </c>
      <c r="BV420" s="78"/>
      <c r="BW420" s="78"/>
      <c r="BX420" s="79">
        <v>343.41</v>
      </c>
      <c r="BY420" s="65" t="s">
        <v>397</v>
      </c>
      <c r="BZ420" s="78">
        <v>503.17</v>
      </c>
      <c r="CA420" s="78">
        <v>492.85</v>
      </c>
      <c r="CB420" s="78">
        <v>399.52</v>
      </c>
      <c r="CC420" s="78">
        <v>286.39999999999998</v>
      </c>
      <c r="CD420" s="78"/>
      <c r="CE420" s="79">
        <v>477.96</v>
      </c>
      <c r="CF420" s="65" t="s">
        <v>398</v>
      </c>
      <c r="CG420" s="78">
        <v>475.45</v>
      </c>
      <c r="CH420" s="78">
        <v>476.78</v>
      </c>
      <c r="CI420" s="78">
        <v>428.74</v>
      </c>
      <c r="CJ420" s="78"/>
      <c r="CK420" s="78"/>
      <c r="CL420" s="79"/>
      <c r="CM420" s="65" t="s">
        <v>399</v>
      </c>
      <c r="CN420" s="78">
        <v>439.74</v>
      </c>
      <c r="CO420" s="78">
        <v>428.99</v>
      </c>
      <c r="CP420" s="78">
        <v>442.96</v>
      </c>
      <c r="CQ420" s="78">
        <v>295.49</v>
      </c>
      <c r="CR420" s="78"/>
      <c r="CS420" s="79">
        <v>520.88</v>
      </c>
      <c r="CT420" s="65" t="s">
        <v>400</v>
      </c>
      <c r="CU420" s="78">
        <v>470.14</v>
      </c>
      <c r="CV420" s="78">
        <v>558.79999999999995</v>
      </c>
      <c r="CW420" s="78"/>
      <c r="CX420" s="78">
        <v>324.16000000000003</v>
      </c>
      <c r="CY420" s="78"/>
      <c r="CZ420" s="79"/>
      <c r="DA420" s="65" t="s">
        <v>401</v>
      </c>
      <c r="DB420" s="68">
        <v>0.13375242426268999</v>
      </c>
      <c r="DC420" s="78">
        <v>451.55</v>
      </c>
      <c r="DD420" s="78">
        <v>488.78</v>
      </c>
      <c r="DE420" s="78">
        <v>420.97</v>
      </c>
      <c r="DF420" s="78">
        <v>364.61</v>
      </c>
      <c r="DG420" s="78"/>
      <c r="DH420" s="79">
        <v>394.92</v>
      </c>
      <c r="DI420" s="65" t="s">
        <v>402</v>
      </c>
      <c r="DJ420" s="68">
        <v>3.1941738269396602E-3</v>
      </c>
      <c r="DK420" s="78">
        <v>469.17</v>
      </c>
      <c r="DL420" s="78">
        <v>501.45</v>
      </c>
      <c r="DM420" s="78">
        <v>501.45</v>
      </c>
      <c r="DN420" s="78">
        <v>621.82000000000005</v>
      </c>
      <c r="DO420" s="78"/>
      <c r="DP420" s="79">
        <v>392.59</v>
      </c>
      <c r="DQ420" s="65" t="s">
        <v>403</v>
      </c>
      <c r="DR420" s="78">
        <v>464.64</v>
      </c>
      <c r="DS420" s="78">
        <v>443.28</v>
      </c>
      <c r="DT420" s="78">
        <v>407.62</v>
      </c>
      <c r="DU420" s="78">
        <v>530.69000000000005</v>
      </c>
      <c r="DV420" s="78"/>
      <c r="DW420" s="79"/>
      <c r="DX420" s="65" t="s">
        <v>404</v>
      </c>
      <c r="DY420" s="78">
        <v>468.08</v>
      </c>
      <c r="DZ420" s="78">
        <v>455.17</v>
      </c>
      <c r="EA420" s="78">
        <v>501.81</v>
      </c>
      <c r="EB420" s="78">
        <v>301.79000000000002</v>
      </c>
      <c r="EC420" s="78"/>
      <c r="ED420" s="79">
        <v>314.37</v>
      </c>
      <c r="EE420" s="65" t="s">
        <v>405</v>
      </c>
      <c r="EF420" s="68">
        <v>1</v>
      </c>
      <c r="EG420" s="78">
        <v>463.02</v>
      </c>
      <c r="EH420" s="78">
        <v>475.52</v>
      </c>
      <c r="EI420" s="78">
        <v>381.34</v>
      </c>
      <c r="EJ420" s="78"/>
      <c r="EK420" s="78">
        <v>284.94</v>
      </c>
      <c r="EL420" s="79">
        <v>198.29</v>
      </c>
      <c r="EM420" s="65" t="s">
        <v>406</v>
      </c>
      <c r="EN420" s="78">
        <v>480.65</v>
      </c>
      <c r="EO420" s="78">
        <v>461.58</v>
      </c>
      <c r="EP420" s="78">
        <v>419.82</v>
      </c>
      <c r="EQ420" s="78"/>
      <c r="ER420" s="78"/>
      <c r="ES420" s="79">
        <v>314.45</v>
      </c>
      <c r="ET420" s="65" t="s">
        <v>407</v>
      </c>
      <c r="EU420" s="68">
        <v>1</v>
      </c>
      <c r="EV420" s="78">
        <v>475.64</v>
      </c>
      <c r="EW420" s="78">
        <v>462.13</v>
      </c>
      <c r="EX420" s="78">
        <v>462.13</v>
      </c>
      <c r="EY420" s="78"/>
      <c r="EZ420" s="78"/>
      <c r="FA420" s="79">
        <v>294.91000000000003</v>
      </c>
      <c r="FB420" s="65" t="s">
        <v>408</v>
      </c>
      <c r="FC420" s="78">
        <v>535.37</v>
      </c>
      <c r="FD420" s="78">
        <v>510.65</v>
      </c>
      <c r="FE420" s="78">
        <v>615.37</v>
      </c>
      <c r="FF420" s="78"/>
      <c r="FG420" s="78"/>
      <c r="FH420" s="79"/>
      <c r="FI420" s="65" t="s">
        <v>409</v>
      </c>
      <c r="FJ420" s="78">
        <v>447.72</v>
      </c>
      <c r="FK420" s="78">
        <v>454.64</v>
      </c>
      <c r="FL420" s="78">
        <v>270.33999999999997</v>
      </c>
      <c r="FM420" s="78">
        <v>478.67</v>
      </c>
      <c r="FN420" s="78"/>
      <c r="FO420" s="79">
        <v>273.43</v>
      </c>
      <c r="FP420" s="65" t="s">
        <v>410</v>
      </c>
      <c r="FQ420" s="68">
        <v>0.22619316896629699</v>
      </c>
      <c r="FR420" s="78">
        <v>440.9</v>
      </c>
      <c r="FS420" s="78">
        <v>442.28</v>
      </c>
      <c r="FT420" s="78">
        <v>442.66</v>
      </c>
      <c r="FU420" s="78">
        <v>293.43</v>
      </c>
      <c r="FV420" s="78">
        <v>219.44</v>
      </c>
      <c r="FW420" s="79">
        <v>189.59</v>
      </c>
      <c r="FX420" s="65" t="s">
        <v>411</v>
      </c>
      <c r="FY420" s="78">
        <v>459.79</v>
      </c>
      <c r="FZ420" s="78">
        <v>479.85</v>
      </c>
      <c r="GA420" s="78">
        <v>464.06</v>
      </c>
      <c r="GB420" s="78">
        <v>472.24</v>
      </c>
      <c r="GC420" s="78"/>
      <c r="GD420" s="79">
        <v>303.64</v>
      </c>
      <c r="GE420" s="65" t="s">
        <v>412</v>
      </c>
      <c r="GF420" s="68">
        <v>0.22252881748186401</v>
      </c>
      <c r="GG420" s="78">
        <v>450.44</v>
      </c>
      <c r="GH420" s="78">
        <v>490.72</v>
      </c>
      <c r="GI420" s="78">
        <v>309.31</v>
      </c>
      <c r="GJ420" s="78">
        <v>296.55</v>
      </c>
      <c r="GK420" s="78"/>
      <c r="GL420" s="79">
        <v>337.83</v>
      </c>
      <c r="GM420" s="65" t="s">
        <v>413</v>
      </c>
      <c r="GN420" s="68">
        <v>0.10552975939214899</v>
      </c>
      <c r="GO420" s="78">
        <v>441.11</v>
      </c>
      <c r="GP420" s="78">
        <v>492</v>
      </c>
      <c r="GQ420" s="78">
        <v>419.29</v>
      </c>
      <c r="GR420" s="78">
        <v>302.13</v>
      </c>
      <c r="GS420" s="78"/>
      <c r="GT420" s="79"/>
      <c r="GU420" s="65" t="s">
        <v>414</v>
      </c>
      <c r="GV420" s="68">
        <v>1</v>
      </c>
      <c r="GW420" s="78">
        <v>438.76</v>
      </c>
      <c r="GX420" s="78">
        <v>429.37</v>
      </c>
      <c r="GY420" s="78">
        <v>391.29</v>
      </c>
      <c r="GZ420" s="78">
        <v>355</v>
      </c>
      <c r="HA420" s="78"/>
      <c r="HB420" s="79">
        <v>342.24</v>
      </c>
      <c r="HC420" s="65" t="s">
        <v>415</v>
      </c>
      <c r="HD420" s="68">
        <v>1</v>
      </c>
      <c r="HE420" s="78">
        <v>454.83</v>
      </c>
      <c r="HF420" s="78">
        <v>481.45</v>
      </c>
      <c r="HG420" s="78"/>
      <c r="HH420" s="78">
        <v>280.67</v>
      </c>
      <c r="HI420" s="78">
        <v>274.02999999999997</v>
      </c>
      <c r="HJ420" s="79">
        <v>370.89</v>
      </c>
      <c r="HK420" s="85" t="s">
        <v>416</v>
      </c>
      <c r="HL420" s="68">
        <v>1.1751295580337699</v>
      </c>
      <c r="HM420" s="78">
        <v>414.77</v>
      </c>
      <c r="HN420" s="78">
        <v>426.49</v>
      </c>
      <c r="HO420" s="78">
        <v>361.16</v>
      </c>
      <c r="HP420" s="78"/>
      <c r="HQ420" s="78"/>
      <c r="HR420" s="79"/>
    </row>
    <row r="421" spans="1:226" x14ac:dyDescent="0.25">
      <c r="A421" s="81">
        <v>42555</v>
      </c>
      <c r="B421" s="82" t="s">
        <v>387</v>
      </c>
      <c r="C421" s="83">
        <v>465.67278354683168</v>
      </c>
      <c r="D421" s="83">
        <v>466.3317062522529</v>
      </c>
      <c r="E421" s="83">
        <v>422.14300330541204</v>
      </c>
      <c r="F421" s="83">
        <v>307.81408939426916</v>
      </c>
      <c r="G421" s="83">
        <v>254.64328441649195</v>
      </c>
      <c r="H421" s="84">
        <v>271.33268984949393</v>
      </c>
      <c r="I421" s="82" t="s">
        <v>388</v>
      </c>
      <c r="J421" s="83">
        <v>478.74926495379236</v>
      </c>
      <c r="K421" s="83">
        <v>470.33629802808042</v>
      </c>
      <c r="L421" s="83">
        <v>406.39512726414938</v>
      </c>
      <c r="M421" s="83">
        <v>306.93263950930304</v>
      </c>
      <c r="N421" s="83">
        <v>265.00312178387651</v>
      </c>
      <c r="O421" s="84">
        <v>316.14858038556787</v>
      </c>
      <c r="P421" s="65" t="s">
        <v>389</v>
      </c>
      <c r="Q421" s="78">
        <v>466.64</v>
      </c>
      <c r="R421" s="78">
        <v>478.69</v>
      </c>
      <c r="S421" s="78">
        <v>420.24</v>
      </c>
      <c r="T421" s="78">
        <v>275</v>
      </c>
      <c r="U421" s="78"/>
      <c r="V421" s="79"/>
      <c r="W421" s="65" t="s">
        <v>390</v>
      </c>
      <c r="X421" s="78">
        <v>475.56</v>
      </c>
      <c r="Y421" s="78">
        <v>486.29</v>
      </c>
      <c r="Z421" s="78">
        <v>403</v>
      </c>
      <c r="AA421" s="78">
        <v>239.35</v>
      </c>
      <c r="AB421" s="78"/>
      <c r="AC421" s="79">
        <v>337.19</v>
      </c>
      <c r="AD421" s="65" t="s">
        <v>391</v>
      </c>
      <c r="AE421" s="68">
        <v>0.51129972389814904</v>
      </c>
      <c r="AF421" s="78">
        <v>469.2</v>
      </c>
      <c r="AG421" s="78">
        <v>442.06</v>
      </c>
      <c r="AH421" s="78">
        <v>425.4</v>
      </c>
      <c r="AI421" s="78"/>
      <c r="AJ421" s="78"/>
      <c r="AK421" s="79">
        <v>242.47</v>
      </c>
      <c r="AL421" s="69" t="s">
        <v>392</v>
      </c>
      <c r="AM421" s="70">
        <v>1</v>
      </c>
      <c r="AN421" s="78">
        <v>499.38</v>
      </c>
      <c r="AO421" s="78">
        <v>515.45000000000005</v>
      </c>
      <c r="AP421" s="78">
        <v>474.99</v>
      </c>
      <c r="AQ421" s="78">
        <v>441.32</v>
      </c>
      <c r="AR421" s="78"/>
      <c r="AS421" s="79"/>
      <c r="AT421" s="65" t="s">
        <v>393</v>
      </c>
      <c r="AU421" s="68">
        <v>3.6907178446207799E-2</v>
      </c>
      <c r="AV421" s="78">
        <v>432.63</v>
      </c>
      <c r="AW421" s="78">
        <v>459.74</v>
      </c>
      <c r="AX421" s="78">
        <v>401.9</v>
      </c>
      <c r="AY421" s="78">
        <v>217.12</v>
      </c>
      <c r="AZ421" s="78"/>
      <c r="BA421" s="79">
        <v>279.68</v>
      </c>
      <c r="BB421" s="65" t="s">
        <v>394</v>
      </c>
      <c r="BC421" s="78">
        <v>475.75</v>
      </c>
      <c r="BD421" s="78">
        <v>471.62</v>
      </c>
      <c r="BE421" s="78">
        <v>404.08</v>
      </c>
      <c r="BF421" s="78"/>
      <c r="BG421" s="78"/>
      <c r="BH421" s="79">
        <v>327.58999999999997</v>
      </c>
      <c r="BI421" s="65" t="s">
        <v>395</v>
      </c>
      <c r="BJ421" s="68">
        <v>0.13439053890606101</v>
      </c>
      <c r="BK421" s="78">
        <v>539.16999999999996</v>
      </c>
      <c r="BL421" s="78">
        <v>539.85</v>
      </c>
      <c r="BM421" s="78">
        <v>602.47</v>
      </c>
      <c r="BN421" s="78">
        <v>371.86</v>
      </c>
      <c r="BO421" s="78"/>
      <c r="BP421" s="79"/>
      <c r="BQ421" s="65" t="s">
        <v>396</v>
      </c>
      <c r="BR421" s="68">
        <v>1</v>
      </c>
      <c r="BS421" s="78">
        <v>483.06</v>
      </c>
      <c r="BT421" s="78">
        <v>496.25</v>
      </c>
      <c r="BU421" s="78">
        <v>411.55</v>
      </c>
      <c r="BV421" s="78"/>
      <c r="BW421" s="78"/>
      <c r="BX421" s="79">
        <v>343.41</v>
      </c>
      <c r="BY421" s="65" t="s">
        <v>397</v>
      </c>
      <c r="BZ421" s="78">
        <v>515.61</v>
      </c>
      <c r="CA421" s="78">
        <v>500.17</v>
      </c>
      <c r="CB421" s="78">
        <v>397.15</v>
      </c>
      <c r="CC421" s="78">
        <v>266.33999999999997</v>
      </c>
      <c r="CD421" s="78"/>
      <c r="CE421" s="79">
        <v>473.39</v>
      </c>
      <c r="CF421" s="65" t="s">
        <v>398</v>
      </c>
      <c r="CG421" s="78">
        <v>493.19</v>
      </c>
      <c r="CH421" s="78">
        <v>492.91</v>
      </c>
      <c r="CI421" s="78">
        <v>444.06</v>
      </c>
      <c r="CJ421" s="78"/>
      <c r="CK421" s="78"/>
      <c r="CL421" s="79"/>
      <c r="CM421" s="65" t="s">
        <v>399</v>
      </c>
      <c r="CN421" s="78">
        <v>464.05</v>
      </c>
      <c r="CO421" s="78">
        <v>439.97</v>
      </c>
      <c r="CP421" s="78">
        <v>453.31</v>
      </c>
      <c r="CQ421" s="78">
        <v>306.37</v>
      </c>
      <c r="CR421" s="78"/>
      <c r="CS421" s="79">
        <v>521.96</v>
      </c>
      <c r="CT421" s="65" t="s">
        <v>400</v>
      </c>
      <c r="CU421" s="78">
        <v>474.44</v>
      </c>
      <c r="CV421" s="78">
        <v>558.55999999999995</v>
      </c>
      <c r="CW421" s="78"/>
      <c r="CX421" s="78">
        <v>326.88</v>
      </c>
      <c r="CY421" s="78"/>
      <c r="CZ421" s="79"/>
      <c r="DA421" s="65" t="s">
        <v>401</v>
      </c>
      <c r="DB421" s="68">
        <v>0.13301409949454601</v>
      </c>
      <c r="DC421" s="78">
        <v>463.95</v>
      </c>
      <c r="DD421" s="78">
        <v>485.13</v>
      </c>
      <c r="DE421" s="78">
        <v>419.71</v>
      </c>
      <c r="DF421" s="78">
        <v>362.6</v>
      </c>
      <c r="DG421" s="78"/>
      <c r="DH421" s="79">
        <v>396.99</v>
      </c>
      <c r="DI421" s="65" t="s">
        <v>402</v>
      </c>
      <c r="DJ421" s="68">
        <v>3.1552708800050501E-3</v>
      </c>
      <c r="DK421" s="78">
        <v>475</v>
      </c>
      <c r="DL421" s="78">
        <v>490.39</v>
      </c>
      <c r="DM421" s="78">
        <v>490.39</v>
      </c>
      <c r="DN421" s="78">
        <v>312.27999999999997</v>
      </c>
      <c r="DO421" s="78"/>
      <c r="DP421" s="79">
        <v>376.73</v>
      </c>
      <c r="DQ421" s="65" t="s">
        <v>403</v>
      </c>
      <c r="DR421" s="78">
        <v>489.03</v>
      </c>
      <c r="DS421" s="78">
        <v>451.41</v>
      </c>
      <c r="DT421" s="78">
        <v>411.74</v>
      </c>
      <c r="DU421" s="78">
        <v>538.85</v>
      </c>
      <c r="DV421" s="78"/>
      <c r="DW421" s="79"/>
      <c r="DX421" s="65" t="s">
        <v>404</v>
      </c>
      <c r="DY421" s="78">
        <v>475.09</v>
      </c>
      <c r="DZ421" s="78">
        <v>457.99</v>
      </c>
      <c r="EA421" s="78">
        <v>510.47</v>
      </c>
      <c r="EB421" s="78">
        <v>305.02</v>
      </c>
      <c r="EC421" s="78"/>
      <c r="ED421" s="79">
        <v>314.39</v>
      </c>
      <c r="EE421" s="65" t="s">
        <v>405</v>
      </c>
      <c r="EF421" s="68">
        <v>1</v>
      </c>
      <c r="EG421" s="78">
        <v>479.56</v>
      </c>
      <c r="EH421" s="78">
        <v>486.04</v>
      </c>
      <c r="EI421" s="78">
        <v>381.34</v>
      </c>
      <c r="EJ421" s="78"/>
      <c r="EK421" s="78">
        <v>284.94</v>
      </c>
      <c r="EL421" s="79">
        <v>194.85</v>
      </c>
      <c r="EM421" s="65" t="s">
        <v>406</v>
      </c>
      <c r="EN421" s="78">
        <v>497.74</v>
      </c>
      <c r="EO421" s="78">
        <v>477.82</v>
      </c>
      <c r="EP421" s="78">
        <v>419.82</v>
      </c>
      <c r="EQ421" s="78"/>
      <c r="ER421" s="78"/>
      <c r="ES421" s="79">
        <v>314.45</v>
      </c>
      <c r="ET421" s="65" t="s">
        <v>407</v>
      </c>
      <c r="EU421" s="68">
        <v>1</v>
      </c>
      <c r="EV421" s="78">
        <v>476.08</v>
      </c>
      <c r="EW421" s="78">
        <v>462.68</v>
      </c>
      <c r="EX421" s="78">
        <v>462.67</v>
      </c>
      <c r="EY421" s="78"/>
      <c r="EZ421" s="78"/>
      <c r="FA421" s="79">
        <v>294.91000000000003</v>
      </c>
      <c r="FB421" s="65" t="s">
        <v>408</v>
      </c>
      <c r="FC421" s="78">
        <v>535.37</v>
      </c>
      <c r="FD421" s="78">
        <v>510.65</v>
      </c>
      <c r="FE421" s="78">
        <v>615.37</v>
      </c>
      <c r="FF421" s="78"/>
      <c r="FG421" s="78"/>
      <c r="FH421" s="79"/>
      <c r="FI421" s="65" t="s">
        <v>409</v>
      </c>
      <c r="FJ421" s="78">
        <v>472.51</v>
      </c>
      <c r="FK421" s="78">
        <v>469.51</v>
      </c>
      <c r="FL421" s="78">
        <v>292.64999999999998</v>
      </c>
      <c r="FM421" s="78">
        <v>503.67</v>
      </c>
      <c r="FN421" s="78"/>
      <c r="FO421" s="79">
        <v>278.39</v>
      </c>
      <c r="FP421" s="65" t="s">
        <v>410</v>
      </c>
      <c r="FQ421" s="68">
        <v>0.22571325388226801</v>
      </c>
      <c r="FR421" s="78">
        <v>446.66</v>
      </c>
      <c r="FS421" s="78">
        <v>446.46</v>
      </c>
      <c r="FT421" s="78">
        <v>449.97</v>
      </c>
      <c r="FU421" s="78">
        <v>303.39</v>
      </c>
      <c r="FV421" s="78">
        <v>209.06</v>
      </c>
      <c r="FW421" s="79">
        <v>191.31</v>
      </c>
      <c r="FX421" s="65" t="s">
        <v>411</v>
      </c>
      <c r="FY421" s="78">
        <v>475.24</v>
      </c>
      <c r="FZ421" s="78">
        <v>483.92</v>
      </c>
      <c r="GA421" s="78">
        <v>465.69</v>
      </c>
      <c r="GB421" s="78">
        <v>464.11</v>
      </c>
      <c r="GC421" s="78"/>
      <c r="GD421" s="79">
        <v>304.45999999999998</v>
      </c>
      <c r="GE421" s="65" t="s">
        <v>412</v>
      </c>
      <c r="GF421" s="68">
        <v>0.22156736755810599</v>
      </c>
      <c r="GG421" s="78">
        <v>469.84</v>
      </c>
      <c r="GH421" s="78">
        <v>498.16</v>
      </c>
      <c r="GI421" s="78">
        <v>323.69</v>
      </c>
      <c r="GJ421" s="78">
        <v>300.66000000000003</v>
      </c>
      <c r="GK421" s="78"/>
      <c r="GL421" s="79">
        <v>334.17</v>
      </c>
      <c r="GM421" s="65" t="s">
        <v>413</v>
      </c>
      <c r="GN421" s="68">
        <v>0.10648493238206801</v>
      </c>
      <c r="GO421" s="78">
        <v>467.34</v>
      </c>
      <c r="GP421" s="78">
        <v>509.15</v>
      </c>
      <c r="GQ421" s="78">
        <v>430.58</v>
      </c>
      <c r="GR421" s="78">
        <v>308.81</v>
      </c>
      <c r="GS421" s="78"/>
      <c r="GT421" s="79"/>
      <c r="GU421" s="65" t="s">
        <v>414</v>
      </c>
      <c r="GV421" s="68">
        <v>1</v>
      </c>
      <c r="GW421" s="78">
        <v>433.84</v>
      </c>
      <c r="GX421" s="78">
        <v>431.83</v>
      </c>
      <c r="GY421" s="78">
        <v>372.5</v>
      </c>
      <c r="GZ421" s="78">
        <v>355</v>
      </c>
      <c r="HA421" s="78"/>
      <c r="HB421" s="79">
        <v>342.24</v>
      </c>
      <c r="HC421" s="65" t="s">
        <v>415</v>
      </c>
      <c r="HD421" s="68">
        <v>1</v>
      </c>
      <c r="HE421" s="78">
        <v>471.5</v>
      </c>
      <c r="HF421" s="78">
        <v>491.45</v>
      </c>
      <c r="HG421" s="78"/>
      <c r="HH421" s="78">
        <v>271.54000000000002</v>
      </c>
      <c r="HI421" s="78">
        <v>264.89999999999998</v>
      </c>
      <c r="HJ421" s="79">
        <v>370.89</v>
      </c>
      <c r="HK421" s="85" t="s">
        <v>416</v>
      </c>
      <c r="HL421" s="68">
        <v>1.19182408676479</v>
      </c>
      <c r="HM421" s="78">
        <v>418.22</v>
      </c>
      <c r="HN421" s="78">
        <v>430.24</v>
      </c>
      <c r="HO421" s="78">
        <v>375.7</v>
      </c>
      <c r="HP421" s="78"/>
      <c r="HQ421" s="78"/>
      <c r="HR421" s="79"/>
    </row>
    <row r="422" spans="1:226" x14ac:dyDescent="0.25">
      <c r="A422" s="81">
        <v>42548</v>
      </c>
      <c r="B422" s="82" t="s">
        <v>387</v>
      </c>
      <c r="C422" s="83">
        <v>468.48835121835072</v>
      </c>
      <c r="D422" s="83">
        <v>466.20480884131496</v>
      </c>
      <c r="E422" s="83">
        <v>422.74981092909979</v>
      </c>
      <c r="F422" s="83">
        <v>309.63407402709703</v>
      </c>
      <c r="G422" s="83">
        <v>247.74828092243189</v>
      </c>
      <c r="H422" s="84">
        <v>268.92938727216705</v>
      </c>
      <c r="I422" s="82" t="s">
        <v>388</v>
      </c>
      <c r="J422" s="83">
        <v>483.14702247897498</v>
      </c>
      <c r="K422" s="83">
        <v>470.42003904309649</v>
      </c>
      <c r="L422" s="83">
        <v>407.15821327662962</v>
      </c>
      <c r="M422" s="83">
        <v>309.0538572373689</v>
      </c>
      <c r="N422" s="83">
        <v>256.87516295025728</v>
      </c>
      <c r="O422" s="84">
        <v>315.3534867926378</v>
      </c>
      <c r="P422" s="65" t="s">
        <v>389</v>
      </c>
      <c r="Q422" s="78">
        <v>468.31</v>
      </c>
      <c r="R422" s="78">
        <v>475.36</v>
      </c>
      <c r="S422" s="78">
        <v>422.32</v>
      </c>
      <c r="T422" s="78">
        <v>264</v>
      </c>
      <c r="U422" s="78"/>
      <c r="V422" s="79"/>
      <c r="W422" s="65" t="s">
        <v>390</v>
      </c>
      <c r="X422" s="78">
        <v>465.61</v>
      </c>
      <c r="Y422" s="78">
        <v>459.96</v>
      </c>
      <c r="Z422" s="78">
        <v>412.92</v>
      </c>
      <c r="AA422" s="78">
        <v>239.02</v>
      </c>
      <c r="AB422" s="78"/>
      <c r="AC422" s="79">
        <v>337.19</v>
      </c>
      <c r="AD422" s="65" t="s">
        <v>391</v>
      </c>
      <c r="AE422" s="68">
        <v>0.51129972389814904</v>
      </c>
      <c r="AF422" s="78">
        <v>467.88</v>
      </c>
      <c r="AG422" s="78">
        <v>478.96</v>
      </c>
      <c r="AH422" s="78">
        <v>425.4</v>
      </c>
      <c r="AI422" s="78"/>
      <c r="AJ422" s="78"/>
      <c r="AK422" s="79">
        <v>238.64</v>
      </c>
      <c r="AL422" s="69" t="s">
        <v>392</v>
      </c>
      <c r="AM422" s="70">
        <v>1</v>
      </c>
      <c r="AN422" s="78">
        <v>499.48</v>
      </c>
      <c r="AO422" s="78">
        <v>515.54</v>
      </c>
      <c r="AP422" s="78">
        <v>473.78</v>
      </c>
      <c r="AQ422" s="78">
        <v>441.32</v>
      </c>
      <c r="AR422" s="78"/>
      <c r="AS422" s="79"/>
      <c r="AT422" s="65" t="s">
        <v>393</v>
      </c>
      <c r="AU422" s="68">
        <v>3.6831055946374001E-2</v>
      </c>
      <c r="AV422" s="78">
        <v>431.73</v>
      </c>
      <c r="AW422" s="78">
        <v>458.79</v>
      </c>
      <c r="AX422" s="78">
        <v>401.07</v>
      </c>
      <c r="AY422" s="78">
        <v>216.68</v>
      </c>
      <c r="AZ422" s="78"/>
      <c r="BA422" s="79">
        <v>279.11</v>
      </c>
      <c r="BB422" s="65" t="s">
        <v>394</v>
      </c>
      <c r="BC422" s="78">
        <v>485.84</v>
      </c>
      <c r="BD422" s="78">
        <v>474.98</v>
      </c>
      <c r="BE422" s="78">
        <v>402.31</v>
      </c>
      <c r="BF422" s="78"/>
      <c r="BG422" s="78"/>
      <c r="BH422" s="79">
        <v>326.58999999999997</v>
      </c>
      <c r="BI422" s="65" t="s">
        <v>395</v>
      </c>
      <c r="BJ422" s="68">
        <v>0.134462821029985</v>
      </c>
      <c r="BK422" s="78">
        <v>550.22</v>
      </c>
      <c r="BL422" s="78">
        <v>540.14</v>
      </c>
      <c r="BM422" s="78">
        <v>602.79999999999995</v>
      </c>
      <c r="BN422" s="78">
        <v>372.06</v>
      </c>
      <c r="BO422" s="78"/>
      <c r="BP422" s="79"/>
      <c r="BQ422" s="65" t="s">
        <v>396</v>
      </c>
      <c r="BR422" s="68">
        <v>1</v>
      </c>
      <c r="BS422" s="78">
        <v>483.06</v>
      </c>
      <c r="BT422" s="78">
        <v>496.25</v>
      </c>
      <c r="BU422" s="78">
        <v>411.55</v>
      </c>
      <c r="BV422" s="78"/>
      <c r="BW422" s="78"/>
      <c r="BX422" s="79">
        <v>343.41</v>
      </c>
      <c r="BY422" s="65" t="s">
        <v>397</v>
      </c>
      <c r="BZ422" s="78">
        <v>516.79</v>
      </c>
      <c r="CA422" s="78">
        <v>498.01</v>
      </c>
      <c r="CB422" s="78">
        <v>401.16</v>
      </c>
      <c r="CC422" s="78">
        <v>281.55</v>
      </c>
      <c r="CD422" s="78"/>
      <c r="CE422" s="79">
        <v>473.01</v>
      </c>
      <c r="CF422" s="65" t="s">
        <v>398</v>
      </c>
      <c r="CG422" s="78">
        <v>504.48</v>
      </c>
      <c r="CH422" s="78">
        <v>492.91</v>
      </c>
      <c r="CI422" s="78">
        <v>443.26</v>
      </c>
      <c r="CJ422" s="78"/>
      <c r="CK422" s="78"/>
      <c r="CL422" s="79"/>
      <c r="CM422" s="65" t="s">
        <v>399</v>
      </c>
      <c r="CN422" s="78">
        <v>469.12</v>
      </c>
      <c r="CO422" s="78">
        <v>442.11</v>
      </c>
      <c r="CP422" s="78">
        <v>453.51</v>
      </c>
      <c r="CQ422" s="78">
        <v>294.08</v>
      </c>
      <c r="CR422" s="78"/>
      <c r="CS422" s="79">
        <v>518.73</v>
      </c>
      <c r="CT422" s="65" t="s">
        <v>400</v>
      </c>
      <c r="CU422" s="78">
        <v>473.26</v>
      </c>
      <c r="CV422" s="78">
        <v>558.61</v>
      </c>
      <c r="CW422" s="78"/>
      <c r="CX422" s="78">
        <v>315.08</v>
      </c>
      <c r="CY422" s="78"/>
      <c r="CZ422" s="79"/>
      <c r="DA422" s="65" t="s">
        <v>401</v>
      </c>
      <c r="DB422" s="68">
        <v>0.132987565662611</v>
      </c>
      <c r="DC422" s="78">
        <v>449.92</v>
      </c>
      <c r="DD422" s="78">
        <v>483.54</v>
      </c>
      <c r="DE422" s="78">
        <v>417.5</v>
      </c>
      <c r="DF422" s="78">
        <v>354.28</v>
      </c>
      <c r="DG422" s="78"/>
      <c r="DH422" s="79">
        <v>401.06</v>
      </c>
      <c r="DI422" s="65" t="s">
        <v>402</v>
      </c>
      <c r="DJ422" s="68">
        <v>3.1411967959792701E-3</v>
      </c>
      <c r="DK422" s="78">
        <v>460.65</v>
      </c>
      <c r="DL422" s="78">
        <v>488.63</v>
      </c>
      <c r="DM422" s="78">
        <v>488.63</v>
      </c>
      <c r="DN422" s="78">
        <v>444.43</v>
      </c>
      <c r="DO422" s="78"/>
      <c r="DP422" s="79">
        <v>361.38</v>
      </c>
      <c r="DQ422" s="65" t="s">
        <v>403</v>
      </c>
      <c r="DR422" s="78">
        <v>472.77</v>
      </c>
      <c r="DS422" s="78">
        <v>451.41</v>
      </c>
      <c r="DT422" s="78">
        <v>412.7</v>
      </c>
      <c r="DU422" s="78">
        <v>522</v>
      </c>
      <c r="DV422" s="78"/>
      <c r="DW422" s="79"/>
      <c r="DX422" s="65" t="s">
        <v>404</v>
      </c>
      <c r="DY422" s="78">
        <v>477.32</v>
      </c>
      <c r="DZ422" s="78">
        <v>460.57</v>
      </c>
      <c r="EA422" s="78">
        <v>514.87</v>
      </c>
      <c r="EB422" s="78">
        <v>296.57</v>
      </c>
      <c r="EC422" s="78"/>
      <c r="ED422" s="79">
        <v>313.24</v>
      </c>
      <c r="EE422" s="65" t="s">
        <v>405</v>
      </c>
      <c r="EF422" s="68">
        <v>1</v>
      </c>
      <c r="EG422" s="78">
        <v>469.69</v>
      </c>
      <c r="EH422" s="78">
        <v>476.76</v>
      </c>
      <c r="EI422" s="78">
        <v>381.34</v>
      </c>
      <c r="EJ422" s="78"/>
      <c r="EK422" s="78">
        <v>284.94</v>
      </c>
      <c r="EL422" s="79">
        <v>191.53</v>
      </c>
      <c r="EM422" s="65" t="s">
        <v>406</v>
      </c>
      <c r="EN422" s="78">
        <v>497.74</v>
      </c>
      <c r="EO422" s="78">
        <v>477.82</v>
      </c>
      <c r="EP422" s="78">
        <v>429.47</v>
      </c>
      <c r="EQ422" s="78"/>
      <c r="ER422" s="78"/>
      <c r="ES422" s="79">
        <v>320</v>
      </c>
      <c r="ET422" s="65" t="s">
        <v>407</v>
      </c>
      <c r="EU422" s="68">
        <v>1</v>
      </c>
      <c r="EV422" s="78">
        <v>483.8</v>
      </c>
      <c r="EW422" s="78">
        <v>462.13</v>
      </c>
      <c r="EX422" s="78">
        <v>462.13</v>
      </c>
      <c r="EY422" s="78"/>
      <c r="EZ422" s="78"/>
      <c r="FA422" s="79">
        <v>294.91000000000003</v>
      </c>
      <c r="FB422" s="65" t="s">
        <v>408</v>
      </c>
      <c r="FC422" s="78">
        <v>535.37</v>
      </c>
      <c r="FD422" s="78">
        <v>510.65</v>
      </c>
      <c r="FE422" s="78">
        <v>615.37</v>
      </c>
      <c r="FF422" s="78"/>
      <c r="FG422" s="78"/>
      <c r="FH422" s="79"/>
      <c r="FI422" s="65" t="s">
        <v>409</v>
      </c>
      <c r="FJ422" s="78">
        <v>479.12</v>
      </c>
      <c r="FK422" s="78">
        <v>473.65</v>
      </c>
      <c r="FL422" s="78">
        <v>285.22000000000003</v>
      </c>
      <c r="FM422" s="78">
        <v>512.66999999999996</v>
      </c>
      <c r="FN422" s="78"/>
      <c r="FO422" s="79">
        <v>284.17</v>
      </c>
      <c r="FP422" s="65" t="s">
        <v>410</v>
      </c>
      <c r="FQ422" s="68">
        <v>0.22411976960487701</v>
      </c>
      <c r="FR422" s="78">
        <v>442.11</v>
      </c>
      <c r="FS422" s="78">
        <v>441.46</v>
      </c>
      <c r="FT422" s="78">
        <v>446.74</v>
      </c>
      <c r="FU422" s="78">
        <v>288.19</v>
      </c>
      <c r="FV422" s="78">
        <v>207.59</v>
      </c>
      <c r="FW422" s="79">
        <v>186.18</v>
      </c>
      <c r="FX422" s="65" t="s">
        <v>411</v>
      </c>
      <c r="FY422" s="78">
        <v>473.62</v>
      </c>
      <c r="FZ422" s="78">
        <v>485.54</v>
      </c>
      <c r="GA422" s="78">
        <v>464.06</v>
      </c>
      <c r="GB422" s="78">
        <v>457.91</v>
      </c>
      <c r="GC422" s="78"/>
      <c r="GD422" s="79">
        <v>303.64</v>
      </c>
      <c r="GE422" s="65" t="s">
        <v>412</v>
      </c>
      <c r="GF422" s="68">
        <v>0.22143489813994699</v>
      </c>
      <c r="GG422" s="78">
        <v>474.38</v>
      </c>
      <c r="GH422" s="78">
        <v>497.54</v>
      </c>
      <c r="GI422" s="78">
        <v>312.94</v>
      </c>
      <c r="GJ422" s="78">
        <v>284.89</v>
      </c>
      <c r="GK422" s="78"/>
      <c r="GL422" s="79">
        <v>334.44</v>
      </c>
      <c r="GM422" s="65" t="s">
        <v>413</v>
      </c>
      <c r="GN422" s="68">
        <v>0.106326422115896</v>
      </c>
      <c r="GO422" s="78">
        <v>475.58</v>
      </c>
      <c r="GP422" s="78">
        <v>503.71</v>
      </c>
      <c r="GQ422" s="78">
        <v>431.13</v>
      </c>
      <c r="GR422" s="78">
        <v>307.92</v>
      </c>
      <c r="GS422" s="78"/>
      <c r="GT422" s="79"/>
      <c r="GU422" s="65" t="s">
        <v>414</v>
      </c>
      <c r="GV422" s="68">
        <v>1</v>
      </c>
      <c r="GW422" s="78">
        <v>433.84</v>
      </c>
      <c r="GX422" s="78">
        <v>431.83</v>
      </c>
      <c r="GY422" s="78">
        <v>374.41</v>
      </c>
      <c r="GZ422" s="78">
        <v>330</v>
      </c>
      <c r="HA422" s="78"/>
      <c r="HB422" s="79">
        <v>342.24</v>
      </c>
      <c r="HC422" s="65" t="s">
        <v>415</v>
      </c>
      <c r="HD422" s="68">
        <v>1</v>
      </c>
      <c r="HE422" s="78">
        <v>471.5</v>
      </c>
      <c r="HF422" s="78">
        <v>490.62</v>
      </c>
      <c r="HG422" s="78"/>
      <c r="HH422" s="78">
        <v>263.37</v>
      </c>
      <c r="HI422" s="78">
        <v>256.73</v>
      </c>
      <c r="HJ422" s="79">
        <v>370.05</v>
      </c>
      <c r="HK422" s="85" t="s">
        <v>416</v>
      </c>
      <c r="HL422" s="68">
        <v>1.1990407673860899</v>
      </c>
      <c r="HM422" s="78">
        <v>418.69</v>
      </c>
      <c r="HN422" s="78">
        <v>429.83</v>
      </c>
      <c r="HO422" s="78">
        <v>365.28</v>
      </c>
      <c r="HP422" s="78"/>
      <c r="HQ422" s="78"/>
      <c r="HR422" s="79"/>
    </row>
    <row r="423" spans="1:226" x14ac:dyDescent="0.25">
      <c r="A423" s="81">
        <v>42541</v>
      </c>
      <c r="B423" s="82" t="s">
        <v>387</v>
      </c>
      <c r="C423" s="83">
        <v>468.32952717438496</v>
      </c>
      <c r="D423" s="83">
        <v>468.87496229135229</v>
      </c>
      <c r="E423" s="83">
        <v>422.16307344442214</v>
      </c>
      <c r="F423" s="83">
        <v>298.09438603484818</v>
      </c>
      <c r="G423" s="83">
        <v>248.52378756114607</v>
      </c>
      <c r="H423" s="84">
        <v>269.51987823753876</v>
      </c>
      <c r="I423" s="82" t="s">
        <v>388</v>
      </c>
      <c r="J423" s="83">
        <v>474.02475746651481</v>
      </c>
      <c r="K423" s="83">
        <v>468.7922091410307</v>
      </c>
      <c r="L423" s="83">
        <v>406.2682027502176</v>
      </c>
      <c r="M423" s="83">
        <v>296.58178704631456</v>
      </c>
      <c r="N423" s="83">
        <v>257.50192109777021</v>
      </c>
      <c r="O423" s="84">
        <v>315.62952946131048</v>
      </c>
      <c r="P423" s="65" t="s">
        <v>389</v>
      </c>
      <c r="Q423" s="78">
        <v>463.31</v>
      </c>
      <c r="R423" s="78">
        <v>473.69</v>
      </c>
      <c r="S423" s="78">
        <v>421.94</v>
      </c>
      <c r="T423" s="78">
        <v>264</v>
      </c>
      <c r="U423" s="78"/>
      <c r="V423" s="79"/>
      <c r="W423" s="65" t="s">
        <v>390</v>
      </c>
      <c r="X423" s="78">
        <v>478.83</v>
      </c>
      <c r="Y423" s="78">
        <v>485.67</v>
      </c>
      <c r="Z423" s="78">
        <v>412.92</v>
      </c>
      <c r="AA423" s="78">
        <v>228.82</v>
      </c>
      <c r="AB423" s="78"/>
      <c r="AC423" s="79">
        <v>337.19</v>
      </c>
      <c r="AD423" s="65" t="s">
        <v>391</v>
      </c>
      <c r="AE423" s="68">
        <v>0.51129972389814904</v>
      </c>
      <c r="AF423" s="78">
        <v>486.16</v>
      </c>
      <c r="AG423" s="78">
        <v>440.32</v>
      </c>
      <c r="AH423" s="78">
        <v>425.4</v>
      </c>
      <c r="AI423" s="78"/>
      <c r="AJ423" s="78"/>
      <c r="AK423" s="79">
        <v>234.85</v>
      </c>
      <c r="AL423" s="69" t="s">
        <v>392</v>
      </c>
      <c r="AM423" s="70">
        <v>1</v>
      </c>
      <c r="AN423" s="78">
        <v>499.88</v>
      </c>
      <c r="AO423" s="78">
        <v>515.54</v>
      </c>
      <c r="AP423" s="78">
        <v>467.8</v>
      </c>
      <c r="AQ423" s="78">
        <v>441.32</v>
      </c>
      <c r="AR423" s="78"/>
      <c r="AS423" s="79"/>
      <c r="AT423" s="65" t="s">
        <v>393</v>
      </c>
      <c r="AU423" s="68">
        <v>3.6950818460628899E-2</v>
      </c>
      <c r="AV423" s="78">
        <v>432.83</v>
      </c>
      <c r="AW423" s="78">
        <v>458.82</v>
      </c>
      <c r="AX423" s="78">
        <v>402.59</v>
      </c>
      <c r="AY423" s="78">
        <v>204.15</v>
      </c>
      <c r="AZ423" s="78"/>
      <c r="BA423" s="79">
        <v>280.04000000000002</v>
      </c>
      <c r="BB423" s="65" t="s">
        <v>394</v>
      </c>
      <c r="BC423" s="78">
        <v>458.11</v>
      </c>
      <c r="BD423" s="78">
        <v>451.45</v>
      </c>
      <c r="BE423" s="78">
        <v>400.83</v>
      </c>
      <c r="BF423" s="78"/>
      <c r="BG423" s="78"/>
      <c r="BH423" s="79">
        <v>325.85000000000002</v>
      </c>
      <c r="BI423" s="65" t="s">
        <v>395</v>
      </c>
      <c r="BJ423" s="68">
        <v>0.13448271224734101</v>
      </c>
      <c r="BK423" s="78">
        <v>540.62</v>
      </c>
      <c r="BL423" s="78">
        <v>529.46</v>
      </c>
      <c r="BM423" s="78">
        <v>592.13</v>
      </c>
      <c r="BN423" s="78">
        <v>358.67</v>
      </c>
      <c r="BO423" s="78"/>
      <c r="BP423" s="79"/>
      <c r="BQ423" s="65" t="s">
        <v>396</v>
      </c>
      <c r="BR423" s="68">
        <v>1</v>
      </c>
      <c r="BS423" s="78">
        <v>483.06</v>
      </c>
      <c r="BT423" s="78">
        <v>496.25</v>
      </c>
      <c r="BU423" s="78">
        <v>411.55</v>
      </c>
      <c r="BV423" s="78"/>
      <c r="BW423" s="78"/>
      <c r="BX423" s="79">
        <v>343.41</v>
      </c>
      <c r="BY423" s="65" t="s">
        <v>397</v>
      </c>
      <c r="BZ423" s="78">
        <v>512.54999999999995</v>
      </c>
      <c r="CA423" s="78">
        <v>501.74</v>
      </c>
      <c r="CB423" s="78">
        <v>400.47</v>
      </c>
      <c r="CC423" s="78">
        <v>260.7</v>
      </c>
      <c r="CD423" s="78"/>
      <c r="CE423" s="79">
        <v>472.7</v>
      </c>
      <c r="CF423" s="65" t="s">
        <v>398</v>
      </c>
      <c r="CG423" s="78">
        <v>500.45</v>
      </c>
      <c r="CH423" s="78">
        <v>496.14</v>
      </c>
      <c r="CI423" s="78">
        <v>435.19</v>
      </c>
      <c r="CJ423" s="78"/>
      <c r="CK423" s="78"/>
      <c r="CL423" s="79"/>
      <c r="CM423" s="65" t="s">
        <v>399</v>
      </c>
      <c r="CN423" s="78">
        <v>473.48</v>
      </c>
      <c r="CO423" s="78">
        <v>448.41</v>
      </c>
      <c r="CP423" s="78">
        <v>452.38</v>
      </c>
      <c r="CQ423" s="78">
        <v>287.29000000000002</v>
      </c>
      <c r="CR423" s="78"/>
      <c r="CS423" s="79">
        <v>518.6</v>
      </c>
      <c r="CT423" s="65" t="s">
        <v>400</v>
      </c>
      <c r="CU423" s="78">
        <v>472.87</v>
      </c>
      <c r="CV423" s="78">
        <v>558.65</v>
      </c>
      <c r="CW423" s="78"/>
      <c r="CX423" s="78">
        <v>307.87</v>
      </c>
      <c r="CY423" s="78"/>
      <c r="CZ423" s="79"/>
      <c r="DA423" s="65" t="s">
        <v>401</v>
      </c>
      <c r="DB423" s="68">
        <v>0.13301409949454601</v>
      </c>
      <c r="DC423" s="78">
        <v>456.61</v>
      </c>
      <c r="DD423" s="78">
        <v>494.92</v>
      </c>
      <c r="DE423" s="78">
        <v>427.16</v>
      </c>
      <c r="DF423" s="78">
        <v>354.35</v>
      </c>
      <c r="DG423" s="78"/>
      <c r="DH423" s="79">
        <v>395.82</v>
      </c>
      <c r="DI423" s="65" t="s">
        <v>402</v>
      </c>
      <c r="DJ423" s="68">
        <v>3.19570497251694E-3</v>
      </c>
      <c r="DK423" s="78">
        <v>473.4</v>
      </c>
      <c r="DL423" s="78">
        <v>501.79</v>
      </c>
      <c r="DM423" s="78">
        <v>501.79</v>
      </c>
      <c r="DN423" s="78">
        <v>533.59</v>
      </c>
      <c r="DO423" s="78"/>
      <c r="DP423" s="79">
        <v>362.77</v>
      </c>
      <c r="DQ423" s="65" t="s">
        <v>403</v>
      </c>
      <c r="DR423" s="78">
        <v>472.77</v>
      </c>
      <c r="DS423" s="78">
        <v>467.67</v>
      </c>
      <c r="DT423" s="78">
        <v>414.74</v>
      </c>
      <c r="DU423" s="78">
        <v>512.91</v>
      </c>
      <c r="DV423" s="78"/>
      <c r="DW423" s="79"/>
      <c r="DX423" s="65" t="s">
        <v>404</v>
      </c>
      <c r="DY423" s="78">
        <v>479.76</v>
      </c>
      <c r="DZ423" s="78">
        <v>462.73</v>
      </c>
      <c r="EA423" s="78">
        <v>522.58000000000004</v>
      </c>
      <c r="EB423" s="78">
        <v>288.77</v>
      </c>
      <c r="EC423" s="78"/>
      <c r="ED423" s="79">
        <v>314</v>
      </c>
      <c r="EE423" s="65" t="s">
        <v>405</v>
      </c>
      <c r="EF423" s="68">
        <v>1</v>
      </c>
      <c r="EG423" s="78">
        <v>472.98</v>
      </c>
      <c r="EH423" s="78">
        <v>482.34</v>
      </c>
      <c r="EI423" s="78">
        <v>381.34</v>
      </c>
      <c r="EJ423" s="78"/>
      <c r="EK423" s="78">
        <v>284.94</v>
      </c>
      <c r="EL423" s="79">
        <v>192.24</v>
      </c>
      <c r="EM423" s="65" t="s">
        <v>406</v>
      </c>
      <c r="EN423" s="78">
        <v>497.74</v>
      </c>
      <c r="EO423" s="78">
        <v>477.82</v>
      </c>
      <c r="EP423" s="78">
        <v>429.47</v>
      </c>
      <c r="EQ423" s="78"/>
      <c r="ER423" s="78"/>
      <c r="ES423" s="79">
        <v>320</v>
      </c>
      <c r="ET423" s="65" t="s">
        <v>407</v>
      </c>
      <c r="EU423" s="68">
        <v>1</v>
      </c>
      <c r="EV423" s="78">
        <v>483.8</v>
      </c>
      <c r="EW423" s="78">
        <v>462.13</v>
      </c>
      <c r="EX423" s="78">
        <v>462.13</v>
      </c>
      <c r="EY423" s="78"/>
      <c r="EZ423" s="78"/>
      <c r="FA423" s="79">
        <v>294.91000000000003</v>
      </c>
      <c r="FB423" s="65" t="s">
        <v>408</v>
      </c>
      <c r="FC423" s="78">
        <v>535.37</v>
      </c>
      <c r="FD423" s="78">
        <v>510.65</v>
      </c>
      <c r="FE423" s="78">
        <v>615.37</v>
      </c>
      <c r="FF423" s="78"/>
      <c r="FG423" s="78"/>
      <c r="FH423" s="79"/>
      <c r="FI423" s="65" t="s">
        <v>409</v>
      </c>
      <c r="FJ423" s="78">
        <v>475.82</v>
      </c>
      <c r="FK423" s="78">
        <v>471.99</v>
      </c>
      <c r="FL423" s="78">
        <v>275.3</v>
      </c>
      <c r="FM423" s="78">
        <v>504.67</v>
      </c>
      <c r="FN423" s="78"/>
      <c r="FO423" s="79">
        <v>282.52</v>
      </c>
      <c r="FP423" s="65" t="s">
        <v>410</v>
      </c>
      <c r="FQ423" s="68">
        <v>0.22766078542970999</v>
      </c>
      <c r="FR423" s="78">
        <v>452.56</v>
      </c>
      <c r="FS423" s="78">
        <v>452.34</v>
      </c>
      <c r="FT423" s="78">
        <v>456.33</v>
      </c>
      <c r="FU423" s="78">
        <v>289</v>
      </c>
      <c r="FV423" s="78">
        <v>209.02</v>
      </c>
      <c r="FW423" s="79">
        <v>189.11</v>
      </c>
      <c r="FX423" s="65" t="s">
        <v>411</v>
      </c>
      <c r="FY423" s="78">
        <v>471.99</v>
      </c>
      <c r="FZ423" s="78">
        <v>487.98</v>
      </c>
      <c r="GA423" s="78">
        <v>468.12</v>
      </c>
      <c r="GB423" s="78">
        <v>462.26</v>
      </c>
      <c r="GC423" s="78"/>
      <c r="GD423" s="79">
        <v>303.64</v>
      </c>
      <c r="GE423" s="65" t="s">
        <v>412</v>
      </c>
      <c r="GF423" s="68">
        <v>0.22029828387636899</v>
      </c>
      <c r="GG423" s="78">
        <v>465.69</v>
      </c>
      <c r="GH423" s="78">
        <v>492.02</v>
      </c>
      <c r="GI423" s="78">
        <v>315.25</v>
      </c>
      <c r="GJ423" s="78">
        <v>283.16000000000003</v>
      </c>
      <c r="GK423" s="78"/>
      <c r="GL423" s="79">
        <v>332.48</v>
      </c>
      <c r="GM423" s="65" t="s">
        <v>413</v>
      </c>
      <c r="GN423" s="68">
        <v>0.10713750026784399</v>
      </c>
      <c r="GO423" s="78">
        <v>469.26</v>
      </c>
      <c r="GP423" s="78">
        <v>506.27</v>
      </c>
      <c r="GQ423" s="78">
        <v>428.08</v>
      </c>
      <c r="GR423" s="78">
        <v>304.06</v>
      </c>
      <c r="GS423" s="78"/>
      <c r="GT423" s="79"/>
      <c r="GU423" s="65" t="s">
        <v>414</v>
      </c>
      <c r="GV423" s="68">
        <v>1</v>
      </c>
      <c r="GW423" s="78">
        <v>451.05</v>
      </c>
      <c r="GX423" s="78">
        <v>437.57</v>
      </c>
      <c r="GY423" s="78">
        <v>392.66</v>
      </c>
      <c r="GZ423" s="78">
        <v>330</v>
      </c>
      <c r="HA423" s="78"/>
      <c r="HB423" s="79">
        <v>342.24</v>
      </c>
      <c r="HC423" s="65" t="s">
        <v>415</v>
      </c>
      <c r="HD423" s="68">
        <v>1</v>
      </c>
      <c r="HE423" s="78">
        <v>474.83</v>
      </c>
      <c r="HF423" s="78">
        <v>497.28</v>
      </c>
      <c r="HG423" s="78"/>
      <c r="HH423" s="78">
        <v>264</v>
      </c>
      <c r="HI423" s="78">
        <v>257.36</v>
      </c>
      <c r="HJ423" s="79">
        <v>368.39</v>
      </c>
      <c r="HK423" s="85" t="s">
        <v>416</v>
      </c>
      <c r="HL423" s="68">
        <v>1.2924071082391</v>
      </c>
      <c r="HM423" s="78">
        <v>448.92</v>
      </c>
      <c r="HN423" s="78">
        <v>460.64</v>
      </c>
      <c r="HO423" s="78">
        <v>389.89</v>
      </c>
      <c r="HP423" s="78"/>
      <c r="HQ423" s="78"/>
      <c r="HR423" s="79"/>
    </row>
    <row r="424" spans="1:226" x14ac:dyDescent="0.25">
      <c r="A424" s="81">
        <v>42534</v>
      </c>
      <c r="B424" s="82" t="s">
        <v>387</v>
      </c>
      <c r="C424" s="83">
        <v>473.72838666657839</v>
      </c>
      <c r="D424" s="83">
        <v>473.49561509053092</v>
      </c>
      <c r="E424" s="83">
        <v>428.76611495793941</v>
      </c>
      <c r="F424" s="83">
        <v>303.45983084912996</v>
      </c>
      <c r="G424" s="83">
        <v>234.82525506638714</v>
      </c>
      <c r="H424" s="84">
        <v>269.12047486525557</v>
      </c>
      <c r="I424" s="82" t="s">
        <v>388</v>
      </c>
      <c r="J424" s="83">
        <v>484.41760408016216</v>
      </c>
      <c r="K424" s="83">
        <v>476.42958629508553</v>
      </c>
      <c r="L424" s="83">
        <v>412.74893867635035</v>
      </c>
      <c r="M424" s="83">
        <v>302.05950678749497</v>
      </c>
      <c r="N424" s="83">
        <v>243.97190394511151</v>
      </c>
      <c r="O424" s="84">
        <v>314.13362523824031</v>
      </c>
      <c r="P424" s="65" t="s">
        <v>389</v>
      </c>
      <c r="Q424" s="78">
        <v>466.64</v>
      </c>
      <c r="R424" s="78">
        <v>480.36</v>
      </c>
      <c r="S424" s="78">
        <v>433.02</v>
      </c>
      <c r="T424" s="78">
        <v>258</v>
      </c>
      <c r="U424" s="78"/>
      <c r="V424" s="79"/>
      <c r="W424" s="65" t="s">
        <v>390</v>
      </c>
      <c r="X424" s="78">
        <v>470.57</v>
      </c>
      <c r="Y424" s="78">
        <v>467.57</v>
      </c>
      <c r="Z424" s="78">
        <v>412.92</v>
      </c>
      <c r="AA424" s="78">
        <v>237.61</v>
      </c>
      <c r="AB424" s="78"/>
      <c r="AC424" s="79">
        <v>337.19</v>
      </c>
      <c r="AD424" s="65" t="s">
        <v>391</v>
      </c>
      <c r="AE424" s="68">
        <v>0.51129972389814904</v>
      </c>
      <c r="AF424" s="78">
        <v>442.15</v>
      </c>
      <c r="AG424" s="78">
        <v>461.79</v>
      </c>
      <c r="AH424" s="78">
        <v>425.4</v>
      </c>
      <c r="AI424" s="78"/>
      <c r="AJ424" s="78"/>
      <c r="AK424" s="79">
        <v>234.68</v>
      </c>
      <c r="AL424" s="69" t="s">
        <v>392</v>
      </c>
      <c r="AM424" s="70">
        <v>1</v>
      </c>
      <c r="AN424" s="78">
        <v>501.17</v>
      </c>
      <c r="AO424" s="78">
        <v>515.03</v>
      </c>
      <c r="AP424" s="78">
        <v>454.18</v>
      </c>
      <c r="AQ424" s="78">
        <v>441.32</v>
      </c>
      <c r="AR424" s="78"/>
      <c r="AS424" s="79"/>
      <c r="AT424" s="65" t="s">
        <v>393</v>
      </c>
      <c r="AU424" s="68">
        <v>3.6989088218975397E-2</v>
      </c>
      <c r="AV424" s="78">
        <v>432.27</v>
      </c>
      <c r="AW424" s="78">
        <v>457.4</v>
      </c>
      <c r="AX424" s="78">
        <v>409.67</v>
      </c>
      <c r="AY424" s="78">
        <v>196.41</v>
      </c>
      <c r="AZ424" s="78"/>
      <c r="BA424" s="79">
        <v>280.24</v>
      </c>
      <c r="BB424" s="65" t="s">
        <v>394</v>
      </c>
      <c r="BC424" s="78">
        <v>481.63</v>
      </c>
      <c r="BD424" s="78">
        <v>474.14</v>
      </c>
      <c r="BE424" s="78">
        <v>405.88</v>
      </c>
      <c r="BF424" s="78"/>
      <c r="BG424" s="78"/>
      <c r="BH424" s="79">
        <v>325.85000000000002</v>
      </c>
      <c r="BI424" s="65" t="s">
        <v>395</v>
      </c>
      <c r="BJ424" s="68">
        <v>0.13448813814621599</v>
      </c>
      <c r="BK424" s="78">
        <v>548.16999999999996</v>
      </c>
      <c r="BL424" s="78">
        <v>551</v>
      </c>
      <c r="BM424" s="78">
        <v>613.66999999999996</v>
      </c>
      <c r="BN424" s="78">
        <v>372.13</v>
      </c>
      <c r="BO424" s="78"/>
      <c r="BP424" s="79"/>
      <c r="BQ424" s="65" t="s">
        <v>396</v>
      </c>
      <c r="BR424" s="68">
        <v>1</v>
      </c>
      <c r="BS424" s="78">
        <v>491.4</v>
      </c>
      <c r="BT424" s="78">
        <v>496.25</v>
      </c>
      <c r="BU424" s="78">
        <v>425.72</v>
      </c>
      <c r="BV424" s="78"/>
      <c r="BW424" s="78"/>
      <c r="BX424" s="79">
        <v>342.58</v>
      </c>
      <c r="BY424" s="65" t="s">
        <v>397</v>
      </c>
      <c r="BZ424" s="78">
        <v>518.04</v>
      </c>
      <c r="CA424" s="78">
        <v>505.36</v>
      </c>
      <c r="CB424" s="78">
        <v>403.6</v>
      </c>
      <c r="CC424" s="78">
        <v>271.82</v>
      </c>
      <c r="CD424" s="78"/>
      <c r="CE424" s="79">
        <v>471.83</v>
      </c>
      <c r="CF424" s="65" t="s">
        <v>398</v>
      </c>
      <c r="CG424" s="78">
        <v>506.9</v>
      </c>
      <c r="CH424" s="78">
        <v>499.36</v>
      </c>
      <c r="CI424" s="78">
        <v>452.94</v>
      </c>
      <c r="CJ424" s="78"/>
      <c r="CK424" s="78"/>
      <c r="CL424" s="79"/>
      <c r="CM424" s="65" t="s">
        <v>399</v>
      </c>
      <c r="CN424" s="78">
        <v>482.52</v>
      </c>
      <c r="CO424" s="78">
        <v>456.87</v>
      </c>
      <c r="CP424" s="78">
        <v>467.98</v>
      </c>
      <c r="CQ424" s="78">
        <v>292.12</v>
      </c>
      <c r="CR424" s="78"/>
      <c r="CS424" s="79">
        <v>504.98</v>
      </c>
      <c r="CT424" s="65" t="s">
        <v>400</v>
      </c>
      <c r="CU424" s="78">
        <v>474.05</v>
      </c>
      <c r="CV424" s="78">
        <v>550.96</v>
      </c>
      <c r="CW424" s="78"/>
      <c r="CX424" s="78">
        <v>296.92</v>
      </c>
      <c r="CY424" s="78"/>
      <c r="CZ424" s="79"/>
      <c r="DA424" s="65" t="s">
        <v>401</v>
      </c>
      <c r="DB424" s="68">
        <v>0.132793307217316</v>
      </c>
      <c r="DC424" s="78">
        <v>465.31</v>
      </c>
      <c r="DD424" s="78">
        <v>493.14</v>
      </c>
      <c r="DE424" s="78">
        <v>424.33</v>
      </c>
      <c r="DF424" s="78">
        <v>353.76</v>
      </c>
      <c r="DG424" s="78"/>
      <c r="DH424" s="79">
        <v>387.52</v>
      </c>
      <c r="DI424" s="65" t="s">
        <v>402</v>
      </c>
      <c r="DJ424" s="68">
        <v>3.2013317540096702E-3</v>
      </c>
      <c r="DK424" s="78">
        <v>479.41</v>
      </c>
      <c r="DL424" s="78">
        <v>498.79</v>
      </c>
      <c r="DM424" s="78">
        <v>498.79</v>
      </c>
      <c r="DN424" s="78">
        <v>534.53</v>
      </c>
      <c r="DO424" s="78"/>
      <c r="DP424" s="79">
        <v>373.76</v>
      </c>
      <c r="DQ424" s="65" t="s">
        <v>403</v>
      </c>
      <c r="DR424" s="78">
        <v>464.64</v>
      </c>
      <c r="DS424" s="78">
        <v>475.8</v>
      </c>
      <c r="DT424" s="78">
        <v>415.49</v>
      </c>
      <c r="DU424" s="78">
        <v>523.30999999999995</v>
      </c>
      <c r="DV424" s="78"/>
      <c r="DW424" s="79"/>
      <c r="DX424" s="65" t="s">
        <v>404</v>
      </c>
      <c r="DY424" s="78">
        <v>484.69</v>
      </c>
      <c r="DZ424" s="78">
        <v>463.99</v>
      </c>
      <c r="EA424" s="78">
        <v>532.62</v>
      </c>
      <c r="EB424" s="78">
        <v>299.58</v>
      </c>
      <c r="EC424" s="78"/>
      <c r="ED424" s="79">
        <v>311.87</v>
      </c>
      <c r="EE424" s="65" t="s">
        <v>405</v>
      </c>
      <c r="EF424" s="68">
        <v>1</v>
      </c>
      <c r="EG424" s="78">
        <v>473.93</v>
      </c>
      <c r="EH424" s="78">
        <v>482.61</v>
      </c>
      <c r="EI424" s="78">
        <v>397.04</v>
      </c>
      <c r="EJ424" s="78"/>
      <c r="EK424" s="78">
        <v>284.94</v>
      </c>
      <c r="EL424" s="79">
        <v>190.33</v>
      </c>
      <c r="EM424" s="65" t="s">
        <v>406</v>
      </c>
      <c r="EN424" s="78">
        <v>497.74</v>
      </c>
      <c r="EO424" s="78">
        <v>477.82</v>
      </c>
      <c r="EP424" s="78">
        <v>429.47</v>
      </c>
      <c r="EQ424" s="78"/>
      <c r="ER424" s="78"/>
      <c r="ES424" s="79">
        <v>300.56</v>
      </c>
      <c r="ET424" s="65" t="s">
        <v>407</v>
      </c>
      <c r="EU424" s="68">
        <v>1</v>
      </c>
      <c r="EV424" s="78">
        <v>464.62</v>
      </c>
      <c r="EW424" s="78">
        <v>437.34</v>
      </c>
      <c r="EX424" s="78">
        <v>437.34</v>
      </c>
      <c r="EY424" s="78"/>
      <c r="EZ424" s="78"/>
      <c r="FA424" s="79">
        <v>294.91000000000003</v>
      </c>
      <c r="FB424" s="65" t="s">
        <v>408</v>
      </c>
      <c r="FC424" s="78">
        <v>535.37</v>
      </c>
      <c r="FD424" s="78">
        <v>510.65</v>
      </c>
      <c r="FE424" s="78">
        <v>615.37</v>
      </c>
      <c r="FF424" s="78"/>
      <c r="FG424" s="78"/>
      <c r="FH424" s="79"/>
      <c r="FI424" s="65" t="s">
        <v>409</v>
      </c>
      <c r="FJ424" s="78">
        <v>477.47</v>
      </c>
      <c r="FK424" s="78">
        <v>479.43</v>
      </c>
      <c r="FL424" s="78">
        <v>279.43</v>
      </c>
      <c r="FM424" s="78">
        <v>519.66999999999996</v>
      </c>
      <c r="FN424" s="78"/>
      <c r="FO424" s="79">
        <v>287.48</v>
      </c>
      <c r="FP424" s="65" t="s">
        <v>410</v>
      </c>
      <c r="FQ424" s="68">
        <v>0.22787348464132701</v>
      </c>
      <c r="FR424" s="78">
        <v>457.94</v>
      </c>
      <c r="FS424" s="78">
        <v>455.33</v>
      </c>
      <c r="FT424" s="78">
        <v>457.19</v>
      </c>
      <c r="FU424" s="78">
        <v>292.89999999999998</v>
      </c>
      <c r="FV424" s="78">
        <v>194.58</v>
      </c>
      <c r="FW424" s="79">
        <v>190.19</v>
      </c>
      <c r="FX424" s="65" t="s">
        <v>411</v>
      </c>
      <c r="FY424" s="78">
        <v>481.75</v>
      </c>
      <c r="FZ424" s="78">
        <v>489.61</v>
      </c>
      <c r="GA424" s="78">
        <v>468.94</v>
      </c>
      <c r="GB424" s="78">
        <v>449.95</v>
      </c>
      <c r="GC424" s="78"/>
      <c r="GD424" s="79">
        <v>303.64</v>
      </c>
      <c r="GE424" s="65" t="s">
        <v>412</v>
      </c>
      <c r="GF424" s="68">
        <v>0.22134667315950199</v>
      </c>
      <c r="GG424" s="78">
        <v>476.18</v>
      </c>
      <c r="GH424" s="78">
        <v>498.78</v>
      </c>
      <c r="GI424" s="78">
        <v>309.74</v>
      </c>
      <c r="GJ424" s="78">
        <v>288</v>
      </c>
      <c r="GK424" s="78"/>
      <c r="GL424" s="79">
        <v>335.42</v>
      </c>
      <c r="GM424" s="65" t="s">
        <v>413</v>
      </c>
      <c r="GN424" s="68">
        <v>0.10722135849461201</v>
      </c>
      <c r="GO424" s="78">
        <v>487.9</v>
      </c>
      <c r="GP424" s="78">
        <v>512.5</v>
      </c>
      <c r="GQ424" s="78">
        <v>438.11</v>
      </c>
      <c r="GR424" s="78">
        <v>308.58</v>
      </c>
      <c r="GS424" s="78"/>
      <c r="GT424" s="79"/>
      <c r="GU424" s="65" t="s">
        <v>414</v>
      </c>
      <c r="GV424" s="68">
        <v>1</v>
      </c>
      <c r="GW424" s="78">
        <v>451.05</v>
      </c>
      <c r="GX424" s="78">
        <v>437.57</v>
      </c>
      <c r="GY424" s="78">
        <v>364.21</v>
      </c>
      <c r="GZ424" s="78">
        <v>330</v>
      </c>
      <c r="HA424" s="78"/>
      <c r="HB424" s="79">
        <v>342.24</v>
      </c>
      <c r="HC424" s="65" t="s">
        <v>415</v>
      </c>
      <c r="HD424" s="68">
        <v>1</v>
      </c>
      <c r="HE424" s="78">
        <v>486.5</v>
      </c>
      <c r="HF424" s="78">
        <v>498.95</v>
      </c>
      <c r="HG424" s="78"/>
      <c r="HH424" s="78">
        <v>250.4</v>
      </c>
      <c r="HI424" s="78">
        <v>243.76</v>
      </c>
      <c r="HJ424" s="79">
        <v>368.39</v>
      </c>
      <c r="HK424" s="85" t="s">
        <v>416</v>
      </c>
      <c r="HL424" s="68">
        <v>1.2576243476073701</v>
      </c>
      <c r="HM424" s="78">
        <v>434.84</v>
      </c>
      <c r="HN424" s="78">
        <v>444.88</v>
      </c>
      <c r="HO424" s="78">
        <v>385.8</v>
      </c>
      <c r="HP424" s="78"/>
      <c r="HQ424" s="78"/>
      <c r="HR424" s="79"/>
    </row>
    <row r="425" spans="1:226" x14ac:dyDescent="0.25">
      <c r="A425" s="81">
        <v>42527</v>
      </c>
      <c r="B425" s="82" t="s">
        <v>387</v>
      </c>
      <c r="C425" s="83">
        <v>478.13725136369322</v>
      </c>
      <c r="D425" s="83">
        <v>474.74478106661479</v>
      </c>
      <c r="E425" s="83">
        <v>428.83404253662223</v>
      </c>
      <c r="F425" s="83">
        <v>282.69948222524317</v>
      </c>
      <c r="G425" s="83">
        <v>230.63007686932215</v>
      </c>
      <c r="H425" s="84">
        <v>267.51509764262516</v>
      </c>
      <c r="I425" s="82" t="s">
        <v>388</v>
      </c>
      <c r="J425" s="83">
        <v>490.31956246347704</v>
      </c>
      <c r="K425" s="83">
        <v>478.85688297711124</v>
      </c>
      <c r="L425" s="83">
        <v>412.74583165947212</v>
      </c>
      <c r="M425" s="83">
        <v>280.05006380758363</v>
      </c>
      <c r="N425" s="83">
        <v>238.08236706689536</v>
      </c>
      <c r="O425" s="84">
        <v>311.99970842195495</v>
      </c>
      <c r="P425" s="65" t="s">
        <v>389</v>
      </c>
      <c r="Q425" s="78">
        <v>476.64</v>
      </c>
      <c r="R425" s="78">
        <v>482.03</v>
      </c>
      <c r="S425" s="78">
        <v>431.7</v>
      </c>
      <c r="T425" s="78">
        <v>244</v>
      </c>
      <c r="U425" s="78"/>
      <c r="V425" s="79"/>
      <c r="W425" s="65" t="s">
        <v>390</v>
      </c>
      <c r="X425" s="78">
        <v>493.13</v>
      </c>
      <c r="Y425" s="78">
        <v>492.53</v>
      </c>
      <c r="Z425" s="78">
        <v>412.92</v>
      </c>
      <c r="AA425" s="78">
        <v>208.96</v>
      </c>
      <c r="AB425" s="78"/>
      <c r="AC425" s="79">
        <v>333.88</v>
      </c>
      <c r="AD425" s="65" t="s">
        <v>391</v>
      </c>
      <c r="AE425" s="68">
        <v>0.51129972389814904</v>
      </c>
      <c r="AF425" s="78">
        <v>438.18</v>
      </c>
      <c r="AG425" s="78">
        <v>420.84</v>
      </c>
      <c r="AH425" s="78">
        <v>425.4</v>
      </c>
      <c r="AI425" s="78"/>
      <c r="AJ425" s="78"/>
      <c r="AK425" s="79">
        <v>233.69</v>
      </c>
      <c r="AL425" s="69" t="s">
        <v>392</v>
      </c>
      <c r="AM425" s="70">
        <v>1</v>
      </c>
      <c r="AN425" s="78">
        <v>501.32</v>
      </c>
      <c r="AO425" s="78">
        <v>513.58000000000004</v>
      </c>
      <c r="AP425" s="78">
        <v>456.01</v>
      </c>
      <c r="AQ425" s="78">
        <v>441.32</v>
      </c>
      <c r="AR425" s="78"/>
      <c r="AS425" s="79"/>
      <c r="AT425" s="65" t="s">
        <v>393</v>
      </c>
      <c r="AU425" s="68">
        <v>3.7005513821559401E-2</v>
      </c>
      <c r="AV425" s="78">
        <v>428.7</v>
      </c>
      <c r="AW425" s="78">
        <v>451.82</v>
      </c>
      <c r="AX425" s="78">
        <v>401.96</v>
      </c>
      <c r="AY425" s="78">
        <v>196.46</v>
      </c>
      <c r="AZ425" s="78"/>
      <c r="BA425" s="79">
        <v>281.35000000000002</v>
      </c>
      <c r="BB425" s="65" t="s">
        <v>394</v>
      </c>
      <c r="BC425" s="78">
        <v>487.52</v>
      </c>
      <c r="BD425" s="78">
        <v>471.62</v>
      </c>
      <c r="BE425" s="78">
        <v>404.15</v>
      </c>
      <c r="BF425" s="78"/>
      <c r="BG425" s="78"/>
      <c r="BH425" s="79">
        <v>326.58999999999997</v>
      </c>
      <c r="BI425" s="65" t="s">
        <v>395</v>
      </c>
      <c r="BJ425" s="68">
        <v>0.134450166045955</v>
      </c>
      <c r="BK425" s="78">
        <v>562</v>
      </c>
      <c r="BL425" s="78">
        <v>546.54</v>
      </c>
      <c r="BM425" s="78">
        <v>602.74</v>
      </c>
      <c r="BN425" s="78">
        <v>358.58</v>
      </c>
      <c r="BO425" s="78"/>
      <c r="BP425" s="79"/>
      <c r="BQ425" s="65" t="s">
        <v>396</v>
      </c>
      <c r="BR425" s="68">
        <v>1</v>
      </c>
      <c r="BS425" s="78">
        <v>500.56</v>
      </c>
      <c r="BT425" s="78">
        <v>497.91</v>
      </c>
      <c r="BU425" s="78">
        <v>421.55</v>
      </c>
      <c r="BV425" s="78"/>
      <c r="BW425" s="78"/>
      <c r="BX425" s="79">
        <v>343.41</v>
      </c>
      <c r="BY425" s="65" t="s">
        <v>397</v>
      </c>
      <c r="BZ425" s="78">
        <v>523.41999999999996</v>
      </c>
      <c r="CA425" s="78">
        <v>504.27</v>
      </c>
      <c r="CB425" s="78">
        <v>403.25</v>
      </c>
      <c r="CC425" s="78">
        <v>238.44</v>
      </c>
      <c r="CD425" s="78"/>
      <c r="CE425" s="79">
        <v>455.75</v>
      </c>
      <c r="CF425" s="65" t="s">
        <v>398</v>
      </c>
      <c r="CG425" s="78">
        <v>502.06</v>
      </c>
      <c r="CH425" s="78">
        <v>496.94</v>
      </c>
      <c r="CI425" s="78">
        <v>449.71</v>
      </c>
      <c r="CJ425" s="78"/>
      <c r="CK425" s="78"/>
      <c r="CL425" s="79"/>
      <c r="CM425" s="65" t="s">
        <v>399</v>
      </c>
      <c r="CN425" s="78">
        <v>494.62</v>
      </c>
      <c r="CO425" s="78">
        <v>468.25</v>
      </c>
      <c r="CP425" s="78">
        <v>475.24</v>
      </c>
      <c r="CQ425" s="78">
        <v>277.32</v>
      </c>
      <c r="CR425" s="78"/>
      <c r="CS425" s="79">
        <v>503.67</v>
      </c>
      <c r="CT425" s="65" t="s">
        <v>400</v>
      </c>
      <c r="CU425" s="78">
        <v>474.05</v>
      </c>
      <c r="CV425" s="78">
        <v>550.96</v>
      </c>
      <c r="CW425" s="78"/>
      <c r="CX425" s="78">
        <v>296.92</v>
      </c>
      <c r="CY425" s="78"/>
      <c r="CZ425" s="79"/>
      <c r="DA425" s="65" t="s">
        <v>401</v>
      </c>
      <c r="DB425" s="68">
        <v>0.13320013320013299</v>
      </c>
      <c r="DC425" s="78">
        <v>470.89</v>
      </c>
      <c r="DD425" s="78">
        <v>491.99</v>
      </c>
      <c r="DE425" s="78">
        <v>425.63</v>
      </c>
      <c r="DF425" s="78">
        <v>336.46</v>
      </c>
      <c r="DG425" s="78"/>
      <c r="DH425" s="79">
        <v>383.38</v>
      </c>
      <c r="DI425" s="65" t="s">
        <v>402</v>
      </c>
      <c r="DJ425" s="68">
        <v>3.2107882485150098E-3</v>
      </c>
      <c r="DK425" s="78">
        <v>492.34</v>
      </c>
      <c r="DL425" s="78">
        <v>508.74</v>
      </c>
      <c r="DM425" s="78">
        <v>508.74</v>
      </c>
      <c r="DN425" s="78">
        <v>453.93</v>
      </c>
      <c r="DO425" s="78"/>
      <c r="DP425" s="79">
        <v>372.88</v>
      </c>
      <c r="DQ425" s="65" t="s">
        <v>403</v>
      </c>
      <c r="DR425" s="78">
        <v>480.9</v>
      </c>
      <c r="DS425" s="78">
        <v>475.8</v>
      </c>
      <c r="DT425" s="78">
        <v>416.2</v>
      </c>
      <c r="DU425" s="78">
        <v>505.89</v>
      </c>
      <c r="DV425" s="78"/>
      <c r="DW425" s="79"/>
      <c r="DX425" s="65" t="s">
        <v>404</v>
      </c>
      <c r="DY425" s="78">
        <v>488.36</v>
      </c>
      <c r="DZ425" s="78">
        <v>465.3</v>
      </c>
      <c r="EA425" s="78">
        <v>522.20000000000005</v>
      </c>
      <c r="EB425" s="78">
        <v>278.48</v>
      </c>
      <c r="EC425" s="78"/>
      <c r="ED425" s="79">
        <v>309.27999999999997</v>
      </c>
      <c r="EE425" s="65" t="s">
        <v>405</v>
      </c>
      <c r="EF425" s="68">
        <v>1</v>
      </c>
      <c r="EG425" s="78">
        <v>472.64</v>
      </c>
      <c r="EH425" s="78">
        <v>470.28</v>
      </c>
      <c r="EI425" s="78">
        <v>392.08</v>
      </c>
      <c r="EJ425" s="78"/>
      <c r="EK425" s="78">
        <v>284.94</v>
      </c>
      <c r="EL425" s="79">
        <v>191.69</v>
      </c>
      <c r="EM425" s="65" t="s">
        <v>406</v>
      </c>
      <c r="EN425" s="78">
        <v>513.12</v>
      </c>
      <c r="EO425" s="78">
        <v>477.82</v>
      </c>
      <c r="EP425" s="78">
        <v>429.47</v>
      </c>
      <c r="EQ425" s="78"/>
      <c r="ER425" s="78"/>
      <c r="ES425" s="79">
        <v>329.26</v>
      </c>
      <c r="ET425" s="65" t="s">
        <v>407</v>
      </c>
      <c r="EU425" s="68">
        <v>1</v>
      </c>
      <c r="EV425" s="78">
        <v>461.62</v>
      </c>
      <c r="EW425" s="78">
        <v>433.91</v>
      </c>
      <c r="EX425" s="78">
        <v>433.91</v>
      </c>
      <c r="EY425" s="78"/>
      <c r="EZ425" s="78"/>
      <c r="FA425" s="79">
        <v>294.91000000000003</v>
      </c>
      <c r="FB425" s="65" t="s">
        <v>408</v>
      </c>
      <c r="FC425" s="78">
        <v>535.37</v>
      </c>
      <c r="FD425" s="78">
        <v>510.65</v>
      </c>
      <c r="FE425" s="78">
        <v>615.37</v>
      </c>
      <c r="FF425" s="78"/>
      <c r="FG425" s="78"/>
      <c r="FH425" s="79"/>
      <c r="FI425" s="65" t="s">
        <v>409</v>
      </c>
      <c r="FJ425" s="78">
        <v>485.74</v>
      </c>
      <c r="FK425" s="78">
        <v>476.95</v>
      </c>
      <c r="FL425" s="78">
        <v>263.73</v>
      </c>
      <c r="FM425" s="78">
        <v>517.66999999999996</v>
      </c>
      <c r="FN425" s="78"/>
      <c r="FO425" s="79">
        <v>282.52</v>
      </c>
      <c r="FP425" s="65" t="s">
        <v>410</v>
      </c>
      <c r="FQ425" s="68">
        <v>0.22843567251461999</v>
      </c>
      <c r="FR425" s="78">
        <v>462.06</v>
      </c>
      <c r="FS425" s="78">
        <v>454.22</v>
      </c>
      <c r="FT425" s="78">
        <v>460.54</v>
      </c>
      <c r="FU425" s="78">
        <v>280.91000000000003</v>
      </c>
      <c r="FV425" s="78">
        <v>197.84</v>
      </c>
      <c r="FW425" s="79">
        <v>188.92</v>
      </c>
      <c r="FX425" s="65" t="s">
        <v>411</v>
      </c>
      <c r="FY425" s="78">
        <v>485</v>
      </c>
      <c r="FZ425" s="78">
        <v>489.61</v>
      </c>
      <c r="GA425" s="78">
        <v>467.31</v>
      </c>
      <c r="GB425" s="78">
        <v>449.95</v>
      </c>
      <c r="GC425" s="78"/>
      <c r="GD425" s="79">
        <v>302.83</v>
      </c>
      <c r="GE425" s="65" t="s">
        <v>412</v>
      </c>
      <c r="GF425" s="68">
        <v>0.221278102318995</v>
      </c>
      <c r="GG425" s="78">
        <v>482.32</v>
      </c>
      <c r="GH425" s="78">
        <v>497.59</v>
      </c>
      <c r="GI425" s="78">
        <v>280.45</v>
      </c>
      <c r="GJ425" s="78">
        <v>269.58999999999997</v>
      </c>
      <c r="GK425" s="78"/>
      <c r="GL425" s="79">
        <v>336.28</v>
      </c>
      <c r="GM425" s="65" t="s">
        <v>413</v>
      </c>
      <c r="GN425" s="68">
        <v>0.108154877784988</v>
      </c>
      <c r="GO425" s="78">
        <v>494.74</v>
      </c>
      <c r="GP425" s="78">
        <v>517.65</v>
      </c>
      <c r="GQ425" s="78">
        <v>442.18</v>
      </c>
      <c r="GR425" s="78">
        <v>307.58999999999997</v>
      </c>
      <c r="GS425" s="78"/>
      <c r="GT425" s="79"/>
      <c r="GU425" s="65" t="s">
        <v>414</v>
      </c>
      <c r="GV425" s="68">
        <v>1</v>
      </c>
      <c r="GW425" s="78">
        <v>434.66</v>
      </c>
      <c r="GX425" s="78">
        <v>412.16</v>
      </c>
      <c r="GY425" s="78">
        <v>372.17</v>
      </c>
      <c r="GZ425" s="78">
        <v>330</v>
      </c>
      <c r="HA425" s="78"/>
      <c r="HB425" s="79">
        <v>331.7</v>
      </c>
      <c r="HC425" s="65" t="s">
        <v>415</v>
      </c>
      <c r="HD425" s="68">
        <v>1</v>
      </c>
      <c r="HE425" s="78">
        <v>478.16</v>
      </c>
      <c r="HF425" s="78">
        <v>490.62</v>
      </c>
      <c r="HG425" s="78"/>
      <c r="HH425" s="78">
        <v>244.48</v>
      </c>
      <c r="HI425" s="78">
        <v>237.84</v>
      </c>
      <c r="HJ425" s="79">
        <v>372.55</v>
      </c>
      <c r="HK425" s="85" t="s">
        <v>416</v>
      </c>
      <c r="HL425" s="68">
        <v>1.27032520325203</v>
      </c>
      <c r="HM425" s="78">
        <v>432.57</v>
      </c>
      <c r="HN425" s="78">
        <v>443.42</v>
      </c>
      <c r="HO425" s="78">
        <v>384.07</v>
      </c>
      <c r="HP425" s="78"/>
      <c r="HQ425" s="78"/>
      <c r="HR425" s="79"/>
    </row>
    <row r="426" spans="1:226" x14ac:dyDescent="0.25">
      <c r="A426" s="81">
        <v>42520</v>
      </c>
      <c r="B426" s="82" t="s">
        <v>387</v>
      </c>
      <c r="C426" s="83">
        <v>475.57383906181707</v>
      </c>
      <c r="D426" s="83">
        <v>470.70959987197568</v>
      </c>
      <c r="E426" s="83">
        <v>432.49680161206135</v>
      </c>
      <c r="F426" s="83">
        <v>282.03747276999394</v>
      </c>
      <c r="G426" s="83">
        <v>228.46023060796648</v>
      </c>
      <c r="H426" s="84">
        <v>267.4559689184897</v>
      </c>
      <c r="I426" s="82" t="s">
        <v>388</v>
      </c>
      <c r="J426" s="83">
        <v>485.62343662727119</v>
      </c>
      <c r="K426" s="83">
        <v>473.42342422497433</v>
      </c>
      <c r="L426" s="83">
        <v>416.60779620557952</v>
      </c>
      <c r="M426" s="83">
        <v>279.72882598114614</v>
      </c>
      <c r="N426" s="83">
        <v>235.58528301886795</v>
      </c>
      <c r="O426" s="84">
        <v>310.80224744507888</v>
      </c>
      <c r="P426" s="65" t="s">
        <v>389</v>
      </c>
      <c r="Q426" s="78">
        <v>474.14</v>
      </c>
      <c r="R426" s="78">
        <v>480.36</v>
      </c>
      <c r="S426" s="78">
        <v>427.86</v>
      </c>
      <c r="T426" s="78">
        <v>238</v>
      </c>
      <c r="U426" s="78"/>
      <c r="V426" s="79"/>
      <c r="W426" s="65" t="s">
        <v>390</v>
      </c>
      <c r="X426" s="78">
        <v>479.16</v>
      </c>
      <c r="Y426" s="78">
        <v>467.73</v>
      </c>
      <c r="Z426" s="78">
        <v>412.92</v>
      </c>
      <c r="AA426" s="78">
        <v>208.96</v>
      </c>
      <c r="AB426" s="78"/>
      <c r="AC426" s="79">
        <v>333.88</v>
      </c>
      <c r="AD426" s="65" t="s">
        <v>391</v>
      </c>
      <c r="AE426" s="68">
        <v>0.51129972389814904</v>
      </c>
      <c r="AF426" s="78">
        <v>433.58</v>
      </c>
      <c r="AG426" s="78">
        <v>446.75</v>
      </c>
      <c r="AH426" s="78">
        <v>425.4</v>
      </c>
      <c r="AI426" s="78"/>
      <c r="AJ426" s="78"/>
      <c r="AK426" s="79">
        <v>231.98</v>
      </c>
      <c r="AL426" s="69" t="s">
        <v>392</v>
      </c>
      <c r="AM426" s="70">
        <v>1</v>
      </c>
      <c r="AN426" s="78">
        <v>495.59</v>
      </c>
      <c r="AO426" s="78">
        <v>511.17</v>
      </c>
      <c r="AP426" s="78">
        <v>444.41</v>
      </c>
      <c r="AQ426" s="78">
        <v>441.32</v>
      </c>
      <c r="AR426" s="78"/>
      <c r="AS426" s="79"/>
      <c r="AT426" s="65" t="s">
        <v>393</v>
      </c>
      <c r="AU426" s="68">
        <v>3.70082528403834E-2</v>
      </c>
      <c r="AV426" s="78">
        <v>416.38</v>
      </c>
      <c r="AW426" s="78">
        <v>440.72</v>
      </c>
      <c r="AX426" s="78">
        <v>399.94</v>
      </c>
      <c r="AY426" s="78">
        <v>184.26</v>
      </c>
      <c r="AZ426" s="78"/>
      <c r="BA426" s="79">
        <v>280.3</v>
      </c>
      <c r="BB426" s="65" t="s">
        <v>394</v>
      </c>
      <c r="BC426" s="78">
        <v>483.32</v>
      </c>
      <c r="BD426" s="78">
        <v>469.1</v>
      </c>
      <c r="BE426" s="78">
        <v>413.44</v>
      </c>
      <c r="BF426" s="78"/>
      <c r="BG426" s="78"/>
      <c r="BH426" s="79">
        <v>325.98</v>
      </c>
      <c r="BI426" s="65" t="s">
        <v>395</v>
      </c>
      <c r="BJ426" s="68">
        <v>0.134464629079321</v>
      </c>
      <c r="BK426" s="78">
        <v>560.99</v>
      </c>
      <c r="BL426" s="78">
        <v>547.66999999999996</v>
      </c>
      <c r="BM426" s="78">
        <v>603.88</v>
      </c>
      <c r="BN426" s="78">
        <v>365.34</v>
      </c>
      <c r="BO426" s="78"/>
      <c r="BP426" s="79"/>
      <c r="BQ426" s="65" t="s">
        <v>396</v>
      </c>
      <c r="BR426" s="68">
        <v>1</v>
      </c>
      <c r="BS426" s="78">
        <v>500.56</v>
      </c>
      <c r="BT426" s="78">
        <v>492.91</v>
      </c>
      <c r="BU426" s="78">
        <v>422.38</v>
      </c>
      <c r="BV426" s="78"/>
      <c r="BW426" s="78"/>
      <c r="BX426" s="79">
        <v>343.41</v>
      </c>
      <c r="BY426" s="65" t="s">
        <v>397</v>
      </c>
      <c r="BZ426" s="78">
        <v>521.55999999999995</v>
      </c>
      <c r="CA426" s="78">
        <v>498.3</v>
      </c>
      <c r="CB426" s="78">
        <v>391.3</v>
      </c>
      <c r="CC426" s="78">
        <v>248.11</v>
      </c>
      <c r="CD426" s="78"/>
      <c r="CE426" s="79">
        <v>455.6</v>
      </c>
      <c r="CF426" s="65" t="s">
        <v>398</v>
      </c>
      <c r="CG426" s="78">
        <v>491.57</v>
      </c>
      <c r="CH426" s="78">
        <v>480.81</v>
      </c>
      <c r="CI426" s="78">
        <v>452.13</v>
      </c>
      <c r="CJ426" s="78"/>
      <c r="CK426" s="78"/>
      <c r="CL426" s="79"/>
      <c r="CM426" s="65" t="s">
        <v>399</v>
      </c>
      <c r="CN426" s="78">
        <v>491.98</v>
      </c>
      <c r="CO426" s="78">
        <v>467.77</v>
      </c>
      <c r="CP426" s="78">
        <v>477.2</v>
      </c>
      <c r="CQ426" s="78">
        <v>279.2</v>
      </c>
      <c r="CR426" s="78"/>
      <c r="CS426" s="79">
        <v>507.86</v>
      </c>
      <c r="CT426" s="65" t="s">
        <v>400</v>
      </c>
      <c r="CU426" s="78">
        <v>470.35</v>
      </c>
      <c r="CV426" s="78">
        <v>541.19000000000005</v>
      </c>
      <c r="CW426" s="78"/>
      <c r="CX426" s="78">
        <v>250.94</v>
      </c>
      <c r="CY426" s="78"/>
      <c r="CZ426" s="79"/>
      <c r="DA426" s="65" t="s">
        <v>401</v>
      </c>
      <c r="DB426" s="68">
        <v>0.133604104318085</v>
      </c>
      <c r="DC426" s="78">
        <v>466.33</v>
      </c>
      <c r="DD426" s="78">
        <v>483.97</v>
      </c>
      <c r="DE426" s="78">
        <v>418.37</v>
      </c>
      <c r="DF426" s="78">
        <v>320.77999999999997</v>
      </c>
      <c r="DG426" s="78"/>
      <c r="DH426" s="79">
        <v>384.75</v>
      </c>
      <c r="DI426" s="65" t="s">
        <v>402</v>
      </c>
      <c r="DJ426" s="68">
        <v>3.18664159841942E-3</v>
      </c>
      <c r="DK426" s="78">
        <v>488.92</v>
      </c>
      <c r="DL426" s="78">
        <v>497.36</v>
      </c>
      <c r="DM426" s="78">
        <v>497.36</v>
      </c>
      <c r="DN426" s="78">
        <v>342.96</v>
      </c>
      <c r="DO426" s="78"/>
      <c r="DP426" s="79">
        <v>363.85</v>
      </c>
      <c r="DQ426" s="65" t="s">
        <v>403</v>
      </c>
      <c r="DR426" s="78">
        <v>449.11</v>
      </c>
      <c r="DS426" s="78">
        <v>435.15</v>
      </c>
      <c r="DT426" s="78">
        <v>411.98</v>
      </c>
      <c r="DU426" s="78">
        <v>507.81</v>
      </c>
      <c r="DV426" s="78"/>
      <c r="DW426" s="79"/>
      <c r="DX426" s="65" t="s">
        <v>404</v>
      </c>
      <c r="DY426" s="78">
        <v>482.02</v>
      </c>
      <c r="DZ426" s="78">
        <v>456.25</v>
      </c>
      <c r="EA426" s="78">
        <v>523.85</v>
      </c>
      <c r="EB426" s="78">
        <v>276.31</v>
      </c>
      <c r="EC426" s="78"/>
      <c r="ED426" s="79">
        <v>307.01</v>
      </c>
      <c r="EE426" s="65" t="s">
        <v>405</v>
      </c>
      <c r="EF426" s="68">
        <v>1</v>
      </c>
      <c r="EG426" s="78">
        <v>475.4</v>
      </c>
      <c r="EH426" s="78">
        <v>470.92</v>
      </c>
      <c r="EI426" s="78">
        <v>397.87</v>
      </c>
      <c r="EJ426" s="78"/>
      <c r="EK426" s="78">
        <v>284.94</v>
      </c>
      <c r="EL426" s="79">
        <v>195.04</v>
      </c>
      <c r="EM426" s="65" t="s">
        <v>406</v>
      </c>
      <c r="EN426" s="78">
        <v>513.12</v>
      </c>
      <c r="EO426" s="78">
        <v>477.82</v>
      </c>
      <c r="EP426" s="78">
        <v>429.47</v>
      </c>
      <c r="EQ426" s="78"/>
      <c r="ER426" s="78"/>
      <c r="ES426" s="79">
        <v>317.23</v>
      </c>
      <c r="ET426" s="65" t="s">
        <v>407</v>
      </c>
      <c r="EU426" s="68">
        <v>1</v>
      </c>
      <c r="EV426" s="78">
        <v>457.22</v>
      </c>
      <c r="EW426" s="78">
        <v>441.97</v>
      </c>
      <c r="EX426" s="78">
        <v>441.97</v>
      </c>
      <c r="EY426" s="78"/>
      <c r="EZ426" s="78"/>
      <c r="FA426" s="79">
        <v>294.91000000000003</v>
      </c>
      <c r="FB426" s="65" t="s">
        <v>408</v>
      </c>
      <c r="FC426" s="78">
        <v>535.37</v>
      </c>
      <c r="FD426" s="78">
        <v>510.65</v>
      </c>
      <c r="FE426" s="78">
        <v>615.37</v>
      </c>
      <c r="FF426" s="78"/>
      <c r="FG426" s="78"/>
      <c r="FH426" s="79"/>
      <c r="FI426" s="65" t="s">
        <v>409</v>
      </c>
      <c r="FJ426" s="78">
        <v>487.39</v>
      </c>
      <c r="FK426" s="78">
        <v>479.43</v>
      </c>
      <c r="FL426" s="78">
        <v>260.42</v>
      </c>
      <c r="FM426" s="78">
        <v>519.66999999999996</v>
      </c>
      <c r="FN426" s="78"/>
      <c r="FO426" s="79">
        <v>282.52</v>
      </c>
      <c r="FP426" s="65" t="s">
        <v>410</v>
      </c>
      <c r="FQ426" s="68">
        <v>0.22758306781975399</v>
      </c>
      <c r="FR426" s="78">
        <v>454.44</v>
      </c>
      <c r="FS426" s="78">
        <v>443.39</v>
      </c>
      <c r="FT426" s="78">
        <v>462.15</v>
      </c>
      <c r="FU426" s="78">
        <v>287.76</v>
      </c>
      <c r="FV426" s="78">
        <v>197.11</v>
      </c>
      <c r="FW426" s="79">
        <v>190.92</v>
      </c>
      <c r="FX426" s="65" t="s">
        <v>411</v>
      </c>
      <c r="FY426" s="78">
        <v>480.93</v>
      </c>
      <c r="FZ426" s="78">
        <v>484.73</v>
      </c>
      <c r="GA426" s="78">
        <v>460.81</v>
      </c>
      <c r="GB426" s="78">
        <v>442.87</v>
      </c>
      <c r="GC426" s="78"/>
      <c r="GD426" s="79">
        <v>301.2</v>
      </c>
      <c r="GE426" s="65" t="s">
        <v>412</v>
      </c>
      <c r="GF426" s="68">
        <v>0.22205937867785799</v>
      </c>
      <c r="GG426" s="78">
        <v>479.97</v>
      </c>
      <c r="GH426" s="78">
        <v>491.79</v>
      </c>
      <c r="GI426" s="78">
        <v>270.33</v>
      </c>
      <c r="GJ426" s="78">
        <v>274.57</v>
      </c>
      <c r="GK426" s="78"/>
      <c r="GL426" s="79">
        <v>340.03</v>
      </c>
      <c r="GM426" s="65" t="s">
        <v>413</v>
      </c>
      <c r="GN426" s="68">
        <v>0.107723796186578</v>
      </c>
      <c r="GO426" s="78">
        <v>493.81</v>
      </c>
      <c r="GP426" s="78">
        <v>520.24</v>
      </c>
      <c r="GQ426" s="78">
        <v>439.04</v>
      </c>
      <c r="GR426" s="78">
        <v>306.14999999999998</v>
      </c>
      <c r="GS426" s="78"/>
      <c r="GT426" s="79"/>
      <c r="GU426" s="65" t="s">
        <v>414</v>
      </c>
      <c r="GV426" s="68">
        <v>1</v>
      </c>
      <c r="GW426" s="78">
        <v>434.66</v>
      </c>
      <c r="GX426" s="78">
        <v>412.16</v>
      </c>
      <c r="GY426" s="78">
        <v>358.78</v>
      </c>
      <c r="GZ426" s="78">
        <v>287</v>
      </c>
      <c r="HA426" s="78"/>
      <c r="HB426" s="79">
        <v>331.7</v>
      </c>
      <c r="HC426" s="65" t="s">
        <v>415</v>
      </c>
      <c r="HD426" s="68">
        <v>1</v>
      </c>
      <c r="HE426" s="78">
        <v>461.5</v>
      </c>
      <c r="HF426" s="78">
        <v>473.12</v>
      </c>
      <c r="HG426" s="78"/>
      <c r="HH426" s="78">
        <v>241.97</v>
      </c>
      <c r="HI426" s="78">
        <v>235.33</v>
      </c>
      <c r="HJ426" s="79">
        <v>374.22</v>
      </c>
      <c r="HK426" s="85" t="s">
        <v>416</v>
      </c>
      <c r="HL426" s="68">
        <v>1.3136288998357999</v>
      </c>
      <c r="HM426" s="78">
        <v>440.56</v>
      </c>
      <c r="HN426" s="78">
        <v>450.57</v>
      </c>
      <c r="HO426" s="78">
        <v>394.75</v>
      </c>
      <c r="HP426" s="78"/>
      <c r="HQ426" s="78"/>
      <c r="HR426" s="79"/>
    </row>
    <row r="427" spans="1:226" x14ac:dyDescent="0.25">
      <c r="A427" s="81">
        <v>42513</v>
      </c>
      <c r="B427" s="82" t="s">
        <v>387</v>
      </c>
      <c r="C427" s="83">
        <v>461.10864319457471</v>
      </c>
      <c r="D427" s="83">
        <v>451.56534430444441</v>
      </c>
      <c r="E427" s="83">
        <v>418.89636265384746</v>
      </c>
      <c r="F427" s="83">
        <v>276.32058510080589</v>
      </c>
      <c r="G427" s="83">
        <v>214.33758909853253</v>
      </c>
      <c r="H427" s="84">
        <v>266.19003206181407</v>
      </c>
      <c r="I427" s="82" t="s">
        <v>388</v>
      </c>
      <c r="J427" s="83">
        <v>470.77273831598467</v>
      </c>
      <c r="K427" s="83">
        <v>452.64937670006543</v>
      </c>
      <c r="L427" s="83">
        <v>403.72176398897687</v>
      </c>
      <c r="M427" s="83">
        <v>274.77456938922148</v>
      </c>
      <c r="N427" s="83">
        <v>221.97567753001718</v>
      </c>
      <c r="O427" s="84">
        <v>309.32996861758193</v>
      </c>
      <c r="P427" s="65" t="s">
        <v>389</v>
      </c>
      <c r="Q427" s="78">
        <v>454.97</v>
      </c>
      <c r="R427" s="78">
        <v>459.53</v>
      </c>
      <c r="S427" s="78">
        <v>420.2</v>
      </c>
      <c r="T427" s="78">
        <v>238</v>
      </c>
      <c r="U427" s="78"/>
      <c r="V427" s="79"/>
      <c r="W427" s="65" t="s">
        <v>390</v>
      </c>
      <c r="X427" s="78">
        <v>431.23</v>
      </c>
      <c r="Y427" s="78">
        <v>430.96</v>
      </c>
      <c r="Z427" s="78">
        <v>402.09</v>
      </c>
      <c r="AA427" s="78">
        <v>208.96</v>
      </c>
      <c r="AB427" s="78"/>
      <c r="AC427" s="79">
        <v>315.7</v>
      </c>
      <c r="AD427" s="65" t="s">
        <v>391</v>
      </c>
      <c r="AE427" s="68">
        <v>0.51129972389814904</v>
      </c>
      <c r="AF427" s="78">
        <v>427.53</v>
      </c>
      <c r="AG427" s="78">
        <v>436.44</v>
      </c>
      <c r="AH427" s="78">
        <v>381.94</v>
      </c>
      <c r="AI427" s="78"/>
      <c r="AJ427" s="78"/>
      <c r="AK427" s="79">
        <v>231.57</v>
      </c>
      <c r="AL427" s="69" t="s">
        <v>392</v>
      </c>
      <c r="AM427" s="70">
        <v>1</v>
      </c>
      <c r="AN427" s="78">
        <v>478.41</v>
      </c>
      <c r="AO427" s="78">
        <v>484.95</v>
      </c>
      <c r="AP427" s="78">
        <v>434.94</v>
      </c>
      <c r="AQ427" s="78">
        <v>441.32</v>
      </c>
      <c r="AR427" s="78"/>
      <c r="AS427" s="79"/>
      <c r="AT427" s="65" t="s">
        <v>393</v>
      </c>
      <c r="AU427" s="68">
        <v>3.6991824806717699E-2</v>
      </c>
      <c r="AV427" s="78">
        <v>399.9</v>
      </c>
      <c r="AW427" s="78">
        <v>422.58</v>
      </c>
      <c r="AX427" s="78">
        <v>393.5</v>
      </c>
      <c r="AY427" s="78">
        <v>171.72</v>
      </c>
      <c r="AZ427" s="78"/>
      <c r="BA427" s="79">
        <v>281.95</v>
      </c>
      <c r="BB427" s="65" t="s">
        <v>394</v>
      </c>
      <c r="BC427" s="78">
        <v>469.87</v>
      </c>
      <c r="BD427" s="78">
        <v>457.33</v>
      </c>
      <c r="BE427" s="78">
        <v>403.96</v>
      </c>
      <c r="BF427" s="78"/>
      <c r="BG427" s="78"/>
      <c r="BH427" s="79">
        <v>325.98</v>
      </c>
      <c r="BI427" s="65" t="s">
        <v>395</v>
      </c>
      <c r="BJ427" s="68">
        <v>0.13446101302927199</v>
      </c>
      <c r="BK427" s="78">
        <v>548.05999999999995</v>
      </c>
      <c r="BL427" s="78">
        <v>535.83000000000004</v>
      </c>
      <c r="BM427" s="78">
        <v>592.03</v>
      </c>
      <c r="BN427" s="78">
        <v>351.88</v>
      </c>
      <c r="BO427" s="78"/>
      <c r="BP427" s="79"/>
      <c r="BQ427" s="65" t="s">
        <v>396</v>
      </c>
      <c r="BR427" s="68">
        <v>1</v>
      </c>
      <c r="BS427" s="78">
        <v>483.9</v>
      </c>
      <c r="BT427" s="78">
        <v>447.08</v>
      </c>
      <c r="BU427" s="78">
        <v>396.55</v>
      </c>
      <c r="BV427" s="78"/>
      <c r="BW427" s="78"/>
      <c r="BX427" s="79">
        <v>345.91</v>
      </c>
      <c r="BY427" s="65" t="s">
        <v>397</v>
      </c>
      <c r="BZ427" s="78">
        <v>511.59</v>
      </c>
      <c r="CA427" s="78">
        <v>485.01</v>
      </c>
      <c r="CB427" s="78">
        <v>378.97</v>
      </c>
      <c r="CC427" s="78">
        <v>240.03</v>
      </c>
      <c r="CD427" s="78"/>
      <c r="CE427" s="79">
        <v>454.92</v>
      </c>
      <c r="CF427" s="65" t="s">
        <v>398</v>
      </c>
      <c r="CG427" s="78">
        <v>493.99</v>
      </c>
      <c r="CH427" s="78">
        <v>484.04</v>
      </c>
      <c r="CI427" s="78">
        <v>437.61</v>
      </c>
      <c r="CJ427" s="78"/>
      <c r="CK427" s="78"/>
      <c r="CL427" s="79"/>
      <c r="CM427" s="65" t="s">
        <v>399</v>
      </c>
      <c r="CN427" s="78">
        <v>462.29</v>
      </c>
      <c r="CO427" s="78">
        <v>428.79</v>
      </c>
      <c r="CP427" s="78">
        <v>451.88</v>
      </c>
      <c r="CQ427" s="78">
        <v>274.3</v>
      </c>
      <c r="CR427" s="78"/>
      <c r="CS427" s="79">
        <v>505</v>
      </c>
      <c r="CT427" s="65" t="s">
        <v>400</v>
      </c>
      <c r="CU427" s="78">
        <v>460.7</v>
      </c>
      <c r="CV427" s="78">
        <v>526.73</v>
      </c>
      <c r="CW427" s="78"/>
      <c r="CX427" s="78">
        <v>288.44</v>
      </c>
      <c r="CY427" s="78"/>
      <c r="CZ427" s="79"/>
      <c r="DA427" s="65" t="s">
        <v>401</v>
      </c>
      <c r="DB427" s="68">
        <v>0.133529176124983</v>
      </c>
      <c r="DC427" s="78">
        <v>439.47</v>
      </c>
      <c r="DD427" s="78">
        <v>453.47</v>
      </c>
      <c r="DE427" s="78">
        <v>384.7</v>
      </c>
      <c r="DF427" s="78">
        <v>320.60000000000002</v>
      </c>
      <c r="DG427" s="78"/>
      <c r="DH427" s="79">
        <v>366.06</v>
      </c>
      <c r="DI427" s="65" t="s">
        <v>402</v>
      </c>
      <c r="DJ427" s="68">
        <v>3.1540766440624501E-3</v>
      </c>
      <c r="DK427" s="78">
        <v>464.85</v>
      </c>
      <c r="DL427" s="78">
        <v>479.94</v>
      </c>
      <c r="DM427" s="78">
        <v>479.94</v>
      </c>
      <c r="DN427" s="78">
        <v>279.23</v>
      </c>
      <c r="DO427" s="78"/>
      <c r="DP427" s="79">
        <v>362.2</v>
      </c>
      <c r="DQ427" s="65" t="s">
        <v>403</v>
      </c>
      <c r="DR427" s="78">
        <v>448.38</v>
      </c>
      <c r="DS427" s="78">
        <v>418.89</v>
      </c>
      <c r="DT427" s="78">
        <v>393.57</v>
      </c>
      <c r="DU427" s="78">
        <v>500.4</v>
      </c>
      <c r="DV427" s="78"/>
      <c r="DW427" s="79"/>
      <c r="DX427" s="65" t="s">
        <v>404</v>
      </c>
      <c r="DY427" s="78">
        <v>471.12</v>
      </c>
      <c r="DZ427" s="78">
        <v>439.53</v>
      </c>
      <c r="EA427" s="78">
        <v>518.9</v>
      </c>
      <c r="EB427" s="78">
        <v>261.13</v>
      </c>
      <c r="EC427" s="78"/>
      <c r="ED427" s="79">
        <v>306.17</v>
      </c>
      <c r="EE427" s="65" t="s">
        <v>405</v>
      </c>
      <c r="EF427" s="68">
        <v>1</v>
      </c>
      <c r="EG427" s="78">
        <v>463.48</v>
      </c>
      <c r="EH427" s="78">
        <v>458.96</v>
      </c>
      <c r="EI427" s="78">
        <v>393.74</v>
      </c>
      <c r="EJ427" s="78"/>
      <c r="EK427" s="78">
        <v>284.94</v>
      </c>
      <c r="EL427" s="79">
        <v>192.76</v>
      </c>
      <c r="EM427" s="65" t="s">
        <v>406</v>
      </c>
      <c r="EN427" s="78">
        <v>489.19</v>
      </c>
      <c r="EO427" s="78">
        <v>462.44</v>
      </c>
      <c r="EP427" s="78">
        <v>408.42</v>
      </c>
      <c r="EQ427" s="78"/>
      <c r="ER427" s="78"/>
      <c r="ES427" s="79">
        <v>317.23</v>
      </c>
      <c r="ET427" s="65" t="s">
        <v>407</v>
      </c>
      <c r="EU427" s="68">
        <v>1</v>
      </c>
      <c r="EV427" s="78">
        <v>451.8</v>
      </c>
      <c r="EW427" s="78">
        <v>421.2</v>
      </c>
      <c r="EX427" s="78">
        <v>421.2</v>
      </c>
      <c r="EY427" s="78"/>
      <c r="EZ427" s="78"/>
      <c r="FA427" s="79">
        <v>294.91000000000003</v>
      </c>
      <c r="FB427" s="65" t="s">
        <v>408</v>
      </c>
      <c r="FC427" s="78">
        <v>535.37</v>
      </c>
      <c r="FD427" s="78">
        <v>510.65</v>
      </c>
      <c r="FE427" s="78">
        <v>615.37</v>
      </c>
      <c r="FF427" s="78"/>
      <c r="FG427" s="78"/>
      <c r="FH427" s="79"/>
      <c r="FI427" s="65" t="s">
        <v>409</v>
      </c>
      <c r="FJ427" s="78">
        <v>465.9</v>
      </c>
      <c r="FK427" s="78">
        <v>454.64</v>
      </c>
      <c r="FL427" s="78">
        <v>248.85</v>
      </c>
      <c r="FM427" s="78">
        <v>501.67</v>
      </c>
      <c r="FN427" s="78"/>
      <c r="FO427" s="79">
        <v>276.73</v>
      </c>
      <c r="FP427" s="65" t="s">
        <v>410</v>
      </c>
      <c r="FQ427" s="68">
        <v>0.22539274686140601</v>
      </c>
      <c r="FR427" s="78">
        <v>447.47</v>
      </c>
      <c r="FS427" s="78">
        <v>433.78</v>
      </c>
      <c r="FT427" s="78">
        <v>444.49</v>
      </c>
      <c r="FU427" s="78">
        <v>287.10000000000002</v>
      </c>
      <c r="FV427" s="78">
        <v>180.73</v>
      </c>
      <c r="FW427" s="79">
        <v>189.99</v>
      </c>
      <c r="FX427" s="65" t="s">
        <v>411</v>
      </c>
      <c r="FY427" s="78">
        <v>469.55</v>
      </c>
      <c r="FZ427" s="78">
        <v>470.1</v>
      </c>
      <c r="GA427" s="78">
        <v>442.92</v>
      </c>
      <c r="GB427" s="78">
        <v>427.1</v>
      </c>
      <c r="GC427" s="78"/>
      <c r="GD427" s="79">
        <v>301.2</v>
      </c>
      <c r="GE427" s="65" t="s">
        <v>412</v>
      </c>
      <c r="GF427" s="68">
        <v>0.22119000221189999</v>
      </c>
      <c r="GG427" s="78">
        <v>460.42</v>
      </c>
      <c r="GH427" s="78">
        <v>472.19</v>
      </c>
      <c r="GI427" s="78">
        <v>398.65</v>
      </c>
      <c r="GJ427" s="78">
        <v>261.58999999999997</v>
      </c>
      <c r="GK427" s="78"/>
      <c r="GL427" s="79">
        <v>341.54</v>
      </c>
      <c r="GM427" s="65" t="s">
        <v>413</v>
      </c>
      <c r="GN427" s="68">
        <v>0.10702054794520501</v>
      </c>
      <c r="GO427" s="78">
        <v>484.93</v>
      </c>
      <c r="GP427" s="78">
        <v>509.05</v>
      </c>
      <c r="GQ427" s="78">
        <v>419.99</v>
      </c>
      <c r="GR427" s="78">
        <v>291.74</v>
      </c>
      <c r="GS427" s="78"/>
      <c r="GT427" s="79"/>
      <c r="GU427" s="65" t="s">
        <v>414</v>
      </c>
      <c r="GV427" s="68">
        <v>1</v>
      </c>
      <c r="GW427" s="78">
        <v>423.19</v>
      </c>
      <c r="GX427" s="78">
        <v>395.77</v>
      </c>
      <c r="GY427" s="78">
        <v>350.05</v>
      </c>
      <c r="GZ427" s="78">
        <v>287</v>
      </c>
      <c r="HA427" s="78"/>
      <c r="HB427" s="79">
        <v>331.7</v>
      </c>
      <c r="HC427" s="65" t="s">
        <v>415</v>
      </c>
      <c r="HD427" s="68">
        <v>1</v>
      </c>
      <c r="HE427" s="78">
        <v>446.5</v>
      </c>
      <c r="HF427" s="78">
        <v>457.28</v>
      </c>
      <c r="HG427" s="78"/>
      <c r="HH427" s="78">
        <v>228.29</v>
      </c>
      <c r="HI427" s="78">
        <v>221.65</v>
      </c>
      <c r="HJ427" s="79">
        <v>375.89</v>
      </c>
      <c r="HK427" s="85" t="s">
        <v>416</v>
      </c>
      <c r="HL427" s="68">
        <v>1.2912722905879199</v>
      </c>
      <c r="HM427" s="78">
        <v>425.94</v>
      </c>
      <c r="HN427" s="78">
        <v>434.35</v>
      </c>
      <c r="HO427" s="78">
        <v>372.62</v>
      </c>
      <c r="HP427" s="78"/>
      <c r="HQ427" s="78"/>
      <c r="HR427" s="79"/>
    </row>
    <row r="428" spans="1:226" x14ac:dyDescent="0.25">
      <c r="A428" s="81">
        <v>42506</v>
      </c>
      <c r="B428" s="82" t="s">
        <v>387</v>
      </c>
      <c r="C428" s="83">
        <v>450.88621589544744</v>
      </c>
      <c r="D428" s="83">
        <v>436.8247134916374</v>
      </c>
      <c r="E428" s="83">
        <v>391.55525202425679</v>
      </c>
      <c r="F428" s="83">
        <v>268.99708808577935</v>
      </c>
      <c r="G428" s="83">
        <v>207.51396925227118</v>
      </c>
      <c r="H428" s="84">
        <v>266.39465168211228</v>
      </c>
      <c r="I428" s="82" t="s">
        <v>388</v>
      </c>
      <c r="J428" s="83">
        <v>460.98859069051656</v>
      </c>
      <c r="K428" s="83">
        <v>437.56169445878339</v>
      </c>
      <c r="L428" s="83">
        <v>376.33787612813285</v>
      </c>
      <c r="M428" s="83">
        <v>268.21098392062459</v>
      </c>
      <c r="N428" s="83">
        <v>212.9921440823328</v>
      </c>
      <c r="O428" s="84">
        <v>308.64638546039436</v>
      </c>
      <c r="P428" s="65" t="s">
        <v>389</v>
      </c>
      <c r="Q428" s="78">
        <v>446.64</v>
      </c>
      <c r="R428" s="78">
        <v>449.53</v>
      </c>
      <c r="S428" s="78">
        <v>411.46</v>
      </c>
      <c r="T428" s="78">
        <v>216</v>
      </c>
      <c r="U428" s="78"/>
      <c r="V428" s="79"/>
      <c r="W428" s="65" t="s">
        <v>390</v>
      </c>
      <c r="X428" s="78">
        <v>449.16</v>
      </c>
      <c r="Y428" s="78">
        <v>442.44</v>
      </c>
      <c r="Z428" s="78">
        <v>373.33</v>
      </c>
      <c r="AA428" s="78">
        <v>198.14</v>
      </c>
      <c r="AB428" s="78"/>
      <c r="AC428" s="79">
        <v>315.7</v>
      </c>
      <c r="AD428" s="65" t="s">
        <v>391</v>
      </c>
      <c r="AE428" s="68">
        <v>0.51129972389814904</v>
      </c>
      <c r="AF428" s="78">
        <v>424.51</v>
      </c>
      <c r="AG428" s="78">
        <v>421.14</v>
      </c>
      <c r="AH428" s="78">
        <v>371.2</v>
      </c>
      <c r="AI428" s="78"/>
      <c r="AJ428" s="78"/>
      <c r="AK428" s="79">
        <v>231.23</v>
      </c>
      <c r="AL428" s="69" t="s">
        <v>392</v>
      </c>
      <c r="AM428" s="70">
        <v>1</v>
      </c>
      <c r="AN428" s="78">
        <v>472.24</v>
      </c>
      <c r="AO428" s="78">
        <v>474.91</v>
      </c>
      <c r="AP428" s="78">
        <v>429.87</v>
      </c>
      <c r="AQ428" s="78">
        <v>441.32</v>
      </c>
      <c r="AR428" s="78"/>
      <c r="AS428" s="79"/>
      <c r="AT428" s="65" t="s">
        <v>393</v>
      </c>
      <c r="AU428" s="68">
        <v>3.7005513821559401E-2</v>
      </c>
      <c r="AV428" s="78">
        <v>393.41</v>
      </c>
      <c r="AW428" s="78">
        <v>412.52</v>
      </c>
      <c r="AX428" s="78">
        <v>370.31</v>
      </c>
      <c r="AY428" s="78">
        <v>160.41999999999999</v>
      </c>
      <c r="AZ428" s="78"/>
      <c r="BA428" s="79">
        <v>284.16000000000003</v>
      </c>
      <c r="BB428" s="65" t="s">
        <v>394</v>
      </c>
      <c r="BC428" s="78">
        <v>466.51</v>
      </c>
      <c r="BD428" s="78">
        <v>450.61</v>
      </c>
      <c r="BE428" s="78">
        <v>369.32</v>
      </c>
      <c r="BF428" s="78"/>
      <c r="BG428" s="78"/>
      <c r="BH428" s="79">
        <v>325.98</v>
      </c>
      <c r="BI428" s="65" t="s">
        <v>395</v>
      </c>
      <c r="BJ428" s="68">
        <v>0.13443570612354599</v>
      </c>
      <c r="BK428" s="78">
        <v>541.51</v>
      </c>
      <c r="BL428" s="78">
        <v>500.24</v>
      </c>
      <c r="BM428" s="78">
        <v>593.1</v>
      </c>
      <c r="BN428" s="78">
        <v>310.68</v>
      </c>
      <c r="BO428" s="78"/>
      <c r="BP428" s="79"/>
      <c r="BQ428" s="65" t="s">
        <v>396</v>
      </c>
      <c r="BR428" s="68">
        <v>1</v>
      </c>
      <c r="BS428" s="78">
        <v>483.9</v>
      </c>
      <c r="BT428" s="78">
        <v>447.08</v>
      </c>
      <c r="BU428" s="78">
        <v>396.55</v>
      </c>
      <c r="BV428" s="78"/>
      <c r="BW428" s="78"/>
      <c r="BX428" s="79">
        <v>345.91</v>
      </c>
      <c r="BY428" s="65" t="s">
        <v>397</v>
      </c>
      <c r="BZ428" s="78">
        <v>494.07</v>
      </c>
      <c r="CA428" s="78">
        <v>465.07</v>
      </c>
      <c r="CB428" s="78">
        <v>364.62</v>
      </c>
      <c r="CC428" s="78">
        <v>237.74</v>
      </c>
      <c r="CD428" s="78"/>
      <c r="CE428" s="79">
        <v>454.96</v>
      </c>
      <c r="CF428" s="65" t="s">
        <v>398</v>
      </c>
      <c r="CG428" s="78">
        <v>468.99</v>
      </c>
      <c r="CH428" s="78">
        <v>458.23</v>
      </c>
      <c r="CI428" s="78">
        <v>415.03</v>
      </c>
      <c r="CJ428" s="78"/>
      <c r="CK428" s="78"/>
      <c r="CL428" s="79"/>
      <c r="CM428" s="65" t="s">
        <v>399</v>
      </c>
      <c r="CN428" s="78">
        <v>443.26</v>
      </c>
      <c r="CO428" s="78">
        <v>401.07</v>
      </c>
      <c r="CP428" s="78">
        <v>424.92</v>
      </c>
      <c r="CQ428" s="78">
        <v>260.8</v>
      </c>
      <c r="CR428" s="78"/>
      <c r="CS428" s="79">
        <v>505.44</v>
      </c>
      <c r="CT428" s="65" t="s">
        <v>400</v>
      </c>
      <c r="CU428" s="78">
        <v>447.4</v>
      </c>
      <c r="CV428" s="78">
        <v>512.63</v>
      </c>
      <c r="CW428" s="78"/>
      <c r="CX428" s="78">
        <v>271.82</v>
      </c>
      <c r="CY428" s="78"/>
      <c r="CZ428" s="79"/>
      <c r="DA428" s="65" t="s">
        <v>401</v>
      </c>
      <c r="DB428" s="68">
        <v>0.13339558460615</v>
      </c>
      <c r="DC428" s="78">
        <v>432.52</v>
      </c>
      <c r="DD428" s="78">
        <v>447.89</v>
      </c>
      <c r="DE428" s="78">
        <v>377.16</v>
      </c>
      <c r="DF428" s="78">
        <v>303.61</v>
      </c>
      <c r="DG428" s="78"/>
      <c r="DH428" s="79">
        <v>365.69</v>
      </c>
      <c r="DI428" s="65" t="s">
        <v>402</v>
      </c>
      <c r="DJ428" s="68">
        <v>3.1695721077654501E-3</v>
      </c>
      <c r="DK428" s="78">
        <v>446.52</v>
      </c>
      <c r="DL428" s="78">
        <v>461.91</v>
      </c>
      <c r="DM428" s="78">
        <v>461.91</v>
      </c>
      <c r="DN428" s="78">
        <v>280.60000000000002</v>
      </c>
      <c r="DO428" s="78"/>
      <c r="DP428" s="79">
        <v>369.53</v>
      </c>
      <c r="DQ428" s="65" t="s">
        <v>403</v>
      </c>
      <c r="DR428" s="78">
        <v>448.38</v>
      </c>
      <c r="DS428" s="78">
        <v>435.15</v>
      </c>
      <c r="DT428" s="78">
        <v>380.83</v>
      </c>
      <c r="DU428" s="78">
        <v>487.28</v>
      </c>
      <c r="DV428" s="78"/>
      <c r="DW428" s="79"/>
      <c r="DX428" s="65" t="s">
        <v>404</v>
      </c>
      <c r="DY428" s="78">
        <v>456.47</v>
      </c>
      <c r="DZ428" s="78">
        <v>422.34</v>
      </c>
      <c r="EA428" s="78">
        <v>496.89</v>
      </c>
      <c r="EB428" s="78">
        <v>257.17</v>
      </c>
      <c r="EC428" s="78"/>
      <c r="ED428" s="79">
        <v>305.57</v>
      </c>
      <c r="EE428" s="65" t="s">
        <v>405</v>
      </c>
      <c r="EF428" s="68">
        <v>1</v>
      </c>
      <c r="EG428" s="78">
        <v>448.43</v>
      </c>
      <c r="EH428" s="78">
        <v>443.24</v>
      </c>
      <c r="EI428" s="78">
        <v>366.46</v>
      </c>
      <c r="EJ428" s="78"/>
      <c r="EK428" s="78">
        <v>284.94</v>
      </c>
      <c r="EL428" s="79">
        <v>192.56</v>
      </c>
      <c r="EM428" s="65" t="s">
        <v>406</v>
      </c>
      <c r="EN428" s="78">
        <v>469.53</v>
      </c>
      <c r="EO428" s="78">
        <v>433.38</v>
      </c>
      <c r="EP428" s="78">
        <v>384.74</v>
      </c>
      <c r="EQ428" s="78"/>
      <c r="ER428" s="78"/>
      <c r="ES428" s="79">
        <v>309.82</v>
      </c>
      <c r="ET428" s="65" t="s">
        <v>407</v>
      </c>
      <c r="EU428" s="68">
        <v>1</v>
      </c>
      <c r="EV428" s="78">
        <v>451.18</v>
      </c>
      <c r="EW428" s="78">
        <v>412.58</v>
      </c>
      <c r="EX428" s="78">
        <v>412.57</v>
      </c>
      <c r="EY428" s="78"/>
      <c r="EZ428" s="78"/>
      <c r="FA428" s="79">
        <v>293.26</v>
      </c>
      <c r="FB428" s="65" t="s">
        <v>408</v>
      </c>
      <c r="FC428" s="78">
        <v>535.37</v>
      </c>
      <c r="FD428" s="78">
        <v>510.65</v>
      </c>
      <c r="FE428" s="78">
        <v>615.37</v>
      </c>
      <c r="FF428" s="78"/>
      <c r="FG428" s="78"/>
      <c r="FH428" s="79"/>
      <c r="FI428" s="65" t="s">
        <v>409</v>
      </c>
      <c r="FJ428" s="78">
        <v>450.2</v>
      </c>
      <c r="FK428" s="78">
        <v>438.11</v>
      </c>
      <c r="FL428" s="78">
        <v>252.16</v>
      </c>
      <c r="FM428" s="78">
        <v>481.67</v>
      </c>
      <c r="FN428" s="78"/>
      <c r="FO428" s="79">
        <v>272.60000000000002</v>
      </c>
      <c r="FP428" s="65" t="s">
        <v>410</v>
      </c>
      <c r="FQ428" s="68">
        <v>0.22873873461732</v>
      </c>
      <c r="FR428" s="78">
        <v>445.72</v>
      </c>
      <c r="FS428" s="78">
        <v>426.74</v>
      </c>
      <c r="FT428" s="78">
        <v>430.55</v>
      </c>
      <c r="FU428" s="78">
        <v>280.67</v>
      </c>
      <c r="FV428" s="78">
        <v>183.41</v>
      </c>
      <c r="FW428" s="79">
        <v>191.13</v>
      </c>
      <c r="FX428" s="65" t="s">
        <v>411</v>
      </c>
      <c r="FY428" s="78">
        <v>450.85</v>
      </c>
      <c r="FZ428" s="78">
        <v>450.58</v>
      </c>
      <c r="GA428" s="78">
        <v>428.29</v>
      </c>
      <c r="GB428" s="78">
        <v>420.91</v>
      </c>
      <c r="GC428" s="78"/>
      <c r="GD428" s="79">
        <v>301.2</v>
      </c>
      <c r="GE428" s="65" t="s">
        <v>412</v>
      </c>
      <c r="GF428" s="68">
        <v>0.222836259916214</v>
      </c>
      <c r="GG428" s="78">
        <v>451.05</v>
      </c>
      <c r="GH428" s="78">
        <v>462.48</v>
      </c>
      <c r="GI428" s="78">
        <v>272.20999999999998</v>
      </c>
      <c r="GJ428" s="78">
        <v>267.02999999999997</v>
      </c>
      <c r="GK428" s="78"/>
      <c r="GL428" s="79">
        <v>345.94</v>
      </c>
      <c r="GM428" s="65" t="s">
        <v>413</v>
      </c>
      <c r="GN428" s="68">
        <v>0.107100781835707</v>
      </c>
      <c r="GO428" s="78">
        <v>468.93</v>
      </c>
      <c r="GP428" s="78">
        <v>484.76</v>
      </c>
      <c r="GQ428" s="78">
        <v>402.4</v>
      </c>
      <c r="GR428" s="78">
        <v>281.02999999999997</v>
      </c>
      <c r="GS428" s="78"/>
      <c r="GT428" s="79"/>
      <c r="GU428" s="65" t="s">
        <v>414</v>
      </c>
      <c r="GV428" s="68">
        <v>1</v>
      </c>
      <c r="GW428" s="78">
        <v>423.19</v>
      </c>
      <c r="GX428" s="78">
        <v>395.77</v>
      </c>
      <c r="GY428" s="78">
        <v>343.81</v>
      </c>
      <c r="GZ428" s="78">
        <v>287</v>
      </c>
      <c r="HA428" s="78"/>
      <c r="HB428" s="79">
        <v>331.7</v>
      </c>
      <c r="HC428" s="65" t="s">
        <v>415</v>
      </c>
      <c r="HD428" s="68">
        <v>1</v>
      </c>
      <c r="HE428" s="78">
        <v>444.83</v>
      </c>
      <c r="HF428" s="78">
        <v>457.28</v>
      </c>
      <c r="HG428" s="78"/>
      <c r="HH428" s="78">
        <v>219.26</v>
      </c>
      <c r="HI428" s="78">
        <v>212.62</v>
      </c>
      <c r="HJ428" s="79">
        <v>374.22</v>
      </c>
      <c r="HK428" s="85" t="s">
        <v>416</v>
      </c>
      <c r="HL428" s="68">
        <v>1.2690355329949199</v>
      </c>
      <c r="HM428" s="78">
        <v>412.31</v>
      </c>
      <c r="HN428" s="78">
        <v>420.43</v>
      </c>
      <c r="HO428" s="78">
        <v>360.29</v>
      </c>
      <c r="HP428" s="78"/>
      <c r="HQ428" s="78"/>
      <c r="HR428" s="79"/>
    </row>
    <row r="429" spans="1:226" x14ac:dyDescent="0.25">
      <c r="A429" s="81">
        <v>42499</v>
      </c>
      <c r="B429" s="82" t="s">
        <v>387</v>
      </c>
      <c r="C429" s="83">
        <v>446.55436794366989</v>
      </c>
      <c r="D429" s="83">
        <v>431.50303187290325</v>
      </c>
      <c r="E429" s="83">
        <v>388.68008245899836</v>
      </c>
      <c r="F429" s="83">
        <v>265.50346800714772</v>
      </c>
      <c r="G429" s="83">
        <v>205.26756813417191</v>
      </c>
      <c r="H429" s="84">
        <v>265.86345140148364</v>
      </c>
      <c r="I429" s="82" t="s">
        <v>388</v>
      </c>
      <c r="J429" s="83">
        <v>457.18677346720841</v>
      </c>
      <c r="K429" s="83">
        <v>432.68391096593371</v>
      </c>
      <c r="L429" s="83">
        <v>373.82480801788927</v>
      </c>
      <c r="M429" s="83">
        <v>264.76464071900267</v>
      </c>
      <c r="N429" s="83">
        <v>214.86246998284736</v>
      </c>
      <c r="O429" s="84">
        <v>307.33870523834275</v>
      </c>
      <c r="P429" s="65" t="s">
        <v>389</v>
      </c>
      <c r="Q429" s="78">
        <v>444.14</v>
      </c>
      <c r="R429" s="78">
        <v>443.69</v>
      </c>
      <c r="S429" s="78">
        <v>397.01</v>
      </c>
      <c r="T429" s="78">
        <v>216</v>
      </c>
      <c r="U429" s="78"/>
      <c r="V429" s="79"/>
      <c r="W429" s="65" t="s">
        <v>390</v>
      </c>
      <c r="X429" s="78">
        <v>449.16</v>
      </c>
      <c r="Y429" s="78">
        <v>427.24</v>
      </c>
      <c r="Z429" s="78">
        <v>373.33</v>
      </c>
      <c r="AA429" s="78">
        <v>192.6</v>
      </c>
      <c r="AB429" s="78"/>
      <c r="AC429" s="79">
        <v>315.7</v>
      </c>
      <c r="AD429" s="65" t="s">
        <v>391</v>
      </c>
      <c r="AE429" s="68">
        <v>0.51129972389814904</v>
      </c>
      <c r="AF429" s="78">
        <v>421.61</v>
      </c>
      <c r="AG429" s="78">
        <v>416.41</v>
      </c>
      <c r="AH429" s="78">
        <v>362.51</v>
      </c>
      <c r="AI429" s="78"/>
      <c r="AJ429" s="78"/>
      <c r="AK429" s="79">
        <v>229.95</v>
      </c>
      <c r="AL429" s="69" t="s">
        <v>392</v>
      </c>
      <c r="AM429" s="70">
        <v>1</v>
      </c>
      <c r="AN429" s="78">
        <v>464.8</v>
      </c>
      <c r="AO429" s="78">
        <v>452.96</v>
      </c>
      <c r="AP429" s="78">
        <v>413.15</v>
      </c>
      <c r="AQ429" s="78">
        <v>441.32</v>
      </c>
      <c r="AR429" s="78"/>
      <c r="AS429" s="79"/>
      <c r="AT429" s="65" t="s">
        <v>393</v>
      </c>
      <c r="AU429" s="68">
        <v>3.7006883280290101E-2</v>
      </c>
      <c r="AV429" s="78">
        <v>393.76</v>
      </c>
      <c r="AW429" s="78">
        <v>409.51</v>
      </c>
      <c r="AX429" s="78">
        <v>358.73</v>
      </c>
      <c r="AY429" s="78">
        <v>171.45</v>
      </c>
      <c r="AZ429" s="78"/>
      <c r="BA429" s="79">
        <v>286.52999999999997</v>
      </c>
      <c r="BB429" s="65" t="s">
        <v>394</v>
      </c>
      <c r="BC429" s="78">
        <v>452.22</v>
      </c>
      <c r="BD429" s="78">
        <v>435.48</v>
      </c>
      <c r="BE429" s="78">
        <v>368.9</v>
      </c>
      <c r="BF429" s="78"/>
      <c r="BG429" s="78"/>
      <c r="BH429" s="79">
        <v>328.37</v>
      </c>
      <c r="BI429" s="65" t="s">
        <v>395</v>
      </c>
      <c r="BJ429" s="68">
        <v>0.13442124931109101</v>
      </c>
      <c r="BK429" s="78">
        <v>519.94000000000005</v>
      </c>
      <c r="BL429" s="78">
        <v>489.43</v>
      </c>
      <c r="BM429" s="78">
        <v>582.29</v>
      </c>
      <c r="BN429" s="78">
        <v>303.93</v>
      </c>
      <c r="BO429" s="78"/>
      <c r="BP429" s="79"/>
      <c r="BQ429" s="65" t="s">
        <v>396</v>
      </c>
      <c r="BR429" s="68">
        <v>1</v>
      </c>
      <c r="BS429" s="78">
        <v>483.9</v>
      </c>
      <c r="BT429" s="78">
        <v>451.25</v>
      </c>
      <c r="BU429" s="78">
        <v>391.55</v>
      </c>
      <c r="BV429" s="78"/>
      <c r="BW429" s="78"/>
      <c r="BX429" s="79">
        <v>345.91</v>
      </c>
      <c r="BY429" s="65" t="s">
        <v>397</v>
      </c>
      <c r="BZ429" s="78">
        <v>496.63</v>
      </c>
      <c r="CA429" s="78">
        <v>463.16</v>
      </c>
      <c r="CB429" s="78">
        <v>363.12</v>
      </c>
      <c r="CC429" s="78">
        <v>239.32</v>
      </c>
      <c r="CD429" s="78"/>
      <c r="CE429" s="79">
        <v>452.04</v>
      </c>
      <c r="CF429" s="65" t="s">
        <v>398</v>
      </c>
      <c r="CG429" s="78">
        <v>464.96</v>
      </c>
      <c r="CH429" s="78">
        <v>454.2</v>
      </c>
      <c r="CI429" s="78">
        <v>402.94</v>
      </c>
      <c r="CJ429" s="78"/>
      <c r="CK429" s="78"/>
      <c r="CL429" s="79"/>
      <c r="CM429" s="65" t="s">
        <v>399</v>
      </c>
      <c r="CN429" s="78">
        <v>447.23</v>
      </c>
      <c r="CO429" s="78">
        <v>401.47</v>
      </c>
      <c r="CP429" s="78">
        <v>422.1</v>
      </c>
      <c r="CQ429" s="78">
        <v>251.78</v>
      </c>
      <c r="CR429" s="78"/>
      <c r="CS429" s="79">
        <v>508.68</v>
      </c>
      <c r="CT429" s="65" t="s">
        <v>400</v>
      </c>
      <c r="CU429" s="78">
        <v>450.69</v>
      </c>
      <c r="CV429" s="78">
        <v>511.04</v>
      </c>
      <c r="CW429" s="78"/>
      <c r="CX429" s="78">
        <v>259.02999999999997</v>
      </c>
      <c r="CY429" s="78"/>
      <c r="CZ429" s="79"/>
      <c r="DA429" s="65" t="s">
        <v>401</v>
      </c>
      <c r="DB429" s="68">
        <v>0.13370235182436799</v>
      </c>
      <c r="DC429" s="78">
        <v>450.63</v>
      </c>
      <c r="DD429" s="78">
        <v>457.26</v>
      </c>
      <c r="DE429" s="78">
        <v>392.15</v>
      </c>
      <c r="DF429" s="78">
        <v>304.31</v>
      </c>
      <c r="DG429" s="78"/>
      <c r="DH429" s="79">
        <v>368.78</v>
      </c>
      <c r="DI429" s="65" t="s">
        <v>402</v>
      </c>
      <c r="DJ429" s="68">
        <v>3.1740993493096299E-3</v>
      </c>
      <c r="DK429" s="78">
        <v>460.43</v>
      </c>
      <c r="DL429" s="78">
        <v>465.36</v>
      </c>
      <c r="DM429" s="78">
        <v>465.36</v>
      </c>
      <c r="DN429" s="78">
        <v>279.86</v>
      </c>
      <c r="DO429" s="78"/>
      <c r="DP429" s="79">
        <v>367.82</v>
      </c>
      <c r="DQ429" s="65" t="s">
        <v>403</v>
      </c>
      <c r="DR429" s="78">
        <v>448.38</v>
      </c>
      <c r="DS429" s="78">
        <v>410.76</v>
      </c>
      <c r="DT429" s="78">
        <v>379.63</v>
      </c>
      <c r="DU429" s="78">
        <v>475.87</v>
      </c>
      <c r="DV429" s="78"/>
      <c r="DW429" s="79"/>
      <c r="DX429" s="65" t="s">
        <v>404</v>
      </c>
      <c r="DY429" s="78">
        <v>459</v>
      </c>
      <c r="DZ429" s="78">
        <v>426.69</v>
      </c>
      <c r="EA429" s="78">
        <v>481.74</v>
      </c>
      <c r="EB429" s="78">
        <v>245.97</v>
      </c>
      <c r="EC429" s="78"/>
      <c r="ED429" s="79">
        <v>302.8</v>
      </c>
      <c r="EE429" s="65" t="s">
        <v>405</v>
      </c>
      <c r="EF429" s="68">
        <v>1</v>
      </c>
      <c r="EG429" s="78">
        <v>439.88</v>
      </c>
      <c r="EH429" s="78">
        <v>437.42</v>
      </c>
      <c r="EI429" s="78">
        <v>350.76</v>
      </c>
      <c r="EJ429" s="78"/>
      <c r="EK429" s="78">
        <v>284.94</v>
      </c>
      <c r="EL429" s="79">
        <v>186.8</v>
      </c>
      <c r="EM429" s="65" t="s">
        <v>406</v>
      </c>
      <c r="EN429" s="78">
        <v>469.53</v>
      </c>
      <c r="EO429" s="78">
        <v>448.76</v>
      </c>
      <c r="EP429" s="78">
        <v>384.74</v>
      </c>
      <c r="EQ429" s="78"/>
      <c r="ER429" s="78"/>
      <c r="ES429" s="79">
        <v>309.82</v>
      </c>
      <c r="ET429" s="65" t="s">
        <v>407</v>
      </c>
      <c r="EU429" s="68">
        <v>1</v>
      </c>
      <c r="EV429" s="78">
        <v>451.08</v>
      </c>
      <c r="EW429" s="78">
        <v>412.11</v>
      </c>
      <c r="EX429" s="78">
        <v>412.11</v>
      </c>
      <c r="EY429" s="78"/>
      <c r="EZ429" s="78"/>
      <c r="FA429" s="79">
        <v>293.26</v>
      </c>
      <c r="FB429" s="65" t="s">
        <v>408</v>
      </c>
      <c r="FC429" s="78">
        <v>535.37</v>
      </c>
      <c r="FD429" s="78">
        <v>510.65</v>
      </c>
      <c r="FE429" s="78">
        <v>615.37</v>
      </c>
      <c r="FF429" s="78"/>
      <c r="FG429" s="78"/>
      <c r="FH429" s="79"/>
      <c r="FI429" s="65" t="s">
        <v>409</v>
      </c>
      <c r="FJ429" s="78">
        <v>451.03</v>
      </c>
      <c r="FK429" s="78">
        <v>430.67</v>
      </c>
      <c r="FL429" s="78">
        <v>238.11</v>
      </c>
      <c r="FM429" s="78">
        <v>457.67</v>
      </c>
      <c r="FN429" s="78"/>
      <c r="FO429" s="79">
        <v>278.39</v>
      </c>
      <c r="FP429" s="65" t="s">
        <v>410</v>
      </c>
      <c r="FQ429" s="68">
        <v>0.22654161569480299</v>
      </c>
      <c r="FR429" s="78">
        <v>434.44</v>
      </c>
      <c r="FS429" s="78">
        <v>413.91</v>
      </c>
      <c r="FT429" s="78">
        <v>423.49</v>
      </c>
      <c r="FU429" s="78">
        <v>285.85000000000002</v>
      </c>
      <c r="FV429" s="78">
        <v>163.05000000000001</v>
      </c>
      <c r="FW429" s="79">
        <v>191.67</v>
      </c>
      <c r="FX429" s="65" t="s">
        <v>411</v>
      </c>
      <c r="FY429" s="78">
        <v>455.49</v>
      </c>
      <c r="FZ429" s="78">
        <v>451.15</v>
      </c>
      <c r="GA429" s="78">
        <v>428.29</v>
      </c>
      <c r="GB429" s="78">
        <v>420.91</v>
      </c>
      <c r="GC429" s="78"/>
      <c r="GD429" s="79">
        <v>302.02</v>
      </c>
      <c r="GE429" s="65" t="s">
        <v>412</v>
      </c>
      <c r="GF429" s="68">
        <v>0.22269235051776001</v>
      </c>
      <c r="GG429" s="78">
        <v>453.94</v>
      </c>
      <c r="GH429" s="78">
        <v>459.2</v>
      </c>
      <c r="GI429" s="78">
        <v>139.02000000000001</v>
      </c>
      <c r="GJ429" s="78">
        <v>262.22000000000003</v>
      </c>
      <c r="GK429" s="78"/>
      <c r="GL429" s="79">
        <v>346.46</v>
      </c>
      <c r="GM429" s="65" t="s">
        <v>413</v>
      </c>
      <c r="GN429" s="68">
        <v>0.107839965491211</v>
      </c>
      <c r="GO429" s="78">
        <v>453.62</v>
      </c>
      <c r="GP429" s="78">
        <v>468.52</v>
      </c>
      <c r="GQ429" s="78">
        <v>391.8</v>
      </c>
      <c r="GR429" s="78">
        <v>272.19</v>
      </c>
      <c r="GS429" s="78"/>
      <c r="GT429" s="79"/>
      <c r="GU429" s="65" t="s">
        <v>414</v>
      </c>
      <c r="GV429" s="68">
        <v>1</v>
      </c>
      <c r="GW429" s="78">
        <v>421.55</v>
      </c>
      <c r="GX429" s="78">
        <v>379.37</v>
      </c>
      <c r="GY429" s="78">
        <v>336.22</v>
      </c>
      <c r="GZ429" s="78">
        <v>287</v>
      </c>
      <c r="HA429" s="78"/>
      <c r="HB429" s="79">
        <v>331.7</v>
      </c>
      <c r="HC429" s="65" t="s">
        <v>415</v>
      </c>
      <c r="HD429" s="68">
        <v>1</v>
      </c>
      <c r="HE429" s="78">
        <v>445.66</v>
      </c>
      <c r="HF429" s="78">
        <v>456.45</v>
      </c>
      <c r="HG429" s="78"/>
      <c r="HH429" s="78">
        <v>221.14</v>
      </c>
      <c r="HI429" s="78">
        <v>214.5</v>
      </c>
      <c r="HJ429" s="79">
        <v>373.39</v>
      </c>
      <c r="HK429" s="85" t="s">
        <v>416</v>
      </c>
      <c r="HL429" s="68">
        <v>1.2658548317678899</v>
      </c>
      <c r="HM429" s="78">
        <v>407.72</v>
      </c>
      <c r="HN429" s="78">
        <v>416.3</v>
      </c>
      <c r="HO429" s="78">
        <v>348.24</v>
      </c>
      <c r="HP429" s="78"/>
      <c r="HQ429" s="78"/>
      <c r="HR429" s="79"/>
    </row>
    <row r="430" spans="1:226" x14ac:dyDescent="0.25">
      <c r="A430" s="81">
        <v>42492</v>
      </c>
      <c r="B430" s="82" t="s">
        <v>387</v>
      </c>
      <c r="C430" s="83">
        <v>448.95120361368254</v>
      </c>
      <c r="D430" s="83">
        <v>430.16828704590716</v>
      </c>
      <c r="E430" s="83">
        <v>394.84050962119625</v>
      </c>
      <c r="F430" s="83">
        <v>256.5658371393281</v>
      </c>
      <c r="G430" s="83">
        <v>194.83706498951784</v>
      </c>
      <c r="H430" s="84">
        <v>266.5665246066697</v>
      </c>
      <c r="I430" s="82" t="s">
        <v>388</v>
      </c>
      <c r="J430" s="83">
        <v>460.32806148003164</v>
      </c>
      <c r="K430" s="83">
        <v>431.46542503309132</v>
      </c>
      <c r="L430" s="83">
        <v>393.76057230554113</v>
      </c>
      <c r="M430" s="83">
        <v>254.64390824275091</v>
      </c>
      <c r="N430" s="83">
        <v>201.80003430531735</v>
      </c>
      <c r="O430" s="84">
        <v>308.84119186596405</v>
      </c>
      <c r="P430" s="65" t="s">
        <v>389</v>
      </c>
      <c r="Q430" s="78">
        <v>454.14</v>
      </c>
      <c r="R430" s="78">
        <v>450.36</v>
      </c>
      <c r="S430" s="78">
        <v>406.51</v>
      </c>
      <c r="T430" s="78">
        <v>216</v>
      </c>
      <c r="U430" s="78"/>
      <c r="V430" s="79"/>
      <c r="W430" s="65" t="s">
        <v>390</v>
      </c>
      <c r="X430" s="78">
        <v>453.54</v>
      </c>
      <c r="Y430" s="78">
        <v>434.84</v>
      </c>
      <c r="Z430" s="78">
        <v>373.33</v>
      </c>
      <c r="AA430" s="78">
        <v>192.6</v>
      </c>
      <c r="AB430" s="78"/>
      <c r="AC430" s="79">
        <v>315.7</v>
      </c>
      <c r="AD430" s="65" t="s">
        <v>391</v>
      </c>
      <c r="AE430" s="68">
        <v>0.51129972389814904</v>
      </c>
      <c r="AF430" s="78">
        <v>408.91</v>
      </c>
      <c r="AG430" s="78">
        <v>401.2</v>
      </c>
      <c r="AH430" s="78">
        <v>356.38</v>
      </c>
      <c r="AI430" s="78"/>
      <c r="AJ430" s="78"/>
      <c r="AK430" s="79">
        <v>230.88</v>
      </c>
      <c r="AL430" s="69" t="s">
        <v>392</v>
      </c>
      <c r="AM430" s="70">
        <v>1</v>
      </c>
      <c r="AN430" s="78">
        <v>465.11</v>
      </c>
      <c r="AO430" s="78">
        <v>451.94</v>
      </c>
      <c r="AP430" s="78">
        <v>413.01</v>
      </c>
      <c r="AQ430" s="78">
        <v>441.32</v>
      </c>
      <c r="AR430" s="78"/>
      <c r="AS430" s="79"/>
      <c r="AT430" s="65" t="s">
        <v>393</v>
      </c>
      <c r="AU430" s="68">
        <v>3.6971310263235697E-2</v>
      </c>
      <c r="AV430" s="78">
        <v>387.21</v>
      </c>
      <c r="AW430" s="78">
        <v>402.54</v>
      </c>
      <c r="AX430" s="78">
        <v>360.16</v>
      </c>
      <c r="AY430" s="78">
        <v>185.12</v>
      </c>
      <c r="AZ430" s="78"/>
      <c r="BA430" s="79">
        <v>288.76</v>
      </c>
      <c r="BB430" s="65" t="s">
        <v>394</v>
      </c>
      <c r="BC430" s="78">
        <v>458.95</v>
      </c>
      <c r="BD430" s="78">
        <v>440.52</v>
      </c>
      <c r="BE430" s="78">
        <v>379.46</v>
      </c>
      <c r="BF430" s="78"/>
      <c r="BG430" s="78"/>
      <c r="BH430" s="79">
        <v>332.03</v>
      </c>
      <c r="BI430" s="65" t="s">
        <v>395</v>
      </c>
      <c r="BJ430" s="68">
        <v>0.13438331496761399</v>
      </c>
      <c r="BK430" s="78">
        <v>543.45000000000005</v>
      </c>
      <c r="BL430" s="78">
        <v>506.49</v>
      </c>
      <c r="BM430" s="78">
        <v>599.32000000000005</v>
      </c>
      <c r="BN430" s="78">
        <v>303.83999999999997</v>
      </c>
      <c r="BO430" s="78"/>
      <c r="BP430" s="79"/>
      <c r="BQ430" s="65" t="s">
        <v>396</v>
      </c>
      <c r="BR430" s="68">
        <v>1</v>
      </c>
      <c r="BS430" s="78">
        <v>483.9</v>
      </c>
      <c r="BT430" s="78">
        <v>451.25</v>
      </c>
      <c r="BU430" s="78">
        <v>391.55</v>
      </c>
      <c r="BV430" s="78"/>
      <c r="BW430" s="78"/>
      <c r="BX430" s="79">
        <v>345.91</v>
      </c>
      <c r="BY430" s="65" t="s">
        <v>397</v>
      </c>
      <c r="BZ430" s="78">
        <v>500.21</v>
      </c>
      <c r="CA430" s="78">
        <v>461.95</v>
      </c>
      <c r="CB430" s="78">
        <v>358.36</v>
      </c>
      <c r="CC430" s="78">
        <v>218.13</v>
      </c>
      <c r="CD430" s="78"/>
      <c r="CE430" s="79">
        <v>448.75</v>
      </c>
      <c r="CF430" s="65" t="s">
        <v>398</v>
      </c>
      <c r="CG430" s="78">
        <v>449.64</v>
      </c>
      <c r="CH430" s="78">
        <v>438.88</v>
      </c>
      <c r="CI430" s="78">
        <v>432.77</v>
      </c>
      <c r="CJ430" s="78"/>
      <c r="CK430" s="78"/>
      <c r="CL430" s="79"/>
      <c r="CM430" s="65" t="s">
        <v>399</v>
      </c>
      <c r="CN430" s="78">
        <v>450.38</v>
      </c>
      <c r="CO430" s="78">
        <v>396.77</v>
      </c>
      <c r="CP430" s="78">
        <v>423.72</v>
      </c>
      <c r="CQ430" s="78">
        <v>252.94</v>
      </c>
      <c r="CR430" s="78"/>
      <c r="CS430" s="79">
        <v>507.39</v>
      </c>
      <c r="CT430" s="65" t="s">
        <v>400</v>
      </c>
      <c r="CU430" s="78">
        <v>448</v>
      </c>
      <c r="CV430" s="78">
        <v>506.06</v>
      </c>
      <c r="CW430" s="78">
        <v>384.22</v>
      </c>
      <c r="CX430" s="78">
        <v>260.95</v>
      </c>
      <c r="CY430" s="78"/>
      <c r="CZ430" s="79"/>
      <c r="DA430" s="65" t="s">
        <v>401</v>
      </c>
      <c r="DB430" s="68">
        <v>0.13310262212165599</v>
      </c>
      <c r="DC430" s="78">
        <v>436.47</v>
      </c>
      <c r="DD430" s="78">
        <v>440.84</v>
      </c>
      <c r="DE430" s="78">
        <v>373.14</v>
      </c>
      <c r="DF430" s="78">
        <v>302.94</v>
      </c>
      <c r="DG430" s="78"/>
      <c r="DH430" s="79">
        <v>370.53</v>
      </c>
      <c r="DI430" s="65" t="s">
        <v>402</v>
      </c>
      <c r="DJ430" s="68">
        <v>3.2170891777120098E-3</v>
      </c>
      <c r="DK430" s="78">
        <v>459.37</v>
      </c>
      <c r="DL430" s="78">
        <v>463.06</v>
      </c>
      <c r="DM430" s="78">
        <v>463.06</v>
      </c>
      <c r="DN430" s="78">
        <v>274.32</v>
      </c>
      <c r="DO430" s="78"/>
      <c r="DP430" s="79">
        <v>375.93</v>
      </c>
      <c r="DQ430" s="65" t="s">
        <v>403</v>
      </c>
      <c r="DR430" s="78">
        <v>448.38</v>
      </c>
      <c r="DS430" s="78">
        <v>394.5</v>
      </c>
      <c r="DT430" s="78">
        <v>376.37</v>
      </c>
      <c r="DU430" s="78">
        <v>479.25</v>
      </c>
      <c r="DV430" s="78"/>
      <c r="DW430" s="79"/>
      <c r="DX430" s="65" t="s">
        <v>404</v>
      </c>
      <c r="DY430" s="78">
        <v>457.63</v>
      </c>
      <c r="DZ430" s="78">
        <v>419.59</v>
      </c>
      <c r="EA430" s="78">
        <v>490.99</v>
      </c>
      <c r="EB430" s="78">
        <v>250.95</v>
      </c>
      <c r="EC430" s="78"/>
      <c r="ED430" s="79">
        <v>303</v>
      </c>
      <c r="EE430" s="65" t="s">
        <v>405</v>
      </c>
      <c r="EF430" s="68">
        <v>1</v>
      </c>
      <c r="EG430" s="78">
        <v>444.07</v>
      </c>
      <c r="EH430" s="78">
        <v>432.89</v>
      </c>
      <c r="EI430" s="78">
        <v>367.29</v>
      </c>
      <c r="EJ430" s="78"/>
      <c r="EK430" s="78">
        <v>284.94</v>
      </c>
      <c r="EL430" s="79">
        <v>195.64</v>
      </c>
      <c r="EM430" s="65" t="s">
        <v>406</v>
      </c>
      <c r="EN430" s="78">
        <v>484.92</v>
      </c>
      <c r="EO430" s="78">
        <v>448.76</v>
      </c>
      <c r="EP430" s="78">
        <v>400.53</v>
      </c>
      <c r="EQ430" s="78"/>
      <c r="ER430" s="78"/>
      <c r="ES430" s="79">
        <v>309.82</v>
      </c>
      <c r="ET430" s="65" t="s">
        <v>407</v>
      </c>
      <c r="EU430" s="68">
        <v>1</v>
      </c>
      <c r="EV430" s="78">
        <v>443.69</v>
      </c>
      <c r="EW430" s="78">
        <v>399.35</v>
      </c>
      <c r="EX430" s="78">
        <v>399.35</v>
      </c>
      <c r="EY430" s="78"/>
      <c r="EZ430" s="78"/>
      <c r="FA430" s="79">
        <v>297.81</v>
      </c>
      <c r="FB430" s="65" t="s">
        <v>408</v>
      </c>
      <c r="FC430" s="78">
        <v>535.37</v>
      </c>
      <c r="FD430" s="78">
        <v>510.65</v>
      </c>
      <c r="FE430" s="78">
        <v>615.37</v>
      </c>
      <c r="FF430" s="78"/>
      <c r="FG430" s="78"/>
      <c r="FH430" s="79"/>
      <c r="FI430" s="65" t="s">
        <v>409</v>
      </c>
      <c r="FJ430" s="78">
        <v>455.98</v>
      </c>
      <c r="FK430" s="78">
        <v>437.28</v>
      </c>
      <c r="FL430" s="78">
        <v>240.59</v>
      </c>
      <c r="FM430" s="78">
        <v>477.67</v>
      </c>
      <c r="FN430" s="78"/>
      <c r="FO430" s="79">
        <v>284.17</v>
      </c>
      <c r="FP430" s="65" t="s">
        <v>410</v>
      </c>
      <c r="FQ430" s="68">
        <v>0.228138617023704</v>
      </c>
      <c r="FR430" s="78">
        <v>425.21</v>
      </c>
      <c r="FS430" s="78">
        <v>404.49</v>
      </c>
      <c r="FT430" s="78">
        <v>435.16</v>
      </c>
      <c r="FU430" s="78">
        <v>268.25</v>
      </c>
      <c r="FV430" s="78">
        <v>164.2</v>
      </c>
      <c r="FW430" s="79">
        <v>190.49</v>
      </c>
      <c r="FX430" s="65" t="s">
        <v>411</v>
      </c>
      <c r="FY430" s="78">
        <v>457.11</v>
      </c>
      <c r="FZ430" s="78">
        <v>447.09</v>
      </c>
      <c r="GA430" s="78">
        <v>418.53</v>
      </c>
      <c r="GB430" s="78">
        <v>408.84</v>
      </c>
      <c r="GC430" s="78"/>
      <c r="GD430" s="79">
        <v>302.02</v>
      </c>
      <c r="GE430" s="65" t="s">
        <v>412</v>
      </c>
      <c r="GF430" s="68">
        <v>0.22313957380341401</v>
      </c>
      <c r="GG430" s="78">
        <v>458.91</v>
      </c>
      <c r="GH430" s="78">
        <v>462.57</v>
      </c>
      <c r="GI430" s="78">
        <v>258.20999999999998</v>
      </c>
      <c r="GJ430" s="78">
        <v>263.74</v>
      </c>
      <c r="GK430" s="78"/>
      <c r="GL430" s="79">
        <v>349.31</v>
      </c>
      <c r="GM430" s="65" t="s">
        <v>413</v>
      </c>
      <c r="GN430" s="68">
        <v>0.108928902105596</v>
      </c>
      <c r="GO430" s="78">
        <v>474.58</v>
      </c>
      <c r="GP430" s="78">
        <v>485.54</v>
      </c>
      <c r="GQ430" s="78">
        <v>381.9</v>
      </c>
      <c r="GR430" s="78">
        <v>276.89999999999998</v>
      </c>
      <c r="GS430" s="78"/>
      <c r="GT430" s="79"/>
      <c r="GU430" s="65" t="s">
        <v>414</v>
      </c>
      <c r="GV430" s="68">
        <v>1</v>
      </c>
      <c r="GW430" s="78">
        <v>421.55</v>
      </c>
      <c r="GX430" s="78">
        <v>379.37</v>
      </c>
      <c r="GY430" s="78">
        <v>300.81</v>
      </c>
      <c r="GZ430" s="78">
        <v>287</v>
      </c>
      <c r="HA430" s="78"/>
      <c r="HB430" s="79">
        <v>331.7</v>
      </c>
      <c r="HC430" s="65" t="s">
        <v>415</v>
      </c>
      <c r="HD430" s="68">
        <v>1</v>
      </c>
      <c r="HE430" s="78">
        <v>444</v>
      </c>
      <c r="HF430" s="78">
        <v>437.28</v>
      </c>
      <c r="HG430" s="78"/>
      <c r="HH430" s="78">
        <v>208.01</v>
      </c>
      <c r="HI430" s="78">
        <v>201.37</v>
      </c>
      <c r="HJ430" s="79">
        <v>371.72</v>
      </c>
      <c r="HK430" s="85" t="s">
        <v>416</v>
      </c>
      <c r="HL430" s="68">
        <v>1.2779879357938899</v>
      </c>
      <c r="HM430" s="78">
        <v>407.65</v>
      </c>
      <c r="HN430" s="78">
        <v>415.76</v>
      </c>
      <c r="HO430" s="78">
        <v>355.91</v>
      </c>
      <c r="HP430" s="78"/>
      <c r="HQ430" s="78"/>
      <c r="HR430" s="79"/>
    </row>
    <row r="431" spans="1:226" x14ac:dyDescent="0.25">
      <c r="A431" s="81">
        <v>42485</v>
      </c>
      <c r="B431" s="82" t="s">
        <v>387</v>
      </c>
      <c r="C431" s="83">
        <v>440.46342615325023</v>
      </c>
      <c r="D431" s="83">
        <v>417.00056925375674</v>
      </c>
      <c r="E431" s="83">
        <v>375.78318890238523</v>
      </c>
      <c r="F431" s="83">
        <v>252.52320330618156</v>
      </c>
      <c r="G431" s="83">
        <v>186.56833682739344</v>
      </c>
      <c r="H431" s="84">
        <v>267.62146204071962</v>
      </c>
      <c r="I431" s="82" t="s">
        <v>388</v>
      </c>
      <c r="J431" s="83">
        <v>451.62955330203073</v>
      </c>
      <c r="K431" s="83">
        <v>417.66130343136007</v>
      </c>
      <c r="L431" s="83">
        <v>374.79497307966062</v>
      </c>
      <c r="M431" s="83">
        <v>250.73903507925317</v>
      </c>
      <c r="N431" s="83">
        <v>197.10432246998286</v>
      </c>
      <c r="O431" s="84">
        <v>309.01127842465166</v>
      </c>
      <c r="P431" s="65" t="s">
        <v>389</v>
      </c>
      <c r="Q431" s="78">
        <v>439.97</v>
      </c>
      <c r="R431" s="78">
        <v>439.53</v>
      </c>
      <c r="S431" s="78">
        <v>389.87</v>
      </c>
      <c r="T431" s="78">
        <v>199</v>
      </c>
      <c r="U431" s="78"/>
      <c r="V431" s="79"/>
      <c r="W431" s="65" t="s">
        <v>390</v>
      </c>
      <c r="X431" s="78">
        <v>429.08</v>
      </c>
      <c r="Y431" s="78">
        <v>403.43</v>
      </c>
      <c r="Z431" s="78">
        <v>355.32</v>
      </c>
      <c r="AA431" s="78">
        <v>181.97</v>
      </c>
      <c r="AB431" s="78"/>
      <c r="AC431" s="79">
        <v>315.7</v>
      </c>
      <c r="AD431" s="65" t="s">
        <v>391</v>
      </c>
      <c r="AE431" s="68">
        <v>0.51129972389814904</v>
      </c>
      <c r="AF431" s="78">
        <v>403.84</v>
      </c>
      <c r="AG431" s="78">
        <v>401.2</v>
      </c>
      <c r="AH431" s="78">
        <v>349.73</v>
      </c>
      <c r="AI431" s="78"/>
      <c r="AJ431" s="78"/>
      <c r="AK431" s="79">
        <v>231.95</v>
      </c>
      <c r="AL431" s="69" t="s">
        <v>392</v>
      </c>
      <c r="AM431" s="70">
        <v>1</v>
      </c>
      <c r="AN431" s="78">
        <v>465.9</v>
      </c>
      <c r="AO431" s="78">
        <v>450.2</v>
      </c>
      <c r="AP431" s="78">
        <v>413.15</v>
      </c>
      <c r="AQ431" s="78">
        <v>441.32</v>
      </c>
      <c r="AR431" s="78"/>
      <c r="AS431" s="79"/>
      <c r="AT431" s="65" t="s">
        <v>393</v>
      </c>
      <c r="AU431" s="68">
        <v>3.6972677191555399E-2</v>
      </c>
      <c r="AV431" s="78">
        <v>377.72</v>
      </c>
      <c r="AW431" s="78">
        <v>395.07</v>
      </c>
      <c r="AX431" s="78">
        <v>339.39</v>
      </c>
      <c r="AY431" s="78">
        <v>200.43</v>
      </c>
      <c r="AZ431" s="78"/>
      <c r="BA431" s="79">
        <v>289.58999999999997</v>
      </c>
      <c r="BB431" s="65" t="s">
        <v>394</v>
      </c>
      <c r="BC431" s="78">
        <v>448.86</v>
      </c>
      <c r="BD431" s="78">
        <v>426.24</v>
      </c>
      <c r="BE431" s="78">
        <v>355.7</v>
      </c>
      <c r="BF431" s="78"/>
      <c r="BG431" s="78"/>
      <c r="BH431" s="79">
        <v>333.04</v>
      </c>
      <c r="BI431" s="65" t="s">
        <v>395</v>
      </c>
      <c r="BJ431" s="68">
        <v>0.134376091805746</v>
      </c>
      <c r="BK431" s="78">
        <v>530.52</v>
      </c>
      <c r="BL431" s="78">
        <v>489.26</v>
      </c>
      <c r="BM431" s="78">
        <v>582.09</v>
      </c>
      <c r="BN431" s="78">
        <v>290.39</v>
      </c>
      <c r="BO431" s="78"/>
      <c r="BP431" s="79"/>
      <c r="BQ431" s="65" t="s">
        <v>396</v>
      </c>
      <c r="BR431" s="68">
        <v>1</v>
      </c>
      <c r="BS431" s="78">
        <v>483.9</v>
      </c>
      <c r="BT431" s="78">
        <v>451.25</v>
      </c>
      <c r="BU431" s="78">
        <v>391.55</v>
      </c>
      <c r="BV431" s="78"/>
      <c r="BW431" s="78"/>
      <c r="BX431" s="79">
        <v>345.91</v>
      </c>
      <c r="BY431" s="65" t="s">
        <v>397</v>
      </c>
      <c r="BZ431" s="78">
        <v>490.45</v>
      </c>
      <c r="CA431" s="78">
        <v>447.1</v>
      </c>
      <c r="CB431" s="78">
        <v>347.36</v>
      </c>
      <c r="CC431" s="78">
        <v>220.49</v>
      </c>
      <c r="CD431" s="78"/>
      <c r="CE431" s="79">
        <v>448.52</v>
      </c>
      <c r="CF431" s="65" t="s">
        <v>398</v>
      </c>
      <c r="CG431" s="78">
        <v>448.83</v>
      </c>
      <c r="CH431" s="78">
        <v>442.1</v>
      </c>
      <c r="CI431" s="78">
        <v>406.16</v>
      </c>
      <c r="CJ431" s="78"/>
      <c r="CK431" s="78"/>
      <c r="CL431" s="79"/>
      <c r="CM431" s="65" t="s">
        <v>399</v>
      </c>
      <c r="CN431" s="78">
        <v>442.26</v>
      </c>
      <c r="CO431" s="78">
        <v>382.31</v>
      </c>
      <c r="CP431" s="78">
        <v>407.97</v>
      </c>
      <c r="CQ431" s="78">
        <v>244.02</v>
      </c>
      <c r="CR431" s="78"/>
      <c r="CS431" s="79">
        <v>504.31</v>
      </c>
      <c r="CT431" s="65" t="s">
        <v>400</v>
      </c>
      <c r="CU431" s="78">
        <v>440.95</v>
      </c>
      <c r="CV431" s="78">
        <v>496.58</v>
      </c>
      <c r="CW431" s="78">
        <v>377.22</v>
      </c>
      <c r="CX431" s="78">
        <v>252.05</v>
      </c>
      <c r="CY431" s="78"/>
      <c r="CZ431" s="79"/>
      <c r="DA431" s="65" t="s">
        <v>401</v>
      </c>
      <c r="DB431" s="68">
        <v>0.13365767596033001</v>
      </c>
      <c r="DC431" s="78">
        <v>443.74</v>
      </c>
      <c r="DD431" s="78">
        <v>430.27</v>
      </c>
      <c r="DE431" s="78">
        <v>362.93</v>
      </c>
      <c r="DF431" s="78">
        <v>267.45</v>
      </c>
      <c r="DG431" s="78"/>
      <c r="DH431" s="79">
        <v>397.74</v>
      </c>
      <c r="DI431" s="65" t="s">
        <v>402</v>
      </c>
      <c r="DJ431" s="68">
        <v>3.2123353678124001E-3</v>
      </c>
      <c r="DK431" s="78">
        <v>454.16</v>
      </c>
      <c r="DL431" s="78">
        <v>445.52</v>
      </c>
      <c r="DM431" s="78">
        <v>445.52</v>
      </c>
      <c r="DN431" s="78">
        <v>273.92</v>
      </c>
      <c r="DO431" s="78"/>
      <c r="DP431" s="79">
        <v>376.57</v>
      </c>
      <c r="DQ431" s="65" t="s">
        <v>403</v>
      </c>
      <c r="DR431" s="78">
        <v>448.38</v>
      </c>
      <c r="DS431" s="78">
        <v>394.5</v>
      </c>
      <c r="DT431" s="78">
        <v>356.74</v>
      </c>
      <c r="DU431" s="78">
        <v>467.52</v>
      </c>
      <c r="DV431" s="78"/>
      <c r="DW431" s="79"/>
      <c r="DX431" s="65" t="s">
        <v>404</v>
      </c>
      <c r="DY431" s="78">
        <v>450.9</v>
      </c>
      <c r="DZ431" s="78">
        <v>404.85</v>
      </c>
      <c r="EA431" s="78">
        <v>488.42</v>
      </c>
      <c r="EB431" s="78">
        <v>238.52</v>
      </c>
      <c r="EC431" s="78"/>
      <c r="ED431" s="79">
        <v>303.29000000000002</v>
      </c>
      <c r="EE431" s="65" t="s">
        <v>405</v>
      </c>
      <c r="EF431" s="68">
        <v>1</v>
      </c>
      <c r="EG431" s="78">
        <v>443.28</v>
      </c>
      <c r="EH431" s="78">
        <v>430.6</v>
      </c>
      <c r="EI431" s="78">
        <v>353.24</v>
      </c>
      <c r="EJ431" s="78"/>
      <c r="EK431" s="78">
        <v>284.94</v>
      </c>
      <c r="EL431" s="79">
        <v>196.25</v>
      </c>
      <c r="EM431" s="65" t="s">
        <v>406</v>
      </c>
      <c r="EN431" s="78">
        <v>470.39</v>
      </c>
      <c r="EO431" s="78">
        <v>430.81</v>
      </c>
      <c r="EP431" s="78">
        <v>387.37</v>
      </c>
      <c r="EQ431" s="78"/>
      <c r="ER431" s="78"/>
      <c r="ES431" s="79">
        <v>309.82</v>
      </c>
      <c r="ET431" s="65" t="s">
        <v>407</v>
      </c>
      <c r="EU431" s="68">
        <v>1</v>
      </c>
      <c r="EV431" s="78">
        <v>442.66</v>
      </c>
      <c r="EW431" s="78">
        <v>397.44</v>
      </c>
      <c r="EX431" s="78">
        <v>397.44</v>
      </c>
      <c r="EY431" s="78"/>
      <c r="EZ431" s="78"/>
      <c r="FA431" s="79">
        <v>297.81</v>
      </c>
      <c r="FB431" s="65" t="s">
        <v>408</v>
      </c>
      <c r="FC431" s="78">
        <v>535.37</v>
      </c>
      <c r="FD431" s="78">
        <v>510.65</v>
      </c>
      <c r="FE431" s="78">
        <v>615.37</v>
      </c>
      <c r="FF431" s="78"/>
      <c r="FG431" s="78"/>
      <c r="FH431" s="79"/>
      <c r="FI431" s="65" t="s">
        <v>409</v>
      </c>
      <c r="FJ431" s="78">
        <v>443.59</v>
      </c>
      <c r="FK431" s="78">
        <v>423.23</v>
      </c>
      <c r="FL431" s="78">
        <v>229.84</v>
      </c>
      <c r="FM431" s="78">
        <v>459.67</v>
      </c>
      <c r="FN431" s="78"/>
      <c r="FO431" s="79">
        <v>282.52</v>
      </c>
      <c r="FP431" s="65" t="s">
        <v>410</v>
      </c>
      <c r="FQ431" s="68">
        <v>0.22773336977067199</v>
      </c>
      <c r="FR431" s="78">
        <v>404.85</v>
      </c>
      <c r="FS431" s="78">
        <v>383.8</v>
      </c>
      <c r="FT431" s="78">
        <v>409.51</v>
      </c>
      <c r="FU431" s="78">
        <v>276.3</v>
      </c>
      <c r="FV431" s="78">
        <v>140.21</v>
      </c>
      <c r="FW431" s="79">
        <v>191.6</v>
      </c>
      <c r="FX431" s="65" t="s">
        <v>411</v>
      </c>
      <c r="FY431" s="78">
        <v>474.18</v>
      </c>
      <c r="FZ431" s="78">
        <v>456.84</v>
      </c>
      <c r="GA431" s="78">
        <v>407.15</v>
      </c>
      <c r="GB431" s="78">
        <v>404.58</v>
      </c>
      <c r="GC431" s="78"/>
      <c r="GD431" s="79">
        <v>302.02</v>
      </c>
      <c r="GE431" s="65" t="s">
        <v>412</v>
      </c>
      <c r="GF431" s="68">
        <v>0.22320930336376399</v>
      </c>
      <c r="GG431" s="78">
        <v>451.22</v>
      </c>
      <c r="GH431" s="78">
        <v>448.12</v>
      </c>
      <c r="GI431" s="78">
        <v>325.58999999999997</v>
      </c>
      <c r="GJ431" s="78">
        <v>263.01</v>
      </c>
      <c r="GK431" s="78"/>
      <c r="GL431" s="79">
        <v>352.97</v>
      </c>
      <c r="GM431" s="65" t="s">
        <v>413</v>
      </c>
      <c r="GN431" s="68">
        <v>0.109206071857595</v>
      </c>
      <c r="GO431" s="78">
        <v>462.68</v>
      </c>
      <c r="GP431" s="78">
        <v>474.81</v>
      </c>
      <c r="GQ431" s="78">
        <v>353.35</v>
      </c>
      <c r="GR431" s="78">
        <v>273.12</v>
      </c>
      <c r="GS431" s="78"/>
      <c r="GT431" s="79"/>
      <c r="GU431" s="65" t="s">
        <v>414</v>
      </c>
      <c r="GV431" s="68">
        <v>1</v>
      </c>
      <c r="GW431" s="78">
        <v>400.23</v>
      </c>
      <c r="GX431" s="78">
        <v>347.41</v>
      </c>
      <c r="GY431" s="78">
        <v>304.99</v>
      </c>
      <c r="GZ431" s="78">
        <v>287</v>
      </c>
      <c r="HA431" s="78"/>
      <c r="HB431" s="79">
        <v>331.7</v>
      </c>
      <c r="HC431" s="65" t="s">
        <v>415</v>
      </c>
      <c r="HD431" s="68">
        <v>1</v>
      </c>
      <c r="HE431" s="78">
        <v>440.66</v>
      </c>
      <c r="HF431" s="78">
        <v>419.78</v>
      </c>
      <c r="HG431" s="78"/>
      <c r="HH431" s="78">
        <v>203.29</v>
      </c>
      <c r="HI431" s="78">
        <v>196.65</v>
      </c>
      <c r="HJ431" s="79">
        <v>371.72</v>
      </c>
      <c r="HK431" s="85" t="s">
        <v>416</v>
      </c>
      <c r="HL431" s="68">
        <v>1.28799587841319</v>
      </c>
      <c r="HM431" s="78">
        <v>403.58</v>
      </c>
      <c r="HN431" s="78">
        <v>409.29</v>
      </c>
      <c r="HO431" s="78">
        <v>350.5</v>
      </c>
      <c r="HP431" s="78"/>
      <c r="HQ431" s="78"/>
      <c r="HR431" s="79"/>
    </row>
    <row r="432" spans="1:226" x14ac:dyDescent="0.25">
      <c r="A432" s="81">
        <v>42478</v>
      </c>
      <c r="B432" s="82" t="s">
        <v>387</v>
      </c>
      <c r="C432" s="83">
        <v>432.20398015233854</v>
      </c>
      <c r="D432" s="83">
        <v>406.85990246957255</v>
      </c>
      <c r="E432" s="83">
        <v>370.31310243403652</v>
      </c>
      <c r="F432" s="83">
        <v>248.83763244159084</v>
      </c>
      <c r="G432" s="83">
        <v>170.4453808525507</v>
      </c>
      <c r="H432" s="84">
        <v>270.78316203929739</v>
      </c>
      <c r="I432" s="82" t="s">
        <v>388</v>
      </c>
      <c r="J432" s="83">
        <v>444.36988435840641</v>
      </c>
      <c r="K432" s="83">
        <v>407.14349055415664</v>
      </c>
      <c r="L432" s="83">
        <v>369.83371792341939</v>
      </c>
      <c r="M432" s="83">
        <v>247.12816002932931</v>
      </c>
      <c r="N432" s="83">
        <v>176.68751286449404</v>
      </c>
      <c r="O432" s="84">
        <v>311.13688072595573</v>
      </c>
      <c r="P432" s="65" t="s">
        <v>389</v>
      </c>
      <c r="Q432" s="78">
        <v>422.47</v>
      </c>
      <c r="R432" s="78">
        <v>413.69</v>
      </c>
      <c r="S432" s="78">
        <v>370.6</v>
      </c>
      <c r="T432" s="78">
        <v>199</v>
      </c>
      <c r="U432" s="78"/>
      <c r="V432" s="79"/>
      <c r="W432" s="65" t="s">
        <v>390</v>
      </c>
      <c r="X432" s="78">
        <v>427.18</v>
      </c>
      <c r="Y432" s="78">
        <v>418.15</v>
      </c>
      <c r="Z432" s="78">
        <v>355.32</v>
      </c>
      <c r="AA432" s="78">
        <v>181.97</v>
      </c>
      <c r="AB432" s="78"/>
      <c r="AC432" s="79">
        <v>316.52999999999997</v>
      </c>
      <c r="AD432" s="65" t="s">
        <v>391</v>
      </c>
      <c r="AE432" s="68">
        <v>0.51129972389814904</v>
      </c>
      <c r="AF432" s="78">
        <v>401.67</v>
      </c>
      <c r="AG432" s="78">
        <v>400.77</v>
      </c>
      <c r="AH432" s="78">
        <v>343.08</v>
      </c>
      <c r="AI432" s="78"/>
      <c r="AJ432" s="78"/>
      <c r="AK432" s="79">
        <v>232.46</v>
      </c>
      <c r="AL432" s="69" t="s">
        <v>392</v>
      </c>
      <c r="AM432" s="70">
        <v>1</v>
      </c>
      <c r="AN432" s="78">
        <v>458.14</v>
      </c>
      <c r="AO432" s="78">
        <v>441.81</v>
      </c>
      <c r="AP432" s="78">
        <v>413.15</v>
      </c>
      <c r="AQ432" s="78">
        <v>441.32</v>
      </c>
      <c r="AR432" s="78"/>
      <c r="AS432" s="79"/>
      <c r="AT432" s="65" t="s">
        <v>393</v>
      </c>
      <c r="AU432" s="68">
        <v>3.7006883280290101E-2</v>
      </c>
      <c r="AV432" s="78">
        <v>373.27</v>
      </c>
      <c r="AW432" s="78">
        <v>389.41</v>
      </c>
      <c r="AX432" s="78">
        <v>332.61</v>
      </c>
      <c r="AY432" s="78">
        <v>217.67</v>
      </c>
      <c r="AZ432" s="78"/>
      <c r="BA432" s="79">
        <v>290.35000000000002</v>
      </c>
      <c r="BB432" s="65" t="s">
        <v>394</v>
      </c>
      <c r="BC432" s="78">
        <v>440.46</v>
      </c>
      <c r="BD432" s="78">
        <v>412.79</v>
      </c>
      <c r="BE432" s="78">
        <v>356.68</v>
      </c>
      <c r="BF432" s="78"/>
      <c r="BG432" s="78"/>
      <c r="BH432" s="79">
        <v>332.03</v>
      </c>
      <c r="BI432" s="65" t="s">
        <v>395</v>
      </c>
      <c r="BJ432" s="68">
        <v>0.134377897523415</v>
      </c>
      <c r="BK432" s="78">
        <v>532.66999999999996</v>
      </c>
      <c r="BL432" s="78">
        <v>489.27</v>
      </c>
      <c r="BM432" s="78">
        <v>582.1</v>
      </c>
      <c r="BN432" s="78">
        <v>290.39</v>
      </c>
      <c r="BO432" s="78"/>
      <c r="BP432" s="79"/>
      <c r="BQ432" s="65" t="s">
        <v>396</v>
      </c>
      <c r="BR432" s="68">
        <v>1</v>
      </c>
      <c r="BS432" s="78">
        <v>451.4</v>
      </c>
      <c r="BT432" s="78">
        <v>422.08</v>
      </c>
      <c r="BU432" s="78">
        <v>364.05</v>
      </c>
      <c r="BV432" s="78"/>
      <c r="BW432" s="78"/>
      <c r="BX432" s="79">
        <v>362.58</v>
      </c>
      <c r="BY432" s="65" t="s">
        <v>397</v>
      </c>
      <c r="BZ432" s="78">
        <v>487.07</v>
      </c>
      <c r="CA432" s="78">
        <v>434.47</v>
      </c>
      <c r="CB432" s="78">
        <v>340.57</v>
      </c>
      <c r="CC432" s="78">
        <v>223.25</v>
      </c>
      <c r="CD432" s="78"/>
      <c r="CE432" s="79">
        <v>448.35</v>
      </c>
      <c r="CF432" s="65" t="s">
        <v>398</v>
      </c>
      <c r="CG432" s="78">
        <v>437.54</v>
      </c>
      <c r="CH432" s="78">
        <v>433.23</v>
      </c>
      <c r="CI432" s="78">
        <v>390.84</v>
      </c>
      <c r="CJ432" s="78"/>
      <c r="CK432" s="78"/>
      <c r="CL432" s="79"/>
      <c r="CM432" s="65" t="s">
        <v>399</v>
      </c>
      <c r="CN432" s="78">
        <v>439.26</v>
      </c>
      <c r="CO432" s="78">
        <v>372.57</v>
      </c>
      <c r="CP432" s="78">
        <v>396.88</v>
      </c>
      <c r="CQ432" s="78">
        <v>227.67</v>
      </c>
      <c r="CR432" s="78"/>
      <c r="CS432" s="79">
        <v>505.84</v>
      </c>
      <c r="CT432" s="65" t="s">
        <v>400</v>
      </c>
      <c r="CU432" s="78">
        <v>434.25</v>
      </c>
      <c r="CV432" s="78">
        <v>491.85</v>
      </c>
      <c r="CW432" s="78">
        <v>370.86</v>
      </c>
      <c r="CX432" s="78">
        <v>250.02</v>
      </c>
      <c r="CY432" s="78"/>
      <c r="CZ432" s="79"/>
      <c r="DA432" s="65" t="s">
        <v>401</v>
      </c>
      <c r="DB432" s="68">
        <v>0.133244503664224</v>
      </c>
      <c r="DC432" s="78">
        <v>417.85</v>
      </c>
      <c r="DD432" s="78">
        <v>398.03</v>
      </c>
      <c r="DE432" s="78">
        <v>330.9</v>
      </c>
      <c r="DF432" s="78">
        <v>266.62</v>
      </c>
      <c r="DG432" s="78"/>
      <c r="DH432" s="79">
        <v>381.48</v>
      </c>
      <c r="DI432" s="65" t="s">
        <v>402</v>
      </c>
      <c r="DJ432" s="68">
        <v>3.22237618019528E-3</v>
      </c>
      <c r="DK432" s="78">
        <v>445.65</v>
      </c>
      <c r="DL432" s="78">
        <v>431.02</v>
      </c>
      <c r="DM432" s="78">
        <v>431.02</v>
      </c>
      <c r="DN432" s="78">
        <v>274.77</v>
      </c>
      <c r="DO432" s="78"/>
      <c r="DP432" s="79">
        <v>380.07</v>
      </c>
      <c r="DQ432" s="65" t="s">
        <v>403</v>
      </c>
      <c r="DR432" s="78">
        <v>423.99</v>
      </c>
      <c r="DS432" s="78">
        <v>394.5</v>
      </c>
      <c r="DT432" s="78">
        <v>345.78</v>
      </c>
      <c r="DU432" s="78">
        <v>459.73</v>
      </c>
      <c r="DV432" s="78"/>
      <c r="DW432" s="79"/>
      <c r="DX432" s="65" t="s">
        <v>404</v>
      </c>
      <c r="DY432" s="78">
        <v>440.62</v>
      </c>
      <c r="DZ432" s="78">
        <v>393.63</v>
      </c>
      <c r="EA432" s="78">
        <v>467.26</v>
      </c>
      <c r="EB432" s="78">
        <v>232.74</v>
      </c>
      <c r="EC432" s="78"/>
      <c r="ED432" s="79">
        <v>303.89</v>
      </c>
      <c r="EE432" s="65" t="s">
        <v>405</v>
      </c>
      <c r="EF432" s="68">
        <v>1</v>
      </c>
      <c r="EG432" s="78">
        <v>426.08</v>
      </c>
      <c r="EH432" s="78">
        <v>408.74</v>
      </c>
      <c r="EI432" s="78">
        <v>338.25</v>
      </c>
      <c r="EJ432" s="78"/>
      <c r="EK432" s="78">
        <v>299.94</v>
      </c>
      <c r="EL432" s="79">
        <v>226.26</v>
      </c>
      <c r="EM432" s="65" t="s">
        <v>406</v>
      </c>
      <c r="EN432" s="78">
        <v>470.39</v>
      </c>
      <c r="EO432" s="78">
        <v>412.86</v>
      </c>
      <c r="EP432" s="78">
        <v>341.75</v>
      </c>
      <c r="EQ432" s="78"/>
      <c r="ER432" s="78"/>
      <c r="ES432" s="79">
        <v>319.08</v>
      </c>
      <c r="ET432" s="65" t="s">
        <v>407</v>
      </c>
      <c r="EU432" s="68">
        <v>1</v>
      </c>
      <c r="EV432" s="78">
        <v>435.43</v>
      </c>
      <c r="EW432" s="78">
        <v>396.98</v>
      </c>
      <c r="EX432" s="78">
        <v>396.98</v>
      </c>
      <c r="EY432" s="78"/>
      <c r="EZ432" s="78"/>
      <c r="FA432" s="79">
        <v>298.63</v>
      </c>
      <c r="FB432" s="65" t="s">
        <v>408</v>
      </c>
      <c r="FC432" s="78">
        <v>535.37</v>
      </c>
      <c r="FD432" s="78">
        <v>510.65</v>
      </c>
      <c r="FE432" s="78">
        <v>615.37</v>
      </c>
      <c r="FF432" s="78"/>
      <c r="FG432" s="78"/>
      <c r="FH432" s="79"/>
      <c r="FI432" s="65" t="s">
        <v>409</v>
      </c>
      <c r="FJ432" s="78">
        <v>447.72</v>
      </c>
      <c r="FK432" s="78">
        <v>412.49</v>
      </c>
      <c r="FL432" s="78">
        <v>214.97</v>
      </c>
      <c r="FM432" s="78">
        <v>427.67</v>
      </c>
      <c r="FN432" s="78"/>
      <c r="FO432" s="79">
        <v>283.35000000000002</v>
      </c>
      <c r="FP432" s="65" t="s">
        <v>410</v>
      </c>
      <c r="FQ432" s="68">
        <v>0.23223948535729999</v>
      </c>
      <c r="FR432" s="78">
        <v>415.04</v>
      </c>
      <c r="FS432" s="78">
        <v>394.14</v>
      </c>
      <c r="FT432" s="78">
        <v>400.38</v>
      </c>
      <c r="FU432" s="78">
        <v>283.33999999999997</v>
      </c>
      <c r="FV432" s="78">
        <v>142.97999999999999</v>
      </c>
      <c r="FW432" s="79">
        <v>198.61</v>
      </c>
      <c r="FX432" s="65" t="s">
        <v>411</v>
      </c>
      <c r="FY432" s="78">
        <v>468.9</v>
      </c>
      <c r="FZ432" s="78">
        <v>452.78</v>
      </c>
      <c r="GA432" s="78">
        <v>395.77</v>
      </c>
      <c r="GB432" s="78">
        <v>387.2</v>
      </c>
      <c r="GC432" s="78"/>
      <c r="GD432" s="79">
        <v>302.83</v>
      </c>
      <c r="GE432" s="65" t="s">
        <v>412</v>
      </c>
      <c r="GF432" s="68">
        <v>0.22346868086437699</v>
      </c>
      <c r="GG432" s="78">
        <v>446.34</v>
      </c>
      <c r="GH432" s="78">
        <v>438.33</v>
      </c>
      <c r="GI432" s="78">
        <v>324.60000000000002</v>
      </c>
      <c r="GJ432" s="78">
        <v>253.96</v>
      </c>
      <c r="GK432" s="78"/>
      <c r="GL432" s="79">
        <v>352.85</v>
      </c>
      <c r="GM432" s="65" t="s">
        <v>413</v>
      </c>
      <c r="GN432" s="68">
        <v>0.10875712359159501</v>
      </c>
      <c r="GO432" s="78">
        <v>452.78</v>
      </c>
      <c r="GP432" s="78">
        <v>458.5</v>
      </c>
      <c r="GQ432" s="78">
        <v>336.06</v>
      </c>
      <c r="GR432" s="78">
        <v>260.04000000000002</v>
      </c>
      <c r="GS432" s="78"/>
      <c r="GT432" s="79"/>
      <c r="GU432" s="65" t="s">
        <v>414</v>
      </c>
      <c r="GV432" s="68">
        <v>1</v>
      </c>
      <c r="GW432" s="78">
        <v>400.23</v>
      </c>
      <c r="GX432" s="78">
        <v>347.41</v>
      </c>
      <c r="GY432" s="78">
        <v>291.14</v>
      </c>
      <c r="GZ432" s="78">
        <v>287</v>
      </c>
      <c r="HA432" s="78"/>
      <c r="HB432" s="79">
        <v>331.7</v>
      </c>
      <c r="HC432" s="65" t="s">
        <v>415</v>
      </c>
      <c r="HD432" s="68">
        <v>1</v>
      </c>
      <c r="HE432" s="78">
        <v>425.66</v>
      </c>
      <c r="HF432" s="78">
        <v>420.62</v>
      </c>
      <c r="HG432" s="78"/>
      <c r="HH432" s="78">
        <v>182.69</v>
      </c>
      <c r="HI432" s="78">
        <v>176.05</v>
      </c>
      <c r="HJ432" s="79">
        <v>372.55</v>
      </c>
      <c r="HK432" s="85" t="s">
        <v>416</v>
      </c>
      <c r="HL432" s="68">
        <v>1.25344697919278</v>
      </c>
      <c r="HM432" s="78">
        <v>385.08</v>
      </c>
      <c r="HN432" s="78">
        <v>390.98</v>
      </c>
      <c r="HO432" s="78">
        <v>327.35000000000002</v>
      </c>
      <c r="HP432" s="78"/>
      <c r="HQ432" s="78"/>
      <c r="HR432" s="79"/>
    </row>
    <row r="433" spans="1:226" x14ac:dyDescent="0.25">
      <c r="A433" s="81">
        <v>42471</v>
      </c>
      <c r="B433" s="82" t="s">
        <v>387</v>
      </c>
      <c r="C433" s="83">
        <v>419.17542446001045</v>
      </c>
      <c r="D433" s="83">
        <v>394.43292895190359</v>
      </c>
      <c r="E433" s="83">
        <v>343.63835624885849</v>
      </c>
      <c r="F433" s="83">
        <v>235.34310937871876</v>
      </c>
      <c r="G433" s="83">
        <v>181.323892382949</v>
      </c>
      <c r="H433" s="84">
        <v>268.42330167855704</v>
      </c>
      <c r="I433" s="82" t="s">
        <v>388</v>
      </c>
      <c r="J433" s="83">
        <v>432.0062541599948</v>
      </c>
      <c r="K433" s="83">
        <v>394.50490067852195</v>
      </c>
      <c r="L433" s="83">
        <v>342.84361585686332</v>
      </c>
      <c r="M433" s="83">
        <v>232.55143997645689</v>
      </c>
      <c r="N433" s="83">
        <v>187.84977701543741</v>
      </c>
      <c r="O433" s="84">
        <v>307.45631756211628</v>
      </c>
      <c r="P433" s="65" t="s">
        <v>389</v>
      </c>
      <c r="Q433" s="78">
        <v>412.47</v>
      </c>
      <c r="R433" s="78">
        <v>402.03</v>
      </c>
      <c r="S433" s="78">
        <v>358.5</v>
      </c>
      <c r="T433" s="78">
        <v>179</v>
      </c>
      <c r="U433" s="78"/>
      <c r="V433" s="79"/>
      <c r="W433" s="65" t="s">
        <v>390</v>
      </c>
      <c r="X433" s="78">
        <v>416.35</v>
      </c>
      <c r="Y433" s="78">
        <v>393.27</v>
      </c>
      <c r="Z433" s="78">
        <v>316.8</v>
      </c>
      <c r="AA433" s="78">
        <v>159.38</v>
      </c>
      <c r="AB433" s="78"/>
      <c r="AC433" s="79">
        <v>316.52999999999997</v>
      </c>
      <c r="AD433" s="65" t="s">
        <v>391</v>
      </c>
      <c r="AE433" s="68">
        <v>0.51129972389814904</v>
      </c>
      <c r="AF433" s="78">
        <v>400.01</v>
      </c>
      <c r="AG433" s="78">
        <v>399.58</v>
      </c>
      <c r="AH433" s="78">
        <v>343.08</v>
      </c>
      <c r="AI433" s="78"/>
      <c r="AJ433" s="78"/>
      <c r="AK433" s="79">
        <v>232.93</v>
      </c>
      <c r="AL433" s="69" t="s">
        <v>392</v>
      </c>
      <c r="AM433" s="70">
        <v>1</v>
      </c>
      <c r="AN433" s="78">
        <v>459.14</v>
      </c>
      <c r="AO433" s="78">
        <v>460.08</v>
      </c>
      <c r="AP433" s="78">
        <v>413.15</v>
      </c>
      <c r="AQ433" s="78">
        <v>441.32</v>
      </c>
      <c r="AR433" s="78"/>
      <c r="AS433" s="79"/>
      <c r="AT433" s="65" t="s">
        <v>393</v>
      </c>
      <c r="AU433" s="68">
        <v>3.7001406053429997E-2</v>
      </c>
      <c r="AV433" s="78">
        <v>366.52</v>
      </c>
      <c r="AW433" s="78">
        <v>383.52</v>
      </c>
      <c r="AX433" s="78">
        <v>319.01</v>
      </c>
      <c r="AY433" s="78">
        <v>217.64</v>
      </c>
      <c r="AZ433" s="78"/>
      <c r="BA433" s="79">
        <v>290.12</v>
      </c>
      <c r="BB433" s="65" t="s">
        <v>394</v>
      </c>
      <c r="BC433" s="78">
        <v>427.01</v>
      </c>
      <c r="BD433" s="78">
        <v>392.63</v>
      </c>
      <c r="BE433" s="78">
        <v>317.35000000000002</v>
      </c>
      <c r="BF433" s="78"/>
      <c r="BG433" s="78"/>
      <c r="BH433" s="79">
        <v>331.02</v>
      </c>
      <c r="BI433" s="65" t="s">
        <v>395</v>
      </c>
      <c r="BJ433" s="68">
        <v>0.134365258518757</v>
      </c>
      <c r="BK433" s="78">
        <v>508.98</v>
      </c>
      <c r="BL433" s="78">
        <v>452.68</v>
      </c>
      <c r="BM433" s="78">
        <v>543.35</v>
      </c>
      <c r="BN433" s="78">
        <v>263.49</v>
      </c>
      <c r="BO433" s="78"/>
      <c r="BP433" s="79"/>
      <c r="BQ433" s="65" t="s">
        <v>396</v>
      </c>
      <c r="BR433" s="68">
        <v>1</v>
      </c>
      <c r="BS433" s="78">
        <v>451.4</v>
      </c>
      <c r="BT433" s="78">
        <v>422.08</v>
      </c>
      <c r="BU433" s="78">
        <v>364.05</v>
      </c>
      <c r="BV433" s="78"/>
      <c r="BW433" s="78"/>
      <c r="BX433" s="79">
        <v>362.58</v>
      </c>
      <c r="BY433" s="65" t="s">
        <v>397</v>
      </c>
      <c r="BZ433" s="78">
        <v>469.88</v>
      </c>
      <c r="CA433" s="78">
        <v>420.25</v>
      </c>
      <c r="CB433" s="78">
        <v>331.9</v>
      </c>
      <c r="CC433" s="78">
        <v>207.91</v>
      </c>
      <c r="CD433" s="78"/>
      <c r="CE433" s="79">
        <v>446.53</v>
      </c>
      <c r="CF433" s="65" t="s">
        <v>398</v>
      </c>
      <c r="CG433" s="78">
        <v>433.51</v>
      </c>
      <c r="CH433" s="78">
        <v>436.46</v>
      </c>
      <c r="CI433" s="78">
        <v>370.68</v>
      </c>
      <c r="CJ433" s="78"/>
      <c r="CK433" s="78"/>
      <c r="CL433" s="79"/>
      <c r="CM433" s="65" t="s">
        <v>399</v>
      </c>
      <c r="CN433" s="78">
        <v>428.78</v>
      </c>
      <c r="CO433" s="78">
        <v>359.14</v>
      </c>
      <c r="CP433" s="78">
        <v>384.75</v>
      </c>
      <c r="CQ433" s="78">
        <v>216.94</v>
      </c>
      <c r="CR433" s="78"/>
      <c r="CS433" s="79">
        <v>506.28</v>
      </c>
      <c r="CT433" s="65" t="s">
        <v>400</v>
      </c>
      <c r="CU433" s="78">
        <v>428.28</v>
      </c>
      <c r="CV433" s="78">
        <v>492.48</v>
      </c>
      <c r="CW433" s="78">
        <v>369.05</v>
      </c>
      <c r="CX433" s="78">
        <v>227.21</v>
      </c>
      <c r="CY433" s="78"/>
      <c r="CZ433" s="79"/>
      <c r="DA433" s="65" t="s">
        <v>401</v>
      </c>
      <c r="DB433" s="68">
        <v>0.13355592654424001</v>
      </c>
      <c r="DC433" s="78">
        <v>424.17</v>
      </c>
      <c r="DD433" s="78">
        <v>412.95</v>
      </c>
      <c r="DE433" s="78">
        <v>344.49</v>
      </c>
      <c r="DF433" s="78">
        <v>266.83999999999997</v>
      </c>
      <c r="DG433" s="78"/>
      <c r="DH433" s="79">
        <v>392.73</v>
      </c>
      <c r="DI433" s="65" t="s">
        <v>402</v>
      </c>
      <c r="DJ433" s="68">
        <v>3.2044092671516E-3</v>
      </c>
      <c r="DK433" s="78">
        <v>435.5</v>
      </c>
      <c r="DL433" s="78">
        <v>418.63</v>
      </c>
      <c r="DM433" s="78">
        <v>418.63</v>
      </c>
      <c r="DN433" s="78">
        <v>481.21</v>
      </c>
      <c r="DO433" s="78"/>
      <c r="DP433" s="79">
        <v>379.14</v>
      </c>
      <c r="DQ433" s="65" t="s">
        <v>403</v>
      </c>
      <c r="DR433" s="78">
        <v>432.12</v>
      </c>
      <c r="DS433" s="78">
        <v>418.89</v>
      </c>
      <c r="DT433" s="78">
        <v>338.08</v>
      </c>
      <c r="DU433" s="78">
        <v>444.95</v>
      </c>
      <c r="DV433" s="78"/>
      <c r="DW433" s="79"/>
      <c r="DX433" s="65" t="s">
        <v>404</v>
      </c>
      <c r="DY433" s="78">
        <v>428.35</v>
      </c>
      <c r="DZ433" s="78">
        <v>387.21</v>
      </c>
      <c r="EA433" s="78">
        <v>442.05</v>
      </c>
      <c r="EB433" s="78">
        <v>210.67</v>
      </c>
      <c r="EC433" s="78"/>
      <c r="ED433" s="79">
        <v>300.66000000000003</v>
      </c>
      <c r="EE433" s="65" t="s">
        <v>405</v>
      </c>
      <c r="EF433" s="68">
        <v>1</v>
      </c>
      <c r="EG433" s="78">
        <v>428.02</v>
      </c>
      <c r="EH433" s="78">
        <v>418.88</v>
      </c>
      <c r="EI433" s="78">
        <v>324.31</v>
      </c>
      <c r="EJ433" s="78"/>
      <c r="EK433" s="78">
        <v>299.94</v>
      </c>
      <c r="EL433" s="79">
        <v>201.7</v>
      </c>
      <c r="EM433" s="65" t="s">
        <v>406</v>
      </c>
      <c r="EN433" s="78">
        <v>449.88</v>
      </c>
      <c r="EO433" s="78">
        <v>385.51</v>
      </c>
      <c r="EP433" s="78">
        <v>330.35</v>
      </c>
      <c r="EQ433" s="78"/>
      <c r="ER433" s="78"/>
      <c r="ES433" s="79">
        <v>319.08</v>
      </c>
      <c r="ET433" s="65" t="s">
        <v>407</v>
      </c>
      <c r="EU433" s="68">
        <v>1</v>
      </c>
      <c r="EV433" s="78">
        <v>427.16</v>
      </c>
      <c r="EW433" s="78">
        <v>403.8</v>
      </c>
      <c r="EX433" s="78">
        <v>403.8</v>
      </c>
      <c r="EY433" s="78"/>
      <c r="EZ433" s="78"/>
      <c r="FA433" s="79">
        <v>299.05</v>
      </c>
      <c r="FB433" s="65" t="s">
        <v>408</v>
      </c>
      <c r="FC433" s="78">
        <v>535.37</v>
      </c>
      <c r="FD433" s="78">
        <v>510.65</v>
      </c>
      <c r="FE433" s="78">
        <v>615.37</v>
      </c>
      <c r="FF433" s="78"/>
      <c r="FG433" s="78"/>
      <c r="FH433" s="79"/>
      <c r="FI433" s="65" t="s">
        <v>409</v>
      </c>
      <c r="FJ433" s="78">
        <v>423.75</v>
      </c>
      <c r="FK433" s="78">
        <v>394.31</v>
      </c>
      <c r="FL433" s="78">
        <v>208.36</v>
      </c>
      <c r="FM433" s="78">
        <v>407.67</v>
      </c>
      <c r="FN433" s="78"/>
      <c r="FO433" s="79">
        <v>281.69</v>
      </c>
      <c r="FP433" s="65" t="s">
        <v>410</v>
      </c>
      <c r="FQ433" s="68">
        <v>0.233683079008249</v>
      </c>
      <c r="FR433" s="78">
        <v>396.22</v>
      </c>
      <c r="FS433" s="78">
        <v>391.63</v>
      </c>
      <c r="FT433" s="78">
        <v>372.57</v>
      </c>
      <c r="FU433" s="78">
        <v>288.64999999999998</v>
      </c>
      <c r="FV433" s="78">
        <v>152.61000000000001</v>
      </c>
      <c r="FW433" s="79">
        <v>195.19</v>
      </c>
      <c r="FX433" s="65" t="s">
        <v>411</v>
      </c>
      <c r="FY433" s="78">
        <v>459.96</v>
      </c>
      <c r="FZ433" s="78">
        <v>443.43</v>
      </c>
      <c r="GA433" s="78">
        <v>391.7</v>
      </c>
      <c r="GB433" s="78">
        <v>392.35</v>
      </c>
      <c r="GC433" s="78"/>
      <c r="GD433" s="79">
        <v>302.83</v>
      </c>
      <c r="GE433" s="65" t="s">
        <v>412</v>
      </c>
      <c r="GF433" s="68">
        <v>0.22383883603805299</v>
      </c>
      <c r="GG433" s="78">
        <v>434.03</v>
      </c>
      <c r="GH433" s="78">
        <v>423.24</v>
      </c>
      <c r="GI433" s="78">
        <v>318.41000000000003</v>
      </c>
      <c r="GJ433" s="78">
        <v>262.27</v>
      </c>
      <c r="GK433" s="78"/>
      <c r="GL433" s="79">
        <v>364.77</v>
      </c>
      <c r="GM433" s="65" t="s">
        <v>413</v>
      </c>
      <c r="GN433" s="68">
        <v>0.10774120562409099</v>
      </c>
      <c r="GO433" s="78">
        <v>423.9</v>
      </c>
      <c r="GP433" s="78">
        <v>416.98</v>
      </c>
      <c r="GQ433" s="78">
        <v>308.44</v>
      </c>
      <c r="GR433" s="78">
        <v>246.94</v>
      </c>
      <c r="GS433" s="78"/>
      <c r="GT433" s="79"/>
      <c r="GU433" s="65" t="s">
        <v>414</v>
      </c>
      <c r="GV433" s="68">
        <v>1</v>
      </c>
      <c r="GW433" s="78">
        <v>407.61</v>
      </c>
      <c r="GX433" s="78">
        <v>372</v>
      </c>
      <c r="GY433" s="78">
        <v>333.76</v>
      </c>
      <c r="GZ433" s="78">
        <v>287</v>
      </c>
      <c r="HA433" s="78"/>
      <c r="HB433" s="79">
        <v>331.88</v>
      </c>
      <c r="HC433" s="65" t="s">
        <v>415</v>
      </c>
      <c r="HD433" s="68">
        <v>1</v>
      </c>
      <c r="HE433" s="78">
        <v>423.16</v>
      </c>
      <c r="HF433" s="78">
        <v>424.78</v>
      </c>
      <c r="HG433" s="78"/>
      <c r="HH433" s="78">
        <v>193.91</v>
      </c>
      <c r="HI433" s="78">
        <v>187.27</v>
      </c>
      <c r="HJ433" s="79">
        <v>371.72</v>
      </c>
      <c r="HK433" s="85" t="s">
        <v>416</v>
      </c>
      <c r="HL433" s="68">
        <v>1.2490632025980499</v>
      </c>
      <c r="HM433" s="78">
        <v>373.17</v>
      </c>
      <c r="HN433" s="78">
        <v>379.29</v>
      </c>
      <c r="HO433" s="78">
        <v>312.64</v>
      </c>
      <c r="HP433" s="78"/>
      <c r="HQ433" s="78"/>
      <c r="HR433" s="79"/>
    </row>
    <row r="434" spans="1:226" x14ac:dyDescent="0.25">
      <c r="A434" s="81">
        <v>42464</v>
      </c>
      <c r="B434" s="82" t="s">
        <v>387</v>
      </c>
      <c r="C434" s="83">
        <v>418.63958426354759</v>
      </c>
      <c r="D434" s="83">
        <v>404.13861483685292</v>
      </c>
      <c r="E434" s="83">
        <v>358.84682581522134</v>
      </c>
      <c r="F434" s="83">
        <v>235.57403586976511</v>
      </c>
      <c r="G434" s="83">
        <v>187.12986722571628</v>
      </c>
      <c r="H434" s="84">
        <v>268.89893309758003</v>
      </c>
      <c r="I434" s="82" t="s">
        <v>388</v>
      </c>
      <c r="J434" s="83">
        <v>431.07335480965497</v>
      </c>
      <c r="K434" s="83">
        <v>405.87677110725582</v>
      </c>
      <c r="L434" s="83">
        <v>358.23272299321155</v>
      </c>
      <c r="M434" s="83">
        <v>233.78934305538189</v>
      </c>
      <c r="N434" s="83">
        <v>194.60483704974271</v>
      </c>
      <c r="O434" s="84">
        <v>306.17813349437392</v>
      </c>
      <c r="P434" s="65" t="s">
        <v>389</v>
      </c>
      <c r="Q434" s="78">
        <v>408.31</v>
      </c>
      <c r="R434" s="78">
        <v>408.69</v>
      </c>
      <c r="S434" s="78">
        <v>358.89</v>
      </c>
      <c r="T434" s="78">
        <v>193</v>
      </c>
      <c r="U434" s="78"/>
      <c r="V434" s="79"/>
      <c r="W434" s="65" t="s">
        <v>390</v>
      </c>
      <c r="X434" s="78">
        <v>396.5</v>
      </c>
      <c r="Y434" s="78">
        <v>390.08</v>
      </c>
      <c r="Z434" s="78">
        <v>331.85</v>
      </c>
      <c r="AA434" s="78">
        <v>169.24</v>
      </c>
      <c r="AB434" s="78"/>
      <c r="AC434" s="79">
        <v>329.75</v>
      </c>
      <c r="AD434" s="65" t="s">
        <v>391</v>
      </c>
      <c r="AE434" s="68">
        <v>0.51129972389814904</v>
      </c>
      <c r="AF434" s="78">
        <v>399.24</v>
      </c>
      <c r="AG434" s="78">
        <v>398.81</v>
      </c>
      <c r="AH434" s="78">
        <v>343.08</v>
      </c>
      <c r="AI434" s="78"/>
      <c r="AJ434" s="78"/>
      <c r="AK434" s="79">
        <v>234.51</v>
      </c>
      <c r="AL434" s="69" t="s">
        <v>392</v>
      </c>
      <c r="AM434" s="70">
        <v>1</v>
      </c>
      <c r="AN434" s="78">
        <v>456.27</v>
      </c>
      <c r="AO434" s="78">
        <v>460.05</v>
      </c>
      <c r="AP434" s="78">
        <v>412.84</v>
      </c>
      <c r="AQ434" s="78">
        <v>441.32</v>
      </c>
      <c r="AR434" s="78"/>
      <c r="AS434" s="79"/>
      <c r="AT434" s="65" t="s">
        <v>393</v>
      </c>
      <c r="AU434" s="68">
        <v>3.6974044220956903E-2</v>
      </c>
      <c r="AV434" s="78">
        <v>361.91</v>
      </c>
      <c r="AW434" s="78">
        <v>387.39</v>
      </c>
      <c r="AX434" s="78">
        <v>332.01</v>
      </c>
      <c r="AY434" s="78">
        <v>217.48</v>
      </c>
      <c r="AZ434" s="78"/>
      <c r="BA434" s="79">
        <v>290.92</v>
      </c>
      <c r="BB434" s="65" t="s">
        <v>394</v>
      </c>
      <c r="BC434" s="78">
        <v>423.65</v>
      </c>
      <c r="BD434" s="78">
        <v>397.67</v>
      </c>
      <c r="BE434" s="78">
        <v>338.65</v>
      </c>
      <c r="BF434" s="78"/>
      <c r="BG434" s="78"/>
      <c r="BH434" s="79">
        <v>331.73</v>
      </c>
      <c r="BI434" s="65" t="s">
        <v>395</v>
      </c>
      <c r="BJ434" s="68">
        <v>0.13430209914180999</v>
      </c>
      <c r="BK434" s="78">
        <v>519.48</v>
      </c>
      <c r="BL434" s="78">
        <v>467.51</v>
      </c>
      <c r="BM434" s="78">
        <v>558.13</v>
      </c>
      <c r="BN434" s="78">
        <v>270.08</v>
      </c>
      <c r="BO434" s="78"/>
      <c r="BP434" s="79"/>
      <c r="BQ434" s="65" t="s">
        <v>396</v>
      </c>
      <c r="BR434" s="68">
        <v>1</v>
      </c>
      <c r="BS434" s="78">
        <v>461.4</v>
      </c>
      <c r="BT434" s="78">
        <v>462.08</v>
      </c>
      <c r="BU434" s="78">
        <v>399.88</v>
      </c>
      <c r="BV434" s="78"/>
      <c r="BW434" s="78"/>
      <c r="BX434" s="79">
        <v>362.58</v>
      </c>
      <c r="BY434" s="65" t="s">
        <v>397</v>
      </c>
      <c r="BZ434" s="78">
        <v>476.85</v>
      </c>
      <c r="CA434" s="78">
        <v>438.79</v>
      </c>
      <c r="CB434" s="78">
        <v>338.18</v>
      </c>
      <c r="CC434" s="78">
        <v>203.81</v>
      </c>
      <c r="CD434" s="78"/>
      <c r="CE434" s="79">
        <v>438.63</v>
      </c>
      <c r="CF434" s="65" t="s">
        <v>398</v>
      </c>
      <c r="CG434" s="78">
        <v>433.51</v>
      </c>
      <c r="CH434" s="78">
        <v>450.97</v>
      </c>
      <c r="CI434" s="78">
        <v>385.19</v>
      </c>
      <c r="CJ434" s="78"/>
      <c r="CK434" s="78"/>
      <c r="CL434" s="79"/>
      <c r="CM434" s="65" t="s">
        <v>399</v>
      </c>
      <c r="CN434" s="78">
        <v>432.55</v>
      </c>
      <c r="CO434" s="78">
        <v>376.72</v>
      </c>
      <c r="CP434" s="78">
        <v>396.48</v>
      </c>
      <c r="CQ434" s="78">
        <v>215.52</v>
      </c>
      <c r="CR434" s="78"/>
      <c r="CS434" s="79">
        <v>507.06</v>
      </c>
      <c r="CT434" s="65" t="s">
        <v>400</v>
      </c>
      <c r="CU434" s="78">
        <v>431.35</v>
      </c>
      <c r="CV434" s="78">
        <v>497.79</v>
      </c>
      <c r="CW434" s="78">
        <v>375.21</v>
      </c>
      <c r="CX434" s="78">
        <v>235.73</v>
      </c>
      <c r="CY434" s="78"/>
      <c r="CZ434" s="79"/>
      <c r="DA434" s="65" t="s">
        <v>401</v>
      </c>
      <c r="DB434" s="68">
        <v>0.13312920189043501</v>
      </c>
      <c r="DC434" s="78">
        <v>432.4</v>
      </c>
      <c r="DD434" s="78">
        <v>427.61</v>
      </c>
      <c r="DE434" s="78">
        <v>359.37</v>
      </c>
      <c r="DF434" s="78">
        <v>287.56</v>
      </c>
      <c r="DG434" s="78"/>
      <c r="DH434" s="79">
        <v>400</v>
      </c>
      <c r="DI434" s="65" t="s">
        <v>402</v>
      </c>
      <c r="DJ434" s="68">
        <v>3.20215184604054E-3</v>
      </c>
      <c r="DK434" s="78">
        <v>445.58</v>
      </c>
      <c r="DL434" s="78">
        <v>437.27</v>
      </c>
      <c r="DM434" s="78">
        <v>437.27</v>
      </c>
      <c r="DN434" s="78">
        <v>308.95999999999998</v>
      </c>
      <c r="DO434" s="78"/>
      <c r="DP434" s="79">
        <v>381.67</v>
      </c>
      <c r="DQ434" s="65" t="s">
        <v>403</v>
      </c>
      <c r="DR434" s="78">
        <v>415.86</v>
      </c>
      <c r="DS434" s="78">
        <v>394.5</v>
      </c>
      <c r="DT434" s="78">
        <v>341.65</v>
      </c>
      <c r="DU434" s="78">
        <v>445.88</v>
      </c>
      <c r="DV434" s="78"/>
      <c r="DW434" s="79"/>
      <c r="DX434" s="65" t="s">
        <v>404</v>
      </c>
      <c r="DY434" s="78">
        <v>430.09</v>
      </c>
      <c r="DZ434" s="78">
        <v>401.78</v>
      </c>
      <c r="EA434" s="78">
        <v>453.73</v>
      </c>
      <c r="EB434" s="78">
        <v>220.35</v>
      </c>
      <c r="EC434" s="78"/>
      <c r="ED434" s="79">
        <v>297.75</v>
      </c>
      <c r="EE434" s="65" t="s">
        <v>405</v>
      </c>
      <c r="EF434" s="68">
        <v>1</v>
      </c>
      <c r="EG434" s="78">
        <v>425.07</v>
      </c>
      <c r="EH434" s="78">
        <v>416.45</v>
      </c>
      <c r="EI434" s="78">
        <v>319.36</v>
      </c>
      <c r="EJ434" s="78"/>
      <c r="EK434" s="78">
        <v>299.94</v>
      </c>
      <c r="EL434" s="79">
        <v>205</v>
      </c>
      <c r="EM434" s="65" t="s">
        <v>406</v>
      </c>
      <c r="EN434" s="78">
        <v>470.39</v>
      </c>
      <c r="EO434" s="78">
        <v>406.03</v>
      </c>
      <c r="EP434" s="78">
        <v>351.4</v>
      </c>
      <c r="EQ434" s="78"/>
      <c r="ER434" s="78"/>
      <c r="ES434" s="79">
        <v>319.08</v>
      </c>
      <c r="ET434" s="65" t="s">
        <v>407</v>
      </c>
      <c r="EU434" s="68">
        <v>1</v>
      </c>
      <c r="EV434" s="78">
        <v>419.57</v>
      </c>
      <c r="EW434" s="78">
        <v>404.99</v>
      </c>
      <c r="EX434" s="78">
        <v>404.99</v>
      </c>
      <c r="EY434" s="78"/>
      <c r="EZ434" s="78"/>
      <c r="FA434" s="79">
        <v>298.63</v>
      </c>
      <c r="FB434" s="65" t="s">
        <v>408</v>
      </c>
      <c r="FC434" s="78">
        <v>535.37</v>
      </c>
      <c r="FD434" s="78">
        <v>510.65</v>
      </c>
      <c r="FE434" s="78">
        <v>615.37</v>
      </c>
      <c r="FF434" s="78"/>
      <c r="FG434" s="78"/>
      <c r="FH434" s="79"/>
      <c r="FI434" s="65" t="s">
        <v>409</v>
      </c>
      <c r="FJ434" s="78">
        <v>424.58</v>
      </c>
      <c r="FK434" s="78">
        <v>410.01</v>
      </c>
      <c r="FL434" s="78">
        <v>202.57</v>
      </c>
      <c r="FM434" s="78">
        <v>385.67</v>
      </c>
      <c r="FN434" s="78"/>
      <c r="FO434" s="79">
        <v>284.17</v>
      </c>
      <c r="FP434" s="65" t="s">
        <v>410</v>
      </c>
      <c r="FQ434" s="68">
        <v>0.236183278223902</v>
      </c>
      <c r="FR434" s="78">
        <v>405.94</v>
      </c>
      <c r="FS434" s="78">
        <v>404.71</v>
      </c>
      <c r="FT434" s="78">
        <v>389.16</v>
      </c>
      <c r="FU434" s="78">
        <v>296.69</v>
      </c>
      <c r="FV434" s="78">
        <v>154.24</v>
      </c>
      <c r="FW434" s="79">
        <v>198.4</v>
      </c>
      <c r="FX434" s="65" t="s">
        <v>411</v>
      </c>
      <c r="FY434" s="78">
        <v>456.7</v>
      </c>
      <c r="FZ434" s="78">
        <v>452.78</v>
      </c>
      <c r="GA434" s="78">
        <v>404.71</v>
      </c>
      <c r="GB434" s="78">
        <v>399.27</v>
      </c>
      <c r="GC434" s="78"/>
      <c r="GD434" s="79">
        <v>296.33</v>
      </c>
      <c r="GE434" s="65" t="s">
        <v>412</v>
      </c>
      <c r="GF434" s="68">
        <v>0.22397419817237099</v>
      </c>
      <c r="GG434" s="78">
        <v>437.75</v>
      </c>
      <c r="GH434" s="78">
        <v>439.44</v>
      </c>
      <c r="GI434" s="78">
        <v>334.34</v>
      </c>
      <c r="GJ434" s="78">
        <v>242.77</v>
      </c>
      <c r="GK434" s="78"/>
      <c r="GL434" s="79">
        <v>360.84</v>
      </c>
      <c r="GM434" s="65" t="s">
        <v>413</v>
      </c>
      <c r="GN434" s="68">
        <v>0.108116289881396</v>
      </c>
      <c r="GO434" s="78">
        <v>438</v>
      </c>
      <c r="GP434" s="78">
        <v>434.61</v>
      </c>
      <c r="GQ434" s="78">
        <v>315.39999999999998</v>
      </c>
      <c r="GR434" s="78">
        <v>232.02</v>
      </c>
      <c r="GS434" s="78"/>
      <c r="GT434" s="79"/>
      <c r="GU434" s="65" t="s">
        <v>414</v>
      </c>
      <c r="GV434" s="68">
        <v>1</v>
      </c>
      <c r="GW434" s="78">
        <v>407.61</v>
      </c>
      <c r="GX434" s="78">
        <v>372</v>
      </c>
      <c r="GY434" s="78">
        <v>333.76</v>
      </c>
      <c r="GZ434" s="78">
        <v>287</v>
      </c>
      <c r="HA434" s="78"/>
      <c r="HB434" s="79">
        <v>332.25</v>
      </c>
      <c r="HC434" s="65" t="s">
        <v>415</v>
      </c>
      <c r="HD434" s="68">
        <v>1</v>
      </c>
      <c r="HE434" s="78">
        <v>404.83</v>
      </c>
      <c r="HF434" s="78">
        <v>435.62</v>
      </c>
      <c r="HG434" s="78"/>
      <c r="HH434" s="78">
        <v>200.7</v>
      </c>
      <c r="HI434" s="78">
        <v>194.06</v>
      </c>
      <c r="HJ434" s="79">
        <v>371.72</v>
      </c>
      <c r="HK434" s="85" t="s">
        <v>416</v>
      </c>
      <c r="HL434" s="68">
        <v>1.2541072010835499</v>
      </c>
      <c r="HM434" s="78">
        <v>365.46</v>
      </c>
      <c r="HN434" s="78">
        <v>373.89</v>
      </c>
      <c r="HO434" s="78">
        <v>326.76</v>
      </c>
      <c r="HP434" s="78"/>
      <c r="HQ434" s="78"/>
      <c r="HR434" s="79"/>
    </row>
    <row r="435" spans="1:226" x14ac:dyDescent="0.25">
      <c r="A435" s="81">
        <v>42450</v>
      </c>
      <c r="B435" s="82" t="s">
        <v>387</v>
      </c>
      <c r="C435" s="83">
        <v>397.75563151033492</v>
      </c>
      <c r="D435" s="83">
        <v>406.97644157505221</v>
      </c>
      <c r="E435" s="83">
        <v>367.9427683214729</v>
      </c>
      <c r="F435" s="83">
        <v>241.25580669204922</v>
      </c>
      <c r="G435" s="83">
        <v>188.74401816911251</v>
      </c>
      <c r="H435" s="84">
        <v>270.46171203337201</v>
      </c>
      <c r="I435" s="82" t="s">
        <v>388</v>
      </c>
      <c r="J435" s="83">
        <v>407.45189832738936</v>
      </c>
      <c r="K435" s="83">
        <v>409.8171524079155</v>
      </c>
      <c r="L435" s="83">
        <v>367.11637878641358</v>
      </c>
      <c r="M435" s="83">
        <v>239.93714652847635</v>
      </c>
      <c r="N435" s="83">
        <v>196.78356775300173</v>
      </c>
      <c r="O435" s="84">
        <v>306.2396765199727</v>
      </c>
      <c r="P435" s="65" t="s">
        <v>389</v>
      </c>
      <c r="Q435" s="78">
        <v>386.64</v>
      </c>
      <c r="R435" s="78">
        <v>413.69</v>
      </c>
      <c r="S435" s="78">
        <v>373.27</v>
      </c>
      <c r="T435" s="78">
        <v>193</v>
      </c>
      <c r="U435" s="78"/>
      <c r="V435" s="79"/>
      <c r="W435" s="65" t="s">
        <v>390</v>
      </c>
      <c r="X435" s="78">
        <v>382.47</v>
      </c>
      <c r="Y435" s="78">
        <v>410.05</v>
      </c>
      <c r="Z435" s="78">
        <v>355.23</v>
      </c>
      <c r="AA435" s="78">
        <v>169.97</v>
      </c>
      <c r="AB435" s="78"/>
      <c r="AC435" s="79">
        <v>329.75</v>
      </c>
      <c r="AD435" s="65" t="s">
        <v>391</v>
      </c>
      <c r="AE435" s="68">
        <v>0.51129972389814904</v>
      </c>
      <c r="AF435" s="78">
        <v>394.43</v>
      </c>
      <c r="AG435" s="78">
        <v>393.4</v>
      </c>
      <c r="AH435" s="78">
        <v>343.08</v>
      </c>
      <c r="AI435" s="78"/>
      <c r="AJ435" s="78"/>
      <c r="AK435" s="79">
        <v>237.19</v>
      </c>
      <c r="AL435" s="69" t="s">
        <v>392</v>
      </c>
      <c r="AM435" s="70">
        <v>1</v>
      </c>
      <c r="AN435" s="78">
        <v>417.87</v>
      </c>
      <c r="AO435" s="78">
        <v>435.09</v>
      </c>
      <c r="AP435" s="78">
        <v>381.35</v>
      </c>
      <c r="AQ435" s="78">
        <v>441.34</v>
      </c>
      <c r="AR435" s="78"/>
      <c r="AS435" s="79"/>
      <c r="AT435" s="65" t="s">
        <v>393</v>
      </c>
      <c r="AU435" s="68">
        <v>3.6989088218975397E-2</v>
      </c>
      <c r="AV435" s="78">
        <v>343.83</v>
      </c>
      <c r="AW435" s="78">
        <v>389.2</v>
      </c>
      <c r="AX435" s="78">
        <v>341.01</v>
      </c>
      <c r="AY435" s="78">
        <v>217.57</v>
      </c>
      <c r="AZ435" s="78"/>
      <c r="BA435" s="79">
        <v>293.27</v>
      </c>
      <c r="BB435" s="65" t="s">
        <v>394</v>
      </c>
      <c r="BC435" s="78">
        <v>390.88</v>
      </c>
      <c r="BD435" s="78">
        <v>408.59</v>
      </c>
      <c r="BE435" s="78">
        <v>349.1</v>
      </c>
      <c r="BF435" s="78"/>
      <c r="BG435" s="78"/>
      <c r="BH435" s="79">
        <v>336.07</v>
      </c>
      <c r="BI435" s="65" t="s">
        <v>395</v>
      </c>
      <c r="BJ435" s="68">
        <v>0.134148959004078</v>
      </c>
      <c r="BK435" s="78">
        <v>489.91</v>
      </c>
      <c r="BL435" s="78">
        <v>488.44</v>
      </c>
      <c r="BM435" s="78">
        <v>578.96</v>
      </c>
      <c r="BN435" s="78">
        <v>269.77</v>
      </c>
      <c r="BO435" s="78"/>
      <c r="BP435" s="79"/>
      <c r="BQ435" s="65" t="s">
        <v>396</v>
      </c>
      <c r="BR435" s="68">
        <v>1</v>
      </c>
      <c r="BS435" s="78">
        <v>428.06</v>
      </c>
      <c r="BT435" s="78">
        <v>458.75</v>
      </c>
      <c r="BU435" s="78">
        <v>415.72</v>
      </c>
      <c r="BV435" s="78"/>
      <c r="BW435" s="78"/>
      <c r="BX435" s="79">
        <v>362.58</v>
      </c>
      <c r="BY435" s="65" t="s">
        <v>397</v>
      </c>
      <c r="BZ435" s="78">
        <v>460.73</v>
      </c>
      <c r="CA435" s="78">
        <v>440.04</v>
      </c>
      <c r="CB435" s="78">
        <v>341.69</v>
      </c>
      <c r="CC435" s="78">
        <v>213.67</v>
      </c>
      <c r="CD435" s="78"/>
      <c r="CE435" s="79">
        <v>438.38</v>
      </c>
      <c r="CF435" s="65" t="s">
        <v>398</v>
      </c>
      <c r="CG435" s="78">
        <v>408.51</v>
      </c>
      <c r="CH435" s="78">
        <v>436.46</v>
      </c>
      <c r="CI435" s="78">
        <v>394.87</v>
      </c>
      <c r="CJ435" s="78"/>
      <c r="CK435" s="78"/>
      <c r="CL435" s="79"/>
      <c r="CM435" s="65" t="s">
        <v>399</v>
      </c>
      <c r="CN435" s="78">
        <v>411.11</v>
      </c>
      <c r="CO435" s="78">
        <v>378.92</v>
      </c>
      <c r="CP435" s="78">
        <v>398.27</v>
      </c>
      <c r="CQ435" s="78">
        <v>226.01</v>
      </c>
      <c r="CR435" s="78"/>
      <c r="CS435" s="79">
        <v>506.62</v>
      </c>
      <c r="CT435" s="65" t="s">
        <v>400</v>
      </c>
      <c r="CU435" s="78">
        <v>415.99</v>
      </c>
      <c r="CV435" s="78">
        <v>490.27</v>
      </c>
      <c r="CW435" s="78">
        <v>367.78</v>
      </c>
      <c r="CX435" s="78">
        <v>235.95</v>
      </c>
      <c r="CY435" s="78"/>
      <c r="CZ435" s="79"/>
      <c r="DA435" s="65" t="s">
        <v>401</v>
      </c>
      <c r="DB435" s="68">
        <v>0.13295220368277599</v>
      </c>
      <c r="DC435" s="78">
        <v>418</v>
      </c>
      <c r="DD435" s="78">
        <v>434.49</v>
      </c>
      <c r="DE435" s="78">
        <v>359.95</v>
      </c>
      <c r="DF435" s="78">
        <v>287.18</v>
      </c>
      <c r="DG435" s="78"/>
      <c r="DH435" s="79">
        <v>403.72</v>
      </c>
      <c r="DI435" s="65" t="s">
        <v>402</v>
      </c>
      <c r="DJ435" s="68">
        <v>3.22071564301588E-3</v>
      </c>
      <c r="DK435" s="78">
        <v>417.95</v>
      </c>
      <c r="DL435" s="78">
        <v>442.14</v>
      </c>
      <c r="DM435" s="78">
        <v>442.14</v>
      </c>
      <c r="DN435" s="78">
        <v>246.33</v>
      </c>
      <c r="DO435" s="78"/>
      <c r="DP435" s="79">
        <v>385.89</v>
      </c>
      <c r="DQ435" s="65" t="s">
        <v>403</v>
      </c>
      <c r="DR435" s="78">
        <v>383.34</v>
      </c>
      <c r="DS435" s="78">
        <v>394.5</v>
      </c>
      <c r="DT435" s="78">
        <v>345.55</v>
      </c>
      <c r="DU435" s="78">
        <v>445.99</v>
      </c>
      <c r="DV435" s="78"/>
      <c r="DW435" s="79"/>
      <c r="DX435" s="65" t="s">
        <v>404</v>
      </c>
      <c r="DY435" s="78">
        <v>424.63</v>
      </c>
      <c r="DZ435" s="78">
        <v>401.65</v>
      </c>
      <c r="EA435" s="78">
        <v>467.33</v>
      </c>
      <c r="EB435" s="78">
        <v>221.4</v>
      </c>
      <c r="EC435" s="78"/>
      <c r="ED435" s="79">
        <v>296.92</v>
      </c>
      <c r="EE435" s="65" t="s">
        <v>405</v>
      </c>
      <c r="EF435" s="68">
        <v>1</v>
      </c>
      <c r="EG435" s="78">
        <v>402.36</v>
      </c>
      <c r="EH435" s="78">
        <v>399.23</v>
      </c>
      <c r="EI435" s="78">
        <v>350.76</v>
      </c>
      <c r="EJ435" s="78"/>
      <c r="EK435" s="78">
        <v>299.94</v>
      </c>
      <c r="EL435" s="79">
        <v>204.33</v>
      </c>
      <c r="EM435" s="65" t="s">
        <v>406</v>
      </c>
      <c r="EN435" s="78">
        <v>408.67</v>
      </c>
      <c r="EO435" s="78">
        <v>422.3</v>
      </c>
      <c r="EP435" s="78">
        <v>354.36</v>
      </c>
      <c r="EQ435" s="78"/>
      <c r="ER435" s="78"/>
      <c r="ES435" s="79">
        <v>330.38</v>
      </c>
      <c r="ET435" s="65" t="s">
        <v>407</v>
      </c>
      <c r="EU435" s="68">
        <v>1</v>
      </c>
      <c r="EV435" s="78">
        <v>389.81</v>
      </c>
      <c r="EW435" s="78">
        <v>394.6</v>
      </c>
      <c r="EX435" s="78">
        <v>394.6</v>
      </c>
      <c r="EY435" s="78"/>
      <c r="EZ435" s="78"/>
      <c r="FA435" s="79">
        <v>299.05</v>
      </c>
      <c r="FB435" s="65" t="s">
        <v>408</v>
      </c>
      <c r="FC435" s="78">
        <v>569.26</v>
      </c>
      <c r="FD435" s="78">
        <v>561.5</v>
      </c>
      <c r="FE435" s="78">
        <v>615.37</v>
      </c>
      <c r="FF435" s="78"/>
      <c r="FG435" s="78"/>
      <c r="FH435" s="79"/>
      <c r="FI435" s="65" t="s">
        <v>409</v>
      </c>
      <c r="FJ435" s="78">
        <v>387.39</v>
      </c>
      <c r="FK435" s="78">
        <v>420.75</v>
      </c>
      <c r="FL435" s="78">
        <v>211.66</v>
      </c>
      <c r="FM435" s="78">
        <v>424.67</v>
      </c>
      <c r="FN435" s="78"/>
      <c r="FO435" s="79">
        <v>282.52</v>
      </c>
      <c r="FP435" s="65" t="s">
        <v>410</v>
      </c>
      <c r="FQ435" s="68">
        <v>0.23484652779408699</v>
      </c>
      <c r="FR435" s="78">
        <v>390.97</v>
      </c>
      <c r="FS435" s="78">
        <v>409.89</v>
      </c>
      <c r="FT435" s="78">
        <v>401.55</v>
      </c>
      <c r="FU435" s="78">
        <v>269.33</v>
      </c>
      <c r="FV435" s="78">
        <v>153.37</v>
      </c>
      <c r="FW435" s="79">
        <v>201.91</v>
      </c>
      <c r="FX435" s="65" t="s">
        <v>411</v>
      </c>
      <c r="FY435" s="78">
        <v>431.91</v>
      </c>
      <c r="FZ435" s="78">
        <v>451.15</v>
      </c>
      <c r="GA435" s="78">
        <v>407.15</v>
      </c>
      <c r="GB435" s="78">
        <v>398.38</v>
      </c>
      <c r="GC435" s="78"/>
      <c r="GD435" s="79">
        <v>294.7</v>
      </c>
      <c r="GE435" s="65" t="s">
        <v>412</v>
      </c>
      <c r="GF435" s="68">
        <v>0.223773720014321</v>
      </c>
      <c r="GG435" s="78">
        <v>431.43</v>
      </c>
      <c r="GH435" s="78">
        <v>441.84</v>
      </c>
      <c r="GI435" s="78">
        <v>220.7</v>
      </c>
      <c r="GJ435" s="78">
        <v>233.35</v>
      </c>
      <c r="GK435" s="78"/>
      <c r="GL435" s="79">
        <v>362.53</v>
      </c>
      <c r="GM435" s="65" t="s">
        <v>413</v>
      </c>
      <c r="GN435" s="68">
        <v>0.10806371436598999</v>
      </c>
      <c r="GO435" s="78">
        <v>419.55</v>
      </c>
      <c r="GP435" s="78">
        <v>456.35</v>
      </c>
      <c r="GQ435" s="78">
        <v>335.47</v>
      </c>
      <c r="GR435" s="78">
        <v>247.14</v>
      </c>
      <c r="GS435" s="78"/>
      <c r="GT435" s="79"/>
      <c r="GU435" s="65" t="s">
        <v>414</v>
      </c>
      <c r="GV435" s="68">
        <v>1</v>
      </c>
      <c r="GW435" s="78">
        <v>382.98</v>
      </c>
      <c r="GX435" s="78">
        <v>363.94</v>
      </c>
      <c r="GY435" s="78">
        <v>327.33999999999997</v>
      </c>
      <c r="GZ435" s="78">
        <v>267</v>
      </c>
      <c r="HA435" s="78"/>
      <c r="HB435" s="79">
        <v>360.93</v>
      </c>
      <c r="HC435" s="65" t="s">
        <v>415</v>
      </c>
      <c r="HD435" s="68">
        <v>1</v>
      </c>
      <c r="HE435" s="78">
        <v>386.5</v>
      </c>
      <c r="HF435" s="78">
        <v>418.12</v>
      </c>
      <c r="HG435" s="78"/>
      <c r="HH435" s="78">
        <v>202.89</v>
      </c>
      <c r="HI435" s="78">
        <v>196.25</v>
      </c>
      <c r="HJ435" s="79">
        <v>370.05</v>
      </c>
      <c r="HK435" s="85" t="s">
        <v>416</v>
      </c>
      <c r="HL435" s="68">
        <v>1.2770902775117201</v>
      </c>
      <c r="HM435" s="78">
        <v>351.62</v>
      </c>
      <c r="HN435" s="78">
        <v>362.91</v>
      </c>
      <c r="HO435" s="78">
        <v>330.09</v>
      </c>
      <c r="HP435" s="78"/>
      <c r="HQ435" s="78"/>
      <c r="HR435" s="79"/>
    </row>
    <row r="436" spans="1:226" x14ac:dyDescent="0.25">
      <c r="A436" s="81">
        <v>42443</v>
      </c>
      <c r="B436" s="82" t="s">
        <v>387</v>
      </c>
      <c r="C436" s="83">
        <v>390.58070277427851</v>
      </c>
      <c r="D436" s="83">
        <v>400.25740036427106</v>
      </c>
      <c r="E436" s="83">
        <v>370.87134778659464</v>
      </c>
      <c r="F436" s="83">
        <v>235.81224367025405</v>
      </c>
      <c r="G436" s="83">
        <v>170.1342697414396</v>
      </c>
      <c r="H436" s="84">
        <v>271.5327273323694</v>
      </c>
      <c r="I436" s="82" t="s">
        <v>388</v>
      </c>
      <c r="J436" s="83">
        <v>400.44980635364391</v>
      </c>
      <c r="K436" s="83">
        <v>403.87174866977381</v>
      </c>
      <c r="L436" s="83">
        <v>370.42438552052192</v>
      </c>
      <c r="M436" s="83">
        <v>233.82120109695697</v>
      </c>
      <c r="N436" s="83">
        <v>177.21478559176674</v>
      </c>
      <c r="O436" s="84">
        <v>306.48524626800958</v>
      </c>
      <c r="P436" s="65" t="s">
        <v>389</v>
      </c>
      <c r="Q436" s="78">
        <v>387.47</v>
      </c>
      <c r="R436" s="78">
        <v>409.53</v>
      </c>
      <c r="S436" s="78">
        <v>373.71</v>
      </c>
      <c r="T436" s="78">
        <v>191</v>
      </c>
      <c r="U436" s="78"/>
      <c r="V436" s="79"/>
      <c r="W436" s="65" t="s">
        <v>390</v>
      </c>
      <c r="X436" s="78">
        <v>369.5</v>
      </c>
      <c r="Y436" s="78">
        <v>403.85</v>
      </c>
      <c r="Z436" s="78">
        <v>355.23</v>
      </c>
      <c r="AA436" s="78">
        <v>169.97</v>
      </c>
      <c r="AB436" s="78"/>
      <c r="AC436" s="79">
        <v>329.75</v>
      </c>
      <c r="AD436" s="65" t="s">
        <v>391</v>
      </c>
      <c r="AE436" s="68">
        <v>0.51129972389814904</v>
      </c>
      <c r="AF436" s="78">
        <v>392.13</v>
      </c>
      <c r="AG436" s="78">
        <v>386.5</v>
      </c>
      <c r="AH436" s="78">
        <v>334.3</v>
      </c>
      <c r="AI436" s="78"/>
      <c r="AJ436" s="78"/>
      <c r="AK436" s="79">
        <v>237.23</v>
      </c>
      <c r="AL436" s="69" t="s">
        <v>392</v>
      </c>
      <c r="AM436" s="70">
        <v>1</v>
      </c>
      <c r="AN436" s="78">
        <v>417.87</v>
      </c>
      <c r="AO436" s="78">
        <v>434.78</v>
      </c>
      <c r="AP436" s="78">
        <v>381.35</v>
      </c>
      <c r="AQ436" s="78">
        <v>441.34</v>
      </c>
      <c r="AR436" s="78"/>
      <c r="AS436" s="79"/>
      <c r="AT436" s="65" t="s">
        <v>393</v>
      </c>
      <c r="AU436" s="68">
        <v>3.6968576709796697E-2</v>
      </c>
      <c r="AV436" s="78">
        <v>334.26</v>
      </c>
      <c r="AW436" s="78">
        <v>375.35</v>
      </c>
      <c r="AX436" s="78">
        <v>340.64</v>
      </c>
      <c r="AY436" s="78">
        <v>217.45</v>
      </c>
      <c r="AZ436" s="78"/>
      <c r="BA436" s="79">
        <v>293.5</v>
      </c>
      <c r="BB436" s="65" t="s">
        <v>394</v>
      </c>
      <c r="BC436" s="78">
        <v>390.04</v>
      </c>
      <c r="BD436" s="78">
        <v>406.07</v>
      </c>
      <c r="BE436" s="78">
        <v>357.98</v>
      </c>
      <c r="BF436" s="78"/>
      <c r="BG436" s="78"/>
      <c r="BH436" s="79">
        <v>335.93</v>
      </c>
      <c r="BI436" s="65" t="s">
        <v>395</v>
      </c>
      <c r="BJ436" s="68">
        <v>0.13407521619628601</v>
      </c>
      <c r="BK436" s="78">
        <v>489.64</v>
      </c>
      <c r="BL436" s="78">
        <v>488.17</v>
      </c>
      <c r="BM436" s="78">
        <v>578.64</v>
      </c>
      <c r="BN436" s="78">
        <v>276.33</v>
      </c>
      <c r="BO436" s="78"/>
      <c r="BP436" s="79"/>
      <c r="BQ436" s="65" t="s">
        <v>396</v>
      </c>
      <c r="BR436" s="68">
        <v>1</v>
      </c>
      <c r="BS436" s="78">
        <v>428.06</v>
      </c>
      <c r="BT436" s="78">
        <v>458.75</v>
      </c>
      <c r="BU436" s="78">
        <v>415.72</v>
      </c>
      <c r="BV436" s="78"/>
      <c r="BW436" s="78"/>
      <c r="BX436" s="79">
        <v>362.58</v>
      </c>
      <c r="BY436" s="65" t="s">
        <v>397</v>
      </c>
      <c r="BZ436" s="78">
        <v>451.27</v>
      </c>
      <c r="CA436" s="78">
        <v>434.68</v>
      </c>
      <c r="CB436" s="78">
        <v>334.38</v>
      </c>
      <c r="CC436" s="78">
        <v>203.41</v>
      </c>
      <c r="CD436" s="78"/>
      <c r="CE436" s="79">
        <v>438.19</v>
      </c>
      <c r="CF436" s="65" t="s">
        <v>398</v>
      </c>
      <c r="CG436" s="78">
        <v>410.93</v>
      </c>
      <c r="CH436" s="78">
        <v>434.04</v>
      </c>
      <c r="CI436" s="78">
        <v>403.74</v>
      </c>
      <c r="CJ436" s="78"/>
      <c r="CK436" s="78"/>
      <c r="CL436" s="79"/>
      <c r="CM436" s="65" t="s">
        <v>399</v>
      </c>
      <c r="CN436" s="78">
        <v>401.8</v>
      </c>
      <c r="CO436" s="78">
        <v>376.65</v>
      </c>
      <c r="CP436" s="78">
        <v>400.09</v>
      </c>
      <c r="CQ436" s="78">
        <v>229.11</v>
      </c>
      <c r="CR436" s="78"/>
      <c r="CS436" s="79">
        <v>518.05999999999995</v>
      </c>
      <c r="CT436" s="65" t="s">
        <v>400</v>
      </c>
      <c r="CU436" s="78">
        <v>380.81</v>
      </c>
      <c r="CV436" s="78">
        <v>459.71</v>
      </c>
      <c r="CW436" s="78">
        <v>345.22</v>
      </c>
      <c r="CX436" s="78">
        <v>225.39</v>
      </c>
      <c r="CY436" s="78"/>
      <c r="CZ436" s="79"/>
      <c r="DA436" s="65" t="s">
        <v>401</v>
      </c>
      <c r="DB436" s="68">
        <v>0.13218770654329101</v>
      </c>
      <c r="DC436" s="78">
        <v>387.05</v>
      </c>
      <c r="DD436" s="78">
        <v>407.88</v>
      </c>
      <c r="DE436" s="78">
        <v>342.02</v>
      </c>
      <c r="DF436" s="78">
        <v>285.52999999999997</v>
      </c>
      <c r="DG436" s="78"/>
      <c r="DH436" s="79">
        <v>397.28</v>
      </c>
      <c r="DI436" s="65" t="s">
        <v>402</v>
      </c>
      <c r="DJ436" s="68">
        <v>3.2246622166328099E-3</v>
      </c>
      <c r="DK436" s="78">
        <v>406.01</v>
      </c>
      <c r="DL436" s="78">
        <v>439.47</v>
      </c>
      <c r="DM436" s="78">
        <v>439.47</v>
      </c>
      <c r="DN436" s="78">
        <v>253.12</v>
      </c>
      <c r="DO436" s="78"/>
      <c r="DP436" s="79">
        <v>387.7</v>
      </c>
      <c r="DQ436" s="65" t="s">
        <v>403</v>
      </c>
      <c r="DR436" s="78">
        <v>367.08</v>
      </c>
      <c r="DS436" s="78">
        <v>370.11</v>
      </c>
      <c r="DT436" s="78">
        <v>343.35</v>
      </c>
      <c r="DU436" s="78">
        <v>451.55</v>
      </c>
      <c r="DV436" s="78"/>
      <c r="DW436" s="79"/>
      <c r="DX436" s="65" t="s">
        <v>404</v>
      </c>
      <c r="DY436" s="78">
        <v>412.18</v>
      </c>
      <c r="DZ436" s="78">
        <v>390.56</v>
      </c>
      <c r="EA436" s="78">
        <v>464.52</v>
      </c>
      <c r="EB436" s="78">
        <v>228.11</v>
      </c>
      <c r="EC436" s="78"/>
      <c r="ED436" s="79">
        <v>297.22000000000003</v>
      </c>
      <c r="EE436" s="65" t="s">
        <v>405</v>
      </c>
      <c r="EF436" s="68">
        <v>1</v>
      </c>
      <c r="EG436" s="78">
        <v>404.25</v>
      </c>
      <c r="EH436" s="78">
        <v>397.4</v>
      </c>
      <c r="EI436" s="78">
        <v>349.93</v>
      </c>
      <c r="EJ436" s="78"/>
      <c r="EK436" s="78">
        <v>299.94</v>
      </c>
      <c r="EL436" s="79">
        <v>207.12</v>
      </c>
      <c r="EM436" s="65" t="s">
        <v>406</v>
      </c>
      <c r="EN436" s="78">
        <v>425.57</v>
      </c>
      <c r="EO436" s="78">
        <v>422.3</v>
      </c>
      <c r="EP436" s="78">
        <v>367.4</v>
      </c>
      <c r="EQ436" s="78"/>
      <c r="ER436" s="78"/>
      <c r="ES436" s="79">
        <v>323.98</v>
      </c>
      <c r="ET436" s="65" t="s">
        <v>407</v>
      </c>
      <c r="EU436" s="68">
        <v>1</v>
      </c>
      <c r="EV436" s="78">
        <v>381.04</v>
      </c>
      <c r="EW436" s="78">
        <v>386.43</v>
      </c>
      <c r="EX436" s="78">
        <v>386.43</v>
      </c>
      <c r="EY436" s="78"/>
      <c r="EZ436" s="78"/>
      <c r="FA436" s="79">
        <v>299.45999999999998</v>
      </c>
      <c r="FB436" s="65" t="s">
        <v>408</v>
      </c>
      <c r="FC436" s="78">
        <v>569.26</v>
      </c>
      <c r="FD436" s="78">
        <v>561.5</v>
      </c>
      <c r="FE436" s="78">
        <v>615.37</v>
      </c>
      <c r="FF436" s="78"/>
      <c r="FG436" s="78"/>
      <c r="FH436" s="79"/>
      <c r="FI436" s="65" t="s">
        <v>409</v>
      </c>
      <c r="FJ436" s="78">
        <v>392.35</v>
      </c>
      <c r="FK436" s="78">
        <v>416.62</v>
      </c>
      <c r="FL436" s="78">
        <v>200.92</v>
      </c>
      <c r="FM436" s="78">
        <v>396.67</v>
      </c>
      <c r="FN436" s="78"/>
      <c r="FO436" s="79">
        <v>275.91000000000003</v>
      </c>
      <c r="FP436" s="65" t="s">
        <v>410</v>
      </c>
      <c r="FQ436" s="68">
        <v>0.23344305156757</v>
      </c>
      <c r="FR436" s="78">
        <v>380.15</v>
      </c>
      <c r="FS436" s="78">
        <v>397.1</v>
      </c>
      <c r="FT436" s="78">
        <v>400.27</v>
      </c>
      <c r="FU436" s="78">
        <v>270.35000000000002</v>
      </c>
      <c r="FV436" s="78">
        <v>138.97999999999999</v>
      </c>
      <c r="FW436" s="79">
        <v>204.79</v>
      </c>
      <c r="FX436" s="65" t="s">
        <v>411</v>
      </c>
      <c r="FY436" s="78">
        <v>414.83</v>
      </c>
      <c r="FZ436" s="78">
        <v>439.77</v>
      </c>
      <c r="GA436" s="78">
        <v>396.58</v>
      </c>
      <c r="GB436" s="78">
        <v>380.28</v>
      </c>
      <c r="GC436" s="78"/>
      <c r="GD436" s="79">
        <v>295.51</v>
      </c>
      <c r="GE436" s="65" t="s">
        <v>412</v>
      </c>
      <c r="GF436" s="68">
        <v>0.22392404496394799</v>
      </c>
      <c r="GG436" s="78">
        <v>418.65</v>
      </c>
      <c r="GH436" s="78">
        <v>431.73</v>
      </c>
      <c r="GI436" s="78">
        <v>255.55</v>
      </c>
      <c r="GJ436" s="78">
        <v>233.09</v>
      </c>
      <c r="GK436" s="78"/>
      <c r="GL436" s="79">
        <v>365.48</v>
      </c>
      <c r="GM436" s="65" t="s">
        <v>413</v>
      </c>
      <c r="GN436" s="68">
        <v>0.107747010020472</v>
      </c>
      <c r="GO436" s="78">
        <v>413.32</v>
      </c>
      <c r="GP436" s="78">
        <v>455.19</v>
      </c>
      <c r="GQ436" s="78">
        <v>335.09</v>
      </c>
      <c r="GR436" s="78">
        <v>246.2</v>
      </c>
      <c r="GS436" s="78"/>
      <c r="GT436" s="79"/>
      <c r="GU436" s="65" t="s">
        <v>414</v>
      </c>
      <c r="GV436" s="68">
        <v>1</v>
      </c>
      <c r="GW436" s="78">
        <v>346.1</v>
      </c>
      <c r="GX436" s="78">
        <v>332.79</v>
      </c>
      <c r="GY436" s="78">
        <v>301.93</v>
      </c>
      <c r="GZ436" s="78">
        <v>267</v>
      </c>
      <c r="HA436" s="78"/>
      <c r="HB436" s="79">
        <v>362.42</v>
      </c>
      <c r="HC436" s="65" t="s">
        <v>415</v>
      </c>
      <c r="HD436" s="68">
        <v>1</v>
      </c>
      <c r="HE436" s="78">
        <v>367.33</v>
      </c>
      <c r="HF436" s="78">
        <v>398.12</v>
      </c>
      <c r="HG436" s="78"/>
      <c r="HH436" s="78">
        <v>183.22</v>
      </c>
      <c r="HI436" s="78">
        <v>176.58</v>
      </c>
      <c r="HJ436" s="79">
        <v>370.89</v>
      </c>
      <c r="HK436" s="85" t="s">
        <v>416</v>
      </c>
      <c r="HL436" s="68">
        <v>1.2915224466601201</v>
      </c>
      <c r="HM436" s="78">
        <v>346.21</v>
      </c>
      <c r="HN436" s="78">
        <v>354.95</v>
      </c>
      <c r="HO436" s="78">
        <v>321.86</v>
      </c>
      <c r="HP436" s="78"/>
      <c r="HQ436" s="78"/>
      <c r="HR436" s="79"/>
    </row>
    <row r="437" spans="1:226" x14ac:dyDescent="0.25">
      <c r="A437" s="81">
        <v>42436</v>
      </c>
      <c r="B437" s="82" t="s">
        <v>387</v>
      </c>
      <c r="C437" s="83">
        <v>376.23512929015777</v>
      </c>
      <c r="D437" s="83">
        <v>381.5961863261594</v>
      </c>
      <c r="E437" s="83">
        <v>345.76427102057892</v>
      </c>
      <c r="F437" s="83">
        <v>235.27974222932713</v>
      </c>
      <c r="G437" s="83">
        <v>163.01344514325649</v>
      </c>
      <c r="H437" s="84">
        <v>271.66996204119363</v>
      </c>
      <c r="I437" s="82" t="s">
        <v>388</v>
      </c>
      <c r="J437" s="83">
        <v>385.16647986086014</v>
      </c>
      <c r="K437" s="83">
        <v>384.4663049602666</v>
      </c>
      <c r="L437" s="83">
        <v>344.68385348624145</v>
      </c>
      <c r="M437" s="83">
        <v>234.37558159719666</v>
      </c>
      <c r="N437" s="83">
        <v>168.79831903945114</v>
      </c>
      <c r="O437" s="84">
        <v>306.25630970279093</v>
      </c>
      <c r="P437" s="65" t="s">
        <v>389</v>
      </c>
      <c r="Q437" s="78">
        <v>371.64</v>
      </c>
      <c r="R437" s="78">
        <v>387.86</v>
      </c>
      <c r="S437" s="78">
        <v>358.08</v>
      </c>
      <c r="T437" s="78">
        <v>176</v>
      </c>
      <c r="U437" s="78"/>
      <c r="V437" s="79"/>
      <c r="W437" s="65" t="s">
        <v>390</v>
      </c>
      <c r="X437" s="78">
        <v>369.74</v>
      </c>
      <c r="Y437" s="78">
        <v>383.77</v>
      </c>
      <c r="Z437" s="78">
        <v>317.47000000000003</v>
      </c>
      <c r="AA437" s="78">
        <v>152.35</v>
      </c>
      <c r="AB437" s="78"/>
      <c r="AC437" s="79">
        <v>329.75</v>
      </c>
      <c r="AD437" s="65" t="s">
        <v>391</v>
      </c>
      <c r="AE437" s="68">
        <v>0.51129972389814904</v>
      </c>
      <c r="AF437" s="78">
        <v>389.91</v>
      </c>
      <c r="AG437" s="78">
        <v>384.11</v>
      </c>
      <c r="AH437" s="78">
        <v>314.95999999999998</v>
      </c>
      <c r="AI437" s="78"/>
      <c r="AJ437" s="78"/>
      <c r="AK437" s="79">
        <v>238.47</v>
      </c>
      <c r="AL437" s="69" t="s">
        <v>392</v>
      </c>
      <c r="AM437" s="70">
        <v>1</v>
      </c>
      <c r="AN437" s="78">
        <v>417.87</v>
      </c>
      <c r="AO437" s="78">
        <v>426.03</v>
      </c>
      <c r="AP437" s="78">
        <v>382.18</v>
      </c>
      <c r="AQ437" s="78">
        <v>459.5</v>
      </c>
      <c r="AR437" s="78"/>
      <c r="AS437" s="79"/>
      <c r="AT437" s="65" t="s">
        <v>393</v>
      </c>
      <c r="AU437" s="68">
        <v>3.69603784742756E-2</v>
      </c>
      <c r="AV437" s="78">
        <v>327.84</v>
      </c>
      <c r="AW437" s="78">
        <v>361.16</v>
      </c>
      <c r="AX437" s="78">
        <v>324.19</v>
      </c>
      <c r="AY437" s="78">
        <v>217.36</v>
      </c>
      <c r="AZ437" s="78"/>
      <c r="BA437" s="79">
        <v>294.29000000000002</v>
      </c>
      <c r="BB437" s="65" t="s">
        <v>394</v>
      </c>
      <c r="BC437" s="78">
        <v>376.59</v>
      </c>
      <c r="BD437" s="78">
        <v>386.74</v>
      </c>
      <c r="BE437" s="78">
        <v>327.39</v>
      </c>
      <c r="BF437" s="78"/>
      <c r="BG437" s="78"/>
      <c r="BH437" s="79">
        <v>335.66</v>
      </c>
      <c r="BI437" s="65" t="s">
        <v>395</v>
      </c>
      <c r="BJ437" s="68">
        <v>0.13403927350713801</v>
      </c>
      <c r="BK437" s="78">
        <v>457.34</v>
      </c>
      <c r="BL437" s="78">
        <v>462.3</v>
      </c>
      <c r="BM437" s="78">
        <v>552.75</v>
      </c>
      <c r="BN437" s="78">
        <v>262.85000000000002</v>
      </c>
      <c r="BO437" s="78"/>
      <c r="BP437" s="79"/>
      <c r="BQ437" s="65" t="s">
        <v>396</v>
      </c>
      <c r="BR437" s="68">
        <v>1</v>
      </c>
      <c r="BS437" s="78">
        <v>403.06</v>
      </c>
      <c r="BT437" s="78">
        <v>432.91</v>
      </c>
      <c r="BU437" s="78">
        <v>401.55</v>
      </c>
      <c r="BV437" s="78"/>
      <c r="BW437" s="78"/>
      <c r="BX437" s="79">
        <v>362.58</v>
      </c>
      <c r="BY437" s="65" t="s">
        <v>397</v>
      </c>
      <c r="BZ437" s="78">
        <v>429.3</v>
      </c>
      <c r="CA437" s="78">
        <v>414.18</v>
      </c>
      <c r="CB437" s="78">
        <v>321.39</v>
      </c>
      <c r="CC437" s="78">
        <v>218.76</v>
      </c>
      <c r="CD437" s="78"/>
      <c r="CE437" s="79">
        <v>434.54</v>
      </c>
      <c r="CF437" s="65" t="s">
        <v>398</v>
      </c>
      <c r="CG437" s="78">
        <v>391.57</v>
      </c>
      <c r="CH437" s="78">
        <v>414.68</v>
      </c>
      <c r="CI437" s="78">
        <v>373.9</v>
      </c>
      <c r="CJ437" s="78"/>
      <c r="CK437" s="78"/>
      <c r="CL437" s="79"/>
      <c r="CM437" s="65" t="s">
        <v>399</v>
      </c>
      <c r="CN437" s="78">
        <v>378.39</v>
      </c>
      <c r="CO437" s="78">
        <v>352.13</v>
      </c>
      <c r="CP437" s="78">
        <v>379.07</v>
      </c>
      <c r="CQ437" s="78">
        <v>212.89</v>
      </c>
      <c r="CR437" s="78"/>
      <c r="CS437" s="79">
        <v>518.41999999999996</v>
      </c>
      <c r="CT437" s="65" t="s">
        <v>400</v>
      </c>
      <c r="CU437" s="78">
        <v>380.81</v>
      </c>
      <c r="CV437" s="78">
        <v>459.71</v>
      </c>
      <c r="CW437" s="78">
        <v>345.22</v>
      </c>
      <c r="CX437" s="78">
        <v>225.39</v>
      </c>
      <c r="CY437" s="78"/>
      <c r="CZ437" s="79"/>
      <c r="DA437" s="65" t="s">
        <v>401</v>
      </c>
      <c r="DB437" s="68">
        <v>0.13195571566182401</v>
      </c>
      <c r="DC437" s="78">
        <v>368.42</v>
      </c>
      <c r="DD437" s="78">
        <v>388.16</v>
      </c>
      <c r="DE437" s="78">
        <v>325.58999999999997</v>
      </c>
      <c r="DF437" s="78">
        <v>268.52999999999997</v>
      </c>
      <c r="DG437" s="78"/>
      <c r="DH437" s="79">
        <v>383.38</v>
      </c>
      <c r="DI437" s="65" t="s">
        <v>402</v>
      </c>
      <c r="DJ437" s="68">
        <v>3.2296612085392202E-3</v>
      </c>
      <c r="DK437" s="78">
        <v>389.34</v>
      </c>
      <c r="DL437" s="78">
        <v>416.76</v>
      </c>
      <c r="DM437" s="78">
        <v>416.76</v>
      </c>
      <c r="DN437" s="78">
        <v>249.44</v>
      </c>
      <c r="DO437" s="78"/>
      <c r="DP437" s="79">
        <v>385.25</v>
      </c>
      <c r="DQ437" s="65" t="s">
        <v>403</v>
      </c>
      <c r="DR437" s="78">
        <v>367.08</v>
      </c>
      <c r="DS437" s="78">
        <v>378.24</v>
      </c>
      <c r="DT437" s="78">
        <v>332.79</v>
      </c>
      <c r="DU437" s="78">
        <v>432.3</v>
      </c>
      <c r="DV437" s="78"/>
      <c r="DW437" s="79"/>
      <c r="DX437" s="65" t="s">
        <v>404</v>
      </c>
      <c r="DY437" s="78">
        <v>395.08</v>
      </c>
      <c r="DZ437" s="78">
        <v>372.17</v>
      </c>
      <c r="EA437" s="78">
        <v>446.8</v>
      </c>
      <c r="EB437" s="78">
        <v>206.75</v>
      </c>
      <c r="EC437" s="78"/>
      <c r="ED437" s="79">
        <v>296.69</v>
      </c>
      <c r="EE437" s="65" t="s">
        <v>405</v>
      </c>
      <c r="EF437" s="68">
        <v>1</v>
      </c>
      <c r="EG437" s="78">
        <v>403.57</v>
      </c>
      <c r="EH437" s="78">
        <v>399.31</v>
      </c>
      <c r="EI437" s="78">
        <v>331.75</v>
      </c>
      <c r="EJ437" s="78"/>
      <c r="EK437" s="78">
        <v>299.94</v>
      </c>
      <c r="EL437" s="79">
        <v>208.19</v>
      </c>
      <c r="EM437" s="65" t="s">
        <v>406</v>
      </c>
      <c r="EN437" s="78">
        <v>395.81</v>
      </c>
      <c r="EO437" s="78">
        <v>422.3</v>
      </c>
      <c r="EP437" s="78">
        <v>340.89</v>
      </c>
      <c r="EQ437" s="78"/>
      <c r="ER437" s="78"/>
      <c r="ES437" s="79">
        <v>279.5</v>
      </c>
      <c r="ET437" s="65" t="s">
        <v>407</v>
      </c>
      <c r="EU437" s="68">
        <v>1</v>
      </c>
      <c r="EV437" s="78">
        <v>375.25</v>
      </c>
      <c r="EW437" s="78">
        <v>371.25</v>
      </c>
      <c r="EX437" s="78">
        <v>371.25</v>
      </c>
      <c r="EY437" s="78"/>
      <c r="EZ437" s="78"/>
      <c r="FA437" s="79">
        <v>299.45999999999998</v>
      </c>
      <c r="FB437" s="65" t="s">
        <v>408</v>
      </c>
      <c r="FC437" s="78">
        <v>569.26</v>
      </c>
      <c r="FD437" s="78">
        <v>561.5</v>
      </c>
      <c r="FE437" s="78">
        <v>615.37</v>
      </c>
      <c r="FF437" s="78"/>
      <c r="FG437" s="78"/>
      <c r="FH437" s="79"/>
      <c r="FI437" s="65" t="s">
        <v>409</v>
      </c>
      <c r="FJ437" s="78">
        <v>366.73</v>
      </c>
      <c r="FK437" s="78">
        <v>387.7</v>
      </c>
      <c r="FL437" s="78">
        <v>200.92</v>
      </c>
      <c r="FM437" s="78">
        <v>396.67</v>
      </c>
      <c r="FN437" s="78"/>
      <c r="FO437" s="79">
        <v>275.91000000000003</v>
      </c>
      <c r="FP437" s="65" t="s">
        <v>410</v>
      </c>
      <c r="FQ437" s="68">
        <v>0.231058943136394</v>
      </c>
      <c r="FR437" s="78">
        <v>353.33</v>
      </c>
      <c r="FS437" s="78">
        <v>367.64</v>
      </c>
      <c r="FT437" s="78">
        <v>388.95</v>
      </c>
      <c r="FU437" s="78">
        <v>269.23</v>
      </c>
      <c r="FV437" s="78">
        <v>137.56</v>
      </c>
      <c r="FW437" s="79">
        <v>205.73</v>
      </c>
      <c r="FX437" s="65" t="s">
        <v>411</v>
      </c>
      <c r="FY437" s="78">
        <v>397.76</v>
      </c>
      <c r="FZ437" s="78">
        <v>425.14</v>
      </c>
      <c r="GA437" s="78">
        <v>377.07</v>
      </c>
      <c r="GB437" s="78">
        <v>374.25</v>
      </c>
      <c r="GC437" s="78"/>
      <c r="GD437" s="79">
        <v>296.33</v>
      </c>
      <c r="GE437" s="65" t="s">
        <v>412</v>
      </c>
      <c r="GF437" s="68">
        <v>0.22409967953745799</v>
      </c>
      <c r="GG437" s="78">
        <v>394.41</v>
      </c>
      <c r="GH437" s="78">
        <v>409.92</v>
      </c>
      <c r="GI437" s="78">
        <v>206.3</v>
      </c>
      <c r="GJ437" s="78">
        <v>232.26</v>
      </c>
      <c r="GK437" s="78"/>
      <c r="GL437" s="79">
        <v>366.22</v>
      </c>
      <c r="GM437" s="65" t="s">
        <v>413</v>
      </c>
      <c r="GN437" s="68">
        <v>0.107170798100933</v>
      </c>
      <c r="GO437" s="78">
        <v>385.04</v>
      </c>
      <c r="GP437" s="78">
        <v>440.75</v>
      </c>
      <c r="GQ437" s="78">
        <v>318.47000000000003</v>
      </c>
      <c r="GR437" s="78">
        <v>231.17</v>
      </c>
      <c r="GS437" s="78"/>
      <c r="GT437" s="79"/>
      <c r="GU437" s="65" t="s">
        <v>414</v>
      </c>
      <c r="GV437" s="68">
        <v>1</v>
      </c>
      <c r="GW437" s="78">
        <v>346.1</v>
      </c>
      <c r="GX437" s="78">
        <v>332.79</v>
      </c>
      <c r="GY437" s="78">
        <v>301.93</v>
      </c>
      <c r="GZ437" s="78">
        <v>267</v>
      </c>
      <c r="HA437" s="78"/>
      <c r="HB437" s="79">
        <v>377.06</v>
      </c>
      <c r="HC437" s="65" t="s">
        <v>415</v>
      </c>
      <c r="HD437" s="68">
        <v>1</v>
      </c>
      <c r="HE437" s="78">
        <v>360.66</v>
      </c>
      <c r="HF437" s="78">
        <v>387.28</v>
      </c>
      <c r="HG437" s="78"/>
      <c r="HH437" s="78">
        <v>174.76</v>
      </c>
      <c r="HI437" s="78">
        <v>168.12</v>
      </c>
      <c r="HJ437" s="79">
        <v>375.05</v>
      </c>
      <c r="HK437" s="85" t="s">
        <v>416</v>
      </c>
      <c r="HL437" s="68">
        <v>1.2913556651772999</v>
      </c>
      <c r="HM437" s="78">
        <v>343.53</v>
      </c>
      <c r="HN437" s="78">
        <v>345.81</v>
      </c>
      <c r="HO437" s="78">
        <v>307.45</v>
      </c>
      <c r="HP437" s="78"/>
      <c r="HQ437" s="78"/>
      <c r="HR437" s="79"/>
    </row>
    <row r="438" spans="1:226" x14ac:dyDescent="0.25">
      <c r="A438" s="81">
        <v>42429</v>
      </c>
      <c r="B438" s="82" t="s">
        <v>387</v>
      </c>
      <c r="C438" s="83">
        <v>370.38534793731645</v>
      </c>
      <c r="D438" s="83">
        <v>371.09491522159232</v>
      </c>
      <c r="E438" s="83">
        <v>333.18091707464788</v>
      </c>
      <c r="F438" s="83">
        <v>217.74072362319973</v>
      </c>
      <c r="G438" s="83">
        <v>163.62480083857446</v>
      </c>
      <c r="H438" s="84">
        <v>272.94090437865896</v>
      </c>
      <c r="I438" s="82" t="s">
        <v>388</v>
      </c>
      <c r="J438" s="83">
        <v>380.98065956261655</v>
      </c>
      <c r="K438" s="83">
        <v>374.26049182883531</v>
      </c>
      <c r="L438" s="83">
        <v>332.35365468172478</v>
      </c>
      <c r="M438" s="83">
        <v>215.88351702292752</v>
      </c>
      <c r="N438" s="83">
        <v>169.35543739279589</v>
      </c>
      <c r="O438" s="84">
        <v>305.45991675993827</v>
      </c>
      <c r="P438" s="65" t="s">
        <v>389</v>
      </c>
      <c r="Q438" s="78">
        <v>370.81</v>
      </c>
      <c r="R438" s="78">
        <v>382.03</v>
      </c>
      <c r="S438" s="78">
        <v>344.54</v>
      </c>
      <c r="T438" s="78">
        <v>171</v>
      </c>
      <c r="U438" s="78"/>
      <c r="V438" s="79"/>
      <c r="W438" s="65" t="s">
        <v>390</v>
      </c>
      <c r="X438" s="78">
        <v>356.35</v>
      </c>
      <c r="Y438" s="78">
        <v>378.39</v>
      </c>
      <c r="Z438" s="78">
        <v>317.47000000000003</v>
      </c>
      <c r="AA438" s="78">
        <v>142.31</v>
      </c>
      <c r="AB438" s="78"/>
      <c r="AC438" s="79">
        <v>309.08999999999997</v>
      </c>
      <c r="AD438" s="65" t="s">
        <v>391</v>
      </c>
      <c r="AE438" s="68">
        <v>0.51129972389814904</v>
      </c>
      <c r="AF438" s="78">
        <v>395.91</v>
      </c>
      <c r="AG438" s="78">
        <v>391.91</v>
      </c>
      <c r="AH438" s="78">
        <v>301.67</v>
      </c>
      <c r="AI438" s="78"/>
      <c r="AJ438" s="78"/>
      <c r="AK438" s="79">
        <v>245.84</v>
      </c>
      <c r="AL438" s="69" t="s">
        <v>392</v>
      </c>
      <c r="AM438" s="70">
        <v>1</v>
      </c>
      <c r="AN438" s="78">
        <v>418.01</v>
      </c>
      <c r="AO438" s="78">
        <v>426.03</v>
      </c>
      <c r="AP438" s="78">
        <v>382.18</v>
      </c>
      <c r="AQ438" s="78">
        <v>459.5</v>
      </c>
      <c r="AR438" s="78"/>
      <c r="AS438" s="79"/>
      <c r="AT438" s="65" t="s">
        <v>393</v>
      </c>
      <c r="AU438" s="68">
        <v>3.69590124551872E-2</v>
      </c>
      <c r="AV438" s="78">
        <v>326.42</v>
      </c>
      <c r="AW438" s="78">
        <v>357.08</v>
      </c>
      <c r="AX438" s="78">
        <v>302.25</v>
      </c>
      <c r="AY438" s="78">
        <v>209.41</v>
      </c>
      <c r="AZ438" s="78"/>
      <c r="BA438" s="79">
        <v>299.38</v>
      </c>
      <c r="BB438" s="65" t="s">
        <v>394</v>
      </c>
      <c r="BC438" s="78">
        <v>375.75</v>
      </c>
      <c r="BD438" s="78">
        <v>377.5</v>
      </c>
      <c r="BE438" s="78">
        <v>310.62</v>
      </c>
      <c r="BF438" s="78"/>
      <c r="BG438" s="78"/>
      <c r="BH438" s="79">
        <v>339.7</v>
      </c>
      <c r="BI438" s="65" t="s">
        <v>395</v>
      </c>
      <c r="BJ438" s="68">
        <v>0.13404466368193901</v>
      </c>
      <c r="BK438" s="78">
        <v>443.42</v>
      </c>
      <c r="BL438" s="78">
        <v>445.16</v>
      </c>
      <c r="BM438" s="78">
        <v>535.62</v>
      </c>
      <c r="BN438" s="78">
        <v>256.16000000000003</v>
      </c>
      <c r="BO438" s="78"/>
      <c r="BP438" s="79"/>
      <c r="BQ438" s="65" t="s">
        <v>396</v>
      </c>
      <c r="BR438" s="68">
        <v>1</v>
      </c>
      <c r="BS438" s="78">
        <v>371.4</v>
      </c>
      <c r="BT438" s="78">
        <v>389.58</v>
      </c>
      <c r="BU438" s="78">
        <v>391.55</v>
      </c>
      <c r="BV438" s="78"/>
      <c r="BW438" s="78"/>
      <c r="BX438" s="79">
        <v>362.58</v>
      </c>
      <c r="BY438" s="65" t="s">
        <v>397</v>
      </c>
      <c r="BZ438" s="78">
        <v>418.67</v>
      </c>
      <c r="CA438" s="78">
        <v>400.35</v>
      </c>
      <c r="CB438" s="78">
        <v>306.43</v>
      </c>
      <c r="CC438" s="78">
        <v>186.56</v>
      </c>
      <c r="CD438" s="78"/>
      <c r="CE438" s="79">
        <v>430.38</v>
      </c>
      <c r="CF438" s="65" t="s">
        <v>398</v>
      </c>
      <c r="CG438" s="78">
        <v>393.19</v>
      </c>
      <c r="CH438" s="78">
        <v>408.23</v>
      </c>
      <c r="CI438" s="78">
        <v>362.61</v>
      </c>
      <c r="CJ438" s="78"/>
      <c r="CK438" s="78"/>
      <c r="CL438" s="79"/>
      <c r="CM438" s="65" t="s">
        <v>399</v>
      </c>
      <c r="CN438" s="78">
        <v>374.54</v>
      </c>
      <c r="CO438" s="78">
        <v>340.12</v>
      </c>
      <c r="CP438" s="78">
        <v>371.02</v>
      </c>
      <c r="CQ438" s="78">
        <v>207.9</v>
      </c>
      <c r="CR438" s="78"/>
      <c r="CS438" s="79">
        <v>519.77</v>
      </c>
      <c r="CT438" s="65" t="s">
        <v>400</v>
      </c>
      <c r="CU438" s="78">
        <v>375.46</v>
      </c>
      <c r="CV438" s="78">
        <v>454.36</v>
      </c>
      <c r="CW438" s="78">
        <v>339.02</v>
      </c>
      <c r="CX438" s="78">
        <v>214.23</v>
      </c>
      <c r="CY438" s="78"/>
      <c r="CZ438" s="79"/>
      <c r="DA438" s="65" t="s">
        <v>401</v>
      </c>
      <c r="DB438" s="68">
        <v>0.13112518521432401</v>
      </c>
      <c r="DC438" s="78">
        <v>358.76</v>
      </c>
      <c r="DD438" s="78">
        <v>384.67</v>
      </c>
      <c r="DE438" s="78">
        <v>322.49</v>
      </c>
      <c r="DF438" s="78">
        <v>250.45</v>
      </c>
      <c r="DG438" s="78"/>
      <c r="DH438" s="79">
        <v>377.19</v>
      </c>
      <c r="DI438" s="65" t="s">
        <v>402</v>
      </c>
      <c r="DJ438" s="68">
        <v>3.21274818479728E-3</v>
      </c>
      <c r="DK438" s="78">
        <v>372.05</v>
      </c>
      <c r="DL438" s="78">
        <v>404.19</v>
      </c>
      <c r="DM438" s="78">
        <v>404.19</v>
      </c>
      <c r="DN438" s="78">
        <v>309.93</v>
      </c>
      <c r="DO438" s="78"/>
      <c r="DP438" s="79">
        <v>390.03</v>
      </c>
      <c r="DQ438" s="65" t="s">
        <v>403</v>
      </c>
      <c r="DR438" s="78">
        <v>367.08</v>
      </c>
      <c r="DS438" s="78">
        <v>345.72</v>
      </c>
      <c r="DT438" s="78">
        <v>313.82</v>
      </c>
      <c r="DU438" s="78">
        <v>425.86</v>
      </c>
      <c r="DV438" s="78"/>
      <c r="DW438" s="79"/>
      <c r="DX438" s="65" t="s">
        <v>404</v>
      </c>
      <c r="DY438" s="78">
        <v>387.35</v>
      </c>
      <c r="DZ438" s="78">
        <v>365.73</v>
      </c>
      <c r="EA438" s="78">
        <v>432.14</v>
      </c>
      <c r="EB438" s="78">
        <v>199.06</v>
      </c>
      <c r="EC438" s="78"/>
      <c r="ED438" s="79">
        <v>295.33</v>
      </c>
      <c r="EE438" s="65" t="s">
        <v>405</v>
      </c>
      <c r="EF438" s="68">
        <v>1</v>
      </c>
      <c r="EG438" s="78">
        <v>403.74</v>
      </c>
      <c r="EH438" s="78">
        <v>393.04</v>
      </c>
      <c r="EI438" s="78">
        <v>322.3</v>
      </c>
      <c r="EJ438" s="78"/>
      <c r="EK438" s="78">
        <v>299.94</v>
      </c>
      <c r="EL438" s="79">
        <v>210.88</v>
      </c>
      <c r="EM438" s="65" t="s">
        <v>406</v>
      </c>
      <c r="EN438" s="78">
        <v>400.88</v>
      </c>
      <c r="EO438" s="78">
        <v>401.33</v>
      </c>
      <c r="EP438" s="78">
        <v>321.45999999999998</v>
      </c>
      <c r="EQ438" s="78"/>
      <c r="ER438" s="78"/>
      <c r="ES438" s="79">
        <v>303.12</v>
      </c>
      <c r="ET438" s="65" t="s">
        <v>407</v>
      </c>
      <c r="EU438" s="68">
        <v>1</v>
      </c>
      <c r="EV438" s="78">
        <v>376.29</v>
      </c>
      <c r="EW438" s="78">
        <v>371.31</v>
      </c>
      <c r="EX438" s="78">
        <v>371.31</v>
      </c>
      <c r="EY438" s="78"/>
      <c r="EZ438" s="78"/>
      <c r="FA438" s="79">
        <v>300.7</v>
      </c>
      <c r="FB438" s="65" t="s">
        <v>408</v>
      </c>
      <c r="FC438" s="78">
        <v>569.26</v>
      </c>
      <c r="FD438" s="78">
        <v>561.5</v>
      </c>
      <c r="FE438" s="78">
        <v>615.37</v>
      </c>
      <c r="FF438" s="78"/>
      <c r="FG438" s="78"/>
      <c r="FH438" s="79"/>
      <c r="FI438" s="65" t="s">
        <v>409</v>
      </c>
      <c r="FJ438" s="78">
        <v>361.77</v>
      </c>
      <c r="FK438" s="78">
        <v>377.78</v>
      </c>
      <c r="FL438" s="78">
        <v>183.56</v>
      </c>
      <c r="FM438" s="78">
        <v>364.67</v>
      </c>
      <c r="FN438" s="78"/>
      <c r="FO438" s="79">
        <v>272.60000000000002</v>
      </c>
      <c r="FP438" s="65" t="s">
        <v>410</v>
      </c>
      <c r="FQ438" s="68">
        <v>0.22965803917966099</v>
      </c>
      <c r="FR438" s="78">
        <v>346.05</v>
      </c>
      <c r="FS438" s="78">
        <v>351.67</v>
      </c>
      <c r="FT438" s="78">
        <v>365.95</v>
      </c>
      <c r="FU438" s="78">
        <v>261.58999999999997</v>
      </c>
      <c r="FV438" s="78">
        <v>138.41</v>
      </c>
      <c r="FW438" s="79">
        <v>208.73</v>
      </c>
      <c r="FX438" s="65" t="s">
        <v>411</v>
      </c>
      <c r="FY438" s="78">
        <v>394.51</v>
      </c>
      <c r="FZ438" s="78">
        <v>417.01</v>
      </c>
      <c r="GA438" s="78">
        <v>372.19</v>
      </c>
      <c r="GB438" s="78">
        <v>373.93</v>
      </c>
      <c r="GC438" s="78"/>
      <c r="GD438" s="79">
        <v>295.51</v>
      </c>
      <c r="GE438" s="65" t="s">
        <v>412</v>
      </c>
      <c r="GF438" s="68">
        <v>0.22342873740420499</v>
      </c>
      <c r="GG438" s="78">
        <v>377.84</v>
      </c>
      <c r="GH438" s="78">
        <v>393.84</v>
      </c>
      <c r="GI438" s="78">
        <v>196.9</v>
      </c>
      <c r="GJ438" s="78">
        <v>212.69</v>
      </c>
      <c r="GK438" s="78"/>
      <c r="GL438" s="79">
        <v>366.59</v>
      </c>
      <c r="GM438" s="65" t="s">
        <v>413</v>
      </c>
      <c r="GN438" s="68">
        <v>0.107274268121306</v>
      </c>
      <c r="GO438" s="78">
        <v>359.58</v>
      </c>
      <c r="GP438" s="78">
        <v>415.43</v>
      </c>
      <c r="GQ438" s="78">
        <v>301.7</v>
      </c>
      <c r="GR438" s="78">
        <v>221.95</v>
      </c>
      <c r="GS438" s="78"/>
      <c r="GT438" s="79"/>
      <c r="GU438" s="65" t="s">
        <v>414</v>
      </c>
      <c r="GV438" s="68">
        <v>1</v>
      </c>
      <c r="GW438" s="78">
        <v>351.83</v>
      </c>
      <c r="GX438" s="78">
        <v>326.23</v>
      </c>
      <c r="GY438" s="78">
        <v>293.74</v>
      </c>
      <c r="GZ438" s="78">
        <v>282</v>
      </c>
      <c r="HA438" s="78"/>
      <c r="HB438" s="79">
        <v>377.06</v>
      </c>
      <c r="HC438" s="65" t="s">
        <v>415</v>
      </c>
      <c r="HD438" s="68">
        <v>1</v>
      </c>
      <c r="HE438" s="78">
        <v>360.66</v>
      </c>
      <c r="HF438" s="78">
        <v>386.45</v>
      </c>
      <c r="HG438" s="78"/>
      <c r="HH438" s="78">
        <v>175.32</v>
      </c>
      <c r="HI438" s="78">
        <v>168.68</v>
      </c>
      <c r="HJ438" s="79">
        <v>374.22</v>
      </c>
      <c r="HK438" s="85" t="s">
        <v>416</v>
      </c>
      <c r="HL438" s="68">
        <v>1.27258844489692</v>
      </c>
      <c r="HM438" s="78">
        <v>338.11</v>
      </c>
      <c r="HN438" s="78">
        <v>337.66</v>
      </c>
      <c r="HO438" s="78">
        <v>296.47000000000003</v>
      </c>
      <c r="HP438" s="78"/>
      <c r="HQ438" s="78"/>
      <c r="HR438" s="79"/>
    </row>
    <row r="439" spans="1:226" x14ac:dyDescent="0.25">
      <c r="A439" s="81">
        <v>42422</v>
      </c>
      <c r="B439" s="82" t="s">
        <v>387</v>
      </c>
      <c r="C439" s="83">
        <v>370.64999559697691</v>
      </c>
      <c r="D439" s="83">
        <v>367.69886550378226</v>
      </c>
      <c r="E439" s="83">
        <v>330.65466970147753</v>
      </c>
      <c r="F439" s="83">
        <v>220.56834638803261</v>
      </c>
      <c r="G439" s="83">
        <v>159.11337526205452</v>
      </c>
      <c r="H439" s="84">
        <v>277.10788657296581</v>
      </c>
      <c r="I439" s="82" t="s">
        <v>388</v>
      </c>
      <c r="J439" s="83">
        <v>379.19863810825336</v>
      </c>
      <c r="K439" s="83">
        <v>369.32033608718814</v>
      </c>
      <c r="L439" s="83">
        <v>329.68850622034358</v>
      </c>
      <c r="M439" s="83">
        <v>219.34794686950681</v>
      </c>
      <c r="N439" s="83">
        <v>163.89368782161236</v>
      </c>
      <c r="O439" s="84">
        <v>306.78175229294362</v>
      </c>
      <c r="P439" s="65" t="s">
        <v>389</v>
      </c>
      <c r="Q439" s="78">
        <v>375.81</v>
      </c>
      <c r="R439" s="78">
        <v>384.53</v>
      </c>
      <c r="S439" s="78">
        <v>339.44</v>
      </c>
      <c r="T439" s="78">
        <v>171</v>
      </c>
      <c r="U439" s="78"/>
      <c r="V439" s="79"/>
      <c r="W439" s="65" t="s">
        <v>390</v>
      </c>
      <c r="X439" s="78">
        <v>359.08</v>
      </c>
      <c r="Y439" s="78">
        <v>370.71</v>
      </c>
      <c r="Z439" s="78">
        <v>300.11</v>
      </c>
      <c r="AA439" s="78">
        <v>142.31</v>
      </c>
      <c r="AB439" s="78"/>
      <c r="AC439" s="79">
        <v>300.83</v>
      </c>
      <c r="AD439" s="65" t="s">
        <v>391</v>
      </c>
      <c r="AE439" s="68">
        <v>0.51129972389814904</v>
      </c>
      <c r="AF439" s="78">
        <v>420.12</v>
      </c>
      <c r="AG439" s="78">
        <v>426.33</v>
      </c>
      <c r="AH439" s="78">
        <v>301.67</v>
      </c>
      <c r="AI439" s="78"/>
      <c r="AJ439" s="78"/>
      <c r="AK439" s="79">
        <v>271.74</v>
      </c>
      <c r="AL439" s="69" t="s">
        <v>392</v>
      </c>
      <c r="AM439" s="70">
        <v>1</v>
      </c>
      <c r="AN439" s="78">
        <v>418.17</v>
      </c>
      <c r="AO439" s="78">
        <v>426.54</v>
      </c>
      <c r="AP439" s="78">
        <v>382.22</v>
      </c>
      <c r="AQ439" s="78">
        <v>459.5</v>
      </c>
      <c r="AR439" s="78"/>
      <c r="AS439" s="79"/>
      <c r="AT439" s="65" t="s">
        <v>393</v>
      </c>
      <c r="AU439" s="68">
        <v>3.7006883280290101E-2</v>
      </c>
      <c r="AV439" s="78">
        <v>332.99</v>
      </c>
      <c r="AW439" s="78">
        <v>363.33</v>
      </c>
      <c r="AX439" s="78">
        <v>299.98</v>
      </c>
      <c r="AY439" s="78">
        <v>209.68</v>
      </c>
      <c r="AZ439" s="78"/>
      <c r="BA439" s="79">
        <v>303.32</v>
      </c>
      <c r="BB439" s="65" t="s">
        <v>394</v>
      </c>
      <c r="BC439" s="78">
        <v>365.67</v>
      </c>
      <c r="BD439" s="78">
        <v>369.1</v>
      </c>
      <c r="BE439" s="78">
        <v>308.01</v>
      </c>
      <c r="BF439" s="78"/>
      <c r="BG439" s="78"/>
      <c r="BH439" s="79">
        <v>339.7</v>
      </c>
      <c r="BI439" s="65" t="s">
        <v>395</v>
      </c>
      <c r="BJ439" s="68">
        <v>0.13401232913427999</v>
      </c>
      <c r="BK439" s="78">
        <v>454.03</v>
      </c>
      <c r="BL439" s="78">
        <v>455.78</v>
      </c>
      <c r="BM439" s="78">
        <v>546.21</v>
      </c>
      <c r="BN439" s="78">
        <v>256.10000000000002</v>
      </c>
      <c r="BO439" s="78"/>
      <c r="BP439" s="79"/>
      <c r="BQ439" s="65" t="s">
        <v>396</v>
      </c>
      <c r="BR439" s="68">
        <v>1</v>
      </c>
      <c r="BS439" s="78">
        <v>405.56</v>
      </c>
      <c r="BT439" s="78">
        <v>414.58</v>
      </c>
      <c r="BU439" s="78">
        <v>382.38</v>
      </c>
      <c r="BV439" s="78"/>
      <c r="BW439" s="78"/>
      <c r="BX439" s="79">
        <v>362.58</v>
      </c>
      <c r="BY439" s="65" t="s">
        <v>397</v>
      </c>
      <c r="BZ439" s="78">
        <v>422.03</v>
      </c>
      <c r="CA439" s="78">
        <v>399.48</v>
      </c>
      <c r="CB439" s="78">
        <v>314.79000000000002</v>
      </c>
      <c r="CC439" s="78">
        <v>194.71</v>
      </c>
      <c r="CD439" s="78"/>
      <c r="CE439" s="79">
        <v>430.53</v>
      </c>
      <c r="CF439" s="65" t="s">
        <v>398</v>
      </c>
      <c r="CG439" s="78">
        <v>402.87</v>
      </c>
      <c r="CH439" s="78">
        <v>412.27</v>
      </c>
      <c r="CI439" s="78">
        <v>365.03</v>
      </c>
      <c r="CJ439" s="78"/>
      <c r="CK439" s="78"/>
      <c r="CL439" s="79"/>
      <c r="CM439" s="65" t="s">
        <v>399</v>
      </c>
      <c r="CN439" s="78">
        <v>380.38</v>
      </c>
      <c r="CO439" s="78">
        <v>336.15</v>
      </c>
      <c r="CP439" s="78">
        <v>371.01</v>
      </c>
      <c r="CQ439" s="78">
        <v>200.99</v>
      </c>
      <c r="CR439" s="78"/>
      <c r="CS439" s="79">
        <v>523.41999999999996</v>
      </c>
      <c r="CT439" s="65" t="s">
        <v>400</v>
      </c>
      <c r="CU439" s="78">
        <v>380.37</v>
      </c>
      <c r="CV439" s="78">
        <v>453.49</v>
      </c>
      <c r="CW439" s="78">
        <v>337.35</v>
      </c>
      <c r="CX439" s="78">
        <v>218.46</v>
      </c>
      <c r="CY439" s="78"/>
      <c r="CZ439" s="79"/>
      <c r="DA439" s="65" t="s">
        <v>401</v>
      </c>
      <c r="DB439" s="68">
        <v>0.13106159895150701</v>
      </c>
      <c r="DC439" s="78">
        <v>353.76</v>
      </c>
      <c r="DD439" s="78">
        <v>373.16</v>
      </c>
      <c r="DE439" s="78">
        <v>309.75</v>
      </c>
      <c r="DF439" s="78">
        <v>250.33</v>
      </c>
      <c r="DG439" s="78"/>
      <c r="DH439" s="79">
        <v>374.29</v>
      </c>
      <c r="DI439" s="65" t="s">
        <v>402</v>
      </c>
      <c r="DJ439" s="68">
        <v>3.2484407484407499E-3</v>
      </c>
      <c r="DK439" s="78">
        <v>376.36</v>
      </c>
      <c r="DL439" s="78">
        <v>398.16</v>
      </c>
      <c r="DM439" s="78">
        <v>398.16</v>
      </c>
      <c r="DN439" s="78">
        <v>260.69</v>
      </c>
      <c r="DO439" s="78"/>
      <c r="DP439" s="79">
        <v>394.77</v>
      </c>
      <c r="DQ439" s="65" t="s">
        <v>403</v>
      </c>
      <c r="DR439" s="78">
        <v>367.08</v>
      </c>
      <c r="DS439" s="78">
        <v>345.72</v>
      </c>
      <c r="DT439" s="78">
        <v>314.05</v>
      </c>
      <c r="DU439" s="78">
        <v>427.31</v>
      </c>
      <c r="DV439" s="78"/>
      <c r="DW439" s="79"/>
      <c r="DX439" s="65" t="s">
        <v>404</v>
      </c>
      <c r="DY439" s="78">
        <v>387.84</v>
      </c>
      <c r="DZ439" s="78">
        <v>359.67</v>
      </c>
      <c r="EA439" s="78">
        <v>436.78</v>
      </c>
      <c r="EB439" s="78">
        <v>203.66</v>
      </c>
      <c r="EC439" s="78"/>
      <c r="ED439" s="79">
        <v>296.85000000000002</v>
      </c>
      <c r="EE439" s="65" t="s">
        <v>405</v>
      </c>
      <c r="EF439" s="68">
        <v>1</v>
      </c>
      <c r="EG439" s="78">
        <v>403.64</v>
      </c>
      <c r="EH439" s="78">
        <v>386.85</v>
      </c>
      <c r="EI439" s="78">
        <v>278.49</v>
      </c>
      <c r="EJ439" s="78"/>
      <c r="EK439" s="78">
        <v>299.94</v>
      </c>
      <c r="EL439" s="79">
        <v>209.48</v>
      </c>
      <c r="EM439" s="65" t="s">
        <v>406</v>
      </c>
      <c r="EN439" s="78">
        <v>414.01</v>
      </c>
      <c r="EO439" s="78">
        <v>401.33</v>
      </c>
      <c r="EP439" s="78">
        <v>321.45999999999998</v>
      </c>
      <c r="EQ439" s="78"/>
      <c r="ER439" s="78"/>
      <c r="ES439" s="79">
        <v>295.08</v>
      </c>
      <c r="ET439" s="65" t="s">
        <v>407</v>
      </c>
      <c r="EU439" s="68">
        <v>1</v>
      </c>
      <c r="EV439" s="78">
        <v>383.62</v>
      </c>
      <c r="EW439" s="78">
        <v>371.15</v>
      </c>
      <c r="EX439" s="78">
        <v>371.15</v>
      </c>
      <c r="EY439" s="78"/>
      <c r="EZ439" s="78"/>
      <c r="FA439" s="79">
        <v>301.11</v>
      </c>
      <c r="FB439" s="65" t="s">
        <v>408</v>
      </c>
      <c r="FC439" s="78">
        <v>569.26</v>
      </c>
      <c r="FD439" s="78">
        <v>561.5</v>
      </c>
      <c r="FE439" s="78">
        <v>615.37</v>
      </c>
      <c r="FF439" s="78"/>
      <c r="FG439" s="78"/>
      <c r="FH439" s="79"/>
      <c r="FI439" s="65" t="s">
        <v>409</v>
      </c>
      <c r="FJ439" s="78">
        <v>362.6</v>
      </c>
      <c r="FK439" s="78">
        <v>371.17</v>
      </c>
      <c r="FL439" s="78">
        <v>183.56</v>
      </c>
      <c r="FM439" s="78">
        <v>364.67</v>
      </c>
      <c r="FN439" s="78"/>
      <c r="FO439" s="79">
        <v>280.87</v>
      </c>
      <c r="FP439" s="65" t="s">
        <v>410</v>
      </c>
      <c r="FQ439" s="68">
        <v>0.22911607020116401</v>
      </c>
      <c r="FR439" s="78">
        <v>352.46</v>
      </c>
      <c r="FS439" s="78">
        <v>352.19</v>
      </c>
      <c r="FT439" s="78">
        <v>370.67</v>
      </c>
      <c r="FU439" s="78">
        <v>264.42</v>
      </c>
      <c r="FV439" s="78">
        <v>138.08000000000001</v>
      </c>
      <c r="FW439" s="79">
        <v>211.55</v>
      </c>
      <c r="FX439" s="65" t="s">
        <v>411</v>
      </c>
      <c r="FY439" s="78">
        <v>381.5</v>
      </c>
      <c r="FZ439" s="78">
        <v>394.24</v>
      </c>
      <c r="GA439" s="78">
        <v>368.12</v>
      </c>
      <c r="GB439" s="78">
        <v>367.89</v>
      </c>
      <c r="GC439" s="78"/>
      <c r="GD439" s="79">
        <v>296.33</v>
      </c>
      <c r="GE439" s="65" t="s">
        <v>412</v>
      </c>
      <c r="GF439" s="68">
        <v>0.223378828154668</v>
      </c>
      <c r="GG439" s="78">
        <v>384.6</v>
      </c>
      <c r="GH439" s="78">
        <v>397.82</v>
      </c>
      <c r="GI439" s="78">
        <v>192.51</v>
      </c>
      <c r="GJ439" s="78">
        <v>245.53</v>
      </c>
      <c r="GK439" s="78"/>
      <c r="GL439" s="79">
        <v>369.51</v>
      </c>
      <c r="GM439" s="65" t="s">
        <v>413</v>
      </c>
      <c r="GN439" s="68">
        <v>0.10686957636899901</v>
      </c>
      <c r="GO439" s="78">
        <v>366.26</v>
      </c>
      <c r="GP439" s="78">
        <v>411.04</v>
      </c>
      <c r="GQ439" s="78">
        <v>298.42</v>
      </c>
      <c r="GR439" s="78">
        <v>208.18</v>
      </c>
      <c r="GS439" s="78"/>
      <c r="GT439" s="79"/>
      <c r="GU439" s="65" t="s">
        <v>414</v>
      </c>
      <c r="GV439" s="68">
        <v>1</v>
      </c>
      <c r="GW439" s="78">
        <v>351.83</v>
      </c>
      <c r="GX439" s="78">
        <v>326.23</v>
      </c>
      <c r="GY439" s="78">
        <v>293.74</v>
      </c>
      <c r="GZ439" s="78">
        <v>282</v>
      </c>
      <c r="HA439" s="78"/>
      <c r="HB439" s="79">
        <v>377.06</v>
      </c>
      <c r="HC439" s="65" t="s">
        <v>415</v>
      </c>
      <c r="HD439" s="68">
        <v>1</v>
      </c>
      <c r="HE439" s="78">
        <v>361.5</v>
      </c>
      <c r="HF439" s="78">
        <v>373.95</v>
      </c>
      <c r="HG439" s="78"/>
      <c r="HH439" s="78">
        <v>169.83</v>
      </c>
      <c r="HI439" s="78">
        <v>163.19</v>
      </c>
      <c r="HJ439" s="79">
        <v>374.22</v>
      </c>
      <c r="HK439" s="85" t="s">
        <v>416</v>
      </c>
      <c r="HL439" s="68">
        <v>1.2780696036706201</v>
      </c>
      <c r="HM439" s="78">
        <v>339.23</v>
      </c>
      <c r="HN439" s="78">
        <v>336.41</v>
      </c>
      <c r="HO439" s="78">
        <v>285.67</v>
      </c>
      <c r="HP439" s="78"/>
      <c r="HQ439" s="78"/>
      <c r="HR439" s="79"/>
    </row>
    <row r="440" spans="1:226" x14ac:dyDescent="0.25">
      <c r="A440" s="81">
        <v>42415</v>
      </c>
      <c r="B440" s="82" t="s">
        <v>387</v>
      </c>
      <c r="C440" s="83">
        <v>366.6011089070052</v>
      </c>
      <c r="D440" s="83">
        <v>357.0406395306585</v>
      </c>
      <c r="E440" s="83">
        <v>319.80253377593073</v>
      </c>
      <c r="F440" s="83">
        <v>216.05346654942448</v>
      </c>
      <c r="G440" s="83">
        <v>166.47675751222923</v>
      </c>
      <c r="H440" s="84">
        <v>280.80609805882762</v>
      </c>
      <c r="I440" s="82" t="s">
        <v>388</v>
      </c>
      <c r="J440" s="83">
        <v>370.54111741018551</v>
      </c>
      <c r="K440" s="83">
        <v>354.47741383392713</v>
      </c>
      <c r="L440" s="83">
        <v>318.87578001565004</v>
      </c>
      <c r="M440" s="83">
        <v>214.96197259686917</v>
      </c>
      <c r="N440" s="83">
        <v>174.86692967409951</v>
      </c>
      <c r="O440" s="84">
        <v>309.421117729255</v>
      </c>
      <c r="P440" s="65" t="s">
        <v>389</v>
      </c>
      <c r="Q440" s="78">
        <v>369.97</v>
      </c>
      <c r="R440" s="78">
        <v>372.03</v>
      </c>
      <c r="S440" s="78">
        <v>331.05</v>
      </c>
      <c r="T440" s="78">
        <v>171</v>
      </c>
      <c r="U440" s="78"/>
      <c r="V440" s="79"/>
      <c r="W440" s="65" t="s">
        <v>390</v>
      </c>
      <c r="X440" s="78">
        <v>338.01</v>
      </c>
      <c r="Y440" s="78">
        <v>333.27</v>
      </c>
      <c r="Z440" s="78">
        <v>300.11</v>
      </c>
      <c r="AA440" s="78">
        <v>148.59</v>
      </c>
      <c r="AB440" s="78"/>
      <c r="AC440" s="79">
        <v>300.83</v>
      </c>
      <c r="AD440" s="65" t="s">
        <v>391</v>
      </c>
      <c r="AE440" s="68">
        <v>0.51129972389814904</v>
      </c>
      <c r="AF440" s="78">
        <v>450.43</v>
      </c>
      <c r="AG440" s="78">
        <v>457.61</v>
      </c>
      <c r="AH440" s="78">
        <v>292.97000000000003</v>
      </c>
      <c r="AI440" s="78"/>
      <c r="AJ440" s="78"/>
      <c r="AK440" s="79">
        <v>273.81</v>
      </c>
      <c r="AL440" s="69" t="s">
        <v>392</v>
      </c>
      <c r="AM440" s="70">
        <v>1</v>
      </c>
      <c r="AN440" s="78">
        <v>443.53</v>
      </c>
      <c r="AO440" s="78">
        <v>428.17</v>
      </c>
      <c r="AP440" s="78">
        <v>382.24</v>
      </c>
      <c r="AQ440" s="78">
        <v>459.88</v>
      </c>
      <c r="AR440" s="78"/>
      <c r="AS440" s="79"/>
      <c r="AT440" s="65" t="s">
        <v>393</v>
      </c>
      <c r="AU440" s="68">
        <v>3.6986352036098701E-2</v>
      </c>
      <c r="AV440" s="78">
        <v>345.21</v>
      </c>
      <c r="AW440" s="78">
        <v>372.6</v>
      </c>
      <c r="AX440" s="78">
        <v>283.86</v>
      </c>
      <c r="AY440" s="78">
        <v>217.55</v>
      </c>
      <c r="AZ440" s="78"/>
      <c r="BA440" s="79">
        <v>309.32</v>
      </c>
      <c r="BB440" s="65" t="s">
        <v>394</v>
      </c>
      <c r="BC440" s="78">
        <v>328.69</v>
      </c>
      <c r="BD440" s="78">
        <v>325.39999999999998</v>
      </c>
      <c r="BE440" s="78">
        <v>295.29000000000002</v>
      </c>
      <c r="BF440" s="78"/>
      <c r="BG440" s="78"/>
      <c r="BH440" s="79">
        <v>344.74</v>
      </c>
      <c r="BI440" s="65" t="s">
        <v>395</v>
      </c>
      <c r="BJ440" s="68">
        <v>0.13398001018248101</v>
      </c>
      <c r="BK440" s="78">
        <v>443.21</v>
      </c>
      <c r="BL440" s="78">
        <v>423.51</v>
      </c>
      <c r="BM440" s="78">
        <v>513.91999999999996</v>
      </c>
      <c r="BN440" s="78">
        <v>246.66</v>
      </c>
      <c r="BO440" s="78"/>
      <c r="BP440" s="79"/>
      <c r="BQ440" s="65" t="s">
        <v>396</v>
      </c>
      <c r="BR440" s="68">
        <v>1</v>
      </c>
      <c r="BS440" s="78">
        <v>400.56</v>
      </c>
      <c r="BT440" s="78">
        <v>408.75</v>
      </c>
      <c r="BU440" s="78">
        <v>374.05</v>
      </c>
      <c r="BV440" s="78"/>
      <c r="BW440" s="78"/>
      <c r="BX440" s="79">
        <v>362.58</v>
      </c>
      <c r="BY440" s="65" t="s">
        <v>397</v>
      </c>
      <c r="BZ440" s="78">
        <v>422.15</v>
      </c>
      <c r="CA440" s="78">
        <v>392.22</v>
      </c>
      <c r="CB440" s="78">
        <v>305.73</v>
      </c>
      <c r="CC440" s="78">
        <v>191.62</v>
      </c>
      <c r="CD440" s="78"/>
      <c r="CE440" s="79">
        <v>430.73</v>
      </c>
      <c r="CF440" s="65" t="s">
        <v>398</v>
      </c>
      <c r="CG440" s="78">
        <v>419.8</v>
      </c>
      <c r="CH440" s="78">
        <v>421.94</v>
      </c>
      <c r="CI440" s="78">
        <v>330.35</v>
      </c>
      <c r="CJ440" s="78"/>
      <c r="CK440" s="78"/>
      <c r="CL440" s="79"/>
      <c r="CM440" s="65" t="s">
        <v>399</v>
      </c>
      <c r="CN440" s="78">
        <v>385.68</v>
      </c>
      <c r="CO440" s="78">
        <v>331.47</v>
      </c>
      <c r="CP440" s="78">
        <v>358.99</v>
      </c>
      <c r="CQ440" s="78">
        <v>190.25</v>
      </c>
      <c r="CR440" s="78"/>
      <c r="CS440" s="79">
        <v>522.75</v>
      </c>
      <c r="CT440" s="65" t="s">
        <v>400</v>
      </c>
      <c r="CU440" s="78">
        <v>395.21</v>
      </c>
      <c r="CV440" s="78">
        <v>455.4</v>
      </c>
      <c r="CW440" s="78">
        <v>338.48</v>
      </c>
      <c r="CX440" s="78">
        <v>211.85</v>
      </c>
      <c r="CY440" s="78"/>
      <c r="CZ440" s="79"/>
      <c r="DA440" s="65" t="s">
        <v>401</v>
      </c>
      <c r="DB440" s="68">
        <v>0.13123359580052499</v>
      </c>
      <c r="DC440" s="78">
        <v>385.3</v>
      </c>
      <c r="DD440" s="78">
        <v>386.25</v>
      </c>
      <c r="DE440" s="78">
        <v>322.76</v>
      </c>
      <c r="DF440" s="78">
        <v>250.66</v>
      </c>
      <c r="DG440" s="78"/>
      <c r="DH440" s="79">
        <v>390.52</v>
      </c>
      <c r="DI440" s="65" t="s">
        <v>402</v>
      </c>
      <c r="DJ440" s="68">
        <v>3.2337343163885601E-3</v>
      </c>
      <c r="DK440" s="78">
        <v>380.31</v>
      </c>
      <c r="DL440" s="78">
        <v>404.42</v>
      </c>
      <c r="DM440" s="78">
        <v>404.42</v>
      </c>
      <c r="DN440" s="78">
        <v>356.18</v>
      </c>
      <c r="DO440" s="78"/>
      <c r="DP440" s="79">
        <v>392.33</v>
      </c>
      <c r="DQ440" s="65" t="s">
        <v>403</v>
      </c>
      <c r="DR440" s="78">
        <v>383.34</v>
      </c>
      <c r="DS440" s="78">
        <v>345.72</v>
      </c>
      <c r="DT440" s="78">
        <v>315.22000000000003</v>
      </c>
      <c r="DU440" s="78">
        <v>417.02</v>
      </c>
      <c r="DV440" s="78"/>
      <c r="DW440" s="79"/>
      <c r="DX440" s="65" t="s">
        <v>404</v>
      </c>
      <c r="DY440" s="78">
        <v>397.42</v>
      </c>
      <c r="DZ440" s="78">
        <v>360.45</v>
      </c>
      <c r="EA440" s="78">
        <v>421.86</v>
      </c>
      <c r="EB440" s="78">
        <v>189.91</v>
      </c>
      <c r="EC440" s="78"/>
      <c r="ED440" s="79">
        <v>299.44</v>
      </c>
      <c r="EE440" s="65" t="s">
        <v>405</v>
      </c>
      <c r="EF440" s="68">
        <v>1</v>
      </c>
      <c r="EG440" s="78">
        <v>405.64</v>
      </c>
      <c r="EH440" s="78">
        <v>388.14</v>
      </c>
      <c r="EI440" s="78">
        <v>300.95999999999998</v>
      </c>
      <c r="EJ440" s="78"/>
      <c r="EK440" s="78">
        <v>299.94</v>
      </c>
      <c r="EL440" s="79">
        <v>220.34</v>
      </c>
      <c r="EM440" s="65" t="s">
        <v>406</v>
      </c>
      <c r="EN440" s="78">
        <v>393.17</v>
      </c>
      <c r="EO440" s="78">
        <v>387.85</v>
      </c>
      <c r="EP440" s="78">
        <v>321.45999999999998</v>
      </c>
      <c r="EQ440" s="78"/>
      <c r="ER440" s="78"/>
      <c r="ES440" s="79">
        <v>295.08</v>
      </c>
      <c r="ET440" s="65" t="s">
        <v>407</v>
      </c>
      <c r="EU440" s="68">
        <v>1</v>
      </c>
      <c r="EV440" s="78">
        <v>392.66</v>
      </c>
      <c r="EW440" s="78">
        <v>376.42</v>
      </c>
      <c r="EX440" s="78">
        <v>376.42</v>
      </c>
      <c r="EY440" s="78"/>
      <c r="EZ440" s="78"/>
      <c r="FA440" s="79">
        <v>301.52</v>
      </c>
      <c r="FB440" s="65" t="s">
        <v>408</v>
      </c>
      <c r="FC440" s="78">
        <v>569.26</v>
      </c>
      <c r="FD440" s="78">
        <v>561.5</v>
      </c>
      <c r="FE440" s="78">
        <v>615.37</v>
      </c>
      <c r="FF440" s="78"/>
      <c r="FG440" s="78"/>
      <c r="FH440" s="79"/>
      <c r="FI440" s="65" t="s">
        <v>409</v>
      </c>
      <c r="FJ440" s="78">
        <v>370.03</v>
      </c>
      <c r="FK440" s="78">
        <v>363.73</v>
      </c>
      <c r="FL440" s="78">
        <v>188.52</v>
      </c>
      <c r="FM440" s="78">
        <v>355.67</v>
      </c>
      <c r="FN440" s="78"/>
      <c r="FO440" s="79">
        <v>275.91000000000003</v>
      </c>
      <c r="FP440" s="65" t="s">
        <v>410</v>
      </c>
      <c r="FQ440" s="68">
        <v>0.227557173739902</v>
      </c>
      <c r="FR440" s="78">
        <v>349.28</v>
      </c>
      <c r="FS440" s="78">
        <v>346.37</v>
      </c>
      <c r="FT440" s="78">
        <v>361.11</v>
      </c>
      <c r="FU440" s="78">
        <v>264.39999999999998</v>
      </c>
      <c r="FV440" s="78">
        <v>129.56</v>
      </c>
      <c r="FW440" s="79">
        <v>215.23</v>
      </c>
      <c r="FX440" s="65" t="s">
        <v>411</v>
      </c>
      <c r="FY440" s="78">
        <v>381.1</v>
      </c>
      <c r="FZ440" s="78">
        <v>384.89</v>
      </c>
      <c r="GA440" s="78">
        <v>368.94</v>
      </c>
      <c r="GB440" s="78">
        <v>379.72</v>
      </c>
      <c r="GC440" s="78"/>
      <c r="GD440" s="79">
        <v>297.14</v>
      </c>
      <c r="GE440" s="65" t="s">
        <v>412</v>
      </c>
      <c r="GF440" s="68">
        <v>0.22376871265859599</v>
      </c>
      <c r="GG440" s="78">
        <v>411.48</v>
      </c>
      <c r="GH440" s="78">
        <v>414.49</v>
      </c>
      <c r="GI440" s="78">
        <v>213.43</v>
      </c>
      <c r="GJ440" s="78">
        <v>250.05</v>
      </c>
      <c r="GK440" s="78"/>
      <c r="GL440" s="79">
        <v>387.55</v>
      </c>
      <c r="GM440" s="65" t="s">
        <v>413</v>
      </c>
      <c r="GN440" s="68">
        <v>0.105416288924965</v>
      </c>
      <c r="GO440" s="78">
        <v>361.11</v>
      </c>
      <c r="GP440" s="78">
        <v>391.03</v>
      </c>
      <c r="GQ440" s="78">
        <v>282.3</v>
      </c>
      <c r="GR440" s="78">
        <v>189.54</v>
      </c>
      <c r="GS440" s="78"/>
      <c r="GT440" s="79"/>
      <c r="GU440" s="65" t="s">
        <v>414</v>
      </c>
      <c r="GV440" s="68">
        <v>1</v>
      </c>
      <c r="GW440" s="78">
        <v>381.34</v>
      </c>
      <c r="GX440" s="78">
        <v>314.76</v>
      </c>
      <c r="GY440" s="78">
        <v>281.44</v>
      </c>
      <c r="GZ440" s="78">
        <v>282</v>
      </c>
      <c r="HA440" s="78"/>
      <c r="HB440" s="79">
        <v>378.3</v>
      </c>
      <c r="HC440" s="65" t="s">
        <v>415</v>
      </c>
      <c r="HD440" s="68">
        <v>1</v>
      </c>
      <c r="HE440" s="78">
        <v>370.66</v>
      </c>
      <c r="HF440" s="78">
        <v>378.95</v>
      </c>
      <c r="HG440" s="78"/>
      <c r="HH440" s="78">
        <v>180.86</v>
      </c>
      <c r="HI440" s="78">
        <v>174.22</v>
      </c>
      <c r="HJ440" s="79">
        <v>373.39</v>
      </c>
      <c r="HK440" s="85" t="s">
        <v>416</v>
      </c>
      <c r="HL440" s="68">
        <v>1.2953367875647701</v>
      </c>
      <c r="HM440" s="78">
        <v>344.46</v>
      </c>
      <c r="HN440" s="78">
        <v>341.9</v>
      </c>
      <c r="HO440" s="78">
        <v>262.23</v>
      </c>
      <c r="HP440" s="78"/>
      <c r="HQ440" s="78"/>
      <c r="HR440" s="79"/>
    </row>
    <row r="441" spans="1:226" x14ac:dyDescent="0.25">
      <c r="A441" s="81">
        <v>42408</v>
      </c>
      <c r="B441" s="82" t="s">
        <v>387</v>
      </c>
      <c r="C441" s="83">
        <v>390.54766416111164</v>
      </c>
      <c r="D441" s="83">
        <v>370.66053968007674</v>
      </c>
      <c r="E441" s="83">
        <v>330.83954416538057</v>
      </c>
      <c r="F441" s="83">
        <v>226.14672660501745</v>
      </c>
      <c r="G441" s="83">
        <v>164.70809923130679</v>
      </c>
      <c r="H441" s="84">
        <v>289.31192991870302</v>
      </c>
      <c r="I441" s="82" t="s">
        <v>388</v>
      </c>
      <c r="J441" s="83">
        <v>402.52485205680921</v>
      </c>
      <c r="K441" s="83">
        <v>370.54054562346585</v>
      </c>
      <c r="L441" s="83">
        <v>330.10110404607599</v>
      </c>
      <c r="M441" s="83">
        <v>225.22275029219708</v>
      </c>
      <c r="N441" s="83">
        <v>172.96675814751288</v>
      </c>
      <c r="O441" s="84">
        <v>320.8227167580356</v>
      </c>
      <c r="P441" s="65" t="s">
        <v>389</v>
      </c>
      <c r="Q441" s="78">
        <v>382.47</v>
      </c>
      <c r="R441" s="78">
        <v>380.36</v>
      </c>
      <c r="S441" s="78">
        <v>337.09</v>
      </c>
      <c r="T441" s="78">
        <v>178</v>
      </c>
      <c r="U441" s="78"/>
      <c r="V441" s="79"/>
      <c r="W441" s="65" t="s">
        <v>390</v>
      </c>
      <c r="X441" s="78">
        <v>362.64</v>
      </c>
      <c r="Y441" s="78">
        <v>365.58</v>
      </c>
      <c r="Z441" s="78">
        <v>300.11</v>
      </c>
      <c r="AA441" s="78">
        <v>161.97999999999999</v>
      </c>
      <c r="AB441" s="78"/>
      <c r="AC441" s="79">
        <v>309.92</v>
      </c>
      <c r="AD441" s="65" t="s">
        <v>391</v>
      </c>
      <c r="AE441" s="68">
        <v>0.51129972389814904</v>
      </c>
      <c r="AF441" s="78">
        <v>506.31</v>
      </c>
      <c r="AG441" s="78">
        <v>549.04</v>
      </c>
      <c r="AH441" s="78">
        <v>134.97999999999999</v>
      </c>
      <c r="AI441" s="78"/>
      <c r="AJ441" s="78"/>
      <c r="AK441" s="79">
        <v>288.54000000000002</v>
      </c>
      <c r="AL441" s="69" t="s">
        <v>392</v>
      </c>
      <c r="AM441" s="70">
        <v>1</v>
      </c>
      <c r="AN441" s="78">
        <v>448.39</v>
      </c>
      <c r="AO441" s="78">
        <v>428.65</v>
      </c>
      <c r="AP441" s="78">
        <v>382.61</v>
      </c>
      <c r="AQ441" s="78">
        <v>459.88</v>
      </c>
      <c r="AR441" s="78"/>
      <c r="AS441" s="79"/>
      <c r="AT441" s="65" t="s">
        <v>393</v>
      </c>
      <c r="AU441" s="68">
        <v>3.6952183874066999E-2</v>
      </c>
      <c r="AV441" s="78">
        <v>355.19</v>
      </c>
      <c r="AW441" s="78">
        <v>381.11</v>
      </c>
      <c r="AX441" s="78">
        <v>292.02</v>
      </c>
      <c r="AY441" s="78">
        <v>227.77</v>
      </c>
      <c r="AZ441" s="78"/>
      <c r="BA441" s="79">
        <v>314.58999999999997</v>
      </c>
      <c r="BB441" s="65" t="s">
        <v>394</v>
      </c>
      <c r="BC441" s="78">
        <v>386.68</v>
      </c>
      <c r="BD441" s="78">
        <v>365.73</v>
      </c>
      <c r="BE441" s="78">
        <v>311.67</v>
      </c>
      <c r="BF441" s="78"/>
      <c r="BG441" s="78"/>
      <c r="BH441" s="79">
        <v>346.75</v>
      </c>
      <c r="BI441" s="65" t="s">
        <v>395</v>
      </c>
      <c r="BJ441" s="68">
        <v>0.13399257681124499</v>
      </c>
      <c r="BK441" s="78">
        <v>463.61</v>
      </c>
      <c r="BL441" s="78">
        <v>452.49</v>
      </c>
      <c r="BM441" s="78">
        <v>527.69000000000005</v>
      </c>
      <c r="BN441" s="78">
        <v>255.39</v>
      </c>
      <c r="BO441" s="78"/>
      <c r="BP441" s="79"/>
      <c r="BQ441" s="65" t="s">
        <v>396</v>
      </c>
      <c r="BR441" s="68">
        <v>1</v>
      </c>
      <c r="BS441" s="78">
        <v>408.9</v>
      </c>
      <c r="BT441" s="78">
        <v>393.75</v>
      </c>
      <c r="BU441" s="78">
        <v>358.22</v>
      </c>
      <c r="BV441" s="78"/>
      <c r="BW441" s="78"/>
      <c r="BX441" s="79">
        <v>362.58</v>
      </c>
      <c r="BY441" s="65" t="s">
        <v>397</v>
      </c>
      <c r="BZ441" s="78">
        <v>445.65</v>
      </c>
      <c r="CA441" s="78">
        <v>400.66</v>
      </c>
      <c r="CB441" s="78">
        <v>313.02999999999997</v>
      </c>
      <c r="CC441" s="78">
        <v>203.37</v>
      </c>
      <c r="CD441" s="78"/>
      <c r="CE441" s="79">
        <v>428.3</v>
      </c>
      <c r="CF441" s="65" t="s">
        <v>398</v>
      </c>
      <c r="CG441" s="78">
        <v>428.67</v>
      </c>
      <c r="CH441" s="78">
        <v>430.01</v>
      </c>
      <c r="CI441" s="78">
        <v>357.77</v>
      </c>
      <c r="CJ441" s="78"/>
      <c r="CK441" s="78"/>
      <c r="CL441" s="79"/>
      <c r="CM441" s="65" t="s">
        <v>399</v>
      </c>
      <c r="CN441" s="78">
        <v>403.36</v>
      </c>
      <c r="CO441" s="78">
        <v>337.06</v>
      </c>
      <c r="CP441" s="78">
        <v>370.6</v>
      </c>
      <c r="CQ441" s="78">
        <v>205.09</v>
      </c>
      <c r="CR441" s="78"/>
      <c r="CS441" s="79">
        <v>524.57000000000005</v>
      </c>
      <c r="CT441" s="65" t="s">
        <v>400</v>
      </c>
      <c r="CU441" s="78">
        <v>410.04</v>
      </c>
      <c r="CV441" s="78">
        <v>455.28</v>
      </c>
      <c r="CW441" s="78">
        <v>336.61</v>
      </c>
      <c r="CX441" s="78">
        <v>224.88</v>
      </c>
      <c r="CY441" s="78"/>
      <c r="CZ441" s="79"/>
      <c r="DA441" s="65" t="s">
        <v>401</v>
      </c>
      <c r="DB441" s="68">
        <v>0.13079589300896</v>
      </c>
      <c r="DC441" s="78">
        <v>405.99</v>
      </c>
      <c r="DD441" s="78">
        <v>378.78</v>
      </c>
      <c r="DE441" s="78">
        <v>314.35000000000002</v>
      </c>
      <c r="DF441" s="78">
        <v>249.82</v>
      </c>
      <c r="DG441" s="78"/>
      <c r="DH441" s="79">
        <v>389.43</v>
      </c>
      <c r="DI441" s="65" t="s">
        <v>402</v>
      </c>
      <c r="DJ441" s="68">
        <v>3.2186423766455302E-3</v>
      </c>
      <c r="DK441" s="78">
        <v>412.03</v>
      </c>
      <c r="DL441" s="78">
        <v>401.73</v>
      </c>
      <c r="DM441" s="78">
        <v>401.73</v>
      </c>
      <c r="DN441" s="78">
        <v>255.62</v>
      </c>
      <c r="DO441" s="78"/>
      <c r="DP441" s="79">
        <v>389.13</v>
      </c>
      <c r="DQ441" s="65" t="s">
        <v>403</v>
      </c>
      <c r="DR441" s="78">
        <v>391.47</v>
      </c>
      <c r="DS441" s="78">
        <v>353.85</v>
      </c>
      <c r="DT441" s="78">
        <v>313.69</v>
      </c>
      <c r="DU441" s="78">
        <v>428.86</v>
      </c>
      <c r="DV441" s="78"/>
      <c r="DW441" s="79"/>
      <c r="DX441" s="65" t="s">
        <v>404</v>
      </c>
      <c r="DY441" s="78">
        <v>412.9</v>
      </c>
      <c r="DZ441" s="78">
        <v>364.17</v>
      </c>
      <c r="EA441" s="78">
        <v>437.57</v>
      </c>
      <c r="EB441" s="78">
        <v>201.71</v>
      </c>
      <c r="EC441" s="78"/>
      <c r="ED441" s="79">
        <v>315.05</v>
      </c>
      <c r="EE441" s="65" t="s">
        <v>405</v>
      </c>
      <c r="EF441" s="68">
        <v>1</v>
      </c>
      <c r="EG441" s="78">
        <v>406.86</v>
      </c>
      <c r="EH441" s="78">
        <v>390.43</v>
      </c>
      <c r="EI441" s="78">
        <v>306.13</v>
      </c>
      <c r="EJ441" s="78"/>
      <c r="EK441" s="78">
        <v>299.94</v>
      </c>
      <c r="EL441" s="79">
        <v>234.94</v>
      </c>
      <c r="EM441" s="65" t="s">
        <v>406</v>
      </c>
      <c r="EN441" s="78">
        <v>415.96</v>
      </c>
      <c r="EO441" s="78">
        <v>411.91</v>
      </c>
      <c r="EP441" s="78">
        <v>311.35000000000002</v>
      </c>
      <c r="EQ441" s="78"/>
      <c r="ER441" s="78"/>
      <c r="ES441" s="79">
        <v>317.73</v>
      </c>
      <c r="ET441" s="65" t="s">
        <v>407</v>
      </c>
      <c r="EU441" s="68">
        <v>1</v>
      </c>
      <c r="EV441" s="78">
        <v>402.11</v>
      </c>
      <c r="EW441" s="78">
        <v>379.01</v>
      </c>
      <c r="EX441" s="78">
        <v>379</v>
      </c>
      <c r="EY441" s="78"/>
      <c r="EZ441" s="78"/>
      <c r="FA441" s="79">
        <v>301.11</v>
      </c>
      <c r="FB441" s="65" t="s">
        <v>408</v>
      </c>
      <c r="FC441" s="78">
        <v>569.26</v>
      </c>
      <c r="FD441" s="78">
        <v>561.5</v>
      </c>
      <c r="FE441" s="78">
        <v>615.37</v>
      </c>
      <c r="FF441" s="78"/>
      <c r="FG441" s="78"/>
      <c r="FH441" s="79"/>
      <c r="FI441" s="65" t="s">
        <v>409</v>
      </c>
      <c r="FJ441" s="78">
        <v>395.65</v>
      </c>
      <c r="FK441" s="78">
        <v>371.99</v>
      </c>
      <c r="FL441" s="78">
        <v>192.65</v>
      </c>
      <c r="FM441" s="78">
        <v>358.67</v>
      </c>
      <c r="FN441" s="78"/>
      <c r="FO441" s="79">
        <v>277.56</v>
      </c>
      <c r="FP441" s="65" t="s">
        <v>410</v>
      </c>
      <c r="FQ441" s="68">
        <v>0.22546897546897501</v>
      </c>
      <c r="FR441" s="78">
        <v>353.86</v>
      </c>
      <c r="FS441" s="78">
        <v>350.34</v>
      </c>
      <c r="FT441" s="78">
        <v>369.29</v>
      </c>
      <c r="FU441" s="78">
        <v>260.48</v>
      </c>
      <c r="FV441" s="78">
        <v>128.37</v>
      </c>
      <c r="FW441" s="79">
        <v>218.96</v>
      </c>
      <c r="FX441" s="65" t="s">
        <v>411</v>
      </c>
      <c r="FY441" s="78">
        <v>423.62</v>
      </c>
      <c r="FZ441" s="78">
        <v>420.91</v>
      </c>
      <c r="GA441" s="78">
        <v>365.69</v>
      </c>
      <c r="GB441" s="78">
        <v>371.87</v>
      </c>
      <c r="GC441" s="78"/>
      <c r="GD441" s="79">
        <v>315.83999999999997</v>
      </c>
      <c r="GE441" s="65" t="s">
        <v>412</v>
      </c>
      <c r="GF441" s="68">
        <v>0.22322425108263799</v>
      </c>
      <c r="GG441" s="78">
        <v>434.56</v>
      </c>
      <c r="GH441" s="78">
        <v>417.78</v>
      </c>
      <c r="GI441" s="78">
        <v>229.57</v>
      </c>
      <c r="GJ441" s="78">
        <v>226.7</v>
      </c>
      <c r="GK441" s="78"/>
      <c r="GL441" s="79">
        <v>386.81</v>
      </c>
      <c r="GM441" s="65" t="s">
        <v>413</v>
      </c>
      <c r="GN441" s="68">
        <v>0.106036667479614</v>
      </c>
      <c r="GO441" s="78">
        <v>383.68</v>
      </c>
      <c r="GP441" s="78">
        <v>409.53</v>
      </c>
      <c r="GQ441" s="78">
        <v>293.64</v>
      </c>
      <c r="GR441" s="78">
        <v>217.69</v>
      </c>
      <c r="GS441" s="78"/>
      <c r="GT441" s="79"/>
      <c r="GU441" s="65" t="s">
        <v>414</v>
      </c>
      <c r="GV441" s="68">
        <v>1</v>
      </c>
      <c r="GW441" s="78">
        <v>381.34</v>
      </c>
      <c r="GX441" s="78">
        <v>314.76</v>
      </c>
      <c r="GY441" s="78">
        <v>281.44</v>
      </c>
      <c r="GZ441" s="78">
        <v>282</v>
      </c>
      <c r="HA441" s="78"/>
      <c r="HB441" s="79">
        <v>391.46</v>
      </c>
      <c r="HC441" s="65" t="s">
        <v>415</v>
      </c>
      <c r="HD441" s="68">
        <v>1</v>
      </c>
      <c r="HE441" s="78">
        <v>399.83</v>
      </c>
      <c r="HF441" s="78">
        <v>389.78</v>
      </c>
      <c r="HG441" s="78"/>
      <c r="HH441" s="78">
        <v>178.95</v>
      </c>
      <c r="HI441" s="78">
        <v>172.31</v>
      </c>
      <c r="HJ441" s="79">
        <v>372.55</v>
      </c>
      <c r="HK441" s="85" t="s">
        <v>416</v>
      </c>
      <c r="HL441" s="68">
        <v>1.29466597617815</v>
      </c>
      <c r="HM441" s="78">
        <v>344.91</v>
      </c>
      <c r="HN441" s="78">
        <v>340.91</v>
      </c>
      <c r="HO441" s="78">
        <v>285.33999999999997</v>
      </c>
      <c r="HP441" s="78"/>
      <c r="HQ441" s="78"/>
      <c r="HR441" s="79"/>
    </row>
    <row r="442" spans="1:226" x14ac:dyDescent="0.25">
      <c r="A442" s="81">
        <v>42401</v>
      </c>
      <c r="B442" s="82" t="s">
        <v>387</v>
      </c>
      <c r="C442" s="83">
        <v>396.30430066259646</v>
      </c>
      <c r="D442" s="83">
        <v>365.39921603005388</v>
      </c>
      <c r="E442" s="83">
        <v>325.65148706326147</v>
      </c>
      <c r="F442" s="83">
        <v>223.35960786633095</v>
      </c>
      <c r="G442" s="83">
        <v>162.97106219426973</v>
      </c>
      <c r="H442" s="84">
        <v>294.94004991017033</v>
      </c>
      <c r="I442" s="82" t="s">
        <v>388</v>
      </c>
      <c r="J442" s="83">
        <v>407.88131594508593</v>
      </c>
      <c r="K442" s="83">
        <v>362.86100946996737</v>
      </c>
      <c r="L442" s="83">
        <v>324.46812326639764</v>
      </c>
      <c r="M442" s="83">
        <v>221.9398254276046</v>
      </c>
      <c r="N442" s="83">
        <v>172.96675814751288</v>
      </c>
      <c r="O442" s="84">
        <v>328.66393025543903</v>
      </c>
      <c r="P442" s="65" t="s">
        <v>389</v>
      </c>
      <c r="Q442" s="78">
        <v>387.47</v>
      </c>
      <c r="R442" s="78">
        <v>376.19</v>
      </c>
      <c r="S442" s="78">
        <v>337.01</v>
      </c>
      <c r="T442" s="78">
        <v>172</v>
      </c>
      <c r="U442" s="78"/>
      <c r="V442" s="79"/>
      <c r="W442" s="65" t="s">
        <v>390</v>
      </c>
      <c r="X442" s="78">
        <v>362.72</v>
      </c>
      <c r="Y442" s="78">
        <v>353.52</v>
      </c>
      <c r="Z442" s="78">
        <v>311.18</v>
      </c>
      <c r="AA442" s="78">
        <v>148.01</v>
      </c>
      <c r="AB442" s="78"/>
      <c r="AC442" s="79">
        <v>309.92</v>
      </c>
      <c r="AD442" s="65" t="s">
        <v>391</v>
      </c>
      <c r="AE442" s="68">
        <v>0.51129972389814904</v>
      </c>
      <c r="AF442" s="78">
        <v>506.31</v>
      </c>
      <c r="AG442" s="78">
        <v>549.04</v>
      </c>
      <c r="AH442" s="78">
        <v>134.97999999999999</v>
      </c>
      <c r="AI442" s="78"/>
      <c r="AJ442" s="78"/>
      <c r="AK442" s="79">
        <v>288.54000000000002</v>
      </c>
      <c r="AL442" s="69" t="s">
        <v>392</v>
      </c>
      <c r="AM442" s="70">
        <v>1</v>
      </c>
      <c r="AN442" s="78">
        <v>447.66</v>
      </c>
      <c r="AO442" s="78">
        <v>435.12</v>
      </c>
      <c r="AP442" s="78">
        <v>382.35</v>
      </c>
      <c r="AQ442" s="78">
        <v>459.88</v>
      </c>
      <c r="AR442" s="78"/>
      <c r="AS442" s="79"/>
      <c r="AT442" s="65" t="s">
        <v>393</v>
      </c>
      <c r="AU442" s="68">
        <v>3.70082528403834E-2</v>
      </c>
      <c r="AV442" s="78">
        <v>360.44</v>
      </c>
      <c r="AW442" s="78">
        <v>390.77</v>
      </c>
      <c r="AX442" s="78">
        <v>302.33999999999997</v>
      </c>
      <c r="AY442" s="78">
        <v>228.12</v>
      </c>
      <c r="AZ442" s="78"/>
      <c r="BA442" s="79">
        <v>321.52999999999997</v>
      </c>
      <c r="BB442" s="65" t="s">
        <v>394</v>
      </c>
      <c r="BC442" s="78">
        <v>403.48</v>
      </c>
      <c r="BD442" s="78">
        <v>363.21</v>
      </c>
      <c r="BE442" s="78">
        <v>300.12</v>
      </c>
      <c r="BF442" s="78"/>
      <c r="BG442" s="78"/>
      <c r="BH442" s="79">
        <v>346.75</v>
      </c>
      <c r="BI442" s="65" t="s">
        <v>395</v>
      </c>
      <c r="BJ442" s="68">
        <v>0.134003350083752</v>
      </c>
      <c r="BK442" s="78">
        <v>488.31</v>
      </c>
      <c r="BL442" s="78">
        <v>453.6</v>
      </c>
      <c r="BM442" s="78">
        <v>528.79999999999995</v>
      </c>
      <c r="BN442" s="78">
        <v>262.11</v>
      </c>
      <c r="BO442" s="78"/>
      <c r="BP442" s="79"/>
      <c r="BQ442" s="65" t="s">
        <v>396</v>
      </c>
      <c r="BR442" s="68">
        <v>1</v>
      </c>
      <c r="BS442" s="78">
        <v>379.73</v>
      </c>
      <c r="BT442" s="78">
        <v>356.25</v>
      </c>
      <c r="BU442" s="78">
        <v>413.22</v>
      </c>
      <c r="BV442" s="78"/>
      <c r="BW442" s="78"/>
      <c r="BX442" s="79">
        <v>370.91</v>
      </c>
      <c r="BY442" s="65" t="s">
        <v>397</v>
      </c>
      <c r="BZ442" s="78">
        <v>450.87</v>
      </c>
      <c r="CA442" s="78">
        <v>390.84</v>
      </c>
      <c r="CB442" s="78">
        <v>308.52999999999997</v>
      </c>
      <c r="CC442" s="78">
        <v>196.62</v>
      </c>
      <c r="CD442" s="78"/>
      <c r="CE442" s="79">
        <v>425.95</v>
      </c>
      <c r="CF442" s="65" t="s">
        <v>398</v>
      </c>
      <c r="CG442" s="78">
        <v>426.25</v>
      </c>
      <c r="CH442" s="78">
        <v>429.2</v>
      </c>
      <c r="CI442" s="78">
        <v>354.55</v>
      </c>
      <c r="CJ442" s="78"/>
      <c r="CK442" s="78"/>
      <c r="CL442" s="79"/>
      <c r="CM442" s="65" t="s">
        <v>399</v>
      </c>
      <c r="CN442" s="78">
        <v>403.14</v>
      </c>
      <c r="CO442" s="78">
        <v>324.45999999999998</v>
      </c>
      <c r="CP442" s="78">
        <v>366.77</v>
      </c>
      <c r="CQ442" s="78">
        <v>214.21</v>
      </c>
      <c r="CR442" s="78"/>
      <c r="CS442" s="79">
        <v>523.13</v>
      </c>
      <c r="CT442" s="65" t="s">
        <v>400</v>
      </c>
      <c r="CU442" s="78">
        <v>406.46</v>
      </c>
      <c r="CV442" s="78">
        <v>454.6</v>
      </c>
      <c r="CW442" s="78">
        <v>332.69</v>
      </c>
      <c r="CX442" s="78">
        <v>218.74</v>
      </c>
      <c r="CY442" s="78"/>
      <c r="CZ442" s="79"/>
      <c r="DA442" s="65" t="s">
        <v>401</v>
      </c>
      <c r="DB442" s="68">
        <v>0.130539781998564</v>
      </c>
      <c r="DC442" s="78">
        <v>390.58</v>
      </c>
      <c r="DD442" s="78">
        <v>355.07</v>
      </c>
      <c r="DE442" s="78">
        <v>291.81</v>
      </c>
      <c r="DF442" s="78">
        <v>249.33</v>
      </c>
      <c r="DG442" s="78"/>
      <c r="DH442" s="79">
        <v>368.72</v>
      </c>
      <c r="DI442" s="65" t="s">
        <v>402</v>
      </c>
      <c r="DJ442" s="68">
        <v>3.2065670493170001E-3</v>
      </c>
      <c r="DK442" s="78">
        <v>405.19</v>
      </c>
      <c r="DL442" s="78">
        <v>390.93</v>
      </c>
      <c r="DM442" s="78">
        <v>390.93</v>
      </c>
      <c r="DN442" s="78">
        <v>291.48</v>
      </c>
      <c r="DO442" s="78"/>
      <c r="DP442" s="79">
        <v>400.2</v>
      </c>
      <c r="DQ442" s="65" t="s">
        <v>403</v>
      </c>
      <c r="DR442" s="78">
        <v>383.34</v>
      </c>
      <c r="DS442" s="78">
        <v>353.85</v>
      </c>
      <c r="DT442" s="78">
        <v>301.68</v>
      </c>
      <c r="DU442" s="78">
        <v>431.53</v>
      </c>
      <c r="DV442" s="78"/>
      <c r="DW442" s="79"/>
      <c r="DX442" s="65" t="s">
        <v>404</v>
      </c>
      <c r="DY442" s="78">
        <v>408.86</v>
      </c>
      <c r="DZ442" s="78">
        <v>354.85</v>
      </c>
      <c r="EA442" s="78">
        <v>433.81</v>
      </c>
      <c r="EB442" s="78">
        <v>212.25</v>
      </c>
      <c r="EC442" s="78"/>
      <c r="ED442" s="79">
        <v>326.51</v>
      </c>
      <c r="EE442" s="65" t="s">
        <v>405</v>
      </c>
      <c r="EF442" s="68">
        <v>1</v>
      </c>
      <c r="EG442" s="78">
        <v>406.3</v>
      </c>
      <c r="EH442" s="78">
        <v>391.95</v>
      </c>
      <c r="EI442" s="78">
        <v>309.44</v>
      </c>
      <c r="EJ442" s="78"/>
      <c r="EK442" s="78">
        <v>299.94</v>
      </c>
      <c r="EL442" s="79">
        <v>237.97</v>
      </c>
      <c r="EM442" s="65" t="s">
        <v>406</v>
      </c>
      <c r="EN442" s="78">
        <v>423.68</v>
      </c>
      <c r="EO442" s="78">
        <v>411.91</v>
      </c>
      <c r="EP442" s="78">
        <v>311.35000000000002</v>
      </c>
      <c r="EQ442" s="78"/>
      <c r="ER442" s="78"/>
      <c r="ES442" s="79">
        <v>304.19</v>
      </c>
      <c r="ET442" s="65" t="s">
        <v>407</v>
      </c>
      <c r="EU442" s="68">
        <v>1</v>
      </c>
      <c r="EV442" s="78">
        <v>401.8</v>
      </c>
      <c r="EW442" s="78">
        <v>379.31</v>
      </c>
      <c r="EX442" s="78">
        <v>379.31</v>
      </c>
      <c r="EY442" s="78"/>
      <c r="EZ442" s="78"/>
      <c r="FA442" s="79">
        <v>301.11</v>
      </c>
      <c r="FB442" s="65" t="s">
        <v>408</v>
      </c>
      <c r="FC442" s="78">
        <v>569.26</v>
      </c>
      <c r="FD442" s="78">
        <v>561.5</v>
      </c>
      <c r="FE442" s="78">
        <v>615.37</v>
      </c>
      <c r="FF442" s="78"/>
      <c r="FG442" s="78"/>
      <c r="FH442" s="79"/>
      <c r="FI442" s="65" t="s">
        <v>409</v>
      </c>
      <c r="FJ442" s="78">
        <v>399.79</v>
      </c>
      <c r="FK442" s="78">
        <v>362.08</v>
      </c>
      <c r="FL442" s="78">
        <v>200.09</v>
      </c>
      <c r="FM442" s="78">
        <v>363.67</v>
      </c>
      <c r="FN442" s="78"/>
      <c r="FO442" s="79">
        <v>285.82</v>
      </c>
      <c r="FP442" s="65" t="s">
        <v>410</v>
      </c>
      <c r="FQ442" s="68">
        <v>0.227520931925737</v>
      </c>
      <c r="FR442" s="78">
        <v>360.45</v>
      </c>
      <c r="FS442" s="78">
        <v>356.91</v>
      </c>
      <c r="FT442" s="78">
        <v>378.86</v>
      </c>
      <c r="FU442" s="78">
        <v>272.45999999999998</v>
      </c>
      <c r="FV442" s="78">
        <v>118.99</v>
      </c>
      <c r="FW442" s="79">
        <v>224.39</v>
      </c>
      <c r="FX442" s="65" t="s">
        <v>411</v>
      </c>
      <c r="FY442" s="78">
        <v>426.46</v>
      </c>
      <c r="FZ442" s="78">
        <v>413.59</v>
      </c>
      <c r="GA442" s="78">
        <v>359.18</v>
      </c>
      <c r="GB442" s="78">
        <v>351.69</v>
      </c>
      <c r="GC442" s="78"/>
      <c r="GD442" s="79">
        <v>320.72000000000003</v>
      </c>
      <c r="GE442" s="65" t="s">
        <v>412</v>
      </c>
      <c r="GF442" s="68">
        <v>0.221014012288379</v>
      </c>
      <c r="GG442" s="78">
        <v>435.9</v>
      </c>
      <c r="GH442" s="78">
        <v>405.18</v>
      </c>
      <c r="GI442" s="78">
        <v>278.18</v>
      </c>
      <c r="GJ442" s="78">
        <v>208.86</v>
      </c>
      <c r="GK442" s="78"/>
      <c r="GL442" s="79">
        <v>385.51</v>
      </c>
      <c r="GM442" s="65" t="s">
        <v>413</v>
      </c>
      <c r="GN442" s="68">
        <v>0.107717994290946</v>
      </c>
      <c r="GO442" s="78">
        <v>411.66</v>
      </c>
      <c r="GP442" s="78">
        <v>411.29</v>
      </c>
      <c r="GQ442" s="78">
        <v>294.85000000000002</v>
      </c>
      <c r="GR442" s="78">
        <v>219.31</v>
      </c>
      <c r="GS442" s="78"/>
      <c r="GT442" s="79"/>
      <c r="GU442" s="65" t="s">
        <v>414</v>
      </c>
      <c r="GV442" s="68">
        <v>1</v>
      </c>
      <c r="GW442" s="78">
        <v>388.64</v>
      </c>
      <c r="GX442" s="78">
        <v>331.55</v>
      </c>
      <c r="GY442" s="78">
        <v>297.01</v>
      </c>
      <c r="GZ442" s="78">
        <v>282</v>
      </c>
      <c r="HA442" s="78"/>
      <c r="HB442" s="79">
        <v>391.94</v>
      </c>
      <c r="HC442" s="65" t="s">
        <v>415</v>
      </c>
      <c r="HD442" s="68">
        <v>1</v>
      </c>
      <c r="HE442" s="78">
        <v>380.66</v>
      </c>
      <c r="HF442" s="78">
        <v>371.45</v>
      </c>
      <c r="HG442" s="78"/>
      <c r="HH442" s="78">
        <v>178.95</v>
      </c>
      <c r="HI442" s="78">
        <v>172.31</v>
      </c>
      <c r="HJ442" s="79">
        <v>375.89</v>
      </c>
      <c r="HK442" s="85" t="s">
        <v>416</v>
      </c>
      <c r="HL442" s="68">
        <v>1.3140604467805499</v>
      </c>
      <c r="HM442" s="78">
        <v>348.45</v>
      </c>
      <c r="HN442" s="78">
        <v>342.71</v>
      </c>
      <c r="HO442" s="78">
        <v>287.42</v>
      </c>
      <c r="HP442" s="78"/>
      <c r="HQ442" s="78"/>
      <c r="HR442" s="79"/>
    </row>
    <row r="443" spans="1:226" x14ac:dyDescent="0.25">
      <c r="A443" s="81">
        <v>42394</v>
      </c>
      <c r="B443" s="82" t="s">
        <v>387</v>
      </c>
      <c r="C443" s="83">
        <v>394.64791923413907</v>
      </c>
      <c r="D443" s="83">
        <v>363.18902000948992</v>
      </c>
      <c r="E443" s="83">
        <v>309.16993016286432</v>
      </c>
      <c r="F443" s="83">
        <v>217.81955024757889</v>
      </c>
      <c r="G443" s="83">
        <v>144.40963661774984</v>
      </c>
      <c r="H443" s="84">
        <v>297.84805458984141</v>
      </c>
      <c r="I443" s="82" t="s">
        <v>388</v>
      </c>
      <c r="J443" s="83">
        <v>406.34095049713829</v>
      </c>
      <c r="K443" s="83">
        <v>358.86069573866035</v>
      </c>
      <c r="L443" s="83">
        <v>307.68190462811549</v>
      </c>
      <c r="M443" s="83">
        <v>216.05778217225605</v>
      </c>
      <c r="N443" s="83">
        <v>150.63228130360207</v>
      </c>
      <c r="O443" s="84">
        <v>332.92136051947654</v>
      </c>
      <c r="P443" s="65" t="s">
        <v>389</v>
      </c>
      <c r="Q443" s="78">
        <v>384.97</v>
      </c>
      <c r="R443" s="78">
        <v>370.36</v>
      </c>
      <c r="S443" s="78">
        <v>321.67</v>
      </c>
      <c r="T443" s="78">
        <v>146</v>
      </c>
      <c r="U443" s="78"/>
      <c r="V443" s="79"/>
      <c r="W443" s="65" t="s">
        <v>390</v>
      </c>
      <c r="X443" s="78">
        <v>372.97</v>
      </c>
      <c r="Y443" s="78">
        <v>337.15</v>
      </c>
      <c r="Z443" s="78">
        <v>282.01</v>
      </c>
      <c r="AA443" s="78">
        <v>126.62</v>
      </c>
      <c r="AB443" s="78"/>
      <c r="AC443" s="79">
        <v>309.92</v>
      </c>
      <c r="AD443" s="65" t="s">
        <v>391</v>
      </c>
      <c r="AE443" s="68">
        <v>0.51129972389814904</v>
      </c>
      <c r="AF443" s="78">
        <v>506.31</v>
      </c>
      <c r="AG443" s="78">
        <v>549.04</v>
      </c>
      <c r="AH443" s="78">
        <v>134.97999999999999</v>
      </c>
      <c r="AI443" s="78"/>
      <c r="AJ443" s="78"/>
      <c r="AK443" s="79">
        <v>288.54000000000002</v>
      </c>
      <c r="AL443" s="69" t="s">
        <v>392</v>
      </c>
      <c r="AM443" s="70">
        <v>1</v>
      </c>
      <c r="AN443" s="78">
        <v>447.8</v>
      </c>
      <c r="AO443" s="78">
        <v>443.12</v>
      </c>
      <c r="AP443" s="78">
        <v>407.05</v>
      </c>
      <c r="AQ443" s="78">
        <v>459.88</v>
      </c>
      <c r="AR443" s="78"/>
      <c r="AS443" s="79"/>
      <c r="AT443" s="65" t="s">
        <v>393</v>
      </c>
      <c r="AU443" s="68">
        <v>3.70082528403834E-2</v>
      </c>
      <c r="AV443" s="78">
        <v>369.92</v>
      </c>
      <c r="AW443" s="78">
        <v>408.3</v>
      </c>
      <c r="AX443" s="78">
        <v>302.19</v>
      </c>
      <c r="AY443" s="78">
        <v>228.08</v>
      </c>
      <c r="AZ443" s="78"/>
      <c r="BA443" s="79">
        <v>323.79000000000002</v>
      </c>
      <c r="BB443" s="65" t="s">
        <v>394</v>
      </c>
      <c r="BC443" s="78">
        <v>397.6</v>
      </c>
      <c r="BD443" s="78">
        <v>348.09</v>
      </c>
      <c r="BE443" s="78">
        <v>280.91000000000003</v>
      </c>
      <c r="BF443" s="78"/>
      <c r="BG443" s="78"/>
      <c r="BH443" s="79">
        <v>352.81</v>
      </c>
      <c r="BI443" s="65" t="s">
        <v>395</v>
      </c>
      <c r="BJ443" s="68">
        <v>0.13400514579759901</v>
      </c>
      <c r="BK443" s="78">
        <v>474.38</v>
      </c>
      <c r="BL443" s="78">
        <v>436.45</v>
      </c>
      <c r="BM443" s="78">
        <v>520.23</v>
      </c>
      <c r="BN443" s="78">
        <v>235.31</v>
      </c>
      <c r="BO443" s="78"/>
      <c r="BP443" s="79"/>
      <c r="BQ443" s="65" t="s">
        <v>396</v>
      </c>
      <c r="BR443" s="68">
        <v>1</v>
      </c>
      <c r="BS443" s="78">
        <v>378.9</v>
      </c>
      <c r="BT443" s="78">
        <v>355.41</v>
      </c>
      <c r="BU443" s="78">
        <v>401.55</v>
      </c>
      <c r="BV443" s="78"/>
      <c r="BW443" s="78"/>
      <c r="BX443" s="79">
        <v>370.91</v>
      </c>
      <c r="BY443" s="65" t="s">
        <v>397</v>
      </c>
      <c r="BZ443" s="78">
        <v>443.13</v>
      </c>
      <c r="CA443" s="78">
        <v>383.7</v>
      </c>
      <c r="CB443" s="78">
        <v>298.52</v>
      </c>
      <c r="CC443" s="78">
        <v>208.52</v>
      </c>
      <c r="CD443" s="78"/>
      <c r="CE443" s="79">
        <v>429.82</v>
      </c>
      <c r="CF443" s="65" t="s">
        <v>398</v>
      </c>
      <c r="CG443" s="78">
        <v>437.54</v>
      </c>
      <c r="CH443" s="78">
        <v>442.1</v>
      </c>
      <c r="CI443" s="78">
        <v>320.68</v>
      </c>
      <c r="CJ443" s="78"/>
      <c r="CK443" s="78"/>
      <c r="CL443" s="79"/>
      <c r="CM443" s="65" t="s">
        <v>399</v>
      </c>
      <c r="CN443" s="78">
        <v>399.82</v>
      </c>
      <c r="CO443" s="78">
        <v>322.47000000000003</v>
      </c>
      <c r="CP443" s="78">
        <v>356.51</v>
      </c>
      <c r="CQ443" s="78">
        <v>183.53</v>
      </c>
      <c r="CR443" s="78"/>
      <c r="CS443" s="79">
        <v>525.03</v>
      </c>
      <c r="CT443" s="65" t="s">
        <v>400</v>
      </c>
      <c r="CU443" s="78">
        <v>409.17</v>
      </c>
      <c r="CV443" s="78">
        <v>464.76</v>
      </c>
      <c r="CW443" s="78">
        <v>338.78</v>
      </c>
      <c r="CX443" s="78">
        <v>191.77</v>
      </c>
      <c r="CY443" s="78"/>
      <c r="CZ443" s="79"/>
      <c r="DA443" s="65" t="s">
        <v>401</v>
      </c>
      <c r="DB443" s="68">
        <v>0.130386596257905</v>
      </c>
      <c r="DC443" s="78">
        <v>390.12</v>
      </c>
      <c r="DD443" s="78">
        <v>368.21</v>
      </c>
      <c r="DE443" s="78">
        <v>303.98</v>
      </c>
      <c r="DF443" s="78">
        <v>249.04</v>
      </c>
      <c r="DG443" s="78"/>
      <c r="DH443" s="79">
        <v>367.25</v>
      </c>
      <c r="DI443" s="65" t="s">
        <v>402</v>
      </c>
      <c r="DJ443" s="68">
        <v>3.1979533098816701E-3</v>
      </c>
      <c r="DK443" s="78">
        <v>404.41</v>
      </c>
      <c r="DL443" s="78">
        <v>389.65</v>
      </c>
      <c r="DM443" s="78">
        <v>389.65</v>
      </c>
      <c r="DN443" s="78">
        <v>246.63</v>
      </c>
      <c r="DO443" s="78"/>
      <c r="DP443" s="79">
        <v>397.91</v>
      </c>
      <c r="DQ443" s="65" t="s">
        <v>403</v>
      </c>
      <c r="DR443" s="78">
        <v>407.73</v>
      </c>
      <c r="DS443" s="78">
        <v>394.5</v>
      </c>
      <c r="DT443" s="78">
        <v>297.56</v>
      </c>
      <c r="DU443" s="78">
        <v>406.32</v>
      </c>
      <c r="DV443" s="78"/>
      <c r="DW443" s="79"/>
      <c r="DX443" s="65" t="s">
        <v>404</v>
      </c>
      <c r="DY443" s="78">
        <v>412.66</v>
      </c>
      <c r="DZ443" s="78">
        <v>362.94</v>
      </c>
      <c r="EA443" s="78">
        <v>416.76</v>
      </c>
      <c r="EB443" s="78">
        <v>185.35</v>
      </c>
      <c r="EC443" s="78"/>
      <c r="ED443" s="79">
        <v>329.66</v>
      </c>
      <c r="EE443" s="65" t="s">
        <v>405</v>
      </c>
      <c r="EF443" s="68">
        <v>1</v>
      </c>
      <c r="EG443" s="78">
        <v>403.28</v>
      </c>
      <c r="EH443" s="78">
        <v>396.04</v>
      </c>
      <c r="EI443" s="78">
        <v>292.91000000000003</v>
      </c>
      <c r="EJ443" s="78"/>
      <c r="EK443" s="78">
        <v>299.94</v>
      </c>
      <c r="EL443" s="79">
        <v>258.85000000000002</v>
      </c>
      <c r="EM443" s="65" t="s">
        <v>406</v>
      </c>
      <c r="EN443" s="78">
        <v>423.68</v>
      </c>
      <c r="EO443" s="78">
        <v>388.99</v>
      </c>
      <c r="EP443" s="78">
        <v>282.74</v>
      </c>
      <c r="EQ443" s="78"/>
      <c r="ER443" s="78"/>
      <c r="ES443" s="79">
        <v>304.19</v>
      </c>
      <c r="ET443" s="65" t="s">
        <v>407</v>
      </c>
      <c r="EU443" s="68">
        <v>1</v>
      </c>
      <c r="EV443" s="78">
        <v>427.05</v>
      </c>
      <c r="EW443" s="78">
        <v>404.31</v>
      </c>
      <c r="EX443" s="78">
        <v>404.31</v>
      </c>
      <c r="EY443" s="78"/>
      <c r="EZ443" s="78"/>
      <c r="FA443" s="79">
        <v>301.11</v>
      </c>
      <c r="FB443" s="65" t="s">
        <v>408</v>
      </c>
      <c r="FC443" s="78">
        <v>569.26</v>
      </c>
      <c r="FD443" s="78">
        <v>561.5</v>
      </c>
      <c r="FE443" s="78">
        <v>615.37</v>
      </c>
      <c r="FF443" s="78"/>
      <c r="FG443" s="78"/>
      <c r="FH443" s="79"/>
      <c r="FI443" s="65" t="s">
        <v>409</v>
      </c>
      <c r="FJ443" s="78">
        <v>393.17</v>
      </c>
      <c r="FK443" s="78">
        <v>355.46</v>
      </c>
      <c r="FL443" s="78">
        <v>187.7</v>
      </c>
      <c r="FM443" s="78">
        <v>341.67</v>
      </c>
      <c r="FN443" s="78"/>
      <c r="FO443" s="79">
        <v>287.48</v>
      </c>
      <c r="FP443" s="65" t="s">
        <v>410</v>
      </c>
      <c r="FQ443" s="68">
        <v>0.22376370552696301</v>
      </c>
      <c r="FR443" s="78">
        <v>355.63</v>
      </c>
      <c r="FS443" s="78">
        <v>359.47</v>
      </c>
      <c r="FT443" s="78">
        <v>357.26</v>
      </c>
      <c r="FU443" s="78">
        <v>276.55</v>
      </c>
      <c r="FV443" s="78">
        <v>117.03</v>
      </c>
      <c r="FW443" s="79">
        <v>226.54</v>
      </c>
      <c r="FX443" s="65" t="s">
        <v>411</v>
      </c>
      <c r="FY443" s="78">
        <v>432.56</v>
      </c>
      <c r="FZ443" s="78">
        <v>416.44</v>
      </c>
      <c r="GA443" s="78">
        <v>362.43</v>
      </c>
      <c r="GB443" s="78">
        <v>355.06</v>
      </c>
      <c r="GC443" s="78"/>
      <c r="GD443" s="79">
        <v>321.52999999999997</v>
      </c>
      <c r="GE443" s="65" t="s">
        <v>412</v>
      </c>
      <c r="GF443" s="68">
        <v>0.22096517588827999</v>
      </c>
      <c r="GG443" s="78">
        <v>430.12</v>
      </c>
      <c r="GH443" s="78">
        <v>400.86</v>
      </c>
      <c r="GI443" s="78">
        <v>298.18</v>
      </c>
      <c r="GJ443" s="78">
        <v>279.89</v>
      </c>
      <c r="GK443" s="78"/>
      <c r="GL443" s="79">
        <v>385.89</v>
      </c>
      <c r="GM443" s="65" t="s">
        <v>413</v>
      </c>
      <c r="GN443" s="68">
        <v>0.10780741283770701</v>
      </c>
      <c r="GO443" s="78">
        <v>395.78</v>
      </c>
      <c r="GP443" s="78">
        <v>385.84</v>
      </c>
      <c r="GQ443" s="78">
        <v>279.82</v>
      </c>
      <c r="GR443" s="78">
        <v>207.53</v>
      </c>
      <c r="GS443" s="78"/>
      <c r="GT443" s="79"/>
      <c r="GU443" s="65" t="s">
        <v>414</v>
      </c>
      <c r="GV443" s="68">
        <v>1</v>
      </c>
      <c r="GW443" s="78">
        <v>388.64</v>
      </c>
      <c r="GX443" s="78">
        <v>331.55</v>
      </c>
      <c r="GY443" s="78">
        <v>297.01</v>
      </c>
      <c r="GZ443" s="78">
        <v>287</v>
      </c>
      <c r="HA443" s="78"/>
      <c r="HB443" s="79">
        <v>391.94</v>
      </c>
      <c r="HC443" s="65" t="s">
        <v>415</v>
      </c>
      <c r="HD443" s="68">
        <v>1</v>
      </c>
      <c r="HE443" s="78">
        <v>383.16</v>
      </c>
      <c r="HF443" s="78">
        <v>376.45</v>
      </c>
      <c r="HG443" s="78"/>
      <c r="HH443" s="78">
        <v>156.5</v>
      </c>
      <c r="HI443" s="78">
        <v>149.86000000000001</v>
      </c>
      <c r="HJ443" s="79">
        <v>376.72</v>
      </c>
      <c r="HK443" s="85" t="s">
        <v>416</v>
      </c>
      <c r="HL443" s="68">
        <v>1.3176966662274301</v>
      </c>
      <c r="HM443" s="78">
        <v>350.11</v>
      </c>
      <c r="HN443" s="78">
        <v>351.38</v>
      </c>
      <c r="HO443" s="78">
        <v>271.97000000000003</v>
      </c>
      <c r="HP443" s="78"/>
      <c r="HQ443" s="78"/>
      <c r="HR443" s="79"/>
    </row>
    <row r="444" spans="1:226" x14ac:dyDescent="0.25">
      <c r="A444" s="81">
        <v>42387</v>
      </c>
      <c r="B444" s="82" t="s">
        <v>387</v>
      </c>
      <c r="C444" s="83">
        <v>398.2287392791153</v>
      </c>
      <c r="D444" s="83">
        <v>377.81134654475818</v>
      </c>
      <c r="E444" s="83">
        <v>330.55277160333799</v>
      </c>
      <c r="F444" s="83">
        <v>217.68129345048598</v>
      </c>
      <c r="G444" s="83">
        <v>164.30278825995808</v>
      </c>
      <c r="H444" s="84">
        <v>303.51267407740988</v>
      </c>
      <c r="I444" s="82" t="s">
        <v>388</v>
      </c>
      <c r="J444" s="83">
        <v>409.90860105697897</v>
      </c>
      <c r="K444" s="83">
        <v>373.86681523742931</v>
      </c>
      <c r="L444" s="83">
        <v>329.99358332070722</v>
      </c>
      <c r="M444" s="83">
        <v>216.15310664500717</v>
      </c>
      <c r="N444" s="83">
        <v>173.05114922813036</v>
      </c>
      <c r="O444" s="84">
        <v>337.34013983598601</v>
      </c>
      <c r="P444" s="65" t="s">
        <v>389</v>
      </c>
      <c r="Q444" s="78">
        <v>392.47</v>
      </c>
      <c r="R444" s="78">
        <v>385.36</v>
      </c>
      <c r="S444" s="78">
        <v>329.3</v>
      </c>
      <c r="T444" s="78">
        <v>165</v>
      </c>
      <c r="U444" s="78"/>
      <c r="V444" s="79"/>
      <c r="W444" s="65" t="s">
        <v>390</v>
      </c>
      <c r="X444" s="78">
        <v>365.69</v>
      </c>
      <c r="Y444" s="78">
        <v>342.94</v>
      </c>
      <c r="Z444" s="78">
        <v>301.93</v>
      </c>
      <c r="AA444" s="78">
        <v>132.53</v>
      </c>
      <c r="AB444" s="78"/>
      <c r="AC444" s="79">
        <v>324.79000000000002</v>
      </c>
      <c r="AD444" s="65" t="s">
        <v>391</v>
      </c>
      <c r="AE444" s="68">
        <v>0.51129972389814904</v>
      </c>
      <c r="AF444" s="78">
        <v>506.31</v>
      </c>
      <c r="AG444" s="78">
        <v>549.04</v>
      </c>
      <c r="AH444" s="78">
        <v>134.97999999999999</v>
      </c>
      <c r="AI444" s="78"/>
      <c r="AJ444" s="78"/>
      <c r="AK444" s="79">
        <v>288.54000000000002</v>
      </c>
      <c r="AL444" s="69" t="s">
        <v>392</v>
      </c>
      <c r="AM444" s="70">
        <v>1</v>
      </c>
      <c r="AN444" s="78">
        <v>451.91</v>
      </c>
      <c r="AO444" s="78">
        <v>445.85</v>
      </c>
      <c r="AP444" s="78">
        <v>408.44</v>
      </c>
      <c r="AQ444" s="78">
        <v>459.88</v>
      </c>
      <c r="AR444" s="78"/>
      <c r="AS444" s="79"/>
      <c r="AT444" s="65" t="s">
        <v>393</v>
      </c>
      <c r="AU444" s="68">
        <v>3.6986352036098701E-2</v>
      </c>
      <c r="AV444" s="78">
        <v>378.26</v>
      </c>
      <c r="AW444" s="78">
        <v>423.49</v>
      </c>
      <c r="AX444" s="78">
        <v>316.64999999999998</v>
      </c>
      <c r="AY444" s="78">
        <v>227.95</v>
      </c>
      <c r="AZ444" s="78"/>
      <c r="BA444" s="79">
        <v>325.16000000000003</v>
      </c>
      <c r="BB444" s="65" t="s">
        <v>394</v>
      </c>
      <c r="BC444" s="78">
        <v>386.68</v>
      </c>
      <c r="BD444" s="78">
        <v>351.45</v>
      </c>
      <c r="BE444" s="78">
        <v>310.14</v>
      </c>
      <c r="BF444" s="78"/>
      <c r="BG444" s="78"/>
      <c r="BH444" s="79">
        <v>355.83</v>
      </c>
      <c r="BI444" s="65" t="s">
        <v>395</v>
      </c>
      <c r="BJ444" s="68">
        <v>0.13398898610534199</v>
      </c>
      <c r="BK444" s="78">
        <v>463.6</v>
      </c>
      <c r="BL444" s="78">
        <v>436.4</v>
      </c>
      <c r="BM444" s="78">
        <v>520.16999999999996</v>
      </c>
      <c r="BN444" s="78">
        <v>235.28</v>
      </c>
      <c r="BO444" s="78"/>
      <c r="BP444" s="79"/>
      <c r="BQ444" s="65" t="s">
        <v>396</v>
      </c>
      <c r="BR444" s="68">
        <v>1</v>
      </c>
      <c r="BS444" s="78">
        <v>403.9</v>
      </c>
      <c r="BT444" s="78">
        <v>393.75</v>
      </c>
      <c r="BU444" s="78">
        <v>415.72</v>
      </c>
      <c r="BV444" s="78"/>
      <c r="BW444" s="78"/>
      <c r="BX444" s="79">
        <v>379.25</v>
      </c>
      <c r="BY444" s="65" t="s">
        <v>397</v>
      </c>
      <c r="BZ444" s="78">
        <v>455.39</v>
      </c>
      <c r="CA444" s="78">
        <v>403.66</v>
      </c>
      <c r="CB444" s="78">
        <v>315.69</v>
      </c>
      <c r="CC444" s="78">
        <v>201.75</v>
      </c>
      <c r="CD444" s="78"/>
      <c r="CE444" s="79">
        <v>437.5</v>
      </c>
      <c r="CF444" s="65" t="s">
        <v>398</v>
      </c>
      <c r="CG444" s="78">
        <v>446.41</v>
      </c>
      <c r="CH444" s="78">
        <v>458.23</v>
      </c>
      <c r="CI444" s="78">
        <v>332.77</v>
      </c>
      <c r="CJ444" s="78"/>
      <c r="CK444" s="78"/>
      <c r="CL444" s="79"/>
      <c r="CM444" s="65" t="s">
        <v>399</v>
      </c>
      <c r="CN444" s="78">
        <v>411.76</v>
      </c>
      <c r="CO444" s="78">
        <v>343.04</v>
      </c>
      <c r="CP444" s="78">
        <v>372.51</v>
      </c>
      <c r="CQ444" s="78">
        <v>176.21</v>
      </c>
      <c r="CR444" s="78"/>
      <c r="CS444" s="79">
        <v>525.67999999999995</v>
      </c>
      <c r="CT444" s="65" t="s">
        <v>400</v>
      </c>
      <c r="CU444" s="78">
        <v>424.52</v>
      </c>
      <c r="CV444" s="78">
        <v>483.94</v>
      </c>
      <c r="CW444" s="78">
        <v>357.97</v>
      </c>
      <c r="CX444" s="78">
        <v>202.45</v>
      </c>
      <c r="CY444" s="78"/>
      <c r="CZ444" s="79"/>
      <c r="DA444" s="65" t="s">
        <v>401</v>
      </c>
      <c r="DB444" s="68">
        <v>0.13048868010700099</v>
      </c>
      <c r="DC444" s="78">
        <v>417.56</v>
      </c>
      <c r="DD444" s="78">
        <v>396.58</v>
      </c>
      <c r="DE444" s="78">
        <v>330.32</v>
      </c>
      <c r="DF444" s="78">
        <v>281.86</v>
      </c>
      <c r="DG444" s="78"/>
      <c r="DH444" s="79">
        <v>396.97</v>
      </c>
      <c r="DI444" s="65" t="s">
        <v>402</v>
      </c>
      <c r="DJ444" s="68">
        <v>3.1703760065943799E-3</v>
      </c>
      <c r="DK444" s="78">
        <v>413.37</v>
      </c>
      <c r="DL444" s="78">
        <v>410.52</v>
      </c>
      <c r="DM444" s="78">
        <v>410.52</v>
      </c>
      <c r="DN444" s="78">
        <v>253.34</v>
      </c>
      <c r="DO444" s="78"/>
      <c r="DP444" s="79">
        <v>397.09</v>
      </c>
      <c r="DQ444" s="65" t="s">
        <v>403</v>
      </c>
      <c r="DR444" s="78">
        <v>407.73</v>
      </c>
      <c r="DS444" s="78">
        <v>394.5</v>
      </c>
      <c r="DT444" s="78">
        <v>328.57</v>
      </c>
      <c r="DU444" s="78">
        <v>403.16</v>
      </c>
      <c r="DV444" s="78"/>
      <c r="DW444" s="79"/>
      <c r="DX444" s="65" t="s">
        <v>404</v>
      </c>
      <c r="DY444" s="78">
        <v>426.83</v>
      </c>
      <c r="DZ444" s="78">
        <v>384.17</v>
      </c>
      <c r="EA444" s="78">
        <v>428.93</v>
      </c>
      <c r="EB444" s="78">
        <v>186.75</v>
      </c>
      <c r="EC444" s="78"/>
      <c r="ED444" s="79">
        <v>332.41</v>
      </c>
      <c r="EE444" s="65" t="s">
        <v>405</v>
      </c>
      <c r="EF444" s="68">
        <v>1</v>
      </c>
      <c r="EG444" s="78">
        <v>411.75</v>
      </c>
      <c r="EH444" s="78">
        <v>410.87</v>
      </c>
      <c r="EI444" s="78">
        <v>288.77999999999997</v>
      </c>
      <c r="EJ444" s="78"/>
      <c r="EK444" s="78">
        <v>327.94</v>
      </c>
      <c r="EL444" s="79">
        <v>266.86</v>
      </c>
      <c r="EM444" s="65" t="s">
        <v>406</v>
      </c>
      <c r="EN444" s="78">
        <v>438.36</v>
      </c>
      <c r="EO444" s="78">
        <v>403.12</v>
      </c>
      <c r="EP444" s="78">
        <v>305.27999999999997</v>
      </c>
      <c r="EQ444" s="78"/>
      <c r="ER444" s="78"/>
      <c r="ES444" s="79">
        <v>338.57</v>
      </c>
      <c r="ET444" s="65" t="s">
        <v>407</v>
      </c>
      <c r="EU444" s="68">
        <v>1</v>
      </c>
      <c r="EV444" s="78">
        <v>434.65</v>
      </c>
      <c r="EW444" s="78">
        <v>412.78</v>
      </c>
      <c r="EX444" s="78">
        <v>412.78</v>
      </c>
      <c r="EY444" s="78"/>
      <c r="EZ444" s="78"/>
      <c r="FA444" s="79">
        <v>301.11</v>
      </c>
      <c r="FB444" s="65" t="s">
        <v>408</v>
      </c>
      <c r="FC444" s="78">
        <v>569.26</v>
      </c>
      <c r="FD444" s="78">
        <v>561.5</v>
      </c>
      <c r="FE444" s="78">
        <v>615.37</v>
      </c>
      <c r="FF444" s="78"/>
      <c r="FG444" s="78"/>
      <c r="FH444" s="79"/>
      <c r="FI444" s="65" t="s">
        <v>409</v>
      </c>
      <c r="FJ444" s="78">
        <v>402.27</v>
      </c>
      <c r="FK444" s="78">
        <v>373.65</v>
      </c>
      <c r="FL444" s="78">
        <v>162.08000000000001</v>
      </c>
      <c r="FM444" s="78">
        <v>335.67</v>
      </c>
      <c r="FN444" s="78"/>
      <c r="FO444" s="79">
        <v>307.31</v>
      </c>
      <c r="FP444" s="65" t="s">
        <v>410</v>
      </c>
      <c r="FQ444" s="68">
        <v>0.22418508720799901</v>
      </c>
      <c r="FR444" s="78">
        <v>366.19</v>
      </c>
      <c r="FS444" s="78">
        <v>374.9</v>
      </c>
      <c r="FT444" s="78">
        <v>360.77</v>
      </c>
      <c r="FU444" s="78">
        <v>279.04000000000002</v>
      </c>
      <c r="FV444" s="78">
        <v>125.81</v>
      </c>
      <c r="FW444" s="79">
        <v>235.65</v>
      </c>
      <c r="FX444" s="65" t="s">
        <v>411</v>
      </c>
      <c r="FY444" s="78">
        <v>448.82</v>
      </c>
      <c r="FZ444" s="78">
        <v>436.36</v>
      </c>
      <c r="GA444" s="78">
        <v>377.07</v>
      </c>
      <c r="GB444" s="78">
        <v>381.81</v>
      </c>
      <c r="GC444" s="78"/>
      <c r="GD444" s="79">
        <v>320.72000000000003</v>
      </c>
      <c r="GE444" s="65" t="s">
        <v>412</v>
      </c>
      <c r="GF444" s="68">
        <v>0.22043425548330201</v>
      </c>
      <c r="GG444" s="78">
        <v>441.14</v>
      </c>
      <c r="GH444" s="78">
        <v>416.04</v>
      </c>
      <c r="GI444" s="78">
        <v>301.39999999999998</v>
      </c>
      <c r="GJ444" s="78">
        <v>234.35</v>
      </c>
      <c r="GK444" s="78"/>
      <c r="GL444" s="79">
        <v>388.36</v>
      </c>
      <c r="GM444" s="65" t="s">
        <v>413</v>
      </c>
      <c r="GN444" s="68">
        <v>0.10705377311023299</v>
      </c>
      <c r="GO444" s="78">
        <v>388.31</v>
      </c>
      <c r="GP444" s="78">
        <v>403.19</v>
      </c>
      <c r="GQ444" s="78">
        <v>290.12</v>
      </c>
      <c r="GR444" s="78">
        <v>206.08</v>
      </c>
      <c r="GS444" s="78"/>
      <c r="GT444" s="79"/>
      <c r="GU444" s="65" t="s">
        <v>414</v>
      </c>
      <c r="GV444" s="68">
        <v>1</v>
      </c>
      <c r="GW444" s="78">
        <v>401.75</v>
      </c>
      <c r="GX444" s="78">
        <v>353.68</v>
      </c>
      <c r="GY444" s="78">
        <v>316.69</v>
      </c>
      <c r="GZ444" s="78">
        <v>287</v>
      </c>
      <c r="HA444" s="78"/>
      <c r="HB444" s="79">
        <v>393.76</v>
      </c>
      <c r="HC444" s="65" t="s">
        <v>415</v>
      </c>
      <c r="HD444" s="68">
        <v>1</v>
      </c>
      <c r="HE444" s="78">
        <v>393.16</v>
      </c>
      <c r="HF444" s="78">
        <v>395.62</v>
      </c>
      <c r="HG444" s="78"/>
      <c r="HH444" s="78">
        <v>178.89</v>
      </c>
      <c r="HI444" s="78">
        <v>172.25</v>
      </c>
      <c r="HJ444" s="79">
        <v>385.05</v>
      </c>
      <c r="HK444" s="85" t="s">
        <v>416</v>
      </c>
      <c r="HL444" s="68">
        <v>1.3112518521432399</v>
      </c>
      <c r="HM444" s="78">
        <v>352.56</v>
      </c>
      <c r="HN444" s="78">
        <v>363.49</v>
      </c>
      <c r="HO444" s="78">
        <v>275.72000000000003</v>
      </c>
      <c r="HP444" s="78"/>
      <c r="HQ444" s="78"/>
      <c r="HR444" s="79"/>
    </row>
    <row r="445" spans="1:226" x14ac:dyDescent="0.25">
      <c r="A445" s="81">
        <v>42380</v>
      </c>
      <c r="B445" s="82" t="s">
        <v>387</v>
      </c>
      <c r="C445" s="83">
        <v>413.70492071110493</v>
      </c>
      <c r="D445" s="83">
        <v>398.02839194643019</v>
      </c>
      <c r="E445" s="83">
        <v>355.72324809600087</v>
      </c>
      <c r="F445" s="83">
        <v>244.87315634143224</v>
      </c>
      <c r="G445" s="83">
        <v>160.55187980433266</v>
      </c>
      <c r="H445" s="84">
        <v>311.40461880875068</v>
      </c>
      <c r="I445" s="82" t="s">
        <v>388</v>
      </c>
      <c r="J445" s="83">
        <v>426.19411795921229</v>
      </c>
      <c r="K445" s="83">
        <v>394.46305958953195</v>
      </c>
      <c r="L445" s="83">
        <v>355.47568754642339</v>
      </c>
      <c r="M445" s="83">
        <v>242.9746705795053</v>
      </c>
      <c r="N445" s="83">
        <v>167.81821612349916</v>
      </c>
      <c r="O445" s="84">
        <v>343.50357694436883</v>
      </c>
      <c r="P445" s="65" t="s">
        <v>389</v>
      </c>
      <c r="Q445" s="78">
        <v>413.31</v>
      </c>
      <c r="R445" s="78">
        <v>407.86</v>
      </c>
      <c r="S445" s="78">
        <v>346.26</v>
      </c>
      <c r="T445" s="78">
        <v>175</v>
      </c>
      <c r="U445" s="78"/>
      <c r="V445" s="79"/>
      <c r="W445" s="65" t="s">
        <v>390</v>
      </c>
      <c r="X445" s="78">
        <v>451.73</v>
      </c>
      <c r="Y445" s="78">
        <v>414.67</v>
      </c>
      <c r="Z445" s="78">
        <v>329.78</v>
      </c>
      <c r="AA445" s="78">
        <v>153.41999999999999</v>
      </c>
      <c r="AB445" s="78"/>
      <c r="AC445" s="79">
        <v>338.84</v>
      </c>
      <c r="AD445" s="65" t="s">
        <v>391</v>
      </c>
      <c r="AE445" s="68">
        <v>0.51129972389814904</v>
      </c>
      <c r="AF445" s="78">
        <v>506.31</v>
      </c>
      <c r="AG445" s="78">
        <v>549.04</v>
      </c>
      <c r="AH445" s="78">
        <v>134.97999999999999</v>
      </c>
      <c r="AI445" s="78"/>
      <c r="AJ445" s="78"/>
      <c r="AK445" s="79">
        <v>288.54000000000002</v>
      </c>
      <c r="AL445" s="69" t="s">
        <v>392</v>
      </c>
      <c r="AM445" s="70">
        <v>1</v>
      </c>
      <c r="AN445" s="78">
        <v>473.87</v>
      </c>
      <c r="AO445" s="78">
        <v>468.04</v>
      </c>
      <c r="AP445" s="78">
        <v>422.23</v>
      </c>
      <c r="AQ445" s="78">
        <v>459.88</v>
      </c>
      <c r="AR445" s="78"/>
      <c r="AS445" s="79"/>
      <c r="AT445" s="65" t="s">
        <v>393</v>
      </c>
      <c r="AU445" s="68">
        <v>3.70082528403834E-2</v>
      </c>
      <c r="AV445" s="78">
        <v>387.57</v>
      </c>
      <c r="AW445" s="78">
        <v>436.5</v>
      </c>
      <c r="AX445" s="78">
        <v>338.5</v>
      </c>
      <c r="AY445" s="78">
        <v>211.17</v>
      </c>
      <c r="AZ445" s="78"/>
      <c r="BA445" s="79">
        <v>329.66</v>
      </c>
      <c r="BB445" s="65" t="s">
        <v>394</v>
      </c>
      <c r="BC445" s="78">
        <v>402.64</v>
      </c>
      <c r="BD445" s="78">
        <v>368.26</v>
      </c>
      <c r="BE445" s="78">
        <v>342.7</v>
      </c>
      <c r="BF445" s="78"/>
      <c r="BG445" s="78"/>
      <c r="BH445" s="79">
        <v>358.86</v>
      </c>
      <c r="BI445" s="65" t="s">
        <v>395</v>
      </c>
      <c r="BJ445" s="68">
        <v>0.13404286690883699</v>
      </c>
      <c r="BK445" s="78">
        <v>495.96</v>
      </c>
      <c r="BL445" s="78">
        <v>479.47</v>
      </c>
      <c r="BM445" s="78">
        <v>563.27</v>
      </c>
      <c r="BN445" s="78">
        <v>262.19</v>
      </c>
      <c r="BO445" s="78"/>
      <c r="BP445" s="79"/>
      <c r="BQ445" s="65" t="s">
        <v>396</v>
      </c>
      <c r="BR445" s="68">
        <v>1</v>
      </c>
      <c r="BS445" s="78">
        <v>403.9</v>
      </c>
      <c r="BT445" s="78">
        <v>393.75</v>
      </c>
      <c r="BU445" s="78">
        <v>415.72</v>
      </c>
      <c r="BV445" s="78"/>
      <c r="BW445" s="78"/>
      <c r="BX445" s="79">
        <v>379.25</v>
      </c>
      <c r="BY445" s="65" t="s">
        <v>397</v>
      </c>
      <c r="BZ445" s="78">
        <v>473.39</v>
      </c>
      <c r="CA445" s="78">
        <v>423.65</v>
      </c>
      <c r="CB445" s="78">
        <v>334.8</v>
      </c>
      <c r="CC445" s="78">
        <v>236.28</v>
      </c>
      <c r="CD445" s="78"/>
      <c r="CE445" s="79">
        <v>434.79</v>
      </c>
      <c r="CF445" s="65" t="s">
        <v>398</v>
      </c>
      <c r="CG445" s="78">
        <v>450.45</v>
      </c>
      <c r="CH445" s="78">
        <v>461.46</v>
      </c>
      <c r="CI445" s="78">
        <v>361</v>
      </c>
      <c r="CJ445" s="78"/>
      <c r="CK445" s="78"/>
      <c r="CL445" s="79"/>
      <c r="CM445" s="65" t="s">
        <v>399</v>
      </c>
      <c r="CN445" s="78">
        <v>422.52</v>
      </c>
      <c r="CO445" s="78">
        <v>360.53</v>
      </c>
      <c r="CP445" s="78">
        <v>386.78</v>
      </c>
      <c r="CQ445" s="78">
        <v>197.4</v>
      </c>
      <c r="CR445" s="78"/>
      <c r="CS445" s="79">
        <v>532.44000000000005</v>
      </c>
      <c r="CT445" s="65" t="s">
        <v>400</v>
      </c>
      <c r="CU445" s="78">
        <v>435.37</v>
      </c>
      <c r="CV445" s="78">
        <v>498.04</v>
      </c>
      <c r="CW445" s="78">
        <v>370.48</v>
      </c>
      <c r="CX445" s="78">
        <v>232.49</v>
      </c>
      <c r="CY445" s="78"/>
      <c r="CZ445" s="79"/>
      <c r="DA445" s="65" t="s">
        <v>401</v>
      </c>
      <c r="DB445" s="68">
        <v>0.13079589300896</v>
      </c>
      <c r="DC445" s="78">
        <v>421.69</v>
      </c>
      <c r="DD445" s="78">
        <v>404.63</v>
      </c>
      <c r="DE445" s="78">
        <v>336.33</v>
      </c>
      <c r="DF445" s="78">
        <v>298.87</v>
      </c>
      <c r="DG445" s="78"/>
      <c r="DH445" s="79">
        <v>403.14</v>
      </c>
      <c r="DI445" s="65" t="s">
        <v>402</v>
      </c>
      <c r="DJ445" s="68">
        <v>3.1513929156687299E-3</v>
      </c>
      <c r="DK445" s="78">
        <v>429.93</v>
      </c>
      <c r="DL445" s="78">
        <v>425.28</v>
      </c>
      <c r="DM445" s="78">
        <v>425.28</v>
      </c>
      <c r="DN445" s="78">
        <v>348.25</v>
      </c>
      <c r="DO445" s="78"/>
      <c r="DP445" s="79">
        <v>407.56</v>
      </c>
      <c r="DQ445" s="65" t="s">
        <v>403</v>
      </c>
      <c r="DR445" s="78">
        <v>407.73</v>
      </c>
      <c r="DS445" s="78">
        <v>435.15</v>
      </c>
      <c r="DT445" s="78">
        <v>345.49</v>
      </c>
      <c r="DU445" s="78">
        <v>427.4</v>
      </c>
      <c r="DV445" s="78"/>
      <c r="DW445" s="79"/>
      <c r="DX445" s="65" t="s">
        <v>404</v>
      </c>
      <c r="DY445" s="78">
        <v>440.99</v>
      </c>
      <c r="DZ445" s="78">
        <v>404.99</v>
      </c>
      <c r="EA445" s="78">
        <v>453.27</v>
      </c>
      <c r="EB445" s="78">
        <v>214.32</v>
      </c>
      <c r="EC445" s="78"/>
      <c r="ED445" s="79">
        <v>340.84</v>
      </c>
      <c r="EE445" s="65" t="s">
        <v>405</v>
      </c>
      <c r="EF445" s="68">
        <v>1</v>
      </c>
      <c r="EG445" s="78">
        <v>422.85</v>
      </c>
      <c r="EH445" s="78">
        <v>427.14</v>
      </c>
      <c r="EI445" s="78">
        <v>317.7</v>
      </c>
      <c r="EJ445" s="78"/>
      <c r="EK445" s="78">
        <v>327.94</v>
      </c>
      <c r="EL445" s="79">
        <v>270.12</v>
      </c>
      <c r="EM445" s="65" t="s">
        <v>406</v>
      </c>
      <c r="EN445" s="78">
        <v>452.29</v>
      </c>
      <c r="EO445" s="78">
        <v>423.83</v>
      </c>
      <c r="EP445" s="78">
        <v>346.85</v>
      </c>
      <c r="EQ445" s="78"/>
      <c r="ER445" s="78"/>
      <c r="ES445" s="79">
        <v>338.57</v>
      </c>
      <c r="ET445" s="65" t="s">
        <v>407</v>
      </c>
      <c r="EU445" s="68">
        <v>1</v>
      </c>
      <c r="EV445" s="78">
        <v>434.14</v>
      </c>
      <c r="EW445" s="78">
        <v>421.05</v>
      </c>
      <c r="EX445" s="78">
        <v>421.05</v>
      </c>
      <c r="EY445" s="78"/>
      <c r="EZ445" s="78"/>
      <c r="FA445" s="79">
        <v>304</v>
      </c>
      <c r="FB445" s="65" t="s">
        <v>408</v>
      </c>
      <c r="FC445" s="78">
        <v>569.26</v>
      </c>
      <c r="FD445" s="78">
        <v>561.5</v>
      </c>
      <c r="FE445" s="78">
        <v>615.37</v>
      </c>
      <c r="FF445" s="78"/>
      <c r="FG445" s="78"/>
      <c r="FH445" s="79"/>
      <c r="FI445" s="65" t="s">
        <v>409</v>
      </c>
      <c r="FJ445" s="78">
        <v>417.14</v>
      </c>
      <c r="FK445" s="78">
        <v>391.83</v>
      </c>
      <c r="FL445" s="78">
        <v>181.08</v>
      </c>
      <c r="FM445" s="78">
        <v>362.67</v>
      </c>
      <c r="FN445" s="78"/>
      <c r="FO445" s="79">
        <v>302.35000000000002</v>
      </c>
      <c r="FP445" s="65" t="s">
        <v>410</v>
      </c>
      <c r="FQ445" s="68">
        <v>0.22911607020116401</v>
      </c>
      <c r="FR445" s="78">
        <v>384.25</v>
      </c>
      <c r="FS445" s="78">
        <v>398.71</v>
      </c>
      <c r="FT445" s="78">
        <v>385.71</v>
      </c>
      <c r="FU445" s="78">
        <v>304.58</v>
      </c>
      <c r="FV445" s="78">
        <v>128.58000000000001</v>
      </c>
      <c r="FW445" s="79">
        <v>249.92</v>
      </c>
      <c r="FX445" s="65" t="s">
        <v>411</v>
      </c>
      <c r="FY445" s="78">
        <v>467.52</v>
      </c>
      <c r="FZ445" s="78">
        <v>452.62</v>
      </c>
      <c r="GA445" s="78">
        <v>388.45</v>
      </c>
      <c r="GB445" s="78">
        <v>381.81</v>
      </c>
      <c r="GC445" s="78"/>
      <c r="GD445" s="79">
        <v>323.97000000000003</v>
      </c>
      <c r="GE445" s="65" t="s">
        <v>412</v>
      </c>
      <c r="GF445" s="68">
        <v>0.22072618916234399</v>
      </c>
      <c r="GG445" s="78">
        <v>463.2</v>
      </c>
      <c r="GH445" s="78">
        <v>441.59</v>
      </c>
      <c r="GI445" s="78">
        <v>350.33</v>
      </c>
      <c r="GJ445" s="78">
        <v>382.6</v>
      </c>
      <c r="GK445" s="78"/>
      <c r="GL445" s="79">
        <v>388.22</v>
      </c>
      <c r="GM445" s="65" t="s">
        <v>413</v>
      </c>
      <c r="GN445" s="68">
        <v>0.107851596203624</v>
      </c>
      <c r="GO445" s="78">
        <v>418.12</v>
      </c>
      <c r="GP445" s="78">
        <v>437.51</v>
      </c>
      <c r="GQ445" s="78">
        <v>305.39</v>
      </c>
      <c r="GR445" s="78">
        <v>217.64</v>
      </c>
      <c r="GS445" s="78"/>
      <c r="GT445" s="79"/>
      <c r="GU445" s="65" t="s">
        <v>414</v>
      </c>
      <c r="GV445" s="68">
        <v>1</v>
      </c>
      <c r="GW445" s="78">
        <v>401.75</v>
      </c>
      <c r="GX445" s="78">
        <v>353.68</v>
      </c>
      <c r="GY445" s="78">
        <v>316.69</v>
      </c>
      <c r="GZ445" s="78">
        <v>287</v>
      </c>
      <c r="HA445" s="78"/>
      <c r="HB445" s="79">
        <v>400.4</v>
      </c>
      <c r="HC445" s="65" t="s">
        <v>415</v>
      </c>
      <c r="HD445" s="68">
        <v>1</v>
      </c>
      <c r="HE445" s="78">
        <v>401.5</v>
      </c>
      <c r="HF445" s="78">
        <v>409.78</v>
      </c>
      <c r="HG445" s="78"/>
      <c r="HH445" s="78">
        <v>173.63</v>
      </c>
      <c r="HI445" s="78">
        <v>166.99</v>
      </c>
      <c r="HJ445" s="79">
        <v>390.05</v>
      </c>
      <c r="HK445" s="85" t="s">
        <v>416</v>
      </c>
      <c r="HL445" s="68">
        <v>1.33859848738371</v>
      </c>
      <c r="HM445" s="78">
        <v>360.86</v>
      </c>
      <c r="HN445" s="78">
        <v>377.85</v>
      </c>
      <c r="HO445" s="78">
        <v>291.17</v>
      </c>
      <c r="HP445" s="78"/>
      <c r="HQ445" s="78"/>
      <c r="HR445" s="79"/>
    </row>
    <row r="446" spans="1:226" x14ac:dyDescent="0.25">
      <c r="A446" s="81">
        <v>42373</v>
      </c>
      <c r="B446" s="82" t="s">
        <v>387</v>
      </c>
      <c r="C446" s="83">
        <v>417.76820661966781</v>
      </c>
      <c r="D446" s="83">
        <v>404.41047268068968</v>
      </c>
      <c r="E446" s="83">
        <v>359.85288823801397</v>
      </c>
      <c r="F446" s="83">
        <v>249.79595293467597</v>
      </c>
      <c r="G446" s="83">
        <v>160.59129280223618</v>
      </c>
      <c r="H446" s="84">
        <v>318.45446544713326</v>
      </c>
      <c r="I446" s="82" t="s">
        <v>388</v>
      </c>
      <c r="J446" s="83">
        <v>429.33308060974844</v>
      </c>
      <c r="K446" s="83">
        <v>395.1318369177086</v>
      </c>
      <c r="L446" s="83">
        <v>359.3608599519772</v>
      </c>
      <c r="M446" s="83">
        <v>249.05735322843091</v>
      </c>
      <c r="N446" s="83">
        <v>163.7393138936535</v>
      </c>
      <c r="O446" s="84">
        <v>349.0186568237275</v>
      </c>
      <c r="P446" s="65" t="s">
        <v>389</v>
      </c>
      <c r="Q446" s="78">
        <v>418.31</v>
      </c>
      <c r="R446" s="78">
        <v>412.86</v>
      </c>
      <c r="S446" s="78">
        <v>363.64</v>
      </c>
      <c r="T446" s="78">
        <v>176</v>
      </c>
      <c r="U446" s="78"/>
      <c r="V446" s="79"/>
      <c r="W446" s="65" t="s">
        <v>390</v>
      </c>
      <c r="X446" s="78">
        <v>377.18</v>
      </c>
      <c r="Y446" s="78">
        <v>364.67</v>
      </c>
      <c r="Z446" s="78">
        <v>325.64999999999998</v>
      </c>
      <c r="AA446" s="78">
        <v>148.26</v>
      </c>
      <c r="AB446" s="78"/>
      <c r="AC446" s="79">
        <v>376.86</v>
      </c>
      <c r="AD446" s="65" t="s">
        <v>391</v>
      </c>
      <c r="AE446" s="68">
        <v>0.51129972389814904</v>
      </c>
      <c r="AF446" s="78">
        <v>506.31</v>
      </c>
      <c r="AG446" s="78">
        <v>549.04</v>
      </c>
      <c r="AH446" s="78">
        <v>134.97999999999999</v>
      </c>
      <c r="AI446" s="78"/>
      <c r="AJ446" s="78"/>
      <c r="AK446" s="79">
        <v>288.54000000000002</v>
      </c>
      <c r="AL446" s="69" t="s">
        <v>392</v>
      </c>
      <c r="AM446" s="70">
        <v>1</v>
      </c>
      <c r="AN446" s="78">
        <v>478.54</v>
      </c>
      <c r="AO446" s="78">
        <v>477.91</v>
      </c>
      <c r="AP446" s="78">
        <v>423.41</v>
      </c>
      <c r="AQ446" s="78">
        <v>459.88</v>
      </c>
      <c r="AR446" s="78"/>
      <c r="AS446" s="79"/>
      <c r="AT446" s="65" t="s">
        <v>393</v>
      </c>
      <c r="AU446" s="68">
        <v>3.7005513821559401E-2</v>
      </c>
      <c r="AV446" s="78">
        <v>394.23</v>
      </c>
      <c r="AW446" s="78">
        <v>448.27</v>
      </c>
      <c r="AX446" s="78">
        <v>353.43</v>
      </c>
      <c r="AY446" s="78">
        <v>211.12</v>
      </c>
      <c r="AZ446" s="78"/>
      <c r="BA446" s="79">
        <v>331.84</v>
      </c>
      <c r="BB446" s="65" t="s">
        <v>394</v>
      </c>
      <c r="BC446" s="78">
        <v>419.45</v>
      </c>
      <c r="BD446" s="78">
        <v>388.42</v>
      </c>
      <c r="BE446" s="78">
        <v>349.59</v>
      </c>
      <c r="BF446" s="78"/>
      <c r="BG446" s="78"/>
      <c r="BH446" s="79">
        <v>358.86</v>
      </c>
      <c r="BI446" s="65" t="s">
        <v>395</v>
      </c>
      <c r="BJ446" s="68">
        <v>0.13401232913427999</v>
      </c>
      <c r="BK446" s="78">
        <v>501.21</v>
      </c>
      <c r="BL446" s="78">
        <v>497.59</v>
      </c>
      <c r="BM446" s="78">
        <v>581.91</v>
      </c>
      <c r="BN446" s="78">
        <v>262.13</v>
      </c>
      <c r="BO446" s="78"/>
      <c r="BP446" s="79"/>
      <c r="BQ446" s="65" t="s">
        <v>396</v>
      </c>
      <c r="BR446" s="68">
        <v>1</v>
      </c>
      <c r="BS446" s="78">
        <v>413.9</v>
      </c>
      <c r="BT446" s="78">
        <v>410.41</v>
      </c>
      <c r="BU446" s="78">
        <v>424.05</v>
      </c>
      <c r="BV446" s="78"/>
      <c r="BW446" s="78"/>
      <c r="BX446" s="79">
        <v>379.25</v>
      </c>
      <c r="BY446" s="65" t="s">
        <v>397</v>
      </c>
      <c r="BZ446" s="78">
        <v>474.09</v>
      </c>
      <c r="CA446" s="78">
        <v>427.66</v>
      </c>
      <c r="CB446" s="78">
        <v>336.46</v>
      </c>
      <c r="CC446" s="78">
        <v>250.84</v>
      </c>
      <c r="CD446" s="78"/>
      <c r="CE446" s="79">
        <v>432.93</v>
      </c>
      <c r="CF446" s="65" t="s">
        <v>398</v>
      </c>
      <c r="CG446" s="78">
        <v>445.61</v>
      </c>
      <c r="CH446" s="78">
        <v>458.23</v>
      </c>
      <c r="CI446" s="78">
        <v>369.87</v>
      </c>
      <c r="CJ446" s="78"/>
      <c r="CK446" s="78"/>
      <c r="CL446" s="79"/>
      <c r="CM446" s="65" t="s">
        <v>399</v>
      </c>
      <c r="CN446" s="78">
        <v>404.15</v>
      </c>
      <c r="CO446" s="78">
        <v>340.57</v>
      </c>
      <c r="CP446" s="78">
        <v>383.95</v>
      </c>
      <c r="CQ446" s="78">
        <v>187.41</v>
      </c>
      <c r="CR446" s="78"/>
      <c r="CS446" s="79">
        <v>533.03</v>
      </c>
      <c r="CT446" s="65" t="s">
        <v>400</v>
      </c>
      <c r="CU446" s="78">
        <v>437.03</v>
      </c>
      <c r="CV446" s="78">
        <v>504.48</v>
      </c>
      <c r="CW446" s="78">
        <v>376.13</v>
      </c>
      <c r="CX446" s="78">
        <v>234.7</v>
      </c>
      <c r="CY446" s="78"/>
      <c r="CZ446" s="79"/>
      <c r="DA446" s="65" t="s">
        <v>401</v>
      </c>
      <c r="DB446" s="68">
        <v>0.130864359091801</v>
      </c>
      <c r="DC446" s="78">
        <v>416.67</v>
      </c>
      <c r="DD446" s="78">
        <v>406.94</v>
      </c>
      <c r="DE446" s="78">
        <v>338.6</v>
      </c>
      <c r="DF446" s="78">
        <v>299.02999999999997</v>
      </c>
      <c r="DG446" s="78"/>
      <c r="DH446" s="79">
        <v>401.26</v>
      </c>
      <c r="DI446" s="65" t="s">
        <v>402</v>
      </c>
      <c r="DJ446" s="68">
        <v>3.1706775737975201E-3</v>
      </c>
      <c r="DK446" s="78">
        <v>425.91</v>
      </c>
      <c r="DL446" s="78">
        <v>426.97</v>
      </c>
      <c r="DM446" s="78">
        <v>426.97</v>
      </c>
      <c r="DN446" s="78">
        <v>291.07</v>
      </c>
      <c r="DO446" s="78"/>
      <c r="DP446" s="79">
        <v>412.97</v>
      </c>
      <c r="DQ446" s="65" t="s">
        <v>403</v>
      </c>
      <c r="DR446" s="78">
        <v>423.99</v>
      </c>
      <c r="DS446" s="78">
        <v>435.15</v>
      </c>
      <c r="DT446" s="78">
        <v>347.39</v>
      </c>
      <c r="DU446" s="78">
        <v>431.22</v>
      </c>
      <c r="DV446" s="78"/>
      <c r="DW446" s="79"/>
      <c r="DX446" s="65" t="s">
        <v>404</v>
      </c>
      <c r="DY446" s="78">
        <v>443.79</v>
      </c>
      <c r="DZ446" s="78">
        <v>412.17</v>
      </c>
      <c r="EA446" s="78">
        <v>454.61</v>
      </c>
      <c r="EB446" s="78">
        <v>217.17</v>
      </c>
      <c r="EC446" s="78"/>
      <c r="ED446" s="79">
        <v>348.06</v>
      </c>
      <c r="EE446" s="65" t="s">
        <v>405</v>
      </c>
      <c r="EF446" s="68">
        <v>1</v>
      </c>
      <c r="EG446" s="78">
        <v>419.5</v>
      </c>
      <c r="EH446" s="78">
        <v>428.2</v>
      </c>
      <c r="EI446" s="78">
        <v>328.45</v>
      </c>
      <c r="EJ446" s="78"/>
      <c r="EK446" s="78">
        <v>327.94</v>
      </c>
      <c r="EL446" s="79">
        <v>273.44</v>
      </c>
      <c r="EM446" s="65" t="s">
        <v>406</v>
      </c>
      <c r="EN446" s="78">
        <v>452.29</v>
      </c>
      <c r="EO446" s="78">
        <v>423.83</v>
      </c>
      <c r="EP446" s="78">
        <v>346.85</v>
      </c>
      <c r="EQ446" s="78"/>
      <c r="ER446" s="78"/>
      <c r="ES446" s="79">
        <v>339.36</v>
      </c>
      <c r="ET446" s="65" t="s">
        <v>407</v>
      </c>
      <c r="EU446" s="68">
        <v>1</v>
      </c>
      <c r="EV446" s="78">
        <v>423.33</v>
      </c>
      <c r="EW446" s="78">
        <v>421.57</v>
      </c>
      <c r="EX446" s="78">
        <v>421.57</v>
      </c>
      <c r="EY446" s="78"/>
      <c r="EZ446" s="78"/>
      <c r="FA446" s="79">
        <v>304</v>
      </c>
      <c r="FB446" s="65" t="s">
        <v>408</v>
      </c>
      <c r="FC446" s="78">
        <v>569.26</v>
      </c>
      <c r="FD446" s="78">
        <v>561.5</v>
      </c>
      <c r="FE446" s="78">
        <v>615.37</v>
      </c>
      <c r="FF446" s="78"/>
      <c r="FG446" s="78"/>
      <c r="FH446" s="79"/>
      <c r="FI446" s="65" t="s">
        <v>409</v>
      </c>
      <c r="FJ446" s="78">
        <v>412.18</v>
      </c>
      <c r="FK446" s="78">
        <v>391.83</v>
      </c>
      <c r="FL446" s="78">
        <v>181.91</v>
      </c>
      <c r="FM446" s="78">
        <v>382.67</v>
      </c>
      <c r="FN446" s="78"/>
      <c r="FO446" s="79">
        <v>303.18</v>
      </c>
      <c r="FP446" s="65" t="s">
        <v>410</v>
      </c>
      <c r="FQ446" s="68">
        <v>0.23280176929344701</v>
      </c>
      <c r="FR446" s="78">
        <v>396.93</v>
      </c>
      <c r="FS446" s="78">
        <v>416.75</v>
      </c>
      <c r="FT446" s="78">
        <v>387.47</v>
      </c>
      <c r="FU446" s="78">
        <v>299.52</v>
      </c>
      <c r="FV446" s="78">
        <v>146.74</v>
      </c>
      <c r="FW446" s="79">
        <v>261.97000000000003</v>
      </c>
      <c r="FX446" s="65" t="s">
        <v>411</v>
      </c>
      <c r="FY446" s="78">
        <v>465.89</v>
      </c>
      <c r="FZ446" s="78">
        <v>457.09</v>
      </c>
      <c r="GA446" s="78">
        <v>388.45</v>
      </c>
      <c r="GB446" s="78">
        <v>380.01</v>
      </c>
      <c r="GC446" s="78"/>
      <c r="GD446" s="79">
        <v>322.33999999999997</v>
      </c>
      <c r="GE446" s="65" t="s">
        <v>412</v>
      </c>
      <c r="GF446" s="68">
        <v>0.22138587558113801</v>
      </c>
      <c r="GG446" s="78">
        <v>460.71</v>
      </c>
      <c r="GH446" s="78">
        <v>444.05</v>
      </c>
      <c r="GI446" s="78">
        <v>333.27</v>
      </c>
      <c r="GJ446" s="78">
        <v>310.52999999999997</v>
      </c>
      <c r="GK446" s="78"/>
      <c r="GL446" s="79">
        <v>398.11</v>
      </c>
      <c r="GM446" s="65" t="s">
        <v>413</v>
      </c>
      <c r="GN446" s="68">
        <v>0.109056011167336</v>
      </c>
      <c r="GO446" s="78">
        <v>426.28</v>
      </c>
      <c r="GP446" s="78">
        <v>443.18</v>
      </c>
      <c r="GQ446" s="78">
        <v>316.39</v>
      </c>
      <c r="GR446" s="78">
        <v>227.82</v>
      </c>
      <c r="GS446" s="78"/>
      <c r="GT446" s="79"/>
      <c r="GU446" s="65" t="s">
        <v>414</v>
      </c>
      <c r="GV446" s="68">
        <v>1</v>
      </c>
      <c r="GW446" s="78">
        <v>409.31</v>
      </c>
      <c r="GX446" s="78">
        <v>363.87</v>
      </c>
      <c r="GY446" s="78">
        <v>363.41</v>
      </c>
      <c r="GZ446" s="78">
        <v>287</v>
      </c>
      <c r="HA446" s="78"/>
      <c r="HB446" s="79">
        <v>400.4</v>
      </c>
      <c r="HC446" s="65" t="s">
        <v>415</v>
      </c>
      <c r="HD446" s="68">
        <v>1</v>
      </c>
      <c r="HE446" s="78">
        <v>410.66</v>
      </c>
      <c r="HF446" s="78">
        <v>426.45</v>
      </c>
      <c r="HG446" s="78"/>
      <c r="HH446" s="78">
        <v>169.53</v>
      </c>
      <c r="HI446" s="78">
        <v>162.88999999999999</v>
      </c>
      <c r="HJ446" s="79">
        <v>390.89</v>
      </c>
      <c r="HK446" s="85" t="s">
        <v>416</v>
      </c>
      <c r="HL446" s="68">
        <v>1.35482996883891</v>
      </c>
      <c r="HM446" s="78">
        <v>366.45</v>
      </c>
      <c r="HN446" s="78">
        <v>415.28</v>
      </c>
      <c r="HO446" s="78">
        <v>311.22000000000003</v>
      </c>
      <c r="HP446" s="78"/>
      <c r="HQ446" s="78"/>
      <c r="HR446" s="79"/>
    </row>
    <row r="447" spans="1:226" x14ac:dyDescent="0.25">
      <c r="A447" s="81">
        <v>42352</v>
      </c>
      <c r="B447" s="82" t="s">
        <v>387</v>
      </c>
      <c r="C447" s="83">
        <v>437.24077213092937</v>
      </c>
      <c r="D447" s="83">
        <v>441.22026936166134</v>
      </c>
      <c r="E447" s="83">
        <v>386.02055156736634</v>
      </c>
      <c r="F447" s="83">
        <v>267.8119279472798</v>
      </c>
      <c r="G447" s="83">
        <v>206.13737726967051</v>
      </c>
      <c r="H447" s="84">
        <v>328.83379033023476</v>
      </c>
      <c r="I447" s="82" t="s">
        <v>388</v>
      </c>
      <c r="J447" s="83">
        <v>447.4016085766375</v>
      </c>
      <c r="K447" s="83">
        <v>434.4846076281616</v>
      </c>
      <c r="L447" s="83">
        <v>384.40031347372849</v>
      </c>
      <c r="M447" s="83">
        <v>264.79256507461196</v>
      </c>
      <c r="N447" s="83">
        <v>215.80885245901641</v>
      </c>
      <c r="O447" s="84">
        <v>351.20636405809569</v>
      </c>
      <c r="P447" s="65" t="s">
        <v>389</v>
      </c>
      <c r="Q447" s="78">
        <v>431.64</v>
      </c>
      <c r="R447" s="78">
        <v>440.36</v>
      </c>
      <c r="S447" s="78">
        <v>376.79</v>
      </c>
      <c r="T447" s="78">
        <v>225</v>
      </c>
      <c r="U447" s="78"/>
      <c r="V447" s="79"/>
      <c r="W447" s="65" t="s">
        <v>390</v>
      </c>
      <c r="X447" s="78">
        <v>408.1</v>
      </c>
      <c r="Y447" s="78">
        <v>395.58</v>
      </c>
      <c r="Z447" s="78">
        <v>346.76</v>
      </c>
      <c r="AA447" s="78">
        <v>162.27000000000001</v>
      </c>
      <c r="AB447" s="78"/>
      <c r="AC447" s="79">
        <v>376.86</v>
      </c>
      <c r="AD447" s="65" t="s">
        <v>391</v>
      </c>
      <c r="AE447" s="68">
        <v>0.51129972389814904</v>
      </c>
      <c r="AF447" s="78">
        <v>506.31</v>
      </c>
      <c r="AG447" s="78">
        <v>549.04</v>
      </c>
      <c r="AH447" s="78">
        <v>439.21</v>
      </c>
      <c r="AI447" s="78"/>
      <c r="AJ447" s="78"/>
      <c r="AK447" s="79">
        <v>288.54000000000002</v>
      </c>
      <c r="AL447" s="69" t="s">
        <v>392</v>
      </c>
      <c r="AM447" s="70">
        <v>1</v>
      </c>
      <c r="AN447" s="78">
        <v>491.75</v>
      </c>
      <c r="AO447" s="78">
        <v>524.54999999999995</v>
      </c>
      <c r="AP447" s="78">
        <v>483.02</v>
      </c>
      <c r="AQ447" s="78">
        <v>484.18</v>
      </c>
      <c r="AR447" s="78"/>
      <c r="AS447" s="79"/>
      <c r="AT447" s="65" t="s">
        <v>393</v>
      </c>
      <c r="AU447" s="68">
        <v>3.7004144464180003E-2</v>
      </c>
      <c r="AV447" s="78">
        <v>417.25</v>
      </c>
      <c r="AW447" s="78">
        <v>483</v>
      </c>
      <c r="AX447" s="78">
        <v>375.83</v>
      </c>
      <c r="AY447" s="78">
        <v>224.62</v>
      </c>
      <c r="AZ447" s="78"/>
      <c r="BA447" s="79">
        <v>335.07</v>
      </c>
      <c r="BB447" s="65" t="s">
        <v>394</v>
      </c>
      <c r="BC447" s="78">
        <v>437.1</v>
      </c>
      <c r="BD447" s="78">
        <v>416.99</v>
      </c>
      <c r="BE447" s="78">
        <v>367.22</v>
      </c>
      <c r="BF447" s="78"/>
      <c r="BG447" s="78"/>
      <c r="BH447" s="79">
        <v>360.3</v>
      </c>
      <c r="BI447" s="65" t="s">
        <v>395</v>
      </c>
      <c r="BJ447" s="68">
        <v>0.13403029084573101</v>
      </c>
      <c r="BK447" s="78">
        <v>500.74</v>
      </c>
      <c r="BL447" s="78">
        <v>504.09</v>
      </c>
      <c r="BM447" s="78">
        <v>587.88</v>
      </c>
      <c r="BN447" s="78">
        <v>274.76</v>
      </c>
      <c r="BO447" s="78"/>
      <c r="BP447" s="79"/>
      <c r="BQ447" s="65" t="s">
        <v>396</v>
      </c>
      <c r="BR447" s="68">
        <v>1</v>
      </c>
      <c r="BS447" s="78">
        <v>409.73</v>
      </c>
      <c r="BT447" s="78">
        <v>451.25</v>
      </c>
      <c r="BU447" s="78">
        <v>464.88</v>
      </c>
      <c r="BV447" s="78"/>
      <c r="BW447" s="78"/>
      <c r="BX447" s="79">
        <v>400.91</v>
      </c>
      <c r="BY447" s="65" t="s">
        <v>397</v>
      </c>
      <c r="BZ447" s="78">
        <v>481.01</v>
      </c>
      <c r="CA447" s="78">
        <v>463.74</v>
      </c>
      <c r="CB447" s="78">
        <v>374.23</v>
      </c>
      <c r="CC447" s="78">
        <v>257.3</v>
      </c>
      <c r="CD447" s="78"/>
      <c r="CE447" s="79">
        <v>453.2</v>
      </c>
      <c r="CF447" s="65" t="s">
        <v>398</v>
      </c>
      <c r="CG447" s="78">
        <v>467.38</v>
      </c>
      <c r="CH447" s="78">
        <v>494.27</v>
      </c>
      <c r="CI447" s="78">
        <v>393.25</v>
      </c>
      <c r="CJ447" s="78"/>
      <c r="CK447" s="78"/>
      <c r="CL447" s="79"/>
      <c r="CM447" s="65" t="s">
        <v>399</v>
      </c>
      <c r="CN447" s="78">
        <v>426.75</v>
      </c>
      <c r="CO447" s="78">
        <v>392.38</v>
      </c>
      <c r="CP447" s="78">
        <v>421.72</v>
      </c>
      <c r="CQ447" s="78">
        <v>226.59</v>
      </c>
      <c r="CR447" s="78"/>
      <c r="CS447" s="79">
        <v>542.23</v>
      </c>
      <c r="CT447" s="65" t="s">
        <v>400</v>
      </c>
      <c r="CU447" s="78">
        <v>455.61</v>
      </c>
      <c r="CV447" s="78">
        <v>551.96</v>
      </c>
      <c r="CW447" s="78">
        <v>421.95</v>
      </c>
      <c r="CX447" s="78">
        <v>255.38</v>
      </c>
      <c r="CY447" s="78"/>
      <c r="CZ447" s="79"/>
      <c r="DA447" s="65" t="s">
        <v>401</v>
      </c>
      <c r="DB447" s="68">
        <v>0.13101008777675899</v>
      </c>
      <c r="DC447" s="78">
        <v>452.77</v>
      </c>
      <c r="DD447" s="78">
        <v>468.49</v>
      </c>
      <c r="DE447" s="78">
        <v>399.76</v>
      </c>
      <c r="DF447" s="78">
        <v>338.66</v>
      </c>
      <c r="DG447" s="78"/>
      <c r="DH447" s="79">
        <v>421.51</v>
      </c>
      <c r="DI447" s="65" t="s">
        <v>402</v>
      </c>
      <c r="DJ447" s="68">
        <v>3.1533804238143299E-3</v>
      </c>
      <c r="DK447" s="78">
        <v>437.84</v>
      </c>
      <c r="DL447" s="78">
        <v>464.94</v>
      </c>
      <c r="DM447" s="78">
        <v>464.94</v>
      </c>
      <c r="DN447" s="78">
        <v>335.62</v>
      </c>
      <c r="DO447" s="78"/>
      <c r="DP447" s="79">
        <v>406.47</v>
      </c>
      <c r="DQ447" s="65" t="s">
        <v>403</v>
      </c>
      <c r="DR447" s="78">
        <v>448.38</v>
      </c>
      <c r="DS447" s="78">
        <v>475.8</v>
      </c>
      <c r="DT447" s="78">
        <v>375.02</v>
      </c>
      <c r="DU447" s="78">
        <v>443.18</v>
      </c>
      <c r="DV447" s="78"/>
      <c r="DW447" s="79"/>
      <c r="DX447" s="65" t="s">
        <v>404</v>
      </c>
      <c r="DY447" s="78">
        <v>461.04</v>
      </c>
      <c r="DZ447" s="78">
        <v>457.85</v>
      </c>
      <c r="EA447" s="78">
        <v>482.32</v>
      </c>
      <c r="EB447" s="78">
        <v>236.22</v>
      </c>
      <c r="EC447" s="78"/>
      <c r="ED447" s="79">
        <v>346.33</v>
      </c>
      <c r="EE447" s="65" t="s">
        <v>405</v>
      </c>
      <c r="EF447" s="68">
        <v>1</v>
      </c>
      <c r="EG447" s="78">
        <v>434.27</v>
      </c>
      <c r="EH447" s="78">
        <v>462.04</v>
      </c>
      <c r="EI447" s="78">
        <v>350.12</v>
      </c>
      <c r="EJ447" s="78"/>
      <c r="EK447" s="78">
        <v>327.94</v>
      </c>
      <c r="EL447" s="79">
        <v>281.77999999999997</v>
      </c>
      <c r="EM447" s="65" t="s">
        <v>406</v>
      </c>
      <c r="EN447" s="78">
        <v>473.34</v>
      </c>
      <c r="EO447" s="78">
        <v>452.18</v>
      </c>
      <c r="EP447" s="78">
        <v>368.7</v>
      </c>
      <c r="EQ447" s="78"/>
      <c r="ER447" s="78"/>
      <c r="ES447" s="79">
        <v>359.06</v>
      </c>
      <c r="ET447" s="65" t="s">
        <v>407</v>
      </c>
      <c r="EU447" s="68">
        <v>1</v>
      </c>
      <c r="EV447" s="78">
        <v>458.17</v>
      </c>
      <c r="EW447" s="78">
        <v>475.85</v>
      </c>
      <c r="EX447" s="78">
        <v>466.36</v>
      </c>
      <c r="EY447" s="78"/>
      <c r="EZ447" s="78"/>
      <c r="FA447" s="79">
        <v>325.86</v>
      </c>
      <c r="FB447" s="65" t="s">
        <v>408</v>
      </c>
      <c r="FC447" s="78">
        <v>624.69000000000005</v>
      </c>
      <c r="FD447" s="78">
        <v>625.4</v>
      </c>
      <c r="FE447" s="78">
        <v>645.37</v>
      </c>
      <c r="FF447" s="78"/>
      <c r="FG447" s="78"/>
      <c r="FH447" s="79"/>
      <c r="FI447" s="65" t="s">
        <v>409</v>
      </c>
      <c r="FJ447" s="78">
        <v>435.02</v>
      </c>
      <c r="FK447" s="78">
        <v>444.65</v>
      </c>
      <c r="FL447" s="78">
        <v>360.35</v>
      </c>
      <c r="FM447" s="78">
        <v>464.85</v>
      </c>
      <c r="FN447" s="78"/>
      <c r="FO447" s="79">
        <v>318.95999999999998</v>
      </c>
      <c r="FP447" s="65" t="s">
        <v>410</v>
      </c>
      <c r="FQ447" s="68">
        <v>0.22905309450730699</v>
      </c>
      <c r="FR447" s="78">
        <v>418.23</v>
      </c>
      <c r="FS447" s="78">
        <v>450.24</v>
      </c>
      <c r="FT447" s="78">
        <v>399.53</v>
      </c>
      <c r="FU447" s="78">
        <v>307.81</v>
      </c>
      <c r="FV447" s="78">
        <v>183.85</v>
      </c>
      <c r="FW447" s="79">
        <v>277.52999999999997</v>
      </c>
      <c r="FX447" s="65" t="s">
        <v>411</v>
      </c>
      <c r="FY447" s="78">
        <v>475.58</v>
      </c>
      <c r="FZ447" s="78">
        <v>486.61</v>
      </c>
      <c r="GA447" s="78">
        <v>446.02</v>
      </c>
      <c r="GB447" s="78">
        <v>422.51</v>
      </c>
      <c r="GC447" s="78"/>
      <c r="GD447" s="79">
        <v>318.99</v>
      </c>
      <c r="GE447" s="65" t="s">
        <v>412</v>
      </c>
      <c r="GF447" s="68">
        <v>0.22128299882720001</v>
      </c>
      <c r="GG447" s="78">
        <v>441.87</v>
      </c>
      <c r="GH447" s="78">
        <v>447.32</v>
      </c>
      <c r="GI447" s="78">
        <v>372.55</v>
      </c>
      <c r="GJ447" s="78">
        <v>390.33</v>
      </c>
      <c r="GK447" s="78"/>
      <c r="GL447" s="79">
        <v>373.23</v>
      </c>
      <c r="GM447" s="65" t="s">
        <v>413</v>
      </c>
      <c r="GN447" s="68">
        <v>0.10680337498665</v>
      </c>
      <c r="GO447" s="78">
        <v>449.98</v>
      </c>
      <c r="GP447" s="78">
        <v>495.08</v>
      </c>
      <c r="GQ447" s="78">
        <v>362.62</v>
      </c>
      <c r="GR447" s="78">
        <v>277.26</v>
      </c>
      <c r="GS447" s="78"/>
      <c r="GT447" s="79"/>
      <c r="GU447" s="65" t="s">
        <v>414</v>
      </c>
      <c r="GV447" s="68">
        <v>1</v>
      </c>
      <c r="GW447" s="78">
        <v>439.64</v>
      </c>
      <c r="GX447" s="78">
        <v>424.53</v>
      </c>
      <c r="GY447" s="78">
        <v>386.6</v>
      </c>
      <c r="GZ447" s="78">
        <v>301</v>
      </c>
      <c r="HA447" s="78"/>
      <c r="HB447" s="79">
        <v>395.82</v>
      </c>
      <c r="HC447" s="65" t="s">
        <v>415</v>
      </c>
      <c r="HD447" s="68">
        <v>1</v>
      </c>
      <c r="HE447" s="78">
        <v>443.16</v>
      </c>
      <c r="HF447" s="78">
        <v>473.12</v>
      </c>
      <c r="HG447" s="78"/>
      <c r="HH447" s="78">
        <v>220.58</v>
      </c>
      <c r="HI447" s="78">
        <v>213.94</v>
      </c>
      <c r="HJ447" s="79">
        <v>388.39</v>
      </c>
      <c r="HK447" s="85" t="s">
        <v>416</v>
      </c>
      <c r="HL447" s="68">
        <v>1.37741046831956</v>
      </c>
      <c r="HM447" s="78">
        <v>395.5</v>
      </c>
      <c r="HN447" s="78">
        <v>442.31</v>
      </c>
      <c r="HO447" s="78">
        <v>339.02</v>
      </c>
      <c r="HP447" s="78"/>
      <c r="HQ447" s="78"/>
      <c r="HR447" s="79"/>
    </row>
    <row r="448" spans="1:226" x14ac:dyDescent="0.25">
      <c r="A448" s="81">
        <v>42345</v>
      </c>
      <c r="B448" s="82" t="s">
        <v>387</v>
      </c>
      <c r="C448" s="83">
        <v>455.92926551149287</v>
      </c>
      <c r="D448" s="83">
        <v>467.54765316463386</v>
      </c>
      <c r="E448" s="83">
        <v>415.86960558992416</v>
      </c>
      <c r="F448" s="83">
        <v>283.67513287334123</v>
      </c>
      <c r="G448" s="83">
        <v>216.42110289172831</v>
      </c>
      <c r="H448" s="84">
        <v>330.84750309181686</v>
      </c>
      <c r="I448" s="82" t="s">
        <v>388</v>
      </c>
      <c r="J448" s="83">
        <v>462.08967525828308</v>
      </c>
      <c r="K448" s="83">
        <v>462.1199407984937</v>
      </c>
      <c r="L448" s="83">
        <v>414.13701523506006</v>
      </c>
      <c r="M448" s="83">
        <v>280.86347861095817</v>
      </c>
      <c r="N448" s="83">
        <v>229.50065573770493</v>
      </c>
      <c r="O448" s="84">
        <v>347.9503896509371</v>
      </c>
      <c r="P448" s="65" t="s">
        <v>389</v>
      </c>
      <c r="Q448" s="78">
        <v>446.64</v>
      </c>
      <c r="R448" s="78">
        <v>457.86</v>
      </c>
      <c r="S448" s="78">
        <v>413.09</v>
      </c>
      <c r="T448" s="78">
        <v>225</v>
      </c>
      <c r="U448" s="78"/>
      <c r="V448" s="79"/>
      <c r="W448" s="65" t="s">
        <v>390</v>
      </c>
      <c r="X448" s="78">
        <v>467.42</v>
      </c>
      <c r="Y448" s="78">
        <v>452.54</v>
      </c>
      <c r="Z448" s="78">
        <v>377.09</v>
      </c>
      <c r="AA448" s="78">
        <v>181.61</v>
      </c>
      <c r="AB448" s="78"/>
      <c r="AC448" s="79">
        <v>394.21</v>
      </c>
      <c r="AD448" s="65" t="s">
        <v>391</v>
      </c>
      <c r="AE448" s="68">
        <v>0.51129972389814904</v>
      </c>
      <c r="AF448" s="78">
        <v>509.6</v>
      </c>
      <c r="AG448" s="78">
        <v>551.84</v>
      </c>
      <c r="AH448" s="78">
        <v>458.64</v>
      </c>
      <c r="AI448" s="78"/>
      <c r="AJ448" s="78"/>
      <c r="AK448" s="79">
        <v>285.98</v>
      </c>
      <c r="AL448" s="69" t="s">
        <v>392</v>
      </c>
      <c r="AM448" s="70">
        <v>1</v>
      </c>
      <c r="AN448" s="78">
        <v>491.17</v>
      </c>
      <c r="AO448" s="78">
        <v>524.54999999999995</v>
      </c>
      <c r="AP448" s="78">
        <v>498.1</v>
      </c>
      <c r="AQ448" s="78">
        <v>484.18</v>
      </c>
      <c r="AR448" s="78"/>
      <c r="AS448" s="79"/>
      <c r="AT448" s="65" t="s">
        <v>393</v>
      </c>
      <c r="AU448" s="68">
        <v>3.7006883280290101E-2</v>
      </c>
      <c r="AV448" s="78">
        <v>424.99</v>
      </c>
      <c r="AW448" s="78">
        <v>490.43</v>
      </c>
      <c r="AX448" s="78">
        <v>410.6</v>
      </c>
      <c r="AY448" s="78">
        <v>224.67</v>
      </c>
      <c r="AZ448" s="78"/>
      <c r="BA448" s="79">
        <v>336.62</v>
      </c>
      <c r="BB448" s="65" t="s">
        <v>394</v>
      </c>
      <c r="BC448" s="78">
        <v>453.06</v>
      </c>
      <c r="BD448" s="78">
        <v>453.13</v>
      </c>
      <c r="BE448" s="78">
        <v>398.31</v>
      </c>
      <c r="BF448" s="78"/>
      <c r="BG448" s="78"/>
      <c r="BH448" s="79">
        <v>362.82</v>
      </c>
      <c r="BI448" s="65" t="s">
        <v>395</v>
      </c>
      <c r="BJ448" s="68">
        <v>0.13403568029809501</v>
      </c>
      <c r="BK448" s="78">
        <v>522.20000000000005</v>
      </c>
      <c r="BL448" s="78">
        <v>531.99</v>
      </c>
      <c r="BM448" s="78">
        <v>615.79</v>
      </c>
      <c r="BN448" s="78">
        <v>301.58</v>
      </c>
      <c r="BO448" s="78"/>
      <c r="BP448" s="79"/>
      <c r="BQ448" s="65" t="s">
        <v>396</v>
      </c>
      <c r="BR448" s="68">
        <v>1</v>
      </c>
      <c r="BS448" s="78">
        <v>443.9</v>
      </c>
      <c r="BT448" s="78">
        <v>489.58</v>
      </c>
      <c r="BU448" s="78">
        <v>500.72</v>
      </c>
      <c r="BV448" s="78"/>
      <c r="BW448" s="78"/>
      <c r="BX448" s="79">
        <v>400.91</v>
      </c>
      <c r="BY448" s="65" t="s">
        <v>397</v>
      </c>
      <c r="BZ448" s="78">
        <v>498.84</v>
      </c>
      <c r="CA448" s="78">
        <v>491.18</v>
      </c>
      <c r="CB448" s="78">
        <v>406.04</v>
      </c>
      <c r="CC448" s="78">
        <v>269.81</v>
      </c>
      <c r="CD448" s="78"/>
      <c r="CE448" s="79">
        <v>456.78</v>
      </c>
      <c r="CF448" s="65" t="s">
        <v>398</v>
      </c>
      <c r="CG448" s="78">
        <v>473.83</v>
      </c>
      <c r="CH448" s="78">
        <v>503.14</v>
      </c>
      <c r="CI448" s="78">
        <v>436.79</v>
      </c>
      <c r="CJ448" s="78"/>
      <c r="CK448" s="78"/>
      <c r="CL448" s="79"/>
      <c r="CM448" s="65" t="s">
        <v>399</v>
      </c>
      <c r="CN448" s="78">
        <v>444.48</v>
      </c>
      <c r="CO448" s="78">
        <v>421.1</v>
      </c>
      <c r="CP448" s="78">
        <v>448.93</v>
      </c>
      <c r="CQ448" s="78">
        <v>244.59</v>
      </c>
      <c r="CR448" s="78"/>
      <c r="CS448" s="79">
        <v>542.97</v>
      </c>
      <c r="CT448" s="65" t="s">
        <v>400</v>
      </c>
      <c r="CU448" s="78">
        <v>464.91</v>
      </c>
      <c r="CV448" s="78">
        <v>563.55999999999995</v>
      </c>
      <c r="CW448" s="78">
        <v>438.45</v>
      </c>
      <c r="CX448" s="78">
        <v>283.48</v>
      </c>
      <c r="CY448" s="78"/>
      <c r="CZ448" s="79"/>
      <c r="DA448" s="65" t="s">
        <v>401</v>
      </c>
      <c r="DB448" s="68">
        <v>0.13092432573972199</v>
      </c>
      <c r="DC448" s="78">
        <v>460.85</v>
      </c>
      <c r="DD448" s="78">
        <v>485.68</v>
      </c>
      <c r="DE448" s="78">
        <v>416.26</v>
      </c>
      <c r="DF448" s="78">
        <v>338.44</v>
      </c>
      <c r="DG448" s="78"/>
      <c r="DH448" s="79">
        <v>425.43</v>
      </c>
      <c r="DI448" s="65" t="s">
        <v>402</v>
      </c>
      <c r="DJ448" s="68">
        <v>3.2066698733365399E-3</v>
      </c>
      <c r="DK448" s="78">
        <v>470.43</v>
      </c>
      <c r="DL448" s="78">
        <v>497.43</v>
      </c>
      <c r="DM448" s="78">
        <v>497.43</v>
      </c>
      <c r="DN448" s="78">
        <v>298.02999999999997</v>
      </c>
      <c r="DO448" s="78"/>
      <c r="DP448" s="79">
        <v>411.03</v>
      </c>
      <c r="DQ448" s="65" t="s">
        <v>403</v>
      </c>
      <c r="DR448" s="78">
        <v>448.38</v>
      </c>
      <c r="DS448" s="78">
        <v>475.8</v>
      </c>
      <c r="DT448" s="78">
        <v>405.15</v>
      </c>
      <c r="DU448" s="78">
        <v>465.7</v>
      </c>
      <c r="DV448" s="78"/>
      <c r="DW448" s="79"/>
      <c r="DX448" s="65" t="s">
        <v>404</v>
      </c>
      <c r="DY448" s="78">
        <v>468.45</v>
      </c>
      <c r="DZ448" s="78">
        <v>475.3</v>
      </c>
      <c r="EA448" s="78">
        <v>506.05</v>
      </c>
      <c r="EB448" s="78">
        <v>259.62</v>
      </c>
      <c r="EC448" s="78"/>
      <c r="ED448" s="79">
        <v>338.53</v>
      </c>
      <c r="EE448" s="65" t="s">
        <v>405</v>
      </c>
      <c r="EF448" s="68">
        <v>1</v>
      </c>
      <c r="EG448" s="78">
        <v>449.54</v>
      </c>
      <c r="EH448" s="78">
        <v>481.52</v>
      </c>
      <c r="EI448" s="78">
        <v>397.87</v>
      </c>
      <c r="EJ448" s="78"/>
      <c r="EK448" s="78">
        <v>327.94</v>
      </c>
      <c r="EL448" s="79">
        <v>284.60000000000002</v>
      </c>
      <c r="EM448" s="65" t="s">
        <v>406</v>
      </c>
      <c r="EN448" s="78">
        <v>499.13</v>
      </c>
      <c r="EO448" s="78">
        <v>473.58</v>
      </c>
      <c r="EP448" s="78">
        <v>394.76</v>
      </c>
      <c r="EQ448" s="78"/>
      <c r="ER448" s="78"/>
      <c r="ES448" s="79">
        <v>381.06</v>
      </c>
      <c r="ET448" s="65" t="s">
        <v>407</v>
      </c>
      <c r="EU448" s="68">
        <v>1</v>
      </c>
      <c r="EV448" s="78">
        <v>460.47</v>
      </c>
      <c r="EW448" s="78">
        <v>478.01</v>
      </c>
      <c r="EX448" s="78">
        <v>468.53</v>
      </c>
      <c r="EY448" s="78"/>
      <c r="EZ448" s="78"/>
      <c r="FA448" s="79">
        <v>326.27</v>
      </c>
      <c r="FB448" s="65" t="s">
        <v>408</v>
      </c>
      <c r="FC448" s="78">
        <v>624.69000000000005</v>
      </c>
      <c r="FD448" s="78">
        <v>625.4</v>
      </c>
      <c r="FE448" s="78">
        <v>645.37</v>
      </c>
      <c r="FF448" s="78"/>
      <c r="FG448" s="78"/>
      <c r="FH448" s="79"/>
      <c r="FI448" s="65" t="s">
        <v>409</v>
      </c>
      <c r="FJ448" s="78">
        <v>452.38</v>
      </c>
      <c r="FK448" s="78">
        <v>467.79</v>
      </c>
      <c r="FL448" s="78">
        <v>360.35</v>
      </c>
      <c r="FM448" s="78">
        <v>464.85</v>
      </c>
      <c r="FN448" s="78"/>
      <c r="FO448" s="79">
        <v>323.91000000000003</v>
      </c>
      <c r="FP448" s="65" t="s">
        <v>410</v>
      </c>
      <c r="FQ448" s="68">
        <v>0.23184104977627301</v>
      </c>
      <c r="FR448" s="78">
        <v>436.1</v>
      </c>
      <c r="FS448" s="78">
        <v>469.15</v>
      </c>
      <c r="FT448" s="78">
        <v>441.94</v>
      </c>
      <c r="FU448" s="78">
        <v>297.25</v>
      </c>
      <c r="FV448" s="78">
        <v>186.28</v>
      </c>
      <c r="FW448" s="79">
        <v>287.44</v>
      </c>
      <c r="FX448" s="65" t="s">
        <v>411</v>
      </c>
      <c r="FY448" s="78">
        <v>491.43</v>
      </c>
      <c r="FZ448" s="78">
        <v>519.13</v>
      </c>
      <c r="GA448" s="78">
        <v>463.9</v>
      </c>
      <c r="GB448" s="78">
        <v>435.1</v>
      </c>
      <c r="GC448" s="78"/>
      <c r="GD448" s="79">
        <v>318.99</v>
      </c>
      <c r="GE448" s="65" t="s">
        <v>412</v>
      </c>
      <c r="GF448" s="68">
        <v>0.223199339329955</v>
      </c>
      <c r="GG448" s="78">
        <v>458.65</v>
      </c>
      <c r="GH448" s="78">
        <v>479.87</v>
      </c>
      <c r="GI448" s="78">
        <v>368.39</v>
      </c>
      <c r="GJ448" s="78">
        <v>394.43</v>
      </c>
      <c r="GK448" s="78"/>
      <c r="GL448" s="79">
        <v>381.69</v>
      </c>
      <c r="GM448" s="65" t="s">
        <v>413</v>
      </c>
      <c r="GN448" s="68">
        <v>0.108473987937693</v>
      </c>
      <c r="GO448" s="78">
        <v>459.97</v>
      </c>
      <c r="GP448" s="78">
        <v>512.28</v>
      </c>
      <c r="GQ448" s="78">
        <v>394.76</v>
      </c>
      <c r="GR448" s="78">
        <v>300.91000000000003</v>
      </c>
      <c r="GS448" s="78"/>
      <c r="GT448" s="79"/>
      <c r="GU448" s="65" t="s">
        <v>414</v>
      </c>
      <c r="GV448" s="68">
        <v>1</v>
      </c>
      <c r="GW448" s="78">
        <v>427.34</v>
      </c>
      <c r="GX448" s="78">
        <v>436.01</v>
      </c>
      <c r="GY448" s="78">
        <v>393.16</v>
      </c>
      <c r="GZ448" s="78">
        <v>301</v>
      </c>
      <c r="HA448" s="78"/>
      <c r="HB448" s="79">
        <v>383.71</v>
      </c>
      <c r="HC448" s="65" t="s">
        <v>415</v>
      </c>
      <c r="HD448" s="68">
        <v>1</v>
      </c>
      <c r="HE448" s="78">
        <v>454</v>
      </c>
      <c r="HF448" s="78">
        <v>493.12</v>
      </c>
      <c r="HG448" s="78"/>
      <c r="HH448" s="78">
        <v>234.5</v>
      </c>
      <c r="HI448" s="78">
        <v>227.86</v>
      </c>
      <c r="HJ448" s="79">
        <v>395.89</v>
      </c>
      <c r="HK448" s="85" t="s">
        <v>416</v>
      </c>
      <c r="HL448" s="68">
        <v>1.3933398355858999</v>
      </c>
      <c r="HM448" s="78">
        <v>432.05</v>
      </c>
      <c r="HN448" s="78">
        <v>468.9</v>
      </c>
      <c r="HO448" s="78">
        <v>368.37</v>
      </c>
      <c r="HP448" s="78"/>
      <c r="HQ448" s="78"/>
      <c r="HR448" s="79"/>
    </row>
    <row r="449" spans="1:226" x14ac:dyDescent="0.25">
      <c r="A449" s="81">
        <v>42338</v>
      </c>
      <c r="B449" s="82" t="s">
        <v>387</v>
      </c>
      <c r="C449" s="83">
        <v>461.96830858629903</v>
      </c>
      <c r="D449" s="83">
        <v>478.47342540111975</v>
      </c>
      <c r="E449" s="83">
        <v>436.25200692230527</v>
      </c>
      <c r="F449" s="83">
        <v>288.99436506660766</v>
      </c>
      <c r="G449" s="83">
        <v>216.96582380632145</v>
      </c>
      <c r="H449" s="84">
        <v>329.65154247868804</v>
      </c>
      <c r="I449" s="82" t="s">
        <v>388</v>
      </c>
      <c r="J449" s="83">
        <v>467.23637357723385</v>
      </c>
      <c r="K449" s="83">
        <v>474.13579166311303</v>
      </c>
      <c r="L449" s="83">
        <v>434.68028308201707</v>
      </c>
      <c r="M449" s="83">
        <v>285.64382547969467</v>
      </c>
      <c r="N449" s="83">
        <v>229.50065573770493</v>
      </c>
      <c r="O449" s="84">
        <v>343.76120210362615</v>
      </c>
      <c r="P449" s="65" t="s">
        <v>389</v>
      </c>
      <c r="Q449" s="78">
        <v>456.64</v>
      </c>
      <c r="R449" s="78">
        <v>482.03</v>
      </c>
      <c r="S449" s="78">
        <v>435.42</v>
      </c>
      <c r="T449" s="78">
        <v>225</v>
      </c>
      <c r="U449" s="78"/>
      <c r="V449" s="79"/>
      <c r="W449" s="65" t="s">
        <v>390</v>
      </c>
      <c r="X449" s="78">
        <v>506.27</v>
      </c>
      <c r="Y449" s="78">
        <v>464.17</v>
      </c>
      <c r="Z449" s="78">
        <v>408.33</v>
      </c>
      <c r="AA449" s="78">
        <v>201.43</v>
      </c>
      <c r="AB449" s="78"/>
      <c r="AC449" s="79">
        <v>372.73</v>
      </c>
      <c r="AD449" s="65" t="s">
        <v>391</v>
      </c>
      <c r="AE449" s="68">
        <v>0.51129972389814904</v>
      </c>
      <c r="AF449" s="78">
        <v>509.6</v>
      </c>
      <c r="AG449" s="78">
        <v>552.20000000000005</v>
      </c>
      <c r="AH449" s="78">
        <v>469.37</v>
      </c>
      <c r="AI449" s="78"/>
      <c r="AJ449" s="78"/>
      <c r="AK449" s="79">
        <v>281.48</v>
      </c>
      <c r="AL449" s="69" t="s">
        <v>392</v>
      </c>
      <c r="AM449" s="70">
        <v>1</v>
      </c>
      <c r="AN449" s="78">
        <v>491.33</v>
      </c>
      <c r="AO449" s="78">
        <v>524.54999999999995</v>
      </c>
      <c r="AP449" s="78">
        <v>498.83</v>
      </c>
      <c r="AQ449" s="78">
        <v>484.18</v>
      </c>
      <c r="AR449" s="78"/>
      <c r="AS449" s="79"/>
      <c r="AT449" s="65" t="s">
        <v>393</v>
      </c>
      <c r="AU449" s="68">
        <v>3.6995930447650802E-2</v>
      </c>
      <c r="AV449" s="78">
        <v>427.12</v>
      </c>
      <c r="AW449" s="78">
        <v>491.97</v>
      </c>
      <c r="AX449" s="78">
        <v>434.39</v>
      </c>
      <c r="AY449" s="78">
        <v>224.6</v>
      </c>
      <c r="AZ449" s="78"/>
      <c r="BA449" s="79">
        <v>333.92</v>
      </c>
      <c r="BB449" s="65" t="s">
        <v>394</v>
      </c>
      <c r="BC449" s="78">
        <v>462.31</v>
      </c>
      <c r="BD449" s="78">
        <v>473.3</v>
      </c>
      <c r="BE449" s="78">
        <v>424.13</v>
      </c>
      <c r="BF449" s="78"/>
      <c r="BG449" s="78"/>
      <c r="BH449" s="79">
        <v>362.89</v>
      </c>
      <c r="BI449" s="65" t="s">
        <v>395</v>
      </c>
      <c r="BJ449" s="68">
        <v>0.13404107018390399</v>
      </c>
      <c r="BK449" s="78">
        <v>543.66999999999996</v>
      </c>
      <c r="BL449" s="78">
        <v>554.53</v>
      </c>
      <c r="BM449" s="78">
        <v>638.33000000000004</v>
      </c>
      <c r="BN449" s="78">
        <v>308.29000000000002</v>
      </c>
      <c r="BO449" s="78"/>
      <c r="BP449" s="79"/>
      <c r="BQ449" s="65" t="s">
        <v>396</v>
      </c>
      <c r="BR449" s="68">
        <v>1</v>
      </c>
      <c r="BS449" s="78">
        <v>477.23</v>
      </c>
      <c r="BT449" s="78">
        <v>492.08</v>
      </c>
      <c r="BU449" s="78">
        <v>526.54999999999995</v>
      </c>
      <c r="BV449" s="78"/>
      <c r="BW449" s="78"/>
      <c r="BX449" s="79">
        <v>400.91</v>
      </c>
      <c r="BY449" s="65" t="s">
        <v>397</v>
      </c>
      <c r="BZ449" s="78">
        <v>501.56</v>
      </c>
      <c r="CA449" s="78">
        <v>503.04</v>
      </c>
      <c r="CB449" s="78">
        <v>410.57</v>
      </c>
      <c r="CC449" s="78">
        <v>267.08999999999997</v>
      </c>
      <c r="CD449" s="78"/>
      <c r="CE449" s="79">
        <v>459.23</v>
      </c>
      <c r="CF449" s="65" t="s">
        <v>398</v>
      </c>
      <c r="CG449" s="78">
        <v>486.74</v>
      </c>
      <c r="CH449" s="78">
        <v>514.42999999999995</v>
      </c>
      <c r="CI449" s="78">
        <v>456.15</v>
      </c>
      <c r="CJ449" s="78"/>
      <c r="CK449" s="78"/>
      <c r="CL449" s="79"/>
      <c r="CM449" s="65" t="s">
        <v>399</v>
      </c>
      <c r="CN449" s="78">
        <v>442.98</v>
      </c>
      <c r="CO449" s="78">
        <v>429.87</v>
      </c>
      <c r="CP449" s="78">
        <v>462.87</v>
      </c>
      <c r="CQ449" s="78">
        <v>266.77999999999997</v>
      </c>
      <c r="CR449" s="78"/>
      <c r="CS449" s="79">
        <v>545.80999999999995</v>
      </c>
      <c r="CT449" s="65" t="s">
        <v>400</v>
      </c>
      <c r="CU449" s="78">
        <v>460.71</v>
      </c>
      <c r="CV449" s="78">
        <v>564.01</v>
      </c>
      <c r="CW449" s="78">
        <v>439.73</v>
      </c>
      <c r="CX449" s="78">
        <v>292.38</v>
      </c>
      <c r="CY449" s="78"/>
      <c r="CZ449" s="79"/>
      <c r="DA449" s="65" t="s">
        <v>401</v>
      </c>
      <c r="DB449" s="68">
        <v>0.13101008777675899</v>
      </c>
      <c r="DC449" s="78">
        <v>440.19</v>
      </c>
      <c r="DD449" s="78">
        <v>481.8</v>
      </c>
      <c r="DE449" s="78">
        <v>408.15</v>
      </c>
      <c r="DF449" s="78">
        <v>338.66</v>
      </c>
      <c r="DG449" s="78"/>
      <c r="DH449" s="79">
        <v>411.66</v>
      </c>
      <c r="DI449" s="65" t="s">
        <v>402</v>
      </c>
      <c r="DJ449" s="68">
        <v>3.20944861672765E-3</v>
      </c>
      <c r="DK449" s="78">
        <v>461.06</v>
      </c>
      <c r="DL449" s="78">
        <v>506.07</v>
      </c>
      <c r="DM449" s="78">
        <v>506.07</v>
      </c>
      <c r="DN449" s="78">
        <v>331.01</v>
      </c>
      <c r="DO449" s="78"/>
      <c r="DP449" s="79">
        <v>404.85</v>
      </c>
      <c r="DQ449" s="65" t="s">
        <v>403</v>
      </c>
      <c r="DR449" s="78">
        <v>448.38</v>
      </c>
      <c r="DS449" s="78">
        <v>475.8</v>
      </c>
      <c r="DT449" s="78">
        <v>414.95</v>
      </c>
      <c r="DU449" s="78">
        <v>485.02</v>
      </c>
      <c r="DV449" s="78"/>
      <c r="DW449" s="79"/>
      <c r="DX449" s="65" t="s">
        <v>404</v>
      </c>
      <c r="DY449" s="78">
        <v>466.28</v>
      </c>
      <c r="DZ449" s="78">
        <v>479.74</v>
      </c>
      <c r="EA449" s="78">
        <v>521.44000000000005</v>
      </c>
      <c r="EB449" s="78">
        <v>271.19</v>
      </c>
      <c r="EC449" s="78"/>
      <c r="ED449" s="79">
        <v>332.32</v>
      </c>
      <c r="EE449" s="65" t="s">
        <v>405</v>
      </c>
      <c r="EF449" s="68">
        <v>1</v>
      </c>
      <c r="EG449" s="78">
        <v>434.64</v>
      </c>
      <c r="EH449" s="78">
        <v>477.12</v>
      </c>
      <c r="EI449" s="78">
        <v>421.01</v>
      </c>
      <c r="EJ449" s="78"/>
      <c r="EK449" s="78">
        <v>327.94</v>
      </c>
      <c r="EL449" s="79">
        <v>285.70999999999998</v>
      </c>
      <c r="EM449" s="65" t="s">
        <v>406</v>
      </c>
      <c r="EN449" s="78">
        <v>499.13</v>
      </c>
      <c r="EO449" s="78">
        <v>493.28</v>
      </c>
      <c r="EP449" s="78">
        <v>421.73</v>
      </c>
      <c r="EQ449" s="78"/>
      <c r="ER449" s="78"/>
      <c r="ES449" s="79">
        <v>365.85</v>
      </c>
      <c r="ET449" s="65" t="s">
        <v>407</v>
      </c>
      <c r="EU449" s="68">
        <v>1</v>
      </c>
      <c r="EV449" s="78">
        <v>458.34</v>
      </c>
      <c r="EW449" s="78">
        <v>477.23</v>
      </c>
      <c r="EX449" s="78">
        <v>467.74</v>
      </c>
      <c r="EY449" s="78"/>
      <c r="EZ449" s="78"/>
      <c r="FA449" s="79">
        <v>326.27</v>
      </c>
      <c r="FB449" s="65" t="s">
        <v>408</v>
      </c>
      <c r="FC449" s="78">
        <v>624.69000000000005</v>
      </c>
      <c r="FD449" s="78">
        <v>625.4</v>
      </c>
      <c r="FE449" s="78">
        <v>645.37</v>
      </c>
      <c r="FF449" s="78"/>
      <c r="FG449" s="78"/>
      <c r="FH449" s="79"/>
      <c r="FI449" s="65" t="s">
        <v>409</v>
      </c>
      <c r="FJ449" s="78">
        <v>459.81</v>
      </c>
      <c r="FK449" s="78">
        <v>486.8</v>
      </c>
      <c r="FL449" s="78">
        <v>360.35</v>
      </c>
      <c r="FM449" s="78">
        <v>464.85</v>
      </c>
      <c r="FN449" s="78"/>
      <c r="FO449" s="79">
        <v>321.44</v>
      </c>
      <c r="FP449" s="65" t="s">
        <v>410</v>
      </c>
      <c r="FQ449" s="68">
        <v>0.23407691767514799</v>
      </c>
      <c r="FR449" s="78">
        <v>437.56</v>
      </c>
      <c r="FS449" s="78">
        <v>470.87</v>
      </c>
      <c r="FT449" s="78">
        <v>461.05</v>
      </c>
      <c r="FU449" s="78">
        <v>327.75</v>
      </c>
      <c r="FV449" s="78">
        <v>188.08</v>
      </c>
      <c r="FW449" s="79">
        <v>293.31</v>
      </c>
      <c r="FX449" s="65" t="s">
        <v>411</v>
      </c>
      <c r="FY449" s="78">
        <v>497.94</v>
      </c>
      <c r="FZ449" s="78">
        <v>528.07000000000005</v>
      </c>
      <c r="GA449" s="78">
        <v>467.97</v>
      </c>
      <c r="GB449" s="78">
        <v>428.74</v>
      </c>
      <c r="GC449" s="78"/>
      <c r="GD449" s="79">
        <v>318.18</v>
      </c>
      <c r="GE449" s="65" t="s">
        <v>412</v>
      </c>
      <c r="GF449" s="68">
        <v>0.22470395254252501</v>
      </c>
      <c r="GG449" s="78">
        <v>460.29</v>
      </c>
      <c r="GH449" s="78">
        <v>491</v>
      </c>
      <c r="GI449" s="78">
        <v>394.76</v>
      </c>
      <c r="GJ449" s="78">
        <v>382.1</v>
      </c>
      <c r="GK449" s="78"/>
      <c r="GL449" s="79">
        <v>380.35</v>
      </c>
      <c r="GM449" s="65" t="s">
        <v>413</v>
      </c>
      <c r="GN449" s="68">
        <v>0.108613011838818</v>
      </c>
      <c r="GO449" s="78">
        <v>479.24</v>
      </c>
      <c r="GP449" s="78">
        <v>528.14</v>
      </c>
      <c r="GQ449" s="78">
        <v>417.42</v>
      </c>
      <c r="GR449" s="78">
        <v>319</v>
      </c>
      <c r="GS449" s="78"/>
      <c r="GT449" s="79"/>
      <c r="GU449" s="65" t="s">
        <v>414</v>
      </c>
      <c r="GV449" s="68">
        <v>1</v>
      </c>
      <c r="GW449" s="78">
        <v>427.34</v>
      </c>
      <c r="GX449" s="78">
        <v>436.01</v>
      </c>
      <c r="GY449" s="78">
        <v>393.16</v>
      </c>
      <c r="GZ449" s="78">
        <v>312</v>
      </c>
      <c r="HA449" s="78"/>
      <c r="HB449" s="79">
        <v>383.71</v>
      </c>
      <c r="HC449" s="65" t="s">
        <v>415</v>
      </c>
      <c r="HD449" s="68">
        <v>1</v>
      </c>
      <c r="HE449" s="78">
        <v>452.33</v>
      </c>
      <c r="HF449" s="78">
        <v>503.12</v>
      </c>
      <c r="HG449" s="78"/>
      <c r="HH449" s="78">
        <v>234.5</v>
      </c>
      <c r="HI449" s="78">
        <v>227.86</v>
      </c>
      <c r="HJ449" s="79">
        <v>393.39</v>
      </c>
      <c r="HK449" s="85" t="s">
        <v>416</v>
      </c>
      <c r="HL449" s="68">
        <v>1.41884222474461</v>
      </c>
      <c r="HM449" s="78">
        <v>442.52</v>
      </c>
      <c r="HN449" s="78">
        <v>478.46</v>
      </c>
      <c r="HO449" s="78">
        <v>393.52</v>
      </c>
      <c r="HP449" s="78"/>
      <c r="HQ449" s="78"/>
      <c r="HR449" s="79"/>
    </row>
    <row r="450" spans="1:226" x14ac:dyDescent="0.25">
      <c r="A450" s="81">
        <v>42331</v>
      </c>
      <c r="B450" s="82" t="s">
        <v>387</v>
      </c>
      <c r="C450" s="83">
        <v>460.36794878527826</v>
      </c>
      <c r="D450" s="83">
        <v>480.0612055475728</v>
      </c>
      <c r="E450" s="83">
        <v>436.42502047530621</v>
      </c>
      <c r="F450" s="83">
        <v>288.73005168037986</v>
      </c>
      <c r="G450" s="83">
        <v>215.56689979825148</v>
      </c>
      <c r="H450" s="84">
        <v>331.15567170800585</v>
      </c>
      <c r="I450" s="82" t="s">
        <v>388</v>
      </c>
      <c r="J450" s="83">
        <v>463.39988838606661</v>
      </c>
      <c r="K450" s="83">
        <v>474.80832256303529</v>
      </c>
      <c r="L450" s="83">
        <v>435.11757761668702</v>
      </c>
      <c r="M450" s="83">
        <v>286.19661492325531</v>
      </c>
      <c r="N450" s="83">
        <v>217.98262295081966</v>
      </c>
      <c r="O450" s="84">
        <v>344.55291130721133</v>
      </c>
      <c r="P450" s="65" t="s">
        <v>389</v>
      </c>
      <c r="Q450" s="78">
        <v>451.64</v>
      </c>
      <c r="R450" s="78">
        <v>482.03</v>
      </c>
      <c r="S450" s="78">
        <v>434.9</v>
      </c>
      <c r="T450" s="78">
        <v>219</v>
      </c>
      <c r="U450" s="78"/>
      <c r="V450" s="79"/>
      <c r="W450" s="65" t="s">
        <v>390</v>
      </c>
      <c r="X450" s="78">
        <v>447.34</v>
      </c>
      <c r="Y450" s="78">
        <v>470.79</v>
      </c>
      <c r="Z450" s="78">
        <v>392.79</v>
      </c>
      <c r="AA450" s="78">
        <v>204.18</v>
      </c>
      <c r="AB450" s="78"/>
      <c r="AC450" s="79">
        <v>394.21</v>
      </c>
      <c r="AD450" s="65" t="s">
        <v>391</v>
      </c>
      <c r="AE450" s="68">
        <v>0.51129972389814904</v>
      </c>
      <c r="AF450" s="78">
        <v>509.6</v>
      </c>
      <c r="AG450" s="78">
        <v>552.80999999999995</v>
      </c>
      <c r="AH450" s="78">
        <v>469.37</v>
      </c>
      <c r="AI450" s="78"/>
      <c r="AJ450" s="78"/>
      <c r="AK450" s="79">
        <v>280.99</v>
      </c>
      <c r="AL450" s="69" t="s">
        <v>392</v>
      </c>
      <c r="AM450" s="70">
        <v>1</v>
      </c>
      <c r="AN450" s="78">
        <v>491.71</v>
      </c>
      <c r="AO450" s="78">
        <v>525</v>
      </c>
      <c r="AP450" s="78">
        <v>499.16</v>
      </c>
      <c r="AQ450" s="78">
        <v>484.18</v>
      </c>
      <c r="AR450" s="78"/>
      <c r="AS450" s="79"/>
      <c r="AT450" s="65" t="s">
        <v>393</v>
      </c>
      <c r="AU450" s="68">
        <v>3.7002775208140597E-2</v>
      </c>
      <c r="AV450" s="78">
        <v>432.13</v>
      </c>
      <c r="AW450" s="78">
        <v>495.67</v>
      </c>
      <c r="AX450" s="78">
        <v>433.49</v>
      </c>
      <c r="AY450" s="78">
        <v>224.61</v>
      </c>
      <c r="AZ450" s="78"/>
      <c r="BA450" s="79">
        <v>333.99</v>
      </c>
      <c r="BB450" s="65" t="s">
        <v>394</v>
      </c>
      <c r="BC450" s="78">
        <v>458.95</v>
      </c>
      <c r="BD450" s="78">
        <v>474.98</v>
      </c>
      <c r="BE450" s="78">
        <v>429.1</v>
      </c>
      <c r="BF450" s="78"/>
      <c r="BG450" s="78"/>
      <c r="BH450" s="79">
        <v>363.9</v>
      </c>
      <c r="BI450" s="65" t="s">
        <v>395</v>
      </c>
      <c r="BJ450" s="68">
        <v>0.13403747687853501</v>
      </c>
      <c r="BK450" s="78">
        <v>531.86</v>
      </c>
      <c r="BL450" s="78">
        <v>558.79999999999995</v>
      </c>
      <c r="BM450" s="78">
        <v>618.37</v>
      </c>
      <c r="BN450" s="78">
        <v>298.77</v>
      </c>
      <c r="BO450" s="78"/>
      <c r="BP450" s="79"/>
      <c r="BQ450" s="65" t="s">
        <v>396</v>
      </c>
      <c r="BR450" s="68">
        <v>1</v>
      </c>
      <c r="BS450" s="78">
        <v>477.23</v>
      </c>
      <c r="BT450" s="78">
        <v>492.08</v>
      </c>
      <c r="BU450" s="78">
        <v>526.54999999999995</v>
      </c>
      <c r="BV450" s="78"/>
      <c r="BW450" s="78"/>
      <c r="BX450" s="79">
        <v>400.91</v>
      </c>
      <c r="BY450" s="65" t="s">
        <v>397</v>
      </c>
      <c r="BZ450" s="78">
        <v>494.22</v>
      </c>
      <c r="CA450" s="78">
        <v>501.21</v>
      </c>
      <c r="CB450" s="78">
        <v>410.9</v>
      </c>
      <c r="CC450" s="78">
        <v>272.52999999999997</v>
      </c>
      <c r="CD450" s="78"/>
      <c r="CE450" s="79">
        <v>459.62</v>
      </c>
      <c r="CF450" s="65" t="s">
        <v>398</v>
      </c>
      <c r="CG450" s="78">
        <v>493.19</v>
      </c>
      <c r="CH450" s="78">
        <v>516.85</v>
      </c>
      <c r="CI450" s="78">
        <v>453.73</v>
      </c>
      <c r="CJ450" s="78"/>
      <c r="CK450" s="78"/>
      <c r="CL450" s="79"/>
      <c r="CM450" s="65" t="s">
        <v>399</v>
      </c>
      <c r="CN450" s="78">
        <v>442.13</v>
      </c>
      <c r="CO450" s="78">
        <v>431.79</v>
      </c>
      <c r="CP450" s="78">
        <v>464.13</v>
      </c>
      <c r="CQ450" s="78">
        <v>263.01</v>
      </c>
      <c r="CR450" s="78"/>
      <c r="CS450" s="79">
        <v>546.87</v>
      </c>
      <c r="CT450" s="65" t="s">
        <v>400</v>
      </c>
      <c r="CU450" s="78">
        <v>459.46</v>
      </c>
      <c r="CV450" s="78">
        <v>565.73</v>
      </c>
      <c r="CW450" s="78">
        <v>440.71</v>
      </c>
      <c r="CX450" s="78">
        <v>279.54000000000002</v>
      </c>
      <c r="CY450" s="78"/>
      <c r="CZ450" s="79"/>
      <c r="DA450" s="65" t="s">
        <v>401</v>
      </c>
      <c r="DB450" s="68">
        <v>0.13109596224436301</v>
      </c>
      <c r="DC450" s="78">
        <v>444.68</v>
      </c>
      <c r="DD450" s="78">
        <v>491.35</v>
      </c>
      <c r="DE450" s="78">
        <v>417.02</v>
      </c>
      <c r="DF450" s="78">
        <v>338.88</v>
      </c>
      <c r="DG450" s="78"/>
      <c r="DH450" s="79">
        <v>414.45</v>
      </c>
      <c r="DI450" s="65" t="s">
        <v>402</v>
      </c>
      <c r="DJ450" s="68">
        <v>3.2140905730723502E-3</v>
      </c>
      <c r="DK450" s="78">
        <v>459.6</v>
      </c>
      <c r="DL450" s="78">
        <v>506.28</v>
      </c>
      <c r="DM450" s="78">
        <v>506.28</v>
      </c>
      <c r="DN450" s="78">
        <v>429.35</v>
      </c>
      <c r="DO450" s="78"/>
      <c r="DP450" s="79">
        <v>405.6</v>
      </c>
      <c r="DQ450" s="65" t="s">
        <v>403</v>
      </c>
      <c r="DR450" s="78">
        <v>448.38</v>
      </c>
      <c r="DS450" s="78">
        <v>475.8</v>
      </c>
      <c r="DT450" s="78">
        <v>412.19</v>
      </c>
      <c r="DU450" s="78">
        <v>479.6</v>
      </c>
      <c r="DV450" s="78"/>
      <c r="DW450" s="79"/>
      <c r="DX450" s="65" t="s">
        <v>404</v>
      </c>
      <c r="DY450" s="78">
        <v>460.4</v>
      </c>
      <c r="DZ450" s="78">
        <v>476.32</v>
      </c>
      <c r="EA450" s="78">
        <v>517.91</v>
      </c>
      <c r="EB450" s="78">
        <v>266.82</v>
      </c>
      <c r="EC450" s="78"/>
      <c r="ED450" s="79">
        <v>332.04</v>
      </c>
      <c r="EE450" s="65" t="s">
        <v>405</v>
      </c>
      <c r="EF450" s="68">
        <v>1</v>
      </c>
      <c r="EG450" s="78">
        <v>434.31</v>
      </c>
      <c r="EH450" s="78">
        <v>480.23</v>
      </c>
      <c r="EI450" s="78">
        <v>419.36</v>
      </c>
      <c r="EJ450" s="78"/>
      <c r="EK450" s="78">
        <v>234.94</v>
      </c>
      <c r="EL450" s="79">
        <v>288.05</v>
      </c>
      <c r="EM450" s="65" t="s">
        <v>406</v>
      </c>
      <c r="EN450" s="78">
        <v>480.81</v>
      </c>
      <c r="EO450" s="78">
        <v>493.28</v>
      </c>
      <c r="EP450" s="78">
        <v>406.73</v>
      </c>
      <c r="EQ450" s="78"/>
      <c r="ER450" s="78"/>
      <c r="ES450" s="79">
        <v>365.85</v>
      </c>
      <c r="ET450" s="65" t="s">
        <v>407</v>
      </c>
      <c r="EU450" s="68">
        <v>1</v>
      </c>
      <c r="EV450" s="78">
        <v>458.46</v>
      </c>
      <c r="EW450" s="78">
        <v>478.22</v>
      </c>
      <c r="EX450" s="78">
        <v>468.73</v>
      </c>
      <c r="EY450" s="78"/>
      <c r="EZ450" s="78"/>
      <c r="FA450" s="79">
        <v>326.27</v>
      </c>
      <c r="FB450" s="65" t="s">
        <v>408</v>
      </c>
      <c r="FC450" s="78">
        <v>624.69000000000005</v>
      </c>
      <c r="FD450" s="78">
        <v>625.4</v>
      </c>
      <c r="FE450" s="78">
        <v>645.37</v>
      </c>
      <c r="FF450" s="78"/>
      <c r="FG450" s="78"/>
      <c r="FH450" s="79"/>
      <c r="FI450" s="65" t="s">
        <v>409</v>
      </c>
      <c r="FJ450" s="78">
        <v>469.73</v>
      </c>
      <c r="FK450" s="78">
        <v>491.76</v>
      </c>
      <c r="FL450" s="78">
        <v>360.35</v>
      </c>
      <c r="FM450" s="78">
        <v>464.85</v>
      </c>
      <c r="FN450" s="78"/>
      <c r="FO450" s="79">
        <v>323.91000000000003</v>
      </c>
      <c r="FP450" s="65" t="s">
        <v>410</v>
      </c>
      <c r="FQ450" s="68">
        <v>0.23583237035115401</v>
      </c>
      <c r="FR450" s="78">
        <v>448.3</v>
      </c>
      <c r="FS450" s="78">
        <v>481.42</v>
      </c>
      <c r="FT450" s="78">
        <v>462.46</v>
      </c>
      <c r="FU450" s="78">
        <v>309.12</v>
      </c>
      <c r="FV450" s="78">
        <v>210</v>
      </c>
      <c r="FW450" s="79">
        <v>297.13</v>
      </c>
      <c r="FX450" s="65" t="s">
        <v>411</v>
      </c>
      <c r="FY450" s="78">
        <v>493.47</v>
      </c>
      <c r="FZ450" s="78">
        <v>528.48</v>
      </c>
      <c r="GA450" s="78">
        <v>471.22</v>
      </c>
      <c r="GB450" s="78">
        <v>438.74</v>
      </c>
      <c r="GC450" s="78"/>
      <c r="GD450" s="79">
        <v>317.37</v>
      </c>
      <c r="GE450" s="65" t="s">
        <v>412</v>
      </c>
      <c r="GF450" s="68">
        <v>0.224769611148573</v>
      </c>
      <c r="GG450" s="78">
        <v>456.57</v>
      </c>
      <c r="GH450" s="78">
        <v>489.87</v>
      </c>
      <c r="GI450" s="78">
        <v>354.01</v>
      </c>
      <c r="GJ450" s="78">
        <v>334.8</v>
      </c>
      <c r="GK450" s="78"/>
      <c r="GL450" s="79">
        <v>380.88</v>
      </c>
      <c r="GM450" s="65" t="s">
        <v>413</v>
      </c>
      <c r="GN450" s="68">
        <v>0.10811278325549201</v>
      </c>
      <c r="GO450" s="78">
        <v>465.79</v>
      </c>
      <c r="GP450" s="78">
        <v>520.95000000000005</v>
      </c>
      <c r="GQ450" s="78">
        <v>411.61</v>
      </c>
      <c r="GR450" s="78">
        <v>312.33999999999997</v>
      </c>
      <c r="GS450" s="78"/>
      <c r="GT450" s="79"/>
      <c r="GU450" s="65" t="s">
        <v>414</v>
      </c>
      <c r="GV450" s="68">
        <v>1</v>
      </c>
      <c r="GW450" s="78">
        <v>436.36</v>
      </c>
      <c r="GX450" s="78">
        <v>442.56</v>
      </c>
      <c r="GY450" s="78">
        <v>400.54</v>
      </c>
      <c r="GZ450" s="78">
        <v>312</v>
      </c>
      <c r="HA450" s="78"/>
      <c r="HB450" s="79">
        <v>383.71</v>
      </c>
      <c r="HC450" s="65" t="s">
        <v>415</v>
      </c>
      <c r="HD450" s="68">
        <v>1</v>
      </c>
      <c r="HE450" s="78">
        <v>453.16</v>
      </c>
      <c r="HF450" s="78">
        <v>503.95</v>
      </c>
      <c r="HG450" s="78"/>
      <c r="HH450" s="78">
        <v>224.34</v>
      </c>
      <c r="HI450" s="78">
        <v>217.7</v>
      </c>
      <c r="HJ450" s="79">
        <v>394.22</v>
      </c>
      <c r="HK450" s="85" t="s">
        <v>416</v>
      </c>
      <c r="HL450" s="68">
        <v>1.4234875444839901</v>
      </c>
      <c r="HM450" s="78">
        <v>447.84</v>
      </c>
      <c r="HN450" s="78">
        <v>483.15</v>
      </c>
      <c r="HO450" s="78">
        <v>400.63</v>
      </c>
      <c r="HP450" s="78"/>
      <c r="HQ450" s="78"/>
      <c r="HR450" s="79"/>
    </row>
    <row r="451" spans="1:226" x14ac:dyDescent="0.25">
      <c r="A451" s="81">
        <v>42324</v>
      </c>
      <c r="B451" s="82" t="s">
        <v>387</v>
      </c>
      <c r="C451" s="83">
        <v>467.55620836947804</v>
      </c>
      <c r="D451" s="83">
        <v>487.11997254345602</v>
      </c>
      <c r="E451" s="83">
        <v>449.72115489846129</v>
      </c>
      <c r="F451" s="83">
        <v>295.37943111647314</v>
      </c>
      <c r="G451" s="83">
        <v>222.87987895090788</v>
      </c>
      <c r="H451" s="84">
        <v>330.15970706832479</v>
      </c>
      <c r="I451" s="82" t="s">
        <v>388</v>
      </c>
      <c r="J451" s="83">
        <v>472.66746929737127</v>
      </c>
      <c r="K451" s="83">
        <v>483.23695817071803</v>
      </c>
      <c r="L451" s="83">
        <v>449.16715534145857</v>
      </c>
      <c r="M451" s="83">
        <v>291.91616635945604</v>
      </c>
      <c r="N451" s="83">
        <v>228.47770491803277</v>
      </c>
      <c r="O451" s="84">
        <v>345.48813946022045</v>
      </c>
      <c r="P451" s="65" t="s">
        <v>389</v>
      </c>
      <c r="Q451" s="78">
        <v>466.64</v>
      </c>
      <c r="R451" s="78">
        <v>490.36</v>
      </c>
      <c r="S451" s="78">
        <v>440.04</v>
      </c>
      <c r="T451" s="78">
        <v>233</v>
      </c>
      <c r="U451" s="78"/>
      <c r="V451" s="79"/>
      <c r="W451" s="65" t="s">
        <v>390</v>
      </c>
      <c r="X451" s="78">
        <v>485.19</v>
      </c>
      <c r="Y451" s="78">
        <v>492.67</v>
      </c>
      <c r="Z451" s="78">
        <v>414.36</v>
      </c>
      <c r="AA451" s="78">
        <v>200.26</v>
      </c>
      <c r="AB451" s="78"/>
      <c r="AC451" s="79">
        <v>394.21</v>
      </c>
      <c r="AD451" s="65" t="s">
        <v>391</v>
      </c>
      <c r="AE451" s="68">
        <v>0.51129972389814904</v>
      </c>
      <c r="AF451" s="78">
        <v>509.84</v>
      </c>
      <c r="AG451" s="78">
        <v>553.66999999999996</v>
      </c>
      <c r="AH451" s="78">
        <v>469.37</v>
      </c>
      <c r="AI451" s="78"/>
      <c r="AJ451" s="78"/>
      <c r="AK451" s="79">
        <v>280.99</v>
      </c>
      <c r="AL451" s="69" t="s">
        <v>392</v>
      </c>
      <c r="AM451" s="70">
        <v>1</v>
      </c>
      <c r="AN451" s="78">
        <v>478.54</v>
      </c>
      <c r="AO451" s="78">
        <v>515.96</v>
      </c>
      <c r="AP451" s="78">
        <v>499.09</v>
      </c>
      <c r="AQ451" s="78">
        <v>485.93</v>
      </c>
      <c r="AR451" s="78"/>
      <c r="AS451" s="79"/>
      <c r="AT451" s="65" t="s">
        <v>393</v>
      </c>
      <c r="AU451" s="68">
        <v>3.6994561799415501E-2</v>
      </c>
      <c r="AV451" s="78">
        <v>432.73</v>
      </c>
      <c r="AW451" s="78">
        <v>496.05</v>
      </c>
      <c r="AX451" s="78">
        <v>440.88</v>
      </c>
      <c r="AY451" s="78">
        <v>217.71</v>
      </c>
      <c r="AZ451" s="78"/>
      <c r="BA451" s="79">
        <v>334.34</v>
      </c>
      <c r="BB451" s="65" t="s">
        <v>394</v>
      </c>
      <c r="BC451" s="78">
        <v>462.31</v>
      </c>
      <c r="BD451" s="78">
        <v>476.66</v>
      </c>
      <c r="BE451" s="78">
        <v>447.53</v>
      </c>
      <c r="BF451" s="78"/>
      <c r="BG451" s="78"/>
      <c r="BH451" s="79">
        <v>367.93</v>
      </c>
      <c r="BI451" s="65" t="s">
        <v>395</v>
      </c>
      <c r="BJ451" s="68">
        <v>0.13403029084573101</v>
      </c>
      <c r="BK451" s="78">
        <v>542.54999999999995</v>
      </c>
      <c r="BL451" s="78">
        <v>558.77</v>
      </c>
      <c r="BM451" s="78">
        <v>618.34</v>
      </c>
      <c r="BN451" s="78">
        <v>318.86</v>
      </c>
      <c r="BO451" s="78"/>
      <c r="BP451" s="79"/>
      <c r="BQ451" s="65" t="s">
        <v>396</v>
      </c>
      <c r="BR451" s="68">
        <v>1</v>
      </c>
      <c r="BS451" s="78">
        <v>500.56</v>
      </c>
      <c r="BT451" s="78">
        <v>498.75</v>
      </c>
      <c r="BU451" s="78">
        <v>504.88</v>
      </c>
      <c r="BV451" s="78"/>
      <c r="BW451" s="78"/>
      <c r="BX451" s="79">
        <v>400.91</v>
      </c>
      <c r="BY451" s="65" t="s">
        <v>397</v>
      </c>
      <c r="BZ451" s="78">
        <v>505.3</v>
      </c>
      <c r="CA451" s="78">
        <v>513.07000000000005</v>
      </c>
      <c r="CB451" s="78">
        <v>420.48</v>
      </c>
      <c r="CC451" s="78">
        <v>276.45</v>
      </c>
      <c r="CD451" s="78"/>
      <c r="CE451" s="79">
        <v>460.05</v>
      </c>
      <c r="CF451" s="65" t="s">
        <v>398</v>
      </c>
      <c r="CG451" s="78">
        <v>498.03</v>
      </c>
      <c r="CH451" s="78">
        <v>519.27</v>
      </c>
      <c r="CI451" s="78">
        <v>473.08</v>
      </c>
      <c r="CJ451" s="78"/>
      <c r="CK451" s="78"/>
      <c r="CL451" s="79"/>
      <c r="CM451" s="65" t="s">
        <v>399</v>
      </c>
      <c r="CN451" s="78">
        <v>453.1</v>
      </c>
      <c r="CO451" s="78">
        <v>443.03</v>
      </c>
      <c r="CP451" s="78">
        <v>470.37</v>
      </c>
      <c r="CQ451" s="78">
        <v>264.97000000000003</v>
      </c>
      <c r="CR451" s="78"/>
      <c r="CS451" s="79">
        <v>549.37</v>
      </c>
      <c r="CT451" s="65" t="s">
        <v>400</v>
      </c>
      <c r="CU451" s="78">
        <v>464.97</v>
      </c>
      <c r="CV451" s="78">
        <v>567.91999999999996</v>
      </c>
      <c r="CW451" s="78">
        <v>443.74</v>
      </c>
      <c r="CX451" s="78">
        <v>294.93</v>
      </c>
      <c r="CY451" s="78"/>
      <c r="CZ451" s="79"/>
      <c r="DA451" s="65" t="s">
        <v>401</v>
      </c>
      <c r="DB451" s="68">
        <v>0.13144922773578699</v>
      </c>
      <c r="DC451" s="78">
        <v>456.29</v>
      </c>
      <c r="DD451" s="78">
        <v>500.35</v>
      </c>
      <c r="DE451" s="78">
        <v>422.35</v>
      </c>
      <c r="DF451" s="78">
        <v>356.23</v>
      </c>
      <c r="DG451" s="78"/>
      <c r="DH451" s="79">
        <v>424.08</v>
      </c>
      <c r="DI451" s="65" t="s">
        <v>402</v>
      </c>
      <c r="DJ451" s="68">
        <v>3.2061558191728099E-3</v>
      </c>
      <c r="DK451" s="78">
        <v>481.19</v>
      </c>
      <c r="DL451" s="78">
        <v>522.39</v>
      </c>
      <c r="DM451" s="78">
        <v>522.39</v>
      </c>
      <c r="DN451" s="78">
        <v>477.71</v>
      </c>
      <c r="DO451" s="78"/>
      <c r="DP451" s="79">
        <v>403.83</v>
      </c>
      <c r="DQ451" s="65" t="s">
        <v>403</v>
      </c>
      <c r="DR451" s="78">
        <v>448.38</v>
      </c>
      <c r="DS451" s="78">
        <v>475.8</v>
      </c>
      <c r="DT451" s="78">
        <v>422.31</v>
      </c>
      <c r="DU451" s="78">
        <v>486.66</v>
      </c>
      <c r="DV451" s="78"/>
      <c r="DW451" s="79"/>
      <c r="DX451" s="65" t="s">
        <v>404</v>
      </c>
      <c r="DY451" s="78">
        <v>468.97</v>
      </c>
      <c r="DZ451" s="78">
        <v>484.55</v>
      </c>
      <c r="EA451" s="78">
        <v>523.72</v>
      </c>
      <c r="EB451" s="78">
        <v>271.37</v>
      </c>
      <c r="EC451" s="78"/>
      <c r="ED451" s="79">
        <v>332.01</v>
      </c>
      <c r="EE451" s="65" t="s">
        <v>405</v>
      </c>
      <c r="EF451" s="68">
        <v>1</v>
      </c>
      <c r="EG451" s="78">
        <v>449.4</v>
      </c>
      <c r="EH451" s="78">
        <v>484.47</v>
      </c>
      <c r="EI451" s="78">
        <v>405.31</v>
      </c>
      <c r="EJ451" s="78"/>
      <c r="EK451" s="78">
        <v>327.94</v>
      </c>
      <c r="EL451" s="79">
        <v>291.83</v>
      </c>
      <c r="EM451" s="65" t="s">
        <v>406</v>
      </c>
      <c r="EN451" s="78">
        <v>530.12</v>
      </c>
      <c r="EO451" s="78">
        <v>507.43</v>
      </c>
      <c r="EP451" s="78">
        <v>427.65</v>
      </c>
      <c r="EQ451" s="78"/>
      <c r="ER451" s="78"/>
      <c r="ES451" s="79">
        <v>381.68</v>
      </c>
      <c r="ET451" s="65" t="s">
        <v>407</v>
      </c>
      <c r="EU451" s="68">
        <v>1</v>
      </c>
      <c r="EV451" s="78">
        <v>458.51</v>
      </c>
      <c r="EW451" s="78">
        <v>478.27</v>
      </c>
      <c r="EX451" s="78">
        <v>468.78</v>
      </c>
      <c r="EY451" s="78"/>
      <c r="EZ451" s="78"/>
      <c r="FA451" s="79">
        <v>330.41</v>
      </c>
      <c r="FB451" s="65" t="s">
        <v>408</v>
      </c>
      <c r="FC451" s="78">
        <v>624.69000000000005</v>
      </c>
      <c r="FD451" s="78">
        <v>625.4</v>
      </c>
      <c r="FE451" s="78">
        <v>645.37</v>
      </c>
      <c r="FF451" s="78"/>
      <c r="FG451" s="78"/>
      <c r="FH451" s="79"/>
      <c r="FI451" s="65" t="s">
        <v>409</v>
      </c>
      <c r="FJ451" s="78">
        <v>492.87</v>
      </c>
      <c r="FK451" s="78">
        <v>506.63</v>
      </c>
      <c r="FL451" s="78">
        <v>360.35</v>
      </c>
      <c r="FM451" s="78">
        <v>464.85</v>
      </c>
      <c r="FN451" s="78"/>
      <c r="FO451" s="79">
        <v>323.08999999999997</v>
      </c>
      <c r="FP451" s="65" t="s">
        <v>410</v>
      </c>
      <c r="FQ451" s="68">
        <v>0.23580456517638201</v>
      </c>
      <c r="FR451" s="78">
        <v>458.07</v>
      </c>
      <c r="FS451" s="78">
        <v>490.45</v>
      </c>
      <c r="FT451" s="78">
        <v>460.26</v>
      </c>
      <c r="FU451" s="78">
        <v>337.17</v>
      </c>
      <c r="FV451" s="78">
        <v>209.98</v>
      </c>
      <c r="FW451" s="79">
        <v>289.88</v>
      </c>
      <c r="FX451" s="65" t="s">
        <v>411</v>
      </c>
      <c r="FY451" s="78">
        <v>508.1</v>
      </c>
      <c r="FZ451" s="78">
        <v>539.04999999999995</v>
      </c>
      <c r="GA451" s="78">
        <v>476.91</v>
      </c>
      <c r="GB451" s="78">
        <v>450.38</v>
      </c>
      <c r="GC451" s="78"/>
      <c r="GD451" s="79">
        <v>315.74</v>
      </c>
      <c r="GE451" s="65" t="s">
        <v>412</v>
      </c>
      <c r="GF451" s="68">
        <v>0.22529118886160401</v>
      </c>
      <c r="GG451" s="78">
        <v>459.28</v>
      </c>
      <c r="GH451" s="78">
        <v>493.59</v>
      </c>
      <c r="GI451" s="78">
        <v>294.23</v>
      </c>
      <c r="GJ451" s="78">
        <v>361.3</v>
      </c>
      <c r="GK451" s="78"/>
      <c r="GL451" s="79">
        <v>384.74</v>
      </c>
      <c r="GM451" s="65" t="s">
        <v>413</v>
      </c>
      <c r="GN451" s="68">
        <v>0.107289230307062</v>
      </c>
      <c r="GO451" s="78">
        <v>470.83</v>
      </c>
      <c r="GP451" s="78">
        <v>529.77</v>
      </c>
      <c r="GQ451" s="78">
        <v>419.89</v>
      </c>
      <c r="GR451" s="78">
        <v>327.55</v>
      </c>
      <c r="GS451" s="78"/>
      <c r="GT451" s="79"/>
      <c r="GU451" s="65" t="s">
        <v>414</v>
      </c>
      <c r="GV451" s="68">
        <v>1</v>
      </c>
      <c r="GW451" s="78">
        <v>436.36</v>
      </c>
      <c r="GX451" s="78">
        <v>442.56</v>
      </c>
      <c r="GY451" s="78">
        <v>400.54</v>
      </c>
      <c r="GZ451" s="78">
        <v>312</v>
      </c>
      <c r="HA451" s="78"/>
      <c r="HB451" s="79">
        <v>383.71</v>
      </c>
      <c r="HC451" s="65" t="s">
        <v>415</v>
      </c>
      <c r="HD451" s="68">
        <v>1</v>
      </c>
      <c r="HE451" s="78">
        <v>461.5</v>
      </c>
      <c r="HF451" s="78">
        <v>509.78</v>
      </c>
      <c r="HG451" s="78"/>
      <c r="HH451" s="78">
        <v>233.46</v>
      </c>
      <c r="HI451" s="78">
        <v>226.82</v>
      </c>
      <c r="HJ451" s="79">
        <v>395.05</v>
      </c>
      <c r="HK451" s="85" t="s">
        <v>416</v>
      </c>
      <c r="HL451" s="68">
        <v>1.4168319637291</v>
      </c>
      <c r="HM451" s="78">
        <v>446.59</v>
      </c>
      <c r="HN451" s="78">
        <v>481.47</v>
      </c>
      <c r="HO451" s="78">
        <v>400.72</v>
      </c>
      <c r="HP451" s="78"/>
      <c r="HQ451" s="78"/>
      <c r="HR451" s="79"/>
    </row>
    <row r="452" spans="1:226" x14ac:dyDescent="0.25">
      <c r="A452" s="81">
        <v>42317</v>
      </c>
      <c r="B452" s="82" t="s">
        <v>387</v>
      </c>
      <c r="C452" s="83">
        <v>464.96912436645982</v>
      </c>
      <c r="D452" s="83">
        <v>485.81653313350643</v>
      </c>
      <c r="E452" s="83">
        <v>455.57683018404236</v>
      </c>
      <c r="F452" s="83">
        <v>303.11199017725602</v>
      </c>
      <c r="G452" s="83">
        <v>231.05533288500337</v>
      </c>
      <c r="H452" s="84">
        <v>329.72185905916723</v>
      </c>
      <c r="I452" s="82" t="s">
        <v>388</v>
      </c>
      <c r="J452" s="83">
        <v>470.78205820337462</v>
      </c>
      <c r="K452" s="83">
        <v>482.85086513489335</v>
      </c>
      <c r="L452" s="83">
        <v>454.73942809053995</v>
      </c>
      <c r="M452" s="83">
        <v>299.83487990494234</v>
      </c>
      <c r="N452" s="83">
        <v>242.80885245901638</v>
      </c>
      <c r="O452" s="84">
        <v>345.71339858442633</v>
      </c>
      <c r="P452" s="65" t="s">
        <v>389</v>
      </c>
      <c r="Q452" s="78">
        <v>459.97</v>
      </c>
      <c r="R452" s="78">
        <v>489.53</v>
      </c>
      <c r="S452" s="78">
        <v>453.75</v>
      </c>
      <c r="T452" s="78">
        <v>247</v>
      </c>
      <c r="U452" s="78"/>
      <c r="V452" s="79"/>
      <c r="W452" s="65" t="s">
        <v>390</v>
      </c>
      <c r="X452" s="78">
        <v>439.54</v>
      </c>
      <c r="Y452" s="78">
        <v>459.96</v>
      </c>
      <c r="Z452" s="78">
        <v>414.36</v>
      </c>
      <c r="AA452" s="78">
        <v>215.54</v>
      </c>
      <c r="AB452" s="78"/>
      <c r="AC452" s="79">
        <v>374.38</v>
      </c>
      <c r="AD452" s="65" t="s">
        <v>391</v>
      </c>
      <c r="AE452" s="68">
        <v>0.51129972389814904</v>
      </c>
      <c r="AF452" s="78">
        <v>515.32000000000005</v>
      </c>
      <c r="AG452" s="78">
        <v>555.85</v>
      </c>
      <c r="AH452" s="78">
        <v>469.37</v>
      </c>
      <c r="AI452" s="78"/>
      <c r="AJ452" s="78"/>
      <c r="AK452" s="79">
        <v>285.25</v>
      </c>
      <c r="AL452" s="69" t="s">
        <v>392</v>
      </c>
      <c r="AM452" s="70">
        <v>1</v>
      </c>
      <c r="AN452" s="78">
        <v>479.79</v>
      </c>
      <c r="AO452" s="78">
        <v>515.96</v>
      </c>
      <c r="AP452" s="78">
        <v>499.09</v>
      </c>
      <c r="AQ452" s="78">
        <v>485.93</v>
      </c>
      <c r="AR452" s="78"/>
      <c r="AS452" s="79"/>
      <c r="AT452" s="65" t="s">
        <v>393</v>
      </c>
      <c r="AU452" s="68">
        <v>3.6979513349604302E-2</v>
      </c>
      <c r="AV452" s="78">
        <v>431.61</v>
      </c>
      <c r="AW452" s="78">
        <v>493.89</v>
      </c>
      <c r="AX452" s="78">
        <v>442.23</v>
      </c>
      <c r="AY452" s="78">
        <v>217.62</v>
      </c>
      <c r="AZ452" s="78"/>
      <c r="BA452" s="79">
        <v>334.51</v>
      </c>
      <c r="BB452" s="65" t="s">
        <v>394</v>
      </c>
      <c r="BC452" s="78">
        <v>468.19</v>
      </c>
      <c r="BD452" s="78">
        <v>484.22</v>
      </c>
      <c r="BE452" s="78">
        <v>456.84</v>
      </c>
      <c r="BF452" s="78"/>
      <c r="BG452" s="78"/>
      <c r="BH452" s="79">
        <v>367.93</v>
      </c>
      <c r="BI452" s="65" t="s">
        <v>395</v>
      </c>
      <c r="BJ452" s="68">
        <v>0.13404825737265399</v>
      </c>
      <c r="BK452" s="78">
        <v>555.5</v>
      </c>
      <c r="BL452" s="78">
        <v>567.42999999999995</v>
      </c>
      <c r="BM452" s="78">
        <v>625.6</v>
      </c>
      <c r="BN452" s="78">
        <v>339.01</v>
      </c>
      <c r="BO452" s="78"/>
      <c r="BP452" s="79"/>
      <c r="BQ452" s="65" t="s">
        <v>396</v>
      </c>
      <c r="BR452" s="68">
        <v>1</v>
      </c>
      <c r="BS452" s="78">
        <v>480.56</v>
      </c>
      <c r="BT452" s="78">
        <v>497.91</v>
      </c>
      <c r="BU452" s="78">
        <v>530.72</v>
      </c>
      <c r="BV452" s="78"/>
      <c r="BW452" s="78"/>
      <c r="BX452" s="79">
        <v>400.91</v>
      </c>
      <c r="BY452" s="65" t="s">
        <v>397</v>
      </c>
      <c r="BZ452" s="78">
        <v>506.74</v>
      </c>
      <c r="CA452" s="78">
        <v>514.54999999999995</v>
      </c>
      <c r="CB452" s="78">
        <v>419.97</v>
      </c>
      <c r="CC452" s="78">
        <v>280.48</v>
      </c>
      <c r="CD452" s="78"/>
      <c r="CE452" s="79">
        <v>457.54</v>
      </c>
      <c r="CF452" s="65" t="s">
        <v>398</v>
      </c>
      <c r="CG452" s="78">
        <v>470.61</v>
      </c>
      <c r="CH452" s="78">
        <v>509.59</v>
      </c>
      <c r="CI452" s="78">
        <v>482.76</v>
      </c>
      <c r="CJ452" s="78"/>
      <c r="CK452" s="78"/>
      <c r="CL452" s="79"/>
      <c r="CM452" s="65" t="s">
        <v>399</v>
      </c>
      <c r="CN452" s="78">
        <v>446.77</v>
      </c>
      <c r="CO452" s="78">
        <v>439.74</v>
      </c>
      <c r="CP452" s="78">
        <v>472.98</v>
      </c>
      <c r="CQ452" s="78">
        <v>278.83999999999997</v>
      </c>
      <c r="CR452" s="78"/>
      <c r="CS452" s="79">
        <v>551.36</v>
      </c>
      <c r="CT452" s="65" t="s">
        <v>400</v>
      </c>
      <c r="CU452" s="78">
        <v>463.43</v>
      </c>
      <c r="CV452" s="78">
        <v>565.66</v>
      </c>
      <c r="CW452" s="78">
        <v>442.99</v>
      </c>
      <c r="CX452" s="78">
        <v>301.66000000000003</v>
      </c>
      <c r="CY452" s="78"/>
      <c r="CZ452" s="79"/>
      <c r="DA452" s="65" t="s">
        <v>401</v>
      </c>
      <c r="DB452" s="68">
        <v>0.13217372914959399</v>
      </c>
      <c r="DC452" s="78">
        <v>451.61</v>
      </c>
      <c r="DD452" s="78">
        <v>492.96</v>
      </c>
      <c r="DE452" s="78">
        <v>422.88</v>
      </c>
      <c r="DF452" s="78">
        <v>358.19</v>
      </c>
      <c r="DG452" s="78"/>
      <c r="DH452" s="79">
        <v>415.84</v>
      </c>
      <c r="DI452" s="65" t="s">
        <v>402</v>
      </c>
      <c r="DJ452" s="68">
        <v>3.18025696476275E-3</v>
      </c>
      <c r="DK452" s="78">
        <v>465.3</v>
      </c>
      <c r="DL452" s="78">
        <v>510.82</v>
      </c>
      <c r="DM452" s="78">
        <v>510.82</v>
      </c>
      <c r="DN452" s="78">
        <v>307.12</v>
      </c>
      <c r="DO452" s="78"/>
      <c r="DP452" s="79">
        <v>402.7</v>
      </c>
      <c r="DQ452" s="65" t="s">
        <v>403</v>
      </c>
      <c r="DR452" s="78">
        <v>448.38</v>
      </c>
      <c r="DS452" s="78">
        <v>475.8</v>
      </c>
      <c r="DT452" s="78">
        <v>421.02</v>
      </c>
      <c r="DU452" s="78">
        <v>504.59</v>
      </c>
      <c r="DV452" s="78"/>
      <c r="DW452" s="79"/>
      <c r="DX452" s="65" t="s">
        <v>404</v>
      </c>
      <c r="DY452" s="78">
        <v>470.49</v>
      </c>
      <c r="DZ452" s="78">
        <v>485.59</v>
      </c>
      <c r="EA452" s="78">
        <v>529.09</v>
      </c>
      <c r="EB452" s="78">
        <v>287.2</v>
      </c>
      <c r="EC452" s="78"/>
      <c r="ED452" s="79">
        <v>332.15</v>
      </c>
      <c r="EE452" s="65" t="s">
        <v>405</v>
      </c>
      <c r="EF452" s="68">
        <v>1</v>
      </c>
      <c r="EG452" s="78">
        <v>475.08</v>
      </c>
      <c r="EH452" s="78">
        <v>510.2</v>
      </c>
      <c r="EI452" s="78">
        <v>410.26</v>
      </c>
      <c r="EJ452" s="78"/>
      <c r="EK452" s="78">
        <v>327.94</v>
      </c>
      <c r="EL452" s="79">
        <v>307.16000000000003</v>
      </c>
      <c r="EM452" s="65" t="s">
        <v>406</v>
      </c>
      <c r="EN452" s="78">
        <v>514.41</v>
      </c>
      <c r="EO452" s="78">
        <v>507.43</v>
      </c>
      <c r="EP452" s="78">
        <v>427.65</v>
      </c>
      <c r="EQ452" s="78"/>
      <c r="ER452" s="78"/>
      <c r="ES452" s="79">
        <v>381.68</v>
      </c>
      <c r="ET452" s="65" t="s">
        <v>407</v>
      </c>
      <c r="EU452" s="68">
        <v>1</v>
      </c>
      <c r="EV452" s="78">
        <v>458.46</v>
      </c>
      <c r="EW452" s="78">
        <v>478.63</v>
      </c>
      <c r="EX452" s="78">
        <v>469.15</v>
      </c>
      <c r="EY452" s="78"/>
      <c r="EZ452" s="78"/>
      <c r="FA452" s="79">
        <v>323.38</v>
      </c>
      <c r="FB452" s="65" t="s">
        <v>408</v>
      </c>
      <c r="FC452" s="78">
        <v>624.69000000000005</v>
      </c>
      <c r="FD452" s="78">
        <v>625.4</v>
      </c>
      <c r="FE452" s="78">
        <v>645.37</v>
      </c>
      <c r="FF452" s="78"/>
      <c r="FG452" s="78"/>
      <c r="FH452" s="79"/>
      <c r="FI452" s="65" t="s">
        <v>409</v>
      </c>
      <c r="FJ452" s="78">
        <v>478</v>
      </c>
      <c r="FK452" s="78">
        <v>503.33</v>
      </c>
      <c r="FL452" s="78">
        <v>360.35</v>
      </c>
      <c r="FM452" s="78">
        <v>464.85</v>
      </c>
      <c r="FN452" s="78"/>
      <c r="FO452" s="79">
        <v>319.77999999999997</v>
      </c>
      <c r="FP452" s="65" t="s">
        <v>410</v>
      </c>
      <c r="FQ452" s="68">
        <v>0.23457658925639199</v>
      </c>
      <c r="FR452" s="78">
        <v>458.81</v>
      </c>
      <c r="FS452" s="78">
        <v>490.17</v>
      </c>
      <c r="FT452" s="78">
        <v>471.85</v>
      </c>
      <c r="FU452" s="78">
        <v>331.73</v>
      </c>
      <c r="FV452" s="78">
        <v>203.97</v>
      </c>
      <c r="FW452" s="79">
        <v>286.29000000000002</v>
      </c>
      <c r="FX452" s="65" t="s">
        <v>411</v>
      </c>
      <c r="FY452" s="78">
        <v>505.66</v>
      </c>
      <c r="FZ452" s="78">
        <v>539.86</v>
      </c>
      <c r="GA452" s="78">
        <v>475.29</v>
      </c>
      <c r="GB452" s="78">
        <v>450.21</v>
      </c>
      <c r="GC452" s="78"/>
      <c r="GD452" s="79">
        <v>314.93</v>
      </c>
      <c r="GE452" s="65" t="s">
        <v>412</v>
      </c>
      <c r="GF452" s="68">
        <v>0.22410470171664201</v>
      </c>
      <c r="GG452" s="78">
        <v>459.85</v>
      </c>
      <c r="GH452" s="78">
        <v>493.42</v>
      </c>
      <c r="GI452" s="78">
        <v>348.85</v>
      </c>
      <c r="GJ452" s="78">
        <v>340.95</v>
      </c>
      <c r="GK452" s="78"/>
      <c r="GL452" s="79">
        <v>386.38</v>
      </c>
      <c r="GM452" s="65" t="s">
        <v>413</v>
      </c>
      <c r="GN452" s="68">
        <v>0.10709160615990899</v>
      </c>
      <c r="GO452" s="78">
        <v>471.67</v>
      </c>
      <c r="GP452" s="78">
        <v>531.45000000000005</v>
      </c>
      <c r="GQ452" s="78">
        <v>434.53</v>
      </c>
      <c r="GR452" s="78">
        <v>348.05</v>
      </c>
      <c r="GS452" s="78"/>
      <c r="GT452" s="79"/>
      <c r="GU452" s="65" t="s">
        <v>414</v>
      </c>
      <c r="GV452" s="68">
        <v>1</v>
      </c>
      <c r="GW452" s="78">
        <v>422.43</v>
      </c>
      <c r="GX452" s="78">
        <v>430.27</v>
      </c>
      <c r="GY452" s="78">
        <v>390.87</v>
      </c>
      <c r="GZ452" s="78">
        <v>312</v>
      </c>
      <c r="HA452" s="78"/>
      <c r="HB452" s="79">
        <v>383.71</v>
      </c>
      <c r="HC452" s="65" t="s">
        <v>415</v>
      </c>
      <c r="HD452" s="68">
        <v>1</v>
      </c>
      <c r="HE452" s="78">
        <v>447.33</v>
      </c>
      <c r="HF452" s="78">
        <v>498.12</v>
      </c>
      <c r="HG452" s="78"/>
      <c r="HH452" s="78">
        <v>248.03</v>
      </c>
      <c r="HI452" s="78">
        <v>241.39</v>
      </c>
      <c r="HJ452" s="79">
        <v>396.72</v>
      </c>
      <c r="HK452" s="85" t="s">
        <v>416</v>
      </c>
      <c r="HL452" s="68">
        <v>1.4003640946646101</v>
      </c>
      <c r="HM452" s="78">
        <v>438.79</v>
      </c>
      <c r="HN452" s="78">
        <v>473.1</v>
      </c>
      <c r="HO452" s="78">
        <v>415.04</v>
      </c>
      <c r="HP452" s="78"/>
      <c r="HQ452" s="78"/>
      <c r="HR452" s="79"/>
    </row>
    <row r="453" spans="1:226" x14ac:dyDescent="0.25">
      <c r="A453" s="81">
        <v>42310</v>
      </c>
      <c r="B453" s="82" t="s">
        <v>387</v>
      </c>
      <c r="C453" s="83">
        <v>454.58386121665006</v>
      </c>
      <c r="D453" s="83">
        <v>476.46202273883625</v>
      </c>
      <c r="E453" s="83">
        <v>437.15690970860231</v>
      </c>
      <c r="F453" s="83">
        <v>301.56649043201566</v>
      </c>
      <c r="G453" s="83">
        <v>225.25062542030935</v>
      </c>
      <c r="H453" s="84">
        <v>324.89513605432387</v>
      </c>
      <c r="I453" s="82" t="s">
        <v>388</v>
      </c>
      <c r="J453" s="83">
        <v>456.99394214339367</v>
      </c>
      <c r="K453" s="83">
        <v>471.62899855992021</v>
      </c>
      <c r="L453" s="83">
        <v>435.25885999953431</v>
      </c>
      <c r="M453" s="83">
        <v>297.80859737851762</v>
      </c>
      <c r="N453" s="83">
        <v>234.46786885245899</v>
      </c>
      <c r="O453" s="84">
        <v>342.78416195152408</v>
      </c>
      <c r="P453" s="65" t="s">
        <v>389</v>
      </c>
      <c r="Q453" s="78">
        <v>442.47</v>
      </c>
      <c r="R453" s="78">
        <v>478.69</v>
      </c>
      <c r="S453" s="78">
        <v>448.6</v>
      </c>
      <c r="T453" s="78">
        <v>240</v>
      </c>
      <c r="U453" s="78"/>
      <c r="V453" s="79"/>
      <c r="W453" s="65" t="s">
        <v>390</v>
      </c>
      <c r="X453" s="78">
        <v>435.86</v>
      </c>
      <c r="Y453" s="78">
        <v>467.77</v>
      </c>
      <c r="Z453" s="78">
        <v>398.99</v>
      </c>
      <c r="AA453" s="78">
        <v>208.38</v>
      </c>
      <c r="AB453" s="78"/>
      <c r="AC453" s="79">
        <v>374.38</v>
      </c>
      <c r="AD453" s="65" t="s">
        <v>391</v>
      </c>
      <c r="AE453" s="68">
        <v>0.51129972389814904</v>
      </c>
      <c r="AF453" s="78">
        <v>500.47</v>
      </c>
      <c r="AG453" s="78">
        <v>561.45000000000005</v>
      </c>
      <c r="AH453" s="78">
        <v>469.37</v>
      </c>
      <c r="AI453" s="78"/>
      <c r="AJ453" s="78"/>
      <c r="AK453" s="79">
        <v>296.33</v>
      </c>
      <c r="AL453" s="69" t="s">
        <v>392</v>
      </c>
      <c r="AM453" s="70">
        <v>1</v>
      </c>
      <c r="AN453" s="78">
        <v>483</v>
      </c>
      <c r="AO453" s="78">
        <v>516.96</v>
      </c>
      <c r="AP453" s="78">
        <v>505.29</v>
      </c>
      <c r="AQ453" s="78">
        <v>485.93</v>
      </c>
      <c r="AR453" s="78"/>
      <c r="AS453" s="79"/>
      <c r="AT453" s="65" t="s">
        <v>393</v>
      </c>
      <c r="AU453" s="68">
        <v>3.6904454367642198E-2</v>
      </c>
      <c r="AV453" s="78">
        <v>435.31</v>
      </c>
      <c r="AW453" s="78">
        <v>496.52</v>
      </c>
      <c r="AX453" s="78">
        <v>439.11</v>
      </c>
      <c r="AY453" s="78">
        <v>217.18</v>
      </c>
      <c r="AZ453" s="78"/>
      <c r="BA453" s="79">
        <v>336.21</v>
      </c>
      <c r="BB453" s="65" t="s">
        <v>394</v>
      </c>
      <c r="BC453" s="78">
        <v>449.7</v>
      </c>
      <c r="BD453" s="78">
        <v>467.42</v>
      </c>
      <c r="BE453" s="78">
        <v>421.52</v>
      </c>
      <c r="BF453" s="78"/>
      <c r="BG453" s="78"/>
      <c r="BH453" s="79">
        <v>367.93</v>
      </c>
      <c r="BI453" s="65" t="s">
        <v>395</v>
      </c>
      <c r="BJ453" s="68">
        <v>0.13407521619628601</v>
      </c>
      <c r="BK453" s="78">
        <v>541.66</v>
      </c>
      <c r="BL453" s="78">
        <v>567.54</v>
      </c>
      <c r="BM453" s="78">
        <v>625.73</v>
      </c>
      <c r="BN453" s="78">
        <v>339.08</v>
      </c>
      <c r="BO453" s="78"/>
      <c r="BP453" s="79"/>
      <c r="BQ453" s="65" t="s">
        <v>396</v>
      </c>
      <c r="BR453" s="68">
        <v>1</v>
      </c>
      <c r="BS453" s="78">
        <v>447.23</v>
      </c>
      <c r="BT453" s="78">
        <v>468.75</v>
      </c>
      <c r="BU453" s="78">
        <v>514.88</v>
      </c>
      <c r="BV453" s="78"/>
      <c r="BW453" s="78"/>
      <c r="BX453" s="79">
        <v>363.41</v>
      </c>
      <c r="BY453" s="65" t="s">
        <v>397</v>
      </c>
      <c r="BZ453" s="78">
        <v>492.74</v>
      </c>
      <c r="CA453" s="78">
        <v>502.58</v>
      </c>
      <c r="CB453" s="78">
        <v>413.89</v>
      </c>
      <c r="CC453" s="78">
        <v>276.92</v>
      </c>
      <c r="CD453" s="78"/>
      <c r="CE453" s="79">
        <v>454.14</v>
      </c>
      <c r="CF453" s="65" t="s">
        <v>398</v>
      </c>
      <c r="CG453" s="78">
        <v>468.99</v>
      </c>
      <c r="CH453" s="78">
        <v>504.76</v>
      </c>
      <c r="CI453" s="78">
        <v>469.86</v>
      </c>
      <c r="CJ453" s="78"/>
      <c r="CK453" s="78"/>
      <c r="CL453" s="79"/>
      <c r="CM453" s="65" t="s">
        <v>399</v>
      </c>
      <c r="CN453" s="78">
        <v>435.49</v>
      </c>
      <c r="CO453" s="78">
        <v>428.21</v>
      </c>
      <c r="CP453" s="78">
        <v>470.81</v>
      </c>
      <c r="CQ453" s="78">
        <v>280.7</v>
      </c>
      <c r="CR453" s="78"/>
      <c r="CS453" s="79">
        <v>553.88</v>
      </c>
      <c r="CT453" s="65" t="s">
        <v>400</v>
      </c>
      <c r="CU453" s="78">
        <v>459.36</v>
      </c>
      <c r="CV453" s="78">
        <v>564.03</v>
      </c>
      <c r="CW453" s="78">
        <v>437.3</v>
      </c>
      <c r="CX453" s="78">
        <v>302.06</v>
      </c>
      <c r="CY453" s="78"/>
      <c r="CZ453" s="79"/>
      <c r="DA453" s="65" t="s">
        <v>401</v>
      </c>
      <c r="DB453" s="68">
        <v>0.13183046602069701</v>
      </c>
      <c r="DC453" s="78">
        <v>449.49</v>
      </c>
      <c r="DD453" s="78">
        <v>482.39</v>
      </c>
      <c r="DE453" s="78">
        <v>410.7</v>
      </c>
      <c r="DF453" s="78">
        <v>357.26</v>
      </c>
      <c r="DG453" s="78"/>
      <c r="DH453" s="79">
        <v>408.02</v>
      </c>
      <c r="DI453" s="65" t="s">
        <v>402</v>
      </c>
      <c r="DJ453" s="68">
        <v>3.2031775521317099E-3</v>
      </c>
      <c r="DK453" s="78">
        <v>440.98</v>
      </c>
      <c r="DL453" s="78">
        <v>492.02</v>
      </c>
      <c r="DM453" s="78">
        <v>492.02</v>
      </c>
      <c r="DN453" s="78">
        <v>323.64999999999998</v>
      </c>
      <c r="DO453" s="78"/>
      <c r="DP453" s="79">
        <v>401.61</v>
      </c>
      <c r="DQ453" s="65" t="s">
        <v>403</v>
      </c>
      <c r="DR453" s="78">
        <v>448.38</v>
      </c>
      <c r="DS453" s="78">
        <v>475.8</v>
      </c>
      <c r="DT453" s="78">
        <v>413.83</v>
      </c>
      <c r="DU453" s="78">
        <v>506.36</v>
      </c>
      <c r="DV453" s="78"/>
      <c r="DW453" s="79"/>
      <c r="DX453" s="65" t="s">
        <v>404</v>
      </c>
      <c r="DY453" s="78">
        <v>464.88</v>
      </c>
      <c r="DZ453" s="78">
        <v>479.57</v>
      </c>
      <c r="EA453" s="78">
        <v>531.36</v>
      </c>
      <c r="EB453" s="78">
        <v>291.49</v>
      </c>
      <c r="EC453" s="78"/>
      <c r="ED453" s="79">
        <v>330.21</v>
      </c>
      <c r="EE453" s="65" t="s">
        <v>405</v>
      </c>
      <c r="EF453" s="68">
        <v>1</v>
      </c>
      <c r="EG453" s="78">
        <v>457.15</v>
      </c>
      <c r="EH453" s="78">
        <v>492.2</v>
      </c>
      <c r="EI453" s="78">
        <v>413.57</v>
      </c>
      <c r="EJ453" s="78"/>
      <c r="EK453" s="78">
        <v>327.94</v>
      </c>
      <c r="EL453" s="79">
        <v>287.58999999999997</v>
      </c>
      <c r="EM453" s="65" t="s">
        <v>406</v>
      </c>
      <c r="EN453" s="78">
        <v>487.29</v>
      </c>
      <c r="EO453" s="78">
        <v>484.88</v>
      </c>
      <c r="EP453" s="78">
        <v>414.45</v>
      </c>
      <c r="EQ453" s="78"/>
      <c r="ER453" s="78"/>
      <c r="ES453" s="79">
        <v>358.69</v>
      </c>
      <c r="ET453" s="65" t="s">
        <v>407</v>
      </c>
      <c r="EU453" s="68">
        <v>1</v>
      </c>
      <c r="EV453" s="78">
        <v>458.51</v>
      </c>
      <c r="EW453" s="78">
        <v>478.58</v>
      </c>
      <c r="EX453" s="78">
        <v>469.1</v>
      </c>
      <c r="EY453" s="78"/>
      <c r="EZ453" s="78"/>
      <c r="FA453" s="79">
        <v>330.41</v>
      </c>
      <c r="FB453" s="65" t="s">
        <v>408</v>
      </c>
      <c r="FC453" s="78">
        <v>624.69000000000005</v>
      </c>
      <c r="FD453" s="78">
        <v>625.4</v>
      </c>
      <c r="FE453" s="78">
        <v>645.37</v>
      </c>
      <c r="FF453" s="78"/>
      <c r="FG453" s="78"/>
      <c r="FH453" s="79"/>
      <c r="FI453" s="65" t="s">
        <v>409</v>
      </c>
      <c r="FJ453" s="78">
        <v>449.07</v>
      </c>
      <c r="FK453" s="78">
        <v>481.01</v>
      </c>
      <c r="FL453" s="78">
        <v>360.35</v>
      </c>
      <c r="FM453" s="78">
        <v>464.85</v>
      </c>
      <c r="FN453" s="78"/>
      <c r="FO453" s="79">
        <v>308.20999999999998</v>
      </c>
      <c r="FP453" s="65" t="s">
        <v>410</v>
      </c>
      <c r="FQ453" s="68">
        <v>0.23511708830997799</v>
      </c>
      <c r="FR453" s="78">
        <v>442.28</v>
      </c>
      <c r="FS453" s="78">
        <v>474.01</v>
      </c>
      <c r="FT453" s="78">
        <v>471.24</v>
      </c>
      <c r="FU453" s="78">
        <v>325.52</v>
      </c>
      <c r="FV453" s="78">
        <v>204.01</v>
      </c>
      <c r="FW453" s="79">
        <v>269.27999999999997</v>
      </c>
      <c r="FX453" s="65" t="s">
        <v>411</v>
      </c>
      <c r="FY453" s="78">
        <v>490.62</v>
      </c>
      <c r="FZ453" s="78">
        <v>528.07000000000005</v>
      </c>
      <c r="GA453" s="78">
        <v>470.41</v>
      </c>
      <c r="GB453" s="78">
        <v>439.59</v>
      </c>
      <c r="GC453" s="78"/>
      <c r="GD453" s="79">
        <v>314.93</v>
      </c>
      <c r="GE453" s="65" t="s">
        <v>412</v>
      </c>
      <c r="GF453" s="68">
        <v>0.22531149313926499</v>
      </c>
      <c r="GG453" s="78">
        <v>453.63</v>
      </c>
      <c r="GH453" s="78">
        <v>487.35</v>
      </c>
      <c r="GI453" s="78">
        <v>385.55</v>
      </c>
      <c r="GJ453" s="78">
        <v>381.71</v>
      </c>
      <c r="GK453" s="78"/>
      <c r="GL453" s="79">
        <v>390.31</v>
      </c>
      <c r="GM453" s="65" t="s">
        <v>413</v>
      </c>
      <c r="GN453" s="68">
        <v>0.10656095819613599</v>
      </c>
      <c r="GO453" s="78">
        <v>471.21</v>
      </c>
      <c r="GP453" s="78">
        <v>530.27</v>
      </c>
      <c r="GQ453" s="78">
        <v>434.17</v>
      </c>
      <c r="GR453" s="78">
        <v>347.81</v>
      </c>
      <c r="GS453" s="78"/>
      <c r="GT453" s="79"/>
      <c r="GU453" s="65" t="s">
        <v>414</v>
      </c>
      <c r="GV453" s="68">
        <v>1</v>
      </c>
      <c r="GW453" s="78">
        <v>422.43</v>
      </c>
      <c r="GX453" s="78">
        <v>430.27</v>
      </c>
      <c r="GY453" s="78">
        <v>390.87</v>
      </c>
      <c r="GZ453" s="78">
        <v>312</v>
      </c>
      <c r="HA453" s="78"/>
      <c r="HB453" s="79">
        <v>383.71</v>
      </c>
      <c r="HC453" s="65" t="s">
        <v>415</v>
      </c>
      <c r="HD453" s="68">
        <v>1</v>
      </c>
      <c r="HE453" s="78">
        <v>431.5</v>
      </c>
      <c r="HF453" s="78">
        <v>481.45</v>
      </c>
      <c r="HG453" s="78"/>
      <c r="HH453" s="78">
        <v>239.55</v>
      </c>
      <c r="HI453" s="78">
        <v>232.91</v>
      </c>
      <c r="HJ453" s="79">
        <v>395.89</v>
      </c>
      <c r="HK453" s="85" t="s">
        <v>416</v>
      </c>
      <c r="HL453" s="68">
        <v>1.40213123948402</v>
      </c>
      <c r="HM453" s="78">
        <v>440.1</v>
      </c>
      <c r="HN453" s="78">
        <v>474.37</v>
      </c>
      <c r="HO453" s="78">
        <v>409.83</v>
      </c>
      <c r="HP453" s="78"/>
      <c r="HQ453" s="78"/>
      <c r="HR453" s="79"/>
    </row>
    <row r="454" spans="1:226" x14ac:dyDescent="0.25">
      <c r="A454" s="81">
        <v>42303</v>
      </c>
      <c r="B454" s="82" t="s">
        <v>387</v>
      </c>
      <c r="C454" s="83">
        <v>452.69782180907555</v>
      </c>
      <c r="D454" s="83">
        <v>474.09329955949158</v>
      </c>
      <c r="E454" s="83">
        <v>434.34585678045494</v>
      </c>
      <c r="F454" s="83">
        <v>298.68288954590577</v>
      </c>
      <c r="G454" s="83">
        <v>230.38915938130464</v>
      </c>
      <c r="H454" s="84">
        <v>321.60413104845662</v>
      </c>
      <c r="I454" s="82" t="s">
        <v>388</v>
      </c>
      <c r="J454" s="83">
        <v>454.21639878592538</v>
      </c>
      <c r="K454" s="83">
        <v>469.30769066109718</v>
      </c>
      <c r="L454" s="83">
        <v>433.26354795692276</v>
      </c>
      <c r="M454" s="83">
        <v>295.80372334938653</v>
      </c>
      <c r="N454" s="83">
        <v>240.07442622950816</v>
      </c>
      <c r="O454" s="84">
        <v>342.03515463507591</v>
      </c>
      <c r="P454" s="65" t="s">
        <v>389</v>
      </c>
      <c r="Q454" s="78">
        <v>430.81</v>
      </c>
      <c r="R454" s="78">
        <v>463.69</v>
      </c>
      <c r="S454" s="78">
        <v>445.45</v>
      </c>
      <c r="T454" s="78">
        <v>240</v>
      </c>
      <c r="U454" s="78"/>
      <c r="V454" s="79"/>
      <c r="W454" s="65" t="s">
        <v>390</v>
      </c>
      <c r="X454" s="78">
        <v>435.86</v>
      </c>
      <c r="Y454" s="78">
        <v>467.77</v>
      </c>
      <c r="Z454" s="78">
        <v>398.99</v>
      </c>
      <c r="AA454" s="78">
        <v>208.38</v>
      </c>
      <c r="AB454" s="78"/>
      <c r="AC454" s="79">
        <v>374.38</v>
      </c>
      <c r="AD454" s="65" t="s">
        <v>391</v>
      </c>
      <c r="AE454" s="68">
        <v>0.51129972389814904</v>
      </c>
      <c r="AF454" s="78">
        <v>504</v>
      </c>
      <c r="AG454" s="78">
        <v>570.47</v>
      </c>
      <c r="AH454" s="78">
        <v>480.11</v>
      </c>
      <c r="AI454" s="78"/>
      <c r="AJ454" s="78"/>
      <c r="AK454" s="79">
        <v>298.89</v>
      </c>
      <c r="AL454" s="69" t="s">
        <v>392</v>
      </c>
      <c r="AM454" s="70">
        <v>1</v>
      </c>
      <c r="AN454" s="78">
        <v>496.01</v>
      </c>
      <c r="AO454" s="78">
        <v>527.96</v>
      </c>
      <c r="AP454" s="78">
        <v>526.57000000000005</v>
      </c>
      <c r="AQ454" s="78">
        <v>485.93</v>
      </c>
      <c r="AR454" s="78"/>
      <c r="AS454" s="79"/>
      <c r="AT454" s="65" t="s">
        <v>393</v>
      </c>
      <c r="AU454" s="68">
        <v>3.6916715888954503E-2</v>
      </c>
      <c r="AV454" s="78">
        <v>444.06</v>
      </c>
      <c r="AW454" s="78">
        <v>500.16</v>
      </c>
      <c r="AX454" s="78">
        <v>452.95</v>
      </c>
      <c r="AY454" s="78">
        <v>217.25</v>
      </c>
      <c r="AZ454" s="78"/>
      <c r="BA454" s="79">
        <v>336.05</v>
      </c>
      <c r="BB454" s="65" t="s">
        <v>394</v>
      </c>
      <c r="BC454" s="78">
        <v>442.14</v>
      </c>
      <c r="BD454" s="78">
        <v>460.69</v>
      </c>
      <c r="BE454" s="78">
        <v>419.71</v>
      </c>
      <c r="BF454" s="78"/>
      <c r="BG454" s="78"/>
      <c r="BH454" s="79">
        <v>368.33</v>
      </c>
      <c r="BI454" s="65" t="s">
        <v>395</v>
      </c>
      <c r="BJ454" s="68">
        <v>0.13404286690883699</v>
      </c>
      <c r="BK454" s="78">
        <v>509.36</v>
      </c>
      <c r="BL454" s="78">
        <v>540.59</v>
      </c>
      <c r="BM454" s="78">
        <v>598.77</v>
      </c>
      <c r="BN454" s="78">
        <v>318.89</v>
      </c>
      <c r="BO454" s="78"/>
      <c r="BP454" s="79"/>
      <c r="BQ454" s="65" t="s">
        <v>396</v>
      </c>
      <c r="BR454" s="68">
        <v>1</v>
      </c>
      <c r="BS454" s="78">
        <v>443.9</v>
      </c>
      <c r="BT454" s="78">
        <v>460.41</v>
      </c>
      <c r="BU454" s="78">
        <v>508.22</v>
      </c>
      <c r="BV454" s="78"/>
      <c r="BW454" s="78"/>
      <c r="BX454" s="79">
        <v>363.41</v>
      </c>
      <c r="BY454" s="65" t="s">
        <v>397</v>
      </c>
      <c r="BZ454" s="78">
        <v>489.74</v>
      </c>
      <c r="CA454" s="78">
        <v>500.89</v>
      </c>
      <c r="CB454" s="78">
        <v>410.19</v>
      </c>
      <c r="CC454" s="78">
        <v>279.56</v>
      </c>
      <c r="CD454" s="78"/>
      <c r="CE454" s="79">
        <v>456.39</v>
      </c>
      <c r="CF454" s="65" t="s">
        <v>398</v>
      </c>
      <c r="CG454" s="78">
        <v>468.99</v>
      </c>
      <c r="CH454" s="78">
        <v>494.27</v>
      </c>
      <c r="CI454" s="78">
        <v>458.57</v>
      </c>
      <c r="CJ454" s="78"/>
      <c r="CK454" s="78"/>
      <c r="CL454" s="79"/>
      <c r="CM454" s="65" t="s">
        <v>399</v>
      </c>
      <c r="CN454" s="78">
        <v>436.69</v>
      </c>
      <c r="CO454" s="78">
        <v>427.94</v>
      </c>
      <c r="CP454" s="78">
        <v>469.82</v>
      </c>
      <c r="CQ454" s="78">
        <v>277.57</v>
      </c>
      <c r="CR454" s="78"/>
      <c r="CS454" s="79">
        <v>555.82000000000005</v>
      </c>
      <c r="CT454" s="65" t="s">
        <v>400</v>
      </c>
      <c r="CU454" s="78">
        <v>463.66</v>
      </c>
      <c r="CV454" s="78">
        <v>568.25</v>
      </c>
      <c r="CW454" s="78">
        <v>437.5</v>
      </c>
      <c r="CX454" s="78">
        <v>287.7</v>
      </c>
      <c r="CY454" s="78"/>
      <c r="CZ454" s="79"/>
      <c r="DA454" s="65" t="s">
        <v>401</v>
      </c>
      <c r="DB454" s="68">
        <v>0.131121746541664</v>
      </c>
      <c r="DC454" s="78">
        <v>448.96</v>
      </c>
      <c r="DD454" s="78">
        <v>484.52</v>
      </c>
      <c r="DE454" s="78">
        <v>414.79</v>
      </c>
      <c r="DF454" s="78">
        <v>355.34</v>
      </c>
      <c r="DG454" s="78"/>
      <c r="DH454" s="79">
        <v>418.09</v>
      </c>
      <c r="DI454" s="65" t="s">
        <v>402</v>
      </c>
      <c r="DJ454" s="68">
        <v>3.2240384305380898E-3</v>
      </c>
      <c r="DK454" s="78">
        <v>443.8</v>
      </c>
      <c r="DL454" s="78">
        <v>493.8</v>
      </c>
      <c r="DM454" s="78">
        <v>493.8</v>
      </c>
      <c r="DN454" s="78">
        <v>302.95999999999998</v>
      </c>
      <c r="DO454" s="78"/>
      <c r="DP454" s="79">
        <v>404.44</v>
      </c>
      <c r="DQ454" s="65" t="s">
        <v>403</v>
      </c>
      <c r="DR454" s="78">
        <v>448.38</v>
      </c>
      <c r="DS454" s="78">
        <v>475.8</v>
      </c>
      <c r="DT454" s="78">
        <v>414.77</v>
      </c>
      <c r="DU454" s="78">
        <v>492.77</v>
      </c>
      <c r="DV454" s="78"/>
      <c r="DW454" s="79"/>
      <c r="DX454" s="65" t="s">
        <v>404</v>
      </c>
      <c r="DY454" s="78">
        <v>469.4</v>
      </c>
      <c r="DZ454" s="78">
        <v>480.13</v>
      </c>
      <c r="EA454" s="78">
        <v>516.87</v>
      </c>
      <c r="EB454" s="78">
        <v>279.07</v>
      </c>
      <c r="EC454" s="78"/>
      <c r="ED454" s="79">
        <v>330.74</v>
      </c>
      <c r="EE454" s="65" t="s">
        <v>405</v>
      </c>
      <c r="EF454" s="68">
        <v>1</v>
      </c>
      <c r="EG454" s="78">
        <v>481.64</v>
      </c>
      <c r="EH454" s="78">
        <v>514.74</v>
      </c>
      <c r="EI454" s="78">
        <v>396.22</v>
      </c>
      <c r="EJ454" s="78"/>
      <c r="EK454" s="78">
        <v>337.54</v>
      </c>
      <c r="EL454" s="79">
        <v>271.3</v>
      </c>
      <c r="EM454" s="65" t="s">
        <v>406</v>
      </c>
      <c r="EN454" s="78">
        <v>466.34</v>
      </c>
      <c r="EO454" s="78">
        <v>484.88</v>
      </c>
      <c r="EP454" s="78">
        <v>414.45</v>
      </c>
      <c r="EQ454" s="78"/>
      <c r="ER454" s="78"/>
      <c r="ES454" s="79">
        <v>358.69</v>
      </c>
      <c r="ET454" s="65" t="s">
        <v>407</v>
      </c>
      <c r="EU454" s="68">
        <v>1</v>
      </c>
      <c r="EV454" s="78">
        <v>466.78</v>
      </c>
      <c r="EW454" s="78">
        <v>484.26</v>
      </c>
      <c r="EX454" s="78">
        <v>474.77</v>
      </c>
      <c r="EY454" s="78"/>
      <c r="EZ454" s="78"/>
      <c r="FA454" s="79">
        <v>330.41</v>
      </c>
      <c r="FB454" s="65" t="s">
        <v>408</v>
      </c>
      <c r="FC454" s="78">
        <v>624.69000000000005</v>
      </c>
      <c r="FD454" s="78">
        <v>625.4</v>
      </c>
      <c r="FE454" s="78">
        <v>645.37</v>
      </c>
      <c r="FF454" s="78"/>
      <c r="FG454" s="78"/>
      <c r="FH454" s="79"/>
      <c r="FI454" s="65" t="s">
        <v>409</v>
      </c>
      <c r="FJ454" s="78">
        <v>439.98</v>
      </c>
      <c r="FK454" s="78">
        <v>478.54</v>
      </c>
      <c r="FL454" s="78">
        <v>360.35</v>
      </c>
      <c r="FM454" s="78">
        <v>464.85</v>
      </c>
      <c r="FN454" s="78"/>
      <c r="FO454" s="79">
        <v>304.91000000000003</v>
      </c>
      <c r="FP454" s="65" t="s">
        <v>410</v>
      </c>
      <c r="FQ454" s="68">
        <v>0.23431276067294601</v>
      </c>
      <c r="FR454" s="78">
        <v>442.26</v>
      </c>
      <c r="FS454" s="78">
        <v>470.29</v>
      </c>
      <c r="FT454" s="78">
        <v>447.08</v>
      </c>
      <c r="FU454" s="78">
        <v>314.98</v>
      </c>
      <c r="FV454" s="78">
        <v>208.07</v>
      </c>
      <c r="FW454" s="79">
        <v>256.95999999999998</v>
      </c>
      <c r="FX454" s="65" t="s">
        <v>411</v>
      </c>
      <c r="FY454" s="78">
        <v>483.3</v>
      </c>
      <c r="FZ454" s="78">
        <v>522.79</v>
      </c>
      <c r="GA454" s="78">
        <v>474.47</v>
      </c>
      <c r="GB454" s="78">
        <v>445.28</v>
      </c>
      <c r="GC454" s="78"/>
      <c r="GD454" s="79">
        <v>314.93</v>
      </c>
      <c r="GE454" s="65" t="s">
        <v>412</v>
      </c>
      <c r="GF454" s="68">
        <v>0.22539274686140601</v>
      </c>
      <c r="GG454" s="78">
        <v>445.73</v>
      </c>
      <c r="GH454" s="78">
        <v>481.49</v>
      </c>
      <c r="GI454" s="78">
        <v>366.26</v>
      </c>
      <c r="GJ454" s="78">
        <v>358.37</v>
      </c>
      <c r="GK454" s="78"/>
      <c r="GL454" s="79">
        <v>391.55</v>
      </c>
      <c r="GM454" s="65" t="s">
        <v>413</v>
      </c>
      <c r="GN454" s="68">
        <v>0.106593898565246</v>
      </c>
      <c r="GO454" s="78">
        <v>449.36</v>
      </c>
      <c r="GP454" s="78">
        <v>510.73</v>
      </c>
      <c r="GQ454" s="78">
        <v>418.96</v>
      </c>
      <c r="GR454" s="78">
        <v>336.41</v>
      </c>
      <c r="GS454" s="78"/>
      <c r="GT454" s="79"/>
      <c r="GU454" s="65" t="s">
        <v>414</v>
      </c>
      <c r="GV454" s="68">
        <v>1</v>
      </c>
      <c r="GW454" s="78">
        <v>442.92</v>
      </c>
      <c r="GX454" s="78">
        <v>452.4</v>
      </c>
      <c r="GY454" s="78">
        <v>416.54</v>
      </c>
      <c r="GZ454" s="78">
        <v>299</v>
      </c>
      <c r="HA454" s="78"/>
      <c r="HB454" s="79">
        <v>383.71</v>
      </c>
      <c r="HC454" s="65" t="s">
        <v>415</v>
      </c>
      <c r="HD454" s="68">
        <v>1</v>
      </c>
      <c r="HE454" s="78">
        <v>434</v>
      </c>
      <c r="HF454" s="78">
        <v>483.12</v>
      </c>
      <c r="HG454" s="78"/>
      <c r="HH454" s="78">
        <v>245.09</v>
      </c>
      <c r="HI454" s="78">
        <v>238.45</v>
      </c>
      <c r="HJ454" s="79">
        <v>393.39</v>
      </c>
      <c r="HK454" s="85" t="s">
        <v>416</v>
      </c>
      <c r="HL454" s="68">
        <v>1.3919821826280601</v>
      </c>
      <c r="HM454" s="78">
        <v>446.6</v>
      </c>
      <c r="HN454" s="78">
        <v>476.39</v>
      </c>
      <c r="HO454" s="78">
        <v>401.02</v>
      </c>
      <c r="HP454" s="78"/>
      <c r="HQ454" s="78"/>
      <c r="HR454" s="79"/>
    </row>
    <row r="455" spans="1:226" x14ac:dyDescent="0.25">
      <c r="A455" s="81">
        <v>42296</v>
      </c>
      <c r="B455" s="82" t="s">
        <v>387</v>
      </c>
      <c r="C455" s="83">
        <v>460.42445538266691</v>
      </c>
      <c r="D455" s="83">
        <v>480.72324590179431</v>
      </c>
      <c r="E455" s="83">
        <v>439.13812277340236</v>
      </c>
      <c r="F455" s="83">
        <v>298.01441076480251</v>
      </c>
      <c r="G455" s="83">
        <v>238.41128446536655</v>
      </c>
      <c r="H455" s="84">
        <v>322.43027890345479</v>
      </c>
      <c r="I455" s="82" t="s">
        <v>388</v>
      </c>
      <c r="J455" s="83">
        <v>461.55608963396537</v>
      </c>
      <c r="K455" s="83">
        <v>475.21107533086439</v>
      </c>
      <c r="L455" s="83">
        <v>437.56128727544268</v>
      </c>
      <c r="M455" s="83">
        <v>294.29392195181396</v>
      </c>
      <c r="N455" s="83">
        <v>250.91377049180326</v>
      </c>
      <c r="O455" s="84">
        <v>342.56300146682418</v>
      </c>
      <c r="P455" s="65" t="s">
        <v>389</v>
      </c>
      <c r="Q455" s="78">
        <v>443.31</v>
      </c>
      <c r="R455" s="78">
        <v>475.36</v>
      </c>
      <c r="S455" s="78">
        <v>449.13</v>
      </c>
      <c r="T455" s="78">
        <v>245</v>
      </c>
      <c r="U455" s="78"/>
      <c r="V455" s="79"/>
      <c r="W455" s="65" t="s">
        <v>390</v>
      </c>
      <c r="X455" s="78">
        <v>462.22</v>
      </c>
      <c r="Y455" s="78">
        <v>467.77</v>
      </c>
      <c r="Z455" s="78">
        <v>398.99</v>
      </c>
      <c r="AA455" s="78">
        <v>216.5</v>
      </c>
      <c r="AB455" s="78"/>
      <c r="AC455" s="79">
        <v>374.38</v>
      </c>
      <c r="AD455" s="65" t="s">
        <v>391</v>
      </c>
      <c r="AE455" s="68">
        <v>0.51129972389814904</v>
      </c>
      <c r="AF455" s="78">
        <v>528.34</v>
      </c>
      <c r="AG455" s="78">
        <v>570.1</v>
      </c>
      <c r="AH455" s="78">
        <v>480.11</v>
      </c>
      <c r="AI455" s="78"/>
      <c r="AJ455" s="78"/>
      <c r="AK455" s="79">
        <v>298.89</v>
      </c>
      <c r="AL455" s="69" t="s">
        <v>392</v>
      </c>
      <c r="AM455" s="70">
        <v>1</v>
      </c>
      <c r="AN455" s="78">
        <v>498.11</v>
      </c>
      <c r="AO455" s="78">
        <v>528.75</v>
      </c>
      <c r="AP455" s="78">
        <v>527.98</v>
      </c>
      <c r="AQ455" s="78">
        <v>485.93</v>
      </c>
      <c r="AR455" s="78"/>
      <c r="AS455" s="79"/>
      <c r="AT455" s="65" t="s">
        <v>393</v>
      </c>
      <c r="AU455" s="68">
        <v>3.6923531366539898E-2</v>
      </c>
      <c r="AV455" s="78">
        <v>454.36</v>
      </c>
      <c r="AW455" s="78">
        <v>507.15</v>
      </c>
      <c r="AX455" s="78">
        <v>453.04</v>
      </c>
      <c r="AY455" s="78">
        <v>217.29</v>
      </c>
      <c r="AZ455" s="78"/>
      <c r="BA455" s="79">
        <v>339.4</v>
      </c>
      <c r="BB455" s="65" t="s">
        <v>394</v>
      </c>
      <c r="BC455" s="78">
        <v>439.62</v>
      </c>
      <c r="BD455" s="78">
        <v>453.97</v>
      </c>
      <c r="BE455" s="78">
        <v>423.67</v>
      </c>
      <c r="BF455" s="78"/>
      <c r="BG455" s="78"/>
      <c r="BH455" s="79">
        <v>373.38</v>
      </c>
      <c r="BI455" s="65" t="s">
        <v>395</v>
      </c>
      <c r="BJ455" s="68">
        <v>0.134062634062634</v>
      </c>
      <c r="BK455" s="78">
        <v>534.11</v>
      </c>
      <c r="BL455" s="78">
        <v>562.12</v>
      </c>
      <c r="BM455" s="78">
        <v>620.30999999999995</v>
      </c>
      <c r="BN455" s="78">
        <v>325.64</v>
      </c>
      <c r="BO455" s="78"/>
      <c r="BP455" s="79"/>
      <c r="BQ455" s="65" t="s">
        <v>396</v>
      </c>
      <c r="BR455" s="68">
        <v>1</v>
      </c>
      <c r="BS455" s="78">
        <v>443.9</v>
      </c>
      <c r="BT455" s="78">
        <v>460.41</v>
      </c>
      <c r="BU455" s="78">
        <v>508.22</v>
      </c>
      <c r="BV455" s="78"/>
      <c r="BW455" s="78"/>
      <c r="BX455" s="79">
        <v>363.41</v>
      </c>
      <c r="BY455" s="65" t="s">
        <v>397</v>
      </c>
      <c r="BZ455" s="78">
        <v>501.79</v>
      </c>
      <c r="CA455" s="78">
        <v>510.83</v>
      </c>
      <c r="CB455" s="78">
        <v>417.45</v>
      </c>
      <c r="CC455" s="78">
        <v>274.31</v>
      </c>
      <c r="CD455" s="78"/>
      <c r="CE455" s="79">
        <v>467.43</v>
      </c>
      <c r="CF455" s="65" t="s">
        <v>398</v>
      </c>
      <c r="CG455" s="78">
        <v>480.28</v>
      </c>
      <c r="CH455" s="78">
        <v>501.53</v>
      </c>
      <c r="CI455" s="78">
        <v>451.31</v>
      </c>
      <c r="CJ455" s="78"/>
      <c r="CK455" s="78"/>
      <c r="CL455" s="79"/>
      <c r="CM455" s="65" t="s">
        <v>399</v>
      </c>
      <c r="CN455" s="78">
        <v>446.69</v>
      </c>
      <c r="CO455" s="78">
        <v>440.33</v>
      </c>
      <c r="CP455" s="78">
        <v>478.57</v>
      </c>
      <c r="CQ455" s="78">
        <v>278.14999999999998</v>
      </c>
      <c r="CR455" s="78"/>
      <c r="CS455" s="79">
        <v>554.84</v>
      </c>
      <c r="CT455" s="65" t="s">
        <v>400</v>
      </c>
      <c r="CU455" s="78">
        <v>474.83</v>
      </c>
      <c r="CV455" s="78">
        <v>576.30999999999995</v>
      </c>
      <c r="CW455" s="78">
        <v>443.89</v>
      </c>
      <c r="CX455" s="78">
        <v>290.72000000000003</v>
      </c>
      <c r="CY455" s="78"/>
      <c r="CZ455" s="79"/>
      <c r="DA455" s="65" t="s">
        <v>401</v>
      </c>
      <c r="DB455" s="68">
        <v>0.131121746541664</v>
      </c>
      <c r="DC455" s="78">
        <v>468.89</v>
      </c>
      <c r="DD455" s="78">
        <v>511.79</v>
      </c>
      <c r="DE455" s="78">
        <v>445.21</v>
      </c>
      <c r="DF455" s="78">
        <v>355.34</v>
      </c>
      <c r="DG455" s="78"/>
      <c r="DH455" s="79">
        <v>423.34</v>
      </c>
      <c r="DI455" s="65" t="s">
        <v>402</v>
      </c>
      <c r="DJ455" s="68">
        <v>3.2309133792123002E-3</v>
      </c>
      <c r="DK455" s="78">
        <v>472.67</v>
      </c>
      <c r="DL455" s="78">
        <v>520.11</v>
      </c>
      <c r="DM455" s="78">
        <v>520.11</v>
      </c>
      <c r="DN455" s="78">
        <v>361.17</v>
      </c>
      <c r="DO455" s="78"/>
      <c r="DP455" s="79">
        <v>404.7</v>
      </c>
      <c r="DQ455" s="65" t="s">
        <v>403</v>
      </c>
      <c r="DR455" s="78">
        <v>456.51</v>
      </c>
      <c r="DS455" s="78">
        <v>475.8</v>
      </c>
      <c r="DT455" s="78">
        <v>426.18</v>
      </c>
      <c r="DU455" s="78">
        <v>495.54</v>
      </c>
      <c r="DV455" s="78"/>
      <c r="DW455" s="79"/>
      <c r="DX455" s="65" t="s">
        <v>404</v>
      </c>
      <c r="DY455" s="78">
        <v>481.77</v>
      </c>
      <c r="DZ455" s="78">
        <v>489.2</v>
      </c>
      <c r="EA455" s="78">
        <v>521.07000000000005</v>
      </c>
      <c r="EB455" s="78">
        <v>274.62</v>
      </c>
      <c r="EC455" s="78"/>
      <c r="ED455" s="79">
        <v>330.64</v>
      </c>
      <c r="EE455" s="65" t="s">
        <v>405</v>
      </c>
      <c r="EF455" s="68">
        <v>1</v>
      </c>
      <c r="EG455" s="78">
        <v>503.18</v>
      </c>
      <c r="EH455" s="78">
        <v>529.42999999999995</v>
      </c>
      <c r="EI455" s="78">
        <v>397.87</v>
      </c>
      <c r="EJ455" s="78"/>
      <c r="EK455" s="78">
        <v>337.54</v>
      </c>
      <c r="EL455" s="79">
        <v>262.23</v>
      </c>
      <c r="EM455" s="65" t="s">
        <v>406</v>
      </c>
      <c r="EN455" s="78">
        <v>483.43</v>
      </c>
      <c r="EO455" s="78">
        <v>484.88</v>
      </c>
      <c r="EP455" s="78">
        <v>414.45</v>
      </c>
      <c r="EQ455" s="78"/>
      <c r="ER455" s="78"/>
      <c r="ES455" s="79">
        <v>368.74</v>
      </c>
      <c r="ET455" s="65" t="s">
        <v>407</v>
      </c>
      <c r="EU455" s="68">
        <v>1</v>
      </c>
      <c r="EV455" s="78">
        <v>467.29</v>
      </c>
      <c r="EW455" s="78">
        <v>486.98</v>
      </c>
      <c r="EX455" s="78">
        <v>477.49</v>
      </c>
      <c r="EY455" s="78"/>
      <c r="EZ455" s="78"/>
      <c r="FA455" s="79">
        <v>337.02</v>
      </c>
      <c r="FB455" s="65" t="s">
        <v>408</v>
      </c>
      <c r="FC455" s="78">
        <v>624.69000000000005</v>
      </c>
      <c r="FD455" s="78">
        <v>625.4</v>
      </c>
      <c r="FE455" s="78">
        <v>645.37</v>
      </c>
      <c r="FF455" s="78"/>
      <c r="FG455" s="78"/>
      <c r="FH455" s="79"/>
      <c r="FI455" s="65" t="s">
        <v>409</v>
      </c>
      <c r="FJ455" s="78">
        <v>454.03</v>
      </c>
      <c r="FK455" s="78">
        <v>493.41</v>
      </c>
      <c r="FL455" s="78">
        <v>360.35</v>
      </c>
      <c r="FM455" s="78">
        <v>464.85</v>
      </c>
      <c r="FN455" s="78"/>
      <c r="FO455" s="79">
        <v>305.73</v>
      </c>
      <c r="FP455" s="65" t="s">
        <v>410</v>
      </c>
      <c r="FQ455" s="68">
        <v>0.23603276134727499</v>
      </c>
      <c r="FR455" s="78">
        <v>452.66</v>
      </c>
      <c r="FS455" s="78">
        <v>479.69</v>
      </c>
      <c r="FT455" s="78">
        <v>466.03</v>
      </c>
      <c r="FU455" s="78">
        <v>322.95999999999998</v>
      </c>
      <c r="FV455" s="78">
        <v>209.6</v>
      </c>
      <c r="FW455" s="79">
        <v>257.16000000000003</v>
      </c>
      <c r="FX455" s="65" t="s">
        <v>411</v>
      </c>
      <c r="FY455" s="78">
        <v>498.75</v>
      </c>
      <c r="FZ455" s="78">
        <v>533.76</v>
      </c>
      <c r="GA455" s="78">
        <v>488.29</v>
      </c>
      <c r="GB455" s="78">
        <v>452.56</v>
      </c>
      <c r="GC455" s="78"/>
      <c r="GD455" s="79">
        <v>314.93</v>
      </c>
      <c r="GE455" s="65" t="s">
        <v>412</v>
      </c>
      <c r="GF455" s="68">
        <v>0.22633139442772099</v>
      </c>
      <c r="GG455" s="78">
        <v>453.48</v>
      </c>
      <c r="GH455" s="78">
        <v>488.43</v>
      </c>
      <c r="GI455" s="78">
        <v>307.58</v>
      </c>
      <c r="GJ455" s="78">
        <v>399.08</v>
      </c>
      <c r="GK455" s="78"/>
      <c r="GL455" s="79">
        <v>394.93</v>
      </c>
      <c r="GM455" s="65" t="s">
        <v>413</v>
      </c>
      <c r="GN455" s="68">
        <v>0.106450926123057</v>
      </c>
      <c r="GO455" s="78">
        <v>457.27</v>
      </c>
      <c r="GP455" s="78">
        <v>554.25</v>
      </c>
      <c r="GQ455" s="78">
        <v>422.31</v>
      </c>
      <c r="GR455" s="78">
        <v>338.83</v>
      </c>
      <c r="GS455" s="78"/>
      <c r="GT455" s="79"/>
      <c r="GU455" s="65" t="s">
        <v>414</v>
      </c>
      <c r="GV455" s="68">
        <v>1</v>
      </c>
      <c r="GW455" s="78">
        <v>442.92</v>
      </c>
      <c r="GX455" s="78">
        <v>452.4</v>
      </c>
      <c r="GY455" s="78">
        <v>416.54</v>
      </c>
      <c r="GZ455" s="78">
        <v>299</v>
      </c>
      <c r="HA455" s="78"/>
      <c r="HB455" s="79">
        <v>383.71</v>
      </c>
      <c r="HC455" s="65" t="s">
        <v>415</v>
      </c>
      <c r="HD455" s="68">
        <v>1</v>
      </c>
      <c r="HE455" s="78">
        <v>448.16</v>
      </c>
      <c r="HF455" s="78">
        <v>493.12</v>
      </c>
      <c r="HG455" s="78"/>
      <c r="HH455" s="78">
        <v>256.11</v>
      </c>
      <c r="HI455" s="78">
        <v>249.47</v>
      </c>
      <c r="HJ455" s="79">
        <v>393.39</v>
      </c>
      <c r="HK455" s="85" t="s">
        <v>416</v>
      </c>
      <c r="HL455" s="68">
        <v>1.36668033347</v>
      </c>
      <c r="HM455" s="78">
        <v>449.46</v>
      </c>
      <c r="HN455" s="78">
        <v>474.17</v>
      </c>
      <c r="HO455" s="78">
        <v>409.13</v>
      </c>
      <c r="HP455" s="78"/>
      <c r="HQ455" s="78"/>
      <c r="HR455" s="79"/>
    </row>
    <row r="456" spans="1:226" x14ac:dyDescent="0.25">
      <c r="A456" s="81">
        <v>42289</v>
      </c>
      <c r="B456" s="82" t="s">
        <v>387</v>
      </c>
      <c r="C456" s="83">
        <v>470.16857776323673</v>
      </c>
      <c r="D456" s="83">
        <v>489.95286390690876</v>
      </c>
      <c r="E456" s="83">
        <v>462.29612291840351</v>
      </c>
      <c r="F456" s="83">
        <v>307.61550732481533</v>
      </c>
      <c r="G456" s="83">
        <v>223.81639542703431</v>
      </c>
      <c r="H456" s="84">
        <v>318.64582858535709</v>
      </c>
      <c r="I456" s="82" t="s">
        <v>388</v>
      </c>
      <c r="J456" s="83">
        <v>474.93028639344669</v>
      </c>
      <c r="K456" s="83">
        <v>488.09248229677746</v>
      </c>
      <c r="L456" s="83">
        <v>443.25981434208103</v>
      </c>
      <c r="M456" s="83">
        <v>303.76830780982397</v>
      </c>
      <c r="N456" s="83">
        <v>234.06459016393441</v>
      </c>
      <c r="O456" s="84">
        <v>342.1106056540475</v>
      </c>
      <c r="P456" s="65" t="s">
        <v>389</v>
      </c>
      <c r="Q456" s="78">
        <v>463.31</v>
      </c>
      <c r="R456" s="78">
        <v>492.03</v>
      </c>
      <c r="S456" s="78">
        <v>466.31</v>
      </c>
      <c r="T456" s="78">
        <v>247</v>
      </c>
      <c r="U456" s="78"/>
      <c r="V456" s="79"/>
      <c r="W456" s="65" t="s">
        <v>390</v>
      </c>
      <c r="X456" s="78">
        <v>444.84</v>
      </c>
      <c r="Y456" s="78">
        <v>488.98</v>
      </c>
      <c r="Z456" s="78">
        <v>424.78</v>
      </c>
      <c r="AA456" s="78">
        <v>216.5</v>
      </c>
      <c r="AB456" s="78"/>
      <c r="AC456" s="79">
        <v>376.86</v>
      </c>
      <c r="AD456" s="65" t="s">
        <v>391</v>
      </c>
      <c r="AE456" s="68">
        <v>0.51129972389814904</v>
      </c>
      <c r="AF456" s="78">
        <v>528.34</v>
      </c>
      <c r="AG456" s="78">
        <v>570.1</v>
      </c>
      <c r="AH456" s="78">
        <v>480.11</v>
      </c>
      <c r="AI456" s="78"/>
      <c r="AJ456" s="78"/>
      <c r="AK456" s="79">
        <v>295.72000000000003</v>
      </c>
      <c r="AL456" s="69" t="s">
        <v>392</v>
      </c>
      <c r="AM456" s="70">
        <v>1</v>
      </c>
      <c r="AN456" s="78">
        <v>498.91</v>
      </c>
      <c r="AO456" s="78">
        <v>529.42999999999995</v>
      </c>
      <c r="AP456" s="78">
        <v>529.08000000000004</v>
      </c>
      <c r="AQ456" s="78">
        <v>485.93</v>
      </c>
      <c r="AR456" s="78"/>
      <c r="AS456" s="79"/>
      <c r="AT456" s="65" t="s">
        <v>393</v>
      </c>
      <c r="AU456" s="68">
        <v>3.6889479120554798E-2</v>
      </c>
      <c r="AV456" s="78">
        <v>461.35</v>
      </c>
      <c r="AW456" s="78">
        <v>508.39</v>
      </c>
      <c r="AX456" s="78">
        <v>458.63</v>
      </c>
      <c r="AY456" s="78">
        <v>234.1</v>
      </c>
      <c r="AZ456" s="78"/>
      <c r="BA456" s="79">
        <v>336.77</v>
      </c>
      <c r="BB456" s="65" t="s">
        <v>394</v>
      </c>
      <c r="BC456" s="78">
        <v>468.19</v>
      </c>
      <c r="BD456" s="78">
        <v>483.38</v>
      </c>
      <c r="BE456" s="78">
        <v>454.8</v>
      </c>
      <c r="BF456" s="78"/>
      <c r="BG456" s="78"/>
      <c r="BH456" s="79">
        <v>375.39</v>
      </c>
      <c r="BI456" s="65" t="s">
        <v>395</v>
      </c>
      <c r="BJ456" s="68">
        <v>0.13404107018390399</v>
      </c>
      <c r="BK456" s="78">
        <v>544.74</v>
      </c>
      <c r="BL456" s="78">
        <v>578.12</v>
      </c>
      <c r="BM456" s="78">
        <v>636.29</v>
      </c>
      <c r="BN456" s="78">
        <v>338.99</v>
      </c>
      <c r="BO456" s="78"/>
      <c r="BP456" s="79"/>
      <c r="BQ456" s="65" t="s">
        <v>396</v>
      </c>
      <c r="BR456" s="68">
        <v>1</v>
      </c>
      <c r="BS456" s="78">
        <v>452.23</v>
      </c>
      <c r="BT456" s="78">
        <v>466.25</v>
      </c>
      <c r="BU456" s="78">
        <v>515.72</v>
      </c>
      <c r="BV456" s="78"/>
      <c r="BW456" s="78"/>
      <c r="BX456" s="79">
        <v>363.41</v>
      </c>
      <c r="BY456" s="65" t="s">
        <v>397</v>
      </c>
      <c r="BZ456" s="78">
        <v>511.81</v>
      </c>
      <c r="CA456" s="78">
        <v>522.79999999999995</v>
      </c>
      <c r="CB456" s="78">
        <v>431.53</v>
      </c>
      <c r="CC456" s="78">
        <v>287.60000000000002</v>
      </c>
      <c r="CD456" s="78"/>
      <c r="CE456" s="79">
        <v>466.13</v>
      </c>
      <c r="CF456" s="65" t="s">
        <v>398</v>
      </c>
      <c r="CG456" s="78">
        <v>485.93</v>
      </c>
      <c r="CH456" s="78">
        <v>493.47</v>
      </c>
      <c r="CI456" s="78">
        <v>477.12</v>
      </c>
      <c r="CJ456" s="78"/>
      <c r="CK456" s="78"/>
      <c r="CL456" s="79"/>
      <c r="CM456" s="65" t="s">
        <v>399</v>
      </c>
      <c r="CN456" s="78">
        <v>449.54</v>
      </c>
      <c r="CO456" s="78">
        <v>447.15</v>
      </c>
      <c r="CP456" s="78">
        <v>490.77</v>
      </c>
      <c r="CQ456" s="78">
        <v>287.79000000000002</v>
      </c>
      <c r="CR456" s="78"/>
      <c r="CS456" s="79">
        <v>554.5</v>
      </c>
      <c r="CT456" s="65" t="s">
        <v>400</v>
      </c>
      <c r="CU456" s="78">
        <v>476.09</v>
      </c>
      <c r="CV456" s="78">
        <v>577.48</v>
      </c>
      <c r="CW456" s="78"/>
      <c r="CX456" s="78">
        <v>302.56</v>
      </c>
      <c r="CY456" s="78"/>
      <c r="CZ456" s="79"/>
      <c r="DA456" s="65" t="s">
        <v>401</v>
      </c>
      <c r="DB456" s="68">
        <v>0.131121746541664</v>
      </c>
      <c r="DC456" s="78">
        <v>453.16</v>
      </c>
      <c r="DD456" s="78">
        <v>498.16</v>
      </c>
      <c r="DE456" s="78">
        <v>430.53</v>
      </c>
      <c r="DF456" s="78">
        <v>355.34</v>
      </c>
      <c r="DG456" s="78"/>
      <c r="DH456" s="79">
        <v>410.75</v>
      </c>
      <c r="DI456" s="65" t="s">
        <v>402</v>
      </c>
      <c r="DJ456" s="68">
        <v>3.21688219777392E-3</v>
      </c>
      <c r="DK456" s="78">
        <v>470.97</v>
      </c>
      <c r="DL456" s="78">
        <v>523.61</v>
      </c>
      <c r="DM456" s="78">
        <v>523.61</v>
      </c>
      <c r="DN456" s="78">
        <v>508.41</v>
      </c>
      <c r="DO456" s="78"/>
      <c r="DP456" s="79">
        <v>404.09</v>
      </c>
      <c r="DQ456" s="65" t="s">
        <v>403</v>
      </c>
      <c r="DR456" s="78">
        <v>472.77</v>
      </c>
      <c r="DS456" s="78">
        <v>467.67</v>
      </c>
      <c r="DT456" s="78">
        <v>441.11</v>
      </c>
      <c r="DU456" s="78">
        <v>507.07</v>
      </c>
      <c r="DV456" s="78"/>
      <c r="DW456" s="79"/>
      <c r="DX456" s="65" t="s">
        <v>404</v>
      </c>
      <c r="DY456" s="78">
        <v>485.12</v>
      </c>
      <c r="DZ456" s="78">
        <v>492.12</v>
      </c>
      <c r="EA456" s="78">
        <v>546.76</v>
      </c>
      <c r="EB456" s="78">
        <v>290.64</v>
      </c>
      <c r="EC456" s="78"/>
      <c r="ED456" s="79">
        <v>330.32</v>
      </c>
      <c r="EE456" s="65" t="s">
        <v>405</v>
      </c>
      <c r="EF456" s="68">
        <v>1</v>
      </c>
      <c r="EG456" s="78">
        <v>509.84</v>
      </c>
      <c r="EH456" s="78">
        <v>533.14</v>
      </c>
      <c r="EI456" s="78">
        <v>423.49</v>
      </c>
      <c r="EJ456" s="78"/>
      <c r="EK456" s="78">
        <v>327.94</v>
      </c>
      <c r="EL456" s="79">
        <v>254.84</v>
      </c>
      <c r="EM456" s="65" t="s">
        <v>406</v>
      </c>
      <c r="EN456" s="78">
        <v>504.36</v>
      </c>
      <c r="EO456" s="78">
        <v>511.85</v>
      </c>
      <c r="EP456" s="78">
        <v>434.69</v>
      </c>
      <c r="EQ456" s="78"/>
      <c r="ER456" s="78"/>
      <c r="ES456" s="79">
        <v>361.24</v>
      </c>
      <c r="ET456" s="65" t="s">
        <v>407</v>
      </c>
      <c r="EU456" s="68">
        <v>1</v>
      </c>
      <c r="EV456" s="78">
        <v>466.78</v>
      </c>
      <c r="EW456" s="78">
        <v>486.02</v>
      </c>
      <c r="EX456" s="78">
        <v>476.53</v>
      </c>
      <c r="EY456" s="78"/>
      <c r="EZ456" s="78"/>
      <c r="FA456" s="79">
        <v>337.02</v>
      </c>
      <c r="FB456" s="65" t="s">
        <v>408</v>
      </c>
      <c r="FC456" s="78">
        <v>624.69000000000005</v>
      </c>
      <c r="FD456" s="78">
        <v>625.4</v>
      </c>
      <c r="FE456" s="78">
        <v>645.37</v>
      </c>
      <c r="FF456" s="78"/>
      <c r="FG456" s="78"/>
      <c r="FH456" s="79"/>
      <c r="FI456" s="65" t="s">
        <v>409</v>
      </c>
      <c r="FJ456" s="78">
        <v>462.29</v>
      </c>
      <c r="FK456" s="78">
        <v>501.68</v>
      </c>
      <c r="FL456" s="78">
        <v>360.35</v>
      </c>
      <c r="FM456" s="78">
        <v>464.85</v>
      </c>
      <c r="FN456" s="78"/>
      <c r="FO456" s="79">
        <v>302.43</v>
      </c>
      <c r="FP456" s="65" t="s">
        <v>410</v>
      </c>
      <c r="FQ456" s="68">
        <v>0.23670880083321499</v>
      </c>
      <c r="FR456" s="78">
        <v>461.44</v>
      </c>
      <c r="FS456" s="78">
        <v>485.3</v>
      </c>
      <c r="FT456" s="78">
        <v>486.34</v>
      </c>
      <c r="FU456" s="78">
        <v>333.18</v>
      </c>
      <c r="FV456" s="78">
        <v>200.2</v>
      </c>
      <c r="FW456" s="79">
        <v>245.41</v>
      </c>
      <c r="FX456" s="65" t="s">
        <v>411</v>
      </c>
      <c r="FY456" s="78">
        <v>507.69</v>
      </c>
      <c r="FZ456" s="78">
        <v>544.33000000000004</v>
      </c>
      <c r="GA456" s="78">
        <v>488.29</v>
      </c>
      <c r="GB456" s="78">
        <v>434.86</v>
      </c>
      <c r="GC456" s="78"/>
      <c r="GD456" s="79">
        <v>313.3</v>
      </c>
      <c r="GE456" s="65" t="s">
        <v>412</v>
      </c>
      <c r="GF456" s="68">
        <v>0.22660321776569201</v>
      </c>
      <c r="GG456" s="78">
        <v>462.61</v>
      </c>
      <c r="GH456" s="78">
        <v>500.41</v>
      </c>
      <c r="GI456" s="78">
        <v>300.02</v>
      </c>
      <c r="GJ456" s="78">
        <v>348.4</v>
      </c>
      <c r="GK456" s="78"/>
      <c r="GL456" s="79">
        <v>396.36</v>
      </c>
      <c r="GM456" s="65" t="s">
        <v>413</v>
      </c>
      <c r="GN456" s="68">
        <v>0.107507229861208</v>
      </c>
      <c r="GO456" s="78">
        <v>491.22</v>
      </c>
      <c r="GP456" s="78">
        <v>559.75</v>
      </c>
      <c r="GQ456" s="78">
        <v>450.67</v>
      </c>
      <c r="GR456" s="78">
        <v>360.15</v>
      </c>
      <c r="GS456" s="78"/>
      <c r="GT456" s="79"/>
      <c r="GU456" s="65" t="s">
        <v>414</v>
      </c>
      <c r="GV456" s="68">
        <v>1</v>
      </c>
      <c r="GW456" s="78">
        <v>437.18</v>
      </c>
      <c r="GX456" s="78">
        <v>448.3</v>
      </c>
      <c r="GY456" s="78">
        <v>409.17</v>
      </c>
      <c r="GZ456" s="78">
        <v>299</v>
      </c>
      <c r="HA456" s="78"/>
      <c r="HB456" s="79">
        <v>383.71</v>
      </c>
      <c r="HC456" s="65" t="s">
        <v>415</v>
      </c>
      <c r="HD456" s="68">
        <v>1</v>
      </c>
      <c r="HE456" s="78">
        <v>457.33</v>
      </c>
      <c r="HF456" s="78">
        <v>498.12</v>
      </c>
      <c r="HG456" s="78"/>
      <c r="HH456" s="78">
        <v>239.14</v>
      </c>
      <c r="HI456" s="78">
        <v>232.5</v>
      </c>
      <c r="HJ456" s="79">
        <v>398.39</v>
      </c>
      <c r="HK456" s="85" t="s">
        <v>416</v>
      </c>
      <c r="HL456" s="68">
        <v>1.3511687609782499</v>
      </c>
      <c r="HM456" s="78">
        <v>443.95</v>
      </c>
      <c r="HN456" s="78">
        <v>464.34</v>
      </c>
      <c r="HO456" s="78">
        <v>418</v>
      </c>
      <c r="HP456" s="78"/>
      <c r="HQ456" s="78"/>
      <c r="HR456" s="79"/>
    </row>
    <row r="457" spans="1:226" x14ac:dyDescent="0.25">
      <c r="A457" s="81">
        <v>42282</v>
      </c>
      <c r="B457" s="82" t="s">
        <v>387</v>
      </c>
      <c r="C457" s="83">
        <v>466.18546966219748</v>
      </c>
      <c r="D457" s="83">
        <v>483.63130207605138</v>
      </c>
      <c r="E457" s="83">
        <v>448.30096703409311</v>
      </c>
      <c r="F457" s="83">
        <v>294.29699357572315</v>
      </c>
      <c r="G457" s="83">
        <v>223.71108271687967</v>
      </c>
      <c r="H457" s="84">
        <v>314.70443534076134</v>
      </c>
      <c r="I457" s="82" t="s">
        <v>388</v>
      </c>
      <c r="J457" s="83">
        <v>468.75737342310475</v>
      </c>
      <c r="K457" s="83">
        <v>481.33615483375962</v>
      </c>
      <c r="L457" s="83">
        <v>429.5781453122944</v>
      </c>
      <c r="M457" s="83">
        <v>289.81469481688146</v>
      </c>
      <c r="N457" s="83">
        <v>234.33016393442622</v>
      </c>
      <c r="O457" s="84">
        <v>338.43599967894812</v>
      </c>
      <c r="P457" s="65" t="s">
        <v>389</v>
      </c>
      <c r="Q457" s="78">
        <v>457.47</v>
      </c>
      <c r="R457" s="78">
        <v>482.86</v>
      </c>
      <c r="S457" s="78">
        <v>460.35</v>
      </c>
      <c r="T457" s="78">
        <v>238</v>
      </c>
      <c r="U457" s="78"/>
      <c r="V457" s="79"/>
      <c r="W457" s="65" t="s">
        <v>390</v>
      </c>
      <c r="X457" s="78">
        <v>494.41</v>
      </c>
      <c r="Y457" s="78">
        <v>512.9</v>
      </c>
      <c r="Z457" s="78">
        <v>424.78</v>
      </c>
      <c r="AA457" s="78">
        <v>203.89</v>
      </c>
      <c r="AB457" s="78"/>
      <c r="AC457" s="79">
        <v>357.02</v>
      </c>
      <c r="AD457" s="65" t="s">
        <v>391</v>
      </c>
      <c r="AE457" s="68">
        <v>0.51129972389814904</v>
      </c>
      <c r="AF457" s="78">
        <v>530.9</v>
      </c>
      <c r="AG457" s="78">
        <v>572.66</v>
      </c>
      <c r="AH457" s="78">
        <v>480.11</v>
      </c>
      <c r="AI457" s="78"/>
      <c r="AJ457" s="78"/>
      <c r="AK457" s="79">
        <v>292.07</v>
      </c>
      <c r="AL457" s="69" t="s">
        <v>392</v>
      </c>
      <c r="AM457" s="70">
        <v>1</v>
      </c>
      <c r="AN457" s="78">
        <v>507.17</v>
      </c>
      <c r="AO457" s="78">
        <v>533.33000000000004</v>
      </c>
      <c r="AP457" s="78">
        <v>535.52</v>
      </c>
      <c r="AQ457" s="78">
        <v>485.93</v>
      </c>
      <c r="AR457" s="78"/>
      <c r="AS457" s="79"/>
      <c r="AT457" s="65" t="s">
        <v>393</v>
      </c>
      <c r="AU457" s="68">
        <v>3.6870437283386202E-2</v>
      </c>
      <c r="AV457" s="78">
        <v>469.92</v>
      </c>
      <c r="AW457" s="78">
        <v>510.9</v>
      </c>
      <c r="AX457" s="78">
        <v>450.1</v>
      </c>
      <c r="AY457" s="78">
        <v>246.26</v>
      </c>
      <c r="AZ457" s="78"/>
      <c r="BA457" s="79">
        <v>338.67</v>
      </c>
      <c r="BB457" s="65" t="s">
        <v>394</v>
      </c>
      <c r="BC457" s="78">
        <v>453.9</v>
      </c>
      <c r="BD457" s="78">
        <v>467.42</v>
      </c>
      <c r="BE457" s="78">
        <v>430.63</v>
      </c>
      <c r="BF457" s="78"/>
      <c r="BG457" s="78"/>
      <c r="BH457" s="79">
        <v>367.33</v>
      </c>
      <c r="BI457" s="65" t="s">
        <v>395</v>
      </c>
      <c r="BJ457" s="68">
        <v>0.13403927350713801</v>
      </c>
      <c r="BK457" s="78">
        <v>541.52</v>
      </c>
      <c r="BL457" s="78">
        <v>567.39</v>
      </c>
      <c r="BM457" s="78">
        <v>625.55999999999995</v>
      </c>
      <c r="BN457" s="78">
        <v>312.18</v>
      </c>
      <c r="BO457" s="78"/>
      <c r="BP457" s="79"/>
      <c r="BQ457" s="65" t="s">
        <v>396</v>
      </c>
      <c r="BR457" s="68">
        <v>1</v>
      </c>
      <c r="BS457" s="78">
        <v>447.23</v>
      </c>
      <c r="BT457" s="78">
        <v>449.58</v>
      </c>
      <c r="BU457" s="78">
        <v>512.38</v>
      </c>
      <c r="BV457" s="78"/>
      <c r="BW457" s="78"/>
      <c r="BX457" s="79">
        <v>363.41</v>
      </c>
      <c r="BY457" s="65" t="s">
        <v>397</v>
      </c>
      <c r="BZ457" s="78">
        <v>505.55</v>
      </c>
      <c r="CA457" s="78">
        <v>516.91999999999996</v>
      </c>
      <c r="CB457" s="78">
        <v>423.83</v>
      </c>
      <c r="CC457" s="78">
        <v>275.89</v>
      </c>
      <c r="CD457" s="78"/>
      <c r="CE457" s="79">
        <v>457.47</v>
      </c>
      <c r="CF457" s="65" t="s">
        <v>398</v>
      </c>
      <c r="CG457" s="78">
        <v>491.57</v>
      </c>
      <c r="CH457" s="78">
        <v>495.08</v>
      </c>
      <c r="CI457" s="78">
        <v>465.83</v>
      </c>
      <c r="CJ457" s="78"/>
      <c r="CK457" s="78"/>
      <c r="CL457" s="79"/>
      <c r="CM457" s="65" t="s">
        <v>399</v>
      </c>
      <c r="CN457" s="78">
        <v>447.97</v>
      </c>
      <c r="CO457" s="78">
        <v>440.57</v>
      </c>
      <c r="CP457" s="78">
        <v>484.67</v>
      </c>
      <c r="CQ457" s="78">
        <v>268.33999999999997</v>
      </c>
      <c r="CR457" s="78"/>
      <c r="CS457" s="79">
        <v>558.96</v>
      </c>
      <c r="CT457" s="65" t="s">
        <v>400</v>
      </c>
      <c r="CU457" s="78">
        <v>477.95</v>
      </c>
      <c r="CV457" s="78">
        <v>578.48</v>
      </c>
      <c r="CW457" s="78"/>
      <c r="CX457" s="78">
        <v>279.38</v>
      </c>
      <c r="CY457" s="78"/>
      <c r="CZ457" s="79"/>
      <c r="DA457" s="65" t="s">
        <v>401</v>
      </c>
      <c r="DB457" s="68">
        <v>0.13112518521432401</v>
      </c>
      <c r="DC457" s="78">
        <v>456.74</v>
      </c>
      <c r="DD457" s="78">
        <v>501</v>
      </c>
      <c r="DE457" s="78">
        <v>431.59</v>
      </c>
      <c r="DF457" s="78">
        <v>355.35</v>
      </c>
      <c r="DG457" s="78"/>
      <c r="DH457" s="79">
        <v>410.34</v>
      </c>
      <c r="DI457" s="65" t="s">
        <v>402</v>
      </c>
      <c r="DJ457" s="68">
        <v>3.2061558191728099E-3</v>
      </c>
      <c r="DK457" s="78">
        <v>470.01</v>
      </c>
      <c r="DL457" s="78">
        <v>517.19000000000005</v>
      </c>
      <c r="DM457" s="78">
        <v>517.19000000000005</v>
      </c>
      <c r="DN457" s="78">
        <v>387.55</v>
      </c>
      <c r="DO457" s="78"/>
      <c r="DP457" s="79">
        <v>403.56</v>
      </c>
      <c r="DQ457" s="65" t="s">
        <v>403</v>
      </c>
      <c r="DR457" s="78">
        <v>480.9</v>
      </c>
      <c r="DS457" s="78">
        <v>467.67</v>
      </c>
      <c r="DT457" s="78">
        <v>438.34</v>
      </c>
      <c r="DU457" s="78">
        <v>488.21</v>
      </c>
      <c r="DV457" s="78"/>
      <c r="DW457" s="79"/>
      <c r="DX457" s="65" t="s">
        <v>404</v>
      </c>
      <c r="DY457" s="78">
        <v>478.99</v>
      </c>
      <c r="DZ457" s="78">
        <v>488.47</v>
      </c>
      <c r="EA457" s="78">
        <v>540.92999999999995</v>
      </c>
      <c r="EB457" s="78">
        <v>271.27999999999997</v>
      </c>
      <c r="EC457" s="78"/>
      <c r="ED457" s="79">
        <v>328.5</v>
      </c>
      <c r="EE457" s="65" t="s">
        <v>405</v>
      </c>
      <c r="EF457" s="68">
        <v>1</v>
      </c>
      <c r="EG457" s="78">
        <v>511.15</v>
      </c>
      <c r="EH457" s="78">
        <v>526</v>
      </c>
      <c r="EI457" s="78">
        <v>407.79</v>
      </c>
      <c r="EJ457" s="78"/>
      <c r="EK457" s="78">
        <v>327.94</v>
      </c>
      <c r="EL457" s="79">
        <v>246.62</v>
      </c>
      <c r="EM457" s="65" t="s">
        <v>406</v>
      </c>
      <c r="EN457" s="78">
        <v>488.6</v>
      </c>
      <c r="EO457" s="78">
        <v>496.3</v>
      </c>
      <c r="EP457" s="78">
        <v>383.45</v>
      </c>
      <c r="EQ457" s="78"/>
      <c r="ER457" s="78"/>
      <c r="ES457" s="79">
        <v>350.98</v>
      </c>
      <c r="ET457" s="65" t="s">
        <v>407</v>
      </c>
      <c r="EU457" s="68">
        <v>1</v>
      </c>
      <c r="EV457" s="78">
        <v>483.36</v>
      </c>
      <c r="EW457" s="78">
        <v>486.54</v>
      </c>
      <c r="EX457" s="78">
        <v>477.05</v>
      </c>
      <c r="EY457" s="78"/>
      <c r="EZ457" s="78"/>
      <c r="FA457" s="79">
        <v>336.6</v>
      </c>
      <c r="FB457" s="65" t="s">
        <v>408</v>
      </c>
      <c r="FC457" s="78">
        <v>624.69000000000005</v>
      </c>
      <c r="FD457" s="78">
        <v>625.4</v>
      </c>
      <c r="FE457" s="78">
        <v>645.37</v>
      </c>
      <c r="FF457" s="78"/>
      <c r="FG457" s="78"/>
      <c r="FH457" s="79"/>
      <c r="FI457" s="65" t="s">
        <v>409</v>
      </c>
      <c r="FJ457" s="78">
        <v>451.55</v>
      </c>
      <c r="FK457" s="78">
        <v>489.28</v>
      </c>
      <c r="FL457" s="78">
        <v>360.35</v>
      </c>
      <c r="FM457" s="78">
        <v>464.85</v>
      </c>
      <c r="FN457" s="78"/>
      <c r="FO457" s="79">
        <v>296.64</v>
      </c>
      <c r="FP457" s="65" t="s">
        <v>410</v>
      </c>
      <c r="FQ457" s="68">
        <v>0.23557680981884099</v>
      </c>
      <c r="FR457" s="78">
        <v>463.14</v>
      </c>
      <c r="FS457" s="78">
        <v>471.91</v>
      </c>
      <c r="FT457" s="78">
        <v>468.89</v>
      </c>
      <c r="FU457" s="78">
        <v>344.72</v>
      </c>
      <c r="FV457" s="78">
        <v>199.24</v>
      </c>
      <c r="FW457" s="79">
        <v>238.24</v>
      </c>
      <c r="FX457" s="65" t="s">
        <v>411</v>
      </c>
      <c r="FY457" s="78">
        <v>500.38</v>
      </c>
      <c r="FZ457" s="78">
        <v>538.64</v>
      </c>
      <c r="GA457" s="78">
        <v>487.48</v>
      </c>
      <c r="GB457" s="78">
        <v>434.86</v>
      </c>
      <c r="GC457" s="78"/>
      <c r="GD457" s="79">
        <v>312.49</v>
      </c>
      <c r="GE457" s="65" t="s">
        <v>412</v>
      </c>
      <c r="GF457" s="68">
        <v>0.226408259373302</v>
      </c>
      <c r="GG457" s="78">
        <v>464.1</v>
      </c>
      <c r="GH457" s="78">
        <v>500.07</v>
      </c>
      <c r="GI457" s="78">
        <v>308.37</v>
      </c>
      <c r="GJ457" s="78">
        <v>415</v>
      </c>
      <c r="GK457" s="78"/>
      <c r="GL457" s="79">
        <v>397.44</v>
      </c>
      <c r="GM457" s="65" t="s">
        <v>413</v>
      </c>
      <c r="GN457" s="68">
        <v>0.10693700341129</v>
      </c>
      <c r="GO457" s="78">
        <v>484.6</v>
      </c>
      <c r="GP457" s="78">
        <v>548.48</v>
      </c>
      <c r="GQ457" s="78">
        <v>440.92</v>
      </c>
      <c r="GR457" s="78">
        <v>342.73</v>
      </c>
      <c r="GS457" s="78"/>
      <c r="GT457" s="79"/>
      <c r="GU457" s="65" t="s">
        <v>414</v>
      </c>
      <c r="GV457" s="68">
        <v>1</v>
      </c>
      <c r="GW457" s="78">
        <v>437.18</v>
      </c>
      <c r="GX457" s="78">
        <v>448.3</v>
      </c>
      <c r="GY457" s="78">
        <v>409.17</v>
      </c>
      <c r="GZ457" s="78">
        <v>299</v>
      </c>
      <c r="HA457" s="78"/>
      <c r="HB457" s="79">
        <v>383.71</v>
      </c>
      <c r="HC457" s="65" t="s">
        <v>415</v>
      </c>
      <c r="HD457" s="68">
        <v>1</v>
      </c>
      <c r="HE457" s="78">
        <v>459</v>
      </c>
      <c r="HF457" s="78">
        <v>498.12</v>
      </c>
      <c r="HG457" s="78"/>
      <c r="HH457" s="78">
        <v>239.41</v>
      </c>
      <c r="HI457" s="78">
        <v>232.77</v>
      </c>
      <c r="HJ457" s="79">
        <v>396.72</v>
      </c>
      <c r="HK457" s="85" t="s">
        <v>416</v>
      </c>
      <c r="HL457" s="68">
        <v>1.35098621994056</v>
      </c>
      <c r="HM457" s="78">
        <v>443.6</v>
      </c>
      <c r="HN457" s="78">
        <v>461.9</v>
      </c>
      <c r="HO457" s="78">
        <v>405.97</v>
      </c>
      <c r="HP457" s="78"/>
      <c r="HQ457" s="78"/>
      <c r="HR457" s="79"/>
    </row>
    <row r="458" spans="1:226" x14ac:dyDescent="0.25">
      <c r="A458" s="81">
        <v>42275</v>
      </c>
      <c r="B458" s="82" t="s">
        <v>387</v>
      </c>
      <c r="C458" s="83">
        <v>472.76528675914705</v>
      </c>
      <c r="D458" s="83">
        <v>484.42812438853326</v>
      </c>
      <c r="E458" s="83">
        <v>454.95485646764439</v>
      </c>
      <c r="F458" s="83">
        <v>294.17063581938169</v>
      </c>
      <c r="G458" s="83">
        <v>235.27813046402153</v>
      </c>
      <c r="H458" s="84">
        <v>314.40260568980585</v>
      </c>
      <c r="I458" s="82" t="s">
        <v>388</v>
      </c>
      <c r="J458" s="83">
        <v>475.92045930042957</v>
      </c>
      <c r="K458" s="83">
        <v>482.1724304172422</v>
      </c>
      <c r="L458" s="83">
        <v>436.62957993424982</v>
      </c>
      <c r="M458" s="83">
        <v>289.73805432296501</v>
      </c>
      <c r="N458" s="83">
        <v>233.89737704918031</v>
      </c>
      <c r="O458" s="84">
        <v>337.34845852392721</v>
      </c>
      <c r="P458" s="65" t="s">
        <v>389</v>
      </c>
      <c r="Q458" s="78">
        <v>470.81</v>
      </c>
      <c r="R458" s="78">
        <v>487.03</v>
      </c>
      <c r="S458" s="78">
        <v>464.54</v>
      </c>
      <c r="T458" s="78">
        <v>238</v>
      </c>
      <c r="U458" s="78"/>
      <c r="V458" s="79"/>
      <c r="W458" s="65" t="s">
        <v>390</v>
      </c>
      <c r="X458" s="78">
        <v>459.44</v>
      </c>
      <c r="Y458" s="78">
        <v>499.6</v>
      </c>
      <c r="Z458" s="78">
        <v>417.59</v>
      </c>
      <c r="AA458" s="78">
        <v>205.05</v>
      </c>
      <c r="AB458" s="78"/>
      <c r="AC458" s="79">
        <v>361.16</v>
      </c>
      <c r="AD458" s="65" t="s">
        <v>391</v>
      </c>
      <c r="AE458" s="68">
        <v>0.51129972389814904</v>
      </c>
      <c r="AF458" s="78">
        <v>530.9</v>
      </c>
      <c r="AG458" s="78">
        <v>572.66</v>
      </c>
      <c r="AH458" s="78">
        <v>460.68</v>
      </c>
      <c r="AI458" s="78"/>
      <c r="AJ458" s="78"/>
      <c r="AK458" s="79">
        <v>292.07</v>
      </c>
      <c r="AL458" s="69" t="s">
        <v>392</v>
      </c>
      <c r="AM458" s="70">
        <v>1</v>
      </c>
      <c r="AN458" s="78">
        <v>516.15</v>
      </c>
      <c r="AO458" s="78">
        <v>533.33000000000004</v>
      </c>
      <c r="AP458" s="78">
        <v>549.71</v>
      </c>
      <c r="AQ458" s="78">
        <v>485.93</v>
      </c>
      <c r="AR458" s="78"/>
      <c r="AS458" s="79"/>
      <c r="AT458" s="65" t="s">
        <v>393</v>
      </c>
      <c r="AU458" s="68">
        <v>3.6737692872887598E-2</v>
      </c>
      <c r="AV458" s="78">
        <v>482.59</v>
      </c>
      <c r="AW458" s="78">
        <v>514.19000000000005</v>
      </c>
      <c r="AX458" s="78">
        <v>442.59</v>
      </c>
      <c r="AY458" s="78">
        <v>256.61</v>
      </c>
      <c r="AZ458" s="78"/>
      <c r="BA458" s="79">
        <v>341.13</v>
      </c>
      <c r="BB458" s="65" t="s">
        <v>394</v>
      </c>
      <c r="BC458" s="78">
        <v>466.51</v>
      </c>
      <c r="BD458" s="78">
        <v>470.78</v>
      </c>
      <c r="BE458" s="78">
        <v>442.62</v>
      </c>
      <c r="BF458" s="78"/>
      <c r="BG458" s="78"/>
      <c r="BH458" s="79">
        <v>364.3</v>
      </c>
      <c r="BI458" s="65" t="s">
        <v>395</v>
      </c>
      <c r="BJ458" s="68">
        <v>0.13405364827003799</v>
      </c>
      <c r="BK458" s="78">
        <v>553.37</v>
      </c>
      <c r="BL458" s="78">
        <v>569.59</v>
      </c>
      <c r="BM458" s="78">
        <v>620.59</v>
      </c>
      <c r="BN458" s="78">
        <v>318.91000000000003</v>
      </c>
      <c r="BO458" s="78"/>
      <c r="BP458" s="79"/>
      <c r="BQ458" s="65" t="s">
        <v>396</v>
      </c>
      <c r="BR458" s="68">
        <v>1</v>
      </c>
      <c r="BS458" s="78">
        <v>452.23</v>
      </c>
      <c r="BT458" s="78">
        <v>458.75</v>
      </c>
      <c r="BU458" s="78">
        <v>509.88</v>
      </c>
      <c r="BV458" s="78"/>
      <c r="BW458" s="78"/>
      <c r="BX458" s="79">
        <v>363.41</v>
      </c>
      <c r="BY458" s="65" t="s">
        <v>397</v>
      </c>
      <c r="BZ458" s="78">
        <v>509.16</v>
      </c>
      <c r="CA458" s="78">
        <v>517.49</v>
      </c>
      <c r="CB458" s="78">
        <v>423.57</v>
      </c>
      <c r="CC458" s="78">
        <v>276.26</v>
      </c>
      <c r="CD458" s="78"/>
      <c r="CE458" s="79">
        <v>457.69</v>
      </c>
      <c r="CF458" s="65" t="s">
        <v>398</v>
      </c>
      <c r="CG458" s="78">
        <v>505.28</v>
      </c>
      <c r="CH458" s="78">
        <v>502.34</v>
      </c>
      <c r="CI458" s="78">
        <v>477.92</v>
      </c>
      <c r="CJ458" s="78"/>
      <c r="CK458" s="78"/>
      <c r="CL458" s="79"/>
      <c r="CM458" s="65" t="s">
        <v>399</v>
      </c>
      <c r="CN458" s="78">
        <v>450.33</v>
      </c>
      <c r="CO458" s="78">
        <v>439.63</v>
      </c>
      <c r="CP458" s="78">
        <v>492.77</v>
      </c>
      <c r="CQ458" s="78">
        <v>269.7</v>
      </c>
      <c r="CR458" s="78"/>
      <c r="CS458" s="79">
        <v>562.1</v>
      </c>
      <c r="CT458" s="65" t="s">
        <v>400</v>
      </c>
      <c r="CU458" s="78">
        <v>480.25</v>
      </c>
      <c r="CV458" s="78">
        <v>579.19000000000005</v>
      </c>
      <c r="CW458" s="78"/>
      <c r="CX458" s="78">
        <v>282.75</v>
      </c>
      <c r="CY458" s="78"/>
      <c r="CZ458" s="79"/>
      <c r="DA458" s="65" t="s">
        <v>401</v>
      </c>
      <c r="DB458" s="68">
        <v>0.13095861707700401</v>
      </c>
      <c r="DC458" s="78">
        <v>447.56</v>
      </c>
      <c r="DD458" s="78">
        <v>495.34</v>
      </c>
      <c r="DE458" s="78">
        <v>424.75</v>
      </c>
      <c r="DF458" s="78">
        <v>354.9</v>
      </c>
      <c r="DG458" s="78"/>
      <c r="DH458" s="79">
        <v>403.01</v>
      </c>
      <c r="DI458" s="65" t="s">
        <v>402</v>
      </c>
      <c r="DJ458" s="68">
        <v>3.1702754969406802E-3</v>
      </c>
      <c r="DK458" s="78">
        <v>463.54</v>
      </c>
      <c r="DL458" s="78">
        <v>505.32</v>
      </c>
      <c r="DM458" s="78">
        <v>505.32</v>
      </c>
      <c r="DN458" s="78">
        <v>425.51</v>
      </c>
      <c r="DO458" s="78"/>
      <c r="DP458" s="79">
        <v>398.31</v>
      </c>
      <c r="DQ458" s="65" t="s">
        <v>403</v>
      </c>
      <c r="DR458" s="78">
        <v>480.9</v>
      </c>
      <c r="DS458" s="78">
        <v>459.54</v>
      </c>
      <c r="DT458" s="78">
        <v>439.49</v>
      </c>
      <c r="DU458" s="78">
        <v>487.69</v>
      </c>
      <c r="DV458" s="78"/>
      <c r="DW458" s="79"/>
      <c r="DX458" s="65" t="s">
        <v>404</v>
      </c>
      <c r="DY458" s="78">
        <v>483.26</v>
      </c>
      <c r="DZ458" s="78">
        <v>491</v>
      </c>
      <c r="EA458" s="78">
        <v>538.57000000000005</v>
      </c>
      <c r="EB458" s="78">
        <v>265.02999999999997</v>
      </c>
      <c r="EC458" s="78"/>
      <c r="ED458" s="79">
        <v>328.83</v>
      </c>
      <c r="EE458" s="65" t="s">
        <v>405</v>
      </c>
      <c r="EF458" s="68">
        <v>1</v>
      </c>
      <c r="EG458" s="78">
        <v>509.35</v>
      </c>
      <c r="EH458" s="78">
        <v>524.15</v>
      </c>
      <c r="EI458" s="78">
        <v>413.57</v>
      </c>
      <c r="EJ458" s="78"/>
      <c r="EK458" s="78">
        <v>327.94</v>
      </c>
      <c r="EL458" s="79">
        <v>242.02</v>
      </c>
      <c r="EM458" s="65" t="s">
        <v>406</v>
      </c>
      <c r="EN458" s="78">
        <v>500.97</v>
      </c>
      <c r="EO458" s="78">
        <v>496.3</v>
      </c>
      <c r="EP458" s="78">
        <v>434.69</v>
      </c>
      <c r="EQ458" s="78"/>
      <c r="ER458" s="78"/>
      <c r="ES458" s="79">
        <v>350.98</v>
      </c>
      <c r="ET458" s="65" t="s">
        <v>407</v>
      </c>
      <c r="EU458" s="68">
        <v>1</v>
      </c>
      <c r="EV458" s="78">
        <v>491.57</v>
      </c>
      <c r="EW458" s="78">
        <v>486.59</v>
      </c>
      <c r="EX458" s="78">
        <v>477.1</v>
      </c>
      <c r="EY458" s="78"/>
      <c r="EZ458" s="78"/>
      <c r="FA458" s="79">
        <v>329.17</v>
      </c>
      <c r="FB458" s="65" t="s">
        <v>408</v>
      </c>
      <c r="FC458" s="78">
        <v>624.69000000000005</v>
      </c>
      <c r="FD458" s="78">
        <v>625.4</v>
      </c>
      <c r="FE458" s="78">
        <v>645.37</v>
      </c>
      <c r="FF458" s="78"/>
      <c r="FG458" s="78"/>
      <c r="FH458" s="79"/>
      <c r="FI458" s="65" t="s">
        <v>409</v>
      </c>
      <c r="FJ458" s="78">
        <v>463.12</v>
      </c>
      <c r="FK458" s="78">
        <v>490.11</v>
      </c>
      <c r="FL458" s="78">
        <v>360.35</v>
      </c>
      <c r="FM458" s="78">
        <v>464.85</v>
      </c>
      <c r="FN458" s="78"/>
      <c r="FO458" s="79">
        <v>287.55</v>
      </c>
      <c r="FP458" s="65" t="s">
        <v>410</v>
      </c>
      <c r="FQ458" s="68">
        <v>0.23616654464728501</v>
      </c>
      <c r="FR458" s="78">
        <v>471.23</v>
      </c>
      <c r="FS458" s="78">
        <v>475.61</v>
      </c>
      <c r="FT458" s="78">
        <v>469.08</v>
      </c>
      <c r="FU458" s="78">
        <v>344.85</v>
      </c>
      <c r="FV458" s="78">
        <v>238.46</v>
      </c>
      <c r="FW458" s="79">
        <v>238.78</v>
      </c>
      <c r="FX458" s="65" t="s">
        <v>411</v>
      </c>
      <c r="FY458" s="78">
        <v>507.69</v>
      </c>
      <c r="FZ458" s="78">
        <v>538.64</v>
      </c>
      <c r="GA458" s="78">
        <v>485.86</v>
      </c>
      <c r="GB458" s="78">
        <v>434.86</v>
      </c>
      <c r="GC458" s="78"/>
      <c r="GD458" s="79">
        <v>311.67</v>
      </c>
      <c r="GE458" s="65" t="s">
        <v>412</v>
      </c>
      <c r="GF458" s="68">
        <v>0.22638263192447899</v>
      </c>
      <c r="GG458" s="78">
        <v>465.19</v>
      </c>
      <c r="GH458" s="78">
        <v>500.1</v>
      </c>
      <c r="GI458" s="78">
        <v>338.44</v>
      </c>
      <c r="GJ458" s="78">
        <v>419.71</v>
      </c>
      <c r="GK458" s="78"/>
      <c r="GL458" s="79">
        <v>398.74</v>
      </c>
      <c r="GM458" s="65" t="s">
        <v>413</v>
      </c>
      <c r="GN458" s="68">
        <v>0.105789880140066</v>
      </c>
      <c r="GO458" s="78">
        <v>475.17</v>
      </c>
      <c r="GP458" s="78">
        <v>544.37</v>
      </c>
      <c r="GQ458" s="78">
        <v>431.71</v>
      </c>
      <c r="GR458" s="78">
        <v>332.39</v>
      </c>
      <c r="GS458" s="78"/>
      <c r="GT458" s="79"/>
      <c r="GU458" s="65" t="s">
        <v>414</v>
      </c>
      <c r="GV458" s="68">
        <v>1</v>
      </c>
      <c r="GW458" s="78">
        <v>456.85</v>
      </c>
      <c r="GX458" s="78">
        <v>463.05</v>
      </c>
      <c r="GY458" s="78">
        <v>422.65</v>
      </c>
      <c r="GZ458" s="78">
        <v>302</v>
      </c>
      <c r="HA458" s="78"/>
      <c r="HB458" s="79">
        <v>384.82</v>
      </c>
      <c r="HC458" s="65" t="s">
        <v>415</v>
      </c>
      <c r="HD458" s="68">
        <v>1</v>
      </c>
      <c r="HE458" s="78">
        <v>470.66</v>
      </c>
      <c r="HF458" s="78">
        <v>503.95</v>
      </c>
      <c r="HG458" s="78"/>
      <c r="HH458" s="78">
        <v>238.97</v>
      </c>
      <c r="HI458" s="78">
        <v>232.33</v>
      </c>
      <c r="HJ458" s="79">
        <v>399.22</v>
      </c>
      <c r="HK458" s="85" t="s">
        <v>416</v>
      </c>
      <c r="HL458" s="68">
        <v>1.3601741022850899</v>
      </c>
      <c r="HM458" s="78">
        <v>452.64</v>
      </c>
      <c r="HN458" s="78">
        <v>463.64</v>
      </c>
      <c r="HO458" s="78">
        <v>410.88</v>
      </c>
      <c r="HP458" s="78"/>
      <c r="HQ458" s="78"/>
      <c r="HR458" s="79"/>
    </row>
    <row r="459" spans="1:226" x14ac:dyDescent="0.25">
      <c r="A459" s="81">
        <v>42268</v>
      </c>
      <c r="B459" s="82" t="s">
        <v>387</v>
      </c>
      <c r="C459" s="83">
        <v>485.22933343581968</v>
      </c>
      <c r="D459" s="83">
        <v>489.96311343830303</v>
      </c>
      <c r="E459" s="83">
        <v>450.26189513936976</v>
      </c>
      <c r="F459" s="83">
        <v>298.35115187666224</v>
      </c>
      <c r="G459" s="83">
        <v>238.18694014794892</v>
      </c>
      <c r="H459" s="84">
        <v>315.05071252717909</v>
      </c>
      <c r="I459" s="82" t="s">
        <v>388</v>
      </c>
      <c r="J459" s="83">
        <v>487.55692484080129</v>
      </c>
      <c r="K459" s="83">
        <v>487.32418660365909</v>
      </c>
      <c r="L459" s="83">
        <v>431.64094270722848</v>
      </c>
      <c r="M459" s="83">
        <v>294.16665228906373</v>
      </c>
      <c r="N459" s="83">
        <v>245.37606557377049</v>
      </c>
      <c r="O459" s="84">
        <v>338.81462179205857</v>
      </c>
      <c r="P459" s="65" t="s">
        <v>389</v>
      </c>
      <c r="Q459" s="78">
        <v>473.31</v>
      </c>
      <c r="R459" s="78">
        <v>484.53</v>
      </c>
      <c r="S459" s="78">
        <v>457.75</v>
      </c>
      <c r="T459" s="78">
        <v>238</v>
      </c>
      <c r="U459" s="78"/>
      <c r="V459" s="79"/>
      <c r="W459" s="65" t="s">
        <v>390</v>
      </c>
      <c r="X459" s="78">
        <v>475.9</v>
      </c>
      <c r="Y459" s="78">
        <v>487.75</v>
      </c>
      <c r="Z459" s="78">
        <v>417.59</v>
      </c>
      <c r="AA459" s="78">
        <v>211.37</v>
      </c>
      <c r="AB459" s="78"/>
      <c r="AC459" s="79">
        <v>361.16</v>
      </c>
      <c r="AD459" s="65" t="s">
        <v>391</v>
      </c>
      <c r="AE459" s="68">
        <v>0.51129972389814904</v>
      </c>
      <c r="AF459" s="78">
        <v>534.42999999999995</v>
      </c>
      <c r="AG459" s="78">
        <v>574</v>
      </c>
      <c r="AH459" s="78">
        <v>460.68</v>
      </c>
      <c r="AI459" s="78"/>
      <c r="AJ459" s="78"/>
      <c r="AK459" s="79">
        <v>292.07</v>
      </c>
      <c r="AL459" s="69" t="s">
        <v>392</v>
      </c>
      <c r="AM459" s="70">
        <v>1</v>
      </c>
      <c r="AN459" s="78">
        <v>517.75</v>
      </c>
      <c r="AO459" s="78">
        <v>533.42999999999995</v>
      </c>
      <c r="AP459" s="78">
        <v>550.41999999999996</v>
      </c>
      <c r="AQ459" s="78">
        <v>485.93</v>
      </c>
      <c r="AR459" s="78"/>
      <c r="AS459" s="79"/>
      <c r="AT459" s="65" t="s">
        <v>393</v>
      </c>
      <c r="AU459" s="68">
        <v>3.6964477137470898E-2</v>
      </c>
      <c r="AV459" s="78">
        <v>485.57</v>
      </c>
      <c r="AW459" s="78">
        <v>517.37</v>
      </c>
      <c r="AX459" s="78">
        <v>445.32</v>
      </c>
      <c r="AY459" s="78">
        <v>258.2</v>
      </c>
      <c r="AZ459" s="78"/>
      <c r="BA459" s="79">
        <v>343.23</v>
      </c>
      <c r="BB459" s="65" t="s">
        <v>394</v>
      </c>
      <c r="BC459" s="78">
        <v>488.36</v>
      </c>
      <c r="BD459" s="78">
        <v>488.42</v>
      </c>
      <c r="BE459" s="78">
        <v>431.19</v>
      </c>
      <c r="BF459" s="78"/>
      <c r="BG459" s="78"/>
      <c r="BH459" s="79">
        <v>371.36</v>
      </c>
      <c r="BI459" s="65" t="s">
        <v>395</v>
      </c>
      <c r="BJ459" s="68">
        <v>0.13403388376581599</v>
      </c>
      <c r="BK459" s="78">
        <v>544.71</v>
      </c>
      <c r="BL459" s="78">
        <v>564.15</v>
      </c>
      <c r="BM459" s="78">
        <v>615.14</v>
      </c>
      <c r="BN459" s="78">
        <v>318.87</v>
      </c>
      <c r="BO459" s="78"/>
      <c r="BP459" s="79"/>
      <c r="BQ459" s="65" t="s">
        <v>396</v>
      </c>
      <c r="BR459" s="68">
        <v>1</v>
      </c>
      <c r="BS459" s="78">
        <v>456.4</v>
      </c>
      <c r="BT459" s="78">
        <v>453.75</v>
      </c>
      <c r="BU459" s="78">
        <v>508.22</v>
      </c>
      <c r="BV459" s="78"/>
      <c r="BW459" s="78"/>
      <c r="BX459" s="79">
        <v>367.58</v>
      </c>
      <c r="BY459" s="65" t="s">
        <v>397</v>
      </c>
      <c r="BZ459" s="78">
        <v>512.57000000000005</v>
      </c>
      <c r="CA459" s="78">
        <v>518.62</v>
      </c>
      <c r="CB459" s="78">
        <v>422.56</v>
      </c>
      <c r="CC459" s="78">
        <v>281.45999999999998</v>
      </c>
      <c r="CD459" s="78"/>
      <c r="CE459" s="79">
        <v>458.3</v>
      </c>
      <c r="CF459" s="65" t="s">
        <v>398</v>
      </c>
      <c r="CG459" s="78">
        <v>510.93</v>
      </c>
      <c r="CH459" s="78">
        <v>503.14</v>
      </c>
      <c r="CI459" s="78">
        <v>469.05</v>
      </c>
      <c r="CJ459" s="78"/>
      <c r="CK459" s="78"/>
      <c r="CL459" s="79"/>
      <c r="CM459" s="65" t="s">
        <v>399</v>
      </c>
      <c r="CN459" s="78">
        <v>454.14</v>
      </c>
      <c r="CO459" s="78">
        <v>440.54</v>
      </c>
      <c r="CP459" s="78">
        <v>497.56</v>
      </c>
      <c r="CQ459" s="78">
        <v>271.57</v>
      </c>
      <c r="CR459" s="78"/>
      <c r="CS459" s="79">
        <v>563.85</v>
      </c>
      <c r="CT459" s="65" t="s">
        <v>400</v>
      </c>
      <c r="CU459" s="78">
        <v>488.52</v>
      </c>
      <c r="CV459" s="78">
        <v>584.14</v>
      </c>
      <c r="CW459" s="78"/>
      <c r="CX459" s="78">
        <v>284.02999999999997</v>
      </c>
      <c r="CY459" s="78"/>
      <c r="CZ459" s="79"/>
      <c r="DA459" s="65" t="s">
        <v>401</v>
      </c>
      <c r="DB459" s="68">
        <v>0.13095347223131601</v>
      </c>
      <c r="DC459" s="78">
        <v>467.24</v>
      </c>
      <c r="DD459" s="78">
        <v>508.2</v>
      </c>
      <c r="DE459" s="78">
        <v>437.31</v>
      </c>
      <c r="DF459" s="78">
        <v>354.88</v>
      </c>
      <c r="DG459" s="78"/>
      <c r="DH459" s="79">
        <v>402.68</v>
      </c>
      <c r="DI459" s="65" t="s">
        <v>402</v>
      </c>
      <c r="DJ459" s="68">
        <v>3.2245582355217299E-3</v>
      </c>
      <c r="DK459" s="78">
        <v>479.6</v>
      </c>
      <c r="DL459" s="78">
        <v>521.58000000000004</v>
      </c>
      <c r="DM459" s="78">
        <v>521.58000000000004</v>
      </c>
      <c r="DN459" s="78">
        <v>395.15</v>
      </c>
      <c r="DO459" s="78"/>
      <c r="DP459" s="79">
        <v>408.22</v>
      </c>
      <c r="DQ459" s="65" t="s">
        <v>403</v>
      </c>
      <c r="DR459" s="78">
        <v>489.03</v>
      </c>
      <c r="DS459" s="78">
        <v>475.8</v>
      </c>
      <c r="DT459" s="78">
        <v>435.22</v>
      </c>
      <c r="DU459" s="78">
        <v>488.62</v>
      </c>
      <c r="DV459" s="78"/>
      <c r="DW459" s="79"/>
      <c r="DX459" s="65" t="s">
        <v>404</v>
      </c>
      <c r="DY459" s="78">
        <v>491.06</v>
      </c>
      <c r="DZ459" s="78">
        <v>496.53</v>
      </c>
      <c r="EA459" s="78">
        <v>541.22</v>
      </c>
      <c r="EB459" s="78">
        <v>270.66000000000003</v>
      </c>
      <c r="EC459" s="78"/>
      <c r="ED459" s="79">
        <v>329.8</v>
      </c>
      <c r="EE459" s="65" t="s">
        <v>405</v>
      </c>
      <c r="EF459" s="68">
        <v>1</v>
      </c>
      <c r="EG459" s="78">
        <v>510.69</v>
      </c>
      <c r="EH459" s="78">
        <v>518.99</v>
      </c>
      <c r="EI459" s="78">
        <v>402.83</v>
      </c>
      <c r="EJ459" s="78"/>
      <c r="EK459" s="78">
        <v>327.94</v>
      </c>
      <c r="EL459" s="79">
        <v>237.49</v>
      </c>
      <c r="EM459" s="65" t="s">
        <v>406</v>
      </c>
      <c r="EN459" s="78">
        <v>512.78</v>
      </c>
      <c r="EO459" s="78">
        <v>496.3</v>
      </c>
      <c r="EP459" s="78">
        <v>423.26</v>
      </c>
      <c r="EQ459" s="78"/>
      <c r="ER459" s="78"/>
      <c r="ES459" s="79">
        <v>348.26</v>
      </c>
      <c r="ET459" s="65" t="s">
        <v>407</v>
      </c>
      <c r="EU459" s="68">
        <v>1</v>
      </c>
      <c r="EV459" s="78">
        <v>491.62</v>
      </c>
      <c r="EW459" s="78">
        <v>486.59</v>
      </c>
      <c r="EX459" s="78">
        <v>477.1</v>
      </c>
      <c r="EY459" s="78"/>
      <c r="EZ459" s="78"/>
      <c r="FA459" s="79">
        <v>339.08</v>
      </c>
      <c r="FB459" s="65" t="s">
        <v>408</v>
      </c>
      <c r="FC459" s="78">
        <v>624.69000000000005</v>
      </c>
      <c r="FD459" s="78">
        <v>625.4</v>
      </c>
      <c r="FE459" s="78">
        <v>645.37</v>
      </c>
      <c r="FF459" s="78"/>
      <c r="FG459" s="78"/>
      <c r="FH459" s="79"/>
      <c r="FI459" s="65" t="s">
        <v>409</v>
      </c>
      <c r="FJ459" s="78">
        <v>472.21</v>
      </c>
      <c r="FK459" s="78">
        <v>498.37</v>
      </c>
      <c r="FL459" s="78">
        <v>360.35</v>
      </c>
      <c r="FM459" s="78">
        <v>464.85</v>
      </c>
      <c r="FN459" s="78"/>
      <c r="FO459" s="79">
        <v>284.25</v>
      </c>
      <c r="FP459" s="65" t="s">
        <v>410</v>
      </c>
      <c r="FQ459" s="68">
        <v>0.23885730664501001</v>
      </c>
      <c r="FR459" s="78">
        <v>481.67</v>
      </c>
      <c r="FS459" s="78">
        <v>484.38</v>
      </c>
      <c r="FT459" s="78">
        <v>470.55</v>
      </c>
      <c r="FU459" s="78">
        <v>350.6</v>
      </c>
      <c r="FV459" s="78">
        <v>221.62</v>
      </c>
      <c r="FW459" s="79">
        <v>238.26</v>
      </c>
      <c r="FX459" s="65" t="s">
        <v>411</v>
      </c>
      <c r="FY459" s="78">
        <v>513.38</v>
      </c>
      <c r="FZ459" s="78">
        <v>537.83000000000004</v>
      </c>
      <c r="GA459" s="78">
        <v>490.73</v>
      </c>
      <c r="GB459" s="78">
        <v>443.71</v>
      </c>
      <c r="GC459" s="78"/>
      <c r="GD459" s="79">
        <v>312.49</v>
      </c>
      <c r="GE459" s="65" t="s">
        <v>412</v>
      </c>
      <c r="GF459" s="68">
        <v>0.22619316896629699</v>
      </c>
      <c r="GG459" s="78">
        <v>473.14</v>
      </c>
      <c r="GH459" s="78">
        <v>502.71</v>
      </c>
      <c r="GI459" s="78">
        <v>294.05</v>
      </c>
      <c r="GJ459" s="78">
        <v>402.32</v>
      </c>
      <c r="GK459" s="78"/>
      <c r="GL459" s="79">
        <v>398.7</v>
      </c>
      <c r="GM459" s="65" t="s">
        <v>413</v>
      </c>
      <c r="GN459" s="68">
        <v>0.107181136120043</v>
      </c>
      <c r="GO459" s="78">
        <v>486.3</v>
      </c>
      <c r="GP459" s="78">
        <v>546.65</v>
      </c>
      <c r="GQ459" s="78">
        <v>438.5</v>
      </c>
      <c r="GR459" s="78">
        <v>340.3</v>
      </c>
      <c r="GS459" s="78"/>
      <c r="GT459" s="79"/>
      <c r="GU459" s="65" t="s">
        <v>414</v>
      </c>
      <c r="GV459" s="68">
        <v>1</v>
      </c>
      <c r="GW459" s="78">
        <v>456.85</v>
      </c>
      <c r="GX459" s="78">
        <v>463.05</v>
      </c>
      <c r="GY459" s="78">
        <v>422.65</v>
      </c>
      <c r="GZ459" s="78">
        <v>302</v>
      </c>
      <c r="HA459" s="78"/>
      <c r="HB459" s="79">
        <v>384.82</v>
      </c>
      <c r="HC459" s="65" t="s">
        <v>415</v>
      </c>
      <c r="HD459" s="68">
        <v>1</v>
      </c>
      <c r="HE459" s="78">
        <v>473.16</v>
      </c>
      <c r="HF459" s="78">
        <v>498.95</v>
      </c>
      <c r="HG459" s="78"/>
      <c r="HH459" s="78">
        <v>250.64</v>
      </c>
      <c r="HI459" s="78">
        <v>244</v>
      </c>
      <c r="HJ459" s="79">
        <v>399.22</v>
      </c>
      <c r="HK459" s="85" t="s">
        <v>416</v>
      </c>
      <c r="HL459" s="68">
        <v>1.38064337981499</v>
      </c>
      <c r="HM459" s="78">
        <v>472.5</v>
      </c>
      <c r="HN459" s="78">
        <v>471.52</v>
      </c>
      <c r="HO459" s="78">
        <v>412.48</v>
      </c>
      <c r="HP459" s="78"/>
      <c r="HQ459" s="78"/>
      <c r="HR459" s="79"/>
    </row>
    <row r="460" spans="1:226" x14ac:dyDescent="0.25">
      <c r="A460" s="81">
        <v>42261</v>
      </c>
      <c r="B460" s="82" t="s">
        <v>387</v>
      </c>
      <c r="C460" s="83">
        <v>492.51576580003115</v>
      </c>
      <c r="D460" s="83">
        <v>495.53846685145061</v>
      </c>
      <c r="E460" s="83">
        <v>463.78973564828323</v>
      </c>
      <c r="F460" s="83">
        <v>306.93792771569815</v>
      </c>
      <c r="G460" s="83">
        <v>251.97806321452592</v>
      </c>
      <c r="H460" s="84">
        <v>316.93994186665202</v>
      </c>
      <c r="I460" s="82" t="s">
        <v>388</v>
      </c>
      <c r="J460" s="83">
        <v>496.37363435992449</v>
      </c>
      <c r="K460" s="83">
        <v>495.01963052422542</v>
      </c>
      <c r="L460" s="83">
        <v>444.93721811584294</v>
      </c>
      <c r="M460" s="83">
        <v>303.21149598159775</v>
      </c>
      <c r="N460" s="83">
        <v>261.72360655737708</v>
      </c>
      <c r="O460" s="84">
        <v>340.37823234435604</v>
      </c>
      <c r="P460" s="65" t="s">
        <v>389</v>
      </c>
      <c r="Q460" s="78">
        <v>484.14</v>
      </c>
      <c r="R460" s="78">
        <v>492.03</v>
      </c>
      <c r="S460" s="78">
        <v>460.81</v>
      </c>
      <c r="T460" s="78">
        <v>252</v>
      </c>
      <c r="U460" s="78"/>
      <c r="V460" s="79"/>
      <c r="W460" s="65" t="s">
        <v>390</v>
      </c>
      <c r="X460" s="78">
        <v>497.84</v>
      </c>
      <c r="Y460" s="78">
        <v>511.24</v>
      </c>
      <c r="Z460" s="78">
        <v>430.73</v>
      </c>
      <c r="AA460" s="78">
        <v>226.41</v>
      </c>
      <c r="AB460" s="78"/>
      <c r="AC460" s="79">
        <v>361.16</v>
      </c>
      <c r="AD460" s="65" t="s">
        <v>391</v>
      </c>
      <c r="AE460" s="68">
        <v>0.51129972389814904</v>
      </c>
      <c r="AF460" s="78">
        <v>552.20000000000005</v>
      </c>
      <c r="AG460" s="78">
        <v>585.44000000000005</v>
      </c>
      <c r="AH460" s="78">
        <v>484.71</v>
      </c>
      <c r="AI460" s="78"/>
      <c r="AJ460" s="78"/>
      <c r="AK460" s="79">
        <v>292.07</v>
      </c>
      <c r="AL460" s="69" t="s">
        <v>392</v>
      </c>
      <c r="AM460" s="70">
        <v>1</v>
      </c>
      <c r="AN460" s="78">
        <v>527.63</v>
      </c>
      <c r="AO460" s="78">
        <v>533.5</v>
      </c>
      <c r="AP460" s="78">
        <v>551.11</v>
      </c>
      <c r="AQ460" s="78">
        <v>485.93</v>
      </c>
      <c r="AR460" s="78"/>
      <c r="AS460" s="79"/>
      <c r="AT460" s="65" t="s">
        <v>393</v>
      </c>
      <c r="AU460" s="68">
        <v>3.6878595663077197E-2</v>
      </c>
      <c r="AV460" s="78">
        <v>490.78</v>
      </c>
      <c r="AW460" s="78">
        <v>518.80999999999995</v>
      </c>
      <c r="AX460" s="78">
        <v>453.58</v>
      </c>
      <c r="AY460" s="78">
        <v>257.63</v>
      </c>
      <c r="AZ460" s="78"/>
      <c r="BA460" s="79">
        <v>344.17</v>
      </c>
      <c r="BB460" s="65" t="s">
        <v>394</v>
      </c>
      <c r="BC460" s="78">
        <v>493.4</v>
      </c>
      <c r="BD460" s="78">
        <v>491.78</v>
      </c>
      <c r="BE460" s="78">
        <v>451.93</v>
      </c>
      <c r="BF460" s="78"/>
      <c r="BG460" s="78"/>
      <c r="BH460" s="79">
        <v>374.38</v>
      </c>
      <c r="BI460" s="65" t="s">
        <v>395</v>
      </c>
      <c r="BJ460" s="68">
        <v>0.13404107018390399</v>
      </c>
      <c r="BK460" s="78">
        <v>566.19000000000005</v>
      </c>
      <c r="BL460" s="78">
        <v>574.9</v>
      </c>
      <c r="BM460" s="78">
        <v>625.89</v>
      </c>
      <c r="BN460" s="78">
        <v>325.58999999999997</v>
      </c>
      <c r="BO460" s="78"/>
      <c r="BP460" s="79"/>
      <c r="BQ460" s="65" t="s">
        <v>396</v>
      </c>
      <c r="BR460" s="68">
        <v>1</v>
      </c>
      <c r="BS460" s="78">
        <v>475.56</v>
      </c>
      <c r="BT460" s="78">
        <v>461.25</v>
      </c>
      <c r="BU460" s="78">
        <v>508.22</v>
      </c>
      <c r="BV460" s="78"/>
      <c r="BW460" s="78"/>
      <c r="BX460" s="79">
        <v>367.58</v>
      </c>
      <c r="BY460" s="65" t="s">
        <v>397</v>
      </c>
      <c r="BZ460" s="78">
        <v>525.72</v>
      </c>
      <c r="CA460" s="78">
        <v>529.39</v>
      </c>
      <c r="CB460" s="78">
        <v>435.8</v>
      </c>
      <c r="CC460" s="78">
        <v>290.68</v>
      </c>
      <c r="CD460" s="78"/>
      <c r="CE460" s="79">
        <v>458.95</v>
      </c>
      <c r="CF460" s="65" t="s">
        <v>398</v>
      </c>
      <c r="CG460" s="78">
        <v>523.03</v>
      </c>
      <c r="CH460" s="78">
        <v>512.82000000000005</v>
      </c>
      <c r="CI460" s="78">
        <v>479.54</v>
      </c>
      <c r="CJ460" s="78"/>
      <c r="CK460" s="78"/>
      <c r="CL460" s="79"/>
      <c r="CM460" s="65" t="s">
        <v>399</v>
      </c>
      <c r="CN460" s="78">
        <v>461.53</v>
      </c>
      <c r="CO460" s="78">
        <v>448.35</v>
      </c>
      <c r="CP460" s="78">
        <v>500.91</v>
      </c>
      <c r="CQ460" s="78">
        <v>279.35000000000002</v>
      </c>
      <c r="CR460" s="78"/>
      <c r="CS460" s="79">
        <v>569.16999999999996</v>
      </c>
      <c r="CT460" s="65" t="s">
        <v>400</v>
      </c>
      <c r="CU460" s="78">
        <v>494.65</v>
      </c>
      <c r="CV460" s="78">
        <v>584.72</v>
      </c>
      <c r="CW460" s="78"/>
      <c r="CX460" s="78">
        <v>292.62</v>
      </c>
      <c r="CY460" s="78"/>
      <c r="CZ460" s="79"/>
      <c r="DA460" s="65" t="s">
        <v>401</v>
      </c>
      <c r="DB460" s="68">
        <v>0.13250298131707999</v>
      </c>
      <c r="DC460" s="78">
        <v>478.71</v>
      </c>
      <c r="DD460" s="78">
        <v>519.41</v>
      </c>
      <c r="DE460" s="78">
        <v>446.72</v>
      </c>
      <c r="DF460" s="78">
        <v>359.08</v>
      </c>
      <c r="DG460" s="78"/>
      <c r="DH460" s="79">
        <v>412.53</v>
      </c>
      <c r="DI460" s="65" t="s">
        <v>402</v>
      </c>
      <c r="DJ460" s="68">
        <v>3.1915233140778101E-3</v>
      </c>
      <c r="DK460" s="78">
        <v>492.25</v>
      </c>
      <c r="DL460" s="78">
        <v>531.51</v>
      </c>
      <c r="DM460" s="78">
        <v>531.51</v>
      </c>
      <c r="DN460" s="78">
        <v>378.23</v>
      </c>
      <c r="DO460" s="78"/>
      <c r="DP460" s="79">
        <v>409.96</v>
      </c>
      <c r="DQ460" s="65" t="s">
        <v>403</v>
      </c>
      <c r="DR460" s="78">
        <v>505.29</v>
      </c>
      <c r="DS460" s="78">
        <v>500.19</v>
      </c>
      <c r="DT460" s="78">
        <v>442.03</v>
      </c>
      <c r="DU460" s="78">
        <v>493.09</v>
      </c>
      <c r="DV460" s="78"/>
      <c r="DW460" s="79"/>
      <c r="DX460" s="65" t="s">
        <v>404</v>
      </c>
      <c r="DY460" s="78">
        <v>503.14</v>
      </c>
      <c r="DZ460" s="78">
        <v>505.25</v>
      </c>
      <c r="EA460" s="78">
        <v>551.70000000000005</v>
      </c>
      <c r="EB460" s="78">
        <v>274.98</v>
      </c>
      <c r="EC460" s="78"/>
      <c r="ED460" s="79">
        <v>330.76</v>
      </c>
      <c r="EE460" s="65" t="s">
        <v>405</v>
      </c>
      <c r="EF460" s="68">
        <v>1</v>
      </c>
      <c r="EG460" s="78">
        <v>514.08000000000004</v>
      </c>
      <c r="EH460" s="78">
        <v>519.17999999999995</v>
      </c>
      <c r="EI460" s="78">
        <v>415.22</v>
      </c>
      <c r="EJ460" s="78"/>
      <c r="EK460" s="78">
        <v>327.94</v>
      </c>
      <c r="EL460" s="79">
        <v>239.04</v>
      </c>
      <c r="EM460" s="65" t="s">
        <v>406</v>
      </c>
      <c r="EN460" s="78">
        <v>512.78</v>
      </c>
      <c r="EO460" s="78">
        <v>516.88</v>
      </c>
      <c r="EP460" s="78">
        <v>445.26</v>
      </c>
      <c r="EQ460" s="78"/>
      <c r="ER460" s="78"/>
      <c r="ES460" s="79">
        <v>348.26</v>
      </c>
      <c r="ET460" s="65" t="s">
        <v>407</v>
      </c>
      <c r="EU460" s="68">
        <v>1</v>
      </c>
      <c r="EV460" s="78">
        <v>491.62</v>
      </c>
      <c r="EW460" s="78">
        <v>486.64</v>
      </c>
      <c r="EX460" s="78">
        <v>477.15</v>
      </c>
      <c r="EY460" s="78"/>
      <c r="EZ460" s="78"/>
      <c r="FA460" s="79">
        <v>344.87</v>
      </c>
      <c r="FB460" s="65" t="s">
        <v>408</v>
      </c>
      <c r="FC460" s="78">
        <v>624.69000000000005</v>
      </c>
      <c r="FD460" s="78">
        <v>625.4</v>
      </c>
      <c r="FE460" s="78">
        <v>645.37</v>
      </c>
      <c r="FF460" s="78"/>
      <c r="FG460" s="78"/>
      <c r="FH460" s="79"/>
      <c r="FI460" s="65" t="s">
        <v>409</v>
      </c>
      <c r="FJ460" s="78">
        <v>481.3</v>
      </c>
      <c r="FK460" s="78">
        <v>502.5</v>
      </c>
      <c r="FL460" s="78">
        <v>360.35</v>
      </c>
      <c r="FM460" s="78">
        <v>464.85</v>
      </c>
      <c r="FN460" s="78"/>
      <c r="FO460" s="79">
        <v>285.07</v>
      </c>
      <c r="FP460" s="65" t="s">
        <v>410</v>
      </c>
      <c r="FQ460" s="68">
        <v>0.23754661852388501</v>
      </c>
      <c r="FR460" s="78">
        <v>492.87</v>
      </c>
      <c r="FS460" s="78">
        <v>489.44</v>
      </c>
      <c r="FT460" s="78">
        <v>478.56</v>
      </c>
      <c r="FU460" s="78">
        <v>358.4</v>
      </c>
      <c r="FV460" s="78">
        <v>229.52</v>
      </c>
      <c r="FW460" s="79">
        <v>241.07</v>
      </c>
      <c r="FX460" s="65" t="s">
        <v>411</v>
      </c>
      <c r="FY460" s="78">
        <v>525.58000000000004</v>
      </c>
      <c r="FZ460" s="78">
        <v>545.14</v>
      </c>
      <c r="GA460" s="78">
        <v>495.61</v>
      </c>
      <c r="GB460" s="78">
        <v>459.48</v>
      </c>
      <c r="GC460" s="78"/>
      <c r="GD460" s="79">
        <v>317.37</v>
      </c>
      <c r="GE460" s="65" t="s">
        <v>412</v>
      </c>
      <c r="GF460" s="68">
        <v>0.22637238256932701</v>
      </c>
      <c r="GG460" s="78">
        <v>481.6</v>
      </c>
      <c r="GH460" s="78">
        <v>510.29</v>
      </c>
      <c r="GI460" s="78">
        <v>291.79000000000002</v>
      </c>
      <c r="GJ460" s="78">
        <v>395.65</v>
      </c>
      <c r="GK460" s="78"/>
      <c r="GL460" s="79">
        <v>400.46</v>
      </c>
      <c r="GM460" s="65" t="s">
        <v>413</v>
      </c>
      <c r="GN460" s="68">
        <v>0.10712372790573101</v>
      </c>
      <c r="GO460" s="78">
        <v>511.75</v>
      </c>
      <c r="GP460" s="78">
        <v>563.49</v>
      </c>
      <c r="GQ460" s="78">
        <v>454.29</v>
      </c>
      <c r="GR460" s="78">
        <v>345.15</v>
      </c>
      <c r="GS460" s="78"/>
      <c r="GT460" s="79"/>
      <c r="GU460" s="65" t="s">
        <v>414</v>
      </c>
      <c r="GV460" s="68">
        <v>1</v>
      </c>
      <c r="GW460" s="78">
        <v>449.48</v>
      </c>
      <c r="GX460" s="78">
        <v>442.56</v>
      </c>
      <c r="GY460" s="78">
        <v>399.7</v>
      </c>
      <c r="GZ460" s="78">
        <v>302</v>
      </c>
      <c r="HA460" s="78"/>
      <c r="HB460" s="79">
        <v>387.19</v>
      </c>
      <c r="HC460" s="65" t="s">
        <v>415</v>
      </c>
      <c r="HD460" s="68">
        <v>1</v>
      </c>
      <c r="HE460" s="78">
        <v>480.66</v>
      </c>
      <c r="HF460" s="78">
        <v>488.95</v>
      </c>
      <c r="HG460" s="78"/>
      <c r="HH460" s="78">
        <v>267.26</v>
      </c>
      <c r="HI460" s="78">
        <v>260.62</v>
      </c>
      <c r="HJ460" s="79">
        <v>400.05</v>
      </c>
      <c r="HK460" s="85" t="s">
        <v>416</v>
      </c>
      <c r="HL460" s="68">
        <v>1.36351240796291</v>
      </c>
      <c r="HM460" s="78">
        <v>466.61</v>
      </c>
      <c r="HN460" s="78">
        <v>459.12</v>
      </c>
      <c r="HO460" s="78">
        <v>399.14</v>
      </c>
      <c r="HP460" s="78"/>
      <c r="HQ460" s="78"/>
      <c r="HR460" s="79"/>
    </row>
    <row r="461" spans="1:226" x14ac:dyDescent="0.25">
      <c r="A461" s="81">
        <v>42254</v>
      </c>
      <c r="B461" s="82" t="s">
        <v>387</v>
      </c>
      <c r="C461" s="83">
        <v>493.91126834491297</v>
      </c>
      <c r="D461" s="83">
        <v>490.42366485227478</v>
      </c>
      <c r="E461" s="83">
        <v>459.73231267521135</v>
      </c>
      <c r="F461" s="83">
        <v>311.84698355190073</v>
      </c>
      <c r="G461" s="83">
        <v>224.00462676529926</v>
      </c>
      <c r="H461" s="84">
        <v>319.28226459768985</v>
      </c>
      <c r="I461" s="82" t="s">
        <v>388</v>
      </c>
      <c r="J461" s="83">
        <v>497.23343986094443</v>
      </c>
      <c r="K461" s="83">
        <v>489.47823810582452</v>
      </c>
      <c r="L461" s="83">
        <v>440.90323048785865</v>
      </c>
      <c r="M461" s="83">
        <v>307.62417348006903</v>
      </c>
      <c r="N461" s="83">
        <v>222.08426229508194</v>
      </c>
      <c r="O461" s="84">
        <v>342.87705049056137</v>
      </c>
      <c r="P461" s="65" t="s">
        <v>389</v>
      </c>
      <c r="Q461" s="78">
        <v>489.97</v>
      </c>
      <c r="R461" s="78">
        <v>493.69</v>
      </c>
      <c r="S461" s="78">
        <v>466.19</v>
      </c>
      <c r="T461" s="78">
        <v>256</v>
      </c>
      <c r="U461" s="78"/>
      <c r="V461" s="79"/>
      <c r="W461" s="65" t="s">
        <v>390</v>
      </c>
      <c r="X461" s="78">
        <v>476.18</v>
      </c>
      <c r="Y461" s="78">
        <v>494.14</v>
      </c>
      <c r="Z461" s="78">
        <v>443.87</v>
      </c>
      <c r="AA461" s="78">
        <v>226.41</v>
      </c>
      <c r="AB461" s="78"/>
      <c r="AC461" s="79">
        <v>333.06</v>
      </c>
      <c r="AD461" s="65" t="s">
        <v>391</v>
      </c>
      <c r="AE461" s="68">
        <v>0.51129972389814904</v>
      </c>
      <c r="AF461" s="78">
        <v>557.07000000000005</v>
      </c>
      <c r="AG461" s="78">
        <v>590.30999999999995</v>
      </c>
      <c r="AH461" s="78">
        <v>484.71</v>
      </c>
      <c r="AI461" s="78"/>
      <c r="AJ461" s="78"/>
      <c r="AK461" s="79">
        <v>296.08999999999997</v>
      </c>
      <c r="AL461" s="69" t="s">
        <v>392</v>
      </c>
      <c r="AM461" s="70">
        <v>1</v>
      </c>
      <c r="AN461" s="78">
        <v>528.9</v>
      </c>
      <c r="AO461" s="78">
        <v>533.54</v>
      </c>
      <c r="AP461" s="78">
        <v>543.96</v>
      </c>
      <c r="AQ461" s="78">
        <v>485.93</v>
      </c>
      <c r="AR461" s="78"/>
      <c r="AS461" s="79"/>
      <c r="AT461" s="65" t="s">
        <v>393</v>
      </c>
      <c r="AU461" s="68">
        <v>3.7001406053429997E-2</v>
      </c>
      <c r="AV461" s="78">
        <v>500.06</v>
      </c>
      <c r="AW461" s="78">
        <v>523.72</v>
      </c>
      <c r="AX461" s="78">
        <v>446.59</v>
      </c>
      <c r="AY461" s="78">
        <v>258.49</v>
      </c>
      <c r="AZ461" s="78"/>
      <c r="BA461" s="79">
        <v>347.52</v>
      </c>
      <c r="BB461" s="65" t="s">
        <v>394</v>
      </c>
      <c r="BC461" s="78">
        <v>500.96</v>
      </c>
      <c r="BD461" s="78">
        <v>497.67</v>
      </c>
      <c r="BE461" s="78">
        <v>441.78</v>
      </c>
      <c r="BF461" s="78"/>
      <c r="BG461" s="78"/>
      <c r="BH461" s="79">
        <v>374.38</v>
      </c>
      <c r="BI461" s="65" t="s">
        <v>395</v>
      </c>
      <c r="BJ461" s="68">
        <v>0.134023105583403</v>
      </c>
      <c r="BK461" s="78">
        <v>569.33000000000004</v>
      </c>
      <c r="BL461" s="78">
        <v>584.47</v>
      </c>
      <c r="BM461" s="78">
        <v>635.46</v>
      </c>
      <c r="BN461" s="78">
        <v>345.65</v>
      </c>
      <c r="BO461" s="78"/>
      <c r="BP461" s="79"/>
      <c r="BQ461" s="65" t="s">
        <v>396</v>
      </c>
      <c r="BR461" s="68">
        <v>1</v>
      </c>
      <c r="BS461" s="78">
        <v>477.23</v>
      </c>
      <c r="BT461" s="78">
        <v>423.75</v>
      </c>
      <c r="BU461" s="78">
        <v>508.22</v>
      </c>
      <c r="BV461" s="78"/>
      <c r="BW461" s="78"/>
      <c r="BX461" s="79">
        <v>372.58</v>
      </c>
      <c r="BY461" s="65" t="s">
        <v>397</v>
      </c>
      <c r="BZ461" s="78">
        <v>524.64</v>
      </c>
      <c r="CA461" s="78">
        <v>525.72</v>
      </c>
      <c r="CB461" s="78">
        <v>423.79</v>
      </c>
      <c r="CC461" s="78">
        <v>292.27</v>
      </c>
      <c r="CD461" s="78"/>
      <c r="CE461" s="79">
        <v>460.23</v>
      </c>
      <c r="CF461" s="65" t="s">
        <v>398</v>
      </c>
      <c r="CG461" s="78">
        <v>527.87</v>
      </c>
      <c r="CH461" s="78">
        <v>520.88</v>
      </c>
      <c r="CI461" s="78">
        <v>490.02</v>
      </c>
      <c r="CJ461" s="78"/>
      <c r="CK461" s="78"/>
      <c r="CL461" s="79"/>
      <c r="CM461" s="65" t="s">
        <v>399</v>
      </c>
      <c r="CN461" s="78">
        <v>447.76</v>
      </c>
      <c r="CO461" s="78">
        <v>432.11</v>
      </c>
      <c r="CP461" s="78">
        <v>497.61</v>
      </c>
      <c r="CQ461" s="78">
        <v>296.93</v>
      </c>
      <c r="CR461" s="78"/>
      <c r="CS461" s="79">
        <v>578.55999999999995</v>
      </c>
      <c r="CT461" s="65" t="s">
        <v>400</v>
      </c>
      <c r="CU461" s="78">
        <v>492.99</v>
      </c>
      <c r="CV461" s="78">
        <v>579.76</v>
      </c>
      <c r="CW461" s="78"/>
      <c r="CX461" s="78">
        <v>301.35000000000002</v>
      </c>
      <c r="CY461" s="78"/>
      <c r="CZ461" s="79"/>
      <c r="DA461" s="65" t="s">
        <v>401</v>
      </c>
      <c r="DB461" s="68">
        <v>0.13233639912657999</v>
      </c>
      <c r="DC461" s="78">
        <v>447.72</v>
      </c>
      <c r="DD461" s="78">
        <v>482.76</v>
      </c>
      <c r="DE461" s="78">
        <v>409.1</v>
      </c>
      <c r="DF461" s="78">
        <v>358.63</v>
      </c>
      <c r="DG461" s="78"/>
      <c r="DH461" s="79">
        <v>382.9</v>
      </c>
      <c r="DI461" s="65" t="s">
        <v>402</v>
      </c>
      <c r="DJ461" s="68">
        <v>3.1844091328853902E-3</v>
      </c>
      <c r="DK461" s="78">
        <v>479.15</v>
      </c>
      <c r="DL461" s="78">
        <v>510.73</v>
      </c>
      <c r="DM461" s="78">
        <v>510.73</v>
      </c>
      <c r="DN461" s="78">
        <v>473.17</v>
      </c>
      <c r="DO461" s="78"/>
      <c r="DP461" s="79">
        <v>409.39</v>
      </c>
      <c r="DQ461" s="65" t="s">
        <v>403</v>
      </c>
      <c r="DR461" s="78">
        <v>505.29</v>
      </c>
      <c r="DS461" s="78">
        <v>475.8</v>
      </c>
      <c r="DT461" s="78">
        <v>420.45</v>
      </c>
      <c r="DU461" s="78">
        <v>509.59</v>
      </c>
      <c r="DV461" s="78"/>
      <c r="DW461" s="79"/>
      <c r="DX461" s="65" t="s">
        <v>404</v>
      </c>
      <c r="DY461" s="78">
        <v>499.6</v>
      </c>
      <c r="DZ461" s="78">
        <v>495.06</v>
      </c>
      <c r="EA461" s="78">
        <v>554.49</v>
      </c>
      <c r="EB461" s="78">
        <v>295.98</v>
      </c>
      <c r="EC461" s="78"/>
      <c r="ED461" s="79">
        <v>335.03</v>
      </c>
      <c r="EE461" s="65" t="s">
        <v>405</v>
      </c>
      <c r="EF461" s="68">
        <v>1</v>
      </c>
      <c r="EG461" s="78">
        <v>516.53</v>
      </c>
      <c r="EH461" s="78">
        <v>523.45000000000005</v>
      </c>
      <c r="EI461" s="78">
        <v>424.31</v>
      </c>
      <c r="EJ461" s="78"/>
      <c r="EK461" s="78">
        <v>327.94</v>
      </c>
      <c r="EL461" s="79">
        <v>241.74</v>
      </c>
      <c r="EM461" s="65" t="s">
        <v>406</v>
      </c>
      <c r="EN461" s="78">
        <v>512.78</v>
      </c>
      <c r="EO461" s="78">
        <v>516.88</v>
      </c>
      <c r="EP461" s="78">
        <v>445.26</v>
      </c>
      <c r="EQ461" s="78"/>
      <c r="ER461" s="78"/>
      <c r="ES461" s="79">
        <v>303.25</v>
      </c>
      <c r="ET461" s="65" t="s">
        <v>407</v>
      </c>
      <c r="EU461" s="68">
        <v>1</v>
      </c>
      <c r="EV461" s="78">
        <v>491.62</v>
      </c>
      <c r="EW461" s="78">
        <v>486.64</v>
      </c>
      <c r="EX461" s="78">
        <v>477.15</v>
      </c>
      <c r="EY461" s="78"/>
      <c r="EZ461" s="78"/>
      <c r="FA461" s="79">
        <v>346.52</v>
      </c>
      <c r="FB461" s="65" t="s">
        <v>408</v>
      </c>
      <c r="FC461" s="78">
        <v>624.69000000000005</v>
      </c>
      <c r="FD461" s="78">
        <v>625.4</v>
      </c>
      <c r="FE461" s="78">
        <v>645.37</v>
      </c>
      <c r="FF461" s="78"/>
      <c r="FG461" s="78"/>
      <c r="FH461" s="79"/>
      <c r="FI461" s="65" t="s">
        <v>409</v>
      </c>
      <c r="FJ461" s="78">
        <v>482.13</v>
      </c>
      <c r="FK461" s="78">
        <v>493.41</v>
      </c>
      <c r="FL461" s="78">
        <v>360.35</v>
      </c>
      <c r="FM461" s="78">
        <v>464.85</v>
      </c>
      <c r="FN461" s="78"/>
      <c r="FO461" s="79">
        <v>284.25</v>
      </c>
      <c r="FP461" s="65" t="s">
        <v>410</v>
      </c>
      <c r="FQ461" s="68">
        <v>0.23641779753179801</v>
      </c>
      <c r="FR461" s="78">
        <v>500.11</v>
      </c>
      <c r="FS461" s="78">
        <v>480.75</v>
      </c>
      <c r="FT461" s="78">
        <v>480.57</v>
      </c>
      <c r="FU461" s="78">
        <v>362.95</v>
      </c>
      <c r="FV461" s="78">
        <v>228.43</v>
      </c>
      <c r="FW461" s="79">
        <v>245.16</v>
      </c>
      <c r="FX461" s="65" t="s">
        <v>411</v>
      </c>
      <c r="FY461" s="78">
        <v>538.59</v>
      </c>
      <c r="FZ461" s="78">
        <v>558.15</v>
      </c>
      <c r="GA461" s="78">
        <v>514.30999999999995</v>
      </c>
      <c r="GB461" s="78">
        <v>426.01</v>
      </c>
      <c r="GC461" s="78"/>
      <c r="GD461" s="79">
        <v>317.37</v>
      </c>
      <c r="GE461" s="65" t="s">
        <v>412</v>
      </c>
      <c r="GF461" s="68">
        <v>0.225514737388088</v>
      </c>
      <c r="GG461" s="78">
        <v>475.24</v>
      </c>
      <c r="GH461" s="78">
        <v>501.88</v>
      </c>
      <c r="GI461" s="78">
        <v>306.56</v>
      </c>
      <c r="GJ461" s="78">
        <v>416.96</v>
      </c>
      <c r="GK461" s="78"/>
      <c r="GL461" s="79">
        <v>400.01</v>
      </c>
      <c r="GM461" s="65" t="s">
        <v>413</v>
      </c>
      <c r="GN461" s="68">
        <v>0.106160493433973</v>
      </c>
      <c r="GO461" s="78">
        <v>507.15</v>
      </c>
      <c r="GP461" s="78">
        <v>558.42999999999995</v>
      </c>
      <c r="GQ461" s="78">
        <v>450.21</v>
      </c>
      <c r="GR461" s="78">
        <v>348.63</v>
      </c>
      <c r="GS461" s="78"/>
      <c r="GT461" s="79"/>
      <c r="GU461" s="65" t="s">
        <v>414</v>
      </c>
      <c r="GV461" s="68">
        <v>1</v>
      </c>
      <c r="GW461" s="78">
        <v>449.48</v>
      </c>
      <c r="GX461" s="78">
        <v>442.56</v>
      </c>
      <c r="GY461" s="78">
        <v>399.7</v>
      </c>
      <c r="GZ461" s="78">
        <v>302</v>
      </c>
      <c r="HA461" s="78"/>
      <c r="HB461" s="79">
        <v>408.54</v>
      </c>
      <c r="HC461" s="65" t="s">
        <v>415</v>
      </c>
      <c r="HD461" s="68">
        <v>1</v>
      </c>
      <c r="HE461" s="78">
        <v>481.5</v>
      </c>
      <c r="HF461" s="78">
        <v>479.78</v>
      </c>
      <c r="HG461" s="78"/>
      <c r="HH461" s="78">
        <v>226.96</v>
      </c>
      <c r="HI461" s="78">
        <v>220.32</v>
      </c>
      <c r="HJ461" s="79">
        <v>400.05</v>
      </c>
      <c r="HK461" s="85" t="s">
        <v>416</v>
      </c>
      <c r="HL461" s="68">
        <v>1.3692065448072801</v>
      </c>
      <c r="HM461" s="78">
        <v>471.87</v>
      </c>
      <c r="HN461" s="78">
        <v>459.16</v>
      </c>
      <c r="HO461" s="78">
        <v>424.51</v>
      </c>
      <c r="HP461" s="78"/>
      <c r="HQ461" s="78"/>
      <c r="HR461" s="79"/>
    </row>
    <row r="462" spans="1:226" x14ac:dyDescent="0.25">
      <c r="A462" s="81">
        <v>42247</v>
      </c>
      <c r="B462" s="82" t="s">
        <v>387</v>
      </c>
      <c r="C462" s="83">
        <v>492.67387564025552</v>
      </c>
      <c r="D462" s="83">
        <v>480.18493734904143</v>
      </c>
      <c r="E462" s="83">
        <v>431.33769170709007</v>
      </c>
      <c r="F462" s="83">
        <v>297.67121132124004</v>
      </c>
      <c r="G462" s="83">
        <v>248.328231338265</v>
      </c>
      <c r="H462" s="84">
        <v>324.47320399232643</v>
      </c>
      <c r="I462" s="82" t="s">
        <v>388</v>
      </c>
      <c r="J462" s="83">
        <v>494.36994489051943</v>
      </c>
      <c r="K462" s="83">
        <v>476.28420138598625</v>
      </c>
      <c r="L462" s="83">
        <v>412.80956696016739</v>
      </c>
      <c r="M462" s="83">
        <v>293.33590764965362</v>
      </c>
      <c r="N462" s="83">
        <v>245.89737704918034</v>
      </c>
      <c r="O462" s="84">
        <v>345.31457777260698</v>
      </c>
      <c r="P462" s="65" t="s">
        <v>389</v>
      </c>
      <c r="Q462" s="78">
        <v>492.47</v>
      </c>
      <c r="R462" s="78">
        <v>477.86</v>
      </c>
      <c r="S462" s="78">
        <v>457.74</v>
      </c>
      <c r="T462" s="78">
        <v>223</v>
      </c>
      <c r="U462" s="78"/>
      <c r="V462" s="79"/>
      <c r="W462" s="65" t="s">
        <v>390</v>
      </c>
      <c r="X462" s="78">
        <v>452.05</v>
      </c>
      <c r="Y462" s="78">
        <v>519.91999999999996</v>
      </c>
      <c r="Z462" s="78">
        <v>406.18</v>
      </c>
      <c r="AA462" s="78">
        <v>202.08</v>
      </c>
      <c r="AB462" s="78"/>
      <c r="AC462" s="79">
        <v>314.05</v>
      </c>
      <c r="AD462" s="65" t="s">
        <v>391</v>
      </c>
      <c r="AE462" s="68">
        <v>0.51129972389814904</v>
      </c>
      <c r="AF462" s="78">
        <v>580.45000000000005</v>
      </c>
      <c r="AG462" s="78">
        <v>614.04999999999995</v>
      </c>
      <c r="AH462" s="78">
        <v>467.33</v>
      </c>
      <c r="AI462" s="78"/>
      <c r="AJ462" s="78"/>
      <c r="AK462" s="79">
        <v>317.27</v>
      </c>
      <c r="AL462" s="69" t="s">
        <v>392</v>
      </c>
      <c r="AM462" s="70">
        <v>1</v>
      </c>
      <c r="AN462" s="78">
        <v>540.32000000000005</v>
      </c>
      <c r="AO462" s="78">
        <v>551.42999999999995</v>
      </c>
      <c r="AP462" s="78">
        <v>568.80999999999995</v>
      </c>
      <c r="AQ462" s="78">
        <v>485.93</v>
      </c>
      <c r="AR462" s="78"/>
      <c r="AS462" s="79"/>
      <c r="AT462" s="65" t="s">
        <v>393</v>
      </c>
      <c r="AU462" s="68">
        <v>3.70082528403834E-2</v>
      </c>
      <c r="AV462" s="78">
        <v>513.91</v>
      </c>
      <c r="AW462" s="78">
        <v>532.84</v>
      </c>
      <c r="AX462" s="78">
        <v>430.95</v>
      </c>
      <c r="AY462" s="78">
        <v>258.5</v>
      </c>
      <c r="AZ462" s="78"/>
      <c r="BA462" s="79">
        <v>349.94</v>
      </c>
      <c r="BB462" s="65" t="s">
        <v>394</v>
      </c>
      <c r="BC462" s="78">
        <v>484.16</v>
      </c>
      <c r="BD462" s="78">
        <v>467.42</v>
      </c>
      <c r="BE462" s="78">
        <v>404.83</v>
      </c>
      <c r="BF462" s="78"/>
      <c r="BG462" s="78"/>
      <c r="BH462" s="79">
        <v>375.39</v>
      </c>
      <c r="BI462" s="65" t="s">
        <v>395</v>
      </c>
      <c r="BJ462" s="68">
        <v>0.13399616770960401</v>
      </c>
      <c r="BK462" s="78">
        <v>558.5</v>
      </c>
      <c r="BL462" s="78">
        <v>558.63</v>
      </c>
      <c r="BM462" s="78">
        <v>609.6</v>
      </c>
      <c r="BN462" s="78">
        <v>312.08</v>
      </c>
      <c r="BO462" s="78"/>
      <c r="BP462" s="79"/>
      <c r="BQ462" s="65" t="s">
        <v>396</v>
      </c>
      <c r="BR462" s="68">
        <v>1</v>
      </c>
      <c r="BS462" s="78">
        <v>477.23</v>
      </c>
      <c r="BT462" s="78">
        <v>423.75</v>
      </c>
      <c r="BU462" s="78">
        <v>508.22</v>
      </c>
      <c r="BV462" s="78"/>
      <c r="BW462" s="78"/>
      <c r="BX462" s="79">
        <v>372.58</v>
      </c>
      <c r="BY462" s="65" t="s">
        <v>397</v>
      </c>
      <c r="BZ462" s="78">
        <v>516.62</v>
      </c>
      <c r="CA462" s="78">
        <v>503.42</v>
      </c>
      <c r="CB462" s="78">
        <v>412.01</v>
      </c>
      <c r="CC462" s="78">
        <v>280.52999999999997</v>
      </c>
      <c r="CD462" s="78"/>
      <c r="CE462" s="79">
        <v>474.99</v>
      </c>
      <c r="CF462" s="65" t="s">
        <v>398</v>
      </c>
      <c r="CG462" s="78">
        <v>541.57000000000005</v>
      </c>
      <c r="CH462" s="78">
        <v>530.55999999999995</v>
      </c>
      <c r="CI462" s="78">
        <v>454.54</v>
      </c>
      <c r="CJ462" s="78"/>
      <c r="CK462" s="78"/>
      <c r="CL462" s="79"/>
      <c r="CM462" s="65" t="s">
        <v>399</v>
      </c>
      <c r="CN462" s="78">
        <v>467.28</v>
      </c>
      <c r="CO462" s="78">
        <v>424.98</v>
      </c>
      <c r="CP462" s="78">
        <v>480.17</v>
      </c>
      <c r="CQ462" s="78">
        <v>293.89</v>
      </c>
      <c r="CR462" s="78"/>
      <c r="CS462" s="79">
        <v>585.70000000000005</v>
      </c>
      <c r="CT462" s="65" t="s">
        <v>400</v>
      </c>
      <c r="CU462" s="78">
        <v>506.6</v>
      </c>
      <c r="CV462" s="78">
        <v>587.01</v>
      </c>
      <c r="CW462" s="78"/>
      <c r="CX462" s="78">
        <v>260.24</v>
      </c>
      <c r="CY462" s="78"/>
      <c r="CZ462" s="79"/>
      <c r="DA462" s="65" t="s">
        <v>401</v>
      </c>
      <c r="DB462" s="68">
        <v>0.132397722759169</v>
      </c>
      <c r="DC462" s="78">
        <v>487.75</v>
      </c>
      <c r="DD462" s="78">
        <v>507.24</v>
      </c>
      <c r="DE462" s="78">
        <v>433.66</v>
      </c>
      <c r="DF462" s="78">
        <v>466.44</v>
      </c>
      <c r="DG462" s="78"/>
      <c r="DH462" s="79">
        <v>375.45</v>
      </c>
      <c r="DI462" s="65" t="s">
        <v>402</v>
      </c>
      <c r="DJ462" s="68">
        <v>3.1776294884016498E-3</v>
      </c>
      <c r="DK462" s="78">
        <v>479.19</v>
      </c>
      <c r="DL462" s="78">
        <v>494.66</v>
      </c>
      <c r="DM462" s="78">
        <v>494.66</v>
      </c>
      <c r="DN462" s="78">
        <v>499.58</v>
      </c>
      <c r="DO462" s="78"/>
      <c r="DP462" s="79">
        <v>427.36</v>
      </c>
      <c r="DQ462" s="65" t="s">
        <v>403</v>
      </c>
      <c r="DR462" s="78">
        <v>513.41999999999996</v>
      </c>
      <c r="DS462" s="78">
        <v>508.32</v>
      </c>
      <c r="DT462" s="78">
        <v>401.89</v>
      </c>
      <c r="DU462" s="78">
        <v>484.19</v>
      </c>
      <c r="DV462" s="78"/>
      <c r="DW462" s="79"/>
      <c r="DX462" s="65" t="s">
        <v>404</v>
      </c>
      <c r="DY462" s="78">
        <v>506.1</v>
      </c>
      <c r="DZ462" s="78">
        <v>490.04</v>
      </c>
      <c r="EA462" s="78">
        <v>522.5</v>
      </c>
      <c r="EB462" s="78">
        <v>262.20999999999998</v>
      </c>
      <c r="EC462" s="78"/>
      <c r="ED462" s="79">
        <v>338.77</v>
      </c>
      <c r="EE462" s="65" t="s">
        <v>405</v>
      </c>
      <c r="EF462" s="68">
        <v>1</v>
      </c>
      <c r="EG462" s="78">
        <v>518.21</v>
      </c>
      <c r="EH462" s="78">
        <v>517.45000000000005</v>
      </c>
      <c r="EI462" s="78">
        <v>415.22</v>
      </c>
      <c r="EJ462" s="78"/>
      <c r="EK462" s="78">
        <v>327.94</v>
      </c>
      <c r="EL462" s="79">
        <v>245.36</v>
      </c>
      <c r="EM462" s="65" t="s">
        <v>406</v>
      </c>
      <c r="EN462" s="78">
        <v>491.94</v>
      </c>
      <c r="EO462" s="78">
        <v>498.03</v>
      </c>
      <c r="EP462" s="78">
        <v>398.77</v>
      </c>
      <c r="EQ462" s="78"/>
      <c r="ER462" s="78"/>
      <c r="ES462" s="79">
        <v>303.25</v>
      </c>
      <c r="ET462" s="65" t="s">
        <v>407</v>
      </c>
      <c r="EU462" s="68">
        <v>1</v>
      </c>
      <c r="EV462" s="78">
        <v>507.44</v>
      </c>
      <c r="EW462" s="78">
        <v>500.74</v>
      </c>
      <c r="EX462" s="78">
        <v>491.25</v>
      </c>
      <c r="EY462" s="78"/>
      <c r="EZ462" s="78"/>
      <c r="FA462" s="79">
        <v>353.96</v>
      </c>
      <c r="FB462" s="65" t="s">
        <v>408</v>
      </c>
      <c r="FC462" s="78">
        <v>624.69000000000005</v>
      </c>
      <c r="FD462" s="78">
        <v>625.4</v>
      </c>
      <c r="FE462" s="78">
        <v>645.37</v>
      </c>
      <c r="FF462" s="78"/>
      <c r="FG462" s="78"/>
      <c r="FH462" s="79"/>
      <c r="FI462" s="65" t="s">
        <v>409</v>
      </c>
      <c r="FJ462" s="78">
        <v>482.95</v>
      </c>
      <c r="FK462" s="78">
        <v>466.06</v>
      </c>
      <c r="FL462" s="78">
        <v>360.35</v>
      </c>
      <c r="FM462" s="78">
        <v>464.85</v>
      </c>
      <c r="FN462" s="78"/>
      <c r="FO462" s="79">
        <v>276.88</v>
      </c>
      <c r="FP462" s="65" t="s">
        <v>410</v>
      </c>
      <c r="FQ462" s="68">
        <v>0.23646811227506001</v>
      </c>
      <c r="FR462" s="78">
        <v>513.08000000000004</v>
      </c>
      <c r="FS462" s="78">
        <v>488.36</v>
      </c>
      <c r="FT462" s="78">
        <v>459.48</v>
      </c>
      <c r="FU462" s="78">
        <v>364.22</v>
      </c>
      <c r="FV462" s="78">
        <v>253.93</v>
      </c>
      <c r="FW462" s="79">
        <v>252.04</v>
      </c>
      <c r="FX462" s="65" t="s">
        <v>411</v>
      </c>
      <c r="FY462" s="78">
        <v>525.58000000000004</v>
      </c>
      <c r="FZ462" s="78">
        <v>528.88</v>
      </c>
      <c r="GA462" s="78">
        <v>485.04</v>
      </c>
      <c r="GB462" s="78">
        <v>447.28</v>
      </c>
      <c r="GC462" s="78"/>
      <c r="GD462" s="79">
        <v>317.37</v>
      </c>
      <c r="GE462" s="65" t="s">
        <v>412</v>
      </c>
      <c r="GF462" s="68">
        <v>0.225697970975241</v>
      </c>
      <c r="GG462" s="78">
        <v>455.26</v>
      </c>
      <c r="GH462" s="78">
        <v>481.83</v>
      </c>
      <c r="GI462" s="78">
        <v>344.19</v>
      </c>
      <c r="GJ462" s="78">
        <v>425.21</v>
      </c>
      <c r="GK462" s="78"/>
      <c r="GL462" s="79">
        <v>402.26</v>
      </c>
      <c r="GM462" s="65" t="s">
        <v>413</v>
      </c>
      <c r="GN462" s="68">
        <v>0.10522771277043499</v>
      </c>
      <c r="GO462" s="78">
        <v>473.23</v>
      </c>
      <c r="GP462" s="78">
        <v>515.64</v>
      </c>
      <c r="GQ462" s="78">
        <v>426.97</v>
      </c>
      <c r="GR462" s="78">
        <v>324.31</v>
      </c>
      <c r="GS462" s="78"/>
      <c r="GT462" s="79"/>
      <c r="GU462" s="65" t="s">
        <v>414</v>
      </c>
      <c r="GV462" s="68">
        <v>1</v>
      </c>
      <c r="GW462" s="78">
        <v>494.56</v>
      </c>
      <c r="GX462" s="78">
        <v>467.97</v>
      </c>
      <c r="GY462" s="78">
        <v>423.73</v>
      </c>
      <c r="GZ462" s="78">
        <v>345</v>
      </c>
      <c r="HA462" s="78"/>
      <c r="HB462" s="79">
        <v>408.54</v>
      </c>
      <c r="HC462" s="65" t="s">
        <v>415</v>
      </c>
      <c r="HD462" s="68">
        <v>1</v>
      </c>
      <c r="HE462" s="78">
        <v>490.66</v>
      </c>
      <c r="HF462" s="78">
        <v>485.62</v>
      </c>
      <c r="HG462" s="78"/>
      <c r="HH462" s="78">
        <v>251.17</v>
      </c>
      <c r="HI462" s="78">
        <v>244.53</v>
      </c>
      <c r="HJ462" s="79">
        <v>407.55</v>
      </c>
      <c r="HK462" s="85" t="s">
        <v>416</v>
      </c>
      <c r="HL462" s="68">
        <v>1.3745137657553601</v>
      </c>
      <c r="HM462" s="78">
        <v>477.3</v>
      </c>
      <c r="HN462" s="78">
        <v>462.51</v>
      </c>
      <c r="HO462" s="78">
        <v>404.44</v>
      </c>
      <c r="HP462" s="78"/>
      <c r="HQ462" s="78"/>
      <c r="HR462" s="79"/>
    </row>
    <row r="463" spans="1:226" x14ac:dyDescent="0.25">
      <c r="A463" s="81">
        <v>42240</v>
      </c>
      <c r="B463" s="82" t="s">
        <v>387</v>
      </c>
      <c r="C463" s="83">
        <v>519.50503260614971</v>
      </c>
      <c r="D463" s="83">
        <v>498.76025937126667</v>
      </c>
      <c r="E463" s="83">
        <v>455.93365195319302</v>
      </c>
      <c r="F463" s="83">
        <v>320.57816077007027</v>
      </c>
      <c r="G463" s="83">
        <v>262.83011432414258</v>
      </c>
      <c r="H463" s="84">
        <v>327.86112271780769</v>
      </c>
      <c r="I463" s="82" t="s">
        <v>388</v>
      </c>
      <c r="J463" s="83">
        <v>523.0024042529775</v>
      </c>
      <c r="K463" s="83">
        <v>496.42304850260052</v>
      </c>
      <c r="L463" s="83">
        <v>437.49339143130999</v>
      </c>
      <c r="M463" s="83">
        <v>317.15536226553877</v>
      </c>
      <c r="N463" s="83">
        <v>263.05147540983609</v>
      </c>
      <c r="O463" s="84">
        <v>349.60370037318597</v>
      </c>
      <c r="P463" s="65" t="s">
        <v>389</v>
      </c>
      <c r="Q463" s="78">
        <v>509.97</v>
      </c>
      <c r="R463" s="78">
        <v>487.86</v>
      </c>
      <c r="S463" s="78">
        <v>441.04</v>
      </c>
      <c r="T463" s="78">
        <v>252</v>
      </c>
      <c r="U463" s="78"/>
      <c r="V463" s="79"/>
      <c r="W463" s="65" t="s">
        <v>390</v>
      </c>
      <c r="X463" s="78">
        <v>488.75</v>
      </c>
      <c r="Y463" s="78">
        <v>482.32</v>
      </c>
      <c r="Z463" s="78">
        <v>427.01</v>
      </c>
      <c r="AA463" s="78">
        <v>222.15</v>
      </c>
      <c r="AB463" s="78"/>
      <c r="AC463" s="79">
        <v>343.8</v>
      </c>
      <c r="AD463" s="65" t="s">
        <v>391</v>
      </c>
      <c r="AE463" s="68">
        <v>0.51129972389814904</v>
      </c>
      <c r="AF463" s="78">
        <v>607.11</v>
      </c>
      <c r="AG463" s="78">
        <v>636.80999999999995</v>
      </c>
      <c r="AH463" s="78">
        <v>484.71</v>
      </c>
      <c r="AI463" s="78"/>
      <c r="AJ463" s="78"/>
      <c r="AK463" s="79">
        <v>326.16000000000003</v>
      </c>
      <c r="AL463" s="69" t="s">
        <v>392</v>
      </c>
      <c r="AM463" s="70">
        <v>1</v>
      </c>
      <c r="AN463" s="78">
        <v>567.44000000000005</v>
      </c>
      <c r="AO463" s="78">
        <v>561.11</v>
      </c>
      <c r="AP463" s="78">
        <v>576.80999999999995</v>
      </c>
      <c r="AQ463" s="78">
        <v>530.37</v>
      </c>
      <c r="AR463" s="78"/>
      <c r="AS463" s="79"/>
      <c r="AT463" s="65" t="s">
        <v>393</v>
      </c>
      <c r="AU463" s="68">
        <v>3.6943992906753403E-2</v>
      </c>
      <c r="AV463" s="78">
        <v>521.02</v>
      </c>
      <c r="AW463" s="78">
        <v>538.97</v>
      </c>
      <c r="AX463" s="78">
        <v>444.68</v>
      </c>
      <c r="AY463" s="78">
        <v>258.08999999999997</v>
      </c>
      <c r="AZ463" s="78"/>
      <c r="BA463" s="79">
        <v>350.64</v>
      </c>
      <c r="BB463" s="65" t="s">
        <v>394</v>
      </c>
      <c r="BC463" s="78">
        <v>506.84</v>
      </c>
      <c r="BD463" s="78">
        <v>486.74</v>
      </c>
      <c r="BE463" s="78">
        <v>444.62</v>
      </c>
      <c r="BF463" s="78"/>
      <c r="BG463" s="78"/>
      <c r="BH463" s="79">
        <v>377.41</v>
      </c>
      <c r="BI463" s="65" t="s">
        <v>395</v>
      </c>
      <c r="BJ463" s="68">
        <v>0.13398898610534199</v>
      </c>
      <c r="BK463" s="78">
        <v>574.54</v>
      </c>
      <c r="BL463" s="78">
        <v>565.03</v>
      </c>
      <c r="BM463" s="78">
        <v>616</v>
      </c>
      <c r="BN463" s="78">
        <v>352.26</v>
      </c>
      <c r="BO463" s="78"/>
      <c r="BP463" s="79"/>
      <c r="BQ463" s="65" t="s">
        <v>396</v>
      </c>
      <c r="BR463" s="68">
        <v>1</v>
      </c>
      <c r="BS463" s="78">
        <v>509.73</v>
      </c>
      <c r="BT463" s="78">
        <v>461.25</v>
      </c>
      <c r="BU463" s="78">
        <v>511.55</v>
      </c>
      <c r="BV463" s="78"/>
      <c r="BW463" s="78"/>
      <c r="BX463" s="79">
        <v>372.58</v>
      </c>
      <c r="BY463" s="65" t="s">
        <v>397</v>
      </c>
      <c r="BZ463" s="78">
        <v>556.99</v>
      </c>
      <c r="CA463" s="78">
        <v>530.70000000000005</v>
      </c>
      <c r="CB463" s="78">
        <v>440.48</v>
      </c>
      <c r="CC463" s="78">
        <v>315.57</v>
      </c>
      <c r="CD463" s="78"/>
      <c r="CE463" s="79">
        <v>491.76</v>
      </c>
      <c r="CF463" s="65" t="s">
        <v>398</v>
      </c>
      <c r="CG463" s="78">
        <v>562.54</v>
      </c>
      <c r="CH463" s="78">
        <v>545.08000000000004</v>
      </c>
      <c r="CI463" s="78">
        <v>469.86</v>
      </c>
      <c r="CJ463" s="78"/>
      <c r="CK463" s="78"/>
      <c r="CL463" s="79"/>
      <c r="CM463" s="65" t="s">
        <v>399</v>
      </c>
      <c r="CN463" s="78">
        <v>506.12</v>
      </c>
      <c r="CO463" s="78">
        <v>451.27</v>
      </c>
      <c r="CP463" s="78">
        <v>487.17</v>
      </c>
      <c r="CQ463" s="78">
        <v>279.35000000000002</v>
      </c>
      <c r="CR463" s="78"/>
      <c r="CS463" s="79">
        <v>587.97</v>
      </c>
      <c r="CT463" s="65" t="s">
        <v>400</v>
      </c>
      <c r="CU463" s="78">
        <v>537.39</v>
      </c>
      <c r="CV463" s="78">
        <v>605.9</v>
      </c>
      <c r="CW463" s="78"/>
      <c r="CX463" s="78">
        <v>298.45999999999998</v>
      </c>
      <c r="CY463" s="78"/>
      <c r="CZ463" s="79"/>
      <c r="DA463" s="65" t="s">
        <v>401</v>
      </c>
      <c r="DB463" s="68">
        <v>0.132269883470233</v>
      </c>
      <c r="DC463" s="78">
        <v>509.93</v>
      </c>
      <c r="DD463" s="78">
        <v>521.35</v>
      </c>
      <c r="DE463" s="78">
        <v>445.93</v>
      </c>
      <c r="DF463" s="78">
        <v>465.99</v>
      </c>
      <c r="DG463" s="78"/>
      <c r="DH463" s="79">
        <v>368.95</v>
      </c>
      <c r="DI463" s="65" t="s">
        <v>402</v>
      </c>
      <c r="DJ463" s="68">
        <v>3.1722869016273798E-3</v>
      </c>
      <c r="DK463" s="78">
        <v>517.54999999999995</v>
      </c>
      <c r="DL463" s="78">
        <v>520.14</v>
      </c>
      <c r="DM463" s="78">
        <v>520.14</v>
      </c>
      <c r="DN463" s="78">
        <v>515.89</v>
      </c>
      <c r="DO463" s="78"/>
      <c r="DP463" s="79">
        <v>430.1</v>
      </c>
      <c r="DQ463" s="65" t="s">
        <v>403</v>
      </c>
      <c r="DR463" s="78">
        <v>529.67999999999995</v>
      </c>
      <c r="DS463" s="78">
        <v>524.58000000000004</v>
      </c>
      <c r="DT463" s="78">
        <v>423.75</v>
      </c>
      <c r="DU463" s="78">
        <v>494.43</v>
      </c>
      <c r="DV463" s="78"/>
      <c r="DW463" s="79"/>
      <c r="DX463" s="65" t="s">
        <v>404</v>
      </c>
      <c r="DY463" s="78">
        <v>536.28</v>
      </c>
      <c r="DZ463" s="78">
        <v>514.99</v>
      </c>
      <c r="EA463" s="78">
        <v>541.04</v>
      </c>
      <c r="EB463" s="78">
        <v>282.72000000000003</v>
      </c>
      <c r="EC463" s="78"/>
      <c r="ED463" s="79">
        <v>342.26</v>
      </c>
      <c r="EE463" s="65" t="s">
        <v>405</v>
      </c>
      <c r="EF463" s="68">
        <v>1</v>
      </c>
      <c r="EG463" s="78">
        <v>544.58000000000004</v>
      </c>
      <c r="EH463" s="78">
        <v>551.05999999999995</v>
      </c>
      <c r="EI463" s="78">
        <v>392.08</v>
      </c>
      <c r="EJ463" s="78"/>
      <c r="EK463" s="78">
        <v>327.94</v>
      </c>
      <c r="EL463" s="79">
        <v>249.51</v>
      </c>
      <c r="EM463" s="65" t="s">
        <v>406</v>
      </c>
      <c r="EN463" s="78">
        <v>538.16999999999996</v>
      </c>
      <c r="EO463" s="78">
        <v>522.36</v>
      </c>
      <c r="EP463" s="78">
        <v>435.18</v>
      </c>
      <c r="EQ463" s="78"/>
      <c r="ER463" s="78"/>
      <c r="ES463" s="79">
        <v>333.84</v>
      </c>
      <c r="ET463" s="65" t="s">
        <v>407</v>
      </c>
      <c r="EU463" s="68">
        <v>1</v>
      </c>
      <c r="EV463" s="78">
        <v>533.41</v>
      </c>
      <c r="EW463" s="78">
        <v>509.37</v>
      </c>
      <c r="EX463" s="78">
        <v>499.88</v>
      </c>
      <c r="EY463" s="78"/>
      <c r="EZ463" s="78"/>
      <c r="FA463" s="79">
        <v>346.94</v>
      </c>
      <c r="FB463" s="65" t="s">
        <v>408</v>
      </c>
      <c r="FC463" s="78">
        <v>624.69000000000005</v>
      </c>
      <c r="FD463" s="78">
        <v>625.4</v>
      </c>
      <c r="FE463" s="78">
        <v>645.37</v>
      </c>
      <c r="FF463" s="78"/>
      <c r="FG463" s="78"/>
      <c r="FH463" s="79"/>
      <c r="FI463" s="65" t="s">
        <v>409</v>
      </c>
      <c r="FJ463" s="78">
        <v>513.53</v>
      </c>
      <c r="FK463" s="78">
        <v>485.97</v>
      </c>
      <c r="FL463" s="78">
        <v>360.35</v>
      </c>
      <c r="FM463" s="78">
        <v>464.85</v>
      </c>
      <c r="FN463" s="78"/>
      <c r="FO463" s="79">
        <v>287.55</v>
      </c>
      <c r="FP463" s="65" t="s">
        <v>410</v>
      </c>
      <c r="FQ463" s="68">
        <v>0.23569341001225599</v>
      </c>
      <c r="FR463" s="78">
        <v>532.04</v>
      </c>
      <c r="FS463" s="78">
        <v>503.15</v>
      </c>
      <c r="FT463" s="78">
        <v>462.19</v>
      </c>
      <c r="FU463" s="78">
        <v>390.59</v>
      </c>
      <c r="FV463" s="78">
        <v>262.32</v>
      </c>
      <c r="FW463" s="79">
        <v>254.48</v>
      </c>
      <c r="FX463" s="65" t="s">
        <v>411</v>
      </c>
      <c r="FY463" s="78">
        <v>560.54</v>
      </c>
      <c r="FZ463" s="78">
        <v>550.02</v>
      </c>
      <c r="GA463" s="78">
        <v>503.74</v>
      </c>
      <c r="GB463" s="78">
        <v>459.84</v>
      </c>
      <c r="GC463" s="78"/>
      <c r="GD463" s="79">
        <v>318.99</v>
      </c>
      <c r="GE463" s="65" t="s">
        <v>412</v>
      </c>
      <c r="GF463" s="68">
        <v>0.22493139592424299</v>
      </c>
      <c r="GG463" s="78">
        <v>485.04</v>
      </c>
      <c r="GH463" s="78">
        <v>501.59</v>
      </c>
      <c r="GI463" s="78">
        <v>382.61</v>
      </c>
      <c r="GJ463" s="78">
        <v>424.9</v>
      </c>
      <c r="GK463" s="78"/>
      <c r="GL463" s="79">
        <v>401.54</v>
      </c>
      <c r="GM463" s="65" t="s">
        <v>413</v>
      </c>
      <c r="GN463" s="68">
        <v>0.105224391013837</v>
      </c>
      <c r="GO463" s="78">
        <v>516.57000000000005</v>
      </c>
      <c r="GP463" s="78">
        <v>539.19000000000005</v>
      </c>
      <c r="GQ463" s="78">
        <v>434.62</v>
      </c>
      <c r="GR463" s="78">
        <v>324.93</v>
      </c>
      <c r="GS463" s="78"/>
      <c r="GT463" s="79"/>
      <c r="GU463" s="65" t="s">
        <v>414</v>
      </c>
      <c r="GV463" s="68">
        <v>1</v>
      </c>
      <c r="GW463" s="78">
        <v>494.56</v>
      </c>
      <c r="GX463" s="78">
        <v>467.97</v>
      </c>
      <c r="GY463" s="78">
        <v>423.73</v>
      </c>
      <c r="GZ463" s="78">
        <v>345</v>
      </c>
      <c r="HA463" s="78"/>
      <c r="HB463" s="79">
        <v>408.54</v>
      </c>
      <c r="HC463" s="65" t="s">
        <v>415</v>
      </c>
      <c r="HD463" s="68">
        <v>1</v>
      </c>
      <c r="HE463" s="78">
        <v>538.16</v>
      </c>
      <c r="HF463" s="78">
        <v>519.78</v>
      </c>
      <c r="HG463" s="78"/>
      <c r="HH463" s="78">
        <v>368.61</v>
      </c>
      <c r="HI463" s="78">
        <v>261.97000000000003</v>
      </c>
      <c r="HJ463" s="79">
        <v>413.39</v>
      </c>
      <c r="HK463" s="85" t="s">
        <v>416</v>
      </c>
      <c r="HL463" s="68">
        <v>1.3694878115584801</v>
      </c>
      <c r="HM463" s="78">
        <v>498.66</v>
      </c>
      <c r="HN463" s="78">
        <v>473.73</v>
      </c>
      <c r="HO463" s="78">
        <v>405.52</v>
      </c>
      <c r="HP463" s="78"/>
      <c r="HQ463" s="78"/>
      <c r="HR463" s="79"/>
    </row>
    <row r="464" spans="1:226" x14ac:dyDescent="0.25">
      <c r="A464" s="81">
        <v>42233</v>
      </c>
      <c r="B464" s="82" t="s">
        <v>387</v>
      </c>
      <c r="C464" s="83">
        <v>546.27339770925596</v>
      </c>
      <c r="D464" s="83">
        <v>511.60297958176017</v>
      </c>
      <c r="E464" s="83">
        <v>463.22639970244171</v>
      </c>
      <c r="F464" s="83">
        <v>331.2461040041307</v>
      </c>
      <c r="G464" s="83">
        <v>277.65277740416951</v>
      </c>
      <c r="H464" s="84">
        <v>331.86477659825363</v>
      </c>
      <c r="I464" s="82" t="s">
        <v>388</v>
      </c>
      <c r="J464" s="83">
        <v>550.78781260325957</v>
      </c>
      <c r="K464" s="83">
        <v>506.50774267619875</v>
      </c>
      <c r="L464" s="83">
        <v>444.00115998412929</v>
      </c>
      <c r="M464" s="83">
        <v>328.15056005188126</v>
      </c>
      <c r="N464" s="83">
        <v>274.0088524590164</v>
      </c>
      <c r="O464" s="84">
        <v>351.77515414908004</v>
      </c>
      <c r="P464" s="65" t="s">
        <v>389</v>
      </c>
      <c r="Q464" s="78">
        <v>531.64</v>
      </c>
      <c r="R464" s="78">
        <v>496.19</v>
      </c>
      <c r="S464" s="78">
        <v>453.57</v>
      </c>
      <c r="T464" s="78">
        <v>271</v>
      </c>
      <c r="U464" s="78"/>
      <c r="V464" s="79"/>
      <c r="W464" s="65" t="s">
        <v>390</v>
      </c>
      <c r="X464" s="78">
        <v>527.84</v>
      </c>
      <c r="Y464" s="78">
        <v>488.1</v>
      </c>
      <c r="Z464" s="78">
        <v>439.98</v>
      </c>
      <c r="AA464" s="78">
        <v>236.6</v>
      </c>
      <c r="AB464" s="78"/>
      <c r="AC464" s="79">
        <v>352.89</v>
      </c>
      <c r="AD464" s="65" t="s">
        <v>391</v>
      </c>
      <c r="AE464" s="68">
        <v>0.51129972389814904</v>
      </c>
      <c r="AF464" s="78">
        <v>616.97</v>
      </c>
      <c r="AG464" s="78">
        <v>649.47</v>
      </c>
      <c r="AH464" s="78">
        <v>493.4</v>
      </c>
      <c r="AI464" s="78"/>
      <c r="AJ464" s="78"/>
      <c r="AK464" s="79">
        <v>326.16000000000003</v>
      </c>
      <c r="AL464" s="69" t="s">
        <v>392</v>
      </c>
      <c r="AM464" s="70">
        <v>1</v>
      </c>
      <c r="AN464" s="78">
        <v>587.34</v>
      </c>
      <c r="AO464" s="78">
        <v>561.47</v>
      </c>
      <c r="AP464" s="78">
        <v>576.80999999999995</v>
      </c>
      <c r="AQ464" s="78">
        <v>532.9</v>
      </c>
      <c r="AR464" s="78"/>
      <c r="AS464" s="79"/>
      <c r="AT464" s="65" t="s">
        <v>393</v>
      </c>
      <c r="AU464" s="68">
        <v>3.70082528403834E-2</v>
      </c>
      <c r="AV464" s="78">
        <v>529.29999999999995</v>
      </c>
      <c r="AW464" s="78">
        <v>550.37</v>
      </c>
      <c r="AX464" s="78">
        <v>434.11</v>
      </c>
      <c r="AY464" s="78">
        <v>258.54000000000002</v>
      </c>
      <c r="AZ464" s="78"/>
      <c r="BA464" s="79">
        <v>359.45</v>
      </c>
      <c r="BB464" s="65" t="s">
        <v>394</v>
      </c>
      <c r="BC464" s="78">
        <v>550.54</v>
      </c>
      <c r="BD464" s="78">
        <v>501.87</v>
      </c>
      <c r="BE464" s="78">
        <v>446.21</v>
      </c>
      <c r="BF464" s="78"/>
      <c r="BG464" s="78"/>
      <c r="BH464" s="79">
        <v>379.63</v>
      </c>
      <c r="BI464" s="65" t="s">
        <v>395</v>
      </c>
      <c r="BJ464" s="68">
        <v>0.13398898610534199</v>
      </c>
      <c r="BK464" s="78">
        <v>606.70000000000005</v>
      </c>
      <c r="BL464" s="78">
        <v>577.89</v>
      </c>
      <c r="BM464" s="78">
        <v>628.86</v>
      </c>
      <c r="BN464" s="78">
        <v>365.66</v>
      </c>
      <c r="BO464" s="78"/>
      <c r="BP464" s="79"/>
      <c r="BQ464" s="65" t="s">
        <v>396</v>
      </c>
      <c r="BR464" s="68">
        <v>1</v>
      </c>
      <c r="BS464" s="78">
        <v>528.9</v>
      </c>
      <c r="BT464" s="78">
        <v>466.25</v>
      </c>
      <c r="BU464" s="78">
        <v>533.22</v>
      </c>
      <c r="BV464" s="78"/>
      <c r="BW464" s="78"/>
      <c r="BX464" s="79">
        <v>372.58</v>
      </c>
      <c r="BY464" s="65" t="s">
        <v>397</v>
      </c>
      <c r="BZ464" s="78">
        <v>573.46</v>
      </c>
      <c r="CA464" s="78">
        <v>538.39</v>
      </c>
      <c r="CB464" s="78">
        <v>457.05</v>
      </c>
      <c r="CC464" s="78">
        <v>320.76</v>
      </c>
      <c r="CD464" s="78"/>
      <c r="CE464" s="79">
        <v>492.26</v>
      </c>
      <c r="CF464" s="65" t="s">
        <v>398</v>
      </c>
      <c r="CG464" s="78">
        <v>581.09</v>
      </c>
      <c r="CH464" s="78">
        <v>559.59</v>
      </c>
      <c r="CI464" s="78">
        <v>484.37</v>
      </c>
      <c r="CJ464" s="78"/>
      <c r="CK464" s="78"/>
      <c r="CL464" s="79"/>
      <c r="CM464" s="65" t="s">
        <v>399</v>
      </c>
      <c r="CN464" s="78">
        <v>523.66999999999996</v>
      </c>
      <c r="CO464" s="78">
        <v>458.88</v>
      </c>
      <c r="CP464" s="78">
        <v>491.77</v>
      </c>
      <c r="CQ464" s="78">
        <v>306.69</v>
      </c>
      <c r="CR464" s="78"/>
      <c r="CS464" s="79">
        <v>591.35</v>
      </c>
      <c r="CT464" s="65" t="s">
        <v>400</v>
      </c>
      <c r="CU464" s="78">
        <v>549.15</v>
      </c>
      <c r="CV464" s="78">
        <v>614.66</v>
      </c>
      <c r="CW464" s="78"/>
      <c r="CX464" s="78">
        <v>310.55</v>
      </c>
      <c r="CY464" s="78"/>
      <c r="CZ464" s="79"/>
      <c r="DA464" s="65" t="s">
        <v>401</v>
      </c>
      <c r="DB464" s="68">
        <v>0.13233464785750201</v>
      </c>
      <c r="DC464" s="78">
        <v>516.95000000000005</v>
      </c>
      <c r="DD464" s="78">
        <v>522.03</v>
      </c>
      <c r="DE464" s="78">
        <v>446.15</v>
      </c>
      <c r="DF464" s="78">
        <v>466.21</v>
      </c>
      <c r="DG464" s="78"/>
      <c r="DH464" s="79">
        <v>366.06</v>
      </c>
      <c r="DI464" s="65" t="s">
        <v>402</v>
      </c>
      <c r="DJ464" s="68">
        <v>3.2257023966968802E-3</v>
      </c>
      <c r="DK464" s="78">
        <v>539.36</v>
      </c>
      <c r="DL464" s="78">
        <v>533.91</v>
      </c>
      <c r="DM464" s="78">
        <v>533.91</v>
      </c>
      <c r="DN464" s="78">
        <v>415.71</v>
      </c>
      <c r="DO464" s="78"/>
      <c r="DP464" s="79">
        <v>444.78</v>
      </c>
      <c r="DQ464" s="65" t="s">
        <v>403</v>
      </c>
      <c r="DR464" s="78">
        <v>545.94000000000005</v>
      </c>
      <c r="DS464" s="78">
        <v>524.58000000000004</v>
      </c>
      <c r="DT464" s="78">
        <v>434.85</v>
      </c>
      <c r="DU464" s="78">
        <v>507.08</v>
      </c>
      <c r="DV464" s="78"/>
      <c r="DW464" s="79"/>
      <c r="DX464" s="65" t="s">
        <v>404</v>
      </c>
      <c r="DY464" s="78">
        <v>553.02</v>
      </c>
      <c r="DZ464" s="78">
        <v>526.58000000000004</v>
      </c>
      <c r="EA464" s="78">
        <v>566.76</v>
      </c>
      <c r="EB464" s="78">
        <v>297.5</v>
      </c>
      <c r="EC464" s="78"/>
      <c r="ED464" s="79">
        <v>342.64</v>
      </c>
      <c r="EE464" s="65" t="s">
        <v>405</v>
      </c>
      <c r="EF464" s="68">
        <v>1</v>
      </c>
      <c r="EG464" s="78">
        <v>556.15</v>
      </c>
      <c r="EH464" s="78">
        <v>565.66</v>
      </c>
      <c r="EI464" s="78">
        <v>412.74</v>
      </c>
      <c r="EJ464" s="78"/>
      <c r="EK464" s="78">
        <v>327.94</v>
      </c>
      <c r="EL464" s="79">
        <v>250.48</v>
      </c>
      <c r="EM464" s="65" t="s">
        <v>406</v>
      </c>
      <c r="EN464" s="78">
        <v>559.42999999999995</v>
      </c>
      <c r="EO464" s="78">
        <v>522.36</v>
      </c>
      <c r="EP464" s="78">
        <v>450.15</v>
      </c>
      <c r="EQ464" s="78"/>
      <c r="ER464" s="78"/>
      <c r="ES464" s="79">
        <v>333.84</v>
      </c>
      <c r="ET464" s="65" t="s">
        <v>407</v>
      </c>
      <c r="EU464" s="68">
        <v>1</v>
      </c>
      <c r="EV464" s="78">
        <v>549.98</v>
      </c>
      <c r="EW464" s="78">
        <v>526.41</v>
      </c>
      <c r="EX464" s="78">
        <v>516.91999999999996</v>
      </c>
      <c r="EY464" s="78"/>
      <c r="EZ464" s="78"/>
      <c r="FA464" s="79">
        <v>351.48</v>
      </c>
      <c r="FB464" s="65" t="s">
        <v>408</v>
      </c>
      <c r="FC464" s="78">
        <v>624.69000000000005</v>
      </c>
      <c r="FD464" s="78">
        <v>625.4</v>
      </c>
      <c r="FE464" s="78">
        <v>645.37</v>
      </c>
      <c r="FF464" s="78"/>
      <c r="FG464" s="78"/>
      <c r="FH464" s="79"/>
      <c r="FI464" s="65" t="s">
        <v>409</v>
      </c>
      <c r="FJ464" s="78">
        <v>542.46</v>
      </c>
      <c r="FK464" s="78">
        <v>496.72</v>
      </c>
      <c r="FL464" s="78">
        <v>360.35</v>
      </c>
      <c r="FM464" s="78">
        <v>464.85</v>
      </c>
      <c r="FN464" s="78"/>
      <c r="FO464" s="79">
        <v>302.43</v>
      </c>
      <c r="FP464" s="65" t="s">
        <v>410</v>
      </c>
      <c r="FQ464" s="68">
        <v>0.23976215594130601</v>
      </c>
      <c r="FR464" s="78">
        <v>553.26</v>
      </c>
      <c r="FS464" s="78">
        <v>522.54999999999995</v>
      </c>
      <c r="FT464" s="78">
        <v>486.43</v>
      </c>
      <c r="FU464" s="78">
        <v>403.02</v>
      </c>
      <c r="FV464" s="78">
        <v>286.05</v>
      </c>
      <c r="FW464" s="79">
        <v>262.91000000000003</v>
      </c>
      <c r="FX464" s="65" t="s">
        <v>411</v>
      </c>
      <c r="FY464" s="78">
        <v>582.49</v>
      </c>
      <c r="FZ464" s="78">
        <v>555.71</v>
      </c>
      <c r="GA464" s="78">
        <v>508.62</v>
      </c>
      <c r="GB464" s="78">
        <v>472.06</v>
      </c>
      <c r="GC464" s="78"/>
      <c r="GD464" s="79">
        <v>325.5</v>
      </c>
      <c r="GE464" s="65" t="s">
        <v>412</v>
      </c>
      <c r="GF464" s="68">
        <v>0.225733634311512</v>
      </c>
      <c r="GG464" s="78">
        <v>518</v>
      </c>
      <c r="GH464" s="78">
        <v>519.4</v>
      </c>
      <c r="GI464" s="78">
        <v>339.95</v>
      </c>
      <c r="GJ464" s="78">
        <v>381.49</v>
      </c>
      <c r="GK464" s="78"/>
      <c r="GL464" s="79">
        <v>405.13</v>
      </c>
      <c r="GM464" s="65" t="s">
        <v>413</v>
      </c>
      <c r="GN464" s="68">
        <v>0.105876124933827</v>
      </c>
      <c r="GO464" s="78">
        <v>535.94000000000005</v>
      </c>
      <c r="GP464" s="78">
        <v>568.79</v>
      </c>
      <c r="GQ464" s="78">
        <v>453.91</v>
      </c>
      <c r="GR464" s="78">
        <v>349.29</v>
      </c>
      <c r="GS464" s="78"/>
      <c r="GT464" s="79"/>
      <c r="GU464" s="65" t="s">
        <v>414</v>
      </c>
      <c r="GV464" s="68">
        <v>1</v>
      </c>
      <c r="GW464" s="78">
        <v>530.62</v>
      </c>
      <c r="GX464" s="78">
        <v>489.28</v>
      </c>
      <c r="GY464" s="78">
        <v>449.14</v>
      </c>
      <c r="GZ464" s="78">
        <v>345</v>
      </c>
      <c r="HA464" s="78"/>
      <c r="HB464" s="79">
        <v>408.54</v>
      </c>
      <c r="HC464" s="65" t="s">
        <v>415</v>
      </c>
      <c r="HD464" s="68">
        <v>1</v>
      </c>
      <c r="HE464" s="78">
        <v>562.33000000000004</v>
      </c>
      <c r="HF464" s="78">
        <v>530.62</v>
      </c>
      <c r="HG464" s="78"/>
      <c r="HH464" s="78">
        <v>279.75</v>
      </c>
      <c r="HI464" s="78">
        <v>273.11</v>
      </c>
      <c r="HJ464" s="79">
        <v>417.55</v>
      </c>
      <c r="HK464" s="85" t="s">
        <v>416</v>
      </c>
      <c r="HL464" s="68">
        <v>1.4074595355383499</v>
      </c>
      <c r="HM464" s="78">
        <v>528.29999999999995</v>
      </c>
      <c r="HN464" s="78">
        <v>498.56</v>
      </c>
      <c r="HO464" s="78">
        <v>422.27</v>
      </c>
      <c r="HP464" s="78"/>
      <c r="HQ464" s="78"/>
      <c r="HR464" s="79"/>
    </row>
    <row r="465" spans="1:226" x14ac:dyDescent="0.25">
      <c r="A465" s="81">
        <v>42226</v>
      </c>
      <c r="B465" s="82" t="s">
        <v>387</v>
      </c>
      <c r="C465" s="83">
        <v>561.41231372514437</v>
      </c>
      <c r="D465" s="83">
        <v>522.10401464680967</v>
      </c>
      <c r="E465" s="83">
        <v>466.49074151911242</v>
      </c>
      <c r="F465" s="83">
        <v>343.14824500830696</v>
      </c>
      <c r="G465" s="83">
        <v>278.8602420981843</v>
      </c>
      <c r="H465" s="84">
        <v>333.69162219723194</v>
      </c>
      <c r="I465" s="82" t="s">
        <v>388</v>
      </c>
      <c r="J465" s="83">
        <v>567.72555365001119</v>
      </c>
      <c r="K465" s="83">
        <v>514.89563651542778</v>
      </c>
      <c r="L465" s="83">
        <v>447.38763751961579</v>
      </c>
      <c r="M465" s="83">
        <v>340.16062803719603</v>
      </c>
      <c r="N465" s="83">
        <v>274.0088524590164</v>
      </c>
      <c r="O465" s="84">
        <v>353.7275742616543</v>
      </c>
      <c r="P465" s="65" t="s">
        <v>389</v>
      </c>
      <c r="Q465" s="78">
        <v>558.30999999999995</v>
      </c>
      <c r="R465" s="78">
        <v>504.53</v>
      </c>
      <c r="S465" s="78">
        <v>454.15</v>
      </c>
      <c r="T465" s="78">
        <v>298</v>
      </c>
      <c r="U465" s="78"/>
      <c r="V465" s="79"/>
      <c r="W465" s="65" t="s">
        <v>390</v>
      </c>
      <c r="X465" s="78">
        <v>550.98</v>
      </c>
      <c r="Y465" s="78">
        <v>521.16</v>
      </c>
      <c r="Z465" s="78">
        <v>439.98</v>
      </c>
      <c r="AA465" s="78">
        <v>250.23</v>
      </c>
      <c r="AB465" s="78"/>
      <c r="AC465" s="79">
        <v>352.89</v>
      </c>
      <c r="AD465" s="65" t="s">
        <v>391</v>
      </c>
      <c r="AE465" s="68">
        <v>0.51129972389814904</v>
      </c>
      <c r="AF465" s="78">
        <v>619.04</v>
      </c>
      <c r="AG465" s="78">
        <v>660.55</v>
      </c>
      <c r="AH465" s="78">
        <v>502.1</v>
      </c>
      <c r="AI465" s="78"/>
      <c r="AJ465" s="78"/>
      <c r="AK465" s="79">
        <v>326.16000000000003</v>
      </c>
      <c r="AL465" s="69" t="s">
        <v>392</v>
      </c>
      <c r="AM465" s="70">
        <v>1</v>
      </c>
      <c r="AN465" s="78">
        <v>595.69000000000005</v>
      </c>
      <c r="AO465" s="78">
        <v>573.05999999999995</v>
      </c>
      <c r="AP465" s="78">
        <v>577.59</v>
      </c>
      <c r="AQ465" s="78">
        <v>532.9</v>
      </c>
      <c r="AR465" s="78"/>
      <c r="AS465" s="79"/>
      <c r="AT465" s="65" t="s">
        <v>393</v>
      </c>
      <c r="AU465" s="68">
        <v>3.6990456462232701E-2</v>
      </c>
      <c r="AV465" s="78">
        <v>533.48</v>
      </c>
      <c r="AW465" s="78">
        <v>561.66</v>
      </c>
      <c r="AX465" s="78">
        <v>440.07</v>
      </c>
      <c r="AY465" s="78">
        <v>269.99</v>
      </c>
      <c r="AZ465" s="78"/>
      <c r="BA465" s="79">
        <v>361.27</v>
      </c>
      <c r="BB465" s="65" t="s">
        <v>394</v>
      </c>
      <c r="BC465" s="78">
        <v>571.54999999999995</v>
      </c>
      <c r="BD465" s="78">
        <v>506.91</v>
      </c>
      <c r="BE465" s="78">
        <v>452.24</v>
      </c>
      <c r="BF465" s="78"/>
      <c r="BG465" s="78"/>
      <c r="BH465" s="79">
        <v>382.45</v>
      </c>
      <c r="BI465" s="65" t="s">
        <v>395</v>
      </c>
      <c r="BJ465" s="68">
        <v>0.13401412508878399</v>
      </c>
      <c r="BK465" s="78">
        <v>625.04</v>
      </c>
      <c r="BL465" s="78">
        <v>571.57000000000005</v>
      </c>
      <c r="BM465" s="78">
        <v>621.16</v>
      </c>
      <c r="BN465" s="78">
        <v>383.41</v>
      </c>
      <c r="BO465" s="78"/>
      <c r="BP465" s="79"/>
      <c r="BQ465" s="65" t="s">
        <v>396</v>
      </c>
      <c r="BR465" s="68">
        <v>1</v>
      </c>
      <c r="BS465" s="78">
        <v>546.4</v>
      </c>
      <c r="BT465" s="78">
        <v>482.91</v>
      </c>
      <c r="BU465" s="78">
        <v>546.54999999999995</v>
      </c>
      <c r="BV465" s="78"/>
      <c r="BW465" s="78"/>
      <c r="BX465" s="79">
        <v>373.41</v>
      </c>
      <c r="BY465" s="65" t="s">
        <v>397</v>
      </c>
      <c r="BZ465" s="78">
        <v>589.15</v>
      </c>
      <c r="CA465" s="78">
        <v>546.23</v>
      </c>
      <c r="CB465" s="78">
        <v>458.53</v>
      </c>
      <c r="CC465" s="78">
        <v>327.26</v>
      </c>
      <c r="CD465" s="78"/>
      <c r="CE465" s="79">
        <v>496.25</v>
      </c>
      <c r="CF465" s="65" t="s">
        <v>398</v>
      </c>
      <c r="CG465" s="78">
        <v>587.54</v>
      </c>
      <c r="CH465" s="78">
        <v>567.66</v>
      </c>
      <c r="CI465" s="78">
        <v>487.6</v>
      </c>
      <c r="CJ465" s="78"/>
      <c r="CK465" s="78"/>
      <c r="CL465" s="79"/>
      <c r="CM465" s="65" t="s">
        <v>399</v>
      </c>
      <c r="CN465" s="78">
        <v>537</v>
      </c>
      <c r="CO465" s="78">
        <v>467.22</v>
      </c>
      <c r="CP465" s="78">
        <v>492.1</v>
      </c>
      <c r="CQ465" s="78">
        <v>323.02</v>
      </c>
      <c r="CR465" s="78"/>
      <c r="CS465" s="79">
        <v>590.42999999999995</v>
      </c>
      <c r="CT465" s="65" t="s">
        <v>400</v>
      </c>
      <c r="CU465" s="78">
        <v>566.22</v>
      </c>
      <c r="CV465" s="78">
        <v>626.04</v>
      </c>
      <c r="CW465" s="78"/>
      <c r="CX465" s="78">
        <v>328.15</v>
      </c>
      <c r="CY465" s="78"/>
      <c r="CZ465" s="79"/>
      <c r="DA465" s="65" t="s">
        <v>401</v>
      </c>
      <c r="DB465" s="68">
        <v>0.132784490771478</v>
      </c>
      <c r="DC465" s="78">
        <v>540.05999999999995</v>
      </c>
      <c r="DD465" s="78">
        <v>537.51</v>
      </c>
      <c r="DE465" s="78">
        <v>464.67</v>
      </c>
      <c r="DF465" s="78">
        <v>467.8</v>
      </c>
      <c r="DG465" s="78"/>
      <c r="DH465" s="79">
        <v>373.36</v>
      </c>
      <c r="DI465" s="65" t="s">
        <v>402</v>
      </c>
      <c r="DJ465" s="68">
        <v>3.2126449706042998E-3</v>
      </c>
      <c r="DK465" s="78">
        <v>557.51</v>
      </c>
      <c r="DL465" s="78">
        <v>536.92999999999995</v>
      </c>
      <c r="DM465" s="78">
        <v>536.92999999999995</v>
      </c>
      <c r="DN465" s="78">
        <v>386.55</v>
      </c>
      <c r="DO465" s="78"/>
      <c r="DP465" s="79">
        <v>443.45</v>
      </c>
      <c r="DQ465" s="65" t="s">
        <v>403</v>
      </c>
      <c r="DR465" s="78">
        <v>562.20000000000005</v>
      </c>
      <c r="DS465" s="78">
        <v>557.1</v>
      </c>
      <c r="DT465" s="78">
        <v>448.79</v>
      </c>
      <c r="DU465" s="78">
        <v>525.72</v>
      </c>
      <c r="DV465" s="78"/>
      <c r="DW465" s="79"/>
      <c r="DX465" s="65" t="s">
        <v>404</v>
      </c>
      <c r="DY465" s="78">
        <v>561.91999999999996</v>
      </c>
      <c r="DZ465" s="78">
        <v>531.91999999999996</v>
      </c>
      <c r="EA465" s="78">
        <v>563.41</v>
      </c>
      <c r="EB465" s="78">
        <v>312.35000000000002</v>
      </c>
      <c r="EC465" s="78"/>
      <c r="ED465" s="79">
        <v>342.16</v>
      </c>
      <c r="EE465" s="65" t="s">
        <v>405</v>
      </c>
      <c r="EF465" s="68">
        <v>1</v>
      </c>
      <c r="EG465" s="78">
        <v>568.32000000000005</v>
      </c>
      <c r="EH465" s="78">
        <v>579.9</v>
      </c>
      <c r="EI465" s="78">
        <v>421.84</v>
      </c>
      <c r="EJ465" s="78"/>
      <c r="EK465" s="78">
        <v>327.94</v>
      </c>
      <c r="EL465" s="79">
        <v>273.01</v>
      </c>
      <c r="EM465" s="65" t="s">
        <v>406</v>
      </c>
      <c r="EN465" s="78">
        <v>606</v>
      </c>
      <c r="EO465" s="78">
        <v>522.36</v>
      </c>
      <c r="EP465" s="78">
        <v>450.15</v>
      </c>
      <c r="EQ465" s="78"/>
      <c r="ER465" s="78"/>
      <c r="ES465" s="79">
        <v>343.94</v>
      </c>
      <c r="ET465" s="65" t="s">
        <v>407</v>
      </c>
      <c r="EU465" s="68">
        <v>1</v>
      </c>
      <c r="EV465" s="78">
        <v>572.04</v>
      </c>
      <c r="EW465" s="78">
        <v>542.42999999999995</v>
      </c>
      <c r="EX465" s="78">
        <v>532.94000000000005</v>
      </c>
      <c r="EY465" s="78"/>
      <c r="EZ465" s="78"/>
      <c r="FA465" s="79">
        <v>351.48</v>
      </c>
      <c r="FB465" s="65" t="s">
        <v>408</v>
      </c>
      <c r="FC465" s="78">
        <v>624.69000000000005</v>
      </c>
      <c r="FD465" s="78">
        <v>625.4</v>
      </c>
      <c r="FE465" s="78">
        <v>645.37</v>
      </c>
      <c r="FF465" s="78"/>
      <c r="FG465" s="78"/>
      <c r="FH465" s="79"/>
      <c r="FI465" s="65" t="s">
        <v>409</v>
      </c>
      <c r="FJ465" s="78">
        <v>562.29</v>
      </c>
      <c r="FK465" s="78">
        <v>504.98</v>
      </c>
      <c r="FL465" s="78">
        <v>360.35</v>
      </c>
      <c r="FM465" s="78">
        <v>464.85</v>
      </c>
      <c r="FN465" s="78"/>
      <c r="FO465" s="79">
        <v>308.20999999999998</v>
      </c>
      <c r="FP465" s="65" t="s">
        <v>410</v>
      </c>
      <c r="FQ465" s="68">
        <v>0.238276782310332</v>
      </c>
      <c r="FR465" s="78">
        <v>557.88</v>
      </c>
      <c r="FS465" s="78">
        <v>528.86</v>
      </c>
      <c r="FT465" s="78">
        <v>484.77</v>
      </c>
      <c r="FU465" s="78">
        <v>400.74</v>
      </c>
      <c r="FV465" s="78">
        <v>290.04000000000002</v>
      </c>
      <c r="FW465" s="79">
        <v>263.27</v>
      </c>
      <c r="FX465" s="65" t="s">
        <v>411</v>
      </c>
      <c r="FY465" s="78">
        <v>603.63</v>
      </c>
      <c r="FZ465" s="78">
        <v>562.22</v>
      </c>
      <c r="GA465" s="78">
        <v>522.44000000000005</v>
      </c>
      <c r="GB465" s="78">
        <v>489.08</v>
      </c>
      <c r="GC465" s="78"/>
      <c r="GD465" s="79">
        <v>327.93</v>
      </c>
      <c r="GE465" s="65" t="s">
        <v>412</v>
      </c>
      <c r="GF465" s="68">
        <v>0.22666485334784001</v>
      </c>
      <c r="GG465" s="78">
        <v>527.51</v>
      </c>
      <c r="GH465" s="78">
        <v>523.02</v>
      </c>
      <c r="GI465" s="78">
        <v>340.22</v>
      </c>
      <c r="GJ465" s="78">
        <v>431.34</v>
      </c>
      <c r="GK465" s="78"/>
      <c r="GL465" s="79">
        <v>410.86</v>
      </c>
      <c r="GM465" s="65" t="s">
        <v>413</v>
      </c>
      <c r="GN465" s="68">
        <v>0.104212259530211</v>
      </c>
      <c r="GO465" s="78">
        <v>552.53</v>
      </c>
      <c r="GP465" s="78">
        <v>593.20000000000005</v>
      </c>
      <c r="GQ465" s="78">
        <v>449.28</v>
      </c>
      <c r="GR465" s="78">
        <v>353.18</v>
      </c>
      <c r="GS465" s="78"/>
      <c r="GT465" s="79"/>
      <c r="GU465" s="65" t="s">
        <v>414</v>
      </c>
      <c r="GV465" s="68">
        <v>1</v>
      </c>
      <c r="GW465" s="78">
        <v>530.62</v>
      </c>
      <c r="GX465" s="78">
        <v>489.28</v>
      </c>
      <c r="GY465" s="78">
        <v>449.14</v>
      </c>
      <c r="GZ465" s="78">
        <v>345</v>
      </c>
      <c r="HA465" s="78"/>
      <c r="HB465" s="79">
        <v>408.54</v>
      </c>
      <c r="HC465" s="65" t="s">
        <v>415</v>
      </c>
      <c r="HD465" s="68">
        <v>1</v>
      </c>
      <c r="HE465" s="78">
        <v>568.16</v>
      </c>
      <c r="HF465" s="78">
        <v>526.45000000000005</v>
      </c>
      <c r="HG465" s="78"/>
      <c r="HH465" s="78">
        <v>279.75</v>
      </c>
      <c r="HI465" s="78">
        <v>273.11</v>
      </c>
      <c r="HJ465" s="79">
        <v>419.22</v>
      </c>
      <c r="HK465" s="85" t="s">
        <v>416</v>
      </c>
      <c r="HL465" s="68">
        <v>1.4142271248762599</v>
      </c>
      <c r="HM465" s="78">
        <v>541.41999999999996</v>
      </c>
      <c r="HN465" s="78">
        <v>526.33000000000004</v>
      </c>
      <c r="HO465" s="78">
        <v>429.59</v>
      </c>
      <c r="HP465" s="78"/>
      <c r="HQ465" s="78"/>
      <c r="HR465" s="79"/>
    </row>
    <row r="466" spans="1:226" x14ac:dyDescent="0.25">
      <c r="A466" s="81">
        <v>42219</v>
      </c>
      <c r="B466" s="82" t="s">
        <v>387</v>
      </c>
      <c r="C466" s="83">
        <v>573.76251925820486</v>
      </c>
      <c r="D466" s="83">
        <v>533.14676453731818</v>
      </c>
      <c r="E466" s="83">
        <v>473.51268712223742</v>
      </c>
      <c r="F466" s="83">
        <v>360.0451072207843</v>
      </c>
      <c r="G466" s="83">
        <v>305.02742434431747</v>
      </c>
      <c r="H466" s="84">
        <v>336.86366199826273</v>
      </c>
      <c r="I466" s="82" t="s">
        <v>388</v>
      </c>
      <c r="J466" s="83">
        <v>579.45400801004894</v>
      </c>
      <c r="K466" s="83">
        <v>524.59338244190485</v>
      </c>
      <c r="L466" s="83">
        <v>453.30548603363621</v>
      </c>
      <c r="M466" s="83">
        <v>356.51477181177376</v>
      </c>
      <c r="N466" s="83">
        <v>304.28426229508193</v>
      </c>
      <c r="O466" s="84">
        <v>356.20087607397744</v>
      </c>
      <c r="P466" s="65" t="s">
        <v>389</v>
      </c>
      <c r="Q466" s="78">
        <v>564.14</v>
      </c>
      <c r="R466" s="78">
        <v>517.03</v>
      </c>
      <c r="S466" s="78">
        <v>470.38</v>
      </c>
      <c r="T466" s="78">
        <v>298</v>
      </c>
      <c r="U466" s="78"/>
      <c r="V466" s="79"/>
      <c r="W466" s="65" t="s">
        <v>390</v>
      </c>
      <c r="X466" s="78">
        <v>558.66</v>
      </c>
      <c r="Y466" s="78">
        <v>514.96</v>
      </c>
      <c r="Z466" s="78">
        <v>454.86</v>
      </c>
      <c r="AA466" s="78">
        <v>260.24</v>
      </c>
      <c r="AB466" s="78"/>
      <c r="AC466" s="79">
        <v>367.77</v>
      </c>
      <c r="AD466" s="65" t="s">
        <v>391</v>
      </c>
      <c r="AE466" s="68">
        <v>0.51129972389814904</v>
      </c>
      <c r="AF466" s="78">
        <v>620.38</v>
      </c>
      <c r="AG466" s="78">
        <v>662.13</v>
      </c>
      <c r="AH466" s="78">
        <v>512.83000000000004</v>
      </c>
      <c r="AI466" s="78"/>
      <c r="AJ466" s="78"/>
      <c r="AK466" s="79">
        <v>326.16000000000003</v>
      </c>
      <c r="AL466" s="69" t="s">
        <v>392</v>
      </c>
      <c r="AM466" s="70">
        <v>1</v>
      </c>
      <c r="AN466" s="78">
        <v>610.54</v>
      </c>
      <c r="AO466" s="78">
        <v>575.42999999999995</v>
      </c>
      <c r="AP466" s="78">
        <v>578.76</v>
      </c>
      <c r="AQ466" s="78">
        <v>532.9</v>
      </c>
      <c r="AR466" s="78"/>
      <c r="AS466" s="79"/>
      <c r="AT466" s="65" t="s">
        <v>393</v>
      </c>
      <c r="AU466" s="68">
        <v>3.6980880884582699E-2</v>
      </c>
      <c r="AV466" s="78">
        <v>536.03</v>
      </c>
      <c r="AW466" s="78">
        <v>572.41999999999996</v>
      </c>
      <c r="AX466" s="78">
        <v>455.82</v>
      </c>
      <c r="AY466" s="78">
        <v>258.35000000000002</v>
      </c>
      <c r="AZ466" s="78"/>
      <c r="BA466" s="79">
        <v>361.32</v>
      </c>
      <c r="BB466" s="65" t="s">
        <v>394</v>
      </c>
      <c r="BC466" s="78">
        <v>586.67999999999995</v>
      </c>
      <c r="BD466" s="78">
        <v>519.52</v>
      </c>
      <c r="BE466" s="78">
        <v>451.59</v>
      </c>
      <c r="BF466" s="78"/>
      <c r="BG466" s="78"/>
      <c r="BH466" s="79">
        <v>380.44</v>
      </c>
      <c r="BI466" s="65" t="s">
        <v>395</v>
      </c>
      <c r="BJ466" s="68">
        <v>0.13402130938819301</v>
      </c>
      <c r="BK466" s="78">
        <v>652.95000000000005</v>
      </c>
      <c r="BL466" s="78">
        <v>599.48</v>
      </c>
      <c r="BM466" s="78">
        <v>649.07000000000005</v>
      </c>
      <c r="BN466" s="78">
        <v>403.54</v>
      </c>
      <c r="BO466" s="78"/>
      <c r="BP466" s="79"/>
      <c r="BQ466" s="65" t="s">
        <v>396</v>
      </c>
      <c r="BR466" s="68">
        <v>1</v>
      </c>
      <c r="BS466" s="78">
        <v>546.4</v>
      </c>
      <c r="BT466" s="78">
        <v>482.91</v>
      </c>
      <c r="BU466" s="78">
        <v>546.54999999999995</v>
      </c>
      <c r="BV466" s="78"/>
      <c r="BW466" s="78"/>
      <c r="BX466" s="79">
        <v>373.41</v>
      </c>
      <c r="BY466" s="65" t="s">
        <v>397</v>
      </c>
      <c r="BZ466" s="78">
        <v>599.79</v>
      </c>
      <c r="CA466" s="78">
        <v>557.83000000000004</v>
      </c>
      <c r="CB466" s="78">
        <v>470.47</v>
      </c>
      <c r="CC466" s="78">
        <v>345.79</v>
      </c>
      <c r="CD466" s="78"/>
      <c r="CE466" s="79">
        <v>500.66</v>
      </c>
      <c r="CF466" s="65" t="s">
        <v>398</v>
      </c>
      <c r="CG466" s="78">
        <v>595.61</v>
      </c>
      <c r="CH466" s="78">
        <v>576.53</v>
      </c>
      <c r="CI466" s="78">
        <v>502.92</v>
      </c>
      <c r="CJ466" s="78"/>
      <c r="CK466" s="78"/>
      <c r="CL466" s="79"/>
      <c r="CM466" s="65" t="s">
        <v>399</v>
      </c>
      <c r="CN466" s="78">
        <v>531.33000000000004</v>
      </c>
      <c r="CO466" s="78">
        <v>470.88</v>
      </c>
      <c r="CP466" s="78">
        <v>498.1</v>
      </c>
      <c r="CQ466" s="78">
        <v>336.81</v>
      </c>
      <c r="CR466" s="78"/>
      <c r="CS466" s="79">
        <v>590.1</v>
      </c>
      <c r="CT466" s="65" t="s">
        <v>400</v>
      </c>
      <c r="CU466" s="78">
        <v>579.75</v>
      </c>
      <c r="CV466" s="78">
        <v>637.20000000000005</v>
      </c>
      <c r="CW466" s="78"/>
      <c r="CX466" s="78">
        <v>344.23</v>
      </c>
      <c r="CY466" s="78"/>
      <c r="CZ466" s="79"/>
      <c r="DA466" s="65" t="s">
        <v>401</v>
      </c>
      <c r="DB466" s="68">
        <v>0.13174362690204899</v>
      </c>
      <c r="DC466" s="78">
        <v>559.44000000000005</v>
      </c>
      <c r="DD466" s="78">
        <v>516.12</v>
      </c>
      <c r="DE466" s="78">
        <v>478.62</v>
      </c>
      <c r="DF466" s="78">
        <v>671.76</v>
      </c>
      <c r="DG466" s="78"/>
      <c r="DH466" s="79">
        <v>372.44</v>
      </c>
      <c r="DI466" s="65" t="s">
        <v>402</v>
      </c>
      <c r="DJ466" s="68">
        <v>3.2479132157588698E-3</v>
      </c>
      <c r="DK466" s="78">
        <v>570.74</v>
      </c>
      <c r="DL466" s="78">
        <v>558.16999999999996</v>
      </c>
      <c r="DM466" s="78">
        <v>558.16999999999996</v>
      </c>
      <c r="DN466" s="78">
        <v>579.63</v>
      </c>
      <c r="DO466" s="78"/>
      <c r="DP466" s="79">
        <v>470.26</v>
      </c>
      <c r="DQ466" s="65" t="s">
        <v>403</v>
      </c>
      <c r="DR466" s="78">
        <v>570.33000000000004</v>
      </c>
      <c r="DS466" s="78">
        <v>557.1</v>
      </c>
      <c r="DT466" s="78">
        <v>496.6</v>
      </c>
      <c r="DU466" s="78">
        <v>544.79999999999995</v>
      </c>
      <c r="DV466" s="78"/>
      <c r="DW466" s="79"/>
      <c r="DX466" s="65" t="s">
        <v>404</v>
      </c>
      <c r="DY466" s="78">
        <v>577.01</v>
      </c>
      <c r="DZ466" s="78">
        <v>544.26</v>
      </c>
      <c r="EA466" s="78">
        <v>573.04</v>
      </c>
      <c r="EB466" s="78">
        <v>330.76</v>
      </c>
      <c r="EC466" s="78"/>
      <c r="ED466" s="79">
        <v>345.12</v>
      </c>
      <c r="EE466" s="65" t="s">
        <v>405</v>
      </c>
      <c r="EF466" s="68">
        <v>1</v>
      </c>
      <c r="EG466" s="78">
        <v>594.04</v>
      </c>
      <c r="EH466" s="78">
        <v>604.94000000000005</v>
      </c>
      <c r="EI466" s="78">
        <v>437.54</v>
      </c>
      <c r="EJ466" s="78"/>
      <c r="EK466" s="78">
        <v>327.94</v>
      </c>
      <c r="EL466" s="79">
        <v>276.35000000000002</v>
      </c>
      <c r="EM466" s="65" t="s">
        <v>406</v>
      </c>
      <c r="EN466" s="78">
        <v>611.23</v>
      </c>
      <c r="EO466" s="78">
        <v>550.53</v>
      </c>
      <c r="EP466" s="78">
        <v>463.99</v>
      </c>
      <c r="EQ466" s="78"/>
      <c r="ER466" s="78"/>
      <c r="ES466" s="79">
        <v>357.57</v>
      </c>
      <c r="ET466" s="65" t="s">
        <v>407</v>
      </c>
      <c r="EU466" s="68">
        <v>1</v>
      </c>
      <c r="EV466" s="78">
        <v>580.36</v>
      </c>
      <c r="EW466" s="78">
        <v>546.29999999999995</v>
      </c>
      <c r="EX466" s="78">
        <v>536.80999999999995</v>
      </c>
      <c r="EY466" s="78"/>
      <c r="EZ466" s="78"/>
      <c r="FA466" s="79">
        <v>352.72</v>
      </c>
      <c r="FB466" s="65" t="s">
        <v>408</v>
      </c>
      <c r="FC466" s="78">
        <v>624.69000000000005</v>
      </c>
      <c r="FD466" s="78">
        <v>625.4</v>
      </c>
      <c r="FE466" s="78">
        <v>645.37</v>
      </c>
      <c r="FF466" s="78"/>
      <c r="FG466" s="78"/>
      <c r="FH466" s="79"/>
      <c r="FI466" s="65" t="s">
        <v>409</v>
      </c>
      <c r="FJ466" s="78">
        <v>573.86</v>
      </c>
      <c r="FK466" s="78">
        <v>518.20000000000005</v>
      </c>
      <c r="FL466" s="78">
        <v>360.35</v>
      </c>
      <c r="FM466" s="78">
        <v>464.85</v>
      </c>
      <c r="FN466" s="78"/>
      <c r="FO466" s="79">
        <v>312.33999999999997</v>
      </c>
      <c r="FP466" s="65" t="s">
        <v>410</v>
      </c>
      <c r="FQ466" s="68">
        <v>0.240975468697287</v>
      </c>
      <c r="FR466" s="78">
        <v>572.72</v>
      </c>
      <c r="FS466" s="78">
        <v>543.45000000000005</v>
      </c>
      <c r="FT466" s="78">
        <v>503.92</v>
      </c>
      <c r="FU466" s="78">
        <v>439.18</v>
      </c>
      <c r="FV466" s="78">
        <v>306.74</v>
      </c>
      <c r="FW466" s="79">
        <v>269.48</v>
      </c>
      <c r="FX466" s="65" t="s">
        <v>411</v>
      </c>
      <c r="FY466" s="78">
        <v>614.20000000000005</v>
      </c>
      <c r="FZ466" s="78">
        <v>576.85</v>
      </c>
      <c r="GA466" s="78">
        <v>535.45000000000005</v>
      </c>
      <c r="GB466" s="78">
        <v>502.19</v>
      </c>
      <c r="GC466" s="78"/>
      <c r="GD466" s="79">
        <v>340.13</v>
      </c>
      <c r="GE466" s="65" t="s">
        <v>412</v>
      </c>
      <c r="GF466" s="68">
        <v>0.227014755959137</v>
      </c>
      <c r="GG466" s="78">
        <v>557.97</v>
      </c>
      <c r="GH466" s="78">
        <v>542.79999999999995</v>
      </c>
      <c r="GI466" s="78">
        <v>358.91</v>
      </c>
      <c r="GJ466" s="78">
        <v>420.2</v>
      </c>
      <c r="GK466" s="78"/>
      <c r="GL466" s="79">
        <v>411.92</v>
      </c>
      <c r="GM466" s="65" t="s">
        <v>413</v>
      </c>
      <c r="GN466" s="68">
        <v>0.1054129552522</v>
      </c>
      <c r="GO466" s="78">
        <v>569.02</v>
      </c>
      <c r="GP466" s="78">
        <v>612.67999999999995</v>
      </c>
      <c r="GQ466" s="78">
        <v>471.91</v>
      </c>
      <c r="GR466" s="78">
        <v>374.32</v>
      </c>
      <c r="GS466" s="78"/>
      <c r="GT466" s="79"/>
      <c r="GU466" s="65" t="s">
        <v>414</v>
      </c>
      <c r="GV466" s="68">
        <v>1</v>
      </c>
      <c r="GW466" s="78">
        <v>566.33000000000004</v>
      </c>
      <c r="GX466" s="78">
        <v>504.08</v>
      </c>
      <c r="GY466" s="78">
        <v>466.11</v>
      </c>
      <c r="GZ466" s="78">
        <v>345</v>
      </c>
      <c r="HA466" s="78"/>
      <c r="HB466" s="79">
        <v>408.99</v>
      </c>
      <c r="HC466" s="65" t="s">
        <v>415</v>
      </c>
      <c r="HD466" s="68">
        <v>1</v>
      </c>
      <c r="HE466" s="78">
        <v>573.16</v>
      </c>
      <c r="HF466" s="78">
        <v>549.78</v>
      </c>
      <c r="HG466" s="78"/>
      <c r="HH466" s="78">
        <v>310.52999999999997</v>
      </c>
      <c r="HI466" s="78">
        <v>303.89</v>
      </c>
      <c r="HJ466" s="79">
        <v>418.39</v>
      </c>
      <c r="HK466" s="85" t="s">
        <v>416</v>
      </c>
      <c r="HL466" s="68">
        <v>1.4228799089356901</v>
      </c>
      <c r="HM466" s="78">
        <v>552.26</v>
      </c>
      <c r="HN466" s="78">
        <v>541.04999999999995</v>
      </c>
      <c r="HO466" s="78">
        <v>438.63</v>
      </c>
      <c r="HP466" s="78"/>
      <c r="HQ466" s="78"/>
      <c r="HR466" s="79"/>
    </row>
    <row r="467" spans="1:226" x14ac:dyDescent="0.25">
      <c r="A467" s="81">
        <v>42212</v>
      </c>
      <c r="B467" s="82" t="s">
        <v>387</v>
      </c>
      <c r="C467" s="83">
        <v>582.68518783614468</v>
      </c>
      <c r="D467" s="83">
        <v>546.91539563494359</v>
      </c>
      <c r="E467" s="83">
        <v>488.96863892956344</v>
      </c>
      <c r="F467" s="83">
        <v>371.8637979671006</v>
      </c>
      <c r="G467" s="83">
        <v>312.40919973100205</v>
      </c>
      <c r="H467" s="84">
        <v>337.19789440079148</v>
      </c>
      <c r="I467" s="82" t="s">
        <v>388</v>
      </c>
      <c r="J467" s="83">
        <v>591.5243241934229</v>
      </c>
      <c r="K467" s="83">
        <v>539.53566179743143</v>
      </c>
      <c r="L467" s="83">
        <v>468.46540761183235</v>
      </c>
      <c r="M467" s="83">
        <v>368.18487603125931</v>
      </c>
      <c r="N467" s="83">
        <v>312.11377049180328</v>
      </c>
      <c r="O467" s="84">
        <v>356.93558742183569</v>
      </c>
      <c r="P467" s="65" t="s">
        <v>389</v>
      </c>
      <c r="Q467" s="78">
        <v>578.30999999999995</v>
      </c>
      <c r="R467" s="78">
        <v>532.86</v>
      </c>
      <c r="S467" s="78">
        <v>482.88</v>
      </c>
      <c r="T467" s="78">
        <v>313</v>
      </c>
      <c r="U467" s="78"/>
      <c r="V467" s="79"/>
      <c r="W467" s="65" t="s">
        <v>390</v>
      </c>
      <c r="X467" s="78">
        <v>594.61</v>
      </c>
      <c r="Y467" s="78">
        <v>541.74</v>
      </c>
      <c r="Z467" s="78">
        <v>473.37</v>
      </c>
      <c r="AA467" s="78">
        <v>280.42</v>
      </c>
      <c r="AB467" s="78"/>
      <c r="AC467" s="79">
        <v>367.77</v>
      </c>
      <c r="AD467" s="65" t="s">
        <v>391</v>
      </c>
      <c r="AE467" s="68">
        <v>0.51129972389814904</v>
      </c>
      <c r="AF467" s="78">
        <v>620.38</v>
      </c>
      <c r="AG467" s="78">
        <v>662.13</v>
      </c>
      <c r="AH467" s="78">
        <v>525.62</v>
      </c>
      <c r="AI467" s="78"/>
      <c r="AJ467" s="78"/>
      <c r="AK467" s="79">
        <v>326.16000000000003</v>
      </c>
      <c r="AL467" s="69" t="s">
        <v>392</v>
      </c>
      <c r="AM467" s="70">
        <v>1</v>
      </c>
      <c r="AN467" s="78">
        <v>613.97</v>
      </c>
      <c r="AO467" s="78">
        <v>576.69000000000005</v>
      </c>
      <c r="AP467" s="78">
        <v>579.33000000000004</v>
      </c>
      <c r="AQ467" s="78">
        <v>532.9</v>
      </c>
      <c r="AR467" s="78"/>
      <c r="AS467" s="79"/>
      <c r="AT467" s="65" t="s">
        <v>393</v>
      </c>
      <c r="AU467" s="68">
        <v>3.6997299197158599E-2</v>
      </c>
      <c r="AV467" s="78">
        <v>536.97</v>
      </c>
      <c r="AW467" s="78">
        <v>580.72</v>
      </c>
      <c r="AX467" s="78">
        <v>472.66</v>
      </c>
      <c r="AY467" s="78">
        <v>258.5</v>
      </c>
      <c r="AZ467" s="78"/>
      <c r="BA467" s="79">
        <v>362.62</v>
      </c>
      <c r="BB467" s="65" t="s">
        <v>394</v>
      </c>
      <c r="BC467" s="78">
        <v>588.36</v>
      </c>
      <c r="BD467" s="78">
        <v>529.6</v>
      </c>
      <c r="BE467" s="78">
        <v>468.17</v>
      </c>
      <c r="BF467" s="78"/>
      <c r="BG467" s="78"/>
      <c r="BH467" s="79">
        <v>380.44</v>
      </c>
      <c r="BI467" s="65" t="s">
        <v>395</v>
      </c>
      <c r="BJ467" s="68">
        <v>0.13402130938819301</v>
      </c>
      <c r="BK467" s="78">
        <v>657.24</v>
      </c>
      <c r="BL467" s="78">
        <v>610.20000000000005</v>
      </c>
      <c r="BM467" s="78">
        <v>659.79</v>
      </c>
      <c r="BN467" s="78">
        <v>423.64</v>
      </c>
      <c r="BO467" s="78"/>
      <c r="BP467" s="79"/>
      <c r="BQ467" s="65" t="s">
        <v>396</v>
      </c>
      <c r="BR467" s="68">
        <v>1</v>
      </c>
      <c r="BS467" s="78">
        <v>553.05999999999995</v>
      </c>
      <c r="BT467" s="78">
        <v>487.91</v>
      </c>
      <c r="BU467" s="78">
        <v>550.72</v>
      </c>
      <c r="BV467" s="78"/>
      <c r="BW467" s="78"/>
      <c r="BX467" s="79">
        <v>367.58</v>
      </c>
      <c r="BY467" s="65" t="s">
        <v>397</v>
      </c>
      <c r="BZ467" s="78">
        <v>618.74</v>
      </c>
      <c r="CA467" s="78">
        <v>572.76</v>
      </c>
      <c r="CB467" s="78">
        <v>487.89</v>
      </c>
      <c r="CC467" s="78">
        <v>356.36</v>
      </c>
      <c r="CD467" s="78"/>
      <c r="CE467" s="79">
        <v>501.28</v>
      </c>
      <c r="CF467" s="65" t="s">
        <v>398</v>
      </c>
      <c r="CG467" s="78">
        <v>603.66999999999996</v>
      </c>
      <c r="CH467" s="78">
        <v>591.04999999999995</v>
      </c>
      <c r="CI467" s="78">
        <v>519.04999999999995</v>
      </c>
      <c r="CJ467" s="78"/>
      <c r="CK467" s="78"/>
      <c r="CL467" s="79"/>
      <c r="CM467" s="65" t="s">
        <v>399</v>
      </c>
      <c r="CN467" s="78">
        <v>560.98</v>
      </c>
      <c r="CO467" s="78">
        <v>492.48</v>
      </c>
      <c r="CP467" s="78">
        <v>509.48</v>
      </c>
      <c r="CQ467" s="78">
        <v>348.88</v>
      </c>
      <c r="CR467" s="78"/>
      <c r="CS467" s="79">
        <v>588.98</v>
      </c>
      <c r="CT467" s="65" t="s">
        <v>400</v>
      </c>
      <c r="CU467" s="78">
        <v>595.52</v>
      </c>
      <c r="CV467" s="78">
        <v>649.92999999999995</v>
      </c>
      <c r="CW467" s="78"/>
      <c r="CX467" s="78">
        <v>360.89</v>
      </c>
      <c r="CY467" s="78"/>
      <c r="CZ467" s="79"/>
      <c r="DA467" s="65" t="s">
        <v>401</v>
      </c>
      <c r="DB467" s="68">
        <v>0.131639570854999</v>
      </c>
      <c r="DC467" s="78">
        <v>571.11</v>
      </c>
      <c r="DD467" s="78">
        <v>551.52</v>
      </c>
      <c r="DE467" s="78">
        <v>484.57</v>
      </c>
      <c r="DF467" s="78">
        <v>671.23</v>
      </c>
      <c r="DG467" s="78"/>
      <c r="DH467" s="79">
        <v>369.72</v>
      </c>
      <c r="DI467" s="65" t="s">
        <v>402</v>
      </c>
      <c r="DJ467" s="68">
        <v>3.2255983484936498E-3</v>
      </c>
      <c r="DK467" s="78">
        <v>584.46</v>
      </c>
      <c r="DL467" s="78">
        <v>564</v>
      </c>
      <c r="DM467" s="78">
        <v>564</v>
      </c>
      <c r="DN467" s="78">
        <v>563.9</v>
      </c>
      <c r="DO467" s="78"/>
      <c r="DP467" s="79">
        <v>464.49</v>
      </c>
      <c r="DQ467" s="65" t="s">
        <v>403</v>
      </c>
      <c r="DR467" s="78">
        <v>570.33000000000004</v>
      </c>
      <c r="DS467" s="78">
        <v>557.1</v>
      </c>
      <c r="DT467" s="78">
        <v>521.07000000000005</v>
      </c>
      <c r="DU467" s="78">
        <v>568.41999999999996</v>
      </c>
      <c r="DV467" s="78"/>
      <c r="DW467" s="79"/>
      <c r="DX467" s="65" t="s">
        <v>404</v>
      </c>
      <c r="DY467" s="78">
        <v>596.54999999999995</v>
      </c>
      <c r="DZ467" s="78">
        <v>557.12</v>
      </c>
      <c r="EA467" s="78">
        <v>589.49</v>
      </c>
      <c r="EB467" s="78">
        <v>340.82</v>
      </c>
      <c r="EC467" s="78"/>
      <c r="ED467" s="79">
        <v>345.65</v>
      </c>
      <c r="EE467" s="65" t="s">
        <v>405</v>
      </c>
      <c r="EF467" s="68">
        <v>1</v>
      </c>
      <c r="EG467" s="78">
        <v>618.15</v>
      </c>
      <c r="EH467" s="78">
        <v>630.72</v>
      </c>
      <c r="EI467" s="78">
        <v>456.68</v>
      </c>
      <c r="EJ467" s="78"/>
      <c r="EK467" s="78">
        <v>327.94</v>
      </c>
      <c r="EL467" s="79">
        <v>277.39999999999998</v>
      </c>
      <c r="EM467" s="65" t="s">
        <v>406</v>
      </c>
      <c r="EN467" s="78">
        <v>611.23</v>
      </c>
      <c r="EO467" s="78">
        <v>550.53</v>
      </c>
      <c r="EP467" s="78">
        <v>485.27</v>
      </c>
      <c r="EQ467" s="78"/>
      <c r="ER467" s="78"/>
      <c r="ES467" s="79">
        <v>357.57</v>
      </c>
      <c r="ET467" s="65" t="s">
        <v>407</v>
      </c>
      <c r="EU467" s="68">
        <v>1</v>
      </c>
      <c r="EV467" s="78">
        <v>589.76</v>
      </c>
      <c r="EW467" s="78">
        <v>567.16999999999996</v>
      </c>
      <c r="EX467" s="78">
        <v>557.67999999999995</v>
      </c>
      <c r="EY467" s="78"/>
      <c r="EZ467" s="78"/>
      <c r="FA467" s="79">
        <v>352.72</v>
      </c>
      <c r="FB467" s="65" t="s">
        <v>408</v>
      </c>
      <c r="FC467" s="78">
        <v>624.69000000000005</v>
      </c>
      <c r="FD467" s="78">
        <v>625.4</v>
      </c>
      <c r="FE467" s="78">
        <v>645.37</v>
      </c>
      <c r="FF467" s="78"/>
      <c r="FG467" s="78"/>
      <c r="FH467" s="79"/>
      <c r="FI467" s="65" t="s">
        <v>409</v>
      </c>
      <c r="FJ467" s="78">
        <v>586.26</v>
      </c>
      <c r="FK467" s="78">
        <v>533.91</v>
      </c>
      <c r="FL467" s="78">
        <v>360.35</v>
      </c>
      <c r="FM467" s="78">
        <v>464.85</v>
      </c>
      <c r="FN467" s="78"/>
      <c r="FO467" s="79">
        <v>315.64999999999998</v>
      </c>
      <c r="FP467" s="65" t="s">
        <v>410</v>
      </c>
      <c r="FQ467" s="68">
        <v>0.24221872350732701</v>
      </c>
      <c r="FR467" s="78">
        <v>582.21</v>
      </c>
      <c r="FS467" s="78">
        <v>554.79</v>
      </c>
      <c r="FT467" s="78">
        <v>517.15</v>
      </c>
      <c r="FU467" s="78">
        <v>437.61</v>
      </c>
      <c r="FV467" s="78">
        <v>313.08999999999997</v>
      </c>
      <c r="FW467" s="79">
        <v>270.06</v>
      </c>
      <c r="FX467" s="65" t="s">
        <v>411</v>
      </c>
      <c r="FY467" s="78">
        <v>625.58000000000004</v>
      </c>
      <c r="FZ467" s="78">
        <v>589.86</v>
      </c>
      <c r="GA467" s="78">
        <v>547.64</v>
      </c>
      <c r="GB467" s="78">
        <v>509.81</v>
      </c>
      <c r="GC467" s="78"/>
      <c r="GD467" s="79">
        <v>349.89</v>
      </c>
      <c r="GE467" s="65" t="s">
        <v>412</v>
      </c>
      <c r="GF467" s="68">
        <v>0.226346763241286</v>
      </c>
      <c r="GG467" s="78">
        <v>573.97</v>
      </c>
      <c r="GH467" s="78">
        <v>546.71</v>
      </c>
      <c r="GI467" s="78">
        <v>397.24</v>
      </c>
      <c r="GJ467" s="78">
        <v>460.62</v>
      </c>
      <c r="GK467" s="78"/>
      <c r="GL467" s="79">
        <v>410.64</v>
      </c>
      <c r="GM467" s="65" t="s">
        <v>413</v>
      </c>
      <c r="GN467" s="68">
        <v>0.105786522796996</v>
      </c>
      <c r="GO467" s="78">
        <v>584.58000000000004</v>
      </c>
      <c r="GP467" s="78">
        <v>614.85</v>
      </c>
      <c r="GQ467" s="78">
        <v>479.51</v>
      </c>
      <c r="GR467" s="78">
        <v>386.97</v>
      </c>
      <c r="GS467" s="78"/>
      <c r="GT467" s="79"/>
      <c r="GU467" s="65" t="s">
        <v>414</v>
      </c>
      <c r="GV467" s="68">
        <v>1</v>
      </c>
      <c r="GW467" s="78">
        <v>566.33000000000004</v>
      </c>
      <c r="GX467" s="78">
        <v>504.08</v>
      </c>
      <c r="GY467" s="78">
        <v>466.11</v>
      </c>
      <c r="GZ467" s="78">
        <v>381</v>
      </c>
      <c r="HA467" s="78"/>
      <c r="HB467" s="79">
        <v>408.95</v>
      </c>
      <c r="HC467" s="65" t="s">
        <v>415</v>
      </c>
      <c r="HD467" s="68">
        <v>1</v>
      </c>
      <c r="HE467" s="78">
        <v>580.66</v>
      </c>
      <c r="HF467" s="78">
        <v>562.28</v>
      </c>
      <c r="HG467" s="78"/>
      <c r="HH467" s="78">
        <v>318.49</v>
      </c>
      <c r="HI467" s="78">
        <v>311.85000000000002</v>
      </c>
      <c r="HJ467" s="79">
        <v>420.89</v>
      </c>
      <c r="HK467" s="85" t="s">
        <v>416</v>
      </c>
      <c r="HL467" s="68">
        <v>1.4031149151115501</v>
      </c>
      <c r="HM467" s="78">
        <v>548.41</v>
      </c>
      <c r="HN467" s="78">
        <v>554.4</v>
      </c>
      <c r="HO467" s="78">
        <v>451.97</v>
      </c>
      <c r="HP467" s="78"/>
      <c r="HQ467" s="78"/>
      <c r="HR467" s="79"/>
    </row>
    <row r="468" spans="1:226" x14ac:dyDescent="0.25">
      <c r="A468" s="81">
        <v>42205</v>
      </c>
      <c r="B468" s="82" t="s">
        <v>387</v>
      </c>
      <c r="C468" s="83">
        <v>592.91946139999584</v>
      </c>
      <c r="D468" s="83">
        <v>558.86258362898434</v>
      </c>
      <c r="E468" s="83">
        <v>500.64857562593204</v>
      </c>
      <c r="F468" s="83">
        <v>376.67775869338317</v>
      </c>
      <c r="G468" s="83">
        <v>316.47624747814393</v>
      </c>
      <c r="H468" s="84">
        <v>336.34758151611192</v>
      </c>
      <c r="I468" s="82" t="s">
        <v>388</v>
      </c>
      <c r="J468" s="83">
        <v>600.00391494008943</v>
      </c>
      <c r="K468" s="83">
        <v>549.54062241058898</v>
      </c>
      <c r="L468" s="83">
        <v>479.80758393998042</v>
      </c>
      <c r="M468" s="83">
        <v>372.5225807434424</v>
      </c>
      <c r="N468" s="83">
        <v>309.86131147540982</v>
      </c>
      <c r="O468" s="84">
        <v>357.32799903684429</v>
      </c>
      <c r="P468" s="65" t="s">
        <v>389</v>
      </c>
      <c r="Q468" s="78">
        <v>584.14</v>
      </c>
      <c r="R468" s="78">
        <v>539.53</v>
      </c>
      <c r="S468" s="78">
        <v>491.04</v>
      </c>
      <c r="T468" s="78">
        <v>313</v>
      </c>
      <c r="U468" s="78"/>
      <c r="V468" s="79"/>
      <c r="W468" s="65" t="s">
        <v>390</v>
      </c>
      <c r="X468" s="78">
        <v>589.74</v>
      </c>
      <c r="Y468" s="78">
        <v>585.71</v>
      </c>
      <c r="Z468" s="78">
        <v>490.23</v>
      </c>
      <c r="AA468" s="78">
        <v>302.3</v>
      </c>
      <c r="AB468" s="78"/>
      <c r="AC468" s="79">
        <v>357.85</v>
      </c>
      <c r="AD468" s="65" t="s">
        <v>391</v>
      </c>
      <c r="AE468" s="68">
        <v>0.51129972389814904</v>
      </c>
      <c r="AF468" s="78">
        <v>624.03</v>
      </c>
      <c r="AG468" s="78">
        <v>668.95</v>
      </c>
      <c r="AH468" s="78">
        <v>532.26</v>
      </c>
      <c r="AI468" s="78"/>
      <c r="AJ468" s="78"/>
      <c r="AK468" s="79">
        <v>326.16000000000003</v>
      </c>
      <c r="AL468" s="69" t="s">
        <v>392</v>
      </c>
      <c r="AM468" s="70">
        <v>1</v>
      </c>
      <c r="AN468" s="78">
        <v>628.04999999999995</v>
      </c>
      <c r="AO468" s="78">
        <v>587.66999999999996</v>
      </c>
      <c r="AP468" s="78">
        <v>586.97</v>
      </c>
      <c r="AQ468" s="78">
        <v>547.24</v>
      </c>
      <c r="AR468" s="78"/>
      <c r="AS468" s="79"/>
      <c r="AT468" s="65" t="s">
        <v>393</v>
      </c>
      <c r="AU468" s="68">
        <v>3.6938534278959802E-2</v>
      </c>
      <c r="AV468" s="78">
        <v>537.17999999999995</v>
      </c>
      <c r="AW468" s="78">
        <v>589.08000000000004</v>
      </c>
      <c r="AX468" s="78">
        <v>471.9</v>
      </c>
      <c r="AY468" s="78">
        <v>258.08999999999997</v>
      </c>
      <c r="AZ468" s="78"/>
      <c r="BA468" s="79">
        <v>363.51</v>
      </c>
      <c r="BB468" s="65" t="s">
        <v>394</v>
      </c>
      <c r="BC468" s="78">
        <v>595.91999999999996</v>
      </c>
      <c r="BD468" s="78">
        <v>539.67999999999995</v>
      </c>
      <c r="BE468" s="78">
        <v>482.35</v>
      </c>
      <c r="BF468" s="78"/>
      <c r="BG468" s="78"/>
      <c r="BH468" s="79">
        <v>380.47</v>
      </c>
      <c r="BI468" s="65" t="s">
        <v>395</v>
      </c>
      <c r="BJ468" s="68">
        <v>0.13402130938819301</v>
      </c>
      <c r="BK468" s="78">
        <v>657.24</v>
      </c>
      <c r="BL468" s="78">
        <v>610.20000000000005</v>
      </c>
      <c r="BM468" s="78">
        <v>659.79</v>
      </c>
      <c r="BN468" s="78">
        <v>430.34</v>
      </c>
      <c r="BO468" s="78"/>
      <c r="BP468" s="79"/>
      <c r="BQ468" s="65" t="s">
        <v>396</v>
      </c>
      <c r="BR468" s="68">
        <v>1</v>
      </c>
      <c r="BS468" s="78">
        <v>565.55999999999995</v>
      </c>
      <c r="BT468" s="78">
        <v>491.25</v>
      </c>
      <c r="BU468" s="78">
        <v>553.22</v>
      </c>
      <c r="BV468" s="78"/>
      <c r="BW468" s="78"/>
      <c r="BX468" s="79">
        <v>367.58</v>
      </c>
      <c r="BY468" s="65" t="s">
        <v>397</v>
      </c>
      <c r="BZ468" s="78">
        <v>630</v>
      </c>
      <c r="CA468" s="78">
        <v>578.91</v>
      </c>
      <c r="CB468" s="78">
        <v>489.4</v>
      </c>
      <c r="CC468" s="78">
        <v>356.04</v>
      </c>
      <c r="CD468" s="78"/>
      <c r="CE468" s="79">
        <v>512.15</v>
      </c>
      <c r="CF468" s="65" t="s">
        <v>398</v>
      </c>
      <c r="CG468" s="78">
        <v>610.12</v>
      </c>
      <c r="CH468" s="78">
        <v>594.27</v>
      </c>
      <c r="CI468" s="78">
        <v>528.73</v>
      </c>
      <c r="CJ468" s="78"/>
      <c r="CK468" s="78"/>
      <c r="CL468" s="79"/>
      <c r="CM468" s="65" t="s">
        <v>399</v>
      </c>
      <c r="CN468" s="78">
        <v>572.05999999999995</v>
      </c>
      <c r="CO468" s="78">
        <v>498.9</v>
      </c>
      <c r="CP468" s="78">
        <v>518.58000000000004</v>
      </c>
      <c r="CQ468" s="78">
        <v>362.37</v>
      </c>
      <c r="CR468" s="78"/>
      <c r="CS468" s="79">
        <v>587.53</v>
      </c>
      <c r="CT468" s="65" t="s">
        <v>400</v>
      </c>
      <c r="CU468" s="78">
        <v>602.61</v>
      </c>
      <c r="CV468" s="78">
        <v>657.95</v>
      </c>
      <c r="CW468" s="78"/>
      <c r="CX468" s="78">
        <v>366.25</v>
      </c>
      <c r="CY468" s="78"/>
      <c r="CZ468" s="79"/>
      <c r="DA468" s="65" t="s">
        <v>401</v>
      </c>
      <c r="DB468" s="68">
        <v>0.13163090693694901</v>
      </c>
      <c r="DC468" s="78">
        <v>592.34</v>
      </c>
      <c r="DD468" s="78">
        <v>556.42999999999995</v>
      </c>
      <c r="DE468" s="78">
        <v>487.69</v>
      </c>
      <c r="DF468" s="78">
        <v>671.19</v>
      </c>
      <c r="DG468" s="78"/>
      <c r="DH468" s="79">
        <v>389.81</v>
      </c>
      <c r="DI468" s="65" t="s">
        <v>402</v>
      </c>
      <c r="DJ468" s="68">
        <v>3.2335251891612198E-3</v>
      </c>
      <c r="DK468" s="78">
        <v>612.16999999999996</v>
      </c>
      <c r="DL468" s="78">
        <v>576.44000000000005</v>
      </c>
      <c r="DM468" s="78">
        <v>576.44000000000005</v>
      </c>
      <c r="DN468" s="78">
        <v>541.58000000000004</v>
      </c>
      <c r="DO468" s="78"/>
      <c r="DP468" s="79">
        <v>462.42</v>
      </c>
      <c r="DQ468" s="65" t="s">
        <v>403</v>
      </c>
      <c r="DR468" s="78">
        <v>570.33000000000004</v>
      </c>
      <c r="DS468" s="78">
        <v>557.1</v>
      </c>
      <c r="DT468" s="78">
        <v>521.07000000000005</v>
      </c>
      <c r="DU468" s="78">
        <v>568.41999999999996</v>
      </c>
      <c r="DV468" s="78"/>
      <c r="DW468" s="79"/>
      <c r="DX468" s="65" t="s">
        <v>404</v>
      </c>
      <c r="DY468" s="78">
        <v>607.47</v>
      </c>
      <c r="DZ468" s="78">
        <v>569.49</v>
      </c>
      <c r="EA468" s="78">
        <v>599.6</v>
      </c>
      <c r="EB468" s="78">
        <v>354.25</v>
      </c>
      <c r="EC468" s="78"/>
      <c r="ED468" s="79">
        <v>346.57</v>
      </c>
      <c r="EE468" s="65" t="s">
        <v>405</v>
      </c>
      <c r="EF468" s="68">
        <v>1</v>
      </c>
      <c r="EG468" s="78">
        <v>604.26</v>
      </c>
      <c r="EH468" s="78">
        <v>629.63</v>
      </c>
      <c r="EI468" s="78">
        <v>461.5</v>
      </c>
      <c r="EJ468" s="78"/>
      <c r="EK468" s="78">
        <v>327.94</v>
      </c>
      <c r="EL468" s="79">
        <v>280.60000000000002</v>
      </c>
      <c r="EM468" s="65" t="s">
        <v>406</v>
      </c>
      <c r="EN468" s="78">
        <v>611.21</v>
      </c>
      <c r="EO468" s="78">
        <v>562.09</v>
      </c>
      <c r="EP468" s="78">
        <v>495.95</v>
      </c>
      <c r="EQ468" s="78"/>
      <c r="ER468" s="78"/>
      <c r="ES468" s="79">
        <v>349.22</v>
      </c>
      <c r="ET468" s="65" t="s">
        <v>407</v>
      </c>
      <c r="EU468" s="68">
        <v>1</v>
      </c>
      <c r="EV468" s="78">
        <v>590.07000000000005</v>
      </c>
      <c r="EW468" s="78">
        <v>570.14</v>
      </c>
      <c r="EX468" s="78">
        <v>557.05999999999995</v>
      </c>
      <c r="EY468" s="78"/>
      <c r="EZ468" s="78"/>
      <c r="FA468" s="79">
        <v>350.19</v>
      </c>
      <c r="FB468" s="65" t="s">
        <v>408</v>
      </c>
      <c r="FC468" s="78">
        <v>624.69000000000005</v>
      </c>
      <c r="FD468" s="78">
        <v>625.4</v>
      </c>
      <c r="FE468" s="78">
        <v>645.37</v>
      </c>
      <c r="FF468" s="78"/>
      <c r="FG468" s="78"/>
      <c r="FH468" s="79"/>
      <c r="FI468" s="65" t="s">
        <v>409</v>
      </c>
      <c r="FJ468" s="78">
        <v>599.48</v>
      </c>
      <c r="FK468" s="78">
        <v>547.13</v>
      </c>
      <c r="FL468" s="78">
        <v>360.35</v>
      </c>
      <c r="FM468" s="78">
        <v>464.85</v>
      </c>
      <c r="FN468" s="78"/>
      <c r="FO468" s="79">
        <v>310.69</v>
      </c>
      <c r="FP468" s="65" t="s">
        <v>410</v>
      </c>
      <c r="FQ468" s="68">
        <v>0.24287761397032001</v>
      </c>
      <c r="FR468" s="78">
        <v>591.11</v>
      </c>
      <c r="FS468" s="78">
        <v>563.36</v>
      </c>
      <c r="FT468" s="78">
        <v>527.02</v>
      </c>
      <c r="FU468" s="78">
        <v>442.29</v>
      </c>
      <c r="FV468" s="78">
        <v>331.72</v>
      </c>
      <c r="FW468" s="79">
        <v>265.44</v>
      </c>
      <c r="FX468" s="65" t="s">
        <v>411</v>
      </c>
      <c r="FY468" s="78">
        <v>637.77</v>
      </c>
      <c r="FZ468" s="78">
        <v>594.74</v>
      </c>
      <c r="GA468" s="78">
        <v>552.52</v>
      </c>
      <c r="GB468" s="78">
        <v>507.15</v>
      </c>
      <c r="GC468" s="78"/>
      <c r="GD468" s="79">
        <v>362.08</v>
      </c>
      <c r="GE468" s="65" t="s">
        <v>412</v>
      </c>
      <c r="GF468" s="68">
        <v>0.22650569661827</v>
      </c>
      <c r="GG468" s="78">
        <v>583.71</v>
      </c>
      <c r="GH468" s="78">
        <v>552.69000000000005</v>
      </c>
      <c r="GI468" s="78">
        <v>447.14</v>
      </c>
      <c r="GJ468" s="78">
        <v>482.61</v>
      </c>
      <c r="GK468" s="78"/>
      <c r="GL468" s="79">
        <v>410.57</v>
      </c>
      <c r="GM468" s="65" t="s">
        <v>413</v>
      </c>
      <c r="GN468" s="68">
        <v>0.107017112036215</v>
      </c>
      <c r="GO468" s="78">
        <v>599.51</v>
      </c>
      <c r="GP468" s="78">
        <v>629.71</v>
      </c>
      <c r="GQ468" s="78">
        <v>491.17</v>
      </c>
      <c r="GR468" s="78">
        <v>403.35</v>
      </c>
      <c r="GS468" s="78"/>
      <c r="GT468" s="79"/>
      <c r="GU468" s="65" t="s">
        <v>414</v>
      </c>
      <c r="GV468" s="68">
        <v>1</v>
      </c>
      <c r="GW468" s="78">
        <v>566.33000000000004</v>
      </c>
      <c r="GX468" s="78">
        <v>532.77</v>
      </c>
      <c r="GY468" s="78">
        <v>491.52</v>
      </c>
      <c r="GZ468" s="78">
        <v>381</v>
      </c>
      <c r="HA468" s="78"/>
      <c r="HB468" s="79">
        <v>409.2</v>
      </c>
      <c r="HC468" s="65" t="s">
        <v>415</v>
      </c>
      <c r="HD468" s="68">
        <v>1</v>
      </c>
      <c r="HE468" s="78">
        <v>581.5</v>
      </c>
      <c r="HF468" s="78">
        <v>568.95000000000005</v>
      </c>
      <c r="HG468" s="78"/>
      <c r="HH468" s="78">
        <v>316.2</v>
      </c>
      <c r="HI468" s="78">
        <v>309.56</v>
      </c>
      <c r="HJ468" s="79">
        <v>419.22</v>
      </c>
      <c r="HK468" s="85" t="s">
        <v>416</v>
      </c>
      <c r="HL468" s="68">
        <v>1.43451441686989</v>
      </c>
      <c r="HM468" s="78">
        <v>564.79999999999995</v>
      </c>
      <c r="HN468" s="78">
        <v>584.51</v>
      </c>
      <c r="HO468" s="78">
        <v>462.63</v>
      </c>
      <c r="HP468" s="78"/>
      <c r="HQ468" s="78"/>
      <c r="HR468" s="79"/>
    </row>
    <row r="469" spans="1:226" x14ac:dyDescent="0.25">
      <c r="A469" s="81">
        <v>42198</v>
      </c>
      <c r="B469" s="82" t="s">
        <v>387</v>
      </c>
      <c r="C469" s="83">
        <v>598.77446691642092</v>
      </c>
      <c r="D469" s="83">
        <v>565.68693464893408</v>
      </c>
      <c r="E469" s="83">
        <v>500.27143185007924</v>
      </c>
      <c r="F469" s="83">
        <v>386.08275186133051</v>
      </c>
      <c r="G469" s="83">
        <v>331.94430396772026</v>
      </c>
      <c r="H469" s="84">
        <v>334.03514320864434</v>
      </c>
      <c r="I469" s="82" t="s">
        <v>388</v>
      </c>
      <c r="J469" s="83">
        <v>611.74683198897469</v>
      </c>
      <c r="K469" s="83">
        <v>557.97649601231785</v>
      </c>
      <c r="L469" s="83">
        <v>478.65952468304511</v>
      </c>
      <c r="M469" s="83">
        <v>383.0469864051131</v>
      </c>
      <c r="N469" s="83">
        <v>332.18918032786883</v>
      </c>
      <c r="O469" s="84">
        <v>356.66250460223432</v>
      </c>
      <c r="P469" s="65" t="s">
        <v>389</v>
      </c>
      <c r="Q469" s="78">
        <v>594.14</v>
      </c>
      <c r="R469" s="78">
        <v>550.36</v>
      </c>
      <c r="S469" s="78">
        <v>503.25</v>
      </c>
      <c r="T469" s="78">
        <v>319</v>
      </c>
      <c r="U469" s="78"/>
      <c r="V469" s="79"/>
      <c r="W469" s="65" t="s">
        <v>390</v>
      </c>
      <c r="X469" s="78">
        <v>589.74</v>
      </c>
      <c r="Y469" s="78">
        <v>585.71</v>
      </c>
      <c r="Z469" s="78">
        <v>490.23</v>
      </c>
      <c r="AA469" s="78">
        <v>302.3</v>
      </c>
      <c r="AB469" s="78"/>
      <c r="AC469" s="79">
        <v>357.85</v>
      </c>
      <c r="AD469" s="65" t="s">
        <v>391</v>
      </c>
      <c r="AE469" s="68">
        <v>0.51129972389814904</v>
      </c>
      <c r="AF469" s="78">
        <v>628.9</v>
      </c>
      <c r="AG469" s="78">
        <v>674.92</v>
      </c>
      <c r="AH469" s="78">
        <v>532.26</v>
      </c>
      <c r="AI469" s="78"/>
      <c r="AJ469" s="78"/>
      <c r="AK469" s="79">
        <v>326.16000000000003</v>
      </c>
      <c r="AL469" s="69" t="s">
        <v>392</v>
      </c>
      <c r="AM469" s="70">
        <v>1</v>
      </c>
      <c r="AN469" s="78">
        <v>628.35</v>
      </c>
      <c r="AO469" s="78">
        <v>607.59</v>
      </c>
      <c r="AP469" s="78">
        <v>601.25</v>
      </c>
      <c r="AQ469" s="78">
        <v>547.24</v>
      </c>
      <c r="AR469" s="78"/>
      <c r="AS469" s="79"/>
      <c r="AT469" s="65" t="s">
        <v>393</v>
      </c>
      <c r="AU469" s="68">
        <v>3.6897645930189703E-2</v>
      </c>
      <c r="AV469" s="78">
        <v>535.91999999999996</v>
      </c>
      <c r="AW469" s="78">
        <v>592.63</v>
      </c>
      <c r="AX469" s="78">
        <v>497.39</v>
      </c>
      <c r="AY469" s="78">
        <v>257.8</v>
      </c>
      <c r="AZ469" s="78"/>
      <c r="BA469" s="79">
        <v>365.54</v>
      </c>
      <c r="BB469" s="65" t="s">
        <v>394</v>
      </c>
      <c r="BC469" s="78">
        <v>621.97</v>
      </c>
      <c r="BD469" s="78">
        <v>550.61</v>
      </c>
      <c r="BE469" s="78">
        <v>473.94</v>
      </c>
      <c r="BF469" s="78"/>
      <c r="BG469" s="78"/>
      <c r="BH469" s="79">
        <v>375.43</v>
      </c>
      <c r="BI469" s="65" t="s">
        <v>395</v>
      </c>
      <c r="BJ469" s="68">
        <v>0.13400514579759901</v>
      </c>
      <c r="BK469" s="78">
        <v>702.19</v>
      </c>
      <c r="BL469" s="78">
        <v>627.28</v>
      </c>
      <c r="BM469" s="78">
        <v>676.86</v>
      </c>
      <c r="BN469" s="78">
        <v>430.29</v>
      </c>
      <c r="BO469" s="78"/>
      <c r="BP469" s="79"/>
      <c r="BQ469" s="65" t="s">
        <v>396</v>
      </c>
      <c r="BR469" s="68">
        <v>1</v>
      </c>
      <c r="BS469" s="78">
        <v>557.23</v>
      </c>
      <c r="BT469" s="78">
        <v>500.41</v>
      </c>
      <c r="BU469" s="78">
        <v>564.88</v>
      </c>
      <c r="BV469" s="78"/>
      <c r="BW469" s="78"/>
      <c r="BX469" s="79">
        <v>367.58</v>
      </c>
      <c r="BY469" s="65" t="s">
        <v>397</v>
      </c>
      <c r="BZ469" s="78">
        <v>638.94000000000005</v>
      </c>
      <c r="CA469" s="78">
        <v>589.04</v>
      </c>
      <c r="CB469" s="78">
        <v>498.46</v>
      </c>
      <c r="CC469" s="78">
        <v>377.1</v>
      </c>
      <c r="CD469" s="78"/>
      <c r="CE469" s="79">
        <v>519.41999999999996</v>
      </c>
      <c r="CF469" s="65" t="s">
        <v>398</v>
      </c>
      <c r="CG469" s="78">
        <v>610.92999999999995</v>
      </c>
      <c r="CH469" s="78">
        <v>595.88</v>
      </c>
      <c r="CI469" s="78">
        <v>532.76</v>
      </c>
      <c r="CJ469" s="78"/>
      <c r="CK469" s="78"/>
      <c r="CL469" s="79"/>
      <c r="CM469" s="65" t="s">
        <v>399</v>
      </c>
      <c r="CN469" s="78">
        <v>572.49</v>
      </c>
      <c r="CO469" s="78">
        <v>507.34</v>
      </c>
      <c r="CP469" s="78">
        <v>523.49</v>
      </c>
      <c r="CQ469" s="78">
        <v>361.51</v>
      </c>
      <c r="CR469" s="78"/>
      <c r="CS469" s="79">
        <v>586.04</v>
      </c>
      <c r="CT469" s="65" t="s">
        <v>400</v>
      </c>
      <c r="CU469" s="78">
        <v>603.91999999999996</v>
      </c>
      <c r="CV469" s="78">
        <v>665.22</v>
      </c>
      <c r="CW469" s="78"/>
      <c r="CX469" s="78">
        <v>358.1</v>
      </c>
      <c r="CY469" s="78"/>
      <c r="CZ469" s="79"/>
      <c r="DA469" s="65" t="s">
        <v>401</v>
      </c>
      <c r="DB469" s="68">
        <v>0.132013201320132</v>
      </c>
      <c r="DC469" s="78">
        <v>584.98</v>
      </c>
      <c r="DD469" s="78">
        <v>605.89</v>
      </c>
      <c r="DE469" s="78">
        <v>511.29</v>
      </c>
      <c r="DF469" s="78">
        <v>673.14</v>
      </c>
      <c r="DG469" s="78"/>
      <c r="DH469" s="79">
        <v>399.08</v>
      </c>
      <c r="DI469" s="65" t="s">
        <v>402</v>
      </c>
      <c r="DJ469" s="68">
        <v>3.2164683177870702E-3</v>
      </c>
      <c r="DK469" s="78">
        <v>610.34</v>
      </c>
      <c r="DL469" s="78">
        <v>595.54</v>
      </c>
      <c r="DM469" s="78">
        <v>595.54</v>
      </c>
      <c r="DN469" s="78">
        <v>611.70000000000005</v>
      </c>
      <c r="DO469" s="78"/>
      <c r="DP469" s="79">
        <v>461.81</v>
      </c>
      <c r="DQ469" s="65" t="s">
        <v>403</v>
      </c>
      <c r="DR469" s="78">
        <v>562.20000000000005</v>
      </c>
      <c r="DS469" s="78">
        <v>557.1</v>
      </c>
      <c r="DT469" s="78">
        <v>523.34</v>
      </c>
      <c r="DU469" s="78">
        <v>564.54</v>
      </c>
      <c r="DV469" s="78"/>
      <c r="DW469" s="79"/>
      <c r="DX469" s="65" t="s">
        <v>404</v>
      </c>
      <c r="DY469" s="78">
        <v>606.07000000000005</v>
      </c>
      <c r="DZ469" s="78">
        <v>573.9</v>
      </c>
      <c r="EA469" s="78">
        <v>610.13</v>
      </c>
      <c r="EB469" s="78">
        <v>351.27</v>
      </c>
      <c r="EC469" s="78"/>
      <c r="ED469" s="79">
        <v>346.39</v>
      </c>
      <c r="EE469" s="65" t="s">
        <v>405</v>
      </c>
      <c r="EF469" s="68">
        <v>1</v>
      </c>
      <c r="EG469" s="78">
        <v>600.19000000000005</v>
      </c>
      <c r="EH469" s="78">
        <v>625.25</v>
      </c>
      <c r="EI469" s="78">
        <v>482.99</v>
      </c>
      <c r="EJ469" s="78"/>
      <c r="EK469" s="78">
        <v>327.94</v>
      </c>
      <c r="EL469" s="79">
        <v>269.41000000000003</v>
      </c>
      <c r="EM469" s="65" t="s">
        <v>406</v>
      </c>
      <c r="EN469" s="78">
        <v>649.53</v>
      </c>
      <c r="EO469" s="78">
        <v>562.09</v>
      </c>
      <c r="EP469" s="78">
        <v>495.95</v>
      </c>
      <c r="EQ469" s="78"/>
      <c r="ER469" s="78"/>
      <c r="ES469" s="79">
        <v>348.43</v>
      </c>
      <c r="ET469" s="65" t="s">
        <v>407</v>
      </c>
      <c r="EU469" s="68">
        <v>1</v>
      </c>
      <c r="EV469" s="78">
        <v>587.29</v>
      </c>
      <c r="EW469" s="78">
        <v>589.55999999999995</v>
      </c>
      <c r="EX469" s="78">
        <v>576.48</v>
      </c>
      <c r="EY469" s="78"/>
      <c r="EZ469" s="78"/>
      <c r="FA469" s="79">
        <v>358.62</v>
      </c>
      <c r="FB469" s="65" t="s">
        <v>408</v>
      </c>
      <c r="FC469" s="78">
        <v>624.69000000000005</v>
      </c>
      <c r="FD469" s="78">
        <v>625.4</v>
      </c>
      <c r="FE469" s="78">
        <v>645.37</v>
      </c>
      <c r="FF469" s="78"/>
      <c r="FG469" s="78"/>
      <c r="FH469" s="79"/>
      <c r="FI469" s="65" t="s">
        <v>409</v>
      </c>
      <c r="FJ469" s="78">
        <v>617.66999999999996</v>
      </c>
      <c r="FK469" s="78">
        <v>568.62</v>
      </c>
      <c r="FL469" s="78">
        <v>360.35</v>
      </c>
      <c r="FM469" s="78">
        <v>464.85</v>
      </c>
      <c r="FN469" s="78"/>
      <c r="FO469" s="79">
        <v>318.95999999999998</v>
      </c>
      <c r="FP469" s="65" t="s">
        <v>410</v>
      </c>
      <c r="FQ469" s="68">
        <v>0.24114398707468199</v>
      </c>
      <c r="FR469" s="78">
        <v>592.55999999999995</v>
      </c>
      <c r="FS469" s="78">
        <v>565.14</v>
      </c>
      <c r="FT469" s="78">
        <v>538.22</v>
      </c>
      <c r="FU469" s="78">
        <v>447.61</v>
      </c>
      <c r="FV469" s="78">
        <v>331.38</v>
      </c>
      <c r="FW469" s="79">
        <v>256.69</v>
      </c>
      <c r="FX469" s="65" t="s">
        <v>411</v>
      </c>
      <c r="FY469" s="78">
        <v>646.72</v>
      </c>
      <c r="FZ469" s="78">
        <v>600.42999999999995</v>
      </c>
      <c r="GA469" s="78">
        <v>564.72</v>
      </c>
      <c r="GB469" s="78">
        <v>530.54</v>
      </c>
      <c r="GC469" s="78"/>
      <c r="GD469" s="79">
        <v>367.77</v>
      </c>
      <c r="GE469" s="65" t="s">
        <v>412</v>
      </c>
      <c r="GF469" s="68">
        <v>0.22578969947391</v>
      </c>
      <c r="GG469" s="78">
        <v>593.62</v>
      </c>
      <c r="GH469" s="78">
        <v>566.29</v>
      </c>
      <c r="GI469" s="78">
        <v>393.78</v>
      </c>
      <c r="GJ469" s="78">
        <v>429.73</v>
      </c>
      <c r="GK469" s="78"/>
      <c r="GL469" s="79">
        <v>413.13</v>
      </c>
      <c r="GM469" s="65" t="s">
        <v>413</v>
      </c>
      <c r="GN469" s="68">
        <v>0.106514422052746</v>
      </c>
      <c r="GO469" s="78">
        <v>603.51</v>
      </c>
      <c r="GP469" s="78">
        <v>633.65</v>
      </c>
      <c r="GQ469" s="78">
        <v>500.7</v>
      </c>
      <c r="GR469" s="78">
        <v>403.05</v>
      </c>
      <c r="GS469" s="78"/>
      <c r="GT469" s="79"/>
      <c r="GU469" s="65" t="s">
        <v>414</v>
      </c>
      <c r="GV469" s="68">
        <v>1</v>
      </c>
      <c r="GW469" s="78">
        <v>566.33000000000004</v>
      </c>
      <c r="GX469" s="78">
        <v>532.77</v>
      </c>
      <c r="GY469" s="78">
        <v>491.52</v>
      </c>
      <c r="GZ469" s="78">
        <v>381</v>
      </c>
      <c r="HA469" s="78"/>
      <c r="HB469" s="79">
        <v>409.2</v>
      </c>
      <c r="HC469" s="65" t="s">
        <v>415</v>
      </c>
      <c r="HD469" s="68">
        <v>1</v>
      </c>
      <c r="HE469" s="78">
        <v>593.16</v>
      </c>
      <c r="HF469" s="78">
        <v>581.45000000000005</v>
      </c>
      <c r="HG469" s="78"/>
      <c r="HH469" s="78">
        <v>338.9</v>
      </c>
      <c r="HI469" s="78">
        <v>332.26</v>
      </c>
      <c r="HJ469" s="79">
        <v>419.22</v>
      </c>
      <c r="HK469" s="85" t="s">
        <v>416</v>
      </c>
      <c r="HL469" s="68">
        <v>1.4054813773717501</v>
      </c>
      <c r="HM469" s="78">
        <v>548.91</v>
      </c>
      <c r="HN469" s="78">
        <v>577.33000000000004</v>
      </c>
      <c r="HO469" s="78">
        <v>488.45</v>
      </c>
      <c r="HP469" s="78"/>
      <c r="HQ469" s="78"/>
      <c r="HR469" s="79"/>
    </row>
    <row r="470" spans="1:226" x14ac:dyDescent="0.25">
      <c r="A470" s="81">
        <v>42191</v>
      </c>
      <c r="B470" s="82" t="s">
        <v>387</v>
      </c>
      <c r="C470" s="83">
        <v>591.37401751618097</v>
      </c>
      <c r="D470" s="83">
        <v>575.55670489489228</v>
      </c>
      <c r="E470" s="83">
        <v>522.82996774407195</v>
      </c>
      <c r="F470" s="83">
        <v>391.43635838044725</v>
      </c>
      <c r="G470" s="83">
        <v>330.37349024882315</v>
      </c>
      <c r="H470" s="84">
        <v>331.14764664559436</v>
      </c>
      <c r="I470" s="82" t="s">
        <v>388</v>
      </c>
      <c r="J470" s="83">
        <v>603.85516915967833</v>
      </c>
      <c r="K470" s="83">
        <v>567.69552627940732</v>
      </c>
      <c r="L470" s="83">
        <v>501.61383470929491</v>
      </c>
      <c r="M470" s="83">
        <v>389.07117176737876</v>
      </c>
      <c r="N470" s="83">
        <v>331.7072131147541</v>
      </c>
      <c r="O470" s="84">
        <v>357.25344943727561</v>
      </c>
      <c r="P470" s="65" t="s">
        <v>389</v>
      </c>
      <c r="Q470" s="78">
        <v>584.97</v>
      </c>
      <c r="R470" s="78">
        <v>567.86</v>
      </c>
      <c r="S470" s="78">
        <v>518.05999999999995</v>
      </c>
      <c r="T470" s="78">
        <v>335</v>
      </c>
      <c r="U470" s="78"/>
      <c r="V470" s="79"/>
      <c r="W470" s="65" t="s">
        <v>390</v>
      </c>
      <c r="X470" s="78">
        <v>592.29999999999995</v>
      </c>
      <c r="Y470" s="78">
        <v>538.1</v>
      </c>
      <c r="Z470" s="78">
        <v>510.89</v>
      </c>
      <c r="AA470" s="78">
        <v>308.60000000000002</v>
      </c>
      <c r="AB470" s="78"/>
      <c r="AC470" s="79">
        <v>357.85</v>
      </c>
      <c r="AD470" s="65" t="s">
        <v>391</v>
      </c>
      <c r="AE470" s="68">
        <v>0.51129972389814904</v>
      </c>
      <c r="AF470" s="78">
        <v>627.91999999999996</v>
      </c>
      <c r="AG470" s="78">
        <v>674.18</v>
      </c>
      <c r="AH470" s="78">
        <v>551.69000000000005</v>
      </c>
      <c r="AI470" s="78"/>
      <c r="AJ470" s="78"/>
      <c r="AK470" s="79">
        <v>326.16000000000003</v>
      </c>
      <c r="AL470" s="69" t="s">
        <v>392</v>
      </c>
      <c r="AM470" s="70">
        <v>1</v>
      </c>
      <c r="AN470" s="78">
        <v>628.35</v>
      </c>
      <c r="AO470" s="78">
        <v>617.16</v>
      </c>
      <c r="AP470" s="78">
        <v>608.21</v>
      </c>
      <c r="AQ470" s="78">
        <v>547.24</v>
      </c>
      <c r="AR470" s="78"/>
      <c r="AS470" s="79"/>
      <c r="AT470" s="65" t="s">
        <v>393</v>
      </c>
      <c r="AU470" s="68">
        <v>3.6852773171181102E-2</v>
      </c>
      <c r="AV470" s="78">
        <v>534.20000000000005</v>
      </c>
      <c r="AW470" s="78">
        <v>598.19000000000005</v>
      </c>
      <c r="AX470" s="78">
        <v>515.19000000000005</v>
      </c>
      <c r="AY470" s="78">
        <v>257.49</v>
      </c>
      <c r="AZ470" s="78"/>
      <c r="BA470" s="79">
        <v>366.29</v>
      </c>
      <c r="BB470" s="65" t="s">
        <v>394</v>
      </c>
      <c r="BC470" s="78">
        <v>609.37</v>
      </c>
      <c r="BD470" s="78">
        <v>569.1</v>
      </c>
      <c r="BE470" s="78">
        <v>505.88</v>
      </c>
      <c r="BF470" s="78"/>
      <c r="BG470" s="78"/>
      <c r="BH470" s="79">
        <v>377.95</v>
      </c>
      <c r="BI470" s="65" t="s">
        <v>395</v>
      </c>
      <c r="BJ470" s="68">
        <v>0.13403029084573101</v>
      </c>
      <c r="BK470" s="78">
        <v>691.6</v>
      </c>
      <c r="BL470" s="78">
        <v>653.13</v>
      </c>
      <c r="BM470" s="78">
        <v>702.72</v>
      </c>
      <c r="BN470" s="78">
        <v>450.48</v>
      </c>
      <c r="BO470" s="78"/>
      <c r="BP470" s="79"/>
      <c r="BQ470" s="65" t="s">
        <v>396</v>
      </c>
      <c r="BR470" s="68">
        <v>1</v>
      </c>
      <c r="BS470" s="78">
        <v>544.73</v>
      </c>
      <c r="BT470" s="78">
        <v>519.58000000000004</v>
      </c>
      <c r="BU470" s="78">
        <v>645.72</v>
      </c>
      <c r="BV470" s="78"/>
      <c r="BW470" s="78"/>
      <c r="BX470" s="79">
        <v>367.58</v>
      </c>
      <c r="BY470" s="65" t="s">
        <v>397</v>
      </c>
      <c r="BZ470" s="78">
        <v>634.73</v>
      </c>
      <c r="CA470" s="78">
        <v>605.74</v>
      </c>
      <c r="CB470" s="78">
        <v>505.19</v>
      </c>
      <c r="CC470" s="78">
        <v>373.33</v>
      </c>
      <c r="CD470" s="78"/>
      <c r="CE470" s="79">
        <v>530.82000000000005</v>
      </c>
      <c r="CF470" s="65" t="s">
        <v>398</v>
      </c>
      <c r="CG470" s="78">
        <v>605.28</v>
      </c>
      <c r="CH470" s="78">
        <v>599.91999999999996</v>
      </c>
      <c r="CI470" s="78">
        <v>558.57000000000005</v>
      </c>
      <c r="CJ470" s="78"/>
      <c r="CK470" s="78"/>
      <c r="CL470" s="79"/>
      <c r="CM470" s="65" t="s">
        <v>399</v>
      </c>
      <c r="CN470" s="78">
        <v>553.16</v>
      </c>
      <c r="CO470" s="78">
        <v>512.87</v>
      </c>
      <c r="CP470" s="78">
        <v>542.48</v>
      </c>
      <c r="CQ470" s="78">
        <v>369.58</v>
      </c>
      <c r="CR470" s="78"/>
      <c r="CS470" s="79">
        <v>578.14</v>
      </c>
      <c r="CT470" s="65" t="s">
        <v>400</v>
      </c>
      <c r="CU470" s="78">
        <v>603.23</v>
      </c>
      <c r="CV470" s="78">
        <v>667.18</v>
      </c>
      <c r="CW470" s="78"/>
      <c r="CX470" s="78">
        <v>389.12</v>
      </c>
      <c r="CY470" s="78"/>
      <c r="CZ470" s="79"/>
      <c r="DA470" s="65" t="s">
        <v>401</v>
      </c>
      <c r="DB470" s="68">
        <v>0.132013201320132</v>
      </c>
      <c r="DC470" s="78">
        <v>584.45000000000005</v>
      </c>
      <c r="DD470" s="78">
        <v>582.34</v>
      </c>
      <c r="DE470" s="78">
        <v>517.1</v>
      </c>
      <c r="DF470" s="78">
        <v>673.14</v>
      </c>
      <c r="DG470" s="78"/>
      <c r="DH470" s="79">
        <v>363.27</v>
      </c>
      <c r="DI470" s="65" t="s">
        <v>402</v>
      </c>
      <c r="DJ470" s="68">
        <v>3.1632556226868702E-3</v>
      </c>
      <c r="DK470" s="78">
        <v>584.98</v>
      </c>
      <c r="DL470" s="78">
        <v>589.96</v>
      </c>
      <c r="DM470" s="78">
        <v>589.96</v>
      </c>
      <c r="DN470" s="78">
        <v>444.1</v>
      </c>
      <c r="DO470" s="78"/>
      <c r="DP470" s="79">
        <v>453.78</v>
      </c>
      <c r="DQ470" s="65" t="s">
        <v>403</v>
      </c>
      <c r="DR470" s="78">
        <v>594.72</v>
      </c>
      <c r="DS470" s="78">
        <v>589.62</v>
      </c>
      <c r="DT470" s="78">
        <v>523.04999999999995</v>
      </c>
      <c r="DU470" s="78">
        <v>587.41</v>
      </c>
      <c r="DV470" s="78"/>
      <c r="DW470" s="79"/>
      <c r="DX470" s="65" t="s">
        <v>404</v>
      </c>
      <c r="DY470" s="78">
        <v>603.73</v>
      </c>
      <c r="DZ470" s="78">
        <v>579.58000000000004</v>
      </c>
      <c r="EA470" s="78">
        <v>623.42999999999995</v>
      </c>
      <c r="EB470" s="78">
        <v>368.16</v>
      </c>
      <c r="EC470" s="78"/>
      <c r="ED470" s="79">
        <v>346.89</v>
      </c>
      <c r="EE470" s="65" t="s">
        <v>405</v>
      </c>
      <c r="EF470" s="68">
        <v>1</v>
      </c>
      <c r="EG470" s="78">
        <v>623.12</v>
      </c>
      <c r="EH470" s="78">
        <v>642.42999999999995</v>
      </c>
      <c r="EI470" s="78">
        <v>482.99</v>
      </c>
      <c r="EJ470" s="78"/>
      <c r="EK470" s="78">
        <v>327.94</v>
      </c>
      <c r="EL470" s="79">
        <v>273.63</v>
      </c>
      <c r="EM470" s="65" t="s">
        <v>406</v>
      </c>
      <c r="EN470" s="78">
        <v>628.54999999999995</v>
      </c>
      <c r="EO470" s="78">
        <v>582.48</v>
      </c>
      <c r="EP470" s="78">
        <v>522.05999999999995</v>
      </c>
      <c r="EQ470" s="78"/>
      <c r="ER470" s="78"/>
      <c r="ES470" s="79">
        <v>348.43</v>
      </c>
      <c r="ET470" s="65" t="s">
        <v>407</v>
      </c>
      <c r="EU470" s="68">
        <v>1</v>
      </c>
      <c r="EV470" s="78">
        <v>587.34</v>
      </c>
      <c r="EW470" s="78">
        <v>589.41</v>
      </c>
      <c r="EX470" s="78">
        <v>576.33000000000004</v>
      </c>
      <c r="EY470" s="78"/>
      <c r="EZ470" s="78"/>
      <c r="FA470" s="79">
        <v>358.62</v>
      </c>
      <c r="FB470" s="65" t="s">
        <v>408</v>
      </c>
      <c r="FC470" s="78">
        <v>624.69000000000005</v>
      </c>
      <c r="FD470" s="78">
        <v>625.4</v>
      </c>
      <c r="FE470" s="78">
        <v>645.37</v>
      </c>
      <c r="FF470" s="78"/>
      <c r="FG470" s="78"/>
      <c r="FH470" s="79"/>
      <c r="FI470" s="65" t="s">
        <v>409</v>
      </c>
      <c r="FJ470" s="78">
        <v>601.14</v>
      </c>
      <c r="FK470" s="78">
        <v>580.19000000000005</v>
      </c>
      <c r="FL470" s="78">
        <v>360.35</v>
      </c>
      <c r="FM470" s="78">
        <v>464.85</v>
      </c>
      <c r="FN470" s="78"/>
      <c r="FO470" s="79">
        <v>314.82</v>
      </c>
      <c r="FP470" s="65" t="s">
        <v>410</v>
      </c>
      <c r="FQ470" s="68">
        <v>0.238066896798</v>
      </c>
      <c r="FR470" s="78">
        <v>567.45000000000005</v>
      </c>
      <c r="FS470" s="78">
        <v>561.15</v>
      </c>
      <c r="FT470" s="78">
        <v>537.44000000000005</v>
      </c>
      <c r="FU470" s="78">
        <v>436.89</v>
      </c>
      <c r="FV470" s="78">
        <v>327.3</v>
      </c>
      <c r="FW470" s="79">
        <v>247.88</v>
      </c>
      <c r="FX470" s="65" t="s">
        <v>411</v>
      </c>
      <c r="FY470" s="78">
        <v>633.71</v>
      </c>
      <c r="FZ470" s="78">
        <v>616.69000000000005</v>
      </c>
      <c r="GA470" s="78">
        <v>571.22</v>
      </c>
      <c r="GB470" s="78">
        <v>533.53</v>
      </c>
      <c r="GC470" s="78"/>
      <c r="GD470" s="79">
        <v>367.77</v>
      </c>
      <c r="GE470" s="65" t="s">
        <v>412</v>
      </c>
      <c r="GF470" s="68">
        <v>0.222900831420101</v>
      </c>
      <c r="GG470" s="78">
        <v>583.72</v>
      </c>
      <c r="GH470" s="78">
        <v>575.66999999999996</v>
      </c>
      <c r="GI470" s="78">
        <v>385.4</v>
      </c>
      <c r="GJ470" s="78">
        <v>430.87</v>
      </c>
      <c r="GK470" s="78"/>
      <c r="GL470" s="79">
        <v>410.74</v>
      </c>
      <c r="GM470" s="65" t="s">
        <v>413</v>
      </c>
      <c r="GN470" s="68">
        <v>0.10672472491702201</v>
      </c>
      <c r="GO470" s="78">
        <v>592.75</v>
      </c>
      <c r="GP470" s="78">
        <v>624.66</v>
      </c>
      <c r="GQ470" s="78">
        <v>499.98</v>
      </c>
      <c r="GR470" s="78">
        <v>398.62</v>
      </c>
      <c r="GS470" s="78"/>
      <c r="GT470" s="79"/>
      <c r="GU470" s="65" t="s">
        <v>414</v>
      </c>
      <c r="GV470" s="68">
        <v>1</v>
      </c>
      <c r="GW470" s="78">
        <v>581.9</v>
      </c>
      <c r="GX470" s="78">
        <v>537.69000000000005</v>
      </c>
      <c r="GY470" s="78">
        <v>507.92</v>
      </c>
      <c r="GZ470" s="78">
        <v>381</v>
      </c>
      <c r="HA470" s="78"/>
      <c r="HB470" s="79">
        <v>412.46</v>
      </c>
      <c r="HC470" s="65" t="s">
        <v>415</v>
      </c>
      <c r="HD470" s="68">
        <v>1</v>
      </c>
      <c r="HE470" s="78">
        <v>585.66</v>
      </c>
      <c r="HF470" s="78">
        <v>594.78</v>
      </c>
      <c r="HG470" s="78"/>
      <c r="HH470" s="78">
        <v>338.41</v>
      </c>
      <c r="HI470" s="78">
        <v>331.77</v>
      </c>
      <c r="HJ470" s="79">
        <v>417.55</v>
      </c>
      <c r="HK470" s="85" t="s">
        <v>416</v>
      </c>
      <c r="HL470" s="68">
        <v>1.41242937853107</v>
      </c>
      <c r="HM470" s="78">
        <v>550.80999999999995</v>
      </c>
      <c r="HN470" s="78">
        <v>602.91999999999996</v>
      </c>
      <c r="HO470" s="78">
        <v>491.5</v>
      </c>
      <c r="HP470" s="78"/>
      <c r="HQ470" s="78"/>
      <c r="HR470" s="79"/>
    </row>
    <row r="471" spans="1:226" x14ac:dyDescent="0.25">
      <c r="A471" s="81">
        <v>42184</v>
      </c>
      <c r="B471" s="82" t="s">
        <v>387</v>
      </c>
      <c r="C471" s="83">
        <v>588.4435627146546</v>
      </c>
      <c r="D471" s="83">
        <v>578.97779525353747</v>
      </c>
      <c r="E471" s="83">
        <v>525.66650125163676</v>
      </c>
      <c r="F471" s="83">
        <v>393.32830344147214</v>
      </c>
      <c r="G471" s="83">
        <v>330.79595158036318</v>
      </c>
      <c r="H471" s="84">
        <v>332.05949193539101</v>
      </c>
      <c r="I471" s="82" t="s">
        <v>388</v>
      </c>
      <c r="J471" s="83">
        <v>600.92403697322629</v>
      </c>
      <c r="K471" s="83">
        <v>572.21951122797589</v>
      </c>
      <c r="L471" s="83">
        <v>504.46043933490307</v>
      </c>
      <c r="M471" s="83">
        <v>391.00793841714341</v>
      </c>
      <c r="N471" s="83">
        <v>331.61868852459014</v>
      </c>
      <c r="O471" s="84">
        <v>358.39199473357115</v>
      </c>
      <c r="P471" s="65" t="s">
        <v>389</v>
      </c>
      <c r="Q471" s="78">
        <v>578.30999999999995</v>
      </c>
      <c r="R471" s="78">
        <v>568.69000000000005</v>
      </c>
      <c r="S471" s="78">
        <v>524.95000000000005</v>
      </c>
      <c r="T471" s="78">
        <v>335</v>
      </c>
      <c r="U471" s="78"/>
      <c r="V471" s="79"/>
      <c r="W471" s="65" t="s">
        <v>390</v>
      </c>
      <c r="X471" s="78">
        <v>576.85</v>
      </c>
      <c r="Y471" s="78">
        <v>558.6</v>
      </c>
      <c r="Z471" s="78">
        <v>502.71</v>
      </c>
      <c r="AA471" s="78">
        <v>301.41000000000003</v>
      </c>
      <c r="AB471" s="78"/>
      <c r="AC471" s="79">
        <v>357.85</v>
      </c>
      <c r="AD471" s="65" t="s">
        <v>391</v>
      </c>
      <c r="AE471" s="68">
        <v>0.51129972389814904</v>
      </c>
      <c r="AF471" s="78">
        <v>620.01</v>
      </c>
      <c r="AG471" s="78">
        <v>672.36</v>
      </c>
      <c r="AH471" s="78">
        <v>551.69000000000005</v>
      </c>
      <c r="AI471" s="78"/>
      <c r="AJ471" s="78"/>
      <c r="AK471" s="79">
        <v>326.16000000000003</v>
      </c>
      <c r="AL471" s="69" t="s">
        <v>392</v>
      </c>
      <c r="AM471" s="70">
        <v>1</v>
      </c>
      <c r="AN471" s="78">
        <v>627.38</v>
      </c>
      <c r="AO471" s="78">
        <v>617.25</v>
      </c>
      <c r="AP471" s="78">
        <v>605.45000000000005</v>
      </c>
      <c r="AQ471" s="78">
        <v>547.24</v>
      </c>
      <c r="AR471" s="78"/>
      <c r="AS471" s="79"/>
      <c r="AT471" s="65" t="s">
        <v>393</v>
      </c>
      <c r="AU471" s="68">
        <v>3.6702635249210899E-2</v>
      </c>
      <c r="AV471" s="78">
        <v>532.02</v>
      </c>
      <c r="AW471" s="78">
        <v>595.75</v>
      </c>
      <c r="AX471" s="78">
        <v>513.09</v>
      </c>
      <c r="AY471" s="78">
        <v>256.44</v>
      </c>
      <c r="AZ471" s="78"/>
      <c r="BA471" s="79">
        <v>364.79</v>
      </c>
      <c r="BB471" s="65" t="s">
        <v>394</v>
      </c>
      <c r="BC471" s="78">
        <v>601.79999999999995</v>
      </c>
      <c r="BD471" s="78">
        <v>572.46</v>
      </c>
      <c r="BE471" s="78">
        <v>511.76</v>
      </c>
      <c r="BF471" s="78"/>
      <c r="BG471" s="78"/>
      <c r="BH471" s="79">
        <v>377.11</v>
      </c>
      <c r="BI471" s="65" t="s">
        <v>395</v>
      </c>
      <c r="BJ471" s="68">
        <v>0.13404107018390399</v>
      </c>
      <c r="BK471" s="78">
        <v>659.48</v>
      </c>
      <c r="BL471" s="78">
        <v>638.16999999999996</v>
      </c>
      <c r="BM471" s="78">
        <v>687.76</v>
      </c>
      <c r="BN471" s="78">
        <v>450.51</v>
      </c>
      <c r="BO471" s="78"/>
      <c r="BP471" s="79"/>
      <c r="BQ471" s="65" t="s">
        <v>396</v>
      </c>
      <c r="BR471" s="68">
        <v>1</v>
      </c>
      <c r="BS471" s="78">
        <v>567.23</v>
      </c>
      <c r="BT471" s="78">
        <v>547.91</v>
      </c>
      <c r="BU471" s="78">
        <v>576.54999999999995</v>
      </c>
      <c r="BV471" s="78"/>
      <c r="BW471" s="78"/>
      <c r="BX471" s="79">
        <v>375.91</v>
      </c>
      <c r="BY471" s="65" t="s">
        <v>397</v>
      </c>
      <c r="BZ471" s="78">
        <v>633.41</v>
      </c>
      <c r="CA471" s="78">
        <v>605.29</v>
      </c>
      <c r="CB471" s="78">
        <v>508.52</v>
      </c>
      <c r="CC471" s="78">
        <v>373.25</v>
      </c>
      <c r="CD471" s="78"/>
      <c r="CE471" s="79">
        <v>530.9</v>
      </c>
      <c r="CF471" s="65" t="s">
        <v>398</v>
      </c>
      <c r="CG471" s="78">
        <v>613.35</v>
      </c>
      <c r="CH471" s="78">
        <v>609.59</v>
      </c>
      <c r="CI471" s="78">
        <v>556.95000000000005</v>
      </c>
      <c r="CJ471" s="78"/>
      <c r="CK471" s="78"/>
      <c r="CL471" s="79"/>
      <c r="CM471" s="65" t="s">
        <v>399</v>
      </c>
      <c r="CN471" s="78">
        <v>570.25</v>
      </c>
      <c r="CO471" s="78">
        <v>523.04999999999995</v>
      </c>
      <c r="CP471" s="78">
        <v>546.26</v>
      </c>
      <c r="CQ471" s="78">
        <v>379.79</v>
      </c>
      <c r="CR471" s="78"/>
      <c r="CS471" s="79">
        <v>591.59</v>
      </c>
      <c r="CT471" s="65" t="s">
        <v>400</v>
      </c>
      <c r="CU471" s="78">
        <v>600.1</v>
      </c>
      <c r="CV471" s="78">
        <v>665.61</v>
      </c>
      <c r="CW471" s="78"/>
      <c r="CX471" s="78">
        <v>389.26</v>
      </c>
      <c r="CY471" s="78"/>
      <c r="CZ471" s="79"/>
      <c r="DA471" s="65" t="s">
        <v>401</v>
      </c>
      <c r="DB471" s="68">
        <v>0.13177487580218</v>
      </c>
      <c r="DC471" s="78">
        <v>599.21</v>
      </c>
      <c r="DD471" s="78">
        <v>586.45000000000005</v>
      </c>
      <c r="DE471" s="78">
        <v>526.49</v>
      </c>
      <c r="DF471" s="78">
        <v>671.92</v>
      </c>
      <c r="DG471" s="78"/>
      <c r="DH471" s="79">
        <v>344.91</v>
      </c>
      <c r="DI471" s="65" t="s">
        <v>402</v>
      </c>
      <c r="DJ471" s="68">
        <v>3.1808639226413899E-3</v>
      </c>
      <c r="DK471" s="78">
        <v>588.53</v>
      </c>
      <c r="DL471" s="78">
        <v>593.67999999999995</v>
      </c>
      <c r="DM471" s="78">
        <v>593.67999999999995</v>
      </c>
      <c r="DN471" s="78">
        <v>606.73</v>
      </c>
      <c r="DO471" s="78"/>
      <c r="DP471" s="79">
        <v>456.42</v>
      </c>
      <c r="DQ471" s="65" t="s">
        <v>403</v>
      </c>
      <c r="DR471" s="78">
        <v>570.33000000000004</v>
      </c>
      <c r="DS471" s="78">
        <v>589.62</v>
      </c>
      <c r="DT471" s="78">
        <v>522.98</v>
      </c>
      <c r="DU471" s="78">
        <v>588.17999999999995</v>
      </c>
      <c r="DV471" s="78"/>
      <c r="DW471" s="79"/>
      <c r="DX471" s="65" t="s">
        <v>404</v>
      </c>
      <c r="DY471" s="78">
        <v>605.9</v>
      </c>
      <c r="DZ471" s="78">
        <v>582.26</v>
      </c>
      <c r="EA471" s="78">
        <v>625.73</v>
      </c>
      <c r="EB471" s="78">
        <v>372.24</v>
      </c>
      <c r="EC471" s="78"/>
      <c r="ED471" s="79">
        <v>347.88</v>
      </c>
      <c r="EE471" s="65" t="s">
        <v>405</v>
      </c>
      <c r="EF471" s="68">
        <v>1</v>
      </c>
      <c r="EG471" s="78">
        <v>622.30999999999995</v>
      </c>
      <c r="EH471" s="78">
        <v>642.21</v>
      </c>
      <c r="EI471" s="78">
        <v>493.74</v>
      </c>
      <c r="EJ471" s="78"/>
      <c r="EK471" s="78">
        <v>327.94</v>
      </c>
      <c r="EL471" s="79">
        <v>273.52999999999997</v>
      </c>
      <c r="EM471" s="65" t="s">
        <v>406</v>
      </c>
      <c r="EN471" s="78">
        <v>610.01</v>
      </c>
      <c r="EO471" s="78">
        <v>582.48</v>
      </c>
      <c r="EP471" s="78">
        <v>522.05999999999995</v>
      </c>
      <c r="EQ471" s="78"/>
      <c r="ER471" s="78"/>
      <c r="ES471" s="79">
        <v>348.43</v>
      </c>
      <c r="ET471" s="65" t="s">
        <v>407</v>
      </c>
      <c r="EU471" s="68">
        <v>1</v>
      </c>
      <c r="EV471" s="78">
        <v>589.1</v>
      </c>
      <c r="EW471" s="78">
        <v>590.54</v>
      </c>
      <c r="EX471" s="78">
        <v>577.46</v>
      </c>
      <c r="EY471" s="78"/>
      <c r="EZ471" s="78"/>
      <c r="FA471" s="79">
        <v>358.62</v>
      </c>
      <c r="FB471" s="65" t="s">
        <v>408</v>
      </c>
      <c r="FC471" s="78">
        <v>624.69000000000005</v>
      </c>
      <c r="FD471" s="78">
        <v>625.4</v>
      </c>
      <c r="FE471" s="78">
        <v>645.37</v>
      </c>
      <c r="FF471" s="78"/>
      <c r="FG471" s="78"/>
      <c r="FH471" s="79"/>
      <c r="FI471" s="65" t="s">
        <v>409</v>
      </c>
      <c r="FJ471" s="78">
        <v>593.70000000000005</v>
      </c>
      <c r="FK471" s="78">
        <v>580.19000000000005</v>
      </c>
      <c r="FL471" s="78">
        <v>360.35</v>
      </c>
      <c r="FM471" s="78">
        <v>464.85</v>
      </c>
      <c r="FN471" s="78"/>
      <c r="FO471" s="79">
        <v>318.13</v>
      </c>
      <c r="FP471" s="65" t="s">
        <v>410</v>
      </c>
      <c r="FQ471" s="68">
        <v>0.238703363330389</v>
      </c>
      <c r="FR471" s="78">
        <v>560.05999999999995</v>
      </c>
      <c r="FS471" s="78">
        <v>564.85</v>
      </c>
      <c r="FT471" s="78">
        <v>544.35</v>
      </c>
      <c r="FU471" s="78">
        <v>437.77</v>
      </c>
      <c r="FV471" s="78">
        <v>328.9</v>
      </c>
      <c r="FW471" s="79">
        <v>249.91</v>
      </c>
      <c r="FX471" s="65" t="s">
        <v>411</v>
      </c>
      <c r="FY471" s="78">
        <v>632.08000000000004</v>
      </c>
      <c r="FZ471" s="78">
        <v>618.32000000000005</v>
      </c>
      <c r="GA471" s="78">
        <v>572.85</v>
      </c>
      <c r="GB471" s="78">
        <v>533.53</v>
      </c>
      <c r="GC471" s="78"/>
      <c r="GD471" s="79">
        <v>370.21</v>
      </c>
      <c r="GE471" s="65" t="s">
        <v>412</v>
      </c>
      <c r="GF471" s="68">
        <v>0.22277668864729999</v>
      </c>
      <c r="GG471" s="78">
        <v>581.66999999999996</v>
      </c>
      <c r="GH471" s="78">
        <v>572.02</v>
      </c>
      <c r="GI471" s="78">
        <v>378.05</v>
      </c>
      <c r="GJ471" s="78">
        <v>416.79</v>
      </c>
      <c r="GK471" s="78"/>
      <c r="GL471" s="79">
        <v>410.98</v>
      </c>
      <c r="GM471" s="65" t="s">
        <v>413</v>
      </c>
      <c r="GN471" s="68">
        <v>0.10817008664423899</v>
      </c>
      <c r="GO471" s="78">
        <v>579.14</v>
      </c>
      <c r="GP471" s="78">
        <v>620.14</v>
      </c>
      <c r="GQ471" s="78">
        <v>496.28</v>
      </c>
      <c r="GR471" s="78">
        <v>396.44</v>
      </c>
      <c r="GS471" s="78"/>
      <c r="GT471" s="79"/>
      <c r="GU471" s="65" t="s">
        <v>414</v>
      </c>
      <c r="GV471" s="68">
        <v>1</v>
      </c>
      <c r="GW471" s="78">
        <v>581.9</v>
      </c>
      <c r="GX471" s="78">
        <v>537.69000000000005</v>
      </c>
      <c r="GY471" s="78">
        <v>507.92</v>
      </c>
      <c r="GZ471" s="78">
        <v>384</v>
      </c>
      <c r="HA471" s="78"/>
      <c r="HB471" s="79">
        <v>412.46</v>
      </c>
      <c r="HC471" s="65" t="s">
        <v>415</v>
      </c>
      <c r="HD471" s="68">
        <v>1</v>
      </c>
      <c r="HE471" s="78">
        <v>584.83000000000004</v>
      </c>
      <c r="HF471" s="78">
        <v>594.78</v>
      </c>
      <c r="HG471" s="78"/>
      <c r="HH471" s="78">
        <v>338.32</v>
      </c>
      <c r="HI471" s="78">
        <v>331.68</v>
      </c>
      <c r="HJ471" s="79">
        <v>419.22</v>
      </c>
      <c r="HK471" s="85" t="s">
        <v>416</v>
      </c>
      <c r="HL471" s="68">
        <v>1.41143260409315</v>
      </c>
      <c r="HM471" s="78">
        <v>552.92999999999995</v>
      </c>
      <c r="HN471" s="78">
        <v>605.15</v>
      </c>
      <c r="HO471" s="78">
        <v>508.14</v>
      </c>
      <c r="HP471" s="78"/>
      <c r="HQ471" s="78"/>
      <c r="HR471" s="79"/>
    </row>
    <row r="472" spans="1:226" x14ac:dyDescent="0.25">
      <c r="A472" s="81">
        <v>42177</v>
      </c>
      <c r="B472" s="82" t="s">
        <v>387</v>
      </c>
      <c r="C472" s="83">
        <v>592.36601744389895</v>
      </c>
      <c r="D472" s="83">
        <v>582.07499606270505</v>
      </c>
      <c r="E472" s="83">
        <v>526.08195896633822</v>
      </c>
      <c r="F472" s="83">
        <v>392.4193861527566</v>
      </c>
      <c r="G472" s="83">
        <v>335.88236718224613</v>
      </c>
      <c r="H472" s="84">
        <v>336.56197333415781</v>
      </c>
      <c r="I472" s="82" t="s">
        <v>388</v>
      </c>
      <c r="J472" s="83">
        <v>606.22112692702979</v>
      </c>
      <c r="K472" s="83">
        <v>575.50505930266502</v>
      </c>
      <c r="L472" s="83">
        <v>504.6261403521321</v>
      </c>
      <c r="M472" s="83">
        <v>389.74110299862241</v>
      </c>
      <c r="N472" s="83">
        <v>336.43016393442622</v>
      </c>
      <c r="O472" s="84">
        <v>362.75346902438525</v>
      </c>
      <c r="P472" s="65" t="s">
        <v>389</v>
      </c>
      <c r="Q472" s="78">
        <v>582.47</v>
      </c>
      <c r="R472" s="78">
        <v>572.03</v>
      </c>
      <c r="S472" s="78">
        <v>520.98</v>
      </c>
      <c r="T472" s="78">
        <v>340</v>
      </c>
      <c r="U472" s="78"/>
      <c r="V472" s="79"/>
      <c r="W472" s="65" t="s">
        <v>390</v>
      </c>
      <c r="X472" s="78">
        <v>603.04</v>
      </c>
      <c r="Y472" s="78">
        <v>566.20000000000005</v>
      </c>
      <c r="Z472" s="78">
        <v>519.9</v>
      </c>
      <c r="AA472" s="78">
        <v>309.47000000000003</v>
      </c>
      <c r="AB472" s="78"/>
      <c r="AC472" s="79">
        <v>355.37</v>
      </c>
      <c r="AD472" s="65" t="s">
        <v>391</v>
      </c>
      <c r="AE472" s="68">
        <v>0.51129972389814904</v>
      </c>
      <c r="AF472" s="78">
        <v>611.86</v>
      </c>
      <c r="AG472" s="78">
        <v>672.36</v>
      </c>
      <c r="AH472" s="78">
        <v>551.69000000000005</v>
      </c>
      <c r="AI472" s="78"/>
      <c r="AJ472" s="78"/>
      <c r="AK472" s="79">
        <v>326.16000000000003</v>
      </c>
      <c r="AL472" s="69" t="s">
        <v>392</v>
      </c>
      <c r="AM472" s="70">
        <v>1</v>
      </c>
      <c r="AN472" s="78">
        <v>631.03</v>
      </c>
      <c r="AO472" s="78">
        <v>618.41</v>
      </c>
      <c r="AP472" s="78">
        <v>603.96</v>
      </c>
      <c r="AQ472" s="78">
        <v>547.24</v>
      </c>
      <c r="AR472" s="78"/>
      <c r="AS472" s="79"/>
      <c r="AT472" s="65" t="s">
        <v>393</v>
      </c>
      <c r="AU472" s="68">
        <v>3.6756597809306797E-2</v>
      </c>
      <c r="AV472" s="78">
        <v>533.14</v>
      </c>
      <c r="AW472" s="78">
        <v>598.54</v>
      </c>
      <c r="AX472" s="78">
        <v>515.85</v>
      </c>
      <c r="AY472" s="78">
        <v>256.82</v>
      </c>
      <c r="AZ472" s="78"/>
      <c r="BA472" s="79">
        <v>365.39</v>
      </c>
      <c r="BB472" s="65" t="s">
        <v>394</v>
      </c>
      <c r="BC472" s="78">
        <v>605.16</v>
      </c>
      <c r="BD472" s="78">
        <v>569.1</v>
      </c>
      <c r="BE472" s="78">
        <v>504.2</v>
      </c>
      <c r="BF472" s="78"/>
      <c r="BG472" s="78"/>
      <c r="BH472" s="79">
        <v>388.87</v>
      </c>
      <c r="BI472" s="65" t="s">
        <v>395</v>
      </c>
      <c r="BJ472" s="68">
        <v>0.13402130938819301</v>
      </c>
      <c r="BK472" s="78">
        <v>667.96</v>
      </c>
      <c r="BL472" s="78">
        <v>638.08000000000004</v>
      </c>
      <c r="BM472" s="78">
        <v>687.66</v>
      </c>
      <c r="BN472" s="78">
        <v>450.45</v>
      </c>
      <c r="BO472" s="78"/>
      <c r="BP472" s="79"/>
      <c r="BQ472" s="65" t="s">
        <v>396</v>
      </c>
      <c r="BR472" s="68">
        <v>1</v>
      </c>
      <c r="BS472" s="78">
        <v>567.23</v>
      </c>
      <c r="BT472" s="78">
        <v>560.41</v>
      </c>
      <c r="BU472" s="78">
        <v>565.72</v>
      </c>
      <c r="BV472" s="78"/>
      <c r="BW472" s="78"/>
      <c r="BX472" s="79">
        <v>375.91</v>
      </c>
      <c r="BY472" s="65" t="s">
        <v>397</v>
      </c>
      <c r="BZ472" s="78">
        <v>643.87</v>
      </c>
      <c r="CA472" s="78">
        <v>609.54999999999995</v>
      </c>
      <c r="CB472" s="78">
        <v>508.36</v>
      </c>
      <c r="CC472" s="78">
        <v>368.58</v>
      </c>
      <c r="CD472" s="78"/>
      <c r="CE472" s="79">
        <v>530.82000000000005</v>
      </c>
      <c r="CF472" s="65" t="s">
        <v>398</v>
      </c>
      <c r="CG472" s="78">
        <v>613.35</v>
      </c>
      <c r="CH472" s="78">
        <v>608.79</v>
      </c>
      <c r="CI472" s="78">
        <v>562.6</v>
      </c>
      <c r="CJ472" s="78"/>
      <c r="CK472" s="78"/>
      <c r="CL472" s="79"/>
      <c r="CM472" s="65" t="s">
        <v>399</v>
      </c>
      <c r="CN472" s="78">
        <v>578.09</v>
      </c>
      <c r="CO472" s="78">
        <v>528.17999999999995</v>
      </c>
      <c r="CP472" s="78">
        <v>552.77</v>
      </c>
      <c r="CQ472" s="78">
        <v>381.56</v>
      </c>
      <c r="CR472" s="78"/>
      <c r="CS472" s="79">
        <v>593.32000000000005</v>
      </c>
      <c r="CT472" s="65" t="s">
        <v>400</v>
      </c>
      <c r="CU472" s="78">
        <v>602.23</v>
      </c>
      <c r="CV472" s="78">
        <v>668.82</v>
      </c>
      <c r="CW472" s="78"/>
      <c r="CX472" s="78">
        <v>385.73</v>
      </c>
      <c r="CY472" s="78"/>
      <c r="CZ472" s="79"/>
      <c r="DA472" s="65" t="s">
        <v>401</v>
      </c>
      <c r="DB472" s="68">
        <v>0.132074225714852</v>
      </c>
      <c r="DC472" s="78">
        <v>600.04</v>
      </c>
      <c r="DD472" s="78">
        <v>589.79</v>
      </c>
      <c r="DE472" s="78">
        <v>530.86</v>
      </c>
      <c r="DF472" s="78">
        <v>673.45</v>
      </c>
      <c r="DG472" s="78"/>
      <c r="DH472" s="79">
        <v>357.21</v>
      </c>
      <c r="DI472" s="65" t="s">
        <v>402</v>
      </c>
      <c r="DJ472" s="68">
        <v>3.2171926776694698E-3</v>
      </c>
      <c r="DK472" s="78">
        <v>609.96</v>
      </c>
      <c r="DL472" s="78">
        <v>605.1</v>
      </c>
      <c r="DM472" s="78">
        <v>605.1</v>
      </c>
      <c r="DN472" s="78">
        <v>626.77</v>
      </c>
      <c r="DO472" s="78"/>
      <c r="DP472" s="79">
        <v>457.27</v>
      </c>
      <c r="DQ472" s="65" t="s">
        <v>403</v>
      </c>
      <c r="DR472" s="78">
        <v>570.33000000000004</v>
      </c>
      <c r="DS472" s="78">
        <v>597.75</v>
      </c>
      <c r="DT472" s="78">
        <v>523.94000000000005</v>
      </c>
      <c r="DU472" s="78">
        <v>587.32000000000005</v>
      </c>
      <c r="DV472" s="78"/>
      <c r="DW472" s="79"/>
      <c r="DX472" s="65" t="s">
        <v>404</v>
      </c>
      <c r="DY472" s="78">
        <v>608.91999999999996</v>
      </c>
      <c r="DZ472" s="78">
        <v>590.16999999999996</v>
      </c>
      <c r="EA472" s="78">
        <v>630.58000000000004</v>
      </c>
      <c r="EB472" s="78">
        <v>372.98</v>
      </c>
      <c r="EC472" s="78"/>
      <c r="ED472" s="79">
        <v>352.11</v>
      </c>
      <c r="EE472" s="65" t="s">
        <v>405</v>
      </c>
      <c r="EF472" s="68">
        <v>1</v>
      </c>
      <c r="EG472" s="78">
        <v>624.5</v>
      </c>
      <c r="EH472" s="78">
        <v>644.99</v>
      </c>
      <c r="EI472" s="78">
        <v>488.78</v>
      </c>
      <c r="EJ472" s="78"/>
      <c r="EK472" s="78">
        <v>272.24</v>
      </c>
      <c r="EL472" s="79">
        <v>273.85000000000002</v>
      </c>
      <c r="EM472" s="65" t="s">
        <v>406</v>
      </c>
      <c r="EN472" s="78">
        <v>636.38</v>
      </c>
      <c r="EO472" s="78">
        <v>593.4</v>
      </c>
      <c r="EP472" s="78">
        <v>534.73</v>
      </c>
      <c r="EQ472" s="78"/>
      <c r="ER472" s="78"/>
      <c r="ES472" s="79">
        <v>332.47</v>
      </c>
      <c r="ET472" s="65" t="s">
        <v>407</v>
      </c>
      <c r="EU472" s="68">
        <v>1</v>
      </c>
      <c r="EV472" s="78">
        <v>588.05999999999995</v>
      </c>
      <c r="EW472" s="78">
        <v>590.9</v>
      </c>
      <c r="EX472" s="78">
        <v>577.83000000000004</v>
      </c>
      <c r="EY472" s="78"/>
      <c r="EZ472" s="78"/>
      <c r="FA472" s="79">
        <v>359.03</v>
      </c>
      <c r="FB472" s="65" t="s">
        <v>408</v>
      </c>
      <c r="FC472" s="78">
        <v>624.69000000000005</v>
      </c>
      <c r="FD472" s="78">
        <v>625.4</v>
      </c>
      <c r="FE472" s="78">
        <v>645.37</v>
      </c>
      <c r="FF472" s="78"/>
      <c r="FG472" s="78"/>
      <c r="FH472" s="79"/>
      <c r="FI472" s="65" t="s">
        <v>409</v>
      </c>
      <c r="FJ472" s="78">
        <v>604.44000000000005</v>
      </c>
      <c r="FK472" s="78">
        <v>585.15</v>
      </c>
      <c r="FL472" s="78">
        <v>360.35</v>
      </c>
      <c r="FM472" s="78">
        <v>464.85</v>
      </c>
      <c r="FN472" s="78"/>
      <c r="FO472" s="79">
        <v>317.3</v>
      </c>
      <c r="FP472" s="65" t="s">
        <v>410</v>
      </c>
      <c r="FQ472" s="68">
        <v>0.24024024024023999</v>
      </c>
      <c r="FR472" s="78">
        <v>568.6</v>
      </c>
      <c r="FS472" s="78">
        <v>574.79</v>
      </c>
      <c r="FT472" s="78">
        <v>551.84</v>
      </c>
      <c r="FU472" s="78">
        <v>449.1</v>
      </c>
      <c r="FV472" s="78">
        <v>334.62</v>
      </c>
      <c r="FW472" s="79">
        <v>253.82</v>
      </c>
      <c r="FX472" s="65" t="s">
        <v>411</v>
      </c>
      <c r="FY472" s="78">
        <v>636.15</v>
      </c>
      <c r="FZ472" s="78">
        <v>617.5</v>
      </c>
      <c r="GA472" s="78">
        <v>576.1</v>
      </c>
      <c r="GB472" s="78">
        <v>539.55999999999995</v>
      </c>
      <c r="GC472" s="78"/>
      <c r="GD472" s="79">
        <v>373.46</v>
      </c>
      <c r="GE472" s="65" t="s">
        <v>412</v>
      </c>
      <c r="GF472" s="68">
        <v>0.22303506111160701</v>
      </c>
      <c r="GG472" s="78">
        <v>595.23</v>
      </c>
      <c r="GH472" s="78">
        <v>582.21</v>
      </c>
      <c r="GI472" s="78">
        <v>389.42</v>
      </c>
      <c r="GJ472" s="78">
        <v>421.24</v>
      </c>
      <c r="GK472" s="78"/>
      <c r="GL472" s="79">
        <v>420.75</v>
      </c>
      <c r="GM472" s="65" t="s">
        <v>413</v>
      </c>
      <c r="GN472" s="68">
        <v>0.108397558886974</v>
      </c>
      <c r="GO472" s="78">
        <v>587.64</v>
      </c>
      <c r="GP472" s="78">
        <v>629.25</v>
      </c>
      <c r="GQ472" s="78">
        <v>499.06</v>
      </c>
      <c r="GR472" s="78">
        <v>398.9</v>
      </c>
      <c r="GS472" s="78"/>
      <c r="GT472" s="79"/>
      <c r="GU472" s="65" t="s">
        <v>414</v>
      </c>
      <c r="GV472" s="68">
        <v>1</v>
      </c>
      <c r="GW472" s="78">
        <v>567.91999999999996</v>
      </c>
      <c r="GX472" s="78">
        <v>549.16</v>
      </c>
      <c r="GY472" s="78">
        <v>517.75</v>
      </c>
      <c r="GZ472" s="78">
        <v>384</v>
      </c>
      <c r="HA472" s="78"/>
      <c r="HB472" s="79">
        <v>412.46</v>
      </c>
      <c r="HC472" s="65" t="s">
        <v>415</v>
      </c>
      <c r="HD472" s="68">
        <v>1</v>
      </c>
      <c r="HE472" s="78">
        <v>585.66</v>
      </c>
      <c r="HF472" s="78">
        <v>593.95000000000005</v>
      </c>
      <c r="HG472" s="78"/>
      <c r="HH472" s="78">
        <v>344.14</v>
      </c>
      <c r="HI472" s="78">
        <v>337.5</v>
      </c>
      <c r="HJ472" s="79">
        <v>420.05</v>
      </c>
      <c r="HK472" s="85" t="s">
        <v>416</v>
      </c>
      <c r="HL472" s="68">
        <v>1.3948946854512501</v>
      </c>
      <c r="HM472" s="78">
        <v>546.98</v>
      </c>
      <c r="HN472" s="78">
        <v>600.57000000000005</v>
      </c>
      <c r="HO472" s="78">
        <v>496.15</v>
      </c>
      <c r="HP472" s="78"/>
      <c r="HQ472" s="78"/>
      <c r="HR472" s="79"/>
    </row>
    <row r="473" spans="1:226" x14ac:dyDescent="0.25">
      <c r="A473" s="81">
        <v>42170</v>
      </c>
      <c r="B473" s="82" t="s">
        <v>387</v>
      </c>
      <c r="C473" s="83">
        <v>587.76367032824953</v>
      </c>
      <c r="D473" s="83">
        <v>584.0043267900046</v>
      </c>
      <c r="E473" s="83">
        <v>531.99672254341522</v>
      </c>
      <c r="F473" s="83">
        <v>398.24536452899366</v>
      </c>
      <c r="G473" s="83">
        <v>336.16078009414935</v>
      </c>
      <c r="H473" s="84">
        <v>339.90846792563531</v>
      </c>
      <c r="I473" s="82" t="s">
        <v>388</v>
      </c>
      <c r="J473" s="83">
        <v>602.7755596374401</v>
      </c>
      <c r="K473" s="83">
        <v>578.05219598835868</v>
      </c>
      <c r="L473" s="83">
        <v>510.12832978374018</v>
      </c>
      <c r="M473" s="83">
        <v>395.52922641677776</v>
      </c>
      <c r="N473" s="83">
        <v>336.43016393442622</v>
      </c>
      <c r="O473" s="84">
        <v>365.88126547455289</v>
      </c>
      <c r="P473" s="65" t="s">
        <v>389</v>
      </c>
      <c r="Q473" s="78">
        <v>587.47</v>
      </c>
      <c r="R473" s="78">
        <v>581.19000000000005</v>
      </c>
      <c r="S473" s="78">
        <v>532.96</v>
      </c>
      <c r="T473" s="78">
        <v>335</v>
      </c>
      <c r="U473" s="78"/>
      <c r="V473" s="79"/>
      <c r="W473" s="65" t="s">
        <v>390</v>
      </c>
      <c r="X473" s="78">
        <v>612.14</v>
      </c>
      <c r="Y473" s="78">
        <v>567.85</v>
      </c>
      <c r="Z473" s="78">
        <v>519.9</v>
      </c>
      <c r="AA473" s="78">
        <v>309.47000000000003</v>
      </c>
      <c r="AB473" s="78"/>
      <c r="AC473" s="79">
        <v>355.37</v>
      </c>
      <c r="AD473" s="65" t="s">
        <v>391</v>
      </c>
      <c r="AE473" s="68">
        <v>0.51129972389814904</v>
      </c>
      <c r="AF473" s="78">
        <v>611.61</v>
      </c>
      <c r="AG473" s="78">
        <v>672.11</v>
      </c>
      <c r="AH473" s="78">
        <v>564.47</v>
      </c>
      <c r="AI473" s="78"/>
      <c r="AJ473" s="78"/>
      <c r="AK473" s="79">
        <v>326.16000000000003</v>
      </c>
      <c r="AL473" s="69" t="s">
        <v>392</v>
      </c>
      <c r="AM473" s="70">
        <v>1</v>
      </c>
      <c r="AN473" s="78">
        <v>607.44000000000005</v>
      </c>
      <c r="AO473" s="78">
        <v>629.25</v>
      </c>
      <c r="AP473" s="78">
        <v>602.47</v>
      </c>
      <c r="AQ473" s="78">
        <v>547.24</v>
      </c>
      <c r="AR473" s="78"/>
      <c r="AS473" s="79"/>
      <c r="AT473" s="65" t="s">
        <v>393</v>
      </c>
      <c r="AU473" s="68">
        <v>3.6658235272553998E-2</v>
      </c>
      <c r="AV473" s="78">
        <v>526.80999999999995</v>
      </c>
      <c r="AW473" s="78">
        <v>595.91</v>
      </c>
      <c r="AX473" s="78">
        <v>519.71</v>
      </c>
      <c r="AY473" s="78">
        <v>256.13</v>
      </c>
      <c r="AZ473" s="78"/>
      <c r="BA473" s="79">
        <v>366.29</v>
      </c>
      <c r="BB473" s="65" t="s">
        <v>394</v>
      </c>
      <c r="BC473" s="78">
        <v>605.16</v>
      </c>
      <c r="BD473" s="78">
        <v>572.46</v>
      </c>
      <c r="BE473" s="78">
        <v>513.44000000000005</v>
      </c>
      <c r="BF473" s="78"/>
      <c r="BG473" s="78"/>
      <c r="BH473" s="79">
        <v>388.87</v>
      </c>
      <c r="BI473" s="65" t="s">
        <v>395</v>
      </c>
      <c r="BJ473" s="68">
        <v>0.134051851256066</v>
      </c>
      <c r="BK473" s="78">
        <v>680.98</v>
      </c>
      <c r="BL473" s="78">
        <v>648.95000000000005</v>
      </c>
      <c r="BM473" s="78">
        <v>698.54</v>
      </c>
      <c r="BN473" s="78">
        <v>457.25</v>
      </c>
      <c r="BO473" s="78"/>
      <c r="BP473" s="79"/>
      <c r="BQ473" s="65" t="s">
        <v>396</v>
      </c>
      <c r="BR473" s="68">
        <v>1</v>
      </c>
      <c r="BS473" s="78">
        <v>567.23</v>
      </c>
      <c r="BT473" s="78">
        <v>560.41</v>
      </c>
      <c r="BU473" s="78">
        <v>565.72</v>
      </c>
      <c r="BV473" s="78"/>
      <c r="BW473" s="78"/>
      <c r="BX473" s="79">
        <v>375.91</v>
      </c>
      <c r="BY473" s="65" t="s">
        <v>397</v>
      </c>
      <c r="BZ473" s="78">
        <v>637.61</v>
      </c>
      <c r="CA473" s="78">
        <v>612.5</v>
      </c>
      <c r="CB473" s="78">
        <v>509.11</v>
      </c>
      <c r="CC473" s="78">
        <v>377.31</v>
      </c>
      <c r="CD473" s="78"/>
      <c r="CE473" s="79">
        <v>530.45000000000005</v>
      </c>
      <c r="CF473" s="65" t="s">
        <v>398</v>
      </c>
      <c r="CG473" s="78">
        <v>608.51</v>
      </c>
      <c r="CH473" s="78">
        <v>607.17999999999995</v>
      </c>
      <c r="CI473" s="78">
        <v>567.44000000000005</v>
      </c>
      <c r="CJ473" s="78"/>
      <c r="CK473" s="78"/>
      <c r="CL473" s="79"/>
      <c r="CM473" s="65" t="s">
        <v>399</v>
      </c>
      <c r="CN473" s="78">
        <v>570.5</v>
      </c>
      <c r="CO473" s="78">
        <v>531.54</v>
      </c>
      <c r="CP473" s="78">
        <v>556.73</v>
      </c>
      <c r="CQ473" s="78">
        <v>383.88</v>
      </c>
      <c r="CR473" s="78"/>
      <c r="CS473" s="79">
        <v>602.34</v>
      </c>
      <c r="CT473" s="65" t="s">
        <v>400</v>
      </c>
      <c r="CU473" s="78">
        <v>591.66</v>
      </c>
      <c r="CV473" s="78">
        <v>670.34</v>
      </c>
      <c r="CW473" s="78"/>
      <c r="CX473" s="78">
        <v>390.6</v>
      </c>
      <c r="CY473" s="78"/>
      <c r="CZ473" s="79"/>
      <c r="DA473" s="65" t="s">
        <v>401</v>
      </c>
      <c r="DB473" s="68">
        <v>0.13200448815259699</v>
      </c>
      <c r="DC473" s="78">
        <v>588.41999999999996</v>
      </c>
      <c r="DD473" s="78">
        <v>598.03</v>
      </c>
      <c r="DE473" s="78">
        <v>537.97</v>
      </c>
      <c r="DF473" s="78">
        <v>673.09</v>
      </c>
      <c r="DG473" s="78"/>
      <c r="DH473" s="79">
        <v>365.47</v>
      </c>
      <c r="DI473" s="65" t="s">
        <v>402</v>
      </c>
      <c r="DJ473" s="68">
        <v>3.1918289179700002E-3</v>
      </c>
      <c r="DK473" s="78">
        <v>584.22</v>
      </c>
      <c r="DL473" s="78">
        <v>599.99</v>
      </c>
      <c r="DM473" s="78">
        <v>599.99</v>
      </c>
      <c r="DN473" s="78">
        <v>548.76</v>
      </c>
      <c r="DO473" s="78"/>
      <c r="DP473" s="79">
        <v>452.76</v>
      </c>
      <c r="DQ473" s="65" t="s">
        <v>403</v>
      </c>
      <c r="DR473" s="78">
        <v>570.33000000000004</v>
      </c>
      <c r="DS473" s="78">
        <v>589.62</v>
      </c>
      <c r="DT473" s="78">
        <v>525.96</v>
      </c>
      <c r="DU473" s="78">
        <v>594.51</v>
      </c>
      <c r="DV473" s="78"/>
      <c r="DW473" s="79"/>
      <c r="DX473" s="65" t="s">
        <v>404</v>
      </c>
      <c r="DY473" s="78">
        <v>602.1</v>
      </c>
      <c r="DZ473" s="78">
        <v>590.91999999999996</v>
      </c>
      <c r="EA473" s="78">
        <v>627.22</v>
      </c>
      <c r="EB473" s="78">
        <v>380.81</v>
      </c>
      <c r="EC473" s="78"/>
      <c r="ED473" s="79">
        <v>355.5</v>
      </c>
      <c r="EE473" s="65" t="s">
        <v>405</v>
      </c>
      <c r="EF473" s="68">
        <v>1</v>
      </c>
      <c r="EG473" s="78">
        <v>628.48</v>
      </c>
      <c r="EH473" s="78">
        <v>649.57000000000005</v>
      </c>
      <c r="EI473" s="78">
        <v>501.17</v>
      </c>
      <c r="EJ473" s="78"/>
      <c r="EK473" s="78">
        <v>272.24</v>
      </c>
      <c r="EL473" s="79">
        <v>275.7</v>
      </c>
      <c r="EM473" s="65" t="s">
        <v>406</v>
      </c>
      <c r="EN473" s="78">
        <v>619.66</v>
      </c>
      <c r="EO473" s="78">
        <v>593.4</v>
      </c>
      <c r="EP473" s="78">
        <v>534.73</v>
      </c>
      <c r="EQ473" s="78"/>
      <c r="ER473" s="78"/>
      <c r="ES473" s="79">
        <v>332.47</v>
      </c>
      <c r="ET473" s="65" t="s">
        <v>407</v>
      </c>
      <c r="EU473" s="68">
        <v>1</v>
      </c>
      <c r="EV473" s="78">
        <v>586</v>
      </c>
      <c r="EW473" s="78">
        <v>590.9</v>
      </c>
      <c r="EX473" s="78">
        <v>577.83000000000004</v>
      </c>
      <c r="EY473" s="78"/>
      <c r="EZ473" s="78"/>
      <c r="FA473" s="79">
        <v>358.62</v>
      </c>
      <c r="FB473" s="65" t="s">
        <v>408</v>
      </c>
      <c r="FC473" s="78">
        <v>624.69000000000005</v>
      </c>
      <c r="FD473" s="78">
        <v>625.4</v>
      </c>
      <c r="FE473" s="78">
        <v>645.37</v>
      </c>
      <c r="FF473" s="78"/>
      <c r="FG473" s="78"/>
      <c r="FH473" s="79"/>
      <c r="FI473" s="65" t="s">
        <v>409</v>
      </c>
      <c r="FJ473" s="78">
        <v>601.14</v>
      </c>
      <c r="FK473" s="78">
        <v>587.63</v>
      </c>
      <c r="FL473" s="78">
        <v>360.35</v>
      </c>
      <c r="FM473" s="78">
        <v>464.85</v>
      </c>
      <c r="FN473" s="78"/>
      <c r="FO473" s="79">
        <v>326.39</v>
      </c>
      <c r="FP473" s="65" t="s">
        <v>410</v>
      </c>
      <c r="FQ473" s="68">
        <v>0.240540735573569</v>
      </c>
      <c r="FR473" s="78">
        <v>556.94000000000005</v>
      </c>
      <c r="FS473" s="78">
        <v>578.61</v>
      </c>
      <c r="FT473" s="78">
        <v>557.86</v>
      </c>
      <c r="FU473" s="78">
        <v>445.27</v>
      </c>
      <c r="FV473" s="78">
        <v>335.54</v>
      </c>
      <c r="FW473" s="79">
        <v>257.60000000000002</v>
      </c>
      <c r="FX473" s="65" t="s">
        <v>411</v>
      </c>
      <c r="FY473" s="78">
        <v>632.08000000000004</v>
      </c>
      <c r="FZ473" s="78">
        <v>619.13</v>
      </c>
      <c r="GA473" s="78">
        <v>578.54</v>
      </c>
      <c r="GB473" s="78">
        <v>539.73</v>
      </c>
      <c r="GC473" s="78"/>
      <c r="GD473" s="79">
        <v>381.59</v>
      </c>
      <c r="GE473" s="65" t="s">
        <v>412</v>
      </c>
      <c r="GF473" s="68">
        <v>0.22281639928698799</v>
      </c>
      <c r="GG473" s="78">
        <v>586.80999999999995</v>
      </c>
      <c r="GH473" s="78">
        <v>588.69000000000005</v>
      </c>
      <c r="GI473" s="78">
        <v>403.07</v>
      </c>
      <c r="GJ473" s="78">
        <v>423.38</v>
      </c>
      <c r="GK473" s="78"/>
      <c r="GL473" s="79">
        <v>426.63</v>
      </c>
      <c r="GM473" s="65" t="s">
        <v>413</v>
      </c>
      <c r="GN473" s="68">
        <v>0.108956199607758</v>
      </c>
      <c r="GO473" s="78">
        <v>592.41999999999996</v>
      </c>
      <c r="GP473" s="78">
        <v>634.66999999999996</v>
      </c>
      <c r="GQ473" s="78">
        <v>516.19000000000005</v>
      </c>
      <c r="GR473" s="78">
        <v>416.21</v>
      </c>
      <c r="GS473" s="78"/>
      <c r="GT473" s="79"/>
      <c r="GU473" s="65" t="s">
        <v>414</v>
      </c>
      <c r="GV473" s="68">
        <v>1</v>
      </c>
      <c r="GW473" s="78">
        <v>567.91999999999996</v>
      </c>
      <c r="GX473" s="78">
        <v>549.16</v>
      </c>
      <c r="GY473" s="78">
        <v>517.75</v>
      </c>
      <c r="GZ473" s="78">
        <v>384</v>
      </c>
      <c r="HA473" s="78"/>
      <c r="HB473" s="79">
        <v>413.14</v>
      </c>
      <c r="HC473" s="65" t="s">
        <v>415</v>
      </c>
      <c r="HD473" s="68">
        <v>1</v>
      </c>
      <c r="HE473" s="78">
        <v>571.5</v>
      </c>
      <c r="HF473" s="78">
        <v>590.62</v>
      </c>
      <c r="HG473" s="78"/>
      <c r="HH473" s="78">
        <v>344.14</v>
      </c>
      <c r="HI473" s="78">
        <v>337.5</v>
      </c>
      <c r="HJ473" s="79">
        <v>421.72</v>
      </c>
      <c r="HK473" s="85" t="s">
        <v>416</v>
      </c>
      <c r="HL473" s="68">
        <v>1.38236107271219</v>
      </c>
      <c r="HM473" s="78">
        <v>539.65</v>
      </c>
      <c r="HN473" s="78">
        <v>596.25</v>
      </c>
      <c r="HO473" s="78">
        <v>499.23</v>
      </c>
      <c r="HP473" s="78"/>
      <c r="HQ473" s="78"/>
      <c r="HR473" s="79"/>
    </row>
    <row r="474" spans="1:226" x14ac:dyDescent="0.25">
      <c r="A474" s="81">
        <v>42163</v>
      </c>
      <c r="B474" s="82" t="s">
        <v>387</v>
      </c>
      <c r="C474" s="83">
        <v>580.5857393628072</v>
      </c>
      <c r="D474" s="83">
        <v>587.7746152541273</v>
      </c>
      <c r="E474" s="83">
        <v>532.66584046483445</v>
      </c>
      <c r="F474" s="83">
        <v>399.26794646496199</v>
      </c>
      <c r="G474" s="83">
        <v>337.71303295225289</v>
      </c>
      <c r="H474" s="84">
        <v>345.27549534501799</v>
      </c>
      <c r="I474" s="82" t="s">
        <v>388</v>
      </c>
      <c r="J474" s="83">
        <v>594.99639176393703</v>
      </c>
      <c r="K474" s="83">
        <v>583.96129751843284</v>
      </c>
      <c r="L474" s="83">
        <v>511.05917791122079</v>
      </c>
      <c r="M474" s="83">
        <v>396.98228808450716</v>
      </c>
      <c r="N474" s="83">
        <v>341.25967213114751</v>
      </c>
      <c r="O474" s="84">
        <v>373.10324632042148</v>
      </c>
      <c r="P474" s="65" t="s">
        <v>389</v>
      </c>
      <c r="Q474" s="78">
        <v>574.14</v>
      </c>
      <c r="R474" s="78">
        <v>580.36</v>
      </c>
      <c r="S474" s="78">
        <v>532.41999999999996</v>
      </c>
      <c r="T474" s="78">
        <v>350</v>
      </c>
      <c r="U474" s="78"/>
      <c r="V474" s="79"/>
      <c r="W474" s="65" t="s">
        <v>390</v>
      </c>
      <c r="X474" s="78">
        <v>575.28</v>
      </c>
      <c r="Y474" s="78">
        <v>591.82000000000005</v>
      </c>
      <c r="Z474" s="78">
        <v>501.14</v>
      </c>
      <c r="AA474" s="78">
        <v>299.20999999999998</v>
      </c>
      <c r="AB474" s="78"/>
      <c r="AC474" s="79">
        <v>355.37</v>
      </c>
      <c r="AD474" s="65" t="s">
        <v>391</v>
      </c>
      <c r="AE474" s="68">
        <v>0.51129972389814904</v>
      </c>
      <c r="AF474" s="78">
        <v>610.39</v>
      </c>
      <c r="AG474" s="78">
        <v>670.9</v>
      </c>
      <c r="AH474" s="78">
        <v>564.47</v>
      </c>
      <c r="AI474" s="78"/>
      <c r="AJ474" s="78"/>
      <c r="AK474" s="79">
        <v>326.64</v>
      </c>
      <c r="AL474" s="69" t="s">
        <v>392</v>
      </c>
      <c r="AM474" s="70">
        <v>1</v>
      </c>
      <c r="AN474" s="78">
        <v>607.4</v>
      </c>
      <c r="AO474" s="78">
        <v>632.52</v>
      </c>
      <c r="AP474" s="78">
        <v>603.17999999999995</v>
      </c>
      <c r="AQ474" s="78">
        <v>547.24</v>
      </c>
      <c r="AR474" s="78"/>
      <c r="AS474" s="79"/>
      <c r="AT474" s="65" t="s">
        <v>393</v>
      </c>
      <c r="AU474" s="68">
        <v>3.6455105537530501E-2</v>
      </c>
      <c r="AV474" s="78">
        <v>523.22</v>
      </c>
      <c r="AW474" s="78">
        <v>593.15</v>
      </c>
      <c r="AX474" s="78">
        <v>519.84</v>
      </c>
      <c r="AY474" s="78">
        <v>251.36</v>
      </c>
      <c r="AZ474" s="78"/>
      <c r="BA474" s="79">
        <v>365.89</v>
      </c>
      <c r="BB474" s="65" t="s">
        <v>394</v>
      </c>
      <c r="BC474" s="78">
        <v>595.91999999999996</v>
      </c>
      <c r="BD474" s="78">
        <v>574.14</v>
      </c>
      <c r="BE474" s="78">
        <v>517.64</v>
      </c>
      <c r="BF474" s="78"/>
      <c r="BG474" s="78"/>
      <c r="BH474" s="79">
        <v>386.35</v>
      </c>
      <c r="BI474" s="65" t="s">
        <v>395</v>
      </c>
      <c r="BJ474" s="68">
        <v>0.13404466368193901</v>
      </c>
      <c r="BK474" s="78">
        <v>647.70000000000005</v>
      </c>
      <c r="BL474" s="78">
        <v>631.75</v>
      </c>
      <c r="BM474" s="78">
        <v>681.35</v>
      </c>
      <c r="BN474" s="78">
        <v>443.82</v>
      </c>
      <c r="BO474" s="78"/>
      <c r="BP474" s="79"/>
      <c r="BQ474" s="65" t="s">
        <v>396</v>
      </c>
      <c r="BR474" s="68">
        <v>1</v>
      </c>
      <c r="BS474" s="78">
        <v>568.9</v>
      </c>
      <c r="BT474" s="78">
        <v>562.91</v>
      </c>
      <c r="BU474" s="78">
        <v>570.72</v>
      </c>
      <c r="BV474" s="78"/>
      <c r="BW474" s="78"/>
      <c r="BX474" s="79">
        <v>384.25</v>
      </c>
      <c r="BY474" s="65" t="s">
        <v>397</v>
      </c>
      <c r="BZ474" s="78">
        <v>632.02</v>
      </c>
      <c r="CA474" s="78">
        <v>619.57000000000005</v>
      </c>
      <c r="CB474" s="78">
        <v>530.41999999999996</v>
      </c>
      <c r="CC474" s="78">
        <v>385.99</v>
      </c>
      <c r="CD474" s="78"/>
      <c r="CE474" s="79">
        <v>525.14</v>
      </c>
      <c r="CF474" s="65" t="s">
        <v>398</v>
      </c>
      <c r="CG474" s="78">
        <v>603.66999999999996</v>
      </c>
      <c r="CH474" s="78">
        <v>605.55999999999995</v>
      </c>
      <c r="CI474" s="78">
        <v>558.57000000000005</v>
      </c>
      <c r="CJ474" s="78"/>
      <c r="CK474" s="78"/>
      <c r="CL474" s="79"/>
      <c r="CM474" s="65" t="s">
        <v>399</v>
      </c>
      <c r="CN474" s="78">
        <v>569.80999999999995</v>
      </c>
      <c r="CO474" s="78">
        <v>543.35</v>
      </c>
      <c r="CP474" s="78">
        <v>559.6</v>
      </c>
      <c r="CQ474" s="78">
        <v>371.77</v>
      </c>
      <c r="CR474" s="78"/>
      <c r="CS474" s="79">
        <v>604.62</v>
      </c>
      <c r="CT474" s="65" t="s">
        <v>400</v>
      </c>
      <c r="CU474" s="78">
        <v>590.25</v>
      </c>
      <c r="CV474" s="78">
        <v>672.68</v>
      </c>
      <c r="CW474" s="78"/>
      <c r="CX474" s="78">
        <v>395.82</v>
      </c>
      <c r="CY474" s="78"/>
      <c r="CZ474" s="79"/>
      <c r="DA474" s="65" t="s">
        <v>401</v>
      </c>
      <c r="DB474" s="68">
        <v>0.132397722759169</v>
      </c>
      <c r="DC474" s="78">
        <v>581.28</v>
      </c>
      <c r="DD474" s="78">
        <v>602.66999999999996</v>
      </c>
      <c r="DE474" s="78">
        <v>541.69000000000005</v>
      </c>
      <c r="DF474" s="78">
        <v>675.1</v>
      </c>
      <c r="DG474" s="78"/>
      <c r="DH474" s="79">
        <v>398.33</v>
      </c>
      <c r="DI474" s="65" t="s">
        <v>402</v>
      </c>
      <c r="DJ474" s="68">
        <v>3.1852205765249201E-3</v>
      </c>
      <c r="DK474" s="78">
        <v>583.37</v>
      </c>
      <c r="DL474" s="78">
        <v>603.88</v>
      </c>
      <c r="DM474" s="78">
        <v>603.88</v>
      </c>
      <c r="DN474" s="78">
        <v>620.08000000000004</v>
      </c>
      <c r="DO474" s="78"/>
      <c r="DP474" s="79">
        <v>451.73</v>
      </c>
      <c r="DQ474" s="65" t="s">
        <v>403</v>
      </c>
      <c r="DR474" s="78">
        <v>570.33000000000004</v>
      </c>
      <c r="DS474" s="78">
        <v>589.62</v>
      </c>
      <c r="DT474" s="78">
        <v>524.42999999999995</v>
      </c>
      <c r="DU474" s="78">
        <v>586.01</v>
      </c>
      <c r="DV474" s="78"/>
      <c r="DW474" s="79"/>
      <c r="DX474" s="65" t="s">
        <v>404</v>
      </c>
      <c r="DY474" s="78">
        <v>598.66</v>
      </c>
      <c r="DZ474" s="78">
        <v>597.49</v>
      </c>
      <c r="EA474" s="78">
        <v>624.55999999999995</v>
      </c>
      <c r="EB474" s="78">
        <v>367.38</v>
      </c>
      <c r="EC474" s="78"/>
      <c r="ED474" s="79">
        <v>367.2</v>
      </c>
      <c r="EE474" s="65" t="s">
        <v>405</v>
      </c>
      <c r="EF474" s="68">
        <v>1</v>
      </c>
      <c r="EG474" s="78">
        <v>624.71</v>
      </c>
      <c r="EH474" s="78">
        <v>644.66</v>
      </c>
      <c r="EI474" s="78">
        <v>482.18</v>
      </c>
      <c r="EJ474" s="78"/>
      <c r="EK474" s="78">
        <v>272.24</v>
      </c>
      <c r="EL474" s="79">
        <v>273.14</v>
      </c>
      <c r="EM474" s="65" t="s">
        <v>406</v>
      </c>
      <c r="EN474" s="78">
        <v>619.66</v>
      </c>
      <c r="EO474" s="78">
        <v>597.62</v>
      </c>
      <c r="EP474" s="78">
        <v>523.5</v>
      </c>
      <c r="EQ474" s="78"/>
      <c r="ER474" s="78"/>
      <c r="ES474" s="79">
        <v>350.69</v>
      </c>
      <c r="ET474" s="65" t="s">
        <v>407</v>
      </c>
      <c r="EU474" s="68">
        <v>1</v>
      </c>
      <c r="EV474" s="78">
        <v>586.55999999999995</v>
      </c>
      <c r="EW474" s="78">
        <v>591.16</v>
      </c>
      <c r="EX474" s="78">
        <v>578.08000000000004</v>
      </c>
      <c r="EY474" s="78"/>
      <c r="EZ474" s="78"/>
      <c r="FA474" s="79">
        <v>358.62</v>
      </c>
      <c r="FB474" s="65" t="s">
        <v>408</v>
      </c>
      <c r="FC474" s="78">
        <v>624.69000000000005</v>
      </c>
      <c r="FD474" s="78">
        <v>625.4</v>
      </c>
      <c r="FE474" s="78">
        <v>645.37</v>
      </c>
      <c r="FF474" s="78"/>
      <c r="FG474" s="78"/>
      <c r="FH474" s="79"/>
      <c r="FI474" s="65" t="s">
        <v>409</v>
      </c>
      <c r="FJ474" s="78">
        <v>585.42999999999995</v>
      </c>
      <c r="FK474" s="78">
        <v>587.63</v>
      </c>
      <c r="FL474" s="78">
        <v>360.35</v>
      </c>
      <c r="FM474" s="78">
        <v>464.85</v>
      </c>
      <c r="FN474" s="78"/>
      <c r="FO474" s="79">
        <v>337.14</v>
      </c>
      <c r="FP474" s="65" t="s">
        <v>410</v>
      </c>
      <c r="FQ474" s="68">
        <v>0.240668094630695</v>
      </c>
      <c r="FR474" s="78">
        <v>559.71</v>
      </c>
      <c r="FS474" s="78">
        <v>585.24</v>
      </c>
      <c r="FT474" s="78">
        <v>562.35</v>
      </c>
      <c r="FU474" s="78">
        <v>435.34</v>
      </c>
      <c r="FV474" s="78">
        <v>329.54</v>
      </c>
      <c r="FW474" s="79">
        <v>261.91000000000003</v>
      </c>
      <c r="FX474" s="65" t="s">
        <v>411</v>
      </c>
      <c r="FY474" s="78">
        <v>612.57000000000005</v>
      </c>
      <c r="FZ474" s="78">
        <v>604.49</v>
      </c>
      <c r="GA474" s="78">
        <v>580.16</v>
      </c>
      <c r="GB474" s="78">
        <v>543.98</v>
      </c>
      <c r="GC474" s="78"/>
      <c r="GD474" s="79">
        <v>382.41</v>
      </c>
      <c r="GE474" s="65" t="s">
        <v>412</v>
      </c>
      <c r="GF474" s="68">
        <v>0.22396416573348299</v>
      </c>
      <c r="GG474" s="78">
        <v>578.69000000000005</v>
      </c>
      <c r="GH474" s="78">
        <v>595.34</v>
      </c>
      <c r="GI474" s="78">
        <v>399.33</v>
      </c>
      <c r="GJ474" s="78">
        <v>431.81</v>
      </c>
      <c r="GK474" s="78"/>
      <c r="GL474" s="79">
        <v>428.55</v>
      </c>
      <c r="GM474" s="65" t="s">
        <v>413</v>
      </c>
      <c r="GN474" s="68">
        <v>0.106748649629582</v>
      </c>
      <c r="GO474" s="78">
        <v>588.95000000000005</v>
      </c>
      <c r="GP474" s="78">
        <v>626.08000000000004</v>
      </c>
      <c r="GQ474" s="78">
        <v>506.67</v>
      </c>
      <c r="GR474" s="78">
        <v>410.02</v>
      </c>
      <c r="GS474" s="78"/>
      <c r="GT474" s="79"/>
      <c r="GU474" s="65" t="s">
        <v>414</v>
      </c>
      <c r="GV474" s="68">
        <v>1</v>
      </c>
      <c r="GW474" s="78">
        <v>558.29999999999995</v>
      </c>
      <c r="GX474" s="78">
        <v>557.36</v>
      </c>
      <c r="GY474" s="78">
        <v>527.59</v>
      </c>
      <c r="GZ474" s="78">
        <v>384</v>
      </c>
      <c r="HA474" s="78"/>
      <c r="HB474" s="79">
        <v>425.97</v>
      </c>
      <c r="HC474" s="65" t="s">
        <v>415</v>
      </c>
      <c r="HD474" s="68">
        <v>1</v>
      </c>
      <c r="HE474" s="78">
        <v>571.5</v>
      </c>
      <c r="HF474" s="78">
        <v>603.12</v>
      </c>
      <c r="HG474" s="78"/>
      <c r="HH474" s="78">
        <v>349.05</v>
      </c>
      <c r="HI474" s="78">
        <v>342.41</v>
      </c>
      <c r="HJ474" s="79">
        <v>420.89</v>
      </c>
      <c r="HK474" s="85" t="s">
        <v>416</v>
      </c>
      <c r="HL474" s="68">
        <v>1.3664935774801901</v>
      </c>
      <c r="HM474" s="78">
        <v>531.96</v>
      </c>
      <c r="HN474" s="78">
        <v>589.85</v>
      </c>
      <c r="HO474" s="78">
        <v>485.68</v>
      </c>
      <c r="HP474" s="78"/>
      <c r="HQ474" s="78"/>
      <c r="HR474" s="79"/>
    </row>
    <row r="475" spans="1:226" x14ac:dyDescent="0.25">
      <c r="A475" s="81">
        <v>42156</v>
      </c>
      <c r="B475" s="82" t="s">
        <v>387</v>
      </c>
      <c r="C475" s="83">
        <v>580.05019299058199</v>
      </c>
      <c r="D475" s="83">
        <v>591.46440290881901</v>
      </c>
      <c r="E475" s="83">
        <v>543.73103954093892</v>
      </c>
      <c r="F475" s="83">
        <v>400.41471432908918</v>
      </c>
      <c r="G475" s="83">
        <v>338.32937457969064</v>
      </c>
      <c r="H475" s="84">
        <v>350.07867455966772</v>
      </c>
      <c r="I475" s="82" t="s">
        <v>388</v>
      </c>
      <c r="J475" s="83">
        <v>592.20064721234007</v>
      </c>
      <c r="K475" s="83">
        <v>587.00605105308659</v>
      </c>
      <c r="L475" s="83">
        <v>521.85546609691721</v>
      </c>
      <c r="M475" s="83">
        <v>397.78367438429115</v>
      </c>
      <c r="N475" s="83">
        <v>341.0629508196721</v>
      </c>
      <c r="O475" s="84">
        <v>379.51616608101693</v>
      </c>
      <c r="P475" s="65" t="s">
        <v>389</v>
      </c>
      <c r="Q475" s="78">
        <v>569.14</v>
      </c>
      <c r="R475" s="78">
        <v>580.36</v>
      </c>
      <c r="S475" s="78">
        <v>544.99</v>
      </c>
      <c r="T475" s="78">
        <v>350</v>
      </c>
      <c r="U475" s="78"/>
      <c r="V475" s="79"/>
      <c r="W475" s="65" t="s">
        <v>390</v>
      </c>
      <c r="X475" s="78">
        <v>593.46</v>
      </c>
      <c r="Y475" s="78">
        <v>565.13</v>
      </c>
      <c r="Z475" s="78">
        <v>531.64</v>
      </c>
      <c r="AA475" s="78">
        <v>311.58</v>
      </c>
      <c r="AB475" s="78"/>
      <c r="AC475" s="79">
        <v>373.55</v>
      </c>
      <c r="AD475" s="65" t="s">
        <v>391</v>
      </c>
      <c r="AE475" s="68">
        <v>0.51129972389814904</v>
      </c>
      <c r="AF475" s="78">
        <v>611</v>
      </c>
      <c r="AG475" s="78">
        <v>671.51</v>
      </c>
      <c r="AH475" s="78">
        <v>564.47</v>
      </c>
      <c r="AI475" s="78"/>
      <c r="AJ475" s="78"/>
      <c r="AK475" s="79">
        <v>327.86</v>
      </c>
      <c r="AL475" s="69" t="s">
        <v>392</v>
      </c>
      <c r="AM475" s="70">
        <v>1</v>
      </c>
      <c r="AN475" s="78">
        <v>607.66</v>
      </c>
      <c r="AO475" s="78">
        <v>641.48</v>
      </c>
      <c r="AP475" s="78">
        <v>599.80999999999995</v>
      </c>
      <c r="AQ475" s="78">
        <v>547.24</v>
      </c>
      <c r="AR475" s="78"/>
      <c r="AS475" s="79"/>
      <c r="AT475" s="65" t="s">
        <v>393</v>
      </c>
      <c r="AU475" s="68">
        <v>3.64431486880466E-2</v>
      </c>
      <c r="AV475" s="78">
        <v>522.12</v>
      </c>
      <c r="AW475" s="78">
        <v>592.44000000000005</v>
      </c>
      <c r="AX475" s="78">
        <v>526.41999999999996</v>
      </c>
      <c r="AY475" s="78">
        <v>251.28</v>
      </c>
      <c r="AZ475" s="78"/>
      <c r="BA475" s="79">
        <v>368.3</v>
      </c>
      <c r="BB475" s="65" t="s">
        <v>394</v>
      </c>
      <c r="BC475" s="78">
        <v>593.4</v>
      </c>
      <c r="BD475" s="78">
        <v>584.22</v>
      </c>
      <c r="BE475" s="78">
        <v>525.20000000000005</v>
      </c>
      <c r="BF475" s="78"/>
      <c r="BG475" s="78"/>
      <c r="BH475" s="79">
        <v>387.19</v>
      </c>
      <c r="BI475" s="65" t="s">
        <v>395</v>
      </c>
      <c r="BJ475" s="68">
        <v>0.13406982356411201</v>
      </c>
      <c r="BK475" s="78">
        <v>651.04</v>
      </c>
      <c r="BL475" s="78">
        <v>652.25</v>
      </c>
      <c r="BM475" s="78">
        <v>692.2</v>
      </c>
      <c r="BN475" s="78">
        <v>464.02</v>
      </c>
      <c r="BO475" s="78"/>
      <c r="BP475" s="79"/>
      <c r="BQ475" s="65" t="s">
        <v>396</v>
      </c>
      <c r="BR475" s="68">
        <v>1</v>
      </c>
      <c r="BS475" s="78">
        <v>568.9</v>
      </c>
      <c r="BT475" s="78">
        <v>562.91</v>
      </c>
      <c r="BU475" s="78">
        <v>570.72</v>
      </c>
      <c r="BV475" s="78"/>
      <c r="BW475" s="78"/>
      <c r="BX475" s="79">
        <v>384.25</v>
      </c>
      <c r="BY475" s="65" t="s">
        <v>397</v>
      </c>
      <c r="BZ475" s="78">
        <v>628.04999999999995</v>
      </c>
      <c r="CA475" s="78">
        <v>624.66</v>
      </c>
      <c r="CB475" s="78">
        <v>528.58000000000004</v>
      </c>
      <c r="CC475" s="78">
        <v>377.94</v>
      </c>
      <c r="CD475" s="78"/>
      <c r="CE475" s="79">
        <v>521.22</v>
      </c>
      <c r="CF475" s="65" t="s">
        <v>398</v>
      </c>
      <c r="CG475" s="78">
        <v>598.03</v>
      </c>
      <c r="CH475" s="78">
        <v>599.91999999999996</v>
      </c>
      <c r="CI475" s="78">
        <v>571.47</v>
      </c>
      <c r="CJ475" s="78"/>
      <c r="CK475" s="78"/>
      <c r="CL475" s="79"/>
      <c r="CM475" s="65" t="s">
        <v>399</v>
      </c>
      <c r="CN475" s="78">
        <v>568.25</v>
      </c>
      <c r="CO475" s="78">
        <v>547.01</v>
      </c>
      <c r="CP475" s="78">
        <v>571.98</v>
      </c>
      <c r="CQ475" s="78">
        <v>388.77</v>
      </c>
      <c r="CR475" s="78"/>
      <c r="CS475" s="79">
        <v>605.62</v>
      </c>
      <c r="CT475" s="65" t="s">
        <v>400</v>
      </c>
      <c r="CU475" s="78">
        <v>585.46</v>
      </c>
      <c r="CV475" s="78">
        <v>672.55</v>
      </c>
      <c r="CW475" s="78"/>
      <c r="CX475" s="78">
        <v>394.77</v>
      </c>
      <c r="CY475" s="78"/>
      <c r="CZ475" s="79"/>
      <c r="DA475" s="65" t="s">
        <v>401</v>
      </c>
      <c r="DB475" s="68">
        <v>0.132030631106417</v>
      </c>
      <c r="DC475" s="78">
        <v>573.75</v>
      </c>
      <c r="DD475" s="78">
        <v>601</v>
      </c>
      <c r="DE475" s="78">
        <v>536.17999999999995</v>
      </c>
      <c r="DF475" s="78">
        <v>673.22</v>
      </c>
      <c r="DG475" s="78"/>
      <c r="DH475" s="79">
        <v>417.61</v>
      </c>
      <c r="DI475" s="65" t="s">
        <v>402</v>
      </c>
      <c r="DJ475" s="68">
        <v>3.2350943029989302E-3</v>
      </c>
      <c r="DK475" s="78">
        <v>585.46</v>
      </c>
      <c r="DL475" s="78">
        <v>613.79</v>
      </c>
      <c r="DM475" s="78">
        <v>613.79</v>
      </c>
      <c r="DN475" s="78">
        <v>543.45000000000005</v>
      </c>
      <c r="DO475" s="78"/>
      <c r="DP475" s="79">
        <v>459.95</v>
      </c>
      <c r="DQ475" s="65" t="s">
        <v>403</v>
      </c>
      <c r="DR475" s="78">
        <v>562.20000000000005</v>
      </c>
      <c r="DS475" s="78">
        <v>589.62</v>
      </c>
      <c r="DT475" s="78">
        <v>529.97</v>
      </c>
      <c r="DU475" s="78">
        <v>598.96</v>
      </c>
      <c r="DV475" s="78"/>
      <c r="DW475" s="79"/>
      <c r="DX475" s="65" t="s">
        <v>404</v>
      </c>
      <c r="DY475" s="78">
        <v>596.32000000000005</v>
      </c>
      <c r="DZ475" s="78">
        <v>599.49</v>
      </c>
      <c r="EA475" s="78">
        <v>638.72</v>
      </c>
      <c r="EB475" s="78">
        <v>378.4</v>
      </c>
      <c r="EC475" s="78"/>
      <c r="ED475" s="79">
        <v>375.95</v>
      </c>
      <c r="EE475" s="65" t="s">
        <v>405</v>
      </c>
      <c r="EF475" s="68">
        <v>1</v>
      </c>
      <c r="EG475" s="78">
        <v>614.61</v>
      </c>
      <c r="EH475" s="78">
        <v>636.29</v>
      </c>
      <c r="EI475" s="78">
        <v>516.04999999999995</v>
      </c>
      <c r="EJ475" s="78"/>
      <c r="EK475" s="78">
        <v>272.24</v>
      </c>
      <c r="EL475" s="79">
        <v>277.42</v>
      </c>
      <c r="EM475" s="65" t="s">
        <v>406</v>
      </c>
      <c r="EN475" s="78">
        <v>619.66</v>
      </c>
      <c r="EO475" s="78">
        <v>597.62</v>
      </c>
      <c r="EP475" s="78">
        <v>545.77</v>
      </c>
      <c r="EQ475" s="78"/>
      <c r="ER475" s="78"/>
      <c r="ES475" s="79">
        <v>350.69</v>
      </c>
      <c r="ET475" s="65" t="s">
        <v>407</v>
      </c>
      <c r="EU475" s="68">
        <v>1</v>
      </c>
      <c r="EV475" s="78">
        <v>578.20000000000005</v>
      </c>
      <c r="EW475" s="78">
        <v>591.05999999999995</v>
      </c>
      <c r="EX475" s="78">
        <v>577.98</v>
      </c>
      <c r="EY475" s="78"/>
      <c r="EZ475" s="78"/>
      <c r="FA475" s="79">
        <v>358.62</v>
      </c>
      <c r="FB475" s="65" t="s">
        <v>408</v>
      </c>
      <c r="FC475" s="78">
        <v>624.69000000000005</v>
      </c>
      <c r="FD475" s="78">
        <v>625.4</v>
      </c>
      <c r="FE475" s="78">
        <v>645.37</v>
      </c>
      <c r="FF475" s="78"/>
      <c r="FG475" s="78"/>
      <c r="FH475" s="79"/>
      <c r="FI475" s="65" t="s">
        <v>409</v>
      </c>
      <c r="FJ475" s="78">
        <v>579.65</v>
      </c>
      <c r="FK475" s="78">
        <v>587.63</v>
      </c>
      <c r="FL475" s="78">
        <v>360.35</v>
      </c>
      <c r="FM475" s="78">
        <v>464.85</v>
      </c>
      <c r="FN475" s="78"/>
      <c r="FO475" s="79">
        <v>342.1</v>
      </c>
      <c r="FP475" s="65" t="s">
        <v>410</v>
      </c>
      <c r="FQ475" s="68">
        <v>0.24192572880125801</v>
      </c>
      <c r="FR475" s="78">
        <v>553.48</v>
      </c>
      <c r="FS475" s="78">
        <v>579.62</v>
      </c>
      <c r="FT475" s="78">
        <v>568.83000000000004</v>
      </c>
      <c r="FU475" s="78">
        <v>439.67</v>
      </c>
      <c r="FV475" s="78">
        <v>332.03</v>
      </c>
      <c r="FW475" s="79">
        <v>264.43</v>
      </c>
      <c r="FX475" s="65" t="s">
        <v>411</v>
      </c>
      <c r="FY475" s="78">
        <v>610.13</v>
      </c>
      <c r="FZ475" s="78">
        <v>610.19000000000005</v>
      </c>
      <c r="GA475" s="78">
        <v>583.41999999999996</v>
      </c>
      <c r="GB475" s="78">
        <v>544.70000000000005</v>
      </c>
      <c r="GC475" s="78"/>
      <c r="GD475" s="79">
        <v>390.54</v>
      </c>
      <c r="GE475" s="65" t="s">
        <v>412</v>
      </c>
      <c r="GF475" s="68">
        <v>0.225098480585256</v>
      </c>
      <c r="GG475" s="78">
        <v>583.99</v>
      </c>
      <c r="GH475" s="78">
        <v>608.98</v>
      </c>
      <c r="GI475" s="78">
        <v>447.72</v>
      </c>
      <c r="GJ475" s="78">
        <v>422.96</v>
      </c>
      <c r="GK475" s="78"/>
      <c r="GL475" s="79">
        <v>433.37</v>
      </c>
      <c r="GM475" s="65" t="s">
        <v>413</v>
      </c>
      <c r="GN475" s="68">
        <v>0.106684874218533</v>
      </c>
      <c r="GO475" s="78">
        <v>592.02</v>
      </c>
      <c r="GP475" s="78">
        <v>627.41</v>
      </c>
      <c r="GQ475" s="78">
        <v>513.20000000000005</v>
      </c>
      <c r="GR475" s="78">
        <v>418.31</v>
      </c>
      <c r="GS475" s="78"/>
      <c r="GT475" s="79"/>
      <c r="GU475" s="65" t="s">
        <v>414</v>
      </c>
      <c r="GV475" s="68">
        <v>1</v>
      </c>
      <c r="GW475" s="78">
        <v>558.29999999999995</v>
      </c>
      <c r="GX475" s="78">
        <v>557.36</v>
      </c>
      <c r="GY475" s="78">
        <v>527.59</v>
      </c>
      <c r="GZ475" s="78">
        <v>384</v>
      </c>
      <c r="HA475" s="78"/>
      <c r="HB475" s="79">
        <v>425.97</v>
      </c>
      <c r="HC475" s="65" t="s">
        <v>415</v>
      </c>
      <c r="HD475" s="68">
        <v>1</v>
      </c>
      <c r="HE475" s="78">
        <v>560.66</v>
      </c>
      <c r="HF475" s="78">
        <v>603.95000000000005</v>
      </c>
      <c r="HG475" s="78"/>
      <c r="HH475" s="78">
        <v>348.85</v>
      </c>
      <c r="HI475" s="78">
        <v>342.21</v>
      </c>
      <c r="HJ475" s="79">
        <v>421.72</v>
      </c>
      <c r="HK475" s="85" t="s">
        <v>416</v>
      </c>
      <c r="HL475" s="68">
        <v>1.3903371567605101</v>
      </c>
      <c r="HM475" s="78">
        <v>539.80999999999995</v>
      </c>
      <c r="HN475" s="78">
        <v>599.69000000000005</v>
      </c>
      <c r="HO475" s="78">
        <v>506.28</v>
      </c>
      <c r="HP475" s="78"/>
      <c r="HQ475" s="78"/>
      <c r="HR475" s="79"/>
    </row>
    <row r="476" spans="1:226" x14ac:dyDescent="0.25">
      <c r="A476" s="81">
        <v>42149</v>
      </c>
      <c r="B476" s="82" t="s">
        <v>387</v>
      </c>
      <c r="C476" s="83">
        <v>581.32134763179909</v>
      </c>
      <c r="D476" s="83">
        <v>594.70018299453966</v>
      </c>
      <c r="E476" s="83">
        <v>543.8276970791278</v>
      </c>
      <c r="F476" s="83">
        <v>405.0532349252847</v>
      </c>
      <c r="G476" s="83">
        <v>346.68761264290521</v>
      </c>
      <c r="H476" s="84">
        <v>353.22427217192217</v>
      </c>
      <c r="I476" s="82" t="s">
        <v>388</v>
      </c>
      <c r="J476" s="83">
        <v>593.45477047949805</v>
      </c>
      <c r="K476" s="83">
        <v>590.49281088117152</v>
      </c>
      <c r="L476" s="83">
        <v>521.32990105215242</v>
      </c>
      <c r="M476" s="83">
        <v>402.31975523980918</v>
      </c>
      <c r="N476" s="83">
        <v>350.61377049180328</v>
      </c>
      <c r="O476" s="84">
        <v>380.85859956584363</v>
      </c>
      <c r="P476" s="65" t="s">
        <v>389</v>
      </c>
      <c r="Q476" s="78">
        <v>569.97</v>
      </c>
      <c r="R476" s="78">
        <v>584.53</v>
      </c>
      <c r="S476" s="78">
        <v>547.21</v>
      </c>
      <c r="T476" s="78">
        <v>350</v>
      </c>
      <c r="U476" s="78"/>
      <c r="V476" s="79"/>
      <c r="W476" s="65" t="s">
        <v>390</v>
      </c>
      <c r="X476" s="78">
        <v>585.28</v>
      </c>
      <c r="Y476" s="78">
        <v>574.47</v>
      </c>
      <c r="Z476" s="78">
        <v>531.64</v>
      </c>
      <c r="AA476" s="78">
        <v>311.58</v>
      </c>
      <c r="AB476" s="78"/>
      <c r="AC476" s="79">
        <v>362.81</v>
      </c>
      <c r="AD476" s="65" t="s">
        <v>391</v>
      </c>
      <c r="AE476" s="68">
        <v>0.51129972389814904</v>
      </c>
      <c r="AF476" s="78">
        <v>610.76</v>
      </c>
      <c r="AG476" s="78">
        <v>671.63</v>
      </c>
      <c r="AH476" s="78">
        <v>564.47</v>
      </c>
      <c r="AI476" s="78"/>
      <c r="AJ476" s="78"/>
      <c r="AK476" s="79">
        <v>327.86</v>
      </c>
      <c r="AL476" s="69" t="s">
        <v>392</v>
      </c>
      <c r="AM476" s="70">
        <v>1</v>
      </c>
      <c r="AN476" s="78">
        <v>607.85</v>
      </c>
      <c r="AO476" s="78">
        <v>627.97</v>
      </c>
      <c r="AP476" s="78">
        <v>590.66999999999996</v>
      </c>
      <c r="AQ476" s="78">
        <v>547.24</v>
      </c>
      <c r="AR476" s="78"/>
      <c r="AS476" s="79"/>
      <c r="AT476" s="65" t="s">
        <v>393</v>
      </c>
      <c r="AU476" s="68">
        <v>3.6533684056700301E-2</v>
      </c>
      <c r="AV476" s="78">
        <v>521.54</v>
      </c>
      <c r="AW476" s="78">
        <v>593.25</v>
      </c>
      <c r="AX476" s="78">
        <v>528.6</v>
      </c>
      <c r="AY476" s="78">
        <v>244.89</v>
      </c>
      <c r="AZ476" s="78"/>
      <c r="BA476" s="79">
        <v>375.04</v>
      </c>
      <c r="BB476" s="65" t="s">
        <v>394</v>
      </c>
      <c r="BC476" s="78">
        <v>600.96</v>
      </c>
      <c r="BD476" s="78">
        <v>596.83000000000004</v>
      </c>
      <c r="BE476" s="78">
        <v>521.84</v>
      </c>
      <c r="BF476" s="78"/>
      <c r="BG476" s="78"/>
      <c r="BH476" s="79">
        <v>393.91</v>
      </c>
      <c r="BI476" s="65" t="s">
        <v>395</v>
      </c>
      <c r="BJ476" s="68">
        <v>0.134134563794399</v>
      </c>
      <c r="BK476" s="78">
        <v>657.8</v>
      </c>
      <c r="BL476" s="78">
        <v>669.73</v>
      </c>
      <c r="BM476" s="78">
        <v>740.83</v>
      </c>
      <c r="BN476" s="78">
        <v>470.68</v>
      </c>
      <c r="BO476" s="78"/>
      <c r="BP476" s="79"/>
      <c r="BQ476" s="65" t="s">
        <v>396</v>
      </c>
      <c r="BR476" s="68">
        <v>1</v>
      </c>
      <c r="BS476" s="78">
        <v>561.4</v>
      </c>
      <c r="BT476" s="78">
        <v>562.91</v>
      </c>
      <c r="BU476" s="78">
        <v>574.04999999999995</v>
      </c>
      <c r="BV476" s="78"/>
      <c r="BW476" s="78"/>
      <c r="BX476" s="79">
        <v>384.25</v>
      </c>
      <c r="BY476" s="65" t="s">
        <v>397</v>
      </c>
      <c r="BZ476" s="78">
        <v>625.28</v>
      </c>
      <c r="CA476" s="78">
        <v>627.08000000000004</v>
      </c>
      <c r="CB476" s="78">
        <v>525.87</v>
      </c>
      <c r="CC476" s="78">
        <v>384.9</v>
      </c>
      <c r="CD476" s="78"/>
      <c r="CE476" s="79">
        <v>520.94000000000005</v>
      </c>
      <c r="CF476" s="65" t="s">
        <v>398</v>
      </c>
      <c r="CG476" s="78">
        <v>599.64</v>
      </c>
      <c r="CH476" s="78">
        <v>603.14</v>
      </c>
      <c r="CI476" s="78">
        <v>581.95000000000005</v>
      </c>
      <c r="CJ476" s="78"/>
      <c r="CK476" s="78"/>
      <c r="CL476" s="79"/>
      <c r="CM476" s="65" t="s">
        <v>399</v>
      </c>
      <c r="CN476" s="78">
        <v>563.16999999999996</v>
      </c>
      <c r="CO476" s="78">
        <v>545.72</v>
      </c>
      <c r="CP476" s="78">
        <v>573.97</v>
      </c>
      <c r="CQ476" s="78">
        <v>391.46</v>
      </c>
      <c r="CR476" s="78"/>
      <c r="CS476" s="79">
        <v>605.51</v>
      </c>
      <c r="CT476" s="65" t="s">
        <v>400</v>
      </c>
      <c r="CU476" s="78">
        <v>584.73</v>
      </c>
      <c r="CV476" s="78">
        <v>672.55</v>
      </c>
      <c r="CW476" s="78"/>
      <c r="CX476" s="78">
        <v>388.81</v>
      </c>
      <c r="CY476" s="78"/>
      <c r="CZ476" s="79"/>
      <c r="DA476" s="65" t="s">
        <v>401</v>
      </c>
      <c r="DB476" s="68">
        <v>0.13265590385100101</v>
      </c>
      <c r="DC476" s="78">
        <v>575.09</v>
      </c>
      <c r="DD476" s="78">
        <v>610.54</v>
      </c>
      <c r="DE476" s="78">
        <v>552.29999999999995</v>
      </c>
      <c r="DF476" s="78">
        <v>676.41</v>
      </c>
      <c r="DG476" s="78"/>
      <c r="DH476" s="79">
        <v>439.44</v>
      </c>
      <c r="DI476" s="65" t="s">
        <v>402</v>
      </c>
      <c r="DJ476" s="68">
        <v>3.2498131357446901E-3</v>
      </c>
      <c r="DK476" s="78">
        <v>575.48</v>
      </c>
      <c r="DL476" s="78">
        <v>613.54</v>
      </c>
      <c r="DM476" s="78">
        <v>613.54</v>
      </c>
      <c r="DN476" s="78">
        <v>579.79999999999995</v>
      </c>
      <c r="DO476" s="78"/>
      <c r="DP476" s="79">
        <v>465.46</v>
      </c>
      <c r="DQ476" s="65" t="s">
        <v>403</v>
      </c>
      <c r="DR476" s="78">
        <v>570.33000000000004</v>
      </c>
      <c r="DS476" s="78">
        <v>589.62</v>
      </c>
      <c r="DT476" s="78">
        <v>532.07000000000005</v>
      </c>
      <c r="DU476" s="78">
        <v>600.54</v>
      </c>
      <c r="DV476" s="78"/>
      <c r="DW476" s="79"/>
      <c r="DX476" s="65" t="s">
        <v>404</v>
      </c>
      <c r="DY476" s="78">
        <v>594.74</v>
      </c>
      <c r="DZ476" s="78">
        <v>597.49</v>
      </c>
      <c r="EA476" s="78">
        <v>649.28</v>
      </c>
      <c r="EB476" s="78">
        <v>385.45</v>
      </c>
      <c r="EC476" s="78"/>
      <c r="ED476" s="79">
        <v>376.51</v>
      </c>
      <c r="EE476" s="65" t="s">
        <v>405</v>
      </c>
      <c r="EF476" s="68">
        <v>1</v>
      </c>
      <c r="EG476" s="78">
        <v>610.72</v>
      </c>
      <c r="EH476" s="78">
        <v>632.19000000000005</v>
      </c>
      <c r="EI476" s="78">
        <v>515.22</v>
      </c>
      <c r="EJ476" s="78"/>
      <c r="EK476" s="78">
        <v>272.24</v>
      </c>
      <c r="EL476" s="79">
        <v>284.45</v>
      </c>
      <c r="EM476" s="65" t="s">
        <v>406</v>
      </c>
      <c r="EN476" s="78">
        <v>599.24</v>
      </c>
      <c r="EO476" s="78">
        <v>597.62</v>
      </c>
      <c r="EP476" s="78">
        <v>545.77</v>
      </c>
      <c r="EQ476" s="78"/>
      <c r="ER476" s="78"/>
      <c r="ES476" s="79">
        <v>344.5</v>
      </c>
      <c r="ET476" s="65" t="s">
        <v>407</v>
      </c>
      <c r="EU476" s="68">
        <v>1</v>
      </c>
      <c r="EV476" s="78">
        <v>567.45000000000005</v>
      </c>
      <c r="EW476" s="78">
        <v>580.32000000000005</v>
      </c>
      <c r="EX476" s="78">
        <v>567.24</v>
      </c>
      <c r="EY476" s="78"/>
      <c r="EZ476" s="78"/>
      <c r="FA476" s="79">
        <v>359.03</v>
      </c>
      <c r="FB476" s="65" t="s">
        <v>408</v>
      </c>
      <c r="FC476" s="78">
        <v>624.69000000000005</v>
      </c>
      <c r="FD476" s="78">
        <v>625.4</v>
      </c>
      <c r="FE476" s="78">
        <v>645.37</v>
      </c>
      <c r="FF476" s="78"/>
      <c r="FG476" s="78"/>
      <c r="FH476" s="79"/>
      <c r="FI476" s="65" t="s">
        <v>409</v>
      </c>
      <c r="FJ476" s="78">
        <v>578</v>
      </c>
      <c r="FK476" s="78">
        <v>591.76</v>
      </c>
      <c r="FL476" s="78">
        <v>360.35</v>
      </c>
      <c r="FM476" s="78">
        <v>464.85</v>
      </c>
      <c r="FN476" s="78"/>
      <c r="FO476" s="79">
        <v>338.79</v>
      </c>
      <c r="FP476" s="65" t="s">
        <v>410</v>
      </c>
      <c r="FQ476" s="68">
        <v>0.243457090687766</v>
      </c>
      <c r="FR476" s="78">
        <v>539.91</v>
      </c>
      <c r="FS476" s="78">
        <v>566.5</v>
      </c>
      <c r="FT476" s="78">
        <v>580.71</v>
      </c>
      <c r="FU476" s="78">
        <v>442.46</v>
      </c>
      <c r="FV476" s="78">
        <v>337.64</v>
      </c>
      <c r="FW476" s="79">
        <v>271.3</v>
      </c>
      <c r="FX476" s="65" t="s">
        <v>411</v>
      </c>
      <c r="FY476" s="78">
        <v>608.51</v>
      </c>
      <c r="FZ476" s="78">
        <v>612.62</v>
      </c>
      <c r="GA476" s="78">
        <v>584.23</v>
      </c>
      <c r="GB476" s="78">
        <v>551.05999999999995</v>
      </c>
      <c r="GC476" s="78"/>
      <c r="GD476" s="79">
        <v>391.35</v>
      </c>
      <c r="GE476" s="65" t="s">
        <v>412</v>
      </c>
      <c r="GF476" s="68">
        <v>0.224522328745594</v>
      </c>
      <c r="GG476" s="78">
        <v>577.48</v>
      </c>
      <c r="GH476" s="78">
        <v>604.86</v>
      </c>
      <c r="GI476" s="78">
        <v>390.22</v>
      </c>
      <c r="GJ476" s="78">
        <v>460.27</v>
      </c>
      <c r="GK476" s="78"/>
      <c r="GL476" s="79">
        <v>434.9</v>
      </c>
      <c r="GM476" s="65" t="s">
        <v>413</v>
      </c>
      <c r="GN476" s="68">
        <v>0.10819583446037299</v>
      </c>
      <c r="GO476" s="78">
        <v>602.82000000000005</v>
      </c>
      <c r="GP476" s="78">
        <v>641.66999999999996</v>
      </c>
      <c r="GQ476" s="78">
        <v>513.63</v>
      </c>
      <c r="GR476" s="78">
        <v>416.23</v>
      </c>
      <c r="GS476" s="78"/>
      <c r="GT476" s="79"/>
      <c r="GU476" s="65" t="s">
        <v>414</v>
      </c>
      <c r="GV476" s="68">
        <v>1</v>
      </c>
      <c r="GW476" s="78">
        <v>562.4</v>
      </c>
      <c r="GX476" s="78">
        <v>559.82000000000005</v>
      </c>
      <c r="GY476" s="78">
        <v>524.30999999999995</v>
      </c>
      <c r="GZ476" s="78">
        <v>406</v>
      </c>
      <c r="HA476" s="78"/>
      <c r="HB476" s="79">
        <v>425.97</v>
      </c>
      <c r="HC476" s="65" t="s">
        <v>415</v>
      </c>
      <c r="HD476" s="68">
        <v>1</v>
      </c>
      <c r="HE476" s="78">
        <v>561.5</v>
      </c>
      <c r="HF476" s="78">
        <v>604.78</v>
      </c>
      <c r="HG476" s="78"/>
      <c r="HH476" s="78">
        <v>358.56</v>
      </c>
      <c r="HI476" s="78">
        <v>351.92</v>
      </c>
      <c r="HJ476" s="79">
        <v>421.72</v>
      </c>
      <c r="HK476" s="85" t="s">
        <v>416</v>
      </c>
      <c r="HL476" s="68">
        <v>1.40845070422535</v>
      </c>
      <c r="HM476" s="78">
        <v>545.59</v>
      </c>
      <c r="HN476" s="78">
        <v>607.73</v>
      </c>
      <c r="HO476" s="78">
        <v>517.01</v>
      </c>
      <c r="HP476" s="78"/>
      <c r="HQ476" s="78"/>
      <c r="HR476" s="79"/>
    </row>
    <row r="477" spans="1:226" x14ac:dyDescent="0.25">
      <c r="A477" s="81">
        <v>42142</v>
      </c>
      <c r="B477" s="82" t="s">
        <v>387</v>
      </c>
      <c r="C477" s="83">
        <v>577.10045041126978</v>
      </c>
      <c r="D477" s="83">
        <v>592.42328700608994</v>
      </c>
      <c r="E477" s="83">
        <v>542.74109459104557</v>
      </c>
      <c r="F477" s="83">
        <v>409.96747665974527</v>
      </c>
      <c r="G477" s="83">
        <v>352.39830531271014</v>
      </c>
      <c r="H477" s="84">
        <v>355.26389179216079</v>
      </c>
      <c r="I477" s="82" t="s">
        <v>388</v>
      </c>
      <c r="J477" s="83">
        <v>590.6047051159843</v>
      </c>
      <c r="K477" s="83">
        <v>589.11605819240299</v>
      </c>
      <c r="L477" s="83">
        <v>520.03606774561206</v>
      </c>
      <c r="M477" s="83">
        <v>407.15362787833152</v>
      </c>
      <c r="N477" s="83">
        <v>357.14491803278685</v>
      </c>
      <c r="O477" s="84">
        <v>382.57887826243194</v>
      </c>
      <c r="P477" s="65" t="s">
        <v>389</v>
      </c>
      <c r="Q477" s="78">
        <v>551.64</v>
      </c>
      <c r="R477" s="78">
        <v>571.19000000000005</v>
      </c>
      <c r="S477" s="78">
        <v>544.82000000000005</v>
      </c>
      <c r="T477" s="78">
        <v>357</v>
      </c>
      <c r="U477" s="78"/>
      <c r="V477" s="79"/>
      <c r="W477" s="65" t="s">
        <v>390</v>
      </c>
      <c r="X477" s="78">
        <v>566.17999999999995</v>
      </c>
      <c r="Y477" s="78">
        <v>565.04</v>
      </c>
      <c r="Z477" s="78">
        <v>531.64</v>
      </c>
      <c r="AA477" s="78">
        <v>327.02</v>
      </c>
      <c r="AB477" s="78"/>
      <c r="AC477" s="79">
        <v>362.81</v>
      </c>
      <c r="AD477" s="65" t="s">
        <v>391</v>
      </c>
      <c r="AE477" s="68">
        <v>0.51129972389814904</v>
      </c>
      <c r="AF477" s="78">
        <v>607.23</v>
      </c>
      <c r="AG477" s="78">
        <v>668.22</v>
      </c>
      <c r="AH477" s="78">
        <v>564.47</v>
      </c>
      <c r="AI477" s="78"/>
      <c r="AJ477" s="78"/>
      <c r="AK477" s="79">
        <v>327.74</v>
      </c>
      <c r="AL477" s="69" t="s">
        <v>392</v>
      </c>
      <c r="AM477" s="70">
        <v>1</v>
      </c>
      <c r="AN477" s="78">
        <v>607.76</v>
      </c>
      <c r="AO477" s="78">
        <v>628.05999999999995</v>
      </c>
      <c r="AP477" s="78">
        <v>591.79999999999995</v>
      </c>
      <c r="AQ477" s="78">
        <v>528.42999999999995</v>
      </c>
      <c r="AR477" s="78"/>
      <c r="AS477" s="79"/>
      <c r="AT477" s="65" t="s">
        <v>393</v>
      </c>
      <c r="AU477" s="68">
        <v>3.6495018429984302E-2</v>
      </c>
      <c r="AV477" s="78">
        <v>518.42999999999995</v>
      </c>
      <c r="AW477" s="78">
        <v>591.36</v>
      </c>
      <c r="AX477" s="78">
        <v>530.17999999999995</v>
      </c>
      <c r="AY477" s="78">
        <v>244.66</v>
      </c>
      <c r="AZ477" s="78"/>
      <c r="BA477" s="79">
        <v>377.96</v>
      </c>
      <c r="BB477" s="65" t="s">
        <v>394</v>
      </c>
      <c r="BC477" s="78">
        <v>595.08000000000004</v>
      </c>
      <c r="BD477" s="78">
        <v>593.47</v>
      </c>
      <c r="BE477" s="78">
        <v>520.16</v>
      </c>
      <c r="BF477" s="78"/>
      <c r="BG477" s="78"/>
      <c r="BH477" s="79">
        <v>393.91</v>
      </c>
      <c r="BI477" s="65" t="s">
        <v>395</v>
      </c>
      <c r="BJ477" s="68">
        <v>0.13397642015005401</v>
      </c>
      <c r="BK477" s="78">
        <v>657.02</v>
      </c>
      <c r="BL477" s="78">
        <v>668.94</v>
      </c>
      <c r="BM477" s="78">
        <v>739.95</v>
      </c>
      <c r="BN477" s="78">
        <v>470.12</v>
      </c>
      <c r="BO477" s="78"/>
      <c r="BP477" s="79"/>
      <c r="BQ477" s="65" t="s">
        <v>396</v>
      </c>
      <c r="BR477" s="68">
        <v>1</v>
      </c>
      <c r="BS477" s="78">
        <v>560.55999999999995</v>
      </c>
      <c r="BT477" s="78">
        <v>565.41</v>
      </c>
      <c r="BU477" s="78">
        <v>574.88</v>
      </c>
      <c r="BV477" s="78"/>
      <c r="BW477" s="78"/>
      <c r="BX477" s="79">
        <v>384.25</v>
      </c>
      <c r="BY477" s="65" t="s">
        <v>397</v>
      </c>
      <c r="BZ477" s="78">
        <v>621.42999999999995</v>
      </c>
      <c r="CA477" s="78">
        <v>626.21</v>
      </c>
      <c r="CB477" s="78">
        <v>526.80999999999995</v>
      </c>
      <c r="CC477" s="78">
        <v>388.82</v>
      </c>
      <c r="CD477" s="78"/>
      <c r="CE477" s="79">
        <v>520.58000000000004</v>
      </c>
      <c r="CF477" s="65" t="s">
        <v>398</v>
      </c>
      <c r="CG477" s="78">
        <v>593.19000000000005</v>
      </c>
      <c r="CH477" s="78">
        <v>599.11</v>
      </c>
      <c r="CI477" s="78">
        <v>578.73</v>
      </c>
      <c r="CJ477" s="78"/>
      <c r="CK477" s="78"/>
      <c r="CL477" s="79"/>
      <c r="CM477" s="65" t="s">
        <v>399</v>
      </c>
      <c r="CN477" s="78">
        <v>564.08000000000004</v>
      </c>
      <c r="CO477" s="78">
        <v>547.72</v>
      </c>
      <c r="CP477" s="78">
        <v>571.92999999999995</v>
      </c>
      <c r="CQ477" s="78">
        <v>391.63</v>
      </c>
      <c r="CR477" s="78"/>
      <c r="CS477" s="79">
        <v>605.42999999999995</v>
      </c>
      <c r="CT477" s="65" t="s">
        <v>400</v>
      </c>
      <c r="CU477" s="78">
        <v>585.61</v>
      </c>
      <c r="CV477" s="78">
        <v>672.48</v>
      </c>
      <c r="CW477" s="78"/>
      <c r="CX477" s="78">
        <v>407.48</v>
      </c>
      <c r="CY477" s="78"/>
      <c r="CZ477" s="79"/>
      <c r="DA477" s="65" t="s">
        <v>401</v>
      </c>
      <c r="DB477" s="68">
        <v>0.13275804845668801</v>
      </c>
      <c r="DC477" s="78">
        <v>575.96</v>
      </c>
      <c r="DD477" s="78">
        <v>611.86</v>
      </c>
      <c r="DE477" s="78">
        <v>553.79</v>
      </c>
      <c r="DF477" s="78">
        <v>676.93</v>
      </c>
      <c r="DG477" s="78"/>
      <c r="DH477" s="79">
        <v>423.31</v>
      </c>
      <c r="DI477" s="65" t="s">
        <v>402</v>
      </c>
      <c r="DJ477" s="68">
        <v>3.2515038205169901E-3</v>
      </c>
      <c r="DK477" s="78">
        <v>574.08000000000004</v>
      </c>
      <c r="DL477" s="78">
        <v>611.73</v>
      </c>
      <c r="DM477" s="78">
        <v>611.73</v>
      </c>
      <c r="DN477" s="78">
        <v>518.04</v>
      </c>
      <c r="DO477" s="78"/>
      <c r="DP477" s="79">
        <v>463.59</v>
      </c>
      <c r="DQ477" s="65" t="s">
        <v>403</v>
      </c>
      <c r="DR477" s="78">
        <v>570.33000000000004</v>
      </c>
      <c r="DS477" s="78">
        <v>589.62</v>
      </c>
      <c r="DT477" s="78">
        <v>535.17999999999995</v>
      </c>
      <c r="DU477" s="78">
        <v>606.28</v>
      </c>
      <c r="DV477" s="78"/>
      <c r="DW477" s="79"/>
      <c r="DX477" s="65" t="s">
        <v>404</v>
      </c>
      <c r="DY477" s="78">
        <v>596.29</v>
      </c>
      <c r="DZ477" s="78">
        <v>598.13</v>
      </c>
      <c r="EA477" s="78">
        <v>646.54</v>
      </c>
      <c r="EB477" s="78">
        <v>387.2</v>
      </c>
      <c r="EC477" s="78"/>
      <c r="ED477" s="79">
        <v>377.21</v>
      </c>
      <c r="EE477" s="65" t="s">
        <v>405</v>
      </c>
      <c r="EF477" s="68">
        <v>1</v>
      </c>
      <c r="EG477" s="78">
        <v>635.91999999999996</v>
      </c>
      <c r="EH477" s="78">
        <v>617.14</v>
      </c>
      <c r="EI477" s="78">
        <v>517.70000000000005</v>
      </c>
      <c r="EJ477" s="78"/>
      <c r="EK477" s="78">
        <v>272.24</v>
      </c>
      <c r="EL477" s="79">
        <v>288.89999999999998</v>
      </c>
      <c r="EM477" s="65" t="s">
        <v>406</v>
      </c>
      <c r="EN477" s="78">
        <v>599.24</v>
      </c>
      <c r="EO477" s="78">
        <v>597.62</v>
      </c>
      <c r="EP477" s="78">
        <v>545.77</v>
      </c>
      <c r="EQ477" s="78"/>
      <c r="ER477" s="78"/>
      <c r="ES477" s="79">
        <v>367.15</v>
      </c>
      <c r="ET477" s="65" t="s">
        <v>407</v>
      </c>
      <c r="EU477" s="68">
        <v>1</v>
      </c>
      <c r="EV477" s="78">
        <v>570.29999999999995</v>
      </c>
      <c r="EW477" s="78">
        <v>582.64</v>
      </c>
      <c r="EX477" s="78">
        <v>569.55999999999995</v>
      </c>
      <c r="EY477" s="78"/>
      <c r="EZ477" s="78"/>
      <c r="FA477" s="79">
        <v>359.85</v>
      </c>
      <c r="FB477" s="65" t="s">
        <v>408</v>
      </c>
      <c r="FC477" s="78">
        <v>624.69000000000005</v>
      </c>
      <c r="FD477" s="78">
        <v>625.4</v>
      </c>
      <c r="FE477" s="78">
        <v>645.37</v>
      </c>
      <c r="FF477" s="78"/>
      <c r="FG477" s="78"/>
      <c r="FH477" s="79"/>
      <c r="FI477" s="65" t="s">
        <v>409</v>
      </c>
      <c r="FJ477" s="78">
        <v>582.13</v>
      </c>
      <c r="FK477" s="78">
        <v>594.24</v>
      </c>
      <c r="FL477" s="78">
        <v>360.35</v>
      </c>
      <c r="FM477" s="78">
        <v>464.85</v>
      </c>
      <c r="FN477" s="78"/>
      <c r="FO477" s="79">
        <v>354.49</v>
      </c>
      <c r="FP477" s="65" t="s">
        <v>410</v>
      </c>
      <c r="FQ477" s="68">
        <v>0.246214452788379</v>
      </c>
      <c r="FR477" s="78">
        <v>547.89</v>
      </c>
      <c r="FS477" s="78">
        <v>574.97</v>
      </c>
      <c r="FT477" s="78">
        <v>589.24</v>
      </c>
      <c r="FU477" s="78">
        <v>453.44</v>
      </c>
      <c r="FV477" s="78">
        <v>341.46</v>
      </c>
      <c r="FW477" s="79">
        <v>275.83999999999997</v>
      </c>
      <c r="FX477" s="65" t="s">
        <v>411</v>
      </c>
      <c r="FY477" s="78">
        <v>603.63</v>
      </c>
      <c r="FZ477" s="78">
        <v>613.44000000000005</v>
      </c>
      <c r="GA477" s="78">
        <v>584.23</v>
      </c>
      <c r="GB477" s="78">
        <v>555.69000000000005</v>
      </c>
      <c r="GC477" s="78"/>
      <c r="GD477" s="79">
        <v>392.98</v>
      </c>
      <c r="GE477" s="65" t="s">
        <v>412</v>
      </c>
      <c r="GF477" s="68">
        <v>0.224895985606657</v>
      </c>
      <c r="GG477" s="78">
        <v>582.98</v>
      </c>
      <c r="GH477" s="78">
        <v>615.69000000000005</v>
      </c>
      <c r="GI477" s="78">
        <v>438.57</v>
      </c>
      <c r="GJ477" s="78">
        <v>515.24</v>
      </c>
      <c r="GK477" s="78"/>
      <c r="GL477" s="79">
        <v>435.79</v>
      </c>
      <c r="GM477" s="65" t="s">
        <v>413</v>
      </c>
      <c r="GN477" s="68">
        <v>0.106568907455561</v>
      </c>
      <c r="GO477" s="78">
        <v>602.46</v>
      </c>
      <c r="GP477" s="78">
        <v>643.1</v>
      </c>
      <c r="GQ477" s="78">
        <v>511.02</v>
      </c>
      <c r="GR477" s="78">
        <v>415.94</v>
      </c>
      <c r="GS477" s="78"/>
      <c r="GT477" s="79"/>
      <c r="GU477" s="65" t="s">
        <v>414</v>
      </c>
      <c r="GV477" s="68">
        <v>1</v>
      </c>
      <c r="GW477" s="78">
        <v>562.4</v>
      </c>
      <c r="GX477" s="78">
        <v>559.82000000000005</v>
      </c>
      <c r="GY477" s="78">
        <v>524.30999999999995</v>
      </c>
      <c r="GZ477" s="78">
        <v>406</v>
      </c>
      <c r="HA477" s="78"/>
      <c r="HB477" s="79">
        <v>425.97</v>
      </c>
      <c r="HC477" s="65" t="s">
        <v>415</v>
      </c>
      <c r="HD477" s="68">
        <v>1</v>
      </c>
      <c r="HE477" s="78">
        <v>562.33000000000004</v>
      </c>
      <c r="HF477" s="78">
        <v>605.62</v>
      </c>
      <c r="HG477" s="78"/>
      <c r="HH477" s="78">
        <v>365.2</v>
      </c>
      <c r="HI477" s="78">
        <v>358.56</v>
      </c>
      <c r="HJ477" s="79">
        <v>419.22</v>
      </c>
      <c r="HK477" s="85" t="s">
        <v>416</v>
      </c>
      <c r="HL477" s="68">
        <v>1.3755158184319101</v>
      </c>
      <c r="HM477" s="78">
        <v>529.55999999999995</v>
      </c>
      <c r="HN477" s="78">
        <v>590.28</v>
      </c>
      <c r="HO477" s="78">
        <v>508.57</v>
      </c>
      <c r="HP477" s="78"/>
      <c r="HQ477" s="78"/>
      <c r="HR477" s="79"/>
    </row>
    <row r="478" spans="1:226" x14ac:dyDescent="0.25">
      <c r="A478" s="81">
        <v>42135</v>
      </c>
      <c r="B478" s="82" t="s">
        <v>387</v>
      </c>
      <c r="C478" s="83">
        <v>578.51234080824008</v>
      </c>
      <c r="D478" s="83">
        <v>594.08013132504561</v>
      </c>
      <c r="E478" s="83">
        <v>550.90515653187515</v>
      </c>
      <c r="F478" s="83">
        <v>409.0590052756009</v>
      </c>
      <c r="G478" s="83">
        <v>344.74114324142573</v>
      </c>
      <c r="H478" s="84">
        <v>356.70886669092175</v>
      </c>
      <c r="I478" s="82" t="s">
        <v>388</v>
      </c>
      <c r="J478" s="83">
        <v>592.89024723413559</v>
      </c>
      <c r="K478" s="83">
        <v>591.36621168536237</v>
      </c>
      <c r="L478" s="83">
        <v>528.21055708832398</v>
      </c>
      <c r="M478" s="83">
        <v>406.61551951966322</v>
      </c>
      <c r="N478" s="83">
        <v>350.49573770491799</v>
      </c>
      <c r="O478" s="84">
        <v>384.30185151203654</v>
      </c>
      <c r="P478" s="65" t="s">
        <v>389</v>
      </c>
      <c r="Q478" s="78">
        <v>564.14</v>
      </c>
      <c r="R478" s="78">
        <v>580.36</v>
      </c>
      <c r="S478" s="78">
        <v>545.01</v>
      </c>
      <c r="T478" s="78">
        <v>357</v>
      </c>
      <c r="U478" s="78"/>
      <c r="V478" s="79"/>
      <c r="W478" s="65" t="s">
        <v>390</v>
      </c>
      <c r="X478" s="78">
        <v>588.09</v>
      </c>
      <c r="Y478" s="78">
        <v>604.14</v>
      </c>
      <c r="Z478" s="78">
        <v>531.64</v>
      </c>
      <c r="AA478" s="78">
        <v>327.02</v>
      </c>
      <c r="AB478" s="78"/>
      <c r="AC478" s="79">
        <v>381.82</v>
      </c>
      <c r="AD478" s="65" t="s">
        <v>391</v>
      </c>
      <c r="AE478" s="68">
        <v>0.51129972389814904</v>
      </c>
      <c r="AF478" s="78">
        <v>605.89</v>
      </c>
      <c r="AG478" s="78">
        <v>671.38</v>
      </c>
      <c r="AH478" s="78">
        <v>564.47</v>
      </c>
      <c r="AI478" s="78"/>
      <c r="AJ478" s="78"/>
      <c r="AK478" s="79">
        <v>327.01</v>
      </c>
      <c r="AL478" s="69" t="s">
        <v>392</v>
      </c>
      <c r="AM478" s="70">
        <v>1</v>
      </c>
      <c r="AN478" s="78">
        <v>608.58000000000004</v>
      </c>
      <c r="AO478" s="78">
        <v>628.79</v>
      </c>
      <c r="AP478" s="78">
        <v>587.52</v>
      </c>
      <c r="AQ478" s="78">
        <v>528.42999999999995</v>
      </c>
      <c r="AR478" s="78"/>
      <c r="AS478" s="79"/>
      <c r="AT478" s="65" t="s">
        <v>393</v>
      </c>
      <c r="AU478" s="68">
        <v>3.6496350364963501E-2</v>
      </c>
      <c r="AV478" s="78">
        <v>515.66999999999996</v>
      </c>
      <c r="AW478" s="78">
        <v>589.87</v>
      </c>
      <c r="AX478" s="78">
        <v>533.16</v>
      </c>
      <c r="AY478" s="78">
        <v>244.64</v>
      </c>
      <c r="AZ478" s="78"/>
      <c r="BA478" s="79">
        <v>379.54</v>
      </c>
      <c r="BB478" s="65" t="s">
        <v>394</v>
      </c>
      <c r="BC478" s="78">
        <v>595.08000000000004</v>
      </c>
      <c r="BD478" s="78">
        <v>590.94000000000005</v>
      </c>
      <c r="BE478" s="78">
        <v>537.80999999999995</v>
      </c>
      <c r="BF478" s="78"/>
      <c r="BG478" s="78"/>
      <c r="BH478" s="79">
        <v>392.23</v>
      </c>
      <c r="BI478" s="65" t="s">
        <v>395</v>
      </c>
      <c r="BJ478" s="68">
        <v>0.133997963230959</v>
      </c>
      <c r="BK478" s="78">
        <v>648.54999999999995</v>
      </c>
      <c r="BL478" s="78">
        <v>658.33</v>
      </c>
      <c r="BM478" s="78">
        <v>729.35</v>
      </c>
      <c r="BN478" s="78">
        <v>476.9</v>
      </c>
      <c r="BO478" s="78"/>
      <c r="BP478" s="79"/>
      <c r="BQ478" s="65" t="s">
        <v>396</v>
      </c>
      <c r="BR478" s="68">
        <v>1</v>
      </c>
      <c r="BS478" s="78">
        <v>560.55999999999995</v>
      </c>
      <c r="BT478" s="78">
        <v>560.41</v>
      </c>
      <c r="BU478" s="78">
        <v>553.22</v>
      </c>
      <c r="BV478" s="78"/>
      <c r="BW478" s="78"/>
      <c r="BX478" s="79">
        <v>384.25</v>
      </c>
      <c r="BY478" s="65" t="s">
        <v>397</v>
      </c>
      <c r="BZ478" s="78">
        <v>625.02</v>
      </c>
      <c r="CA478" s="78">
        <v>627.83000000000004</v>
      </c>
      <c r="CB478" s="78">
        <v>527.83000000000004</v>
      </c>
      <c r="CC478" s="78">
        <v>385.56</v>
      </c>
      <c r="CD478" s="78"/>
      <c r="CE478" s="79">
        <v>514.76</v>
      </c>
      <c r="CF478" s="65" t="s">
        <v>398</v>
      </c>
      <c r="CG478" s="78">
        <v>586.74</v>
      </c>
      <c r="CH478" s="78">
        <v>590.24</v>
      </c>
      <c r="CI478" s="78">
        <v>580.34</v>
      </c>
      <c r="CJ478" s="78"/>
      <c r="CK478" s="78"/>
      <c r="CL478" s="79"/>
      <c r="CM478" s="65" t="s">
        <v>399</v>
      </c>
      <c r="CN478" s="78">
        <v>570.29</v>
      </c>
      <c r="CO478" s="78">
        <v>551.79999999999995</v>
      </c>
      <c r="CP478" s="78">
        <v>574.66999999999996</v>
      </c>
      <c r="CQ478" s="78">
        <v>394.56</v>
      </c>
      <c r="CR478" s="78"/>
      <c r="CS478" s="79">
        <v>605.97</v>
      </c>
      <c r="CT478" s="65" t="s">
        <v>400</v>
      </c>
      <c r="CU478" s="78">
        <v>588</v>
      </c>
      <c r="CV478" s="78">
        <v>671.62</v>
      </c>
      <c r="CW478" s="78"/>
      <c r="CX478" s="78">
        <v>412.4</v>
      </c>
      <c r="CY478" s="78"/>
      <c r="CZ478" s="79"/>
      <c r="DA478" s="65" t="s">
        <v>401</v>
      </c>
      <c r="DB478" s="68">
        <v>0.132240148108966</v>
      </c>
      <c r="DC478" s="78">
        <v>584.71</v>
      </c>
      <c r="DD478" s="78">
        <v>606.51</v>
      </c>
      <c r="DE478" s="78">
        <v>542.11</v>
      </c>
      <c r="DF478" s="78">
        <v>674.29</v>
      </c>
      <c r="DG478" s="78"/>
      <c r="DH478" s="79">
        <v>416.05</v>
      </c>
      <c r="DI478" s="65" t="s">
        <v>402</v>
      </c>
      <c r="DJ478" s="68">
        <v>3.28515111695138E-3</v>
      </c>
      <c r="DK478" s="78">
        <v>585.5</v>
      </c>
      <c r="DL478" s="78">
        <v>618.34</v>
      </c>
      <c r="DM478" s="78">
        <v>618.34</v>
      </c>
      <c r="DN478" s="78">
        <v>418.76</v>
      </c>
      <c r="DO478" s="78"/>
      <c r="DP478" s="79">
        <v>468.35</v>
      </c>
      <c r="DQ478" s="65" t="s">
        <v>403</v>
      </c>
      <c r="DR478" s="78">
        <v>570.33000000000004</v>
      </c>
      <c r="DS478" s="78">
        <v>589.62</v>
      </c>
      <c r="DT478" s="78">
        <v>533.72</v>
      </c>
      <c r="DU478" s="78">
        <v>608.16</v>
      </c>
      <c r="DV478" s="78"/>
      <c r="DW478" s="79"/>
      <c r="DX478" s="65" t="s">
        <v>404</v>
      </c>
      <c r="DY478" s="78">
        <v>596.77</v>
      </c>
      <c r="DZ478" s="78">
        <v>597.22</v>
      </c>
      <c r="EA478" s="78">
        <v>639.03</v>
      </c>
      <c r="EB478" s="78">
        <v>389.54</v>
      </c>
      <c r="EC478" s="78"/>
      <c r="ED478" s="79">
        <v>378.98</v>
      </c>
      <c r="EE478" s="65" t="s">
        <v>405</v>
      </c>
      <c r="EF478" s="68">
        <v>1</v>
      </c>
      <c r="EG478" s="78">
        <v>585.65</v>
      </c>
      <c r="EH478" s="78">
        <v>598.53</v>
      </c>
      <c r="EI478" s="78">
        <v>515.22</v>
      </c>
      <c r="EJ478" s="78"/>
      <c r="EK478" s="78">
        <v>272.24</v>
      </c>
      <c r="EL478" s="79">
        <v>289.31</v>
      </c>
      <c r="EM478" s="65" t="s">
        <v>406</v>
      </c>
      <c r="EN478" s="78">
        <v>612.03</v>
      </c>
      <c r="EO478" s="78">
        <v>597.62</v>
      </c>
      <c r="EP478" s="78">
        <v>545.77</v>
      </c>
      <c r="EQ478" s="78"/>
      <c r="ER478" s="78"/>
      <c r="ES478" s="79">
        <v>367.15</v>
      </c>
      <c r="ET478" s="65" t="s">
        <v>407</v>
      </c>
      <c r="EU478" s="68">
        <v>1</v>
      </c>
      <c r="EV478" s="78">
        <v>569.41</v>
      </c>
      <c r="EW478" s="78">
        <v>582.28</v>
      </c>
      <c r="EX478" s="78">
        <v>569.20000000000005</v>
      </c>
      <c r="EY478" s="78"/>
      <c r="EZ478" s="78"/>
      <c r="FA478" s="79">
        <v>361.51</v>
      </c>
      <c r="FB478" s="65" t="s">
        <v>408</v>
      </c>
      <c r="FC478" s="78">
        <v>624.69000000000005</v>
      </c>
      <c r="FD478" s="78">
        <v>625.4</v>
      </c>
      <c r="FE478" s="78">
        <v>645.37</v>
      </c>
      <c r="FF478" s="78"/>
      <c r="FG478" s="78"/>
      <c r="FH478" s="79"/>
      <c r="FI478" s="65" t="s">
        <v>409</v>
      </c>
      <c r="FJ478" s="78">
        <v>587.91</v>
      </c>
      <c r="FK478" s="78">
        <v>595.05999999999995</v>
      </c>
      <c r="FL478" s="78">
        <v>360.35</v>
      </c>
      <c r="FM478" s="78">
        <v>464.85</v>
      </c>
      <c r="FN478" s="78"/>
      <c r="FO478" s="79">
        <v>361.1</v>
      </c>
      <c r="FP478" s="65" t="s">
        <v>410</v>
      </c>
      <c r="FQ478" s="68">
        <v>0.24589357725976199</v>
      </c>
      <c r="FR478" s="78">
        <v>548.17999999999995</v>
      </c>
      <c r="FS478" s="78">
        <v>575.13</v>
      </c>
      <c r="FT478" s="78">
        <v>587.77</v>
      </c>
      <c r="FU478" s="78">
        <v>450.8</v>
      </c>
      <c r="FV478" s="78">
        <v>331.48</v>
      </c>
      <c r="FW478" s="79">
        <v>278.5</v>
      </c>
      <c r="FX478" s="65" t="s">
        <v>411</v>
      </c>
      <c r="FY478" s="78">
        <v>606.07000000000005</v>
      </c>
      <c r="FZ478" s="78">
        <v>614.25</v>
      </c>
      <c r="GA478" s="78">
        <v>580.16</v>
      </c>
      <c r="GB478" s="78">
        <v>552.66</v>
      </c>
      <c r="GC478" s="78"/>
      <c r="GD478" s="79">
        <v>397.04</v>
      </c>
      <c r="GE478" s="65" t="s">
        <v>412</v>
      </c>
      <c r="GF478" s="68">
        <v>0.22467366150666099</v>
      </c>
      <c r="GG478" s="78">
        <v>582.69000000000005</v>
      </c>
      <c r="GH478" s="78">
        <v>609.76</v>
      </c>
      <c r="GI478" s="78">
        <v>461.7</v>
      </c>
      <c r="GJ478" s="78">
        <v>457.21</v>
      </c>
      <c r="GK478" s="78"/>
      <c r="GL478" s="79">
        <v>435.48</v>
      </c>
      <c r="GM478" s="65" t="s">
        <v>413</v>
      </c>
      <c r="GN478" s="68">
        <v>0.107886503398425</v>
      </c>
      <c r="GO478" s="78">
        <v>608.17999999999995</v>
      </c>
      <c r="GP478" s="78">
        <v>647.6</v>
      </c>
      <c r="GQ478" s="78">
        <v>524.24</v>
      </c>
      <c r="GR478" s="78">
        <v>422.27</v>
      </c>
      <c r="GS478" s="78"/>
      <c r="GT478" s="79"/>
      <c r="GU478" s="65" t="s">
        <v>414</v>
      </c>
      <c r="GV478" s="68">
        <v>1</v>
      </c>
      <c r="GW478" s="78">
        <v>556.66</v>
      </c>
      <c r="GX478" s="78">
        <v>551.62</v>
      </c>
      <c r="GY478" s="78">
        <v>506.28</v>
      </c>
      <c r="GZ478" s="78">
        <v>406</v>
      </c>
      <c r="HA478" s="78"/>
      <c r="HB478" s="79">
        <v>425.97</v>
      </c>
      <c r="HC478" s="65" t="s">
        <v>415</v>
      </c>
      <c r="HD478" s="68">
        <v>1</v>
      </c>
      <c r="HE478" s="78">
        <v>565.66</v>
      </c>
      <c r="HF478" s="78">
        <v>611.45000000000005</v>
      </c>
      <c r="HG478" s="78"/>
      <c r="HH478" s="78">
        <v>358.44</v>
      </c>
      <c r="HI478" s="78">
        <v>351.8</v>
      </c>
      <c r="HJ478" s="79">
        <v>421.72</v>
      </c>
      <c r="HK478" s="85" t="s">
        <v>416</v>
      </c>
      <c r="HL478" s="68">
        <v>1.38966092273485</v>
      </c>
      <c r="HM478" s="78">
        <v>527.58000000000004</v>
      </c>
      <c r="HN478" s="78">
        <v>591.22</v>
      </c>
      <c r="HO478" s="78">
        <v>518.07000000000005</v>
      </c>
      <c r="HP478" s="78"/>
      <c r="HQ478" s="78"/>
      <c r="HR478" s="79"/>
    </row>
    <row r="479" spans="1:226" x14ac:dyDescent="0.25">
      <c r="A479" s="81">
        <v>42128</v>
      </c>
      <c r="B479" s="82" t="s">
        <v>387</v>
      </c>
      <c r="C479" s="83">
        <v>573.51993654432169</v>
      </c>
      <c r="D479" s="83">
        <v>587.91202401760677</v>
      </c>
      <c r="E479" s="83">
        <v>541.79671123023434</v>
      </c>
      <c r="F479" s="83">
        <v>418.89309449946001</v>
      </c>
      <c r="G479" s="83">
        <v>344.32917283120378</v>
      </c>
      <c r="H479" s="84">
        <v>360.18068564275262</v>
      </c>
      <c r="I479" s="82" t="s">
        <v>388</v>
      </c>
      <c r="J479" s="83">
        <v>591.33200688473539</v>
      </c>
      <c r="K479" s="83">
        <v>586.57723539761798</v>
      </c>
      <c r="L479" s="83">
        <v>519.14689850771776</v>
      </c>
      <c r="M479" s="83">
        <v>417.20896694529614</v>
      </c>
      <c r="N479" s="83">
        <v>349.23672131147538</v>
      </c>
      <c r="O479" s="84">
        <v>387.41703726558063</v>
      </c>
      <c r="P479" s="65" t="s">
        <v>389</v>
      </c>
      <c r="Q479" s="78">
        <v>559.97</v>
      </c>
      <c r="R479" s="78">
        <v>577.03</v>
      </c>
      <c r="S479" s="78">
        <v>541.03</v>
      </c>
      <c r="T479" s="78">
        <v>357</v>
      </c>
      <c r="U479" s="78"/>
      <c r="V479" s="79"/>
      <c r="W479" s="65" t="s">
        <v>390</v>
      </c>
      <c r="X479" s="78">
        <v>587.26</v>
      </c>
      <c r="Y479" s="78">
        <v>586.78</v>
      </c>
      <c r="Z479" s="78">
        <v>531.64</v>
      </c>
      <c r="AA479" s="78">
        <v>327.02</v>
      </c>
      <c r="AB479" s="78"/>
      <c r="AC479" s="79">
        <v>409.09</v>
      </c>
      <c r="AD479" s="65" t="s">
        <v>391</v>
      </c>
      <c r="AE479" s="68">
        <v>0.51129972389814904</v>
      </c>
      <c r="AF479" s="78">
        <v>594.80999999999995</v>
      </c>
      <c r="AG479" s="78">
        <v>659.45</v>
      </c>
      <c r="AH479" s="78">
        <v>564.47</v>
      </c>
      <c r="AI479" s="78"/>
      <c r="AJ479" s="78"/>
      <c r="AK479" s="79">
        <v>327.01</v>
      </c>
      <c r="AL479" s="69" t="s">
        <v>392</v>
      </c>
      <c r="AM479" s="70">
        <v>1</v>
      </c>
      <c r="AN479" s="78">
        <v>582.9</v>
      </c>
      <c r="AO479" s="78">
        <v>612.03</v>
      </c>
      <c r="AP479" s="78">
        <v>573.23</v>
      </c>
      <c r="AQ479" s="78">
        <v>528.42999999999995</v>
      </c>
      <c r="AR479" s="78"/>
      <c r="AS479" s="79"/>
      <c r="AT479" s="65" t="s">
        <v>393</v>
      </c>
      <c r="AU479" s="68">
        <v>3.6544364858938798E-2</v>
      </c>
      <c r="AV479" s="78">
        <v>509.4</v>
      </c>
      <c r="AW479" s="78">
        <v>587.65</v>
      </c>
      <c r="AX479" s="78">
        <v>521.72</v>
      </c>
      <c r="AY479" s="78">
        <v>244.96</v>
      </c>
      <c r="AZ479" s="78"/>
      <c r="BA479" s="79">
        <v>381.61</v>
      </c>
      <c r="BB479" s="65" t="s">
        <v>394</v>
      </c>
      <c r="BC479" s="78">
        <v>596.76</v>
      </c>
      <c r="BD479" s="78">
        <v>587.58000000000004</v>
      </c>
      <c r="BE479" s="78">
        <v>521.84</v>
      </c>
      <c r="BF479" s="78"/>
      <c r="BG479" s="78"/>
      <c r="BH479" s="79">
        <v>394.75</v>
      </c>
      <c r="BI479" s="65" t="s">
        <v>395</v>
      </c>
      <c r="BJ479" s="68">
        <v>0.13396565120703099</v>
      </c>
      <c r="BK479" s="78">
        <v>654.82000000000005</v>
      </c>
      <c r="BL479" s="78">
        <v>652.80999999999995</v>
      </c>
      <c r="BM479" s="78">
        <v>723.82</v>
      </c>
      <c r="BN479" s="78">
        <v>476.78</v>
      </c>
      <c r="BO479" s="78"/>
      <c r="BP479" s="79"/>
      <c r="BQ479" s="65" t="s">
        <v>396</v>
      </c>
      <c r="BR479" s="68">
        <v>1</v>
      </c>
      <c r="BS479" s="78">
        <v>573.05999999999995</v>
      </c>
      <c r="BT479" s="78">
        <v>567.91</v>
      </c>
      <c r="BU479" s="78">
        <v>553.22</v>
      </c>
      <c r="BV479" s="78"/>
      <c r="BW479" s="78"/>
      <c r="BX479" s="79">
        <v>384.25</v>
      </c>
      <c r="BY479" s="65" t="s">
        <v>397</v>
      </c>
      <c r="BZ479" s="78">
        <v>626.74</v>
      </c>
      <c r="CA479" s="78">
        <v>624.71</v>
      </c>
      <c r="CB479" s="78">
        <v>525.4</v>
      </c>
      <c r="CC479" s="78">
        <v>404.89</v>
      </c>
      <c r="CD479" s="78"/>
      <c r="CE479" s="79">
        <v>501.61</v>
      </c>
      <c r="CF479" s="65" t="s">
        <v>398</v>
      </c>
      <c r="CG479" s="78">
        <v>587.54</v>
      </c>
      <c r="CH479" s="78">
        <v>597.5</v>
      </c>
      <c r="CI479" s="78">
        <v>585.17999999999995</v>
      </c>
      <c r="CJ479" s="78"/>
      <c r="CK479" s="78"/>
      <c r="CL479" s="79"/>
      <c r="CM479" s="65" t="s">
        <v>399</v>
      </c>
      <c r="CN479" s="78">
        <v>566.76</v>
      </c>
      <c r="CO479" s="78">
        <v>546.22</v>
      </c>
      <c r="CP479" s="78">
        <v>567.11</v>
      </c>
      <c r="CQ479" s="78">
        <v>404.55</v>
      </c>
      <c r="CR479" s="78"/>
      <c r="CS479" s="79">
        <v>605.66</v>
      </c>
      <c r="CT479" s="65" t="s">
        <v>400</v>
      </c>
      <c r="CU479" s="78">
        <v>584.64</v>
      </c>
      <c r="CV479" s="78">
        <v>668.48</v>
      </c>
      <c r="CW479" s="78"/>
      <c r="CX479" s="78">
        <v>408.06</v>
      </c>
      <c r="CY479" s="78"/>
      <c r="CZ479" s="79"/>
      <c r="DA479" s="65" t="s">
        <v>401</v>
      </c>
      <c r="DB479" s="68">
        <v>0.131880885184501</v>
      </c>
      <c r="DC479" s="78">
        <v>575.74</v>
      </c>
      <c r="DD479" s="78">
        <v>601.27</v>
      </c>
      <c r="DE479" s="78">
        <v>532.19000000000005</v>
      </c>
      <c r="DF479" s="78">
        <v>672.46</v>
      </c>
      <c r="DG479" s="78"/>
      <c r="DH479" s="79">
        <v>400.79</v>
      </c>
      <c r="DI479" s="65" t="s">
        <v>402</v>
      </c>
      <c r="DJ479" s="68">
        <v>3.2957616505174302E-3</v>
      </c>
      <c r="DK479" s="78">
        <v>588.29</v>
      </c>
      <c r="DL479" s="78">
        <v>616.53</v>
      </c>
      <c r="DM479" s="78">
        <v>616.53</v>
      </c>
      <c r="DN479" s="78">
        <v>423.9</v>
      </c>
      <c r="DO479" s="78"/>
      <c r="DP479" s="79">
        <v>472.23</v>
      </c>
      <c r="DQ479" s="65" t="s">
        <v>403</v>
      </c>
      <c r="DR479" s="78">
        <v>562.20000000000005</v>
      </c>
      <c r="DS479" s="78">
        <v>581.49</v>
      </c>
      <c r="DT479" s="78">
        <v>529.33000000000004</v>
      </c>
      <c r="DU479" s="78">
        <v>608.32000000000005</v>
      </c>
      <c r="DV479" s="78"/>
      <c r="DW479" s="79"/>
      <c r="DX479" s="65" t="s">
        <v>404</v>
      </c>
      <c r="DY479" s="78">
        <v>591.78</v>
      </c>
      <c r="DZ479" s="78">
        <v>592.24</v>
      </c>
      <c r="EA479" s="78">
        <v>634.72</v>
      </c>
      <c r="EB479" s="78">
        <v>394.66</v>
      </c>
      <c r="EC479" s="78"/>
      <c r="ED479" s="79">
        <v>381.16</v>
      </c>
      <c r="EE479" s="65" t="s">
        <v>405</v>
      </c>
      <c r="EF479" s="68">
        <v>1</v>
      </c>
      <c r="EG479" s="78">
        <v>551.97</v>
      </c>
      <c r="EH479" s="78">
        <v>576.4</v>
      </c>
      <c r="EI479" s="78">
        <v>520.17999999999995</v>
      </c>
      <c r="EJ479" s="78"/>
      <c r="EK479" s="78">
        <v>272.24</v>
      </c>
      <c r="EL479" s="79">
        <v>300.41000000000003</v>
      </c>
      <c r="EM479" s="65" t="s">
        <v>406</v>
      </c>
      <c r="EN479" s="78">
        <v>612.03</v>
      </c>
      <c r="EO479" s="78">
        <v>597.62</v>
      </c>
      <c r="EP479" s="78">
        <v>545.77</v>
      </c>
      <c r="EQ479" s="78"/>
      <c r="ER479" s="78"/>
      <c r="ES479" s="79">
        <v>391.05</v>
      </c>
      <c r="ET479" s="65" t="s">
        <v>407</v>
      </c>
      <c r="EU479" s="68">
        <v>1</v>
      </c>
      <c r="EV479" s="78">
        <v>551.70000000000005</v>
      </c>
      <c r="EW479" s="78">
        <v>564.29999999999995</v>
      </c>
      <c r="EX479" s="78">
        <v>551.22</v>
      </c>
      <c r="EY479" s="78"/>
      <c r="EZ479" s="78"/>
      <c r="FA479" s="79">
        <v>363.16</v>
      </c>
      <c r="FB479" s="65" t="s">
        <v>408</v>
      </c>
      <c r="FC479" s="78">
        <v>624.69000000000005</v>
      </c>
      <c r="FD479" s="78">
        <v>625.4</v>
      </c>
      <c r="FE479" s="78">
        <v>645.37</v>
      </c>
      <c r="FF479" s="78"/>
      <c r="FG479" s="78"/>
      <c r="FH479" s="79"/>
      <c r="FI479" s="65" t="s">
        <v>409</v>
      </c>
      <c r="FJ479" s="78">
        <v>584.61</v>
      </c>
      <c r="FK479" s="78">
        <v>590.11</v>
      </c>
      <c r="FL479" s="78">
        <v>360.35</v>
      </c>
      <c r="FM479" s="78">
        <v>464.85</v>
      </c>
      <c r="FN479" s="78"/>
      <c r="FO479" s="79">
        <v>365.24</v>
      </c>
      <c r="FP479" s="65" t="s">
        <v>410</v>
      </c>
      <c r="FQ479" s="68">
        <v>0.24703557312252999</v>
      </c>
      <c r="FR479" s="78">
        <v>545.9</v>
      </c>
      <c r="FS479" s="78">
        <v>576</v>
      </c>
      <c r="FT479" s="78">
        <v>584.6</v>
      </c>
      <c r="FU479" s="78">
        <v>448.52</v>
      </c>
      <c r="FV479" s="78">
        <v>333.02</v>
      </c>
      <c r="FW479" s="79">
        <v>284.68</v>
      </c>
      <c r="FX479" s="65" t="s">
        <v>411</v>
      </c>
      <c r="FY479" s="78">
        <v>607.69000000000005</v>
      </c>
      <c r="FZ479" s="78">
        <v>609.37</v>
      </c>
      <c r="GA479" s="78">
        <v>575.29</v>
      </c>
      <c r="GB479" s="78">
        <v>552.66</v>
      </c>
      <c r="GC479" s="78"/>
      <c r="GD479" s="79">
        <v>397.85</v>
      </c>
      <c r="GE479" s="65" t="s">
        <v>412</v>
      </c>
      <c r="GF479" s="68">
        <v>0.225861095426313</v>
      </c>
      <c r="GG479" s="78">
        <v>584.70000000000005</v>
      </c>
      <c r="GH479" s="78">
        <v>607.92999999999995</v>
      </c>
      <c r="GI479" s="78">
        <v>409.71</v>
      </c>
      <c r="GJ479" s="78">
        <v>457.82</v>
      </c>
      <c r="GK479" s="78"/>
      <c r="GL479" s="79">
        <v>438.65</v>
      </c>
      <c r="GM479" s="65" t="s">
        <v>413</v>
      </c>
      <c r="GN479" s="68">
        <v>0.107135204628241</v>
      </c>
      <c r="GO479" s="78">
        <v>611.66</v>
      </c>
      <c r="GP479" s="78">
        <v>644.79999999999995</v>
      </c>
      <c r="GQ479" s="78">
        <v>529.16</v>
      </c>
      <c r="GR479" s="78">
        <v>424.68</v>
      </c>
      <c r="GS479" s="78"/>
      <c r="GT479" s="79"/>
      <c r="GU479" s="65" t="s">
        <v>414</v>
      </c>
      <c r="GV479" s="68">
        <v>1</v>
      </c>
      <c r="GW479" s="78">
        <v>556.66</v>
      </c>
      <c r="GX479" s="78">
        <v>551.62</v>
      </c>
      <c r="GY479" s="78">
        <v>506.28</v>
      </c>
      <c r="GZ479" s="78">
        <v>406</v>
      </c>
      <c r="HA479" s="78"/>
      <c r="HB479" s="79">
        <v>425.97</v>
      </c>
      <c r="HC479" s="65" t="s">
        <v>415</v>
      </c>
      <c r="HD479" s="68">
        <v>1</v>
      </c>
      <c r="HE479" s="78">
        <v>563.16</v>
      </c>
      <c r="HF479" s="78">
        <v>609.78</v>
      </c>
      <c r="HG479" s="78"/>
      <c r="HH479" s="78">
        <v>357.16</v>
      </c>
      <c r="HI479" s="78">
        <v>350.52</v>
      </c>
      <c r="HJ479" s="79">
        <v>426.72</v>
      </c>
      <c r="HK479" s="85" t="s">
        <v>416</v>
      </c>
      <c r="HL479" s="68">
        <v>1.3552339133734499</v>
      </c>
      <c r="HM479" s="78">
        <v>505.16</v>
      </c>
      <c r="HN479" s="78">
        <v>569.84</v>
      </c>
      <c r="HO479" s="78">
        <v>496.96</v>
      </c>
      <c r="HP479" s="78"/>
      <c r="HQ479" s="78"/>
      <c r="HR479" s="79"/>
    </row>
    <row r="480" spans="1:226" x14ac:dyDescent="0.25">
      <c r="A480" s="81">
        <v>42121</v>
      </c>
      <c r="B480" s="82" t="s">
        <v>387</v>
      </c>
      <c r="C480" s="83">
        <v>569.42600348228939</v>
      </c>
      <c r="D480" s="83">
        <v>586.00199749198384</v>
      </c>
      <c r="E480" s="83">
        <v>535.71320901675256</v>
      </c>
      <c r="F480" s="83">
        <v>406.99114883439694</v>
      </c>
      <c r="G480" s="83">
        <v>333.60967047747147</v>
      </c>
      <c r="H480" s="84">
        <v>361.78410734932055</v>
      </c>
      <c r="I480" s="82" t="s">
        <v>388</v>
      </c>
      <c r="J480" s="83">
        <v>584.65028220763247</v>
      </c>
      <c r="K480" s="83">
        <v>582.4710090477746</v>
      </c>
      <c r="L480" s="83">
        <v>533.63352233793012</v>
      </c>
      <c r="M480" s="83">
        <v>404.59763487707573</v>
      </c>
      <c r="N480" s="83">
        <v>341.151475409836</v>
      </c>
      <c r="O480" s="84">
        <v>388.81138557446201</v>
      </c>
      <c r="P480" s="65" t="s">
        <v>389</v>
      </c>
      <c r="Q480" s="78">
        <v>564.14</v>
      </c>
      <c r="R480" s="78">
        <v>580.36</v>
      </c>
      <c r="S480" s="78">
        <v>541.23</v>
      </c>
      <c r="T480" s="78">
        <v>351</v>
      </c>
      <c r="U480" s="78"/>
      <c r="V480" s="79"/>
      <c r="W480" s="65" t="s">
        <v>390</v>
      </c>
      <c r="X480" s="78">
        <v>581.97</v>
      </c>
      <c r="Y480" s="78">
        <v>593.64</v>
      </c>
      <c r="Z480" s="78">
        <v>520.97</v>
      </c>
      <c r="AA480" s="78">
        <v>318.81</v>
      </c>
      <c r="AB480" s="78"/>
      <c r="AC480" s="79">
        <v>400.83</v>
      </c>
      <c r="AD480" s="65" t="s">
        <v>391</v>
      </c>
      <c r="AE480" s="68">
        <v>0.51129972389814904</v>
      </c>
      <c r="AF480" s="78">
        <v>573.87</v>
      </c>
      <c r="AG480" s="78">
        <v>639.86</v>
      </c>
      <c r="AH480" s="78">
        <v>553.74</v>
      </c>
      <c r="AI480" s="78"/>
      <c r="AJ480" s="78"/>
      <c r="AK480" s="79">
        <v>327.01</v>
      </c>
      <c r="AL480" s="69" t="s">
        <v>392</v>
      </c>
      <c r="AM480" s="70">
        <v>1</v>
      </c>
      <c r="AN480" s="78">
        <v>571.35</v>
      </c>
      <c r="AO480" s="78">
        <v>603.88</v>
      </c>
      <c r="AP480" s="78">
        <v>573.23</v>
      </c>
      <c r="AQ480" s="78">
        <v>529.89</v>
      </c>
      <c r="AR480" s="78"/>
      <c r="AS480" s="79"/>
      <c r="AT480" s="65" t="s">
        <v>393</v>
      </c>
      <c r="AU480" s="68">
        <v>3.6441820633358803E-2</v>
      </c>
      <c r="AV480" s="78">
        <v>501.8</v>
      </c>
      <c r="AW480" s="78">
        <v>579.55999999999995</v>
      </c>
      <c r="AX480" s="78">
        <v>517.75</v>
      </c>
      <c r="AY480" s="78">
        <v>244.27</v>
      </c>
      <c r="AZ480" s="78"/>
      <c r="BA480" s="79">
        <v>381.57</v>
      </c>
      <c r="BB480" s="65" t="s">
        <v>394</v>
      </c>
      <c r="BC480" s="78">
        <v>589.20000000000005</v>
      </c>
      <c r="BD480" s="78">
        <v>581.70000000000005</v>
      </c>
      <c r="BE480" s="78">
        <v>511.16</v>
      </c>
      <c r="BF480" s="78"/>
      <c r="BG480" s="78"/>
      <c r="BH480" s="79">
        <v>397.58</v>
      </c>
      <c r="BI480" s="65" t="s">
        <v>395</v>
      </c>
      <c r="BJ480" s="68">
        <v>0.13403388376581599</v>
      </c>
      <c r="BK480" s="78">
        <v>661.59</v>
      </c>
      <c r="BL480" s="78">
        <v>667.09</v>
      </c>
      <c r="BM480" s="78">
        <v>727.4</v>
      </c>
      <c r="BN480" s="78">
        <v>477.03</v>
      </c>
      <c r="BO480" s="78"/>
      <c r="BP480" s="79"/>
      <c r="BQ480" s="65" t="s">
        <v>396</v>
      </c>
      <c r="BR480" s="68">
        <v>1</v>
      </c>
      <c r="BS480" s="78">
        <v>563.05999999999995</v>
      </c>
      <c r="BT480" s="78">
        <v>556.25</v>
      </c>
      <c r="BU480" s="78">
        <v>570.72</v>
      </c>
      <c r="BV480" s="78"/>
      <c r="BW480" s="78"/>
      <c r="BX480" s="79">
        <v>384.25</v>
      </c>
      <c r="BY480" s="65" t="s">
        <v>397</v>
      </c>
      <c r="BZ480" s="78">
        <v>618.92999999999995</v>
      </c>
      <c r="CA480" s="78">
        <v>621.45000000000005</v>
      </c>
      <c r="CB480" s="78">
        <v>516.58000000000004</v>
      </c>
      <c r="CC480" s="78">
        <v>378.69</v>
      </c>
      <c r="CD480" s="78"/>
      <c r="CE480" s="79">
        <v>501.58</v>
      </c>
      <c r="CF480" s="65" t="s">
        <v>398</v>
      </c>
      <c r="CG480" s="78">
        <v>610.16999999999996</v>
      </c>
      <c r="CH480" s="78">
        <v>632.36</v>
      </c>
      <c r="CI480" s="78">
        <v>612.89</v>
      </c>
      <c r="CJ480" s="78"/>
      <c r="CK480" s="78"/>
      <c r="CL480" s="79"/>
      <c r="CM480" s="65" t="s">
        <v>399</v>
      </c>
      <c r="CN480" s="78">
        <v>558.13</v>
      </c>
      <c r="CO480" s="78">
        <v>539.91</v>
      </c>
      <c r="CP480" s="78">
        <v>563.83000000000004</v>
      </c>
      <c r="CQ480" s="78">
        <v>409.31</v>
      </c>
      <c r="CR480" s="78"/>
      <c r="CS480" s="79">
        <v>604.66999999999996</v>
      </c>
      <c r="CT480" s="65" t="s">
        <v>400</v>
      </c>
      <c r="CU480" s="78">
        <v>573.33000000000004</v>
      </c>
      <c r="CV480" s="78">
        <v>661.18</v>
      </c>
      <c r="CW480" s="78">
        <v>543.46</v>
      </c>
      <c r="CX480" s="78">
        <v>400.53</v>
      </c>
      <c r="CY480" s="78"/>
      <c r="CZ480" s="79"/>
      <c r="DA480" s="65" t="s">
        <v>401</v>
      </c>
      <c r="DB480" s="68">
        <v>0.13167770564765699</v>
      </c>
      <c r="DC480" s="78">
        <v>562.32000000000005</v>
      </c>
      <c r="DD480" s="78">
        <v>586.54999999999995</v>
      </c>
      <c r="DE480" s="78">
        <v>513.46</v>
      </c>
      <c r="DF480" s="78">
        <v>671.42</v>
      </c>
      <c r="DG480" s="78"/>
      <c r="DH480" s="79">
        <v>418.6</v>
      </c>
      <c r="DI480" s="65" t="s">
        <v>402</v>
      </c>
      <c r="DJ480" s="68">
        <v>3.3199428969821702E-3</v>
      </c>
      <c r="DK480" s="78">
        <v>582.45000000000005</v>
      </c>
      <c r="DL480" s="78">
        <v>612.4</v>
      </c>
      <c r="DM480" s="78">
        <v>612.4</v>
      </c>
      <c r="DN480" s="78">
        <v>460.8</v>
      </c>
      <c r="DO480" s="78"/>
      <c r="DP480" s="79">
        <v>473.79</v>
      </c>
      <c r="DQ480" s="65" t="s">
        <v>403</v>
      </c>
      <c r="DR480" s="78">
        <v>554.07000000000005</v>
      </c>
      <c r="DS480" s="78">
        <v>573.36</v>
      </c>
      <c r="DT480" s="78">
        <v>520.53</v>
      </c>
      <c r="DU480" s="78">
        <v>610.08000000000004</v>
      </c>
      <c r="DV480" s="78"/>
      <c r="DW480" s="79"/>
      <c r="DX480" s="65" t="s">
        <v>404</v>
      </c>
      <c r="DY480" s="78">
        <v>584.53</v>
      </c>
      <c r="DZ480" s="78">
        <v>585.75</v>
      </c>
      <c r="EA480" s="78">
        <v>632.52</v>
      </c>
      <c r="EB480" s="78">
        <v>398.2</v>
      </c>
      <c r="EC480" s="78"/>
      <c r="ED480" s="79">
        <v>382.82</v>
      </c>
      <c r="EE480" s="65" t="s">
        <v>405</v>
      </c>
      <c r="EF480" s="68">
        <v>1</v>
      </c>
      <c r="EG480" s="78">
        <v>546.45000000000005</v>
      </c>
      <c r="EH480" s="78">
        <v>572.53</v>
      </c>
      <c r="EI480" s="78">
        <v>525.14</v>
      </c>
      <c r="EJ480" s="78"/>
      <c r="EK480" s="78">
        <v>272.24</v>
      </c>
      <c r="EL480" s="79">
        <v>301.32</v>
      </c>
      <c r="EM480" s="65" t="s">
        <v>406</v>
      </c>
      <c r="EN480" s="78">
        <v>603.82000000000005</v>
      </c>
      <c r="EO480" s="78">
        <v>597.62</v>
      </c>
      <c r="EP480" s="78">
        <v>526.82000000000005</v>
      </c>
      <c r="EQ480" s="78"/>
      <c r="ER480" s="78"/>
      <c r="ES480" s="79">
        <v>391.04</v>
      </c>
      <c r="ET480" s="65" t="s">
        <v>407</v>
      </c>
      <c r="EU480" s="68">
        <v>1</v>
      </c>
      <c r="EV480" s="78">
        <v>546.01</v>
      </c>
      <c r="EW480" s="78">
        <v>558.47</v>
      </c>
      <c r="EX480" s="78">
        <v>545.39</v>
      </c>
      <c r="EY480" s="78"/>
      <c r="EZ480" s="78"/>
      <c r="FA480" s="79">
        <v>363.57</v>
      </c>
      <c r="FB480" s="65" t="s">
        <v>408</v>
      </c>
      <c r="FC480" s="78">
        <v>624.69000000000005</v>
      </c>
      <c r="FD480" s="78">
        <v>625.4</v>
      </c>
      <c r="FE480" s="78">
        <v>645.37</v>
      </c>
      <c r="FF480" s="78"/>
      <c r="FG480" s="78"/>
      <c r="FH480" s="79"/>
      <c r="FI480" s="65" t="s">
        <v>409</v>
      </c>
      <c r="FJ480" s="78">
        <v>583.78</v>
      </c>
      <c r="FK480" s="78">
        <v>591.76</v>
      </c>
      <c r="FL480" s="78">
        <v>360.35</v>
      </c>
      <c r="FM480" s="78">
        <v>464.85</v>
      </c>
      <c r="FN480" s="78"/>
      <c r="FO480" s="79">
        <v>366.06</v>
      </c>
      <c r="FP480" s="65" t="s">
        <v>410</v>
      </c>
      <c r="FQ480" s="68">
        <v>0.24976896370856999</v>
      </c>
      <c r="FR480" s="78">
        <v>550.70000000000005</v>
      </c>
      <c r="FS480" s="78">
        <v>584.04999999999995</v>
      </c>
      <c r="FT480" s="78">
        <v>590.49</v>
      </c>
      <c r="FU480" s="78">
        <v>444.73</v>
      </c>
      <c r="FV480" s="78">
        <v>316.23</v>
      </c>
      <c r="FW480" s="79">
        <v>287.79000000000002</v>
      </c>
      <c r="FX480" s="65" t="s">
        <v>411</v>
      </c>
      <c r="FY480" s="78">
        <v>602</v>
      </c>
      <c r="FZ480" s="78">
        <v>607.75</v>
      </c>
      <c r="GA480" s="78">
        <v>567.16</v>
      </c>
      <c r="GB480" s="78">
        <v>543.80999999999995</v>
      </c>
      <c r="GC480" s="78"/>
      <c r="GD480" s="79">
        <v>397.85</v>
      </c>
      <c r="GE480" s="65" t="s">
        <v>412</v>
      </c>
      <c r="GF480" s="68">
        <v>0.22638263192447899</v>
      </c>
      <c r="GG480" s="78">
        <v>576.39</v>
      </c>
      <c r="GH480" s="78">
        <v>597.20000000000005</v>
      </c>
      <c r="GI480" s="78">
        <v>368.1</v>
      </c>
      <c r="GJ480" s="78">
        <v>459.33</v>
      </c>
      <c r="GK480" s="78"/>
      <c r="GL480" s="79">
        <v>437.25</v>
      </c>
      <c r="GM480" s="65" t="s">
        <v>413</v>
      </c>
      <c r="GN480" s="68">
        <v>0.106880998696052</v>
      </c>
      <c r="GO480" s="78">
        <v>593.1</v>
      </c>
      <c r="GP480" s="78">
        <v>639</v>
      </c>
      <c r="GQ480" s="78">
        <v>532.78</v>
      </c>
      <c r="GR480" s="78">
        <v>415.13</v>
      </c>
      <c r="GS480" s="78"/>
      <c r="GT480" s="79"/>
      <c r="GU480" s="65" t="s">
        <v>414</v>
      </c>
      <c r="GV480" s="68">
        <v>1</v>
      </c>
      <c r="GW480" s="78">
        <v>514.86</v>
      </c>
      <c r="GX480" s="78">
        <v>512.28</v>
      </c>
      <c r="GY480" s="78">
        <v>469.39</v>
      </c>
      <c r="GZ480" s="78">
        <v>373</v>
      </c>
      <c r="HA480" s="78"/>
      <c r="HB480" s="79">
        <v>425.97</v>
      </c>
      <c r="HC480" s="65" t="s">
        <v>415</v>
      </c>
      <c r="HD480" s="68">
        <v>1</v>
      </c>
      <c r="HE480" s="78">
        <v>534.83000000000004</v>
      </c>
      <c r="HF480" s="78">
        <v>590.62</v>
      </c>
      <c r="HG480" s="78"/>
      <c r="HH480" s="78">
        <v>348.94</v>
      </c>
      <c r="HI480" s="78">
        <v>342.3</v>
      </c>
      <c r="HJ480" s="79">
        <v>430.05</v>
      </c>
      <c r="HK480" s="85" t="s">
        <v>416</v>
      </c>
      <c r="HL480" s="68">
        <v>1.3962580284836601</v>
      </c>
      <c r="HM480" s="78">
        <v>512.09</v>
      </c>
      <c r="HN480" s="78">
        <v>582.20000000000005</v>
      </c>
      <c r="HO480" s="78">
        <v>510.86</v>
      </c>
      <c r="HP480" s="78"/>
      <c r="HQ480" s="78"/>
      <c r="HR480" s="79"/>
    </row>
    <row r="481" spans="1:226" x14ac:dyDescent="0.25">
      <c r="A481" s="81">
        <v>42114</v>
      </c>
      <c r="B481" s="82" t="s">
        <v>387</v>
      </c>
      <c r="C481" s="83">
        <v>556.47374768501368</v>
      </c>
      <c r="D481" s="83">
        <v>574.62376718322014</v>
      </c>
      <c r="E481" s="83">
        <v>531.69604004929613</v>
      </c>
      <c r="F481" s="83">
        <v>396.67061769823727</v>
      </c>
      <c r="G481" s="83">
        <v>321.97422999327506</v>
      </c>
      <c r="H481" s="84">
        <v>363.70835659146599</v>
      </c>
      <c r="I481" s="82" t="s">
        <v>388</v>
      </c>
      <c r="J481" s="83">
        <v>570.59857067818712</v>
      </c>
      <c r="K481" s="83">
        <v>570.45266290511347</v>
      </c>
      <c r="L481" s="83">
        <v>529.57022718252745</v>
      </c>
      <c r="M481" s="83">
        <v>393.7144307753241</v>
      </c>
      <c r="N481" s="83">
        <v>323.96786885245893</v>
      </c>
      <c r="O481" s="84">
        <v>388.25625930387696</v>
      </c>
      <c r="P481" s="65" t="s">
        <v>389</v>
      </c>
      <c r="Q481" s="78">
        <v>552.47</v>
      </c>
      <c r="R481" s="78">
        <v>571.19000000000005</v>
      </c>
      <c r="S481" s="78">
        <v>530.99</v>
      </c>
      <c r="T481" s="78">
        <v>332</v>
      </c>
      <c r="U481" s="78"/>
      <c r="V481" s="79"/>
      <c r="W481" s="65" t="s">
        <v>390</v>
      </c>
      <c r="X481" s="78">
        <v>556.27</v>
      </c>
      <c r="Y481" s="78">
        <v>551.24</v>
      </c>
      <c r="Z481" s="78">
        <v>509.07</v>
      </c>
      <c r="AA481" s="78">
        <v>298.17</v>
      </c>
      <c r="AB481" s="78"/>
      <c r="AC481" s="79">
        <v>389.26</v>
      </c>
      <c r="AD481" s="65" t="s">
        <v>391</v>
      </c>
      <c r="AE481" s="68">
        <v>0.51129972389814904</v>
      </c>
      <c r="AF481" s="78">
        <v>568.4</v>
      </c>
      <c r="AG481" s="78">
        <v>635.59</v>
      </c>
      <c r="AH481" s="78">
        <v>516.91999999999996</v>
      </c>
      <c r="AI481" s="78"/>
      <c r="AJ481" s="78"/>
      <c r="AK481" s="79">
        <v>327.01</v>
      </c>
      <c r="AL481" s="69" t="s">
        <v>392</v>
      </c>
      <c r="AM481" s="70">
        <v>1</v>
      </c>
      <c r="AN481" s="78">
        <v>555.52</v>
      </c>
      <c r="AO481" s="78">
        <v>603.35</v>
      </c>
      <c r="AP481" s="78">
        <v>572.96</v>
      </c>
      <c r="AQ481" s="78">
        <v>529.89</v>
      </c>
      <c r="AR481" s="78"/>
      <c r="AS481" s="79"/>
      <c r="AT481" s="65" t="s">
        <v>393</v>
      </c>
      <c r="AU481" s="68">
        <v>3.6473720684247E-2</v>
      </c>
      <c r="AV481" s="78">
        <v>490.88</v>
      </c>
      <c r="AW481" s="78">
        <v>570.39</v>
      </c>
      <c r="AX481" s="78">
        <v>511.06</v>
      </c>
      <c r="AY481" s="78">
        <v>244.48</v>
      </c>
      <c r="AZ481" s="78"/>
      <c r="BA481" s="79">
        <v>382.96</v>
      </c>
      <c r="BB481" s="65" t="s">
        <v>394</v>
      </c>
      <c r="BC481" s="78">
        <v>577.42999999999995</v>
      </c>
      <c r="BD481" s="78">
        <v>574.14</v>
      </c>
      <c r="BE481" s="78">
        <v>514.66</v>
      </c>
      <c r="BF481" s="78"/>
      <c r="BG481" s="78"/>
      <c r="BH481" s="79">
        <v>399.59</v>
      </c>
      <c r="BI481" s="65" t="s">
        <v>395</v>
      </c>
      <c r="BJ481" s="68">
        <v>0.13404286690883699</v>
      </c>
      <c r="BK481" s="78">
        <v>650.91</v>
      </c>
      <c r="BL481" s="78">
        <v>658.55</v>
      </c>
      <c r="BM481" s="78">
        <v>729.6</v>
      </c>
      <c r="BN481" s="78">
        <v>463.65</v>
      </c>
      <c r="BO481" s="78"/>
      <c r="BP481" s="79"/>
      <c r="BQ481" s="65" t="s">
        <v>396</v>
      </c>
      <c r="BR481" s="68">
        <v>1</v>
      </c>
      <c r="BS481" s="78">
        <v>553.9</v>
      </c>
      <c r="BT481" s="78">
        <v>547.08000000000004</v>
      </c>
      <c r="BU481" s="78">
        <v>554.88</v>
      </c>
      <c r="BV481" s="78"/>
      <c r="BW481" s="78"/>
      <c r="BX481" s="79">
        <v>384.25</v>
      </c>
      <c r="BY481" s="65" t="s">
        <v>397</v>
      </c>
      <c r="BZ481" s="78">
        <v>602.72</v>
      </c>
      <c r="CA481" s="78">
        <v>607.48</v>
      </c>
      <c r="CB481" s="78">
        <v>502.08</v>
      </c>
      <c r="CC481" s="78">
        <v>369.38</v>
      </c>
      <c r="CD481" s="78"/>
      <c r="CE481" s="79">
        <v>501.61</v>
      </c>
      <c r="CF481" s="65" t="s">
        <v>398</v>
      </c>
      <c r="CG481" s="78">
        <v>590.82000000000005</v>
      </c>
      <c r="CH481" s="78">
        <v>634.78</v>
      </c>
      <c r="CI481" s="78">
        <v>608.04999999999995</v>
      </c>
      <c r="CJ481" s="78"/>
      <c r="CK481" s="78"/>
      <c r="CL481" s="79"/>
      <c r="CM481" s="65" t="s">
        <v>399</v>
      </c>
      <c r="CN481" s="78">
        <v>544.22</v>
      </c>
      <c r="CO481" s="78">
        <v>529.41999999999996</v>
      </c>
      <c r="CP481" s="78">
        <v>555.02</v>
      </c>
      <c r="CQ481" s="78">
        <v>398.12</v>
      </c>
      <c r="CR481" s="78"/>
      <c r="CS481" s="79">
        <v>598.09</v>
      </c>
      <c r="CT481" s="65" t="s">
        <v>400</v>
      </c>
      <c r="CU481" s="78">
        <v>557.27</v>
      </c>
      <c r="CV481" s="78">
        <v>649.13</v>
      </c>
      <c r="CW481" s="78">
        <v>533.13</v>
      </c>
      <c r="CX481" s="78">
        <v>395.46</v>
      </c>
      <c r="CY481" s="78"/>
      <c r="CZ481" s="79"/>
      <c r="DA481" s="65" t="s">
        <v>401</v>
      </c>
      <c r="DB481" s="68">
        <v>0.13218770654329101</v>
      </c>
      <c r="DC481" s="78">
        <v>535.1</v>
      </c>
      <c r="DD481" s="78">
        <v>563.97</v>
      </c>
      <c r="DE481" s="78">
        <v>496.42</v>
      </c>
      <c r="DF481" s="78">
        <v>674.03</v>
      </c>
      <c r="DG481" s="78"/>
      <c r="DH481" s="79">
        <v>421.71</v>
      </c>
      <c r="DI481" s="65" t="s">
        <v>402</v>
      </c>
      <c r="DJ481" s="68">
        <v>3.3568311513930802E-3</v>
      </c>
      <c r="DK481" s="78">
        <v>557.9</v>
      </c>
      <c r="DL481" s="78">
        <v>592.95000000000005</v>
      </c>
      <c r="DM481" s="78">
        <v>592.95000000000005</v>
      </c>
      <c r="DN481" s="78">
        <v>443.38</v>
      </c>
      <c r="DO481" s="78"/>
      <c r="DP481" s="79">
        <v>475.01</v>
      </c>
      <c r="DQ481" s="65" t="s">
        <v>403</v>
      </c>
      <c r="DR481" s="78">
        <v>529.67999999999995</v>
      </c>
      <c r="DS481" s="78">
        <v>557.1</v>
      </c>
      <c r="DT481" s="78">
        <v>511.85</v>
      </c>
      <c r="DU481" s="78">
        <v>603.38</v>
      </c>
      <c r="DV481" s="78"/>
      <c r="DW481" s="79"/>
      <c r="DX481" s="65" t="s">
        <v>404</v>
      </c>
      <c r="DY481" s="78">
        <v>570.54999999999995</v>
      </c>
      <c r="DZ481" s="78">
        <v>572.94000000000005</v>
      </c>
      <c r="EA481" s="78">
        <v>614.28</v>
      </c>
      <c r="EB481" s="78">
        <v>386.45</v>
      </c>
      <c r="EC481" s="78"/>
      <c r="ED481" s="79">
        <v>382.57</v>
      </c>
      <c r="EE481" s="65" t="s">
        <v>405</v>
      </c>
      <c r="EF481" s="68">
        <v>1</v>
      </c>
      <c r="EG481" s="78">
        <v>536.48</v>
      </c>
      <c r="EH481" s="78">
        <v>574.66</v>
      </c>
      <c r="EI481" s="78">
        <v>517.70000000000005</v>
      </c>
      <c r="EJ481" s="78"/>
      <c r="EK481" s="78">
        <v>272.24</v>
      </c>
      <c r="EL481" s="79">
        <v>301.17</v>
      </c>
      <c r="EM481" s="65" t="s">
        <v>406</v>
      </c>
      <c r="EN481" s="78">
        <v>603.82000000000005</v>
      </c>
      <c r="EO481" s="78">
        <v>581.98</v>
      </c>
      <c r="EP481" s="78">
        <v>526.82000000000005</v>
      </c>
      <c r="EQ481" s="78"/>
      <c r="ER481" s="78"/>
      <c r="ES481" s="79">
        <v>374.08</v>
      </c>
      <c r="ET481" s="65" t="s">
        <v>407</v>
      </c>
      <c r="EU481" s="68">
        <v>1</v>
      </c>
      <c r="EV481" s="78">
        <v>537.13</v>
      </c>
      <c r="EW481" s="78">
        <v>556.09</v>
      </c>
      <c r="EX481" s="78">
        <v>543.01</v>
      </c>
      <c r="EY481" s="78"/>
      <c r="EZ481" s="78"/>
      <c r="FA481" s="79">
        <v>364.81</v>
      </c>
      <c r="FB481" s="65" t="s">
        <v>408</v>
      </c>
      <c r="FC481" s="78">
        <v>624.69000000000005</v>
      </c>
      <c r="FD481" s="78">
        <v>625.4</v>
      </c>
      <c r="FE481" s="78">
        <v>645.37</v>
      </c>
      <c r="FF481" s="78"/>
      <c r="FG481" s="78"/>
      <c r="FH481" s="79"/>
      <c r="FI481" s="65" t="s">
        <v>409</v>
      </c>
      <c r="FJ481" s="78">
        <v>567.25</v>
      </c>
      <c r="FK481" s="78">
        <v>576.88</v>
      </c>
      <c r="FL481" s="78">
        <v>360.35</v>
      </c>
      <c r="FM481" s="78">
        <v>464.85</v>
      </c>
      <c r="FN481" s="78"/>
      <c r="FO481" s="79">
        <v>361.1</v>
      </c>
      <c r="FP481" s="65" t="s">
        <v>410</v>
      </c>
      <c r="FQ481" s="68">
        <v>0.25068311147877997</v>
      </c>
      <c r="FR481" s="78">
        <v>539.5</v>
      </c>
      <c r="FS481" s="78">
        <v>575.58000000000004</v>
      </c>
      <c r="FT481" s="78">
        <v>591.66</v>
      </c>
      <c r="FU481" s="78">
        <v>451.29</v>
      </c>
      <c r="FV481" s="78">
        <v>317.38</v>
      </c>
      <c r="FW481" s="79">
        <v>294.38</v>
      </c>
      <c r="FX481" s="65" t="s">
        <v>411</v>
      </c>
      <c r="FY481" s="78">
        <v>589.80999999999995</v>
      </c>
      <c r="FZ481" s="78">
        <v>595.54999999999995</v>
      </c>
      <c r="GA481" s="78">
        <v>549.27</v>
      </c>
      <c r="GB481" s="78">
        <v>523.79999999999995</v>
      </c>
      <c r="GC481" s="78"/>
      <c r="GD481" s="79">
        <v>397.85</v>
      </c>
      <c r="GE481" s="65" t="s">
        <v>412</v>
      </c>
      <c r="GF481" s="68">
        <v>0.225988700564972</v>
      </c>
      <c r="GG481" s="78">
        <v>548.1</v>
      </c>
      <c r="GH481" s="78">
        <v>569.51</v>
      </c>
      <c r="GI481" s="78">
        <v>410.07</v>
      </c>
      <c r="GJ481" s="78">
        <v>468.25</v>
      </c>
      <c r="GK481" s="78"/>
      <c r="GL481" s="79">
        <v>439.85</v>
      </c>
      <c r="GM481" s="65" t="s">
        <v>413</v>
      </c>
      <c r="GN481" s="68">
        <v>0.10750607409318599</v>
      </c>
      <c r="GO481" s="78">
        <v>596.57000000000005</v>
      </c>
      <c r="GP481" s="78">
        <v>642.74</v>
      </c>
      <c r="GQ481" s="78">
        <v>526.44000000000005</v>
      </c>
      <c r="GR481" s="78">
        <v>409.38</v>
      </c>
      <c r="GS481" s="78"/>
      <c r="GT481" s="79"/>
      <c r="GU481" s="65" t="s">
        <v>414</v>
      </c>
      <c r="GV481" s="68">
        <v>1</v>
      </c>
      <c r="GW481" s="78">
        <v>514.86</v>
      </c>
      <c r="GX481" s="78">
        <v>512.28</v>
      </c>
      <c r="GY481" s="78">
        <v>469.39</v>
      </c>
      <c r="GZ481" s="78">
        <v>373</v>
      </c>
      <c r="HA481" s="78"/>
      <c r="HB481" s="79">
        <v>426.11</v>
      </c>
      <c r="HC481" s="65" t="s">
        <v>415</v>
      </c>
      <c r="HD481" s="68">
        <v>1</v>
      </c>
      <c r="HE481" s="78">
        <v>519</v>
      </c>
      <c r="HF481" s="78">
        <v>578.95000000000005</v>
      </c>
      <c r="HG481" s="78"/>
      <c r="HH481" s="78">
        <v>331.47</v>
      </c>
      <c r="HI481" s="78">
        <v>324.83</v>
      </c>
      <c r="HJ481" s="79">
        <v>432.55</v>
      </c>
      <c r="HK481" s="85" t="s">
        <v>416</v>
      </c>
      <c r="HL481" s="68">
        <v>1.3897574873184599</v>
      </c>
      <c r="HM481" s="78">
        <v>501.84</v>
      </c>
      <c r="HN481" s="78">
        <v>574.41</v>
      </c>
      <c r="HO481" s="78">
        <v>503.31</v>
      </c>
      <c r="HP481" s="78"/>
      <c r="HQ481" s="78"/>
      <c r="HR481" s="79"/>
    </row>
    <row r="482" spans="1:226" x14ac:dyDescent="0.25">
      <c r="A482" s="81">
        <v>42107</v>
      </c>
      <c r="B482" s="82" t="s">
        <v>387</v>
      </c>
      <c r="C482" s="83">
        <v>542.49153876949867</v>
      </c>
      <c r="D482" s="83">
        <v>559.37083651466162</v>
      </c>
      <c r="E482" s="83">
        <v>512.01245119351813</v>
      </c>
      <c r="F482" s="83">
        <v>377.99818682197463</v>
      </c>
      <c r="G482" s="83">
        <v>315.13744451916614</v>
      </c>
      <c r="H482" s="84">
        <v>365.24278857437037</v>
      </c>
      <c r="I482" s="82" t="s">
        <v>388</v>
      </c>
      <c r="J482" s="83">
        <v>553.64210228907405</v>
      </c>
      <c r="K482" s="83">
        <v>553.34959768887927</v>
      </c>
      <c r="L482" s="83">
        <v>510.31704796702439</v>
      </c>
      <c r="M482" s="83">
        <v>375.47182879191143</v>
      </c>
      <c r="N482" s="83">
        <v>314.93672131147537</v>
      </c>
      <c r="O482" s="84">
        <v>394.96797961173337</v>
      </c>
      <c r="P482" s="65" t="s">
        <v>389</v>
      </c>
      <c r="Q482" s="78">
        <v>525.80999999999995</v>
      </c>
      <c r="R482" s="78">
        <v>544.53</v>
      </c>
      <c r="S482" s="78">
        <v>511.54</v>
      </c>
      <c r="T482" s="78">
        <v>310</v>
      </c>
      <c r="U482" s="78"/>
      <c r="V482" s="79"/>
      <c r="W482" s="65" t="s">
        <v>390</v>
      </c>
      <c r="X482" s="78">
        <v>554.76</v>
      </c>
      <c r="Y482" s="78">
        <v>552.54999999999995</v>
      </c>
      <c r="Z482" s="78">
        <v>488.74</v>
      </c>
      <c r="AA482" s="78">
        <v>281.63</v>
      </c>
      <c r="AB482" s="78"/>
      <c r="AC482" s="79">
        <v>395.87</v>
      </c>
      <c r="AD482" s="65" t="s">
        <v>391</v>
      </c>
      <c r="AE482" s="68">
        <v>0.51129972389814904</v>
      </c>
      <c r="AF482" s="78">
        <v>569.12</v>
      </c>
      <c r="AG482" s="78">
        <v>634.01</v>
      </c>
      <c r="AH482" s="78">
        <v>516.91999999999996</v>
      </c>
      <c r="AI482" s="78"/>
      <c r="AJ482" s="78"/>
      <c r="AK482" s="79">
        <v>327.01</v>
      </c>
      <c r="AL482" s="69" t="s">
        <v>392</v>
      </c>
      <c r="AM482" s="70">
        <v>1</v>
      </c>
      <c r="AN482" s="78">
        <v>554.87</v>
      </c>
      <c r="AO482" s="78">
        <v>603.35</v>
      </c>
      <c r="AP482" s="78">
        <v>572.96</v>
      </c>
      <c r="AQ482" s="78">
        <v>524.1</v>
      </c>
      <c r="AR482" s="78"/>
      <c r="AS482" s="79"/>
      <c r="AT482" s="65" t="s">
        <v>393</v>
      </c>
      <c r="AU482" s="68">
        <v>3.65070093457944E-2</v>
      </c>
      <c r="AV482" s="78">
        <v>489.33</v>
      </c>
      <c r="AW482" s="78">
        <v>569.16</v>
      </c>
      <c r="AX482" s="78">
        <v>498.01</v>
      </c>
      <c r="AY482" s="78">
        <v>250.29</v>
      </c>
      <c r="AZ482" s="78"/>
      <c r="BA482" s="79">
        <v>385.36</v>
      </c>
      <c r="BB482" s="65" t="s">
        <v>394</v>
      </c>
      <c r="BC482" s="78">
        <v>553.05999999999995</v>
      </c>
      <c r="BD482" s="78">
        <v>552.29</v>
      </c>
      <c r="BE482" s="78">
        <v>493.09</v>
      </c>
      <c r="BF482" s="78"/>
      <c r="BG482" s="78"/>
      <c r="BH482" s="79">
        <v>403.63</v>
      </c>
      <c r="BI482" s="65" t="s">
        <v>395</v>
      </c>
      <c r="BJ482" s="68">
        <v>0.13384193267750799</v>
      </c>
      <c r="BK482" s="78">
        <v>613.53</v>
      </c>
      <c r="BL482" s="78">
        <v>614.74</v>
      </c>
      <c r="BM482" s="78">
        <v>685.67</v>
      </c>
      <c r="BN482" s="78">
        <v>422.81</v>
      </c>
      <c r="BO482" s="78"/>
      <c r="BP482" s="79"/>
      <c r="BQ482" s="65" t="s">
        <v>396</v>
      </c>
      <c r="BR482" s="68">
        <v>1</v>
      </c>
      <c r="BS482" s="78">
        <v>533.9</v>
      </c>
      <c r="BT482" s="78">
        <v>527.08000000000004</v>
      </c>
      <c r="BU482" s="78">
        <v>546.54999999999995</v>
      </c>
      <c r="BV482" s="78"/>
      <c r="BW482" s="78"/>
      <c r="BX482" s="79">
        <v>384.25</v>
      </c>
      <c r="BY482" s="65" t="s">
        <v>397</v>
      </c>
      <c r="BZ482" s="78">
        <v>580.80999999999995</v>
      </c>
      <c r="CA482" s="78">
        <v>585.16999999999996</v>
      </c>
      <c r="CB482" s="78">
        <v>488.79</v>
      </c>
      <c r="CC482" s="78">
        <v>353.03</v>
      </c>
      <c r="CD482" s="78"/>
      <c r="CE482" s="79">
        <v>503.83</v>
      </c>
      <c r="CF482" s="65" t="s">
        <v>398</v>
      </c>
      <c r="CG482" s="78">
        <v>584.36</v>
      </c>
      <c r="CH482" s="78">
        <v>636.39</v>
      </c>
      <c r="CI482" s="78">
        <v>574.17999999999995</v>
      </c>
      <c r="CJ482" s="78"/>
      <c r="CK482" s="78"/>
      <c r="CL482" s="79"/>
      <c r="CM482" s="65" t="s">
        <v>399</v>
      </c>
      <c r="CN482" s="78">
        <v>530.66999999999996</v>
      </c>
      <c r="CO482" s="78">
        <v>507.78</v>
      </c>
      <c r="CP482" s="78">
        <v>538.04</v>
      </c>
      <c r="CQ482" s="78">
        <v>378.7</v>
      </c>
      <c r="CR482" s="78"/>
      <c r="CS482" s="79">
        <v>595.88</v>
      </c>
      <c r="CT482" s="65" t="s">
        <v>400</v>
      </c>
      <c r="CU482" s="78">
        <v>544.07000000000005</v>
      </c>
      <c r="CV482" s="78">
        <v>640.76</v>
      </c>
      <c r="CW482" s="78">
        <v>527.11</v>
      </c>
      <c r="CX482" s="78">
        <v>373.35</v>
      </c>
      <c r="CY482" s="78"/>
      <c r="CZ482" s="79"/>
      <c r="DA482" s="65" t="s">
        <v>401</v>
      </c>
      <c r="DB482" s="68">
        <v>0.13213530655391101</v>
      </c>
      <c r="DC482" s="78">
        <v>533.83000000000004</v>
      </c>
      <c r="DD482" s="78">
        <v>557.92999999999995</v>
      </c>
      <c r="DE482" s="78">
        <v>487.76</v>
      </c>
      <c r="DF482" s="78">
        <v>673.76</v>
      </c>
      <c r="DG482" s="78"/>
      <c r="DH482" s="79">
        <v>428.94</v>
      </c>
      <c r="DI482" s="65" t="s">
        <v>402</v>
      </c>
      <c r="DJ482" s="68">
        <v>3.3687047330301502E-3</v>
      </c>
      <c r="DK482" s="78">
        <v>560.33000000000004</v>
      </c>
      <c r="DL482" s="78">
        <v>585.02</v>
      </c>
      <c r="DM482" s="78">
        <v>585.02</v>
      </c>
      <c r="DN482" s="78">
        <v>439.49</v>
      </c>
      <c r="DO482" s="78"/>
      <c r="DP482" s="79">
        <v>479.75</v>
      </c>
      <c r="DQ482" s="65" t="s">
        <v>403</v>
      </c>
      <c r="DR482" s="78">
        <v>529.67999999999995</v>
      </c>
      <c r="DS482" s="78">
        <v>557.1</v>
      </c>
      <c r="DT482" s="78">
        <v>505.16</v>
      </c>
      <c r="DU482" s="78">
        <v>578.30999999999995</v>
      </c>
      <c r="DV482" s="78"/>
      <c r="DW482" s="79"/>
      <c r="DX482" s="65" t="s">
        <v>404</v>
      </c>
      <c r="DY482" s="78">
        <v>562.30999999999995</v>
      </c>
      <c r="DZ482" s="78">
        <v>564.42999999999995</v>
      </c>
      <c r="EA482" s="78">
        <v>590.34</v>
      </c>
      <c r="EB482" s="78">
        <v>361.37</v>
      </c>
      <c r="EC482" s="78"/>
      <c r="ED482" s="79">
        <v>392.57</v>
      </c>
      <c r="EE482" s="65" t="s">
        <v>405</v>
      </c>
      <c r="EF482" s="68">
        <v>1</v>
      </c>
      <c r="EG482" s="78">
        <v>518.86</v>
      </c>
      <c r="EH482" s="78">
        <v>553.46</v>
      </c>
      <c r="EI482" s="78">
        <v>489.6</v>
      </c>
      <c r="EJ482" s="78"/>
      <c r="EK482" s="78">
        <v>337.54</v>
      </c>
      <c r="EL482" s="79">
        <v>292.17</v>
      </c>
      <c r="EM482" s="65" t="s">
        <v>406</v>
      </c>
      <c r="EN482" s="78">
        <v>582.79999999999995</v>
      </c>
      <c r="EO482" s="78">
        <v>562.32000000000005</v>
      </c>
      <c r="EP482" s="78">
        <v>492.2</v>
      </c>
      <c r="EQ482" s="78"/>
      <c r="ER482" s="78"/>
      <c r="ES482" s="79">
        <v>399.8</v>
      </c>
      <c r="ET482" s="65" t="s">
        <v>407</v>
      </c>
      <c r="EU482" s="68">
        <v>1</v>
      </c>
      <c r="EV482" s="78">
        <v>529.84</v>
      </c>
      <c r="EW482" s="78">
        <v>577.05999999999995</v>
      </c>
      <c r="EX482" s="78">
        <v>563.98</v>
      </c>
      <c r="EY482" s="78"/>
      <c r="EZ482" s="78"/>
      <c r="FA482" s="79">
        <v>371.43</v>
      </c>
      <c r="FB482" s="65" t="s">
        <v>408</v>
      </c>
      <c r="FC482" s="78">
        <v>624.69000000000005</v>
      </c>
      <c r="FD482" s="78">
        <v>625.4</v>
      </c>
      <c r="FE482" s="78">
        <v>645.37</v>
      </c>
      <c r="FF482" s="78"/>
      <c r="FG482" s="78"/>
      <c r="FH482" s="79"/>
      <c r="FI482" s="65" t="s">
        <v>409</v>
      </c>
      <c r="FJ482" s="78">
        <v>544.11</v>
      </c>
      <c r="FK482" s="78">
        <v>553.74</v>
      </c>
      <c r="FL482" s="78">
        <v>360.35</v>
      </c>
      <c r="FM482" s="78">
        <v>464.85</v>
      </c>
      <c r="FN482" s="78"/>
      <c r="FO482" s="79">
        <v>366.89</v>
      </c>
      <c r="FP482" s="65" t="s">
        <v>410</v>
      </c>
      <c r="FQ482" s="68">
        <v>0.24915288020729501</v>
      </c>
      <c r="FR482" s="78">
        <v>525.52</v>
      </c>
      <c r="FS482" s="78">
        <v>560.08000000000004</v>
      </c>
      <c r="FT482" s="78">
        <v>554.69000000000005</v>
      </c>
      <c r="FU482" s="78">
        <v>447.35</v>
      </c>
      <c r="FV482" s="78">
        <v>315.60000000000002</v>
      </c>
      <c r="FW482" s="79">
        <v>286.77999999999997</v>
      </c>
      <c r="FX482" s="65" t="s">
        <v>411</v>
      </c>
      <c r="FY482" s="78">
        <v>584.92999999999995</v>
      </c>
      <c r="FZ482" s="78">
        <v>588.23</v>
      </c>
      <c r="GA482" s="78">
        <v>546.02</v>
      </c>
      <c r="GB482" s="78">
        <v>514.23</v>
      </c>
      <c r="GC482" s="78"/>
      <c r="GD482" s="79">
        <v>397.85</v>
      </c>
      <c r="GE482" s="65" t="s">
        <v>412</v>
      </c>
      <c r="GF482" s="68">
        <v>0.22646978893015701</v>
      </c>
      <c r="GG482" s="78">
        <v>527.20000000000005</v>
      </c>
      <c r="GH482" s="78">
        <v>550.98</v>
      </c>
      <c r="GI482" s="78">
        <v>465.66</v>
      </c>
      <c r="GJ482" s="78">
        <v>415.52</v>
      </c>
      <c r="GK482" s="78"/>
      <c r="GL482" s="79">
        <v>441.7</v>
      </c>
      <c r="GM482" s="65" t="s">
        <v>413</v>
      </c>
      <c r="GN482" s="68">
        <v>0.107170798100933</v>
      </c>
      <c r="GO482" s="78">
        <v>586.14</v>
      </c>
      <c r="GP482" s="78">
        <v>615.01</v>
      </c>
      <c r="GQ482" s="78">
        <v>500.19</v>
      </c>
      <c r="GR482" s="78">
        <v>386.89</v>
      </c>
      <c r="GS482" s="78"/>
      <c r="GT482" s="79"/>
      <c r="GU482" s="65" t="s">
        <v>414</v>
      </c>
      <c r="GV482" s="68">
        <v>1</v>
      </c>
      <c r="GW482" s="78">
        <v>518.96</v>
      </c>
      <c r="GX482" s="78">
        <v>513.1</v>
      </c>
      <c r="GY482" s="78">
        <v>466.11</v>
      </c>
      <c r="GZ482" s="78">
        <v>373</v>
      </c>
      <c r="HA482" s="78"/>
      <c r="HB482" s="79">
        <v>428.41</v>
      </c>
      <c r="HC482" s="65" t="s">
        <v>415</v>
      </c>
      <c r="HD482" s="68">
        <v>1</v>
      </c>
      <c r="HE482" s="78">
        <v>520.66</v>
      </c>
      <c r="HF482" s="78">
        <v>580.62</v>
      </c>
      <c r="HG482" s="78"/>
      <c r="HH482" s="78">
        <v>321.2</v>
      </c>
      <c r="HI482" s="78">
        <v>314.56</v>
      </c>
      <c r="HJ482" s="79">
        <v>431.72</v>
      </c>
      <c r="HK482" s="85" t="s">
        <v>416</v>
      </c>
      <c r="HL482" s="68">
        <v>1.38600138600139</v>
      </c>
      <c r="HM482" s="78">
        <v>496.53</v>
      </c>
      <c r="HN482" s="78">
        <v>573</v>
      </c>
      <c r="HO482" s="78">
        <v>460.46</v>
      </c>
      <c r="HP482" s="78"/>
      <c r="HQ482" s="78"/>
      <c r="HR482" s="79"/>
    </row>
    <row r="483" spans="1:226" x14ac:dyDescent="0.25">
      <c r="A483" s="81">
        <v>42093</v>
      </c>
      <c r="B483" s="82" t="s">
        <v>387</v>
      </c>
      <c r="C483" s="83">
        <v>538.09462568819129</v>
      </c>
      <c r="D483" s="83">
        <v>560.59752653305259</v>
      </c>
      <c r="E483" s="83">
        <v>507.71485550394908</v>
      </c>
      <c r="F483" s="83">
        <v>378.80849478309722</v>
      </c>
      <c r="G483" s="83">
        <v>311.05903160726297</v>
      </c>
      <c r="H483" s="84">
        <v>364.41912111150089</v>
      </c>
      <c r="I483" s="82" t="s">
        <v>388</v>
      </c>
      <c r="J483" s="83">
        <v>551.1659617606166</v>
      </c>
      <c r="K483" s="83">
        <v>555.69403073349497</v>
      </c>
      <c r="L483" s="83">
        <v>505.93225538482392</v>
      </c>
      <c r="M483" s="83">
        <v>376.34263070960219</v>
      </c>
      <c r="N483" s="83">
        <v>306.85803278688525</v>
      </c>
      <c r="O483" s="84">
        <v>396.72555400593211</v>
      </c>
      <c r="P483" s="65" t="s">
        <v>389</v>
      </c>
      <c r="Q483" s="78">
        <v>533.30999999999995</v>
      </c>
      <c r="R483" s="78">
        <v>551.19000000000005</v>
      </c>
      <c r="S483" s="78">
        <v>514.86</v>
      </c>
      <c r="T483" s="78">
        <v>310</v>
      </c>
      <c r="U483" s="78"/>
      <c r="V483" s="79"/>
      <c r="W483" s="65" t="s">
        <v>390</v>
      </c>
      <c r="X483" s="78">
        <v>545.44000000000005</v>
      </c>
      <c r="Y483" s="78">
        <v>573.55999999999995</v>
      </c>
      <c r="Z483" s="78">
        <v>482.87</v>
      </c>
      <c r="AA483" s="78">
        <v>285.10000000000002</v>
      </c>
      <c r="AB483" s="78"/>
      <c r="AC483" s="79">
        <v>414.05</v>
      </c>
      <c r="AD483" s="65" t="s">
        <v>391</v>
      </c>
      <c r="AE483" s="68">
        <v>0.51129972389814904</v>
      </c>
      <c r="AF483" s="78">
        <v>570.1</v>
      </c>
      <c r="AG483" s="78">
        <v>650.20000000000005</v>
      </c>
      <c r="AH483" s="78">
        <v>536.35</v>
      </c>
      <c r="AI483" s="78"/>
      <c r="AJ483" s="78"/>
      <c r="AK483" s="79">
        <v>326.27999999999997</v>
      </c>
      <c r="AL483" s="69" t="s">
        <v>392</v>
      </c>
      <c r="AM483" s="70">
        <v>1</v>
      </c>
      <c r="AN483" s="78">
        <v>555.53</v>
      </c>
      <c r="AO483" s="78">
        <v>603.35</v>
      </c>
      <c r="AP483" s="78">
        <v>572.96</v>
      </c>
      <c r="AQ483" s="78">
        <v>524.1</v>
      </c>
      <c r="AR483" s="78"/>
      <c r="AS483" s="79"/>
      <c r="AT483" s="65" t="s">
        <v>393</v>
      </c>
      <c r="AU483" s="68">
        <v>3.6399373930768399E-2</v>
      </c>
      <c r="AV483" s="78">
        <v>484.31</v>
      </c>
      <c r="AW483" s="78">
        <v>567.24</v>
      </c>
      <c r="AX483" s="78">
        <v>501.42</v>
      </c>
      <c r="AY483" s="78">
        <v>256</v>
      </c>
      <c r="AZ483" s="78"/>
      <c r="BA483" s="79">
        <v>385.24</v>
      </c>
      <c r="BB483" s="65" t="s">
        <v>394</v>
      </c>
      <c r="BC483" s="78">
        <v>543.82000000000005</v>
      </c>
      <c r="BD483" s="78">
        <v>543.04999999999995</v>
      </c>
      <c r="BE483" s="78">
        <v>479.64</v>
      </c>
      <c r="BF483" s="78"/>
      <c r="BG483" s="78"/>
      <c r="BH483" s="79">
        <v>405.65</v>
      </c>
      <c r="BI483" s="65" t="s">
        <v>395</v>
      </c>
      <c r="BJ483" s="68">
        <v>0.13388673182487601</v>
      </c>
      <c r="BK483" s="78">
        <v>637.29999999999995</v>
      </c>
      <c r="BL483" s="78">
        <v>636.36</v>
      </c>
      <c r="BM483" s="78">
        <v>707.32</v>
      </c>
      <c r="BN483" s="78">
        <v>429.64</v>
      </c>
      <c r="BO483" s="78"/>
      <c r="BP483" s="79"/>
      <c r="BQ483" s="65" t="s">
        <v>396</v>
      </c>
      <c r="BR483" s="68">
        <v>1</v>
      </c>
      <c r="BS483" s="78">
        <v>533.9</v>
      </c>
      <c r="BT483" s="78">
        <v>542.08000000000004</v>
      </c>
      <c r="BU483" s="78">
        <v>552.38</v>
      </c>
      <c r="BV483" s="78"/>
      <c r="BW483" s="78"/>
      <c r="BX483" s="79">
        <v>384.25</v>
      </c>
      <c r="BY483" s="65" t="s">
        <v>397</v>
      </c>
      <c r="BZ483" s="78">
        <v>585.21</v>
      </c>
      <c r="CA483" s="78">
        <v>587.41999999999996</v>
      </c>
      <c r="CB483" s="78">
        <v>494.06</v>
      </c>
      <c r="CC483" s="78">
        <v>357.35</v>
      </c>
      <c r="CD483" s="78"/>
      <c r="CE483" s="79">
        <v>508.6</v>
      </c>
      <c r="CF483" s="65" t="s">
        <v>398</v>
      </c>
      <c r="CG483" s="78">
        <v>579.53</v>
      </c>
      <c r="CH483" s="78">
        <v>652.52</v>
      </c>
      <c r="CI483" s="78">
        <v>573.37</v>
      </c>
      <c r="CJ483" s="78"/>
      <c r="CK483" s="78"/>
      <c r="CL483" s="79"/>
      <c r="CM483" s="65" t="s">
        <v>399</v>
      </c>
      <c r="CN483" s="78">
        <v>530.87</v>
      </c>
      <c r="CO483" s="78">
        <v>511.12</v>
      </c>
      <c r="CP483" s="78">
        <v>545.9</v>
      </c>
      <c r="CQ483" s="78">
        <v>375.83</v>
      </c>
      <c r="CR483" s="78"/>
      <c r="CS483" s="79">
        <v>594.87</v>
      </c>
      <c r="CT483" s="65" t="s">
        <v>400</v>
      </c>
      <c r="CU483" s="78">
        <v>545.59</v>
      </c>
      <c r="CV483" s="78">
        <v>644.04</v>
      </c>
      <c r="CW483" s="78">
        <v>531.24</v>
      </c>
      <c r="CX483" s="78">
        <v>365.11</v>
      </c>
      <c r="CY483" s="78"/>
      <c r="CZ483" s="79"/>
      <c r="DA483" s="65" t="s">
        <v>401</v>
      </c>
      <c r="DB483" s="68">
        <v>0.130807869401423</v>
      </c>
      <c r="DC483" s="78">
        <v>531.6</v>
      </c>
      <c r="DD483" s="78">
        <v>551.49</v>
      </c>
      <c r="DE483" s="78">
        <v>486</v>
      </c>
      <c r="DF483" s="78">
        <v>666.99</v>
      </c>
      <c r="DG483" s="78"/>
      <c r="DH483" s="79">
        <v>466.49</v>
      </c>
      <c r="DI483" s="65" t="s">
        <v>402</v>
      </c>
      <c r="DJ483" s="68">
        <v>3.3352232931994799E-3</v>
      </c>
      <c r="DK483" s="78">
        <v>555.36</v>
      </c>
      <c r="DL483" s="78">
        <v>588.16999999999996</v>
      </c>
      <c r="DM483" s="78">
        <v>588.16999999999996</v>
      </c>
      <c r="DN483" s="78">
        <v>481.87</v>
      </c>
      <c r="DO483" s="78"/>
      <c r="DP483" s="79">
        <v>479.4</v>
      </c>
      <c r="DQ483" s="65" t="s">
        <v>403</v>
      </c>
      <c r="DR483" s="78">
        <v>513.41999999999996</v>
      </c>
      <c r="DS483" s="78">
        <v>557.1</v>
      </c>
      <c r="DT483" s="78">
        <v>498.99</v>
      </c>
      <c r="DU483" s="78">
        <v>574.66</v>
      </c>
      <c r="DV483" s="78"/>
      <c r="DW483" s="79"/>
      <c r="DX483" s="65" t="s">
        <v>404</v>
      </c>
      <c r="DY483" s="78">
        <v>565.07000000000005</v>
      </c>
      <c r="DZ483" s="78">
        <v>571.84</v>
      </c>
      <c r="EA483" s="78">
        <v>597.99</v>
      </c>
      <c r="EB483" s="78">
        <v>366.48</v>
      </c>
      <c r="EC483" s="78"/>
      <c r="ED483" s="79">
        <v>394.66</v>
      </c>
      <c r="EE483" s="65" t="s">
        <v>405</v>
      </c>
      <c r="EF483" s="68">
        <v>1</v>
      </c>
      <c r="EG483" s="78">
        <v>519.63</v>
      </c>
      <c r="EH483" s="78">
        <v>561.71</v>
      </c>
      <c r="EI483" s="78">
        <v>492.08</v>
      </c>
      <c r="EJ483" s="78"/>
      <c r="EK483" s="78">
        <v>294.14</v>
      </c>
      <c r="EL483" s="79">
        <v>273.52</v>
      </c>
      <c r="EM483" s="65" t="s">
        <v>406</v>
      </c>
      <c r="EN483" s="78">
        <v>558.67999999999995</v>
      </c>
      <c r="EO483" s="78">
        <v>562.32000000000005</v>
      </c>
      <c r="EP483" s="78">
        <v>492.2</v>
      </c>
      <c r="EQ483" s="78"/>
      <c r="ER483" s="78"/>
      <c r="ES483" s="79">
        <v>399.99</v>
      </c>
      <c r="ET483" s="65" t="s">
        <v>407</v>
      </c>
      <c r="EU483" s="68">
        <v>1</v>
      </c>
      <c r="EV483" s="78">
        <v>529.49</v>
      </c>
      <c r="EW483" s="78">
        <v>581.78</v>
      </c>
      <c r="EX483" s="78">
        <v>568.70000000000005</v>
      </c>
      <c r="EY483" s="78"/>
      <c r="EZ483" s="78"/>
      <c r="FA483" s="79">
        <v>373.49</v>
      </c>
      <c r="FB483" s="65" t="s">
        <v>408</v>
      </c>
      <c r="FC483" s="78">
        <v>624.69000000000005</v>
      </c>
      <c r="FD483" s="78">
        <v>642.35</v>
      </c>
      <c r="FE483" s="78">
        <v>645.37</v>
      </c>
      <c r="FF483" s="78"/>
      <c r="FG483" s="78"/>
      <c r="FH483" s="79"/>
      <c r="FI483" s="65" t="s">
        <v>409</v>
      </c>
      <c r="FJ483" s="78">
        <v>550.72</v>
      </c>
      <c r="FK483" s="78">
        <v>566.14</v>
      </c>
      <c r="FL483" s="78">
        <v>360.35</v>
      </c>
      <c r="FM483" s="78">
        <v>464.85</v>
      </c>
      <c r="FN483" s="78"/>
      <c r="FO483" s="79">
        <v>377.63</v>
      </c>
      <c r="FP483" s="65" t="s">
        <v>410</v>
      </c>
      <c r="FQ483" s="68">
        <v>0.24427182568762501</v>
      </c>
      <c r="FR483" s="78">
        <v>511.53</v>
      </c>
      <c r="FS483" s="78">
        <v>560.95000000000005</v>
      </c>
      <c r="FT483" s="78">
        <v>544.67999999999995</v>
      </c>
      <c r="FU483" s="78">
        <v>445.79</v>
      </c>
      <c r="FV483" s="78">
        <v>320.74</v>
      </c>
      <c r="FW483" s="79">
        <v>278.55</v>
      </c>
      <c r="FX483" s="65" t="s">
        <v>411</v>
      </c>
      <c r="FY483" s="78">
        <v>570.29</v>
      </c>
      <c r="FZ483" s="78">
        <v>588.23</v>
      </c>
      <c r="GA483" s="78">
        <v>554.96</v>
      </c>
      <c r="GB483" s="78">
        <v>508.74</v>
      </c>
      <c r="GC483" s="78"/>
      <c r="GD483" s="79">
        <v>397.85</v>
      </c>
      <c r="GE483" s="65" t="s">
        <v>412</v>
      </c>
      <c r="GF483" s="68">
        <v>0.227014755959137</v>
      </c>
      <c r="GG483" s="78">
        <v>545.04</v>
      </c>
      <c r="GH483" s="78">
        <v>571.37</v>
      </c>
      <c r="GI483" s="78">
        <v>414.08</v>
      </c>
      <c r="GJ483" s="78">
        <v>419.98</v>
      </c>
      <c r="GK483" s="78"/>
      <c r="GL483" s="79">
        <v>443.56</v>
      </c>
      <c r="GM483" s="65" t="s">
        <v>413</v>
      </c>
      <c r="GN483" s="68">
        <v>0.10728807922151801</v>
      </c>
      <c r="GO483" s="78">
        <v>578.20000000000005</v>
      </c>
      <c r="GP483" s="78">
        <v>607.1</v>
      </c>
      <c r="GQ483" s="78">
        <v>492.15</v>
      </c>
      <c r="GR483" s="78">
        <v>379.8</v>
      </c>
      <c r="GS483" s="78"/>
      <c r="GT483" s="79"/>
      <c r="GU483" s="65" t="s">
        <v>414</v>
      </c>
      <c r="GV483" s="68">
        <v>1</v>
      </c>
      <c r="GW483" s="78">
        <v>524.70000000000005</v>
      </c>
      <c r="GX483" s="78">
        <v>530.30999999999995</v>
      </c>
      <c r="GY483" s="78">
        <v>489.88</v>
      </c>
      <c r="GZ483" s="78">
        <v>373</v>
      </c>
      <c r="HA483" s="78"/>
      <c r="HB483" s="79">
        <v>433.91</v>
      </c>
      <c r="HC483" s="65" t="s">
        <v>415</v>
      </c>
      <c r="HD483" s="68">
        <v>1</v>
      </c>
      <c r="HE483" s="78">
        <v>516.5</v>
      </c>
      <c r="HF483" s="78">
        <v>579.78</v>
      </c>
      <c r="HG483" s="78"/>
      <c r="HH483" s="78">
        <v>313.70999999999998</v>
      </c>
      <c r="HI483" s="78">
        <v>307.07</v>
      </c>
      <c r="HJ483" s="79">
        <v>435.89</v>
      </c>
      <c r="HK483" s="85" t="s">
        <v>416</v>
      </c>
      <c r="HL483" s="68">
        <v>1.3646288209607</v>
      </c>
      <c r="HM483" s="78">
        <v>483.54</v>
      </c>
      <c r="HN483" s="78">
        <v>562.13</v>
      </c>
      <c r="HO483" s="78">
        <v>479.39</v>
      </c>
      <c r="HP483" s="78"/>
      <c r="HQ483" s="78"/>
      <c r="HR483" s="79"/>
    </row>
    <row r="484" spans="1:226" x14ac:dyDescent="0.25">
      <c r="A484" s="81">
        <v>42086</v>
      </c>
      <c r="B484" s="82" t="s">
        <v>387</v>
      </c>
      <c r="C484" s="83">
        <v>531.05599092338309</v>
      </c>
      <c r="D484" s="83">
        <v>561.66931071908834</v>
      </c>
      <c r="E484" s="83">
        <v>507.52197149414434</v>
      </c>
      <c r="F484" s="83">
        <v>378.66250504452108</v>
      </c>
      <c r="G484" s="83">
        <v>319.68351042367181</v>
      </c>
      <c r="H484" s="84">
        <v>360.16434044355339</v>
      </c>
      <c r="I484" s="82" t="s">
        <v>388</v>
      </c>
      <c r="J484" s="83">
        <v>543.64786461758968</v>
      </c>
      <c r="K484" s="83">
        <v>557.27645836338843</v>
      </c>
      <c r="L484" s="83">
        <v>505.742236961515</v>
      </c>
      <c r="M484" s="83">
        <v>376.52521530496551</v>
      </c>
      <c r="N484" s="83">
        <v>320.1580327868852</v>
      </c>
      <c r="O484" s="84">
        <v>393.93204882639338</v>
      </c>
      <c r="P484" s="65" t="s">
        <v>389</v>
      </c>
      <c r="Q484" s="78">
        <v>519.14</v>
      </c>
      <c r="R484" s="78">
        <v>548.69000000000005</v>
      </c>
      <c r="S484" s="78">
        <v>506.89</v>
      </c>
      <c r="T484" s="78">
        <v>316</v>
      </c>
      <c r="U484" s="78"/>
      <c r="V484" s="79"/>
      <c r="W484" s="65" t="s">
        <v>390</v>
      </c>
      <c r="X484" s="78">
        <v>520.48</v>
      </c>
      <c r="Y484" s="78">
        <v>512.15</v>
      </c>
      <c r="Z484" s="78">
        <v>482.87</v>
      </c>
      <c r="AA484" s="78">
        <v>285.10000000000002</v>
      </c>
      <c r="AB484" s="78"/>
      <c r="AC484" s="79">
        <v>414.05</v>
      </c>
      <c r="AD484" s="65" t="s">
        <v>391</v>
      </c>
      <c r="AE484" s="68">
        <v>0.51129972389814904</v>
      </c>
      <c r="AF484" s="78">
        <v>570.1</v>
      </c>
      <c r="AG484" s="78">
        <v>650.20000000000005</v>
      </c>
      <c r="AH484" s="78">
        <v>536.35</v>
      </c>
      <c r="AI484" s="78"/>
      <c r="AJ484" s="78"/>
      <c r="AK484" s="79">
        <v>327.86</v>
      </c>
      <c r="AL484" s="69" t="s">
        <v>392</v>
      </c>
      <c r="AM484" s="70">
        <v>1</v>
      </c>
      <c r="AN484" s="78">
        <v>555.29</v>
      </c>
      <c r="AO484" s="78">
        <v>603.35</v>
      </c>
      <c r="AP484" s="78">
        <v>572.96</v>
      </c>
      <c r="AQ484" s="78">
        <v>524.1</v>
      </c>
      <c r="AR484" s="78"/>
      <c r="AS484" s="79"/>
      <c r="AT484" s="65" t="s">
        <v>393</v>
      </c>
      <c r="AU484" s="68">
        <v>3.6531014831591997E-2</v>
      </c>
      <c r="AV484" s="78">
        <v>483.31</v>
      </c>
      <c r="AW484" s="78">
        <v>568.03</v>
      </c>
      <c r="AX484" s="78">
        <v>504.62</v>
      </c>
      <c r="AY484" s="78">
        <v>256.92</v>
      </c>
      <c r="AZ484" s="78"/>
      <c r="BA484" s="79">
        <v>385.97</v>
      </c>
      <c r="BB484" s="65" t="s">
        <v>394</v>
      </c>
      <c r="BC484" s="78">
        <v>529.53</v>
      </c>
      <c r="BD484" s="78">
        <v>546.41</v>
      </c>
      <c r="BE484" s="78">
        <v>479.73</v>
      </c>
      <c r="BF484" s="78"/>
      <c r="BG484" s="78"/>
      <c r="BH484" s="79">
        <v>402.22</v>
      </c>
      <c r="BI484" s="65" t="s">
        <v>395</v>
      </c>
      <c r="BJ484" s="68">
        <v>0.13412916638723099</v>
      </c>
      <c r="BK484" s="78">
        <v>606.26</v>
      </c>
      <c r="BL484" s="78">
        <v>626.79</v>
      </c>
      <c r="BM484" s="78">
        <v>697.87</v>
      </c>
      <c r="BN484" s="78">
        <v>410.3</v>
      </c>
      <c r="BO484" s="78"/>
      <c r="BP484" s="79"/>
      <c r="BQ484" s="65" t="s">
        <v>396</v>
      </c>
      <c r="BR484" s="68">
        <v>1</v>
      </c>
      <c r="BS484" s="78">
        <v>528.9</v>
      </c>
      <c r="BT484" s="78">
        <v>569.58000000000004</v>
      </c>
      <c r="BU484" s="78">
        <v>557.38</v>
      </c>
      <c r="BV484" s="78"/>
      <c r="BW484" s="78"/>
      <c r="BX484" s="79">
        <v>384.25</v>
      </c>
      <c r="BY484" s="65" t="s">
        <v>397</v>
      </c>
      <c r="BZ484" s="78">
        <v>580.72</v>
      </c>
      <c r="CA484" s="78">
        <v>590.57000000000005</v>
      </c>
      <c r="CB484" s="78">
        <v>496.51</v>
      </c>
      <c r="CC484" s="78">
        <v>360.48</v>
      </c>
      <c r="CD484" s="78"/>
      <c r="CE484" s="79">
        <v>508.19</v>
      </c>
      <c r="CF484" s="65" t="s">
        <v>398</v>
      </c>
      <c r="CG484" s="78">
        <v>573.88</v>
      </c>
      <c r="CH484" s="78">
        <v>650.1</v>
      </c>
      <c r="CI484" s="78">
        <v>570.95000000000005</v>
      </c>
      <c r="CJ484" s="78"/>
      <c r="CK484" s="78"/>
      <c r="CL484" s="79"/>
      <c r="CM484" s="65" t="s">
        <v>399</v>
      </c>
      <c r="CN484" s="78">
        <v>530.21</v>
      </c>
      <c r="CO484" s="78">
        <v>520.12</v>
      </c>
      <c r="CP484" s="78">
        <v>543.76</v>
      </c>
      <c r="CQ484" s="78">
        <v>365.87</v>
      </c>
      <c r="CR484" s="78"/>
      <c r="CS484" s="79">
        <v>595.14</v>
      </c>
      <c r="CT484" s="65" t="s">
        <v>400</v>
      </c>
      <c r="CU484" s="78">
        <v>548.11</v>
      </c>
      <c r="CV484" s="78">
        <v>648.86</v>
      </c>
      <c r="CW484" s="78">
        <v>537.75</v>
      </c>
      <c r="CX484" s="78">
        <v>365.89</v>
      </c>
      <c r="CY484" s="78"/>
      <c r="CZ484" s="79"/>
      <c r="DA484" s="65" t="s">
        <v>401</v>
      </c>
      <c r="DB484" s="68">
        <v>0.13078733978550899</v>
      </c>
      <c r="DC484" s="78">
        <v>539.04999999999995</v>
      </c>
      <c r="DD484" s="78">
        <v>564.79</v>
      </c>
      <c r="DE484" s="78">
        <v>507.59</v>
      </c>
      <c r="DF484" s="78">
        <v>666.88</v>
      </c>
      <c r="DG484" s="78"/>
      <c r="DH484" s="79">
        <v>506.7</v>
      </c>
      <c r="DI484" s="65" t="s">
        <v>402</v>
      </c>
      <c r="DJ484" s="68">
        <v>3.2813781788351101E-3</v>
      </c>
      <c r="DK484" s="78">
        <v>554.22</v>
      </c>
      <c r="DL484" s="78">
        <v>585.65</v>
      </c>
      <c r="DM484" s="78">
        <v>585.65</v>
      </c>
      <c r="DN484" s="78">
        <v>468.71</v>
      </c>
      <c r="DO484" s="78"/>
      <c r="DP484" s="79">
        <v>464.75</v>
      </c>
      <c r="DQ484" s="65" t="s">
        <v>403</v>
      </c>
      <c r="DR484" s="78">
        <v>513.41999999999996</v>
      </c>
      <c r="DS484" s="78">
        <v>557.1</v>
      </c>
      <c r="DT484" s="78">
        <v>504.58</v>
      </c>
      <c r="DU484" s="78">
        <v>565.32000000000005</v>
      </c>
      <c r="DV484" s="78"/>
      <c r="DW484" s="79"/>
      <c r="DX484" s="65" t="s">
        <v>404</v>
      </c>
      <c r="DY484" s="78">
        <v>565.16999999999996</v>
      </c>
      <c r="DZ484" s="78">
        <v>576.42999999999995</v>
      </c>
      <c r="EA484" s="78">
        <v>595.88</v>
      </c>
      <c r="EB484" s="78">
        <v>356.51</v>
      </c>
      <c r="EC484" s="78"/>
      <c r="ED484" s="79">
        <v>390.16</v>
      </c>
      <c r="EE484" s="65" t="s">
        <v>405</v>
      </c>
      <c r="EF484" s="68">
        <v>1</v>
      </c>
      <c r="EG484" s="78">
        <v>532.09</v>
      </c>
      <c r="EH484" s="78">
        <v>579.65</v>
      </c>
      <c r="EI484" s="78">
        <v>500.35</v>
      </c>
      <c r="EJ484" s="78"/>
      <c r="EK484" s="78">
        <v>300.24</v>
      </c>
      <c r="EL484" s="79">
        <v>276.58999999999997</v>
      </c>
      <c r="EM484" s="65" t="s">
        <v>406</v>
      </c>
      <c r="EN484" s="78">
        <v>558.67999999999995</v>
      </c>
      <c r="EO484" s="78">
        <v>562.32000000000005</v>
      </c>
      <c r="EP484" s="78">
        <v>492.2</v>
      </c>
      <c r="EQ484" s="78"/>
      <c r="ER484" s="78"/>
      <c r="ES484" s="79">
        <v>399.99</v>
      </c>
      <c r="ET484" s="65" t="s">
        <v>407</v>
      </c>
      <c r="EU484" s="68">
        <v>1</v>
      </c>
      <c r="EV484" s="78">
        <v>529.12</v>
      </c>
      <c r="EW484" s="78">
        <v>588.67999999999995</v>
      </c>
      <c r="EX484" s="78">
        <v>575.6</v>
      </c>
      <c r="EY484" s="78"/>
      <c r="EZ484" s="78"/>
      <c r="FA484" s="79">
        <v>374.73</v>
      </c>
      <c r="FB484" s="65" t="s">
        <v>408</v>
      </c>
      <c r="FC484" s="78">
        <v>624.69000000000005</v>
      </c>
      <c r="FD484" s="78">
        <v>642.35</v>
      </c>
      <c r="FE484" s="78">
        <v>645.37</v>
      </c>
      <c r="FF484" s="78"/>
      <c r="FG484" s="78"/>
      <c r="FH484" s="79"/>
      <c r="FI484" s="65" t="s">
        <v>409</v>
      </c>
      <c r="FJ484" s="78">
        <v>539.98</v>
      </c>
      <c r="FK484" s="78">
        <v>567.79</v>
      </c>
      <c r="FL484" s="78">
        <v>360.35</v>
      </c>
      <c r="FM484" s="78">
        <v>464.85</v>
      </c>
      <c r="FN484" s="78"/>
      <c r="FO484" s="79">
        <v>380.94</v>
      </c>
      <c r="FP484" s="65" t="s">
        <v>410</v>
      </c>
      <c r="FQ484" s="68">
        <v>0.24263011039669999</v>
      </c>
      <c r="FR484" s="78">
        <v>509.96</v>
      </c>
      <c r="FS484" s="78">
        <v>564.4</v>
      </c>
      <c r="FT484" s="78">
        <v>546.14</v>
      </c>
      <c r="FU484" s="78">
        <v>440.94</v>
      </c>
      <c r="FV484" s="78">
        <v>318.58999999999997</v>
      </c>
      <c r="FW484" s="79">
        <v>265.76</v>
      </c>
      <c r="FX484" s="65" t="s">
        <v>411</v>
      </c>
      <c r="FY484" s="78">
        <v>568.66999999999996</v>
      </c>
      <c r="FZ484" s="78">
        <v>592.29999999999995</v>
      </c>
      <c r="GA484" s="78">
        <v>559.84</v>
      </c>
      <c r="GB484" s="78">
        <v>525.72</v>
      </c>
      <c r="GC484" s="78"/>
      <c r="GD484" s="79">
        <v>396.23</v>
      </c>
      <c r="GE484" s="65" t="s">
        <v>412</v>
      </c>
      <c r="GF484" s="68">
        <v>0.226142017186793</v>
      </c>
      <c r="GG484" s="78">
        <v>534.41999999999996</v>
      </c>
      <c r="GH484" s="78">
        <v>577.70000000000005</v>
      </c>
      <c r="GI484" s="78">
        <v>463.73</v>
      </c>
      <c r="GJ484" s="78">
        <v>485.38</v>
      </c>
      <c r="GK484" s="78"/>
      <c r="GL484" s="79">
        <v>444.4</v>
      </c>
      <c r="GM484" s="65" t="s">
        <v>413</v>
      </c>
      <c r="GN484" s="68">
        <v>0.107753976121719</v>
      </c>
      <c r="GO484" s="78">
        <v>559.16</v>
      </c>
      <c r="GP484" s="78">
        <v>601.12</v>
      </c>
      <c r="GQ484" s="78">
        <v>485.84</v>
      </c>
      <c r="GR484" s="78">
        <v>363.35</v>
      </c>
      <c r="GS484" s="78"/>
      <c r="GT484" s="79"/>
      <c r="GU484" s="65" t="s">
        <v>414</v>
      </c>
      <c r="GV484" s="68">
        <v>1</v>
      </c>
      <c r="GW484" s="78">
        <v>524.70000000000005</v>
      </c>
      <c r="GX484" s="78">
        <v>530.30999999999995</v>
      </c>
      <c r="GY484" s="78">
        <v>489.88</v>
      </c>
      <c r="GZ484" s="78">
        <v>373</v>
      </c>
      <c r="HA484" s="78"/>
      <c r="HB484" s="79">
        <v>433.91</v>
      </c>
      <c r="HC484" s="65" t="s">
        <v>415</v>
      </c>
      <c r="HD484" s="68">
        <v>1</v>
      </c>
      <c r="HE484" s="78">
        <v>501.5</v>
      </c>
      <c r="HF484" s="78">
        <v>578.95000000000005</v>
      </c>
      <c r="HG484" s="78"/>
      <c r="HH484" s="78">
        <v>327.13</v>
      </c>
      <c r="HI484" s="78">
        <v>320.49</v>
      </c>
      <c r="HJ484" s="79">
        <v>436.72</v>
      </c>
      <c r="HK484" s="85" t="s">
        <v>416</v>
      </c>
      <c r="HL484" s="68">
        <v>1.3664935774801901</v>
      </c>
      <c r="HM484" s="78">
        <v>479.49</v>
      </c>
      <c r="HN484" s="78">
        <v>559.91999999999996</v>
      </c>
      <c r="HO484" s="78">
        <v>467</v>
      </c>
      <c r="HP484" s="78"/>
      <c r="HQ484" s="78"/>
      <c r="HR484" s="79"/>
    </row>
    <row r="485" spans="1:226" x14ac:dyDescent="0.25">
      <c r="A485" s="81">
        <v>42079</v>
      </c>
      <c r="B485" s="82" t="s">
        <v>387</v>
      </c>
      <c r="C485" s="83">
        <v>533.50508236536859</v>
      </c>
      <c r="D485" s="83">
        <v>574.27293128162444</v>
      </c>
      <c r="E485" s="83">
        <v>528.05920140229</v>
      </c>
      <c r="F485" s="83">
        <v>382.18207911133737</v>
      </c>
      <c r="G485" s="83">
        <v>325.10859448554135</v>
      </c>
      <c r="H485" s="84">
        <v>355.0801150371592</v>
      </c>
      <c r="I485" s="82" t="s">
        <v>388</v>
      </c>
      <c r="J485" s="83">
        <v>545.65588751649807</v>
      </c>
      <c r="K485" s="83">
        <v>571.26762857681319</v>
      </c>
      <c r="L485" s="83">
        <v>527.06598682232254</v>
      </c>
      <c r="M485" s="83">
        <v>379.42751962412206</v>
      </c>
      <c r="N485" s="83">
        <v>324.47442622950814</v>
      </c>
      <c r="O485" s="84">
        <v>387.81555706917931</v>
      </c>
      <c r="P485" s="65" t="s">
        <v>389</v>
      </c>
      <c r="Q485" s="78">
        <v>523.30999999999995</v>
      </c>
      <c r="R485" s="78">
        <v>564.53</v>
      </c>
      <c r="S485" s="78">
        <v>519.97</v>
      </c>
      <c r="T485" s="78">
        <v>322</v>
      </c>
      <c r="U485" s="78"/>
      <c r="V485" s="79"/>
      <c r="W485" s="65" t="s">
        <v>390</v>
      </c>
      <c r="X485" s="78">
        <v>540.07000000000005</v>
      </c>
      <c r="Y485" s="78">
        <v>572.32000000000005</v>
      </c>
      <c r="Z485" s="78">
        <v>508.83</v>
      </c>
      <c r="AA485" s="78">
        <v>295.72000000000003</v>
      </c>
      <c r="AB485" s="78"/>
      <c r="AC485" s="79">
        <v>414.05</v>
      </c>
      <c r="AD485" s="65" t="s">
        <v>391</v>
      </c>
      <c r="AE485" s="68">
        <v>0.51129972389814904</v>
      </c>
      <c r="AF485" s="78">
        <v>562.79999999999995</v>
      </c>
      <c r="AG485" s="78">
        <v>647.77</v>
      </c>
      <c r="AH485" s="78">
        <v>536.35</v>
      </c>
      <c r="AI485" s="78"/>
      <c r="AJ485" s="78"/>
      <c r="AK485" s="79">
        <v>315.69</v>
      </c>
      <c r="AL485" s="69" t="s">
        <v>392</v>
      </c>
      <c r="AM485" s="70">
        <v>1</v>
      </c>
      <c r="AN485" s="78">
        <v>554.75</v>
      </c>
      <c r="AO485" s="78">
        <v>603.75</v>
      </c>
      <c r="AP485" s="78">
        <v>573.02</v>
      </c>
      <c r="AQ485" s="78">
        <v>567.48</v>
      </c>
      <c r="AR485" s="78"/>
      <c r="AS485" s="79"/>
      <c r="AT485" s="65" t="s">
        <v>393</v>
      </c>
      <c r="AU485" s="68">
        <v>3.6619305697963997E-2</v>
      </c>
      <c r="AV485" s="78">
        <v>479.61</v>
      </c>
      <c r="AW485" s="78">
        <v>566.67999999999995</v>
      </c>
      <c r="AX485" s="78">
        <v>517.1</v>
      </c>
      <c r="AY485" s="78">
        <v>257.54000000000002</v>
      </c>
      <c r="AZ485" s="78"/>
      <c r="BA485" s="79">
        <v>387.75</v>
      </c>
      <c r="BB485" s="65" t="s">
        <v>394</v>
      </c>
      <c r="BC485" s="78">
        <v>536.26</v>
      </c>
      <c r="BD485" s="78">
        <v>559.01</v>
      </c>
      <c r="BE485" s="78">
        <v>506.22</v>
      </c>
      <c r="BF485" s="78"/>
      <c r="BG485" s="78"/>
      <c r="BH485" s="79">
        <v>400.2</v>
      </c>
      <c r="BI485" s="65" t="s">
        <v>395</v>
      </c>
      <c r="BJ485" s="68">
        <v>0.13394232443509799</v>
      </c>
      <c r="BK485" s="78">
        <v>616.13</v>
      </c>
      <c r="BL485" s="78">
        <v>643.05999999999995</v>
      </c>
      <c r="BM485" s="78">
        <v>714.05</v>
      </c>
      <c r="BN485" s="78">
        <v>429.82</v>
      </c>
      <c r="BO485" s="78"/>
      <c r="BP485" s="79"/>
      <c r="BQ485" s="65" t="s">
        <v>396</v>
      </c>
      <c r="BR485" s="68">
        <v>1</v>
      </c>
      <c r="BS485" s="78">
        <v>523.05999999999995</v>
      </c>
      <c r="BT485" s="78">
        <v>581.25</v>
      </c>
      <c r="BU485" s="78">
        <v>564.88</v>
      </c>
      <c r="BV485" s="78"/>
      <c r="BW485" s="78"/>
      <c r="BX485" s="79">
        <v>384.25</v>
      </c>
      <c r="BY485" s="65" t="s">
        <v>397</v>
      </c>
      <c r="BZ485" s="78">
        <v>587.09</v>
      </c>
      <c r="CA485" s="78">
        <v>606.28</v>
      </c>
      <c r="CB485" s="78">
        <v>506.27</v>
      </c>
      <c r="CC485" s="78">
        <v>362.32</v>
      </c>
      <c r="CD485" s="78"/>
      <c r="CE485" s="79">
        <v>506.66</v>
      </c>
      <c r="CF485" s="65" t="s">
        <v>398</v>
      </c>
      <c r="CG485" s="78">
        <v>555.33000000000004</v>
      </c>
      <c r="CH485" s="78">
        <v>637.20000000000005</v>
      </c>
      <c r="CI485" s="78">
        <v>590.30999999999995</v>
      </c>
      <c r="CJ485" s="78"/>
      <c r="CK485" s="78"/>
      <c r="CL485" s="79"/>
      <c r="CM485" s="65" t="s">
        <v>399</v>
      </c>
      <c r="CN485" s="78">
        <v>532.02</v>
      </c>
      <c r="CO485" s="78">
        <v>535.20000000000005</v>
      </c>
      <c r="CP485" s="78">
        <v>563.97</v>
      </c>
      <c r="CQ485" s="78">
        <v>357.96</v>
      </c>
      <c r="CR485" s="78"/>
      <c r="CS485" s="79">
        <v>596.28</v>
      </c>
      <c r="CT485" s="65" t="s">
        <v>400</v>
      </c>
      <c r="CU485" s="78">
        <v>547.03</v>
      </c>
      <c r="CV485" s="78">
        <v>649.33000000000004</v>
      </c>
      <c r="CW485" s="78">
        <v>542.96</v>
      </c>
      <c r="CX485" s="78">
        <v>380.78</v>
      </c>
      <c r="CY485" s="78"/>
      <c r="CZ485" s="79"/>
      <c r="DA485" s="65" t="s">
        <v>401</v>
      </c>
      <c r="DB485" s="68">
        <v>0.130830117092955</v>
      </c>
      <c r="DC485" s="78">
        <v>541.01</v>
      </c>
      <c r="DD485" s="78">
        <v>573.77</v>
      </c>
      <c r="DE485" s="78">
        <v>516.44000000000005</v>
      </c>
      <c r="DF485" s="78">
        <v>667.1</v>
      </c>
      <c r="DG485" s="78"/>
      <c r="DH485" s="79">
        <v>503.3</v>
      </c>
      <c r="DI485" s="65" t="s">
        <v>402</v>
      </c>
      <c r="DJ485" s="68">
        <v>3.2929399367755499E-3</v>
      </c>
      <c r="DK485" s="78">
        <v>551.45000000000005</v>
      </c>
      <c r="DL485" s="78">
        <v>607.13</v>
      </c>
      <c r="DM485" s="78">
        <v>607.13</v>
      </c>
      <c r="DN485" s="78">
        <v>450.55</v>
      </c>
      <c r="DO485" s="78"/>
      <c r="DP485" s="79">
        <v>469.8</v>
      </c>
      <c r="DQ485" s="65" t="s">
        <v>403</v>
      </c>
      <c r="DR485" s="78">
        <v>497.16</v>
      </c>
      <c r="DS485" s="78">
        <v>557.1</v>
      </c>
      <c r="DT485" s="78">
        <v>512.83000000000004</v>
      </c>
      <c r="DU485" s="78">
        <v>577.01</v>
      </c>
      <c r="DV485" s="78"/>
      <c r="DW485" s="79"/>
      <c r="DX485" s="65" t="s">
        <v>404</v>
      </c>
      <c r="DY485" s="78">
        <v>563.05999999999995</v>
      </c>
      <c r="DZ485" s="78">
        <v>585.46</v>
      </c>
      <c r="EA485" s="78">
        <v>607.45000000000005</v>
      </c>
      <c r="EB485" s="78">
        <v>359.07</v>
      </c>
      <c r="EC485" s="78"/>
      <c r="ED485" s="79">
        <v>382.62</v>
      </c>
      <c r="EE485" s="65" t="s">
        <v>405</v>
      </c>
      <c r="EF485" s="68">
        <v>1</v>
      </c>
      <c r="EG485" s="78">
        <v>538.88</v>
      </c>
      <c r="EH485" s="78">
        <v>597.58000000000004</v>
      </c>
      <c r="EI485" s="78">
        <v>499.52</v>
      </c>
      <c r="EJ485" s="78"/>
      <c r="EK485" s="78">
        <v>388.94</v>
      </c>
      <c r="EL485" s="79">
        <v>255.64</v>
      </c>
      <c r="EM485" s="65" t="s">
        <v>406</v>
      </c>
      <c r="EN485" s="78">
        <v>561.20000000000005</v>
      </c>
      <c r="EO485" s="78">
        <v>584.17999999999995</v>
      </c>
      <c r="EP485" s="78">
        <v>516.79</v>
      </c>
      <c r="EQ485" s="78"/>
      <c r="ER485" s="78"/>
      <c r="ES485" s="79">
        <v>421.39</v>
      </c>
      <c r="ET485" s="65" t="s">
        <v>407</v>
      </c>
      <c r="EU485" s="68">
        <v>1</v>
      </c>
      <c r="EV485" s="78">
        <v>528.97</v>
      </c>
      <c r="EW485" s="78">
        <v>590.04</v>
      </c>
      <c r="EX485" s="78">
        <v>576.96</v>
      </c>
      <c r="EY485" s="78"/>
      <c r="EZ485" s="78"/>
      <c r="FA485" s="79">
        <v>374.73</v>
      </c>
      <c r="FB485" s="65" t="s">
        <v>408</v>
      </c>
      <c r="FC485" s="78">
        <v>624.69000000000005</v>
      </c>
      <c r="FD485" s="78">
        <v>642.35</v>
      </c>
      <c r="FE485" s="78">
        <v>645.37</v>
      </c>
      <c r="FF485" s="78"/>
      <c r="FG485" s="78"/>
      <c r="FH485" s="79"/>
      <c r="FI485" s="65" t="s">
        <v>409</v>
      </c>
      <c r="FJ485" s="78">
        <v>543.29</v>
      </c>
      <c r="FK485" s="78">
        <v>578.54</v>
      </c>
      <c r="FL485" s="78">
        <v>360.35</v>
      </c>
      <c r="FM485" s="78">
        <v>464.85</v>
      </c>
      <c r="FN485" s="78"/>
      <c r="FO485" s="79">
        <v>377.63</v>
      </c>
      <c r="FP485" s="65" t="s">
        <v>410</v>
      </c>
      <c r="FQ485" s="68">
        <v>0.24224219374530701</v>
      </c>
      <c r="FR485" s="78">
        <v>512.29999999999995</v>
      </c>
      <c r="FS485" s="78">
        <v>570.44000000000005</v>
      </c>
      <c r="FT485" s="78">
        <v>560.96</v>
      </c>
      <c r="FU485" s="78">
        <v>431.64</v>
      </c>
      <c r="FV485" s="78">
        <v>326.57</v>
      </c>
      <c r="FW485" s="79">
        <v>262.04000000000002</v>
      </c>
      <c r="FX485" s="65" t="s">
        <v>411</v>
      </c>
      <c r="FY485" s="78">
        <v>559.73</v>
      </c>
      <c r="FZ485" s="78">
        <v>600.42999999999995</v>
      </c>
      <c r="GA485" s="78">
        <v>564.72</v>
      </c>
      <c r="GB485" s="78">
        <v>534.24</v>
      </c>
      <c r="GC485" s="78"/>
      <c r="GD485" s="79">
        <v>397.04</v>
      </c>
      <c r="GE485" s="65" t="s">
        <v>412</v>
      </c>
      <c r="GF485" s="68">
        <v>0.22540290769750901</v>
      </c>
      <c r="GG485" s="78">
        <v>541.16</v>
      </c>
      <c r="GH485" s="78">
        <v>582.61</v>
      </c>
      <c r="GI485" s="78">
        <v>390.86</v>
      </c>
      <c r="GJ485" s="78">
        <v>530.15</v>
      </c>
      <c r="GK485" s="78"/>
      <c r="GL485" s="79">
        <v>443.96</v>
      </c>
      <c r="GM485" s="65" t="s">
        <v>413</v>
      </c>
      <c r="GN485" s="68">
        <v>0.10925140934318101</v>
      </c>
      <c r="GO485" s="78">
        <v>558.19000000000005</v>
      </c>
      <c r="GP485" s="78">
        <v>618.21</v>
      </c>
      <c r="GQ485" s="78">
        <v>484.55</v>
      </c>
      <c r="GR485" s="78">
        <v>371.24</v>
      </c>
      <c r="GS485" s="78"/>
      <c r="GT485" s="79"/>
      <c r="GU485" s="65" t="s">
        <v>414</v>
      </c>
      <c r="GV485" s="68">
        <v>1</v>
      </c>
      <c r="GW485" s="78">
        <v>500.3</v>
      </c>
      <c r="GX485" s="78">
        <v>531.13</v>
      </c>
      <c r="GY485" s="78">
        <v>489.06</v>
      </c>
      <c r="GZ485" s="78">
        <v>373</v>
      </c>
      <c r="HA485" s="78"/>
      <c r="HB485" s="79">
        <v>433.91</v>
      </c>
      <c r="HC485" s="65" t="s">
        <v>415</v>
      </c>
      <c r="HD485" s="68">
        <v>1</v>
      </c>
      <c r="HE485" s="78">
        <v>475.66</v>
      </c>
      <c r="HF485" s="78">
        <v>561.45000000000005</v>
      </c>
      <c r="HG485" s="78"/>
      <c r="HH485" s="78">
        <v>330.04</v>
      </c>
      <c r="HI485" s="78">
        <v>323.39999999999998</v>
      </c>
      <c r="HJ485" s="79">
        <v>445.05</v>
      </c>
      <c r="HK485" s="85" t="s">
        <v>416</v>
      </c>
      <c r="HL485" s="68">
        <v>1.4023278642546599</v>
      </c>
      <c r="HM485" s="78">
        <v>484.94</v>
      </c>
      <c r="HN485" s="78">
        <v>569.39</v>
      </c>
      <c r="HO485" s="78">
        <v>497.66</v>
      </c>
      <c r="HP485" s="78"/>
      <c r="HQ485" s="78"/>
      <c r="HR485" s="79"/>
    </row>
    <row r="486" spans="1:226" x14ac:dyDescent="0.25">
      <c r="A486" s="81">
        <v>42072</v>
      </c>
      <c r="B486" s="82" t="s">
        <v>387</v>
      </c>
      <c r="C486" s="83">
        <v>522.60687705745534</v>
      </c>
      <c r="D486" s="83">
        <v>573.1285973467651</v>
      </c>
      <c r="E486" s="83">
        <v>531.87580876652282</v>
      </c>
      <c r="F486" s="83">
        <v>376.69050799206673</v>
      </c>
      <c r="G486" s="83">
        <v>319.08133154001348</v>
      </c>
      <c r="H486" s="84">
        <v>348.5548434965429</v>
      </c>
      <c r="I486" s="82" t="s">
        <v>388</v>
      </c>
      <c r="J486" s="83">
        <v>535.26201146686901</v>
      </c>
      <c r="K486" s="83">
        <v>571.90679702247519</v>
      </c>
      <c r="L486" s="83">
        <v>530.2910910488024</v>
      </c>
      <c r="M486" s="83">
        <v>372.29880414179416</v>
      </c>
      <c r="N486" s="83">
        <v>315.48885245901641</v>
      </c>
      <c r="O486" s="84">
        <v>384.42441891083882</v>
      </c>
      <c r="P486" s="65" t="s">
        <v>389</v>
      </c>
      <c r="Q486" s="78">
        <v>515.80999999999995</v>
      </c>
      <c r="R486" s="78">
        <v>572.03</v>
      </c>
      <c r="S486" s="78">
        <v>531.58000000000004</v>
      </c>
      <c r="T486" s="78">
        <v>322</v>
      </c>
      <c r="U486" s="78"/>
      <c r="V486" s="79"/>
      <c r="W486" s="65" t="s">
        <v>390</v>
      </c>
      <c r="X486" s="78">
        <v>529.9</v>
      </c>
      <c r="Y486" s="78">
        <v>567.69000000000005</v>
      </c>
      <c r="Z486" s="78">
        <v>508.83</v>
      </c>
      <c r="AA486" s="78">
        <v>295.72000000000003</v>
      </c>
      <c r="AB486" s="78"/>
      <c r="AC486" s="79">
        <v>414.05</v>
      </c>
      <c r="AD486" s="65" t="s">
        <v>391</v>
      </c>
      <c r="AE486" s="68">
        <v>0.51129972389814904</v>
      </c>
      <c r="AF486" s="78">
        <v>557.32000000000005</v>
      </c>
      <c r="AG486" s="78">
        <v>645.94000000000005</v>
      </c>
      <c r="AH486" s="78">
        <v>536.35</v>
      </c>
      <c r="AI486" s="78"/>
      <c r="AJ486" s="78"/>
      <c r="AK486" s="79">
        <v>306.55</v>
      </c>
      <c r="AL486" s="69" t="s">
        <v>392</v>
      </c>
      <c r="AM486" s="70">
        <v>1</v>
      </c>
      <c r="AN486" s="78">
        <v>532.38</v>
      </c>
      <c r="AO486" s="78">
        <v>603.26</v>
      </c>
      <c r="AP486" s="78">
        <v>573.02</v>
      </c>
      <c r="AQ486" s="78">
        <v>567.48</v>
      </c>
      <c r="AR486" s="78"/>
      <c r="AS486" s="79"/>
      <c r="AT486" s="65" t="s">
        <v>393</v>
      </c>
      <c r="AU486" s="68">
        <v>3.66959010678507E-2</v>
      </c>
      <c r="AV486" s="78">
        <v>471.03</v>
      </c>
      <c r="AW486" s="78">
        <v>563.77</v>
      </c>
      <c r="AX486" s="78">
        <v>520.21</v>
      </c>
      <c r="AY486" s="78">
        <v>262.60000000000002</v>
      </c>
      <c r="AZ486" s="78"/>
      <c r="BA486" s="79">
        <v>391.08</v>
      </c>
      <c r="BB486" s="65" t="s">
        <v>394</v>
      </c>
      <c r="BC486" s="78">
        <v>526.16999999999996</v>
      </c>
      <c r="BD486" s="78">
        <v>564.89</v>
      </c>
      <c r="BE486" s="78">
        <v>510.41</v>
      </c>
      <c r="BF486" s="78"/>
      <c r="BG486" s="78"/>
      <c r="BH486" s="79">
        <v>407.26</v>
      </c>
      <c r="BI486" s="65" t="s">
        <v>395</v>
      </c>
      <c r="BJ486" s="68">
        <v>0.134220981423816</v>
      </c>
      <c r="BK486" s="78">
        <v>602.38</v>
      </c>
      <c r="BL486" s="78">
        <v>648.69000000000005</v>
      </c>
      <c r="BM486" s="78">
        <v>719.83</v>
      </c>
      <c r="BN486" s="78">
        <v>437.43</v>
      </c>
      <c r="BO486" s="78"/>
      <c r="BP486" s="79"/>
      <c r="BQ486" s="65" t="s">
        <v>396</v>
      </c>
      <c r="BR486" s="68">
        <v>1</v>
      </c>
      <c r="BS486" s="78">
        <v>513.9</v>
      </c>
      <c r="BT486" s="78">
        <v>579.58000000000004</v>
      </c>
      <c r="BU486" s="78">
        <v>569.04999999999995</v>
      </c>
      <c r="BV486" s="78"/>
      <c r="BW486" s="78"/>
      <c r="BX486" s="79">
        <v>384.25</v>
      </c>
      <c r="BY486" s="65" t="s">
        <v>397</v>
      </c>
      <c r="BZ486" s="78">
        <v>578.42999999999995</v>
      </c>
      <c r="CA486" s="78">
        <v>605.70000000000005</v>
      </c>
      <c r="CB486" s="78">
        <v>509.64</v>
      </c>
      <c r="CC486" s="78">
        <v>336.41</v>
      </c>
      <c r="CD486" s="78"/>
      <c r="CE486" s="79">
        <v>497.09</v>
      </c>
      <c r="CF486" s="65" t="s">
        <v>398</v>
      </c>
      <c r="CG486" s="78">
        <v>541.62</v>
      </c>
      <c r="CH486" s="78">
        <v>628.33000000000004</v>
      </c>
      <c r="CI486" s="78">
        <v>594.34</v>
      </c>
      <c r="CJ486" s="78"/>
      <c r="CK486" s="78"/>
      <c r="CL486" s="79"/>
      <c r="CM486" s="65" t="s">
        <v>399</v>
      </c>
      <c r="CN486" s="78">
        <v>518.35</v>
      </c>
      <c r="CO486" s="78">
        <v>533.83000000000004</v>
      </c>
      <c r="CP486" s="78">
        <v>566.80999999999995</v>
      </c>
      <c r="CQ486" s="78">
        <v>383.17</v>
      </c>
      <c r="CR486" s="78"/>
      <c r="CS486" s="79">
        <v>596.65</v>
      </c>
      <c r="CT486" s="65" t="s">
        <v>400</v>
      </c>
      <c r="CU486" s="78">
        <v>536.54999999999995</v>
      </c>
      <c r="CV486" s="78">
        <v>643.6</v>
      </c>
      <c r="CW486" s="78">
        <v>539.66</v>
      </c>
      <c r="CX486" s="78">
        <v>387.11</v>
      </c>
      <c r="CY486" s="78"/>
      <c r="CZ486" s="79"/>
      <c r="DA486" s="65" t="s">
        <v>401</v>
      </c>
      <c r="DB486" s="68">
        <v>0.13101867016049801</v>
      </c>
      <c r="DC486" s="78">
        <v>524.70000000000005</v>
      </c>
      <c r="DD486" s="78">
        <v>573.54999999999995</v>
      </c>
      <c r="DE486" s="78">
        <v>511.94</v>
      </c>
      <c r="DF486" s="78">
        <v>668.06</v>
      </c>
      <c r="DG486" s="78"/>
      <c r="DH486" s="79">
        <v>476.78</v>
      </c>
      <c r="DI486" s="65" t="s">
        <v>402</v>
      </c>
      <c r="DJ486" s="68">
        <v>3.2764326201631701E-3</v>
      </c>
      <c r="DK486" s="78">
        <v>538.98</v>
      </c>
      <c r="DL486" s="78">
        <v>599.30999999999995</v>
      </c>
      <c r="DM486" s="78">
        <v>599.30999999999995</v>
      </c>
      <c r="DN486" s="78">
        <v>471.11</v>
      </c>
      <c r="DO486" s="78"/>
      <c r="DP486" s="79">
        <v>450.63</v>
      </c>
      <c r="DQ486" s="65" t="s">
        <v>403</v>
      </c>
      <c r="DR486" s="78">
        <v>489.03</v>
      </c>
      <c r="DS486" s="78">
        <v>557.1</v>
      </c>
      <c r="DT486" s="78">
        <v>517.39</v>
      </c>
      <c r="DU486" s="78">
        <v>587.02</v>
      </c>
      <c r="DV486" s="78"/>
      <c r="DW486" s="79"/>
      <c r="DX486" s="65" t="s">
        <v>404</v>
      </c>
      <c r="DY486" s="78">
        <v>552.20000000000005</v>
      </c>
      <c r="DZ486" s="78">
        <v>586.17999999999995</v>
      </c>
      <c r="EA486" s="78">
        <v>611.03</v>
      </c>
      <c r="EB486" s="78">
        <v>374.24</v>
      </c>
      <c r="EC486" s="78"/>
      <c r="ED486" s="79">
        <v>377.43</v>
      </c>
      <c r="EE486" s="65" t="s">
        <v>405</v>
      </c>
      <c r="EF486" s="68">
        <v>1</v>
      </c>
      <c r="EG486" s="78">
        <v>527.83000000000004</v>
      </c>
      <c r="EH486" s="78">
        <v>587.71</v>
      </c>
      <c r="EI486" s="78">
        <v>521.01</v>
      </c>
      <c r="EJ486" s="78"/>
      <c r="EK486" s="78">
        <v>200.22</v>
      </c>
      <c r="EL486" s="79">
        <v>233.37</v>
      </c>
      <c r="EM486" s="65" t="s">
        <v>406</v>
      </c>
      <c r="EN486" s="78">
        <v>561.20000000000005</v>
      </c>
      <c r="EO486" s="78">
        <v>584.17999999999995</v>
      </c>
      <c r="EP486" s="78">
        <v>516.79</v>
      </c>
      <c r="EQ486" s="78"/>
      <c r="ER486" s="78"/>
      <c r="ES486" s="79">
        <v>421.39</v>
      </c>
      <c r="ET486" s="65" t="s">
        <v>407</v>
      </c>
      <c r="EU486" s="68">
        <v>1</v>
      </c>
      <c r="EV486" s="78">
        <v>515.64</v>
      </c>
      <c r="EW486" s="78">
        <v>584.96</v>
      </c>
      <c r="EX486" s="78">
        <v>571.88</v>
      </c>
      <c r="EY486" s="78"/>
      <c r="EZ486" s="78"/>
      <c r="FA486" s="79">
        <v>377.62</v>
      </c>
      <c r="FB486" s="65" t="s">
        <v>408</v>
      </c>
      <c r="FC486" s="78">
        <v>624.69000000000005</v>
      </c>
      <c r="FD486" s="78">
        <v>642.35</v>
      </c>
      <c r="FE486" s="78">
        <v>645.37</v>
      </c>
      <c r="FF486" s="78"/>
      <c r="FG486" s="78"/>
      <c r="FH486" s="79"/>
      <c r="FI486" s="65" t="s">
        <v>409</v>
      </c>
      <c r="FJ486" s="78">
        <v>533.37</v>
      </c>
      <c r="FK486" s="78">
        <v>579.36</v>
      </c>
      <c r="FL486" s="78">
        <v>360.35</v>
      </c>
      <c r="FM486" s="78">
        <v>464.85</v>
      </c>
      <c r="FN486" s="78"/>
      <c r="FO486" s="79">
        <v>379.29</v>
      </c>
      <c r="FP486" s="65" t="s">
        <v>410</v>
      </c>
      <c r="FQ486" s="68">
        <v>0.24283043150967701</v>
      </c>
      <c r="FR486" s="78">
        <v>499.51</v>
      </c>
      <c r="FS486" s="78">
        <v>563.29</v>
      </c>
      <c r="FT486" s="78">
        <v>575.79999999999995</v>
      </c>
      <c r="FU486" s="78">
        <v>440.1</v>
      </c>
      <c r="FV486" s="78">
        <v>327.36</v>
      </c>
      <c r="FW486" s="79">
        <v>248.42</v>
      </c>
      <c r="FX486" s="65" t="s">
        <v>411</v>
      </c>
      <c r="FY486" s="78">
        <v>545.09</v>
      </c>
      <c r="FZ486" s="78">
        <v>598.79999999999995</v>
      </c>
      <c r="GA486" s="78">
        <v>562.28</v>
      </c>
      <c r="GB486" s="78">
        <v>511.01</v>
      </c>
      <c r="GC486" s="78"/>
      <c r="GD486" s="79">
        <v>388.91</v>
      </c>
      <c r="GE486" s="65" t="s">
        <v>412</v>
      </c>
      <c r="GF486" s="68">
        <v>0.225083280813901</v>
      </c>
      <c r="GG486" s="78">
        <v>539.20000000000005</v>
      </c>
      <c r="GH486" s="78">
        <v>581.69000000000005</v>
      </c>
      <c r="GI486" s="78">
        <v>390.23</v>
      </c>
      <c r="GJ486" s="78">
        <v>560.67999999999995</v>
      </c>
      <c r="GK486" s="78"/>
      <c r="GL486" s="79">
        <v>444.27</v>
      </c>
      <c r="GM486" s="65" t="s">
        <v>413</v>
      </c>
      <c r="GN486" s="68">
        <v>0.108855385620204</v>
      </c>
      <c r="GO486" s="78">
        <v>556.16</v>
      </c>
      <c r="GP486" s="78">
        <v>633.39</v>
      </c>
      <c r="GQ486" s="78">
        <v>513.97</v>
      </c>
      <c r="GR486" s="78">
        <v>388.94</v>
      </c>
      <c r="GS486" s="78"/>
      <c r="GT486" s="79"/>
      <c r="GU486" s="65" t="s">
        <v>414</v>
      </c>
      <c r="GV486" s="68">
        <v>1</v>
      </c>
      <c r="GW486" s="78">
        <v>500.3</v>
      </c>
      <c r="GX486" s="78">
        <v>531.13</v>
      </c>
      <c r="GY486" s="78">
        <v>489.06</v>
      </c>
      <c r="GZ486" s="78">
        <v>373</v>
      </c>
      <c r="HA486" s="78"/>
      <c r="HB486" s="79">
        <v>433.91</v>
      </c>
      <c r="HC486" s="65" t="s">
        <v>415</v>
      </c>
      <c r="HD486" s="68">
        <v>1</v>
      </c>
      <c r="HE486" s="78">
        <v>460.66</v>
      </c>
      <c r="HF486" s="78">
        <v>545.62</v>
      </c>
      <c r="HG486" s="78"/>
      <c r="HH486" s="78">
        <v>324.05</v>
      </c>
      <c r="HI486" s="78">
        <v>317.41000000000003</v>
      </c>
      <c r="HJ486" s="79">
        <v>445.05</v>
      </c>
      <c r="HK486" s="85" t="s">
        <v>416</v>
      </c>
      <c r="HL486" s="68">
        <v>1.39159476760367</v>
      </c>
      <c r="HM486" s="78">
        <v>470.03</v>
      </c>
      <c r="HN486" s="78">
        <v>556.29</v>
      </c>
      <c r="HO486" s="78">
        <v>505.58</v>
      </c>
      <c r="HP486" s="78"/>
      <c r="HQ486" s="78"/>
      <c r="HR486" s="79"/>
    </row>
    <row r="487" spans="1:226" x14ac:dyDescent="0.25">
      <c r="A487" s="81">
        <v>42065</v>
      </c>
      <c r="B487" s="82" t="s">
        <v>387</v>
      </c>
      <c r="C487" s="83">
        <v>506.08742417051661</v>
      </c>
      <c r="D487" s="83">
        <v>566.4785885188852</v>
      </c>
      <c r="E487" s="83">
        <v>525.39771259081897</v>
      </c>
      <c r="F487" s="83">
        <v>379.10128060100379</v>
      </c>
      <c r="G487" s="83">
        <v>320.18832548755887</v>
      </c>
      <c r="H487" s="84">
        <v>342.74615757624548</v>
      </c>
      <c r="I487" s="82" t="s">
        <v>388</v>
      </c>
      <c r="J487" s="83">
        <v>519.74516018975578</v>
      </c>
      <c r="K487" s="83">
        <v>567.39022486264423</v>
      </c>
      <c r="L487" s="83">
        <v>523.71235581785868</v>
      </c>
      <c r="M487" s="83">
        <v>375.35516925601337</v>
      </c>
      <c r="N487" s="83">
        <v>321.12491803278692</v>
      </c>
      <c r="O487" s="84">
        <v>374.06862642816537</v>
      </c>
      <c r="P487" s="65" t="s">
        <v>389</v>
      </c>
      <c r="Q487" s="78">
        <v>503.31</v>
      </c>
      <c r="R487" s="78">
        <v>573.69000000000005</v>
      </c>
      <c r="S487" s="78">
        <v>534.53</v>
      </c>
      <c r="T487" s="78">
        <v>322</v>
      </c>
      <c r="U487" s="78"/>
      <c r="V487" s="79"/>
      <c r="W487" s="65" t="s">
        <v>390</v>
      </c>
      <c r="X487" s="78">
        <v>525.69000000000005</v>
      </c>
      <c r="Y487" s="78">
        <v>585.37</v>
      </c>
      <c r="Z487" s="78">
        <v>508.83</v>
      </c>
      <c r="AA487" s="78">
        <v>288.64</v>
      </c>
      <c r="AB487" s="78"/>
      <c r="AC487" s="79">
        <v>414.05</v>
      </c>
      <c r="AD487" s="65" t="s">
        <v>391</v>
      </c>
      <c r="AE487" s="68">
        <v>0.51129972389814904</v>
      </c>
      <c r="AF487" s="78">
        <v>542.71</v>
      </c>
      <c r="AG487" s="78">
        <v>631.33000000000004</v>
      </c>
      <c r="AH487" s="78">
        <v>536.35</v>
      </c>
      <c r="AI487" s="78"/>
      <c r="AJ487" s="78"/>
      <c r="AK487" s="79">
        <v>291.95</v>
      </c>
      <c r="AL487" s="69" t="s">
        <v>392</v>
      </c>
      <c r="AM487" s="70">
        <v>1</v>
      </c>
      <c r="AN487" s="78">
        <v>531.5</v>
      </c>
      <c r="AO487" s="78">
        <v>602.71</v>
      </c>
      <c r="AP487" s="78">
        <v>569.44000000000005</v>
      </c>
      <c r="AQ487" s="78">
        <v>567.48</v>
      </c>
      <c r="AR487" s="78"/>
      <c r="AS487" s="79"/>
      <c r="AT487" s="65" t="s">
        <v>393</v>
      </c>
      <c r="AU487" s="68">
        <v>3.63795110593714E-2</v>
      </c>
      <c r="AV487" s="78">
        <v>453.32</v>
      </c>
      <c r="AW487" s="78">
        <v>549.04999999999995</v>
      </c>
      <c r="AX487" s="78">
        <v>492.69</v>
      </c>
      <c r="AY487" s="78">
        <v>260.8</v>
      </c>
      <c r="AZ487" s="78"/>
      <c r="BA487" s="79">
        <v>388.61</v>
      </c>
      <c r="BB487" s="65" t="s">
        <v>394</v>
      </c>
      <c r="BC487" s="78">
        <v>511.05</v>
      </c>
      <c r="BD487" s="78">
        <v>564.04999999999995</v>
      </c>
      <c r="BE487" s="78">
        <v>501.73</v>
      </c>
      <c r="BF487" s="78"/>
      <c r="BG487" s="78"/>
      <c r="BH487" s="79">
        <v>407.26</v>
      </c>
      <c r="BI487" s="65" t="s">
        <v>395</v>
      </c>
      <c r="BJ487" s="68">
        <v>0.13398898610534199</v>
      </c>
      <c r="BK487" s="78">
        <v>584.19000000000005</v>
      </c>
      <c r="BL487" s="78">
        <v>647.57000000000005</v>
      </c>
      <c r="BM487" s="78">
        <v>718.58</v>
      </c>
      <c r="BN487" s="78">
        <v>429.97</v>
      </c>
      <c r="BO487" s="78"/>
      <c r="BP487" s="79"/>
      <c r="BQ487" s="65" t="s">
        <v>396</v>
      </c>
      <c r="BR487" s="68">
        <v>1</v>
      </c>
      <c r="BS487" s="78">
        <v>498.06</v>
      </c>
      <c r="BT487" s="78">
        <v>568.75</v>
      </c>
      <c r="BU487" s="78">
        <v>564.88</v>
      </c>
      <c r="BV487" s="78"/>
      <c r="BW487" s="78"/>
      <c r="BX487" s="79">
        <v>384.25</v>
      </c>
      <c r="BY487" s="65" t="s">
        <v>397</v>
      </c>
      <c r="BZ487" s="78">
        <v>560.58000000000004</v>
      </c>
      <c r="CA487" s="78">
        <v>600.09</v>
      </c>
      <c r="CB487" s="78">
        <v>503.45</v>
      </c>
      <c r="CC487" s="78">
        <v>351.99</v>
      </c>
      <c r="CD487" s="78"/>
      <c r="CE487" s="79">
        <v>476.67</v>
      </c>
      <c r="CF487" s="65" t="s">
        <v>398</v>
      </c>
      <c r="CG487" s="78">
        <v>521.46</v>
      </c>
      <c r="CH487" s="78">
        <v>605.75</v>
      </c>
      <c r="CI487" s="78">
        <v>594.34</v>
      </c>
      <c r="CJ487" s="78"/>
      <c r="CK487" s="78"/>
      <c r="CL487" s="79"/>
      <c r="CM487" s="65" t="s">
        <v>399</v>
      </c>
      <c r="CN487" s="78">
        <v>502.17</v>
      </c>
      <c r="CO487" s="78">
        <v>527.28</v>
      </c>
      <c r="CP487" s="78">
        <v>558.82000000000005</v>
      </c>
      <c r="CQ487" s="78">
        <v>377.42</v>
      </c>
      <c r="CR487" s="78"/>
      <c r="CS487" s="79">
        <v>599.20000000000005</v>
      </c>
      <c r="CT487" s="65" t="s">
        <v>400</v>
      </c>
      <c r="CU487" s="78">
        <v>516.6</v>
      </c>
      <c r="CV487" s="78">
        <v>633.92999999999995</v>
      </c>
      <c r="CW487" s="78">
        <v>534.96</v>
      </c>
      <c r="CX487" s="78">
        <v>368.07</v>
      </c>
      <c r="CY487" s="78"/>
      <c r="CZ487" s="79"/>
      <c r="DA487" s="65" t="s">
        <v>401</v>
      </c>
      <c r="DB487" s="68">
        <v>0.13028467200833799</v>
      </c>
      <c r="DC487" s="78">
        <v>509.26</v>
      </c>
      <c r="DD487" s="78">
        <v>565.85</v>
      </c>
      <c r="DE487" s="78">
        <v>512.20000000000005</v>
      </c>
      <c r="DF487" s="78">
        <v>664.32</v>
      </c>
      <c r="DG487" s="78"/>
      <c r="DH487" s="79">
        <v>461.49</v>
      </c>
      <c r="DI487" s="65" t="s">
        <v>402</v>
      </c>
      <c r="DJ487" s="68">
        <v>3.2940246393043E-3</v>
      </c>
      <c r="DK487" s="78">
        <v>519.30999999999995</v>
      </c>
      <c r="DL487" s="78">
        <v>598.47</v>
      </c>
      <c r="DM487" s="78">
        <v>598.47</v>
      </c>
      <c r="DN487" s="78">
        <v>393.08</v>
      </c>
      <c r="DO487" s="78"/>
      <c r="DP487" s="79">
        <v>454.08</v>
      </c>
      <c r="DQ487" s="65" t="s">
        <v>403</v>
      </c>
      <c r="DR487" s="78">
        <v>472.77</v>
      </c>
      <c r="DS487" s="78">
        <v>532.71</v>
      </c>
      <c r="DT487" s="78">
        <v>514.79</v>
      </c>
      <c r="DU487" s="78">
        <v>575.79</v>
      </c>
      <c r="DV487" s="78"/>
      <c r="DW487" s="79"/>
      <c r="DX487" s="65" t="s">
        <v>404</v>
      </c>
      <c r="DY487" s="78">
        <v>539.47</v>
      </c>
      <c r="DZ487" s="78">
        <v>579.54</v>
      </c>
      <c r="EA487" s="78">
        <v>606.72</v>
      </c>
      <c r="EB487" s="78">
        <v>366.03</v>
      </c>
      <c r="EC487" s="78"/>
      <c r="ED487" s="79">
        <v>362.29</v>
      </c>
      <c r="EE487" s="65" t="s">
        <v>405</v>
      </c>
      <c r="EF487" s="68">
        <v>1</v>
      </c>
      <c r="EG487" s="78">
        <v>500.59</v>
      </c>
      <c r="EH487" s="78">
        <v>566.14</v>
      </c>
      <c r="EI487" s="78">
        <v>523.49</v>
      </c>
      <c r="EJ487" s="78"/>
      <c r="EK487" s="78">
        <v>200.22</v>
      </c>
      <c r="EL487" s="79">
        <v>239.28</v>
      </c>
      <c r="EM487" s="65" t="s">
        <v>406</v>
      </c>
      <c r="EN487" s="78">
        <v>526.59</v>
      </c>
      <c r="EO487" s="78">
        <v>584.17999999999995</v>
      </c>
      <c r="EP487" s="78">
        <v>516.79</v>
      </c>
      <c r="EQ487" s="78"/>
      <c r="ER487" s="78"/>
      <c r="ES487" s="79">
        <v>399.07</v>
      </c>
      <c r="ET487" s="65" t="s">
        <v>407</v>
      </c>
      <c r="EU487" s="68">
        <v>1</v>
      </c>
      <c r="EV487" s="78">
        <v>465.23</v>
      </c>
      <c r="EW487" s="78">
        <v>532.07000000000005</v>
      </c>
      <c r="EX487" s="78">
        <v>518.99</v>
      </c>
      <c r="EY487" s="78"/>
      <c r="EZ487" s="78"/>
      <c r="FA487" s="79">
        <v>379.69</v>
      </c>
      <c r="FB487" s="65" t="s">
        <v>408</v>
      </c>
      <c r="FC487" s="78">
        <v>624.69000000000005</v>
      </c>
      <c r="FD487" s="78">
        <v>642.35</v>
      </c>
      <c r="FE487" s="78">
        <v>645.37</v>
      </c>
      <c r="FF487" s="78"/>
      <c r="FG487" s="78"/>
      <c r="FH487" s="79"/>
      <c r="FI487" s="65" t="s">
        <v>409</v>
      </c>
      <c r="FJ487" s="78">
        <v>515.19000000000005</v>
      </c>
      <c r="FK487" s="78">
        <v>578.54</v>
      </c>
      <c r="FL487" s="78">
        <v>360.35</v>
      </c>
      <c r="FM487" s="78">
        <v>464.85</v>
      </c>
      <c r="FN487" s="78"/>
      <c r="FO487" s="79">
        <v>359.45</v>
      </c>
      <c r="FP487" s="65" t="s">
        <v>410</v>
      </c>
      <c r="FQ487" s="68">
        <v>0.24059860934003799</v>
      </c>
      <c r="FR487" s="78">
        <v>482.37</v>
      </c>
      <c r="FS487" s="78">
        <v>549.9</v>
      </c>
      <c r="FT487" s="78">
        <v>562.01</v>
      </c>
      <c r="FU487" s="78">
        <v>414.14</v>
      </c>
      <c r="FV487" s="78">
        <v>318.02999999999997</v>
      </c>
      <c r="FW487" s="79">
        <v>249.86</v>
      </c>
      <c r="FX487" s="65" t="s">
        <v>411</v>
      </c>
      <c r="FY487" s="78">
        <v>531.27</v>
      </c>
      <c r="FZ487" s="78">
        <v>593.91999999999996</v>
      </c>
      <c r="GA487" s="78">
        <v>555.77</v>
      </c>
      <c r="GB487" s="78">
        <v>510.85</v>
      </c>
      <c r="GC487" s="78"/>
      <c r="GD487" s="79">
        <v>376.72</v>
      </c>
      <c r="GE487" s="65" t="s">
        <v>412</v>
      </c>
      <c r="GF487" s="68">
        <v>0.22513395470304801</v>
      </c>
      <c r="GG487" s="78">
        <v>518.83000000000004</v>
      </c>
      <c r="GH487" s="78">
        <v>581.17999999999995</v>
      </c>
      <c r="GI487" s="78">
        <v>390.32</v>
      </c>
      <c r="GJ487" s="78">
        <v>560.80999999999995</v>
      </c>
      <c r="GK487" s="78"/>
      <c r="GL487" s="79">
        <v>446.83</v>
      </c>
      <c r="GM487" s="65" t="s">
        <v>413</v>
      </c>
      <c r="GN487" s="68">
        <v>0.107025129500407</v>
      </c>
      <c r="GO487" s="78">
        <v>529.69000000000005</v>
      </c>
      <c r="GP487" s="78">
        <v>627.02</v>
      </c>
      <c r="GQ487" s="78">
        <v>514.75</v>
      </c>
      <c r="GR487" s="78">
        <v>392.35</v>
      </c>
      <c r="GS487" s="78"/>
      <c r="GT487" s="79"/>
      <c r="GU487" s="65" t="s">
        <v>414</v>
      </c>
      <c r="GV487" s="68">
        <v>1</v>
      </c>
      <c r="GW487" s="78">
        <v>477.44</v>
      </c>
      <c r="GX487" s="78">
        <v>506.69</v>
      </c>
      <c r="GY487" s="78">
        <v>470.23</v>
      </c>
      <c r="GZ487" s="78">
        <v>373</v>
      </c>
      <c r="HA487" s="78"/>
      <c r="HB487" s="79">
        <v>433.91</v>
      </c>
      <c r="HC487" s="65" t="s">
        <v>415</v>
      </c>
      <c r="HD487" s="68">
        <v>1</v>
      </c>
      <c r="HE487" s="78">
        <v>449</v>
      </c>
      <c r="HF487" s="78">
        <v>533.12</v>
      </c>
      <c r="HG487" s="78"/>
      <c r="HH487" s="78">
        <v>329.78</v>
      </c>
      <c r="HI487" s="78">
        <v>323.14</v>
      </c>
      <c r="HJ487" s="79">
        <v>446.72</v>
      </c>
      <c r="HK487" s="85" t="s">
        <v>416</v>
      </c>
      <c r="HL487" s="68">
        <v>1.3709898546750801</v>
      </c>
      <c r="HM487" s="78">
        <v>453.1</v>
      </c>
      <c r="HN487" s="78">
        <v>538.05999999999995</v>
      </c>
      <c r="HO487" s="78">
        <v>499.73</v>
      </c>
      <c r="HP487" s="78"/>
      <c r="HQ487" s="78"/>
      <c r="HR487" s="79"/>
    </row>
    <row r="488" spans="1:226" x14ac:dyDescent="0.25">
      <c r="A488" s="81">
        <v>42058</v>
      </c>
      <c r="B488" s="82" t="s">
        <v>387</v>
      </c>
      <c r="C488" s="83">
        <v>492.98845987679323</v>
      </c>
      <c r="D488" s="83">
        <v>556.06720990226438</v>
      </c>
      <c r="E488" s="83">
        <v>525.51158401850148</v>
      </c>
      <c r="F488" s="83">
        <v>373.80542121225426</v>
      </c>
      <c r="G488" s="83">
        <v>309.43432414256898</v>
      </c>
      <c r="H488" s="84">
        <v>342.29369332627715</v>
      </c>
      <c r="I488" s="82" t="s">
        <v>388</v>
      </c>
      <c r="J488" s="83">
        <v>507.28512042272507</v>
      </c>
      <c r="K488" s="83">
        <v>558.1947797598001</v>
      </c>
      <c r="L488" s="83">
        <v>524.31270547259533</v>
      </c>
      <c r="M488" s="83">
        <v>370.56820234988925</v>
      </c>
      <c r="N488" s="83">
        <v>310.14786885245906</v>
      </c>
      <c r="O488" s="84">
        <v>373.90897631579725</v>
      </c>
      <c r="P488" s="65" t="s">
        <v>389</v>
      </c>
      <c r="Q488" s="78">
        <v>492.47</v>
      </c>
      <c r="R488" s="78">
        <v>560.36</v>
      </c>
      <c r="S488" s="78">
        <v>531.91999999999996</v>
      </c>
      <c r="T488" s="78">
        <v>328</v>
      </c>
      <c r="U488" s="78"/>
      <c r="V488" s="79"/>
      <c r="W488" s="65" t="s">
        <v>390</v>
      </c>
      <c r="X488" s="78">
        <v>499.33</v>
      </c>
      <c r="Y488" s="78">
        <v>566.28</v>
      </c>
      <c r="Z488" s="78">
        <v>515.85</v>
      </c>
      <c r="AA488" s="78">
        <v>288.64</v>
      </c>
      <c r="AB488" s="78"/>
      <c r="AC488" s="79">
        <v>409.92</v>
      </c>
      <c r="AD488" s="65" t="s">
        <v>391</v>
      </c>
      <c r="AE488" s="68">
        <v>0.51129972389814904</v>
      </c>
      <c r="AF488" s="78">
        <v>515.32000000000005</v>
      </c>
      <c r="AG488" s="78">
        <v>594.20000000000005</v>
      </c>
      <c r="AH488" s="78">
        <v>525.1</v>
      </c>
      <c r="AI488" s="78"/>
      <c r="AJ488" s="78"/>
      <c r="AK488" s="79">
        <v>268.20999999999998</v>
      </c>
      <c r="AL488" s="69" t="s">
        <v>392</v>
      </c>
      <c r="AM488" s="70">
        <v>1</v>
      </c>
      <c r="AN488" s="78">
        <v>505.64</v>
      </c>
      <c r="AO488" s="78">
        <v>575.92999999999995</v>
      </c>
      <c r="AP488" s="78">
        <v>531.17999999999995</v>
      </c>
      <c r="AQ488" s="78">
        <v>567.48</v>
      </c>
      <c r="AR488" s="78"/>
      <c r="AS488" s="79"/>
      <c r="AT488" s="65" t="s">
        <v>393</v>
      </c>
      <c r="AU488" s="68">
        <v>3.6437837049992698E-2</v>
      </c>
      <c r="AV488" s="78">
        <v>450.19</v>
      </c>
      <c r="AW488" s="78">
        <v>543.12</v>
      </c>
      <c r="AX488" s="78">
        <v>490.56</v>
      </c>
      <c r="AY488" s="78">
        <v>261.22000000000003</v>
      </c>
      <c r="AZ488" s="78"/>
      <c r="BA488" s="79">
        <v>391.52</v>
      </c>
      <c r="BB488" s="65" t="s">
        <v>394</v>
      </c>
      <c r="BC488" s="78">
        <v>493.4</v>
      </c>
      <c r="BD488" s="78">
        <v>551.45000000000005</v>
      </c>
      <c r="BE488" s="78">
        <v>505.26</v>
      </c>
      <c r="BF488" s="78"/>
      <c r="BG488" s="78"/>
      <c r="BH488" s="79">
        <v>407.26</v>
      </c>
      <c r="BI488" s="65" t="s">
        <v>395</v>
      </c>
      <c r="BJ488" s="68">
        <v>0.133981805270844</v>
      </c>
      <c r="BK488" s="78">
        <v>562.72</v>
      </c>
      <c r="BL488" s="78">
        <v>633.6</v>
      </c>
      <c r="BM488" s="78">
        <v>704.61</v>
      </c>
      <c r="BN488" s="78">
        <v>416.55</v>
      </c>
      <c r="BO488" s="78"/>
      <c r="BP488" s="79"/>
      <c r="BQ488" s="65" t="s">
        <v>396</v>
      </c>
      <c r="BR488" s="68">
        <v>1</v>
      </c>
      <c r="BS488" s="78">
        <v>484.73</v>
      </c>
      <c r="BT488" s="78">
        <v>552.91</v>
      </c>
      <c r="BU488" s="78">
        <v>564.04999999999995</v>
      </c>
      <c r="BV488" s="78"/>
      <c r="BW488" s="78"/>
      <c r="BX488" s="79">
        <v>384.25</v>
      </c>
      <c r="BY488" s="65" t="s">
        <v>397</v>
      </c>
      <c r="BZ488" s="78">
        <v>550.5</v>
      </c>
      <c r="CA488" s="78">
        <v>592.58000000000004</v>
      </c>
      <c r="CB488" s="78">
        <v>498.57</v>
      </c>
      <c r="CC488" s="78">
        <v>347.95</v>
      </c>
      <c r="CD488" s="78"/>
      <c r="CE488" s="79">
        <v>477.24</v>
      </c>
      <c r="CF488" s="65" t="s">
        <v>398</v>
      </c>
      <c r="CG488" s="78">
        <v>507.75</v>
      </c>
      <c r="CH488" s="78">
        <v>596.88</v>
      </c>
      <c r="CI488" s="78">
        <v>584.66</v>
      </c>
      <c r="CJ488" s="78"/>
      <c r="CK488" s="78"/>
      <c r="CL488" s="79"/>
      <c r="CM488" s="65" t="s">
        <v>399</v>
      </c>
      <c r="CN488" s="78">
        <v>497.34</v>
      </c>
      <c r="CO488" s="78">
        <v>522.97</v>
      </c>
      <c r="CP488" s="78">
        <v>556.9</v>
      </c>
      <c r="CQ488" s="78">
        <v>362.66</v>
      </c>
      <c r="CR488" s="78"/>
      <c r="CS488" s="79">
        <v>600.29999999999995</v>
      </c>
      <c r="CT488" s="65" t="s">
        <v>400</v>
      </c>
      <c r="CU488" s="78">
        <v>508.71</v>
      </c>
      <c r="CV488" s="78">
        <v>624.20000000000005</v>
      </c>
      <c r="CW488" s="78">
        <v>530</v>
      </c>
      <c r="CX488" s="78">
        <v>378.88</v>
      </c>
      <c r="CY488" s="78"/>
      <c r="CZ488" s="79"/>
      <c r="DA488" s="65" t="s">
        <v>401</v>
      </c>
      <c r="DB488" s="68">
        <v>0.129676457239188</v>
      </c>
      <c r="DC488" s="78">
        <v>497.44</v>
      </c>
      <c r="DD488" s="78">
        <v>547.03</v>
      </c>
      <c r="DE488" s="78">
        <v>500.47</v>
      </c>
      <c r="DF488" s="78">
        <v>661.22</v>
      </c>
      <c r="DG488" s="78"/>
      <c r="DH488" s="79">
        <v>448.86</v>
      </c>
      <c r="DI488" s="65" t="s">
        <v>402</v>
      </c>
      <c r="DJ488" s="68">
        <v>3.2777213281326798E-3</v>
      </c>
      <c r="DK488" s="78">
        <v>511.88</v>
      </c>
      <c r="DL488" s="78">
        <v>595.4</v>
      </c>
      <c r="DM488" s="78">
        <v>595.4</v>
      </c>
      <c r="DN488" s="78">
        <v>359.14</v>
      </c>
      <c r="DO488" s="78"/>
      <c r="DP488" s="79">
        <v>459.27</v>
      </c>
      <c r="DQ488" s="65" t="s">
        <v>403</v>
      </c>
      <c r="DR488" s="78">
        <v>472.77</v>
      </c>
      <c r="DS488" s="78">
        <v>524.58000000000004</v>
      </c>
      <c r="DT488" s="78">
        <v>508.96</v>
      </c>
      <c r="DU488" s="78">
        <v>568.67999999999995</v>
      </c>
      <c r="DV488" s="78"/>
      <c r="DW488" s="79"/>
      <c r="DX488" s="65" t="s">
        <v>404</v>
      </c>
      <c r="DY488" s="78">
        <v>528.71</v>
      </c>
      <c r="DZ488" s="78">
        <v>568.29999999999995</v>
      </c>
      <c r="EA488" s="78">
        <v>598.89</v>
      </c>
      <c r="EB488" s="78">
        <v>353.08</v>
      </c>
      <c r="EC488" s="78"/>
      <c r="ED488" s="79">
        <v>360.31</v>
      </c>
      <c r="EE488" s="65" t="s">
        <v>405</v>
      </c>
      <c r="EF488" s="68">
        <v>1</v>
      </c>
      <c r="EG488" s="78">
        <v>476.69</v>
      </c>
      <c r="EH488" s="78">
        <v>554.88</v>
      </c>
      <c r="EI488" s="78">
        <v>513.57000000000005</v>
      </c>
      <c r="EJ488" s="78"/>
      <c r="EK488" s="78">
        <v>200.22</v>
      </c>
      <c r="EL488" s="79">
        <v>279.25</v>
      </c>
      <c r="EM488" s="65" t="s">
        <v>406</v>
      </c>
      <c r="EN488" s="78">
        <v>526.59</v>
      </c>
      <c r="EO488" s="78">
        <v>584.17999999999995</v>
      </c>
      <c r="EP488" s="78">
        <v>516.79</v>
      </c>
      <c r="EQ488" s="78"/>
      <c r="ER488" s="78"/>
      <c r="ES488" s="79">
        <v>374.73</v>
      </c>
      <c r="ET488" s="65" t="s">
        <v>407</v>
      </c>
      <c r="EU488" s="68">
        <v>1</v>
      </c>
      <c r="EV488" s="78">
        <v>471.01</v>
      </c>
      <c r="EW488" s="78">
        <v>542.4</v>
      </c>
      <c r="EX488" s="78">
        <v>529.32000000000005</v>
      </c>
      <c r="EY488" s="78"/>
      <c r="EZ488" s="78"/>
      <c r="FA488" s="79">
        <v>383.82</v>
      </c>
      <c r="FB488" s="65" t="s">
        <v>408</v>
      </c>
      <c r="FC488" s="78">
        <v>650.11</v>
      </c>
      <c r="FD488" s="78">
        <v>667.77</v>
      </c>
      <c r="FE488" s="78">
        <v>645.37</v>
      </c>
      <c r="FF488" s="78"/>
      <c r="FG488" s="78"/>
      <c r="FH488" s="79"/>
      <c r="FI488" s="65" t="s">
        <v>409</v>
      </c>
      <c r="FJ488" s="78">
        <v>502.79</v>
      </c>
      <c r="FK488" s="78">
        <v>569.44000000000005</v>
      </c>
      <c r="FL488" s="78">
        <v>360.35</v>
      </c>
      <c r="FM488" s="78">
        <v>464.85</v>
      </c>
      <c r="FN488" s="78"/>
      <c r="FO488" s="79">
        <v>338.79</v>
      </c>
      <c r="FP488" s="65" t="s">
        <v>410</v>
      </c>
      <c r="FQ488" s="68">
        <v>0.239543908398409</v>
      </c>
      <c r="FR488" s="78">
        <v>470.99</v>
      </c>
      <c r="FS488" s="78">
        <v>539.61</v>
      </c>
      <c r="FT488" s="78">
        <v>562.49</v>
      </c>
      <c r="FU488" s="78">
        <v>404.19</v>
      </c>
      <c r="FV488" s="78">
        <v>307.79000000000002</v>
      </c>
      <c r="FW488" s="79">
        <v>255.46</v>
      </c>
      <c r="FX488" s="65" t="s">
        <v>411</v>
      </c>
      <c r="FY488" s="78">
        <v>529.64</v>
      </c>
      <c r="FZ488" s="78">
        <v>589.86</v>
      </c>
      <c r="GA488" s="78">
        <v>535.45000000000005</v>
      </c>
      <c r="GB488" s="78">
        <v>510.51</v>
      </c>
      <c r="GC488" s="78"/>
      <c r="GD488" s="79">
        <v>376.72</v>
      </c>
      <c r="GE488" s="65" t="s">
        <v>412</v>
      </c>
      <c r="GF488" s="68">
        <v>0.22480498167839399</v>
      </c>
      <c r="GG488" s="78">
        <v>498.59</v>
      </c>
      <c r="GH488" s="78">
        <v>569.21</v>
      </c>
      <c r="GI488" s="78">
        <v>379.92</v>
      </c>
      <c r="GJ488" s="78">
        <v>562.01</v>
      </c>
      <c r="GK488" s="78"/>
      <c r="GL488" s="79">
        <v>448.2</v>
      </c>
      <c r="GM488" s="65" t="s">
        <v>413</v>
      </c>
      <c r="GN488" s="68">
        <v>0.104541272894539</v>
      </c>
      <c r="GO488" s="78">
        <v>504.85</v>
      </c>
      <c r="GP488" s="78">
        <v>604.1</v>
      </c>
      <c r="GQ488" s="78">
        <v>502.72</v>
      </c>
      <c r="GR488" s="78">
        <v>376.77</v>
      </c>
      <c r="GS488" s="78"/>
      <c r="GT488" s="79"/>
      <c r="GU488" s="65" t="s">
        <v>414</v>
      </c>
      <c r="GV488" s="68">
        <v>1</v>
      </c>
      <c r="GW488" s="78">
        <v>477.44</v>
      </c>
      <c r="GX488" s="78">
        <v>506.69</v>
      </c>
      <c r="GY488" s="78">
        <v>470.23</v>
      </c>
      <c r="GZ488" s="78">
        <v>319</v>
      </c>
      <c r="HA488" s="78"/>
      <c r="HB488" s="79">
        <v>433.91</v>
      </c>
      <c r="HC488" s="65" t="s">
        <v>415</v>
      </c>
      <c r="HD488" s="68">
        <v>1</v>
      </c>
      <c r="HE488" s="78">
        <v>438.16</v>
      </c>
      <c r="HF488" s="78">
        <v>522.28</v>
      </c>
      <c r="HG488" s="78"/>
      <c r="HH488" s="78">
        <v>318.62</v>
      </c>
      <c r="HI488" s="78">
        <v>311.98</v>
      </c>
      <c r="HJ488" s="79">
        <v>447.55</v>
      </c>
      <c r="HK488" s="85" t="s">
        <v>416</v>
      </c>
      <c r="HL488" s="68">
        <v>1.3601741022850899</v>
      </c>
      <c r="HM488" s="78">
        <v>439.84</v>
      </c>
      <c r="HN488" s="78">
        <v>523.65</v>
      </c>
      <c r="HO488" s="78">
        <v>484.24</v>
      </c>
      <c r="HP488" s="78"/>
      <c r="HQ488" s="78"/>
      <c r="HR488" s="79"/>
    </row>
    <row r="489" spans="1:226" x14ac:dyDescent="0.25">
      <c r="A489" s="81">
        <v>42051</v>
      </c>
      <c r="B489" s="82" t="s">
        <v>387</v>
      </c>
      <c r="C489" s="83">
        <v>481.26643826351966</v>
      </c>
      <c r="D489" s="83">
        <v>539.56017667950789</v>
      </c>
      <c r="E489" s="83">
        <v>513.10210930211758</v>
      </c>
      <c r="F489" s="83">
        <v>366.41325229589671</v>
      </c>
      <c r="G489" s="83">
        <v>291.14864828513788</v>
      </c>
      <c r="H489" s="84">
        <v>347.02138633474448</v>
      </c>
      <c r="I489" s="82" t="s">
        <v>388</v>
      </c>
      <c r="J489" s="83">
        <v>496.5480015712738</v>
      </c>
      <c r="K489" s="83">
        <v>542.1674823904217</v>
      </c>
      <c r="L489" s="83">
        <v>511.38009865751633</v>
      </c>
      <c r="M489" s="83">
        <v>362.35181649623178</v>
      </c>
      <c r="N489" s="83">
        <v>293.09213114754095</v>
      </c>
      <c r="O489" s="84">
        <v>376.04082208424518</v>
      </c>
      <c r="P489" s="65" t="s">
        <v>389</v>
      </c>
      <c r="Q489" s="78">
        <v>482.47</v>
      </c>
      <c r="R489" s="78">
        <v>547.03</v>
      </c>
      <c r="S489" s="78">
        <v>527.34</v>
      </c>
      <c r="T489" s="78">
        <v>312</v>
      </c>
      <c r="U489" s="78"/>
      <c r="V489" s="79"/>
      <c r="W489" s="65" t="s">
        <v>390</v>
      </c>
      <c r="X489" s="78">
        <v>475.03</v>
      </c>
      <c r="Y489" s="78">
        <v>540.09</v>
      </c>
      <c r="Z489" s="78">
        <v>492.63</v>
      </c>
      <c r="AA489" s="78">
        <v>276.52</v>
      </c>
      <c r="AB489" s="78"/>
      <c r="AC489" s="79">
        <v>409.92</v>
      </c>
      <c r="AD489" s="65" t="s">
        <v>391</v>
      </c>
      <c r="AE489" s="68">
        <v>0.51129972389814904</v>
      </c>
      <c r="AF489" s="78">
        <v>490.36</v>
      </c>
      <c r="AG489" s="78">
        <v>545.51</v>
      </c>
      <c r="AH489" s="78">
        <v>509.77</v>
      </c>
      <c r="AI489" s="78"/>
      <c r="AJ489" s="78"/>
      <c r="AK489" s="79">
        <v>270.64</v>
      </c>
      <c r="AL489" s="69" t="s">
        <v>392</v>
      </c>
      <c r="AM489" s="70">
        <v>1</v>
      </c>
      <c r="AN489" s="78">
        <v>490.12</v>
      </c>
      <c r="AO489" s="78">
        <v>551.22</v>
      </c>
      <c r="AP489" s="78">
        <v>521.80999999999995</v>
      </c>
      <c r="AQ489" s="78">
        <v>567.48</v>
      </c>
      <c r="AR489" s="78"/>
      <c r="AS489" s="79"/>
      <c r="AT489" s="65" t="s">
        <v>393</v>
      </c>
      <c r="AU489" s="68">
        <v>3.6182068167016398E-2</v>
      </c>
      <c r="AV489" s="78">
        <v>431.21</v>
      </c>
      <c r="AW489" s="78">
        <v>521.16</v>
      </c>
      <c r="AX489" s="78">
        <v>478.66</v>
      </c>
      <c r="AY489" s="78">
        <v>297.89</v>
      </c>
      <c r="AZ489" s="78"/>
      <c r="BA489" s="79">
        <v>388.42</v>
      </c>
      <c r="BB489" s="65" t="s">
        <v>394</v>
      </c>
      <c r="BC489" s="78">
        <v>489.2</v>
      </c>
      <c r="BD489" s="78">
        <v>544.73</v>
      </c>
      <c r="BE489" s="78">
        <v>493.63</v>
      </c>
      <c r="BF489" s="78"/>
      <c r="BG489" s="78"/>
      <c r="BH489" s="79">
        <v>413.31</v>
      </c>
      <c r="BI489" s="65" t="s">
        <v>395</v>
      </c>
      <c r="BJ489" s="68">
        <v>0.13433637829124101</v>
      </c>
      <c r="BK489" s="78">
        <v>564.21</v>
      </c>
      <c r="BL489" s="78">
        <v>629.9</v>
      </c>
      <c r="BM489" s="78">
        <v>699.92</v>
      </c>
      <c r="BN489" s="78">
        <v>423.16</v>
      </c>
      <c r="BO489" s="78"/>
      <c r="BP489" s="79"/>
      <c r="BQ489" s="65" t="s">
        <v>396</v>
      </c>
      <c r="BR489" s="68">
        <v>1</v>
      </c>
      <c r="BS489" s="78">
        <v>464.73</v>
      </c>
      <c r="BT489" s="78">
        <v>531.25</v>
      </c>
      <c r="BU489" s="78">
        <v>562.38</v>
      </c>
      <c r="BV489" s="78"/>
      <c r="BW489" s="78"/>
      <c r="BX489" s="79">
        <v>384.25</v>
      </c>
      <c r="BY489" s="65" t="s">
        <v>397</v>
      </c>
      <c r="BZ489" s="78">
        <v>537.57000000000005</v>
      </c>
      <c r="CA489" s="78">
        <v>574.70000000000005</v>
      </c>
      <c r="CB489" s="78">
        <v>484.69</v>
      </c>
      <c r="CC489" s="78">
        <v>335.15</v>
      </c>
      <c r="CD489" s="78"/>
      <c r="CE489" s="79">
        <v>476.83</v>
      </c>
      <c r="CF489" s="65" t="s">
        <v>398</v>
      </c>
      <c r="CG489" s="78">
        <v>499.69</v>
      </c>
      <c r="CH489" s="78">
        <v>588.80999999999995</v>
      </c>
      <c r="CI489" s="78">
        <v>573.37</v>
      </c>
      <c r="CJ489" s="78"/>
      <c r="CK489" s="78"/>
      <c r="CL489" s="79"/>
      <c r="CM489" s="65" t="s">
        <v>399</v>
      </c>
      <c r="CN489" s="78">
        <v>486.14</v>
      </c>
      <c r="CO489" s="78">
        <v>503.9</v>
      </c>
      <c r="CP489" s="78">
        <v>548.33000000000004</v>
      </c>
      <c r="CQ489" s="78">
        <v>364.75</v>
      </c>
      <c r="CR489" s="78"/>
      <c r="CS489" s="79">
        <v>598.71</v>
      </c>
      <c r="CT489" s="65" t="s">
        <v>400</v>
      </c>
      <c r="CU489" s="78">
        <v>493.41</v>
      </c>
      <c r="CV489" s="78">
        <v>605.78</v>
      </c>
      <c r="CW489" s="78">
        <v>510.72</v>
      </c>
      <c r="CX489" s="78">
        <v>364.18</v>
      </c>
      <c r="CY489" s="78"/>
      <c r="CZ489" s="79"/>
      <c r="DA489" s="65" t="s">
        <v>401</v>
      </c>
      <c r="DB489" s="68">
        <v>0.129634430904848</v>
      </c>
      <c r="DC489" s="78">
        <v>484.11</v>
      </c>
      <c r="DD489" s="78">
        <v>540.83000000000004</v>
      </c>
      <c r="DE489" s="78">
        <v>477.5</v>
      </c>
      <c r="DF489" s="78">
        <v>661.01</v>
      </c>
      <c r="DG489" s="78"/>
      <c r="DH489" s="79">
        <v>436.17</v>
      </c>
      <c r="DI489" s="65" t="s">
        <v>402</v>
      </c>
      <c r="DJ489" s="68">
        <v>3.2582841875468398E-3</v>
      </c>
      <c r="DK489" s="78">
        <v>498.96</v>
      </c>
      <c r="DL489" s="78">
        <v>573.1</v>
      </c>
      <c r="DM489" s="78">
        <v>573.1</v>
      </c>
      <c r="DN489" s="78">
        <v>406.73</v>
      </c>
      <c r="DO489" s="78"/>
      <c r="DP489" s="79">
        <v>452.91</v>
      </c>
      <c r="DQ489" s="65" t="s">
        <v>403</v>
      </c>
      <c r="DR489" s="78">
        <v>448.38</v>
      </c>
      <c r="DS489" s="78">
        <v>467.67</v>
      </c>
      <c r="DT489" s="78">
        <v>503</v>
      </c>
      <c r="DU489" s="78">
        <v>569.17999999999995</v>
      </c>
      <c r="DV489" s="78"/>
      <c r="DW489" s="79"/>
      <c r="DX489" s="65" t="s">
        <v>404</v>
      </c>
      <c r="DY489" s="78">
        <v>512.33000000000004</v>
      </c>
      <c r="DZ489" s="78">
        <v>549.79999999999995</v>
      </c>
      <c r="EA489" s="78">
        <v>581.63</v>
      </c>
      <c r="EB489" s="78">
        <v>358.25</v>
      </c>
      <c r="EC489" s="78"/>
      <c r="ED489" s="79">
        <v>360.76</v>
      </c>
      <c r="EE489" s="65" t="s">
        <v>405</v>
      </c>
      <c r="EF489" s="68">
        <v>1</v>
      </c>
      <c r="EG489" s="78">
        <v>448.83</v>
      </c>
      <c r="EH489" s="78">
        <v>529.52</v>
      </c>
      <c r="EI489" s="78">
        <v>502</v>
      </c>
      <c r="EJ489" s="78"/>
      <c r="EK489" s="78">
        <v>200.22</v>
      </c>
      <c r="EL489" s="79">
        <v>295.60000000000002</v>
      </c>
      <c r="EM489" s="65" t="s">
        <v>406</v>
      </c>
      <c r="EN489" s="78">
        <v>515.58000000000004</v>
      </c>
      <c r="EO489" s="78">
        <v>565.97</v>
      </c>
      <c r="EP489" s="78">
        <v>506.75</v>
      </c>
      <c r="EQ489" s="78"/>
      <c r="ER489" s="78"/>
      <c r="ES489" s="79">
        <v>374.73</v>
      </c>
      <c r="ET489" s="65" t="s">
        <v>407</v>
      </c>
      <c r="EU489" s="68">
        <v>1</v>
      </c>
      <c r="EV489" s="78">
        <v>455.73</v>
      </c>
      <c r="EW489" s="78">
        <v>527.11</v>
      </c>
      <c r="EX489" s="78">
        <v>514.03</v>
      </c>
      <c r="EY489" s="78"/>
      <c r="EZ489" s="78"/>
      <c r="FA489" s="79">
        <v>383.82</v>
      </c>
      <c r="FB489" s="65" t="s">
        <v>408</v>
      </c>
      <c r="FC489" s="78">
        <v>650.11</v>
      </c>
      <c r="FD489" s="78">
        <v>667.77</v>
      </c>
      <c r="FE489" s="78">
        <v>645.37</v>
      </c>
      <c r="FF489" s="78"/>
      <c r="FG489" s="78"/>
      <c r="FH489" s="79"/>
      <c r="FI489" s="65" t="s">
        <v>409</v>
      </c>
      <c r="FJ489" s="78">
        <v>497</v>
      </c>
      <c r="FK489" s="78">
        <v>560.35</v>
      </c>
      <c r="FL489" s="78">
        <v>360.35</v>
      </c>
      <c r="FM489" s="78">
        <v>464.85</v>
      </c>
      <c r="FN489" s="78"/>
      <c r="FO489" s="79">
        <v>338.79</v>
      </c>
      <c r="FP489" s="65" t="s">
        <v>410</v>
      </c>
      <c r="FQ489" s="68">
        <v>0.239051443870721</v>
      </c>
      <c r="FR489" s="78">
        <v>456.2</v>
      </c>
      <c r="FS489" s="78">
        <v>517.37</v>
      </c>
      <c r="FT489" s="78">
        <v>566.35</v>
      </c>
      <c r="FU489" s="78">
        <v>388.49</v>
      </c>
      <c r="FV489" s="78">
        <v>286.67</v>
      </c>
      <c r="FW489" s="79">
        <v>263.54000000000002</v>
      </c>
      <c r="FX489" s="65" t="s">
        <v>411</v>
      </c>
      <c r="FY489" s="78">
        <v>522.33000000000004</v>
      </c>
      <c r="FZ489" s="78">
        <v>580.1</v>
      </c>
      <c r="GA489" s="78">
        <v>528.94000000000005</v>
      </c>
      <c r="GB489" s="78">
        <v>497.9</v>
      </c>
      <c r="GC489" s="78"/>
      <c r="GD489" s="79">
        <v>377.53</v>
      </c>
      <c r="GE489" s="65" t="s">
        <v>412</v>
      </c>
      <c r="GF489" s="68">
        <v>0.22496175650139499</v>
      </c>
      <c r="GG489" s="78">
        <v>486.79</v>
      </c>
      <c r="GH489" s="78">
        <v>553.77</v>
      </c>
      <c r="GI489" s="78">
        <v>390.02</v>
      </c>
      <c r="GJ489" s="78">
        <v>527.88</v>
      </c>
      <c r="GK489" s="78"/>
      <c r="GL489" s="79">
        <v>461.03</v>
      </c>
      <c r="GM489" s="65" t="s">
        <v>413</v>
      </c>
      <c r="GN489" s="68">
        <v>0.10434274504893699</v>
      </c>
      <c r="GO489" s="78">
        <v>503.89</v>
      </c>
      <c r="GP489" s="78">
        <v>594.61</v>
      </c>
      <c r="GQ489" s="78">
        <v>500.76</v>
      </c>
      <c r="GR489" s="78">
        <v>385.86</v>
      </c>
      <c r="GS489" s="78"/>
      <c r="GT489" s="79"/>
      <c r="GU489" s="65" t="s">
        <v>414</v>
      </c>
      <c r="GV489" s="68">
        <v>1</v>
      </c>
      <c r="GW489" s="78">
        <v>420.27</v>
      </c>
      <c r="GX489" s="78">
        <v>450.42</v>
      </c>
      <c r="GY489" s="78">
        <v>411.51</v>
      </c>
      <c r="GZ489" s="78">
        <v>319</v>
      </c>
      <c r="HA489" s="78"/>
      <c r="HB489" s="79">
        <v>433.91</v>
      </c>
      <c r="HC489" s="65" t="s">
        <v>415</v>
      </c>
      <c r="HD489" s="68">
        <v>1</v>
      </c>
      <c r="HE489" s="78">
        <v>423.16</v>
      </c>
      <c r="HF489" s="78">
        <v>522.28</v>
      </c>
      <c r="HG489" s="78"/>
      <c r="HH489" s="78">
        <v>301.27999999999997</v>
      </c>
      <c r="HI489" s="78">
        <v>294.64</v>
      </c>
      <c r="HJ489" s="79">
        <v>448.39</v>
      </c>
      <c r="HK489" s="85" t="s">
        <v>416</v>
      </c>
      <c r="HL489" s="68">
        <v>1.3475272874275701</v>
      </c>
      <c r="HM489" s="78">
        <v>423.57</v>
      </c>
      <c r="HN489" s="78">
        <v>507.41</v>
      </c>
      <c r="HO489" s="78">
        <v>470.45</v>
      </c>
      <c r="HP489" s="78"/>
      <c r="HQ489" s="78"/>
      <c r="HR489" s="79"/>
    </row>
    <row r="490" spans="1:226" x14ac:dyDescent="0.25">
      <c r="A490" s="81">
        <v>42044</v>
      </c>
      <c r="B490" s="82" t="s">
        <v>387</v>
      </c>
      <c r="C490" s="83">
        <v>463.35222291516783</v>
      </c>
      <c r="D490" s="83">
        <v>518.28655397287241</v>
      </c>
      <c r="E490" s="83">
        <v>496.71953671021873</v>
      </c>
      <c r="F490" s="83">
        <v>353.20121114665091</v>
      </c>
      <c r="G490" s="83">
        <v>264.63687962340288</v>
      </c>
      <c r="H490" s="84">
        <v>352.0949376747235</v>
      </c>
      <c r="I490" s="82" t="s">
        <v>388</v>
      </c>
      <c r="J490" s="83">
        <v>476.15572858392289</v>
      </c>
      <c r="K490" s="83">
        <v>518.98307944815519</v>
      </c>
      <c r="L490" s="83">
        <v>495.49958608988345</v>
      </c>
      <c r="M490" s="83">
        <v>349.34084746611063</v>
      </c>
      <c r="N490" s="83">
        <v>257.43639344262294</v>
      </c>
      <c r="O490" s="84">
        <v>376.16184295556224</v>
      </c>
      <c r="P490" s="65" t="s">
        <v>389</v>
      </c>
      <c r="Q490" s="78">
        <v>467.47</v>
      </c>
      <c r="R490" s="78">
        <v>527.86</v>
      </c>
      <c r="S490" s="78">
        <v>505.86</v>
      </c>
      <c r="T490" s="78">
        <v>282</v>
      </c>
      <c r="U490" s="78"/>
      <c r="V490" s="79"/>
      <c r="W490" s="65" t="s">
        <v>390</v>
      </c>
      <c r="X490" s="78">
        <v>480.9</v>
      </c>
      <c r="Y490" s="78">
        <v>534.29999999999995</v>
      </c>
      <c r="Z490" s="78">
        <v>480.81</v>
      </c>
      <c r="AA490" s="78">
        <v>270.52999999999997</v>
      </c>
      <c r="AB490" s="78"/>
      <c r="AC490" s="79">
        <v>409.92</v>
      </c>
      <c r="AD490" s="65" t="s">
        <v>391</v>
      </c>
      <c r="AE490" s="68">
        <v>0.51129972389814904</v>
      </c>
      <c r="AF490" s="78">
        <v>450.18</v>
      </c>
      <c r="AG490" s="78">
        <v>510.81</v>
      </c>
      <c r="AH490" s="78">
        <v>451.48</v>
      </c>
      <c r="AI490" s="78"/>
      <c r="AJ490" s="78"/>
      <c r="AK490" s="79">
        <v>289.51</v>
      </c>
      <c r="AL490" s="69" t="s">
        <v>392</v>
      </c>
      <c r="AM490" s="70">
        <v>1</v>
      </c>
      <c r="AN490" s="78">
        <v>460.27</v>
      </c>
      <c r="AO490" s="78">
        <v>526.79999999999995</v>
      </c>
      <c r="AP490" s="78">
        <v>498.91</v>
      </c>
      <c r="AQ490" s="78">
        <v>567.48</v>
      </c>
      <c r="AR490" s="78"/>
      <c r="AS490" s="79"/>
      <c r="AT490" s="65" t="s">
        <v>393</v>
      </c>
      <c r="AU490" s="68">
        <v>3.60750360750361E-2</v>
      </c>
      <c r="AV490" s="78">
        <v>416.01</v>
      </c>
      <c r="AW490" s="78">
        <v>507.24</v>
      </c>
      <c r="AX490" s="78">
        <v>459.62</v>
      </c>
      <c r="AY490" s="78">
        <v>310.35000000000002</v>
      </c>
      <c r="AZ490" s="78"/>
      <c r="BA490" s="79">
        <v>393.26</v>
      </c>
      <c r="BB490" s="65" t="s">
        <v>394</v>
      </c>
      <c r="BC490" s="78">
        <v>474.07</v>
      </c>
      <c r="BD490" s="78">
        <v>523.72</v>
      </c>
      <c r="BE490" s="78">
        <v>480.82</v>
      </c>
      <c r="BF490" s="78"/>
      <c r="BG490" s="78"/>
      <c r="BH490" s="79">
        <v>413.31</v>
      </c>
      <c r="BI490" s="65" t="s">
        <v>395</v>
      </c>
      <c r="BJ490" s="68">
        <v>0.13433637829124101</v>
      </c>
      <c r="BK490" s="78">
        <v>544.87</v>
      </c>
      <c r="BL490" s="78">
        <v>611.63</v>
      </c>
      <c r="BM490" s="78">
        <v>681.65</v>
      </c>
      <c r="BN490" s="78">
        <v>409.73</v>
      </c>
      <c r="BO490" s="78"/>
      <c r="BP490" s="79"/>
      <c r="BQ490" s="65" t="s">
        <v>396</v>
      </c>
      <c r="BR490" s="68">
        <v>1</v>
      </c>
      <c r="BS490" s="78">
        <v>452.23</v>
      </c>
      <c r="BT490" s="78">
        <v>517.91</v>
      </c>
      <c r="BU490" s="78">
        <v>539.04999999999995</v>
      </c>
      <c r="BV490" s="78"/>
      <c r="BW490" s="78"/>
      <c r="BX490" s="79">
        <v>384.25</v>
      </c>
      <c r="BY490" s="65" t="s">
        <v>397</v>
      </c>
      <c r="BZ490" s="78">
        <v>512.13</v>
      </c>
      <c r="CA490" s="78">
        <v>547.9</v>
      </c>
      <c r="CB490" s="78">
        <v>468.85</v>
      </c>
      <c r="CC490" s="78">
        <v>321.7</v>
      </c>
      <c r="CD490" s="78"/>
      <c r="CE490" s="79">
        <v>468.2</v>
      </c>
      <c r="CF490" s="65" t="s">
        <v>398</v>
      </c>
      <c r="CG490" s="78">
        <v>491.62</v>
      </c>
      <c r="CH490" s="78">
        <v>579.14</v>
      </c>
      <c r="CI490" s="78">
        <v>552.4</v>
      </c>
      <c r="CJ490" s="78"/>
      <c r="CK490" s="78"/>
      <c r="CL490" s="79"/>
      <c r="CM490" s="65" t="s">
        <v>399</v>
      </c>
      <c r="CN490" s="78">
        <v>462.36</v>
      </c>
      <c r="CO490" s="78">
        <v>477.96</v>
      </c>
      <c r="CP490" s="78">
        <v>524.12</v>
      </c>
      <c r="CQ490" s="78">
        <v>358.43</v>
      </c>
      <c r="CR490" s="78"/>
      <c r="CS490" s="79">
        <v>597.89</v>
      </c>
      <c r="CT490" s="65" t="s">
        <v>400</v>
      </c>
      <c r="CU490" s="78">
        <v>468.44</v>
      </c>
      <c r="CV490" s="78">
        <v>582.53</v>
      </c>
      <c r="CW490" s="78">
        <v>482.63</v>
      </c>
      <c r="CX490" s="78">
        <v>353.71</v>
      </c>
      <c r="CY490" s="78"/>
      <c r="CZ490" s="79"/>
      <c r="DA490" s="65" t="s">
        <v>401</v>
      </c>
      <c r="DB490" s="68">
        <v>0.12959243180198299</v>
      </c>
      <c r="DC490" s="78">
        <v>442.58</v>
      </c>
      <c r="DD490" s="78">
        <v>492.35</v>
      </c>
      <c r="DE490" s="78">
        <v>434.83</v>
      </c>
      <c r="DF490" s="78">
        <v>660.79</v>
      </c>
      <c r="DG490" s="78"/>
      <c r="DH490" s="79">
        <v>402.44</v>
      </c>
      <c r="DI490" s="65" t="s">
        <v>402</v>
      </c>
      <c r="DJ490" s="68">
        <v>3.2541490400260298E-3</v>
      </c>
      <c r="DK490" s="78">
        <v>474.99</v>
      </c>
      <c r="DL490" s="78">
        <v>544.57000000000005</v>
      </c>
      <c r="DM490" s="78">
        <v>544.57000000000005</v>
      </c>
      <c r="DN490" s="78">
        <v>371.99</v>
      </c>
      <c r="DO490" s="78"/>
      <c r="DP490" s="79">
        <v>440.03</v>
      </c>
      <c r="DQ490" s="65" t="s">
        <v>403</v>
      </c>
      <c r="DR490" s="78">
        <v>448.38</v>
      </c>
      <c r="DS490" s="78">
        <v>467.67</v>
      </c>
      <c r="DT490" s="78">
        <v>489.05</v>
      </c>
      <c r="DU490" s="78">
        <v>562.37</v>
      </c>
      <c r="DV490" s="78"/>
      <c r="DW490" s="79"/>
      <c r="DX490" s="65" t="s">
        <v>404</v>
      </c>
      <c r="DY490" s="78">
        <v>482.47</v>
      </c>
      <c r="DZ490" s="78">
        <v>520.11</v>
      </c>
      <c r="EA490" s="78">
        <v>581.20000000000005</v>
      </c>
      <c r="EB490" s="78">
        <v>349.71</v>
      </c>
      <c r="EC490" s="78"/>
      <c r="ED490" s="79">
        <v>361.07</v>
      </c>
      <c r="EE490" s="65" t="s">
        <v>405</v>
      </c>
      <c r="EF490" s="68">
        <v>1</v>
      </c>
      <c r="EG490" s="78">
        <v>438.01</v>
      </c>
      <c r="EH490" s="78">
        <v>519.6</v>
      </c>
      <c r="EI490" s="78">
        <v>487.95</v>
      </c>
      <c r="EJ490" s="78"/>
      <c r="EK490" s="78">
        <v>200.22</v>
      </c>
      <c r="EL490" s="79">
        <v>292.70999999999998</v>
      </c>
      <c r="EM490" s="65" t="s">
        <v>406</v>
      </c>
      <c r="EN490" s="78">
        <v>487.47</v>
      </c>
      <c r="EO490" s="78">
        <v>541.20000000000005</v>
      </c>
      <c r="EP490" s="78">
        <v>479.68</v>
      </c>
      <c r="EQ490" s="78"/>
      <c r="ER490" s="78"/>
      <c r="ES490" s="79">
        <v>361.23</v>
      </c>
      <c r="ET490" s="65" t="s">
        <v>407</v>
      </c>
      <c r="EU490" s="68">
        <v>1</v>
      </c>
      <c r="EV490" s="78">
        <v>442.09</v>
      </c>
      <c r="EW490" s="78">
        <v>519.88</v>
      </c>
      <c r="EX490" s="78">
        <v>506.8</v>
      </c>
      <c r="EY490" s="78"/>
      <c r="EZ490" s="78"/>
      <c r="FA490" s="79">
        <v>385.89</v>
      </c>
      <c r="FB490" s="65" t="s">
        <v>408</v>
      </c>
      <c r="FC490" s="78">
        <v>650.11</v>
      </c>
      <c r="FD490" s="78">
        <v>667.77</v>
      </c>
      <c r="FE490" s="78">
        <v>645.37</v>
      </c>
      <c r="FF490" s="78"/>
      <c r="FG490" s="78"/>
      <c r="FH490" s="79"/>
      <c r="FI490" s="65" t="s">
        <v>409</v>
      </c>
      <c r="FJ490" s="78">
        <v>463.12</v>
      </c>
      <c r="FK490" s="78">
        <v>525.64</v>
      </c>
      <c r="FL490" s="78">
        <v>360.35</v>
      </c>
      <c r="FM490" s="78">
        <v>464.85</v>
      </c>
      <c r="FN490" s="78"/>
      <c r="FO490" s="79">
        <v>342.1</v>
      </c>
      <c r="FP490" s="65" t="s">
        <v>410</v>
      </c>
      <c r="FQ490" s="68">
        <v>0.23910860312754101</v>
      </c>
      <c r="FR490" s="78">
        <v>445.81</v>
      </c>
      <c r="FS490" s="78">
        <v>498.52</v>
      </c>
      <c r="FT490" s="78">
        <v>545</v>
      </c>
      <c r="FU490" s="78">
        <v>376.89</v>
      </c>
      <c r="FV490" s="78">
        <v>281.23</v>
      </c>
      <c r="FW490" s="79">
        <v>276.07</v>
      </c>
      <c r="FX490" s="65" t="s">
        <v>411</v>
      </c>
      <c r="FY490" s="78">
        <v>490.62</v>
      </c>
      <c r="FZ490" s="78">
        <v>552.46</v>
      </c>
      <c r="GA490" s="78">
        <v>508.62</v>
      </c>
      <c r="GB490" s="78">
        <v>470.53</v>
      </c>
      <c r="GC490" s="78"/>
      <c r="GD490" s="79">
        <v>377.53</v>
      </c>
      <c r="GE490" s="65" t="s">
        <v>412</v>
      </c>
      <c r="GF490" s="68">
        <v>0.22569287713279801</v>
      </c>
      <c r="GG490" s="78">
        <v>464.25</v>
      </c>
      <c r="GH490" s="78">
        <v>532.20000000000005</v>
      </c>
      <c r="GI490" s="78">
        <v>366.77</v>
      </c>
      <c r="GJ490" s="78">
        <v>522.44000000000005</v>
      </c>
      <c r="GK490" s="78"/>
      <c r="GL490" s="79">
        <v>463.85</v>
      </c>
      <c r="GM490" s="65" t="s">
        <v>413</v>
      </c>
      <c r="GN490" s="68">
        <v>0.10561334952738</v>
      </c>
      <c r="GO490" s="78">
        <v>493.13</v>
      </c>
      <c r="GP490" s="78">
        <v>580.73</v>
      </c>
      <c r="GQ490" s="78">
        <v>480.84</v>
      </c>
      <c r="GR490" s="78">
        <v>359.19</v>
      </c>
      <c r="GS490" s="78"/>
      <c r="GT490" s="79"/>
      <c r="GU490" s="65" t="s">
        <v>414</v>
      </c>
      <c r="GV490" s="68">
        <v>1</v>
      </c>
      <c r="GW490" s="78">
        <v>420.27</v>
      </c>
      <c r="GX490" s="78">
        <v>450.42</v>
      </c>
      <c r="GY490" s="78">
        <v>411.51</v>
      </c>
      <c r="GZ490" s="78">
        <v>319</v>
      </c>
      <c r="HA490" s="78"/>
      <c r="HB490" s="79">
        <v>433.91</v>
      </c>
      <c r="HC490" s="65" t="s">
        <v>415</v>
      </c>
      <c r="HD490" s="68">
        <v>1</v>
      </c>
      <c r="HE490" s="78">
        <v>439.83</v>
      </c>
      <c r="HF490" s="78">
        <v>522.28</v>
      </c>
      <c r="HG490" s="78"/>
      <c r="HH490" s="78">
        <v>265.02999999999997</v>
      </c>
      <c r="HI490" s="78">
        <v>258.39</v>
      </c>
      <c r="HJ490" s="79">
        <v>448.39</v>
      </c>
      <c r="HK490" s="85" t="s">
        <v>416</v>
      </c>
      <c r="HL490" s="68">
        <v>1.34861766689144</v>
      </c>
      <c r="HM490" s="78">
        <v>413.74</v>
      </c>
      <c r="HN490" s="78">
        <v>498.65</v>
      </c>
      <c r="HO490" s="78">
        <v>419.37</v>
      </c>
      <c r="HP490" s="78"/>
      <c r="HQ490" s="78"/>
      <c r="HR490" s="79"/>
    </row>
    <row r="491" spans="1:226" x14ac:dyDescent="0.25">
      <c r="A491" s="81">
        <v>42037</v>
      </c>
      <c r="B491" s="82" t="s">
        <v>387</v>
      </c>
      <c r="C491" s="83">
        <v>436.64130878034888</v>
      </c>
      <c r="D491" s="83">
        <v>491.54155954367724</v>
      </c>
      <c r="E491" s="83">
        <v>458.27670320861046</v>
      </c>
      <c r="F491" s="83">
        <v>345.72263367053108</v>
      </c>
      <c r="G491" s="83">
        <v>257.64911903160726</v>
      </c>
      <c r="H491" s="84">
        <v>357.87628995634054</v>
      </c>
      <c r="I491" s="82" t="s">
        <v>388</v>
      </c>
      <c r="J491" s="83">
        <v>443.88126560827129</v>
      </c>
      <c r="K491" s="83">
        <v>488.06602399775966</v>
      </c>
      <c r="L491" s="83">
        <v>456.56290885831402</v>
      </c>
      <c r="M491" s="83">
        <v>343.39488081895757</v>
      </c>
      <c r="N491" s="83">
        <v>249.28229508196722</v>
      </c>
      <c r="O491" s="84">
        <v>376.04693399880409</v>
      </c>
      <c r="P491" s="65" t="s">
        <v>389</v>
      </c>
      <c r="Q491" s="78">
        <v>436.64</v>
      </c>
      <c r="R491" s="78">
        <v>499.53</v>
      </c>
      <c r="S491" s="78">
        <v>456.43</v>
      </c>
      <c r="T491" s="78">
        <v>258</v>
      </c>
      <c r="U491" s="78"/>
      <c r="V491" s="79"/>
      <c r="W491" s="65" t="s">
        <v>390</v>
      </c>
      <c r="X491" s="78">
        <v>408.66</v>
      </c>
      <c r="Y491" s="78">
        <v>478.35</v>
      </c>
      <c r="Z491" s="78">
        <v>437.26</v>
      </c>
      <c r="AA491" s="78">
        <v>235.1</v>
      </c>
      <c r="AB491" s="78"/>
      <c r="AC491" s="79">
        <v>376.03</v>
      </c>
      <c r="AD491" s="65" t="s">
        <v>391</v>
      </c>
      <c r="AE491" s="68">
        <v>0.51129972389814904</v>
      </c>
      <c r="AF491" s="78">
        <v>438.02</v>
      </c>
      <c r="AG491" s="78">
        <v>501.07</v>
      </c>
      <c r="AH491" s="78">
        <v>451.48</v>
      </c>
      <c r="AI491" s="78"/>
      <c r="AJ491" s="78"/>
      <c r="AK491" s="79">
        <v>300.35000000000002</v>
      </c>
      <c r="AL491" s="69" t="s">
        <v>392</v>
      </c>
      <c r="AM491" s="70">
        <v>1</v>
      </c>
      <c r="AN491" s="78">
        <v>457.54</v>
      </c>
      <c r="AO491" s="78">
        <v>525.42999999999995</v>
      </c>
      <c r="AP491" s="78">
        <v>497.74</v>
      </c>
      <c r="AQ491" s="78">
        <v>628.79999999999995</v>
      </c>
      <c r="AR491" s="78"/>
      <c r="AS491" s="79"/>
      <c r="AT491" s="65" t="s">
        <v>393</v>
      </c>
      <c r="AU491" s="68">
        <v>3.6037334678727197E-2</v>
      </c>
      <c r="AV491" s="78">
        <v>418.35</v>
      </c>
      <c r="AW491" s="78">
        <v>510.91</v>
      </c>
      <c r="AX491" s="78">
        <v>443.09</v>
      </c>
      <c r="AY491" s="78">
        <v>306.20999999999998</v>
      </c>
      <c r="AZ491" s="78"/>
      <c r="BA491" s="79">
        <v>393.74</v>
      </c>
      <c r="BB491" s="65" t="s">
        <v>394</v>
      </c>
      <c r="BC491" s="78">
        <v>436.26</v>
      </c>
      <c r="BD491" s="78">
        <v>482.54</v>
      </c>
      <c r="BE491" s="78">
        <v>439.03</v>
      </c>
      <c r="BF491" s="78"/>
      <c r="BG491" s="78"/>
      <c r="BH491" s="79">
        <v>420.77</v>
      </c>
      <c r="BI491" s="65" t="s">
        <v>395</v>
      </c>
      <c r="BJ491" s="68">
        <v>0.13433637829124101</v>
      </c>
      <c r="BK491" s="78">
        <v>501.88</v>
      </c>
      <c r="BL491" s="78">
        <v>569.72</v>
      </c>
      <c r="BM491" s="78">
        <v>639.74</v>
      </c>
      <c r="BN491" s="78">
        <v>376.14</v>
      </c>
      <c r="BO491" s="78"/>
      <c r="BP491" s="79"/>
      <c r="BQ491" s="65" t="s">
        <v>396</v>
      </c>
      <c r="BR491" s="68">
        <v>1</v>
      </c>
      <c r="BS491" s="78">
        <v>414.73</v>
      </c>
      <c r="BT491" s="78">
        <v>488.75</v>
      </c>
      <c r="BU491" s="78">
        <v>506.55</v>
      </c>
      <c r="BV491" s="78"/>
      <c r="BW491" s="78"/>
      <c r="BX491" s="79">
        <v>384.25</v>
      </c>
      <c r="BY491" s="65" t="s">
        <v>397</v>
      </c>
      <c r="BZ491" s="78">
        <v>477.04</v>
      </c>
      <c r="CA491" s="78">
        <v>517.98</v>
      </c>
      <c r="CB491" s="78">
        <v>431.53</v>
      </c>
      <c r="CC491" s="78">
        <v>345.97</v>
      </c>
      <c r="CD491" s="78"/>
      <c r="CE491" s="79">
        <v>459.03</v>
      </c>
      <c r="CF491" s="65" t="s">
        <v>398</v>
      </c>
      <c r="CG491" s="78">
        <v>473.07</v>
      </c>
      <c r="CH491" s="78">
        <v>565.42999999999995</v>
      </c>
      <c r="CI491" s="78">
        <v>507.24</v>
      </c>
      <c r="CJ491" s="78"/>
      <c r="CK491" s="78"/>
      <c r="CL491" s="79"/>
      <c r="CM491" s="65" t="s">
        <v>399</v>
      </c>
      <c r="CN491" s="78">
        <v>433.61</v>
      </c>
      <c r="CO491" s="78">
        <v>449.63</v>
      </c>
      <c r="CP491" s="78">
        <v>488.47</v>
      </c>
      <c r="CQ491" s="78">
        <v>320.29000000000002</v>
      </c>
      <c r="CR491" s="78"/>
      <c r="CS491" s="79">
        <v>598.87</v>
      </c>
      <c r="CT491" s="65" t="s">
        <v>400</v>
      </c>
      <c r="CU491" s="78">
        <v>439.9</v>
      </c>
      <c r="CV491" s="78">
        <v>565.29999999999995</v>
      </c>
      <c r="CW491" s="78">
        <v>462.99</v>
      </c>
      <c r="CX491" s="78">
        <v>322.76</v>
      </c>
      <c r="CY491" s="78"/>
      <c r="CZ491" s="79"/>
      <c r="DA491" s="65" t="s">
        <v>401</v>
      </c>
      <c r="DB491" s="68">
        <v>0.12981955082435401</v>
      </c>
      <c r="DC491" s="78">
        <v>427.37</v>
      </c>
      <c r="DD491" s="78">
        <v>480.54</v>
      </c>
      <c r="DE491" s="78">
        <v>425.21</v>
      </c>
      <c r="DF491" s="78">
        <v>661.95</v>
      </c>
      <c r="DG491" s="78"/>
      <c r="DH491" s="79">
        <v>381.44</v>
      </c>
      <c r="DI491" s="65" t="s">
        <v>402</v>
      </c>
      <c r="DJ491" s="68">
        <v>3.2199896960329699E-3</v>
      </c>
      <c r="DK491" s="78">
        <v>447.57</v>
      </c>
      <c r="DL491" s="78">
        <v>519.29999999999995</v>
      </c>
      <c r="DM491" s="78">
        <v>519.29999999999995</v>
      </c>
      <c r="DN491" s="78">
        <v>384.98</v>
      </c>
      <c r="DO491" s="78"/>
      <c r="DP491" s="79">
        <v>435.15</v>
      </c>
      <c r="DQ491" s="65" t="s">
        <v>403</v>
      </c>
      <c r="DR491" s="78">
        <v>415.86</v>
      </c>
      <c r="DS491" s="78">
        <v>475.8</v>
      </c>
      <c r="DT491" s="78">
        <v>466.28</v>
      </c>
      <c r="DU491" s="78">
        <v>523.79999999999995</v>
      </c>
      <c r="DV491" s="78"/>
      <c r="DW491" s="79"/>
      <c r="DX491" s="65" t="s">
        <v>404</v>
      </c>
      <c r="DY491" s="78">
        <v>456.61</v>
      </c>
      <c r="DZ491" s="78">
        <v>494.23</v>
      </c>
      <c r="EA491" s="78">
        <v>546.53</v>
      </c>
      <c r="EB491" s="78">
        <v>307.38</v>
      </c>
      <c r="EC491" s="78"/>
      <c r="ED491" s="79">
        <v>361.36</v>
      </c>
      <c r="EE491" s="65" t="s">
        <v>405</v>
      </c>
      <c r="EF491" s="68">
        <v>1</v>
      </c>
      <c r="EG491" s="78">
        <v>398.45</v>
      </c>
      <c r="EH491" s="78">
        <v>488.55</v>
      </c>
      <c r="EI491" s="78">
        <v>438.36</v>
      </c>
      <c r="EJ491" s="78"/>
      <c r="EK491" s="78">
        <v>200.22</v>
      </c>
      <c r="EL491" s="79">
        <v>304.60000000000002</v>
      </c>
      <c r="EM491" s="65" t="s">
        <v>406</v>
      </c>
      <c r="EN491" s="78">
        <v>457.47</v>
      </c>
      <c r="EO491" s="78">
        <v>502.81</v>
      </c>
      <c r="EP491" s="78">
        <v>444.82</v>
      </c>
      <c r="EQ491" s="78"/>
      <c r="ER491" s="78"/>
      <c r="ES491" s="79">
        <v>336.02</v>
      </c>
      <c r="ET491" s="65" t="s">
        <v>407</v>
      </c>
      <c r="EU491" s="68">
        <v>1</v>
      </c>
      <c r="EV491" s="78">
        <v>419.78</v>
      </c>
      <c r="EW491" s="78">
        <v>497.57</v>
      </c>
      <c r="EX491" s="78">
        <v>484.48</v>
      </c>
      <c r="EY491" s="78"/>
      <c r="EZ491" s="78"/>
      <c r="FA491" s="79">
        <v>386.71</v>
      </c>
      <c r="FB491" s="65" t="s">
        <v>408</v>
      </c>
      <c r="FC491" s="78">
        <v>650.11</v>
      </c>
      <c r="FD491" s="78">
        <v>667.77</v>
      </c>
      <c r="FE491" s="78">
        <v>645.37</v>
      </c>
      <c r="FF491" s="78"/>
      <c r="FG491" s="78"/>
      <c r="FH491" s="79"/>
      <c r="FI491" s="65" t="s">
        <v>409</v>
      </c>
      <c r="FJ491" s="78">
        <v>435.02</v>
      </c>
      <c r="FK491" s="78">
        <v>496.72</v>
      </c>
      <c r="FL491" s="78">
        <v>360.35</v>
      </c>
      <c r="FM491" s="78">
        <v>464.85</v>
      </c>
      <c r="FN491" s="78"/>
      <c r="FO491" s="79">
        <v>322.26</v>
      </c>
      <c r="FP491" s="65" t="s">
        <v>410</v>
      </c>
      <c r="FQ491" s="68">
        <v>0.23940054104522299</v>
      </c>
      <c r="FR491" s="78">
        <v>431.9</v>
      </c>
      <c r="FS491" s="78">
        <v>483.27</v>
      </c>
      <c r="FT491" s="78">
        <v>513.82000000000005</v>
      </c>
      <c r="FU491" s="78">
        <v>384.86</v>
      </c>
      <c r="FV491" s="78">
        <v>276.93</v>
      </c>
      <c r="FW491" s="79">
        <v>291.64999999999998</v>
      </c>
      <c r="FX491" s="65" t="s">
        <v>411</v>
      </c>
      <c r="FY491" s="78">
        <v>458.1</v>
      </c>
      <c r="FZ491" s="78">
        <v>524.82000000000005</v>
      </c>
      <c r="GA491" s="78">
        <v>486.67</v>
      </c>
      <c r="GB491" s="78">
        <v>461.84</v>
      </c>
      <c r="GC491" s="78"/>
      <c r="GD491" s="79">
        <v>379.97</v>
      </c>
      <c r="GE491" s="65" t="s">
        <v>412</v>
      </c>
      <c r="GF491" s="68">
        <v>0.227050836682333</v>
      </c>
      <c r="GG491" s="78">
        <v>443.04</v>
      </c>
      <c r="GH491" s="78">
        <v>514.78</v>
      </c>
      <c r="GI491" s="78">
        <v>393.71</v>
      </c>
      <c r="GJ491" s="78">
        <v>518.36</v>
      </c>
      <c r="GK491" s="78"/>
      <c r="GL491" s="79">
        <v>471.37</v>
      </c>
      <c r="GM491" s="65" t="s">
        <v>413</v>
      </c>
      <c r="GN491" s="68">
        <v>0.10675548723204401</v>
      </c>
      <c r="GO491" s="78">
        <v>445.51</v>
      </c>
      <c r="GP491" s="78">
        <v>546.01</v>
      </c>
      <c r="GQ491" s="78">
        <v>433.17</v>
      </c>
      <c r="GR491" s="78">
        <v>311.19</v>
      </c>
      <c r="GS491" s="78"/>
      <c r="GT491" s="79"/>
      <c r="GU491" s="65" t="s">
        <v>414</v>
      </c>
      <c r="GV491" s="68">
        <v>1</v>
      </c>
      <c r="GW491" s="78">
        <v>405.51</v>
      </c>
      <c r="GX491" s="78">
        <v>439.76</v>
      </c>
      <c r="GY491" s="78">
        <v>402.49</v>
      </c>
      <c r="GZ491" s="78">
        <v>319</v>
      </c>
      <c r="HA491" s="78"/>
      <c r="HB491" s="79">
        <v>433.91</v>
      </c>
      <c r="HC491" s="65" t="s">
        <v>415</v>
      </c>
      <c r="HD491" s="68">
        <v>1</v>
      </c>
      <c r="HE491" s="78">
        <v>444</v>
      </c>
      <c r="HF491" s="78">
        <v>525.62</v>
      </c>
      <c r="HG491" s="78"/>
      <c r="HH491" s="78">
        <v>256.74</v>
      </c>
      <c r="HI491" s="78">
        <v>250.1</v>
      </c>
      <c r="HJ491" s="79">
        <v>447.55</v>
      </c>
      <c r="HK491" s="85" t="s">
        <v>416</v>
      </c>
      <c r="HL491" s="68">
        <v>1.32872707945788</v>
      </c>
      <c r="HM491" s="78">
        <v>404.17</v>
      </c>
      <c r="HN491" s="78">
        <v>488</v>
      </c>
      <c r="HO491" s="78">
        <v>411.89</v>
      </c>
      <c r="HP491" s="78"/>
      <c r="HQ491" s="78"/>
      <c r="HR491" s="79"/>
    </row>
    <row r="492" spans="1:226" x14ac:dyDescent="0.25">
      <c r="A492" s="81">
        <v>42030</v>
      </c>
      <c r="B492" s="82" t="s">
        <v>387</v>
      </c>
      <c r="C492" s="83">
        <v>433.75678367379078</v>
      </c>
      <c r="D492" s="83">
        <v>487.06587266902682</v>
      </c>
      <c r="E492" s="83">
        <v>448.69671739614972</v>
      </c>
      <c r="F492" s="83">
        <v>328.7493987412326</v>
      </c>
      <c r="G492" s="83">
        <v>253.27763281775387</v>
      </c>
      <c r="H492" s="84">
        <v>361.07124558517302</v>
      </c>
      <c r="I492" s="82" t="s">
        <v>388</v>
      </c>
      <c r="J492" s="83">
        <v>438.02928110099043</v>
      </c>
      <c r="K492" s="83">
        <v>481.39352079004527</v>
      </c>
      <c r="L492" s="83">
        <v>446.93169813666412</v>
      </c>
      <c r="M492" s="83">
        <v>325.56377749390106</v>
      </c>
      <c r="N492" s="83">
        <v>242.91836065573767</v>
      </c>
      <c r="O492" s="84">
        <v>373.10357984618963</v>
      </c>
      <c r="P492" s="65" t="s">
        <v>389</v>
      </c>
      <c r="Q492" s="78">
        <v>433.31</v>
      </c>
      <c r="R492" s="78">
        <v>492.03</v>
      </c>
      <c r="S492" s="78">
        <v>454.97</v>
      </c>
      <c r="T492" s="78">
        <v>252</v>
      </c>
      <c r="U492" s="78"/>
      <c r="V492" s="79"/>
      <c r="W492" s="65" t="s">
        <v>390</v>
      </c>
      <c r="X492" s="78">
        <v>405.03</v>
      </c>
      <c r="Y492" s="78">
        <v>455.71</v>
      </c>
      <c r="Z492" s="78">
        <v>424.86</v>
      </c>
      <c r="AA492" s="78">
        <v>226.29</v>
      </c>
      <c r="AB492" s="78"/>
      <c r="AC492" s="79">
        <v>356.2</v>
      </c>
      <c r="AD492" s="65" t="s">
        <v>391</v>
      </c>
      <c r="AE492" s="68">
        <v>0.51129972389814904</v>
      </c>
      <c r="AF492" s="78">
        <v>440.69</v>
      </c>
      <c r="AG492" s="78">
        <v>502.54</v>
      </c>
      <c r="AH492" s="78">
        <v>436.14</v>
      </c>
      <c r="AI492" s="78"/>
      <c r="AJ492" s="78"/>
      <c r="AK492" s="79">
        <v>321.41000000000003</v>
      </c>
      <c r="AL492" s="69" t="s">
        <v>392</v>
      </c>
      <c r="AM492" s="70">
        <v>1</v>
      </c>
      <c r="AN492" s="78">
        <v>457.15</v>
      </c>
      <c r="AO492" s="78">
        <v>526.44000000000005</v>
      </c>
      <c r="AP492" s="78">
        <v>498.35</v>
      </c>
      <c r="AQ492" s="78">
        <v>628.79999999999995</v>
      </c>
      <c r="AR492" s="78"/>
      <c r="AS492" s="79"/>
      <c r="AT492" s="65" t="s">
        <v>393</v>
      </c>
      <c r="AU492" s="68">
        <v>3.6030842401095303E-2</v>
      </c>
      <c r="AV492" s="78">
        <v>430.81</v>
      </c>
      <c r="AW492" s="78">
        <v>524.78</v>
      </c>
      <c r="AX492" s="78">
        <v>441.4</v>
      </c>
      <c r="AY492" s="78">
        <v>306.14999999999998</v>
      </c>
      <c r="AZ492" s="78"/>
      <c r="BA492" s="79">
        <v>397.42</v>
      </c>
      <c r="BB492" s="65" t="s">
        <v>394</v>
      </c>
      <c r="BC492" s="78">
        <v>429.53</v>
      </c>
      <c r="BD492" s="78">
        <v>481.7</v>
      </c>
      <c r="BE492" s="78">
        <v>424.61</v>
      </c>
      <c r="BF492" s="78"/>
      <c r="BG492" s="78"/>
      <c r="BH492" s="79">
        <v>421.78</v>
      </c>
      <c r="BI492" s="65" t="s">
        <v>395</v>
      </c>
      <c r="BJ492" s="68">
        <v>0.13431833445265301</v>
      </c>
      <c r="BK492" s="78">
        <v>493.22</v>
      </c>
      <c r="BL492" s="78">
        <v>563.20000000000005</v>
      </c>
      <c r="BM492" s="78">
        <v>633.20000000000005</v>
      </c>
      <c r="BN492" s="78">
        <v>362.66</v>
      </c>
      <c r="BO492" s="78"/>
      <c r="BP492" s="79"/>
      <c r="BQ492" s="65" t="s">
        <v>396</v>
      </c>
      <c r="BR492" s="68">
        <v>1</v>
      </c>
      <c r="BS492" s="78">
        <v>402.23</v>
      </c>
      <c r="BT492" s="78">
        <v>482.08</v>
      </c>
      <c r="BU492" s="78">
        <v>505.72</v>
      </c>
      <c r="BV492" s="78"/>
      <c r="BW492" s="78"/>
      <c r="BX492" s="79">
        <v>392.58</v>
      </c>
      <c r="BY492" s="65" t="s">
        <v>397</v>
      </c>
      <c r="BZ492" s="78">
        <v>464.8</v>
      </c>
      <c r="CA492" s="78">
        <v>507.64</v>
      </c>
      <c r="CB492" s="78">
        <v>424.34</v>
      </c>
      <c r="CC492" s="78">
        <v>319.32</v>
      </c>
      <c r="CD492" s="78"/>
      <c r="CE492" s="79">
        <v>459.87</v>
      </c>
      <c r="CF492" s="65" t="s">
        <v>398</v>
      </c>
      <c r="CG492" s="78">
        <v>465.82</v>
      </c>
      <c r="CH492" s="78">
        <v>558.97</v>
      </c>
      <c r="CI492" s="78">
        <v>498.37</v>
      </c>
      <c r="CJ492" s="78"/>
      <c r="CK492" s="78"/>
      <c r="CL492" s="79"/>
      <c r="CM492" s="65" t="s">
        <v>399</v>
      </c>
      <c r="CN492" s="78">
        <v>425.88</v>
      </c>
      <c r="CO492" s="78">
        <v>440</v>
      </c>
      <c r="CP492" s="78">
        <v>484.23</v>
      </c>
      <c r="CQ492" s="78">
        <v>307.29000000000002</v>
      </c>
      <c r="CR492" s="78"/>
      <c r="CS492" s="79">
        <v>599.37</v>
      </c>
      <c r="CT492" s="65" t="s">
        <v>400</v>
      </c>
      <c r="CU492" s="78">
        <v>435.29</v>
      </c>
      <c r="CV492" s="78">
        <v>563.07000000000005</v>
      </c>
      <c r="CW492" s="78">
        <v>460.74</v>
      </c>
      <c r="CX492" s="78">
        <v>308.39</v>
      </c>
      <c r="CY492" s="78"/>
      <c r="CZ492" s="79"/>
      <c r="DA492" s="65" t="s">
        <v>401</v>
      </c>
      <c r="DB492" s="68">
        <v>0.12983640612827799</v>
      </c>
      <c r="DC492" s="78">
        <v>417.24</v>
      </c>
      <c r="DD492" s="78">
        <v>469.7</v>
      </c>
      <c r="DE492" s="78">
        <v>413.84</v>
      </c>
      <c r="DF492" s="78">
        <v>662.04</v>
      </c>
      <c r="DG492" s="78"/>
      <c r="DH492" s="79">
        <v>357.91</v>
      </c>
      <c r="DI492" s="65" t="s">
        <v>402</v>
      </c>
      <c r="DJ492" s="68">
        <v>3.2188495831589801E-3</v>
      </c>
      <c r="DK492" s="78">
        <v>447.72</v>
      </c>
      <c r="DL492" s="78">
        <v>519.27</v>
      </c>
      <c r="DM492" s="78">
        <v>519.27</v>
      </c>
      <c r="DN492" s="78">
        <v>485.58</v>
      </c>
      <c r="DO492" s="78"/>
      <c r="DP492" s="79">
        <v>438.78</v>
      </c>
      <c r="DQ492" s="65" t="s">
        <v>403</v>
      </c>
      <c r="DR492" s="78">
        <v>415.86</v>
      </c>
      <c r="DS492" s="78">
        <v>475.8</v>
      </c>
      <c r="DT492" s="78">
        <v>464.28</v>
      </c>
      <c r="DU492" s="78">
        <v>515.98</v>
      </c>
      <c r="DV492" s="78"/>
      <c r="DW492" s="79"/>
      <c r="DX492" s="65" t="s">
        <v>404</v>
      </c>
      <c r="DY492" s="78">
        <v>449.5</v>
      </c>
      <c r="DZ492" s="78">
        <v>487.51</v>
      </c>
      <c r="EA492" s="78">
        <v>549.99</v>
      </c>
      <c r="EB492" s="78">
        <v>299.61</v>
      </c>
      <c r="EC492" s="78"/>
      <c r="ED492" s="79">
        <v>356.74</v>
      </c>
      <c r="EE492" s="65" t="s">
        <v>405</v>
      </c>
      <c r="EF492" s="68">
        <v>1</v>
      </c>
      <c r="EG492" s="78">
        <v>403</v>
      </c>
      <c r="EH492" s="78">
        <v>491.06</v>
      </c>
      <c r="EI492" s="78">
        <v>432.58</v>
      </c>
      <c r="EJ492" s="78"/>
      <c r="EK492" s="78">
        <v>200.22</v>
      </c>
      <c r="EL492" s="79">
        <v>309.11</v>
      </c>
      <c r="EM492" s="65" t="s">
        <v>406</v>
      </c>
      <c r="EN492" s="78">
        <v>457.47</v>
      </c>
      <c r="EO492" s="78">
        <v>502.81</v>
      </c>
      <c r="EP492" s="78">
        <v>432.72</v>
      </c>
      <c r="EQ492" s="78"/>
      <c r="ER492" s="78"/>
      <c r="ES492" s="79">
        <v>336.02</v>
      </c>
      <c r="ET492" s="65" t="s">
        <v>407</v>
      </c>
      <c r="EU492" s="68">
        <v>1</v>
      </c>
      <c r="EV492" s="78">
        <v>422.05</v>
      </c>
      <c r="EW492" s="78">
        <v>499.63</v>
      </c>
      <c r="EX492" s="78">
        <v>486.55</v>
      </c>
      <c r="EY492" s="78"/>
      <c r="EZ492" s="78"/>
      <c r="FA492" s="79">
        <v>386.71</v>
      </c>
      <c r="FB492" s="65" t="s">
        <v>408</v>
      </c>
      <c r="FC492" s="78">
        <v>694</v>
      </c>
      <c r="FD492" s="78">
        <v>721.65</v>
      </c>
      <c r="FE492" s="78">
        <v>707.72</v>
      </c>
      <c r="FF492" s="78"/>
      <c r="FG492" s="78"/>
      <c r="FH492" s="79"/>
      <c r="FI492" s="65" t="s">
        <v>409</v>
      </c>
      <c r="FJ492" s="78">
        <v>434.19</v>
      </c>
      <c r="FK492" s="78">
        <v>490.93</v>
      </c>
      <c r="FL492" s="78">
        <v>360.35</v>
      </c>
      <c r="FM492" s="78">
        <v>464.85</v>
      </c>
      <c r="FN492" s="78"/>
      <c r="FO492" s="79">
        <v>317.3</v>
      </c>
      <c r="FP492" s="65" t="s">
        <v>410</v>
      </c>
      <c r="FQ492" s="68">
        <v>0.23720853001873901</v>
      </c>
      <c r="FR492" s="78">
        <v>439.52</v>
      </c>
      <c r="FS492" s="78">
        <v>489.14</v>
      </c>
      <c r="FT492" s="78">
        <v>500.42</v>
      </c>
      <c r="FU492" s="78">
        <v>390.4</v>
      </c>
      <c r="FV492" s="78">
        <v>277.14999999999998</v>
      </c>
      <c r="FW492" s="79">
        <v>304.91000000000003</v>
      </c>
      <c r="FX492" s="65" t="s">
        <v>411</v>
      </c>
      <c r="FY492" s="78">
        <v>443.47</v>
      </c>
      <c r="FZ492" s="78">
        <v>514.25</v>
      </c>
      <c r="GA492" s="78">
        <v>482.6</v>
      </c>
      <c r="GB492" s="78">
        <v>452.99</v>
      </c>
      <c r="GC492" s="78"/>
      <c r="GD492" s="79">
        <v>389.72</v>
      </c>
      <c r="GE492" s="65" t="s">
        <v>412</v>
      </c>
      <c r="GF492" s="68">
        <v>0.22349365278026101</v>
      </c>
      <c r="GG492" s="78">
        <v>429.16</v>
      </c>
      <c r="GH492" s="78">
        <v>499.68</v>
      </c>
      <c r="GI492" s="78">
        <v>364.07</v>
      </c>
      <c r="GJ492" s="78">
        <v>480.51</v>
      </c>
      <c r="GK492" s="78"/>
      <c r="GL492" s="79">
        <v>465.92</v>
      </c>
      <c r="GM492" s="65" t="s">
        <v>413</v>
      </c>
      <c r="GN492" s="68">
        <v>0.106805656427564</v>
      </c>
      <c r="GO492" s="78">
        <v>438.89</v>
      </c>
      <c r="GP492" s="78">
        <v>540.29</v>
      </c>
      <c r="GQ492" s="78">
        <v>428.93</v>
      </c>
      <c r="GR492" s="78">
        <v>303.64999999999998</v>
      </c>
      <c r="GS492" s="78"/>
      <c r="GT492" s="79"/>
      <c r="GU492" s="65" t="s">
        <v>414</v>
      </c>
      <c r="GV492" s="68">
        <v>1</v>
      </c>
      <c r="GW492" s="78">
        <v>405.51</v>
      </c>
      <c r="GX492" s="78">
        <v>439.76</v>
      </c>
      <c r="GY492" s="78">
        <v>402.49</v>
      </c>
      <c r="GZ492" s="78">
        <v>360</v>
      </c>
      <c r="HA492" s="78"/>
      <c r="HB492" s="79">
        <v>435.66</v>
      </c>
      <c r="HC492" s="65" t="s">
        <v>415</v>
      </c>
      <c r="HD492" s="68">
        <v>1</v>
      </c>
      <c r="HE492" s="78">
        <v>473.16</v>
      </c>
      <c r="HF492" s="78">
        <v>539.78</v>
      </c>
      <c r="HG492" s="78"/>
      <c r="HH492" s="78">
        <v>250.27</v>
      </c>
      <c r="HI492" s="78">
        <v>243.63</v>
      </c>
      <c r="HJ492" s="79">
        <v>447.55</v>
      </c>
      <c r="HK492" s="85" t="s">
        <v>416</v>
      </c>
      <c r="HL492" s="68">
        <v>1.3352026169971301</v>
      </c>
      <c r="HM492" s="78">
        <v>409.24</v>
      </c>
      <c r="HN492" s="78">
        <v>492.02</v>
      </c>
      <c r="HO492" s="78">
        <v>397.44</v>
      </c>
      <c r="HP492" s="78"/>
      <c r="HQ492" s="78"/>
      <c r="HR492" s="79"/>
    </row>
    <row r="493" spans="1:226" x14ac:dyDescent="0.25">
      <c r="A493" s="81">
        <v>42023</v>
      </c>
      <c r="B493" s="82" t="s">
        <v>387</v>
      </c>
      <c r="C493" s="83">
        <v>432.91280945868698</v>
      </c>
      <c r="D493" s="83">
        <v>487.07278513836616</v>
      </c>
      <c r="E493" s="83">
        <v>439.29095351378515</v>
      </c>
      <c r="F493" s="83">
        <v>330.03008288567281</v>
      </c>
      <c r="G493" s="83">
        <v>260.12275722932083</v>
      </c>
      <c r="H493" s="84">
        <v>364.58393305713093</v>
      </c>
      <c r="I493" s="82" t="s">
        <v>388</v>
      </c>
      <c r="J493" s="83">
        <v>438.09802825258544</v>
      </c>
      <c r="K493" s="83">
        <v>482.14629261922028</v>
      </c>
      <c r="L493" s="83">
        <v>437.47831238008291</v>
      </c>
      <c r="M493" s="83">
        <v>327.21198957152274</v>
      </c>
      <c r="N493" s="83">
        <v>246.86262295081966</v>
      </c>
      <c r="O493" s="84">
        <v>375.71602285948245</v>
      </c>
      <c r="P493" s="65" t="s">
        <v>389</v>
      </c>
      <c r="Q493" s="78">
        <v>430.81</v>
      </c>
      <c r="R493" s="78">
        <v>488.69</v>
      </c>
      <c r="S493" s="78">
        <v>447.59</v>
      </c>
      <c r="T493" s="78">
        <v>252</v>
      </c>
      <c r="U493" s="78"/>
      <c r="V493" s="79"/>
      <c r="W493" s="65" t="s">
        <v>390</v>
      </c>
      <c r="X493" s="78">
        <v>414.12</v>
      </c>
      <c r="Y493" s="78">
        <v>501.74</v>
      </c>
      <c r="Z493" s="78">
        <v>408.83</v>
      </c>
      <c r="AA493" s="78">
        <v>226.29</v>
      </c>
      <c r="AB493" s="78"/>
      <c r="AC493" s="79">
        <v>329.75</v>
      </c>
      <c r="AD493" s="65" t="s">
        <v>391</v>
      </c>
      <c r="AE493" s="68">
        <v>0.51129972389814904</v>
      </c>
      <c r="AF493" s="78">
        <v>456.89</v>
      </c>
      <c r="AG493" s="78">
        <v>512.33000000000004</v>
      </c>
      <c r="AH493" s="78">
        <v>453.52</v>
      </c>
      <c r="AI493" s="78"/>
      <c r="AJ493" s="78"/>
      <c r="AK493" s="79">
        <v>328.77</v>
      </c>
      <c r="AL493" s="69" t="s">
        <v>392</v>
      </c>
      <c r="AM493" s="70">
        <v>1</v>
      </c>
      <c r="AN493" s="78">
        <v>464.01</v>
      </c>
      <c r="AO493" s="78">
        <v>537.42999999999995</v>
      </c>
      <c r="AP493" s="78">
        <v>523.86</v>
      </c>
      <c r="AQ493" s="78">
        <v>628.79999999999995</v>
      </c>
      <c r="AR493" s="78"/>
      <c r="AS493" s="79"/>
      <c r="AT493" s="65" t="s">
        <v>393</v>
      </c>
      <c r="AU493" s="68">
        <v>3.5866719271188299E-2</v>
      </c>
      <c r="AV493" s="78">
        <v>449.12</v>
      </c>
      <c r="AW493" s="78">
        <v>542.28</v>
      </c>
      <c r="AX493" s="78">
        <v>437.02</v>
      </c>
      <c r="AY493" s="78">
        <v>304.76</v>
      </c>
      <c r="AZ493" s="78"/>
      <c r="BA493" s="79">
        <v>399.29</v>
      </c>
      <c r="BB493" s="65" t="s">
        <v>394</v>
      </c>
      <c r="BC493" s="78">
        <v>420.29</v>
      </c>
      <c r="BD493" s="78">
        <v>469.1</v>
      </c>
      <c r="BE493" s="78">
        <v>408.67</v>
      </c>
      <c r="BF493" s="78"/>
      <c r="BG493" s="78"/>
      <c r="BH493" s="79">
        <v>436.91</v>
      </c>
      <c r="BI493" s="65" t="s">
        <v>395</v>
      </c>
      <c r="BJ493" s="68">
        <v>0.13450803685520199</v>
      </c>
      <c r="BK493" s="78">
        <v>489.61</v>
      </c>
      <c r="BL493" s="78">
        <v>555.38</v>
      </c>
      <c r="BM493" s="78">
        <v>625.49</v>
      </c>
      <c r="BN493" s="78">
        <v>363.17</v>
      </c>
      <c r="BO493" s="78"/>
      <c r="BP493" s="79"/>
      <c r="BQ493" s="65" t="s">
        <v>396</v>
      </c>
      <c r="BR493" s="68">
        <v>1</v>
      </c>
      <c r="BS493" s="78">
        <v>413.9</v>
      </c>
      <c r="BT493" s="78">
        <v>490.41</v>
      </c>
      <c r="BU493" s="78">
        <v>506.55</v>
      </c>
      <c r="BV493" s="78"/>
      <c r="BW493" s="78"/>
      <c r="BX493" s="79">
        <v>400.91</v>
      </c>
      <c r="BY493" s="65" t="s">
        <v>397</v>
      </c>
      <c r="BZ493" s="78">
        <v>461.41</v>
      </c>
      <c r="CA493" s="78">
        <v>505.48</v>
      </c>
      <c r="CB493" s="78">
        <v>430.34</v>
      </c>
      <c r="CC493" s="78">
        <v>330.31</v>
      </c>
      <c r="CD493" s="78"/>
      <c r="CE493" s="79">
        <v>461.29</v>
      </c>
      <c r="CF493" s="65" t="s">
        <v>398</v>
      </c>
      <c r="CG493" s="78">
        <v>467.43</v>
      </c>
      <c r="CH493" s="78">
        <v>559.78</v>
      </c>
      <c r="CI493" s="78">
        <v>489.5</v>
      </c>
      <c r="CJ493" s="78"/>
      <c r="CK493" s="78"/>
      <c r="CL493" s="79"/>
      <c r="CM493" s="65" t="s">
        <v>399</v>
      </c>
      <c r="CN493" s="78">
        <v>425.75</v>
      </c>
      <c r="CO493" s="78">
        <v>439.47</v>
      </c>
      <c r="CP493" s="78">
        <v>482.93</v>
      </c>
      <c r="CQ493" s="78">
        <v>300.24</v>
      </c>
      <c r="CR493" s="78"/>
      <c r="CS493" s="79">
        <v>603.52</v>
      </c>
      <c r="CT493" s="65" t="s">
        <v>400</v>
      </c>
      <c r="CU493" s="78">
        <v>440.34</v>
      </c>
      <c r="CV493" s="78">
        <v>571.4</v>
      </c>
      <c r="CW493" s="78">
        <v>467.41</v>
      </c>
      <c r="CX493" s="78">
        <v>296.76</v>
      </c>
      <c r="CY493" s="78"/>
      <c r="CZ493" s="79"/>
      <c r="DA493" s="65" t="s">
        <v>401</v>
      </c>
      <c r="DB493" s="68">
        <v>0.129979853122766</v>
      </c>
      <c r="DC493" s="78">
        <v>422.9</v>
      </c>
      <c r="DD493" s="78">
        <v>481.65</v>
      </c>
      <c r="DE493" s="78">
        <v>426.46</v>
      </c>
      <c r="DF493" s="78">
        <v>662.77</v>
      </c>
      <c r="DG493" s="78"/>
      <c r="DH493" s="79">
        <v>360.49</v>
      </c>
      <c r="DI493" s="65" t="s">
        <v>402</v>
      </c>
      <c r="DJ493" s="68">
        <v>3.1375502008032098E-3</v>
      </c>
      <c r="DK493" s="78">
        <v>429.53</v>
      </c>
      <c r="DL493" s="78">
        <v>505.94</v>
      </c>
      <c r="DM493" s="78">
        <v>505.94</v>
      </c>
      <c r="DN493" s="78">
        <v>475.02</v>
      </c>
      <c r="DO493" s="78"/>
      <c r="DP493" s="79">
        <v>435.37</v>
      </c>
      <c r="DQ493" s="65" t="s">
        <v>403</v>
      </c>
      <c r="DR493" s="78">
        <v>448.38</v>
      </c>
      <c r="DS493" s="78">
        <v>475.8</v>
      </c>
      <c r="DT493" s="78">
        <v>464.66</v>
      </c>
      <c r="DU493" s="78">
        <v>506.08</v>
      </c>
      <c r="DV493" s="78"/>
      <c r="DW493" s="79"/>
      <c r="DX493" s="65" t="s">
        <v>404</v>
      </c>
      <c r="DY493" s="78">
        <v>458.72</v>
      </c>
      <c r="DZ493" s="78">
        <v>497.33</v>
      </c>
      <c r="EA493" s="78">
        <v>536.14</v>
      </c>
      <c r="EB493" s="78">
        <v>291.83999999999997</v>
      </c>
      <c r="EC493" s="78"/>
      <c r="ED493" s="79">
        <v>357.75</v>
      </c>
      <c r="EE493" s="65" t="s">
        <v>405</v>
      </c>
      <c r="EF493" s="68">
        <v>1</v>
      </c>
      <c r="EG493" s="78">
        <v>422.86</v>
      </c>
      <c r="EH493" s="78">
        <v>502.53</v>
      </c>
      <c r="EI493" s="78">
        <v>426.79</v>
      </c>
      <c r="EJ493" s="78"/>
      <c r="EK493" s="78">
        <v>200.22</v>
      </c>
      <c r="EL493" s="79">
        <v>316.79000000000002</v>
      </c>
      <c r="EM493" s="65" t="s">
        <v>406</v>
      </c>
      <c r="EN493" s="78">
        <v>441.81</v>
      </c>
      <c r="EO493" s="78">
        <v>487.74</v>
      </c>
      <c r="EP493" s="78">
        <v>419.67</v>
      </c>
      <c r="EQ493" s="78"/>
      <c r="ER493" s="78"/>
      <c r="ES493" s="79">
        <v>312.5</v>
      </c>
      <c r="ET493" s="65" t="s">
        <v>407</v>
      </c>
      <c r="EU493" s="68">
        <v>1</v>
      </c>
      <c r="EV493" s="78">
        <v>426.59</v>
      </c>
      <c r="EW493" s="78">
        <v>504.8</v>
      </c>
      <c r="EX493" s="78">
        <v>491.71</v>
      </c>
      <c r="EY493" s="78"/>
      <c r="EZ493" s="78"/>
      <c r="FA493" s="79">
        <v>387.54</v>
      </c>
      <c r="FB493" s="65" t="s">
        <v>408</v>
      </c>
      <c r="FC493" s="78">
        <v>694</v>
      </c>
      <c r="FD493" s="78">
        <v>721.65</v>
      </c>
      <c r="FE493" s="78">
        <v>707.72</v>
      </c>
      <c r="FF493" s="78"/>
      <c r="FG493" s="78"/>
      <c r="FH493" s="79"/>
      <c r="FI493" s="65" t="s">
        <v>409</v>
      </c>
      <c r="FJ493" s="78">
        <v>435.02</v>
      </c>
      <c r="FK493" s="78">
        <v>490.93</v>
      </c>
      <c r="FL493" s="78">
        <v>360.35</v>
      </c>
      <c r="FM493" s="78">
        <v>464.85</v>
      </c>
      <c r="FN493" s="78"/>
      <c r="FO493" s="79">
        <v>313.17</v>
      </c>
      <c r="FP493" s="65" t="s">
        <v>410</v>
      </c>
      <c r="FQ493" s="68">
        <v>0.231674543601149</v>
      </c>
      <c r="FR493" s="78">
        <v>440.24</v>
      </c>
      <c r="FS493" s="78">
        <v>493.8</v>
      </c>
      <c r="FT493" s="78">
        <v>487.86</v>
      </c>
      <c r="FU493" s="78">
        <v>388.92</v>
      </c>
      <c r="FV493" s="78">
        <v>290.68</v>
      </c>
      <c r="FW493" s="79">
        <v>311.89999999999998</v>
      </c>
      <c r="FX493" s="65" t="s">
        <v>411</v>
      </c>
      <c r="FY493" s="78">
        <v>443.47</v>
      </c>
      <c r="FZ493" s="78">
        <v>515.88</v>
      </c>
      <c r="GA493" s="78">
        <v>490.73</v>
      </c>
      <c r="GB493" s="78">
        <v>452.66</v>
      </c>
      <c r="GC493" s="78"/>
      <c r="GD493" s="79">
        <v>371.84</v>
      </c>
      <c r="GE493" s="65" t="s">
        <v>412</v>
      </c>
      <c r="GF493" s="68">
        <v>0.222088968840918</v>
      </c>
      <c r="GG493" s="78">
        <v>426.91</v>
      </c>
      <c r="GH493" s="78">
        <v>497.52</v>
      </c>
      <c r="GI493" s="78">
        <v>383.55</v>
      </c>
      <c r="GJ493" s="78">
        <v>470.83</v>
      </c>
      <c r="GK493" s="78"/>
      <c r="GL493" s="79">
        <v>462.69</v>
      </c>
      <c r="GM493" s="65" t="s">
        <v>413</v>
      </c>
      <c r="GN493" s="68">
        <v>0.106297036438624</v>
      </c>
      <c r="GO493" s="78">
        <v>428.29</v>
      </c>
      <c r="GP493" s="78">
        <v>520.71</v>
      </c>
      <c r="GQ493" s="78">
        <v>410.31</v>
      </c>
      <c r="GR493" s="78">
        <v>299.64999999999998</v>
      </c>
      <c r="GS493" s="78"/>
      <c r="GT493" s="79"/>
      <c r="GU493" s="65" t="s">
        <v>414</v>
      </c>
      <c r="GV493" s="68">
        <v>1</v>
      </c>
      <c r="GW493" s="78">
        <v>428.46</v>
      </c>
      <c r="GX493" s="78">
        <v>472.55</v>
      </c>
      <c r="GY493" s="78">
        <v>435.28</v>
      </c>
      <c r="GZ493" s="78">
        <v>360</v>
      </c>
      <c r="HA493" s="78"/>
      <c r="HB493" s="79">
        <v>437.42</v>
      </c>
      <c r="HC493" s="65" t="s">
        <v>415</v>
      </c>
      <c r="HD493" s="68">
        <v>1</v>
      </c>
      <c r="HE493" s="78">
        <v>494.83</v>
      </c>
      <c r="HF493" s="78">
        <v>566.45000000000005</v>
      </c>
      <c r="HG493" s="78"/>
      <c r="HH493" s="78">
        <v>254.28</v>
      </c>
      <c r="HI493" s="78">
        <v>247.64</v>
      </c>
      <c r="HJ493" s="79">
        <v>454.22</v>
      </c>
      <c r="HK493" s="85" t="s">
        <v>416</v>
      </c>
      <c r="HL493" s="68">
        <v>1.30480167014614</v>
      </c>
      <c r="HM493" s="78">
        <v>405.43</v>
      </c>
      <c r="HN493" s="78">
        <v>486.99</v>
      </c>
      <c r="HO493" s="78">
        <v>413.73</v>
      </c>
      <c r="HP493" s="78"/>
      <c r="HQ493" s="78"/>
      <c r="HR493" s="79"/>
    </row>
    <row r="494" spans="1:226" x14ac:dyDescent="0.25">
      <c r="A494" s="81">
        <v>42016</v>
      </c>
      <c r="B494" s="82" t="s">
        <v>387</v>
      </c>
      <c r="C494" s="83">
        <v>447.83255008597354</v>
      </c>
      <c r="D494" s="83">
        <v>504.45559334356585</v>
      </c>
      <c r="E494" s="83">
        <v>457.25656775157711</v>
      </c>
      <c r="F494" s="83">
        <v>337.9342113559573</v>
      </c>
      <c r="G494" s="83">
        <v>273.3748083389375</v>
      </c>
      <c r="H494" s="84">
        <v>375.19558282905558</v>
      </c>
      <c r="I494" s="82" t="s">
        <v>388</v>
      </c>
      <c r="J494" s="83">
        <v>453.30086018752058</v>
      </c>
      <c r="K494" s="83">
        <v>501.50057958959218</v>
      </c>
      <c r="L494" s="83">
        <v>455.83753488632419</v>
      </c>
      <c r="M494" s="83">
        <v>335.25460308893582</v>
      </c>
      <c r="N494" s="83">
        <v>264.45934426229508</v>
      </c>
      <c r="O494" s="84">
        <v>386.66663157677704</v>
      </c>
      <c r="P494" s="65" t="s">
        <v>389</v>
      </c>
      <c r="Q494" s="78">
        <v>446.64</v>
      </c>
      <c r="R494" s="78">
        <v>512.03</v>
      </c>
      <c r="S494" s="78">
        <v>460.37</v>
      </c>
      <c r="T494" s="78">
        <v>257</v>
      </c>
      <c r="U494" s="78"/>
      <c r="V494" s="79"/>
      <c r="W494" s="65" t="s">
        <v>390</v>
      </c>
      <c r="X494" s="78">
        <v>453.04</v>
      </c>
      <c r="Y494" s="78">
        <v>526.04</v>
      </c>
      <c r="Z494" s="78">
        <v>432.87</v>
      </c>
      <c r="AA494" s="78">
        <v>226.29</v>
      </c>
      <c r="AB494" s="78"/>
      <c r="AC494" s="79">
        <v>341.32</v>
      </c>
      <c r="AD494" s="65" t="s">
        <v>391</v>
      </c>
      <c r="AE494" s="68">
        <v>0.51129972389814904</v>
      </c>
      <c r="AF494" s="78">
        <v>520.19000000000005</v>
      </c>
      <c r="AG494" s="78">
        <v>540.64</v>
      </c>
      <c r="AH494" s="78">
        <v>453.52</v>
      </c>
      <c r="AI494" s="78"/>
      <c r="AJ494" s="78"/>
      <c r="AK494" s="79">
        <v>329.69</v>
      </c>
      <c r="AL494" s="69" t="s">
        <v>392</v>
      </c>
      <c r="AM494" s="70">
        <v>1</v>
      </c>
      <c r="AN494" s="78">
        <v>468.8</v>
      </c>
      <c r="AO494" s="78">
        <v>540.22</v>
      </c>
      <c r="AP494" s="78">
        <v>537.28</v>
      </c>
      <c r="AQ494" s="78">
        <v>628.79999999999995</v>
      </c>
      <c r="AR494" s="78"/>
      <c r="AS494" s="79"/>
      <c r="AT494" s="65" t="s">
        <v>393</v>
      </c>
      <c r="AU494" s="68">
        <v>3.5351928447696801E-2</v>
      </c>
      <c r="AV494" s="78">
        <v>463.33</v>
      </c>
      <c r="AW494" s="78">
        <v>556.12</v>
      </c>
      <c r="AX494" s="78">
        <v>437.7</v>
      </c>
      <c r="AY494" s="78">
        <v>300.42</v>
      </c>
      <c r="AZ494" s="78"/>
      <c r="BA494" s="79">
        <v>398.9</v>
      </c>
      <c r="BB494" s="65" t="s">
        <v>394</v>
      </c>
      <c r="BC494" s="78">
        <v>434.58</v>
      </c>
      <c r="BD494" s="78">
        <v>488.42</v>
      </c>
      <c r="BE494" s="78">
        <v>427.65</v>
      </c>
      <c r="BF494" s="78"/>
      <c r="BG494" s="78"/>
      <c r="BH494" s="79">
        <v>449.01</v>
      </c>
      <c r="BI494" s="65" t="s">
        <v>395</v>
      </c>
      <c r="BJ494" s="68">
        <v>0.134424863222702</v>
      </c>
      <c r="BK494" s="78">
        <v>493.61</v>
      </c>
      <c r="BL494" s="78">
        <v>563.64</v>
      </c>
      <c r="BM494" s="78">
        <v>633.71</v>
      </c>
      <c r="BN494" s="78">
        <v>356.23</v>
      </c>
      <c r="BO494" s="78"/>
      <c r="BP494" s="79"/>
      <c r="BQ494" s="65" t="s">
        <v>396</v>
      </c>
      <c r="BR494" s="68">
        <v>1</v>
      </c>
      <c r="BS494" s="78">
        <v>408.9</v>
      </c>
      <c r="BT494" s="78">
        <v>488.75</v>
      </c>
      <c r="BU494" s="78">
        <v>541.54999999999995</v>
      </c>
      <c r="BV494" s="78"/>
      <c r="BW494" s="78"/>
      <c r="BX494" s="79">
        <v>400.91</v>
      </c>
      <c r="BY494" s="65" t="s">
        <v>397</v>
      </c>
      <c r="BZ494" s="78">
        <v>473.63</v>
      </c>
      <c r="CA494" s="78">
        <v>524.24</v>
      </c>
      <c r="CB494" s="78">
        <v>442.44</v>
      </c>
      <c r="CC494" s="78">
        <v>341.16</v>
      </c>
      <c r="CD494" s="78"/>
      <c r="CE494" s="79">
        <v>467.7</v>
      </c>
      <c r="CF494" s="65" t="s">
        <v>398</v>
      </c>
      <c r="CG494" s="78">
        <v>479.53</v>
      </c>
      <c r="CH494" s="78">
        <v>577.52</v>
      </c>
      <c r="CI494" s="78">
        <v>497.56</v>
      </c>
      <c r="CJ494" s="78"/>
      <c r="CK494" s="78"/>
      <c r="CL494" s="79"/>
      <c r="CM494" s="65" t="s">
        <v>399</v>
      </c>
      <c r="CN494" s="78">
        <v>438.42</v>
      </c>
      <c r="CO494" s="78">
        <v>458.3</v>
      </c>
      <c r="CP494" s="78">
        <v>503.18</v>
      </c>
      <c r="CQ494" s="78">
        <v>304.02</v>
      </c>
      <c r="CR494" s="78"/>
      <c r="CS494" s="79">
        <v>611.6</v>
      </c>
      <c r="CT494" s="65" t="s">
        <v>400</v>
      </c>
      <c r="CU494" s="78">
        <v>457.27</v>
      </c>
      <c r="CV494" s="78">
        <v>590.79</v>
      </c>
      <c r="CW494" s="78">
        <v>486.66</v>
      </c>
      <c r="CX494" s="78">
        <v>301.51</v>
      </c>
      <c r="CY494" s="78"/>
      <c r="CZ494" s="79"/>
      <c r="DA494" s="65" t="s">
        <v>401</v>
      </c>
      <c r="DB494" s="68">
        <v>0.13023376961646199</v>
      </c>
      <c r="DC494" s="78">
        <v>436.96</v>
      </c>
      <c r="DD494" s="78">
        <v>500.93</v>
      </c>
      <c r="DE494" s="78">
        <v>447.09</v>
      </c>
      <c r="DF494" s="78">
        <v>664.06</v>
      </c>
      <c r="DG494" s="78"/>
      <c r="DH494" s="79">
        <v>394.74</v>
      </c>
      <c r="DI494" s="65" t="s">
        <v>402</v>
      </c>
      <c r="DJ494" s="68">
        <v>3.14435745055498E-3</v>
      </c>
      <c r="DK494" s="78">
        <v>448.92</v>
      </c>
      <c r="DL494" s="78">
        <v>525.79</v>
      </c>
      <c r="DM494" s="78">
        <v>525.79</v>
      </c>
      <c r="DN494" s="78">
        <v>384.33</v>
      </c>
      <c r="DO494" s="78"/>
      <c r="DP494" s="79">
        <v>452.08</v>
      </c>
      <c r="DQ494" s="65" t="s">
        <v>403</v>
      </c>
      <c r="DR494" s="78">
        <v>448.38</v>
      </c>
      <c r="DS494" s="78">
        <v>492.06</v>
      </c>
      <c r="DT494" s="78">
        <v>473.83</v>
      </c>
      <c r="DU494" s="78">
        <v>504.58</v>
      </c>
      <c r="DV494" s="78"/>
      <c r="DW494" s="79"/>
      <c r="DX494" s="65" t="s">
        <v>404</v>
      </c>
      <c r="DY494" s="78">
        <v>478.83</v>
      </c>
      <c r="DZ494" s="78">
        <v>520.17999999999995</v>
      </c>
      <c r="EA494" s="78">
        <v>554.6</v>
      </c>
      <c r="EB494" s="78">
        <v>296.82</v>
      </c>
      <c r="EC494" s="78"/>
      <c r="ED494" s="79">
        <v>368.26</v>
      </c>
      <c r="EE494" s="65" t="s">
        <v>405</v>
      </c>
      <c r="EF494" s="68">
        <v>1</v>
      </c>
      <c r="EG494" s="78">
        <v>477.73</v>
      </c>
      <c r="EH494" s="78">
        <v>542.39</v>
      </c>
      <c r="EI494" s="78">
        <v>427.62</v>
      </c>
      <c r="EJ494" s="78"/>
      <c r="EK494" s="78">
        <v>200.22</v>
      </c>
      <c r="EL494" s="79">
        <v>326.58999999999997</v>
      </c>
      <c r="EM494" s="65" t="s">
        <v>406</v>
      </c>
      <c r="EN494" s="78">
        <v>460.33</v>
      </c>
      <c r="EO494" s="78">
        <v>505.74</v>
      </c>
      <c r="EP494" s="78">
        <v>437.55</v>
      </c>
      <c r="EQ494" s="78"/>
      <c r="ER494" s="78"/>
      <c r="ES494" s="79">
        <v>312.5</v>
      </c>
      <c r="ET494" s="65" t="s">
        <v>407</v>
      </c>
      <c r="EU494" s="68">
        <v>1</v>
      </c>
      <c r="EV494" s="78">
        <v>445.19</v>
      </c>
      <c r="EW494" s="78">
        <v>525.25</v>
      </c>
      <c r="EX494" s="78">
        <v>512.16999999999996</v>
      </c>
      <c r="EY494" s="78"/>
      <c r="EZ494" s="78"/>
      <c r="FA494" s="79">
        <v>388.37</v>
      </c>
      <c r="FB494" s="65" t="s">
        <v>408</v>
      </c>
      <c r="FC494" s="78">
        <v>694</v>
      </c>
      <c r="FD494" s="78">
        <v>721.65</v>
      </c>
      <c r="FE494" s="78">
        <v>707.72</v>
      </c>
      <c r="FF494" s="78"/>
      <c r="FG494" s="78"/>
      <c r="FH494" s="79"/>
      <c r="FI494" s="65" t="s">
        <v>409</v>
      </c>
      <c r="FJ494" s="78">
        <v>448.24</v>
      </c>
      <c r="FK494" s="78">
        <v>502.5</v>
      </c>
      <c r="FL494" s="78">
        <v>360.35</v>
      </c>
      <c r="FM494" s="78">
        <v>464.85</v>
      </c>
      <c r="FN494" s="78"/>
      <c r="FO494" s="79">
        <v>329.7</v>
      </c>
      <c r="FP494" s="65" t="s">
        <v>410</v>
      </c>
      <c r="FQ494" s="68">
        <v>0.233836080907284</v>
      </c>
      <c r="FR494" s="78">
        <v>456.79</v>
      </c>
      <c r="FS494" s="78">
        <v>503.52</v>
      </c>
      <c r="FT494" s="78">
        <v>497.22</v>
      </c>
      <c r="FU494" s="78">
        <v>436.48</v>
      </c>
      <c r="FV494" s="78">
        <v>293.92</v>
      </c>
      <c r="FW494" s="79">
        <v>327.95</v>
      </c>
      <c r="FX494" s="65" t="s">
        <v>411</v>
      </c>
      <c r="FY494" s="78">
        <v>449.16</v>
      </c>
      <c r="FZ494" s="78">
        <v>527.26</v>
      </c>
      <c r="GA494" s="78">
        <v>509.43</v>
      </c>
      <c r="GB494" s="78">
        <v>466.98</v>
      </c>
      <c r="GC494" s="78"/>
      <c r="GD494" s="79">
        <v>375.09</v>
      </c>
      <c r="GE494" s="65" t="s">
        <v>412</v>
      </c>
      <c r="GF494" s="68">
        <v>0.22304998550175101</v>
      </c>
      <c r="GG494" s="78">
        <v>437.78</v>
      </c>
      <c r="GH494" s="78">
        <v>510.15</v>
      </c>
      <c r="GI494" s="78">
        <v>405.95</v>
      </c>
      <c r="GJ494" s="78">
        <v>508.11</v>
      </c>
      <c r="GK494" s="78"/>
      <c r="GL494" s="79">
        <v>464.85</v>
      </c>
      <c r="GM494" s="65" t="s">
        <v>413</v>
      </c>
      <c r="GN494" s="68">
        <v>0.10481081647626</v>
      </c>
      <c r="GO494" s="78">
        <v>430.69</v>
      </c>
      <c r="GP494" s="78">
        <v>521.80999999999995</v>
      </c>
      <c r="GQ494" s="78">
        <v>421.51</v>
      </c>
      <c r="GR494" s="78">
        <v>300.07</v>
      </c>
      <c r="GS494" s="78"/>
      <c r="GT494" s="79"/>
      <c r="GU494" s="65" t="s">
        <v>414</v>
      </c>
      <c r="GV494" s="68">
        <v>1</v>
      </c>
      <c r="GW494" s="78">
        <v>428.46</v>
      </c>
      <c r="GX494" s="78">
        <v>472.55</v>
      </c>
      <c r="GY494" s="78">
        <v>435.28</v>
      </c>
      <c r="GZ494" s="78">
        <v>360</v>
      </c>
      <c r="HA494" s="78"/>
      <c r="HB494" s="79">
        <v>468.98</v>
      </c>
      <c r="HC494" s="65" t="s">
        <v>415</v>
      </c>
      <c r="HD494" s="68">
        <v>1</v>
      </c>
      <c r="HE494" s="78">
        <v>519.83000000000004</v>
      </c>
      <c r="HF494" s="78">
        <v>591.45000000000005</v>
      </c>
      <c r="HG494" s="78"/>
      <c r="HH494" s="78">
        <v>272.17</v>
      </c>
      <c r="HI494" s="78">
        <v>265.52999999999997</v>
      </c>
      <c r="HJ494" s="79">
        <v>473.39</v>
      </c>
      <c r="HK494" s="85" t="s">
        <v>416</v>
      </c>
      <c r="HL494" s="68">
        <v>1.2835322808368601</v>
      </c>
      <c r="HM494" s="78">
        <v>420.64</v>
      </c>
      <c r="HN494" s="78">
        <v>499.31</v>
      </c>
      <c r="HO494" s="78">
        <v>427.54</v>
      </c>
      <c r="HP494" s="78"/>
      <c r="HQ494" s="78"/>
      <c r="HR494" s="79"/>
    </row>
    <row r="495" spans="1:226" x14ac:dyDescent="0.25">
      <c r="A495" s="81">
        <v>42009</v>
      </c>
      <c r="B495" s="82" t="s">
        <v>387</v>
      </c>
      <c r="C495" s="83">
        <v>470.00062510013385</v>
      </c>
      <c r="D495" s="83">
        <v>524.2330230384149</v>
      </c>
      <c r="E495" s="83">
        <v>489.80391710484935</v>
      </c>
      <c r="F495" s="83">
        <v>358.26629854454899</v>
      </c>
      <c r="G495" s="83">
        <v>293.28383322125086</v>
      </c>
      <c r="H495" s="84">
        <v>384.94947926613202</v>
      </c>
      <c r="I495" s="82" t="s">
        <v>388</v>
      </c>
      <c r="J495" s="83">
        <v>476.02795225038903</v>
      </c>
      <c r="K495" s="83">
        <v>521.79623445208983</v>
      </c>
      <c r="L495" s="83">
        <v>489.33615933179243</v>
      </c>
      <c r="M495" s="83">
        <v>354.95686077155926</v>
      </c>
      <c r="N495" s="83">
        <v>281.707868852459</v>
      </c>
      <c r="O495" s="84">
        <v>400.55913080360165</v>
      </c>
      <c r="P495" s="65" t="s">
        <v>389</v>
      </c>
      <c r="Q495" s="78">
        <v>479.14</v>
      </c>
      <c r="R495" s="78">
        <v>543.69000000000005</v>
      </c>
      <c r="S495" s="78">
        <v>480.69</v>
      </c>
      <c r="T495" s="78">
        <v>278</v>
      </c>
      <c r="U495" s="78"/>
      <c r="V495" s="79"/>
      <c r="W495" s="65" t="s">
        <v>390</v>
      </c>
      <c r="X495" s="78">
        <v>529.65</v>
      </c>
      <c r="Y495" s="78">
        <v>601.32000000000005</v>
      </c>
      <c r="Z495" s="78">
        <v>501.34</v>
      </c>
      <c r="AA495" s="78">
        <v>305.02</v>
      </c>
      <c r="AB495" s="78"/>
      <c r="AC495" s="79">
        <v>381.82</v>
      </c>
      <c r="AD495" s="65" t="s">
        <v>391</v>
      </c>
      <c r="AE495" s="68">
        <v>0.51129972389814904</v>
      </c>
      <c r="AF495" s="78">
        <v>567.51</v>
      </c>
      <c r="AG495" s="78">
        <v>558.14</v>
      </c>
      <c r="AH495" s="78">
        <v>481.64</v>
      </c>
      <c r="AI495" s="78"/>
      <c r="AJ495" s="78"/>
      <c r="AK495" s="79">
        <v>329.99</v>
      </c>
      <c r="AL495" s="69" t="s">
        <v>392</v>
      </c>
      <c r="AM495" s="70">
        <v>1</v>
      </c>
      <c r="AN495" s="78">
        <v>489.45</v>
      </c>
      <c r="AO495" s="78">
        <v>555.74</v>
      </c>
      <c r="AP495" s="78">
        <v>551.78</v>
      </c>
      <c r="AQ495" s="78">
        <v>670.08</v>
      </c>
      <c r="AR495" s="78"/>
      <c r="AS495" s="79"/>
      <c r="AT495" s="65" t="s">
        <v>393</v>
      </c>
      <c r="AU495" s="68">
        <v>3.6132389073565502E-2</v>
      </c>
      <c r="AV495" s="78">
        <v>497.24</v>
      </c>
      <c r="AW495" s="78">
        <v>585.54</v>
      </c>
      <c r="AX495" s="78">
        <v>483.23</v>
      </c>
      <c r="AY495" s="78">
        <v>307.05</v>
      </c>
      <c r="AZ495" s="78"/>
      <c r="BA495" s="79">
        <v>421.6</v>
      </c>
      <c r="BB495" s="65" t="s">
        <v>394</v>
      </c>
      <c r="BC495" s="78">
        <v>461.47</v>
      </c>
      <c r="BD495" s="78">
        <v>518.67999999999995</v>
      </c>
      <c r="BE495" s="78">
        <v>467.03</v>
      </c>
      <c r="BF495" s="78"/>
      <c r="BG495" s="78"/>
      <c r="BH495" s="79">
        <v>451.02</v>
      </c>
      <c r="BI495" s="65" t="s">
        <v>395</v>
      </c>
      <c r="BJ495" s="68">
        <v>0.13439053890606101</v>
      </c>
      <c r="BK495" s="78">
        <v>499.93</v>
      </c>
      <c r="BL495" s="78">
        <v>579.63</v>
      </c>
      <c r="BM495" s="78">
        <v>649.66999999999996</v>
      </c>
      <c r="BN495" s="78">
        <v>369.57</v>
      </c>
      <c r="BO495" s="78"/>
      <c r="BP495" s="79"/>
      <c r="BQ495" s="65" t="s">
        <v>396</v>
      </c>
      <c r="BR495" s="68">
        <v>1</v>
      </c>
      <c r="BS495" s="78">
        <v>434.73</v>
      </c>
      <c r="BT495" s="78">
        <v>507.91</v>
      </c>
      <c r="BU495" s="78">
        <v>555.72</v>
      </c>
      <c r="BV495" s="78"/>
      <c r="BW495" s="78"/>
      <c r="BX495" s="79">
        <v>438.41</v>
      </c>
      <c r="BY495" s="65" t="s">
        <v>397</v>
      </c>
      <c r="BZ495" s="78">
        <v>488.37</v>
      </c>
      <c r="CA495" s="78">
        <v>541.98</v>
      </c>
      <c r="CB495" s="78">
        <v>461.36</v>
      </c>
      <c r="CC495" s="78">
        <v>365.05</v>
      </c>
      <c r="CD495" s="78"/>
      <c r="CE495" s="79">
        <v>519.99</v>
      </c>
      <c r="CF495" s="65" t="s">
        <v>398</v>
      </c>
      <c r="CG495" s="78">
        <v>494.85</v>
      </c>
      <c r="CH495" s="78">
        <v>588.01</v>
      </c>
      <c r="CI495" s="78">
        <v>515.30999999999995</v>
      </c>
      <c r="CJ495" s="78"/>
      <c r="CK495" s="78"/>
      <c r="CL495" s="79"/>
      <c r="CM495" s="65" t="s">
        <v>399</v>
      </c>
      <c r="CN495" s="78">
        <v>442.83</v>
      </c>
      <c r="CO495" s="78">
        <v>454.47</v>
      </c>
      <c r="CP495" s="78">
        <v>514.35</v>
      </c>
      <c r="CQ495" s="78">
        <v>310.35000000000002</v>
      </c>
      <c r="CR495" s="78"/>
      <c r="CS495" s="79">
        <v>613.77</v>
      </c>
      <c r="CT495" s="65" t="s">
        <v>400</v>
      </c>
      <c r="CU495" s="78">
        <v>479.82</v>
      </c>
      <c r="CV495" s="78">
        <v>614.91999999999996</v>
      </c>
      <c r="CW495" s="78">
        <v>511.56</v>
      </c>
      <c r="CX495" s="78">
        <v>313.95999999999998</v>
      </c>
      <c r="CY495" s="78"/>
      <c r="CZ495" s="79"/>
      <c r="DA495" s="65" t="s">
        <v>401</v>
      </c>
      <c r="DB495" s="68">
        <v>0.13031353436367901</v>
      </c>
      <c r="DC495" s="78">
        <v>452.55</v>
      </c>
      <c r="DD495" s="78">
        <v>521.04999999999995</v>
      </c>
      <c r="DE495" s="78">
        <v>464.05</v>
      </c>
      <c r="DF495" s="78">
        <v>664.47</v>
      </c>
      <c r="DG495" s="78"/>
      <c r="DH495" s="79">
        <v>408.95</v>
      </c>
      <c r="DI495" s="65" t="s">
        <v>402</v>
      </c>
      <c r="DJ495" s="68">
        <v>3.1414928373963299E-3</v>
      </c>
      <c r="DK495" s="78">
        <v>463.48</v>
      </c>
      <c r="DL495" s="78">
        <v>543.99</v>
      </c>
      <c r="DM495" s="78">
        <v>543.99</v>
      </c>
      <c r="DN495" s="78">
        <v>481.73</v>
      </c>
      <c r="DO495" s="78"/>
      <c r="DP495" s="79">
        <v>468.8</v>
      </c>
      <c r="DQ495" s="65" t="s">
        <v>403</v>
      </c>
      <c r="DR495" s="78">
        <v>448.38</v>
      </c>
      <c r="DS495" s="78">
        <v>516.45000000000005</v>
      </c>
      <c r="DT495" s="78">
        <v>490.02</v>
      </c>
      <c r="DU495" s="78">
        <v>515.37</v>
      </c>
      <c r="DV495" s="78"/>
      <c r="DW495" s="79"/>
      <c r="DX495" s="65" t="s">
        <v>404</v>
      </c>
      <c r="DY495" s="78">
        <v>505.82</v>
      </c>
      <c r="DZ495" s="78">
        <v>551.19000000000005</v>
      </c>
      <c r="EA495" s="78">
        <v>590.59</v>
      </c>
      <c r="EB495" s="78">
        <v>316.2</v>
      </c>
      <c r="EC495" s="78"/>
      <c r="ED495" s="79">
        <v>384.22</v>
      </c>
      <c r="EE495" s="65" t="s">
        <v>405</v>
      </c>
      <c r="EF495" s="68">
        <v>1</v>
      </c>
      <c r="EG495" s="78">
        <v>487.26</v>
      </c>
      <c r="EH495" s="78">
        <v>547.95000000000005</v>
      </c>
      <c r="EI495" s="78">
        <v>439.19</v>
      </c>
      <c r="EJ495" s="78"/>
      <c r="EK495" s="78">
        <v>324.77999999999997</v>
      </c>
      <c r="EL495" s="79">
        <v>332.61</v>
      </c>
      <c r="EM495" s="65" t="s">
        <v>406</v>
      </c>
      <c r="EN495" s="78">
        <v>460.33</v>
      </c>
      <c r="EO495" s="78">
        <v>532.79999999999995</v>
      </c>
      <c r="EP495" s="78">
        <v>468.25</v>
      </c>
      <c r="EQ495" s="78"/>
      <c r="ER495" s="78"/>
      <c r="ES495" s="79">
        <v>337.28</v>
      </c>
      <c r="ET495" s="65" t="s">
        <v>407</v>
      </c>
      <c r="EU495" s="68">
        <v>1</v>
      </c>
      <c r="EV495" s="78">
        <v>462.34</v>
      </c>
      <c r="EW495" s="78">
        <v>542.61</v>
      </c>
      <c r="EX495" s="78">
        <v>529.52</v>
      </c>
      <c r="EY495" s="78"/>
      <c r="EZ495" s="78"/>
      <c r="FA495" s="79">
        <v>389.19</v>
      </c>
      <c r="FB495" s="65" t="s">
        <v>408</v>
      </c>
      <c r="FC495" s="78">
        <v>694</v>
      </c>
      <c r="FD495" s="78">
        <v>721.65</v>
      </c>
      <c r="FE495" s="78">
        <v>707.72</v>
      </c>
      <c r="FF495" s="78"/>
      <c r="FG495" s="78"/>
      <c r="FH495" s="79"/>
      <c r="FI495" s="65" t="s">
        <v>409</v>
      </c>
      <c r="FJ495" s="78">
        <v>466.43</v>
      </c>
      <c r="FK495" s="78">
        <v>508.29</v>
      </c>
      <c r="FL495" s="78">
        <v>360.35</v>
      </c>
      <c r="FM495" s="78">
        <v>464.85</v>
      </c>
      <c r="FN495" s="78"/>
      <c r="FO495" s="79">
        <v>351.19</v>
      </c>
      <c r="FP495" s="65" t="s">
        <v>410</v>
      </c>
      <c r="FQ495" s="68">
        <v>0.232671769934154</v>
      </c>
      <c r="FR495" s="78">
        <v>469.72</v>
      </c>
      <c r="FS495" s="78">
        <v>514.75</v>
      </c>
      <c r="FT495" s="78">
        <v>513.21</v>
      </c>
      <c r="FU495" s="78">
        <v>460.85</v>
      </c>
      <c r="FV495" s="78">
        <v>319.95999999999998</v>
      </c>
      <c r="FW495" s="79">
        <v>336.19</v>
      </c>
      <c r="FX495" s="65" t="s">
        <v>411</v>
      </c>
      <c r="FY495" s="78">
        <v>461.35</v>
      </c>
      <c r="FZ495" s="78">
        <v>534.58000000000004</v>
      </c>
      <c r="GA495" s="78">
        <v>663.9</v>
      </c>
      <c r="GB495" s="78">
        <v>485.23</v>
      </c>
      <c r="GC495" s="78"/>
      <c r="GD495" s="79">
        <v>399.48</v>
      </c>
      <c r="GE495" s="65" t="s">
        <v>412</v>
      </c>
      <c r="GF495" s="68">
        <v>0.222345747637576</v>
      </c>
      <c r="GG495" s="78">
        <v>463.65</v>
      </c>
      <c r="GH495" s="78">
        <v>531.86</v>
      </c>
      <c r="GI495" s="78">
        <v>404.31</v>
      </c>
      <c r="GJ495" s="78">
        <v>533.30999999999995</v>
      </c>
      <c r="GK495" s="78"/>
      <c r="GL495" s="79">
        <v>464.92</v>
      </c>
      <c r="GM495" s="65" t="s">
        <v>413</v>
      </c>
      <c r="GN495" s="68">
        <v>0.105394068421829</v>
      </c>
      <c r="GO495" s="78">
        <v>458.38</v>
      </c>
      <c r="GP495" s="78">
        <v>558.44000000000005</v>
      </c>
      <c r="GQ495" s="78">
        <v>446.11</v>
      </c>
      <c r="GR495" s="78">
        <v>341.69</v>
      </c>
      <c r="GS495" s="78"/>
      <c r="GT495" s="79"/>
      <c r="GU495" s="65" t="s">
        <v>414</v>
      </c>
      <c r="GV495" s="68">
        <v>1</v>
      </c>
      <c r="GW495" s="78">
        <v>448.37</v>
      </c>
      <c r="GX495" s="78">
        <v>495.6</v>
      </c>
      <c r="GY495" s="78">
        <v>456.58</v>
      </c>
      <c r="GZ495" s="78">
        <v>360</v>
      </c>
      <c r="HA495" s="78"/>
      <c r="HB495" s="79">
        <v>470.86</v>
      </c>
      <c r="HC495" s="65" t="s">
        <v>415</v>
      </c>
      <c r="HD495" s="68">
        <v>1</v>
      </c>
      <c r="HE495" s="78">
        <v>532.33000000000004</v>
      </c>
      <c r="HF495" s="78">
        <v>605.62</v>
      </c>
      <c r="HG495" s="78"/>
      <c r="HH495" s="78">
        <v>287.63</v>
      </c>
      <c r="HI495" s="78">
        <v>280.99</v>
      </c>
      <c r="HJ495" s="79">
        <v>483.39</v>
      </c>
      <c r="HK495" s="85" t="s">
        <v>416</v>
      </c>
      <c r="HL495" s="68">
        <v>1.2776287210936501</v>
      </c>
      <c r="HM495" s="78">
        <v>442.09</v>
      </c>
      <c r="HN495" s="78">
        <v>515.23</v>
      </c>
      <c r="HO495" s="78">
        <v>437.55</v>
      </c>
      <c r="HP495" s="78"/>
      <c r="HQ495" s="78"/>
      <c r="HR495" s="79"/>
    </row>
    <row r="496" spans="1:226" x14ac:dyDescent="0.25">
      <c r="A496" s="81">
        <v>41988</v>
      </c>
      <c r="B496" s="82" t="s">
        <v>387</v>
      </c>
      <c r="C496" s="83">
        <v>512.84143959156427</v>
      </c>
      <c r="D496" s="83">
        <v>565.80526237482604</v>
      </c>
      <c r="E496" s="83">
        <v>518.38603325299198</v>
      </c>
      <c r="F496" s="83">
        <v>395.08804730463413</v>
      </c>
      <c r="G496" s="83">
        <v>358.89436619718316</v>
      </c>
      <c r="H496" s="84">
        <v>408.36349818997331</v>
      </c>
      <c r="I496" s="82" t="s">
        <v>388</v>
      </c>
      <c r="J496" s="83">
        <v>517.00891392414837</v>
      </c>
      <c r="K496" s="83">
        <v>562.60847117026719</v>
      </c>
      <c r="L496" s="83">
        <v>517.62226333840636</v>
      </c>
      <c r="M496" s="83">
        <v>393.57851959053488</v>
      </c>
      <c r="N496" s="83"/>
      <c r="O496" s="84">
        <v>425.10885023355934</v>
      </c>
      <c r="P496" s="65" t="s">
        <v>389</v>
      </c>
      <c r="Q496" s="78">
        <v>499.14</v>
      </c>
      <c r="R496" s="78">
        <v>563.69000000000005</v>
      </c>
      <c r="S496" s="78">
        <v>497.75</v>
      </c>
      <c r="T496" s="78">
        <v>327</v>
      </c>
      <c r="U496" s="78"/>
      <c r="V496" s="79"/>
      <c r="W496" s="65" t="s">
        <v>390</v>
      </c>
      <c r="X496" s="78">
        <v>529.65</v>
      </c>
      <c r="Y496" s="78">
        <v>601.32000000000005</v>
      </c>
      <c r="Z496" s="78">
        <v>523.82000000000005</v>
      </c>
      <c r="AA496" s="78">
        <v>322.85000000000002</v>
      </c>
      <c r="AB496" s="78"/>
      <c r="AC496" s="79">
        <v>415.7</v>
      </c>
      <c r="AD496" s="65" t="s">
        <v>391</v>
      </c>
      <c r="AE496" s="68">
        <v>0.51129972389814904</v>
      </c>
      <c r="AF496" s="78">
        <v>609.21</v>
      </c>
      <c r="AG496" s="78">
        <v>638.94000000000005</v>
      </c>
      <c r="AH496" s="78">
        <v>546.58000000000004</v>
      </c>
      <c r="AI496" s="78"/>
      <c r="AJ496" s="78"/>
      <c r="AK496" s="79">
        <v>341.25</v>
      </c>
      <c r="AL496" s="69" t="s">
        <v>392</v>
      </c>
      <c r="AM496" s="70">
        <v>1</v>
      </c>
      <c r="AN496" s="78">
        <v>570.51</v>
      </c>
      <c r="AO496" s="78">
        <v>638.59</v>
      </c>
      <c r="AP496" s="78">
        <v>589.30999999999995</v>
      </c>
      <c r="AQ496" s="78">
        <v>670.08</v>
      </c>
      <c r="AR496" s="78"/>
      <c r="AS496" s="79"/>
      <c r="AT496" s="65" t="s">
        <v>393</v>
      </c>
      <c r="AU496" s="68">
        <v>3.6277888626881902E-2</v>
      </c>
      <c r="AV496" s="78">
        <v>553.09</v>
      </c>
      <c r="AW496" s="78">
        <v>637.76</v>
      </c>
      <c r="AX496" s="78">
        <v>514.58000000000004</v>
      </c>
      <c r="AY496" s="78">
        <v>287.61</v>
      </c>
      <c r="AZ496" s="78"/>
      <c r="BA496" s="79">
        <v>428.36</v>
      </c>
      <c r="BB496" s="65" t="s">
        <v>394</v>
      </c>
      <c r="BC496" s="78">
        <v>487.52</v>
      </c>
      <c r="BD496" s="78">
        <v>545.57000000000005</v>
      </c>
      <c r="BE496" s="78">
        <v>491.32</v>
      </c>
      <c r="BF496" s="78"/>
      <c r="BG496" s="78"/>
      <c r="BH496" s="79">
        <v>461.11</v>
      </c>
      <c r="BI496" s="65" t="s">
        <v>395</v>
      </c>
      <c r="BJ496" s="68">
        <v>0.13444655077373999</v>
      </c>
      <c r="BK496" s="78">
        <v>545.32000000000005</v>
      </c>
      <c r="BL496" s="78">
        <v>625.04</v>
      </c>
      <c r="BM496" s="78">
        <v>695.09</v>
      </c>
      <c r="BN496" s="78">
        <v>423.51</v>
      </c>
      <c r="BO496" s="78"/>
      <c r="BP496" s="79"/>
      <c r="BQ496" s="65" t="s">
        <v>396</v>
      </c>
      <c r="BR496" s="68">
        <v>1</v>
      </c>
      <c r="BS496" s="78">
        <v>490.56</v>
      </c>
      <c r="BT496" s="78">
        <v>552.91</v>
      </c>
      <c r="BU496" s="78">
        <v>591.54999999999995</v>
      </c>
      <c r="BV496" s="78"/>
      <c r="BW496" s="78"/>
      <c r="BX496" s="79">
        <v>479.25</v>
      </c>
      <c r="BY496" s="65" t="s">
        <v>397</v>
      </c>
      <c r="BZ496" s="78">
        <v>541.14</v>
      </c>
      <c r="CA496" s="78">
        <v>589.54</v>
      </c>
      <c r="CB496" s="78">
        <v>511.96</v>
      </c>
      <c r="CC496" s="78">
        <v>396.19</v>
      </c>
      <c r="CD496" s="78"/>
      <c r="CE496" s="79">
        <v>522.66</v>
      </c>
      <c r="CF496" s="65" t="s">
        <v>398</v>
      </c>
      <c r="CG496" s="78">
        <v>544.85</v>
      </c>
      <c r="CH496" s="78">
        <v>642.04</v>
      </c>
      <c r="CI496" s="78">
        <v>537.08000000000004</v>
      </c>
      <c r="CJ496" s="78"/>
      <c r="CK496" s="78"/>
      <c r="CL496" s="79"/>
      <c r="CM496" s="65" t="s">
        <v>399</v>
      </c>
      <c r="CN496" s="78">
        <v>502.37</v>
      </c>
      <c r="CO496" s="78">
        <v>517.17999999999995</v>
      </c>
      <c r="CP496" s="78">
        <v>556.82000000000005</v>
      </c>
      <c r="CQ496" s="78">
        <v>357.98</v>
      </c>
      <c r="CR496" s="78"/>
      <c r="CS496" s="79">
        <v>635.35</v>
      </c>
      <c r="CT496" s="65" t="s">
        <v>400</v>
      </c>
      <c r="CU496" s="78">
        <v>530.16999999999996</v>
      </c>
      <c r="CV496" s="78">
        <v>659.59</v>
      </c>
      <c r="CW496" s="78">
        <v>555.47</v>
      </c>
      <c r="CX496" s="78">
        <v>368.62</v>
      </c>
      <c r="CY496" s="78"/>
      <c r="CZ496" s="79"/>
      <c r="DA496" s="65" t="s">
        <v>401</v>
      </c>
      <c r="DB496" s="68">
        <v>0.13044612575006501</v>
      </c>
      <c r="DC496" s="78">
        <v>515.41999999999996</v>
      </c>
      <c r="DD496" s="78">
        <v>581.16</v>
      </c>
      <c r="DE496" s="78">
        <v>519.1</v>
      </c>
      <c r="DF496" s="78">
        <v>665.14</v>
      </c>
      <c r="DG496" s="78"/>
      <c r="DH496" s="79">
        <v>449.13</v>
      </c>
      <c r="DI496" s="65" t="s">
        <v>402</v>
      </c>
      <c r="DJ496" s="68">
        <v>3.24338349766476E-3</v>
      </c>
      <c r="DK496" s="78">
        <v>507.05</v>
      </c>
      <c r="DL496" s="78">
        <v>588.07000000000005</v>
      </c>
      <c r="DM496" s="78">
        <v>588.07000000000005</v>
      </c>
      <c r="DN496" s="78">
        <v>482.84</v>
      </c>
      <c r="DO496" s="78"/>
      <c r="DP496" s="79">
        <v>502.58</v>
      </c>
      <c r="DQ496" s="65" t="s">
        <v>403</v>
      </c>
      <c r="DR496" s="78">
        <v>529.67999999999995</v>
      </c>
      <c r="DS496" s="78">
        <v>573.36</v>
      </c>
      <c r="DT496" s="78">
        <v>524.55999999999995</v>
      </c>
      <c r="DU496" s="78">
        <v>578.30999999999995</v>
      </c>
      <c r="DV496" s="78"/>
      <c r="DW496" s="79"/>
      <c r="DX496" s="65" t="s">
        <v>404</v>
      </c>
      <c r="DY496" s="78">
        <v>552.69000000000005</v>
      </c>
      <c r="DZ496" s="78">
        <v>587.29999999999995</v>
      </c>
      <c r="EA496" s="78">
        <v>615.6</v>
      </c>
      <c r="EB496" s="78">
        <v>354.58</v>
      </c>
      <c r="EC496" s="78"/>
      <c r="ED496" s="79">
        <v>405.26</v>
      </c>
      <c r="EE496" s="65" t="s">
        <v>405</v>
      </c>
      <c r="EF496" s="68">
        <v>0.28962001853568098</v>
      </c>
      <c r="EG496" s="78">
        <v>554.45000000000005</v>
      </c>
      <c r="EH496" s="78">
        <v>609</v>
      </c>
      <c r="EI496" s="78">
        <v>479.35</v>
      </c>
      <c r="EJ496" s="78"/>
      <c r="EK496" s="78">
        <v>710.9</v>
      </c>
      <c r="EL496" s="79">
        <v>395.55</v>
      </c>
      <c r="EM496" s="65" t="s">
        <v>406</v>
      </c>
      <c r="EN496" s="78">
        <v>507.67</v>
      </c>
      <c r="EO496" s="78">
        <v>574.5</v>
      </c>
      <c r="EP496" s="78">
        <v>513.19000000000005</v>
      </c>
      <c r="EQ496" s="78"/>
      <c r="ER496" s="78"/>
      <c r="ES496" s="79">
        <v>396.21</v>
      </c>
      <c r="ET496" s="65" t="s">
        <v>407</v>
      </c>
      <c r="EU496" s="68">
        <v>1</v>
      </c>
      <c r="EV496" s="78">
        <v>516.26</v>
      </c>
      <c r="EW496" s="78">
        <v>594.47</v>
      </c>
      <c r="EX496" s="78">
        <v>581.38</v>
      </c>
      <c r="EY496" s="78"/>
      <c r="EZ496" s="78"/>
      <c r="FA496" s="79">
        <v>390.02</v>
      </c>
      <c r="FB496" s="65" t="s">
        <v>408</v>
      </c>
      <c r="FC496" s="78">
        <v>710.96</v>
      </c>
      <c r="FD496" s="78">
        <v>730.14</v>
      </c>
      <c r="FE496" s="78">
        <v>707.74</v>
      </c>
      <c r="FF496" s="78"/>
      <c r="FG496" s="78"/>
      <c r="FH496" s="79"/>
      <c r="FI496" s="65" t="s">
        <v>409</v>
      </c>
      <c r="FJ496" s="78">
        <v>519.75</v>
      </c>
      <c r="FK496" s="78">
        <v>564.87</v>
      </c>
      <c r="FL496" s="78">
        <v>364.65</v>
      </c>
      <c r="FM496" s="78">
        <v>465.17</v>
      </c>
      <c r="FN496" s="78"/>
      <c r="FO496" s="79">
        <v>383.99</v>
      </c>
      <c r="FP496" s="65" t="s">
        <v>410</v>
      </c>
      <c r="FQ496" s="68">
        <v>0.23933751376190701</v>
      </c>
      <c r="FR496" s="78">
        <v>528.53</v>
      </c>
      <c r="FS496" s="78">
        <v>567.04</v>
      </c>
      <c r="FT496" s="78">
        <v>545.98</v>
      </c>
      <c r="FU496" s="78">
        <v>473.14</v>
      </c>
      <c r="FV496" s="78">
        <v>357.36</v>
      </c>
      <c r="FW496" s="79">
        <v>373.54</v>
      </c>
      <c r="FX496" s="65" t="s">
        <v>411</v>
      </c>
      <c r="FY496" s="78">
        <v>500.23</v>
      </c>
      <c r="FZ496" s="78">
        <v>567.17999999999995</v>
      </c>
      <c r="GA496" s="78">
        <v>578.13</v>
      </c>
      <c r="GB496" s="78">
        <v>540.99</v>
      </c>
      <c r="GC496" s="78"/>
      <c r="GD496" s="79">
        <v>416.4</v>
      </c>
      <c r="GE496" s="65" t="s">
        <v>412</v>
      </c>
      <c r="GF496" s="68">
        <v>0.223149532501729</v>
      </c>
      <c r="GG496" s="78">
        <v>499.36</v>
      </c>
      <c r="GH496" s="78">
        <v>566.96</v>
      </c>
      <c r="GI496" s="78">
        <v>435.4</v>
      </c>
      <c r="GJ496" s="78">
        <v>529.23</v>
      </c>
      <c r="GK496" s="78"/>
      <c r="GL496" s="79">
        <v>467.6</v>
      </c>
      <c r="GM496" s="65" t="s">
        <v>413</v>
      </c>
      <c r="GN496" s="68">
        <v>0.106274443121918</v>
      </c>
      <c r="GO496" s="78">
        <v>469.86</v>
      </c>
      <c r="GP496" s="78">
        <v>560.55999999999995</v>
      </c>
      <c r="GQ496" s="78">
        <v>455.96</v>
      </c>
      <c r="GR496" s="78">
        <v>344.12</v>
      </c>
      <c r="GS496" s="78"/>
      <c r="GT496" s="79"/>
      <c r="GU496" s="65" t="s">
        <v>414</v>
      </c>
      <c r="GV496" s="68">
        <v>1</v>
      </c>
      <c r="GW496" s="78">
        <v>516.20000000000005</v>
      </c>
      <c r="GX496" s="78">
        <v>555.33000000000004</v>
      </c>
      <c r="GY496" s="78">
        <v>514.78</v>
      </c>
      <c r="GZ496" s="78">
        <v>426</v>
      </c>
      <c r="HA496" s="78"/>
      <c r="HB496" s="79">
        <v>468.97</v>
      </c>
      <c r="HC496" s="65" t="s">
        <v>415</v>
      </c>
      <c r="HD496" s="68">
        <v>1</v>
      </c>
      <c r="HE496" s="78">
        <v>559</v>
      </c>
      <c r="HF496" s="78">
        <v>631.45000000000005</v>
      </c>
      <c r="HG496" s="78"/>
      <c r="HH496" s="78">
        <v>348.87</v>
      </c>
      <c r="HI496" s="78">
        <v>342.23</v>
      </c>
      <c r="HJ496" s="79">
        <v>485.05</v>
      </c>
      <c r="HK496" s="85" t="s">
        <v>416</v>
      </c>
      <c r="HL496" s="68">
        <v>1.26008064516129</v>
      </c>
      <c r="HM496" s="78">
        <v>491.02</v>
      </c>
      <c r="HN496" s="78">
        <v>555.38</v>
      </c>
      <c r="HO496" s="78">
        <v>476.31</v>
      </c>
      <c r="HP496" s="78"/>
      <c r="HQ496" s="78"/>
      <c r="HR496" s="79"/>
    </row>
    <row r="497" spans="1:226" x14ac:dyDescent="0.25">
      <c r="A497" s="81">
        <v>41981</v>
      </c>
      <c r="B497" s="82" t="s">
        <v>387</v>
      </c>
      <c r="C497" s="83">
        <v>542.97325612541681</v>
      </c>
      <c r="D497" s="83">
        <v>590.49938753904178</v>
      </c>
      <c r="E497" s="83">
        <v>542.7843333903503</v>
      </c>
      <c r="F497" s="83">
        <v>417.24686506217722</v>
      </c>
      <c r="G497" s="83">
        <v>390.48028169014088</v>
      </c>
      <c r="H497" s="84">
        <v>417.25693545371291</v>
      </c>
      <c r="I497" s="82" t="s">
        <v>388</v>
      </c>
      <c r="J497" s="83">
        <v>544.92387416822589</v>
      </c>
      <c r="K497" s="83">
        <v>586.75647745565959</v>
      </c>
      <c r="L497" s="83">
        <v>541.84005235831887</v>
      </c>
      <c r="M497" s="83">
        <v>415.15090264572905</v>
      </c>
      <c r="N497" s="83"/>
      <c r="O497" s="84">
        <v>436.20421985623244</v>
      </c>
      <c r="P497" s="65" t="s">
        <v>389</v>
      </c>
      <c r="Q497" s="78">
        <v>524.14</v>
      </c>
      <c r="R497" s="78">
        <v>584.53</v>
      </c>
      <c r="S497" s="78">
        <v>528.13</v>
      </c>
      <c r="T497" s="78">
        <v>351</v>
      </c>
      <c r="U497" s="78"/>
      <c r="V497" s="79"/>
      <c r="W497" s="65" t="s">
        <v>390</v>
      </c>
      <c r="X497" s="78">
        <v>529.65</v>
      </c>
      <c r="Y497" s="78">
        <v>601.32000000000005</v>
      </c>
      <c r="Z497" s="78">
        <v>523.82000000000005</v>
      </c>
      <c r="AA497" s="78">
        <v>322.85000000000002</v>
      </c>
      <c r="AB497" s="78"/>
      <c r="AC497" s="79">
        <v>415.7</v>
      </c>
      <c r="AD497" s="65" t="s">
        <v>391</v>
      </c>
      <c r="AE497" s="68">
        <v>0.51129972389814904</v>
      </c>
      <c r="AF497" s="78">
        <v>611.03</v>
      </c>
      <c r="AG497" s="78">
        <v>661.31</v>
      </c>
      <c r="AH497" s="78">
        <v>594.13</v>
      </c>
      <c r="AI497" s="78"/>
      <c r="AJ497" s="78"/>
      <c r="AK497" s="79">
        <v>349.32</v>
      </c>
      <c r="AL497" s="69" t="s">
        <v>392</v>
      </c>
      <c r="AM497" s="70">
        <v>1</v>
      </c>
      <c r="AN497" s="78">
        <v>605.57000000000005</v>
      </c>
      <c r="AO497" s="78">
        <v>659.64</v>
      </c>
      <c r="AP497" s="78">
        <v>618.04999999999995</v>
      </c>
      <c r="AQ497" s="78">
        <v>670.08</v>
      </c>
      <c r="AR497" s="78"/>
      <c r="AS497" s="79"/>
      <c r="AT497" s="65" t="s">
        <v>393</v>
      </c>
      <c r="AU497" s="68">
        <v>3.62174495672015E-2</v>
      </c>
      <c r="AV497" s="78">
        <v>577.13</v>
      </c>
      <c r="AW497" s="78">
        <v>656.54</v>
      </c>
      <c r="AX497" s="78">
        <v>533.29999999999995</v>
      </c>
      <c r="AY497" s="78">
        <v>321.47000000000003</v>
      </c>
      <c r="AZ497" s="78"/>
      <c r="BA497" s="79">
        <v>435.13</v>
      </c>
      <c r="BB497" s="65" t="s">
        <v>394</v>
      </c>
      <c r="BC497" s="78">
        <v>520.29</v>
      </c>
      <c r="BD497" s="78">
        <v>570.78</v>
      </c>
      <c r="BE497" s="78">
        <v>520.73</v>
      </c>
      <c r="BF497" s="78"/>
      <c r="BG497" s="78"/>
      <c r="BH497" s="79">
        <v>470.18</v>
      </c>
      <c r="BI497" s="65" t="s">
        <v>395</v>
      </c>
      <c r="BJ497" s="68">
        <v>0.134406795607586</v>
      </c>
      <c r="BK497" s="78">
        <v>577.41</v>
      </c>
      <c r="BL497" s="78">
        <v>646.36</v>
      </c>
      <c r="BM497" s="78">
        <v>716.39</v>
      </c>
      <c r="BN497" s="78">
        <v>450.26</v>
      </c>
      <c r="BO497" s="78"/>
      <c r="BP497" s="79"/>
      <c r="BQ497" s="65" t="s">
        <v>396</v>
      </c>
      <c r="BR497" s="68">
        <v>1</v>
      </c>
      <c r="BS497" s="78">
        <v>536.4</v>
      </c>
      <c r="BT497" s="78">
        <v>587.08000000000004</v>
      </c>
      <c r="BU497" s="78">
        <v>599.88</v>
      </c>
      <c r="BV497" s="78"/>
      <c r="BW497" s="78"/>
      <c r="BX497" s="79">
        <v>479.25</v>
      </c>
      <c r="BY497" s="65" t="s">
        <v>397</v>
      </c>
      <c r="BZ497" s="78">
        <v>571.01</v>
      </c>
      <c r="CA497" s="78">
        <v>616.66999999999996</v>
      </c>
      <c r="CB497" s="78">
        <v>543.29999999999995</v>
      </c>
      <c r="CC497" s="78">
        <v>414.31</v>
      </c>
      <c r="CD497" s="78"/>
      <c r="CE497" s="79">
        <v>530.23</v>
      </c>
      <c r="CF497" s="65" t="s">
        <v>398</v>
      </c>
      <c r="CG497" s="78">
        <v>573.07000000000005</v>
      </c>
      <c r="CH497" s="78">
        <v>665.43</v>
      </c>
      <c r="CI497" s="78">
        <v>566.91999999999996</v>
      </c>
      <c r="CJ497" s="78"/>
      <c r="CK497" s="78"/>
      <c r="CL497" s="79"/>
      <c r="CM497" s="65" t="s">
        <v>399</v>
      </c>
      <c r="CN497" s="78">
        <v>531.12</v>
      </c>
      <c r="CO497" s="78">
        <v>541.77</v>
      </c>
      <c r="CP497" s="78">
        <v>575.98</v>
      </c>
      <c r="CQ497" s="78">
        <v>386.42</v>
      </c>
      <c r="CR497" s="78"/>
      <c r="CS497" s="79">
        <v>636.52</v>
      </c>
      <c r="CT497" s="65" t="s">
        <v>400</v>
      </c>
      <c r="CU497" s="78">
        <v>558.1</v>
      </c>
      <c r="CV497" s="78">
        <v>682.67</v>
      </c>
      <c r="CW497" s="78">
        <v>577.74</v>
      </c>
      <c r="CX497" s="78">
        <v>395.49</v>
      </c>
      <c r="CY497" s="78"/>
      <c r="CZ497" s="79"/>
      <c r="DA497" s="65" t="s">
        <v>401</v>
      </c>
      <c r="DB497" s="68">
        <v>0.13037809647979101</v>
      </c>
      <c r="DC497" s="78">
        <v>550.4</v>
      </c>
      <c r="DD497" s="78">
        <v>607.14</v>
      </c>
      <c r="DE497" s="78">
        <v>549.79999999999995</v>
      </c>
      <c r="DF497" s="78">
        <v>664.8</v>
      </c>
      <c r="DG497" s="78"/>
      <c r="DH497" s="79">
        <v>444.62</v>
      </c>
      <c r="DI497" s="65" t="s">
        <v>402</v>
      </c>
      <c r="DJ497" s="68">
        <v>3.2621105855488502E-3</v>
      </c>
      <c r="DK497" s="78">
        <v>541.36</v>
      </c>
      <c r="DL497" s="78">
        <v>611.66999999999996</v>
      </c>
      <c r="DM497" s="78">
        <v>611.66999999999996</v>
      </c>
      <c r="DN497" s="78">
        <v>499.1</v>
      </c>
      <c r="DO497" s="78"/>
      <c r="DP497" s="79">
        <v>524.09</v>
      </c>
      <c r="DQ497" s="65" t="s">
        <v>403</v>
      </c>
      <c r="DR497" s="78">
        <v>529.67999999999995</v>
      </c>
      <c r="DS497" s="78">
        <v>581.49</v>
      </c>
      <c r="DT497" s="78">
        <v>532.95000000000005</v>
      </c>
      <c r="DU497" s="78">
        <v>590.24</v>
      </c>
      <c r="DV497" s="78"/>
      <c r="DW497" s="79"/>
      <c r="DX497" s="65" t="s">
        <v>404</v>
      </c>
      <c r="DY497" s="78">
        <v>577.07000000000005</v>
      </c>
      <c r="DZ497" s="78">
        <v>614.52</v>
      </c>
      <c r="EA497" s="78">
        <v>652.45000000000005</v>
      </c>
      <c r="EB497" s="78">
        <v>381.24</v>
      </c>
      <c r="EC497" s="78"/>
      <c r="ED497" s="79">
        <v>417.96</v>
      </c>
      <c r="EE497" s="65" t="s">
        <v>405</v>
      </c>
      <c r="EF497" s="68">
        <v>0.28962001853568098</v>
      </c>
      <c r="EG497" s="78">
        <v>560.08000000000004</v>
      </c>
      <c r="EH497" s="78">
        <v>611.74</v>
      </c>
      <c r="EI497" s="78">
        <v>511.9</v>
      </c>
      <c r="EJ497" s="78"/>
      <c r="EK497" s="78">
        <v>710.9</v>
      </c>
      <c r="EL497" s="79">
        <v>380.32</v>
      </c>
      <c r="EM497" s="65" t="s">
        <v>406</v>
      </c>
      <c r="EN497" s="78">
        <v>534.66</v>
      </c>
      <c r="EO497" s="78">
        <v>591.66999999999996</v>
      </c>
      <c r="EP497" s="78">
        <v>534</v>
      </c>
      <c r="EQ497" s="78"/>
      <c r="ER497" s="78"/>
      <c r="ES497" s="79">
        <v>396.21</v>
      </c>
      <c r="ET497" s="65" t="s">
        <v>407</v>
      </c>
      <c r="EU497" s="68">
        <v>1</v>
      </c>
      <c r="EV497" s="78">
        <v>552.01</v>
      </c>
      <c r="EW497" s="78">
        <v>609.34</v>
      </c>
      <c r="EX497" s="78">
        <v>596.26</v>
      </c>
      <c r="EY497" s="78"/>
      <c r="EZ497" s="78"/>
      <c r="FA497" s="79">
        <v>399.94</v>
      </c>
      <c r="FB497" s="65" t="s">
        <v>408</v>
      </c>
      <c r="FC497" s="78">
        <v>710.96</v>
      </c>
      <c r="FD497" s="78">
        <v>730.14</v>
      </c>
      <c r="FE497" s="78">
        <v>707.74</v>
      </c>
      <c r="FF497" s="78"/>
      <c r="FG497" s="78"/>
      <c r="FH497" s="79"/>
      <c r="FI497" s="65" t="s">
        <v>409</v>
      </c>
      <c r="FJ497" s="78">
        <v>546.80999999999995</v>
      </c>
      <c r="FK497" s="78">
        <v>592.75</v>
      </c>
      <c r="FL497" s="78">
        <v>364.65</v>
      </c>
      <c r="FM497" s="78">
        <v>465.17</v>
      </c>
      <c r="FN497" s="78"/>
      <c r="FO497" s="79">
        <v>396.75</v>
      </c>
      <c r="FP497" s="65" t="s">
        <v>410</v>
      </c>
      <c r="FQ497" s="68">
        <v>0.240321068948115</v>
      </c>
      <c r="FR497" s="78">
        <v>544.91999999999996</v>
      </c>
      <c r="FS497" s="78">
        <v>585.55999999999995</v>
      </c>
      <c r="FT497" s="78">
        <v>575.03</v>
      </c>
      <c r="FU497" s="78">
        <v>482.97</v>
      </c>
      <c r="FV497" s="78">
        <v>398.88</v>
      </c>
      <c r="FW497" s="79">
        <v>383.26</v>
      </c>
      <c r="FX497" s="65" t="s">
        <v>411</v>
      </c>
      <c r="FY497" s="78">
        <v>540.88</v>
      </c>
      <c r="FZ497" s="78">
        <v>596.44000000000005</v>
      </c>
      <c r="GA497" s="78">
        <v>610.65</v>
      </c>
      <c r="GB497" s="78">
        <v>564</v>
      </c>
      <c r="GC497" s="78"/>
      <c r="GD497" s="79">
        <v>418.84</v>
      </c>
      <c r="GE497" s="65" t="s">
        <v>412</v>
      </c>
      <c r="GF497" s="68">
        <v>0.225098480585256</v>
      </c>
      <c r="GG497" s="78">
        <v>536.04</v>
      </c>
      <c r="GH497" s="78">
        <v>603.45000000000005</v>
      </c>
      <c r="GI497" s="78">
        <v>439.17</v>
      </c>
      <c r="GJ497" s="78">
        <v>547.02</v>
      </c>
      <c r="GK497" s="78"/>
      <c r="GL497" s="79">
        <v>473.66</v>
      </c>
      <c r="GM497" s="65" t="s">
        <v>413</v>
      </c>
      <c r="GN497" s="68">
        <v>0.107459863740893</v>
      </c>
      <c r="GO497" s="78">
        <v>500.89</v>
      </c>
      <c r="GP497" s="78">
        <v>588.29999999999995</v>
      </c>
      <c r="GQ497" s="78">
        <v>491.31</v>
      </c>
      <c r="GR497" s="78">
        <v>378.69</v>
      </c>
      <c r="GS497" s="78"/>
      <c r="GT497" s="79"/>
      <c r="GU497" s="65" t="s">
        <v>414</v>
      </c>
      <c r="GV497" s="68">
        <v>1</v>
      </c>
      <c r="GW497" s="78">
        <v>550.72</v>
      </c>
      <c r="GX497" s="78">
        <v>594.02</v>
      </c>
      <c r="GY497" s="78">
        <v>550.84</v>
      </c>
      <c r="GZ497" s="78">
        <v>426</v>
      </c>
      <c r="HA497" s="78"/>
      <c r="HB497" s="79">
        <v>496.81</v>
      </c>
      <c r="HC497" s="65" t="s">
        <v>415</v>
      </c>
      <c r="HD497" s="68">
        <v>1</v>
      </c>
      <c r="HE497" s="78">
        <v>574</v>
      </c>
      <c r="HF497" s="78">
        <v>644.78</v>
      </c>
      <c r="HG497" s="78"/>
      <c r="HH497" s="78">
        <v>371.09</v>
      </c>
      <c r="HI497" s="78">
        <v>364.45</v>
      </c>
      <c r="HJ497" s="79">
        <v>489.22</v>
      </c>
      <c r="HK497" s="85" t="s">
        <v>416</v>
      </c>
      <c r="HL497" s="68">
        <v>1.2746972594008901</v>
      </c>
      <c r="HM497" s="78">
        <v>534.24</v>
      </c>
      <c r="HN497" s="78">
        <v>586.85</v>
      </c>
      <c r="HO497" s="78">
        <v>509.75</v>
      </c>
      <c r="HP497" s="78"/>
      <c r="HQ497" s="78"/>
      <c r="HR497" s="79"/>
    </row>
    <row r="498" spans="1:226" x14ac:dyDescent="0.25">
      <c r="A498" s="81">
        <v>41974</v>
      </c>
      <c r="B498" s="82" t="s">
        <v>387</v>
      </c>
      <c r="C498" s="83">
        <v>567.51567364950267</v>
      </c>
      <c r="D498" s="83">
        <v>610.89819538196741</v>
      </c>
      <c r="E498" s="83">
        <v>571.09585989160098</v>
      </c>
      <c r="F498" s="83">
        <v>432.12294430823954</v>
      </c>
      <c r="G498" s="83">
        <v>390.20348088531188</v>
      </c>
      <c r="H498" s="84">
        <v>424.04635698625918</v>
      </c>
      <c r="I498" s="82" t="s">
        <v>388</v>
      </c>
      <c r="J498" s="83">
        <v>575.06849180747929</v>
      </c>
      <c r="K498" s="83">
        <v>610.12934566978186</v>
      </c>
      <c r="L498" s="83">
        <v>570.78393890720997</v>
      </c>
      <c r="M498" s="83">
        <v>431.75515676330735</v>
      </c>
      <c r="N498" s="83"/>
      <c r="O498" s="84">
        <v>447.75338497422274</v>
      </c>
      <c r="P498" s="65" t="s">
        <v>389</v>
      </c>
      <c r="Q498" s="78">
        <v>569.97</v>
      </c>
      <c r="R498" s="78">
        <v>609.53</v>
      </c>
      <c r="S498" s="78">
        <v>548.15</v>
      </c>
      <c r="T498" s="78">
        <v>378</v>
      </c>
      <c r="U498" s="78"/>
      <c r="V498" s="79"/>
      <c r="W498" s="65" t="s">
        <v>390</v>
      </c>
      <c r="X498" s="78">
        <v>524.12</v>
      </c>
      <c r="Y498" s="78">
        <v>562.55999999999995</v>
      </c>
      <c r="Z498" s="78">
        <v>558.95000000000005</v>
      </c>
      <c r="AA498" s="78">
        <v>346.88</v>
      </c>
      <c r="AB498" s="78"/>
      <c r="AC498" s="79">
        <v>434.71</v>
      </c>
      <c r="AD498" s="65" t="s">
        <v>391</v>
      </c>
      <c r="AE498" s="68">
        <v>0.51129972389814904</v>
      </c>
      <c r="AF498" s="78">
        <v>615.45000000000005</v>
      </c>
      <c r="AG498" s="78">
        <v>665.72</v>
      </c>
      <c r="AH498" s="78">
        <v>594.13</v>
      </c>
      <c r="AI498" s="78"/>
      <c r="AJ498" s="78"/>
      <c r="AK498" s="79">
        <v>351.29</v>
      </c>
      <c r="AL498" s="69" t="s">
        <v>392</v>
      </c>
      <c r="AM498" s="70">
        <v>1</v>
      </c>
      <c r="AN498" s="78">
        <v>623.07000000000005</v>
      </c>
      <c r="AO498" s="78">
        <v>676.8</v>
      </c>
      <c r="AP498" s="78">
        <v>636.25</v>
      </c>
      <c r="AQ498" s="78">
        <v>670.08</v>
      </c>
      <c r="AR498" s="78"/>
      <c r="AS498" s="79"/>
      <c r="AT498" s="65" t="s">
        <v>393</v>
      </c>
      <c r="AU498" s="68">
        <v>3.61977846955766E-2</v>
      </c>
      <c r="AV498" s="78">
        <v>588.96</v>
      </c>
      <c r="AW498" s="78">
        <v>665.76</v>
      </c>
      <c r="AX498" s="78">
        <v>572.14</v>
      </c>
      <c r="AY498" s="78">
        <v>356.98</v>
      </c>
      <c r="AZ498" s="78"/>
      <c r="BA498" s="79">
        <v>435.79</v>
      </c>
      <c r="BB498" s="65" t="s">
        <v>394</v>
      </c>
      <c r="BC498" s="78">
        <v>558.95000000000005</v>
      </c>
      <c r="BD498" s="78">
        <v>597.66999999999996</v>
      </c>
      <c r="BE498" s="78">
        <v>556.36</v>
      </c>
      <c r="BF498" s="78"/>
      <c r="BG498" s="78"/>
      <c r="BH498" s="79">
        <v>470.18</v>
      </c>
      <c r="BI498" s="65" t="s">
        <v>395</v>
      </c>
      <c r="BJ498" s="68">
        <v>0.134406795607586</v>
      </c>
      <c r="BK498" s="78">
        <v>598.91999999999996</v>
      </c>
      <c r="BL498" s="78">
        <v>657.11</v>
      </c>
      <c r="BM498" s="78">
        <v>727.14</v>
      </c>
      <c r="BN498" s="78">
        <v>450.26</v>
      </c>
      <c r="BO498" s="78"/>
      <c r="BP498" s="79"/>
      <c r="BQ498" s="65" t="s">
        <v>396</v>
      </c>
      <c r="BR498" s="68">
        <v>1</v>
      </c>
      <c r="BS498" s="78">
        <v>565.55999999999995</v>
      </c>
      <c r="BT498" s="78">
        <v>622.91</v>
      </c>
      <c r="BU498" s="78">
        <v>635.72</v>
      </c>
      <c r="BV498" s="78"/>
      <c r="BW498" s="78"/>
      <c r="BX498" s="79">
        <v>490.91</v>
      </c>
      <c r="BY498" s="65" t="s">
        <v>397</v>
      </c>
      <c r="BZ498" s="78">
        <v>604.19000000000005</v>
      </c>
      <c r="CA498" s="78">
        <v>644.42999999999995</v>
      </c>
      <c r="CB498" s="78">
        <v>554.72</v>
      </c>
      <c r="CC498" s="78">
        <v>435.44</v>
      </c>
      <c r="CD498" s="78"/>
      <c r="CE498" s="79">
        <v>556.85</v>
      </c>
      <c r="CF498" s="65" t="s">
        <v>398</v>
      </c>
      <c r="CG498" s="78">
        <v>589.20000000000005</v>
      </c>
      <c r="CH498" s="78">
        <v>689.62</v>
      </c>
      <c r="CI498" s="78">
        <v>586.27</v>
      </c>
      <c r="CJ498" s="78"/>
      <c r="CK498" s="78"/>
      <c r="CL498" s="79"/>
      <c r="CM498" s="65" t="s">
        <v>399</v>
      </c>
      <c r="CN498" s="78">
        <v>558.95000000000005</v>
      </c>
      <c r="CO498" s="78">
        <v>570.42999999999995</v>
      </c>
      <c r="CP498" s="78">
        <v>600.9</v>
      </c>
      <c r="CQ498" s="78">
        <v>392.28</v>
      </c>
      <c r="CR498" s="78"/>
      <c r="CS498" s="79">
        <v>636.85</v>
      </c>
      <c r="CT498" s="65" t="s">
        <v>400</v>
      </c>
      <c r="CU498" s="78">
        <v>580.16</v>
      </c>
      <c r="CV498" s="78">
        <v>702.44</v>
      </c>
      <c r="CW498" s="78">
        <v>599.15</v>
      </c>
      <c r="CX498" s="78">
        <v>424.47</v>
      </c>
      <c r="CY498" s="78"/>
      <c r="CZ498" s="79"/>
      <c r="DA498" s="65" t="s">
        <v>401</v>
      </c>
      <c r="DB498" s="68">
        <v>0.13027957997863401</v>
      </c>
      <c r="DC498" s="78">
        <v>556.24</v>
      </c>
      <c r="DD498" s="78">
        <v>621.38</v>
      </c>
      <c r="DE498" s="78">
        <v>560.85</v>
      </c>
      <c r="DF498" s="78">
        <v>664.3</v>
      </c>
      <c r="DG498" s="78"/>
      <c r="DH498" s="79">
        <v>441.15</v>
      </c>
      <c r="DI498" s="65" t="s">
        <v>402</v>
      </c>
      <c r="DJ498" s="68">
        <v>3.2633880494729599E-3</v>
      </c>
      <c r="DK498" s="78">
        <v>565.91999999999996</v>
      </c>
      <c r="DL498" s="78">
        <v>639.79999999999995</v>
      </c>
      <c r="DM498" s="78">
        <v>639.79999999999995</v>
      </c>
      <c r="DN498" s="78">
        <v>532.84</v>
      </c>
      <c r="DO498" s="78"/>
      <c r="DP498" s="79">
        <v>524.91</v>
      </c>
      <c r="DQ498" s="65" t="s">
        <v>403</v>
      </c>
      <c r="DR498" s="78">
        <v>578.46</v>
      </c>
      <c r="DS498" s="78">
        <v>638.4</v>
      </c>
      <c r="DT498" s="78">
        <v>543.83000000000004</v>
      </c>
      <c r="DU498" s="78">
        <v>605.64</v>
      </c>
      <c r="DV498" s="78"/>
      <c r="DW498" s="79"/>
      <c r="DX498" s="65" t="s">
        <v>404</v>
      </c>
      <c r="DY498" s="78">
        <v>600.14</v>
      </c>
      <c r="DZ498" s="78">
        <v>635.61</v>
      </c>
      <c r="EA498" s="78">
        <v>662.49</v>
      </c>
      <c r="EB498" s="78">
        <v>385.82</v>
      </c>
      <c r="EC498" s="78"/>
      <c r="ED498" s="79">
        <v>435.2</v>
      </c>
      <c r="EE498" s="65" t="s">
        <v>405</v>
      </c>
      <c r="EF498" s="68">
        <v>0.28962001853568098</v>
      </c>
      <c r="EG498" s="78">
        <v>597.77</v>
      </c>
      <c r="EH498" s="78">
        <v>653.52</v>
      </c>
      <c r="EI498" s="78">
        <v>533.20000000000005</v>
      </c>
      <c r="EJ498" s="78"/>
      <c r="EK498" s="78">
        <v>504.34</v>
      </c>
      <c r="EL498" s="79">
        <v>391.5</v>
      </c>
      <c r="EM498" s="65" t="s">
        <v>406</v>
      </c>
      <c r="EN498" s="78">
        <v>594.29</v>
      </c>
      <c r="EO498" s="78">
        <v>631.13</v>
      </c>
      <c r="EP498" s="78">
        <v>572.39</v>
      </c>
      <c r="EQ498" s="78"/>
      <c r="ER498" s="78"/>
      <c r="ES498" s="79">
        <v>412.05</v>
      </c>
      <c r="ET498" s="65" t="s">
        <v>407</v>
      </c>
      <c r="EU498" s="68">
        <v>1</v>
      </c>
      <c r="EV498" s="78">
        <v>570.6</v>
      </c>
      <c r="EW498" s="78">
        <v>640.75</v>
      </c>
      <c r="EX498" s="78">
        <v>627.66</v>
      </c>
      <c r="EY498" s="78"/>
      <c r="EZ498" s="78"/>
      <c r="FA498" s="79">
        <v>401.18</v>
      </c>
      <c r="FB498" s="65" t="s">
        <v>408</v>
      </c>
      <c r="FC498" s="78">
        <v>710.96</v>
      </c>
      <c r="FD498" s="78">
        <v>730.14</v>
      </c>
      <c r="FE498" s="78">
        <v>707.74</v>
      </c>
      <c r="FF498" s="78"/>
      <c r="FG498" s="78"/>
      <c r="FH498" s="79"/>
      <c r="FI498" s="65" t="s">
        <v>409</v>
      </c>
      <c r="FJ498" s="78">
        <v>568.29999999999995</v>
      </c>
      <c r="FK498" s="78">
        <v>615.07000000000005</v>
      </c>
      <c r="FL498" s="78">
        <v>364.65</v>
      </c>
      <c r="FM498" s="78">
        <v>465.17</v>
      </c>
      <c r="FN498" s="78"/>
      <c r="FO498" s="79">
        <v>398.4</v>
      </c>
      <c r="FP498" s="65" t="s">
        <v>410</v>
      </c>
      <c r="FQ498" s="68">
        <v>0.23933751376190701</v>
      </c>
      <c r="FR498" s="78">
        <v>557.63</v>
      </c>
      <c r="FS498" s="78">
        <v>596.55999999999995</v>
      </c>
      <c r="FT498" s="78">
        <v>590.04</v>
      </c>
      <c r="FU498" s="78">
        <v>493.56</v>
      </c>
      <c r="FV498" s="78">
        <v>399.79</v>
      </c>
      <c r="FW498" s="79">
        <v>386.24</v>
      </c>
      <c r="FX498" s="65" t="s">
        <v>411</v>
      </c>
      <c r="FY498" s="78">
        <v>573.4</v>
      </c>
      <c r="FZ498" s="78">
        <v>615.96</v>
      </c>
      <c r="GA498" s="78">
        <v>622.03</v>
      </c>
      <c r="GB498" s="78">
        <v>573.73</v>
      </c>
      <c r="GC498" s="78"/>
      <c r="GD498" s="79">
        <v>424.53</v>
      </c>
      <c r="GE498" s="65" t="s">
        <v>412</v>
      </c>
      <c r="GF498" s="68">
        <v>0.22555543024698299</v>
      </c>
      <c r="GG498" s="78">
        <v>552.54999999999995</v>
      </c>
      <c r="GH498" s="78">
        <v>617.87</v>
      </c>
      <c r="GI498" s="78">
        <v>440.06</v>
      </c>
      <c r="GJ498" s="78">
        <v>552.41999999999996</v>
      </c>
      <c r="GK498" s="78"/>
      <c r="GL498" s="79">
        <v>475.11</v>
      </c>
      <c r="GM498" s="65" t="s">
        <v>413</v>
      </c>
      <c r="GN498" s="68">
        <v>0.108035694993626</v>
      </c>
      <c r="GO498" s="78">
        <v>538.15</v>
      </c>
      <c r="GP498" s="78">
        <v>613.05999999999995</v>
      </c>
      <c r="GQ498" s="78">
        <v>523.32000000000005</v>
      </c>
      <c r="GR498" s="78">
        <v>378.99</v>
      </c>
      <c r="GS498" s="78"/>
      <c r="GT498" s="79"/>
      <c r="GU498" s="65" t="s">
        <v>414</v>
      </c>
      <c r="GV498" s="68">
        <v>1</v>
      </c>
      <c r="GW498" s="78">
        <v>550.72</v>
      </c>
      <c r="GX498" s="78">
        <v>594.02</v>
      </c>
      <c r="GY498" s="78">
        <v>550.84</v>
      </c>
      <c r="GZ498" s="78">
        <v>426</v>
      </c>
      <c r="HA498" s="78"/>
      <c r="HB498" s="79">
        <v>496.81</v>
      </c>
      <c r="HC498" s="65" t="s">
        <v>415</v>
      </c>
      <c r="HD498" s="68">
        <v>1</v>
      </c>
      <c r="HE498" s="78">
        <v>593.16</v>
      </c>
      <c r="HF498" s="78">
        <v>663.95</v>
      </c>
      <c r="HG498" s="78"/>
      <c r="HH498" s="78">
        <v>380.26</v>
      </c>
      <c r="HI498" s="78">
        <v>373.62</v>
      </c>
      <c r="HJ498" s="79">
        <v>490.05</v>
      </c>
      <c r="HK498" s="85" t="s">
        <v>416</v>
      </c>
      <c r="HL498" s="68">
        <v>1.2615112905260499</v>
      </c>
      <c r="HM498" s="78">
        <v>542.85</v>
      </c>
      <c r="HN498" s="78">
        <v>594.70000000000005</v>
      </c>
      <c r="HO498" s="78">
        <v>518.75</v>
      </c>
      <c r="HP498" s="78"/>
      <c r="HQ498" s="78"/>
      <c r="HR498" s="79"/>
    </row>
    <row r="499" spans="1:226" x14ac:dyDescent="0.25">
      <c r="A499" s="81">
        <v>41967</v>
      </c>
      <c r="B499" s="82" t="s">
        <v>387</v>
      </c>
      <c r="C499" s="83">
        <v>581.96502649300191</v>
      </c>
      <c r="D499" s="83">
        <v>624.94938037439329</v>
      </c>
      <c r="E499" s="83">
        <v>580.43360423933996</v>
      </c>
      <c r="F499" s="83">
        <v>441.93907349732206</v>
      </c>
      <c r="G499" s="83">
        <v>401.66786720321932</v>
      </c>
      <c r="H499" s="84">
        <v>423.76138708244827</v>
      </c>
      <c r="I499" s="82" t="s">
        <v>388</v>
      </c>
      <c r="J499" s="83">
        <v>589.88626843488578</v>
      </c>
      <c r="K499" s="83">
        <v>624.56044534792591</v>
      </c>
      <c r="L499" s="83">
        <v>579.66995077896775</v>
      </c>
      <c r="M499" s="83">
        <v>438.44510497292737</v>
      </c>
      <c r="N499" s="83"/>
      <c r="O499" s="84">
        <v>446.4241956159093</v>
      </c>
      <c r="P499" s="65" t="s">
        <v>389</v>
      </c>
      <c r="Q499" s="78">
        <v>584.97</v>
      </c>
      <c r="R499" s="78">
        <v>629.53</v>
      </c>
      <c r="S499" s="78">
        <v>579.09</v>
      </c>
      <c r="T499" s="78">
        <v>378</v>
      </c>
      <c r="U499" s="78"/>
      <c r="V499" s="79"/>
      <c r="W499" s="65" t="s">
        <v>390</v>
      </c>
      <c r="X499" s="78">
        <v>568.99</v>
      </c>
      <c r="Y499" s="78">
        <v>610.49</v>
      </c>
      <c r="Z499" s="78">
        <v>568.53</v>
      </c>
      <c r="AA499" s="78">
        <v>344.51</v>
      </c>
      <c r="AB499" s="78"/>
      <c r="AC499" s="79">
        <v>434.71</v>
      </c>
      <c r="AD499" s="65" t="s">
        <v>391</v>
      </c>
      <c r="AE499" s="68">
        <v>0.51129972389814904</v>
      </c>
      <c r="AF499" s="78">
        <v>629.75</v>
      </c>
      <c r="AG499" s="78">
        <v>690.38</v>
      </c>
      <c r="AH499" s="78">
        <v>594.13</v>
      </c>
      <c r="AI499" s="78"/>
      <c r="AJ499" s="78"/>
      <c r="AK499" s="79">
        <v>365.91</v>
      </c>
      <c r="AL499" s="69" t="s">
        <v>392</v>
      </c>
      <c r="AM499" s="70">
        <v>1</v>
      </c>
      <c r="AN499" s="78">
        <v>623.97</v>
      </c>
      <c r="AO499" s="78">
        <v>678.13</v>
      </c>
      <c r="AP499" s="78">
        <v>636.91</v>
      </c>
      <c r="AQ499" s="78">
        <v>704.78</v>
      </c>
      <c r="AR499" s="78"/>
      <c r="AS499" s="79"/>
      <c r="AT499" s="65" t="s">
        <v>393</v>
      </c>
      <c r="AU499" s="68">
        <v>3.6242389098289397E-2</v>
      </c>
      <c r="AV499" s="78">
        <v>599.42999999999995</v>
      </c>
      <c r="AW499" s="78">
        <v>674.99</v>
      </c>
      <c r="AX499" s="78">
        <v>579.14</v>
      </c>
      <c r="AY499" s="78">
        <v>348.87</v>
      </c>
      <c r="AZ499" s="78"/>
      <c r="BA499" s="79">
        <v>436.3</v>
      </c>
      <c r="BB499" s="65" t="s">
        <v>394</v>
      </c>
      <c r="BC499" s="78">
        <v>581.63</v>
      </c>
      <c r="BD499" s="78">
        <v>620.36</v>
      </c>
      <c r="BE499" s="78">
        <v>561.76</v>
      </c>
      <c r="BF499" s="78"/>
      <c r="BG499" s="78"/>
      <c r="BH499" s="79">
        <v>459.09</v>
      </c>
      <c r="BI499" s="65" t="s">
        <v>395</v>
      </c>
      <c r="BJ499" s="68">
        <v>0.13440860215053799</v>
      </c>
      <c r="BK499" s="78">
        <v>641.94000000000005</v>
      </c>
      <c r="BL499" s="78">
        <v>689.38</v>
      </c>
      <c r="BM499" s="78">
        <v>759.41</v>
      </c>
      <c r="BN499" s="78">
        <v>483.87</v>
      </c>
      <c r="BO499" s="78"/>
      <c r="BP499" s="79"/>
      <c r="BQ499" s="65" t="s">
        <v>396</v>
      </c>
      <c r="BR499" s="68">
        <v>1</v>
      </c>
      <c r="BS499" s="78">
        <v>576.4</v>
      </c>
      <c r="BT499" s="78">
        <v>634.58000000000004</v>
      </c>
      <c r="BU499" s="78">
        <v>657.38</v>
      </c>
      <c r="BV499" s="78"/>
      <c r="BW499" s="78"/>
      <c r="BX499" s="79">
        <v>490.91</v>
      </c>
      <c r="BY499" s="65" t="s">
        <v>397</v>
      </c>
      <c r="BZ499" s="78">
        <v>616.05999999999995</v>
      </c>
      <c r="CA499" s="78">
        <v>654.72</v>
      </c>
      <c r="CB499" s="78">
        <v>562.22</v>
      </c>
      <c r="CC499" s="78">
        <v>431.1</v>
      </c>
      <c r="CD499" s="78"/>
      <c r="CE499" s="79">
        <v>557.21</v>
      </c>
      <c r="CF499" s="65" t="s">
        <v>398</v>
      </c>
      <c r="CG499" s="78">
        <v>598.07000000000005</v>
      </c>
      <c r="CH499" s="78">
        <v>696.07</v>
      </c>
      <c r="CI499" s="78">
        <v>608.85</v>
      </c>
      <c r="CJ499" s="78"/>
      <c r="CK499" s="78"/>
      <c r="CL499" s="79"/>
      <c r="CM499" s="65" t="s">
        <v>399</v>
      </c>
      <c r="CN499" s="78">
        <v>565.20000000000005</v>
      </c>
      <c r="CO499" s="78">
        <v>578.85</v>
      </c>
      <c r="CP499" s="78">
        <v>610.9</v>
      </c>
      <c r="CQ499" s="78">
        <v>418.38</v>
      </c>
      <c r="CR499" s="78"/>
      <c r="CS499" s="79">
        <v>639.85</v>
      </c>
      <c r="CT499" s="65" t="s">
        <v>400</v>
      </c>
      <c r="CU499" s="78">
        <v>588.30999999999995</v>
      </c>
      <c r="CV499" s="78">
        <v>708.78</v>
      </c>
      <c r="CW499" s="78">
        <v>604.73</v>
      </c>
      <c r="CX499" s="78">
        <v>423.05</v>
      </c>
      <c r="CY499" s="78"/>
      <c r="CZ499" s="79"/>
      <c r="DA499" s="65" t="s">
        <v>401</v>
      </c>
      <c r="DB499" s="68">
        <v>0.13036110024768599</v>
      </c>
      <c r="DC499" s="78">
        <v>574.21</v>
      </c>
      <c r="DD499" s="78">
        <v>638.55999999999995</v>
      </c>
      <c r="DE499" s="78">
        <v>577.89</v>
      </c>
      <c r="DF499" s="78">
        <v>664.71</v>
      </c>
      <c r="DG499" s="78"/>
      <c r="DH499" s="79">
        <v>443.83</v>
      </c>
      <c r="DI499" s="65" t="s">
        <v>402</v>
      </c>
      <c r="DJ499" s="68">
        <v>3.2812705079406702E-3</v>
      </c>
      <c r="DK499" s="78">
        <v>576.37</v>
      </c>
      <c r="DL499" s="78">
        <v>651.78</v>
      </c>
      <c r="DM499" s="78">
        <v>651.78</v>
      </c>
      <c r="DN499" s="78">
        <v>656.5</v>
      </c>
      <c r="DO499" s="78"/>
      <c r="DP499" s="79">
        <v>526.77</v>
      </c>
      <c r="DQ499" s="65" t="s">
        <v>403</v>
      </c>
      <c r="DR499" s="78">
        <v>578.46</v>
      </c>
      <c r="DS499" s="78">
        <v>638.4</v>
      </c>
      <c r="DT499" s="78">
        <v>553.75</v>
      </c>
      <c r="DU499" s="78">
        <v>624.75</v>
      </c>
      <c r="DV499" s="78"/>
      <c r="DW499" s="79"/>
      <c r="DX499" s="65" t="s">
        <v>404</v>
      </c>
      <c r="DY499" s="78">
        <v>609.13</v>
      </c>
      <c r="DZ499" s="78">
        <v>643.45000000000005</v>
      </c>
      <c r="EA499" s="78">
        <v>681.18</v>
      </c>
      <c r="EB499" s="78">
        <v>411.4</v>
      </c>
      <c r="EC499" s="78"/>
      <c r="ED499" s="79">
        <v>435.13</v>
      </c>
      <c r="EE499" s="65" t="s">
        <v>405</v>
      </c>
      <c r="EF499" s="68">
        <v>0.28962001853568098</v>
      </c>
      <c r="EG499" s="78">
        <v>610.42999999999995</v>
      </c>
      <c r="EH499" s="78">
        <v>666.16</v>
      </c>
      <c r="EI499" s="78">
        <v>558.82000000000005</v>
      </c>
      <c r="EJ499" s="78"/>
      <c r="EK499" s="78">
        <v>504.34</v>
      </c>
      <c r="EL499" s="79">
        <v>404.53</v>
      </c>
      <c r="EM499" s="65" t="s">
        <v>406</v>
      </c>
      <c r="EN499" s="78">
        <v>594.29</v>
      </c>
      <c r="EO499" s="78">
        <v>631.13</v>
      </c>
      <c r="EP499" s="78">
        <v>572.39</v>
      </c>
      <c r="EQ499" s="78"/>
      <c r="ER499" s="78"/>
      <c r="ES499" s="79">
        <v>412.05</v>
      </c>
      <c r="ET499" s="65" t="s">
        <v>407</v>
      </c>
      <c r="EU499" s="68">
        <v>1</v>
      </c>
      <c r="EV499" s="78">
        <v>578.66</v>
      </c>
      <c r="EW499" s="78">
        <v>646.95000000000005</v>
      </c>
      <c r="EX499" s="78">
        <v>633.86</v>
      </c>
      <c r="EY499" s="78"/>
      <c r="EZ499" s="78"/>
      <c r="FA499" s="79">
        <v>401.59</v>
      </c>
      <c r="FB499" s="65" t="s">
        <v>408</v>
      </c>
      <c r="FC499" s="78">
        <v>710.96</v>
      </c>
      <c r="FD499" s="78">
        <v>730.14</v>
      </c>
      <c r="FE499" s="78">
        <v>707.74</v>
      </c>
      <c r="FF499" s="78"/>
      <c r="FG499" s="78"/>
      <c r="FH499" s="79"/>
      <c r="FI499" s="65" t="s">
        <v>409</v>
      </c>
      <c r="FJ499" s="78">
        <v>580.69000000000005</v>
      </c>
      <c r="FK499" s="78">
        <v>633.25</v>
      </c>
      <c r="FL499" s="78">
        <v>364.65</v>
      </c>
      <c r="FM499" s="78">
        <v>465.17</v>
      </c>
      <c r="FN499" s="78"/>
      <c r="FO499" s="79">
        <v>405.84</v>
      </c>
      <c r="FP499" s="65" t="s">
        <v>410</v>
      </c>
      <c r="FQ499" s="68">
        <v>0.23841880647545499</v>
      </c>
      <c r="FR499" s="78">
        <v>565.16</v>
      </c>
      <c r="FS499" s="78">
        <v>602.52</v>
      </c>
      <c r="FT499" s="78">
        <v>600.39</v>
      </c>
      <c r="FU499" s="78">
        <v>520.29</v>
      </c>
      <c r="FV499" s="78">
        <v>409.57</v>
      </c>
      <c r="FW499" s="79">
        <v>381.63</v>
      </c>
      <c r="FX499" s="65" t="s">
        <v>411</v>
      </c>
      <c r="FY499" s="78">
        <v>589.66</v>
      </c>
      <c r="FZ499" s="78">
        <v>631.4</v>
      </c>
      <c r="GA499" s="78">
        <v>632.6</v>
      </c>
      <c r="GB499" s="78">
        <v>587.89</v>
      </c>
      <c r="GC499" s="78"/>
      <c r="GD499" s="79">
        <v>426.97</v>
      </c>
      <c r="GE499" s="65" t="s">
        <v>412</v>
      </c>
      <c r="GF499" s="68">
        <v>0.22566741136912399</v>
      </c>
      <c r="GG499" s="78">
        <v>565.85</v>
      </c>
      <c r="GH499" s="78">
        <v>635.71</v>
      </c>
      <c r="GI499" s="78">
        <v>440.28</v>
      </c>
      <c r="GJ499" s="78">
        <v>548.41</v>
      </c>
      <c r="GK499" s="78"/>
      <c r="GL499" s="79">
        <v>475.57</v>
      </c>
      <c r="GM499" s="65" t="s">
        <v>413</v>
      </c>
      <c r="GN499" s="68">
        <v>0.108229793497554</v>
      </c>
      <c r="GO499" s="78">
        <v>556.42999999999995</v>
      </c>
      <c r="GP499" s="78">
        <v>631.48</v>
      </c>
      <c r="GQ499" s="78">
        <v>544.44000000000005</v>
      </c>
      <c r="GR499" s="78">
        <v>419.93</v>
      </c>
      <c r="GS499" s="78"/>
      <c r="GT499" s="79"/>
      <c r="GU499" s="65" t="s">
        <v>414</v>
      </c>
      <c r="GV499" s="68">
        <v>1</v>
      </c>
      <c r="GW499" s="78">
        <v>573.66999999999996</v>
      </c>
      <c r="GX499" s="78">
        <v>609.6</v>
      </c>
      <c r="GY499" s="78">
        <v>568.05999999999995</v>
      </c>
      <c r="GZ499" s="78">
        <v>468</v>
      </c>
      <c r="HA499" s="78"/>
      <c r="HB499" s="79">
        <v>496.81</v>
      </c>
      <c r="HC499" s="65" t="s">
        <v>415</v>
      </c>
      <c r="HD499" s="68">
        <v>1</v>
      </c>
      <c r="HE499" s="78">
        <v>599.83000000000004</v>
      </c>
      <c r="HF499" s="78">
        <v>669.78</v>
      </c>
      <c r="HG499" s="78"/>
      <c r="HH499" s="78">
        <v>394.19</v>
      </c>
      <c r="HI499" s="78">
        <v>387.55</v>
      </c>
      <c r="HJ499" s="79">
        <v>490.05</v>
      </c>
      <c r="HK499" s="85" t="s">
        <v>416</v>
      </c>
      <c r="HL499" s="68">
        <v>1.2632642748863101</v>
      </c>
      <c r="HM499" s="78">
        <v>555.36</v>
      </c>
      <c r="HN499" s="78">
        <v>606.64</v>
      </c>
      <c r="HO499" s="78">
        <v>538.45000000000005</v>
      </c>
      <c r="HP499" s="78"/>
      <c r="HQ499" s="78"/>
      <c r="HR499" s="79"/>
    </row>
    <row r="500" spans="1:226" x14ac:dyDescent="0.25">
      <c r="A500" s="81">
        <v>41960</v>
      </c>
      <c r="B500" s="82" t="s">
        <v>387</v>
      </c>
      <c r="C500" s="83">
        <v>589.45530414797042</v>
      </c>
      <c r="D500" s="83">
        <v>636.4853562404229</v>
      </c>
      <c r="E500" s="83">
        <v>597.60111129241102</v>
      </c>
      <c r="F500" s="83">
        <v>451.15880832753345</v>
      </c>
      <c r="G500" s="83">
        <v>408.44080482897385</v>
      </c>
      <c r="H500" s="84">
        <v>425.51355493124737</v>
      </c>
      <c r="I500" s="82" t="s">
        <v>388</v>
      </c>
      <c r="J500" s="83">
        <v>599.24329679255391</v>
      </c>
      <c r="K500" s="83">
        <v>638.94626209831074</v>
      </c>
      <c r="L500" s="83">
        <v>597.67265107547962</v>
      </c>
      <c r="M500" s="83">
        <v>450.20768759540499</v>
      </c>
      <c r="N500" s="83"/>
      <c r="O500" s="84">
        <v>450.62404375521783</v>
      </c>
      <c r="P500" s="65" t="s">
        <v>389</v>
      </c>
      <c r="Q500" s="78">
        <v>599.97</v>
      </c>
      <c r="R500" s="78">
        <v>644.53</v>
      </c>
      <c r="S500" s="78">
        <v>585.04</v>
      </c>
      <c r="T500" s="78">
        <v>401</v>
      </c>
      <c r="U500" s="78"/>
      <c r="V500" s="79"/>
      <c r="W500" s="65" t="s">
        <v>390</v>
      </c>
      <c r="X500" s="78">
        <v>584.03</v>
      </c>
      <c r="Y500" s="78">
        <v>654.87</v>
      </c>
      <c r="Z500" s="78">
        <v>568.53</v>
      </c>
      <c r="AA500" s="78">
        <v>364.84</v>
      </c>
      <c r="AB500" s="78"/>
      <c r="AC500" s="79">
        <v>430.58</v>
      </c>
      <c r="AD500" s="65" t="s">
        <v>391</v>
      </c>
      <c r="AE500" s="68">
        <v>0.51129972389814904</v>
      </c>
      <c r="AF500" s="78">
        <v>629.75</v>
      </c>
      <c r="AG500" s="78">
        <v>690.38</v>
      </c>
      <c r="AH500" s="78">
        <v>594.13</v>
      </c>
      <c r="AI500" s="78"/>
      <c r="AJ500" s="78"/>
      <c r="AK500" s="79">
        <v>365.91</v>
      </c>
      <c r="AL500" s="69" t="s">
        <v>392</v>
      </c>
      <c r="AM500" s="70">
        <v>1</v>
      </c>
      <c r="AN500" s="78">
        <v>631.79999999999995</v>
      </c>
      <c r="AO500" s="78">
        <v>689.53</v>
      </c>
      <c r="AP500" s="78">
        <v>647.12</v>
      </c>
      <c r="AQ500" s="78">
        <v>704.78</v>
      </c>
      <c r="AR500" s="78"/>
      <c r="AS500" s="79"/>
      <c r="AT500" s="65" t="s">
        <v>393</v>
      </c>
      <c r="AU500" s="68">
        <v>3.6099779791343302E-2</v>
      </c>
      <c r="AV500" s="78">
        <v>609.95000000000005</v>
      </c>
      <c r="AW500" s="78">
        <v>681.14</v>
      </c>
      <c r="AX500" s="78">
        <v>595.79999999999995</v>
      </c>
      <c r="AY500" s="78">
        <v>347.53</v>
      </c>
      <c r="AZ500" s="78"/>
      <c r="BA500" s="79">
        <v>436.43</v>
      </c>
      <c r="BB500" s="65" t="s">
        <v>394</v>
      </c>
      <c r="BC500" s="78">
        <v>587.52</v>
      </c>
      <c r="BD500" s="78">
        <v>631.28</v>
      </c>
      <c r="BE500" s="78">
        <v>588.41</v>
      </c>
      <c r="BF500" s="78"/>
      <c r="BG500" s="78"/>
      <c r="BH500" s="79">
        <v>473.21</v>
      </c>
      <c r="BI500" s="65" t="s">
        <v>395</v>
      </c>
      <c r="BJ500" s="68">
        <v>0.13434720692156801</v>
      </c>
      <c r="BK500" s="78">
        <v>652.39</v>
      </c>
      <c r="BL500" s="78">
        <v>699.81</v>
      </c>
      <c r="BM500" s="78">
        <v>747.24</v>
      </c>
      <c r="BN500" s="78">
        <v>480.83</v>
      </c>
      <c r="BO500" s="78"/>
      <c r="BP500" s="79"/>
      <c r="BQ500" s="65" t="s">
        <v>396</v>
      </c>
      <c r="BR500" s="68">
        <v>1</v>
      </c>
      <c r="BS500" s="78">
        <v>586.4</v>
      </c>
      <c r="BT500" s="78">
        <v>632.08000000000004</v>
      </c>
      <c r="BU500" s="78">
        <v>657.38</v>
      </c>
      <c r="BV500" s="78"/>
      <c r="BW500" s="78"/>
      <c r="BX500" s="79">
        <v>495.91</v>
      </c>
      <c r="BY500" s="65" t="s">
        <v>397</v>
      </c>
      <c r="BZ500" s="78">
        <v>632.86</v>
      </c>
      <c r="CA500" s="78">
        <v>672.49</v>
      </c>
      <c r="CB500" s="78">
        <v>581.28</v>
      </c>
      <c r="CC500" s="78">
        <v>440.39</v>
      </c>
      <c r="CD500" s="78"/>
      <c r="CE500" s="79">
        <v>558.32000000000005</v>
      </c>
      <c r="CF500" s="65" t="s">
        <v>398</v>
      </c>
      <c r="CG500" s="78">
        <v>601.29999999999995</v>
      </c>
      <c r="CH500" s="78">
        <v>700.91</v>
      </c>
      <c r="CI500" s="78">
        <v>629.82000000000005</v>
      </c>
      <c r="CJ500" s="78"/>
      <c r="CK500" s="78"/>
      <c r="CL500" s="79"/>
      <c r="CM500" s="65" t="s">
        <v>399</v>
      </c>
      <c r="CN500" s="78">
        <v>577.53</v>
      </c>
      <c r="CO500" s="78">
        <v>597.6</v>
      </c>
      <c r="CP500" s="78">
        <v>622.73</v>
      </c>
      <c r="CQ500" s="78">
        <v>430.17</v>
      </c>
      <c r="CR500" s="78"/>
      <c r="CS500" s="79">
        <v>640.42999999999995</v>
      </c>
      <c r="CT500" s="65" t="s">
        <v>400</v>
      </c>
      <c r="CU500" s="78">
        <v>604.99</v>
      </c>
      <c r="CV500" s="78">
        <v>718.16</v>
      </c>
      <c r="CW500" s="78">
        <v>614.11</v>
      </c>
      <c r="CX500" s="78">
        <v>444.18</v>
      </c>
      <c r="CY500" s="78"/>
      <c r="CZ500" s="79"/>
      <c r="DA500" s="65" t="s">
        <v>401</v>
      </c>
      <c r="DB500" s="68">
        <v>0.13031013812874601</v>
      </c>
      <c r="DC500" s="78">
        <v>579.72</v>
      </c>
      <c r="DD500" s="78">
        <v>641.23</v>
      </c>
      <c r="DE500" s="78">
        <v>586.84</v>
      </c>
      <c r="DF500" s="78">
        <v>664.45</v>
      </c>
      <c r="DG500" s="78"/>
      <c r="DH500" s="79">
        <v>442.19</v>
      </c>
      <c r="DI500" s="65" t="s">
        <v>402</v>
      </c>
      <c r="DJ500" s="68">
        <v>3.2678670631678701E-3</v>
      </c>
      <c r="DK500" s="78">
        <v>596.76</v>
      </c>
      <c r="DL500" s="78">
        <v>669.62</v>
      </c>
      <c r="DM500" s="78">
        <v>669.62</v>
      </c>
      <c r="DN500" s="78">
        <v>652.22</v>
      </c>
      <c r="DO500" s="78"/>
      <c r="DP500" s="79">
        <v>523.38</v>
      </c>
      <c r="DQ500" s="65" t="s">
        <v>403</v>
      </c>
      <c r="DR500" s="78">
        <v>586.59</v>
      </c>
      <c r="DS500" s="78">
        <v>630.27</v>
      </c>
      <c r="DT500" s="78">
        <v>568.28</v>
      </c>
      <c r="DU500" s="78">
        <v>634.05999999999995</v>
      </c>
      <c r="DV500" s="78"/>
      <c r="DW500" s="79"/>
      <c r="DX500" s="65" t="s">
        <v>404</v>
      </c>
      <c r="DY500" s="78">
        <v>619.9</v>
      </c>
      <c r="DZ500" s="78">
        <v>651.54999999999995</v>
      </c>
      <c r="EA500" s="78">
        <v>686.56</v>
      </c>
      <c r="EB500" s="78">
        <v>422.59</v>
      </c>
      <c r="EC500" s="78"/>
      <c r="ED500" s="79">
        <v>438.39</v>
      </c>
      <c r="EE500" s="65" t="s">
        <v>405</v>
      </c>
      <c r="EF500" s="68">
        <v>0.28962001853568098</v>
      </c>
      <c r="EG500" s="78">
        <v>612.91</v>
      </c>
      <c r="EH500" s="78">
        <v>667.14</v>
      </c>
      <c r="EI500" s="78">
        <v>569.83000000000004</v>
      </c>
      <c r="EJ500" s="78"/>
      <c r="EK500" s="78">
        <v>504.34</v>
      </c>
      <c r="EL500" s="79">
        <v>400</v>
      </c>
      <c r="EM500" s="65" t="s">
        <v>406</v>
      </c>
      <c r="EN500" s="78">
        <v>610.48</v>
      </c>
      <c r="EO500" s="78">
        <v>646.36</v>
      </c>
      <c r="EP500" s="78">
        <v>597.55999999999995</v>
      </c>
      <c r="EQ500" s="78"/>
      <c r="ER500" s="78"/>
      <c r="ES500" s="79">
        <v>410.41</v>
      </c>
      <c r="ET500" s="65" t="s">
        <v>407</v>
      </c>
      <c r="EU500" s="68">
        <v>1</v>
      </c>
      <c r="EV500" s="78">
        <v>578.87</v>
      </c>
      <c r="EW500" s="78">
        <v>646.74</v>
      </c>
      <c r="EX500" s="78">
        <v>633.65</v>
      </c>
      <c r="EY500" s="78"/>
      <c r="EZ500" s="78"/>
      <c r="FA500" s="79">
        <v>401.59</v>
      </c>
      <c r="FB500" s="65" t="s">
        <v>408</v>
      </c>
      <c r="FC500" s="78">
        <v>710.96</v>
      </c>
      <c r="FD500" s="78">
        <v>730.14</v>
      </c>
      <c r="FE500" s="78">
        <v>707.74</v>
      </c>
      <c r="FF500" s="78"/>
      <c r="FG500" s="78"/>
      <c r="FH500" s="79"/>
      <c r="FI500" s="65" t="s">
        <v>409</v>
      </c>
      <c r="FJ500" s="78">
        <v>584.83000000000004</v>
      </c>
      <c r="FK500" s="78">
        <v>644.82000000000005</v>
      </c>
      <c r="FL500" s="78">
        <v>364.65</v>
      </c>
      <c r="FM500" s="78">
        <v>465.17</v>
      </c>
      <c r="FN500" s="78"/>
      <c r="FO500" s="79">
        <v>399.23</v>
      </c>
      <c r="FP500" s="65" t="s">
        <v>410</v>
      </c>
      <c r="FQ500" s="68">
        <v>0.23675363416828399</v>
      </c>
      <c r="FR500" s="78">
        <v>572.34</v>
      </c>
      <c r="FS500" s="78">
        <v>607.77</v>
      </c>
      <c r="FT500" s="78">
        <v>605.54999999999995</v>
      </c>
      <c r="FU500" s="78">
        <v>512.15</v>
      </c>
      <c r="FV500" s="78">
        <v>411.46</v>
      </c>
      <c r="FW500" s="79">
        <v>381.28</v>
      </c>
      <c r="FX500" s="65" t="s">
        <v>411</v>
      </c>
      <c r="FY500" s="78">
        <v>597.79</v>
      </c>
      <c r="FZ500" s="78">
        <v>645.22</v>
      </c>
      <c r="GA500" s="78">
        <v>641.54</v>
      </c>
      <c r="GB500" s="78">
        <v>596.74</v>
      </c>
      <c r="GC500" s="78"/>
      <c r="GD500" s="79">
        <v>439.97</v>
      </c>
      <c r="GE500" s="65" t="s">
        <v>412</v>
      </c>
      <c r="GF500" s="68">
        <v>0.22583559168924999</v>
      </c>
      <c r="GG500" s="78">
        <v>589.35</v>
      </c>
      <c r="GH500" s="78">
        <v>650.42999999999995</v>
      </c>
      <c r="GI500" s="78">
        <v>440.61</v>
      </c>
      <c r="GJ500" s="78">
        <v>548.80999999999995</v>
      </c>
      <c r="GK500" s="78"/>
      <c r="GL500" s="79">
        <v>476.43</v>
      </c>
      <c r="GM500" s="65" t="s">
        <v>413</v>
      </c>
      <c r="GN500" s="68">
        <v>0.108167746541336</v>
      </c>
      <c r="GO500" s="78">
        <v>564.77</v>
      </c>
      <c r="GP500" s="78">
        <v>648.41999999999996</v>
      </c>
      <c r="GQ500" s="78">
        <v>548.54</v>
      </c>
      <c r="GR500" s="78">
        <v>409.85</v>
      </c>
      <c r="GS500" s="78"/>
      <c r="GT500" s="79"/>
      <c r="GU500" s="65" t="s">
        <v>414</v>
      </c>
      <c r="GV500" s="68">
        <v>1</v>
      </c>
      <c r="GW500" s="78">
        <v>573.66999999999996</v>
      </c>
      <c r="GX500" s="78">
        <v>609.6</v>
      </c>
      <c r="GY500" s="78">
        <v>568.05999999999995</v>
      </c>
      <c r="GZ500" s="78">
        <v>468</v>
      </c>
      <c r="HA500" s="78"/>
      <c r="HB500" s="79">
        <v>497.06</v>
      </c>
      <c r="HC500" s="65" t="s">
        <v>415</v>
      </c>
      <c r="HD500" s="68">
        <v>1</v>
      </c>
      <c r="HE500" s="78">
        <v>604</v>
      </c>
      <c r="HF500" s="78">
        <v>669.78</v>
      </c>
      <c r="HG500" s="78"/>
      <c r="HH500" s="78">
        <v>406.73</v>
      </c>
      <c r="HI500" s="78">
        <v>400.09</v>
      </c>
      <c r="HJ500" s="79">
        <v>490.89</v>
      </c>
      <c r="HK500" s="85" t="s">
        <v>416</v>
      </c>
      <c r="HL500" s="68">
        <v>1.25172111653524</v>
      </c>
      <c r="HM500" s="78">
        <v>552.42999999999995</v>
      </c>
      <c r="HN500" s="78">
        <v>602.59</v>
      </c>
      <c r="HO500" s="78">
        <v>540.17999999999995</v>
      </c>
      <c r="HP500" s="78"/>
      <c r="HQ500" s="78"/>
      <c r="HR500" s="79"/>
    </row>
    <row r="501" spans="1:226" x14ac:dyDescent="0.25">
      <c r="A501" s="81">
        <v>41953</v>
      </c>
      <c r="B501" s="82" t="s">
        <v>387</v>
      </c>
      <c r="C501" s="83">
        <v>597.58426016694591</v>
      </c>
      <c r="D501" s="83">
        <v>641.35506949865828</v>
      </c>
      <c r="E501" s="83">
        <v>599.33949149158855</v>
      </c>
      <c r="F501" s="83">
        <v>467.01625454977909</v>
      </c>
      <c r="G501" s="83">
        <v>387.95458752515088</v>
      </c>
      <c r="H501" s="84">
        <v>431.49127809859652</v>
      </c>
      <c r="I501" s="82" t="s">
        <v>388</v>
      </c>
      <c r="J501" s="83">
        <v>606.23943406410592</v>
      </c>
      <c r="K501" s="83">
        <v>642.33716069501065</v>
      </c>
      <c r="L501" s="83">
        <v>598.83344970991641</v>
      </c>
      <c r="M501" s="83">
        <v>464.55106167989391</v>
      </c>
      <c r="N501" s="83"/>
      <c r="O501" s="84">
        <v>458.90168816732614</v>
      </c>
      <c r="P501" s="65" t="s">
        <v>389</v>
      </c>
      <c r="Q501" s="78">
        <v>599.14</v>
      </c>
      <c r="R501" s="78">
        <v>647.86</v>
      </c>
      <c r="S501" s="78">
        <v>598.16999999999996</v>
      </c>
      <c r="T501" s="78">
        <v>411</v>
      </c>
      <c r="U501" s="78"/>
      <c r="V501" s="79"/>
      <c r="W501" s="65" t="s">
        <v>390</v>
      </c>
      <c r="X501" s="78">
        <v>585.69000000000005</v>
      </c>
      <c r="Y501" s="78">
        <v>646.36</v>
      </c>
      <c r="Z501" s="78">
        <v>580.02</v>
      </c>
      <c r="AA501" s="78">
        <v>383.78</v>
      </c>
      <c r="AB501" s="78"/>
      <c r="AC501" s="79">
        <v>430.58</v>
      </c>
      <c r="AD501" s="65" t="s">
        <v>391</v>
      </c>
      <c r="AE501" s="68">
        <v>0.51129972389814904</v>
      </c>
      <c r="AF501" s="78">
        <v>632.49</v>
      </c>
      <c r="AG501" s="78">
        <v>693.11</v>
      </c>
      <c r="AH501" s="78">
        <v>604.87</v>
      </c>
      <c r="AI501" s="78"/>
      <c r="AJ501" s="78"/>
      <c r="AK501" s="79">
        <v>384.17</v>
      </c>
      <c r="AL501" s="69" t="s">
        <v>392</v>
      </c>
      <c r="AM501" s="70">
        <v>1</v>
      </c>
      <c r="AN501" s="78">
        <v>634.34</v>
      </c>
      <c r="AO501" s="78">
        <v>690.09</v>
      </c>
      <c r="AP501" s="78">
        <v>648.23</v>
      </c>
      <c r="AQ501" s="78">
        <v>704.78</v>
      </c>
      <c r="AR501" s="78"/>
      <c r="AS501" s="79"/>
      <c r="AT501" s="65" t="s">
        <v>393</v>
      </c>
      <c r="AU501" s="68">
        <v>3.6251586006887798E-2</v>
      </c>
      <c r="AV501" s="78">
        <v>612.52</v>
      </c>
      <c r="AW501" s="78">
        <v>684</v>
      </c>
      <c r="AX501" s="78">
        <v>598.30999999999995</v>
      </c>
      <c r="AY501" s="78">
        <v>348.99</v>
      </c>
      <c r="AZ501" s="78"/>
      <c r="BA501" s="79">
        <v>438.27</v>
      </c>
      <c r="BB501" s="65" t="s">
        <v>394</v>
      </c>
      <c r="BC501" s="78">
        <v>600.12</v>
      </c>
      <c r="BD501" s="78">
        <v>644.73</v>
      </c>
      <c r="BE501" s="78">
        <v>582.16</v>
      </c>
      <c r="BF501" s="78"/>
      <c r="BG501" s="78"/>
      <c r="BH501" s="79">
        <v>476.23</v>
      </c>
      <c r="BI501" s="65" t="s">
        <v>395</v>
      </c>
      <c r="BJ501" s="68">
        <v>0.13443209162891401</v>
      </c>
      <c r="BK501" s="78">
        <v>654.95000000000005</v>
      </c>
      <c r="BL501" s="78">
        <v>711.01</v>
      </c>
      <c r="BM501" s="78">
        <v>758.47</v>
      </c>
      <c r="BN501" s="78">
        <v>494.58</v>
      </c>
      <c r="BO501" s="78"/>
      <c r="BP501" s="79"/>
      <c r="BQ501" s="65" t="s">
        <v>396</v>
      </c>
      <c r="BR501" s="68">
        <v>1</v>
      </c>
      <c r="BS501" s="78">
        <v>586.4</v>
      </c>
      <c r="BT501" s="78">
        <v>632.08000000000004</v>
      </c>
      <c r="BU501" s="78">
        <v>657.38</v>
      </c>
      <c r="BV501" s="78"/>
      <c r="BW501" s="78"/>
      <c r="BX501" s="79">
        <v>495.91</v>
      </c>
      <c r="BY501" s="65" t="s">
        <v>397</v>
      </c>
      <c r="BZ501" s="78">
        <v>635.17999999999995</v>
      </c>
      <c r="CA501" s="78">
        <v>675.04</v>
      </c>
      <c r="CB501" s="78">
        <v>583.91999999999996</v>
      </c>
      <c r="CC501" s="78">
        <v>461</v>
      </c>
      <c r="CD501" s="78"/>
      <c r="CE501" s="79">
        <v>570.98</v>
      </c>
      <c r="CF501" s="65" t="s">
        <v>398</v>
      </c>
      <c r="CG501" s="78">
        <v>624.69000000000005</v>
      </c>
      <c r="CH501" s="78">
        <v>704.94</v>
      </c>
      <c r="CI501" s="78">
        <v>644.34</v>
      </c>
      <c r="CJ501" s="78"/>
      <c r="CK501" s="78"/>
      <c r="CL501" s="79"/>
      <c r="CM501" s="65" t="s">
        <v>399</v>
      </c>
      <c r="CN501" s="78">
        <v>575.62</v>
      </c>
      <c r="CO501" s="78">
        <v>594.52</v>
      </c>
      <c r="CP501" s="78">
        <v>630.73</v>
      </c>
      <c r="CQ501" s="78">
        <v>438.72</v>
      </c>
      <c r="CR501" s="78"/>
      <c r="CS501" s="79">
        <v>640.17999999999995</v>
      </c>
      <c r="CT501" s="65" t="s">
        <v>400</v>
      </c>
      <c r="CU501" s="78">
        <v>608.11</v>
      </c>
      <c r="CV501" s="78">
        <v>718.93</v>
      </c>
      <c r="CW501" s="78">
        <v>614.85</v>
      </c>
      <c r="CX501" s="78">
        <v>446.18</v>
      </c>
      <c r="CY501" s="78"/>
      <c r="CZ501" s="79"/>
      <c r="DA501" s="65" t="s">
        <v>401</v>
      </c>
      <c r="DB501" s="68">
        <v>0.130497194310322</v>
      </c>
      <c r="DC501" s="78">
        <v>588.70000000000005</v>
      </c>
      <c r="DD501" s="78">
        <v>643.29999999999995</v>
      </c>
      <c r="DE501" s="78">
        <v>587.67999999999995</v>
      </c>
      <c r="DF501" s="78">
        <v>665.41</v>
      </c>
      <c r="DG501" s="78"/>
      <c r="DH501" s="79">
        <v>444.71</v>
      </c>
      <c r="DI501" s="65" t="s">
        <v>402</v>
      </c>
      <c r="DJ501" s="68">
        <v>3.2569046378322E-3</v>
      </c>
      <c r="DK501" s="78">
        <v>595.04</v>
      </c>
      <c r="DL501" s="78">
        <v>667.33</v>
      </c>
      <c r="DM501" s="78">
        <v>667.33</v>
      </c>
      <c r="DN501" s="78">
        <v>687.81</v>
      </c>
      <c r="DO501" s="78"/>
      <c r="DP501" s="79">
        <v>524.1</v>
      </c>
      <c r="DQ501" s="65" t="s">
        <v>403</v>
      </c>
      <c r="DR501" s="78">
        <v>610.98</v>
      </c>
      <c r="DS501" s="78">
        <v>638.4</v>
      </c>
      <c r="DT501" s="78">
        <v>573.91</v>
      </c>
      <c r="DU501" s="78">
        <v>645.32000000000005</v>
      </c>
      <c r="DV501" s="78"/>
      <c r="DW501" s="79"/>
      <c r="DX501" s="65" t="s">
        <v>404</v>
      </c>
      <c r="DY501" s="78">
        <v>627.65</v>
      </c>
      <c r="DZ501" s="78">
        <v>655.82</v>
      </c>
      <c r="EA501" s="78">
        <v>693.98</v>
      </c>
      <c r="EB501" s="78">
        <v>432.13</v>
      </c>
      <c r="EC501" s="78"/>
      <c r="ED501" s="79">
        <v>448.48</v>
      </c>
      <c r="EE501" s="65" t="s">
        <v>405</v>
      </c>
      <c r="EF501" s="68">
        <v>0.28962001853568098</v>
      </c>
      <c r="EG501" s="78">
        <v>612.44000000000005</v>
      </c>
      <c r="EH501" s="78">
        <v>667.63</v>
      </c>
      <c r="EI501" s="78">
        <v>577.25</v>
      </c>
      <c r="EJ501" s="78"/>
      <c r="EK501" s="78">
        <v>504.34</v>
      </c>
      <c r="EL501" s="79">
        <v>387.87</v>
      </c>
      <c r="EM501" s="65" t="s">
        <v>406</v>
      </c>
      <c r="EN501" s="78">
        <v>610.48</v>
      </c>
      <c r="EO501" s="78">
        <v>646.36</v>
      </c>
      <c r="EP501" s="78">
        <v>597.55999999999995</v>
      </c>
      <c r="EQ501" s="78"/>
      <c r="ER501" s="78"/>
      <c r="ES501" s="79">
        <v>410.41</v>
      </c>
      <c r="ET501" s="65" t="s">
        <v>407</v>
      </c>
      <c r="EU501" s="68">
        <v>1</v>
      </c>
      <c r="EV501" s="78">
        <v>578.87</v>
      </c>
      <c r="EW501" s="78">
        <v>646.33000000000004</v>
      </c>
      <c r="EX501" s="78">
        <v>633.24</v>
      </c>
      <c r="EY501" s="78"/>
      <c r="EZ501" s="78"/>
      <c r="FA501" s="79">
        <v>401.59</v>
      </c>
      <c r="FB501" s="65" t="s">
        <v>408</v>
      </c>
      <c r="FC501" s="78">
        <v>710.96</v>
      </c>
      <c r="FD501" s="78">
        <v>730.14</v>
      </c>
      <c r="FE501" s="78">
        <v>707.74</v>
      </c>
      <c r="FF501" s="78"/>
      <c r="FG501" s="78"/>
      <c r="FH501" s="79"/>
      <c r="FI501" s="65" t="s">
        <v>409</v>
      </c>
      <c r="FJ501" s="78">
        <v>584.83000000000004</v>
      </c>
      <c r="FK501" s="78">
        <v>643.99</v>
      </c>
      <c r="FL501" s="78">
        <v>364.65</v>
      </c>
      <c r="FM501" s="78">
        <v>465.17</v>
      </c>
      <c r="FN501" s="78"/>
      <c r="FO501" s="79">
        <v>414.93</v>
      </c>
      <c r="FP501" s="65" t="s">
        <v>410</v>
      </c>
      <c r="FQ501" s="68">
        <v>0.23726481125584301</v>
      </c>
      <c r="FR501" s="78">
        <v>581.19000000000005</v>
      </c>
      <c r="FS501" s="78">
        <v>615.32000000000005</v>
      </c>
      <c r="FT501" s="78">
        <v>618.36</v>
      </c>
      <c r="FU501" s="78">
        <v>517.66</v>
      </c>
      <c r="FV501" s="78">
        <v>360.51</v>
      </c>
      <c r="FW501" s="79">
        <v>384.72</v>
      </c>
      <c r="FX501" s="65" t="s">
        <v>411</v>
      </c>
      <c r="FY501" s="78">
        <v>597.79</v>
      </c>
      <c r="FZ501" s="78">
        <v>647.66</v>
      </c>
      <c r="GA501" s="78">
        <v>644.79999999999995</v>
      </c>
      <c r="GB501" s="78">
        <v>610.01</v>
      </c>
      <c r="GC501" s="78"/>
      <c r="GD501" s="79">
        <v>442.41</v>
      </c>
      <c r="GE501" s="65" t="s">
        <v>412</v>
      </c>
      <c r="GF501" s="68">
        <v>0.226090888537192</v>
      </c>
      <c r="GG501" s="78">
        <v>595.61</v>
      </c>
      <c r="GH501" s="78">
        <v>654.91999999999996</v>
      </c>
      <c r="GI501" s="78">
        <v>440.43</v>
      </c>
      <c r="GJ501" s="78">
        <v>562.12</v>
      </c>
      <c r="GK501" s="78"/>
      <c r="GL501" s="79">
        <v>477.1</v>
      </c>
      <c r="GM501" s="65" t="s">
        <v>413</v>
      </c>
      <c r="GN501" s="68">
        <v>0.108608293329279</v>
      </c>
      <c r="GO501" s="78">
        <v>575.75</v>
      </c>
      <c r="GP501" s="78">
        <v>659.75</v>
      </c>
      <c r="GQ501" s="78">
        <v>569.46</v>
      </c>
      <c r="GR501" s="78">
        <v>451.27</v>
      </c>
      <c r="GS501" s="78"/>
      <c r="GT501" s="79"/>
      <c r="GU501" s="65" t="s">
        <v>414</v>
      </c>
      <c r="GV501" s="68">
        <v>1</v>
      </c>
      <c r="GW501" s="78">
        <v>572.13</v>
      </c>
      <c r="GX501" s="78">
        <v>605.67999999999995</v>
      </c>
      <c r="GY501" s="78">
        <v>561.5</v>
      </c>
      <c r="GZ501" s="78">
        <v>468</v>
      </c>
      <c r="HA501" s="78"/>
      <c r="HB501" s="79">
        <v>502.51</v>
      </c>
      <c r="HC501" s="65" t="s">
        <v>415</v>
      </c>
      <c r="HD501" s="68">
        <v>1</v>
      </c>
      <c r="HE501" s="78">
        <v>610.66</v>
      </c>
      <c r="HF501" s="78">
        <v>669.78</v>
      </c>
      <c r="HG501" s="78"/>
      <c r="HH501" s="78">
        <v>418.95</v>
      </c>
      <c r="HI501" s="78">
        <v>412.31</v>
      </c>
      <c r="HJ501" s="79">
        <v>493.39</v>
      </c>
      <c r="HK501" s="85" t="s">
        <v>416</v>
      </c>
      <c r="HL501" s="68">
        <v>1.27356087620988</v>
      </c>
      <c r="HM501" s="78">
        <v>566.76</v>
      </c>
      <c r="HN501" s="78">
        <v>616.14</v>
      </c>
      <c r="HO501" s="78">
        <v>553.63</v>
      </c>
      <c r="HP501" s="78"/>
      <c r="HQ501" s="78"/>
      <c r="HR501" s="79"/>
    </row>
    <row r="502" spans="1:226" x14ac:dyDescent="0.25">
      <c r="A502" s="81">
        <v>41946</v>
      </c>
      <c r="B502" s="82" t="s">
        <v>387</v>
      </c>
      <c r="C502" s="83">
        <v>603.1467282074924</v>
      </c>
      <c r="D502" s="83">
        <v>642.65890786271905</v>
      </c>
      <c r="E502" s="83">
        <v>601.06932825707929</v>
      </c>
      <c r="F502" s="83">
        <v>476.62050369247157</v>
      </c>
      <c r="G502" s="83">
        <v>419.54321931589539</v>
      </c>
      <c r="H502" s="84">
        <v>437.56321422756469</v>
      </c>
      <c r="I502" s="82" t="s">
        <v>388</v>
      </c>
      <c r="J502" s="83">
        <v>608.64679176140794</v>
      </c>
      <c r="K502" s="83">
        <v>640.98990228414584</v>
      </c>
      <c r="L502" s="83">
        <v>600.66819014773944</v>
      </c>
      <c r="M502" s="83">
        <v>474.50262094033786</v>
      </c>
      <c r="N502" s="83"/>
      <c r="O502" s="84">
        <v>468.53693556641457</v>
      </c>
      <c r="P502" s="65" t="s">
        <v>389</v>
      </c>
      <c r="Q502" s="78">
        <v>606.64</v>
      </c>
      <c r="R502" s="78">
        <v>649.53</v>
      </c>
      <c r="S502" s="78">
        <v>604.54</v>
      </c>
      <c r="T502" s="78">
        <v>425</v>
      </c>
      <c r="U502" s="78"/>
      <c r="V502" s="79"/>
      <c r="W502" s="65" t="s">
        <v>390</v>
      </c>
      <c r="X502" s="78">
        <v>585.69000000000005</v>
      </c>
      <c r="Y502" s="78">
        <v>646.36</v>
      </c>
      <c r="Z502" s="78">
        <v>580.02</v>
      </c>
      <c r="AA502" s="78">
        <v>383.78</v>
      </c>
      <c r="AB502" s="78"/>
      <c r="AC502" s="79">
        <v>430.58</v>
      </c>
      <c r="AD502" s="65" t="s">
        <v>391</v>
      </c>
      <c r="AE502" s="68">
        <v>0.51129972389814904</v>
      </c>
      <c r="AF502" s="78">
        <v>647.4</v>
      </c>
      <c r="AG502" s="78">
        <v>708.33</v>
      </c>
      <c r="AH502" s="78">
        <v>604.87</v>
      </c>
      <c r="AI502" s="78"/>
      <c r="AJ502" s="78"/>
      <c r="AK502" s="79">
        <v>391.32</v>
      </c>
      <c r="AL502" s="69" t="s">
        <v>392</v>
      </c>
      <c r="AM502" s="70">
        <v>1</v>
      </c>
      <c r="AN502" s="78">
        <v>652.28</v>
      </c>
      <c r="AO502" s="78">
        <v>705.22</v>
      </c>
      <c r="AP502" s="78">
        <v>658.7</v>
      </c>
      <c r="AQ502" s="78">
        <v>704.78</v>
      </c>
      <c r="AR502" s="78"/>
      <c r="AS502" s="79"/>
      <c r="AT502" s="65" t="s">
        <v>393</v>
      </c>
      <c r="AU502" s="68">
        <v>3.5986756873470603E-2</v>
      </c>
      <c r="AV502" s="78">
        <v>616.04999999999995</v>
      </c>
      <c r="AW502" s="78">
        <v>683.7</v>
      </c>
      <c r="AX502" s="78">
        <v>598.52</v>
      </c>
      <c r="AY502" s="78">
        <v>354.9</v>
      </c>
      <c r="AZ502" s="78"/>
      <c r="BA502" s="79">
        <v>438.93</v>
      </c>
      <c r="BB502" s="65" t="s">
        <v>394</v>
      </c>
      <c r="BC502" s="78">
        <v>601.79999999999995</v>
      </c>
      <c r="BD502" s="78">
        <v>642.21</v>
      </c>
      <c r="BE502" s="78">
        <v>585.83000000000004</v>
      </c>
      <c r="BF502" s="78"/>
      <c r="BG502" s="78"/>
      <c r="BH502" s="79">
        <v>477.24</v>
      </c>
      <c r="BI502" s="65" t="s">
        <v>395</v>
      </c>
      <c r="BJ502" s="68">
        <v>0.13433457368922999</v>
      </c>
      <c r="BK502" s="78">
        <v>663.08</v>
      </c>
      <c r="BL502" s="78">
        <v>721.24</v>
      </c>
      <c r="BM502" s="78">
        <v>768.66</v>
      </c>
      <c r="BN502" s="78">
        <v>507.65</v>
      </c>
      <c r="BO502" s="78"/>
      <c r="BP502" s="79"/>
      <c r="BQ502" s="65" t="s">
        <v>396</v>
      </c>
      <c r="BR502" s="68">
        <v>1</v>
      </c>
      <c r="BS502" s="78">
        <v>588.05999999999995</v>
      </c>
      <c r="BT502" s="78">
        <v>617.08000000000004</v>
      </c>
      <c r="BU502" s="78">
        <v>653.22</v>
      </c>
      <c r="BV502" s="78"/>
      <c r="BW502" s="78"/>
      <c r="BX502" s="79">
        <v>495.91</v>
      </c>
      <c r="BY502" s="65" t="s">
        <v>397</v>
      </c>
      <c r="BZ502" s="78">
        <v>635.59</v>
      </c>
      <c r="CA502" s="78">
        <v>673.76</v>
      </c>
      <c r="CB502" s="78">
        <v>583.02</v>
      </c>
      <c r="CC502" s="78">
        <v>464.15</v>
      </c>
      <c r="CD502" s="78"/>
      <c r="CE502" s="79">
        <v>585.69000000000005</v>
      </c>
      <c r="CF502" s="65" t="s">
        <v>398</v>
      </c>
      <c r="CG502" s="78">
        <v>631.95000000000005</v>
      </c>
      <c r="CH502" s="78">
        <v>699.3</v>
      </c>
      <c r="CI502" s="78">
        <v>643.53</v>
      </c>
      <c r="CJ502" s="78"/>
      <c r="CK502" s="78"/>
      <c r="CL502" s="79"/>
      <c r="CM502" s="65" t="s">
        <v>399</v>
      </c>
      <c r="CN502" s="78">
        <v>573.70000000000005</v>
      </c>
      <c r="CO502" s="78">
        <v>589.67999999999995</v>
      </c>
      <c r="CP502" s="78">
        <v>630.23</v>
      </c>
      <c r="CQ502" s="78">
        <v>461.52</v>
      </c>
      <c r="CR502" s="78"/>
      <c r="CS502" s="79">
        <v>643.27</v>
      </c>
      <c r="CT502" s="65" t="s">
        <v>400</v>
      </c>
      <c r="CU502" s="78">
        <v>610.42999999999995</v>
      </c>
      <c r="CV502" s="78">
        <v>720.57</v>
      </c>
      <c r="CW502" s="78">
        <v>612.39</v>
      </c>
      <c r="CX502" s="78">
        <v>463.03</v>
      </c>
      <c r="CY502" s="78"/>
      <c r="CZ502" s="79"/>
      <c r="DA502" s="65" t="s">
        <v>401</v>
      </c>
      <c r="DB502" s="68">
        <v>0.130454634400887</v>
      </c>
      <c r="DC502" s="78">
        <v>585.9</v>
      </c>
      <c r="DD502" s="78">
        <v>638.17999999999995</v>
      </c>
      <c r="DE502" s="78">
        <v>581.44000000000005</v>
      </c>
      <c r="DF502" s="78">
        <v>665.19</v>
      </c>
      <c r="DG502" s="78"/>
      <c r="DH502" s="79">
        <v>440.49</v>
      </c>
      <c r="DI502" s="65" t="s">
        <v>402</v>
      </c>
      <c r="DJ502" s="68">
        <v>3.24002073613271E-3</v>
      </c>
      <c r="DK502" s="78">
        <v>584.54999999999995</v>
      </c>
      <c r="DL502" s="78">
        <v>657.33</v>
      </c>
      <c r="DM502" s="78">
        <v>657.33</v>
      </c>
      <c r="DN502" s="78">
        <v>733.85</v>
      </c>
      <c r="DO502" s="78"/>
      <c r="DP502" s="79">
        <v>538.4</v>
      </c>
      <c r="DQ502" s="65" t="s">
        <v>403</v>
      </c>
      <c r="DR502" s="78">
        <v>610.98</v>
      </c>
      <c r="DS502" s="78">
        <v>638.4</v>
      </c>
      <c r="DT502" s="78">
        <v>573.38</v>
      </c>
      <c r="DU502" s="78">
        <v>662.95</v>
      </c>
      <c r="DV502" s="78"/>
      <c r="DW502" s="79"/>
      <c r="DX502" s="65" t="s">
        <v>404</v>
      </c>
      <c r="DY502" s="78">
        <v>634.71</v>
      </c>
      <c r="DZ502" s="78">
        <v>661.09</v>
      </c>
      <c r="EA502" s="78">
        <v>697.24</v>
      </c>
      <c r="EB502" s="78">
        <v>453.36</v>
      </c>
      <c r="EC502" s="78"/>
      <c r="ED502" s="79">
        <v>461.91</v>
      </c>
      <c r="EE502" s="65" t="s">
        <v>405</v>
      </c>
      <c r="EF502" s="68">
        <v>0.28962001853568098</v>
      </c>
      <c r="EG502" s="78">
        <v>615.41999999999996</v>
      </c>
      <c r="EH502" s="78">
        <v>672.58</v>
      </c>
      <c r="EI502" s="78">
        <v>573.66</v>
      </c>
      <c r="EJ502" s="78"/>
      <c r="EK502" s="78">
        <v>504.34</v>
      </c>
      <c r="EL502" s="79">
        <v>387.53</v>
      </c>
      <c r="EM502" s="65" t="s">
        <v>406</v>
      </c>
      <c r="EN502" s="78">
        <v>595.85</v>
      </c>
      <c r="EO502" s="78">
        <v>646.36</v>
      </c>
      <c r="EP502" s="78">
        <v>597.55999999999995</v>
      </c>
      <c r="EQ502" s="78"/>
      <c r="ER502" s="78"/>
      <c r="ES502" s="79">
        <v>410.41</v>
      </c>
      <c r="ET502" s="65" t="s">
        <v>407</v>
      </c>
      <c r="EU502" s="68">
        <v>1</v>
      </c>
      <c r="EV502" s="78">
        <v>579.07000000000005</v>
      </c>
      <c r="EW502" s="78">
        <v>646.95000000000005</v>
      </c>
      <c r="EX502" s="78">
        <v>633.86</v>
      </c>
      <c r="EY502" s="78"/>
      <c r="EZ502" s="78"/>
      <c r="FA502" s="79">
        <v>401.59</v>
      </c>
      <c r="FB502" s="65" t="s">
        <v>408</v>
      </c>
      <c r="FC502" s="78">
        <v>710.96</v>
      </c>
      <c r="FD502" s="78">
        <v>730.14</v>
      </c>
      <c r="FE502" s="78">
        <v>707.74</v>
      </c>
      <c r="FF502" s="78"/>
      <c r="FG502" s="78"/>
      <c r="FH502" s="79"/>
      <c r="FI502" s="65" t="s">
        <v>409</v>
      </c>
      <c r="FJ502" s="78">
        <v>585.65</v>
      </c>
      <c r="FK502" s="78">
        <v>639.03</v>
      </c>
      <c r="FL502" s="78">
        <v>364.65</v>
      </c>
      <c r="FM502" s="78">
        <v>465.17</v>
      </c>
      <c r="FN502" s="78"/>
      <c r="FO502" s="79">
        <v>422.37</v>
      </c>
      <c r="FP502" s="65" t="s">
        <v>410</v>
      </c>
      <c r="FQ502" s="68">
        <v>0.237034227742486</v>
      </c>
      <c r="FR502" s="78">
        <v>589.71</v>
      </c>
      <c r="FS502" s="78">
        <v>620.85</v>
      </c>
      <c r="FT502" s="78">
        <v>618.63</v>
      </c>
      <c r="FU502" s="78">
        <v>522.94000000000005</v>
      </c>
      <c r="FV502" s="78">
        <v>418.46</v>
      </c>
      <c r="FW502" s="79">
        <v>388.06</v>
      </c>
      <c r="FX502" s="65" t="s">
        <v>411</v>
      </c>
      <c r="FY502" s="78">
        <v>595.35</v>
      </c>
      <c r="FZ502" s="78">
        <v>646.04</v>
      </c>
      <c r="GA502" s="78">
        <v>643.98</v>
      </c>
      <c r="GB502" s="78">
        <v>610.01</v>
      </c>
      <c r="GC502" s="78"/>
      <c r="GD502" s="79">
        <v>453.79</v>
      </c>
      <c r="GE502" s="65" t="s">
        <v>412</v>
      </c>
      <c r="GF502" s="68">
        <v>0.22656214599664701</v>
      </c>
      <c r="GG502" s="78">
        <v>610.44000000000005</v>
      </c>
      <c r="GH502" s="78">
        <v>667.51</v>
      </c>
      <c r="GI502" s="78">
        <v>462.4</v>
      </c>
      <c r="GJ502" s="78">
        <v>582.47</v>
      </c>
      <c r="GK502" s="78"/>
      <c r="GL502" s="79">
        <v>478.09</v>
      </c>
      <c r="GM502" s="65" t="s">
        <v>413</v>
      </c>
      <c r="GN502" s="68">
        <v>0.108342361863489</v>
      </c>
      <c r="GO502" s="78">
        <v>596.01</v>
      </c>
      <c r="GP502" s="78">
        <v>666.8</v>
      </c>
      <c r="GQ502" s="78">
        <v>562.95000000000005</v>
      </c>
      <c r="GR502" s="78">
        <v>452.76</v>
      </c>
      <c r="GS502" s="78"/>
      <c r="GT502" s="79"/>
      <c r="GU502" s="65" t="s">
        <v>414</v>
      </c>
      <c r="GV502" s="68">
        <v>1</v>
      </c>
      <c r="GW502" s="78">
        <v>572.13</v>
      </c>
      <c r="GX502" s="78">
        <v>605.67999999999995</v>
      </c>
      <c r="GY502" s="78">
        <v>561.5</v>
      </c>
      <c r="GZ502" s="78">
        <v>468</v>
      </c>
      <c r="HA502" s="78"/>
      <c r="HB502" s="79">
        <v>514.84</v>
      </c>
      <c r="HC502" s="65" t="s">
        <v>415</v>
      </c>
      <c r="HD502" s="68">
        <v>1</v>
      </c>
      <c r="HE502" s="78">
        <v>619</v>
      </c>
      <c r="HF502" s="78">
        <v>670.62</v>
      </c>
      <c r="HG502" s="78"/>
      <c r="HH502" s="78">
        <v>422.96</v>
      </c>
      <c r="HI502" s="78">
        <v>416.32</v>
      </c>
      <c r="HJ502" s="79">
        <v>499.22</v>
      </c>
      <c r="HK502" s="85" t="s">
        <v>416</v>
      </c>
      <c r="HL502" s="68">
        <v>1.2806556957162101</v>
      </c>
      <c r="HM502" s="78">
        <v>580.54999999999995</v>
      </c>
      <c r="HN502" s="78">
        <v>629.84</v>
      </c>
      <c r="HO502" s="78">
        <v>555.95000000000005</v>
      </c>
      <c r="HP502" s="78"/>
      <c r="HQ502" s="78"/>
      <c r="HR502" s="79"/>
    </row>
    <row r="503" spans="1:226" x14ac:dyDescent="0.25">
      <c r="A503" s="81">
        <v>41939</v>
      </c>
      <c r="B503" s="82" t="s">
        <v>387</v>
      </c>
      <c r="C503" s="83">
        <v>606.57139277287661</v>
      </c>
      <c r="D503" s="83">
        <v>643.21931557313997</v>
      </c>
      <c r="E503" s="83">
        <v>600.09918247453879</v>
      </c>
      <c r="F503" s="83">
        <v>478.03891706109289</v>
      </c>
      <c r="G503" s="83">
        <v>435.73104627766594</v>
      </c>
      <c r="H503" s="84">
        <v>438.67258976882817</v>
      </c>
      <c r="I503" s="82" t="s">
        <v>388</v>
      </c>
      <c r="J503" s="83">
        <v>611.99086076823062</v>
      </c>
      <c r="K503" s="83">
        <v>640.34870229406442</v>
      </c>
      <c r="L503" s="83">
        <v>599.99526647543689</v>
      </c>
      <c r="M503" s="83">
        <v>476.99362500825822</v>
      </c>
      <c r="N503" s="83"/>
      <c r="O503" s="84">
        <v>471.91311136948588</v>
      </c>
      <c r="P503" s="65" t="s">
        <v>389</v>
      </c>
      <c r="Q503" s="78">
        <v>605.80999999999995</v>
      </c>
      <c r="R503" s="78">
        <v>640.36</v>
      </c>
      <c r="S503" s="78">
        <v>600.29</v>
      </c>
      <c r="T503" s="78">
        <v>425</v>
      </c>
      <c r="U503" s="78"/>
      <c r="V503" s="79"/>
      <c r="W503" s="65" t="s">
        <v>390</v>
      </c>
      <c r="X503" s="78">
        <v>562.78</v>
      </c>
      <c r="Y503" s="78">
        <v>642.76</v>
      </c>
      <c r="Z503" s="78">
        <v>573.99</v>
      </c>
      <c r="AA503" s="78">
        <v>383.78</v>
      </c>
      <c r="AB503" s="78"/>
      <c r="AC503" s="79">
        <v>430.58</v>
      </c>
      <c r="AD503" s="65" t="s">
        <v>391</v>
      </c>
      <c r="AE503" s="68">
        <v>0.51129972389814904</v>
      </c>
      <c r="AF503" s="78">
        <v>672.21</v>
      </c>
      <c r="AG503" s="78">
        <v>729.33</v>
      </c>
      <c r="AH503" s="78">
        <v>635.03</v>
      </c>
      <c r="AI503" s="78"/>
      <c r="AJ503" s="78"/>
      <c r="AK503" s="79">
        <v>392.54</v>
      </c>
      <c r="AL503" s="69" t="s">
        <v>392</v>
      </c>
      <c r="AM503" s="70">
        <v>1</v>
      </c>
      <c r="AN503" s="78">
        <v>655.33000000000004</v>
      </c>
      <c r="AO503" s="78">
        <v>708.89</v>
      </c>
      <c r="AP503" s="78">
        <v>662.49</v>
      </c>
      <c r="AQ503" s="78">
        <v>704.78</v>
      </c>
      <c r="AR503" s="78"/>
      <c r="AS503" s="79"/>
      <c r="AT503" s="65" t="s">
        <v>393</v>
      </c>
      <c r="AU503" s="68">
        <v>3.6094567767551003E-2</v>
      </c>
      <c r="AV503" s="78">
        <v>622.80999999999995</v>
      </c>
      <c r="AW503" s="78">
        <v>688.73</v>
      </c>
      <c r="AX503" s="78">
        <v>599.86</v>
      </c>
      <c r="AY503" s="78">
        <v>362.43</v>
      </c>
      <c r="AZ503" s="78"/>
      <c r="BA503" s="79">
        <v>440.31</v>
      </c>
      <c r="BB503" s="65" t="s">
        <v>394</v>
      </c>
      <c r="BC503" s="78">
        <v>600.96</v>
      </c>
      <c r="BD503" s="78">
        <v>638</v>
      </c>
      <c r="BE503" s="78">
        <v>588.64</v>
      </c>
      <c r="BF503" s="78"/>
      <c r="BG503" s="78"/>
      <c r="BH503" s="79">
        <v>477.24</v>
      </c>
      <c r="BI503" s="65" t="s">
        <v>395</v>
      </c>
      <c r="BJ503" s="68">
        <v>0.13432735576600199</v>
      </c>
      <c r="BK503" s="78">
        <v>654.44000000000005</v>
      </c>
      <c r="BL503" s="78">
        <v>715.83</v>
      </c>
      <c r="BM503" s="78">
        <v>763.25</v>
      </c>
      <c r="BN503" s="78">
        <v>508.97</v>
      </c>
      <c r="BO503" s="78"/>
      <c r="BP503" s="79"/>
      <c r="BQ503" s="65" t="s">
        <v>396</v>
      </c>
      <c r="BR503" s="68">
        <v>1</v>
      </c>
      <c r="BS503" s="78">
        <v>603.9</v>
      </c>
      <c r="BT503" s="78">
        <v>615.41</v>
      </c>
      <c r="BU503" s="78">
        <v>650.72</v>
      </c>
      <c r="BV503" s="78"/>
      <c r="BW503" s="78"/>
      <c r="BX503" s="79">
        <v>500.08</v>
      </c>
      <c r="BY503" s="65" t="s">
        <v>397</v>
      </c>
      <c r="BZ503" s="78">
        <v>632.95000000000005</v>
      </c>
      <c r="CA503" s="78">
        <v>669.98</v>
      </c>
      <c r="CB503" s="78">
        <v>583.48</v>
      </c>
      <c r="CC503" s="78">
        <v>470.58</v>
      </c>
      <c r="CD503" s="78"/>
      <c r="CE503" s="79">
        <v>585.92999999999995</v>
      </c>
      <c r="CF503" s="65" t="s">
        <v>398</v>
      </c>
      <c r="CG503" s="78">
        <v>648.88</v>
      </c>
      <c r="CH503" s="78">
        <v>707.36</v>
      </c>
      <c r="CI503" s="78">
        <v>637.08000000000004</v>
      </c>
      <c r="CJ503" s="78"/>
      <c r="CK503" s="78"/>
      <c r="CL503" s="79"/>
      <c r="CM503" s="65" t="s">
        <v>399</v>
      </c>
      <c r="CN503" s="78">
        <v>578.37</v>
      </c>
      <c r="CO503" s="78">
        <v>590.52</v>
      </c>
      <c r="CP503" s="78">
        <v>623.82000000000005</v>
      </c>
      <c r="CQ503" s="78">
        <v>460.06</v>
      </c>
      <c r="CR503" s="78"/>
      <c r="CS503" s="79">
        <v>642.27</v>
      </c>
      <c r="CT503" s="65" t="s">
        <v>400</v>
      </c>
      <c r="CU503" s="78">
        <v>614.63</v>
      </c>
      <c r="CV503" s="78">
        <v>723.87</v>
      </c>
      <c r="CW503" s="78">
        <v>613.42999999999995</v>
      </c>
      <c r="CX503" s="78">
        <v>461.49</v>
      </c>
      <c r="CY503" s="78"/>
      <c r="CZ503" s="79"/>
      <c r="DA503" s="65" t="s">
        <v>401</v>
      </c>
      <c r="DB503" s="68">
        <v>0.13029825270043099</v>
      </c>
      <c r="DC503" s="78">
        <v>585.20000000000005</v>
      </c>
      <c r="DD503" s="78">
        <v>634.19000000000005</v>
      </c>
      <c r="DE503" s="78">
        <v>581.26</v>
      </c>
      <c r="DF503" s="78">
        <v>664.39</v>
      </c>
      <c r="DG503" s="78"/>
      <c r="DH503" s="79">
        <v>465.92</v>
      </c>
      <c r="DI503" s="65" t="s">
        <v>402</v>
      </c>
      <c r="DJ503" s="68">
        <v>3.2385517196709601E-3</v>
      </c>
      <c r="DK503" s="78">
        <v>592.65</v>
      </c>
      <c r="DL503" s="78">
        <v>651.85</v>
      </c>
      <c r="DM503" s="78">
        <v>651.85</v>
      </c>
      <c r="DN503" s="78">
        <v>696.47</v>
      </c>
      <c r="DO503" s="78"/>
      <c r="DP503" s="79">
        <v>537.67999999999995</v>
      </c>
      <c r="DQ503" s="65" t="s">
        <v>403</v>
      </c>
      <c r="DR503" s="78">
        <v>610.98</v>
      </c>
      <c r="DS503" s="78">
        <v>638.4</v>
      </c>
      <c r="DT503" s="78">
        <v>574.46</v>
      </c>
      <c r="DU503" s="78">
        <v>662.07</v>
      </c>
      <c r="DV503" s="78"/>
      <c r="DW503" s="79"/>
      <c r="DX503" s="65" t="s">
        <v>404</v>
      </c>
      <c r="DY503" s="78">
        <v>647.04999999999995</v>
      </c>
      <c r="DZ503" s="78">
        <v>667.19</v>
      </c>
      <c r="EA503" s="78">
        <v>694.13</v>
      </c>
      <c r="EB503" s="78">
        <v>452.1</v>
      </c>
      <c r="EC503" s="78"/>
      <c r="ED503" s="79">
        <v>466.79</v>
      </c>
      <c r="EE503" s="65" t="s">
        <v>405</v>
      </c>
      <c r="EF503" s="68">
        <v>0.28962001853568098</v>
      </c>
      <c r="EG503" s="78">
        <v>629.97</v>
      </c>
      <c r="EH503" s="78">
        <v>685.09</v>
      </c>
      <c r="EI503" s="78">
        <v>565.28</v>
      </c>
      <c r="EJ503" s="78"/>
      <c r="EK503" s="78">
        <v>504.34</v>
      </c>
      <c r="EL503" s="79">
        <v>385.56</v>
      </c>
      <c r="EM503" s="65" t="s">
        <v>406</v>
      </c>
      <c r="EN503" s="78">
        <v>595.85</v>
      </c>
      <c r="EO503" s="78">
        <v>646.36</v>
      </c>
      <c r="EP503" s="78">
        <v>577.26</v>
      </c>
      <c r="EQ503" s="78"/>
      <c r="ER503" s="78"/>
      <c r="ES503" s="79">
        <v>410.41</v>
      </c>
      <c r="ET503" s="65" t="s">
        <v>407</v>
      </c>
      <c r="EU503" s="68">
        <v>1</v>
      </c>
      <c r="EV503" s="78">
        <v>591.47</v>
      </c>
      <c r="EW503" s="78">
        <v>653.14</v>
      </c>
      <c r="EX503" s="78">
        <v>640.07000000000005</v>
      </c>
      <c r="EY503" s="78"/>
      <c r="EZ503" s="78"/>
      <c r="FA503" s="79">
        <v>402.42</v>
      </c>
      <c r="FB503" s="65" t="s">
        <v>408</v>
      </c>
      <c r="FC503" s="78">
        <v>710.96</v>
      </c>
      <c r="FD503" s="78">
        <v>730.14</v>
      </c>
      <c r="FE503" s="78">
        <v>707.74</v>
      </c>
      <c r="FF503" s="78"/>
      <c r="FG503" s="78"/>
      <c r="FH503" s="79"/>
      <c r="FI503" s="65" t="s">
        <v>409</v>
      </c>
      <c r="FJ503" s="78">
        <v>590.61</v>
      </c>
      <c r="FK503" s="78">
        <v>635.73</v>
      </c>
      <c r="FL503" s="78">
        <v>364.65</v>
      </c>
      <c r="FM503" s="78">
        <v>465.17</v>
      </c>
      <c r="FN503" s="78"/>
      <c r="FO503" s="79">
        <v>427.33</v>
      </c>
      <c r="FP503" s="65" t="s">
        <v>410</v>
      </c>
      <c r="FQ503" s="68">
        <v>0.23676484515579099</v>
      </c>
      <c r="FR503" s="78">
        <v>597.91999999999996</v>
      </c>
      <c r="FS503" s="78">
        <v>627.11</v>
      </c>
      <c r="FT503" s="78">
        <v>612.34</v>
      </c>
      <c r="FU503" s="78">
        <v>526.46</v>
      </c>
      <c r="FV503" s="78">
        <v>447.53</v>
      </c>
      <c r="FW503" s="79">
        <v>385.83</v>
      </c>
      <c r="FX503" s="65" t="s">
        <v>411</v>
      </c>
      <c r="FY503" s="78">
        <v>600.23</v>
      </c>
      <c r="FZ503" s="78">
        <v>645.22</v>
      </c>
      <c r="GA503" s="78">
        <v>646.41999999999996</v>
      </c>
      <c r="GB503" s="78">
        <v>610.01</v>
      </c>
      <c r="GC503" s="78"/>
      <c r="GD503" s="79">
        <v>452.98</v>
      </c>
      <c r="GE503" s="65" t="s">
        <v>412</v>
      </c>
      <c r="GF503" s="68">
        <v>0.225937641211026</v>
      </c>
      <c r="GG503" s="78">
        <v>611.84</v>
      </c>
      <c r="GH503" s="78">
        <v>669.63</v>
      </c>
      <c r="GI503" s="78">
        <v>444.13</v>
      </c>
      <c r="GJ503" s="78">
        <v>562.77</v>
      </c>
      <c r="GK503" s="78"/>
      <c r="GL503" s="79">
        <v>476.9</v>
      </c>
      <c r="GM503" s="65" t="s">
        <v>413</v>
      </c>
      <c r="GN503" s="68">
        <v>0.10802869242070701</v>
      </c>
      <c r="GO503" s="78">
        <v>572.67999999999995</v>
      </c>
      <c r="GP503" s="78">
        <v>651.91</v>
      </c>
      <c r="GQ503" s="78">
        <v>557.77</v>
      </c>
      <c r="GR503" s="78">
        <v>447.89</v>
      </c>
      <c r="GS503" s="78"/>
      <c r="GT503" s="79"/>
      <c r="GU503" s="65" t="s">
        <v>414</v>
      </c>
      <c r="GV503" s="68">
        <v>1</v>
      </c>
      <c r="GW503" s="78">
        <v>619.47</v>
      </c>
      <c r="GX503" s="78">
        <v>639.07000000000005</v>
      </c>
      <c r="GY503" s="78">
        <v>595.95000000000005</v>
      </c>
      <c r="GZ503" s="78">
        <v>529</v>
      </c>
      <c r="HA503" s="78"/>
      <c r="HB503" s="79">
        <v>514.84</v>
      </c>
      <c r="HC503" s="65" t="s">
        <v>415</v>
      </c>
      <c r="HD503" s="68">
        <v>1</v>
      </c>
      <c r="HE503" s="78">
        <v>634</v>
      </c>
      <c r="HF503" s="78">
        <v>673.12</v>
      </c>
      <c r="HG503" s="78"/>
      <c r="HH503" s="78">
        <v>425.7</v>
      </c>
      <c r="HI503" s="78">
        <v>419.07</v>
      </c>
      <c r="HJ503" s="79">
        <v>499.22</v>
      </c>
      <c r="HK503" s="85" t="s">
        <v>416</v>
      </c>
      <c r="HL503" s="68">
        <v>1.27048659636641</v>
      </c>
      <c r="HM503" s="78">
        <v>588.39</v>
      </c>
      <c r="HN503" s="78">
        <v>637.11</v>
      </c>
      <c r="HO503" s="78">
        <v>556.04</v>
      </c>
      <c r="HP503" s="78"/>
      <c r="HQ503" s="78"/>
      <c r="HR503" s="79"/>
    </row>
    <row r="504" spans="1:226" x14ac:dyDescent="0.25">
      <c r="A504" s="81">
        <v>41932</v>
      </c>
      <c r="B504" s="82" t="s">
        <v>387</v>
      </c>
      <c r="C504" s="83">
        <v>611.30336577193793</v>
      </c>
      <c r="D504" s="83">
        <v>644.30979123819759</v>
      </c>
      <c r="E504" s="83">
        <v>600.9814842188805</v>
      </c>
      <c r="F504" s="83">
        <v>481.84681145431631</v>
      </c>
      <c r="G504" s="83">
        <v>459.04140845070418</v>
      </c>
      <c r="H504" s="84">
        <v>438.77673570618077</v>
      </c>
      <c r="I504" s="82" t="s">
        <v>388</v>
      </c>
      <c r="J504" s="83">
        <v>616.79751175261697</v>
      </c>
      <c r="K504" s="83">
        <v>640.36405690893525</v>
      </c>
      <c r="L504" s="83">
        <v>601.11141412490986</v>
      </c>
      <c r="M504" s="83">
        <v>481.98383622090915</v>
      </c>
      <c r="N504" s="83"/>
      <c r="O504" s="84">
        <v>473.97185687871729</v>
      </c>
      <c r="P504" s="65" t="s">
        <v>389</v>
      </c>
      <c r="Q504" s="78">
        <v>626.64</v>
      </c>
      <c r="R504" s="78">
        <v>647.86</v>
      </c>
      <c r="S504" s="78">
        <v>594.39</v>
      </c>
      <c r="T504" s="78">
        <v>431</v>
      </c>
      <c r="U504" s="78"/>
      <c r="V504" s="79"/>
      <c r="W504" s="65" t="s">
        <v>390</v>
      </c>
      <c r="X504" s="78">
        <v>632.04999999999995</v>
      </c>
      <c r="Y504" s="78">
        <v>646.52</v>
      </c>
      <c r="Z504" s="78">
        <v>597.79</v>
      </c>
      <c r="AA504" s="78">
        <v>403.05</v>
      </c>
      <c r="AB504" s="78"/>
      <c r="AC504" s="79">
        <v>469.42</v>
      </c>
      <c r="AD504" s="65" t="s">
        <v>391</v>
      </c>
      <c r="AE504" s="68">
        <v>0.51129972389814904</v>
      </c>
      <c r="AF504" s="78">
        <v>697.32</v>
      </c>
      <c r="AG504" s="78">
        <v>751.85</v>
      </c>
      <c r="AH504" s="78">
        <v>652.41999999999996</v>
      </c>
      <c r="AI504" s="78"/>
      <c r="AJ504" s="78"/>
      <c r="AK504" s="79">
        <v>397.86</v>
      </c>
      <c r="AL504" s="69" t="s">
        <v>392</v>
      </c>
      <c r="AM504" s="70">
        <v>1</v>
      </c>
      <c r="AN504" s="78">
        <v>673.28</v>
      </c>
      <c r="AO504" s="78">
        <v>709.06</v>
      </c>
      <c r="AP504" s="78">
        <v>691.37</v>
      </c>
      <c r="AQ504" s="78">
        <v>704.78</v>
      </c>
      <c r="AR504" s="78"/>
      <c r="AS504" s="79"/>
      <c r="AT504" s="65" t="s">
        <v>393</v>
      </c>
      <c r="AU504" s="68">
        <v>3.6281837312241501E-2</v>
      </c>
      <c r="AV504" s="78">
        <v>633.99</v>
      </c>
      <c r="AW504" s="78">
        <v>698.37</v>
      </c>
      <c r="AX504" s="78">
        <v>602.98</v>
      </c>
      <c r="AY504" s="78">
        <v>364.31</v>
      </c>
      <c r="AZ504" s="78"/>
      <c r="BA504" s="79">
        <v>443.49</v>
      </c>
      <c r="BB504" s="65" t="s">
        <v>394</v>
      </c>
      <c r="BC504" s="78">
        <v>578.27</v>
      </c>
      <c r="BD504" s="78">
        <v>606.07000000000005</v>
      </c>
      <c r="BE504" s="78">
        <v>583.47</v>
      </c>
      <c r="BF504" s="78"/>
      <c r="BG504" s="78"/>
      <c r="BH504" s="79">
        <v>477.24</v>
      </c>
      <c r="BI504" s="65" t="s">
        <v>395</v>
      </c>
      <c r="BJ504" s="68">
        <v>0.134282261313281</v>
      </c>
      <c r="BK504" s="78">
        <v>643.48</v>
      </c>
      <c r="BL504" s="78">
        <v>699.48</v>
      </c>
      <c r="BM504" s="78">
        <v>746.88</v>
      </c>
      <c r="BN504" s="78">
        <v>495.37</v>
      </c>
      <c r="BO504" s="78"/>
      <c r="BP504" s="79"/>
      <c r="BQ504" s="65" t="s">
        <v>396</v>
      </c>
      <c r="BR504" s="68">
        <v>1</v>
      </c>
      <c r="BS504" s="78">
        <v>616.4</v>
      </c>
      <c r="BT504" s="78">
        <v>622.91</v>
      </c>
      <c r="BU504" s="78">
        <v>657.38</v>
      </c>
      <c r="BV504" s="78"/>
      <c r="BW504" s="78"/>
      <c r="BX504" s="79">
        <v>500.08</v>
      </c>
      <c r="BY504" s="65" t="s">
        <v>397</v>
      </c>
      <c r="BZ504" s="78">
        <v>652.58000000000004</v>
      </c>
      <c r="CA504" s="78">
        <v>681.88</v>
      </c>
      <c r="CB504" s="78">
        <v>583.42999999999995</v>
      </c>
      <c r="CC504" s="78">
        <v>481.12</v>
      </c>
      <c r="CD504" s="78"/>
      <c r="CE504" s="79">
        <v>586.09</v>
      </c>
      <c r="CF504" s="65" t="s">
        <v>398</v>
      </c>
      <c r="CG504" s="78">
        <v>652.91</v>
      </c>
      <c r="CH504" s="78">
        <v>704.14</v>
      </c>
      <c r="CI504" s="78">
        <v>631.44000000000005</v>
      </c>
      <c r="CJ504" s="78"/>
      <c r="CK504" s="78"/>
      <c r="CL504" s="79"/>
      <c r="CM504" s="65" t="s">
        <v>399</v>
      </c>
      <c r="CN504" s="78">
        <v>603.03</v>
      </c>
      <c r="CO504" s="78">
        <v>604.52</v>
      </c>
      <c r="CP504" s="78">
        <v>629.48</v>
      </c>
      <c r="CQ504" s="78">
        <v>447.86</v>
      </c>
      <c r="CR504" s="78"/>
      <c r="CS504" s="79">
        <v>645.17999999999995</v>
      </c>
      <c r="CT504" s="65" t="s">
        <v>400</v>
      </c>
      <c r="CU504" s="78">
        <v>636.5</v>
      </c>
      <c r="CV504" s="78">
        <v>736.86</v>
      </c>
      <c r="CW504" s="78">
        <v>618.98</v>
      </c>
      <c r="CX504" s="78">
        <v>458.5</v>
      </c>
      <c r="CY504" s="78"/>
      <c r="CZ504" s="79"/>
      <c r="DA504" s="65" t="s">
        <v>401</v>
      </c>
      <c r="DB504" s="68">
        <v>0.13044102109231301</v>
      </c>
      <c r="DC504" s="78">
        <v>617.14</v>
      </c>
      <c r="DD504" s="78">
        <v>657.63</v>
      </c>
      <c r="DE504" s="78">
        <v>603.29</v>
      </c>
      <c r="DF504" s="78">
        <v>665.12</v>
      </c>
      <c r="DG504" s="78"/>
      <c r="DH504" s="79">
        <v>488.35</v>
      </c>
      <c r="DI504" s="65" t="s">
        <v>402</v>
      </c>
      <c r="DJ504" s="68">
        <v>3.26402715670594E-3</v>
      </c>
      <c r="DK504" s="78">
        <v>619.01</v>
      </c>
      <c r="DL504" s="78">
        <v>668.42</v>
      </c>
      <c r="DM504" s="78">
        <v>668.42</v>
      </c>
      <c r="DN504" s="78">
        <v>643.61</v>
      </c>
      <c r="DO504" s="78"/>
      <c r="DP504" s="79">
        <v>551.88</v>
      </c>
      <c r="DQ504" s="65" t="s">
        <v>403</v>
      </c>
      <c r="DR504" s="78">
        <v>610.98</v>
      </c>
      <c r="DS504" s="78">
        <v>638.4</v>
      </c>
      <c r="DT504" s="78">
        <v>582.58000000000004</v>
      </c>
      <c r="DU504" s="78">
        <v>652.97</v>
      </c>
      <c r="DV504" s="78"/>
      <c r="DW504" s="79"/>
      <c r="DX504" s="65" t="s">
        <v>404</v>
      </c>
      <c r="DY504" s="78">
        <v>660.98</v>
      </c>
      <c r="DZ504" s="78">
        <v>677.08</v>
      </c>
      <c r="EA504" s="78">
        <v>691.98</v>
      </c>
      <c r="EB504" s="78">
        <v>439.63</v>
      </c>
      <c r="EC504" s="78"/>
      <c r="ED504" s="79">
        <v>466.8</v>
      </c>
      <c r="EE504" s="65" t="s">
        <v>405</v>
      </c>
      <c r="EF504" s="68">
        <v>0.28962001853568098</v>
      </c>
      <c r="EG504" s="78">
        <v>640.17999999999995</v>
      </c>
      <c r="EH504" s="78">
        <v>694.16</v>
      </c>
      <c r="EI504" s="78">
        <v>559.53</v>
      </c>
      <c r="EJ504" s="78"/>
      <c r="EK504" s="78">
        <v>504.34</v>
      </c>
      <c r="EL504" s="79">
        <v>380.07</v>
      </c>
      <c r="EM504" s="65" t="s">
        <v>406</v>
      </c>
      <c r="EN504" s="78">
        <v>595.85</v>
      </c>
      <c r="EO504" s="78">
        <v>634.84</v>
      </c>
      <c r="EP504" s="78">
        <v>602.04</v>
      </c>
      <c r="EQ504" s="78"/>
      <c r="ER504" s="78"/>
      <c r="ES504" s="79">
        <v>467.01</v>
      </c>
      <c r="ET504" s="65" t="s">
        <v>407</v>
      </c>
      <c r="EU504" s="68">
        <v>1</v>
      </c>
      <c r="EV504" s="78">
        <v>616.05999999999995</v>
      </c>
      <c r="EW504" s="78">
        <v>661.41</v>
      </c>
      <c r="EX504" s="78">
        <v>648.33000000000004</v>
      </c>
      <c r="EY504" s="78"/>
      <c r="EZ504" s="78"/>
      <c r="FA504" s="79">
        <v>403.24</v>
      </c>
      <c r="FB504" s="65" t="s">
        <v>408</v>
      </c>
      <c r="FC504" s="78">
        <v>710.96</v>
      </c>
      <c r="FD504" s="78">
        <v>730.14</v>
      </c>
      <c r="FE504" s="78">
        <v>707.74</v>
      </c>
      <c r="FF504" s="78"/>
      <c r="FG504" s="78"/>
      <c r="FH504" s="79"/>
      <c r="FI504" s="65" t="s">
        <v>409</v>
      </c>
      <c r="FJ504" s="78">
        <v>605.49</v>
      </c>
      <c r="FK504" s="78">
        <v>631.6</v>
      </c>
      <c r="FL504" s="78">
        <v>364.65</v>
      </c>
      <c r="FM504" s="78">
        <v>465.17</v>
      </c>
      <c r="FN504" s="78"/>
      <c r="FO504" s="79">
        <v>443.03</v>
      </c>
      <c r="FP504" s="65" t="s">
        <v>410</v>
      </c>
      <c r="FQ504" s="68">
        <v>0.23681530774149201</v>
      </c>
      <c r="FR504" s="78">
        <v>611.17999999999995</v>
      </c>
      <c r="FS504" s="78">
        <v>638.47</v>
      </c>
      <c r="FT504" s="78">
        <v>604.12</v>
      </c>
      <c r="FU504" s="78">
        <v>530.64</v>
      </c>
      <c r="FV504" s="78">
        <v>463.36</v>
      </c>
      <c r="FW504" s="79">
        <v>379.55</v>
      </c>
      <c r="FX504" s="65" t="s">
        <v>411</v>
      </c>
      <c r="FY504" s="78">
        <v>621.37</v>
      </c>
      <c r="FZ504" s="78">
        <v>657.42</v>
      </c>
      <c r="GA504" s="78">
        <v>661.06</v>
      </c>
      <c r="GB504" s="78">
        <v>643.64</v>
      </c>
      <c r="GC504" s="78"/>
      <c r="GD504" s="79">
        <v>452.17</v>
      </c>
      <c r="GE504" s="65" t="s">
        <v>412</v>
      </c>
      <c r="GF504" s="68">
        <v>0.22638263192447899</v>
      </c>
      <c r="GG504" s="78">
        <v>621.14</v>
      </c>
      <c r="GH504" s="78">
        <v>670.2</v>
      </c>
      <c r="GI504" s="78">
        <v>445.98</v>
      </c>
      <c r="GJ504" s="78">
        <v>561.16999999999996</v>
      </c>
      <c r="GK504" s="78"/>
      <c r="GL504" s="79">
        <v>479.91</v>
      </c>
      <c r="GM504" s="65" t="s">
        <v>413</v>
      </c>
      <c r="GN504" s="68">
        <v>0.108732290228229</v>
      </c>
      <c r="GO504" s="78">
        <v>567.71</v>
      </c>
      <c r="GP504" s="78">
        <v>647.46</v>
      </c>
      <c r="GQ504" s="78">
        <v>552.97</v>
      </c>
      <c r="GR504" s="78">
        <v>447.43</v>
      </c>
      <c r="GS504" s="78"/>
      <c r="GT504" s="79"/>
      <c r="GU504" s="65" t="s">
        <v>414</v>
      </c>
      <c r="GV504" s="68">
        <v>1</v>
      </c>
      <c r="GW504" s="78">
        <v>619.47</v>
      </c>
      <c r="GX504" s="78">
        <v>639.07000000000005</v>
      </c>
      <c r="GY504" s="78">
        <v>595.95000000000005</v>
      </c>
      <c r="GZ504" s="78">
        <v>529</v>
      </c>
      <c r="HA504" s="78"/>
      <c r="HB504" s="79">
        <v>515.45000000000005</v>
      </c>
      <c r="HC504" s="65" t="s">
        <v>415</v>
      </c>
      <c r="HD504" s="68">
        <v>1</v>
      </c>
      <c r="HE504" s="78">
        <v>654</v>
      </c>
      <c r="HF504" s="78">
        <v>685.62</v>
      </c>
      <c r="HG504" s="78"/>
      <c r="HH504" s="78">
        <v>458.53</v>
      </c>
      <c r="HI504" s="78">
        <v>451.89</v>
      </c>
      <c r="HJ504" s="79">
        <v>499.22</v>
      </c>
      <c r="HK504" s="85" t="s">
        <v>416</v>
      </c>
      <c r="HL504" s="68">
        <v>1.2635835228708601</v>
      </c>
      <c r="HM504" s="78">
        <v>588.22</v>
      </c>
      <c r="HN504" s="78">
        <v>636.61</v>
      </c>
      <c r="HO504" s="78">
        <v>552.88</v>
      </c>
      <c r="HP504" s="78"/>
      <c r="HQ504" s="78"/>
      <c r="HR504" s="79"/>
    </row>
    <row r="505" spans="1:226" x14ac:dyDescent="0.25">
      <c r="A505" s="81">
        <v>41925</v>
      </c>
      <c r="B505" s="82" t="s">
        <v>387</v>
      </c>
      <c r="C505" s="83">
        <v>645.20144352730779</v>
      </c>
      <c r="D505" s="83">
        <v>667.8664656792572</v>
      </c>
      <c r="E505" s="83">
        <v>623.45403456746556</v>
      </c>
      <c r="F505" s="83">
        <v>512.37255377962128</v>
      </c>
      <c r="G505" s="83">
        <v>474.88386317907447</v>
      </c>
      <c r="H505" s="84">
        <v>442.08593505901752</v>
      </c>
      <c r="I505" s="82" t="s">
        <v>388</v>
      </c>
      <c r="J505" s="83">
        <v>656.36067706532697</v>
      </c>
      <c r="K505" s="83">
        <v>666.39733479111817</v>
      </c>
      <c r="L505" s="83">
        <v>623.66488299798289</v>
      </c>
      <c r="M505" s="83">
        <v>512.87739274585829</v>
      </c>
      <c r="N505" s="83"/>
      <c r="O505" s="84">
        <v>475.10945892234139</v>
      </c>
      <c r="P505" s="65" t="s">
        <v>389</v>
      </c>
      <c r="Q505" s="78">
        <v>650.80999999999995</v>
      </c>
      <c r="R505" s="78">
        <v>662.03</v>
      </c>
      <c r="S505" s="78">
        <v>618.42999999999995</v>
      </c>
      <c r="T505" s="78">
        <v>466</v>
      </c>
      <c r="U505" s="78"/>
      <c r="V505" s="79"/>
      <c r="W505" s="65" t="s">
        <v>390</v>
      </c>
      <c r="X505" s="78">
        <v>676.02</v>
      </c>
      <c r="Y505" s="78">
        <v>674.46</v>
      </c>
      <c r="Z505" s="78">
        <v>614.07000000000005</v>
      </c>
      <c r="AA505" s="78">
        <v>427.29</v>
      </c>
      <c r="AB505" s="78"/>
      <c r="AC505" s="79">
        <v>490.91</v>
      </c>
      <c r="AD505" s="65" t="s">
        <v>391</v>
      </c>
      <c r="AE505" s="68">
        <v>0.51129972389814904</v>
      </c>
      <c r="AF505" s="78">
        <v>702.18</v>
      </c>
      <c r="AG505" s="78">
        <v>756.57</v>
      </c>
      <c r="AH505" s="78">
        <v>652.41999999999996</v>
      </c>
      <c r="AI505" s="78"/>
      <c r="AJ505" s="78"/>
      <c r="AK505" s="79">
        <v>400.3</v>
      </c>
      <c r="AL505" s="69" t="s">
        <v>392</v>
      </c>
      <c r="AM505" s="70">
        <v>1</v>
      </c>
      <c r="AN505" s="78">
        <v>694.28</v>
      </c>
      <c r="AO505" s="78">
        <v>731.71</v>
      </c>
      <c r="AP505" s="78">
        <v>707.31</v>
      </c>
      <c r="AQ505" s="78">
        <v>704.78</v>
      </c>
      <c r="AR505" s="78"/>
      <c r="AS505" s="79"/>
      <c r="AT505" s="65" t="s">
        <v>393</v>
      </c>
      <c r="AU505" s="68">
        <v>3.6304229442730103E-2</v>
      </c>
      <c r="AV505" s="78">
        <v>637.62</v>
      </c>
      <c r="AW505" s="78">
        <v>701.92</v>
      </c>
      <c r="AX505" s="78">
        <v>620.75</v>
      </c>
      <c r="AY505" s="78">
        <v>374.62</v>
      </c>
      <c r="AZ505" s="78"/>
      <c r="BA505" s="79">
        <v>444.6</v>
      </c>
      <c r="BB505" s="65" t="s">
        <v>394</v>
      </c>
      <c r="BC505" s="78">
        <v>644.66</v>
      </c>
      <c r="BD505" s="78">
        <v>656.49</v>
      </c>
      <c r="BE505" s="78">
        <v>606.57000000000005</v>
      </c>
      <c r="BF505" s="78"/>
      <c r="BG505" s="78"/>
      <c r="BH505" s="79">
        <v>481.28</v>
      </c>
      <c r="BI505" s="65" t="s">
        <v>395</v>
      </c>
      <c r="BJ505" s="68">
        <v>0.13433818294173799</v>
      </c>
      <c r="BK505" s="78">
        <v>699.63</v>
      </c>
      <c r="BL505" s="78">
        <v>721.26</v>
      </c>
      <c r="BM505" s="78">
        <v>768.68</v>
      </c>
      <c r="BN505" s="78">
        <v>535.88</v>
      </c>
      <c r="BO505" s="78"/>
      <c r="BP505" s="79"/>
      <c r="BQ505" s="65" t="s">
        <v>396</v>
      </c>
      <c r="BR505" s="68">
        <v>1</v>
      </c>
      <c r="BS505" s="78">
        <v>640.55999999999995</v>
      </c>
      <c r="BT505" s="78">
        <v>658.75</v>
      </c>
      <c r="BU505" s="78">
        <v>667.38</v>
      </c>
      <c r="BV505" s="78"/>
      <c r="BW505" s="78"/>
      <c r="BX505" s="79">
        <v>500.08</v>
      </c>
      <c r="BY505" s="65" t="s">
        <v>397</v>
      </c>
      <c r="BZ505" s="78">
        <v>685.7</v>
      </c>
      <c r="CA505" s="78">
        <v>701.93</v>
      </c>
      <c r="CB505" s="78">
        <v>607.9</v>
      </c>
      <c r="CC505" s="78">
        <v>502.48</v>
      </c>
      <c r="CD505" s="78"/>
      <c r="CE505" s="79">
        <v>586.51</v>
      </c>
      <c r="CF505" s="65" t="s">
        <v>398</v>
      </c>
      <c r="CG505" s="78">
        <v>668.24</v>
      </c>
      <c r="CH505" s="78">
        <v>709.78</v>
      </c>
      <c r="CI505" s="78">
        <v>655.63</v>
      </c>
      <c r="CJ505" s="78"/>
      <c r="CK505" s="78"/>
      <c r="CL505" s="79"/>
      <c r="CM505" s="65" t="s">
        <v>399</v>
      </c>
      <c r="CN505" s="78">
        <v>627.28</v>
      </c>
      <c r="CO505" s="78">
        <v>623.77</v>
      </c>
      <c r="CP505" s="78">
        <v>650.07000000000005</v>
      </c>
      <c r="CQ505" s="78">
        <v>485.64</v>
      </c>
      <c r="CR505" s="78"/>
      <c r="CS505" s="79">
        <v>646.27</v>
      </c>
      <c r="CT505" s="65" t="s">
        <v>400</v>
      </c>
      <c r="CU505" s="78">
        <v>664.69</v>
      </c>
      <c r="CV505" s="78">
        <v>754.85</v>
      </c>
      <c r="CW505" s="78">
        <v>662.29</v>
      </c>
      <c r="CX505" s="78">
        <v>526.30999999999995</v>
      </c>
      <c r="CY505" s="78"/>
      <c r="CZ505" s="79"/>
      <c r="DA505" s="65" t="s">
        <v>401</v>
      </c>
      <c r="DB505" s="68">
        <v>0.1306933281056</v>
      </c>
      <c r="DC505" s="78">
        <v>639.55999999999995</v>
      </c>
      <c r="DD505" s="78">
        <v>679.71</v>
      </c>
      <c r="DE505" s="78">
        <v>620.14</v>
      </c>
      <c r="DF505" s="78">
        <v>666.41</v>
      </c>
      <c r="DG505" s="78"/>
      <c r="DH505" s="79">
        <v>507.9</v>
      </c>
      <c r="DI505" s="65" t="s">
        <v>402</v>
      </c>
      <c r="DJ505" s="68">
        <v>3.2732152793689198E-3</v>
      </c>
      <c r="DK505" s="78">
        <v>664.43</v>
      </c>
      <c r="DL505" s="78">
        <v>697.18</v>
      </c>
      <c r="DM505" s="78">
        <v>697.18</v>
      </c>
      <c r="DN505" s="78">
        <v>708.37</v>
      </c>
      <c r="DO505" s="78"/>
      <c r="DP505" s="79">
        <v>563.92999999999995</v>
      </c>
      <c r="DQ505" s="65" t="s">
        <v>403</v>
      </c>
      <c r="DR505" s="78">
        <v>643.5</v>
      </c>
      <c r="DS505" s="78">
        <v>670.92</v>
      </c>
      <c r="DT505" s="78">
        <v>614.15</v>
      </c>
      <c r="DU505" s="78">
        <v>688.23</v>
      </c>
      <c r="DV505" s="78"/>
      <c r="DW505" s="79"/>
      <c r="DX505" s="65" t="s">
        <v>404</v>
      </c>
      <c r="DY505" s="78">
        <v>677.11</v>
      </c>
      <c r="DZ505" s="78">
        <v>690.71</v>
      </c>
      <c r="EA505" s="78">
        <v>712.25</v>
      </c>
      <c r="EB505" s="78">
        <v>476.69</v>
      </c>
      <c r="EC505" s="78"/>
      <c r="ED505" s="79">
        <v>465.82</v>
      </c>
      <c r="EE505" s="65" t="s">
        <v>405</v>
      </c>
      <c r="EF505" s="68">
        <v>0.28962001853568098</v>
      </c>
      <c r="EG505" s="78">
        <v>657.07</v>
      </c>
      <c r="EH505" s="78">
        <v>712.05</v>
      </c>
      <c r="EI505" s="78">
        <v>576.77</v>
      </c>
      <c r="EJ505" s="78"/>
      <c r="EK505" s="78">
        <v>504.34</v>
      </c>
      <c r="EL505" s="79">
        <v>373.98</v>
      </c>
      <c r="EM505" s="65" t="s">
        <v>406</v>
      </c>
      <c r="EN505" s="78">
        <v>682.31</v>
      </c>
      <c r="EO505" s="78">
        <v>667.88</v>
      </c>
      <c r="EP505" s="78">
        <v>616.96</v>
      </c>
      <c r="EQ505" s="78"/>
      <c r="ER505" s="78"/>
      <c r="ES505" s="79">
        <v>467.01</v>
      </c>
      <c r="ET505" s="65" t="s">
        <v>407</v>
      </c>
      <c r="EU505" s="68">
        <v>1</v>
      </c>
      <c r="EV505" s="78">
        <v>633.82000000000005</v>
      </c>
      <c r="EW505" s="78">
        <v>685.17</v>
      </c>
      <c r="EX505" s="78">
        <v>672.09</v>
      </c>
      <c r="EY505" s="78"/>
      <c r="EZ505" s="78"/>
      <c r="FA505" s="79">
        <v>404.07</v>
      </c>
      <c r="FB505" s="65" t="s">
        <v>408</v>
      </c>
      <c r="FC505" s="78">
        <v>710.96</v>
      </c>
      <c r="FD505" s="78">
        <v>730.14</v>
      </c>
      <c r="FE505" s="78">
        <v>707.74</v>
      </c>
      <c r="FF505" s="78"/>
      <c r="FG505" s="78"/>
      <c r="FH505" s="79"/>
      <c r="FI505" s="65" t="s">
        <v>409</v>
      </c>
      <c r="FJ505" s="78">
        <v>641.02</v>
      </c>
      <c r="FK505" s="78">
        <v>653.08000000000004</v>
      </c>
      <c r="FL505" s="78">
        <v>364.65</v>
      </c>
      <c r="FM505" s="78">
        <v>465.17</v>
      </c>
      <c r="FN505" s="78"/>
      <c r="FO505" s="79">
        <v>449.64</v>
      </c>
      <c r="FP505" s="65" t="s">
        <v>410</v>
      </c>
      <c r="FQ505" s="68">
        <v>0.23857238286096</v>
      </c>
      <c r="FR505" s="78">
        <v>625.76</v>
      </c>
      <c r="FS505" s="78">
        <v>652.14</v>
      </c>
      <c r="FT505" s="78">
        <v>619.98</v>
      </c>
      <c r="FU505" s="78">
        <v>538</v>
      </c>
      <c r="FV505" s="78">
        <v>473.42</v>
      </c>
      <c r="FW505" s="79">
        <v>387.44</v>
      </c>
      <c r="FX505" s="65" t="s">
        <v>411</v>
      </c>
      <c r="FY505" s="78">
        <v>657.14</v>
      </c>
      <c r="FZ505" s="78">
        <v>677.74</v>
      </c>
      <c r="GA505" s="78">
        <v>678.13</v>
      </c>
      <c r="GB505" s="78">
        <v>668.42</v>
      </c>
      <c r="GC505" s="78"/>
      <c r="GD505" s="79">
        <v>453.79</v>
      </c>
      <c r="GE505" s="65" t="s">
        <v>412</v>
      </c>
      <c r="GF505" s="68">
        <v>0.22723141247046</v>
      </c>
      <c r="GG505" s="78">
        <v>643.30999999999995</v>
      </c>
      <c r="GH505" s="78">
        <v>693.68</v>
      </c>
      <c r="GI505" s="78">
        <v>466.36</v>
      </c>
      <c r="GJ505" s="78">
        <v>579.23</v>
      </c>
      <c r="GK505" s="78"/>
      <c r="GL505" s="79">
        <v>481.99</v>
      </c>
      <c r="GM505" s="65" t="s">
        <v>413</v>
      </c>
      <c r="GN505" s="68">
        <v>0.109765869400569</v>
      </c>
      <c r="GO505" s="78">
        <v>638.97</v>
      </c>
      <c r="GP505" s="78">
        <v>684.35</v>
      </c>
      <c r="GQ505" s="78">
        <v>582.9</v>
      </c>
      <c r="GR505" s="78">
        <v>484.07</v>
      </c>
      <c r="GS505" s="78"/>
      <c r="GT505" s="79"/>
      <c r="GU505" s="65" t="s">
        <v>414</v>
      </c>
      <c r="GV505" s="68">
        <v>1</v>
      </c>
      <c r="GW505" s="78">
        <v>627.96</v>
      </c>
      <c r="GX505" s="78">
        <v>647.91999999999996</v>
      </c>
      <c r="GY505" s="78">
        <v>606.96</v>
      </c>
      <c r="GZ505" s="78">
        <v>529</v>
      </c>
      <c r="HA505" s="78"/>
      <c r="HB505" s="79">
        <v>515.45000000000005</v>
      </c>
      <c r="HC505" s="65" t="s">
        <v>415</v>
      </c>
      <c r="HD505" s="68">
        <v>1</v>
      </c>
      <c r="HE505" s="78">
        <v>663.16</v>
      </c>
      <c r="HF505" s="78">
        <v>698.95</v>
      </c>
      <c r="HG505" s="78"/>
      <c r="HH505" s="78">
        <v>481.6</v>
      </c>
      <c r="HI505" s="78">
        <v>474.97</v>
      </c>
      <c r="HJ505" s="79">
        <v>500.05</v>
      </c>
      <c r="HK505" s="85" t="s">
        <v>416</v>
      </c>
      <c r="HL505" s="68">
        <v>1.2690355329949199</v>
      </c>
      <c r="HM505" s="78">
        <v>602.36</v>
      </c>
      <c r="HN505" s="78">
        <v>650.82000000000005</v>
      </c>
      <c r="HO505" s="78">
        <v>569.33000000000004</v>
      </c>
      <c r="HP505" s="78"/>
      <c r="HQ505" s="78"/>
      <c r="HR505" s="79"/>
    </row>
    <row r="506" spans="1:226" x14ac:dyDescent="0.25">
      <c r="A506" s="81">
        <v>41918</v>
      </c>
      <c r="B506" s="82" t="s">
        <v>387</v>
      </c>
      <c r="C506" s="83">
        <v>652.30351753239688</v>
      </c>
      <c r="D506" s="83">
        <v>677.29354616163869</v>
      </c>
      <c r="E506" s="83">
        <v>642.98254972426628</v>
      </c>
      <c r="F506" s="83">
        <v>526.27124156881325</v>
      </c>
      <c r="G506" s="83">
        <v>473.92088531187125</v>
      </c>
      <c r="H506" s="84">
        <v>444.16851766058397</v>
      </c>
      <c r="I506" s="82" t="s">
        <v>388</v>
      </c>
      <c r="J506" s="83">
        <v>664.05348980957899</v>
      </c>
      <c r="K506" s="83">
        <v>676.81314774726695</v>
      </c>
      <c r="L506" s="83">
        <v>643.72944761122881</v>
      </c>
      <c r="M506" s="83">
        <v>527.77519892080306</v>
      </c>
      <c r="N506" s="83"/>
      <c r="O506" s="84">
        <v>478.16760197287238</v>
      </c>
      <c r="P506" s="65" t="s">
        <v>389</v>
      </c>
      <c r="Q506" s="78">
        <v>659.14</v>
      </c>
      <c r="R506" s="78">
        <v>676.19</v>
      </c>
      <c r="S506" s="78">
        <v>634.49</v>
      </c>
      <c r="T506" s="78">
        <v>485</v>
      </c>
      <c r="U506" s="78"/>
      <c r="V506" s="79"/>
      <c r="W506" s="65" t="s">
        <v>390</v>
      </c>
      <c r="X506" s="78">
        <v>623.70000000000005</v>
      </c>
      <c r="Y506" s="78">
        <v>649.66999999999996</v>
      </c>
      <c r="Z506" s="78">
        <v>614.07000000000005</v>
      </c>
      <c r="AA506" s="78">
        <v>448.22</v>
      </c>
      <c r="AB506" s="78"/>
      <c r="AC506" s="79">
        <v>503.31</v>
      </c>
      <c r="AD506" s="65" t="s">
        <v>391</v>
      </c>
      <c r="AE506" s="68">
        <v>0.51129972389814904</v>
      </c>
      <c r="AF506" s="78">
        <v>702.18</v>
      </c>
      <c r="AG506" s="78">
        <v>756.72</v>
      </c>
      <c r="AH506" s="78">
        <v>659.07</v>
      </c>
      <c r="AI506" s="78"/>
      <c r="AJ506" s="78"/>
      <c r="AK506" s="79">
        <v>400.14</v>
      </c>
      <c r="AL506" s="69" t="s">
        <v>392</v>
      </c>
      <c r="AM506" s="70">
        <v>1</v>
      </c>
      <c r="AN506" s="78">
        <v>695.16</v>
      </c>
      <c r="AO506" s="78">
        <v>733.6</v>
      </c>
      <c r="AP506" s="78">
        <v>709.07</v>
      </c>
      <c r="AQ506" s="78">
        <v>704.78</v>
      </c>
      <c r="AR506" s="78"/>
      <c r="AS506" s="79"/>
      <c r="AT506" s="65" t="s">
        <v>393</v>
      </c>
      <c r="AU506" s="68">
        <v>3.6388777700956998E-2</v>
      </c>
      <c r="AV506" s="78">
        <v>640.16</v>
      </c>
      <c r="AW506" s="78">
        <v>704.57</v>
      </c>
      <c r="AX506" s="78">
        <v>627.37</v>
      </c>
      <c r="AY506" s="78">
        <v>387.8</v>
      </c>
      <c r="AZ506" s="78"/>
      <c r="BA506" s="79">
        <v>446.81</v>
      </c>
      <c r="BB506" s="65" t="s">
        <v>394</v>
      </c>
      <c r="BC506" s="78">
        <v>658.11</v>
      </c>
      <c r="BD506" s="78">
        <v>674.14</v>
      </c>
      <c r="BE506" s="78">
        <v>632</v>
      </c>
      <c r="BF506" s="78"/>
      <c r="BG506" s="78"/>
      <c r="BH506" s="79">
        <v>481.28</v>
      </c>
      <c r="BI506" s="65" t="s">
        <v>395</v>
      </c>
      <c r="BJ506" s="68">
        <v>0.13433818294173799</v>
      </c>
      <c r="BK506" s="78">
        <v>721.13</v>
      </c>
      <c r="BL506" s="78">
        <v>742.76</v>
      </c>
      <c r="BM506" s="78">
        <v>783.73</v>
      </c>
      <c r="BN506" s="78">
        <v>556.03</v>
      </c>
      <c r="BO506" s="78"/>
      <c r="BP506" s="79"/>
      <c r="BQ506" s="65" t="s">
        <v>396</v>
      </c>
      <c r="BR506" s="68">
        <v>1</v>
      </c>
      <c r="BS506" s="78">
        <v>639.73</v>
      </c>
      <c r="BT506" s="78">
        <v>657.08</v>
      </c>
      <c r="BU506" s="78">
        <v>674.05</v>
      </c>
      <c r="BV506" s="78"/>
      <c r="BW506" s="78"/>
      <c r="BX506" s="79">
        <v>500.08</v>
      </c>
      <c r="BY506" s="65" t="s">
        <v>397</v>
      </c>
      <c r="BZ506" s="78">
        <v>696.18</v>
      </c>
      <c r="CA506" s="78">
        <v>714.2</v>
      </c>
      <c r="CB506" s="78">
        <v>620.69000000000005</v>
      </c>
      <c r="CC506" s="78">
        <v>516.77</v>
      </c>
      <c r="CD506" s="78"/>
      <c r="CE506" s="79">
        <v>589.1</v>
      </c>
      <c r="CF506" s="65" t="s">
        <v>398</v>
      </c>
      <c r="CG506" s="78">
        <v>674.69</v>
      </c>
      <c r="CH506" s="78">
        <v>712.2</v>
      </c>
      <c r="CI506" s="78">
        <v>672.56</v>
      </c>
      <c r="CJ506" s="78"/>
      <c r="CK506" s="78"/>
      <c r="CL506" s="79"/>
      <c r="CM506" s="65" t="s">
        <v>399</v>
      </c>
      <c r="CN506" s="78">
        <v>629.78</v>
      </c>
      <c r="CO506" s="78">
        <v>632.92999999999995</v>
      </c>
      <c r="CP506" s="78">
        <v>661.9</v>
      </c>
      <c r="CQ506" s="78">
        <v>510.04</v>
      </c>
      <c r="CR506" s="78"/>
      <c r="CS506" s="79">
        <v>646.77</v>
      </c>
      <c r="CT506" s="65" t="s">
        <v>400</v>
      </c>
      <c r="CU506" s="78">
        <v>664.69</v>
      </c>
      <c r="CV506" s="78">
        <v>754.85</v>
      </c>
      <c r="CW506" s="78">
        <v>662.29</v>
      </c>
      <c r="CX506" s="78">
        <v>526.30999999999995</v>
      </c>
      <c r="CY506" s="78"/>
      <c r="CZ506" s="79"/>
      <c r="DA506" s="65" t="s">
        <v>401</v>
      </c>
      <c r="DB506" s="68">
        <v>0.130864359091801</v>
      </c>
      <c r="DC506" s="78">
        <v>635.9</v>
      </c>
      <c r="DD506" s="78">
        <v>679.03</v>
      </c>
      <c r="DE506" s="78">
        <v>621.27</v>
      </c>
      <c r="DF506" s="78">
        <v>667.28</v>
      </c>
      <c r="DG506" s="78"/>
      <c r="DH506" s="79">
        <v>517.99</v>
      </c>
      <c r="DI506" s="65" t="s">
        <v>402</v>
      </c>
      <c r="DJ506" s="68">
        <v>3.2439095598014701E-3</v>
      </c>
      <c r="DK506" s="78">
        <v>658.43</v>
      </c>
      <c r="DL506" s="78">
        <v>701.08</v>
      </c>
      <c r="DM506" s="78">
        <v>701.08</v>
      </c>
      <c r="DN506" s="78">
        <v>677.65</v>
      </c>
      <c r="DO506" s="78"/>
      <c r="DP506" s="79">
        <v>570</v>
      </c>
      <c r="DQ506" s="65" t="s">
        <v>403</v>
      </c>
      <c r="DR506" s="78">
        <v>671.14</v>
      </c>
      <c r="DS506" s="78">
        <v>703.44</v>
      </c>
      <c r="DT506" s="78">
        <v>781.35</v>
      </c>
      <c r="DU506" s="78">
        <v>716.68</v>
      </c>
      <c r="DV506" s="78"/>
      <c r="DW506" s="79"/>
      <c r="DX506" s="65" t="s">
        <v>404</v>
      </c>
      <c r="DY506" s="78">
        <v>681.2</v>
      </c>
      <c r="DZ506" s="78">
        <v>696.63</v>
      </c>
      <c r="EA506" s="78">
        <v>717.4</v>
      </c>
      <c r="EB506" s="78">
        <v>501.09</v>
      </c>
      <c r="EC506" s="78"/>
      <c r="ED506" s="79">
        <v>470.45</v>
      </c>
      <c r="EE506" s="65" t="s">
        <v>405</v>
      </c>
      <c r="EF506" s="68">
        <v>0.28962001853568098</v>
      </c>
      <c r="EG506" s="78">
        <v>664.08</v>
      </c>
      <c r="EH506" s="78">
        <v>717.59</v>
      </c>
      <c r="EI506" s="78">
        <v>596.15</v>
      </c>
      <c r="EJ506" s="78"/>
      <c r="EK506" s="78">
        <v>504.34</v>
      </c>
      <c r="EL506" s="79">
        <v>371.5</v>
      </c>
      <c r="EM506" s="65" t="s">
        <v>406</v>
      </c>
      <c r="EN506" s="78">
        <v>682.31</v>
      </c>
      <c r="EO506" s="78">
        <v>686.23</v>
      </c>
      <c r="EP506" s="78">
        <v>636.16</v>
      </c>
      <c r="EQ506" s="78"/>
      <c r="ER506" s="78"/>
      <c r="ES506" s="79">
        <v>480.11</v>
      </c>
      <c r="ET506" s="65" t="s">
        <v>407</v>
      </c>
      <c r="EU506" s="68">
        <v>1</v>
      </c>
      <c r="EV506" s="78">
        <v>633.82000000000005</v>
      </c>
      <c r="EW506" s="78">
        <v>685.17</v>
      </c>
      <c r="EX506" s="78">
        <v>672.09</v>
      </c>
      <c r="EY506" s="78"/>
      <c r="EZ506" s="78"/>
      <c r="FA506" s="79">
        <v>404.48</v>
      </c>
      <c r="FB506" s="65" t="s">
        <v>408</v>
      </c>
      <c r="FC506" s="78">
        <v>710.96</v>
      </c>
      <c r="FD506" s="78">
        <v>730.14</v>
      </c>
      <c r="FE506" s="78">
        <v>707.74</v>
      </c>
      <c r="FF506" s="78"/>
      <c r="FG506" s="78"/>
      <c r="FH506" s="79"/>
      <c r="FI506" s="65" t="s">
        <v>409</v>
      </c>
      <c r="FJ506" s="78">
        <v>657.55</v>
      </c>
      <c r="FK506" s="78">
        <v>678.7</v>
      </c>
      <c r="FL506" s="78">
        <v>364.65</v>
      </c>
      <c r="FM506" s="78">
        <v>465.17</v>
      </c>
      <c r="FN506" s="78"/>
      <c r="FO506" s="79">
        <v>448.82</v>
      </c>
      <c r="FP506" s="65" t="s">
        <v>410</v>
      </c>
      <c r="FQ506" s="68">
        <v>0.23898288882516</v>
      </c>
      <c r="FR506" s="78">
        <v>632.5</v>
      </c>
      <c r="FS506" s="78">
        <v>658.42</v>
      </c>
      <c r="FT506" s="78">
        <v>639.84</v>
      </c>
      <c r="FU506" s="78">
        <v>540.75</v>
      </c>
      <c r="FV506" s="78">
        <v>474.24</v>
      </c>
      <c r="FW506" s="79">
        <v>390.88</v>
      </c>
      <c r="FX506" s="65" t="s">
        <v>411</v>
      </c>
      <c r="FY506" s="78">
        <v>658.77</v>
      </c>
      <c r="FZ506" s="78">
        <v>683.44</v>
      </c>
      <c r="GA506" s="78">
        <v>685.45</v>
      </c>
      <c r="GB506" s="78">
        <v>668.42</v>
      </c>
      <c r="GC506" s="78"/>
      <c r="GD506" s="79">
        <v>453.79</v>
      </c>
      <c r="GE506" s="65" t="s">
        <v>412</v>
      </c>
      <c r="GF506" s="68">
        <v>0.226808800181447</v>
      </c>
      <c r="GG506" s="78">
        <v>656.35</v>
      </c>
      <c r="GH506" s="78">
        <v>705.49</v>
      </c>
      <c r="GI506" s="78">
        <v>452.34</v>
      </c>
      <c r="GJ506" s="78">
        <v>579.39</v>
      </c>
      <c r="GK506" s="78"/>
      <c r="GL506" s="79">
        <v>478.49</v>
      </c>
      <c r="GM506" s="65" t="s">
        <v>413</v>
      </c>
      <c r="GN506" s="68">
        <v>0.11016491688056999</v>
      </c>
      <c r="GO506" s="78">
        <v>650.11</v>
      </c>
      <c r="GP506" s="78">
        <v>695.65</v>
      </c>
      <c r="GQ506" s="78">
        <v>592.51</v>
      </c>
      <c r="GR506" s="78">
        <v>494.86</v>
      </c>
      <c r="GS506" s="78"/>
      <c r="GT506" s="79"/>
      <c r="GU506" s="65" t="s">
        <v>414</v>
      </c>
      <c r="GV506" s="68">
        <v>1</v>
      </c>
      <c r="GW506" s="78">
        <v>627.96</v>
      </c>
      <c r="GX506" s="78">
        <v>647.91999999999996</v>
      </c>
      <c r="GY506" s="78">
        <v>606.96</v>
      </c>
      <c r="GZ506" s="78">
        <v>529</v>
      </c>
      <c r="HA506" s="78"/>
      <c r="HB506" s="79">
        <v>515.45000000000005</v>
      </c>
      <c r="HC506" s="65" t="s">
        <v>415</v>
      </c>
      <c r="HD506" s="68">
        <v>1</v>
      </c>
      <c r="HE506" s="78">
        <v>663.16</v>
      </c>
      <c r="HF506" s="78">
        <v>704.78</v>
      </c>
      <c r="HG506" s="78"/>
      <c r="HH506" s="78">
        <v>478.62</v>
      </c>
      <c r="HI506" s="78">
        <v>471.98</v>
      </c>
      <c r="HJ506" s="79">
        <v>500.05</v>
      </c>
      <c r="HK506" s="85" t="s">
        <v>416</v>
      </c>
      <c r="HL506" s="68">
        <v>1.2726694241170899</v>
      </c>
      <c r="HM506" s="78">
        <v>607.11</v>
      </c>
      <c r="HN506" s="78">
        <v>656.4</v>
      </c>
      <c r="HO506" s="78">
        <v>583.1</v>
      </c>
      <c r="HP506" s="78"/>
      <c r="HQ506" s="78"/>
      <c r="HR506" s="79"/>
    </row>
    <row r="507" spans="1:226" x14ac:dyDescent="0.25">
      <c r="A507" s="81">
        <v>41911</v>
      </c>
      <c r="B507" s="82" t="s">
        <v>387</v>
      </c>
      <c r="C507" s="83">
        <v>656.36062964059647</v>
      </c>
      <c r="D507" s="83">
        <v>681.00145008493359</v>
      </c>
      <c r="E507" s="83">
        <v>641.2321307705871</v>
      </c>
      <c r="F507" s="83">
        <v>529.53536252610036</v>
      </c>
      <c r="G507" s="83">
        <v>475.03517102615689</v>
      </c>
      <c r="H507" s="84">
        <v>445.3067222046821</v>
      </c>
      <c r="I507" s="82" t="s">
        <v>388</v>
      </c>
      <c r="J507" s="83">
        <v>665.71760737033742</v>
      </c>
      <c r="K507" s="83">
        <v>679.3393616312228</v>
      </c>
      <c r="L507" s="83">
        <v>641.39659162885323</v>
      </c>
      <c r="M507" s="83">
        <v>530.09098626300135</v>
      </c>
      <c r="N507" s="83"/>
      <c r="O507" s="84">
        <v>477.66825193348706</v>
      </c>
      <c r="P507" s="65" t="s">
        <v>389</v>
      </c>
      <c r="Q507" s="78">
        <v>655.81</v>
      </c>
      <c r="R507" s="78">
        <v>677.03</v>
      </c>
      <c r="S507" s="78">
        <v>640.99</v>
      </c>
      <c r="T507" s="78">
        <v>475</v>
      </c>
      <c r="U507" s="78"/>
      <c r="V507" s="79"/>
      <c r="W507" s="65" t="s">
        <v>390</v>
      </c>
      <c r="X507" s="78">
        <v>656.68</v>
      </c>
      <c r="Y507" s="78">
        <v>679.46</v>
      </c>
      <c r="Z507" s="78">
        <v>633.74</v>
      </c>
      <c r="AA507" s="78">
        <v>435.11</v>
      </c>
      <c r="AB507" s="78"/>
      <c r="AC507" s="79">
        <v>508.26</v>
      </c>
      <c r="AD507" s="65" t="s">
        <v>391</v>
      </c>
      <c r="AE507" s="68">
        <v>0.51129972389814904</v>
      </c>
      <c r="AF507" s="78">
        <v>705.83</v>
      </c>
      <c r="AG507" s="78">
        <v>759.92</v>
      </c>
      <c r="AH507" s="78">
        <v>659.07</v>
      </c>
      <c r="AI507" s="78"/>
      <c r="AJ507" s="78"/>
      <c r="AK507" s="79">
        <v>407.3</v>
      </c>
      <c r="AL507" s="69" t="s">
        <v>392</v>
      </c>
      <c r="AM507" s="70">
        <v>1</v>
      </c>
      <c r="AN507" s="78">
        <v>695.99</v>
      </c>
      <c r="AO507" s="78">
        <v>740.17</v>
      </c>
      <c r="AP507" s="78">
        <v>713.23</v>
      </c>
      <c r="AQ507" s="78">
        <v>704.74</v>
      </c>
      <c r="AR507" s="78"/>
      <c r="AS507" s="79"/>
      <c r="AT507" s="65" t="s">
        <v>393</v>
      </c>
      <c r="AU507" s="68">
        <v>3.6310820624546103E-2</v>
      </c>
      <c r="AV507" s="78">
        <v>639.39</v>
      </c>
      <c r="AW507" s="78">
        <v>703.72</v>
      </c>
      <c r="AX507" s="78">
        <v>633.89</v>
      </c>
      <c r="AY507" s="78">
        <v>390.2</v>
      </c>
      <c r="AZ507" s="78"/>
      <c r="BA507" s="79">
        <v>446.34</v>
      </c>
      <c r="BB507" s="65" t="s">
        <v>394</v>
      </c>
      <c r="BC507" s="78">
        <v>661.47</v>
      </c>
      <c r="BD507" s="78">
        <v>680.02</v>
      </c>
      <c r="BE507" s="78">
        <v>621.03</v>
      </c>
      <c r="BF507" s="78"/>
      <c r="BG507" s="78"/>
      <c r="BH507" s="79">
        <v>478.25</v>
      </c>
      <c r="BI507" s="65" t="s">
        <v>395</v>
      </c>
      <c r="BJ507" s="68">
        <v>0.13435081685296599</v>
      </c>
      <c r="BK507" s="78">
        <v>727.64</v>
      </c>
      <c r="BL507" s="78">
        <v>753.57</v>
      </c>
      <c r="BM507" s="78">
        <v>794.55</v>
      </c>
      <c r="BN507" s="78">
        <v>569.51</v>
      </c>
      <c r="BO507" s="78"/>
      <c r="BP507" s="79"/>
      <c r="BQ507" s="65" t="s">
        <v>396</v>
      </c>
      <c r="BR507" s="68">
        <v>1</v>
      </c>
      <c r="BS507" s="78">
        <v>635.55999999999995</v>
      </c>
      <c r="BT507" s="78">
        <v>649.58000000000004</v>
      </c>
      <c r="BU507" s="78">
        <v>674.05</v>
      </c>
      <c r="BV507" s="78"/>
      <c r="BW507" s="78"/>
      <c r="BX507" s="79">
        <v>500.08</v>
      </c>
      <c r="BY507" s="65" t="s">
        <v>397</v>
      </c>
      <c r="BZ507" s="78">
        <v>693.57</v>
      </c>
      <c r="CA507" s="78">
        <v>713.92</v>
      </c>
      <c r="CB507" s="78">
        <v>623.27</v>
      </c>
      <c r="CC507" s="78">
        <v>516.4</v>
      </c>
      <c r="CD507" s="78"/>
      <c r="CE507" s="79">
        <v>589.33000000000004</v>
      </c>
      <c r="CF507" s="65" t="s">
        <v>398</v>
      </c>
      <c r="CG507" s="78">
        <v>685.17</v>
      </c>
      <c r="CH507" s="78">
        <v>716.23</v>
      </c>
      <c r="CI507" s="78">
        <v>676.6</v>
      </c>
      <c r="CJ507" s="78"/>
      <c r="CK507" s="78"/>
      <c r="CL507" s="79"/>
      <c r="CM507" s="65" t="s">
        <v>399</v>
      </c>
      <c r="CN507" s="78">
        <v>627.95000000000005</v>
      </c>
      <c r="CO507" s="78">
        <v>631.42999999999995</v>
      </c>
      <c r="CP507" s="78">
        <v>661.4</v>
      </c>
      <c r="CQ507" s="78">
        <v>518.98</v>
      </c>
      <c r="CR507" s="78"/>
      <c r="CS507" s="79">
        <v>645.92999999999995</v>
      </c>
      <c r="CT507" s="65" t="s">
        <v>400</v>
      </c>
      <c r="CU507" s="78">
        <v>666.4</v>
      </c>
      <c r="CV507" s="78">
        <v>756.59</v>
      </c>
      <c r="CW507" s="78">
        <v>655.20000000000005</v>
      </c>
      <c r="CX507" s="78">
        <v>523.20000000000005</v>
      </c>
      <c r="CY507" s="78"/>
      <c r="CZ507" s="79"/>
      <c r="DA507" s="65" t="s">
        <v>401</v>
      </c>
      <c r="DB507" s="68">
        <v>0.130950042558764</v>
      </c>
      <c r="DC507" s="78">
        <v>638.41</v>
      </c>
      <c r="DD507" s="78">
        <v>687.12</v>
      </c>
      <c r="DE507" s="78">
        <v>631.73</v>
      </c>
      <c r="DF507" s="78">
        <v>667.71</v>
      </c>
      <c r="DG507" s="78"/>
      <c r="DH507" s="79">
        <v>514.03</v>
      </c>
      <c r="DI507" s="65" t="s">
        <v>402</v>
      </c>
      <c r="DJ507" s="68">
        <v>3.2032801588827002E-3</v>
      </c>
      <c r="DK507" s="78">
        <v>650.42999999999995</v>
      </c>
      <c r="DL507" s="78">
        <v>691.92</v>
      </c>
      <c r="DM507" s="78">
        <v>691.92</v>
      </c>
      <c r="DN507" s="78">
        <v>670.73</v>
      </c>
      <c r="DO507" s="78"/>
      <c r="DP507" s="79">
        <v>565.19000000000005</v>
      </c>
      <c r="DQ507" s="65" t="s">
        <v>403</v>
      </c>
      <c r="DR507" s="78">
        <v>671.14</v>
      </c>
      <c r="DS507" s="78">
        <v>703.44</v>
      </c>
      <c r="DT507" s="78">
        <v>790.73</v>
      </c>
      <c r="DU507" s="78">
        <v>723.88</v>
      </c>
      <c r="DV507" s="78"/>
      <c r="DW507" s="79"/>
      <c r="DX507" s="65" t="s">
        <v>404</v>
      </c>
      <c r="DY507" s="78">
        <v>682.45</v>
      </c>
      <c r="DZ507" s="78">
        <v>697.45</v>
      </c>
      <c r="EA507" s="78">
        <v>731.4</v>
      </c>
      <c r="EB507" s="78">
        <v>519.72</v>
      </c>
      <c r="EC507" s="78"/>
      <c r="ED507" s="79">
        <v>469.8</v>
      </c>
      <c r="EE507" s="65" t="s">
        <v>405</v>
      </c>
      <c r="EF507" s="68">
        <v>0.28962001853568098</v>
      </c>
      <c r="EG507" s="78">
        <v>665.94</v>
      </c>
      <c r="EH507" s="78">
        <v>719.8</v>
      </c>
      <c r="EI507" s="78">
        <v>605.01</v>
      </c>
      <c r="EJ507" s="78"/>
      <c r="EK507" s="78">
        <v>504.34</v>
      </c>
      <c r="EL507" s="79">
        <v>368.65</v>
      </c>
      <c r="EM507" s="65" t="s">
        <v>406</v>
      </c>
      <c r="EN507" s="78">
        <v>686.47</v>
      </c>
      <c r="EO507" s="78">
        <v>674.68</v>
      </c>
      <c r="EP507" s="78">
        <v>625.66999999999996</v>
      </c>
      <c r="EQ507" s="78"/>
      <c r="ER507" s="78"/>
      <c r="ES507" s="79">
        <v>480.11</v>
      </c>
      <c r="ET507" s="65" t="s">
        <v>407</v>
      </c>
      <c r="EU507" s="68">
        <v>1</v>
      </c>
      <c r="EV507" s="78">
        <v>633.82000000000005</v>
      </c>
      <c r="EW507" s="78">
        <v>685.17</v>
      </c>
      <c r="EX507" s="78">
        <v>672.09</v>
      </c>
      <c r="EY507" s="78"/>
      <c r="EZ507" s="78"/>
      <c r="FA507" s="79">
        <v>404.9</v>
      </c>
      <c r="FB507" s="65" t="s">
        <v>408</v>
      </c>
      <c r="FC507" s="78">
        <v>710.96</v>
      </c>
      <c r="FD507" s="78">
        <v>730.14</v>
      </c>
      <c r="FE507" s="78">
        <v>707.74</v>
      </c>
      <c r="FF507" s="78"/>
      <c r="FG507" s="78"/>
      <c r="FH507" s="79"/>
      <c r="FI507" s="65" t="s">
        <v>409</v>
      </c>
      <c r="FJ507" s="78">
        <v>653.41999999999996</v>
      </c>
      <c r="FK507" s="78">
        <v>677.88</v>
      </c>
      <c r="FL507" s="78">
        <v>364.65</v>
      </c>
      <c r="FM507" s="78">
        <v>465.17</v>
      </c>
      <c r="FN507" s="78"/>
      <c r="FO507" s="79">
        <v>453.77</v>
      </c>
      <c r="FP507" s="65" t="s">
        <v>410</v>
      </c>
      <c r="FQ507" s="68">
        <v>0.239080020082722</v>
      </c>
      <c r="FR507" s="78">
        <v>627.92999999999995</v>
      </c>
      <c r="FS507" s="78">
        <v>654.57000000000005</v>
      </c>
      <c r="FT507" s="78">
        <v>646.26</v>
      </c>
      <c r="FU507" s="78">
        <v>532.09</v>
      </c>
      <c r="FV507" s="78">
        <v>478.36</v>
      </c>
      <c r="FW507" s="79">
        <v>394.42</v>
      </c>
      <c r="FX507" s="65" t="s">
        <v>411</v>
      </c>
      <c r="FY507" s="78">
        <v>657.95</v>
      </c>
      <c r="FZ507" s="78">
        <v>685.87</v>
      </c>
      <c r="GA507" s="78">
        <v>690.33</v>
      </c>
      <c r="GB507" s="78">
        <v>668.42</v>
      </c>
      <c r="GC507" s="78"/>
      <c r="GD507" s="79">
        <v>452.98</v>
      </c>
      <c r="GE507" s="65" t="s">
        <v>412</v>
      </c>
      <c r="GF507" s="68">
        <v>0.22662889518413601</v>
      </c>
      <c r="GG507" s="78">
        <v>648.49</v>
      </c>
      <c r="GH507" s="78">
        <v>697.99</v>
      </c>
      <c r="GI507" s="78">
        <v>457.37</v>
      </c>
      <c r="GJ507" s="78">
        <v>566.15</v>
      </c>
      <c r="GK507" s="78"/>
      <c r="GL507" s="79">
        <v>478.1</v>
      </c>
      <c r="GM507" s="65" t="s">
        <v>413</v>
      </c>
      <c r="GN507" s="68">
        <v>0.108674389793301</v>
      </c>
      <c r="GO507" s="78">
        <v>641.30999999999995</v>
      </c>
      <c r="GP507" s="78">
        <v>686.24</v>
      </c>
      <c r="GQ507" s="78">
        <v>604.84</v>
      </c>
      <c r="GR507" s="78">
        <v>515.99</v>
      </c>
      <c r="GS507" s="78"/>
      <c r="GT507" s="79"/>
      <c r="GU507" s="65" t="s">
        <v>414</v>
      </c>
      <c r="GV507" s="68">
        <v>1</v>
      </c>
      <c r="GW507" s="78">
        <v>637.9</v>
      </c>
      <c r="GX507" s="78">
        <v>658.61</v>
      </c>
      <c r="GY507" s="78">
        <v>619.69000000000005</v>
      </c>
      <c r="GZ507" s="78">
        <v>519</v>
      </c>
      <c r="HA507" s="78"/>
      <c r="HB507" s="79">
        <v>515.45000000000005</v>
      </c>
      <c r="HC507" s="65" t="s">
        <v>415</v>
      </c>
      <c r="HD507" s="68">
        <v>1</v>
      </c>
      <c r="HE507" s="78">
        <v>663.16</v>
      </c>
      <c r="HF507" s="78">
        <v>707.28</v>
      </c>
      <c r="HG507" s="78"/>
      <c r="HH507" s="78">
        <v>476.46</v>
      </c>
      <c r="HI507" s="78">
        <v>469.82</v>
      </c>
      <c r="HJ507" s="79">
        <v>500.05</v>
      </c>
      <c r="HK507" s="85" t="s">
        <v>416</v>
      </c>
      <c r="HL507" s="68">
        <v>1.2776287210936501</v>
      </c>
      <c r="HM507" s="78">
        <v>628.73</v>
      </c>
      <c r="HN507" s="78">
        <v>678.13</v>
      </c>
      <c r="HO507" s="78">
        <v>595.27</v>
      </c>
      <c r="HP507" s="78"/>
      <c r="HQ507" s="78"/>
      <c r="HR507" s="79"/>
    </row>
    <row r="508" spans="1:226" x14ac:dyDescent="0.25">
      <c r="A508" s="81">
        <v>41904</v>
      </c>
      <c r="B508" s="82" t="s">
        <v>387</v>
      </c>
      <c r="C508" s="83">
        <v>658.82521338339416</v>
      </c>
      <c r="D508" s="83">
        <v>684.34312120592665</v>
      </c>
      <c r="E508" s="83">
        <v>648.72643626898957</v>
      </c>
      <c r="F508" s="83">
        <v>527.46211378965802</v>
      </c>
      <c r="G508" s="83">
        <v>477.23587525150901</v>
      </c>
      <c r="H508" s="84">
        <v>447.84613530420103</v>
      </c>
      <c r="I508" s="82" t="s">
        <v>388</v>
      </c>
      <c r="J508" s="83">
        <v>668.5892052572508</v>
      </c>
      <c r="K508" s="83">
        <v>682.90322963633139</v>
      </c>
      <c r="L508" s="83">
        <v>648.98022191088739</v>
      </c>
      <c r="M508" s="83">
        <v>528.24813054673052</v>
      </c>
      <c r="N508" s="83"/>
      <c r="O508" s="84">
        <v>479.81385416027922</v>
      </c>
      <c r="P508" s="65" t="s">
        <v>389</v>
      </c>
      <c r="Q508" s="78">
        <v>658.31</v>
      </c>
      <c r="R508" s="78">
        <v>683.69</v>
      </c>
      <c r="S508" s="78">
        <v>641.89</v>
      </c>
      <c r="T508" s="78">
        <v>475</v>
      </c>
      <c r="U508" s="78"/>
      <c r="V508" s="79"/>
      <c r="W508" s="65" t="s">
        <v>390</v>
      </c>
      <c r="X508" s="78">
        <v>684.61</v>
      </c>
      <c r="Y508" s="78">
        <v>692.72</v>
      </c>
      <c r="Z508" s="78">
        <v>633.74</v>
      </c>
      <c r="AA508" s="78">
        <v>435.11</v>
      </c>
      <c r="AB508" s="78"/>
      <c r="AC508" s="79">
        <v>508.26</v>
      </c>
      <c r="AD508" s="65" t="s">
        <v>391</v>
      </c>
      <c r="AE508" s="68">
        <v>0.51129972389814904</v>
      </c>
      <c r="AF508" s="78">
        <v>722.58</v>
      </c>
      <c r="AG508" s="78">
        <v>777.11</v>
      </c>
      <c r="AH508" s="78">
        <v>659.07</v>
      </c>
      <c r="AI508" s="78"/>
      <c r="AJ508" s="78"/>
      <c r="AK508" s="79">
        <v>420.69</v>
      </c>
      <c r="AL508" s="69" t="s">
        <v>392</v>
      </c>
      <c r="AM508" s="70">
        <v>1</v>
      </c>
      <c r="AN508" s="78">
        <v>704.14</v>
      </c>
      <c r="AO508" s="78">
        <v>741.59</v>
      </c>
      <c r="AP508" s="78">
        <v>719.29</v>
      </c>
      <c r="AQ508" s="78">
        <v>704.74</v>
      </c>
      <c r="AR508" s="78"/>
      <c r="AS508" s="79"/>
      <c r="AT508" s="65" t="s">
        <v>393</v>
      </c>
      <c r="AU508" s="68">
        <v>3.6306865628290302E-2</v>
      </c>
      <c r="AV508" s="78">
        <v>640.52</v>
      </c>
      <c r="AW508" s="78">
        <v>704.52</v>
      </c>
      <c r="AX508" s="78">
        <v>638.67999999999995</v>
      </c>
      <c r="AY508" s="78">
        <v>392.4</v>
      </c>
      <c r="AZ508" s="78"/>
      <c r="BA508" s="79">
        <v>448.33</v>
      </c>
      <c r="BB508" s="65" t="s">
        <v>394</v>
      </c>
      <c r="BC508" s="78">
        <v>660.63</v>
      </c>
      <c r="BD508" s="78">
        <v>678.34</v>
      </c>
      <c r="BE508" s="78">
        <v>633.12</v>
      </c>
      <c r="BF508" s="78"/>
      <c r="BG508" s="78"/>
      <c r="BH508" s="79">
        <v>478.25</v>
      </c>
      <c r="BI508" s="65" t="s">
        <v>395</v>
      </c>
      <c r="BJ508" s="68">
        <v>0.13434179238819399</v>
      </c>
      <c r="BK508" s="78">
        <v>721.15</v>
      </c>
      <c r="BL508" s="78">
        <v>747.07</v>
      </c>
      <c r="BM508" s="78">
        <v>788.05</v>
      </c>
      <c r="BN508" s="78">
        <v>569.47</v>
      </c>
      <c r="BO508" s="78"/>
      <c r="BP508" s="79"/>
      <c r="BQ508" s="65" t="s">
        <v>396</v>
      </c>
      <c r="BR508" s="68">
        <v>1</v>
      </c>
      <c r="BS508" s="78">
        <v>638.05999999999995</v>
      </c>
      <c r="BT508" s="78">
        <v>650.41</v>
      </c>
      <c r="BU508" s="78">
        <v>675.72</v>
      </c>
      <c r="BV508" s="78"/>
      <c r="BW508" s="78"/>
      <c r="BX508" s="79">
        <v>500.08</v>
      </c>
      <c r="BY508" s="65" t="s">
        <v>397</v>
      </c>
      <c r="BZ508" s="78">
        <v>696.84</v>
      </c>
      <c r="CA508" s="78">
        <v>718.78</v>
      </c>
      <c r="CB508" s="78">
        <v>630.70000000000005</v>
      </c>
      <c r="CC508" s="78">
        <v>517.02</v>
      </c>
      <c r="CD508" s="78"/>
      <c r="CE508" s="79">
        <v>589.62</v>
      </c>
      <c r="CF508" s="65" t="s">
        <v>398</v>
      </c>
      <c r="CG508" s="78">
        <v>682.75</v>
      </c>
      <c r="CH508" s="78">
        <v>712.2</v>
      </c>
      <c r="CI508" s="78">
        <v>679.02</v>
      </c>
      <c r="CJ508" s="78"/>
      <c r="CK508" s="78"/>
      <c r="CL508" s="79"/>
      <c r="CM508" s="65" t="s">
        <v>399</v>
      </c>
      <c r="CN508" s="78">
        <v>632.95000000000005</v>
      </c>
      <c r="CO508" s="78">
        <v>637.1</v>
      </c>
      <c r="CP508" s="78">
        <v>665.23</v>
      </c>
      <c r="CQ508" s="78">
        <v>509.61</v>
      </c>
      <c r="CR508" s="78"/>
      <c r="CS508" s="79">
        <v>649.52</v>
      </c>
      <c r="CT508" s="65" t="s">
        <v>400</v>
      </c>
      <c r="CU508" s="78">
        <v>669.67</v>
      </c>
      <c r="CV508" s="78">
        <v>759.69</v>
      </c>
      <c r="CW508" s="78">
        <v>665.23</v>
      </c>
      <c r="CX508" s="78">
        <v>524.45000000000005</v>
      </c>
      <c r="CY508" s="78"/>
      <c r="CZ508" s="79"/>
      <c r="DA508" s="65" t="s">
        <v>401</v>
      </c>
      <c r="DB508" s="68">
        <v>0.13115958186325299</v>
      </c>
      <c r="DC508" s="78">
        <v>643.30999999999995</v>
      </c>
      <c r="DD508" s="78">
        <v>693.57</v>
      </c>
      <c r="DE508" s="78">
        <v>638.51</v>
      </c>
      <c r="DF508" s="78">
        <v>668.78</v>
      </c>
      <c r="DG508" s="78"/>
      <c r="DH508" s="79">
        <v>501.32</v>
      </c>
      <c r="DI508" s="65" t="s">
        <v>402</v>
      </c>
      <c r="DJ508" s="68">
        <v>3.2056419297964399E-3</v>
      </c>
      <c r="DK508" s="78">
        <v>665.7</v>
      </c>
      <c r="DL508" s="78">
        <v>705.47</v>
      </c>
      <c r="DM508" s="78">
        <v>705.47</v>
      </c>
      <c r="DN508" s="78">
        <v>524.92999999999995</v>
      </c>
      <c r="DO508" s="78"/>
      <c r="DP508" s="79">
        <v>566.44000000000005</v>
      </c>
      <c r="DQ508" s="65" t="s">
        <v>403</v>
      </c>
      <c r="DR508" s="78">
        <v>671.14</v>
      </c>
      <c r="DS508" s="78">
        <v>703.44</v>
      </c>
      <c r="DT508" s="78">
        <v>794.41</v>
      </c>
      <c r="DU508" s="78">
        <v>721.02</v>
      </c>
      <c r="DV508" s="78"/>
      <c r="DW508" s="79"/>
      <c r="DX508" s="65" t="s">
        <v>404</v>
      </c>
      <c r="DY508" s="78">
        <v>687.27</v>
      </c>
      <c r="DZ508" s="78">
        <v>701.51</v>
      </c>
      <c r="EA508" s="78">
        <v>732.35</v>
      </c>
      <c r="EB508" s="78">
        <v>513.29</v>
      </c>
      <c r="EC508" s="78"/>
      <c r="ED508" s="79">
        <v>472.34</v>
      </c>
      <c r="EE508" s="65" t="s">
        <v>405</v>
      </c>
      <c r="EF508" s="68">
        <v>0.28962001853568098</v>
      </c>
      <c r="EG508" s="78">
        <v>665.99</v>
      </c>
      <c r="EH508" s="78">
        <v>719.56</v>
      </c>
      <c r="EI508" s="78">
        <v>606.69000000000005</v>
      </c>
      <c r="EJ508" s="78"/>
      <c r="EK508" s="78">
        <v>504.34</v>
      </c>
      <c r="EL508" s="79">
        <v>368.62</v>
      </c>
      <c r="EM508" s="65" t="s">
        <v>406</v>
      </c>
      <c r="EN508" s="78">
        <v>686.47</v>
      </c>
      <c r="EO508" s="78">
        <v>686.77</v>
      </c>
      <c r="EP508" s="78">
        <v>638.04999999999995</v>
      </c>
      <c r="EQ508" s="78"/>
      <c r="ER508" s="78"/>
      <c r="ES508" s="79">
        <v>480.11</v>
      </c>
      <c r="ET508" s="65" t="s">
        <v>407</v>
      </c>
      <c r="EU508" s="68">
        <v>1</v>
      </c>
      <c r="EV508" s="78">
        <v>642.09</v>
      </c>
      <c r="EW508" s="78">
        <v>693.23</v>
      </c>
      <c r="EX508" s="78">
        <v>680.15</v>
      </c>
      <c r="EY508" s="78"/>
      <c r="EZ508" s="78"/>
      <c r="FA508" s="79">
        <v>421.43</v>
      </c>
      <c r="FB508" s="65" t="s">
        <v>408</v>
      </c>
      <c r="FC508" s="78">
        <v>710.96</v>
      </c>
      <c r="FD508" s="78">
        <v>730.14</v>
      </c>
      <c r="FE508" s="78">
        <v>707.74</v>
      </c>
      <c r="FF508" s="78"/>
      <c r="FG508" s="78"/>
      <c r="FH508" s="79"/>
      <c r="FI508" s="65" t="s">
        <v>409</v>
      </c>
      <c r="FJ508" s="78">
        <v>660.03</v>
      </c>
      <c r="FK508" s="78">
        <v>679.53</v>
      </c>
      <c r="FL508" s="78">
        <v>364.65</v>
      </c>
      <c r="FM508" s="78">
        <v>465.17</v>
      </c>
      <c r="FN508" s="78"/>
      <c r="FO508" s="79">
        <v>454.6</v>
      </c>
      <c r="FP508" s="65" t="s">
        <v>410</v>
      </c>
      <c r="FQ508" s="68">
        <v>0.239142911804094</v>
      </c>
      <c r="FR508" s="78">
        <v>628.92999999999995</v>
      </c>
      <c r="FS508" s="78">
        <v>655.59</v>
      </c>
      <c r="FT508" s="78">
        <v>651.48</v>
      </c>
      <c r="FU508" s="78">
        <v>544.80999999999995</v>
      </c>
      <c r="FV508" s="78">
        <v>481.63</v>
      </c>
      <c r="FW508" s="79">
        <v>396.01</v>
      </c>
      <c r="FX508" s="65" t="s">
        <v>411</v>
      </c>
      <c r="FY508" s="78">
        <v>665.27</v>
      </c>
      <c r="FZ508" s="78">
        <v>692.38</v>
      </c>
      <c r="GA508" s="78">
        <v>694.39</v>
      </c>
      <c r="GB508" s="78">
        <v>668.42</v>
      </c>
      <c r="GC508" s="78"/>
      <c r="GD508" s="79">
        <v>454.61</v>
      </c>
      <c r="GE508" s="65" t="s">
        <v>412</v>
      </c>
      <c r="GF508" s="68">
        <v>0.227050836682333</v>
      </c>
      <c r="GG508" s="78">
        <v>663.27</v>
      </c>
      <c r="GH508" s="78">
        <v>708.6</v>
      </c>
      <c r="GI508" s="78">
        <v>457.49</v>
      </c>
      <c r="GJ508" s="78">
        <v>556.59</v>
      </c>
      <c r="GK508" s="78"/>
      <c r="GL508" s="79">
        <v>479.43</v>
      </c>
      <c r="GM508" s="65" t="s">
        <v>413</v>
      </c>
      <c r="GN508" s="68">
        <v>0.109033418742845</v>
      </c>
      <c r="GO508" s="78">
        <v>652.15</v>
      </c>
      <c r="GP508" s="78">
        <v>705.95</v>
      </c>
      <c r="GQ508" s="78">
        <v>609.71</v>
      </c>
      <c r="GR508" s="78">
        <v>517.47</v>
      </c>
      <c r="GS508" s="78"/>
      <c r="GT508" s="79"/>
      <c r="GU508" s="65" t="s">
        <v>414</v>
      </c>
      <c r="GV508" s="68">
        <v>1</v>
      </c>
      <c r="GW508" s="78">
        <v>637.9</v>
      </c>
      <c r="GX508" s="78">
        <v>658.61</v>
      </c>
      <c r="GY508" s="78">
        <v>619.69000000000005</v>
      </c>
      <c r="GZ508" s="78">
        <v>519</v>
      </c>
      <c r="HA508" s="78"/>
      <c r="HB508" s="79">
        <v>515.45000000000005</v>
      </c>
      <c r="HC508" s="65" t="s">
        <v>415</v>
      </c>
      <c r="HD508" s="68">
        <v>1</v>
      </c>
      <c r="HE508" s="78">
        <v>651.5</v>
      </c>
      <c r="HF508" s="78">
        <v>712.28</v>
      </c>
      <c r="HG508" s="78"/>
      <c r="HH508" s="78">
        <v>477.59</v>
      </c>
      <c r="HI508" s="78">
        <v>470.95</v>
      </c>
      <c r="HJ508" s="79">
        <v>499.22</v>
      </c>
      <c r="HK508" s="85" t="s">
        <v>416</v>
      </c>
      <c r="HL508" s="68">
        <v>1.27129417747267</v>
      </c>
      <c r="HM508" s="78">
        <v>625.87</v>
      </c>
      <c r="HN508" s="78">
        <v>675.68</v>
      </c>
      <c r="HO508" s="78">
        <v>630.04999999999995</v>
      </c>
      <c r="HP508" s="78"/>
      <c r="HQ508" s="78"/>
      <c r="HR508" s="79"/>
    </row>
    <row r="509" spans="1:226" x14ac:dyDescent="0.25">
      <c r="A509" s="81">
        <v>41897</v>
      </c>
      <c r="B509" s="82" t="s">
        <v>387</v>
      </c>
      <c r="C509" s="83">
        <v>661.17547530789079</v>
      </c>
      <c r="D509" s="83">
        <v>687.87335025118387</v>
      </c>
      <c r="E509" s="83">
        <v>653.67580137265918</v>
      </c>
      <c r="F509" s="83">
        <v>529.55198638837533</v>
      </c>
      <c r="G509" s="83">
        <v>478.99855130784704</v>
      </c>
      <c r="H509" s="84">
        <v>447.84635135522541</v>
      </c>
      <c r="I509" s="82" t="s">
        <v>388</v>
      </c>
      <c r="J509" s="83">
        <v>674.19971241057419</v>
      </c>
      <c r="K509" s="83">
        <v>689.05666177635533</v>
      </c>
      <c r="L509" s="83">
        <v>654.16920070179674</v>
      </c>
      <c r="M509" s="83">
        <v>530.57956533408867</v>
      </c>
      <c r="N509" s="83"/>
      <c r="O509" s="84">
        <v>479.12501787659954</v>
      </c>
      <c r="P509" s="65" t="s">
        <v>389</v>
      </c>
      <c r="Q509" s="78">
        <v>661.64</v>
      </c>
      <c r="R509" s="78">
        <v>687.03</v>
      </c>
      <c r="S509" s="78">
        <v>642.20000000000005</v>
      </c>
      <c r="T509" s="78">
        <v>480</v>
      </c>
      <c r="U509" s="78"/>
      <c r="V509" s="79"/>
      <c r="W509" s="65" t="s">
        <v>390</v>
      </c>
      <c r="X509" s="78">
        <v>722.88</v>
      </c>
      <c r="Y509" s="78">
        <v>730.91</v>
      </c>
      <c r="Z509" s="78">
        <v>644.82000000000005</v>
      </c>
      <c r="AA509" s="78">
        <v>440.9</v>
      </c>
      <c r="AB509" s="78"/>
      <c r="AC509" s="79">
        <v>500.83</v>
      </c>
      <c r="AD509" s="65" t="s">
        <v>391</v>
      </c>
      <c r="AE509" s="68">
        <v>0.51129972389814904</v>
      </c>
      <c r="AF509" s="78">
        <v>723.49</v>
      </c>
      <c r="AG509" s="78">
        <v>778.03</v>
      </c>
      <c r="AH509" s="78">
        <v>659.07</v>
      </c>
      <c r="AI509" s="78"/>
      <c r="AJ509" s="78"/>
      <c r="AK509" s="79">
        <v>421.6</v>
      </c>
      <c r="AL509" s="69" t="s">
        <v>392</v>
      </c>
      <c r="AM509" s="70">
        <v>1</v>
      </c>
      <c r="AN509" s="78">
        <v>704.31</v>
      </c>
      <c r="AO509" s="78">
        <v>741.68</v>
      </c>
      <c r="AP509" s="78">
        <v>719.95</v>
      </c>
      <c r="AQ509" s="78">
        <v>728.38</v>
      </c>
      <c r="AR509" s="78"/>
      <c r="AS509" s="79"/>
      <c r="AT509" s="65" t="s">
        <v>393</v>
      </c>
      <c r="AU509" s="68">
        <v>3.6259472787265698E-2</v>
      </c>
      <c r="AV509" s="78">
        <v>639.67999999999995</v>
      </c>
      <c r="AW509" s="78">
        <v>703.93</v>
      </c>
      <c r="AX509" s="78">
        <v>641.67999999999995</v>
      </c>
      <c r="AY509" s="78">
        <v>391.89</v>
      </c>
      <c r="AZ509" s="78"/>
      <c r="BA509" s="79">
        <v>447.65</v>
      </c>
      <c r="BB509" s="65" t="s">
        <v>394</v>
      </c>
      <c r="BC509" s="78">
        <v>665.67</v>
      </c>
      <c r="BD509" s="78">
        <v>684.22</v>
      </c>
      <c r="BE509" s="78">
        <v>638.09</v>
      </c>
      <c r="BF509" s="78"/>
      <c r="BG509" s="78"/>
      <c r="BH509" s="79">
        <v>476.74</v>
      </c>
      <c r="BI509" s="65" t="s">
        <v>395</v>
      </c>
      <c r="BJ509" s="68">
        <v>0.134332769135703</v>
      </c>
      <c r="BK509" s="78">
        <v>729.7</v>
      </c>
      <c r="BL509" s="78">
        <v>751.32</v>
      </c>
      <c r="BM509" s="78">
        <v>792.29</v>
      </c>
      <c r="BN509" s="78">
        <v>569.44000000000005</v>
      </c>
      <c r="BO509" s="78"/>
      <c r="BP509" s="79"/>
      <c r="BQ509" s="65" t="s">
        <v>396</v>
      </c>
      <c r="BR509" s="68">
        <v>1</v>
      </c>
      <c r="BS509" s="78">
        <v>643.9</v>
      </c>
      <c r="BT509" s="78">
        <v>657.08</v>
      </c>
      <c r="BU509" s="78">
        <v>676.55</v>
      </c>
      <c r="BV509" s="78"/>
      <c r="BW509" s="78"/>
      <c r="BX509" s="79">
        <v>500.08</v>
      </c>
      <c r="BY509" s="65" t="s">
        <v>397</v>
      </c>
      <c r="BZ509" s="78">
        <v>704.94</v>
      </c>
      <c r="CA509" s="78">
        <v>725.36</v>
      </c>
      <c r="CB509" s="78">
        <v>630.24</v>
      </c>
      <c r="CC509" s="78">
        <v>520.05999999999995</v>
      </c>
      <c r="CD509" s="78"/>
      <c r="CE509" s="79">
        <v>589.85</v>
      </c>
      <c r="CF509" s="65" t="s">
        <v>398</v>
      </c>
      <c r="CG509" s="78">
        <v>682.75</v>
      </c>
      <c r="CH509" s="78">
        <v>712.2</v>
      </c>
      <c r="CI509" s="78">
        <v>683.05</v>
      </c>
      <c r="CJ509" s="78"/>
      <c r="CK509" s="78"/>
      <c r="CL509" s="79"/>
      <c r="CM509" s="65" t="s">
        <v>399</v>
      </c>
      <c r="CN509" s="78">
        <v>636.70000000000005</v>
      </c>
      <c r="CO509" s="78">
        <v>641.92999999999995</v>
      </c>
      <c r="CP509" s="78">
        <v>670.32</v>
      </c>
      <c r="CQ509" s="78">
        <v>503.58</v>
      </c>
      <c r="CR509" s="78"/>
      <c r="CS509" s="79">
        <v>649.52</v>
      </c>
      <c r="CT509" s="65" t="s">
        <v>400</v>
      </c>
      <c r="CU509" s="78">
        <v>674.45</v>
      </c>
      <c r="CV509" s="78">
        <v>761.23</v>
      </c>
      <c r="CW509" s="78">
        <v>671.41</v>
      </c>
      <c r="CX509" s="78">
        <v>529.13</v>
      </c>
      <c r="CY509" s="78"/>
      <c r="CZ509" s="79"/>
      <c r="DA509" s="65" t="s">
        <v>401</v>
      </c>
      <c r="DB509" s="68">
        <v>0.13123359580052499</v>
      </c>
      <c r="DC509" s="78">
        <v>649.45000000000005</v>
      </c>
      <c r="DD509" s="78">
        <v>696.8</v>
      </c>
      <c r="DE509" s="78">
        <v>642.44000000000005</v>
      </c>
      <c r="DF509" s="78">
        <v>669.16</v>
      </c>
      <c r="DG509" s="78"/>
      <c r="DH509" s="79">
        <v>494.36</v>
      </c>
      <c r="DI509" s="65" t="s">
        <v>402</v>
      </c>
      <c r="DJ509" s="68">
        <v>3.1793469621339801E-3</v>
      </c>
      <c r="DK509" s="78">
        <v>665.26</v>
      </c>
      <c r="DL509" s="78">
        <v>704.67</v>
      </c>
      <c r="DM509" s="78">
        <v>704.67</v>
      </c>
      <c r="DN509" s="78">
        <v>638.84</v>
      </c>
      <c r="DO509" s="78"/>
      <c r="DP509" s="79">
        <v>556.44000000000005</v>
      </c>
      <c r="DQ509" s="65" t="s">
        <v>403</v>
      </c>
      <c r="DR509" s="78">
        <v>671.14</v>
      </c>
      <c r="DS509" s="78">
        <v>703.44</v>
      </c>
      <c r="DT509" s="78">
        <v>806.08</v>
      </c>
      <c r="DU509" s="78">
        <v>725.7</v>
      </c>
      <c r="DV509" s="78"/>
      <c r="DW509" s="79"/>
      <c r="DX509" s="65" t="s">
        <v>404</v>
      </c>
      <c r="DY509" s="78">
        <v>691.25</v>
      </c>
      <c r="DZ509" s="78">
        <v>704.2</v>
      </c>
      <c r="EA509" s="78">
        <v>736.49</v>
      </c>
      <c r="EB509" s="78">
        <v>517.30999999999995</v>
      </c>
      <c r="EC509" s="78"/>
      <c r="ED509" s="79">
        <v>472.57</v>
      </c>
      <c r="EE509" s="65" t="s">
        <v>405</v>
      </c>
      <c r="EF509" s="68">
        <v>0.28962001853568098</v>
      </c>
      <c r="EG509" s="78">
        <v>671.03</v>
      </c>
      <c r="EH509" s="78">
        <v>724.81</v>
      </c>
      <c r="EI509" s="78">
        <v>616.26</v>
      </c>
      <c r="EJ509" s="78"/>
      <c r="EK509" s="78">
        <v>504.34</v>
      </c>
      <c r="EL509" s="79">
        <v>379.07</v>
      </c>
      <c r="EM509" s="65" t="s">
        <v>406</v>
      </c>
      <c r="EN509" s="78">
        <v>698.99</v>
      </c>
      <c r="EO509" s="78">
        <v>697.02</v>
      </c>
      <c r="EP509" s="78">
        <v>649.42999999999995</v>
      </c>
      <c r="EQ509" s="78"/>
      <c r="ER509" s="78"/>
      <c r="ES509" s="79">
        <v>480.11</v>
      </c>
      <c r="ET509" s="65" t="s">
        <v>407</v>
      </c>
      <c r="EU509" s="68">
        <v>1</v>
      </c>
      <c r="EV509" s="78">
        <v>642.09</v>
      </c>
      <c r="EW509" s="78">
        <v>693.23</v>
      </c>
      <c r="EX509" s="78">
        <v>680.15</v>
      </c>
      <c r="EY509" s="78"/>
      <c r="EZ509" s="78"/>
      <c r="FA509" s="79">
        <v>421.43</v>
      </c>
      <c r="FB509" s="65" t="s">
        <v>408</v>
      </c>
      <c r="FC509" s="78">
        <v>710.96</v>
      </c>
      <c r="FD509" s="78">
        <v>730.14</v>
      </c>
      <c r="FE509" s="78">
        <v>707.74</v>
      </c>
      <c r="FF509" s="78"/>
      <c r="FG509" s="78"/>
      <c r="FH509" s="79"/>
      <c r="FI509" s="65" t="s">
        <v>409</v>
      </c>
      <c r="FJ509" s="78">
        <v>666.64</v>
      </c>
      <c r="FK509" s="78">
        <v>684.49</v>
      </c>
      <c r="FL509" s="78">
        <v>364.65</v>
      </c>
      <c r="FM509" s="78">
        <v>465.17</v>
      </c>
      <c r="FN509" s="78"/>
      <c r="FO509" s="79">
        <v>448.82</v>
      </c>
      <c r="FP509" s="65" t="s">
        <v>410</v>
      </c>
      <c r="FQ509" s="68">
        <v>0.238208670795617</v>
      </c>
      <c r="FR509" s="78">
        <v>629.52</v>
      </c>
      <c r="FS509" s="78">
        <v>655.36</v>
      </c>
      <c r="FT509" s="78">
        <v>655.71</v>
      </c>
      <c r="FU509" s="78">
        <v>550.89</v>
      </c>
      <c r="FV509" s="78">
        <v>479.78</v>
      </c>
      <c r="FW509" s="79">
        <v>396.71</v>
      </c>
      <c r="FX509" s="65" t="s">
        <v>411</v>
      </c>
      <c r="FY509" s="78">
        <v>674.21</v>
      </c>
      <c r="FZ509" s="78">
        <v>697.26</v>
      </c>
      <c r="GA509" s="78">
        <v>698.46</v>
      </c>
      <c r="GB509" s="78">
        <v>674.62</v>
      </c>
      <c r="GC509" s="78"/>
      <c r="GD509" s="79">
        <v>454.61</v>
      </c>
      <c r="GE509" s="65" t="s">
        <v>412</v>
      </c>
      <c r="GF509" s="68">
        <v>0.22655701307234</v>
      </c>
      <c r="GG509" s="78">
        <v>662.84</v>
      </c>
      <c r="GH509" s="78">
        <v>709.85</v>
      </c>
      <c r="GI509" s="78">
        <v>462.52</v>
      </c>
      <c r="GJ509" s="78">
        <v>544.92999999999995</v>
      </c>
      <c r="GK509" s="78"/>
      <c r="GL509" s="79">
        <v>478.19</v>
      </c>
      <c r="GM509" s="65" t="s">
        <v>413</v>
      </c>
      <c r="GN509" s="68">
        <v>0.108308332159993</v>
      </c>
      <c r="GO509" s="78">
        <v>652.15</v>
      </c>
      <c r="GP509" s="78">
        <v>701.25</v>
      </c>
      <c r="GQ509" s="78">
        <v>613.46</v>
      </c>
      <c r="GR509" s="78">
        <v>515.44000000000005</v>
      </c>
      <c r="GS509" s="78"/>
      <c r="GT509" s="79"/>
      <c r="GU509" s="65" t="s">
        <v>414</v>
      </c>
      <c r="GV509" s="68">
        <v>1</v>
      </c>
      <c r="GW509" s="78">
        <v>632.98</v>
      </c>
      <c r="GX509" s="78">
        <v>655.34</v>
      </c>
      <c r="GY509" s="78">
        <v>617.24</v>
      </c>
      <c r="GZ509" s="78">
        <v>519</v>
      </c>
      <c r="HA509" s="78"/>
      <c r="HB509" s="79">
        <v>515.59</v>
      </c>
      <c r="HC509" s="65" t="s">
        <v>415</v>
      </c>
      <c r="HD509" s="68">
        <v>1</v>
      </c>
      <c r="HE509" s="78">
        <v>651.5</v>
      </c>
      <c r="HF509" s="78">
        <v>712.28</v>
      </c>
      <c r="HG509" s="78"/>
      <c r="HH509" s="78">
        <v>483.45</v>
      </c>
      <c r="HI509" s="78">
        <v>476.81</v>
      </c>
      <c r="HJ509" s="79">
        <v>501.72</v>
      </c>
      <c r="HK509" s="85" t="s">
        <v>416</v>
      </c>
      <c r="HL509" s="68">
        <v>1.25794075099063</v>
      </c>
      <c r="HM509" s="78">
        <v>617.36</v>
      </c>
      <c r="HN509" s="78">
        <v>666.61</v>
      </c>
      <c r="HO509" s="78">
        <v>596.89</v>
      </c>
      <c r="HP509" s="78"/>
      <c r="HQ509" s="78"/>
      <c r="HR509" s="79"/>
    </row>
    <row r="510" spans="1:226" x14ac:dyDescent="0.25">
      <c r="A510" s="81">
        <v>41890</v>
      </c>
      <c r="B510" s="82" t="s">
        <v>387</v>
      </c>
      <c r="C510" s="83">
        <v>661.07304267013706</v>
      </c>
      <c r="D510" s="83">
        <v>687.46467985822005</v>
      </c>
      <c r="E510" s="83">
        <v>655.25248441663075</v>
      </c>
      <c r="F510" s="83">
        <v>536.21541822495533</v>
      </c>
      <c r="G510" s="83">
        <v>476.48688128772636</v>
      </c>
      <c r="H510" s="84">
        <v>451.22663064403838</v>
      </c>
      <c r="I510" s="82" t="s">
        <v>388</v>
      </c>
      <c r="J510" s="83">
        <v>674.05565857094007</v>
      </c>
      <c r="K510" s="83">
        <v>688.26096051601621</v>
      </c>
      <c r="L510" s="83">
        <v>655.35034528252584</v>
      </c>
      <c r="M510" s="83">
        <v>537.35999775857738</v>
      </c>
      <c r="N510" s="83"/>
      <c r="O510" s="84">
        <v>482.08815675670985</v>
      </c>
      <c r="P510" s="65" t="s">
        <v>389</v>
      </c>
      <c r="Q510" s="78">
        <v>665.81</v>
      </c>
      <c r="R510" s="78">
        <v>692.86</v>
      </c>
      <c r="S510" s="78">
        <v>657.09</v>
      </c>
      <c r="T510" s="78">
        <v>480</v>
      </c>
      <c r="U510" s="78"/>
      <c r="V510" s="79"/>
      <c r="W510" s="65" t="s">
        <v>390</v>
      </c>
      <c r="X510" s="78">
        <v>671.55</v>
      </c>
      <c r="Y510" s="78">
        <v>693.96</v>
      </c>
      <c r="Z510" s="78">
        <v>644.82000000000005</v>
      </c>
      <c r="AA510" s="78">
        <v>447.12</v>
      </c>
      <c r="AB510" s="78"/>
      <c r="AC510" s="79">
        <v>500.83</v>
      </c>
      <c r="AD510" s="65" t="s">
        <v>391</v>
      </c>
      <c r="AE510" s="68">
        <v>0.51129972389814904</v>
      </c>
      <c r="AF510" s="78">
        <v>723.19</v>
      </c>
      <c r="AG510" s="78">
        <v>777.73</v>
      </c>
      <c r="AH510" s="78">
        <v>659.07</v>
      </c>
      <c r="AI510" s="78"/>
      <c r="AJ510" s="78"/>
      <c r="AK510" s="79">
        <v>421.6</v>
      </c>
      <c r="AL510" s="69" t="s">
        <v>392</v>
      </c>
      <c r="AM510" s="70">
        <v>1</v>
      </c>
      <c r="AN510" s="78">
        <v>704.4</v>
      </c>
      <c r="AO510" s="78">
        <v>741.43</v>
      </c>
      <c r="AP510" s="78">
        <v>719.95</v>
      </c>
      <c r="AQ510" s="78">
        <v>728.38</v>
      </c>
      <c r="AR510" s="78"/>
      <c r="AS510" s="79"/>
      <c r="AT510" s="65" t="s">
        <v>393</v>
      </c>
      <c r="AU510" s="68">
        <v>3.6183377356442503E-2</v>
      </c>
      <c r="AV510" s="78">
        <v>637.98</v>
      </c>
      <c r="AW510" s="78">
        <v>702.27</v>
      </c>
      <c r="AX510" s="78">
        <v>642.88</v>
      </c>
      <c r="AY510" s="78">
        <v>389.51</v>
      </c>
      <c r="AZ510" s="78"/>
      <c r="BA510" s="79">
        <v>449.04</v>
      </c>
      <c r="BB510" s="65" t="s">
        <v>394</v>
      </c>
      <c r="BC510" s="78">
        <v>673.23</v>
      </c>
      <c r="BD510" s="78">
        <v>693.47</v>
      </c>
      <c r="BE510" s="78">
        <v>636.6</v>
      </c>
      <c r="BF510" s="78"/>
      <c r="BG510" s="78"/>
      <c r="BH510" s="79">
        <v>480.27</v>
      </c>
      <c r="BI510" s="65" t="s">
        <v>395</v>
      </c>
      <c r="BJ510" s="68">
        <v>0.13430751047598599</v>
      </c>
      <c r="BK510" s="78">
        <v>751.05</v>
      </c>
      <c r="BL510" s="78">
        <v>769.45</v>
      </c>
      <c r="BM510" s="78">
        <v>807.19</v>
      </c>
      <c r="BN510" s="78">
        <v>573.36</v>
      </c>
      <c r="BO510" s="78"/>
      <c r="BP510" s="79"/>
      <c r="BQ510" s="65" t="s">
        <v>396</v>
      </c>
      <c r="BR510" s="68">
        <v>1</v>
      </c>
      <c r="BS510" s="78">
        <v>643.9</v>
      </c>
      <c r="BT510" s="78">
        <v>655.41</v>
      </c>
      <c r="BU510" s="78">
        <v>684.05</v>
      </c>
      <c r="BV510" s="78"/>
      <c r="BW510" s="78"/>
      <c r="BX510" s="79">
        <v>500.08</v>
      </c>
      <c r="BY510" s="65" t="s">
        <v>397</v>
      </c>
      <c r="BZ510" s="78">
        <v>705.68</v>
      </c>
      <c r="CA510" s="78">
        <v>726.19</v>
      </c>
      <c r="CB510" s="78">
        <v>631.84</v>
      </c>
      <c r="CC510" s="78">
        <v>526.30999999999995</v>
      </c>
      <c r="CD510" s="78"/>
      <c r="CE510" s="79">
        <v>595.88</v>
      </c>
      <c r="CF510" s="65" t="s">
        <v>398</v>
      </c>
      <c r="CG510" s="78">
        <v>682.75</v>
      </c>
      <c r="CH510" s="78">
        <v>712.2</v>
      </c>
      <c r="CI510" s="78">
        <v>695.15</v>
      </c>
      <c r="CJ510" s="78"/>
      <c r="CK510" s="78"/>
      <c r="CL510" s="79"/>
      <c r="CM510" s="65" t="s">
        <v>399</v>
      </c>
      <c r="CN510" s="78">
        <v>620.70000000000005</v>
      </c>
      <c r="CO510" s="78">
        <v>632.52</v>
      </c>
      <c r="CP510" s="78">
        <v>672.32</v>
      </c>
      <c r="CQ510" s="78">
        <v>515.66</v>
      </c>
      <c r="CR510" s="78"/>
      <c r="CS510" s="79">
        <v>650.1</v>
      </c>
      <c r="CT510" s="65" t="s">
        <v>400</v>
      </c>
      <c r="CU510" s="78">
        <v>673.46</v>
      </c>
      <c r="CV510" s="78">
        <v>760.35</v>
      </c>
      <c r="CW510" s="78">
        <v>675.79</v>
      </c>
      <c r="CX510" s="78">
        <v>536.30999999999995</v>
      </c>
      <c r="CY510" s="78"/>
      <c r="CZ510" s="79"/>
      <c r="DA510" s="65" t="s">
        <v>401</v>
      </c>
      <c r="DB510" s="68">
        <v>0.13114754098360701</v>
      </c>
      <c r="DC510" s="78">
        <v>649.54999999999995</v>
      </c>
      <c r="DD510" s="78">
        <v>697.7</v>
      </c>
      <c r="DE510" s="78">
        <v>642.23</v>
      </c>
      <c r="DF510" s="78">
        <v>668.72</v>
      </c>
      <c r="DG510" s="78"/>
      <c r="DH510" s="79">
        <v>504</v>
      </c>
      <c r="DI510" s="65" t="s">
        <v>402</v>
      </c>
      <c r="DJ510" s="68">
        <v>3.1862354628007E-3</v>
      </c>
      <c r="DK510" s="78">
        <v>656.89</v>
      </c>
      <c r="DL510" s="78">
        <v>705.91</v>
      </c>
      <c r="DM510" s="78">
        <v>705.91</v>
      </c>
      <c r="DN510" s="78">
        <v>588.92999999999995</v>
      </c>
      <c r="DO510" s="78"/>
      <c r="DP510" s="79">
        <v>559.59</v>
      </c>
      <c r="DQ510" s="65" t="s">
        <v>403</v>
      </c>
      <c r="DR510" s="78">
        <v>650</v>
      </c>
      <c r="DS510" s="78">
        <v>694.5</v>
      </c>
      <c r="DT510" s="78">
        <v>811.05</v>
      </c>
      <c r="DU510" s="78">
        <v>729.45</v>
      </c>
      <c r="DV510" s="78"/>
      <c r="DW510" s="79"/>
      <c r="DX510" s="65" t="s">
        <v>404</v>
      </c>
      <c r="DY510" s="78">
        <v>692.91</v>
      </c>
      <c r="DZ510" s="78">
        <v>705.24</v>
      </c>
      <c r="EA510" s="78">
        <v>744.71</v>
      </c>
      <c r="EB510" s="78">
        <v>528.25</v>
      </c>
      <c r="EC510" s="78"/>
      <c r="ED510" s="79">
        <v>475.23</v>
      </c>
      <c r="EE510" s="65" t="s">
        <v>405</v>
      </c>
      <c r="EF510" s="68">
        <v>0.28962001853568098</v>
      </c>
      <c r="EG510" s="78">
        <v>673.53</v>
      </c>
      <c r="EH510" s="78">
        <v>725.75</v>
      </c>
      <c r="EI510" s="78">
        <v>616.26</v>
      </c>
      <c r="EJ510" s="78"/>
      <c r="EK510" s="78">
        <v>408.54</v>
      </c>
      <c r="EL510" s="79">
        <v>385.27</v>
      </c>
      <c r="EM510" s="65" t="s">
        <v>406</v>
      </c>
      <c r="EN510" s="78">
        <v>684.41</v>
      </c>
      <c r="EO510" s="78">
        <v>697.02</v>
      </c>
      <c r="EP510" s="78">
        <v>649.42999999999995</v>
      </c>
      <c r="EQ510" s="78"/>
      <c r="ER510" s="78"/>
      <c r="ES510" s="79">
        <v>474.7</v>
      </c>
      <c r="ET510" s="65" t="s">
        <v>407</v>
      </c>
      <c r="EU510" s="68">
        <v>1</v>
      </c>
      <c r="EV510" s="78">
        <v>640.02</v>
      </c>
      <c r="EW510" s="78">
        <v>690.75</v>
      </c>
      <c r="EX510" s="78">
        <v>677.67</v>
      </c>
      <c r="EY510" s="78"/>
      <c r="EZ510" s="78"/>
      <c r="FA510" s="79">
        <v>423.08</v>
      </c>
      <c r="FB510" s="65" t="s">
        <v>408</v>
      </c>
      <c r="FC510" s="78">
        <v>710.96</v>
      </c>
      <c r="FD510" s="78">
        <v>730.14</v>
      </c>
      <c r="FE510" s="78">
        <v>707.74</v>
      </c>
      <c r="FF510" s="78"/>
      <c r="FG510" s="78"/>
      <c r="FH510" s="79"/>
      <c r="FI510" s="65" t="s">
        <v>409</v>
      </c>
      <c r="FJ510" s="78">
        <v>666.64</v>
      </c>
      <c r="FK510" s="78">
        <v>694.41</v>
      </c>
      <c r="FL510" s="78">
        <v>364.65</v>
      </c>
      <c r="FM510" s="78">
        <v>465.17</v>
      </c>
      <c r="FN510" s="78"/>
      <c r="FO510" s="79">
        <v>455.43</v>
      </c>
      <c r="FP510" s="65" t="s">
        <v>410</v>
      </c>
      <c r="FQ510" s="68">
        <v>0.23940627244433799</v>
      </c>
      <c r="FR510" s="78">
        <v>636.41999999999996</v>
      </c>
      <c r="FS510" s="78">
        <v>662.1</v>
      </c>
      <c r="FT510" s="78">
        <v>662.97</v>
      </c>
      <c r="FU510" s="78">
        <v>557.66</v>
      </c>
      <c r="FV510" s="78">
        <v>479.88</v>
      </c>
      <c r="FW510" s="79">
        <v>402.42</v>
      </c>
      <c r="FX510" s="65" t="s">
        <v>411</v>
      </c>
      <c r="FY510" s="78">
        <v>675.03</v>
      </c>
      <c r="FZ510" s="78">
        <v>698.88</v>
      </c>
      <c r="GA510" s="78">
        <v>695.2</v>
      </c>
      <c r="GB510" s="78">
        <v>674.62</v>
      </c>
      <c r="GC510" s="78"/>
      <c r="GD510" s="79">
        <v>455.42</v>
      </c>
      <c r="GE510" s="65" t="s">
        <v>412</v>
      </c>
      <c r="GF510" s="68">
        <v>0.22678308198208399</v>
      </c>
      <c r="GG510" s="78">
        <v>667.91</v>
      </c>
      <c r="GH510" s="78">
        <v>711.24</v>
      </c>
      <c r="GI510" s="78">
        <v>466</v>
      </c>
      <c r="GJ510" s="78">
        <v>539.71</v>
      </c>
      <c r="GK510" s="78"/>
      <c r="GL510" s="79">
        <v>478.65</v>
      </c>
      <c r="GM510" s="65" t="s">
        <v>413</v>
      </c>
      <c r="GN510" s="68">
        <v>0.109013212401343</v>
      </c>
      <c r="GO510" s="78">
        <v>665.11</v>
      </c>
      <c r="GP510" s="78">
        <v>714.54</v>
      </c>
      <c r="GQ510" s="78">
        <v>626.70000000000005</v>
      </c>
      <c r="GR510" s="78">
        <v>530.57000000000005</v>
      </c>
      <c r="GS510" s="78"/>
      <c r="GT510" s="79"/>
      <c r="GU510" s="65" t="s">
        <v>414</v>
      </c>
      <c r="GV510" s="68">
        <v>1</v>
      </c>
      <c r="GW510" s="78">
        <v>632.98</v>
      </c>
      <c r="GX510" s="78">
        <v>655.34</v>
      </c>
      <c r="GY510" s="78">
        <v>617.24</v>
      </c>
      <c r="GZ510" s="78">
        <v>519</v>
      </c>
      <c r="HA510" s="78"/>
      <c r="HB510" s="79">
        <v>517.49</v>
      </c>
      <c r="HC510" s="65" t="s">
        <v>415</v>
      </c>
      <c r="HD510" s="68">
        <v>1</v>
      </c>
      <c r="HE510" s="78">
        <v>651.5</v>
      </c>
      <c r="HF510" s="78">
        <v>712.28</v>
      </c>
      <c r="HG510" s="78"/>
      <c r="HH510" s="78">
        <v>482.91</v>
      </c>
      <c r="HI510" s="78">
        <v>476.27</v>
      </c>
      <c r="HJ510" s="79">
        <v>500.89</v>
      </c>
      <c r="HK510" s="85" t="s">
        <v>416</v>
      </c>
      <c r="HL510" s="68">
        <v>1.2463388795413499</v>
      </c>
      <c r="HM510" s="78">
        <v>610.73</v>
      </c>
      <c r="HN510" s="78">
        <v>660.04</v>
      </c>
      <c r="HO510" s="78">
        <v>605.21</v>
      </c>
      <c r="HP510" s="78"/>
      <c r="HQ510" s="78"/>
      <c r="HR510" s="79"/>
    </row>
    <row r="511" spans="1:226" x14ac:dyDescent="0.25">
      <c r="A511" s="81">
        <v>41883</v>
      </c>
      <c r="B511" s="82" t="s">
        <v>387</v>
      </c>
      <c r="C511" s="83">
        <v>660.91485662062212</v>
      </c>
      <c r="D511" s="83">
        <v>689.58508087054395</v>
      </c>
      <c r="E511" s="83">
        <v>653.79615000056401</v>
      </c>
      <c r="F511" s="83">
        <v>526.82891114283302</v>
      </c>
      <c r="G511" s="83">
        <v>470.19523138832989</v>
      </c>
      <c r="H511" s="84">
        <v>453.466686417056</v>
      </c>
      <c r="I511" s="82" t="s">
        <v>388</v>
      </c>
      <c r="J511" s="83">
        <v>674.06590957327342</v>
      </c>
      <c r="K511" s="83">
        <v>690.90487283291452</v>
      </c>
      <c r="L511" s="83">
        <v>654.20163040959994</v>
      </c>
      <c r="M511" s="83">
        <v>526.92783281473191</v>
      </c>
      <c r="N511" s="83"/>
      <c r="O511" s="84">
        <v>486.59688459373575</v>
      </c>
      <c r="P511" s="65" t="s">
        <v>389</v>
      </c>
      <c r="Q511" s="78">
        <v>641.64</v>
      </c>
      <c r="R511" s="78">
        <v>673.69</v>
      </c>
      <c r="S511" s="78">
        <v>654.02</v>
      </c>
      <c r="T511" s="78">
        <v>480</v>
      </c>
      <c r="U511" s="78"/>
      <c r="V511" s="79"/>
      <c r="W511" s="65" t="s">
        <v>390</v>
      </c>
      <c r="X511" s="78">
        <v>702.63</v>
      </c>
      <c r="Y511" s="78">
        <v>731.4</v>
      </c>
      <c r="Z511" s="78">
        <v>636.22</v>
      </c>
      <c r="AA511" s="78">
        <v>447.12</v>
      </c>
      <c r="AB511" s="78"/>
      <c r="AC511" s="79">
        <v>500.83</v>
      </c>
      <c r="AD511" s="65" t="s">
        <v>391</v>
      </c>
      <c r="AE511" s="68">
        <v>0.51129972389814904</v>
      </c>
      <c r="AF511" s="78">
        <v>723.49</v>
      </c>
      <c r="AG511" s="78">
        <v>778.03</v>
      </c>
      <c r="AH511" s="78">
        <v>659.07</v>
      </c>
      <c r="AI511" s="78"/>
      <c r="AJ511" s="78"/>
      <c r="AK511" s="79">
        <v>421.6</v>
      </c>
      <c r="AL511" s="69" t="s">
        <v>392</v>
      </c>
      <c r="AM511" s="70">
        <v>1</v>
      </c>
      <c r="AN511" s="78">
        <v>704.75</v>
      </c>
      <c r="AO511" s="78">
        <v>741.43</v>
      </c>
      <c r="AP511" s="78">
        <v>719.95</v>
      </c>
      <c r="AQ511" s="78">
        <v>728.38</v>
      </c>
      <c r="AR511" s="78"/>
      <c r="AS511" s="79"/>
      <c r="AT511" s="65" t="s">
        <v>393</v>
      </c>
      <c r="AU511" s="68">
        <v>3.6051625928329403E-2</v>
      </c>
      <c r="AV511" s="78">
        <v>635.69000000000005</v>
      </c>
      <c r="AW511" s="78">
        <v>699.36</v>
      </c>
      <c r="AX511" s="78">
        <v>641.82000000000005</v>
      </c>
      <c r="AY511" s="78">
        <v>388.1</v>
      </c>
      <c r="AZ511" s="78"/>
      <c r="BA511" s="79">
        <v>447.71</v>
      </c>
      <c r="BB511" s="65" t="s">
        <v>394</v>
      </c>
      <c r="BC511" s="78">
        <v>673.23</v>
      </c>
      <c r="BD511" s="78">
        <v>694.31</v>
      </c>
      <c r="BE511" s="78">
        <v>638.41999999999996</v>
      </c>
      <c r="BF511" s="78"/>
      <c r="BG511" s="78"/>
      <c r="BH511" s="79">
        <v>484.3</v>
      </c>
      <c r="BI511" s="65" t="s">
        <v>395</v>
      </c>
      <c r="BJ511" s="68">
        <v>0.13423899911402301</v>
      </c>
      <c r="BK511" s="78">
        <v>731.33</v>
      </c>
      <c r="BL511" s="78">
        <v>761.54</v>
      </c>
      <c r="BM511" s="78">
        <v>799.26</v>
      </c>
      <c r="BN511" s="78">
        <v>573.07000000000005</v>
      </c>
      <c r="BO511" s="78"/>
      <c r="BP511" s="79"/>
      <c r="BQ511" s="65" t="s">
        <v>396</v>
      </c>
      <c r="BR511" s="68">
        <v>1</v>
      </c>
      <c r="BS511" s="78">
        <v>642.23</v>
      </c>
      <c r="BT511" s="78">
        <v>659.58</v>
      </c>
      <c r="BU511" s="78">
        <v>682.38</v>
      </c>
      <c r="BV511" s="78"/>
      <c r="BW511" s="78"/>
      <c r="BX511" s="79">
        <v>500.08</v>
      </c>
      <c r="BY511" s="65" t="s">
        <v>397</v>
      </c>
      <c r="BZ511" s="78">
        <v>702.78</v>
      </c>
      <c r="CA511" s="78">
        <v>723.74</v>
      </c>
      <c r="CB511" s="78">
        <v>630.99</v>
      </c>
      <c r="CC511" s="78">
        <v>511.7</v>
      </c>
      <c r="CD511" s="78"/>
      <c r="CE511" s="79">
        <v>600.41999999999996</v>
      </c>
      <c r="CF511" s="65" t="s">
        <v>398</v>
      </c>
      <c r="CG511" s="78">
        <v>682.75</v>
      </c>
      <c r="CH511" s="78">
        <v>712.2</v>
      </c>
      <c r="CI511" s="78">
        <v>690.31</v>
      </c>
      <c r="CJ511" s="78"/>
      <c r="CK511" s="78"/>
      <c r="CL511" s="79"/>
      <c r="CM511" s="65" t="s">
        <v>399</v>
      </c>
      <c r="CN511" s="78">
        <v>636.12</v>
      </c>
      <c r="CO511" s="78">
        <v>641.6</v>
      </c>
      <c r="CP511" s="78">
        <v>669.32</v>
      </c>
      <c r="CQ511" s="78">
        <v>507.17</v>
      </c>
      <c r="CR511" s="78"/>
      <c r="CS511" s="79">
        <v>654.67999999999995</v>
      </c>
      <c r="CT511" s="65" t="s">
        <v>400</v>
      </c>
      <c r="CU511" s="78">
        <v>672.74</v>
      </c>
      <c r="CV511" s="78">
        <v>760.38</v>
      </c>
      <c r="CW511" s="78">
        <v>672.99</v>
      </c>
      <c r="CX511" s="78">
        <v>527.96</v>
      </c>
      <c r="CY511" s="78"/>
      <c r="CZ511" s="79"/>
      <c r="DA511" s="65" t="s">
        <v>401</v>
      </c>
      <c r="DB511" s="68">
        <v>0.131345636041243</v>
      </c>
      <c r="DC511" s="78">
        <v>637.5</v>
      </c>
      <c r="DD511" s="78">
        <v>688.67</v>
      </c>
      <c r="DE511" s="78">
        <v>634.48</v>
      </c>
      <c r="DF511" s="78">
        <v>669.73</v>
      </c>
      <c r="DG511" s="78"/>
      <c r="DH511" s="79">
        <v>505.81</v>
      </c>
      <c r="DI511" s="65" t="s">
        <v>402</v>
      </c>
      <c r="DJ511" s="68">
        <v>3.1821797931583101E-3</v>
      </c>
      <c r="DK511" s="78">
        <v>651.38</v>
      </c>
      <c r="DL511" s="78">
        <v>700.9</v>
      </c>
      <c r="DM511" s="78">
        <v>700.9</v>
      </c>
      <c r="DN511" s="78">
        <v>539.03</v>
      </c>
      <c r="DO511" s="78"/>
      <c r="DP511" s="79">
        <v>563.63</v>
      </c>
      <c r="DQ511" s="65" t="s">
        <v>403</v>
      </c>
      <c r="DR511" s="78">
        <v>650</v>
      </c>
      <c r="DS511" s="78">
        <v>694.5</v>
      </c>
      <c r="DT511" s="78">
        <v>808.05</v>
      </c>
      <c r="DU511" s="78">
        <v>728.63</v>
      </c>
      <c r="DV511" s="78"/>
      <c r="DW511" s="79"/>
      <c r="DX511" s="65" t="s">
        <v>404</v>
      </c>
      <c r="DY511" s="78">
        <v>694.86</v>
      </c>
      <c r="DZ511" s="78">
        <v>706.01</v>
      </c>
      <c r="EA511" s="78">
        <v>740.4</v>
      </c>
      <c r="EB511" s="78">
        <v>520.48</v>
      </c>
      <c r="EC511" s="78"/>
      <c r="ED511" s="79">
        <v>482.07</v>
      </c>
      <c r="EE511" s="65" t="s">
        <v>405</v>
      </c>
      <c r="EF511" s="68">
        <v>0.28962001853568098</v>
      </c>
      <c r="EG511" s="78">
        <v>674.42</v>
      </c>
      <c r="EH511" s="78">
        <v>723.17</v>
      </c>
      <c r="EI511" s="78">
        <v>614.59</v>
      </c>
      <c r="EJ511" s="78"/>
      <c r="EK511" s="78">
        <v>408.54</v>
      </c>
      <c r="EL511" s="79">
        <v>387.3</v>
      </c>
      <c r="EM511" s="65" t="s">
        <v>406</v>
      </c>
      <c r="EN511" s="78">
        <v>684.41</v>
      </c>
      <c r="EO511" s="78">
        <v>697.02</v>
      </c>
      <c r="EP511" s="78">
        <v>649.42999999999995</v>
      </c>
      <c r="EQ511" s="78"/>
      <c r="ER511" s="78"/>
      <c r="ES511" s="79">
        <v>474.7</v>
      </c>
      <c r="ET511" s="65" t="s">
        <v>407</v>
      </c>
      <c r="EU511" s="68">
        <v>1</v>
      </c>
      <c r="EV511" s="78">
        <v>634.03</v>
      </c>
      <c r="EW511" s="78">
        <v>690.95</v>
      </c>
      <c r="EX511" s="78">
        <v>677.88</v>
      </c>
      <c r="EY511" s="78"/>
      <c r="EZ511" s="78"/>
      <c r="FA511" s="79">
        <v>424.73</v>
      </c>
      <c r="FB511" s="65" t="s">
        <v>408</v>
      </c>
      <c r="FC511" s="78">
        <v>710.96</v>
      </c>
      <c r="FD511" s="78">
        <v>730.14</v>
      </c>
      <c r="FE511" s="78">
        <v>707.74</v>
      </c>
      <c r="FF511" s="78"/>
      <c r="FG511" s="78"/>
      <c r="FH511" s="79"/>
      <c r="FI511" s="65" t="s">
        <v>409</v>
      </c>
      <c r="FJ511" s="78">
        <v>655.07000000000005</v>
      </c>
      <c r="FK511" s="78">
        <v>691.1</v>
      </c>
      <c r="FL511" s="78">
        <v>364.65</v>
      </c>
      <c r="FM511" s="78">
        <v>465.17</v>
      </c>
      <c r="FN511" s="78"/>
      <c r="FO511" s="79">
        <v>445.51</v>
      </c>
      <c r="FP511" s="65" t="s">
        <v>410</v>
      </c>
      <c r="FQ511" s="68">
        <v>0.23763129128843699</v>
      </c>
      <c r="FR511" s="78">
        <v>633.38</v>
      </c>
      <c r="FS511" s="78">
        <v>658.83</v>
      </c>
      <c r="FT511" s="78">
        <v>651.66</v>
      </c>
      <c r="FU511" s="78">
        <v>532.14</v>
      </c>
      <c r="FV511" s="78">
        <v>476.15</v>
      </c>
      <c r="FW511" s="79">
        <v>401.92</v>
      </c>
      <c r="FX511" s="65" t="s">
        <v>411</v>
      </c>
      <c r="FY511" s="78">
        <v>669.33</v>
      </c>
      <c r="FZ511" s="78">
        <v>695.63</v>
      </c>
      <c r="GA511" s="78">
        <v>694.39</v>
      </c>
      <c r="GB511" s="78">
        <v>666.65</v>
      </c>
      <c r="GC511" s="78"/>
      <c r="GD511" s="79">
        <v>459.49</v>
      </c>
      <c r="GE511" s="65" t="s">
        <v>412</v>
      </c>
      <c r="GF511" s="68">
        <v>0.22747952684258399</v>
      </c>
      <c r="GG511" s="78">
        <v>664.77</v>
      </c>
      <c r="GH511" s="78">
        <v>718.42</v>
      </c>
      <c r="GI511" s="78">
        <v>459.95</v>
      </c>
      <c r="GJ511" s="78">
        <v>548.46</v>
      </c>
      <c r="GK511" s="78"/>
      <c r="GL511" s="79">
        <v>480.75</v>
      </c>
      <c r="GM511" s="65" t="s">
        <v>413</v>
      </c>
      <c r="GN511" s="68">
        <v>0.10878906887436</v>
      </c>
      <c r="GO511" s="78">
        <v>655.04</v>
      </c>
      <c r="GP511" s="78">
        <v>704.37</v>
      </c>
      <c r="GQ511" s="78">
        <v>622.88</v>
      </c>
      <c r="GR511" s="78">
        <v>528.28</v>
      </c>
      <c r="GS511" s="78"/>
      <c r="GT511" s="79"/>
      <c r="GU511" s="65" t="s">
        <v>414</v>
      </c>
      <c r="GV511" s="68">
        <v>1</v>
      </c>
      <c r="GW511" s="78">
        <v>635.54</v>
      </c>
      <c r="GX511" s="78">
        <v>660.43</v>
      </c>
      <c r="GY511" s="78">
        <v>621.33000000000004</v>
      </c>
      <c r="GZ511" s="78">
        <v>519</v>
      </c>
      <c r="HA511" s="78"/>
      <c r="HB511" s="79">
        <v>524.91999999999996</v>
      </c>
      <c r="HC511" s="65" t="s">
        <v>415</v>
      </c>
      <c r="HD511" s="68">
        <v>1</v>
      </c>
      <c r="HE511" s="78">
        <v>652.33000000000004</v>
      </c>
      <c r="HF511" s="78">
        <v>713.12</v>
      </c>
      <c r="HG511" s="78"/>
      <c r="HH511" s="78">
        <v>473.44</v>
      </c>
      <c r="HI511" s="78">
        <v>466.81</v>
      </c>
      <c r="HJ511" s="79">
        <v>501.72</v>
      </c>
      <c r="HK511" s="85" t="s">
        <v>416</v>
      </c>
      <c r="HL511" s="68">
        <v>1.26542233470421</v>
      </c>
      <c r="HM511" s="78">
        <v>616.55999999999995</v>
      </c>
      <c r="HN511" s="78">
        <v>666.75</v>
      </c>
      <c r="HO511" s="78">
        <v>607.5</v>
      </c>
      <c r="HP511" s="78"/>
      <c r="HQ511" s="78"/>
      <c r="HR511" s="79"/>
    </row>
    <row r="512" spans="1:226" x14ac:dyDescent="0.25">
      <c r="A512" s="81">
        <v>41876</v>
      </c>
      <c r="B512" s="82" t="s">
        <v>387</v>
      </c>
      <c r="C512" s="83">
        <v>655.55331089976062</v>
      </c>
      <c r="D512" s="83">
        <v>683.54208408153715</v>
      </c>
      <c r="E512" s="83">
        <v>648.33443864177536</v>
      </c>
      <c r="F512" s="83">
        <v>524.00926723165833</v>
      </c>
      <c r="G512" s="83">
        <v>471.6194768611669</v>
      </c>
      <c r="H512" s="84">
        <v>454.82806209499336</v>
      </c>
      <c r="I512" s="82" t="s">
        <v>388</v>
      </c>
      <c r="J512" s="83">
        <v>666.02890584172849</v>
      </c>
      <c r="K512" s="83">
        <v>682.54596866605357</v>
      </c>
      <c r="L512" s="83">
        <v>648.75596565919216</v>
      </c>
      <c r="M512" s="83">
        <v>524.48758498491088</v>
      </c>
      <c r="N512" s="83"/>
      <c r="O512" s="84">
        <v>486.07350034275277</v>
      </c>
      <c r="P512" s="65" t="s">
        <v>389</v>
      </c>
      <c r="Q512" s="78">
        <v>628.30999999999995</v>
      </c>
      <c r="R512" s="78">
        <v>666.19</v>
      </c>
      <c r="S512" s="78">
        <v>646.05999999999995</v>
      </c>
      <c r="T512" s="78">
        <v>474</v>
      </c>
      <c r="U512" s="78"/>
      <c r="V512" s="79"/>
      <c r="W512" s="65" t="s">
        <v>390</v>
      </c>
      <c r="X512" s="78">
        <v>662.96</v>
      </c>
      <c r="Y512" s="78">
        <v>690</v>
      </c>
      <c r="Z512" s="78">
        <v>636.22</v>
      </c>
      <c r="AA512" s="78">
        <v>434</v>
      </c>
      <c r="AB512" s="78"/>
      <c r="AC512" s="79">
        <v>490.91</v>
      </c>
      <c r="AD512" s="65" t="s">
        <v>391</v>
      </c>
      <c r="AE512" s="68">
        <v>0.51129972389814904</v>
      </c>
      <c r="AF512" s="78">
        <v>723.49</v>
      </c>
      <c r="AG512" s="78">
        <v>778.03</v>
      </c>
      <c r="AH512" s="78">
        <v>659.07</v>
      </c>
      <c r="AI512" s="78"/>
      <c r="AJ512" s="78"/>
      <c r="AK512" s="79">
        <v>421.6</v>
      </c>
      <c r="AL512" s="69" t="s">
        <v>392</v>
      </c>
      <c r="AM512" s="70">
        <v>1</v>
      </c>
      <c r="AN512" s="78">
        <v>705.94</v>
      </c>
      <c r="AO512" s="78">
        <v>741.68</v>
      </c>
      <c r="AP512" s="78">
        <v>720.36</v>
      </c>
      <c r="AQ512" s="78">
        <v>728.38</v>
      </c>
      <c r="AR512" s="78"/>
      <c r="AS512" s="79"/>
      <c r="AT512" s="65" t="s">
        <v>393</v>
      </c>
      <c r="AU512" s="68">
        <v>3.59285739948981E-2</v>
      </c>
      <c r="AV512" s="78">
        <v>631.79999999999995</v>
      </c>
      <c r="AW512" s="78">
        <v>696.49</v>
      </c>
      <c r="AX512" s="78">
        <v>636.33000000000004</v>
      </c>
      <c r="AY512" s="78">
        <v>386.77</v>
      </c>
      <c r="AZ512" s="78"/>
      <c r="BA512" s="79">
        <v>447.07</v>
      </c>
      <c r="BB512" s="65" t="s">
        <v>394</v>
      </c>
      <c r="BC512" s="78">
        <v>653.9</v>
      </c>
      <c r="BD512" s="78">
        <v>672.46</v>
      </c>
      <c r="BE512" s="78">
        <v>630.5</v>
      </c>
      <c r="BF512" s="78"/>
      <c r="BG512" s="78"/>
      <c r="BH512" s="79">
        <v>482.28</v>
      </c>
      <c r="BI512" s="65" t="s">
        <v>395</v>
      </c>
      <c r="BJ512" s="68">
        <v>0.134134563794399</v>
      </c>
      <c r="BK512" s="78">
        <v>730.77</v>
      </c>
      <c r="BL512" s="78">
        <v>754.51</v>
      </c>
      <c r="BM512" s="78">
        <v>792.2</v>
      </c>
      <c r="BN512" s="78">
        <v>565.91</v>
      </c>
      <c r="BO512" s="78"/>
      <c r="BP512" s="79"/>
      <c r="BQ512" s="65" t="s">
        <v>396</v>
      </c>
      <c r="BR512" s="68">
        <v>1</v>
      </c>
      <c r="BS512" s="78">
        <v>633.9</v>
      </c>
      <c r="BT512" s="78">
        <v>650.41</v>
      </c>
      <c r="BU512" s="78">
        <v>679.05</v>
      </c>
      <c r="BV512" s="78"/>
      <c r="BW512" s="78"/>
      <c r="BX512" s="79">
        <v>500.08</v>
      </c>
      <c r="BY512" s="65" t="s">
        <v>397</v>
      </c>
      <c r="BZ512" s="78">
        <v>697.73</v>
      </c>
      <c r="CA512" s="78">
        <v>719.18</v>
      </c>
      <c r="CB512" s="78">
        <v>630.5</v>
      </c>
      <c r="CC512" s="78">
        <v>513.87</v>
      </c>
      <c r="CD512" s="78"/>
      <c r="CE512" s="79">
        <v>600.19000000000005</v>
      </c>
      <c r="CF512" s="65" t="s">
        <v>398</v>
      </c>
      <c r="CG512" s="78">
        <v>697.27</v>
      </c>
      <c r="CH512" s="78">
        <v>729.14</v>
      </c>
      <c r="CI512" s="78">
        <v>683.85</v>
      </c>
      <c r="CJ512" s="78"/>
      <c r="CK512" s="78"/>
      <c r="CL512" s="79"/>
      <c r="CM512" s="65" t="s">
        <v>399</v>
      </c>
      <c r="CN512" s="78">
        <v>632.28</v>
      </c>
      <c r="CO512" s="78">
        <v>639.6</v>
      </c>
      <c r="CP512" s="78">
        <v>666.4</v>
      </c>
      <c r="CQ512" s="78">
        <v>500.82</v>
      </c>
      <c r="CR512" s="78"/>
      <c r="CS512" s="79">
        <v>657.77</v>
      </c>
      <c r="CT512" s="65" t="s">
        <v>400</v>
      </c>
      <c r="CU512" s="78">
        <v>676.23</v>
      </c>
      <c r="CV512" s="78">
        <v>761.35</v>
      </c>
      <c r="CW512" s="78">
        <v>662.72</v>
      </c>
      <c r="CX512" s="78">
        <v>521.03</v>
      </c>
      <c r="CY512" s="78"/>
      <c r="CZ512" s="79"/>
      <c r="DA512" s="65" t="s">
        <v>401</v>
      </c>
      <c r="DB512" s="68">
        <v>0.13104785867798899</v>
      </c>
      <c r="DC512" s="78">
        <v>646.12</v>
      </c>
      <c r="DD512" s="78">
        <v>697.07</v>
      </c>
      <c r="DE512" s="78">
        <v>639.42999999999995</v>
      </c>
      <c r="DF512" s="78">
        <v>668.21</v>
      </c>
      <c r="DG512" s="78"/>
      <c r="DH512" s="79">
        <v>501.42</v>
      </c>
      <c r="DI512" s="65" t="s">
        <v>402</v>
      </c>
      <c r="DJ512" s="68">
        <v>3.1952965235173799E-3</v>
      </c>
      <c r="DK512" s="78">
        <v>644.34</v>
      </c>
      <c r="DL512" s="78">
        <v>697.2</v>
      </c>
      <c r="DM512" s="78">
        <v>697.2</v>
      </c>
      <c r="DN512" s="78">
        <v>611.85</v>
      </c>
      <c r="DO512" s="78"/>
      <c r="DP512" s="79">
        <v>567.04</v>
      </c>
      <c r="DQ512" s="65" t="s">
        <v>403</v>
      </c>
      <c r="DR512" s="78">
        <v>668.8</v>
      </c>
      <c r="DS512" s="78">
        <v>705.38</v>
      </c>
      <c r="DT512" s="78">
        <v>800.51</v>
      </c>
      <c r="DU512" s="78">
        <v>720.8</v>
      </c>
      <c r="DV512" s="78"/>
      <c r="DW512" s="79"/>
      <c r="DX512" s="65" t="s">
        <v>404</v>
      </c>
      <c r="DY512" s="78">
        <v>696.38</v>
      </c>
      <c r="DZ512" s="78">
        <v>706.61</v>
      </c>
      <c r="EA512" s="78">
        <v>738.22</v>
      </c>
      <c r="EB512" s="78">
        <v>512.94000000000005</v>
      </c>
      <c r="EC512" s="78"/>
      <c r="ED512" s="79">
        <v>482.07</v>
      </c>
      <c r="EE512" s="65" t="s">
        <v>405</v>
      </c>
      <c r="EF512" s="68">
        <v>0.28962001853568098</v>
      </c>
      <c r="EG512" s="78">
        <v>666.29</v>
      </c>
      <c r="EH512" s="78">
        <v>714.06</v>
      </c>
      <c r="EI512" s="78">
        <v>605.73</v>
      </c>
      <c r="EJ512" s="78"/>
      <c r="EK512" s="78">
        <v>408.54</v>
      </c>
      <c r="EL512" s="79">
        <v>393.47</v>
      </c>
      <c r="EM512" s="65" t="s">
        <v>406</v>
      </c>
      <c r="EN512" s="78">
        <v>670.78</v>
      </c>
      <c r="EO512" s="78">
        <v>685.41</v>
      </c>
      <c r="EP512" s="78">
        <v>636.71</v>
      </c>
      <c r="EQ512" s="78"/>
      <c r="ER512" s="78"/>
      <c r="ES512" s="79">
        <v>468.32</v>
      </c>
      <c r="ET512" s="65" t="s">
        <v>407</v>
      </c>
      <c r="EU512" s="68">
        <v>1</v>
      </c>
      <c r="EV512" s="78">
        <v>634.03</v>
      </c>
      <c r="EW512" s="78">
        <v>690.95</v>
      </c>
      <c r="EX512" s="78">
        <v>677.88</v>
      </c>
      <c r="EY512" s="78"/>
      <c r="EZ512" s="78"/>
      <c r="FA512" s="79">
        <v>424.73</v>
      </c>
      <c r="FB512" s="65" t="s">
        <v>408</v>
      </c>
      <c r="FC512" s="78">
        <v>710.96</v>
      </c>
      <c r="FD512" s="78">
        <v>730.14</v>
      </c>
      <c r="FE512" s="78">
        <v>707.74</v>
      </c>
      <c r="FF512" s="78"/>
      <c r="FG512" s="78"/>
      <c r="FH512" s="79"/>
      <c r="FI512" s="65" t="s">
        <v>409</v>
      </c>
      <c r="FJ512" s="78">
        <v>650.12</v>
      </c>
      <c r="FK512" s="78">
        <v>680.36</v>
      </c>
      <c r="FL512" s="78">
        <v>364.65</v>
      </c>
      <c r="FM512" s="78">
        <v>465.17</v>
      </c>
      <c r="FN512" s="78"/>
      <c r="FO512" s="79">
        <v>444.68</v>
      </c>
      <c r="FP512" s="65" t="s">
        <v>410</v>
      </c>
      <c r="FQ512" s="68">
        <v>0.23932033026205601</v>
      </c>
      <c r="FR512" s="78">
        <v>641.89</v>
      </c>
      <c r="FS512" s="78">
        <v>666.54</v>
      </c>
      <c r="FT512" s="78">
        <v>649.95000000000005</v>
      </c>
      <c r="FU512" s="78">
        <v>542.87</v>
      </c>
      <c r="FV512" s="78">
        <v>480.82</v>
      </c>
      <c r="FW512" s="79">
        <v>407.2</v>
      </c>
      <c r="FX512" s="65" t="s">
        <v>411</v>
      </c>
      <c r="FY512" s="78">
        <v>663.64</v>
      </c>
      <c r="FZ512" s="78">
        <v>695.63</v>
      </c>
      <c r="GA512" s="78">
        <v>696.83</v>
      </c>
      <c r="GB512" s="78">
        <v>663.11</v>
      </c>
      <c r="GC512" s="78"/>
      <c r="GD512" s="79">
        <v>458.67</v>
      </c>
      <c r="GE512" s="65" t="s">
        <v>412</v>
      </c>
      <c r="GF512" s="68">
        <v>0.227520931925737</v>
      </c>
      <c r="GG512" s="78">
        <v>658.98</v>
      </c>
      <c r="GH512" s="78">
        <v>718.99</v>
      </c>
      <c r="GI512" s="78">
        <v>448.88</v>
      </c>
      <c r="GJ512" s="78">
        <v>541.58000000000004</v>
      </c>
      <c r="GK512" s="78"/>
      <c r="GL512" s="79">
        <v>480.25</v>
      </c>
      <c r="GM512" s="65" t="s">
        <v>413</v>
      </c>
      <c r="GN512" s="68">
        <v>0.109302757708577</v>
      </c>
      <c r="GO512" s="78">
        <v>649.39</v>
      </c>
      <c r="GP512" s="78">
        <v>698.95</v>
      </c>
      <c r="GQ512" s="78">
        <v>615.67999999999995</v>
      </c>
      <c r="GR512" s="78">
        <v>515.91</v>
      </c>
      <c r="GS512" s="78"/>
      <c r="GT512" s="79"/>
      <c r="GU512" s="65" t="s">
        <v>414</v>
      </c>
      <c r="GV512" s="68">
        <v>1</v>
      </c>
      <c r="GW512" s="78">
        <v>635.54</v>
      </c>
      <c r="GX512" s="78">
        <v>660.43</v>
      </c>
      <c r="GY512" s="78">
        <v>621.33000000000004</v>
      </c>
      <c r="GZ512" s="78">
        <v>533</v>
      </c>
      <c r="HA512" s="78"/>
      <c r="HB512" s="79">
        <v>524.91999999999996</v>
      </c>
      <c r="HC512" s="65" t="s">
        <v>415</v>
      </c>
      <c r="HD512" s="68">
        <v>1</v>
      </c>
      <c r="HE512" s="78">
        <v>654.83000000000004</v>
      </c>
      <c r="HF512" s="78">
        <v>713.95</v>
      </c>
      <c r="HG512" s="78"/>
      <c r="HH512" s="78">
        <v>471.35</v>
      </c>
      <c r="HI512" s="78">
        <v>464.71</v>
      </c>
      <c r="HJ512" s="79">
        <v>500.89</v>
      </c>
      <c r="HK512" s="85" t="s">
        <v>416</v>
      </c>
      <c r="HL512" s="68">
        <v>1.25680244322395</v>
      </c>
      <c r="HM512" s="78">
        <v>615.86</v>
      </c>
      <c r="HN512" s="78">
        <v>666.33</v>
      </c>
      <c r="HO512" s="78">
        <v>586.49</v>
      </c>
      <c r="HP512" s="78"/>
      <c r="HQ512" s="78"/>
      <c r="HR512" s="79"/>
    </row>
    <row r="513" spans="1:226" x14ac:dyDescent="0.25">
      <c r="A513" s="81">
        <v>41869</v>
      </c>
      <c r="B513" s="82" t="s">
        <v>387</v>
      </c>
      <c r="C513" s="83">
        <v>660.00710649169002</v>
      </c>
      <c r="D513" s="83">
        <v>689.67204233293057</v>
      </c>
      <c r="E513" s="83">
        <v>653.95521957369795</v>
      </c>
      <c r="F513" s="83">
        <v>523.80740808774101</v>
      </c>
      <c r="G513" s="83">
        <v>471.57058350100596</v>
      </c>
      <c r="H513" s="84">
        <v>454.83779036290849</v>
      </c>
      <c r="I513" s="82" t="s">
        <v>388</v>
      </c>
      <c r="J513" s="83">
        <v>670.80651877708851</v>
      </c>
      <c r="K513" s="83">
        <v>689.68715424861898</v>
      </c>
      <c r="L513" s="83">
        <v>654.45364215088478</v>
      </c>
      <c r="M513" s="83">
        <v>524.16819527543873</v>
      </c>
      <c r="N513" s="83"/>
      <c r="O513" s="84">
        <v>487.07642650390619</v>
      </c>
      <c r="P513" s="65" t="s">
        <v>389</v>
      </c>
      <c r="Q513" s="78">
        <v>623.30999999999995</v>
      </c>
      <c r="R513" s="78">
        <v>667.86</v>
      </c>
      <c r="S513" s="78">
        <v>645.35</v>
      </c>
      <c r="T513" s="78">
        <v>474</v>
      </c>
      <c r="U513" s="78"/>
      <c r="V513" s="79"/>
      <c r="W513" s="65" t="s">
        <v>390</v>
      </c>
      <c r="X513" s="78">
        <v>673.45</v>
      </c>
      <c r="Y513" s="78">
        <v>703.38</v>
      </c>
      <c r="Z513" s="78">
        <v>649.86</v>
      </c>
      <c r="AA513" s="78">
        <v>434</v>
      </c>
      <c r="AB513" s="78"/>
      <c r="AC513" s="79">
        <v>498.35</v>
      </c>
      <c r="AD513" s="65" t="s">
        <v>391</v>
      </c>
      <c r="AE513" s="68">
        <v>0.51129972389814904</v>
      </c>
      <c r="AF513" s="78">
        <v>723.49</v>
      </c>
      <c r="AG513" s="78">
        <v>778.03</v>
      </c>
      <c r="AH513" s="78">
        <v>659.07</v>
      </c>
      <c r="AI513" s="78"/>
      <c r="AJ513" s="78"/>
      <c r="AK513" s="79">
        <v>421.6</v>
      </c>
      <c r="AL513" s="69" t="s">
        <v>392</v>
      </c>
      <c r="AM513" s="70">
        <v>1</v>
      </c>
      <c r="AN513" s="78">
        <v>713.44</v>
      </c>
      <c r="AO513" s="78">
        <v>741.69</v>
      </c>
      <c r="AP513" s="78">
        <v>724.22</v>
      </c>
      <c r="AQ513" s="78">
        <v>728.38</v>
      </c>
      <c r="AR513" s="78"/>
      <c r="AS513" s="79"/>
      <c r="AT513" s="65" t="s">
        <v>393</v>
      </c>
      <c r="AU513" s="68">
        <v>3.5842293906809999E-2</v>
      </c>
      <c r="AV513" s="78">
        <v>631.70000000000005</v>
      </c>
      <c r="AW513" s="78">
        <v>696.13</v>
      </c>
      <c r="AX513" s="78">
        <v>637.97</v>
      </c>
      <c r="AY513" s="78">
        <v>385.84</v>
      </c>
      <c r="AZ513" s="78"/>
      <c r="BA513" s="79">
        <v>445.17</v>
      </c>
      <c r="BB513" s="65" t="s">
        <v>394</v>
      </c>
      <c r="BC513" s="78">
        <v>660.63</v>
      </c>
      <c r="BD513" s="78">
        <v>687.58</v>
      </c>
      <c r="BE513" s="78">
        <v>635.12</v>
      </c>
      <c r="BF513" s="78"/>
      <c r="BG513" s="78"/>
      <c r="BH513" s="79">
        <v>482.28</v>
      </c>
      <c r="BI513" s="65" t="s">
        <v>395</v>
      </c>
      <c r="BJ513" s="68">
        <v>0.13412916638723099</v>
      </c>
      <c r="BK513" s="78">
        <v>726.44</v>
      </c>
      <c r="BL513" s="78">
        <v>763.06</v>
      </c>
      <c r="BM513" s="78">
        <v>800.75</v>
      </c>
      <c r="BN513" s="78">
        <v>559.17999999999995</v>
      </c>
      <c r="BO513" s="78"/>
      <c r="BP513" s="79"/>
      <c r="BQ513" s="65" t="s">
        <v>396</v>
      </c>
      <c r="BR513" s="68">
        <v>1</v>
      </c>
      <c r="BS513" s="78">
        <v>638.9</v>
      </c>
      <c r="BT513" s="78">
        <v>651.25</v>
      </c>
      <c r="BU513" s="78">
        <v>679.05</v>
      </c>
      <c r="BV513" s="78"/>
      <c r="BW513" s="78"/>
      <c r="BX513" s="79">
        <v>500.08</v>
      </c>
      <c r="BY513" s="65" t="s">
        <v>397</v>
      </c>
      <c r="BZ513" s="78">
        <v>703.88</v>
      </c>
      <c r="CA513" s="78">
        <v>725.07</v>
      </c>
      <c r="CB513" s="78">
        <v>635.15</v>
      </c>
      <c r="CC513" s="78">
        <v>517.35</v>
      </c>
      <c r="CD513" s="78"/>
      <c r="CE513" s="79">
        <v>599.98</v>
      </c>
      <c r="CF513" s="65" t="s">
        <v>398</v>
      </c>
      <c r="CG513" s="78">
        <v>701.3</v>
      </c>
      <c r="CH513" s="78">
        <v>734.78</v>
      </c>
      <c r="CI513" s="78">
        <v>683.85</v>
      </c>
      <c r="CJ513" s="78"/>
      <c r="CK513" s="78"/>
      <c r="CL513" s="79"/>
      <c r="CM513" s="65" t="s">
        <v>399</v>
      </c>
      <c r="CN513" s="78">
        <v>635.89</v>
      </c>
      <c r="CO513" s="78">
        <v>644.53</v>
      </c>
      <c r="CP513" s="78">
        <v>674.64</v>
      </c>
      <c r="CQ513" s="78">
        <v>494.31</v>
      </c>
      <c r="CR513" s="78"/>
      <c r="CS513" s="79">
        <v>663.09</v>
      </c>
      <c r="CT513" s="65" t="s">
        <v>400</v>
      </c>
      <c r="CU513" s="78">
        <v>681.71</v>
      </c>
      <c r="CV513" s="78">
        <v>763.65</v>
      </c>
      <c r="CW513" s="78">
        <v>667.89</v>
      </c>
      <c r="CX513" s="78">
        <v>516.15</v>
      </c>
      <c r="CY513" s="78"/>
      <c r="CZ513" s="79"/>
      <c r="DA513" s="65" t="s">
        <v>401</v>
      </c>
      <c r="DB513" s="68">
        <v>0.13121637580369999</v>
      </c>
      <c r="DC513" s="78">
        <v>647.16</v>
      </c>
      <c r="DD513" s="78">
        <v>704.16</v>
      </c>
      <c r="DE513" s="78">
        <v>643.09</v>
      </c>
      <c r="DF513" s="78">
        <v>669.07</v>
      </c>
      <c r="DG513" s="78"/>
      <c r="DH513" s="79">
        <v>502.79</v>
      </c>
      <c r="DI513" s="65" t="s">
        <v>402</v>
      </c>
      <c r="DJ513" s="68">
        <v>3.1859309290174602E-3</v>
      </c>
      <c r="DK513" s="78">
        <v>651.08000000000004</v>
      </c>
      <c r="DL513" s="78">
        <v>705.62</v>
      </c>
      <c r="DM513" s="78">
        <v>705.62</v>
      </c>
      <c r="DN513" s="78">
        <v>584.58000000000004</v>
      </c>
      <c r="DO513" s="78"/>
      <c r="DP513" s="79">
        <v>567.1</v>
      </c>
      <c r="DQ513" s="65" t="s">
        <v>403</v>
      </c>
      <c r="DR513" s="78">
        <v>668.8</v>
      </c>
      <c r="DS513" s="78">
        <v>705.38</v>
      </c>
      <c r="DT513" s="78">
        <v>808.7</v>
      </c>
      <c r="DU513" s="78">
        <v>719.62</v>
      </c>
      <c r="DV513" s="78"/>
      <c r="DW513" s="79"/>
      <c r="DX513" s="65" t="s">
        <v>404</v>
      </c>
      <c r="DY513" s="78">
        <v>702.58</v>
      </c>
      <c r="DZ513" s="78">
        <v>709.43</v>
      </c>
      <c r="EA513" s="78">
        <v>738.13</v>
      </c>
      <c r="EB513" s="78">
        <v>505.67</v>
      </c>
      <c r="EC513" s="78"/>
      <c r="ED513" s="79">
        <v>481.92</v>
      </c>
      <c r="EE513" s="65" t="s">
        <v>405</v>
      </c>
      <c r="EF513" s="68">
        <v>0.28962001853568098</v>
      </c>
      <c r="EG513" s="78">
        <v>668.9</v>
      </c>
      <c r="EH513" s="78">
        <v>716.36</v>
      </c>
      <c r="EI513" s="78">
        <v>604.77</v>
      </c>
      <c r="EJ513" s="78"/>
      <c r="EK513" s="78">
        <v>408.54</v>
      </c>
      <c r="EL513" s="79">
        <v>395.98</v>
      </c>
      <c r="EM513" s="65" t="s">
        <v>406</v>
      </c>
      <c r="EN513" s="78">
        <v>670.78</v>
      </c>
      <c r="EO513" s="78">
        <v>685.41</v>
      </c>
      <c r="EP513" s="78">
        <v>637.71</v>
      </c>
      <c r="EQ513" s="78"/>
      <c r="ER513" s="78"/>
      <c r="ES513" s="79">
        <v>468.32</v>
      </c>
      <c r="ET513" s="65" t="s">
        <v>407</v>
      </c>
      <c r="EU513" s="68">
        <v>1</v>
      </c>
      <c r="EV513" s="78">
        <v>646.22</v>
      </c>
      <c r="EW513" s="78">
        <v>690.95</v>
      </c>
      <c r="EX513" s="78">
        <v>677.88</v>
      </c>
      <c r="EY513" s="78"/>
      <c r="EZ513" s="78"/>
      <c r="FA513" s="79">
        <v>424.32</v>
      </c>
      <c r="FB513" s="65" t="s">
        <v>408</v>
      </c>
      <c r="FC513" s="78">
        <v>710.96</v>
      </c>
      <c r="FD513" s="78">
        <v>730.14</v>
      </c>
      <c r="FE513" s="78">
        <v>707.74</v>
      </c>
      <c r="FF513" s="78"/>
      <c r="FG513" s="78"/>
      <c r="FH513" s="79"/>
      <c r="FI513" s="65" t="s">
        <v>409</v>
      </c>
      <c r="FJ513" s="78">
        <v>646.80999999999995</v>
      </c>
      <c r="FK513" s="78">
        <v>686.97</v>
      </c>
      <c r="FL513" s="78">
        <v>364.65</v>
      </c>
      <c r="FM513" s="78">
        <v>465.17</v>
      </c>
      <c r="FN513" s="78"/>
      <c r="FO513" s="79">
        <v>454.6</v>
      </c>
      <c r="FP513" s="65" t="s">
        <v>410</v>
      </c>
      <c r="FQ513" s="68">
        <v>0.238760356230451</v>
      </c>
      <c r="FR513" s="78">
        <v>645.92999999999995</v>
      </c>
      <c r="FS513" s="78">
        <v>670.47</v>
      </c>
      <c r="FT513" s="78">
        <v>648.52</v>
      </c>
      <c r="FU513" s="78">
        <v>540.24</v>
      </c>
      <c r="FV513" s="78">
        <v>477.64</v>
      </c>
      <c r="FW513" s="79">
        <v>406.89</v>
      </c>
      <c r="FX513" s="65" t="s">
        <v>411</v>
      </c>
      <c r="FY513" s="78">
        <v>664.46</v>
      </c>
      <c r="FZ513" s="78">
        <v>698.07</v>
      </c>
      <c r="GA513" s="78">
        <v>698.46</v>
      </c>
      <c r="GB513" s="78">
        <v>666.65</v>
      </c>
      <c r="GC513" s="78"/>
      <c r="GD513" s="79">
        <v>457.86</v>
      </c>
      <c r="GE513" s="65" t="s">
        <v>412</v>
      </c>
      <c r="GF513" s="68">
        <v>0.22545880867565499</v>
      </c>
      <c r="GG513" s="78">
        <v>661.38</v>
      </c>
      <c r="GH513" s="78">
        <v>720.39</v>
      </c>
      <c r="GI513" s="78">
        <v>453.9</v>
      </c>
      <c r="GJ513" s="78">
        <v>538.41999999999996</v>
      </c>
      <c r="GK513" s="78"/>
      <c r="GL513" s="79">
        <v>476.52</v>
      </c>
      <c r="GM513" s="65" t="s">
        <v>413</v>
      </c>
      <c r="GN513" s="68">
        <v>0.10913098992721</v>
      </c>
      <c r="GO513" s="78">
        <v>648.37</v>
      </c>
      <c r="GP513" s="78">
        <v>706.58</v>
      </c>
      <c r="GQ513" s="78">
        <v>620.29999999999995</v>
      </c>
      <c r="GR513" s="78">
        <v>521.97</v>
      </c>
      <c r="GS513" s="78"/>
      <c r="GT513" s="79"/>
      <c r="GU513" s="65" t="s">
        <v>414</v>
      </c>
      <c r="GV513" s="68">
        <v>1</v>
      </c>
      <c r="GW513" s="78">
        <v>651.92999999999995</v>
      </c>
      <c r="GX513" s="78">
        <v>664.53</v>
      </c>
      <c r="GY513" s="78">
        <v>627.07000000000005</v>
      </c>
      <c r="GZ513" s="78">
        <v>533</v>
      </c>
      <c r="HA513" s="78"/>
      <c r="HB513" s="79">
        <v>524.91999999999996</v>
      </c>
      <c r="HC513" s="65" t="s">
        <v>415</v>
      </c>
      <c r="HD513" s="68">
        <v>1</v>
      </c>
      <c r="HE513" s="78">
        <v>661.5</v>
      </c>
      <c r="HF513" s="78">
        <v>720.62</v>
      </c>
      <c r="HG513" s="78"/>
      <c r="HH513" s="78">
        <v>474.77</v>
      </c>
      <c r="HI513" s="78">
        <v>468.13</v>
      </c>
      <c r="HJ513" s="79">
        <v>500.89</v>
      </c>
      <c r="HK513" s="85" t="s">
        <v>416</v>
      </c>
      <c r="HL513" s="68">
        <v>1.2496875781054699</v>
      </c>
      <c r="HM513" s="78">
        <v>622.26</v>
      </c>
      <c r="HN513" s="78">
        <v>668.61</v>
      </c>
      <c r="HO513" s="78">
        <v>605.76</v>
      </c>
      <c r="HP513" s="78"/>
      <c r="HQ513" s="78"/>
      <c r="HR513" s="79"/>
    </row>
    <row r="514" spans="1:226" x14ac:dyDescent="0.25">
      <c r="A514" s="81">
        <v>41862</v>
      </c>
      <c r="B514" s="82" t="s">
        <v>387</v>
      </c>
      <c r="C514" s="83">
        <v>664.55055696410068</v>
      </c>
      <c r="D514" s="83">
        <v>693.31520636396499</v>
      </c>
      <c r="E514" s="83">
        <v>656.63816331642943</v>
      </c>
      <c r="F514" s="83">
        <v>528.98202341577326</v>
      </c>
      <c r="G514" s="83">
        <v>474.61557344064386</v>
      </c>
      <c r="H514" s="84">
        <v>453.90552837866073</v>
      </c>
      <c r="I514" s="82" t="s">
        <v>388</v>
      </c>
      <c r="J514" s="83">
        <v>676.06438583560441</v>
      </c>
      <c r="K514" s="83">
        <v>693.10607372623463</v>
      </c>
      <c r="L514" s="83">
        <v>656.95324321556723</v>
      </c>
      <c r="M514" s="83">
        <v>529.01432243953991</v>
      </c>
      <c r="N514" s="83"/>
      <c r="O514" s="84">
        <v>487.4494387698951</v>
      </c>
      <c r="P514" s="65" t="s">
        <v>389</v>
      </c>
      <c r="Q514" s="78">
        <v>644.14</v>
      </c>
      <c r="R514" s="78">
        <v>673.69</v>
      </c>
      <c r="S514" s="78">
        <v>649.28</v>
      </c>
      <c r="T514" s="78">
        <v>479</v>
      </c>
      <c r="U514" s="78"/>
      <c r="V514" s="79"/>
      <c r="W514" s="65" t="s">
        <v>390</v>
      </c>
      <c r="X514" s="78">
        <v>671.14</v>
      </c>
      <c r="Y514" s="78">
        <v>718.67</v>
      </c>
      <c r="Z514" s="78">
        <v>649.86</v>
      </c>
      <c r="AA514" s="78">
        <v>434</v>
      </c>
      <c r="AB514" s="78"/>
      <c r="AC514" s="79">
        <v>498.35</v>
      </c>
      <c r="AD514" s="65" t="s">
        <v>391</v>
      </c>
      <c r="AE514" s="68">
        <v>0.51129972389814904</v>
      </c>
      <c r="AF514" s="78">
        <v>723.49</v>
      </c>
      <c r="AG514" s="78">
        <v>778.03</v>
      </c>
      <c r="AH514" s="78">
        <v>659.07</v>
      </c>
      <c r="AI514" s="78"/>
      <c r="AJ514" s="78"/>
      <c r="AK514" s="79">
        <v>421.6</v>
      </c>
      <c r="AL514" s="69" t="s">
        <v>392</v>
      </c>
      <c r="AM514" s="70">
        <v>1</v>
      </c>
      <c r="AN514" s="78">
        <v>716.93</v>
      </c>
      <c r="AO514" s="78">
        <v>741.69</v>
      </c>
      <c r="AP514" s="78">
        <v>724.22</v>
      </c>
      <c r="AQ514" s="78">
        <v>728.38</v>
      </c>
      <c r="AR514" s="78"/>
      <c r="AS514" s="79"/>
      <c r="AT514" s="65" t="s">
        <v>393</v>
      </c>
      <c r="AU514" s="68">
        <v>3.5904064340083301E-2</v>
      </c>
      <c r="AV514" s="78">
        <v>631.75</v>
      </c>
      <c r="AW514" s="78">
        <v>693.47</v>
      </c>
      <c r="AX514" s="78">
        <v>638.36</v>
      </c>
      <c r="AY514" s="78">
        <v>379.87</v>
      </c>
      <c r="AZ514" s="78"/>
      <c r="BA514" s="79">
        <v>443.17</v>
      </c>
      <c r="BB514" s="65" t="s">
        <v>394</v>
      </c>
      <c r="BC514" s="78">
        <v>671.55</v>
      </c>
      <c r="BD514" s="78">
        <v>697.67</v>
      </c>
      <c r="BE514" s="78">
        <v>638.79</v>
      </c>
      <c r="BF514" s="78"/>
      <c r="BG514" s="78"/>
      <c r="BH514" s="79">
        <v>486.32</v>
      </c>
      <c r="BI514" s="65" t="s">
        <v>395</v>
      </c>
      <c r="BJ514" s="68">
        <v>0.13412736734803399</v>
      </c>
      <c r="BK514" s="78">
        <v>730.73</v>
      </c>
      <c r="BL514" s="78">
        <v>773.78</v>
      </c>
      <c r="BM514" s="78">
        <v>811.47</v>
      </c>
      <c r="BN514" s="78">
        <v>565.88</v>
      </c>
      <c r="BO514" s="78"/>
      <c r="BP514" s="79"/>
      <c r="BQ514" s="65" t="s">
        <v>396</v>
      </c>
      <c r="BR514" s="68">
        <v>1</v>
      </c>
      <c r="BS514" s="78">
        <v>644.73</v>
      </c>
      <c r="BT514" s="78">
        <v>648.75</v>
      </c>
      <c r="BU514" s="78">
        <v>679.88</v>
      </c>
      <c r="BV514" s="78"/>
      <c r="BW514" s="78"/>
      <c r="BX514" s="79">
        <v>490.91</v>
      </c>
      <c r="BY514" s="65" t="s">
        <v>397</v>
      </c>
      <c r="BZ514" s="78">
        <v>700.49</v>
      </c>
      <c r="CA514" s="78">
        <v>723.66</v>
      </c>
      <c r="CB514" s="78">
        <v>633.22</v>
      </c>
      <c r="CC514" s="78">
        <v>521.86</v>
      </c>
      <c r="CD514" s="78"/>
      <c r="CE514" s="79">
        <v>598.82000000000005</v>
      </c>
      <c r="CF514" s="65" t="s">
        <v>398</v>
      </c>
      <c r="CG514" s="78">
        <v>702.91</v>
      </c>
      <c r="CH514" s="78">
        <v>738.01</v>
      </c>
      <c r="CI514" s="78">
        <v>693.53</v>
      </c>
      <c r="CJ514" s="78"/>
      <c r="CK514" s="78"/>
      <c r="CL514" s="79"/>
      <c r="CM514" s="65" t="s">
        <v>399</v>
      </c>
      <c r="CN514" s="78">
        <v>639.16999999999996</v>
      </c>
      <c r="CO514" s="78">
        <v>644.30999999999995</v>
      </c>
      <c r="CP514" s="78">
        <v>674</v>
      </c>
      <c r="CQ514" s="78">
        <v>499.78</v>
      </c>
      <c r="CR514" s="78"/>
      <c r="CS514" s="79">
        <v>656.82</v>
      </c>
      <c r="CT514" s="65" t="s">
        <v>400</v>
      </c>
      <c r="CU514" s="78">
        <v>686.68</v>
      </c>
      <c r="CV514" s="78">
        <v>764.43</v>
      </c>
      <c r="CW514" s="78">
        <v>674.71</v>
      </c>
      <c r="CX514" s="78">
        <v>517.21</v>
      </c>
      <c r="CY514" s="78"/>
      <c r="CZ514" s="79"/>
      <c r="DA514" s="65" t="s">
        <v>401</v>
      </c>
      <c r="DB514" s="68">
        <v>0.130751428459356</v>
      </c>
      <c r="DC514" s="78">
        <v>655.64</v>
      </c>
      <c r="DD514" s="78">
        <v>703.65</v>
      </c>
      <c r="DE514" s="78">
        <v>645.73</v>
      </c>
      <c r="DF514" s="78">
        <v>666.7</v>
      </c>
      <c r="DG514" s="78"/>
      <c r="DH514" s="79">
        <v>509.7</v>
      </c>
      <c r="DI514" s="65" t="s">
        <v>402</v>
      </c>
      <c r="DJ514" s="68">
        <v>3.1879622545269099E-3</v>
      </c>
      <c r="DK514" s="78">
        <v>659.65</v>
      </c>
      <c r="DL514" s="78">
        <v>706.02</v>
      </c>
      <c r="DM514" s="78">
        <v>706.02</v>
      </c>
      <c r="DN514" s="78">
        <v>535.79999999999995</v>
      </c>
      <c r="DO514" s="78"/>
      <c r="DP514" s="79">
        <v>564.16</v>
      </c>
      <c r="DQ514" s="65" t="s">
        <v>403</v>
      </c>
      <c r="DR514" s="78">
        <v>668.8</v>
      </c>
      <c r="DS514" s="78">
        <v>705.38</v>
      </c>
      <c r="DT514" s="78">
        <v>808.7</v>
      </c>
      <c r="DU514" s="78">
        <v>719.62</v>
      </c>
      <c r="DV514" s="78"/>
      <c r="DW514" s="79"/>
      <c r="DX514" s="65" t="s">
        <v>404</v>
      </c>
      <c r="DY514" s="78">
        <v>704.79</v>
      </c>
      <c r="DZ514" s="78">
        <v>710.42</v>
      </c>
      <c r="EA514" s="78">
        <v>743.4</v>
      </c>
      <c r="EB514" s="78">
        <v>511.18</v>
      </c>
      <c r="EC514" s="78"/>
      <c r="ED514" s="79">
        <v>482.58</v>
      </c>
      <c r="EE514" s="65" t="s">
        <v>405</v>
      </c>
      <c r="EF514" s="68">
        <v>0.28962001853568098</v>
      </c>
      <c r="EG514" s="78">
        <v>668.9</v>
      </c>
      <c r="EH514" s="78">
        <v>716.79</v>
      </c>
      <c r="EI514" s="78">
        <v>610.99</v>
      </c>
      <c r="EJ514" s="78"/>
      <c r="EK514" s="78">
        <v>408.17</v>
      </c>
      <c r="EL514" s="79">
        <v>401.38</v>
      </c>
      <c r="EM514" s="65" t="s">
        <v>406</v>
      </c>
      <c r="EN514" s="78">
        <v>670.78</v>
      </c>
      <c r="EO514" s="78">
        <v>699.37</v>
      </c>
      <c r="EP514" s="78">
        <v>651.51</v>
      </c>
      <c r="EQ514" s="78"/>
      <c r="ER514" s="78"/>
      <c r="ES514" s="79">
        <v>488.73</v>
      </c>
      <c r="ET514" s="65" t="s">
        <v>407</v>
      </c>
      <c r="EU514" s="68">
        <v>1</v>
      </c>
      <c r="EV514" s="78">
        <v>650.15</v>
      </c>
      <c r="EW514" s="78">
        <v>691.16</v>
      </c>
      <c r="EX514" s="78">
        <v>678.08</v>
      </c>
      <c r="EY514" s="78"/>
      <c r="EZ514" s="78"/>
      <c r="FA514" s="79">
        <v>421.01</v>
      </c>
      <c r="FB514" s="65" t="s">
        <v>408</v>
      </c>
      <c r="FC514" s="78">
        <v>710.96</v>
      </c>
      <c r="FD514" s="78">
        <v>730.14</v>
      </c>
      <c r="FE514" s="78">
        <v>707.74</v>
      </c>
      <c r="FF514" s="78"/>
      <c r="FG514" s="78"/>
      <c r="FH514" s="79"/>
      <c r="FI514" s="65" t="s">
        <v>409</v>
      </c>
      <c r="FJ514" s="78">
        <v>647.64</v>
      </c>
      <c r="FK514" s="78">
        <v>688.62</v>
      </c>
      <c r="FL514" s="78">
        <v>364.65</v>
      </c>
      <c r="FM514" s="78">
        <v>465.17</v>
      </c>
      <c r="FN514" s="78"/>
      <c r="FO514" s="79">
        <v>448.82</v>
      </c>
      <c r="FP514" s="65" t="s">
        <v>410</v>
      </c>
      <c r="FQ514" s="68">
        <v>0.238146269438689</v>
      </c>
      <c r="FR514" s="78">
        <v>647.52</v>
      </c>
      <c r="FS514" s="78">
        <v>670.42</v>
      </c>
      <c r="FT514" s="78">
        <v>653.58000000000004</v>
      </c>
      <c r="FU514" s="78">
        <v>537.51</v>
      </c>
      <c r="FV514" s="78">
        <v>474.78</v>
      </c>
      <c r="FW514" s="79">
        <v>402.31</v>
      </c>
      <c r="FX514" s="65" t="s">
        <v>411</v>
      </c>
      <c r="FY514" s="78">
        <v>671.77</v>
      </c>
      <c r="FZ514" s="78">
        <v>699.7</v>
      </c>
      <c r="GA514" s="78">
        <v>698.46</v>
      </c>
      <c r="GB514" s="78">
        <v>677.27</v>
      </c>
      <c r="GC514" s="78"/>
      <c r="GD514" s="79">
        <v>459.49</v>
      </c>
      <c r="GE514" s="65" t="s">
        <v>412</v>
      </c>
      <c r="GF514" s="68">
        <v>0.22530134054297599</v>
      </c>
      <c r="GG514" s="78">
        <v>659.9</v>
      </c>
      <c r="GH514" s="78">
        <v>715.41</v>
      </c>
      <c r="GI514" s="78">
        <v>461.21</v>
      </c>
      <c r="GJ514" s="78">
        <v>543.30999999999995</v>
      </c>
      <c r="GK514" s="78"/>
      <c r="GL514" s="79">
        <v>476.66</v>
      </c>
      <c r="GM514" s="65" t="s">
        <v>413</v>
      </c>
      <c r="GN514" s="68">
        <v>0.108765403900327</v>
      </c>
      <c r="GO514" s="78">
        <v>654.9</v>
      </c>
      <c r="GP514" s="78">
        <v>744.93</v>
      </c>
      <c r="GQ514" s="78">
        <v>626.30999999999995</v>
      </c>
      <c r="GR514" s="78">
        <v>537.41</v>
      </c>
      <c r="GS514" s="78"/>
      <c r="GT514" s="79"/>
      <c r="GU514" s="65" t="s">
        <v>414</v>
      </c>
      <c r="GV514" s="68">
        <v>1</v>
      </c>
      <c r="GW514" s="78">
        <v>651.92999999999995</v>
      </c>
      <c r="GX514" s="78">
        <v>664.53</v>
      </c>
      <c r="GY514" s="78">
        <v>627.07000000000005</v>
      </c>
      <c r="GZ514" s="78">
        <v>533</v>
      </c>
      <c r="HA514" s="78"/>
      <c r="HB514" s="79">
        <v>524.91999999999996</v>
      </c>
      <c r="HC514" s="65" t="s">
        <v>415</v>
      </c>
      <c r="HD514" s="68">
        <v>1</v>
      </c>
      <c r="HE514" s="78">
        <v>664</v>
      </c>
      <c r="HF514" s="78">
        <v>720.62</v>
      </c>
      <c r="HG514" s="78"/>
      <c r="HH514" s="78">
        <v>484.54</v>
      </c>
      <c r="HI514" s="78">
        <v>477.9</v>
      </c>
      <c r="HJ514" s="79">
        <v>500.05</v>
      </c>
      <c r="HK514" s="85" t="s">
        <v>416</v>
      </c>
      <c r="HL514" s="68">
        <v>1.2537612838515499</v>
      </c>
      <c r="HM514" s="78">
        <v>625.55999999999995</v>
      </c>
      <c r="HN514" s="78">
        <v>671.92</v>
      </c>
      <c r="HO514" s="78">
        <v>612.79999999999995</v>
      </c>
      <c r="HP514" s="78"/>
      <c r="HQ514" s="78"/>
      <c r="HR514" s="79"/>
    </row>
    <row r="515" spans="1:226" x14ac:dyDescent="0.25">
      <c r="A515" s="81">
        <v>41855</v>
      </c>
      <c r="B515" s="82" t="s">
        <v>387</v>
      </c>
      <c r="C515" s="83">
        <v>668.52139803017758</v>
      </c>
      <c r="D515" s="83">
        <v>690.91858410741065</v>
      </c>
      <c r="E515" s="83">
        <v>659.13330992420151</v>
      </c>
      <c r="F515" s="83">
        <v>533.83728590647581</v>
      </c>
      <c r="G515" s="83">
        <v>475.10370221327969</v>
      </c>
      <c r="H515" s="84">
        <v>453.4017380168338</v>
      </c>
      <c r="I515" s="82" t="s">
        <v>388</v>
      </c>
      <c r="J515" s="83">
        <v>680.11368187345875</v>
      </c>
      <c r="K515" s="83">
        <v>689.45901683524005</v>
      </c>
      <c r="L515" s="83">
        <v>659.48739729625015</v>
      </c>
      <c r="M515" s="83">
        <v>534.36909875188951</v>
      </c>
      <c r="N515" s="83"/>
      <c r="O515" s="84">
        <v>487.65025178962526</v>
      </c>
      <c r="P515" s="65" t="s">
        <v>389</v>
      </c>
      <c r="Q515" s="78">
        <v>657.47</v>
      </c>
      <c r="R515" s="78">
        <v>677.86</v>
      </c>
      <c r="S515" s="78">
        <v>652.97</v>
      </c>
      <c r="T515" s="78">
        <v>490</v>
      </c>
      <c r="U515" s="78"/>
      <c r="V515" s="79"/>
      <c r="W515" s="65" t="s">
        <v>390</v>
      </c>
      <c r="X515" s="78">
        <v>664.03</v>
      </c>
      <c r="Y515" s="78">
        <v>697.52</v>
      </c>
      <c r="Z515" s="78">
        <v>649.86</v>
      </c>
      <c r="AA515" s="78">
        <v>447.34</v>
      </c>
      <c r="AB515" s="78"/>
      <c r="AC515" s="79">
        <v>526.45000000000005</v>
      </c>
      <c r="AD515" s="65" t="s">
        <v>391</v>
      </c>
      <c r="AE515" s="68">
        <v>0.51129972389814904</v>
      </c>
      <c r="AF515" s="78">
        <v>723.49</v>
      </c>
      <c r="AG515" s="78">
        <v>778.03</v>
      </c>
      <c r="AH515" s="78">
        <v>659.07</v>
      </c>
      <c r="AI515" s="78"/>
      <c r="AJ515" s="78"/>
      <c r="AK515" s="79">
        <v>418.25</v>
      </c>
      <c r="AL515" s="69" t="s">
        <v>392</v>
      </c>
      <c r="AM515" s="70">
        <v>1</v>
      </c>
      <c r="AN515" s="78">
        <v>723.01</v>
      </c>
      <c r="AO515" s="78">
        <v>742.63</v>
      </c>
      <c r="AP515" s="78">
        <v>724.22</v>
      </c>
      <c r="AQ515" s="78">
        <v>728.38</v>
      </c>
      <c r="AR515" s="78"/>
      <c r="AS515" s="79"/>
      <c r="AT515" s="65" t="s">
        <v>393</v>
      </c>
      <c r="AU515" s="68">
        <v>3.6172906493036699E-2</v>
      </c>
      <c r="AV515" s="78">
        <v>638.16</v>
      </c>
      <c r="AW515" s="78">
        <v>699.08</v>
      </c>
      <c r="AX515" s="78">
        <v>641.88</v>
      </c>
      <c r="AY515" s="78">
        <v>382.71</v>
      </c>
      <c r="AZ515" s="78"/>
      <c r="BA515" s="79">
        <v>440.72</v>
      </c>
      <c r="BB515" s="65" t="s">
        <v>394</v>
      </c>
      <c r="BC515" s="78">
        <v>676.59</v>
      </c>
      <c r="BD515" s="78">
        <v>695.15</v>
      </c>
      <c r="BE515" s="78">
        <v>643.15</v>
      </c>
      <c r="BF515" s="78"/>
      <c r="BG515" s="78"/>
      <c r="BH515" s="79">
        <v>483.29</v>
      </c>
      <c r="BI515" s="65" t="s">
        <v>395</v>
      </c>
      <c r="BJ515" s="68">
        <v>0.13412736734803399</v>
      </c>
      <c r="BK515" s="78">
        <v>740.38</v>
      </c>
      <c r="BL515" s="78">
        <v>772.71</v>
      </c>
      <c r="BM515" s="78">
        <v>805.68</v>
      </c>
      <c r="BN515" s="78">
        <v>574.20000000000005</v>
      </c>
      <c r="BO515" s="78"/>
      <c r="BP515" s="79"/>
      <c r="BQ515" s="65" t="s">
        <v>396</v>
      </c>
      <c r="BR515" s="68">
        <v>1</v>
      </c>
      <c r="BS515" s="78">
        <v>660.56</v>
      </c>
      <c r="BT515" s="78">
        <v>655.41</v>
      </c>
      <c r="BU515" s="78">
        <v>680.72</v>
      </c>
      <c r="BV515" s="78"/>
      <c r="BW515" s="78"/>
      <c r="BX515" s="79">
        <v>479.25</v>
      </c>
      <c r="BY515" s="65" t="s">
        <v>397</v>
      </c>
      <c r="BZ515" s="78">
        <v>696.56</v>
      </c>
      <c r="CA515" s="78">
        <v>716.35</v>
      </c>
      <c r="CB515" s="78">
        <v>633.38</v>
      </c>
      <c r="CC515" s="78">
        <v>522.14</v>
      </c>
      <c r="CD515" s="78"/>
      <c r="CE515" s="79">
        <v>596.66999999999996</v>
      </c>
      <c r="CF515" s="65" t="s">
        <v>398</v>
      </c>
      <c r="CG515" s="78">
        <v>706.95</v>
      </c>
      <c r="CH515" s="78">
        <v>734.78</v>
      </c>
      <c r="CI515" s="78">
        <v>694.34</v>
      </c>
      <c r="CJ515" s="78"/>
      <c r="CK515" s="78"/>
      <c r="CL515" s="79"/>
      <c r="CM515" s="65" t="s">
        <v>399</v>
      </c>
      <c r="CN515" s="78">
        <v>635.79</v>
      </c>
      <c r="CO515" s="78">
        <v>638.52</v>
      </c>
      <c r="CP515" s="78">
        <v>673.89</v>
      </c>
      <c r="CQ515" s="78">
        <v>510.42</v>
      </c>
      <c r="CR515" s="78"/>
      <c r="CS515" s="79">
        <v>655.16999999999996</v>
      </c>
      <c r="CT515" s="65" t="s">
        <v>400</v>
      </c>
      <c r="CU515" s="78">
        <v>693.63</v>
      </c>
      <c r="CV515" s="78">
        <v>764.32</v>
      </c>
      <c r="CW515" s="78">
        <v>682.87</v>
      </c>
      <c r="CX515" s="78">
        <v>532.64</v>
      </c>
      <c r="CY515" s="78"/>
      <c r="CZ515" s="79"/>
      <c r="DA515" s="65" t="s">
        <v>401</v>
      </c>
      <c r="DB515" s="68">
        <v>0.13078733978550899</v>
      </c>
      <c r="DC515" s="78">
        <v>660.74</v>
      </c>
      <c r="DD515" s="78">
        <v>696.42</v>
      </c>
      <c r="DE515" s="78">
        <v>639.63</v>
      </c>
      <c r="DF515" s="78">
        <v>666.88</v>
      </c>
      <c r="DG515" s="78"/>
      <c r="DH515" s="79">
        <v>511.72</v>
      </c>
      <c r="DI515" s="65" t="s">
        <v>402</v>
      </c>
      <c r="DJ515" s="68">
        <v>3.1908104658583299E-3</v>
      </c>
      <c r="DK515" s="78">
        <v>656.85</v>
      </c>
      <c r="DL515" s="78">
        <v>702.56</v>
      </c>
      <c r="DM515" s="78">
        <v>702.56</v>
      </c>
      <c r="DN515" s="78">
        <v>638.77</v>
      </c>
      <c r="DO515" s="78"/>
      <c r="DP515" s="79">
        <v>567.28</v>
      </c>
      <c r="DQ515" s="65" t="s">
        <v>403</v>
      </c>
      <c r="DR515" s="78">
        <v>668.8</v>
      </c>
      <c r="DS515" s="78">
        <v>705.38</v>
      </c>
      <c r="DT515" s="78">
        <v>813.36</v>
      </c>
      <c r="DU515" s="78">
        <v>730.69</v>
      </c>
      <c r="DV515" s="78"/>
      <c r="DW515" s="79"/>
      <c r="DX515" s="65" t="s">
        <v>404</v>
      </c>
      <c r="DY515" s="78">
        <v>707.93</v>
      </c>
      <c r="DZ515" s="78">
        <v>710.59</v>
      </c>
      <c r="EA515" s="78">
        <v>745.54</v>
      </c>
      <c r="EB515" s="78">
        <v>521.64</v>
      </c>
      <c r="EC515" s="78"/>
      <c r="ED515" s="79">
        <v>483.13</v>
      </c>
      <c r="EE515" s="65" t="s">
        <v>405</v>
      </c>
      <c r="EF515" s="68">
        <v>0.28962001853568098</v>
      </c>
      <c r="EG515" s="78">
        <v>670.46</v>
      </c>
      <c r="EH515" s="78">
        <v>717.71</v>
      </c>
      <c r="EI515" s="78">
        <v>618.17999999999995</v>
      </c>
      <c r="EJ515" s="78"/>
      <c r="EK515" s="78">
        <v>408.17</v>
      </c>
      <c r="EL515" s="79">
        <v>415.61</v>
      </c>
      <c r="EM515" s="65" t="s">
        <v>406</v>
      </c>
      <c r="EN515" s="78">
        <v>686.4</v>
      </c>
      <c r="EO515" s="78">
        <v>699.37</v>
      </c>
      <c r="EP515" s="78">
        <v>651.51</v>
      </c>
      <c r="EQ515" s="78"/>
      <c r="ER515" s="78"/>
      <c r="ES515" s="79">
        <v>498.53</v>
      </c>
      <c r="ET515" s="65" t="s">
        <v>407</v>
      </c>
      <c r="EU515" s="68">
        <v>1</v>
      </c>
      <c r="EV515" s="78">
        <v>652.01</v>
      </c>
      <c r="EW515" s="78">
        <v>688.68</v>
      </c>
      <c r="EX515" s="78">
        <v>675.6</v>
      </c>
      <c r="EY515" s="78"/>
      <c r="EZ515" s="78"/>
      <c r="FA515" s="79">
        <v>411.09</v>
      </c>
      <c r="FB515" s="65" t="s">
        <v>408</v>
      </c>
      <c r="FC515" s="78">
        <v>710.96</v>
      </c>
      <c r="FD515" s="78">
        <v>730.14</v>
      </c>
      <c r="FE515" s="78">
        <v>707.74</v>
      </c>
      <c r="FF515" s="78"/>
      <c r="FG515" s="78"/>
      <c r="FH515" s="79"/>
      <c r="FI515" s="65" t="s">
        <v>409</v>
      </c>
      <c r="FJ515" s="78">
        <v>660.03</v>
      </c>
      <c r="FK515" s="78">
        <v>694.41</v>
      </c>
      <c r="FL515" s="78">
        <v>364.65</v>
      </c>
      <c r="FM515" s="78">
        <v>465.17</v>
      </c>
      <c r="FN515" s="78"/>
      <c r="FO515" s="79">
        <v>452.95</v>
      </c>
      <c r="FP515" s="65" t="s">
        <v>410</v>
      </c>
      <c r="FQ515" s="68">
        <v>0.23971617604755999</v>
      </c>
      <c r="FR515" s="78">
        <v>655.05999999999995</v>
      </c>
      <c r="FS515" s="78">
        <v>677.79</v>
      </c>
      <c r="FT515" s="78">
        <v>662.55</v>
      </c>
      <c r="FU515" s="78">
        <v>535.42999999999995</v>
      </c>
      <c r="FV515" s="78">
        <v>473.72</v>
      </c>
      <c r="FW515" s="79">
        <v>399.54</v>
      </c>
      <c r="FX515" s="65" t="s">
        <v>411</v>
      </c>
      <c r="FY515" s="78">
        <v>679.09</v>
      </c>
      <c r="FZ515" s="78">
        <v>698.07</v>
      </c>
      <c r="GA515" s="78">
        <v>696.83</v>
      </c>
      <c r="GB515" s="78">
        <v>677.27</v>
      </c>
      <c r="GC515" s="78"/>
      <c r="GD515" s="79">
        <v>457.86</v>
      </c>
      <c r="GE515" s="65" t="s">
        <v>412</v>
      </c>
      <c r="GF515" s="68">
        <v>0.22547914317925599</v>
      </c>
      <c r="GG515" s="78">
        <v>672.32</v>
      </c>
      <c r="GH515" s="78">
        <v>711.75</v>
      </c>
      <c r="GI515" s="78">
        <v>471.6</v>
      </c>
      <c r="GJ515" s="78">
        <v>539.05999999999995</v>
      </c>
      <c r="GK515" s="78"/>
      <c r="GL515" s="79">
        <v>476.91</v>
      </c>
      <c r="GM515" s="65" t="s">
        <v>413</v>
      </c>
      <c r="GN515" s="68">
        <v>0.108034527835096</v>
      </c>
      <c r="GO515" s="78">
        <v>654.82000000000005</v>
      </c>
      <c r="GP515" s="78">
        <v>716.77</v>
      </c>
      <c r="GQ515" s="78">
        <v>625.55999999999995</v>
      </c>
      <c r="GR515" s="78">
        <v>534.77</v>
      </c>
      <c r="GS515" s="78"/>
      <c r="GT515" s="79"/>
      <c r="GU515" s="65" t="s">
        <v>414</v>
      </c>
      <c r="GV515" s="68">
        <v>1</v>
      </c>
      <c r="GW515" s="78">
        <v>665.15</v>
      </c>
      <c r="GX515" s="78">
        <v>658.16</v>
      </c>
      <c r="GY515" s="78">
        <v>618.05999999999995</v>
      </c>
      <c r="GZ515" s="78">
        <v>533</v>
      </c>
      <c r="HA515" s="78"/>
      <c r="HB515" s="79">
        <v>524.24</v>
      </c>
      <c r="HC515" s="65" t="s">
        <v>415</v>
      </c>
      <c r="HD515" s="68">
        <v>1</v>
      </c>
      <c r="HE515" s="78">
        <v>672.33</v>
      </c>
      <c r="HF515" s="78">
        <v>721.45</v>
      </c>
      <c r="HG515" s="78"/>
      <c r="HH515" s="78">
        <v>486.77</v>
      </c>
      <c r="HI515" s="78">
        <v>480.13</v>
      </c>
      <c r="HJ515" s="79">
        <v>495.89</v>
      </c>
      <c r="HK515" s="85" t="s">
        <v>416</v>
      </c>
      <c r="HL515" s="68">
        <v>1.25439036628199</v>
      </c>
      <c r="HM515" s="78">
        <v>628.1</v>
      </c>
      <c r="HN515" s="78">
        <v>677.01</v>
      </c>
      <c r="HO515" s="78">
        <v>611.05999999999995</v>
      </c>
      <c r="HP515" s="78"/>
      <c r="HQ515" s="78"/>
      <c r="HR515" s="79"/>
    </row>
    <row r="516" spans="1:226" x14ac:dyDescent="0.25">
      <c r="A516" s="81">
        <v>41848</v>
      </c>
      <c r="B516" s="82" t="s">
        <v>387</v>
      </c>
      <c r="C516" s="83">
        <v>676.93152387758744</v>
      </c>
      <c r="D516" s="83">
        <v>692.39495738493042</v>
      </c>
      <c r="E516" s="83">
        <v>652.63886319979258</v>
      </c>
      <c r="F516" s="83">
        <v>537.2703979460465</v>
      </c>
      <c r="G516" s="83">
        <v>478.81303822937628</v>
      </c>
      <c r="H516" s="84">
        <v>450.27288647724293</v>
      </c>
      <c r="I516" s="82" t="s">
        <v>388</v>
      </c>
      <c r="J516" s="83">
        <v>686.09820273761716</v>
      </c>
      <c r="K516" s="83">
        <v>688.38177105451734</v>
      </c>
      <c r="L516" s="83">
        <v>652.60604099739601</v>
      </c>
      <c r="M516" s="83">
        <v>537.11242711833506</v>
      </c>
      <c r="N516" s="83"/>
      <c r="O516" s="84">
        <v>487.91084768413918</v>
      </c>
      <c r="P516" s="65" t="s">
        <v>389</v>
      </c>
      <c r="Q516" s="78">
        <v>657.47</v>
      </c>
      <c r="R516" s="78">
        <v>672.86</v>
      </c>
      <c r="S516" s="78">
        <v>647.47</v>
      </c>
      <c r="T516" s="78">
        <v>490</v>
      </c>
      <c r="U516" s="78"/>
      <c r="V516" s="79"/>
      <c r="W516" s="65" t="s">
        <v>390</v>
      </c>
      <c r="X516" s="78">
        <v>639.98</v>
      </c>
      <c r="Y516" s="78">
        <v>655.45</v>
      </c>
      <c r="Z516" s="78">
        <v>640.11</v>
      </c>
      <c r="AA516" s="78">
        <v>447.34</v>
      </c>
      <c r="AB516" s="78"/>
      <c r="AC516" s="79">
        <v>526.45000000000005</v>
      </c>
      <c r="AD516" s="65" t="s">
        <v>391</v>
      </c>
      <c r="AE516" s="68">
        <v>0.51129972389814904</v>
      </c>
      <c r="AF516" s="78">
        <v>723.49</v>
      </c>
      <c r="AG516" s="78">
        <v>778.03</v>
      </c>
      <c r="AH516" s="78">
        <v>659.07</v>
      </c>
      <c r="AI516" s="78"/>
      <c r="AJ516" s="78"/>
      <c r="AK516" s="79">
        <v>413.08</v>
      </c>
      <c r="AL516" s="69" t="s">
        <v>392</v>
      </c>
      <c r="AM516" s="70">
        <v>1</v>
      </c>
      <c r="AN516" s="78">
        <v>729.45</v>
      </c>
      <c r="AO516" s="78">
        <v>746.31</v>
      </c>
      <c r="AP516" s="78">
        <v>724.22</v>
      </c>
      <c r="AQ516" s="78">
        <v>728.38</v>
      </c>
      <c r="AR516" s="78"/>
      <c r="AS516" s="79"/>
      <c r="AT516" s="65" t="s">
        <v>393</v>
      </c>
      <c r="AU516" s="68">
        <v>3.6388777700956998E-2</v>
      </c>
      <c r="AV516" s="78">
        <v>643.59</v>
      </c>
      <c r="AW516" s="78">
        <v>705.36</v>
      </c>
      <c r="AX516" s="78">
        <v>643.76</v>
      </c>
      <c r="AY516" s="78">
        <v>390.56</v>
      </c>
      <c r="AZ516" s="78"/>
      <c r="BA516" s="79">
        <v>443.05</v>
      </c>
      <c r="BB516" s="65" t="s">
        <v>394</v>
      </c>
      <c r="BC516" s="78">
        <v>684.16</v>
      </c>
      <c r="BD516" s="78">
        <v>695.99</v>
      </c>
      <c r="BE516" s="78">
        <v>634.80999999999995</v>
      </c>
      <c r="BF516" s="78"/>
      <c r="BG516" s="78"/>
      <c r="BH516" s="79">
        <v>483.29</v>
      </c>
      <c r="BI516" s="65" t="s">
        <v>395</v>
      </c>
      <c r="BJ516" s="68">
        <v>0.13411117816670001</v>
      </c>
      <c r="BK516" s="78">
        <v>739.22</v>
      </c>
      <c r="BL516" s="78">
        <v>767.25</v>
      </c>
      <c r="BM516" s="78">
        <v>800.21</v>
      </c>
      <c r="BN516" s="78">
        <v>574.13</v>
      </c>
      <c r="BO516" s="78"/>
      <c r="BP516" s="79"/>
      <c r="BQ516" s="65" t="s">
        <v>396</v>
      </c>
      <c r="BR516" s="68">
        <v>1</v>
      </c>
      <c r="BS516" s="78">
        <v>665.56</v>
      </c>
      <c r="BT516" s="78">
        <v>652.08000000000004</v>
      </c>
      <c r="BU516" s="78">
        <v>679.05</v>
      </c>
      <c r="BV516" s="78"/>
      <c r="BW516" s="78"/>
      <c r="BX516" s="79">
        <v>479.25</v>
      </c>
      <c r="BY516" s="65" t="s">
        <v>397</v>
      </c>
      <c r="BZ516" s="78">
        <v>712.09</v>
      </c>
      <c r="CA516" s="78">
        <v>718.84</v>
      </c>
      <c r="CB516" s="78">
        <v>629.57000000000005</v>
      </c>
      <c r="CC516" s="78">
        <v>528.75</v>
      </c>
      <c r="CD516" s="78"/>
      <c r="CE516" s="79">
        <v>596.51</v>
      </c>
      <c r="CF516" s="65" t="s">
        <v>398</v>
      </c>
      <c r="CG516" s="78">
        <v>705.33</v>
      </c>
      <c r="CH516" s="78">
        <v>735.59</v>
      </c>
      <c r="CI516" s="78">
        <v>690.31</v>
      </c>
      <c r="CJ516" s="78"/>
      <c r="CK516" s="78"/>
      <c r="CL516" s="79"/>
      <c r="CM516" s="65" t="s">
        <v>399</v>
      </c>
      <c r="CN516" s="78">
        <v>654.98</v>
      </c>
      <c r="CO516" s="78">
        <v>642.61</v>
      </c>
      <c r="CP516" s="78">
        <v>669.83</v>
      </c>
      <c r="CQ516" s="78">
        <v>509.78</v>
      </c>
      <c r="CR516" s="78"/>
      <c r="CS516" s="79">
        <v>655.32000000000005</v>
      </c>
      <c r="CT516" s="65" t="s">
        <v>400</v>
      </c>
      <c r="CU516" s="78">
        <v>696.89</v>
      </c>
      <c r="CV516" s="78">
        <v>764.45</v>
      </c>
      <c r="CW516" s="78">
        <v>675.8</v>
      </c>
      <c r="CX516" s="78">
        <v>532.72</v>
      </c>
      <c r="CY516" s="78"/>
      <c r="CZ516" s="79"/>
      <c r="DA516" s="65" t="s">
        <v>401</v>
      </c>
      <c r="DB516" s="68">
        <v>0.13093804011941501</v>
      </c>
      <c r="DC516" s="78">
        <v>668.2</v>
      </c>
      <c r="DD516" s="78">
        <v>691.88</v>
      </c>
      <c r="DE516" s="78">
        <v>633.66</v>
      </c>
      <c r="DF516" s="78">
        <v>667.65</v>
      </c>
      <c r="DG516" s="78"/>
      <c r="DH516" s="79">
        <v>527.71</v>
      </c>
      <c r="DI516" s="65" t="s">
        <v>402</v>
      </c>
      <c r="DJ516" s="68">
        <v>3.2446463335496401E-3</v>
      </c>
      <c r="DK516" s="78">
        <v>672.98</v>
      </c>
      <c r="DL516" s="78">
        <v>701.61</v>
      </c>
      <c r="DM516" s="78">
        <v>701.61</v>
      </c>
      <c r="DN516" s="78">
        <v>597.23</v>
      </c>
      <c r="DO516" s="78"/>
      <c r="DP516" s="79">
        <v>572.34</v>
      </c>
      <c r="DQ516" s="65" t="s">
        <v>403</v>
      </c>
      <c r="DR516" s="78">
        <v>668.8</v>
      </c>
      <c r="DS516" s="78">
        <v>705.38</v>
      </c>
      <c r="DT516" s="78">
        <v>799.45</v>
      </c>
      <c r="DU516" s="78">
        <v>729.36</v>
      </c>
      <c r="DV516" s="78"/>
      <c r="DW516" s="79"/>
      <c r="DX516" s="65" t="s">
        <v>404</v>
      </c>
      <c r="DY516" s="78">
        <v>710.14</v>
      </c>
      <c r="DZ516" s="78">
        <v>710.3</v>
      </c>
      <c r="EA516" s="78">
        <v>741.93</v>
      </c>
      <c r="EB516" s="78">
        <v>521.5</v>
      </c>
      <c r="EC516" s="78"/>
      <c r="ED516" s="79">
        <v>482.9</v>
      </c>
      <c r="EE516" s="65" t="s">
        <v>405</v>
      </c>
      <c r="EF516" s="68">
        <v>0.28962001853568098</v>
      </c>
      <c r="EG516" s="78">
        <v>671.46</v>
      </c>
      <c r="EH516" s="78">
        <v>717.57</v>
      </c>
      <c r="EI516" s="78">
        <v>613.39</v>
      </c>
      <c r="EJ516" s="78"/>
      <c r="EK516" s="78">
        <v>434.89</v>
      </c>
      <c r="EL516" s="79">
        <v>402.03</v>
      </c>
      <c r="EM516" s="65" t="s">
        <v>406</v>
      </c>
      <c r="EN516" s="78">
        <v>686.4</v>
      </c>
      <c r="EO516" s="78">
        <v>687.55</v>
      </c>
      <c r="EP516" s="78">
        <v>651.51</v>
      </c>
      <c r="EQ516" s="78"/>
      <c r="ER516" s="78"/>
      <c r="ES516" s="79">
        <v>498.53</v>
      </c>
      <c r="ET516" s="65" t="s">
        <v>407</v>
      </c>
      <c r="EU516" s="68">
        <v>1</v>
      </c>
      <c r="EV516" s="78">
        <v>662.13</v>
      </c>
      <c r="EW516" s="78">
        <v>688.68</v>
      </c>
      <c r="EX516" s="78">
        <v>675.6</v>
      </c>
      <c r="EY516" s="78"/>
      <c r="EZ516" s="78"/>
      <c r="FA516" s="79">
        <v>411.09</v>
      </c>
      <c r="FB516" s="65" t="s">
        <v>408</v>
      </c>
      <c r="FC516" s="78">
        <v>710.96</v>
      </c>
      <c r="FD516" s="78">
        <v>730.14</v>
      </c>
      <c r="FE516" s="78">
        <v>707.74</v>
      </c>
      <c r="FF516" s="78"/>
      <c r="FG516" s="78"/>
      <c r="FH516" s="79"/>
      <c r="FI516" s="65" t="s">
        <v>409</v>
      </c>
      <c r="FJ516" s="78">
        <v>663.34</v>
      </c>
      <c r="FK516" s="78">
        <v>687.79</v>
      </c>
      <c r="FL516" s="78">
        <v>364.65</v>
      </c>
      <c r="FM516" s="78">
        <v>465.17</v>
      </c>
      <c r="FN516" s="78"/>
      <c r="FO516" s="79">
        <v>457.91</v>
      </c>
      <c r="FP516" s="65" t="s">
        <v>410</v>
      </c>
      <c r="FQ516" s="68">
        <v>0.24133021212925601</v>
      </c>
      <c r="FR516" s="78">
        <v>663.26</v>
      </c>
      <c r="FS516" s="78">
        <v>684.13</v>
      </c>
      <c r="FT516" s="78">
        <v>657.33</v>
      </c>
      <c r="FU516" s="78">
        <v>557.66999999999996</v>
      </c>
      <c r="FV516" s="78">
        <v>477.78</v>
      </c>
      <c r="FW516" s="79">
        <v>388.39</v>
      </c>
      <c r="FX516" s="65" t="s">
        <v>411</v>
      </c>
      <c r="FY516" s="78">
        <v>682.34</v>
      </c>
      <c r="FZ516" s="78">
        <v>696.44</v>
      </c>
      <c r="GA516" s="78">
        <v>696.02</v>
      </c>
      <c r="GB516" s="78">
        <v>674.62</v>
      </c>
      <c r="GC516" s="78"/>
      <c r="GD516" s="79">
        <v>457.86</v>
      </c>
      <c r="GE516" s="65" t="s">
        <v>412</v>
      </c>
      <c r="GF516" s="68">
        <v>0.22785271600437501</v>
      </c>
      <c r="GG516" s="78">
        <v>688.03</v>
      </c>
      <c r="GH516" s="78">
        <v>718.64</v>
      </c>
      <c r="GI516" s="78">
        <v>483.73</v>
      </c>
      <c r="GJ516" s="78">
        <v>542.08000000000004</v>
      </c>
      <c r="GK516" s="78"/>
      <c r="GL516" s="79">
        <v>481.56</v>
      </c>
      <c r="GM516" s="65" t="s">
        <v>413</v>
      </c>
      <c r="GN516" s="68">
        <v>0.109262152682932</v>
      </c>
      <c r="GO516" s="78">
        <v>662.26</v>
      </c>
      <c r="GP516" s="78">
        <v>707.43</v>
      </c>
      <c r="GQ516" s="78">
        <v>632.23</v>
      </c>
      <c r="GR516" s="78">
        <v>547.29</v>
      </c>
      <c r="GS516" s="78"/>
      <c r="GT516" s="79"/>
      <c r="GU516" s="65" t="s">
        <v>414</v>
      </c>
      <c r="GV516" s="68">
        <v>1</v>
      </c>
      <c r="GW516" s="78">
        <v>665.15</v>
      </c>
      <c r="GX516" s="78">
        <v>658.16</v>
      </c>
      <c r="GY516" s="78">
        <v>618.05999999999995</v>
      </c>
      <c r="GZ516" s="78">
        <v>543</v>
      </c>
      <c r="HA516" s="78"/>
      <c r="HB516" s="79">
        <v>524.24</v>
      </c>
      <c r="HC516" s="65" t="s">
        <v>415</v>
      </c>
      <c r="HD516" s="68">
        <v>1</v>
      </c>
      <c r="HE516" s="78">
        <v>676.5</v>
      </c>
      <c r="HF516" s="78">
        <v>718.12</v>
      </c>
      <c r="HG516" s="78"/>
      <c r="HH516" s="78">
        <v>488.89</v>
      </c>
      <c r="HI516" s="78">
        <v>482.25</v>
      </c>
      <c r="HJ516" s="79">
        <v>495.89</v>
      </c>
      <c r="HK516" s="85" t="s">
        <v>416</v>
      </c>
      <c r="HL516" s="68">
        <v>1.2649421288975999</v>
      </c>
      <c r="HM516" s="78">
        <v>646.07000000000005</v>
      </c>
      <c r="HN516" s="78">
        <v>695.35</v>
      </c>
      <c r="HO516" s="78">
        <v>612.52</v>
      </c>
      <c r="HP516" s="78"/>
      <c r="HQ516" s="78"/>
      <c r="HR516" s="79"/>
    </row>
    <row r="517" spans="1:226" x14ac:dyDescent="0.25">
      <c r="A517" s="81">
        <v>41841</v>
      </c>
      <c r="B517" s="82" t="s">
        <v>387</v>
      </c>
      <c r="C517" s="83">
        <v>679.93216816448762</v>
      </c>
      <c r="D517" s="83">
        <v>692.34667351046232</v>
      </c>
      <c r="E517" s="83">
        <v>649.26821358627103</v>
      </c>
      <c r="F517" s="83">
        <v>540.25141101401266</v>
      </c>
      <c r="G517" s="83">
        <v>487.35368209255535</v>
      </c>
      <c r="H517" s="84">
        <v>446.81216280737414</v>
      </c>
      <c r="I517" s="82" t="s">
        <v>388</v>
      </c>
      <c r="J517" s="83">
        <v>690.5500149333642</v>
      </c>
      <c r="K517" s="83">
        <v>688.78195194683894</v>
      </c>
      <c r="L517" s="83">
        <v>649.38031337499649</v>
      </c>
      <c r="M517" s="83">
        <v>539.95403564428807</v>
      </c>
      <c r="N517" s="83"/>
      <c r="O517" s="84">
        <v>487.5840710811018</v>
      </c>
      <c r="P517" s="65" t="s">
        <v>389</v>
      </c>
      <c r="Q517" s="78">
        <v>662.47</v>
      </c>
      <c r="R517" s="78">
        <v>673.69</v>
      </c>
      <c r="S517" s="78">
        <v>645.34</v>
      </c>
      <c r="T517" s="78">
        <v>496</v>
      </c>
      <c r="U517" s="78"/>
      <c r="V517" s="79"/>
      <c r="W517" s="65" t="s">
        <v>390</v>
      </c>
      <c r="X517" s="78">
        <v>712.22</v>
      </c>
      <c r="Y517" s="78">
        <v>711.9</v>
      </c>
      <c r="Z517" s="78">
        <v>640.11</v>
      </c>
      <c r="AA517" s="78">
        <v>465.88</v>
      </c>
      <c r="AB517" s="78"/>
      <c r="AC517" s="79">
        <v>509.09</v>
      </c>
      <c r="AD517" s="65" t="s">
        <v>391</v>
      </c>
      <c r="AE517" s="68">
        <v>0.51129972389814904</v>
      </c>
      <c r="AF517" s="78">
        <v>723.49</v>
      </c>
      <c r="AG517" s="78">
        <v>778.03</v>
      </c>
      <c r="AH517" s="78">
        <v>659.07</v>
      </c>
      <c r="AI517" s="78"/>
      <c r="AJ517" s="78"/>
      <c r="AK517" s="79">
        <v>413.08</v>
      </c>
      <c r="AL517" s="69" t="s">
        <v>392</v>
      </c>
      <c r="AM517" s="70">
        <v>1</v>
      </c>
      <c r="AN517" s="78">
        <v>729.54</v>
      </c>
      <c r="AO517" s="78">
        <v>752.8</v>
      </c>
      <c r="AP517" s="78">
        <v>723.74</v>
      </c>
      <c r="AQ517" s="78">
        <v>728.38</v>
      </c>
      <c r="AR517" s="78"/>
      <c r="AS517" s="79"/>
      <c r="AT517" s="65" t="s">
        <v>393</v>
      </c>
      <c r="AU517" s="68">
        <v>3.6405999708752003E-2</v>
      </c>
      <c r="AV517" s="78">
        <v>645.25</v>
      </c>
      <c r="AW517" s="78">
        <v>708.34</v>
      </c>
      <c r="AX517" s="78">
        <v>641.6</v>
      </c>
      <c r="AY517" s="78">
        <v>394.53</v>
      </c>
      <c r="AZ517" s="78"/>
      <c r="BA517" s="79">
        <v>448.11</v>
      </c>
      <c r="BB517" s="65" t="s">
        <v>394</v>
      </c>
      <c r="BC517" s="78">
        <v>680.79</v>
      </c>
      <c r="BD517" s="78">
        <v>682.54</v>
      </c>
      <c r="BE517" s="78">
        <v>629.30999999999995</v>
      </c>
      <c r="BF517" s="78"/>
      <c r="BG517" s="78"/>
      <c r="BH517" s="79">
        <v>482.28</v>
      </c>
      <c r="BI517" s="65" t="s">
        <v>395</v>
      </c>
      <c r="BJ517" s="68">
        <v>0.13410758110155999</v>
      </c>
      <c r="BK517" s="78">
        <v>741.35</v>
      </c>
      <c r="BL517" s="78">
        <v>764.01</v>
      </c>
      <c r="BM517" s="78">
        <v>796.97</v>
      </c>
      <c r="BN517" s="78">
        <v>574.11</v>
      </c>
      <c r="BO517" s="78"/>
      <c r="BP517" s="79"/>
      <c r="BQ517" s="65" t="s">
        <v>396</v>
      </c>
      <c r="BR517" s="68">
        <v>1</v>
      </c>
      <c r="BS517" s="78">
        <v>663.9</v>
      </c>
      <c r="BT517" s="78">
        <v>652.08000000000004</v>
      </c>
      <c r="BU517" s="78">
        <v>677.38</v>
      </c>
      <c r="BV517" s="78"/>
      <c r="BW517" s="78"/>
      <c r="BX517" s="79">
        <v>479.25</v>
      </c>
      <c r="BY517" s="65" t="s">
        <v>397</v>
      </c>
      <c r="BZ517" s="78">
        <v>722.62</v>
      </c>
      <c r="CA517" s="78">
        <v>720.66</v>
      </c>
      <c r="CB517" s="78">
        <v>635.04</v>
      </c>
      <c r="CC517" s="78">
        <v>531.99</v>
      </c>
      <c r="CD517" s="78"/>
      <c r="CE517" s="79">
        <v>596.21</v>
      </c>
      <c r="CF517" s="65" t="s">
        <v>398</v>
      </c>
      <c r="CG517" s="78">
        <v>719.85</v>
      </c>
      <c r="CH517" s="78">
        <v>742.04</v>
      </c>
      <c r="CI517" s="78">
        <v>684.66</v>
      </c>
      <c r="CJ517" s="78"/>
      <c r="CK517" s="78"/>
      <c r="CL517" s="79"/>
      <c r="CM517" s="65" t="s">
        <v>399</v>
      </c>
      <c r="CN517" s="78">
        <v>662.83</v>
      </c>
      <c r="CO517" s="78">
        <v>641.98</v>
      </c>
      <c r="CP517" s="78">
        <v>667.19</v>
      </c>
      <c r="CQ517" s="78">
        <v>509.85</v>
      </c>
      <c r="CR517" s="78"/>
      <c r="CS517" s="79">
        <v>654.78</v>
      </c>
      <c r="CT517" s="65" t="s">
        <v>400</v>
      </c>
      <c r="CU517" s="78">
        <v>702.48</v>
      </c>
      <c r="CV517" s="78">
        <v>768.62</v>
      </c>
      <c r="CW517" s="78">
        <v>668.25</v>
      </c>
      <c r="CX517" s="78">
        <v>527.16</v>
      </c>
      <c r="CY517" s="78"/>
      <c r="CZ517" s="79"/>
      <c r="DA517" s="65" t="s">
        <v>401</v>
      </c>
      <c r="DB517" s="68">
        <v>0.13129390139828001</v>
      </c>
      <c r="DC517" s="78">
        <v>677.9</v>
      </c>
      <c r="DD517" s="78">
        <v>696.38</v>
      </c>
      <c r="DE517" s="78">
        <v>638.01</v>
      </c>
      <c r="DF517" s="78">
        <v>669.47</v>
      </c>
      <c r="DG517" s="78"/>
      <c r="DH517" s="79">
        <v>526.62</v>
      </c>
      <c r="DI517" s="65" t="s">
        <v>402</v>
      </c>
      <c r="DJ517" s="68">
        <v>3.2303915234526402E-3</v>
      </c>
      <c r="DK517" s="78">
        <v>677.3</v>
      </c>
      <c r="DL517" s="78">
        <v>698.06</v>
      </c>
      <c r="DM517" s="78">
        <v>698.06</v>
      </c>
      <c r="DN517" s="78">
        <v>709.32</v>
      </c>
      <c r="DO517" s="78"/>
      <c r="DP517" s="79">
        <v>572.71</v>
      </c>
      <c r="DQ517" s="65" t="s">
        <v>403</v>
      </c>
      <c r="DR517" s="78">
        <v>668.8</v>
      </c>
      <c r="DS517" s="78">
        <v>705.38</v>
      </c>
      <c r="DT517" s="78">
        <v>799.45</v>
      </c>
      <c r="DU517" s="78">
        <v>729.36</v>
      </c>
      <c r="DV517" s="78"/>
      <c r="DW517" s="79"/>
      <c r="DX517" s="65" t="s">
        <v>404</v>
      </c>
      <c r="DY517" s="78">
        <v>710.82</v>
      </c>
      <c r="DZ517" s="78">
        <v>713.43</v>
      </c>
      <c r="EA517" s="78">
        <v>738.06</v>
      </c>
      <c r="EB517" s="78">
        <v>522.20000000000005</v>
      </c>
      <c r="EC517" s="78"/>
      <c r="ED517" s="79">
        <v>484.8</v>
      </c>
      <c r="EE517" s="65" t="s">
        <v>405</v>
      </c>
      <c r="EF517" s="68">
        <v>0.28962001853568098</v>
      </c>
      <c r="EG517" s="78">
        <v>671.41</v>
      </c>
      <c r="EH517" s="78">
        <v>712.84</v>
      </c>
      <c r="EI517" s="78">
        <v>606.92999999999995</v>
      </c>
      <c r="EJ517" s="78"/>
      <c r="EK517" s="78">
        <v>434.89</v>
      </c>
      <c r="EL517" s="79">
        <v>376.2</v>
      </c>
      <c r="EM517" s="65" t="s">
        <v>406</v>
      </c>
      <c r="EN517" s="78">
        <v>706.92</v>
      </c>
      <c r="EO517" s="78">
        <v>687.55</v>
      </c>
      <c r="EP517" s="78">
        <v>638.97</v>
      </c>
      <c r="EQ517" s="78"/>
      <c r="ER517" s="78"/>
      <c r="ES517" s="79">
        <v>481.52</v>
      </c>
      <c r="ET517" s="65" t="s">
        <v>407</v>
      </c>
      <c r="EU517" s="68">
        <v>1</v>
      </c>
      <c r="EV517" s="78">
        <v>680.93</v>
      </c>
      <c r="EW517" s="78">
        <v>708.1</v>
      </c>
      <c r="EX517" s="78">
        <v>695.03</v>
      </c>
      <c r="EY517" s="78"/>
      <c r="EZ517" s="78"/>
      <c r="FA517" s="79">
        <v>396.63</v>
      </c>
      <c r="FB517" s="65" t="s">
        <v>408</v>
      </c>
      <c r="FC517" s="78">
        <v>710.96</v>
      </c>
      <c r="FD517" s="78">
        <v>730.14</v>
      </c>
      <c r="FE517" s="78">
        <v>707.74</v>
      </c>
      <c r="FF517" s="78"/>
      <c r="FG517" s="78"/>
      <c r="FH517" s="79"/>
      <c r="FI517" s="65" t="s">
        <v>409</v>
      </c>
      <c r="FJ517" s="78">
        <v>669.95</v>
      </c>
      <c r="FK517" s="78">
        <v>684.49</v>
      </c>
      <c r="FL517" s="78">
        <v>364.65</v>
      </c>
      <c r="FM517" s="78">
        <v>465.17</v>
      </c>
      <c r="FN517" s="78"/>
      <c r="FO517" s="79">
        <v>449.64</v>
      </c>
      <c r="FP517" s="65" t="s">
        <v>410</v>
      </c>
      <c r="FQ517" s="68">
        <v>0.240900002409</v>
      </c>
      <c r="FR517" s="78">
        <v>667.32</v>
      </c>
      <c r="FS517" s="78">
        <v>687.01</v>
      </c>
      <c r="FT517" s="78">
        <v>651.75</v>
      </c>
      <c r="FU517" s="78">
        <v>560.47</v>
      </c>
      <c r="FV517" s="78">
        <v>486.2</v>
      </c>
      <c r="FW517" s="79">
        <v>381.5</v>
      </c>
      <c r="FX517" s="65" t="s">
        <v>411</v>
      </c>
      <c r="FY517" s="78">
        <v>695.35</v>
      </c>
      <c r="FZ517" s="78">
        <v>698.07</v>
      </c>
      <c r="GA517" s="78">
        <v>699.27</v>
      </c>
      <c r="GB517" s="78">
        <v>687</v>
      </c>
      <c r="GC517" s="78"/>
      <c r="GD517" s="79">
        <v>458.67</v>
      </c>
      <c r="GE517" s="65" t="s">
        <v>412</v>
      </c>
      <c r="GF517" s="68">
        <v>0.22499718753515599</v>
      </c>
      <c r="GG517" s="78">
        <v>674.95</v>
      </c>
      <c r="GH517" s="78">
        <v>699.09</v>
      </c>
      <c r="GI517" s="78">
        <v>482.53</v>
      </c>
      <c r="GJ517" s="78">
        <v>532.74</v>
      </c>
      <c r="GK517" s="78"/>
      <c r="GL517" s="79">
        <v>476.01</v>
      </c>
      <c r="GM517" s="65" t="s">
        <v>413</v>
      </c>
      <c r="GN517" s="68">
        <v>0.108000691204424</v>
      </c>
      <c r="GO517" s="78">
        <v>654.61</v>
      </c>
      <c r="GP517" s="78">
        <v>699.26</v>
      </c>
      <c r="GQ517" s="78">
        <v>619.66</v>
      </c>
      <c r="GR517" s="78">
        <v>551.34</v>
      </c>
      <c r="GS517" s="78"/>
      <c r="GT517" s="79"/>
      <c r="GU517" s="65" t="s">
        <v>414</v>
      </c>
      <c r="GV517" s="68">
        <v>1</v>
      </c>
      <c r="GW517" s="78">
        <v>681.54</v>
      </c>
      <c r="GX517" s="78">
        <v>675.37</v>
      </c>
      <c r="GY517" s="78">
        <v>636.91</v>
      </c>
      <c r="GZ517" s="78">
        <v>543</v>
      </c>
      <c r="HA517" s="78"/>
      <c r="HB517" s="79">
        <v>524.04</v>
      </c>
      <c r="HC517" s="65" t="s">
        <v>415</v>
      </c>
      <c r="HD517" s="68">
        <v>1</v>
      </c>
      <c r="HE517" s="78">
        <v>680.66</v>
      </c>
      <c r="HF517" s="78">
        <v>721.45</v>
      </c>
      <c r="HG517" s="78"/>
      <c r="HH517" s="78">
        <v>498</v>
      </c>
      <c r="HI517" s="78">
        <v>491.37</v>
      </c>
      <c r="HJ517" s="79">
        <v>495.89</v>
      </c>
      <c r="HK517" s="85" t="s">
        <v>416</v>
      </c>
      <c r="HL517" s="68">
        <v>1.2634238787113099</v>
      </c>
      <c r="HM517" s="78">
        <v>647.55999999999995</v>
      </c>
      <c r="HN517" s="78">
        <v>696.42</v>
      </c>
      <c r="HO517" s="78">
        <v>606.62</v>
      </c>
      <c r="HP517" s="78"/>
      <c r="HQ517" s="78"/>
      <c r="HR517" s="79"/>
    </row>
    <row r="518" spans="1:226" x14ac:dyDescent="0.25">
      <c r="A518" s="81">
        <v>41834</v>
      </c>
      <c r="B518" s="82" t="s">
        <v>387</v>
      </c>
      <c r="C518" s="83">
        <v>686.11974013931933</v>
      </c>
      <c r="D518" s="83">
        <v>696.30882938178615</v>
      </c>
      <c r="E518" s="83">
        <v>649.91589809003267</v>
      </c>
      <c r="F518" s="83">
        <v>548.54630991818237</v>
      </c>
      <c r="G518" s="83">
        <v>494.13044265593555</v>
      </c>
      <c r="H518" s="84">
        <v>444.78598093309995</v>
      </c>
      <c r="I518" s="82" t="s">
        <v>388</v>
      </c>
      <c r="J518" s="83">
        <v>697.67592046700929</v>
      </c>
      <c r="K518" s="83">
        <v>692.70559214800187</v>
      </c>
      <c r="L518" s="83">
        <v>649.85492577971081</v>
      </c>
      <c r="M518" s="83">
        <v>550.38601140814308</v>
      </c>
      <c r="N518" s="83"/>
      <c r="O518" s="84">
        <v>487.15389185915052</v>
      </c>
      <c r="P518" s="65" t="s">
        <v>389</v>
      </c>
      <c r="Q518" s="78">
        <v>662.47</v>
      </c>
      <c r="R518" s="78">
        <v>674.53</v>
      </c>
      <c r="S518" s="78">
        <v>642.27</v>
      </c>
      <c r="T518" s="78">
        <v>501</v>
      </c>
      <c r="U518" s="78"/>
      <c r="V518" s="79"/>
      <c r="W518" s="65" t="s">
        <v>390</v>
      </c>
      <c r="X518" s="78">
        <v>712.22</v>
      </c>
      <c r="Y518" s="78">
        <v>711.9</v>
      </c>
      <c r="Z518" s="78">
        <v>640.11</v>
      </c>
      <c r="AA518" s="78">
        <v>465.88</v>
      </c>
      <c r="AB518" s="78"/>
      <c r="AC518" s="79">
        <v>509.09</v>
      </c>
      <c r="AD518" s="65" t="s">
        <v>391</v>
      </c>
      <c r="AE518" s="68">
        <v>0.51129972389814904</v>
      </c>
      <c r="AF518" s="78">
        <v>719.69</v>
      </c>
      <c r="AG518" s="78">
        <v>774.22</v>
      </c>
      <c r="AH518" s="78">
        <v>659.07</v>
      </c>
      <c r="AI518" s="78"/>
      <c r="AJ518" s="78"/>
      <c r="AK518" s="79">
        <v>408.81</v>
      </c>
      <c r="AL518" s="69" t="s">
        <v>392</v>
      </c>
      <c r="AM518" s="70">
        <v>1</v>
      </c>
      <c r="AN518" s="78">
        <v>729.54</v>
      </c>
      <c r="AO518" s="78">
        <v>753.36</v>
      </c>
      <c r="AP518" s="78">
        <v>723.74</v>
      </c>
      <c r="AQ518" s="78">
        <v>728.38</v>
      </c>
      <c r="AR518" s="78"/>
      <c r="AS518" s="79"/>
      <c r="AT518" s="65" t="s">
        <v>393</v>
      </c>
      <c r="AU518" s="68">
        <v>3.6444476839535001E-2</v>
      </c>
      <c r="AV518" s="78">
        <v>646.04999999999995</v>
      </c>
      <c r="AW518" s="78">
        <v>710.95</v>
      </c>
      <c r="AX518" s="78">
        <v>644.11</v>
      </c>
      <c r="AY518" s="78">
        <v>394.95</v>
      </c>
      <c r="AZ518" s="78"/>
      <c r="BA518" s="79">
        <v>441.77</v>
      </c>
      <c r="BB518" s="65" t="s">
        <v>394</v>
      </c>
      <c r="BC518" s="78">
        <v>692.56</v>
      </c>
      <c r="BD518" s="78">
        <v>686.74</v>
      </c>
      <c r="BE518" s="78">
        <v>627.9</v>
      </c>
      <c r="BF518" s="78"/>
      <c r="BG518" s="78"/>
      <c r="BH518" s="79">
        <v>485.31</v>
      </c>
      <c r="BI518" s="65" t="s">
        <v>395</v>
      </c>
      <c r="BJ518" s="68">
        <v>0.13410578264134701</v>
      </c>
      <c r="BK518" s="78">
        <v>764.94</v>
      </c>
      <c r="BL518" s="78">
        <v>761.85</v>
      </c>
      <c r="BM518" s="78">
        <v>794.82</v>
      </c>
      <c r="BN518" s="78">
        <v>587.52</v>
      </c>
      <c r="BO518" s="78"/>
      <c r="BP518" s="79"/>
      <c r="BQ518" s="65" t="s">
        <v>396</v>
      </c>
      <c r="BR518" s="68">
        <v>1</v>
      </c>
      <c r="BS518" s="78">
        <v>678.06</v>
      </c>
      <c r="BT518" s="78">
        <v>667.08</v>
      </c>
      <c r="BU518" s="78">
        <v>677.38</v>
      </c>
      <c r="BV518" s="78"/>
      <c r="BW518" s="78"/>
      <c r="BX518" s="79">
        <v>479.25</v>
      </c>
      <c r="BY518" s="65" t="s">
        <v>397</v>
      </c>
      <c r="BZ518" s="78">
        <v>728.44</v>
      </c>
      <c r="CA518" s="78">
        <v>726.39</v>
      </c>
      <c r="CB518" s="78">
        <v>638.70000000000005</v>
      </c>
      <c r="CC518" s="78">
        <v>543.5</v>
      </c>
      <c r="CD518" s="78"/>
      <c r="CE518" s="79">
        <v>595.73</v>
      </c>
      <c r="CF518" s="65" t="s">
        <v>398</v>
      </c>
      <c r="CG518" s="78">
        <v>710.98</v>
      </c>
      <c r="CH518" s="78">
        <v>742.85</v>
      </c>
      <c r="CI518" s="78">
        <v>684.66</v>
      </c>
      <c r="CJ518" s="78"/>
      <c r="CK518" s="78"/>
      <c r="CL518" s="79"/>
      <c r="CM518" s="65" t="s">
        <v>399</v>
      </c>
      <c r="CN518" s="78">
        <v>658.87</v>
      </c>
      <c r="CO518" s="78">
        <v>640.42999999999995</v>
      </c>
      <c r="CP518" s="78">
        <v>670.32</v>
      </c>
      <c r="CQ518" s="78">
        <v>520.82000000000005</v>
      </c>
      <c r="CR518" s="78"/>
      <c r="CS518" s="79">
        <v>651.77</v>
      </c>
      <c r="CT518" s="65" t="s">
        <v>400</v>
      </c>
      <c r="CU518" s="78">
        <v>707.14</v>
      </c>
      <c r="CV518" s="78">
        <v>774.21</v>
      </c>
      <c r="CW518" s="78">
        <v>671.49</v>
      </c>
      <c r="CX518" s="78">
        <v>539.62</v>
      </c>
      <c r="CY518" s="78"/>
      <c r="CZ518" s="79"/>
      <c r="DA518" s="65" t="s">
        <v>401</v>
      </c>
      <c r="DB518" s="68">
        <v>0.13135426244581599</v>
      </c>
      <c r="DC518" s="78">
        <v>677.37</v>
      </c>
      <c r="DD518" s="78">
        <v>701.75</v>
      </c>
      <c r="DE518" s="78">
        <v>647.54999999999995</v>
      </c>
      <c r="DF518" s="78">
        <v>669.78</v>
      </c>
      <c r="DG518" s="78"/>
      <c r="DH518" s="79">
        <v>531.28</v>
      </c>
      <c r="DI518" s="65" t="s">
        <v>402</v>
      </c>
      <c r="DJ518" s="68">
        <v>3.22913975716869E-3</v>
      </c>
      <c r="DK518" s="78">
        <v>689.58</v>
      </c>
      <c r="DL518" s="78">
        <v>715.85</v>
      </c>
      <c r="DM518" s="78">
        <v>715.85</v>
      </c>
      <c r="DN518" s="78">
        <v>525.14</v>
      </c>
      <c r="DO518" s="78"/>
      <c r="DP518" s="79">
        <v>570.64</v>
      </c>
      <c r="DQ518" s="65" t="s">
        <v>403</v>
      </c>
      <c r="DR518" s="78">
        <v>668.8</v>
      </c>
      <c r="DS518" s="78">
        <v>705.38</v>
      </c>
      <c r="DT518" s="78">
        <v>802.22</v>
      </c>
      <c r="DU518" s="78">
        <v>739.98</v>
      </c>
      <c r="DV518" s="78"/>
      <c r="DW518" s="79"/>
      <c r="DX518" s="65" t="s">
        <v>404</v>
      </c>
      <c r="DY518" s="78">
        <v>714.46</v>
      </c>
      <c r="DZ518" s="78">
        <v>722.62</v>
      </c>
      <c r="EA518" s="78">
        <v>738.7</v>
      </c>
      <c r="EB518" s="78">
        <v>530.79</v>
      </c>
      <c r="EC518" s="78"/>
      <c r="ED518" s="79">
        <v>485.07</v>
      </c>
      <c r="EE518" s="65" t="s">
        <v>405</v>
      </c>
      <c r="EF518" s="68">
        <v>0.28962001853568098</v>
      </c>
      <c r="EG518" s="78">
        <v>680.23</v>
      </c>
      <c r="EH518" s="78">
        <v>723.68</v>
      </c>
      <c r="EI518" s="78">
        <v>605.73</v>
      </c>
      <c r="EJ518" s="78"/>
      <c r="EK518" s="78">
        <v>434.89</v>
      </c>
      <c r="EL518" s="79">
        <v>344.56</v>
      </c>
      <c r="EM518" s="65" t="s">
        <v>406</v>
      </c>
      <c r="EN518" s="78">
        <v>722.33</v>
      </c>
      <c r="EO518" s="78">
        <v>712.14</v>
      </c>
      <c r="EP518" s="78">
        <v>666.21</v>
      </c>
      <c r="EQ518" s="78"/>
      <c r="ER518" s="78"/>
      <c r="ES518" s="79">
        <v>481.52</v>
      </c>
      <c r="ET518" s="65" t="s">
        <v>407</v>
      </c>
      <c r="EU518" s="68">
        <v>1</v>
      </c>
      <c r="EV518" s="78">
        <v>678.74</v>
      </c>
      <c r="EW518" s="78">
        <v>711.46</v>
      </c>
      <c r="EX518" s="78">
        <v>711.45</v>
      </c>
      <c r="EY518" s="78"/>
      <c r="EZ518" s="78"/>
      <c r="FA518" s="79">
        <v>369.93</v>
      </c>
      <c r="FB518" s="65" t="s">
        <v>408</v>
      </c>
      <c r="FC518" s="78">
        <v>710.96</v>
      </c>
      <c r="FD518" s="78">
        <v>730.14</v>
      </c>
      <c r="FE518" s="78">
        <v>707.74</v>
      </c>
      <c r="FF518" s="78"/>
      <c r="FG518" s="78"/>
      <c r="FH518" s="79"/>
      <c r="FI518" s="65" t="s">
        <v>409</v>
      </c>
      <c r="FJ518" s="78">
        <v>688.96</v>
      </c>
      <c r="FK518" s="78">
        <v>689.45</v>
      </c>
      <c r="FL518" s="78">
        <v>364.65</v>
      </c>
      <c r="FM518" s="78">
        <v>465.17</v>
      </c>
      <c r="FN518" s="78"/>
      <c r="FO518" s="79">
        <v>443.86</v>
      </c>
      <c r="FP518" s="65" t="s">
        <v>410</v>
      </c>
      <c r="FQ518" s="68">
        <v>0.24161592732192899</v>
      </c>
      <c r="FR518" s="78">
        <v>671.13</v>
      </c>
      <c r="FS518" s="78">
        <v>692.85</v>
      </c>
      <c r="FT518" s="78">
        <v>655.67</v>
      </c>
      <c r="FU518" s="78">
        <v>561.07000000000005</v>
      </c>
      <c r="FV518" s="78">
        <v>493.87</v>
      </c>
      <c r="FW518" s="79">
        <v>378.76</v>
      </c>
      <c r="FX518" s="65" t="s">
        <v>411</v>
      </c>
      <c r="FY518" s="78">
        <v>709.17</v>
      </c>
      <c r="FZ518" s="78">
        <v>709.45</v>
      </c>
      <c r="GA518" s="78">
        <v>703.33</v>
      </c>
      <c r="GB518" s="78">
        <v>697.62</v>
      </c>
      <c r="GC518" s="78"/>
      <c r="GD518" s="79">
        <v>461.92</v>
      </c>
      <c r="GE518" s="65" t="s">
        <v>412</v>
      </c>
      <c r="GF518" s="68">
        <v>0.226346763241286</v>
      </c>
      <c r="GG518" s="78">
        <v>684.2</v>
      </c>
      <c r="GH518" s="78">
        <v>708.36</v>
      </c>
      <c r="GI518" s="78">
        <v>492.4</v>
      </c>
      <c r="GJ518" s="78">
        <v>537.69000000000005</v>
      </c>
      <c r="GK518" s="78"/>
      <c r="GL518" s="79">
        <v>478.96</v>
      </c>
      <c r="GM518" s="65" t="s">
        <v>413</v>
      </c>
      <c r="GN518" s="68">
        <v>0.10812914945611</v>
      </c>
      <c r="GO518" s="78">
        <v>685.67</v>
      </c>
      <c r="GP518" s="78">
        <v>708.74</v>
      </c>
      <c r="GQ518" s="78">
        <v>618.84</v>
      </c>
      <c r="GR518" s="78">
        <v>546.48</v>
      </c>
      <c r="GS518" s="78"/>
      <c r="GT518" s="79"/>
      <c r="GU518" s="65" t="s">
        <v>414</v>
      </c>
      <c r="GV518" s="68">
        <v>1</v>
      </c>
      <c r="GW518" s="78">
        <v>681.54</v>
      </c>
      <c r="GX518" s="78">
        <v>675.37</v>
      </c>
      <c r="GY518" s="78">
        <v>636.91</v>
      </c>
      <c r="GZ518" s="78">
        <v>543</v>
      </c>
      <c r="HA518" s="78"/>
      <c r="HB518" s="79">
        <v>523.30999999999995</v>
      </c>
      <c r="HC518" s="65" t="s">
        <v>415</v>
      </c>
      <c r="HD518" s="68">
        <v>1</v>
      </c>
      <c r="HE518" s="78">
        <v>690.66</v>
      </c>
      <c r="HF518" s="78">
        <v>724.78</v>
      </c>
      <c r="HG518" s="78"/>
      <c r="HH518" s="78">
        <v>504.15</v>
      </c>
      <c r="HI518" s="78">
        <v>497.51</v>
      </c>
      <c r="HJ518" s="79">
        <v>495.89</v>
      </c>
      <c r="HK518" s="85" t="s">
        <v>416</v>
      </c>
      <c r="HL518" s="68">
        <v>1.2553351744915899</v>
      </c>
      <c r="HM518" s="78">
        <v>644.1</v>
      </c>
      <c r="HN518" s="78">
        <v>697.04</v>
      </c>
      <c r="HO518" s="78">
        <v>604.54</v>
      </c>
      <c r="HP518" s="78"/>
      <c r="HQ518" s="78"/>
      <c r="HR518" s="79"/>
    </row>
    <row r="519" spans="1:226" x14ac:dyDescent="0.25">
      <c r="A519" s="81">
        <v>41827</v>
      </c>
      <c r="B519" s="82" t="s">
        <v>387</v>
      </c>
      <c r="C519" s="83">
        <v>688.94409251756224</v>
      </c>
      <c r="D519" s="83">
        <v>703.38670007193775</v>
      </c>
      <c r="E519" s="83">
        <v>660.95478720132451</v>
      </c>
      <c r="F519" s="83">
        <v>551.81038058146078</v>
      </c>
      <c r="G519" s="83">
        <v>496.34136820925551</v>
      </c>
      <c r="H519" s="84">
        <v>443.32477249668267</v>
      </c>
      <c r="I519" s="82" t="s">
        <v>388</v>
      </c>
      <c r="J519" s="83">
        <v>701.12880659261248</v>
      </c>
      <c r="K519" s="83">
        <v>701.29297317632256</v>
      </c>
      <c r="L519" s="83">
        <v>661.03527900491929</v>
      </c>
      <c r="M519" s="83">
        <v>552.41826298253557</v>
      </c>
      <c r="N519" s="83"/>
      <c r="O519" s="84">
        <v>487.22711172245835</v>
      </c>
      <c r="P519" s="65" t="s">
        <v>389</v>
      </c>
      <c r="Q519" s="78">
        <v>667.47</v>
      </c>
      <c r="R519" s="78">
        <v>681.19</v>
      </c>
      <c r="S519" s="78">
        <v>652.94000000000005</v>
      </c>
      <c r="T519" s="78">
        <v>507</v>
      </c>
      <c r="U519" s="78"/>
      <c r="V519" s="79"/>
      <c r="W519" s="65" t="s">
        <v>390</v>
      </c>
      <c r="X519" s="78">
        <v>716.35</v>
      </c>
      <c r="Y519" s="78">
        <v>710.74</v>
      </c>
      <c r="Z519" s="78">
        <v>655.39</v>
      </c>
      <c r="AA519" s="78">
        <v>465.88</v>
      </c>
      <c r="AB519" s="78"/>
      <c r="AC519" s="79">
        <v>509.09</v>
      </c>
      <c r="AD519" s="65" t="s">
        <v>391</v>
      </c>
      <c r="AE519" s="68">
        <v>0.51129972389814904</v>
      </c>
      <c r="AF519" s="78">
        <v>715.12</v>
      </c>
      <c r="AG519" s="78">
        <v>769.66</v>
      </c>
      <c r="AH519" s="78">
        <v>659.07</v>
      </c>
      <c r="AI519" s="78"/>
      <c r="AJ519" s="78"/>
      <c r="AK519" s="79">
        <v>404.56</v>
      </c>
      <c r="AL519" s="69" t="s">
        <v>392</v>
      </c>
      <c r="AM519" s="70">
        <v>1</v>
      </c>
      <c r="AN519" s="78">
        <v>730.72</v>
      </c>
      <c r="AO519" s="78">
        <v>754.18</v>
      </c>
      <c r="AP519" s="78">
        <v>724.73</v>
      </c>
      <c r="AQ519" s="78">
        <v>728.38</v>
      </c>
      <c r="AR519" s="78"/>
      <c r="AS519" s="79"/>
      <c r="AT519" s="65" t="s">
        <v>393</v>
      </c>
      <c r="AU519" s="68">
        <v>3.6451119049354802E-2</v>
      </c>
      <c r="AV519" s="78">
        <v>646.32000000000005</v>
      </c>
      <c r="AW519" s="78">
        <v>711.93</v>
      </c>
      <c r="AX519" s="78">
        <v>649.55999999999995</v>
      </c>
      <c r="AY519" s="78">
        <v>395.06</v>
      </c>
      <c r="AZ519" s="78"/>
      <c r="BA519" s="79">
        <v>442.52</v>
      </c>
      <c r="BB519" s="65" t="s">
        <v>394</v>
      </c>
      <c r="BC519" s="78">
        <v>696.76</v>
      </c>
      <c r="BD519" s="78">
        <v>695.15</v>
      </c>
      <c r="BE519" s="78">
        <v>643.27</v>
      </c>
      <c r="BF519" s="78"/>
      <c r="BG519" s="78"/>
      <c r="BH519" s="79">
        <v>490.35</v>
      </c>
      <c r="BI519" s="65" t="s">
        <v>395</v>
      </c>
      <c r="BJ519" s="68">
        <v>0.13411657412622999</v>
      </c>
      <c r="BK519" s="78">
        <v>773.58</v>
      </c>
      <c r="BL519" s="78">
        <v>770.5</v>
      </c>
      <c r="BM519" s="78">
        <v>803.47</v>
      </c>
      <c r="BN519" s="78">
        <v>594.27</v>
      </c>
      <c r="BO519" s="78"/>
      <c r="BP519" s="79"/>
      <c r="BQ519" s="65" t="s">
        <v>396</v>
      </c>
      <c r="BR519" s="68">
        <v>1</v>
      </c>
      <c r="BS519" s="78">
        <v>685.56</v>
      </c>
      <c r="BT519" s="78">
        <v>674.58</v>
      </c>
      <c r="BU519" s="78">
        <v>680.72</v>
      </c>
      <c r="BV519" s="78"/>
      <c r="BW519" s="78"/>
      <c r="BX519" s="79">
        <v>479.25</v>
      </c>
      <c r="BY519" s="65" t="s">
        <v>397</v>
      </c>
      <c r="BZ519" s="78">
        <v>735.24</v>
      </c>
      <c r="CA519" s="78">
        <v>734.63</v>
      </c>
      <c r="CB519" s="78">
        <v>644.37</v>
      </c>
      <c r="CC519" s="78">
        <v>538.44000000000005</v>
      </c>
      <c r="CD519" s="78"/>
      <c r="CE519" s="79">
        <v>585.9</v>
      </c>
      <c r="CF519" s="65" t="s">
        <v>398</v>
      </c>
      <c r="CG519" s="78">
        <v>713.4</v>
      </c>
      <c r="CH519" s="78">
        <v>747.68</v>
      </c>
      <c r="CI519" s="78">
        <v>692.73</v>
      </c>
      <c r="CJ519" s="78"/>
      <c r="CK519" s="78"/>
      <c r="CL519" s="79"/>
      <c r="CM519" s="65" t="s">
        <v>399</v>
      </c>
      <c r="CN519" s="78">
        <v>673.12</v>
      </c>
      <c r="CO519" s="78">
        <v>656.82</v>
      </c>
      <c r="CP519" s="78">
        <v>673.04</v>
      </c>
      <c r="CQ519" s="78">
        <v>527.76</v>
      </c>
      <c r="CR519" s="78"/>
      <c r="CS519" s="79">
        <v>649.02</v>
      </c>
      <c r="CT519" s="65" t="s">
        <v>400</v>
      </c>
      <c r="CU519" s="78">
        <v>709.53</v>
      </c>
      <c r="CV519" s="78">
        <v>777.29</v>
      </c>
      <c r="CW519" s="78">
        <v>682.97</v>
      </c>
      <c r="CX519" s="78">
        <v>552.85</v>
      </c>
      <c r="CY519" s="78"/>
      <c r="CZ519" s="79"/>
      <c r="DA519" s="65" t="s">
        <v>401</v>
      </c>
      <c r="DB519" s="68">
        <v>0.13172627280511101</v>
      </c>
      <c r="DC519" s="78">
        <v>693.93</v>
      </c>
      <c r="DD519" s="78">
        <v>713.96</v>
      </c>
      <c r="DE519" s="78">
        <v>662.24</v>
      </c>
      <c r="DF519" s="78">
        <v>671.67</v>
      </c>
      <c r="DG519" s="78"/>
      <c r="DH519" s="79">
        <v>539.30999999999995</v>
      </c>
      <c r="DI519" s="65" t="s">
        <v>402</v>
      </c>
      <c r="DJ519" s="68">
        <v>3.2197823427136301E-3</v>
      </c>
      <c r="DK519" s="78">
        <v>687.75</v>
      </c>
      <c r="DL519" s="78">
        <v>720.93</v>
      </c>
      <c r="DM519" s="78">
        <v>720.93</v>
      </c>
      <c r="DN519" s="78">
        <v>554.92999999999995</v>
      </c>
      <c r="DO519" s="78"/>
      <c r="DP519" s="79">
        <v>569.91999999999996</v>
      </c>
      <c r="DQ519" s="65" t="s">
        <v>403</v>
      </c>
      <c r="DR519" s="78">
        <v>648.29999999999995</v>
      </c>
      <c r="DS519" s="78">
        <v>696.8</v>
      </c>
      <c r="DT519" s="78">
        <v>810.98</v>
      </c>
      <c r="DU519" s="78">
        <v>750.35</v>
      </c>
      <c r="DV519" s="78"/>
      <c r="DW519" s="79"/>
      <c r="DX519" s="65" t="s">
        <v>404</v>
      </c>
      <c r="DY519" s="78">
        <v>713.79</v>
      </c>
      <c r="DZ519" s="78">
        <v>727.23</v>
      </c>
      <c r="EA519" s="78">
        <v>746.56</v>
      </c>
      <c r="EB519" s="78">
        <v>537.79</v>
      </c>
      <c r="EC519" s="78"/>
      <c r="ED519" s="79">
        <v>483.62</v>
      </c>
      <c r="EE519" s="65" t="s">
        <v>405</v>
      </c>
      <c r="EF519" s="68">
        <v>0.28962001853568098</v>
      </c>
      <c r="EG519" s="78">
        <v>681.07</v>
      </c>
      <c r="EH519" s="78">
        <v>725.7</v>
      </c>
      <c r="EI519" s="78">
        <v>619.13</v>
      </c>
      <c r="EJ519" s="78"/>
      <c r="EK519" s="78">
        <v>407.78</v>
      </c>
      <c r="EL519" s="79">
        <v>351.61</v>
      </c>
      <c r="EM519" s="65" t="s">
        <v>406</v>
      </c>
      <c r="EN519" s="78">
        <v>722.33</v>
      </c>
      <c r="EO519" s="78">
        <v>712.14</v>
      </c>
      <c r="EP519" s="78">
        <v>666.21</v>
      </c>
      <c r="EQ519" s="78"/>
      <c r="ER519" s="78"/>
      <c r="ES519" s="79">
        <v>481.52</v>
      </c>
      <c r="ET519" s="65" t="s">
        <v>407</v>
      </c>
      <c r="EU519" s="68">
        <v>1</v>
      </c>
      <c r="EV519" s="78">
        <v>678.53</v>
      </c>
      <c r="EW519" s="78">
        <v>711.46</v>
      </c>
      <c r="EX519" s="78">
        <v>711.45</v>
      </c>
      <c r="EY519" s="78"/>
      <c r="EZ519" s="78"/>
      <c r="FA519" s="79">
        <v>362.49</v>
      </c>
      <c r="FB519" s="65" t="s">
        <v>408</v>
      </c>
      <c r="FC519" s="78">
        <v>710.96</v>
      </c>
      <c r="FD519" s="78">
        <v>730.14</v>
      </c>
      <c r="FE519" s="78">
        <v>707.74</v>
      </c>
      <c r="FF519" s="78"/>
      <c r="FG519" s="78"/>
      <c r="FH519" s="79"/>
      <c r="FI519" s="65" t="s">
        <v>409</v>
      </c>
      <c r="FJ519" s="78">
        <v>693.09</v>
      </c>
      <c r="FK519" s="78">
        <v>700.19</v>
      </c>
      <c r="FL519" s="78">
        <v>364.65</v>
      </c>
      <c r="FM519" s="78">
        <v>465.17</v>
      </c>
      <c r="FN519" s="78"/>
      <c r="FO519" s="79">
        <v>449.64</v>
      </c>
      <c r="FP519" s="65" t="s">
        <v>410</v>
      </c>
      <c r="FQ519" s="68">
        <v>0.24135933577910801</v>
      </c>
      <c r="FR519" s="78">
        <v>672.8</v>
      </c>
      <c r="FS519" s="78">
        <v>695.57</v>
      </c>
      <c r="FT519" s="78">
        <v>665.16</v>
      </c>
      <c r="FU519" s="78">
        <v>565.11</v>
      </c>
      <c r="FV519" s="78">
        <v>492.6</v>
      </c>
      <c r="FW519" s="79">
        <v>372</v>
      </c>
      <c r="FX519" s="65" t="s">
        <v>411</v>
      </c>
      <c r="FY519" s="78">
        <v>714.86</v>
      </c>
      <c r="FZ519" s="78">
        <v>720.02</v>
      </c>
      <c r="GA519" s="78">
        <v>710.65</v>
      </c>
      <c r="GB519" s="78">
        <v>706.47</v>
      </c>
      <c r="GC519" s="78"/>
      <c r="GD519" s="79">
        <v>463.55</v>
      </c>
      <c r="GE519" s="65" t="s">
        <v>412</v>
      </c>
      <c r="GF519" s="68">
        <v>0.22791503327559501</v>
      </c>
      <c r="GG519" s="78">
        <v>690.2</v>
      </c>
      <c r="GH519" s="78">
        <v>717.83</v>
      </c>
      <c r="GI519" s="78">
        <v>501.48</v>
      </c>
      <c r="GJ519" s="78">
        <v>548.58000000000004</v>
      </c>
      <c r="GK519" s="78"/>
      <c r="GL519" s="79">
        <v>483.03</v>
      </c>
      <c r="GM519" s="65" t="s">
        <v>413</v>
      </c>
      <c r="GN519" s="68">
        <v>0.10741369309759601</v>
      </c>
      <c r="GO519" s="78">
        <v>681.13</v>
      </c>
      <c r="GP519" s="78">
        <v>704.05</v>
      </c>
      <c r="GQ519" s="78">
        <v>626.35</v>
      </c>
      <c r="GR519" s="78">
        <v>561.13</v>
      </c>
      <c r="GS519" s="78"/>
      <c r="GT519" s="79"/>
      <c r="GU519" s="65" t="s">
        <v>414</v>
      </c>
      <c r="GV519" s="68">
        <v>1</v>
      </c>
      <c r="GW519" s="78">
        <v>671.61</v>
      </c>
      <c r="GX519" s="78">
        <v>673.34</v>
      </c>
      <c r="GY519" s="78">
        <v>637.73</v>
      </c>
      <c r="GZ519" s="78">
        <v>543</v>
      </c>
      <c r="HA519" s="78"/>
      <c r="HB519" s="79">
        <v>519.76</v>
      </c>
      <c r="HC519" s="65" t="s">
        <v>415</v>
      </c>
      <c r="HD519" s="68">
        <v>1</v>
      </c>
      <c r="HE519" s="78">
        <v>693.16</v>
      </c>
      <c r="HF519" s="78">
        <v>731.45</v>
      </c>
      <c r="HG519" s="78"/>
      <c r="HH519" s="78">
        <v>511.75</v>
      </c>
      <c r="HI519" s="78">
        <v>505.11</v>
      </c>
      <c r="HJ519" s="79">
        <v>494.22</v>
      </c>
      <c r="HK519" s="85" t="s">
        <v>416</v>
      </c>
      <c r="HL519" s="68">
        <v>1.25968381936134</v>
      </c>
      <c r="HM519" s="78">
        <v>646.22</v>
      </c>
      <c r="HN519" s="78">
        <v>699.94</v>
      </c>
      <c r="HO519" s="78">
        <v>614.12</v>
      </c>
      <c r="HP519" s="78"/>
      <c r="HQ519" s="78"/>
      <c r="HR519" s="79"/>
    </row>
    <row r="520" spans="1:226" x14ac:dyDescent="0.25">
      <c r="A520" s="81">
        <v>41820</v>
      </c>
      <c r="B520" s="82" t="s">
        <v>387</v>
      </c>
      <c r="C520" s="83">
        <v>687.36463589612299</v>
      </c>
      <c r="D520" s="83">
        <v>706.05537539806426</v>
      </c>
      <c r="E520" s="83">
        <v>672.98875710128857</v>
      </c>
      <c r="F520" s="83">
        <v>562.64446444600617</v>
      </c>
      <c r="G520" s="83">
        <v>495.45287726358151</v>
      </c>
      <c r="H520" s="84">
        <v>438.67396971106092</v>
      </c>
      <c r="I520" s="82" t="s">
        <v>388</v>
      </c>
      <c r="J520" s="83">
        <v>700.18120617330078</v>
      </c>
      <c r="K520" s="83">
        <v>705.04487242592018</v>
      </c>
      <c r="L520" s="83">
        <v>673.24339290444789</v>
      </c>
      <c r="M520" s="83">
        <v>562.74914443068644</v>
      </c>
      <c r="N520" s="83"/>
      <c r="O520" s="84">
        <v>487.76756039444865</v>
      </c>
      <c r="P520" s="65" t="s">
        <v>389</v>
      </c>
      <c r="Q520" s="78">
        <v>672.47</v>
      </c>
      <c r="R520" s="78">
        <v>689.53</v>
      </c>
      <c r="S520" s="78">
        <v>665.38</v>
      </c>
      <c r="T520" s="78">
        <v>514</v>
      </c>
      <c r="U520" s="78"/>
      <c r="V520" s="79"/>
      <c r="W520" s="65" t="s">
        <v>390</v>
      </c>
      <c r="X520" s="78">
        <v>744.36</v>
      </c>
      <c r="Y520" s="78">
        <v>754.05</v>
      </c>
      <c r="Z520" s="78">
        <v>678.04</v>
      </c>
      <c r="AA520" s="78">
        <v>472.82</v>
      </c>
      <c r="AB520" s="78"/>
      <c r="AC520" s="79">
        <v>509.09</v>
      </c>
      <c r="AD520" s="65" t="s">
        <v>391</v>
      </c>
      <c r="AE520" s="68">
        <v>0.51129972389814904</v>
      </c>
      <c r="AF520" s="78">
        <v>710.71</v>
      </c>
      <c r="AG520" s="78">
        <v>763.57</v>
      </c>
      <c r="AH520" s="78">
        <v>645.77</v>
      </c>
      <c r="AI520" s="78"/>
      <c r="AJ520" s="78"/>
      <c r="AK520" s="79">
        <v>403.95</v>
      </c>
      <c r="AL520" s="69" t="s">
        <v>392</v>
      </c>
      <c r="AM520" s="70">
        <v>1</v>
      </c>
      <c r="AN520" s="78">
        <v>730.3</v>
      </c>
      <c r="AO520" s="78">
        <v>752.41</v>
      </c>
      <c r="AP520" s="78">
        <v>722.28</v>
      </c>
      <c r="AQ520" s="78">
        <v>728.38</v>
      </c>
      <c r="AR520" s="78"/>
      <c r="AS520" s="79"/>
      <c r="AT520" s="65" t="s">
        <v>393</v>
      </c>
      <c r="AU520" s="68">
        <v>3.6425891523694999E-2</v>
      </c>
      <c r="AV520" s="78">
        <v>645.29999999999995</v>
      </c>
      <c r="AW520" s="78">
        <v>712.01</v>
      </c>
      <c r="AX520" s="78">
        <v>644.99</v>
      </c>
      <c r="AY520" s="78">
        <v>394.78</v>
      </c>
      <c r="AZ520" s="78"/>
      <c r="BA520" s="79">
        <v>440.58</v>
      </c>
      <c r="BB520" s="65" t="s">
        <v>394</v>
      </c>
      <c r="BC520" s="78">
        <v>689.2</v>
      </c>
      <c r="BD520" s="78">
        <v>687.58</v>
      </c>
      <c r="BE520" s="78">
        <v>655.93</v>
      </c>
      <c r="BF520" s="78"/>
      <c r="BG520" s="78"/>
      <c r="BH520" s="79">
        <v>491.36</v>
      </c>
      <c r="BI520" s="65" t="s">
        <v>395</v>
      </c>
      <c r="BJ520" s="68">
        <v>0.13412556835709599</v>
      </c>
      <c r="BK520" s="78">
        <v>773.64</v>
      </c>
      <c r="BL520" s="78">
        <v>781.28</v>
      </c>
      <c r="BM520" s="78">
        <v>814.25</v>
      </c>
      <c r="BN520" s="78">
        <v>607.72</v>
      </c>
      <c r="BO520" s="78"/>
      <c r="BP520" s="79"/>
      <c r="BQ520" s="65" t="s">
        <v>396</v>
      </c>
      <c r="BR520" s="68">
        <v>1</v>
      </c>
      <c r="BS520" s="78">
        <v>698.06</v>
      </c>
      <c r="BT520" s="78">
        <v>687.08</v>
      </c>
      <c r="BU520" s="78">
        <v>688.22</v>
      </c>
      <c r="BV520" s="78"/>
      <c r="BW520" s="78"/>
      <c r="BX520" s="79">
        <v>479.25</v>
      </c>
      <c r="BY520" s="65" t="s">
        <v>397</v>
      </c>
      <c r="BZ520" s="78">
        <v>738.93</v>
      </c>
      <c r="CA520" s="78">
        <v>742.18</v>
      </c>
      <c r="CB520" s="78">
        <v>648.92999999999995</v>
      </c>
      <c r="CC520" s="78">
        <v>551.66</v>
      </c>
      <c r="CD520" s="78"/>
      <c r="CE520" s="79">
        <v>579.57000000000005</v>
      </c>
      <c r="CF520" s="65" t="s">
        <v>398</v>
      </c>
      <c r="CG520" s="78">
        <v>706.14</v>
      </c>
      <c r="CH520" s="78">
        <v>740.43</v>
      </c>
      <c r="CI520" s="78">
        <v>708.05</v>
      </c>
      <c r="CJ520" s="78"/>
      <c r="CK520" s="78"/>
      <c r="CL520" s="79"/>
      <c r="CM520" s="65" t="s">
        <v>399</v>
      </c>
      <c r="CN520" s="78">
        <v>677.45</v>
      </c>
      <c r="CO520" s="78">
        <v>663.68</v>
      </c>
      <c r="CP520" s="78">
        <v>682.32</v>
      </c>
      <c r="CQ520" s="78">
        <v>539.44000000000005</v>
      </c>
      <c r="CR520" s="78"/>
      <c r="CS520" s="79">
        <v>658.77</v>
      </c>
      <c r="CT520" s="65" t="s">
        <v>400</v>
      </c>
      <c r="CU520" s="78">
        <v>706.89</v>
      </c>
      <c r="CV520" s="78">
        <v>776.28</v>
      </c>
      <c r="CW520" s="78">
        <v>697.21</v>
      </c>
      <c r="CX520" s="78">
        <v>556.85</v>
      </c>
      <c r="CY520" s="78"/>
      <c r="CZ520" s="79"/>
      <c r="DA520" s="65" t="s">
        <v>401</v>
      </c>
      <c r="DB520" s="68">
        <v>0.131995776135164</v>
      </c>
      <c r="DC520" s="78">
        <v>694.51</v>
      </c>
      <c r="DD520" s="78">
        <v>714.26</v>
      </c>
      <c r="DE520" s="78">
        <v>660.43</v>
      </c>
      <c r="DF520" s="78">
        <v>673.05</v>
      </c>
      <c r="DG520" s="78"/>
      <c r="DH520" s="79">
        <v>533.66</v>
      </c>
      <c r="DI520" s="65" t="s">
        <v>402</v>
      </c>
      <c r="DJ520" s="68">
        <v>3.2331070158422202E-3</v>
      </c>
      <c r="DK520" s="78">
        <v>690.18</v>
      </c>
      <c r="DL520" s="78">
        <v>725.37</v>
      </c>
      <c r="DM520" s="78">
        <v>725.37</v>
      </c>
      <c r="DN520" s="78">
        <v>607.87</v>
      </c>
      <c r="DO520" s="78"/>
      <c r="DP520" s="79">
        <v>567.34</v>
      </c>
      <c r="DQ520" s="65" t="s">
        <v>403</v>
      </c>
      <c r="DR520" s="78">
        <v>648.29999999999995</v>
      </c>
      <c r="DS520" s="78">
        <v>696.8</v>
      </c>
      <c r="DT520" s="78">
        <v>821.82</v>
      </c>
      <c r="DU520" s="78">
        <v>758.22</v>
      </c>
      <c r="DV520" s="78"/>
      <c r="DW520" s="79"/>
      <c r="DX520" s="65" t="s">
        <v>404</v>
      </c>
      <c r="DY520" s="78">
        <v>711.28</v>
      </c>
      <c r="DZ520" s="78">
        <v>726.61</v>
      </c>
      <c r="EA520" s="78">
        <v>755.24</v>
      </c>
      <c r="EB520" s="78">
        <v>548.34</v>
      </c>
      <c r="EC520" s="78"/>
      <c r="ED520" s="79">
        <v>484.42</v>
      </c>
      <c r="EE520" s="65" t="s">
        <v>405</v>
      </c>
      <c r="EF520" s="68">
        <v>0.28962001853568098</v>
      </c>
      <c r="EG520" s="78">
        <v>680.49</v>
      </c>
      <c r="EH520" s="78">
        <v>730</v>
      </c>
      <c r="EI520" s="78">
        <v>631.58000000000004</v>
      </c>
      <c r="EJ520" s="78"/>
      <c r="EK520" s="78">
        <v>434.89</v>
      </c>
      <c r="EL520" s="79">
        <v>347.04</v>
      </c>
      <c r="EM520" s="65" t="s">
        <v>406</v>
      </c>
      <c r="EN520" s="78">
        <v>720.88</v>
      </c>
      <c r="EO520" s="78">
        <v>712.14</v>
      </c>
      <c r="EP520" s="78">
        <v>666.21</v>
      </c>
      <c r="EQ520" s="78"/>
      <c r="ER520" s="78"/>
      <c r="ES520" s="79">
        <v>481.52</v>
      </c>
      <c r="ET520" s="65" t="s">
        <v>407</v>
      </c>
      <c r="EU520" s="68">
        <v>1</v>
      </c>
      <c r="EV520" s="78">
        <v>668.82</v>
      </c>
      <c r="EW520" s="78">
        <v>709.39</v>
      </c>
      <c r="EX520" s="78">
        <v>709.39</v>
      </c>
      <c r="EY520" s="78"/>
      <c r="EZ520" s="78"/>
      <c r="FA520" s="79">
        <v>335.22</v>
      </c>
      <c r="FB520" s="65" t="s">
        <v>408</v>
      </c>
      <c r="FC520" s="78">
        <v>710.96</v>
      </c>
      <c r="FD520" s="78">
        <v>730.14</v>
      </c>
      <c r="FE520" s="78">
        <v>707.74</v>
      </c>
      <c r="FF520" s="78"/>
      <c r="FG520" s="78"/>
      <c r="FH520" s="79"/>
      <c r="FI520" s="65" t="s">
        <v>409</v>
      </c>
      <c r="FJ520" s="78">
        <v>701.36</v>
      </c>
      <c r="FK520" s="78">
        <v>711.76</v>
      </c>
      <c r="FL520" s="78">
        <v>364.65</v>
      </c>
      <c r="FM520" s="78">
        <v>465.17</v>
      </c>
      <c r="FN520" s="78"/>
      <c r="FO520" s="79">
        <v>452.95</v>
      </c>
      <c r="FP520" s="65" t="s">
        <v>410</v>
      </c>
      <c r="FQ520" s="68">
        <v>0.24056966897613499</v>
      </c>
      <c r="FR520" s="78">
        <v>670</v>
      </c>
      <c r="FS520" s="78">
        <v>692.84</v>
      </c>
      <c r="FT520" s="78">
        <v>674.26</v>
      </c>
      <c r="FU520" s="78">
        <v>554.86</v>
      </c>
      <c r="FV520" s="78">
        <v>485.66</v>
      </c>
      <c r="FW520" s="79">
        <v>355.7</v>
      </c>
      <c r="FX520" s="65" t="s">
        <v>411</v>
      </c>
      <c r="FY520" s="78">
        <v>716.49</v>
      </c>
      <c r="FZ520" s="78">
        <v>726.52</v>
      </c>
      <c r="GA520" s="78">
        <v>712.28</v>
      </c>
      <c r="GB520" s="78">
        <v>709.13</v>
      </c>
      <c r="GC520" s="78"/>
      <c r="GD520" s="79">
        <v>465.18</v>
      </c>
      <c r="GE520" s="65" t="s">
        <v>412</v>
      </c>
      <c r="GF520" s="68">
        <v>0.22815423226100801</v>
      </c>
      <c r="GG520" s="78">
        <v>703.62</v>
      </c>
      <c r="GH520" s="78">
        <v>728.8</v>
      </c>
      <c r="GI520" s="78">
        <v>511.2</v>
      </c>
      <c r="GJ520" s="78">
        <v>551.66</v>
      </c>
      <c r="GK520" s="78"/>
      <c r="GL520" s="79">
        <v>483.58</v>
      </c>
      <c r="GM520" s="65" t="s">
        <v>413</v>
      </c>
      <c r="GN520" s="68">
        <v>0.108977572415597</v>
      </c>
      <c r="GO520" s="78">
        <v>699.77</v>
      </c>
      <c r="GP520" s="78">
        <v>731.74</v>
      </c>
      <c r="GQ520" s="78">
        <v>640.79</v>
      </c>
      <c r="GR520" s="78">
        <v>584.45000000000005</v>
      </c>
      <c r="GS520" s="78"/>
      <c r="GT520" s="79"/>
      <c r="GU520" s="65" t="s">
        <v>414</v>
      </c>
      <c r="GV520" s="68">
        <v>1</v>
      </c>
      <c r="GW520" s="78">
        <v>671.61</v>
      </c>
      <c r="GX520" s="78">
        <v>673.34</v>
      </c>
      <c r="GY520" s="78">
        <v>637.73</v>
      </c>
      <c r="GZ520" s="78">
        <v>543</v>
      </c>
      <c r="HA520" s="78"/>
      <c r="HB520" s="79">
        <v>509.04</v>
      </c>
      <c r="HC520" s="65" t="s">
        <v>415</v>
      </c>
      <c r="HD520" s="68">
        <v>1</v>
      </c>
      <c r="HE520" s="78">
        <v>692.33</v>
      </c>
      <c r="HF520" s="78">
        <v>735.62</v>
      </c>
      <c r="HG520" s="78"/>
      <c r="HH520" s="78">
        <v>516.11</v>
      </c>
      <c r="HI520" s="78">
        <v>509.47</v>
      </c>
      <c r="HJ520" s="79">
        <v>493.39</v>
      </c>
      <c r="HK520" s="85" t="s">
        <v>416</v>
      </c>
      <c r="HL520" s="68">
        <v>1.24766063630692</v>
      </c>
      <c r="HM520" s="78">
        <v>635.76</v>
      </c>
      <c r="HN520" s="78">
        <v>691.39</v>
      </c>
      <c r="HO520" s="78">
        <v>624.33000000000004</v>
      </c>
      <c r="HP520" s="78"/>
      <c r="HQ520" s="78"/>
      <c r="HR520" s="79"/>
    </row>
    <row r="521" spans="1:226" x14ac:dyDescent="0.25">
      <c r="A521" s="81">
        <v>41813</v>
      </c>
      <c r="B521" s="82" t="s">
        <v>387</v>
      </c>
      <c r="C521" s="83">
        <v>684.04190952753015</v>
      </c>
      <c r="D521" s="83">
        <v>703.16254663175971</v>
      </c>
      <c r="E521" s="83">
        <v>670.68839030139736</v>
      </c>
      <c r="F521" s="83">
        <v>560.51008141621537</v>
      </c>
      <c r="G521" s="83">
        <v>491.75358148893355</v>
      </c>
      <c r="H521" s="84">
        <v>437.42442139641332</v>
      </c>
      <c r="I521" s="82" t="s">
        <v>388</v>
      </c>
      <c r="J521" s="83">
        <v>697.70478475462573</v>
      </c>
      <c r="K521" s="83">
        <v>702.58886467917796</v>
      </c>
      <c r="L521" s="83">
        <v>670.70259150465006</v>
      </c>
      <c r="M521" s="83">
        <v>560.44652884316213</v>
      </c>
      <c r="N521" s="83"/>
      <c r="O521" s="84">
        <v>486.29918205123369</v>
      </c>
      <c r="P521" s="65" t="s">
        <v>389</v>
      </c>
      <c r="Q521" s="78">
        <v>671.64</v>
      </c>
      <c r="R521" s="78">
        <v>695.36</v>
      </c>
      <c r="S521" s="78">
        <v>671.34</v>
      </c>
      <c r="T521" s="78">
        <v>514</v>
      </c>
      <c r="U521" s="78"/>
      <c r="V521" s="79"/>
      <c r="W521" s="65" t="s">
        <v>390</v>
      </c>
      <c r="X521" s="78">
        <v>709.65</v>
      </c>
      <c r="Y521" s="78">
        <v>719.5</v>
      </c>
      <c r="Z521" s="78">
        <v>659.69</v>
      </c>
      <c r="AA521" s="78">
        <v>472.82</v>
      </c>
      <c r="AB521" s="78"/>
      <c r="AC521" s="79">
        <v>509.09</v>
      </c>
      <c r="AD521" s="65" t="s">
        <v>391</v>
      </c>
      <c r="AE521" s="68">
        <v>0.51129972389814904</v>
      </c>
      <c r="AF521" s="78">
        <v>702.64</v>
      </c>
      <c r="AG521" s="78">
        <v>752.92</v>
      </c>
      <c r="AH521" s="78">
        <v>645.77</v>
      </c>
      <c r="AI521" s="78"/>
      <c r="AJ521" s="78"/>
      <c r="AK521" s="79">
        <v>401.82</v>
      </c>
      <c r="AL521" s="69" t="s">
        <v>392</v>
      </c>
      <c r="AM521" s="70">
        <v>1</v>
      </c>
      <c r="AN521" s="78">
        <v>714.77</v>
      </c>
      <c r="AO521" s="78">
        <v>739.7</v>
      </c>
      <c r="AP521" s="78">
        <v>710.05</v>
      </c>
      <c r="AQ521" s="78">
        <v>728.38</v>
      </c>
      <c r="AR521" s="78"/>
      <c r="AS521" s="79"/>
      <c r="AT521" s="65" t="s">
        <v>393</v>
      </c>
      <c r="AU521" s="68">
        <v>3.6419258503896899E-2</v>
      </c>
      <c r="AV521" s="78">
        <v>633.41</v>
      </c>
      <c r="AW521" s="78">
        <v>703.06</v>
      </c>
      <c r="AX521" s="78">
        <v>645.59</v>
      </c>
      <c r="AY521" s="78">
        <v>394.71</v>
      </c>
      <c r="AZ521" s="78"/>
      <c r="BA521" s="79">
        <v>440.84</v>
      </c>
      <c r="BB521" s="65" t="s">
        <v>394</v>
      </c>
      <c r="BC521" s="78">
        <v>695.08</v>
      </c>
      <c r="BD521" s="78">
        <v>697.67</v>
      </c>
      <c r="BE521" s="78">
        <v>655.16999999999996</v>
      </c>
      <c r="BF521" s="78"/>
      <c r="BG521" s="78"/>
      <c r="BH521" s="79">
        <v>491.36</v>
      </c>
      <c r="BI521" s="65" t="s">
        <v>395</v>
      </c>
      <c r="BJ521" s="68">
        <v>0.134139961635971</v>
      </c>
      <c r="BK521" s="78">
        <v>784.45</v>
      </c>
      <c r="BL521" s="78">
        <v>789.95</v>
      </c>
      <c r="BM521" s="78">
        <v>822.92</v>
      </c>
      <c r="BN521" s="78">
        <v>614.5</v>
      </c>
      <c r="BO521" s="78"/>
      <c r="BP521" s="79"/>
      <c r="BQ521" s="65" t="s">
        <v>396</v>
      </c>
      <c r="BR521" s="68">
        <v>1</v>
      </c>
      <c r="BS521" s="78">
        <v>670.56</v>
      </c>
      <c r="BT521" s="78">
        <v>666.25</v>
      </c>
      <c r="BU521" s="78">
        <v>687.38</v>
      </c>
      <c r="BV521" s="78"/>
      <c r="BW521" s="78"/>
      <c r="BX521" s="79">
        <v>475.08</v>
      </c>
      <c r="BY521" s="65" t="s">
        <v>397</v>
      </c>
      <c r="BZ521" s="78">
        <v>732.38</v>
      </c>
      <c r="CA521" s="78">
        <v>737</v>
      </c>
      <c r="CB521" s="78">
        <v>645.12</v>
      </c>
      <c r="CC521" s="78">
        <v>542.65</v>
      </c>
      <c r="CD521" s="78"/>
      <c r="CE521" s="79">
        <v>579.55999999999995</v>
      </c>
      <c r="CF521" s="65" t="s">
        <v>398</v>
      </c>
      <c r="CG521" s="78">
        <v>710.17</v>
      </c>
      <c r="CH521" s="78">
        <v>753.33</v>
      </c>
      <c r="CI521" s="78">
        <v>710.47</v>
      </c>
      <c r="CJ521" s="78"/>
      <c r="CK521" s="78"/>
      <c r="CL521" s="79"/>
      <c r="CM521" s="65" t="s">
        <v>399</v>
      </c>
      <c r="CN521" s="78">
        <v>669.77</v>
      </c>
      <c r="CO521" s="78">
        <v>656.93</v>
      </c>
      <c r="CP521" s="78">
        <v>679.97</v>
      </c>
      <c r="CQ521" s="78">
        <v>546.23</v>
      </c>
      <c r="CR521" s="78"/>
      <c r="CS521" s="79">
        <v>658.68</v>
      </c>
      <c r="CT521" s="65" t="s">
        <v>400</v>
      </c>
      <c r="CU521" s="78">
        <v>694.83</v>
      </c>
      <c r="CV521" s="78">
        <v>768.13</v>
      </c>
      <c r="CW521" s="78">
        <v>699.38</v>
      </c>
      <c r="CX521" s="78">
        <v>564</v>
      </c>
      <c r="CY521" s="78"/>
      <c r="CZ521" s="79"/>
      <c r="DA521" s="65" t="s">
        <v>401</v>
      </c>
      <c r="DB521" s="68">
        <v>0.131985323232057</v>
      </c>
      <c r="DC521" s="78">
        <v>675.55</v>
      </c>
      <c r="DD521" s="78">
        <v>695.19</v>
      </c>
      <c r="DE521" s="78">
        <v>649.82000000000005</v>
      </c>
      <c r="DF521" s="78">
        <v>672.99</v>
      </c>
      <c r="DG521" s="78"/>
      <c r="DH521" s="79">
        <v>519.57000000000005</v>
      </c>
      <c r="DI521" s="65" t="s">
        <v>402</v>
      </c>
      <c r="DJ521" s="68">
        <v>3.2760032760032801E-3</v>
      </c>
      <c r="DK521" s="78">
        <v>689.4</v>
      </c>
      <c r="DL521" s="78">
        <v>722.69</v>
      </c>
      <c r="DM521" s="78">
        <v>722.69</v>
      </c>
      <c r="DN521" s="78">
        <v>614.97</v>
      </c>
      <c r="DO521" s="78"/>
      <c r="DP521" s="79">
        <v>567.11</v>
      </c>
      <c r="DQ521" s="65" t="s">
        <v>403</v>
      </c>
      <c r="DR521" s="78">
        <v>648.29999999999995</v>
      </c>
      <c r="DS521" s="78">
        <v>696.8</v>
      </c>
      <c r="DT521" s="78">
        <v>829.54</v>
      </c>
      <c r="DU521" s="78">
        <v>764.53</v>
      </c>
      <c r="DV521" s="78"/>
      <c r="DW521" s="79"/>
      <c r="DX521" s="65" t="s">
        <v>404</v>
      </c>
      <c r="DY521" s="78">
        <v>706.36</v>
      </c>
      <c r="DZ521" s="78">
        <v>722.39</v>
      </c>
      <c r="EA521" s="78">
        <v>756.99</v>
      </c>
      <c r="EB521" s="78">
        <v>550.88</v>
      </c>
      <c r="EC521" s="78"/>
      <c r="ED521" s="79">
        <v>482.59</v>
      </c>
      <c r="EE521" s="65" t="s">
        <v>405</v>
      </c>
      <c r="EF521" s="68">
        <v>0.28962001853568098</v>
      </c>
      <c r="EG521" s="78">
        <v>674.15</v>
      </c>
      <c r="EH521" s="78">
        <v>725.17</v>
      </c>
      <c r="EI521" s="78">
        <v>632.29999999999995</v>
      </c>
      <c r="EJ521" s="78"/>
      <c r="EK521" s="78">
        <v>439.29</v>
      </c>
      <c r="EL521" s="79">
        <v>335.7</v>
      </c>
      <c r="EM521" s="65" t="s">
        <v>406</v>
      </c>
      <c r="EN521" s="78">
        <v>720.88</v>
      </c>
      <c r="EO521" s="78">
        <v>712.14</v>
      </c>
      <c r="EP521" s="78">
        <v>666.21</v>
      </c>
      <c r="EQ521" s="78"/>
      <c r="ER521" s="78"/>
      <c r="ES521" s="79">
        <v>481.52</v>
      </c>
      <c r="ET521" s="65" t="s">
        <v>407</v>
      </c>
      <c r="EU521" s="68">
        <v>1</v>
      </c>
      <c r="EV521" s="78">
        <v>669.03</v>
      </c>
      <c r="EW521" s="78">
        <v>700.09</v>
      </c>
      <c r="EX521" s="78">
        <v>700.09</v>
      </c>
      <c r="EY521" s="78"/>
      <c r="EZ521" s="78"/>
      <c r="FA521" s="79">
        <v>332.32</v>
      </c>
      <c r="FB521" s="65" t="s">
        <v>408</v>
      </c>
      <c r="FC521" s="78">
        <v>710.96</v>
      </c>
      <c r="FD521" s="78">
        <v>730.14</v>
      </c>
      <c r="FE521" s="78">
        <v>707.74</v>
      </c>
      <c r="FF521" s="78"/>
      <c r="FG521" s="78"/>
      <c r="FH521" s="79"/>
      <c r="FI521" s="65" t="s">
        <v>409</v>
      </c>
      <c r="FJ521" s="78">
        <v>699.7</v>
      </c>
      <c r="FK521" s="78">
        <v>710.93</v>
      </c>
      <c r="FL521" s="78">
        <v>364.65</v>
      </c>
      <c r="FM521" s="78">
        <v>465.17</v>
      </c>
      <c r="FN521" s="78"/>
      <c r="FO521" s="79">
        <v>448.82</v>
      </c>
      <c r="FP521" s="65" t="s">
        <v>410</v>
      </c>
      <c r="FQ521" s="68">
        <v>0.240975468697287</v>
      </c>
      <c r="FR521" s="78">
        <v>669.56</v>
      </c>
      <c r="FS521" s="78">
        <v>692.59</v>
      </c>
      <c r="FT521" s="78">
        <v>678.71</v>
      </c>
      <c r="FU521" s="78">
        <v>561.69000000000005</v>
      </c>
      <c r="FV521" s="78">
        <v>481.03</v>
      </c>
      <c r="FW521" s="79">
        <v>356.33</v>
      </c>
      <c r="FX521" s="65" t="s">
        <v>411</v>
      </c>
      <c r="FY521" s="78">
        <v>709.98</v>
      </c>
      <c r="FZ521" s="78">
        <v>720.02</v>
      </c>
      <c r="GA521" s="78">
        <v>705.77</v>
      </c>
      <c r="GB521" s="78">
        <v>705.59</v>
      </c>
      <c r="GC521" s="78"/>
      <c r="GD521" s="79">
        <v>470.05</v>
      </c>
      <c r="GE521" s="65" t="s">
        <v>412</v>
      </c>
      <c r="GF521" s="68">
        <v>0.227432964133822</v>
      </c>
      <c r="GG521" s="78">
        <v>678.23</v>
      </c>
      <c r="GH521" s="78">
        <v>718.85</v>
      </c>
      <c r="GI521" s="78">
        <v>509.59</v>
      </c>
      <c r="GJ521" s="78">
        <v>533.09</v>
      </c>
      <c r="GK521" s="78"/>
      <c r="GL521" s="79">
        <v>482.77</v>
      </c>
      <c r="GM521" s="65" t="s">
        <v>413</v>
      </c>
      <c r="GN521" s="68">
        <v>0.109549423222287</v>
      </c>
      <c r="GO521" s="78">
        <v>694.67</v>
      </c>
      <c r="GP521" s="78">
        <v>726.82</v>
      </c>
      <c r="GQ521" s="78">
        <v>640.03</v>
      </c>
      <c r="GR521" s="78">
        <v>584.66999999999996</v>
      </c>
      <c r="GS521" s="78"/>
      <c r="GT521" s="79"/>
      <c r="GU521" s="65" t="s">
        <v>414</v>
      </c>
      <c r="GV521" s="68">
        <v>1</v>
      </c>
      <c r="GW521" s="78">
        <v>653.02</v>
      </c>
      <c r="GX521" s="78">
        <v>653.65</v>
      </c>
      <c r="GY521" s="78">
        <v>618.65</v>
      </c>
      <c r="GZ521" s="78">
        <v>543</v>
      </c>
      <c r="HA521" s="78"/>
      <c r="HB521" s="79">
        <v>509.04</v>
      </c>
      <c r="HC521" s="65" t="s">
        <v>415</v>
      </c>
      <c r="HD521" s="68">
        <v>1</v>
      </c>
      <c r="HE521" s="78">
        <v>681.5</v>
      </c>
      <c r="HF521" s="78">
        <v>728.12</v>
      </c>
      <c r="HG521" s="78"/>
      <c r="HH521" s="78">
        <v>513.02</v>
      </c>
      <c r="HI521" s="78">
        <v>506.38</v>
      </c>
      <c r="HJ521" s="79">
        <v>493.39</v>
      </c>
      <c r="HK521" s="85" t="s">
        <v>416</v>
      </c>
      <c r="HL521" s="68">
        <v>1.2509382036527401</v>
      </c>
      <c r="HM521" s="78">
        <v>631.75</v>
      </c>
      <c r="HN521" s="78">
        <v>687.6</v>
      </c>
      <c r="HO521" s="78">
        <v>628.91</v>
      </c>
      <c r="HP521" s="78"/>
      <c r="HQ521" s="78"/>
      <c r="HR521" s="79"/>
    </row>
    <row r="522" spans="1:226" x14ac:dyDescent="0.25">
      <c r="A522" s="81">
        <v>41806</v>
      </c>
      <c r="B522" s="82" t="s">
        <v>387</v>
      </c>
      <c r="C522" s="83">
        <v>675.16641399738432</v>
      </c>
      <c r="D522" s="83">
        <v>694.5552077535491</v>
      </c>
      <c r="E522" s="83">
        <v>656.61357145631575</v>
      </c>
      <c r="F522" s="83">
        <v>561.85785643794691</v>
      </c>
      <c r="G522" s="83">
        <v>490.08651911468814</v>
      </c>
      <c r="H522" s="84">
        <v>438.27789884910891</v>
      </c>
      <c r="I522" s="82" t="s">
        <v>388</v>
      </c>
      <c r="J522" s="83">
        <v>687.45957890041097</v>
      </c>
      <c r="K522" s="83">
        <v>693.00902022455148</v>
      </c>
      <c r="L522" s="83">
        <v>656.30880852669418</v>
      </c>
      <c r="M522" s="83">
        <v>562.34681836169898</v>
      </c>
      <c r="N522" s="83"/>
      <c r="O522" s="84">
        <v>486.25597683353055</v>
      </c>
      <c r="P522" s="65" t="s">
        <v>389</v>
      </c>
      <c r="Q522" s="78">
        <v>659.14</v>
      </c>
      <c r="R522" s="78">
        <v>707.86</v>
      </c>
      <c r="S522" s="78">
        <v>659.25</v>
      </c>
      <c r="T522" s="78">
        <v>514</v>
      </c>
      <c r="U522" s="78"/>
      <c r="V522" s="79"/>
      <c r="W522" s="65" t="s">
        <v>390</v>
      </c>
      <c r="X522" s="78">
        <v>709.57</v>
      </c>
      <c r="Y522" s="78">
        <v>723.14</v>
      </c>
      <c r="Z522" s="78">
        <v>659.69</v>
      </c>
      <c r="AA522" s="78">
        <v>472.82</v>
      </c>
      <c r="AB522" s="78"/>
      <c r="AC522" s="79">
        <v>500</v>
      </c>
      <c r="AD522" s="65" t="s">
        <v>391</v>
      </c>
      <c r="AE522" s="68">
        <v>0.51129972389814904</v>
      </c>
      <c r="AF522" s="78">
        <v>702.79</v>
      </c>
      <c r="AG522" s="78">
        <v>753.07</v>
      </c>
      <c r="AH522" s="78">
        <v>645.77</v>
      </c>
      <c r="AI522" s="78"/>
      <c r="AJ522" s="78"/>
      <c r="AK522" s="79">
        <v>401.36</v>
      </c>
      <c r="AL522" s="69" t="s">
        <v>392</v>
      </c>
      <c r="AM522" s="70">
        <v>1</v>
      </c>
      <c r="AN522" s="78">
        <v>714.84</v>
      </c>
      <c r="AO522" s="78">
        <v>739.7</v>
      </c>
      <c r="AP522" s="78">
        <v>710.05</v>
      </c>
      <c r="AQ522" s="78">
        <v>728.38</v>
      </c>
      <c r="AR522" s="78"/>
      <c r="AS522" s="79"/>
      <c r="AT522" s="65" t="s">
        <v>393</v>
      </c>
      <c r="AU522" s="68">
        <v>3.6445805087834397E-2</v>
      </c>
      <c r="AV522" s="78">
        <v>624.75</v>
      </c>
      <c r="AW522" s="78">
        <v>695.74</v>
      </c>
      <c r="AX522" s="78">
        <v>634.26</v>
      </c>
      <c r="AY522" s="78">
        <v>395</v>
      </c>
      <c r="AZ522" s="78"/>
      <c r="BA522" s="79">
        <v>441.1</v>
      </c>
      <c r="BB522" s="65" t="s">
        <v>394</v>
      </c>
      <c r="BC522" s="78">
        <v>688.36</v>
      </c>
      <c r="BD522" s="78">
        <v>691.78</v>
      </c>
      <c r="BE522" s="78">
        <v>634.36</v>
      </c>
      <c r="BF522" s="78"/>
      <c r="BG522" s="78"/>
      <c r="BH522" s="79">
        <v>492.37</v>
      </c>
      <c r="BI522" s="65" t="s">
        <v>395</v>
      </c>
      <c r="BJ522" s="68">
        <v>0.13410038755011999</v>
      </c>
      <c r="BK522" s="78">
        <v>779.93</v>
      </c>
      <c r="BL522" s="78">
        <v>782.21</v>
      </c>
      <c r="BM522" s="78">
        <v>815.17</v>
      </c>
      <c r="BN522" s="78">
        <v>614.30999999999995</v>
      </c>
      <c r="BO522" s="78"/>
      <c r="BP522" s="79"/>
      <c r="BQ522" s="65" t="s">
        <v>396</v>
      </c>
      <c r="BR522" s="68">
        <v>1</v>
      </c>
      <c r="BS522" s="78">
        <v>675.56</v>
      </c>
      <c r="BT522" s="78">
        <v>669.58</v>
      </c>
      <c r="BU522" s="78">
        <v>680.72</v>
      </c>
      <c r="BV522" s="78"/>
      <c r="BW522" s="78"/>
      <c r="BX522" s="79">
        <v>465.08</v>
      </c>
      <c r="BY522" s="65" t="s">
        <v>397</v>
      </c>
      <c r="BZ522" s="78">
        <v>714.94</v>
      </c>
      <c r="CA522" s="78">
        <v>719.99</v>
      </c>
      <c r="CB522" s="78">
        <v>635.59</v>
      </c>
      <c r="CC522" s="78">
        <v>547.26</v>
      </c>
      <c r="CD522" s="78"/>
      <c r="CE522" s="79">
        <v>579.46</v>
      </c>
      <c r="CF522" s="65" t="s">
        <v>398</v>
      </c>
      <c r="CG522" s="78">
        <v>693.24</v>
      </c>
      <c r="CH522" s="78">
        <v>743.65</v>
      </c>
      <c r="CI522" s="78">
        <v>695.95</v>
      </c>
      <c r="CJ522" s="78"/>
      <c r="CK522" s="78"/>
      <c r="CL522" s="79"/>
      <c r="CM522" s="65" t="s">
        <v>399</v>
      </c>
      <c r="CN522" s="78">
        <v>655.83</v>
      </c>
      <c r="CO522" s="78">
        <v>641.08000000000004</v>
      </c>
      <c r="CP522" s="78">
        <v>672.38</v>
      </c>
      <c r="CQ522" s="78">
        <v>543.67999999999995</v>
      </c>
      <c r="CR522" s="78"/>
      <c r="CS522" s="79">
        <v>659.87</v>
      </c>
      <c r="CT522" s="65" t="s">
        <v>400</v>
      </c>
      <c r="CU522" s="78">
        <v>682.96</v>
      </c>
      <c r="CV522" s="78">
        <v>760.39</v>
      </c>
      <c r="CW522" s="78">
        <v>674.37</v>
      </c>
      <c r="CX522" s="78">
        <v>560.96</v>
      </c>
      <c r="CY522" s="78"/>
      <c r="CZ522" s="79"/>
      <c r="DA522" s="65" t="s">
        <v>401</v>
      </c>
      <c r="DB522" s="68">
        <v>0.13191741969527099</v>
      </c>
      <c r="DC522" s="78">
        <v>662.65</v>
      </c>
      <c r="DD522" s="78">
        <v>685.23</v>
      </c>
      <c r="DE522" s="78">
        <v>639.35</v>
      </c>
      <c r="DF522" s="78">
        <v>672.65</v>
      </c>
      <c r="DG522" s="78"/>
      <c r="DH522" s="79">
        <v>512.45000000000005</v>
      </c>
      <c r="DI522" s="65" t="s">
        <v>402</v>
      </c>
      <c r="DJ522" s="68">
        <v>3.2519267666092102E-3</v>
      </c>
      <c r="DK522" s="78">
        <v>664.53</v>
      </c>
      <c r="DL522" s="78">
        <v>694.85</v>
      </c>
      <c r="DM522" s="78">
        <v>694.85</v>
      </c>
      <c r="DN522" s="78">
        <v>601.01</v>
      </c>
      <c r="DO522" s="78"/>
      <c r="DP522" s="79">
        <v>562.22</v>
      </c>
      <c r="DQ522" s="65" t="s">
        <v>403</v>
      </c>
      <c r="DR522" s="78">
        <v>646.17999999999995</v>
      </c>
      <c r="DS522" s="78">
        <v>699.94</v>
      </c>
      <c r="DT522" s="78">
        <v>815.67</v>
      </c>
      <c r="DU522" s="78">
        <v>761.64</v>
      </c>
      <c r="DV522" s="78"/>
      <c r="DW522" s="79"/>
      <c r="DX522" s="65" t="s">
        <v>404</v>
      </c>
      <c r="DY522" s="78">
        <v>696.61</v>
      </c>
      <c r="DZ522" s="78">
        <v>715.76</v>
      </c>
      <c r="EA522" s="78">
        <v>744.77</v>
      </c>
      <c r="EB522" s="78">
        <v>558.24</v>
      </c>
      <c r="EC522" s="78"/>
      <c r="ED522" s="79">
        <v>482.84</v>
      </c>
      <c r="EE522" s="65" t="s">
        <v>405</v>
      </c>
      <c r="EF522" s="68">
        <v>0.28962001853568098</v>
      </c>
      <c r="EG522" s="78">
        <v>677.16</v>
      </c>
      <c r="EH522" s="78">
        <v>733.86</v>
      </c>
      <c r="EI522" s="78">
        <v>625.36</v>
      </c>
      <c r="EJ522" s="78"/>
      <c r="EK522" s="78">
        <v>427.65</v>
      </c>
      <c r="EL522" s="79">
        <v>342.36</v>
      </c>
      <c r="EM522" s="65" t="s">
        <v>406</v>
      </c>
      <c r="EN522" s="78">
        <v>707.53</v>
      </c>
      <c r="EO522" s="78">
        <v>685.97</v>
      </c>
      <c r="EP522" s="78">
        <v>645.52</v>
      </c>
      <c r="EQ522" s="78"/>
      <c r="ER522" s="78"/>
      <c r="ES522" s="79">
        <v>471.88</v>
      </c>
      <c r="ET522" s="65" t="s">
        <v>407</v>
      </c>
      <c r="EU522" s="68">
        <v>1</v>
      </c>
      <c r="EV522" s="78">
        <v>669.03</v>
      </c>
      <c r="EW522" s="78">
        <v>700.09</v>
      </c>
      <c r="EX522" s="78">
        <v>700.09</v>
      </c>
      <c r="EY522" s="78"/>
      <c r="EZ522" s="78"/>
      <c r="FA522" s="79">
        <v>331.91</v>
      </c>
      <c r="FB522" s="65" t="s">
        <v>408</v>
      </c>
      <c r="FC522" s="78">
        <v>710.96</v>
      </c>
      <c r="FD522" s="78">
        <v>730.14</v>
      </c>
      <c r="FE522" s="78">
        <v>707.74</v>
      </c>
      <c r="FF522" s="78"/>
      <c r="FG522" s="78"/>
      <c r="FH522" s="79"/>
      <c r="FI522" s="65" t="s">
        <v>409</v>
      </c>
      <c r="FJ522" s="78">
        <v>684</v>
      </c>
      <c r="FK522" s="78">
        <v>696.06</v>
      </c>
      <c r="FL522" s="78">
        <v>364.65</v>
      </c>
      <c r="FM522" s="78">
        <v>465.17</v>
      </c>
      <c r="FN522" s="78"/>
      <c r="FO522" s="79">
        <v>445.51</v>
      </c>
      <c r="FP522" s="65" t="s">
        <v>410</v>
      </c>
      <c r="FQ522" s="68">
        <v>0.24140012070006001</v>
      </c>
      <c r="FR522" s="78">
        <v>651.02</v>
      </c>
      <c r="FS522" s="78">
        <v>680.09</v>
      </c>
      <c r="FT522" s="78">
        <v>664.77</v>
      </c>
      <c r="FU522" s="78">
        <v>547.11</v>
      </c>
      <c r="FV522" s="78">
        <v>475.74</v>
      </c>
      <c r="FW522" s="79">
        <v>359.08</v>
      </c>
      <c r="FX522" s="65" t="s">
        <v>411</v>
      </c>
      <c r="FY522" s="78">
        <v>692.1</v>
      </c>
      <c r="FZ522" s="78">
        <v>703.76</v>
      </c>
      <c r="GA522" s="78">
        <v>696.02</v>
      </c>
      <c r="GB522" s="78">
        <v>702.05</v>
      </c>
      <c r="GC522" s="78"/>
      <c r="GD522" s="79">
        <v>470.87</v>
      </c>
      <c r="GE522" s="65" t="s">
        <v>412</v>
      </c>
      <c r="GF522" s="68">
        <v>0.22746400382139501</v>
      </c>
      <c r="GG522" s="78">
        <v>677.24</v>
      </c>
      <c r="GH522" s="78">
        <v>708.71</v>
      </c>
      <c r="GI522" s="78">
        <v>513.32000000000005</v>
      </c>
      <c r="GJ522" s="78">
        <v>543.4</v>
      </c>
      <c r="GK522" s="78"/>
      <c r="GL522" s="79">
        <v>482.9</v>
      </c>
      <c r="GM522" s="65" t="s">
        <v>413</v>
      </c>
      <c r="GN522" s="68">
        <v>0.111104938614521</v>
      </c>
      <c r="GO522" s="78">
        <v>686.76</v>
      </c>
      <c r="GP522" s="78">
        <v>710.47</v>
      </c>
      <c r="GQ522" s="78">
        <v>638.28</v>
      </c>
      <c r="GR522" s="78">
        <v>580.41</v>
      </c>
      <c r="GS522" s="78"/>
      <c r="GT522" s="79"/>
      <c r="GU522" s="65" t="s">
        <v>414</v>
      </c>
      <c r="GV522" s="68">
        <v>1</v>
      </c>
      <c r="GW522" s="78">
        <v>653.02</v>
      </c>
      <c r="GX522" s="78">
        <v>653.65</v>
      </c>
      <c r="GY522" s="78">
        <v>618.65</v>
      </c>
      <c r="GZ522" s="78">
        <v>543</v>
      </c>
      <c r="HA522" s="78"/>
      <c r="HB522" s="79">
        <v>509.04</v>
      </c>
      <c r="HC522" s="65" t="s">
        <v>415</v>
      </c>
      <c r="HD522" s="68">
        <v>1</v>
      </c>
      <c r="HE522" s="78">
        <v>666.5</v>
      </c>
      <c r="HF522" s="78">
        <v>715.62</v>
      </c>
      <c r="HG522" s="78"/>
      <c r="HH522" s="78">
        <v>515.89</v>
      </c>
      <c r="HI522" s="78">
        <v>509.25</v>
      </c>
      <c r="HJ522" s="79">
        <v>493.39</v>
      </c>
      <c r="HK522" s="85" t="s">
        <v>416</v>
      </c>
      <c r="HL522" s="68">
        <v>1.25407574617507</v>
      </c>
      <c r="HM522" s="78">
        <v>630.59</v>
      </c>
      <c r="HN522" s="78">
        <v>689.77</v>
      </c>
      <c r="HO522" s="78">
        <v>624.73</v>
      </c>
      <c r="HP522" s="78"/>
      <c r="HQ522" s="78"/>
      <c r="HR522" s="79"/>
    </row>
    <row r="523" spans="1:226" x14ac:dyDescent="0.25">
      <c r="A523" s="81">
        <v>41799</v>
      </c>
      <c r="B523" s="82" t="s">
        <v>387</v>
      </c>
      <c r="C523" s="83">
        <v>667.41358740238229</v>
      </c>
      <c r="D523" s="83">
        <v>690.27106303549226</v>
      </c>
      <c r="E523" s="83">
        <v>649.46297402526477</v>
      </c>
      <c r="F523" s="83">
        <v>560.16893358181335</v>
      </c>
      <c r="G523" s="83">
        <v>490.16901408450707</v>
      </c>
      <c r="H523" s="84">
        <v>439.13559947068643</v>
      </c>
      <c r="I523" s="82" t="s">
        <v>388</v>
      </c>
      <c r="J523" s="83">
        <v>680.47458483989169</v>
      </c>
      <c r="K523" s="83">
        <v>688.61024905495299</v>
      </c>
      <c r="L523" s="83">
        <v>649.34721972119928</v>
      </c>
      <c r="M523" s="83">
        <v>561.27580201610306</v>
      </c>
      <c r="N523" s="83"/>
      <c r="O523" s="84">
        <v>483.16498656503569</v>
      </c>
      <c r="P523" s="65" t="s">
        <v>389</v>
      </c>
      <c r="Q523" s="78">
        <v>642.47</v>
      </c>
      <c r="R523" s="78">
        <v>672.03</v>
      </c>
      <c r="S523" s="78">
        <v>644.76</v>
      </c>
      <c r="T523" s="78">
        <v>520</v>
      </c>
      <c r="U523" s="78"/>
      <c r="V523" s="79"/>
      <c r="W523" s="65" t="s">
        <v>390</v>
      </c>
      <c r="X523" s="78">
        <v>700.81</v>
      </c>
      <c r="Y523" s="78">
        <v>712.48</v>
      </c>
      <c r="Z523" s="78">
        <v>657.63</v>
      </c>
      <c r="AA523" s="78">
        <v>480.54</v>
      </c>
      <c r="AB523" s="78"/>
      <c r="AC523" s="79">
        <v>497.52</v>
      </c>
      <c r="AD523" s="65" t="s">
        <v>391</v>
      </c>
      <c r="AE523" s="68">
        <v>0.51129972389814904</v>
      </c>
      <c r="AF523" s="78">
        <v>704.47</v>
      </c>
      <c r="AG523" s="78">
        <v>754.14</v>
      </c>
      <c r="AH523" s="78">
        <v>645.77</v>
      </c>
      <c r="AI523" s="78"/>
      <c r="AJ523" s="78"/>
      <c r="AK523" s="79">
        <v>402.58</v>
      </c>
      <c r="AL523" s="69" t="s">
        <v>392</v>
      </c>
      <c r="AM523" s="70">
        <v>1</v>
      </c>
      <c r="AN523" s="78">
        <v>714.84</v>
      </c>
      <c r="AO523" s="78">
        <v>739.7</v>
      </c>
      <c r="AP523" s="78">
        <v>710.05</v>
      </c>
      <c r="AQ523" s="78">
        <v>728.38</v>
      </c>
      <c r="AR523" s="78"/>
      <c r="AS523" s="79"/>
      <c r="AT523" s="65" t="s">
        <v>393</v>
      </c>
      <c r="AU523" s="68">
        <v>3.6428545408181898E-2</v>
      </c>
      <c r="AV523" s="78">
        <v>624.36</v>
      </c>
      <c r="AW523" s="78">
        <v>696.13</v>
      </c>
      <c r="AX523" s="78">
        <v>625.98</v>
      </c>
      <c r="AY523" s="78">
        <v>394.81</v>
      </c>
      <c r="AZ523" s="78"/>
      <c r="BA523" s="79">
        <v>441.85</v>
      </c>
      <c r="BB523" s="65" t="s">
        <v>394</v>
      </c>
      <c r="BC523" s="78">
        <v>676.59</v>
      </c>
      <c r="BD523" s="78">
        <v>684.22</v>
      </c>
      <c r="BE523" s="78">
        <v>625.22</v>
      </c>
      <c r="BF523" s="78"/>
      <c r="BG523" s="78"/>
      <c r="BH523" s="79">
        <v>492.37</v>
      </c>
      <c r="BI523" s="65" t="s">
        <v>395</v>
      </c>
      <c r="BJ523" s="68">
        <v>0.13401412508878399</v>
      </c>
      <c r="BK523" s="78">
        <v>740.83</v>
      </c>
      <c r="BL523" s="78">
        <v>752.76</v>
      </c>
      <c r="BM523" s="78">
        <v>785.7</v>
      </c>
      <c r="BN523" s="78">
        <v>607.22</v>
      </c>
      <c r="BO523" s="78"/>
      <c r="BP523" s="79"/>
      <c r="BQ523" s="65" t="s">
        <v>396</v>
      </c>
      <c r="BR523" s="68">
        <v>1</v>
      </c>
      <c r="BS523" s="78">
        <v>664.73</v>
      </c>
      <c r="BT523" s="78">
        <v>672.08</v>
      </c>
      <c r="BU523" s="78">
        <v>672.38</v>
      </c>
      <c r="BV523" s="78"/>
      <c r="BW523" s="78"/>
      <c r="BX523" s="79">
        <v>460.91</v>
      </c>
      <c r="BY523" s="65" t="s">
        <v>397</v>
      </c>
      <c r="BZ523" s="78">
        <v>710.07</v>
      </c>
      <c r="CA523" s="78">
        <v>716.63</v>
      </c>
      <c r="CB523" s="78">
        <v>635.13</v>
      </c>
      <c r="CC523" s="78">
        <v>549.54999999999995</v>
      </c>
      <c r="CD523" s="78"/>
      <c r="CE523" s="79">
        <v>579.44000000000005</v>
      </c>
      <c r="CF523" s="65" t="s">
        <v>398</v>
      </c>
      <c r="CG523" s="78">
        <v>694.04</v>
      </c>
      <c r="CH523" s="78">
        <v>743.65</v>
      </c>
      <c r="CI523" s="78">
        <v>678.21</v>
      </c>
      <c r="CJ523" s="78"/>
      <c r="CK523" s="78"/>
      <c r="CL523" s="79"/>
      <c r="CM523" s="65" t="s">
        <v>399</v>
      </c>
      <c r="CN523" s="78">
        <v>655.51</v>
      </c>
      <c r="CO523" s="78">
        <v>640.83000000000004</v>
      </c>
      <c r="CP523" s="78">
        <v>671.34</v>
      </c>
      <c r="CQ523" s="78">
        <v>535.20000000000005</v>
      </c>
      <c r="CR523" s="78"/>
      <c r="CS523" s="79">
        <v>661.52</v>
      </c>
      <c r="CT523" s="65" t="s">
        <v>400</v>
      </c>
      <c r="CU523" s="78">
        <v>683.17</v>
      </c>
      <c r="CV523" s="78">
        <v>763.02</v>
      </c>
      <c r="CW523" s="78">
        <v>664.9</v>
      </c>
      <c r="CX523" s="78">
        <v>557.19000000000005</v>
      </c>
      <c r="CY523" s="78"/>
      <c r="CZ523" s="79"/>
      <c r="DA523" s="65" t="s">
        <v>401</v>
      </c>
      <c r="DB523" s="68">
        <v>0.13194352816994301</v>
      </c>
      <c r="DC523" s="78">
        <v>670.06</v>
      </c>
      <c r="DD523" s="78">
        <v>686.53</v>
      </c>
      <c r="DE523" s="78">
        <v>647.82000000000005</v>
      </c>
      <c r="DF523" s="78">
        <v>672.78</v>
      </c>
      <c r="DG523" s="78"/>
      <c r="DH523" s="79">
        <v>525.53</v>
      </c>
      <c r="DI523" s="65" t="s">
        <v>402</v>
      </c>
      <c r="DJ523" s="68">
        <v>3.29663084327817E-3</v>
      </c>
      <c r="DK523" s="78">
        <v>675.82</v>
      </c>
      <c r="DL523" s="78">
        <v>706.07</v>
      </c>
      <c r="DM523" s="78">
        <v>706.07</v>
      </c>
      <c r="DN523" s="78">
        <v>609.13</v>
      </c>
      <c r="DO523" s="78"/>
      <c r="DP523" s="79">
        <v>572.94000000000005</v>
      </c>
      <c r="DQ523" s="65" t="s">
        <v>403</v>
      </c>
      <c r="DR523" s="78">
        <v>646.17999999999995</v>
      </c>
      <c r="DS523" s="78">
        <v>699.94</v>
      </c>
      <c r="DT523" s="78">
        <v>795.95</v>
      </c>
      <c r="DU523" s="78">
        <v>755.8</v>
      </c>
      <c r="DV523" s="78"/>
      <c r="DW523" s="79"/>
      <c r="DX523" s="65" t="s">
        <v>404</v>
      </c>
      <c r="DY523" s="78">
        <v>695.65</v>
      </c>
      <c r="DZ523" s="78">
        <v>715.44</v>
      </c>
      <c r="EA523" s="78">
        <v>732.77</v>
      </c>
      <c r="EB523" s="78">
        <v>548.88</v>
      </c>
      <c r="EC523" s="78"/>
      <c r="ED523" s="79">
        <v>478.36</v>
      </c>
      <c r="EE523" s="65" t="s">
        <v>405</v>
      </c>
      <c r="EF523" s="68">
        <v>0.28962001853568098</v>
      </c>
      <c r="EG523" s="78">
        <v>673.82</v>
      </c>
      <c r="EH523" s="78">
        <v>736.29</v>
      </c>
      <c r="EI523" s="78">
        <v>599.51</v>
      </c>
      <c r="EJ523" s="78"/>
      <c r="EK523" s="78">
        <v>418.9</v>
      </c>
      <c r="EL523" s="79">
        <v>347.98</v>
      </c>
      <c r="EM523" s="65" t="s">
        <v>406</v>
      </c>
      <c r="EN523" s="78">
        <v>707.53</v>
      </c>
      <c r="EO523" s="78">
        <v>685.97</v>
      </c>
      <c r="EP523" s="78">
        <v>645.52</v>
      </c>
      <c r="EQ523" s="78"/>
      <c r="ER523" s="78"/>
      <c r="ES523" s="79">
        <v>471.88</v>
      </c>
      <c r="ET523" s="65" t="s">
        <v>407</v>
      </c>
      <c r="EU523" s="68">
        <v>1</v>
      </c>
      <c r="EV523" s="78">
        <v>669.03</v>
      </c>
      <c r="EW523" s="78">
        <v>704.23</v>
      </c>
      <c r="EX523" s="78">
        <v>704.22</v>
      </c>
      <c r="EY523" s="78"/>
      <c r="EZ523" s="78"/>
      <c r="FA523" s="79">
        <v>332.32</v>
      </c>
      <c r="FB523" s="65" t="s">
        <v>408</v>
      </c>
      <c r="FC523" s="78">
        <v>710.96</v>
      </c>
      <c r="FD523" s="78">
        <v>730.14</v>
      </c>
      <c r="FE523" s="78">
        <v>707.74</v>
      </c>
      <c r="FF523" s="78"/>
      <c r="FG523" s="78"/>
      <c r="FH523" s="79"/>
      <c r="FI523" s="65" t="s">
        <v>409</v>
      </c>
      <c r="FJ523" s="78">
        <v>668.3</v>
      </c>
      <c r="FK523" s="78">
        <v>688.62</v>
      </c>
      <c r="FL523" s="78">
        <v>364.65</v>
      </c>
      <c r="FM523" s="78">
        <v>465.17</v>
      </c>
      <c r="FN523" s="78"/>
      <c r="FO523" s="79">
        <v>440.55</v>
      </c>
      <c r="FP523" s="65" t="s">
        <v>410</v>
      </c>
      <c r="FQ523" s="68">
        <v>0.24392028685025699</v>
      </c>
      <c r="FR523" s="78">
        <v>648.95000000000005</v>
      </c>
      <c r="FS523" s="78">
        <v>683.77</v>
      </c>
      <c r="FT523" s="78">
        <v>665.81</v>
      </c>
      <c r="FU523" s="78">
        <v>596.45000000000005</v>
      </c>
      <c r="FV523" s="78">
        <v>481.58</v>
      </c>
      <c r="FW523" s="79">
        <v>364.42</v>
      </c>
      <c r="FX523" s="65" t="s">
        <v>411</v>
      </c>
      <c r="FY523" s="78">
        <v>682.34</v>
      </c>
      <c r="FZ523" s="78">
        <v>703.76</v>
      </c>
      <c r="GA523" s="78">
        <v>698.46</v>
      </c>
      <c r="GB523" s="78">
        <v>704.7</v>
      </c>
      <c r="GC523" s="78"/>
      <c r="GD523" s="79">
        <v>471.68</v>
      </c>
      <c r="GE523" s="65" t="s">
        <v>412</v>
      </c>
      <c r="GF523" s="68">
        <v>0.22789945076232401</v>
      </c>
      <c r="GG523" s="78">
        <v>667.79</v>
      </c>
      <c r="GH523" s="78">
        <v>700.12</v>
      </c>
      <c r="GI523" s="78">
        <v>511.14</v>
      </c>
      <c r="GJ523" s="78">
        <v>546.99</v>
      </c>
      <c r="GK523" s="78"/>
      <c r="GL523" s="79">
        <v>485.31</v>
      </c>
      <c r="GM523" s="65" t="s">
        <v>413</v>
      </c>
      <c r="GN523" s="68">
        <v>0.110138223470455</v>
      </c>
      <c r="GO523" s="78">
        <v>671.98</v>
      </c>
      <c r="GP523" s="78">
        <v>695.48</v>
      </c>
      <c r="GQ523" s="78">
        <v>614.91999999999996</v>
      </c>
      <c r="GR523" s="78">
        <v>561.15</v>
      </c>
      <c r="GS523" s="78"/>
      <c r="GT523" s="79"/>
      <c r="GU523" s="65" t="s">
        <v>414</v>
      </c>
      <c r="GV523" s="68">
        <v>1</v>
      </c>
      <c r="GW523" s="78">
        <v>652.49</v>
      </c>
      <c r="GX523" s="78">
        <v>665.66</v>
      </c>
      <c r="GY523" s="78">
        <v>628.74</v>
      </c>
      <c r="GZ523" s="78">
        <v>543</v>
      </c>
      <c r="HA523" s="78"/>
      <c r="HB523" s="79">
        <v>512.26</v>
      </c>
      <c r="HC523" s="65" t="s">
        <v>415</v>
      </c>
      <c r="HD523" s="68">
        <v>1</v>
      </c>
      <c r="HE523" s="78">
        <v>664.83</v>
      </c>
      <c r="HF523" s="78">
        <v>718.95</v>
      </c>
      <c r="HG523" s="78"/>
      <c r="HH523" s="78">
        <v>519.04999999999995</v>
      </c>
      <c r="HI523" s="78">
        <v>503.41</v>
      </c>
      <c r="HJ523" s="79">
        <v>494.22</v>
      </c>
      <c r="HK523" s="85" t="s">
        <v>416</v>
      </c>
      <c r="HL523" s="68">
        <v>1.2347965672655401</v>
      </c>
      <c r="HM523" s="78">
        <v>618.97</v>
      </c>
      <c r="HN523" s="78">
        <v>684.29</v>
      </c>
      <c r="HO523" s="78">
        <v>600.96</v>
      </c>
      <c r="HP523" s="78"/>
      <c r="HQ523" s="78"/>
      <c r="HR523" s="79"/>
    </row>
    <row r="524" spans="1:226" x14ac:dyDescent="0.25">
      <c r="A524" s="81">
        <v>41792</v>
      </c>
      <c r="B524" s="82" t="s">
        <v>387</v>
      </c>
      <c r="C524" s="83">
        <v>663.42970258534353</v>
      </c>
      <c r="D524" s="83">
        <v>696.98627946099896</v>
      </c>
      <c r="E524" s="83">
        <v>659.59801113442268</v>
      </c>
      <c r="F524" s="83">
        <v>557.54551098294655</v>
      </c>
      <c r="G524" s="83">
        <v>491.32792756539232</v>
      </c>
      <c r="H524" s="84">
        <v>438.48304919302029</v>
      </c>
      <c r="I524" s="82" t="s">
        <v>388</v>
      </c>
      <c r="J524" s="83">
        <v>674.46652401249764</v>
      </c>
      <c r="K524" s="83">
        <v>696.47639863939162</v>
      </c>
      <c r="L524" s="83">
        <v>659.63603725163296</v>
      </c>
      <c r="M524" s="83">
        <v>557.51979491419468</v>
      </c>
      <c r="N524" s="83"/>
      <c r="O524" s="84">
        <v>481.79159999496869</v>
      </c>
      <c r="P524" s="65" t="s">
        <v>389</v>
      </c>
      <c r="Q524" s="78">
        <v>648.30999999999995</v>
      </c>
      <c r="R524" s="78">
        <v>689.53</v>
      </c>
      <c r="S524" s="78">
        <v>654.45000000000005</v>
      </c>
      <c r="T524" s="78">
        <v>520</v>
      </c>
      <c r="U524" s="78"/>
      <c r="V524" s="79"/>
      <c r="W524" s="65" t="s">
        <v>390</v>
      </c>
      <c r="X524" s="78">
        <v>700.81</v>
      </c>
      <c r="Y524" s="78">
        <v>712.48</v>
      </c>
      <c r="Z524" s="78">
        <v>657.63</v>
      </c>
      <c r="AA524" s="78">
        <v>480.54</v>
      </c>
      <c r="AB524" s="78"/>
      <c r="AC524" s="79">
        <v>497.52</v>
      </c>
      <c r="AD524" s="65" t="s">
        <v>391</v>
      </c>
      <c r="AE524" s="68">
        <v>0.51129972389814904</v>
      </c>
      <c r="AF524" s="78">
        <v>705.83</v>
      </c>
      <c r="AG524" s="78">
        <v>755.66</v>
      </c>
      <c r="AH524" s="78">
        <v>645.77</v>
      </c>
      <c r="AI524" s="78"/>
      <c r="AJ524" s="78"/>
      <c r="AK524" s="79">
        <v>401.06</v>
      </c>
      <c r="AL524" s="69" t="s">
        <v>392</v>
      </c>
      <c r="AM524" s="70">
        <v>1</v>
      </c>
      <c r="AN524" s="78">
        <v>714.84</v>
      </c>
      <c r="AO524" s="78">
        <v>739.7</v>
      </c>
      <c r="AP524" s="78">
        <v>710.46</v>
      </c>
      <c r="AQ524" s="78">
        <v>728.38</v>
      </c>
      <c r="AR524" s="78"/>
      <c r="AS524" s="79"/>
      <c r="AT524" s="65" t="s">
        <v>393</v>
      </c>
      <c r="AU524" s="68">
        <v>3.6387453605996697E-2</v>
      </c>
      <c r="AV524" s="78">
        <v>623.33000000000004</v>
      </c>
      <c r="AW524" s="78">
        <v>695.08</v>
      </c>
      <c r="AX524" s="78">
        <v>629.05999999999995</v>
      </c>
      <c r="AY524" s="78">
        <v>394.37</v>
      </c>
      <c r="AZ524" s="78"/>
      <c r="BA524" s="79">
        <v>442.35</v>
      </c>
      <c r="BB524" s="65" t="s">
        <v>394</v>
      </c>
      <c r="BC524" s="78">
        <v>655.58</v>
      </c>
      <c r="BD524" s="78">
        <v>695.99</v>
      </c>
      <c r="BE524" s="78">
        <v>640.45000000000005</v>
      </c>
      <c r="BF524" s="78"/>
      <c r="BG524" s="78"/>
      <c r="BH524" s="79">
        <v>496.4</v>
      </c>
      <c r="BI524" s="65" t="s">
        <v>395</v>
      </c>
      <c r="BJ524" s="68">
        <v>0.13397642015005401</v>
      </c>
      <c r="BK524" s="78">
        <v>751.34</v>
      </c>
      <c r="BL524" s="78">
        <v>767.55</v>
      </c>
      <c r="BM524" s="78">
        <v>800.48</v>
      </c>
      <c r="BN524" s="78">
        <v>613.75</v>
      </c>
      <c r="BO524" s="78"/>
      <c r="BP524" s="79"/>
      <c r="BQ524" s="65" t="s">
        <v>396</v>
      </c>
      <c r="BR524" s="68">
        <v>1</v>
      </c>
      <c r="BS524" s="78">
        <v>666.4</v>
      </c>
      <c r="BT524" s="78">
        <v>673.75</v>
      </c>
      <c r="BU524" s="78">
        <v>678.22</v>
      </c>
      <c r="BV524" s="78"/>
      <c r="BW524" s="78"/>
      <c r="BX524" s="79">
        <v>460.91</v>
      </c>
      <c r="BY524" s="65" t="s">
        <v>397</v>
      </c>
      <c r="BZ524" s="78">
        <v>715.31</v>
      </c>
      <c r="CA524" s="78">
        <v>725.58</v>
      </c>
      <c r="CB524" s="78">
        <v>641.63</v>
      </c>
      <c r="CC524" s="78">
        <v>538.15</v>
      </c>
      <c r="CD524" s="78"/>
      <c r="CE524" s="79">
        <v>579.66</v>
      </c>
      <c r="CF524" s="65" t="s">
        <v>398</v>
      </c>
      <c r="CG524" s="78">
        <v>687.59</v>
      </c>
      <c r="CH524" s="78">
        <v>748.49</v>
      </c>
      <c r="CI524" s="78">
        <v>687.89</v>
      </c>
      <c r="CJ524" s="78"/>
      <c r="CK524" s="78"/>
      <c r="CL524" s="79"/>
      <c r="CM524" s="65" t="s">
        <v>399</v>
      </c>
      <c r="CN524" s="78">
        <v>657.27</v>
      </c>
      <c r="CO524" s="78">
        <v>649.59</v>
      </c>
      <c r="CP524" s="78">
        <v>677.31</v>
      </c>
      <c r="CQ524" s="78">
        <v>537.86</v>
      </c>
      <c r="CR524" s="78"/>
      <c r="CS524" s="79">
        <v>662.62</v>
      </c>
      <c r="CT524" s="65" t="s">
        <v>400</v>
      </c>
      <c r="CU524" s="78">
        <v>682.96</v>
      </c>
      <c r="CV524" s="78">
        <v>763.59</v>
      </c>
      <c r="CW524" s="78">
        <v>680.05</v>
      </c>
      <c r="CX524" s="78">
        <v>561.86</v>
      </c>
      <c r="CY524" s="78"/>
      <c r="CZ524" s="79"/>
      <c r="DA524" s="65" t="s">
        <v>401</v>
      </c>
      <c r="DB524" s="68">
        <v>0.13197835554969001</v>
      </c>
      <c r="DC524" s="78">
        <v>668.02</v>
      </c>
      <c r="DD524" s="78">
        <v>687.34</v>
      </c>
      <c r="DE524" s="78">
        <v>651.89</v>
      </c>
      <c r="DF524" s="78">
        <v>672.96</v>
      </c>
      <c r="DG524" s="78"/>
      <c r="DH524" s="79">
        <v>524.29999999999995</v>
      </c>
      <c r="DI524" s="65" t="s">
        <v>402</v>
      </c>
      <c r="DJ524" s="68">
        <v>3.3024008454146199E-3</v>
      </c>
      <c r="DK524" s="78">
        <v>673.27</v>
      </c>
      <c r="DL524" s="78">
        <v>716.2</v>
      </c>
      <c r="DM524" s="78">
        <v>716.2</v>
      </c>
      <c r="DN524" s="78">
        <v>636.09</v>
      </c>
      <c r="DO524" s="78"/>
      <c r="DP524" s="79">
        <v>567.17999999999995</v>
      </c>
      <c r="DQ524" s="65" t="s">
        <v>403</v>
      </c>
      <c r="DR524" s="78">
        <v>646.17999999999995</v>
      </c>
      <c r="DS524" s="78">
        <v>699.94</v>
      </c>
      <c r="DT524" s="78">
        <v>806.39</v>
      </c>
      <c r="DU524" s="78">
        <v>758.15</v>
      </c>
      <c r="DV524" s="78"/>
      <c r="DW524" s="79"/>
      <c r="DX524" s="65" t="s">
        <v>404</v>
      </c>
      <c r="DY524" s="78">
        <v>694.83</v>
      </c>
      <c r="DZ524" s="78">
        <v>717.19</v>
      </c>
      <c r="EA524" s="78">
        <v>735.64</v>
      </c>
      <c r="EB524" s="78">
        <v>552.85</v>
      </c>
      <c r="EC524" s="78"/>
      <c r="ED524" s="79">
        <v>474.71</v>
      </c>
      <c r="EE524" s="65" t="s">
        <v>405</v>
      </c>
      <c r="EF524" s="68">
        <v>0.28962001853568098</v>
      </c>
      <c r="EG524" s="78">
        <v>676.42</v>
      </c>
      <c r="EH524" s="78">
        <v>745.28</v>
      </c>
      <c r="EI524" s="78">
        <v>610.99</v>
      </c>
      <c r="EJ524" s="78"/>
      <c r="EK524" s="78">
        <v>422.39</v>
      </c>
      <c r="EL524" s="79">
        <v>353.04</v>
      </c>
      <c r="EM524" s="65" t="s">
        <v>406</v>
      </c>
      <c r="EN524" s="78">
        <v>697.52</v>
      </c>
      <c r="EO524" s="78">
        <v>701.73</v>
      </c>
      <c r="EP524" s="78">
        <v>660.98</v>
      </c>
      <c r="EQ524" s="78"/>
      <c r="ER524" s="78"/>
      <c r="ES524" s="79">
        <v>465.96</v>
      </c>
      <c r="ET524" s="65" t="s">
        <v>407</v>
      </c>
      <c r="EU524" s="68">
        <v>1</v>
      </c>
      <c r="EV524" s="78">
        <v>670.47</v>
      </c>
      <c r="EW524" s="78">
        <v>705.26</v>
      </c>
      <c r="EX524" s="78">
        <v>705.26</v>
      </c>
      <c r="EY524" s="78"/>
      <c r="EZ524" s="78"/>
      <c r="FA524" s="79">
        <v>342.24</v>
      </c>
      <c r="FB524" s="65" t="s">
        <v>408</v>
      </c>
      <c r="FC524" s="78">
        <v>710.96</v>
      </c>
      <c r="FD524" s="78">
        <v>730.14</v>
      </c>
      <c r="FE524" s="78">
        <v>707.74</v>
      </c>
      <c r="FF524" s="78"/>
      <c r="FG524" s="78"/>
      <c r="FH524" s="79"/>
      <c r="FI524" s="65" t="s">
        <v>409</v>
      </c>
      <c r="FJ524" s="78">
        <v>671.6</v>
      </c>
      <c r="FK524" s="78">
        <v>696.06</v>
      </c>
      <c r="FL524" s="78">
        <v>364.65</v>
      </c>
      <c r="FM524" s="78">
        <v>465.17</v>
      </c>
      <c r="FN524" s="78"/>
      <c r="FO524" s="79">
        <v>438.07</v>
      </c>
      <c r="FP524" s="65" t="s">
        <v>410</v>
      </c>
      <c r="FQ524" s="68">
        <v>0.241586741719614</v>
      </c>
      <c r="FR524" s="78">
        <v>645.87</v>
      </c>
      <c r="FS524" s="78">
        <v>681.41</v>
      </c>
      <c r="FT524" s="78">
        <v>668.18</v>
      </c>
      <c r="FU524" s="78">
        <v>586.24</v>
      </c>
      <c r="FV524" s="78">
        <v>476.54</v>
      </c>
      <c r="FW524" s="79">
        <v>363.95</v>
      </c>
      <c r="FX524" s="65" t="s">
        <v>411</v>
      </c>
      <c r="FY524" s="78">
        <v>688.85</v>
      </c>
      <c r="FZ524" s="78">
        <v>709.45</v>
      </c>
      <c r="GA524" s="78">
        <v>700.08</v>
      </c>
      <c r="GB524" s="78">
        <v>707.36</v>
      </c>
      <c r="GC524" s="78"/>
      <c r="GD524" s="79">
        <v>479.81</v>
      </c>
      <c r="GE524" s="65" t="s">
        <v>412</v>
      </c>
      <c r="GF524" s="68">
        <v>0.227904644696659</v>
      </c>
      <c r="GG524" s="78">
        <v>676.32</v>
      </c>
      <c r="GH524" s="78">
        <v>714.3</v>
      </c>
      <c r="GI524" s="78">
        <v>521.94000000000005</v>
      </c>
      <c r="GJ524" s="78">
        <v>548.05999999999995</v>
      </c>
      <c r="GK524" s="78"/>
      <c r="GL524" s="79">
        <v>486.27</v>
      </c>
      <c r="GM524" s="65" t="s">
        <v>413</v>
      </c>
      <c r="GN524" s="68">
        <v>0.1098575148033</v>
      </c>
      <c r="GO524" s="78">
        <v>679.05</v>
      </c>
      <c r="GP524" s="78">
        <v>711.28</v>
      </c>
      <c r="GQ524" s="78">
        <v>623.9</v>
      </c>
      <c r="GR524" s="78">
        <v>567.96</v>
      </c>
      <c r="GS524" s="78"/>
      <c r="GT524" s="79"/>
      <c r="GU524" s="65" t="s">
        <v>414</v>
      </c>
      <c r="GV524" s="68">
        <v>1</v>
      </c>
      <c r="GW524" s="78">
        <v>652.49</v>
      </c>
      <c r="GX524" s="78">
        <v>665.66</v>
      </c>
      <c r="GY524" s="78">
        <v>628.74</v>
      </c>
      <c r="GZ524" s="78">
        <v>543</v>
      </c>
      <c r="HA524" s="78"/>
      <c r="HB524" s="79">
        <v>509.79</v>
      </c>
      <c r="HC524" s="65" t="s">
        <v>415</v>
      </c>
      <c r="HD524" s="68">
        <v>1</v>
      </c>
      <c r="HE524" s="78">
        <v>665.66</v>
      </c>
      <c r="HF524" s="78">
        <v>727.28</v>
      </c>
      <c r="HG524" s="78"/>
      <c r="HH524" s="78">
        <v>517.96</v>
      </c>
      <c r="HI524" s="78">
        <v>511.32</v>
      </c>
      <c r="HJ524" s="79">
        <v>492.55</v>
      </c>
      <c r="HK524" s="85" t="s">
        <v>416</v>
      </c>
      <c r="HL524" s="68">
        <v>1.23016361176036</v>
      </c>
      <c r="HM524" s="78">
        <v>616.03</v>
      </c>
      <c r="HN524" s="78">
        <v>685.16</v>
      </c>
      <c r="HO524" s="78">
        <v>611.21</v>
      </c>
      <c r="HP524" s="78"/>
      <c r="HQ524" s="78"/>
      <c r="HR524" s="79"/>
    </row>
    <row r="525" spans="1:226" x14ac:dyDescent="0.25">
      <c r="A525" s="81">
        <v>41785</v>
      </c>
      <c r="B525" s="82" t="s">
        <v>387</v>
      </c>
      <c r="C525" s="83">
        <v>662.33649947369577</v>
      </c>
      <c r="D525" s="83">
        <v>698.4370849886601</v>
      </c>
      <c r="E525" s="83">
        <v>661.43286097964176</v>
      </c>
      <c r="F525" s="83">
        <v>560.27248102796261</v>
      </c>
      <c r="G525" s="83">
        <v>481.93818913480885</v>
      </c>
      <c r="H525" s="84">
        <v>439.57271353076271</v>
      </c>
      <c r="I525" s="82" t="s">
        <v>388</v>
      </c>
      <c r="J525" s="83">
        <v>672.95955868690601</v>
      </c>
      <c r="K525" s="83">
        <v>698.20314834517922</v>
      </c>
      <c r="L525" s="83">
        <v>661.3220623539745</v>
      </c>
      <c r="M525" s="83">
        <v>560.16685483714468</v>
      </c>
      <c r="N525" s="83"/>
      <c r="O525" s="84">
        <v>482.02712202862449</v>
      </c>
      <c r="P525" s="65" t="s">
        <v>389</v>
      </c>
      <c r="Q525" s="78">
        <v>644.14</v>
      </c>
      <c r="R525" s="78">
        <v>685.36</v>
      </c>
      <c r="S525" s="78">
        <v>655.07000000000005</v>
      </c>
      <c r="T525" s="78">
        <v>513</v>
      </c>
      <c r="U525" s="78"/>
      <c r="V525" s="79"/>
      <c r="W525" s="65" t="s">
        <v>390</v>
      </c>
      <c r="X525" s="78">
        <v>713.21</v>
      </c>
      <c r="Y525" s="78">
        <v>730.16</v>
      </c>
      <c r="Z525" s="78">
        <v>657.63</v>
      </c>
      <c r="AA525" s="78">
        <v>468.75</v>
      </c>
      <c r="AB525" s="78"/>
      <c r="AC525" s="79">
        <v>497.52</v>
      </c>
      <c r="AD525" s="65" t="s">
        <v>391</v>
      </c>
      <c r="AE525" s="68">
        <v>0.51129972389814904</v>
      </c>
      <c r="AF525" s="78">
        <v>708.57</v>
      </c>
      <c r="AG525" s="78">
        <v>758.86</v>
      </c>
      <c r="AH525" s="78">
        <v>645.77</v>
      </c>
      <c r="AI525" s="78"/>
      <c r="AJ525" s="78"/>
      <c r="AK525" s="79">
        <v>404.56</v>
      </c>
      <c r="AL525" s="69" t="s">
        <v>392</v>
      </c>
      <c r="AM525" s="70">
        <v>1</v>
      </c>
      <c r="AN525" s="78">
        <v>714.01</v>
      </c>
      <c r="AO525" s="78">
        <v>739.79</v>
      </c>
      <c r="AP525" s="78">
        <v>710.46</v>
      </c>
      <c r="AQ525" s="78">
        <v>728.38</v>
      </c>
      <c r="AR525" s="78"/>
      <c r="AS525" s="79"/>
      <c r="AT525" s="65" t="s">
        <v>393</v>
      </c>
      <c r="AU525" s="68">
        <v>3.6468400131286202E-2</v>
      </c>
      <c r="AV525" s="78">
        <v>622.54</v>
      </c>
      <c r="AW525" s="78">
        <v>696.35</v>
      </c>
      <c r="AX525" s="78">
        <v>632.87</v>
      </c>
      <c r="AY525" s="78">
        <v>395.24</v>
      </c>
      <c r="AZ525" s="78"/>
      <c r="BA525" s="79">
        <v>442.79</v>
      </c>
      <c r="BB525" s="65" t="s">
        <v>394</v>
      </c>
      <c r="BC525" s="78">
        <v>654.74</v>
      </c>
      <c r="BD525" s="78">
        <v>702.71</v>
      </c>
      <c r="BE525" s="78">
        <v>642.48</v>
      </c>
      <c r="BF525" s="78"/>
      <c r="BG525" s="78"/>
      <c r="BH525" s="79">
        <v>505.38</v>
      </c>
      <c r="BI525" s="65" t="s">
        <v>395</v>
      </c>
      <c r="BJ525" s="68">
        <v>0.133981805270844</v>
      </c>
      <c r="BK525" s="78">
        <v>751.37</v>
      </c>
      <c r="BL525" s="78">
        <v>768.65</v>
      </c>
      <c r="BM525" s="78">
        <v>801.59</v>
      </c>
      <c r="BN525" s="78">
        <v>613.77</v>
      </c>
      <c r="BO525" s="78"/>
      <c r="BP525" s="79"/>
      <c r="BQ525" s="65" t="s">
        <v>396</v>
      </c>
      <c r="BR525" s="68">
        <v>1</v>
      </c>
      <c r="BS525" s="78">
        <v>659.73</v>
      </c>
      <c r="BT525" s="78">
        <v>673.75</v>
      </c>
      <c r="BU525" s="78">
        <v>679.88</v>
      </c>
      <c r="BV525" s="78"/>
      <c r="BW525" s="78"/>
      <c r="BX525" s="79">
        <v>460.91</v>
      </c>
      <c r="BY525" s="65" t="s">
        <v>397</v>
      </c>
      <c r="BZ525" s="78">
        <v>711.45</v>
      </c>
      <c r="CA525" s="78">
        <v>724.48</v>
      </c>
      <c r="CB525" s="78">
        <v>640.15</v>
      </c>
      <c r="CC525" s="78">
        <v>544.61</v>
      </c>
      <c r="CD525" s="78"/>
      <c r="CE525" s="79">
        <v>579.66999999999996</v>
      </c>
      <c r="CF525" s="65" t="s">
        <v>398</v>
      </c>
      <c r="CG525" s="78">
        <v>689.2</v>
      </c>
      <c r="CH525" s="78">
        <v>750.1</v>
      </c>
      <c r="CI525" s="78">
        <v>693.53</v>
      </c>
      <c r="CJ525" s="78"/>
      <c r="CK525" s="78"/>
      <c r="CL525" s="79"/>
      <c r="CM525" s="65" t="s">
        <v>399</v>
      </c>
      <c r="CN525" s="78">
        <v>652.64</v>
      </c>
      <c r="CO525" s="78">
        <v>649.86</v>
      </c>
      <c r="CP525" s="78">
        <v>676.84</v>
      </c>
      <c r="CQ525" s="78">
        <v>543.6</v>
      </c>
      <c r="CR525" s="78"/>
      <c r="CS525" s="79">
        <v>659.42</v>
      </c>
      <c r="CT525" s="65" t="s">
        <v>400</v>
      </c>
      <c r="CU525" s="78">
        <v>678.97</v>
      </c>
      <c r="CV525" s="78">
        <v>762.75</v>
      </c>
      <c r="CW525" s="78">
        <v>682</v>
      </c>
      <c r="CX525" s="78">
        <v>562.46</v>
      </c>
      <c r="CY525" s="78"/>
      <c r="CZ525" s="79"/>
      <c r="DA525" s="65" t="s">
        <v>401</v>
      </c>
      <c r="DB525" s="68">
        <v>0.13172627280511101</v>
      </c>
      <c r="DC525" s="78">
        <v>658.95</v>
      </c>
      <c r="DD525" s="78">
        <v>684.03</v>
      </c>
      <c r="DE525" s="78">
        <v>644.85</v>
      </c>
      <c r="DF525" s="78">
        <v>671.67</v>
      </c>
      <c r="DG525" s="78"/>
      <c r="DH525" s="79">
        <v>507.8</v>
      </c>
      <c r="DI525" s="65" t="s">
        <v>402</v>
      </c>
      <c r="DJ525" s="68">
        <v>3.3028371371007698E-3</v>
      </c>
      <c r="DK525" s="78">
        <v>668.45</v>
      </c>
      <c r="DL525" s="78">
        <v>716.15</v>
      </c>
      <c r="DM525" s="78">
        <v>716.15</v>
      </c>
      <c r="DN525" s="78">
        <v>603.61</v>
      </c>
      <c r="DO525" s="78"/>
      <c r="DP525" s="79">
        <v>567.41999999999996</v>
      </c>
      <c r="DQ525" s="65" t="s">
        <v>403</v>
      </c>
      <c r="DR525" s="78">
        <v>646.17999999999995</v>
      </c>
      <c r="DS525" s="78">
        <v>699.94</v>
      </c>
      <c r="DT525" s="78">
        <v>813.53</v>
      </c>
      <c r="DU525" s="78">
        <v>764.1</v>
      </c>
      <c r="DV525" s="78"/>
      <c r="DW525" s="79"/>
      <c r="DX525" s="65" t="s">
        <v>404</v>
      </c>
      <c r="DY525" s="78">
        <v>694.93</v>
      </c>
      <c r="DZ525" s="78">
        <v>715.76</v>
      </c>
      <c r="EA525" s="78">
        <v>751.19</v>
      </c>
      <c r="EB525" s="78">
        <v>557.01</v>
      </c>
      <c r="EC525" s="78"/>
      <c r="ED525" s="79">
        <v>471.58</v>
      </c>
      <c r="EE525" s="65" t="s">
        <v>405</v>
      </c>
      <c r="EF525" s="68">
        <v>0.28962001853568098</v>
      </c>
      <c r="EG525" s="78">
        <v>668.79</v>
      </c>
      <c r="EH525" s="78">
        <v>737.78</v>
      </c>
      <c r="EI525" s="78">
        <v>615.05999999999995</v>
      </c>
      <c r="EJ525" s="78"/>
      <c r="EK525" s="78">
        <v>422.84</v>
      </c>
      <c r="EL525" s="79">
        <v>372.14</v>
      </c>
      <c r="EM525" s="65" t="s">
        <v>406</v>
      </c>
      <c r="EN525" s="78">
        <v>697.52</v>
      </c>
      <c r="EO525" s="78">
        <v>701.73</v>
      </c>
      <c r="EP525" s="78">
        <v>660.98</v>
      </c>
      <c r="EQ525" s="78"/>
      <c r="ER525" s="78"/>
      <c r="ES525" s="79">
        <v>465.96</v>
      </c>
      <c r="ET525" s="65" t="s">
        <v>407</v>
      </c>
      <c r="EU525" s="68">
        <v>1</v>
      </c>
      <c r="EV525" s="78">
        <v>668.41</v>
      </c>
      <c r="EW525" s="78">
        <v>703.19</v>
      </c>
      <c r="EX525" s="78">
        <v>703.19</v>
      </c>
      <c r="EY525" s="78"/>
      <c r="EZ525" s="78"/>
      <c r="FA525" s="79">
        <v>342.65</v>
      </c>
      <c r="FB525" s="65" t="s">
        <v>408</v>
      </c>
      <c r="FC525" s="78">
        <v>710.96</v>
      </c>
      <c r="FD525" s="78">
        <v>730.14</v>
      </c>
      <c r="FE525" s="78">
        <v>707.74</v>
      </c>
      <c r="FF525" s="78"/>
      <c r="FG525" s="78"/>
      <c r="FH525" s="79"/>
      <c r="FI525" s="65" t="s">
        <v>409</v>
      </c>
      <c r="FJ525" s="78">
        <v>669.12</v>
      </c>
      <c r="FK525" s="78">
        <v>696.06</v>
      </c>
      <c r="FL525" s="78">
        <v>364.65</v>
      </c>
      <c r="FM525" s="78">
        <v>465.17</v>
      </c>
      <c r="FN525" s="78"/>
      <c r="FO525" s="79">
        <v>443.86</v>
      </c>
      <c r="FP525" s="65" t="s">
        <v>410</v>
      </c>
      <c r="FQ525" s="68">
        <v>0.24067388688327301</v>
      </c>
      <c r="FR525" s="78">
        <v>642.19000000000005</v>
      </c>
      <c r="FS525" s="78">
        <v>678.87</v>
      </c>
      <c r="FT525" s="78">
        <v>669.5</v>
      </c>
      <c r="FU525" s="78">
        <v>578.13</v>
      </c>
      <c r="FV525" s="78">
        <v>469.24</v>
      </c>
      <c r="FW525" s="79">
        <v>364.58</v>
      </c>
      <c r="FX525" s="65" t="s">
        <v>411</v>
      </c>
      <c r="FY525" s="78">
        <v>683.97</v>
      </c>
      <c r="FZ525" s="78">
        <v>709.45</v>
      </c>
      <c r="GA525" s="78">
        <v>702.52</v>
      </c>
      <c r="GB525" s="78">
        <v>693.2</v>
      </c>
      <c r="GC525" s="78"/>
      <c r="GD525" s="79">
        <v>484.69</v>
      </c>
      <c r="GE525" s="65" t="s">
        <v>412</v>
      </c>
      <c r="GF525" s="68">
        <v>0.22688598979013</v>
      </c>
      <c r="GG525" s="78">
        <v>669.83</v>
      </c>
      <c r="GH525" s="78">
        <v>712.34</v>
      </c>
      <c r="GI525" s="78">
        <v>515.66999999999996</v>
      </c>
      <c r="GJ525" s="78">
        <v>557.08000000000004</v>
      </c>
      <c r="GK525" s="78"/>
      <c r="GL525" s="79">
        <v>487.26</v>
      </c>
      <c r="GM525" s="65" t="s">
        <v>413</v>
      </c>
      <c r="GN525" s="68">
        <v>0.110654966748182</v>
      </c>
      <c r="GO525" s="78">
        <v>683.98</v>
      </c>
      <c r="GP525" s="78">
        <v>716.45</v>
      </c>
      <c r="GQ525" s="78">
        <v>640.55999999999995</v>
      </c>
      <c r="GR525" s="78">
        <v>574.85</v>
      </c>
      <c r="GS525" s="78"/>
      <c r="GT525" s="79"/>
      <c r="GU525" s="65" t="s">
        <v>414</v>
      </c>
      <c r="GV525" s="68">
        <v>1</v>
      </c>
      <c r="GW525" s="78">
        <v>641.84</v>
      </c>
      <c r="GX525" s="78">
        <v>655</v>
      </c>
      <c r="GY525" s="78">
        <v>617.26</v>
      </c>
      <c r="GZ525" s="78">
        <v>543</v>
      </c>
      <c r="HA525" s="78"/>
      <c r="HB525" s="79">
        <v>524</v>
      </c>
      <c r="HC525" s="65" t="s">
        <v>415</v>
      </c>
      <c r="HD525" s="68">
        <v>1</v>
      </c>
      <c r="HE525" s="78">
        <v>664.83</v>
      </c>
      <c r="HF525" s="78">
        <v>727.28</v>
      </c>
      <c r="HG525" s="78"/>
      <c r="HH525" s="78">
        <v>505.74</v>
      </c>
      <c r="HI525" s="78">
        <v>499.1</v>
      </c>
      <c r="HJ525" s="79">
        <v>494.22</v>
      </c>
      <c r="HK525" s="85" t="s">
        <v>416</v>
      </c>
      <c r="HL525" s="68">
        <v>1.23472033584393</v>
      </c>
      <c r="HM525" s="78">
        <v>617.05999999999995</v>
      </c>
      <c r="HN525" s="78">
        <v>687.52</v>
      </c>
      <c r="HO525" s="78">
        <v>619.16</v>
      </c>
      <c r="HP525" s="78"/>
      <c r="HQ525" s="78"/>
      <c r="HR525" s="79"/>
    </row>
    <row r="526" spans="1:226" x14ac:dyDescent="0.25">
      <c r="A526" s="81">
        <v>41778</v>
      </c>
      <c r="B526" s="82" t="s">
        <v>387</v>
      </c>
      <c r="C526" s="83">
        <v>657.70519749664982</v>
      </c>
      <c r="D526" s="83">
        <v>692.21577396236432</v>
      </c>
      <c r="E526" s="83">
        <v>658.12460485902102</v>
      </c>
      <c r="F526" s="83">
        <v>551.09955762779703</v>
      </c>
      <c r="G526" s="83">
        <v>474.9255935613682</v>
      </c>
      <c r="H526" s="84">
        <v>439.86766413976346</v>
      </c>
      <c r="I526" s="82" t="s">
        <v>388</v>
      </c>
      <c r="J526" s="83">
        <v>669.54297173224711</v>
      </c>
      <c r="K526" s="83">
        <v>691.2741912277487</v>
      </c>
      <c r="L526" s="83">
        <v>658.1588210390762</v>
      </c>
      <c r="M526" s="83">
        <v>549.89246479080532</v>
      </c>
      <c r="N526" s="83"/>
      <c r="O526" s="84">
        <v>481.62187613104476</v>
      </c>
      <c r="P526" s="65" t="s">
        <v>389</v>
      </c>
      <c r="Q526" s="78">
        <v>644.97</v>
      </c>
      <c r="R526" s="78">
        <v>689.53</v>
      </c>
      <c r="S526" s="78">
        <v>653.48</v>
      </c>
      <c r="T526" s="78">
        <v>502</v>
      </c>
      <c r="U526" s="78"/>
      <c r="V526" s="79"/>
      <c r="W526" s="65" t="s">
        <v>390</v>
      </c>
      <c r="X526" s="78">
        <v>689.57</v>
      </c>
      <c r="Y526" s="78">
        <v>723.96</v>
      </c>
      <c r="Z526" s="78">
        <v>644.82000000000005</v>
      </c>
      <c r="AA526" s="78">
        <v>468.75</v>
      </c>
      <c r="AB526" s="78"/>
      <c r="AC526" s="79">
        <v>484.3</v>
      </c>
      <c r="AD526" s="65" t="s">
        <v>391</v>
      </c>
      <c r="AE526" s="68">
        <v>0.51129972389814904</v>
      </c>
      <c r="AF526" s="78">
        <v>709.18</v>
      </c>
      <c r="AG526" s="78">
        <v>759.46</v>
      </c>
      <c r="AH526" s="78">
        <v>645.77</v>
      </c>
      <c r="AI526" s="78"/>
      <c r="AJ526" s="78"/>
      <c r="AK526" s="79">
        <v>411.71</v>
      </c>
      <c r="AL526" s="69" t="s">
        <v>392</v>
      </c>
      <c r="AM526" s="70">
        <v>1</v>
      </c>
      <c r="AN526" s="78">
        <v>714.01</v>
      </c>
      <c r="AO526" s="78">
        <v>739.79</v>
      </c>
      <c r="AP526" s="78">
        <v>710.46</v>
      </c>
      <c r="AQ526" s="78">
        <v>728.38</v>
      </c>
      <c r="AR526" s="78"/>
      <c r="AS526" s="79"/>
      <c r="AT526" s="65" t="s">
        <v>393</v>
      </c>
      <c r="AU526" s="68">
        <v>3.6398049064570101E-2</v>
      </c>
      <c r="AV526" s="78">
        <v>618.75</v>
      </c>
      <c r="AW526" s="78">
        <v>690.68</v>
      </c>
      <c r="AX526" s="78">
        <v>631.11</v>
      </c>
      <c r="AY526" s="78">
        <v>377.7</v>
      </c>
      <c r="AZ526" s="78"/>
      <c r="BA526" s="79">
        <v>443.86</v>
      </c>
      <c r="BB526" s="65" t="s">
        <v>394</v>
      </c>
      <c r="BC526" s="78">
        <v>654.74</v>
      </c>
      <c r="BD526" s="78">
        <v>680.02</v>
      </c>
      <c r="BE526" s="78">
        <v>640.54999999999995</v>
      </c>
      <c r="BF526" s="78"/>
      <c r="BG526" s="78"/>
      <c r="BH526" s="79">
        <v>504.47</v>
      </c>
      <c r="BI526" s="65" t="s">
        <v>395</v>
      </c>
      <c r="BJ526" s="68">
        <v>0.133967445910644</v>
      </c>
      <c r="BK526" s="78">
        <v>749.15</v>
      </c>
      <c r="BL526" s="78">
        <v>773.93</v>
      </c>
      <c r="BM526" s="78">
        <v>806.86</v>
      </c>
      <c r="BN526" s="78">
        <v>593.61</v>
      </c>
      <c r="BO526" s="78"/>
      <c r="BP526" s="79"/>
      <c r="BQ526" s="65" t="s">
        <v>396</v>
      </c>
      <c r="BR526" s="68">
        <v>1</v>
      </c>
      <c r="BS526" s="78">
        <v>653.05999999999995</v>
      </c>
      <c r="BT526" s="78">
        <v>666.25</v>
      </c>
      <c r="BU526" s="78">
        <v>682.38</v>
      </c>
      <c r="BV526" s="78"/>
      <c r="BW526" s="78"/>
      <c r="BX526" s="79">
        <v>460.91</v>
      </c>
      <c r="BY526" s="65" t="s">
        <v>397</v>
      </c>
      <c r="BZ526" s="78">
        <v>704.74</v>
      </c>
      <c r="CA526" s="78">
        <v>721.44</v>
      </c>
      <c r="CB526" s="78">
        <v>635.11</v>
      </c>
      <c r="CC526" s="78">
        <v>536.46</v>
      </c>
      <c r="CD526" s="78"/>
      <c r="CE526" s="79">
        <v>579.53</v>
      </c>
      <c r="CF526" s="65" t="s">
        <v>398</v>
      </c>
      <c r="CG526" s="78">
        <v>682.75</v>
      </c>
      <c r="CH526" s="78">
        <v>746.88</v>
      </c>
      <c r="CI526" s="78">
        <v>695.15</v>
      </c>
      <c r="CJ526" s="78"/>
      <c r="CK526" s="78"/>
      <c r="CL526" s="79"/>
      <c r="CM526" s="65" t="s">
        <v>399</v>
      </c>
      <c r="CN526" s="78">
        <v>648.83000000000004</v>
      </c>
      <c r="CO526" s="78">
        <v>646.1</v>
      </c>
      <c r="CP526" s="78">
        <v>675.4</v>
      </c>
      <c r="CQ526" s="78">
        <v>532.59</v>
      </c>
      <c r="CR526" s="78"/>
      <c r="CS526" s="79">
        <v>659.7</v>
      </c>
      <c r="CT526" s="65" t="s">
        <v>400</v>
      </c>
      <c r="CU526" s="78">
        <v>675.88</v>
      </c>
      <c r="CV526" s="78">
        <v>760.3</v>
      </c>
      <c r="CW526" s="78">
        <v>677.74</v>
      </c>
      <c r="CX526" s="78">
        <v>550.02</v>
      </c>
      <c r="CY526" s="78"/>
      <c r="CZ526" s="79"/>
      <c r="DA526" s="65" t="s">
        <v>401</v>
      </c>
      <c r="DB526" s="68">
        <v>0.131406044678055</v>
      </c>
      <c r="DC526" s="78">
        <v>643.15</v>
      </c>
      <c r="DD526" s="78">
        <v>670.38</v>
      </c>
      <c r="DE526" s="78">
        <v>632.88</v>
      </c>
      <c r="DF526" s="78">
        <v>670.04</v>
      </c>
      <c r="DG526" s="78"/>
      <c r="DH526" s="79">
        <v>505.1</v>
      </c>
      <c r="DI526" s="65" t="s">
        <v>402</v>
      </c>
      <c r="DJ526" s="68">
        <v>3.2746086842622298E-3</v>
      </c>
      <c r="DK526" s="78">
        <v>650.76</v>
      </c>
      <c r="DL526" s="78">
        <v>703.58</v>
      </c>
      <c r="DM526" s="78">
        <v>703.58</v>
      </c>
      <c r="DN526" s="78">
        <v>730.8</v>
      </c>
      <c r="DO526" s="78"/>
      <c r="DP526" s="79">
        <v>564.33000000000004</v>
      </c>
      <c r="DQ526" s="65" t="s">
        <v>403</v>
      </c>
      <c r="DR526" s="78">
        <v>634.97</v>
      </c>
      <c r="DS526" s="78">
        <v>697.37</v>
      </c>
      <c r="DT526" s="78">
        <v>813.9</v>
      </c>
      <c r="DU526" s="78">
        <v>751.71</v>
      </c>
      <c r="DV526" s="78"/>
      <c r="DW526" s="79"/>
      <c r="DX526" s="65" t="s">
        <v>404</v>
      </c>
      <c r="DY526" s="78">
        <v>691.22</v>
      </c>
      <c r="DZ526" s="78">
        <v>714.04</v>
      </c>
      <c r="EA526" s="78">
        <v>743.99</v>
      </c>
      <c r="EB526" s="78">
        <v>544.16</v>
      </c>
      <c r="EC526" s="78"/>
      <c r="ED526" s="79">
        <v>472.07</v>
      </c>
      <c r="EE526" s="65" t="s">
        <v>405</v>
      </c>
      <c r="EF526" s="68">
        <v>0.28962001853568098</v>
      </c>
      <c r="EG526" s="78">
        <v>665.9</v>
      </c>
      <c r="EH526" s="78">
        <v>737.55</v>
      </c>
      <c r="EI526" s="78">
        <v>616.98</v>
      </c>
      <c r="EJ526" s="78"/>
      <c r="EK526" s="78">
        <v>427.51</v>
      </c>
      <c r="EL526" s="79">
        <v>371.75</v>
      </c>
      <c r="EM526" s="65" t="s">
        <v>406</v>
      </c>
      <c r="EN526" s="78">
        <v>697.52</v>
      </c>
      <c r="EO526" s="78">
        <v>701.73</v>
      </c>
      <c r="EP526" s="78">
        <v>660.98</v>
      </c>
      <c r="EQ526" s="78"/>
      <c r="ER526" s="78"/>
      <c r="ES526" s="79">
        <v>453.83</v>
      </c>
      <c r="ET526" s="65" t="s">
        <v>407</v>
      </c>
      <c r="EU526" s="68">
        <v>1</v>
      </c>
      <c r="EV526" s="78">
        <v>662</v>
      </c>
      <c r="EW526" s="78">
        <v>697.82</v>
      </c>
      <c r="EX526" s="78">
        <v>697.82</v>
      </c>
      <c r="EY526" s="78"/>
      <c r="EZ526" s="78"/>
      <c r="FA526" s="79">
        <v>343.07</v>
      </c>
      <c r="FB526" s="65" t="s">
        <v>408</v>
      </c>
      <c r="FC526" s="78">
        <v>710.96</v>
      </c>
      <c r="FD526" s="78">
        <v>730.14</v>
      </c>
      <c r="FE526" s="78">
        <v>707.74</v>
      </c>
      <c r="FF526" s="78"/>
      <c r="FG526" s="78"/>
      <c r="FH526" s="79"/>
      <c r="FI526" s="65" t="s">
        <v>409</v>
      </c>
      <c r="FJ526" s="78">
        <v>661.69</v>
      </c>
      <c r="FK526" s="78">
        <v>696.06</v>
      </c>
      <c r="FL526" s="78">
        <v>364.65</v>
      </c>
      <c r="FM526" s="78">
        <v>465.17</v>
      </c>
      <c r="FN526" s="78"/>
      <c r="FO526" s="79">
        <v>439.73</v>
      </c>
      <c r="FP526" s="65" t="s">
        <v>410</v>
      </c>
      <c r="FQ526" s="68">
        <v>0.238845896627496</v>
      </c>
      <c r="FR526" s="78">
        <v>637.91</v>
      </c>
      <c r="FS526" s="78">
        <v>676.08</v>
      </c>
      <c r="FT526" s="78">
        <v>662.01</v>
      </c>
      <c r="FU526" s="78">
        <v>579.36</v>
      </c>
      <c r="FV526" s="78">
        <v>465.68</v>
      </c>
      <c r="FW526" s="79">
        <v>365.27</v>
      </c>
      <c r="FX526" s="65" t="s">
        <v>411</v>
      </c>
      <c r="FY526" s="78">
        <v>684.78</v>
      </c>
      <c r="FZ526" s="78">
        <v>714.33</v>
      </c>
      <c r="GA526" s="78">
        <v>693.58</v>
      </c>
      <c r="GB526" s="78">
        <v>675.5</v>
      </c>
      <c r="GC526" s="78"/>
      <c r="GD526" s="79">
        <v>483.88</v>
      </c>
      <c r="GE526" s="65" t="s">
        <v>412</v>
      </c>
      <c r="GF526" s="68">
        <v>0.22563686003745601</v>
      </c>
      <c r="GG526" s="78">
        <v>661.24</v>
      </c>
      <c r="GH526" s="78">
        <v>709.74</v>
      </c>
      <c r="GI526" s="78">
        <v>521</v>
      </c>
      <c r="GJ526" s="78">
        <v>563.41999999999996</v>
      </c>
      <c r="GK526" s="78"/>
      <c r="GL526" s="79">
        <v>485.14</v>
      </c>
      <c r="GM526" s="65" t="s">
        <v>413</v>
      </c>
      <c r="GN526" s="68">
        <v>0.11054487569228701</v>
      </c>
      <c r="GO526" s="78">
        <v>665.61</v>
      </c>
      <c r="GP526" s="78">
        <v>715.73</v>
      </c>
      <c r="GQ526" s="78">
        <v>628.78</v>
      </c>
      <c r="GR526" s="78">
        <v>567.76</v>
      </c>
      <c r="GS526" s="78"/>
      <c r="GT526" s="79"/>
      <c r="GU526" s="65" t="s">
        <v>414</v>
      </c>
      <c r="GV526" s="68">
        <v>1</v>
      </c>
      <c r="GW526" s="78">
        <v>641.84</v>
      </c>
      <c r="GX526" s="78">
        <v>655</v>
      </c>
      <c r="GY526" s="78">
        <v>617.26</v>
      </c>
      <c r="GZ526" s="78">
        <v>543</v>
      </c>
      <c r="HA526" s="78"/>
      <c r="HB526" s="79">
        <v>524.26</v>
      </c>
      <c r="HC526" s="65" t="s">
        <v>415</v>
      </c>
      <c r="HD526" s="68">
        <v>1</v>
      </c>
      <c r="HE526" s="78">
        <v>664.83</v>
      </c>
      <c r="HF526" s="78">
        <v>726.45</v>
      </c>
      <c r="HG526" s="78"/>
      <c r="HH526" s="78">
        <v>494.28</v>
      </c>
      <c r="HI526" s="78">
        <v>487.65</v>
      </c>
      <c r="HJ526" s="79">
        <v>495.05</v>
      </c>
      <c r="HK526" s="85" t="s">
        <v>416</v>
      </c>
      <c r="HL526" s="68">
        <v>1.22759636631476</v>
      </c>
      <c r="HM526" s="78">
        <v>612.54999999999995</v>
      </c>
      <c r="HN526" s="78">
        <v>681.59</v>
      </c>
      <c r="HO526" s="78">
        <v>619.27</v>
      </c>
      <c r="HP526" s="78"/>
      <c r="HQ526" s="78"/>
      <c r="HR526" s="79"/>
    </row>
    <row r="527" spans="1:226" x14ac:dyDescent="0.25">
      <c r="A527" s="81">
        <v>41771</v>
      </c>
      <c r="B527" s="82" t="s">
        <v>387</v>
      </c>
      <c r="C527" s="83">
        <v>660.7272325452343</v>
      </c>
      <c r="D527" s="83">
        <v>691.40169536502958</v>
      </c>
      <c r="E527" s="83">
        <v>648.61388953121229</v>
      </c>
      <c r="F527" s="83">
        <v>541.98327694245893</v>
      </c>
      <c r="G527" s="83">
        <v>479.48370221327963</v>
      </c>
      <c r="H527" s="84">
        <v>443.74789877518248</v>
      </c>
      <c r="I527" s="82" t="s">
        <v>388</v>
      </c>
      <c r="J527" s="83">
        <v>674.87926432334768</v>
      </c>
      <c r="K527" s="83">
        <v>690.12131941076086</v>
      </c>
      <c r="L527" s="83">
        <v>648.08111564575574</v>
      </c>
      <c r="M527" s="83">
        <v>540.96711630737411</v>
      </c>
      <c r="N527" s="83"/>
      <c r="O527" s="84">
        <v>485.1136394209679</v>
      </c>
      <c r="P527" s="65" t="s">
        <v>389</v>
      </c>
      <c r="Q527" s="78">
        <v>636.64</v>
      </c>
      <c r="R527" s="78">
        <v>677.86</v>
      </c>
      <c r="S527" s="78">
        <v>642.97</v>
      </c>
      <c r="T527" s="78">
        <v>502</v>
      </c>
      <c r="U527" s="78"/>
      <c r="V527" s="79"/>
      <c r="W527" s="65" t="s">
        <v>390</v>
      </c>
      <c r="X527" s="78">
        <v>684.94</v>
      </c>
      <c r="Y527" s="78">
        <v>689.09</v>
      </c>
      <c r="Z527" s="78">
        <v>644.82000000000005</v>
      </c>
      <c r="AA527" s="78">
        <v>455.28</v>
      </c>
      <c r="AB527" s="78"/>
      <c r="AC527" s="79">
        <v>484.3</v>
      </c>
      <c r="AD527" s="65" t="s">
        <v>391</v>
      </c>
      <c r="AE527" s="68">
        <v>0.51129972389814904</v>
      </c>
      <c r="AF527" s="78">
        <v>710.71</v>
      </c>
      <c r="AG527" s="78">
        <v>760.98</v>
      </c>
      <c r="AH527" s="78">
        <v>645.77</v>
      </c>
      <c r="AI527" s="78"/>
      <c r="AJ527" s="78"/>
      <c r="AK527" s="79">
        <v>427.53</v>
      </c>
      <c r="AL527" s="69" t="s">
        <v>392</v>
      </c>
      <c r="AM527" s="70">
        <v>1</v>
      </c>
      <c r="AN527" s="78">
        <v>714.01</v>
      </c>
      <c r="AO527" s="78">
        <v>739.79</v>
      </c>
      <c r="AP527" s="78">
        <v>710.46</v>
      </c>
      <c r="AQ527" s="78">
        <v>728.38</v>
      </c>
      <c r="AR527" s="78"/>
      <c r="AS527" s="79"/>
      <c r="AT527" s="65" t="s">
        <v>393</v>
      </c>
      <c r="AU527" s="68">
        <v>3.65016790772376E-2</v>
      </c>
      <c r="AV527" s="78">
        <v>619.91</v>
      </c>
      <c r="AW527" s="78">
        <v>693.4</v>
      </c>
      <c r="AX527" s="78">
        <v>627.26</v>
      </c>
      <c r="AY527" s="78">
        <v>378.49</v>
      </c>
      <c r="AZ527" s="78"/>
      <c r="BA527" s="79">
        <v>444.79</v>
      </c>
      <c r="BB527" s="65" t="s">
        <v>394</v>
      </c>
      <c r="BC527" s="78">
        <v>670.71</v>
      </c>
      <c r="BD527" s="78">
        <v>690.1</v>
      </c>
      <c r="BE527" s="78">
        <v>624.29</v>
      </c>
      <c r="BF527" s="78"/>
      <c r="BG527" s="78"/>
      <c r="BH527" s="79">
        <v>509.41</v>
      </c>
      <c r="BI527" s="65" t="s">
        <v>395</v>
      </c>
      <c r="BJ527" s="68">
        <v>0.133972830310013</v>
      </c>
      <c r="BK527" s="78">
        <v>727.74</v>
      </c>
      <c r="BL527" s="78">
        <v>754.67</v>
      </c>
      <c r="BM527" s="78">
        <v>812.14</v>
      </c>
      <c r="BN527" s="78">
        <v>580.64</v>
      </c>
      <c r="BO527" s="78"/>
      <c r="BP527" s="79"/>
      <c r="BQ527" s="65" t="s">
        <v>396</v>
      </c>
      <c r="BR527" s="68">
        <v>1</v>
      </c>
      <c r="BS527" s="78">
        <v>655.56</v>
      </c>
      <c r="BT527" s="78">
        <v>668.75</v>
      </c>
      <c r="BU527" s="78">
        <v>682.38</v>
      </c>
      <c r="BV527" s="78"/>
      <c r="BW527" s="78"/>
      <c r="BX527" s="79">
        <v>463.41</v>
      </c>
      <c r="BY527" s="65" t="s">
        <v>397</v>
      </c>
      <c r="BZ527" s="78">
        <v>706.04</v>
      </c>
      <c r="CA527" s="78">
        <v>715.68</v>
      </c>
      <c r="CB527" s="78">
        <v>631.11</v>
      </c>
      <c r="CC527" s="78">
        <v>533.41999999999996</v>
      </c>
      <c r="CD527" s="78"/>
      <c r="CE527" s="79">
        <v>577.86</v>
      </c>
      <c r="CF527" s="65" t="s">
        <v>398</v>
      </c>
      <c r="CG527" s="78">
        <v>682.75</v>
      </c>
      <c r="CH527" s="78">
        <v>746.07</v>
      </c>
      <c r="CI527" s="78">
        <v>679.82</v>
      </c>
      <c r="CJ527" s="78"/>
      <c r="CK527" s="78"/>
      <c r="CL527" s="79"/>
      <c r="CM527" s="65" t="s">
        <v>399</v>
      </c>
      <c r="CN527" s="78">
        <v>651.22</v>
      </c>
      <c r="CO527" s="78">
        <v>643.73</v>
      </c>
      <c r="CP527" s="78">
        <v>674.93</v>
      </c>
      <c r="CQ527" s="78">
        <v>509.99</v>
      </c>
      <c r="CR527" s="78"/>
      <c r="CS527" s="79">
        <v>663.12</v>
      </c>
      <c r="CT527" s="65" t="s">
        <v>400</v>
      </c>
      <c r="CU527" s="78">
        <v>680.15</v>
      </c>
      <c r="CV527" s="78">
        <v>762.18</v>
      </c>
      <c r="CW527" s="78">
        <v>665.53</v>
      </c>
      <c r="CX527" s="78">
        <v>535.97</v>
      </c>
      <c r="CY527" s="78"/>
      <c r="CZ527" s="79"/>
      <c r="DA527" s="65" t="s">
        <v>401</v>
      </c>
      <c r="DB527" s="68">
        <v>0.131920900228223</v>
      </c>
      <c r="DC527" s="78">
        <v>660.03</v>
      </c>
      <c r="DD527" s="78">
        <v>682.82</v>
      </c>
      <c r="DE527" s="78">
        <v>645.70000000000005</v>
      </c>
      <c r="DF527" s="78">
        <v>672.66</v>
      </c>
      <c r="DG527" s="78"/>
      <c r="DH527" s="79">
        <v>516.26</v>
      </c>
      <c r="DI527" s="65" t="s">
        <v>402</v>
      </c>
      <c r="DJ527" s="68">
        <v>3.2926146653057199E-3</v>
      </c>
      <c r="DK527" s="78">
        <v>664.17</v>
      </c>
      <c r="DL527" s="78">
        <v>712.5</v>
      </c>
      <c r="DM527" s="78">
        <v>712.5</v>
      </c>
      <c r="DN527" s="78">
        <v>526.4</v>
      </c>
      <c r="DO527" s="78"/>
      <c r="DP527" s="79">
        <v>572.83000000000004</v>
      </c>
      <c r="DQ527" s="65" t="s">
        <v>403</v>
      </c>
      <c r="DR527" s="78">
        <v>634.97</v>
      </c>
      <c r="DS527" s="78">
        <v>697.37</v>
      </c>
      <c r="DT527" s="78">
        <v>798.65</v>
      </c>
      <c r="DU527" s="78">
        <v>732.88</v>
      </c>
      <c r="DV527" s="78"/>
      <c r="DW527" s="79"/>
      <c r="DX527" s="65" t="s">
        <v>404</v>
      </c>
      <c r="DY527" s="78">
        <v>692.43</v>
      </c>
      <c r="DZ527" s="78">
        <v>716.24</v>
      </c>
      <c r="EA527" s="78">
        <v>733.07</v>
      </c>
      <c r="EB527" s="78">
        <v>524.84</v>
      </c>
      <c r="EC527" s="78"/>
      <c r="ED527" s="79">
        <v>475.61</v>
      </c>
      <c r="EE527" s="65" t="s">
        <v>405</v>
      </c>
      <c r="EF527" s="68">
        <v>0.28962001853568098</v>
      </c>
      <c r="EG527" s="78">
        <v>662.79</v>
      </c>
      <c r="EH527" s="78">
        <v>747.09</v>
      </c>
      <c r="EI527" s="78">
        <v>605.25</v>
      </c>
      <c r="EJ527" s="78"/>
      <c r="EK527" s="78">
        <v>407.4</v>
      </c>
      <c r="EL527" s="79">
        <v>372.01</v>
      </c>
      <c r="EM527" s="65" t="s">
        <v>406</v>
      </c>
      <c r="EN527" s="78">
        <v>679.75</v>
      </c>
      <c r="EO527" s="78">
        <v>689.79</v>
      </c>
      <c r="EP527" s="78">
        <v>644.80999999999995</v>
      </c>
      <c r="EQ527" s="78"/>
      <c r="ER527" s="78"/>
      <c r="ES527" s="79">
        <v>454.39</v>
      </c>
      <c r="ET527" s="65" t="s">
        <v>407</v>
      </c>
      <c r="EU527" s="68">
        <v>1</v>
      </c>
      <c r="EV527" s="78">
        <v>661.79</v>
      </c>
      <c r="EW527" s="78">
        <v>699.47</v>
      </c>
      <c r="EX527" s="78">
        <v>699.47</v>
      </c>
      <c r="EY527" s="78"/>
      <c r="EZ527" s="78"/>
      <c r="FA527" s="79">
        <v>352.16</v>
      </c>
      <c r="FB527" s="65" t="s">
        <v>408</v>
      </c>
      <c r="FC527" s="78">
        <v>710.96</v>
      </c>
      <c r="FD527" s="78">
        <v>730.14</v>
      </c>
      <c r="FE527" s="78">
        <v>707.74</v>
      </c>
      <c r="FF527" s="78"/>
      <c r="FG527" s="78"/>
      <c r="FH527" s="79"/>
      <c r="FI527" s="65" t="s">
        <v>409</v>
      </c>
      <c r="FJ527" s="78">
        <v>657.55</v>
      </c>
      <c r="FK527" s="78">
        <v>688.62</v>
      </c>
      <c r="FL527" s="78">
        <v>364.65</v>
      </c>
      <c r="FM527" s="78">
        <v>465.17</v>
      </c>
      <c r="FN527" s="78"/>
      <c r="FO527" s="79">
        <v>440.55</v>
      </c>
      <c r="FP527" s="65" t="s">
        <v>410</v>
      </c>
      <c r="FQ527" s="68">
        <v>0.23913147448467201</v>
      </c>
      <c r="FR527" s="78">
        <v>641.76</v>
      </c>
      <c r="FS527" s="78">
        <v>680.72</v>
      </c>
      <c r="FT527" s="78">
        <v>660.2</v>
      </c>
      <c r="FU527" s="78">
        <v>581.11</v>
      </c>
      <c r="FV527" s="78">
        <v>472.2</v>
      </c>
      <c r="FW527" s="79">
        <v>368.32</v>
      </c>
      <c r="FX527" s="65" t="s">
        <v>411</v>
      </c>
      <c r="FY527" s="78">
        <v>685.59</v>
      </c>
      <c r="FZ527" s="78">
        <v>712.7</v>
      </c>
      <c r="GA527" s="78">
        <v>700.08</v>
      </c>
      <c r="GB527" s="78">
        <v>675.5</v>
      </c>
      <c r="GC527" s="78"/>
      <c r="GD527" s="79">
        <v>486.32</v>
      </c>
      <c r="GE527" s="65" t="s">
        <v>412</v>
      </c>
      <c r="GF527" s="68">
        <v>0.225718348644561</v>
      </c>
      <c r="GG527" s="78">
        <v>655.09</v>
      </c>
      <c r="GH527" s="78">
        <v>702.6</v>
      </c>
      <c r="GI527" s="78">
        <v>531.79</v>
      </c>
      <c r="GJ527" s="78">
        <v>570.84</v>
      </c>
      <c r="GK527" s="78"/>
      <c r="GL527" s="79">
        <v>484.96</v>
      </c>
      <c r="GM527" s="65" t="s">
        <v>413</v>
      </c>
      <c r="GN527" s="68">
        <v>0.110920082080861</v>
      </c>
      <c r="GO527" s="78">
        <v>650.12</v>
      </c>
      <c r="GP527" s="78">
        <v>700.42</v>
      </c>
      <c r="GQ527" s="78">
        <v>621.05999999999995</v>
      </c>
      <c r="GR527" s="78">
        <v>558.15</v>
      </c>
      <c r="GS527" s="78"/>
      <c r="GT527" s="79"/>
      <c r="GU527" s="65" t="s">
        <v>414</v>
      </c>
      <c r="GV527" s="68">
        <v>1</v>
      </c>
      <c r="GW527" s="78">
        <v>662.33</v>
      </c>
      <c r="GX527" s="78">
        <v>667.3</v>
      </c>
      <c r="GY527" s="78">
        <v>627.91999999999996</v>
      </c>
      <c r="GZ527" s="78">
        <v>543</v>
      </c>
      <c r="HA527" s="78"/>
      <c r="HB527" s="79">
        <v>528.02</v>
      </c>
      <c r="HC527" s="65" t="s">
        <v>415</v>
      </c>
      <c r="HD527" s="68">
        <v>1</v>
      </c>
      <c r="HE527" s="78">
        <v>661.5</v>
      </c>
      <c r="HF527" s="78">
        <v>727.28</v>
      </c>
      <c r="HG527" s="78"/>
      <c r="HH527" s="78">
        <v>497.96</v>
      </c>
      <c r="HI527" s="78">
        <v>491.32</v>
      </c>
      <c r="HJ527" s="79">
        <v>494.22</v>
      </c>
      <c r="HK527" s="85" t="s">
        <v>416</v>
      </c>
      <c r="HL527" s="68">
        <v>1.2267680794945699</v>
      </c>
      <c r="HM527" s="78">
        <v>612.95000000000005</v>
      </c>
      <c r="HN527" s="78">
        <v>683.19</v>
      </c>
      <c r="HO527" s="78">
        <v>608.91</v>
      </c>
      <c r="HP527" s="78"/>
      <c r="HQ527" s="78"/>
      <c r="HR527" s="79"/>
    </row>
    <row r="528" spans="1:226" x14ac:dyDescent="0.25">
      <c r="A528" s="81">
        <v>41764</v>
      </c>
      <c r="B528" s="82" t="s">
        <v>387</v>
      </c>
      <c r="C528" s="83">
        <v>661.32135782232933</v>
      </c>
      <c r="D528" s="83">
        <v>694.12095458202816</v>
      </c>
      <c r="E528" s="83">
        <v>656.35194943271574</v>
      </c>
      <c r="F528" s="83">
        <v>541.13472444245144</v>
      </c>
      <c r="G528" s="83">
        <v>477.98583501006033</v>
      </c>
      <c r="H528" s="84">
        <v>446.8924095559164</v>
      </c>
      <c r="I528" s="82" t="s">
        <v>388</v>
      </c>
      <c r="J528" s="83">
        <v>675.93423051470018</v>
      </c>
      <c r="K528" s="83">
        <v>694.46068952218241</v>
      </c>
      <c r="L528" s="83">
        <v>656.14641512682965</v>
      </c>
      <c r="M528" s="83">
        <v>539.83391245544135</v>
      </c>
      <c r="N528" s="83"/>
      <c r="O528" s="84">
        <v>490.6870614651578</v>
      </c>
      <c r="P528" s="65" t="s">
        <v>389</v>
      </c>
      <c r="Q528" s="78">
        <v>646.64</v>
      </c>
      <c r="R528" s="78">
        <v>684.53</v>
      </c>
      <c r="S528" s="78">
        <v>646.04</v>
      </c>
      <c r="T528" s="78">
        <v>502</v>
      </c>
      <c r="U528" s="78"/>
      <c r="V528" s="79"/>
      <c r="W528" s="65" t="s">
        <v>390</v>
      </c>
      <c r="X528" s="78">
        <v>728.25</v>
      </c>
      <c r="Y528" s="78">
        <v>740.82</v>
      </c>
      <c r="Z528" s="78">
        <v>653.25</v>
      </c>
      <c r="AA528" s="78">
        <v>455.28</v>
      </c>
      <c r="AB528" s="78"/>
      <c r="AC528" s="79">
        <v>484.3</v>
      </c>
      <c r="AD528" s="65" t="s">
        <v>391</v>
      </c>
      <c r="AE528" s="68">
        <v>0.51129972389814904</v>
      </c>
      <c r="AF528" s="78">
        <v>710.71</v>
      </c>
      <c r="AG528" s="78">
        <v>760.98</v>
      </c>
      <c r="AH528" s="78">
        <v>645.77</v>
      </c>
      <c r="AI528" s="78"/>
      <c r="AJ528" s="78"/>
      <c r="AK528" s="79">
        <v>434.38</v>
      </c>
      <c r="AL528" s="69" t="s">
        <v>392</v>
      </c>
      <c r="AM528" s="70">
        <v>1</v>
      </c>
      <c r="AN528" s="78">
        <v>714.98</v>
      </c>
      <c r="AO528" s="78">
        <v>740.25</v>
      </c>
      <c r="AP528" s="78">
        <v>710.46</v>
      </c>
      <c r="AQ528" s="78">
        <v>728.38</v>
      </c>
      <c r="AR528" s="78"/>
      <c r="AS528" s="79"/>
      <c r="AT528" s="65" t="s">
        <v>393</v>
      </c>
      <c r="AU528" s="68">
        <v>3.6448461874908897E-2</v>
      </c>
      <c r="AV528" s="78">
        <v>619.19000000000005</v>
      </c>
      <c r="AW528" s="78">
        <v>692.99</v>
      </c>
      <c r="AX528" s="78">
        <v>631.38</v>
      </c>
      <c r="AY528" s="78">
        <v>377.93</v>
      </c>
      <c r="AZ528" s="78"/>
      <c r="BA528" s="79">
        <v>446.46</v>
      </c>
      <c r="BB528" s="65" t="s">
        <v>394</v>
      </c>
      <c r="BC528" s="78">
        <v>658.95</v>
      </c>
      <c r="BD528" s="78">
        <v>679.18</v>
      </c>
      <c r="BE528" s="78">
        <v>635.35</v>
      </c>
      <c r="BF528" s="78"/>
      <c r="BG528" s="78"/>
      <c r="BH528" s="79">
        <v>509.41</v>
      </c>
      <c r="BI528" s="65" t="s">
        <v>395</v>
      </c>
      <c r="BJ528" s="68">
        <v>0.133978215142218</v>
      </c>
      <c r="BK528" s="78">
        <v>732.06</v>
      </c>
      <c r="BL528" s="78">
        <v>754.7</v>
      </c>
      <c r="BM528" s="78">
        <v>812.18</v>
      </c>
      <c r="BN528" s="78">
        <v>580.66</v>
      </c>
      <c r="BO528" s="78"/>
      <c r="BP528" s="79"/>
      <c r="BQ528" s="65" t="s">
        <v>396</v>
      </c>
      <c r="BR528" s="68">
        <v>1</v>
      </c>
      <c r="BS528" s="78">
        <v>662.23</v>
      </c>
      <c r="BT528" s="78">
        <v>675.41</v>
      </c>
      <c r="BU528" s="78">
        <v>682.38</v>
      </c>
      <c r="BV528" s="78"/>
      <c r="BW528" s="78"/>
      <c r="BX528" s="79">
        <v>473.41</v>
      </c>
      <c r="BY528" s="65" t="s">
        <v>397</v>
      </c>
      <c r="BZ528" s="78">
        <v>714.67</v>
      </c>
      <c r="CA528" s="78">
        <v>725.49</v>
      </c>
      <c r="CB528" s="78">
        <v>635.35</v>
      </c>
      <c r="CC528" s="78">
        <v>527.99</v>
      </c>
      <c r="CD528" s="78"/>
      <c r="CE528" s="79">
        <v>571.85</v>
      </c>
      <c r="CF528" s="65" t="s">
        <v>398</v>
      </c>
      <c r="CG528" s="78">
        <v>684.36</v>
      </c>
      <c r="CH528" s="78">
        <v>756.55</v>
      </c>
      <c r="CI528" s="78">
        <v>691.92</v>
      </c>
      <c r="CJ528" s="78"/>
      <c r="CK528" s="78"/>
      <c r="CL528" s="79"/>
      <c r="CM528" s="65" t="s">
        <v>399</v>
      </c>
      <c r="CN528" s="78">
        <v>659.91</v>
      </c>
      <c r="CO528" s="78">
        <v>652.27</v>
      </c>
      <c r="CP528" s="78">
        <v>677.03</v>
      </c>
      <c r="CQ528" s="78">
        <v>513.23</v>
      </c>
      <c r="CR528" s="78"/>
      <c r="CS528" s="79">
        <v>663.45</v>
      </c>
      <c r="CT528" s="65" t="s">
        <v>400</v>
      </c>
      <c r="CU528" s="78">
        <v>686.4</v>
      </c>
      <c r="CV528" s="78">
        <v>766.13</v>
      </c>
      <c r="CW528" s="78">
        <v>677.35</v>
      </c>
      <c r="CX528" s="78">
        <v>536.09</v>
      </c>
      <c r="CY528" s="78"/>
      <c r="CZ528" s="79"/>
      <c r="DA528" s="65" t="s">
        <v>401</v>
      </c>
      <c r="DB528" s="68">
        <v>0.131639570854999</v>
      </c>
      <c r="DC528" s="78">
        <v>665.99</v>
      </c>
      <c r="DD528" s="78">
        <v>690.21</v>
      </c>
      <c r="DE528" s="78">
        <v>648.85</v>
      </c>
      <c r="DF528" s="78">
        <v>671.23</v>
      </c>
      <c r="DG528" s="78"/>
      <c r="DH528" s="79">
        <v>524.42999999999995</v>
      </c>
      <c r="DI528" s="65" t="s">
        <v>402</v>
      </c>
      <c r="DJ528" s="68">
        <v>3.24580479729949E-3</v>
      </c>
      <c r="DK528" s="78">
        <v>675.42</v>
      </c>
      <c r="DL528" s="78">
        <v>717.64</v>
      </c>
      <c r="DM528" s="78">
        <v>717.64</v>
      </c>
      <c r="DN528" s="78">
        <v>497.65</v>
      </c>
      <c r="DO528" s="78"/>
      <c r="DP528" s="79">
        <v>576.08000000000004</v>
      </c>
      <c r="DQ528" s="65" t="s">
        <v>403</v>
      </c>
      <c r="DR528" s="78">
        <v>634.97</v>
      </c>
      <c r="DS528" s="78">
        <v>697.37</v>
      </c>
      <c r="DT528" s="78">
        <v>804.04</v>
      </c>
      <c r="DU528" s="78">
        <v>729.45</v>
      </c>
      <c r="DV528" s="78"/>
      <c r="DW528" s="79"/>
      <c r="DX528" s="65" t="s">
        <v>404</v>
      </c>
      <c r="DY528" s="78">
        <v>694.58</v>
      </c>
      <c r="DZ528" s="78">
        <v>719.55</v>
      </c>
      <c r="EA528" s="78">
        <v>735.28</v>
      </c>
      <c r="EB528" s="78">
        <v>527.35</v>
      </c>
      <c r="EC528" s="78"/>
      <c r="ED528" s="79">
        <v>483.16</v>
      </c>
      <c r="EE528" s="65" t="s">
        <v>405</v>
      </c>
      <c r="EF528" s="68">
        <v>0.28962001853568098</v>
      </c>
      <c r="EG528" s="78">
        <v>672.27</v>
      </c>
      <c r="EH528" s="78">
        <v>742.26</v>
      </c>
      <c r="EI528" s="78">
        <v>609.55999999999995</v>
      </c>
      <c r="EJ528" s="78"/>
      <c r="EK528" s="78">
        <v>407.43</v>
      </c>
      <c r="EL528" s="79">
        <v>359.8</v>
      </c>
      <c r="EM528" s="65" t="s">
        <v>406</v>
      </c>
      <c r="EN528" s="78">
        <v>702.08</v>
      </c>
      <c r="EO528" s="78">
        <v>689.79</v>
      </c>
      <c r="EP528" s="78">
        <v>658.62</v>
      </c>
      <c r="EQ528" s="78"/>
      <c r="ER528" s="78"/>
      <c r="ES528" s="79">
        <v>463.16</v>
      </c>
      <c r="ET528" s="65" t="s">
        <v>407</v>
      </c>
      <c r="EU528" s="68">
        <v>1</v>
      </c>
      <c r="EV528" s="78">
        <v>661.79</v>
      </c>
      <c r="EW528" s="78">
        <v>710.63</v>
      </c>
      <c r="EX528" s="78">
        <v>710.63</v>
      </c>
      <c r="EY528" s="78"/>
      <c r="EZ528" s="78"/>
      <c r="FA528" s="79">
        <v>355.05</v>
      </c>
      <c r="FB528" s="65" t="s">
        <v>408</v>
      </c>
      <c r="FC528" s="78">
        <v>710.96</v>
      </c>
      <c r="FD528" s="78">
        <v>730.14</v>
      </c>
      <c r="FE528" s="78">
        <v>707.74</v>
      </c>
      <c r="FF528" s="78"/>
      <c r="FG528" s="78"/>
      <c r="FH528" s="79"/>
      <c r="FI528" s="65" t="s">
        <v>409</v>
      </c>
      <c r="FJ528" s="78">
        <v>666.64</v>
      </c>
      <c r="FK528" s="78">
        <v>691.93</v>
      </c>
      <c r="FL528" s="78">
        <v>364.65</v>
      </c>
      <c r="FM528" s="78">
        <v>465.17</v>
      </c>
      <c r="FN528" s="78"/>
      <c r="FO528" s="79">
        <v>450.47</v>
      </c>
      <c r="FP528" s="65" t="s">
        <v>410</v>
      </c>
      <c r="FQ528" s="68">
        <v>0.23760306032741699</v>
      </c>
      <c r="FR528" s="78">
        <v>643.09</v>
      </c>
      <c r="FS528" s="78">
        <v>683.07</v>
      </c>
      <c r="FT528" s="78">
        <v>663.57</v>
      </c>
      <c r="FU528" s="78">
        <v>581.79</v>
      </c>
      <c r="FV528" s="78">
        <v>469.18</v>
      </c>
      <c r="FW528" s="79">
        <v>369.27</v>
      </c>
      <c r="FX528" s="65" t="s">
        <v>411</v>
      </c>
      <c r="FY528" s="78">
        <v>699.42</v>
      </c>
      <c r="FZ528" s="78">
        <v>719.21</v>
      </c>
      <c r="GA528" s="78">
        <v>702.52</v>
      </c>
      <c r="GB528" s="78">
        <v>684.35</v>
      </c>
      <c r="GC528" s="78"/>
      <c r="GD528" s="79">
        <v>491.19</v>
      </c>
      <c r="GE528" s="65" t="s">
        <v>412</v>
      </c>
      <c r="GF528" s="68">
        <v>0.22521508040178401</v>
      </c>
      <c r="GG528" s="78">
        <v>668.32</v>
      </c>
      <c r="GH528" s="78">
        <v>707.02</v>
      </c>
      <c r="GI528" s="78">
        <v>538.26</v>
      </c>
      <c r="GJ528" s="78">
        <v>578.79999999999995</v>
      </c>
      <c r="GK528" s="78"/>
      <c r="GL528" s="79">
        <v>485.14</v>
      </c>
      <c r="GM528" s="65" t="s">
        <v>413</v>
      </c>
      <c r="GN528" s="68">
        <v>0.11007881643256601</v>
      </c>
      <c r="GO528" s="78">
        <v>667.21</v>
      </c>
      <c r="GP528" s="78">
        <v>708.31</v>
      </c>
      <c r="GQ528" s="78">
        <v>623.30999999999995</v>
      </c>
      <c r="GR528" s="78">
        <v>558.87</v>
      </c>
      <c r="GS528" s="78"/>
      <c r="GT528" s="79"/>
      <c r="GU528" s="65" t="s">
        <v>414</v>
      </c>
      <c r="GV528" s="68">
        <v>1</v>
      </c>
      <c r="GW528" s="78">
        <v>662.33</v>
      </c>
      <c r="GX528" s="78">
        <v>667.3</v>
      </c>
      <c r="GY528" s="78">
        <v>627.91999999999996</v>
      </c>
      <c r="GZ528" s="78">
        <v>543</v>
      </c>
      <c r="HA528" s="78"/>
      <c r="HB528" s="79">
        <v>539.46</v>
      </c>
      <c r="HC528" s="65" t="s">
        <v>415</v>
      </c>
      <c r="HD528" s="68">
        <v>1</v>
      </c>
      <c r="HE528" s="78">
        <v>659.83</v>
      </c>
      <c r="HF528" s="78">
        <v>702.28</v>
      </c>
      <c r="HG528" s="78"/>
      <c r="HH528" s="78">
        <v>498.07</v>
      </c>
      <c r="HI528" s="78">
        <v>491.43</v>
      </c>
      <c r="HJ528" s="79">
        <v>495.89</v>
      </c>
      <c r="HK528" s="85" t="s">
        <v>416</v>
      </c>
      <c r="HL528" s="68">
        <v>1.2151701845843501</v>
      </c>
      <c r="HM528" s="78">
        <v>604.80999999999995</v>
      </c>
      <c r="HN528" s="78">
        <v>674.63</v>
      </c>
      <c r="HO528" s="78">
        <v>605.30999999999995</v>
      </c>
      <c r="HP528" s="78"/>
      <c r="HQ528" s="78"/>
      <c r="HR528" s="79"/>
    </row>
    <row r="529" spans="1:226" x14ac:dyDescent="0.25">
      <c r="A529" s="81">
        <v>41757</v>
      </c>
      <c r="B529" s="82" t="s">
        <v>387</v>
      </c>
      <c r="C529" s="83">
        <v>667.686578228396</v>
      </c>
      <c r="D529" s="83">
        <v>698.62611684165142</v>
      </c>
      <c r="E529" s="83">
        <v>660.32963775369342</v>
      </c>
      <c r="F529" s="83">
        <v>547.54585943404265</v>
      </c>
      <c r="G529" s="83">
        <v>480.18853118712269</v>
      </c>
      <c r="H529" s="84">
        <v>448.04420460612425</v>
      </c>
      <c r="I529" s="82" t="s">
        <v>388</v>
      </c>
      <c r="J529" s="83">
        <v>684.97730207034533</v>
      </c>
      <c r="K529" s="83">
        <v>699.73825735080447</v>
      </c>
      <c r="L529" s="83">
        <v>659.9418246306825</v>
      </c>
      <c r="M529" s="83">
        <v>546.01848013015945</v>
      </c>
      <c r="N529" s="83"/>
      <c r="O529" s="84">
        <v>490.10641948376406</v>
      </c>
      <c r="P529" s="65" t="s">
        <v>389</v>
      </c>
      <c r="Q529" s="78">
        <v>650.80999999999995</v>
      </c>
      <c r="R529" s="78">
        <v>689.53</v>
      </c>
      <c r="S529" s="78">
        <v>651.47</v>
      </c>
      <c r="T529" s="78">
        <v>502</v>
      </c>
      <c r="U529" s="78"/>
      <c r="V529" s="79"/>
      <c r="W529" s="65" t="s">
        <v>390</v>
      </c>
      <c r="X529" s="78">
        <v>670.48</v>
      </c>
      <c r="Y529" s="78">
        <v>698.01</v>
      </c>
      <c r="Z529" s="78">
        <v>653.25</v>
      </c>
      <c r="AA529" s="78">
        <v>455.28</v>
      </c>
      <c r="AB529" s="78"/>
      <c r="AC529" s="79">
        <v>495.04</v>
      </c>
      <c r="AD529" s="65" t="s">
        <v>391</v>
      </c>
      <c r="AE529" s="68">
        <v>0.51129972389814904</v>
      </c>
      <c r="AF529" s="78">
        <v>710.71</v>
      </c>
      <c r="AG529" s="78">
        <v>760.83</v>
      </c>
      <c r="AH529" s="78">
        <v>645.77</v>
      </c>
      <c r="AI529" s="78"/>
      <c r="AJ529" s="78"/>
      <c r="AK529" s="79">
        <v>434.38</v>
      </c>
      <c r="AL529" s="69" t="s">
        <v>392</v>
      </c>
      <c r="AM529" s="70">
        <v>1</v>
      </c>
      <c r="AN529" s="78">
        <v>714.22</v>
      </c>
      <c r="AO529" s="78">
        <v>741.1</v>
      </c>
      <c r="AP529" s="78">
        <v>711.05</v>
      </c>
      <c r="AQ529" s="78">
        <v>728.38</v>
      </c>
      <c r="AR529" s="78"/>
      <c r="AS529" s="79"/>
      <c r="AT529" s="65" t="s">
        <v>393</v>
      </c>
      <c r="AU529" s="68">
        <v>3.6419258503896899E-2</v>
      </c>
      <c r="AV529" s="78">
        <v>618.09</v>
      </c>
      <c r="AW529" s="78">
        <v>692.76</v>
      </c>
      <c r="AX529" s="78">
        <v>635.72</v>
      </c>
      <c r="AY529" s="78">
        <v>377.63</v>
      </c>
      <c r="AZ529" s="78"/>
      <c r="BA529" s="79">
        <v>448.51</v>
      </c>
      <c r="BB529" s="65" t="s">
        <v>394</v>
      </c>
      <c r="BC529" s="78">
        <v>691.72</v>
      </c>
      <c r="BD529" s="78">
        <v>706.07</v>
      </c>
      <c r="BE529" s="78">
        <v>641.41</v>
      </c>
      <c r="BF529" s="78"/>
      <c r="BG529" s="78"/>
      <c r="BH529" s="79">
        <v>504.37</v>
      </c>
      <c r="BI529" s="65" t="s">
        <v>395</v>
      </c>
      <c r="BJ529" s="68">
        <v>0.133963856551502</v>
      </c>
      <c r="BK529" s="78">
        <v>753.41</v>
      </c>
      <c r="BL529" s="78">
        <v>776.05</v>
      </c>
      <c r="BM529" s="78">
        <v>833.52</v>
      </c>
      <c r="BN529" s="78">
        <v>594</v>
      </c>
      <c r="BO529" s="78"/>
      <c r="BP529" s="79"/>
      <c r="BQ529" s="65" t="s">
        <v>396</v>
      </c>
      <c r="BR529" s="68">
        <v>1</v>
      </c>
      <c r="BS529" s="78">
        <v>663.06</v>
      </c>
      <c r="BT529" s="78">
        <v>676.25</v>
      </c>
      <c r="BU529" s="78">
        <v>685.72</v>
      </c>
      <c r="BV529" s="78"/>
      <c r="BW529" s="78"/>
      <c r="BX529" s="79">
        <v>470.08</v>
      </c>
      <c r="BY529" s="65" t="s">
        <v>397</v>
      </c>
      <c r="BZ529" s="78">
        <v>714.93</v>
      </c>
      <c r="CA529" s="78">
        <v>727.13</v>
      </c>
      <c r="CB529" s="78">
        <v>634.99</v>
      </c>
      <c r="CC529" s="78">
        <v>539.04</v>
      </c>
      <c r="CD529" s="78"/>
      <c r="CE529" s="79">
        <v>572.07000000000005</v>
      </c>
      <c r="CF529" s="65" t="s">
        <v>398</v>
      </c>
      <c r="CG529" s="78">
        <v>685.98</v>
      </c>
      <c r="CH529" s="78">
        <v>763.81</v>
      </c>
      <c r="CI529" s="78">
        <v>695.15</v>
      </c>
      <c r="CJ529" s="78"/>
      <c r="CK529" s="78"/>
      <c r="CL529" s="79"/>
      <c r="CM529" s="65" t="s">
        <v>399</v>
      </c>
      <c r="CN529" s="78">
        <v>656.24</v>
      </c>
      <c r="CO529" s="78">
        <v>652.82000000000005</v>
      </c>
      <c r="CP529" s="78">
        <v>677.83</v>
      </c>
      <c r="CQ529" s="78">
        <v>518.73</v>
      </c>
      <c r="CR529" s="78"/>
      <c r="CS529" s="79">
        <v>661.84</v>
      </c>
      <c r="CT529" s="65" t="s">
        <v>400</v>
      </c>
      <c r="CU529" s="78">
        <v>685.38</v>
      </c>
      <c r="CV529" s="78">
        <v>765.95</v>
      </c>
      <c r="CW529" s="78">
        <v>681.59</v>
      </c>
      <c r="CX529" s="78">
        <v>535.63</v>
      </c>
      <c r="CY529" s="78"/>
      <c r="CZ529" s="79"/>
      <c r="DA529" s="65" t="s">
        <v>401</v>
      </c>
      <c r="DB529" s="68">
        <v>0.13146650890685599</v>
      </c>
      <c r="DC529" s="78">
        <v>665.01</v>
      </c>
      <c r="DD529" s="78">
        <v>689.41</v>
      </c>
      <c r="DE529" s="78">
        <v>648</v>
      </c>
      <c r="DF529" s="78">
        <v>670.35</v>
      </c>
      <c r="DG529" s="78"/>
      <c r="DH529" s="79">
        <v>522.89</v>
      </c>
      <c r="DI529" s="65" t="s">
        <v>402</v>
      </c>
      <c r="DJ529" s="68">
        <v>3.2297655190233199E-3</v>
      </c>
      <c r="DK529" s="78">
        <v>672.6</v>
      </c>
      <c r="DL529" s="78">
        <v>714.07</v>
      </c>
      <c r="DM529" s="78">
        <v>714.07</v>
      </c>
      <c r="DN529" s="78">
        <v>495.19</v>
      </c>
      <c r="DO529" s="78"/>
      <c r="DP529" s="79">
        <v>570.88</v>
      </c>
      <c r="DQ529" s="65" t="s">
        <v>403</v>
      </c>
      <c r="DR529" s="78">
        <v>634.97</v>
      </c>
      <c r="DS529" s="78">
        <v>697.37</v>
      </c>
      <c r="DT529" s="78">
        <v>812.7</v>
      </c>
      <c r="DU529" s="78">
        <v>737.98</v>
      </c>
      <c r="DV529" s="78"/>
      <c r="DW529" s="79"/>
      <c r="DX529" s="65" t="s">
        <v>404</v>
      </c>
      <c r="DY529" s="78">
        <v>693.41</v>
      </c>
      <c r="DZ529" s="78">
        <v>718.81</v>
      </c>
      <c r="EA529" s="78">
        <v>742.69</v>
      </c>
      <c r="EB529" s="78">
        <v>526.30999999999995</v>
      </c>
      <c r="EC529" s="78"/>
      <c r="ED529" s="79">
        <v>483.47</v>
      </c>
      <c r="EE529" s="65" t="s">
        <v>405</v>
      </c>
      <c r="EF529" s="68">
        <v>0.28962001853568098</v>
      </c>
      <c r="EG529" s="78">
        <v>676.12</v>
      </c>
      <c r="EH529" s="78">
        <v>748.67</v>
      </c>
      <c r="EI529" s="78">
        <v>615.78</v>
      </c>
      <c r="EJ529" s="78"/>
      <c r="EK529" s="78">
        <v>415.4</v>
      </c>
      <c r="EL529" s="79">
        <v>373.22</v>
      </c>
      <c r="EM529" s="65" t="s">
        <v>406</v>
      </c>
      <c r="EN529" s="78">
        <v>702.08</v>
      </c>
      <c r="EO529" s="78">
        <v>706.71</v>
      </c>
      <c r="EP529" s="78">
        <v>658.62</v>
      </c>
      <c r="EQ529" s="78"/>
      <c r="ER529" s="78"/>
      <c r="ES529" s="79">
        <v>471.89</v>
      </c>
      <c r="ET529" s="65" t="s">
        <v>407</v>
      </c>
      <c r="EU529" s="68">
        <v>1</v>
      </c>
      <c r="EV529" s="78">
        <v>662.21</v>
      </c>
      <c r="EW529" s="78">
        <v>710.84</v>
      </c>
      <c r="EX529" s="78">
        <v>710.83</v>
      </c>
      <c r="EY529" s="78"/>
      <c r="EZ529" s="78"/>
      <c r="FA529" s="79">
        <v>357.53</v>
      </c>
      <c r="FB529" s="65" t="s">
        <v>408</v>
      </c>
      <c r="FC529" s="78">
        <v>727.91</v>
      </c>
      <c r="FD529" s="78">
        <v>730.14</v>
      </c>
      <c r="FE529" s="78">
        <v>707.74</v>
      </c>
      <c r="FF529" s="78"/>
      <c r="FG529" s="78"/>
      <c r="FH529" s="79"/>
      <c r="FI529" s="65" t="s">
        <v>409</v>
      </c>
      <c r="FJ529" s="78">
        <v>671.6</v>
      </c>
      <c r="FK529" s="78">
        <v>696.88</v>
      </c>
      <c r="FL529" s="78">
        <v>364.65</v>
      </c>
      <c r="FM529" s="78">
        <v>465.17</v>
      </c>
      <c r="FN529" s="78"/>
      <c r="FO529" s="79">
        <v>449.64</v>
      </c>
      <c r="FP529" s="65" t="s">
        <v>410</v>
      </c>
      <c r="FQ529" s="68">
        <v>0.23770472319284999</v>
      </c>
      <c r="FR529" s="78">
        <v>642.89</v>
      </c>
      <c r="FS529" s="78">
        <v>684.09</v>
      </c>
      <c r="FT529" s="78">
        <v>664.1</v>
      </c>
      <c r="FU529" s="78">
        <v>578.67999999999995</v>
      </c>
      <c r="FV529" s="78">
        <v>468.02</v>
      </c>
      <c r="FW529" s="79">
        <v>372.83</v>
      </c>
      <c r="FX529" s="65" t="s">
        <v>411</v>
      </c>
      <c r="FY529" s="78">
        <v>698.6</v>
      </c>
      <c r="FZ529" s="78">
        <v>719.21</v>
      </c>
      <c r="GA529" s="78">
        <v>703.33</v>
      </c>
      <c r="GB529" s="78">
        <v>684.35</v>
      </c>
      <c r="GC529" s="78"/>
      <c r="GD529" s="79">
        <v>492.82</v>
      </c>
      <c r="GE529" s="65" t="s">
        <v>412</v>
      </c>
      <c r="GF529" s="68">
        <v>0.22460301417244999</v>
      </c>
      <c r="GG529" s="78">
        <v>674.71</v>
      </c>
      <c r="GH529" s="78">
        <v>714.72</v>
      </c>
      <c r="GI529" s="78">
        <v>548.29</v>
      </c>
      <c r="GJ529" s="78">
        <v>588.73</v>
      </c>
      <c r="GK529" s="78"/>
      <c r="GL529" s="79">
        <v>485.08</v>
      </c>
      <c r="GM529" s="65" t="s">
        <v>413</v>
      </c>
      <c r="GN529" s="68">
        <v>0.11047282368537301</v>
      </c>
      <c r="GO529" s="78">
        <v>678.44</v>
      </c>
      <c r="GP529" s="78">
        <v>728.52</v>
      </c>
      <c r="GQ529" s="78">
        <v>634.03</v>
      </c>
      <c r="GR529" s="78">
        <v>568.71</v>
      </c>
      <c r="GS529" s="78"/>
      <c r="GT529" s="79"/>
      <c r="GU529" s="65" t="s">
        <v>414</v>
      </c>
      <c r="GV529" s="68">
        <v>1</v>
      </c>
      <c r="GW529" s="78">
        <v>647.58000000000004</v>
      </c>
      <c r="GX529" s="78">
        <v>657.46</v>
      </c>
      <c r="GY529" s="78">
        <v>614.79999999999995</v>
      </c>
      <c r="GZ529" s="78">
        <v>558</v>
      </c>
      <c r="HA529" s="78"/>
      <c r="HB529" s="79">
        <v>539.79999999999995</v>
      </c>
      <c r="HC529" s="65" t="s">
        <v>415</v>
      </c>
      <c r="HD529" s="68">
        <v>1</v>
      </c>
      <c r="HE529" s="78">
        <v>632.33000000000004</v>
      </c>
      <c r="HF529" s="78">
        <v>711.45</v>
      </c>
      <c r="HG529" s="78"/>
      <c r="HH529" s="78">
        <v>503.7</v>
      </c>
      <c r="HI529" s="78">
        <v>497.06</v>
      </c>
      <c r="HJ529" s="79">
        <v>496.72</v>
      </c>
      <c r="HK529" s="85" t="s">
        <v>416</v>
      </c>
      <c r="HL529" s="68">
        <v>1.21536217792902</v>
      </c>
      <c r="HM529" s="78">
        <v>603.16</v>
      </c>
      <c r="HN529" s="78">
        <v>672.4</v>
      </c>
      <c r="HO529" s="78">
        <v>619.47</v>
      </c>
      <c r="HP529" s="78"/>
      <c r="HQ529" s="78"/>
      <c r="HR529" s="79"/>
    </row>
    <row r="530" spans="1:226" x14ac:dyDescent="0.25">
      <c r="A530" s="81">
        <v>41743</v>
      </c>
      <c r="B530" s="82" t="s">
        <v>387</v>
      </c>
      <c r="C530" s="83">
        <v>654.30728378912579</v>
      </c>
      <c r="D530" s="83">
        <v>690.5580796046662</v>
      </c>
      <c r="E530" s="83">
        <v>653.09563898710462</v>
      </c>
      <c r="F530" s="83">
        <v>554.50052350464046</v>
      </c>
      <c r="G530" s="83">
        <v>486.16857142857145</v>
      </c>
      <c r="H530" s="84">
        <v>449.91983573176663</v>
      </c>
      <c r="I530" s="82" t="s">
        <v>388</v>
      </c>
      <c r="J530" s="83">
        <v>668.93076158756742</v>
      </c>
      <c r="K530" s="83">
        <v>690.96679074933604</v>
      </c>
      <c r="L530" s="83">
        <v>652.66317212985768</v>
      </c>
      <c r="M530" s="83">
        <v>555.23574522831018</v>
      </c>
      <c r="N530" s="83"/>
      <c r="O530" s="84">
        <v>489.39609145523696</v>
      </c>
      <c r="P530" s="65" t="s">
        <v>389</v>
      </c>
      <c r="Q530" s="78">
        <v>639.14</v>
      </c>
      <c r="R530" s="78">
        <v>687.03</v>
      </c>
      <c r="S530" s="78">
        <v>640.71</v>
      </c>
      <c r="T530" s="78">
        <v>508</v>
      </c>
      <c r="U530" s="78"/>
      <c r="V530" s="79"/>
      <c r="W530" s="65" t="s">
        <v>390</v>
      </c>
      <c r="X530" s="78">
        <v>657.5</v>
      </c>
      <c r="Y530" s="78">
        <v>686.42</v>
      </c>
      <c r="Z530" s="78">
        <v>636.39</v>
      </c>
      <c r="AA530" s="78">
        <v>463.66</v>
      </c>
      <c r="AB530" s="78"/>
      <c r="AC530" s="79">
        <v>507.44</v>
      </c>
      <c r="AD530" s="65" t="s">
        <v>391</v>
      </c>
      <c r="AE530" s="68">
        <v>0.51129972389814904</v>
      </c>
      <c r="AF530" s="78">
        <v>710.71</v>
      </c>
      <c r="AG530" s="78">
        <v>760.68</v>
      </c>
      <c r="AH530" s="78">
        <v>645.77</v>
      </c>
      <c r="AI530" s="78"/>
      <c r="AJ530" s="78"/>
      <c r="AK530" s="79">
        <v>434.08</v>
      </c>
      <c r="AL530" s="69" t="s">
        <v>392</v>
      </c>
      <c r="AM530" s="70">
        <v>1</v>
      </c>
      <c r="AN530" s="78">
        <v>700.85</v>
      </c>
      <c r="AO530" s="78">
        <v>741</v>
      </c>
      <c r="AP530" s="78">
        <v>718.23</v>
      </c>
      <c r="AQ530" s="78">
        <v>728.38</v>
      </c>
      <c r="AR530" s="78"/>
      <c r="AS530" s="79"/>
      <c r="AT530" s="65" t="s">
        <v>393</v>
      </c>
      <c r="AU530" s="68">
        <v>3.6408650695405199E-2</v>
      </c>
      <c r="AV530" s="78">
        <v>606.48</v>
      </c>
      <c r="AW530" s="78">
        <v>688.14</v>
      </c>
      <c r="AX530" s="78">
        <v>627.16999999999996</v>
      </c>
      <c r="AY530" s="78">
        <v>377.52</v>
      </c>
      <c r="AZ530" s="78"/>
      <c r="BA530" s="79">
        <v>449.46</v>
      </c>
      <c r="BB530" s="65" t="s">
        <v>394</v>
      </c>
      <c r="BC530" s="78">
        <v>666.51</v>
      </c>
      <c r="BD530" s="78">
        <v>686.74</v>
      </c>
      <c r="BE530" s="78">
        <v>635.97</v>
      </c>
      <c r="BF530" s="78"/>
      <c r="BG530" s="78"/>
      <c r="BH530" s="79">
        <v>498.42</v>
      </c>
      <c r="BI530" s="65" t="s">
        <v>395</v>
      </c>
      <c r="BJ530" s="68">
        <v>0.13393335476266999</v>
      </c>
      <c r="BK530" s="78">
        <v>748.96</v>
      </c>
      <c r="BL530" s="78">
        <v>765.16</v>
      </c>
      <c r="BM530" s="78">
        <v>822.62</v>
      </c>
      <c r="BN530" s="78">
        <v>600.55999999999995</v>
      </c>
      <c r="BO530" s="78"/>
      <c r="BP530" s="79"/>
      <c r="BQ530" s="65" t="s">
        <v>396</v>
      </c>
      <c r="BR530" s="68">
        <v>1</v>
      </c>
      <c r="BS530" s="78">
        <v>662.23</v>
      </c>
      <c r="BT530" s="78">
        <v>675.41</v>
      </c>
      <c r="BU530" s="78">
        <v>684.05</v>
      </c>
      <c r="BV530" s="78"/>
      <c r="BW530" s="78"/>
      <c r="BX530" s="79">
        <v>469.25</v>
      </c>
      <c r="BY530" s="65" t="s">
        <v>397</v>
      </c>
      <c r="BZ530" s="78">
        <v>700.32</v>
      </c>
      <c r="CA530" s="78">
        <v>720.12</v>
      </c>
      <c r="CB530" s="78">
        <v>629.82000000000005</v>
      </c>
      <c r="CC530" s="78">
        <v>547.22</v>
      </c>
      <c r="CD530" s="78"/>
      <c r="CE530" s="79">
        <v>571.9</v>
      </c>
      <c r="CF530" s="65" t="s">
        <v>398</v>
      </c>
      <c r="CG530" s="78">
        <v>677.11</v>
      </c>
      <c r="CH530" s="78">
        <v>755.75</v>
      </c>
      <c r="CI530" s="78">
        <v>686.27</v>
      </c>
      <c r="CJ530" s="78"/>
      <c r="CK530" s="78"/>
      <c r="CL530" s="79"/>
      <c r="CM530" s="65" t="s">
        <v>399</v>
      </c>
      <c r="CN530" s="78">
        <v>647.20000000000005</v>
      </c>
      <c r="CO530" s="78">
        <v>647.58000000000004</v>
      </c>
      <c r="CP530" s="78">
        <v>670.57</v>
      </c>
      <c r="CQ530" s="78">
        <v>527.95000000000005</v>
      </c>
      <c r="CR530" s="78"/>
      <c r="CS530" s="79">
        <v>658.82</v>
      </c>
      <c r="CT530" s="65" t="s">
        <v>400</v>
      </c>
      <c r="CU530" s="78">
        <v>671.72</v>
      </c>
      <c r="CV530" s="78">
        <v>763.69</v>
      </c>
      <c r="CW530" s="78">
        <v>680.99</v>
      </c>
      <c r="CX530" s="78">
        <v>551.61</v>
      </c>
      <c r="CY530" s="78"/>
      <c r="CZ530" s="79"/>
      <c r="DA530" s="65" t="s">
        <v>401</v>
      </c>
      <c r="DB530" s="68">
        <v>0.13120776749983601</v>
      </c>
      <c r="DC530" s="78">
        <v>658.14</v>
      </c>
      <c r="DD530" s="78">
        <v>691.83</v>
      </c>
      <c r="DE530" s="78">
        <v>636.02</v>
      </c>
      <c r="DF530" s="78">
        <v>669.03</v>
      </c>
      <c r="DG530" s="78"/>
      <c r="DH530" s="79">
        <v>516.51</v>
      </c>
      <c r="DI530" s="65" t="s">
        <v>402</v>
      </c>
      <c r="DJ530" s="68">
        <v>3.2523498227469299E-3</v>
      </c>
      <c r="DK530" s="78">
        <v>657.06</v>
      </c>
      <c r="DL530" s="78">
        <v>706.45</v>
      </c>
      <c r="DM530" s="78">
        <v>706.45</v>
      </c>
      <c r="DN530" s="78">
        <v>491.56</v>
      </c>
      <c r="DO530" s="78"/>
      <c r="DP530" s="79">
        <v>582.83000000000004</v>
      </c>
      <c r="DQ530" s="65" t="s">
        <v>403</v>
      </c>
      <c r="DR530" s="78">
        <v>638.42999999999995</v>
      </c>
      <c r="DS530" s="78">
        <v>703.34</v>
      </c>
      <c r="DT530" s="78">
        <v>802.56</v>
      </c>
      <c r="DU530" s="78">
        <v>746.54</v>
      </c>
      <c r="DV530" s="78"/>
      <c r="DW530" s="79"/>
      <c r="DX530" s="65" t="s">
        <v>404</v>
      </c>
      <c r="DY530" s="78">
        <v>683.63</v>
      </c>
      <c r="DZ530" s="78">
        <v>715.13</v>
      </c>
      <c r="EA530" s="78">
        <v>733.84</v>
      </c>
      <c r="EB530" s="78">
        <v>535.51</v>
      </c>
      <c r="EC530" s="78"/>
      <c r="ED530" s="79">
        <v>483.09</v>
      </c>
      <c r="EE530" s="65" t="s">
        <v>405</v>
      </c>
      <c r="EF530" s="68">
        <v>0.28962001853568098</v>
      </c>
      <c r="EG530" s="78">
        <v>669.66</v>
      </c>
      <c r="EH530" s="78">
        <v>737.59</v>
      </c>
      <c r="EI530" s="78">
        <v>617.46</v>
      </c>
      <c r="EJ530" s="78"/>
      <c r="EK530" s="78">
        <v>414.54</v>
      </c>
      <c r="EL530" s="79">
        <v>368.36</v>
      </c>
      <c r="EM530" s="65" t="s">
        <v>406</v>
      </c>
      <c r="EN530" s="78">
        <v>688.49</v>
      </c>
      <c r="EO530" s="78">
        <v>691.81</v>
      </c>
      <c r="EP530" s="78">
        <v>639.41</v>
      </c>
      <c r="EQ530" s="78"/>
      <c r="ER530" s="78"/>
      <c r="ES530" s="79">
        <v>487.06</v>
      </c>
      <c r="ET530" s="65" t="s">
        <v>407</v>
      </c>
      <c r="EU530" s="68">
        <v>1</v>
      </c>
      <c r="EV530" s="78">
        <v>654.77</v>
      </c>
      <c r="EW530" s="78">
        <v>709.8</v>
      </c>
      <c r="EX530" s="78">
        <v>709.8</v>
      </c>
      <c r="EY530" s="78"/>
      <c r="EZ530" s="78"/>
      <c r="FA530" s="79">
        <v>364.14</v>
      </c>
      <c r="FB530" s="65" t="s">
        <v>408</v>
      </c>
      <c r="FC530" s="78">
        <v>727.91</v>
      </c>
      <c r="FD530" s="78">
        <v>730.14</v>
      </c>
      <c r="FE530" s="78">
        <v>707.74</v>
      </c>
      <c r="FF530" s="78"/>
      <c r="FG530" s="78"/>
      <c r="FH530" s="79"/>
      <c r="FI530" s="65" t="s">
        <v>409</v>
      </c>
      <c r="FJ530" s="78">
        <v>654.25</v>
      </c>
      <c r="FK530" s="78">
        <v>687.79</v>
      </c>
      <c r="FL530" s="78">
        <v>364.65</v>
      </c>
      <c r="FM530" s="78">
        <v>465.17</v>
      </c>
      <c r="FN530" s="78"/>
      <c r="FO530" s="79">
        <v>453.77</v>
      </c>
      <c r="FP530" s="65" t="s">
        <v>410</v>
      </c>
      <c r="FQ530" s="68">
        <v>0.239097169089518</v>
      </c>
      <c r="FR530" s="78">
        <v>629.13</v>
      </c>
      <c r="FS530" s="78">
        <v>677.38</v>
      </c>
      <c r="FT530" s="78">
        <v>661.12</v>
      </c>
      <c r="FU530" s="78">
        <v>589.54999999999995</v>
      </c>
      <c r="FV530" s="78">
        <v>471.58</v>
      </c>
      <c r="FW530" s="79">
        <v>383.27</v>
      </c>
      <c r="FX530" s="65" t="s">
        <v>411</v>
      </c>
      <c r="FY530" s="78">
        <v>681.53</v>
      </c>
      <c r="FZ530" s="78">
        <v>710.26</v>
      </c>
      <c r="GA530" s="78">
        <v>693.58</v>
      </c>
      <c r="GB530" s="78">
        <v>694.97</v>
      </c>
      <c r="GC530" s="78"/>
      <c r="GD530" s="79">
        <v>493.63</v>
      </c>
      <c r="GE530" s="65" t="s">
        <v>412</v>
      </c>
      <c r="GF530" s="68">
        <v>0.22382380589999601</v>
      </c>
      <c r="GG530" s="78">
        <v>665.97</v>
      </c>
      <c r="GH530" s="78">
        <v>706.98</v>
      </c>
      <c r="GI530" s="78">
        <v>554.98</v>
      </c>
      <c r="GJ530" s="78">
        <v>577.45000000000005</v>
      </c>
      <c r="GK530" s="78"/>
      <c r="GL530" s="79">
        <v>479.59</v>
      </c>
      <c r="GM530" s="65" t="s">
        <v>413</v>
      </c>
      <c r="GN530" s="68">
        <v>0.110268172194778</v>
      </c>
      <c r="GO530" s="78">
        <v>663.95</v>
      </c>
      <c r="GP530" s="78">
        <v>705.12</v>
      </c>
      <c r="GQ530" s="78">
        <v>618.82000000000005</v>
      </c>
      <c r="GR530" s="78">
        <v>555.09</v>
      </c>
      <c r="GS530" s="78"/>
      <c r="GT530" s="79"/>
      <c r="GU530" s="65" t="s">
        <v>414</v>
      </c>
      <c r="GV530" s="68">
        <v>1</v>
      </c>
      <c r="GW530" s="78">
        <v>639.08000000000004</v>
      </c>
      <c r="GX530" s="78">
        <v>657.9</v>
      </c>
      <c r="GY530" s="78">
        <v>616.22</v>
      </c>
      <c r="GZ530" s="78">
        <v>558</v>
      </c>
      <c r="HA530" s="78"/>
      <c r="HB530" s="79">
        <v>541.29</v>
      </c>
      <c r="HC530" s="65" t="s">
        <v>415</v>
      </c>
      <c r="HD530" s="68">
        <v>1</v>
      </c>
      <c r="HE530" s="78">
        <v>625.66</v>
      </c>
      <c r="HF530" s="78">
        <v>706.45</v>
      </c>
      <c r="HG530" s="78"/>
      <c r="HH530" s="78">
        <v>512.72</v>
      </c>
      <c r="HI530" s="78">
        <v>506.08</v>
      </c>
      <c r="HJ530" s="79">
        <v>497.55</v>
      </c>
      <c r="HK530" s="85" t="s">
        <v>416</v>
      </c>
      <c r="HL530" s="68">
        <v>1.20860526951898</v>
      </c>
      <c r="HM530" s="78">
        <v>597.76</v>
      </c>
      <c r="HN530" s="78">
        <v>669.91</v>
      </c>
      <c r="HO530" s="78">
        <v>621.96</v>
      </c>
      <c r="HP530" s="78"/>
      <c r="HQ530" s="78"/>
      <c r="HR530" s="79"/>
    </row>
    <row r="531" spans="1:226" x14ac:dyDescent="0.25">
      <c r="A531" s="81">
        <v>41736</v>
      </c>
      <c r="B531" s="82" t="s">
        <v>387</v>
      </c>
      <c r="C531" s="83">
        <v>648.97889396174776</v>
      </c>
      <c r="D531" s="83">
        <v>689.89036620672084</v>
      </c>
      <c r="E531" s="83">
        <v>652.89477840135453</v>
      </c>
      <c r="F531" s="83">
        <v>562.84443817789293</v>
      </c>
      <c r="G531" s="83">
        <v>485.59130784708242</v>
      </c>
      <c r="H531" s="84">
        <v>451.89687173269766</v>
      </c>
      <c r="I531" s="82" t="s">
        <v>388</v>
      </c>
      <c r="J531" s="83">
        <v>662.26867463721237</v>
      </c>
      <c r="K531" s="83">
        <v>690.03789387241147</v>
      </c>
      <c r="L531" s="83">
        <v>652.37868021143504</v>
      </c>
      <c r="M531" s="83">
        <v>564.39590876930424</v>
      </c>
      <c r="N531" s="83"/>
      <c r="O531" s="84">
        <v>488.41923802370019</v>
      </c>
      <c r="P531" s="65" t="s">
        <v>389</v>
      </c>
      <c r="Q531" s="78">
        <v>629.14</v>
      </c>
      <c r="R531" s="78">
        <v>682.86</v>
      </c>
      <c r="S531" s="78">
        <v>639.20000000000005</v>
      </c>
      <c r="T531" s="78">
        <v>516</v>
      </c>
      <c r="U531" s="78"/>
      <c r="V531" s="79"/>
      <c r="W531" s="65" t="s">
        <v>390</v>
      </c>
      <c r="X531" s="78">
        <v>653.12</v>
      </c>
      <c r="Y531" s="78">
        <v>704.05</v>
      </c>
      <c r="Z531" s="78">
        <v>646.22</v>
      </c>
      <c r="AA531" s="78">
        <v>470.87</v>
      </c>
      <c r="AB531" s="78"/>
      <c r="AC531" s="79">
        <v>507.44</v>
      </c>
      <c r="AD531" s="65" t="s">
        <v>391</v>
      </c>
      <c r="AE531" s="68">
        <v>0.51129972389814904</v>
      </c>
      <c r="AF531" s="78">
        <v>708.88</v>
      </c>
      <c r="AG531" s="78">
        <v>759.16</v>
      </c>
      <c r="AH531" s="78">
        <v>645.77</v>
      </c>
      <c r="AI531" s="78"/>
      <c r="AJ531" s="78"/>
      <c r="AK531" s="79">
        <v>433.92</v>
      </c>
      <c r="AL531" s="69" t="s">
        <v>392</v>
      </c>
      <c r="AM531" s="70">
        <v>1</v>
      </c>
      <c r="AN531" s="78">
        <v>701.69</v>
      </c>
      <c r="AO531" s="78">
        <v>741.29</v>
      </c>
      <c r="AP531" s="78">
        <v>725.01</v>
      </c>
      <c r="AQ531" s="78">
        <v>728.38</v>
      </c>
      <c r="AR531" s="78"/>
      <c r="AS531" s="79"/>
      <c r="AT531" s="65" t="s">
        <v>393</v>
      </c>
      <c r="AU531" s="68">
        <v>3.6437837049992698E-2</v>
      </c>
      <c r="AV531" s="78">
        <v>609.58000000000004</v>
      </c>
      <c r="AW531" s="78">
        <v>689.99</v>
      </c>
      <c r="AX531" s="78">
        <v>633.12</v>
      </c>
      <c r="AY531" s="78">
        <v>377.82</v>
      </c>
      <c r="AZ531" s="78"/>
      <c r="BA531" s="79">
        <v>451.57</v>
      </c>
      <c r="BB531" s="65" t="s">
        <v>394</v>
      </c>
      <c r="BC531" s="78">
        <v>655.58</v>
      </c>
      <c r="BD531" s="78">
        <v>680.02</v>
      </c>
      <c r="BE531" s="78">
        <v>631.09</v>
      </c>
      <c r="BF531" s="78"/>
      <c r="BG531" s="78"/>
      <c r="BH531" s="79">
        <v>497.41</v>
      </c>
      <c r="BI531" s="65" t="s">
        <v>395</v>
      </c>
      <c r="BJ531" s="68">
        <v>0.13394411851375601</v>
      </c>
      <c r="BK531" s="78">
        <v>727.58</v>
      </c>
      <c r="BL531" s="78">
        <v>758.79</v>
      </c>
      <c r="BM531" s="78">
        <v>816.26</v>
      </c>
      <c r="BN531" s="78">
        <v>614</v>
      </c>
      <c r="BO531" s="78"/>
      <c r="BP531" s="79"/>
      <c r="BQ531" s="65" t="s">
        <v>396</v>
      </c>
      <c r="BR531" s="68">
        <v>1</v>
      </c>
      <c r="BS531" s="78">
        <v>662.23</v>
      </c>
      <c r="BT531" s="78">
        <v>675.41</v>
      </c>
      <c r="BU531" s="78">
        <v>681.55</v>
      </c>
      <c r="BV531" s="78"/>
      <c r="BW531" s="78"/>
      <c r="BX531" s="79">
        <v>469.25</v>
      </c>
      <c r="BY531" s="65" t="s">
        <v>397</v>
      </c>
      <c r="BZ531" s="78">
        <v>691.78</v>
      </c>
      <c r="CA531" s="78">
        <v>719.14</v>
      </c>
      <c r="CB531" s="78">
        <v>629.26</v>
      </c>
      <c r="CC531" s="78">
        <v>561.69000000000005</v>
      </c>
      <c r="CD531" s="78"/>
      <c r="CE531" s="79">
        <v>570.51</v>
      </c>
      <c r="CF531" s="65" t="s">
        <v>398</v>
      </c>
      <c r="CG531" s="78">
        <v>676.3</v>
      </c>
      <c r="CH531" s="78">
        <v>758.97</v>
      </c>
      <c r="CI531" s="78">
        <v>683.05</v>
      </c>
      <c r="CJ531" s="78"/>
      <c r="CK531" s="78"/>
      <c r="CL531" s="79"/>
      <c r="CM531" s="65" t="s">
        <v>399</v>
      </c>
      <c r="CN531" s="78">
        <v>645.37</v>
      </c>
      <c r="CO531" s="78">
        <v>648.41</v>
      </c>
      <c r="CP531" s="78">
        <v>678.49</v>
      </c>
      <c r="CQ531" s="78">
        <v>530.28</v>
      </c>
      <c r="CR531" s="78"/>
      <c r="CS531" s="79">
        <v>659.56</v>
      </c>
      <c r="CT531" s="65" t="s">
        <v>400</v>
      </c>
      <c r="CU531" s="78">
        <v>669.51</v>
      </c>
      <c r="CV531" s="78">
        <v>763.74</v>
      </c>
      <c r="CW531" s="78">
        <v>681.89</v>
      </c>
      <c r="CX531" s="78">
        <v>562.04999999999995</v>
      </c>
      <c r="CY531" s="78"/>
      <c r="CZ531" s="79"/>
      <c r="DA531" s="65" t="s">
        <v>401</v>
      </c>
      <c r="DB531" s="68">
        <v>0.13100493888619599</v>
      </c>
      <c r="DC531" s="78">
        <v>658.38</v>
      </c>
      <c r="DD531" s="78">
        <v>693.59</v>
      </c>
      <c r="DE531" s="78">
        <v>638.39</v>
      </c>
      <c r="DF531" s="78">
        <v>667.99</v>
      </c>
      <c r="DG531" s="78"/>
      <c r="DH531" s="79">
        <v>534.58000000000004</v>
      </c>
      <c r="DI531" s="65" t="s">
        <v>402</v>
      </c>
      <c r="DJ531" s="68">
        <v>3.2626427406199001E-3</v>
      </c>
      <c r="DK531" s="78">
        <v>669.79</v>
      </c>
      <c r="DL531" s="78">
        <v>719.23</v>
      </c>
      <c r="DM531" s="78">
        <v>719.23</v>
      </c>
      <c r="DN531" s="78">
        <v>497.26</v>
      </c>
      <c r="DO531" s="78"/>
      <c r="DP531" s="79">
        <v>581.34</v>
      </c>
      <c r="DQ531" s="65" t="s">
        <v>403</v>
      </c>
      <c r="DR531" s="78">
        <v>638.42999999999995</v>
      </c>
      <c r="DS531" s="78">
        <v>703.34</v>
      </c>
      <c r="DT531" s="78">
        <v>796</v>
      </c>
      <c r="DU531" s="78">
        <v>748.72</v>
      </c>
      <c r="DV531" s="78"/>
      <c r="DW531" s="79"/>
      <c r="DX531" s="65" t="s">
        <v>404</v>
      </c>
      <c r="DY531" s="78">
        <v>681.37</v>
      </c>
      <c r="DZ531" s="78">
        <v>714.16</v>
      </c>
      <c r="EA531" s="78">
        <v>731.8</v>
      </c>
      <c r="EB531" s="78">
        <v>545.86</v>
      </c>
      <c r="EC531" s="78"/>
      <c r="ED531" s="79">
        <v>482.16</v>
      </c>
      <c r="EE531" s="65" t="s">
        <v>405</v>
      </c>
      <c r="EF531" s="68">
        <v>0.28962001853568098</v>
      </c>
      <c r="EG531" s="78">
        <v>664.71</v>
      </c>
      <c r="EH531" s="78">
        <v>738.11</v>
      </c>
      <c r="EI531" s="78">
        <v>609.32000000000005</v>
      </c>
      <c r="EJ531" s="78"/>
      <c r="EK531" s="78">
        <v>415.69</v>
      </c>
      <c r="EL531" s="79">
        <v>383.04</v>
      </c>
      <c r="EM531" s="65" t="s">
        <v>406</v>
      </c>
      <c r="EN531" s="78">
        <v>688.49</v>
      </c>
      <c r="EO531" s="78">
        <v>691.81</v>
      </c>
      <c r="EP531" s="78">
        <v>639.41</v>
      </c>
      <c r="EQ531" s="78"/>
      <c r="ER531" s="78"/>
      <c r="ES531" s="79">
        <v>487.06</v>
      </c>
      <c r="ET531" s="65" t="s">
        <v>407</v>
      </c>
      <c r="EU531" s="68">
        <v>1</v>
      </c>
      <c r="EV531" s="78">
        <v>656.42</v>
      </c>
      <c r="EW531" s="78">
        <v>708.15</v>
      </c>
      <c r="EX531" s="78">
        <v>708.15</v>
      </c>
      <c r="EY531" s="78"/>
      <c r="EZ531" s="78"/>
      <c r="FA531" s="79">
        <v>363.73</v>
      </c>
      <c r="FB531" s="65" t="s">
        <v>408</v>
      </c>
      <c r="FC531" s="78">
        <v>727.91</v>
      </c>
      <c r="FD531" s="78">
        <v>730.14</v>
      </c>
      <c r="FE531" s="78">
        <v>707.74</v>
      </c>
      <c r="FF531" s="78"/>
      <c r="FG531" s="78"/>
      <c r="FH531" s="79"/>
      <c r="FI531" s="65" t="s">
        <v>409</v>
      </c>
      <c r="FJ531" s="78">
        <v>645.16</v>
      </c>
      <c r="FK531" s="78">
        <v>687.79</v>
      </c>
      <c r="FL531" s="78">
        <v>364.65</v>
      </c>
      <c r="FM531" s="78">
        <v>465.17</v>
      </c>
      <c r="FN531" s="78"/>
      <c r="FO531" s="79">
        <v>450.47</v>
      </c>
      <c r="FP531" s="65" t="s">
        <v>410</v>
      </c>
      <c r="FQ531" s="68">
        <v>0.239543908398409</v>
      </c>
      <c r="FR531" s="78">
        <v>631.39</v>
      </c>
      <c r="FS531" s="78">
        <v>681.55</v>
      </c>
      <c r="FT531" s="78">
        <v>658.95</v>
      </c>
      <c r="FU531" s="78">
        <v>584.45000000000005</v>
      </c>
      <c r="FV531" s="78">
        <v>473.26</v>
      </c>
      <c r="FW531" s="79">
        <v>389.35</v>
      </c>
      <c r="FX531" s="65" t="s">
        <v>411</v>
      </c>
      <c r="FY531" s="78">
        <v>675.03</v>
      </c>
      <c r="FZ531" s="78">
        <v>712.7</v>
      </c>
      <c r="GA531" s="78">
        <v>696.83</v>
      </c>
      <c r="GB531" s="78">
        <v>691.43</v>
      </c>
      <c r="GC531" s="78"/>
      <c r="GD531" s="79">
        <v>496.07</v>
      </c>
      <c r="GE531" s="65" t="s">
        <v>412</v>
      </c>
      <c r="GF531" s="68">
        <v>0.22393908856791001</v>
      </c>
      <c r="GG531" s="78">
        <v>654.92999999999995</v>
      </c>
      <c r="GH531" s="78">
        <v>698.11</v>
      </c>
      <c r="GI531" s="78">
        <v>564.32000000000005</v>
      </c>
      <c r="GJ531" s="78">
        <v>568.76</v>
      </c>
      <c r="GK531" s="78"/>
      <c r="GL531" s="79">
        <v>479.77</v>
      </c>
      <c r="GM531" s="65" t="s">
        <v>413</v>
      </c>
      <c r="GN531" s="68">
        <v>0.111441721551715</v>
      </c>
      <c r="GO531" s="78">
        <v>648.72</v>
      </c>
      <c r="GP531" s="78">
        <v>699.25</v>
      </c>
      <c r="GQ531" s="78">
        <v>620.51</v>
      </c>
      <c r="GR531" s="78">
        <v>562</v>
      </c>
      <c r="GS531" s="78"/>
      <c r="GT531" s="79"/>
      <c r="GU531" s="65" t="s">
        <v>414</v>
      </c>
      <c r="GV531" s="68">
        <v>1</v>
      </c>
      <c r="GW531" s="78">
        <v>639.08000000000004</v>
      </c>
      <c r="GX531" s="78">
        <v>657.9</v>
      </c>
      <c r="GY531" s="78">
        <v>616.22</v>
      </c>
      <c r="GZ531" s="78">
        <v>558</v>
      </c>
      <c r="HA531" s="78"/>
      <c r="HB531" s="79">
        <v>547.6</v>
      </c>
      <c r="HC531" s="65" t="s">
        <v>415</v>
      </c>
      <c r="HD531" s="68">
        <v>1</v>
      </c>
      <c r="HE531" s="78">
        <v>613.16</v>
      </c>
      <c r="HF531" s="78">
        <v>707.28</v>
      </c>
      <c r="HG531" s="78"/>
      <c r="HH531" s="78">
        <v>509.55</v>
      </c>
      <c r="HI531" s="78">
        <v>502.91</v>
      </c>
      <c r="HJ531" s="79">
        <v>496.72</v>
      </c>
      <c r="HK531" s="85" t="s">
        <v>416</v>
      </c>
      <c r="HL531" s="68">
        <v>1.20904364647564</v>
      </c>
      <c r="HM531" s="78">
        <v>596.19000000000005</v>
      </c>
      <c r="HN531" s="78">
        <v>669.7</v>
      </c>
      <c r="HO531" s="78">
        <v>628.19000000000005</v>
      </c>
      <c r="HP531" s="78"/>
      <c r="HQ531" s="78"/>
      <c r="HR531" s="79"/>
    </row>
    <row r="532" spans="1:226" x14ac:dyDescent="0.25">
      <c r="A532" s="81">
        <v>41729</v>
      </c>
      <c r="B532" s="82" t="s">
        <v>387</v>
      </c>
      <c r="C532" s="83">
        <v>644.87762683247252</v>
      </c>
      <c r="D532" s="83">
        <v>688.93423699800292</v>
      </c>
      <c r="E532" s="83">
        <v>656.06465921414178</v>
      </c>
      <c r="F532" s="83">
        <v>555.18532872667436</v>
      </c>
      <c r="G532" s="83">
        <v>487.87118712273639</v>
      </c>
      <c r="H532" s="84">
        <v>449.50302876947933</v>
      </c>
      <c r="I532" s="82" t="s">
        <v>388</v>
      </c>
      <c r="J532" s="83">
        <v>656.09944640574611</v>
      </c>
      <c r="K532" s="83">
        <v>688.39536201999181</v>
      </c>
      <c r="L532" s="83">
        <v>655.41599421311923</v>
      </c>
      <c r="M532" s="83">
        <v>555.66748293259184</v>
      </c>
      <c r="N532" s="83"/>
      <c r="O532" s="84">
        <v>489.38717848063044</v>
      </c>
      <c r="P532" s="65" t="s">
        <v>389</v>
      </c>
      <c r="Q532" s="78">
        <v>627.62</v>
      </c>
      <c r="R532" s="78">
        <v>684.75</v>
      </c>
      <c r="S532" s="78">
        <v>644.87</v>
      </c>
      <c r="T532" s="78">
        <v>516</v>
      </c>
      <c r="U532" s="78"/>
      <c r="V532" s="79"/>
      <c r="W532" s="65" t="s">
        <v>390</v>
      </c>
      <c r="X532" s="78">
        <v>611.54999999999995</v>
      </c>
      <c r="Y532" s="78">
        <v>653.14</v>
      </c>
      <c r="Z532" s="78">
        <v>636.88</v>
      </c>
      <c r="AA532" s="78">
        <v>471.29</v>
      </c>
      <c r="AB532" s="78"/>
      <c r="AC532" s="79">
        <v>504.96</v>
      </c>
      <c r="AD532" s="65" t="s">
        <v>391</v>
      </c>
      <c r="AE532" s="68">
        <v>0.51129972389814904</v>
      </c>
      <c r="AF532" s="78">
        <v>706.45</v>
      </c>
      <c r="AG532" s="78">
        <v>756.72</v>
      </c>
      <c r="AH532" s="78">
        <v>641.67999999999995</v>
      </c>
      <c r="AI532" s="78"/>
      <c r="AJ532" s="78"/>
      <c r="AK532" s="79">
        <v>434.38</v>
      </c>
      <c r="AL532" s="69" t="s">
        <v>392</v>
      </c>
      <c r="AM532" s="70">
        <v>1</v>
      </c>
      <c r="AN532" s="78">
        <v>701.76</v>
      </c>
      <c r="AO532" s="78">
        <v>746.38</v>
      </c>
      <c r="AP532" s="78">
        <v>724.94</v>
      </c>
      <c r="AQ532" s="78">
        <v>728.3</v>
      </c>
      <c r="AR532" s="78"/>
      <c r="AS532" s="79"/>
      <c r="AT532" s="65" t="s">
        <v>393</v>
      </c>
      <c r="AU532" s="68">
        <v>3.6440492675460998E-2</v>
      </c>
      <c r="AV532" s="78">
        <v>602.07000000000005</v>
      </c>
      <c r="AW532" s="78">
        <v>688.62</v>
      </c>
      <c r="AX532" s="78">
        <v>630.91</v>
      </c>
      <c r="AY532" s="78">
        <v>357.66</v>
      </c>
      <c r="AZ532" s="78"/>
      <c r="BA532" s="79">
        <v>452.99</v>
      </c>
      <c r="BB532" s="65" t="s">
        <v>394</v>
      </c>
      <c r="BC532" s="78">
        <v>651.38</v>
      </c>
      <c r="BD532" s="78">
        <v>687.58</v>
      </c>
      <c r="BE532" s="78">
        <v>638.58000000000004</v>
      </c>
      <c r="BF532" s="78"/>
      <c r="BG532" s="78"/>
      <c r="BH532" s="79">
        <v>501.44</v>
      </c>
      <c r="BI532" s="65" t="s">
        <v>395</v>
      </c>
      <c r="BJ532" s="68">
        <v>0.13394232443509799</v>
      </c>
      <c r="BK532" s="78">
        <v>740.43</v>
      </c>
      <c r="BL532" s="78">
        <v>775.93</v>
      </c>
      <c r="BM532" s="78">
        <v>833.39</v>
      </c>
      <c r="BN532" s="78">
        <v>600.6</v>
      </c>
      <c r="BO532" s="78"/>
      <c r="BP532" s="79"/>
      <c r="BQ532" s="65" t="s">
        <v>396</v>
      </c>
      <c r="BR532" s="68">
        <v>1</v>
      </c>
      <c r="BS532" s="78">
        <v>661.4</v>
      </c>
      <c r="BT532" s="78">
        <v>675.41</v>
      </c>
      <c r="BU532" s="78">
        <v>682.38</v>
      </c>
      <c r="BV532" s="78"/>
      <c r="BW532" s="78"/>
      <c r="BX532" s="79">
        <v>498.41</v>
      </c>
      <c r="BY532" s="65" t="s">
        <v>397</v>
      </c>
      <c r="BZ532" s="78">
        <v>690.87</v>
      </c>
      <c r="CA532" s="78">
        <v>719.76</v>
      </c>
      <c r="CB532" s="78">
        <v>634.46</v>
      </c>
      <c r="CC532" s="78">
        <v>543.32000000000005</v>
      </c>
      <c r="CD532" s="78"/>
      <c r="CE532" s="79">
        <v>569.55999999999995</v>
      </c>
      <c r="CF532" s="65" t="s">
        <v>398</v>
      </c>
      <c r="CG532" s="78">
        <v>673.07</v>
      </c>
      <c r="CH532" s="78">
        <v>760.59</v>
      </c>
      <c r="CI532" s="78">
        <v>690.31</v>
      </c>
      <c r="CJ532" s="78"/>
      <c r="CK532" s="78"/>
      <c r="CL532" s="79"/>
      <c r="CM532" s="65" t="s">
        <v>399</v>
      </c>
      <c r="CN532" s="78">
        <v>640.45000000000005</v>
      </c>
      <c r="CO532" s="78">
        <v>646.35</v>
      </c>
      <c r="CP532" s="78">
        <v>673.9</v>
      </c>
      <c r="CQ532" s="78">
        <v>530.36</v>
      </c>
      <c r="CR532" s="78"/>
      <c r="CS532" s="79">
        <v>658.93</v>
      </c>
      <c r="CT532" s="65" t="s">
        <v>400</v>
      </c>
      <c r="CU532" s="78">
        <v>667</v>
      </c>
      <c r="CV532" s="78">
        <v>763.61</v>
      </c>
      <c r="CW532" s="78">
        <v>681.73</v>
      </c>
      <c r="CX532" s="78">
        <v>555.83000000000004</v>
      </c>
      <c r="CY532" s="78"/>
      <c r="CZ532" s="79"/>
      <c r="DA532" s="65" t="s">
        <v>401</v>
      </c>
      <c r="DB532" s="68">
        <v>0.13076168682576</v>
      </c>
      <c r="DC532" s="78">
        <v>643.55999999999995</v>
      </c>
      <c r="DD532" s="78">
        <v>682.99</v>
      </c>
      <c r="DE532" s="78">
        <v>630.72</v>
      </c>
      <c r="DF532" s="78">
        <v>686.24</v>
      </c>
      <c r="DG532" s="78"/>
      <c r="DH532" s="79">
        <v>536.41</v>
      </c>
      <c r="DI532" s="65" t="s">
        <v>402</v>
      </c>
      <c r="DJ532" s="68">
        <v>3.25542027475747E-3</v>
      </c>
      <c r="DK532" s="78">
        <v>655.73</v>
      </c>
      <c r="DL532" s="78">
        <v>714.94</v>
      </c>
      <c r="DM532" s="78">
        <v>714.94</v>
      </c>
      <c r="DN532" s="78">
        <v>499.15</v>
      </c>
      <c r="DO532" s="78"/>
      <c r="DP532" s="79">
        <v>590.98</v>
      </c>
      <c r="DQ532" s="65" t="s">
        <v>403</v>
      </c>
      <c r="DR532" s="78">
        <v>628.38</v>
      </c>
      <c r="DS532" s="78">
        <v>697.04</v>
      </c>
      <c r="DT532" s="78">
        <v>804.06</v>
      </c>
      <c r="DU532" s="78">
        <v>749.32</v>
      </c>
      <c r="DV532" s="78"/>
      <c r="DW532" s="79"/>
      <c r="DX532" s="65" t="s">
        <v>404</v>
      </c>
      <c r="DY532" s="78">
        <v>674.48</v>
      </c>
      <c r="DZ532" s="78">
        <v>710.36</v>
      </c>
      <c r="EA532" s="78">
        <v>738.77</v>
      </c>
      <c r="EB532" s="78">
        <v>550.05999999999995</v>
      </c>
      <c r="EC532" s="78"/>
      <c r="ED532" s="79">
        <v>481.75</v>
      </c>
      <c r="EE532" s="65" t="s">
        <v>405</v>
      </c>
      <c r="EF532" s="68">
        <v>0.28962001853568098</v>
      </c>
      <c r="EG532" s="78">
        <v>665.6</v>
      </c>
      <c r="EH532" s="78">
        <v>740.26</v>
      </c>
      <c r="EI532" s="78">
        <v>620.33000000000004</v>
      </c>
      <c r="EJ532" s="78"/>
      <c r="EK532" s="78">
        <v>418.19</v>
      </c>
      <c r="EL532" s="79">
        <v>386.86</v>
      </c>
      <c r="EM532" s="65" t="s">
        <v>406</v>
      </c>
      <c r="EN532" s="78">
        <v>668.33</v>
      </c>
      <c r="EO532" s="78">
        <v>691.81</v>
      </c>
      <c r="EP532" s="78">
        <v>639.41</v>
      </c>
      <c r="EQ532" s="78"/>
      <c r="ER532" s="78"/>
      <c r="ES532" s="79">
        <v>481.24</v>
      </c>
      <c r="ET532" s="65" t="s">
        <v>407</v>
      </c>
      <c r="EU532" s="68">
        <v>1</v>
      </c>
      <c r="EV532" s="78">
        <v>658.9</v>
      </c>
      <c r="EW532" s="78">
        <v>711.46</v>
      </c>
      <c r="EX532" s="78">
        <v>711.45</v>
      </c>
      <c r="EY532" s="78"/>
      <c r="EZ532" s="78"/>
      <c r="FA532" s="79">
        <v>376.13</v>
      </c>
      <c r="FB532" s="65" t="s">
        <v>408</v>
      </c>
      <c r="FC532" s="78">
        <v>727.91</v>
      </c>
      <c r="FD532" s="78">
        <v>730.14</v>
      </c>
      <c r="FE532" s="78">
        <v>707.74</v>
      </c>
      <c r="FF532" s="78"/>
      <c r="FG532" s="78"/>
      <c r="FH532" s="79"/>
      <c r="FI532" s="65" t="s">
        <v>409</v>
      </c>
      <c r="FJ532" s="78">
        <v>628.63</v>
      </c>
      <c r="FK532" s="78">
        <v>681.18</v>
      </c>
      <c r="FL532" s="78">
        <v>364.65</v>
      </c>
      <c r="FM532" s="78">
        <v>465.17</v>
      </c>
      <c r="FN532" s="78"/>
      <c r="FO532" s="79">
        <v>452.95</v>
      </c>
      <c r="FP532" s="65" t="s">
        <v>410</v>
      </c>
      <c r="FQ532" s="68">
        <v>0.23969893813370399</v>
      </c>
      <c r="FR532" s="78">
        <v>633.16999999999996</v>
      </c>
      <c r="FS532" s="78">
        <v>684.66</v>
      </c>
      <c r="FT532" s="78">
        <v>668.91</v>
      </c>
      <c r="FU532" s="78">
        <v>580.82000000000005</v>
      </c>
      <c r="FV532" s="78">
        <v>474.42</v>
      </c>
      <c r="FW532" s="79">
        <v>394.23</v>
      </c>
      <c r="FX532" s="65" t="s">
        <v>411</v>
      </c>
      <c r="FY532" s="78">
        <v>675.03</v>
      </c>
      <c r="FZ532" s="78">
        <v>711.89</v>
      </c>
      <c r="GA532" s="78">
        <v>695.2</v>
      </c>
      <c r="GB532" s="78">
        <v>687</v>
      </c>
      <c r="GC532" s="78"/>
      <c r="GD532" s="79">
        <v>500.14</v>
      </c>
      <c r="GE532" s="65" t="s">
        <v>412</v>
      </c>
      <c r="GF532" s="68">
        <v>0.22425547183351299</v>
      </c>
      <c r="GG532" s="78">
        <v>636.98</v>
      </c>
      <c r="GH532" s="78">
        <v>694.77</v>
      </c>
      <c r="GI532" s="78">
        <v>605.65</v>
      </c>
      <c r="GJ532" s="78">
        <v>581.04999999999995</v>
      </c>
      <c r="GK532" s="78"/>
      <c r="GL532" s="79">
        <v>440.02</v>
      </c>
      <c r="GM532" s="65" t="s">
        <v>413</v>
      </c>
      <c r="GN532" s="68">
        <v>0.11175307041561</v>
      </c>
      <c r="GO532" s="78">
        <v>661.98</v>
      </c>
      <c r="GP532" s="78">
        <v>714.97</v>
      </c>
      <c r="GQ532" s="78">
        <v>612.23</v>
      </c>
      <c r="GR532" s="78">
        <v>562.01</v>
      </c>
      <c r="GS532" s="78"/>
      <c r="GT532" s="79"/>
      <c r="GU532" s="65" t="s">
        <v>414</v>
      </c>
      <c r="GV532" s="68">
        <v>1</v>
      </c>
      <c r="GW532" s="78">
        <v>636.62</v>
      </c>
      <c r="GX532" s="78">
        <v>662.82</v>
      </c>
      <c r="GY532" s="78">
        <v>622.78</v>
      </c>
      <c r="GZ532" s="78">
        <v>544</v>
      </c>
      <c r="HA532" s="78"/>
      <c r="HB532" s="79">
        <v>547.83000000000004</v>
      </c>
      <c r="HC532" s="65" t="s">
        <v>415</v>
      </c>
      <c r="HD532" s="68">
        <v>1</v>
      </c>
      <c r="HE532" s="78">
        <v>614</v>
      </c>
      <c r="HF532" s="78">
        <v>708.12</v>
      </c>
      <c r="HG532" s="78"/>
      <c r="HH532" s="78">
        <v>513.05999999999995</v>
      </c>
      <c r="HI532" s="78">
        <v>506.42</v>
      </c>
      <c r="HJ532" s="79">
        <v>498.39</v>
      </c>
      <c r="HK532" s="85" t="s">
        <v>416</v>
      </c>
      <c r="HL532" s="68">
        <v>1.20743781695243</v>
      </c>
      <c r="HM532" s="78">
        <v>595.88</v>
      </c>
      <c r="HN532" s="78">
        <v>667.58</v>
      </c>
      <c r="HO532" s="78">
        <v>626.29999999999995</v>
      </c>
      <c r="HP532" s="78"/>
      <c r="HQ532" s="78"/>
      <c r="HR532" s="79"/>
    </row>
    <row r="533" spans="1:226" x14ac:dyDescent="0.25">
      <c r="A533" s="81">
        <v>41722</v>
      </c>
      <c r="B533" s="82" t="s">
        <v>387</v>
      </c>
      <c r="C533" s="83">
        <v>634.16013970275617</v>
      </c>
      <c r="D533" s="83">
        <v>683.26163261706631</v>
      </c>
      <c r="E533" s="83">
        <v>649.39896560304919</v>
      </c>
      <c r="F533" s="83">
        <v>554.96725861713617</v>
      </c>
      <c r="G533" s="83">
        <v>486.14261569416499</v>
      </c>
      <c r="H533" s="84">
        <v>451.57843665700148</v>
      </c>
      <c r="I533" s="82" t="s">
        <v>388</v>
      </c>
      <c r="J533" s="83">
        <v>643.3529070841837</v>
      </c>
      <c r="K533" s="83">
        <v>682.30126137738853</v>
      </c>
      <c r="L533" s="83">
        <v>648.62825789580677</v>
      </c>
      <c r="M533" s="83">
        <v>555.46170342010998</v>
      </c>
      <c r="N533" s="83"/>
      <c r="O533" s="84">
        <v>492.65643434162376</v>
      </c>
      <c r="P533" s="65" t="s">
        <v>389</v>
      </c>
      <c r="Q533" s="78">
        <v>620.96</v>
      </c>
      <c r="R533" s="78">
        <v>683.08</v>
      </c>
      <c r="S533" s="78">
        <v>642.76</v>
      </c>
      <c r="T533" s="78">
        <v>516</v>
      </c>
      <c r="U533" s="78"/>
      <c r="V533" s="79"/>
      <c r="W533" s="65" t="s">
        <v>390</v>
      </c>
      <c r="X533" s="78">
        <v>644.69000000000005</v>
      </c>
      <c r="Y533" s="78">
        <v>690.24</v>
      </c>
      <c r="Z533" s="78">
        <v>636.88</v>
      </c>
      <c r="AA533" s="78">
        <v>471.29</v>
      </c>
      <c r="AB533" s="78"/>
      <c r="AC533" s="79">
        <v>504.96</v>
      </c>
      <c r="AD533" s="65" t="s">
        <v>391</v>
      </c>
      <c r="AE533" s="68">
        <v>0.51129972389814904</v>
      </c>
      <c r="AF533" s="78">
        <v>706.45</v>
      </c>
      <c r="AG533" s="78">
        <v>756.42</v>
      </c>
      <c r="AH533" s="78">
        <v>641.67999999999995</v>
      </c>
      <c r="AI533" s="78"/>
      <c r="AJ533" s="78"/>
      <c r="AK533" s="79">
        <v>434.38</v>
      </c>
      <c r="AL533" s="69" t="s">
        <v>392</v>
      </c>
      <c r="AM533" s="70">
        <v>1</v>
      </c>
      <c r="AN533" s="78">
        <v>701.27</v>
      </c>
      <c r="AO533" s="78">
        <v>753.87</v>
      </c>
      <c r="AP533" s="78">
        <v>723.99</v>
      </c>
      <c r="AQ533" s="78">
        <v>728.3</v>
      </c>
      <c r="AR533" s="78"/>
      <c r="AS533" s="79"/>
      <c r="AT533" s="65" t="s">
        <v>393</v>
      </c>
      <c r="AU533" s="68">
        <v>3.6481704425230702E-2</v>
      </c>
      <c r="AV533" s="78">
        <v>607.66</v>
      </c>
      <c r="AW533" s="78">
        <v>693.14</v>
      </c>
      <c r="AX533" s="78">
        <v>625.04999999999995</v>
      </c>
      <c r="AY533" s="78">
        <v>355.95</v>
      </c>
      <c r="AZ533" s="78"/>
      <c r="BA533" s="79">
        <v>454.56</v>
      </c>
      <c r="BB533" s="65" t="s">
        <v>394</v>
      </c>
      <c r="BC533" s="78">
        <v>623.65</v>
      </c>
      <c r="BD533" s="78">
        <v>666.57</v>
      </c>
      <c r="BE533" s="78">
        <v>625.91</v>
      </c>
      <c r="BF533" s="78"/>
      <c r="BG533" s="78"/>
      <c r="BH533" s="79">
        <v>503.46</v>
      </c>
      <c r="BI533" s="65" t="s">
        <v>395</v>
      </c>
      <c r="BJ533" s="68">
        <v>0.133963856551502</v>
      </c>
      <c r="BK533" s="78">
        <v>727.69</v>
      </c>
      <c r="BL533" s="78">
        <v>765.34</v>
      </c>
      <c r="BM533" s="78">
        <v>822.81</v>
      </c>
      <c r="BN533" s="78">
        <v>600.69000000000005</v>
      </c>
      <c r="BO533" s="78"/>
      <c r="BP533" s="79"/>
      <c r="BQ533" s="65" t="s">
        <v>396</v>
      </c>
      <c r="BR533" s="68">
        <v>1</v>
      </c>
      <c r="BS533" s="78">
        <v>637.23</v>
      </c>
      <c r="BT533" s="78">
        <v>666.25</v>
      </c>
      <c r="BU533" s="78">
        <v>684.88</v>
      </c>
      <c r="BV533" s="78"/>
      <c r="BW533" s="78"/>
      <c r="BX533" s="79">
        <v>498.41</v>
      </c>
      <c r="BY533" s="65" t="s">
        <v>397</v>
      </c>
      <c r="BZ533" s="78">
        <v>685.87</v>
      </c>
      <c r="CA533" s="78">
        <v>715.66</v>
      </c>
      <c r="CB533" s="78">
        <v>630.27</v>
      </c>
      <c r="CC533" s="78">
        <v>544.64</v>
      </c>
      <c r="CD533" s="78"/>
      <c r="CE533" s="79">
        <v>569.97</v>
      </c>
      <c r="CF533" s="65" t="s">
        <v>398</v>
      </c>
      <c r="CG533" s="78">
        <v>665.01</v>
      </c>
      <c r="CH533" s="78">
        <v>754.14</v>
      </c>
      <c r="CI533" s="78">
        <v>680.63</v>
      </c>
      <c r="CJ533" s="78"/>
      <c r="CK533" s="78"/>
      <c r="CL533" s="79"/>
      <c r="CM533" s="65" t="s">
        <v>399</v>
      </c>
      <c r="CN533" s="78">
        <v>635.19000000000005</v>
      </c>
      <c r="CO533" s="78">
        <v>642.74</v>
      </c>
      <c r="CP533" s="78">
        <v>673.06</v>
      </c>
      <c r="CQ533" s="78">
        <v>533.16</v>
      </c>
      <c r="CR533" s="78"/>
      <c r="CS533" s="79">
        <v>659.42</v>
      </c>
      <c r="CT533" s="65" t="s">
        <v>400</v>
      </c>
      <c r="CU533" s="78">
        <v>666.41</v>
      </c>
      <c r="CV533" s="78">
        <v>765.44</v>
      </c>
      <c r="CW533" s="78">
        <v>682.7</v>
      </c>
      <c r="CX533" s="78">
        <v>546.21</v>
      </c>
      <c r="CY533" s="78"/>
      <c r="CZ533" s="79"/>
      <c r="DA533" s="65" t="s">
        <v>401</v>
      </c>
      <c r="DB533" s="68">
        <v>0.13052274358807001</v>
      </c>
      <c r="DC533" s="78">
        <v>643.32000000000005</v>
      </c>
      <c r="DD533" s="78">
        <v>682.79</v>
      </c>
      <c r="DE533" s="78">
        <v>638.65</v>
      </c>
      <c r="DF533" s="78">
        <v>684.98</v>
      </c>
      <c r="DG533" s="78"/>
      <c r="DH533" s="79">
        <v>540.65</v>
      </c>
      <c r="DI533" s="65" t="s">
        <v>402</v>
      </c>
      <c r="DJ533" s="68">
        <v>3.1960113778005E-3</v>
      </c>
      <c r="DK533" s="78">
        <v>639.29</v>
      </c>
      <c r="DL533" s="78">
        <v>697.55</v>
      </c>
      <c r="DM533" s="78">
        <v>697.55</v>
      </c>
      <c r="DN533" s="78">
        <v>479.02</v>
      </c>
      <c r="DO533" s="78"/>
      <c r="DP533" s="79">
        <v>580.19000000000005</v>
      </c>
      <c r="DQ533" s="65" t="s">
        <v>403</v>
      </c>
      <c r="DR533" s="78">
        <v>628.38</v>
      </c>
      <c r="DS533" s="78">
        <v>697.04</v>
      </c>
      <c r="DT533" s="78">
        <v>797.95</v>
      </c>
      <c r="DU533" s="78">
        <v>749.44</v>
      </c>
      <c r="DV533" s="78"/>
      <c r="DW533" s="79"/>
      <c r="DX533" s="65" t="s">
        <v>404</v>
      </c>
      <c r="DY533" s="78">
        <v>666.37</v>
      </c>
      <c r="DZ533" s="78">
        <v>704.78</v>
      </c>
      <c r="EA533" s="78">
        <v>743.96</v>
      </c>
      <c r="EB533" s="78">
        <v>546.33000000000004</v>
      </c>
      <c r="EC533" s="78"/>
      <c r="ED533" s="79">
        <v>485.45</v>
      </c>
      <c r="EE533" s="65" t="s">
        <v>405</v>
      </c>
      <c r="EF533" s="68">
        <v>0.28962001853568098</v>
      </c>
      <c r="EG533" s="78">
        <v>664.86</v>
      </c>
      <c r="EH533" s="78">
        <v>744.61</v>
      </c>
      <c r="EI533" s="78">
        <v>614.34</v>
      </c>
      <c r="EJ533" s="78"/>
      <c r="EK533" s="78">
        <v>411.74</v>
      </c>
      <c r="EL533" s="79">
        <v>393.3</v>
      </c>
      <c r="EM533" s="65" t="s">
        <v>406</v>
      </c>
      <c r="EN533" s="78">
        <v>662.45</v>
      </c>
      <c r="EO533" s="78">
        <v>690.02</v>
      </c>
      <c r="EP533" s="78">
        <v>652.16</v>
      </c>
      <c r="EQ533" s="78"/>
      <c r="ER533" s="78"/>
      <c r="ES533" s="79">
        <v>488.54</v>
      </c>
      <c r="ET533" s="65" t="s">
        <v>407</v>
      </c>
      <c r="EU533" s="68">
        <v>1</v>
      </c>
      <c r="EV533" s="78">
        <v>659.32</v>
      </c>
      <c r="EW533" s="78">
        <v>711.87</v>
      </c>
      <c r="EX533" s="78">
        <v>711.87</v>
      </c>
      <c r="EY533" s="78"/>
      <c r="EZ533" s="78"/>
      <c r="FA533" s="79">
        <v>377.78</v>
      </c>
      <c r="FB533" s="65" t="s">
        <v>408</v>
      </c>
      <c r="FC533" s="78">
        <v>710.96</v>
      </c>
      <c r="FD533" s="78">
        <v>730.14</v>
      </c>
      <c r="FE533" s="78">
        <v>699.27</v>
      </c>
      <c r="FF533" s="78"/>
      <c r="FG533" s="78"/>
      <c r="FH533" s="79"/>
      <c r="FI533" s="65" t="s">
        <v>409</v>
      </c>
      <c r="FJ533" s="78">
        <v>612.92999999999995</v>
      </c>
      <c r="FK533" s="78">
        <v>672.92</v>
      </c>
      <c r="FL533" s="78">
        <v>364.65</v>
      </c>
      <c r="FM533" s="78">
        <v>465.17</v>
      </c>
      <c r="FN533" s="78"/>
      <c r="FO533" s="79">
        <v>458.73</v>
      </c>
      <c r="FP533" s="65" t="s">
        <v>410</v>
      </c>
      <c r="FQ533" s="68">
        <v>0.238521168753727</v>
      </c>
      <c r="FR533" s="78">
        <v>632.73</v>
      </c>
      <c r="FS533" s="78">
        <v>685.36</v>
      </c>
      <c r="FT533" s="78">
        <v>659.65</v>
      </c>
      <c r="FU533" s="78">
        <v>580.02</v>
      </c>
      <c r="FV533" s="78">
        <v>473.88</v>
      </c>
      <c r="FW533" s="79">
        <v>395.74</v>
      </c>
      <c r="FX533" s="65" t="s">
        <v>411</v>
      </c>
      <c r="FY533" s="78">
        <v>669.33</v>
      </c>
      <c r="FZ533" s="78">
        <v>703.76</v>
      </c>
      <c r="GA533" s="78">
        <v>698.46</v>
      </c>
      <c r="GB533" s="78">
        <v>687</v>
      </c>
      <c r="GC533" s="78"/>
      <c r="GD533" s="79">
        <v>508.27</v>
      </c>
      <c r="GE533" s="65" t="s">
        <v>412</v>
      </c>
      <c r="GF533" s="68">
        <v>0.22337383845604</v>
      </c>
      <c r="GG533" s="78">
        <v>631.14</v>
      </c>
      <c r="GH533" s="78">
        <v>684.58</v>
      </c>
      <c r="GI533" s="78">
        <v>603.27</v>
      </c>
      <c r="GJ533" s="78">
        <v>566.89</v>
      </c>
      <c r="GK533" s="78"/>
      <c r="GL533" s="79">
        <v>439.35</v>
      </c>
      <c r="GM533" s="65" t="s">
        <v>413</v>
      </c>
      <c r="GN533" s="68">
        <v>0.11283625203105301</v>
      </c>
      <c r="GO533" s="78">
        <v>641.59</v>
      </c>
      <c r="GP533" s="78">
        <v>700.69</v>
      </c>
      <c r="GQ533" s="78">
        <v>618.16</v>
      </c>
      <c r="GR533" s="78">
        <v>567.45000000000005</v>
      </c>
      <c r="GS533" s="78"/>
      <c r="GT533" s="79"/>
      <c r="GU533" s="65" t="s">
        <v>414</v>
      </c>
      <c r="GV533" s="68">
        <v>1</v>
      </c>
      <c r="GW533" s="78">
        <v>636.62</v>
      </c>
      <c r="GX533" s="78">
        <v>662.82</v>
      </c>
      <c r="GY533" s="78">
        <v>622.78</v>
      </c>
      <c r="GZ533" s="78">
        <v>544</v>
      </c>
      <c r="HA533" s="78"/>
      <c r="HB533" s="79">
        <v>547.83000000000004</v>
      </c>
      <c r="HC533" s="65" t="s">
        <v>415</v>
      </c>
      <c r="HD533" s="68">
        <v>1</v>
      </c>
      <c r="HE533" s="78">
        <v>619.83000000000004</v>
      </c>
      <c r="HF533" s="78">
        <v>718.12</v>
      </c>
      <c r="HG533" s="78"/>
      <c r="HH533" s="78">
        <v>510.26</v>
      </c>
      <c r="HI533" s="78">
        <v>503.62</v>
      </c>
      <c r="HJ533" s="79">
        <v>498.39</v>
      </c>
      <c r="HK533" s="85" t="s">
        <v>416</v>
      </c>
      <c r="HL533" s="68">
        <v>1.1970313622216899</v>
      </c>
      <c r="HM533" s="78">
        <v>588.84</v>
      </c>
      <c r="HN533" s="78">
        <v>662.94</v>
      </c>
      <c r="HO533" s="78">
        <v>618.57000000000005</v>
      </c>
      <c r="HP533" s="78"/>
      <c r="HQ533" s="78"/>
      <c r="HR533" s="79"/>
    </row>
    <row r="534" spans="1:226" x14ac:dyDescent="0.25">
      <c r="A534" s="81">
        <v>41715</v>
      </c>
      <c r="B534" s="82" t="s">
        <v>387</v>
      </c>
      <c r="C534" s="83">
        <v>635.90194318007002</v>
      </c>
      <c r="D534" s="83">
        <v>688.49299419106023</v>
      </c>
      <c r="E534" s="83">
        <v>651.55543928450993</v>
      </c>
      <c r="F534" s="83">
        <v>551.65227168771617</v>
      </c>
      <c r="G534" s="83">
        <v>488.51635814889329</v>
      </c>
      <c r="H534" s="84">
        <v>452.6981101201556</v>
      </c>
      <c r="I534" s="82" t="s">
        <v>388</v>
      </c>
      <c r="J534" s="83">
        <v>645.94357098372404</v>
      </c>
      <c r="K534" s="83">
        <v>688.84703540101691</v>
      </c>
      <c r="L534" s="83">
        <v>651.04534446728132</v>
      </c>
      <c r="M534" s="83">
        <v>551.65285181776551</v>
      </c>
      <c r="N534" s="83"/>
      <c r="O534" s="84">
        <v>495.42568475473524</v>
      </c>
      <c r="P534" s="65" t="s">
        <v>389</v>
      </c>
      <c r="Q534" s="78">
        <v>626.79</v>
      </c>
      <c r="R534" s="78">
        <v>690.58</v>
      </c>
      <c r="S534" s="78">
        <v>639.07000000000005</v>
      </c>
      <c r="T534" s="78">
        <v>516</v>
      </c>
      <c r="U534" s="78"/>
      <c r="V534" s="79"/>
      <c r="W534" s="65" t="s">
        <v>390</v>
      </c>
      <c r="X534" s="78">
        <v>652.63</v>
      </c>
      <c r="Y534" s="78">
        <v>700.49</v>
      </c>
      <c r="Z534" s="78">
        <v>636.88</v>
      </c>
      <c r="AA534" s="78">
        <v>471.29</v>
      </c>
      <c r="AB534" s="78"/>
      <c r="AC534" s="79">
        <v>504.96</v>
      </c>
      <c r="AD534" s="65" t="s">
        <v>391</v>
      </c>
      <c r="AE534" s="68">
        <v>0.51129972389814904</v>
      </c>
      <c r="AF534" s="78">
        <v>706.45</v>
      </c>
      <c r="AG534" s="78">
        <v>756.27</v>
      </c>
      <c r="AH534" s="78">
        <v>642.70000000000005</v>
      </c>
      <c r="AI534" s="78"/>
      <c r="AJ534" s="78"/>
      <c r="AK534" s="79">
        <v>434.38</v>
      </c>
      <c r="AL534" s="69" t="s">
        <v>392</v>
      </c>
      <c r="AM534" s="70">
        <v>1</v>
      </c>
      <c r="AN534" s="78">
        <v>701.27</v>
      </c>
      <c r="AO534" s="78">
        <v>753.59</v>
      </c>
      <c r="AP534" s="78">
        <v>723.99</v>
      </c>
      <c r="AQ534" s="78">
        <v>728.3</v>
      </c>
      <c r="AR534" s="78"/>
      <c r="AS534" s="79"/>
      <c r="AT534" s="65" t="s">
        <v>393</v>
      </c>
      <c r="AU534" s="68">
        <v>3.6481704425230702E-2</v>
      </c>
      <c r="AV534" s="78">
        <v>612.94000000000005</v>
      </c>
      <c r="AW534" s="78">
        <v>697.63</v>
      </c>
      <c r="AX534" s="78">
        <v>627.37</v>
      </c>
      <c r="AY534" s="78">
        <v>358.21</v>
      </c>
      <c r="AZ534" s="78"/>
      <c r="BA534" s="79">
        <v>459.38</v>
      </c>
      <c r="BB534" s="65" t="s">
        <v>394</v>
      </c>
      <c r="BC534" s="78">
        <v>621.97</v>
      </c>
      <c r="BD534" s="78">
        <v>666.57</v>
      </c>
      <c r="BE534" s="78">
        <v>627.87</v>
      </c>
      <c r="BF534" s="78"/>
      <c r="BG534" s="78"/>
      <c r="BH534" s="79">
        <v>508.5</v>
      </c>
      <c r="BI534" s="65" t="s">
        <v>395</v>
      </c>
      <c r="BJ534" s="68">
        <v>0.13398898610534199</v>
      </c>
      <c r="BK534" s="78">
        <v>710.68</v>
      </c>
      <c r="BL534" s="78">
        <v>754.76</v>
      </c>
      <c r="BM534" s="78">
        <v>812.24</v>
      </c>
      <c r="BN534" s="78">
        <v>594.11</v>
      </c>
      <c r="BO534" s="78"/>
      <c r="BP534" s="79"/>
      <c r="BQ534" s="65" t="s">
        <v>396</v>
      </c>
      <c r="BR534" s="68">
        <v>1</v>
      </c>
      <c r="BS534" s="78">
        <v>640.55999999999995</v>
      </c>
      <c r="BT534" s="78">
        <v>689.58</v>
      </c>
      <c r="BU534" s="78">
        <v>684.05</v>
      </c>
      <c r="BV534" s="78"/>
      <c r="BW534" s="78"/>
      <c r="BX534" s="79">
        <v>498.41</v>
      </c>
      <c r="BY534" s="65" t="s">
        <v>397</v>
      </c>
      <c r="BZ534" s="78">
        <v>685.69</v>
      </c>
      <c r="CA534" s="78">
        <v>722.67</v>
      </c>
      <c r="CB534" s="78">
        <v>639.42999999999995</v>
      </c>
      <c r="CC534" s="78">
        <v>539.52</v>
      </c>
      <c r="CD534" s="78"/>
      <c r="CE534" s="79">
        <v>570.63</v>
      </c>
      <c r="CF534" s="65" t="s">
        <v>398</v>
      </c>
      <c r="CG534" s="78">
        <v>674.69</v>
      </c>
      <c r="CH534" s="78">
        <v>764.62</v>
      </c>
      <c r="CI534" s="78">
        <v>674.98</v>
      </c>
      <c r="CJ534" s="78"/>
      <c r="CK534" s="78"/>
      <c r="CL534" s="79"/>
      <c r="CM534" s="65" t="s">
        <v>399</v>
      </c>
      <c r="CN534" s="78">
        <v>640.45000000000005</v>
      </c>
      <c r="CO534" s="78">
        <v>653.22</v>
      </c>
      <c r="CP534" s="78">
        <v>679.37</v>
      </c>
      <c r="CQ534" s="78">
        <v>521.15</v>
      </c>
      <c r="CR534" s="78"/>
      <c r="CS534" s="79">
        <v>659.69</v>
      </c>
      <c r="CT534" s="65" t="s">
        <v>400</v>
      </c>
      <c r="CU534" s="78">
        <v>668</v>
      </c>
      <c r="CV534" s="78">
        <v>770.25</v>
      </c>
      <c r="CW534" s="78">
        <v>686.69</v>
      </c>
      <c r="CX534" s="78">
        <v>554.16999999999996</v>
      </c>
      <c r="CY534" s="78"/>
      <c r="CZ534" s="79"/>
      <c r="DA534" s="65" t="s">
        <v>401</v>
      </c>
      <c r="DB534" s="68">
        <v>0.130577282164449</v>
      </c>
      <c r="DC534" s="78">
        <v>647.77</v>
      </c>
      <c r="DD534" s="78">
        <v>691.43</v>
      </c>
      <c r="DE534" s="78">
        <v>649.36</v>
      </c>
      <c r="DF534" s="78">
        <v>685.27</v>
      </c>
      <c r="DG534" s="78"/>
      <c r="DH534" s="79">
        <v>546.20000000000005</v>
      </c>
      <c r="DI534" s="65" t="s">
        <v>402</v>
      </c>
      <c r="DJ534" s="68">
        <v>3.2020493115594E-3</v>
      </c>
      <c r="DK534" s="78">
        <v>645.02</v>
      </c>
      <c r="DL534" s="78">
        <v>708.7</v>
      </c>
      <c r="DM534" s="78">
        <v>708.7</v>
      </c>
      <c r="DN534" s="78">
        <v>478.41</v>
      </c>
      <c r="DO534" s="78"/>
      <c r="DP534" s="79">
        <v>579.13</v>
      </c>
      <c r="DQ534" s="65" t="s">
        <v>403</v>
      </c>
      <c r="DR534" s="78">
        <v>628.38</v>
      </c>
      <c r="DS534" s="78">
        <v>697.04</v>
      </c>
      <c r="DT534" s="78">
        <v>795.23</v>
      </c>
      <c r="DU534" s="78">
        <v>742.12</v>
      </c>
      <c r="DV534" s="78"/>
      <c r="DW534" s="79"/>
      <c r="DX534" s="65" t="s">
        <v>404</v>
      </c>
      <c r="DY534" s="78">
        <v>673.15</v>
      </c>
      <c r="DZ534" s="78">
        <v>714.09</v>
      </c>
      <c r="EA534" s="78">
        <v>740.51</v>
      </c>
      <c r="EB534" s="78">
        <v>538.73</v>
      </c>
      <c r="EC534" s="78"/>
      <c r="ED534" s="79">
        <v>487.9</v>
      </c>
      <c r="EE534" s="65" t="s">
        <v>405</v>
      </c>
      <c r="EF534" s="68">
        <v>0.28962001853568098</v>
      </c>
      <c r="EG534" s="78">
        <v>668.58</v>
      </c>
      <c r="EH534" s="78">
        <v>748.28</v>
      </c>
      <c r="EI534" s="78">
        <v>609.79999999999995</v>
      </c>
      <c r="EJ534" s="78"/>
      <c r="EK534" s="78">
        <v>412.04</v>
      </c>
      <c r="EL534" s="79">
        <v>395.48</v>
      </c>
      <c r="EM534" s="65" t="s">
        <v>406</v>
      </c>
      <c r="EN534" s="78">
        <v>662.45</v>
      </c>
      <c r="EO534" s="78">
        <v>690.02</v>
      </c>
      <c r="EP534" s="78">
        <v>652.16</v>
      </c>
      <c r="EQ534" s="78"/>
      <c r="ER534" s="78"/>
      <c r="ES534" s="79">
        <v>488.54</v>
      </c>
      <c r="ET534" s="65" t="s">
        <v>407</v>
      </c>
      <c r="EU534" s="68">
        <v>1</v>
      </c>
      <c r="EV534" s="78">
        <v>659.52</v>
      </c>
      <c r="EW534" s="78">
        <v>723.44</v>
      </c>
      <c r="EX534" s="78">
        <v>723.44</v>
      </c>
      <c r="EY534" s="78"/>
      <c r="EZ534" s="78"/>
      <c r="FA534" s="79">
        <v>378.61</v>
      </c>
      <c r="FB534" s="65" t="s">
        <v>408</v>
      </c>
      <c r="FC534" s="78">
        <v>710.96</v>
      </c>
      <c r="FD534" s="78">
        <v>730.14</v>
      </c>
      <c r="FE534" s="78">
        <v>699.27</v>
      </c>
      <c r="FF534" s="78"/>
      <c r="FG534" s="78"/>
      <c r="FH534" s="79"/>
      <c r="FI534" s="65" t="s">
        <v>409</v>
      </c>
      <c r="FJ534" s="78">
        <v>622.02</v>
      </c>
      <c r="FK534" s="78">
        <v>680.36</v>
      </c>
      <c r="FL534" s="78">
        <v>367.96</v>
      </c>
      <c r="FM534" s="78">
        <v>462.17</v>
      </c>
      <c r="FN534" s="78"/>
      <c r="FO534" s="79">
        <v>462.04</v>
      </c>
      <c r="FP534" s="65" t="s">
        <v>410</v>
      </c>
      <c r="FQ534" s="68">
        <v>0.23685457129322601</v>
      </c>
      <c r="FR534" s="78">
        <v>632.86</v>
      </c>
      <c r="FS534" s="78">
        <v>684.98</v>
      </c>
      <c r="FT534" s="78">
        <v>650.4</v>
      </c>
      <c r="FU534" s="78">
        <v>574.03</v>
      </c>
      <c r="FV534" s="78">
        <v>473.73</v>
      </c>
      <c r="FW534" s="79">
        <v>395.43</v>
      </c>
      <c r="FX534" s="65" t="s">
        <v>411</v>
      </c>
      <c r="FY534" s="78">
        <v>666.9</v>
      </c>
      <c r="FZ534" s="78">
        <v>707.01</v>
      </c>
      <c r="GA534" s="78">
        <v>709.02</v>
      </c>
      <c r="GB534" s="78">
        <v>695.85</v>
      </c>
      <c r="GC534" s="78"/>
      <c r="GD534" s="79">
        <v>509.08</v>
      </c>
      <c r="GE534" s="65" t="s">
        <v>412</v>
      </c>
      <c r="GF534" s="68">
        <v>0.221837703536093</v>
      </c>
      <c r="GG534" s="78">
        <v>627.20000000000005</v>
      </c>
      <c r="GH534" s="78">
        <v>684.94</v>
      </c>
      <c r="GI534" s="78">
        <v>606.15</v>
      </c>
      <c r="GJ534" s="78">
        <v>568.05999999999995</v>
      </c>
      <c r="GK534" s="78"/>
      <c r="GL534" s="79">
        <v>436.96</v>
      </c>
      <c r="GM534" s="65" t="s">
        <v>413</v>
      </c>
      <c r="GN534" s="68">
        <v>0.112861721818428</v>
      </c>
      <c r="GO534" s="78">
        <v>641.73</v>
      </c>
      <c r="GP534" s="78">
        <v>705.36</v>
      </c>
      <c r="GQ534" s="78">
        <v>619.29</v>
      </c>
      <c r="GR534" s="78">
        <v>569.39</v>
      </c>
      <c r="GS534" s="78"/>
      <c r="GT534" s="79"/>
      <c r="GU534" s="65" t="s">
        <v>414</v>
      </c>
      <c r="GV534" s="68">
        <v>1</v>
      </c>
      <c r="GW534" s="78">
        <v>646.46</v>
      </c>
      <c r="GX534" s="78">
        <v>677.29</v>
      </c>
      <c r="GY534" s="78">
        <v>638.52</v>
      </c>
      <c r="GZ534" s="78">
        <v>544</v>
      </c>
      <c r="HA534" s="78"/>
      <c r="HB534" s="79">
        <v>547.83000000000004</v>
      </c>
      <c r="HC534" s="65" t="s">
        <v>415</v>
      </c>
      <c r="HD534" s="68">
        <v>1</v>
      </c>
      <c r="HE534" s="78">
        <v>622.33000000000004</v>
      </c>
      <c r="HF534" s="78">
        <v>723.95</v>
      </c>
      <c r="HG534" s="78"/>
      <c r="HH534" s="78">
        <v>515.54</v>
      </c>
      <c r="HI534" s="78">
        <v>508.9</v>
      </c>
      <c r="HJ534" s="79">
        <v>500.05</v>
      </c>
      <c r="HK534" s="85" t="s">
        <v>416</v>
      </c>
      <c r="HL534" s="68">
        <v>1.1951000896325099</v>
      </c>
      <c r="HM534" s="78">
        <v>589.75</v>
      </c>
      <c r="HN534" s="78">
        <v>664.55</v>
      </c>
      <c r="HO534" s="78">
        <v>617.09</v>
      </c>
      <c r="HP534" s="78"/>
      <c r="HQ534" s="78"/>
      <c r="HR534" s="79"/>
    </row>
    <row r="535" spans="1:226" x14ac:dyDescent="0.25">
      <c r="A535" s="81">
        <v>41708</v>
      </c>
      <c r="B535" s="82" t="s">
        <v>387</v>
      </c>
      <c r="C535" s="83">
        <v>641.52383668798745</v>
      </c>
      <c r="D535" s="83">
        <v>698.30736858588295</v>
      </c>
      <c r="E535" s="83">
        <v>663.09435451102877</v>
      </c>
      <c r="F535" s="83">
        <v>555.0682923168664</v>
      </c>
      <c r="G535" s="83">
        <v>485.32531187122731</v>
      </c>
      <c r="H535" s="84">
        <v>458.49353139918833</v>
      </c>
      <c r="I535" s="82" t="s">
        <v>388</v>
      </c>
      <c r="J535" s="83">
        <v>651.38830706015972</v>
      </c>
      <c r="K535" s="83">
        <v>698.75500065236781</v>
      </c>
      <c r="L535" s="83">
        <v>662.55523278038368</v>
      </c>
      <c r="M535" s="83">
        <v>554.96418130623056</v>
      </c>
      <c r="N535" s="83"/>
      <c r="O535" s="84">
        <v>504.44856135038293</v>
      </c>
      <c r="P535" s="65" t="s">
        <v>389</v>
      </c>
      <c r="Q535" s="78">
        <v>626.79</v>
      </c>
      <c r="R535" s="78">
        <v>698.08</v>
      </c>
      <c r="S535" s="78">
        <v>651.42999999999995</v>
      </c>
      <c r="T535" s="78">
        <v>516</v>
      </c>
      <c r="U535" s="78"/>
      <c r="V535" s="79"/>
      <c r="W535" s="65" t="s">
        <v>390</v>
      </c>
      <c r="X535" s="78">
        <v>669.74</v>
      </c>
      <c r="Y535" s="78">
        <v>722.64</v>
      </c>
      <c r="Z535" s="78">
        <v>655.64</v>
      </c>
      <c r="AA535" s="78">
        <v>471.29</v>
      </c>
      <c r="AB535" s="78"/>
      <c r="AC535" s="79">
        <v>523.14</v>
      </c>
      <c r="AD535" s="65" t="s">
        <v>391</v>
      </c>
      <c r="AE535" s="68">
        <v>0.51129972389814904</v>
      </c>
      <c r="AF535" s="78">
        <v>699.14</v>
      </c>
      <c r="AG535" s="78">
        <v>749.42</v>
      </c>
      <c r="AH535" s="78">
        <v>642.70000000000005</v>
      </c>
      <c r="AI535" s="78"/>
      <c r="AJ535" s="78"/>
      <c r="AK535" s="79">
        <v>427.53</v>
      </c>
      <c r="AL535" s="69" t="s">
        <v>392</v>
      </c>
      <c r="AM535" s="70">
        <v>1</v>
      </c>
      <c r="AN535" s="78">
        <v>699.7</v>
      </c>
      <c r="AO535" s="78">
        <v>753.87</v>
      </c>
      <c r="AP535" s="78">
        <v>723.99</v>
      </c>
      <c r="AQ535" s="78">
        <v>728.3</v>
      </c>
      <c r="AR535" s="78"/>
      <c r="AS535" s="79"/>
      <c r="AT535" s="65" t="s">
        <v>393</v>
      </c>
      <c r="AU535" s="68">
        <v>3.6565745209887403E-2</v>
      </c>
      <c r="AV535" s="78">
        <v>614.55999999999995</v>
      </c>
      <c r="AW535" s="78">
        <v>700.69</v>
      </c>
      <c r="AX535" s="78">
        <v>638.97</v>
      </c>
      <c r="AY535" s="78">
        <v>365.77</v>
      </c>
      <c r="AZ535" s="78"/>
      <c r="BA535" s="79">
        <v>462.04</v>
      </c>
      <c r="BB535" s="65" t="s">
        <v>394</v>
      </c>
      <c r="BC535" s="78">
        <v>627.01</v>
      </c>
      <c r="BD535" s="78">
        <v>677.5</v>
      </c>
      <c r="BE535" s="78">
        <v>639.33000000000004</v>
      </c>
      <c r="BF535" s="78"/>
      <c r="BG535" s="78"/>
      <c r="BH535" s="79">
        <v>510.52</v>
      </c>
      <c r="BI535" s="65" t="s">
        <v>395</v>
      </c>
      <c r="BJ535" s="68">
        <v>0.13399975880043399</v>
      </c>
      <c r="BK535" s="78">
        <v>717.17</v>
      </c>
      <c r="BL535" s="78">
        <v>771.97</v>
      </c>
      <c r="BM535" s="78">
        <v>829.46</v>
      </c>
      <c r="BN535" s="78">
        <v>607.54999999999995</v>
      </c>
      <c r="BO535" s="78"/>
      <c r="BP535" s="79"/>
      <c r="BQ535" s="65" t="s">
        <v>396</v>
      </c>
      <c r="BR535" s="68">
        <v>1</v>
      </c>
      <c r="BS535" s="78">
        <v>656.4</v>
      </c>
      <c r="BT535" s="78">
        <v>716.25</v>
      </c>
      <c r="BU535" s="78">
        <v>695.72</v>
      </c>
      <c r="BV535" s="78"/>
      <c r="BW535" s="78"/>
      <c r="BX535" s="79">
        <v>502.58</v>
      </c>
      <c r="BY535" s="65" t="s">
        <v>397</v>
      </c>
      <c r="BZ535" s="78">
        <v>691.72</v>
      </c>
      <c r="CA535" s="78">
        <v>732.48</v>
      </c>
      <c r="CB535" s="78">
        <v>649.19000000000005</v>
      </c>
      <c r="CC535" s="78">
        <v>540.41999999999996</v>
      </c>
      <c r="CD535" s="78"/>
      <c r="CE535" s="79">
        <v>581.96</v>
      </c>
      <c r="CF535" s="65" t="s">
        <v>398</v>
      </c>
      <c r="CG535" s="78">
        <v>673.88</v>
      </c>
      <c r="CH535" s="78">
        <v>763.01</v>
      </c>
      <c r="CI535" s="78">
        <v>688.69</v>
      </c>
      <c r="CJ535" s="78"/>
      <c r="CK535" s="78"/>
      <c r="CL535" s="79"/>
      <c r="CM535" s="65" t="s">
        <v>399</v>
      </c>
      <c r="CN535" s="78">
        <v>646.88</v>
      </c>
      <c r="CO535" s="78">
        <v>664.55</v>
      </c>
      <c r="CP535" s="78">
        <v>689.82</v>
      </c>
      <c r="CQ535" s="78">
        <v>530.02</v>
      </c>
      <c r="CR535" s="78"/>
      <c r="CS535" s="79">
        <v>662.12</v>
      </c>
      <c r="CT535" s="65" t="s">
        <v>400</v>
      </c>
      <c r="CU535" s="78">
        <v>671.14</v>
      </c>
      <c r="CV535" s="78">
        <v>773.2</v>
      </c>
      <c r="CW535" s="78">
        <v>690.46</v>
      </c>
      <c r="CX535" s="78">
        <v>555.74</v>
      </c>
      <c r="CY535" s="78"/>
      <c r="CZ535" s="79"/>
      <c r="DA535" s="65" t="s">
        <v>401</v>
      </c>
      <c r="DB535" s="68">
        <v>0.130625040820325</v>
      </c>
      <c r="DC535" s="78">
        <v>650.62</v>
      </c>
      <c r="DD535" s="78">
        <v>693.04</v>
      </c>
      <c r="DE535" s="78">
        <v>652.21</v>
      </c>
      <c r="DF535" s="78">
        <v>685.52</v>
      </c>
      <c r="DG535" s="78"/>
      <c r="DH535" s="79">
        <v>602</v>
      </c>
      <c r="DI535" s="65" t="s">
        <v>402</v>
      </c>
      <c r="DJ535" s="68">
        <v>3.2016392392905202E-3</v>
      </c>
      <c r="DK535" s="78">
        <v>651.91999999999996</v>
      </c>
      <c r="DL535" s="78">
        <v>722.85</v>
      </c>
      <c r="DM535" s="78">
        <v>722.85</v>
      </c>
      <c r="DN535" s="78">
        <v>474.81</v>
      </c>
      <c r="DO535" s="78"/>
      <c r="DP535" s="79">
        <v>582.1</v>
      </c>
      <c r="DQ535" s="65" t="s">
        <v>403</v>
      </c>
      <c r="DR535" s="78">
        <v>628.38</v>
      </c>
      <c r="DS535" s="78">
        <v>697.04</v>
      </c>
      <c r="DT535" s="78">
        <v>807.99</v>
      </c>
      <c r="DU535" s="78">
        <v>749.3</v>
      </c>
      <c r="DV535" s="78"/>
      <c r="DW535" s="79"/>
      <c r="DX535" s="65" t="s">
        <v>404</v>
      </c>
      <c r="DY535" s="78">
        <v>676.66</v>
      </c>
      <c r="DZ535" s="78">
        <v>720.66</v>
      </c>
      <c r="EA535" s="78">
        <v>746.49</v>
      </c>
      <c r="EB535" s="78">
        <v>548.86</v>
      </c>
      <c r="EC535" s="78"/>
      <c r="ED535" s="79">
        <v>499.85</v>
      </c>
      <c r="EE535" s="65" t="s">
        <v>405</v>
      </c>
      <c r="EF535" s="68">
        <v>0.28962001853568098</v>
      </c>
      <c r="EG535" s="78">
        <v>668.25</v>
      </c>
      <c r="EH535" s="78">
        <v>748.19</v>
      </c>
      <c r="EI535" s="78">
        <v>623.20000000000005</v>
      </c>
      <c r="EJ535" s="78"/>
      <c r="EK535" s="78">
        <v>397.59</v>
      </c>
      <c r="EL535" s="79">
        <v>394.26</v>
      </c>
      <c r="EM535" s="65" t="s">
        <v>406</v>
      </c>
      <c r="EN535" s="78">
        <v>681.81</v>
      </c>
      <c r="EO535" s="78">
        <v>704.36</v>
      </c>
      <c r="EP535" s="78">
        <v>665.25</v>
      </c>
      <c r="EQ535" s="78"/>
      <c r="ER535" s="78"/>
      <c r="ES535" s="79">
        <v>502.53</v>
      </c>
      <c r="ET535" s="65" t="s">
        <v>407</v>
      </c>
      <c r="EU535" s="68">
        <v>1</v>
      </c>
      <c r="EV535" s="78">
        <v>659.73</v>
      </c>
      <c r="EW535" s="78">
        <v>728.19</v>
      </c>
      <c r="EX535" s="78">
        <v>728.19</v>
      </c>
      <c r="EY535" s="78"/>
      <c r="EZ535" s="78"/>
      <c r="FA535" s="79">
        <v>381.5</v>
      </c>
      <c r="FB535" s="65" t="s">
        <v>408</v>
      </c>
      <c r="FC535" s="78">
        <v>710.96</v>
      </c>
      <c r="FD535" s="78">
        <v>730.14</v>
      </c>
      <c r="FE535" s="78">
        <v>699.27</v>
      </c>
      <c r="FF535" s="78"/>
      <c r="FG535" s="78"/>
      <c r="FH535" s="79"/>
      <c r="FI535" s="65" t="s">
        <v>409</v>
      </c>
      <c r="FJ535" s="78">
        <v>635.24</v>
      </c>
      <c r="FK535" s="78">
        <v>691.93</v>
      </c>
      <c r="FL535" s="78">
        <v>380.36</v>
      </c>
      <c r="FM535" s="78">
        <v>467.17</v>
      </c>
      <c r="FN535" s="78"/>
      <c r="FO535" s="79">
        <v>469.48</v>
      </c>
      <c r="FP535" s="65" t="s">
        <v>410</v>
      </c>
      <c r="FQ535" s="68">
        <v>0.238027230315148</v>
      </c>
      <c r="FR535" s="78">
        <v>639.74</v>
      </c>
      <c r="FS535" s="78">
        <v>693.25</v>
      </c>
      <c r="FT535" s="78">
        <v>661.92</v>
      </c>
      <c r="FU535" s="78">
        <v>577.20000000000005</v>
      </c>
      <c r="FV535" s="78">
        <v>473.44</v>
      </c>
      <c r="FW535" s="79">
        <v>400.59</v>
      </c>
      <c r="FX535" s="65" t="s">
        <v>411</v>
      </c>
      <c r="FY535" s="78">
        <v>672.59</v>
      </c>
      <c r="FZ535" s="78">
        <v>717.58</v>
      </c>
      <c r="GA535" s="78">
        <v>714.72</v>
      </c>
      <c r="GB535" s="78">
        <v>699.39</v>
      </c>
      <c r="GC535" s="78"/>
      <c r="GD535" s="79">
        <v>509.89</v>
      </c>
      <c r="GE535" s="65" t="s">
        <v>412</v>
      </c>
      <c r="GF535" s="68">
        <v>0.22230126267117201</v>
      </c>
      <c r="GG535" s="78">
        <v>633.61</v>
      </c>
      <c r="GH535" s="78">
        <v>701.26</v>
      </c>
      <c r="GI535" s="78">
        <v>616.51</v>
      </c>
      <c r="GJ535" s="78">
        <v>573.29999999999995</v>
      </c>
      <c r="GK535" s="78"/>
      <c r="GL535" s="79">
        <v>437.71</v>
      </c>
      <c r="GM535" s="65" t="s">
        <v>413</v>
      </c>
      <c r="GN535" s="68">
        <v>0.112695103397757</v>
      </c>
      <c r="GO535" s="78">
        <v>640.78</v>
      </c>
      <c r="GP535" s="78">
        <v>717.85</v>
      </c>
      <c r="GQ535" s="78">
        <v>629.55999999999995</v>
      </c>
      <c r="GR535" s="78">
        <v>570.46</v>
      </c>
      <c r="GS535" s="78"/>
      <c r="GT535" s="79"/>
      <c r="GU535" s="65" t="s">
        <v>414</v>
      </c>
      <c r="GV535" s="68">
        <v>1</v>
      </c>
      <c r="GW535" s="78">
        <v>646.46</v>
      </c>
      <c r="GX535" s="78">
        <v>677.29</v>
      </c>
      <c r="GY535" s="78">
        <v>638.52</v>
      </c>
      <c r="GZ535" s="78">
        <v>544</v>
      </c>
      <c r="HA535" s="78"/>
      <c r="HB535" s="79">
        <v>563.04999999999995</v>
      </c>
      <c r="HC535" s="65" t="s">
        <v>415</v>
      </c>
      <c r="HD535" s="68">
        <v>1</v>
      </c>
      <c r="HE535" s="78">
        <v>624</v>
      </c>
      <c r="HF535" s="78">
        <v>723.95</v>
      </c>
      <c r="HG535" s="78"/>
      <c r="HH535" s="78">
        <v>509.72</v>
      </c>
      <c r="HI535" s="78">
        <v>503.08</v>
      </c>
      <c r="HJ535" s="79">
        <v>500.05</v>
      </c>
      <c r="HK535" s="85" t="s">
        <v>416</v>
      </c>
      <c r="HL535" s="68">
        <v>1.19932837610938</v>
      </c>
      <c r="HM535" s="78">
        <v>598.12</v>
      </c>
      <c r="HN535" s="78">
        <v>675.01</v>
      </c>
      <c r="HO535" s="78">
        <v>632.26</v>
      </c>
      <c r="HP535" s="78"/>
      <c r="HQ535" s="78"/>
      <c r="HR535" s="79"/>
    </row>
    <row r="536" spans="1:226" x14ac:dyDescent="0.25">
      <c r="A536" s="81">
        <v>41701</v>
      </c>
      <c r="B536" s="82" t="s">
        <v>387</v>
      </c>
      <c r="C536" s="83">
        <v>647.36128851666967</v>
      </c>
      <c r="D536" s="83">
        <v>703.23744761880118</v>
      </c>
      <c r="E536" s="83">
        <v>667.6891387652696</v>
      </c>
      <c r="F536" s="83">
        <v>550.2538356318089</v>
      </c>
      <c r="G536" s="83">
        <v>486.07054325955738</v>
      </c>
      <c r="H536" s="84">
        <v>463.28903841670399</v>
      </c>
      <c r="I536" s="82" t="s">
        <v>388</v>
      </c>
      <c r="J536" s="83">
        <v>656.89207616076737</v>
      </c>
      <c r="K536" s="83">
        <v>703.36492132226363</v>
      </c>
      <c r="L536" s="83">
        <v>667.10555819580134</v>
      </c>
      <c r="M536" s="83">
        <v>548.57483534592586</v>
      </c>
      <c r="N536" s="83"/>
      <c r="O536" s="84">
        <v>511.93193388802672</v>
      </c>
      <c r="P536" s="65" t="s">
        <v>389</v>
      </c>
      <c r="Q536" s="78">
        <v>631.79</v>
      </c>
      <c r="R536" s="78">
        <v>702.25</v>
      </c>
      <c r="S536" s="78">
        <v>660.01</v>
      </c>
      <c r="T536" s="78">
        <v>509</v>
      </c>
      <c r="U536" s="78"/>
      <c r="V536" s="79"/>
      <c r="W536" s="65" t="s">
        <v>390</v>
      </c>
      <c r="X536" s="78">
        <v>621.64</v>
      </c>
      <c r="Y536" s="78">
        <v>672.23</v>
      </c>
      <c r="Z536" s="78">
        <v>671.01</v>
      </c>
      <c r="AA536" s="78">
        <v>469.35</v>
      </c>
      <c r="AB536" s="78"/>
      <c r="AC536" s="79">
        <v>538.84</v>
      </c>
      <c r="AD536" s="65" t="s">
        <v>391</v>
      </c>
      <c r="AE536" s="68">
        <v>0.51129972389814904</v>
      </c>
      <c r="AF536" s="78">
        <v>706.45</v>
      </c>
      <c r="AG536" s="78">
        <v>756.72</v>
      </c>
      <c r="AH536" s="78">
        <v>642.70000000000005</v>
      </c>
      <c r="AI536" s="78"/>
      <c r="AJ536" s="78"/>
      <c r="AK536" s="79">
        <v>434.38</v>
      </c>
      <c r="AL536" s="69" t="s">
        <v>392</v>
      </c>
      <c r="AM536" s="70">
        <v>1</v>
      </c>
      <c r="AN536" s="78">
        <v>701.43</v>
      </c>
      <c r="AO536" s="78">
        <v>753.87</v>
      </c>
      <c r="AP536" s="78">
        <v>724.29</v>
      </c>
      <c r="AQ536" s="78">
        <v>728.3</v>
      </c>
      <c r="AR536" s="78"/>
      <c r="AS536" s="79"/>
      <c r="AT536" s="65" t="s">
        <v>393</v>
      </c>
      <c r="AU536" s="68">
        <v>3.6557724647218001E-2</v>
      </c>
      <c r="AV536" s="78">
        <v>618.72</v>
      </c>
      <c r="AW536" s="78">
        <v>702.04</v>
      </c>
      <c r="AX536" s="78">
        <v>645.48</v>
      </c>
      <c r="AY536" s="78">
        <v>353.7</v>
      </c>
      <c r="AZ536" s="78"/>
      <c r="BA536" s="79">
        <v>462.45</v>
      </c>
      <c r="BB536" s="65" t="s">
        <v>394</v>
      </c>
      <c r="BC536" s="78">
        <v>642.14</v>
      </c>
      <c r="BD536" s="78">
        <v>695.99</v>
      </c>
      <c r="BE536" s="78">
        <v>642.30999999999995</v>
      </c>
      <c r="BF536" s="78"/>
      <c r="BG536" s="78"/>
      <c r="BH536" s="79">
        <v>512.54</v>
      </c>
      <c r="BI536" s="65" t="s">
        <v>395</v>
      </c>
      <c r="BJ536" s="68">
        <v>0.13400155441803099</v>
      </c>
      <c r="BK536" s="78">
        <v>727.9</v>
      </c>
      <c r="BL536" s="78">
        <v>780.56</v>
      </c>
      <c r="BM536" s="78">
        <v>838.05</v>
      </c>
      <c r="BN536" s="78">
        <v>607.55999999999995</v>
      </c>
      <c r="BO536" s="78"/>
      <c r="BP536" s="79"/>
      <c r="BQ536" s="65" t="s">
        <v>396</v>
      </c>
      <c r="BR536" s="68">
        <v>1</v>
      </c>
      <c r="BS536" s="78">
        <v>663.9</v>
      </c>
      <c r="BT536" s="78">
        <v>727.08</v>
      </c>
      <c r="BU536" s="78">
        <v>700.72</v>
      </c>
      <c r="BV536" s="78"/>
      <c r="BW536" s="78"/>
      <c r="BX536" s="79">
        <v>502.58</v>
      </c>
      <c r="BY536" s="65" t="s">
        <v>397</v>
      </c>
      <c r="BZ536" s="78">
        <v>698.33</v>
      </c>
      <c r="CA536" s="78">
        <v>738.08</v>
      </c>
      <c r="CB536" s="78">
        <v>649.54</v>
      </c>
      <c r="CC536" s="78">
        <v>524.96</v>
      </c>
      <c r="CD536" s="78"/>
      <c r="CE536" s="79">
        <v>593.37</v>
      </c>
      <c r="CF536" s="65" t="s">
        <v>398</v>
      </c>
      <c r="CG536" s="78">
        <v>673.07</v>
      </c>
      <c r="CH536" s="78">
        <v>767.04</v>
      </c>
      <c r="CI536" s="78">
        <v>695.95</v>
      </c>
      <c r="CJ536" s="78"/>
      <c r="CK536" s="78"/>
      <c r="CL536" s="79"/>
      <c r="CM536" s="65" t="s">
        <v>399</v>
      </c>
      <c r="CN536" s="78">
        <v>650.66999999999996</v>
      </c>
      <c r="CO536" s="78">
        <v>668.81</v>
      </c>
      <c r="CP536" s="78">
        <v>693.16</v>
      </c>
      <c r="CQ536" s="78">
        <v>535.12</v>
      </c>
      <c r="CR536" s="78"/>
      <c r="CS536" s="79">
        <v>663.88</v>
      </c>
      <c r="CT536" s="65" t="s">
        <v>400</v>
      </c>
      <c r="CU536" s="78">
        <v>670.18</v>
      </c>
      <c r="CV536" s="78">
        <v>772.32</v>
      </c>
      <c r="CW536" s="78">
        <v>690.38</v>
      </c>
      <c r="CX536" s="78">
        <v>556.29999999999995</v>
      </c>
      <c r="CY536" s="78"/>
      <c r="CZ536" s="79"/>
      <c r="DA536" s="65" t="s">
        <v>401</v>
      </c>
      <c r="DB536" s="68">
        <v>0.1306933281056</v>
      </c>
      <c r="DC536" s="78">
        <v>649.28</v>
      </c>
      <c r="DD536" s="78">
        <v>689.43</v>
      </c>
      <c r="DE536" s="78">
        <v>652.54999999999995</v>
      </c>
      <c r="DF536" s="78">
        <v>685.88</v>
      </c>
      <c r="DG536" s="78"/>
      <c r="DH536" s="79">
        <v>602.30999999999995</v>
      </c>
      <c r="DI536" s="65" t="s">
        <v>402</v>
      </c>
      <c r="DJ536" s="68">
        <v>3.1984647369262798E-3</v>
      </c>
      <c r="DK536" s="78">
        <v>651.15</v>
      </c>
      <c r="DL536" s="78">
        <v>722.67</v>
      </c>
      <c r="DM536" s="78">
        <v>722.67</v>
      </c>
      <c r="DN536" s="78">
        <v>457.34</v>
      </c>
      <c r="DO536" s="78"/>
      <c r="DP536" s="79">
        <v>579.46</v>
      </c>
      <c r="DQ536" s="65" t="s">
        <v>403</v>
      </c>
      <c r="DR536" s="78">
        <v>628.38</v>
      </c>
      <c r="DS536" s="78">
        <v>697.04</v>
      </c>
      <c r="DT536" s="78">
        <v>816.54</v>
      </c>
      <c r="DU536" s="78">
        <v>753.85</v>
      </c>
      <c r="DV536" s="78"/>
      <c r="DW536" s="79"/>
      <c r="DX536" s="65" t="s">
        <v>404</v>
      </c>
      <c r="DY536" s="78">
        <v>677.29</v>
      </c>
      <c r="DZ536" s="78">
        <v>721.04</v>
      </c>
      <c r="EA536" s="78">
        <v>754.4</v>
      </c>
      <c r="EB536" s="78">
        <v>548.91</v>
      </c>
      <c r="EC536" s="78"/>
      <c r="ED536" s="79">
        <v>509.59</v>
      </c>
      <c r="EE536" s="65" t="s">
        <v>405</v>
      </c>
      <c r="EF536" s="68">
        <v>0.28962001853568098</v>
      </c>
      <c r="EG536" s="78">
        <v>670.75</v>
      </c>
      <c r="EH536" s="78">
        <v>750.7</v>
      </c>
      <c r="EI536" s="78">
        <v>644.98</v>
      </c>
      <c r="EJ536" s="78"/>
      <c r="EK536" s="78">
        <v>422.83</v>
      </c>
      <c r="EL536" s="79">
        <v>398.76</v>
      </c>
      <c r="EM536" s="65" t="s">
        <v>406</v>
      </c>
      <c r="EN536" s="78">
        <v>681.81</v>
      </c>
      <c r="EO536" s="78">
        <v>704.36</v>
      </c>
      <c r="EP536" s="78">
        <v>665.25</v>
      </c>
      <c r="EQ536" s="78"/>
      <c r="ER536" s="78"/>
      <c r="ES536" s="79">
        <v>502.53</v>
      </c>
      <c r="ET536" s="65" t="s">
        <v>407</v>
      </c>
      <c r="EU536" s="68">
        <v>1</v>
      </c>
      <c r="EV536" s="78">
        <v>651.46</v>
      </c>
      <c r="EW536" s="78">
        <v>719.93</v>
      </c>
      <c r="EX536" s="78">
        <v>719.92</v>
      </c>
      <c r="EY536" s="78"/>
      <c r="EZ536" s="78"/>
      <c r="FA536" s="79">
        <v>391.42</v>
      </c>
      <c r="FB536" s="65" t="s">
        <v>408</v>
      </c>
      <c r="FC536" s="78">
        <v>710.96</v>
      </c>
      <c r="FD536" s="78">
        <v>730.14</v>
      </c>
      <c r="FE536" s="78">
        <v>699.27</v>
      </c>
      <c r="FF536" s="78"/>
      <c r="FG536" s="78"/>
      <c r="FH536" s="79"/>
      <c r="FI536" s="65" t="s">
        <v>409</v>
      </c>
      <c r="FJ536" s="78">
        <v>641.02</v>
      </c>
      <c r="FK536" s="78">
        <v>701.84</v>
      </c>
      <c r="FL536" s="78">
        <v>385.31</v>
      </c>
      <c r="FM536" s="78">
        <v>461.17</v>
      </c>
      <c r="FN536" s="78"/>
      <c r="FO536" s="79">
        <v>474.44</v>
      </c>
      <c r="FP536" s="65" t="s">
        <v>410</v>
      </c>
      <c r="FQ536" s="68">
        <v>0.23850410227055899</v>
      </c>
      <c r="FR536" s="78">
        <v>636.16</v>
      </c>
      <c r="FS536" s="78">
        <v>690.51</v>
      </c>
      <c r="FT536" s="78">
        <v>663.64</v>
      </c>
      <c r="FU536" s="78">
        <v>575.5</v>
      </c>
      <c r="FV536" s="78">
        <v>472.92</v>
      </c>
      <c r="FW536" s="79">
        <v>403.18</v>
      </c>
      <c r="FX536" s="65" t="s">
        <v>411</v>
      </c>
      <c r="FY536" s="78">
        <v>676.65</v>
      </c>
      <c r="FZ536" s="78">
        <v>721.65</v>
      </c>
      <c r="GA536" s="78">
        <v>717.15</v>
      </c>
      <c r="GB536" s="78">
        <v>699.39</v>
      </c>
      <c r="GC536" s="78"/>
      <c r="GD536" s="79">
        <v>511.52</v>
      </c>
      <c r="GE536" s="65" t="s">
        <v>412</v>
      </c>
      <c r="GF536" s="68">
        <v>0.22140058006951999</v>
      </c>
      <c r="GG536" s="78">
        <v>641.72</v>
      </c>
      <c r="GH536" s="78">
        <v>710.55</v>
      </c>
      <c r="GI536" s="78">
        <v>614.01</v>
      </c>
      <c r="GJ536" s="78">
        <v>570.98</v>
      </c>
      <c r="GK536" s="78"/>
      <c r="GL536" s="79">
        <v>437.26</v>
      </c>
      <c r="GM536" s="65" t="s">
        <v>413</v>
      </c>
      <c r="GN536" s="68">
        <v>0.112800613635338</v>
      </c>
      <c r="GO536" s="78">
        <v>659.43</v>
      </c>
      <c r="GP536" s="78">
        <v>732.05</v>
      </c>
      <c r="GQ536" s="78">
        <v>644.67999999999995</v>
      </c>
      <c r="GR536" s="78">
        <v>584.41999999999996</v>
      </c>
      <c r="GS536" s="78"/>
      <c r="GT536" s="79"/>
      <c r="GU536" s="65" t="s">
        <v>414</v>
      </c>
      <c r="GV536" s="68">
        <v>1</v>
      </c>
      <c r="GW536" s="78">
        <v>635.79999999999995</v>
      </c>
      <c r="GX536" s="78">
        <v>671.56</v>
      </c>
      <c r="GY536" s="78">
        <v>636.88</v>
      </c>
      <c r="GZ536" s="78">
        <v>544</v>
      </c>
      <c r="HA536" s="78"/>
      <c r="HB536" s="79">
        <v>563.02</v>
      </c>
      <c r="HC536" s="65" t="s">
        <v>415</v>
      </c>
      <c r="HD536" s="68">
        <v>1</v>
      </c>
      <c r="HE536" s="78">
        <v>624</v>
      </c>
      <c r="HF536" s="78">
        <v>723.95</v>
      </c>
      <c r="HG536" s="78"/>
      <c r="HH536" s="78">
        <v>510.59</v>
      </c>
      <c r="HI536" s="78">
        <v>503.95</v>
      </c>
      <c r="HJ536" s="79">
        <v>499.22</v>
      </c>
      <c r="HK536" s="85" t="s">
        <v>416</v>
      </c>
      <c r="HL536" s="68">
        <v>1.2149930137901701</v>
      </c>
      <c r="HM536" s="78">
        <v>605.65</v>
      </c>
      <c r="HN536" s="78">
        <v>684.55</v>
      </c>
      <c r="HO536" s="78">
        <v>623.49</v>
      </c>
      <c r="HP536" s="78"/>
      <c r="HQ536" s="78"/>
      <c r="HR536" s="79"/>
    </row>
    <row r="537" spans="1:226" x14ac:dyDescent="0.25">
      <c r="A537" s="81">
        <v>41694</v>
      </c>
      <c r="B537" s="82" t="s">
        <v>387</v>
      </c>
      <c r="C537" s="83">
        <v>647.48618089318813</v>
      </c>
      <c r="D537" s="83">
        <v>705.50772955581351</v>
      </c>
      <c r="E537" s="83">
        <v>671.86770338852727</v>
      </c>
      <c r="F537" s="83">
        <v>558.35708092931247</v>
      </c>
      <c r="G537" s="83">
        <v>485.7552112676056</v>
      </c>
      <c r="H537" s="84">
        <v>467.38655743519115</v>
      </c>
      <c r="I537" s="82" t="s">
        <v>388</v>
      </c>
      <c r="J537" s="83">
        <v>658.57283624892136</v>
      </c>
      <c r="K537" s="83">
        <v>706.95794770545899</v>
      </c>
      <c r="L537" s="83">
        <v>671.15487460271981</v>
      </c>
      <c r="M537" s="83">
        <v>557.2482323417654</v>
      </c>
      <c r="N537" s="83"/>
      <c r="O537" s="84">
        <v>514.62263626779986</v>
      </c>
      <c r="P537" s="65" t="s">
        <v>389</v>
      </c>
      <c r="Q537" s="78">
        <v>638.46</v>
      </c>
      <c r="R537" s="78">
        <v>704.75</v>
      </c>
      <c r="S537" s="78">
        <v>664.69</v>
      </c>
      <c r="T537" s="78">
        <v>509</v>
      </c>
      <c r="U537" s="78"/>
      <c r="V537" s="79"/>
      <c r="W537" s="65" t="s">
        <v>390</v>
      </c>
      <c r="X537" s="78">
        <v>671.64</v>
      </c>
      <c r="Y537" s="78">
        <v>719.91</v>
      </c>
      <c r="Z537" s="78">
        <v>671.01</v>
      </c>
      <c r="AA537" s="78">
        <v>469.35</v>
      </c>
      <c r="AB537" s="78"/>
      <c r="AC537" s="79">
        <v>538.84</v>
      </c>
      <c r="AD537" s="65" t="s">
        <v>391</v>
      </c>
      <c r="AE537" s="68">
        <v>0.51129972389814904</v>
      </c>
      <c r="AF537" s="78">
        <v>706.45</v>
      </c>
      <c r="AG537" s="78">
        <v>756.72</v>
      </c>
      <c r="AH537" s="78">
        <v>642.70000000000005</v>
      </c>
      <c r="AI537" s="78"/>
      <c r="AJ537" s="78"/>
      <c r="AK537" s="79">
        <v>434.38</v>
      </c>
      <c r="AL537" s="69" t="s">
        <v>392</v>
      </c>
      <c r="AM537" s="70">
        <v>1</v>
      </c>
      <c r="AN537" s="78">
        <v>684.18</v>
      </c>
      <c r="AO537" s="78">
        <v>753.19</v>
      </c>
      <c r="AP537" s="78">
        <v>724.46</v>
      </c>
      <c r="AQ537" s="78">
        <v>728.28</v>
      </c>
      <c r="AR537" s="78"/>
      <c r="AS537" s="79"/>
      <c r="AT537" s="65" t="s">
        <v>393</v>
      </c>
      <c r="AU537" s="68">
        <v>3.6547036035377498E-2</v>
      </c>
      <c r="AV537" s="78">
        <v>623.61</v>
      </c>
      <c r="AW537" s="78">
        <v>702.93</v>
      </c>
      <c r="AX537" s="78">
        <v>648.01</v>
      </c>
      <c r="AY537" s="78">
        <v>353.59</v>
      </c>
      <c r="AZ537" s="78"/>
      <c r="BA537" s="79">
        <v>462.2</v>
      </c>
      <c r="BB537" s="65" t="s">
        <v>394</v>
      </c>
      <c r="BC537" s="78">
        <v>643.82000000000005</v>
      </c>
      <c r="BD537" s="78">
        <v>700.19</v>
      </c>
      <c r="BE537" s="78">
        <v>647.5</v>
      </c>
      <c r="BF537" s="78"/>
      <c r="BG537" s="78"/>
      <c r="BH537" s="79">
        <v>515.55999999999995</v>
      </c>
      <c r="BI537" s="65" t="s">
        <v>395</v>
      </c>
      <c r="BJ537" s="68">
        <v>0.13400514579759901</v>
      </c>
      <c r="BK537" s="78">
        <v>727.92</v>
      </c>
      <c r="BL537" s="78">
        <v>791.3</v>
      </c>
      <c r="BM537" s="78">
        <v>848.79</v>
      </c>
      <c r="BN537" s="78">
        <v>614.28</v>
      </c>
      <c r="BO537" s="78"/>
      <c r="BP537" s="79"/>
      <c r="BQ537" s="65" t="s">
        <v>396</v>
      </c>
      <c r="BR537" s="68">
        <v>1</v>
      </c>
      <c r="BS537" s="78">
        <v>665.56</v>
      </c>
      <c r="BT537" s="78">
        <v>728.75</v>
      </c>
      <c r="BU537" s="78">
        <v>702.38</v>
      </c>
      <c r="BV537" s="78"/>
      <c r="BW537" s="78"/>
      <c r="BX537" s="79">
        <v>502.58</v>
      </c>
      <c r="BY537" s="65" t="s">
        <v>397</v>
      </c>
      <c r="BZ537" s="78">
        <v>693.96</v>
      </c>
      <c r="CA537" s="78">
        <v>736.47</v>
      </c>
      <c r="CB537" s="78">
        <v>652.29999999999995</v>
      </c>
      <c r="CC537" s="78">
        <v>541.41</v>
      </c>
      <c r="CD537" s="78"/>
      <c r="CE537" s="79">
        <v>593.38</v>
      </c>
      <c r="CF537" s="65" t="s">
        <v>398</v>
      </c>
      <c r="CG537" s="78">
        <v>677.11</v>
      </c>
      <c r="CH537" s="78">
        <v>767.04</v>
      </c>
      <c r="CI537" s="78">
        <v>708.85</v>
      </c>
      <c r="CJ537" s="78"/>
      <c r="CK537" s="78"/>
      <c r="CL537" s="79"/>
      <c r="CM537" s="65" t="s">
        <v>399</v>
      </c>
      <c r="CN537" s="78">
        <v>646.98</v>
      </c>
      <c r="CO537" s="78">
        <v>668.11</v>
      </c>
      <c r="CP537" s="78">
        <v>695.05</v>
      </c>
      <c r="CQ537" s="78">
        <v>540.76</v>
      </c>
      <c r="CR537" s="78"/>
      <c r="CS537" s="79">
        <v>663.12</v>
      </c>
      <c r="CT537" s="65" t="s">
        <v>400</v>
      </c>
      <c r="CU537" s="78">
        <v>666.14</v>
      </c>
      <c r="CV537" s="78">
        <v>770.64</v>
      </c>
      <c r="CW537" s="78">
        <v>689.5</v>
      </c>
      <c r="CX537" s="78">
        <v>559.28</v>
      </c>
      <c r="CY537" s="78"/>
      <c r="CZ537" s="79"/>
      <c r="DA537" s="65" t="s">
        <v>401</v>
      </c>
      <c r="DB537" s="68">
        <v>0.13044102109231301</v>
      </c>
      <c r="DC537" s="78">
        <v>641.25</v>
      </c>
      <c r="DD537" s="78">
        <v>686.64</v>
      </c>
      <c r="DE537" s="78">
        <v>646.07000000000005</v>
      </c>
      <c r="DF537" s="78">
        <v>684.55</v>
      </c>
      <c r="DG537" s="78"/>
      <c r="DH537" s="79">
        <v>608.98</v>
      </c>
      <c r="DI537" s="65" t="s">
        <v>402</v>
      </c>
      <c r="DJ537" s="68">
        <v>3.22331098504384E-3</v>
      </c>
      <c r="DK537" s="78">
        <v>648.6</v>
      </c>
      <c r="DL537" s="78">
        <v>720.69</v>
      </c>
      <c r="DM537" s="78">
        <v>720.69</v>
      </c>
      <c r="DN537" s="78">
        <v>470.29</v>
      </c>
      <c r="DO537" s="78"/>
      <c r="DP537" s="79">
        <v>585.23</v>
      </c>
      <c r="DQ537" s="65" t="s">
        <v>403</v>
      </c>
      <c r="DR537" s="78">
        <v>638.92999999999995</v>
      </c>
      <c r="DS537" s="78">
        <v>707.22</v>
      </c>
      <c r="DT537" s="78">
        <v>825.75</v>
      </c>
      <c r="DU537" s="78">
        <v>758.78</v>
      </c>
      <c r="DV537" s="78"/>
      <c r="DW537" s="79"/>
      <c r="DX537" s="65" t="s">
        <v>404</v>
      </c>
      <c r="DY537" s="78">
        <v>679.69</v>
      </c>
      <c r="DZ537" s="78">
        <v>724.34</v>
      </c>
      <c r="EA537" s="78">
        <v>760.22</v>
      </c>
      <c r="EB537" s="78">
        <v>553.63</v>
      </c>
      <c r="EC537" s="78"/>
      <c r="ED537" s="79">
        <v>512.91</v>
      </c>
      <c r="EE537" s="65" t="s">
        <v>405</v>
      </c>
      <c r="EF537" s="68">
        <v>0.28962001853568098</v>
      </c>
      <c r="EG537" s="78">
        <v>673.54</v>
      </c>
      <c r="EH537" s="78">
        <v>753.63</v>
      </c>
      <c r="EI537" s="78">
        <v>654.08000000000004</v>
      </c>
      <c r="EJ537" s="78"/>
      <c r="EK537" s="78">
        <v>425.82</v>
      </c>
      <c r="EL537" s="79">
        <v>404.64</v>
      </c>
      <c r="EM537" s="65" t="s">
        <v>406</v>
      </c>
      <c r="EN537" s="78">
        <v>670.66</v>
      </c>
      <c r="EO537" s="78">
        <v>704.36</v>
      </c>
      <c r="EP537" s="78">
        <v>665.25</v>
      </c>
      <c r="EQ537" s="78"/>
      <c r="ER537" s="78"/>
      <c r="ES537" s="79">
        <v>514.34</v>
      </c>
      <c r="ET537" s="65" t="s">
        <v>407</v>
      </c>
      <c r="EU537" s="68">
        <v>1</v>
      </c>
      <c r="EV537" s="78">
        <v>651.88</v>
      </c>
      <c r="EW537" s="78">
        <v>721.79</v>
      </c>
      <c r="EX537" s="78">
        <v>721.78</v>
      </c>
      <c r="EY537" s="78"/>
      <c r="EZ537" s="78"/>
      <c r="FA537" s="79">
        <v>394.31</v>
      </c>
      <c r="FB537" s="65" t="s">
        <v>408</v>
      </c>
      <c r="FC537" s="78">
        <v>710.96</v>
      </c>
      <c r="FD537" s="78">
        <v>730.14</v>
      </c>
      <c r="FE537" s="78">
        <v>699.27</v>
      </c>
      <c r="FF537" s="78"/>
      <c r="FG537" s="78"/>
      <c r="FH537" s="79"/>
      <c r="FI537" s="65" t="s">
        <v>409</v>
      </c>
      <c r="FJ537" s="78">
        <v>641.85</v>
      </c>
      <c r="FK537" s="78">
        <v>705.98</v>
      </c>
      <c r="FL537" s="78">
        <v>389.45</v>
      </c>
      <c r="FM537" s="78">
        <v>462.17</v>
      </c>
      <c r="FN537" s="78"/>
      <c r="FO537" s="79">
        <v>475.26</v>
      </c>
      <c r="FP537" s="65" t="s">
        <v>410</v>
      </c>
      <c r="FQ537" s="68">
        <v>0.240511809129828</v>
      </c>
      <c r="FR537" s="78">
        <v>633.75</v>
      </c>
      <c r="FS537" s="78">
        <v>688.74</v>
      </c>
      <c r="FT537" s="78">
        <v>676.51</v>
      </c>
      <c r="FU537" s="78">
        <v>579.85</v>
      </c>
      <c r="FV537" s="78">
        <v>476.9</v>
      </c>
      <c r="FW537" s="79">
        <v>406</v>
      </c>
      <c r="FX537" s="65" t="s">
        <v>411</v>
      </c>
      <c r="FY537" s="78">
        <v>673.4</v>
      </c>
      <c r="FZ537" s="78">
        <v>723.27</v>
      </c>
      <c r="GA537" s="78">
        <v>715.53</v>
      </c>
      <c r="GB537" s="78">
        <v>692.31</v>
      </c>
      <c r="GC537" s="78"/>
      <c r="GD537" s="79">
        <v>511.52</v>
      </c>
      <c r="GE537" s="65" t="s">
        <v>412</v>
      </c>
      <c r="GF537" s="68">
        <v>0.22173932325158499</v>
      </c>
      <c r="GG537" s="78">
        <v>633.26</v>
      </c>
      <c r="GH537" s="78">
        <v>706.22</v>
      </c>
      <c r="GI537" s="78">
        <v>614.95000000000005</v>
      </c>
      <c r="GJ537" s="78">
        <v>571.85</v>
      </c>
      <c r="GK537" s="78"/>
      <c r="GL537" s="79">
        <v>453.05</v>
      </c>
      <c r="GM537" s="65" t="s">
        <v>413</v>
      </c>
      <c r="GN537" s="68">
        <v>0.111891867699056</v>
      </c>
      <c r="GO537" s="78">
        <v>654.12</v>
      </c>
      <c r="GP537" s="78">
        <v>735.11</v>
      </c>
      <c r="GQ537" s="78">
        <v>646.91</v>
      </c>
      <c r="GR537" s="78">
        <v>591.01</v>
      </c>
      <c r="GS537" s="78"/>
      <c r="GT537" s="79"/>
      <c r="GU537" s="65" t="s">
        <v>414</v>
      </c>
      <c r="GV537" s="68">
        <v>1</v>
      </c>
      <c r="GW537" s="78">
        <v>635.79999999999995</v>
      </c>
      <c r="GX537" s="78">
        <v>671.56</v>
      </c>
      <c r="GY537" s="78">
        <v>636.88</v>
      </c>
      <c r="GZ537" s="78">
        <v>521</v>
      </c>
      <c r="HA537" s="78"/>
      <c r="HB537" s="79">
        <v>563.53</v>
      </c>
      <c r="HC537" s="65" t="s">
        <v>415</v>
      </c>
      <c r="HD537" s="68">
        <v>1</v>
      </c>
      <c r="HE537" s="78">
        <v>626.5</v>
      </c>
      <c r="HF537" s="78">
        <v>723.95</v>
      </c>
      <c r="HG537" s="78"/>
      <c r="HH537" s="78">
        <v>505.34</v>
      </c>
      <c r="HI537" s="78">
        <v>498.7</v>
      </c>
      <c r="HJ537" s="79">
        <v>498.39</v>
      </c>
      <c r="HK537" s="85" t="s">
        <v>416</v>
      </c>
      <c r="HL537" s="68">
        <v>1.2126356636148701</v>
      </c>
      <c r="HM537" s="78">
        <v>602.9</v>
      </c>
      <c r="HN537" s="78">
        <v>681.2</v>
      </c>
      <c r="HO537" s="78">
        <v>634.1</v>
      </c>
      <c r="HP537" s="78"/>
      <c r="HQ537" s="78"/>
      <c r="HR537" s="79"/>
    </row>
    <row r="538" spans="1:226" x14ac:dyDescent="0.25">
      <c r="A538" s="81">
        <v>41687</v>
      </c>
      <c r="B538" s="82" t="s">
        <v>387</v>
      </c>
      <c r="C538" s="83">
        <v>646.31561330676686</v>
      </c>
      <c r="D538" s="83">
        <v>703.84843167106544</v>
      </c>
      <c r="E538" s="83">
        <v>670.13690839161086</v>
      </c>
      <c r="F538" s="83">
        <v>558.06070921292007</v>
      </c>
      <c r="G538" s="83">
        <v>480.10919517102622</v>
      </c>
      <c r="H538" s="84">
        <v>468.16930424909532</v>
      </c>
      <c r="I538" s="82" t="s">
        <v>388</v>
      </c>
      <c r="J538" s="83">
        <v>655.84245019679781</v>
      </c>
      <c r="K538" s="83">
        <v>704.46637760562453</v>
      </c>
      <c r="L538" s="83">
        <v>669.56085900041774</v>
      </c>
      <c r="M538" s="83">
        <v>557.41806946360452</v>
      </c>
      <c r="N538" s="83"/>
      <c r="O538" s="84">
        <v>519.31512890569115</v>
      </c>
      <c r="P538" s="65" t="s">
        <v>389</v>
      </c>
      <c r="Q538" s="78">
        <v>634.29</v>
      </c>
      <c r="R538" s="78">
        <v>701.41</v>
      </c>
      <c r="S538" s="78">
        <v>659.43</v>
      </c>
      <c r="T538" s="78">
        <v>503</v>
      </c>
      <c r="U538" s="78"/>
      <c r="V538" s="79"/>
      <c r="W538" s="65" t="s">
        <v>390</v>
      </c>
      <c r="X538" s="78">
        <v>653.12</v>
      </c>
      <c r="Y538" s="78">
        <v>697.02</v>
      </c>
      <c r="Z538" s="78">
        <v>657.87</v>
      </c>
      <c r="AA538" s="78">
        <v>469.35</v>
      </c>
      <c r="AB538" s="78"/>
      <c r="AC538" s="79">
        <v>538.84</v>
      </c>
      <c r="AD538" s="65" t="s">
        <v>391</v>
      </c>
      <c r="AE538" s="68">
        <v>0.51129972389814904</v>
      </c>
      <c r="AF538" s="78">
        <v>718.31</v>
      </c>
      <c r="AG538" s="78">
        <v>774.37</v>
      </c>
      <c r="AH538" s="78">
        <v>642.70000000000005</v>
      </c>
      <c r="AI538" s="78"/>
      <c r="AJ538" s="78"/>
      <c r="AK538" s="79">
        <v>436.21</v>
      </c>
      <c r="AL538" s="69" t="s">
        <v>392</v>
      </c>
      <c r="AM538" s="70">
        <v>1</v>
      </c>
      <c r="AN538" s="78">
        <v>684.18</v>
      </c>
      <c r="AO538" s="78">
        <v>753.75</v>
      </c>
      <c r="AP538" s="78">
        <v>724.46</v>
      </c>
      <c r="AQ538" s="78">
        <v>728.28</v>
      </c>
      <c r="AR538" s="78"/>
      <c r="AS538" s="79"/>
      <c r="AT538" s="65" t="s">
        <v>393</v>
      </c>
      <c r="AU538" s="68">
        <v>3.65016790772376E-2</v>
      </c>
      <c r="AV538" s="78">
        <v>622.36</v>
      </c>
      <c r="AW538" s="78">
        <v>703.26</v>
      </c>
      <c r="AX538" s="78">
        <v>646.41999999999996</v>
      </c>
      <c r="AY538" s="78">
        <v>353.15</v>
      </c>
      <c r="AZ538" s="78"/>
      <c r="BA538" s="79">
        <v>465.03</v>
      </c>
      <c r="BB538" s="65" t="s">
        <v>394</v>
      </c>
      <c r="BC538" s="78">
        <v>644.66</v>
      </c>
      <c r="BD538" s="78">
        <v>695.99</v>
      </c>
      <c r="BE538" s="78">
        <v>649.82000000000005</v>
      </c>
      <c r="BF538" s="78"/>
      <c r="BG538" s="78"/>
      <c r="BH538" s="79">
        <v>517.58000000000004</v>
      </c>
      <c r="BI538" s="65" t="s">
        <v>395</v>
      </c>
      <c r="BJ538" s="68">
        <v>0.13401232913427999</v>
      </c>
      <c r="BK538" s="78">
        <v>722.59</v>
      </c>
      <c r="BL538" s="78">
        <v>779.55</v>
      </c>
      <c r="BM538" s="78">
        <v>837.04</v>
      </c>
      <c r="BN538" s="78">
        <v>607.61</v>
      </c>
      <c r="BO538" s="78"/>
      <c r="BP538" s="79"/>
      <c r="BQ538" s="65" t="s">
        <v>396</v>
      </c>
      <c r="BR538" s="68">
        <v>1</v>
      </c>
      <c r="BS538" s="78">
        <v>656.4</v>
      </c>
      <c r="BT538" s="78">
        <v>719.58</v>
      </c>
      <c r="BU538" s="78">
        <v>702.38</v>
      </c>
      <c r="BV538" s="78"/>
      <c r="BW538" s="78"/>
      <c r="BX538" s="79">
        <v>502.58</v>
      </c>
      <c r="BY538" s="65" t="s">
        <v>397</v>
      </c>
      <c r="BZ538" s="78">
        <v>689.01</v>
      </c>
      <c r="CA538" s="78">
        <v>735.14</v>
      </c>
      <c r="CB538" s="78">
        <v>648.87</v>
      </c>
      <c r="CC538" s="78">
        <v>549.29</v>
      </c>
      <c r="CD538" s="78"/>
      <c r="CE538" s="79">
        <v>593.77</v>
      </c>
      <c r="CF538" s="65" t="s">
        <v>398</v>
      </c>
      <c r="CG538" s="78">
        <v>671.46</v>
      </c>
      <c r="CH538" s="78">
        <v>765.43</v>
      </c>
      <c r="CI538" s="78">
        <v>700.79</v>
      </c>
      <c r="CJ538" s="78"/>
      <c r="CK538" s="78"/>
      <c r="CL538" s="79"/>
      <c r="CM538" s="65" t="s">
        <v>399</v>
      </c>
      <c r="CN538" s="78">
        <v>643.6</v>
      </c>
      <c r="CO538" s="78">
        <v>666.96</v>
      </c>
      <c r="CP538" s="78">
        <v>692.88</v>
      </c>
      <c r="CQ538" s="78">
        <v>533.19000000000005</v>
      </c>
      <c r="CR538" s="78"/>
      <c r="CS538" s="79">
        <v>662.32</v>
      </c>
      <c r="CT538" s="65" t="s">
        <v>400</v>
      </c>
      <c r="CU538" s="78">
        <v>659.71</v>
      </c>
      <c r="CV538" s="78">
        <v>769.12</v>
      </c>
      <c r="CW538" s="78">
        <v>688.74</v>
      </c>
      <c r="CX538" s="78">
        <v>553.25</v>
      </c>
      <c r="CY538" s="78"/>
      <c r="CZ538" s="79"/>
      <c r="DA538" s="65" t="s">
        <v>401</v>
      </c>
      <c r="DB538" s="68">
        <v>0.13060798014758701</v>
      </c>
      <c r="DC538" s="78">
        <v>629.53</v>
      </c>
      <c r="DD538" s="78">
        <v>687.52</v>
      </c>
      <c r="DE538" s="78">
        <v>646.9</v>
      </c>
      <c r="DF538" s="78">
        <v>685.43</v>
      </c>
      <c r="DG538" s="78"/>
      <c r="DH538" s="79">
        <v>609.76</v>
      </c>
      <c r="DI538" s="65" t="s">
        <v>402</v>
      </c>
      <c r="DJ538" s="68">
        <v>3.23886639676113E-3</v>
      </c>
      <c r="DK538" s="78">
        <v>651.55999999999995</v>
      </c>
      <c r="DL538" s="78">
        <v>718.87</v>
      </c>
      <c r="DM538" s="78">
        <v>718.87</v>
      </c>
      <c r="DN538" s="78">
        <v>469.48</v>
      </c>
      <c r="DO538" s="78"/>
      <c r="DP538" s="79">
        <v>588.29</v>
      </c>
      <c r="DQ538" s="65" t="s">
        <v>403</v>
      </c>
      <c r="DR538" s="78">
        <v>638.92999999999995</v>
      </c>
      <c r="DS538" s="78">
        <v>707.22</v>
      </c>
      <c r="DT538" s="78">
        <v>820.26</v>
      </c>
      <c r="DU538" s="78">
        <v>751.3</v>
      </c>
      <c r="DV538" s="78"/>
      <c r="DW538" s="79"/>
      <c r="DX538" s="65" t="s">
        <v>404</v>
      </c>
      <c r="DY538" s="78">
        <v>677.06</v>
      </c>
      <c r="DZ538" s="78">
        <v>725.21</v>
      </c>
      <c r="EA538" s="78">
        <v>755.98</v>
      </c>
      <c r="EB538" s="78">
        <v>547.74</v>
      </c>
      <c r="EC538" s="78"/>
      <c r="ED538" s="79">
        <v>518.61</v>
      </c>
      <c r="EE538" s="65" t="s">
        <v>405</v>
      </c>
      <c r="EF538" s="68">
        <v>0.28962001853568098</v>
      </c>
      <c r="EG538" s="78">
        <v>655.66</v>
      </c>
      <c r="EH538" s="78">
        <v>733.67</v>
      </c>
      <c r="EI538" s="78">
        <v>644.27</v>
      </c>
      <c r="EJ538" s="78"/>
      <c r="EK538" s="78">
        <v>420.56</v>
      </c>
      <c r="EL538" s="79">
        <v>385.57</v>
      </c>
      <c r="EM538" s="65" t="s">
        <v>406</v>
      </c>
      <c r="EN538" s="78">
        <v>670.66</v>
      </c>
      <c r="EO538" s="78">
        <v>704.36</v>
      </c>
      <c r="EP538" s="78">
        <v>665.25</v>
      </c>
      <c r="EQ538" s="78"/>
      <c r="ER538" s="78"/>
      <c r="ES538" s="79">
        <v>514.34</v>
      </c>
      <c r="ET538" s="65" t="s">
        <v>407</v>
      </c>
      <c r="EU538" s="68">
        <v>1</v>
      </c>
      <c r="EV538" s="78">
        <v>651.46</v>
      </c>
      <c r="EW538" s="78">
        <v>721.99</v>
      </c>
      <c r="EX538" s="78">
        <v>721.99</v>
      </c>
      <c r="EY538" s="78"/>
      <c r="EZ538" s="78"/>
      <c r="FA538" s="79">
        <v>395.55</v>
      </c>
      <c r="FB538" s="65" t="s">
        <v>408</v>
      </c>
      <c r="FC538" s="78">
        <v>710.96</v>
      </c>
      <c r="FD538" s="78">
        <v>730.14</v>
      </c>
      <c r="FE538" s="78">
        <v>699.27</v>
      </c>
      <c r="FF538" s="78"/>
      <c r="FG538" s="78"/>
      <c r="FH538" s="79"/>
      <c r="FI538" s="65" t="s">
        <v>409</v>
      </c>
      <c r="FJ538" s="78">
        <v>636.89</v>
      </c>
      <c r="FK538" s="78">
        <v>703.5</v>
      </c>
      <c r="FL538" s="78">
        <v>386.14</v>
      </c>
      <c r="FM538" s="78">
        <v>456.17</v>
      </c>
      <c r="FN538" s="78"/>
      <c r="FO538" s="79">
        <v>483.53</v>
      </c>
      <c r="FP538" s="65" t="s">
        <v>410</v>
      </c>
      <c r="FQ538" s="68">
        <v>0.24113235755105999</v>
      </c>
      <c r="FR538" s="78">
        <v>636.35</v>
      </c>
      <c r="FS538" s="78">
        <v>692.34</v>
      </c>
      <c r="FT538" s="78">
        <v>673.37</v>
      </c>
      <c r="FU538" s="78">
        <v>586.32000000000005</v>
      </c>
      <c r="FV538" s="78">
        <v>472.43</v>
      </c>
      <c r="FW538" s="79">
        <v>406.59</v>
      </c>
      <c r="FX538" s="65" t="s">
        <v>411</v>
      </c>
      <c r="FY538" s="78">
        <v>666.9</v>
      </c>
      <c r="FZ538" s="78">
        <v>728.15</v>
      </c>
      <c r="GA538" s="78">
        <v>711.46</v>
      </c>
      <c r="GB538" s="78">
        <v>686.12</v>
      </c>
      <c r="GC538" s="78"/>
      <c r="GD538" s="79">
        <v>522.09</v>
      </c>
      <c r="GE538" s="65" t="s">
        <v>412</v>
      </c>
      <c r="GF538" s="68">
        <v>0.222722109623822</v>
      </c>
      <c r="GG538" s="78">
        <v>630.89</v>
      </c>
      <c r="GH538" s="78">
        <v>702.67</v>
      </c>
      <c r="GI538" s="78">
        <v>621.27</v>
      </c>
      <c r="GJ538" s="78">
        <v>581.96</v>
      </c>
      <c r="GK538" s="78"/>
      <c r="GL538" s="79">
        <v>442.67</v>
      </c>
      <c r="GM538" s="65" t="s">
        <v>413</v>
      </c>
      <c r="GN538" s="68">
        <v>0.11326824185035</v>
      </c>
      <c r="GO538" s="78">
        <v>653.1</v>
      </c>
      <c r="GP538" s="78">
        <v>726.03</v>
      </c>
      <c r="GQ538" s="78">
        <v>642.64</v>
      </c>
      <c r="GR538" s="78">
        <v>582.99</v>
      </c>
      <c r="GS538" s="78"/>
      <c r="GT538" s="79"/>
      <c r="GU538" s="65" t="s">
        <v>414</v>
      </c>
      <c r="GV538" s="68">
        <v>1</v>
      </c>
      <c r="GW538" s="78">
        <v>627.61</v>
      </c>
      <c r="GX538" s="78">
        <v>672.38</v>
      </c>
      <c r="GY538" s="78">
        <v>637.70000000000005</v>
      </c>
      <c r="GZ538" s="78">
        <v>521</v>
      </c>
      <c r="HA538" s="78"/>
      <c r="HB538" s="79">
        <v>567.66</v>
      </c>
      <c r="HC538" s="65" t="s">
        <v>415</v>
      </c>
      <c r="HD538" s="68">
        <v>1</v>
      </c>
      <c r="HE538" s="78">
        <v>624</v>
      </c>
      <c r="HF538" s="78">
        <v>723.95</v>
      </c>
      <c r="HG538" s="78"/>
      <c r="HH538" s="78">
        <v>498.36</v>
      </c>
      <c r="HI538" s="78">
        <v>491.73</v>
      </c>
      <c r="HJ538" s="79">
        <v>498.39</v>
      </c>
      <c r="HK538" s="85" t="s">
        <v>416</v>
      </c>
      <c r="HL538" s="68">
        <v>1.22122488856323</v>
      </c>
      <c r="HM538" s="78">
        <v>606.70000000000005</v>
      </c>
      <c r="HN538" s="78">
        <v>684.56</v>
      </c>
      <c r="HO538" s="78">
        <v>628.71</v>
      </c>
      <c r="HP538" s="78"/>
      <c r="HQ538" s="78"/>
      <c r="HR538" s="79"/>
    </row>
    <row r="539" spans="1:226" x14ac:dyDescent="0.25">
      <c r="A539" s="81">
        <v>41680</v>
      </c>
      <c r="B539" s="82" t="s">
        <v>387</v>
      </c>
      <c r="C539" s="83">
        <v>638.52918173155069</v>
      </c>
      <c r="D539" s="83">
        <v>701.91555192039164</v>
      </c>
      <c r="E539" s="83">
        <v>666.99451630872102</v>
      </c>
      <c r="F539" s="83">
        <v>547.81344422198595</v>
      </c>
      <c r="G539" s="83">
        <v>475.14068410462772</v>
      </c>
      <c r="H539" s="84">
        <v>471.67222543752297</v>
      </c>
      <c r="I539" s="82" t="s">
        <v>388</v>
      </c>
      <c r="J539" s="83">
        <v>648.60059780854283</v>
      </c>
      <c r="K539" s="83">
        <v>703.25538881311752</v>
      </c>
      <c r="L539" s="83">
        <v>666.14061597383431</v>
      </c>
      <c r="M539" s="83">
        <v>545.49380882017226</v>
      </c>
      <c r="N539" s="83"/>
      <c r="O539" s="84">
        <v>525.5663551350807</v>
      </c>
      <c r="P539" s="65" t="s">
        <v>389</v>
      </c>
      <c r="Q539" s="78">
        <v>621.79</v>
      </c>
      <c r="R539" s="78">
        <v>698.08</v>
      </c>
      <c r="S539" s="78">
        <v>661.19</v>
      </c>
      <c r="T539" s="78">
        <v>496</v>
      </c>
      <c r="U539" s="78"/>
      <c r="V539" s="79"/>
      <c r="W539" s="65" t="s">
        <v>390</v>
      </c>
      <c r="X539" s="78">
        <v>659.9</v>
      </c>
      <c r="Y539" s="78">
        <v>725.45</v>
      </c>
      <c r="Z539" s="78">
        <v>657.87</v>
      </c>
      <c r="AA539" s="78">
        <v>458.6</v>
      </c>
      <c r="AB539" s="78"/>
      <c r="AC539" s="79">
        <v>538.84</v>
      </c>
      <c r="AD539" s="65" t="s">
        <v>391</v>
      </c>
      <c r="AE539" s="68">
        <v>0.51129972389814904</v>
      </c>
      <c r="AF539" s="78">
        <v>723.49</v>
      </c>
      <c r="AG539" s="78">
        <v>803.59</v>
      </c>
      <c r="AH539" s="78">
        <v>642.70000000000005</v>
      </c>
      <c r="AI539" s="78"/>
      <c r="AJ539" s="78"/>
      <c r="AK539" s="79">
        <v>443.51</v>
      </c>
      <c r="AL539" s="69" t="s">
        <v>392</v>
      </c>
      <c r="AM539" s="70">
        <v>1</v>
      </c>
      <c r="AN539" s="78">
        <v>684.73</v>
      </c>
      <c r="AO539" s="78">
        <v>755.27</v>
      </c>
      <c r="AP539" s="78">
        <v>724.46</v>
      </c>
      <c r="AQ539" s="78">
        <v>728.3</v>
      </c>
      <c r="AR539" s="78"/>
      <c r="AS539" s="79"/>
      <c r="AT539" s="65" t="s">
        <v>393</v>
      </c>
      <c r="AU539" s="68">
        <v>3.63015936399608E-2</v>
      </c>
      <c r="AV539" s="78">
        <v>620.63</v>
      </c>
      <c r="AW539" s="78">
        <v>700.88</v>
      </c>
      <c r="AX539" s="78">
        <v>642.64</v>
      </c>
      <c r="AY539" s="78">
        <v>351.22</v>
      </c>
      <c r="AZ539" s="78"/>
      <c r="BA539" s="79">
        <v>468.6</v>
      </c>
      <c r="BB539" s="65" t="s">
        <v>394</v>
      </c>
      <c r="BC539" s="78">
        <v>632.89</v>
      </c>
      <c r="BD539" s="78">
        <v>691.78</v>
      </c>
      <c r="BE539" s="78">
        <v>644.11</v>
      </c>
      <c r="BF539" s="78"/>
      <c r="BG539" s="78"/>
      <c r="BH539" s="79">
        <v>518.59</v>
      </c>
      <c r="BI539" s="65" t="s">
        <v>395</v>
      </c>
      <c r="BJ539" s="68">
        <v>0.13400694155957299</v>
      </c>
      <c r="BK539" s="78">
        <v>719.35</v>
      </c>
      <c r="BL539" s="78">
        <v>780.59</v>
      </c>
      <c r="BM539" s="78">
        <v>829.61</v>
      </c>
      <c r="BN539" s="78">
        <v>585.34</v>
      </c>
      <c r="BO539" s="78"/>
      <c r="BP539" s="79"/>
      <c r="BQ539" s="65" t="s">
        <v>396</v>
      </c>
      <c r="BR539" s="68">
        <v>1</v>
      </c>
      <c r="BS539" s="78">
        <v>647.23</v>
      </c>
      <c r="BT539" s="78">
        <v>711.25</v>
      </c>
      <c r="BU539" s="78">
        <v>703.22</v>
      </c>
      <c r="BV539" s="78"/>
      <c r="BW539" s="78"/>
      <c r="BX539" s="79">
        <v>502.58</v>
      </c>
      <c r="BY539" s="65" t="s">
        <v>397</v>
      </c>
      <c r="BZ539" s="78">
        <v>681.81</v>
      </c>
      <c r="CA539" s="78">
        <v>732.87</v>
      </c>
      <c r="CB539" s="78">
        <v>652.12</v>
      </c>
      <c r="CC539" s="78">
        <v>529.19000000000005</v>
      </c>
      <c r="CD539" s="78"/>
      <c r="CE539" s="79">
        <v>599.35</v>
      </c>
      <c r="CF539" s="65" t="s">
        <v>398</v>
      </c>
      <c r="CG539" s="78">
        <v>676.3</v>
      </c>
      <c r="CH539" s="78">
        <v>771.88</v>
      </c>
      <c r="CI539" s="78">
        <v>697.56</v>
      </c>
      <c r="CJ539" s="78"/>
      <c r="CK539" s="78"/>
      <c r="CL539" s="79"/>
      <c r="CM539" s="65" t="s">
        <v>399</v>
      </c>
      <c r="CN539" s="78">
        <v>636.45000000000005</v>
      </c>
      <c r="CO539" s="78">
        <v>664.6</v>
      </c>
      <c r="CP539" s="78">
        <v>689.48</v>
      </c>
      <c r="CQ539" s="78">
        <v>529.55999999999995</v>
      </c>
      <c r="CR539" s="78"/>
      <c r="CS539" s="79">
        <v>662.18</v>
      </c>
      <c r="CT539" s="65" t="s">
        <v>400</v>
      </c>
      <c r="CU539" s="78">
        <v>655.13</v>
      </c>
      <c r="CV539" s="78">
        <v>769.22</v>
      </c>
      <c r="CW539" s="78">
        <v>688.02</v>
      </c>
      <c r="CX539" s="78">
        <v>546.22</v>
      </c>
      <c r="CY539" s="78"/>
      <c r="CZ539" s="79"/>
      <c r="DA539" s="65" t="s">
        <v>401</v>
      </c>
      <c r="DB539" s="68">
        <v>0.13074459044257</v>
      </c>
      <c r="DC539" s="78">
        <v>630.19000000000005</v>
      </c>
      <c r="DD539" s="78">
        <v>688.24</v>
      </c>
      <c r="DE539" s="78">
        <v>647.58000000000004</v>
      </c>
      <c r="DF539" s="78">
        <v>686.15</v>
      </c>
      <c r="DG539" s="78"/>
      <c r="DH539" s="79">
        <v>610.39</v>
      </c>
      <c r="DI539" s="65" t="s">
        <v>402</v>
      </c>
      <c r="DJ539" s="68">
        <v>3.2166752444673201E-3</v>
      </c>
      <c r="DK539" s="78">
        <v>636.87</v>
      </c>
      <c r="DL539" s="78">
        <v>713.62</v>
      </c>
      <c r="DM539" s="78">
        <v>713.62</v>
      </c>
      <c r="DN539" s="78">
        <v>460.79</v>
      </c>
      <c r="DO539" s="78"/>
      <c r="DP539" s="79">
        <v>581.97</v>
      </c>
      <c r="DQ539" s="65" t="s">
        <v>403</v>
      </c>
      <c r="DR539" s="78">
        <v>638.92999999999995</v>
      </c>
      <c r="DS539" s="78">
        <v>707.22</v>
      </c>
      <c r="DT539" s="78">
        <v>818.49</v>
      </c>
      <c r="DU539" s="78">
        <v>747.26</v>
      </c>
      <c r="DV539" s="78"/>
      <c r="DW539" s="79"/>
      <c r="DX539" s="65" t="s">
        <v>404</v>
      </c>
      <c r="DY539" s="78">
        <v>674.14</v>
      </c>
      <c r="DZ539" s="78">
        <v>723.93</v>
      </c>
      <c r="EA539" s="78">
        <v>752.78</v>
      </c>
      <c r="EB539" s="78">
        <v>546.29</v>
      </c>
      <c r="EC539" s="78"/>
      <c r="ED539" s="79">
        <v>525.89</v>
      </c>
      <c r="EE539" s="65" t="s">
        <v>405</v>
      </c>
      <c r="EF539" s="68">
        <v>0.28962001853568098</v>
      </c>
      <c r="EG539" s="78">
        <v>666.77</v>
      </c>
      <c r="EH539" s="78">
        <v>746.63</v>
      </c>
      <c r="EI539" s="78">
        <v>657.67</v>
      </c>
      <c r="EJ539" s="78"/>
      <c r="EK539" s="78">
        <v>420.01</v>
      </c>
      <c r="EL539" s="79">
        <v>402.3</v>
      </c>
      <c r="EM539" s="65" t="s">
        <v>406</v>
      </c>
      <c r="EN539" s="78">
        <v>657.72</v>
      </c>
      <c r="EO539" s="78">
        <v>704.36</v>
      </c>
      <c r="EP539" s="78">
        <v>665.25</v>
      </c>
      <c r="EQ539" s="78"/>
      <c r="ER539" s="78"/>
      <c r="ES539" s="79">
        <v>514.34</v>
      </c>
      <c r="ET539" s="65" t="s">
        <v>407</v>
      </c>
      <c r="EU539" s="68">
        <v>1</v>
      </c>
      <c r="EV539" s="78">
        <v>644.23</v>
      </c>
      <c r="EW539" s="78">
        <v>720.13</v>
      </c>
      <c r="EX539" s="78">
        <v>720.13</v>
      </c>
      <c r="EY539" s="78"/>
      <c r="EZ539" s="78"/>
      <c r="FA539" s="79">
        <v>405.46</v>
      </c>
      <c r="FB539" s="65" t="s">
        <v>408</v>
      </c>
      <c r="FC539" s="78">
        <v>710.96</v>
      </c>
      <c r="FD539" s="78">
        <v>730.14</v>
      </c>
      <c r="FE539" s="78">
        <v>699.27</v>
      </c>
      <c r="FF539" s="78"/>
      <c r="FG539" s="78"/>
      <c r="FH539" s="79"/>
      <c r="FI539" s="65" t="s">
        <v>409</v>
      </c>
      <c r="FJ539" s="78">
        <v>626.97</v>
      </c>
      <c r="FK539" s="78">
        <v>695.23</v>
      </c>
      <c r="FL539" s="78">
        <v>383.66</v>
      </c>
      <c r="FM539" s="78">
        <v>449.17</v>
      </c>
      <c r="FN539" s="78"/>
      <c r="FO539" s="79">
        <v>498.4</v>
      </c>
      <c r="FP539" s="65" t="s">
        <v>410</v>
      </c>
      <c r="FQ539" s="68">
        <v>0.23921728105638401</v>
      </c>
      <c r="FR539" s="78">
        <v>633.66</v>
      </c>
      <c r="FS539" s="78">
        <v>690.4</v>
      </c>
      <c r="FT539" s="78">
        <v>674.15</v>
      </c>
      <c r="FU539" s="78">
        <v>579.04999999999995</v>
      </c>
      <c r="FV539" s="78">
        <v>468.68</v>
      </c>
      <c r="FW539" s="79">
        <v>403.9</v>
      </c>
      <c r="FX539" s="65" t="s">
        <v>411</v>
      </c>
      <c r="FY539" s="78">
        <v>661.2</v>
      </c>
      <c r="FZ539" s="78">
        <v>728.15</v>
      </c>
      <c r="GA539" s="78">
        <v>713.09</v>
      </c>
      <c r="GB539" s="78">
        <v>678.16</v>
      </c>
      <c r="GC539" s="78"/>
      <c r="GD539" s="79">
        <v>523.71</v>
      </c>
      <c r="GE539" s="65" t="s">
        <v>412</v>
      </c>
      <c r="GF539" s="68">
        <v>0.223473674801108</v>
      </c>
      <c r="GG539" s="78">
        <v>624.72</v>
      </c>
      <c r="GH539" s="78">
        <v>699.82</v>
      </c>
      <c r="GI539" s="78">
        <v>634.17999999999995</v>
      </c>
      <c r="GJ539" s="78">
        <v>605.64</v>
      </c>
      <c r="GK539" s="78"/>
      <c r="GL539" s="79">
        <v>445.16</v>
      </c>
      <c r="GM539" s="65" t="s">
        <v>413</v>
      </c>
      <c r="GN539" s="68">
        <v>0.11304927818035899</v>
      </c>
      <c r="GO539" s="78">
        <v>642.79999999999995</v>
      </c>
      <c r="GP539" s="78">
        <v>724.62</v>
      </c>
      <c r="GQ539" s="78">
        <v>647.54999999999995</v>
      </c>
      <c r="GR539" s="78">
        <v>584.01</v>
      </c>
      <c r="GS539" s="78"/>
      <c r="GT539" s="79"/>
      <c r="GU539" s="65" t="s">
        <v>414</v>
      </c>
      <c r="GV539" s="68">
        <v>1</v>
      </c>
      <c r="GW539" s="78">
        <v>627.61</v>
      </c>
      <c r="GX539" s="78">
        <v>672.38</v>
      </c>
      <c r="GY539" s="78">
        <v>637.70000000000005</v>
      </c>
      <c r="GZ539" s="78">
        <v>521</v>
      </c>
      <c r="HA539" s="78"/>
      <c r="HB539" s="79">
        <v>583.67999999999995</v>
      </c>
      <c r="HC539" s="65" t="s">
        <v>415</v>
      </c>
      <c r="HD539" s="68">
        <v>1</v>
      </c>
      <c r="HE539" s="78">
        <v>624</v>
      </c>
      <c r="HF539" s="78">
        <v>723.12</v>
      </c>
      <c r="HG539" s="78"/>
      <c r="HH539" s="78">
        <v>491.82</v>
      </c>
      <c r="HI539" s="78">
        <v>485.18</v>
      </c>
      <c r="HJ539" s="79">
        <v>498.39</v>
      </c>
      <c r="HK539" s="85" t="s">
        <v>416</v>
      </c>
      <c r="HL539" s="68">
        <v>1.2025012025012001</v>
      </c>
      <c r="HM539" s="78">
        <v>593.96</v>
      </c>
      <c r="HN539" s="78">
        <v>674.45</v>
      </c>
      <c r="HO539" s="78">
        <v>628.42999999999995</v>
      </c>
      <c r="HP539" s="78"/>
      <c r="HQ539" s="78"/>
      <c r="HR539" s="79"/>
    </row>
    <row r="540" spans="1:226" x14ac:dyDescent="0.25">
      <c r="A540" s="81">
        <v>41673</v>
      </c>
      <c r="B540" s="82" t="s">
        <v>387</v>
      </c>
      <c r="C540" s="83">
        <v>638.19350891574402</v>
      </c>
      <c r="D540" s="83">
        <v>701.25202700892601</v>
      </c>
      <c r="E540" s="83">
        <v>667.89244660286931</v>
      </c>
      <c r="F540" s="83">
        <v>543.20802131843152</v>
      </c>
      <c r="G540" s="83">
        <v>465.38080482897379</v>
      </c>
      <c r="H540" s="84">
        <v>476.97810524100839</v>
      </c>
      <c r="I540" s="82" t="s">
        <v>388</v>
      </c>
      <c r="J540" s="83">
        <v>647.86276298595089</v>
      </c>
      <c r="K540" s="83">
        <v>702.13809868665123</v>
      </c>
      <c r="L540" s="83">
        <v>667.34111378441685</v>
      </c>
      <c r="M540" s="83">
        <v>540.43810804747011</v>
      </c>
      <c r="N540" s="83"/>
      <c r="O540" s="84">
        <v>537.54300172398337</v>
      </c>
      <c r="P540" s="65" t="s">
        <v>389</v>
      </c>
      <c r="Q540" s="78">
        <v>620.12</v>
      </c>
      <c r="R540" s="78">
        <v>696.41</v>
      </c>
      <c r="S540" s="78">
        <v>661.72</v>
      </c>
      <c r="T540" s="78">
        <v>490</v>
      </c>
      <c r="U540" s="78"/>
      <c r="V540" s="79"/>
      <c r="W540" s="65" t="s">
        <v>390</v>
      </c>
      <c r="X540" s="78">
        <v>643.70000000000005</v>
      </c>
      <c r="Y540" s="78">
        <v>701.9</v>
      </c>
      <c r="Z540" s="78">
        <v>657.87</v>
      </c>
      <c r="AA540" s="78">
        <v>444.03</v>
      </c>
      <c r="AB540" s="78"/>
      <c r="AC540" s="79">
        <v>538.84</v>
      </c>
      <c r="AD540" s="65" t="s">
        <v>391</v>
      </c>
      <c r="AE540" s="68">
        <v>0.51129972389814904</v>
      </c>
      <c r="AF540" s="78">
        <v>723.49</v>
      </c>
      <c r="AG540" s="78">
        <v>803.59</v>
      </c>
      <c r="AH540" s="78">
        <v>651.4</v>
      </c>
      <c r="AI540" s="78"/>
      <c r="AJ540" s="78"/>
      <c r="AK540" s="79">
        <v>445.64</v>
      </c>
      <c r="AL540" s="69" t="s">
        <v>392</v>
      </c>
      <c r="AM540" s="70">
        <v>1</v>
      </c>
      <c r="AN540" s="78">
        <v>684.73</v>
      </c>
      <c r="AO540" s="78">
        <v>755.76</v>
      </c>
      <c r="AP540" s="78">
        <v>724.46</v>
      </c>
      <c r="AQ540" s="78">
        <v>728.3</v>
      </c>
      <c r="AR540" s="78"/>
      <c r="AS540" s="79"/>
      <c r="AT540" s="65" t="s">
        <v>393</v>
      </c>
      <c r="AU540" s="68">
        <v>3.6327968903258602E-2</v>
      </c>
      <c r="AV540" s="78">
        <v>621.16999999999996</v>
      </c>
      <c r="AW540" s="78">
        <v>700.27</v>
      </c>
      <c r="AX540" s="78">
        <v>647.4</v>
      </c>
      <c r="AY540" s="78">
        <v>351.47</v>
      </c>
      <c r="AZ540" s="78"/>
      <c r="BA540" s="79">
        <v>469.21</v>
      </c>
      <c r="BB540" s="65" t="s">
        <v>394</v>
      </c>
      <c r="BC540" s="78">
        <v>632.04999999999995</v>
      </c>
      <c r="BD540" s="78">
        <v>690.94</v>
      </c>
      <c r="BE540" s="78">
        <v>645.45000000000005</v>
      </c>
      <c r="BF540" s="78"/>
      <c r="BG540" s="78"/>
      <c r="BH540" s="79">
        <v>521.61</v>
      </c>
      <c r="BI540" s="65" t="s">
        <v>395</v>
      </c>
      <c r="BJ540" s="68">
        <v>0.13401053322791201</v>
      </c>
      <c r="BK540" s="78">
        <v>719.37</v>
      </c>
      <c r="BL540" s="78">
        <v>781.68</v>
      </c>
      <c r="BM540" s="78">
        <v>830.7</v>
      </c>
      <c r="BN540" s="78">
        <v>578.66</v>
      </c>
      <c r="BO540" s="78"/>
      <c r="BP540" s="79"/>
      <c r="BQ540" s="65" t="s">
        <v>396</v>
      </c>
      <c r="BR540" s="68">
        <v>1</v>
      </c>
      <c r="BS540" s="78">
        <v>648.9</v>
      </c>
      <c r="BT540" s="78">
        <v>710.41</v>
      </c>
      <c r="BU540" s="78">
        <v>704.88</v>
      </c>
      <c r="BV540" s="78"/>
      <c r="BW540" s="78"/>
      <c r="BX540" s="79">
        <v>502.58</v>
      </c>
      <c r="BY540" s="65" t="s">
        <v>397</v>
      </c>
      <c r="BZ540" s="78">
        <v>681.42</v>
      </c>
      <c r="CA540" s="78">
        <v>732.94</v>
      </c>
      <c r="CB540" s="78">
        <v>650.20000000000005</v>
      </c>
      <c r="CC540" s="78">
        <v>526.83000000000004</v>
      </c>
      <c r="CD540" s="78"/>
      <c r="CE540" s="79">
        <v>612.61</v>
      </c>
      <c r="CF540" s="65" t="s">
        <v>398</v>
      </c>
      <c r="CG540" s="78">
        <v>676.3</v>
      </c>
      <c r="CH540" s="78">
        <v>771.07</v>
      </c>
      <c r="CI540" s="78">
        <v>700.79</v>
      </c>
      <c r="CJ540" s="78"/>
      <c r="CK540" s="78"/>
      <c r="CL540" s="79"/>
      <c r="CM540" s="65" t="s">
        <v>399</v>
      </c>
      <c r="CN540" s="78">
        <v>635.02</v>
      </c>
      <c r="CO540" s="78">
        <v>664.1</v>
      </c>
      <c r="CP540" s="78">
        <v>691.99</v>
      </c>
      <c r="CQ540" s="78">
        <v>524.66</v>
      </c>
      <c r="CR540" s="78"/>
      <c r="CS540" s="79">
        <v>663.03</v>
      </c>
      <c r="CT540" s="65" t="s">
        <v>400</v>
      </c>
      <c r="CU540" s="78">
        <v>653.5</v>
      </c>
      <c r="CV540" s="78">
        <v>769.22</v>
      </c>
      <c r="CW540" s="78">
        <v>686.4</v>
      </c>
      <c r="CX540" s="78">
        <v>538.36</v>
      </c>
      <c r="CY540" s="78"/>
      <c r="CZ540" s="79"/>
      <c r="DA540" s="65" t="s">
        <v>401</v>
      </c>
      <c r="DB540" s="68">
        <v>0.13067624959163701</v>
      </c>
      <c r="DC540" s="78">
        <v>627.77</v>
      </c>
      <c r="DD540" s="78">
        <v>683.7</v>
      </c>
      <c r="DE540" s="78">
        <v>642.01</v>
      </c>
      <c r="DF540" s="78">
        <v>685.79</v>
      </c>
      <c r="DG540" s="78"/>
      <c r="DH540" s="79">
        <v>610.08000000000004</v>
      </c>
      <c r="DI540" s="65" t="s">
        <v>402</v>
      </c>
      <c r="DJ540" s="68">
        <v>3.2075955863484699E-3</v>
      </c>
      <c r="DK540" s="78">
        <v>627.52</v>
      </c>
      <c r="DL540" s="78">
        <v>704.62</v>
      </c>
      <c r="DM540" s="78">
        <v>704.62</v>
      </c>
      <c r="DN540" s="78">
        <v>455.76</v>
      </c>
      <c r="DO540" s="78"/>
      <c r="DP540" s="79">
        <v>585.76</v>
      </c>
      <c r="DQ540" s="65" t="s">
        <v>403</v>
      </c>
      <c r="DR540" s="78">
        <v>638.92999999999995</v>
      </c>
      <c r="DS540" s="78">
        <v>707.22</v>
      </c>
      <c r="DT540" s="78">
        <v>822.64</v>
      </c>
      <c r="DU540" s="78">
        <v>741.96</v>
      </c>
      <c r="DV540" s="78"/>
      <c r="DW540" s="79"/>
      <c r="DX540" s="65" t="s">
        <v>404</v>
      </c>
      <c r="DY540" s="78">
        <v>676.56</v>
      </c>
      <c r="DZ540" s="78">
        <v>726.3</v>
      </c>
      <c r="EA540" s="78">
        <v>756.12</v>
      </c>
      <c r="EB540" s="78">
        <v>540.58000000000004</v>
      </c>
      <c r="EC540" s="78"/>
      <c r="ED540" s="79">
        <v>544.21</v>
      </c>
      <c r="EE540" s="65" t="s">
        <v>405</v>
      </c>
      <c r="EF540" s="68">
        <v>0.28962001853568098</v>
      </c>
      <c r="EG540" s="78">
        <v>660.89</v>
      </c>
      <c r="EH540" s="78">
        <v>740.79</v>
      </c>
      <c r="EI540" s="78">
        <v>653.12</v>
      </c>
      <c r="EJ540" s="78"/>
      <c r="EK540" s="78">
        <v>418.53</v>
      </c>
      <c r="EL540" s="79">
        <v>398.98</v>
      </c>
      <c r="EM540" s="65" t="s">
        <v>406</v>
      </c>
      <c r="EN540" s="78">
        <v>657.72</v>
      </c>
      <c r="EO540" s="78">
        <v>704.36</v>
      </c>
      <c r="EP540" s="78">
        <v>660.51</v>
      </c>
      <c r="EQ540" s="78"/>
      <c r="ER540" s="78"/>
      <c r="ES540" s="79">
        <v>514.34</v>
      </c>
      <c r="ET540" s="65" t="s">
        <v>407</v>
      </c>
      <c r="EU540" s="68">
        <v>1</v>
      </c>
      <c r="EV540" s="78">
        <v>635.54999999999995</v>
      </c>
      <c r="EW540" s="78">
        <v>714.14</v>
      </c>
      <c r="EX540" s="78">
        <v>714.14</v>
      </c>
      <c r="EY540" s="78"/>
      <c r="EZ540" s="78"/>
      <c r="FA540" s="79">
        <v>408.36</v>
      </c>
      <c r="FB540" s="65" t="s">
        <v>408</v>
      </c>
      <c r="FC540" s="78">
        <v>710.96</v>
      </c>
      <c r="FD540" s="78">
        <v>730.14</v>
      </c>
      <c r="FE540" s="78">
        <v>699.27</v>
      </c>
      <c r="FF540" s="78"/>
      <c r="FG540" s="78"/>
      <c r="FH540" s="79"/>
      <c r="FI540" s="65" t="s">
        <v>409</v>
      </c>
      <c r="FJ540" s="78">
        <v>625.32000000000005</v>
      </c>
      <c r="FK540" s="78">
        <v>694.41</v>
      </c>
      <c r="FL540" s="78">
        <v>386.97</v>
      </c>
      <c r="FM540" s="78">
        <v>443.17</v>
      </c>
      <c r="FN540" s="78"/>
      <c r="FO540" s="79">
        <v>496.75</v>
      </c>
      <c r="FP540" s="65" t="s">
        <v>410</v>
      </c>
      <c r="FQ540" s="68">
        <v>0.23673121537805999</v>
      </c>
      <c r="FR540" s="78">
        <v>623.84</v>
      </c>
      <c r="FS540" s="78">
        <v>678.8</v>
      </c>
      <c r="FT540" s="78">
        <v>672.2</v>
      </c>
      <c r="FU540" s="78">
        <v>567.82000000000005</v>
      </c>
      <c r="FV540" s="78">
        <v>459.18</v>
      </c>
      <c r="FW540" s="79">
        <v>402.91</v>
      </c>
      <c r="FX540" s="65" t="s">
        <v>411</v>
      </c>
      <c r="FY540" s="78">
        <v>661.2</v>
      </c>
      <c r="FZ540" s="78">
        <v>728.15</v>
      </c>
      <c r="GA540" s="78">
        <v>713.09</v>
      </c>
      <c r="GB540" s="78">
        <v>664.88</v>
      </c>
      <c r="GC540" s="78"/>
      <c r="GD540" s="79">
        <v>523.71</v>
      </c>
      <c r="GE540" s="65" t="s">
        <v>412</v>
      </c>
      <c r="GF540" s="68">
        <v>0.22252881748186401</v>
      </c>
      <c r="GG540" s="78">
        <v>625.9</v>
      </c>
      <c r="GH540" s="78">
        <v>710.56</v>
      </c>
      <c r="GI540" s="78">
        <v>619.83000000000004</v>
      </c>
      <c r="GJ540" s="78">
        <v>603.08000000000004</v>
      </c>
      <c r="GK540" s="78"/>
      <c r="GL540" s="79">
        <v>445.2</v>
      </c>
      <c r="GM540" s="65" t="s">
        <v>413</v>
      </c>
      <c r="GN540" s="68">
        <v>0.113227201702937</v>
      </c>
      <c r="GO540" s="78">
        <v>643.80999999999995</v>
      </c>
      <c r="GP540" s="78">
        <v>734.82</v>
      </c>
      <c r="GQ540" s="78">
        <v>643.58000000000004</v>
      </c>
      <c r="GR540" s="78">
        <v>585.72</v>
      </c>
      <c r="GS540" s="78"/>
      <c r="GT540" s="79"/>
      <c r="GU540" s="65" t="s">
        <v>414</v>
      </c>
      <c r="GV540" s="68">
        <v>1</v>
      </c>
      <c r="GW540" s="78">
        <v>622.69000000000005</v>
      </c>
      <c r="GX540" s="78">
        <v>669.61</v>
      </c>
      <c r="GY540" s="78">
        <v>633.6</v>
      </c>
      <c r="GZ540" s="78">
        <v>521</v>
      </c>
      <c r="HA540" s="78"/>
      <c r="HB540" s="79">
        <v>583.67999999999995</v>
      </c>
      <c r="HC540" s="65" t="s">
        <v>415</v>
      </c>
      <c r="HD540" s="68">
        <v>1</v>
      </c>
      <c r="HE540" s="78">
        <v>624.83000000000004</v>
      </c>
      <c r="HF540" s="78">
        <v>725.62</v>
      </c>
      <c r="HG540" s="78"/>
      <c r="HH540" s="78">
        <v>481.34</v>
      </c>
      <c r="HI540" s="78">
        <v>474.7</v>
      </c>
      <c r="HJ540" s="79">
        <v>499.22</v>
      </c>
      <c r="HK540" s="85" t="s">
        <v>416</v>
      </c>
      <c r="HL540" s="68">
        <v>1.21080033902409</v>
      </c>
      <c r="HM540" s="78">
        <v>598.47</v>
      </c>
      <c r="HN540" s="78">
        <v>679.1</v>
      </c>
      <c r="HO540" s="78">
        <v>622.70000000000005</v>
      </c>
      <c r="HP540" s="78"/>
      <c r="HQ540" s="78"/>
      <c r="HR540" s="79"/>
    </row>
    <row r="541" spans="1:226" x14ac:dyDescent="0.25">
      <c r="A541" s="81">
        <v>41666</v>
      </c>
      <c r="B541" s="82" t="s">
        <v>387</v>
      </c>
      <c r="C541" s="83">
        <v>638.22233692551447</v>
      </c>
      <c r="D541" s="83">
        <v>701.3212667186059</v>
      </c>
      <c r="E541" s="83">
        <v>667.86216899823785</v>
      </c>
      <c r="F541" s="83">
        <v>537.21700217538069</v>
      </c>
      <c r="G541" s="83">
        <v>465.73193158953723</v>
      </c>
      <c r="H541" s="84">
        <v>479.37687175253166</v>
      </c>
      <c r="I541" s="82" t="s">
        <v>388</v>
      </c>
      <c r="J541" s="83">
        <v>648.12237419119049</v>
      </c>
      <c r="K541" s="83">
        <v>702.21829632238814</v>
      </c>
      <c r="L541" s="83">
        <v>667.41142782232475</v>
      </c>
      <c r="M541" s="83">
        <v>534.84804138695222</v>
      </c>
      <c r="N541" s="83"/>
      <c r="O541" s="84">
        <v>542.54115186933882</v>
      </c>
      <c r="P541" s="65" t="s">
        <v>389</v>
      </c>
      <c r="Q541" s="78">
        <v>624.29</v>
      </c>
      <c r="R541" s="78">
        <v>700.58</v>
      </c>
      <c r="S541" s="78">
        <v>658.69</v>
      </c>
      <c r="T541" s="78">
        <v>485</v>
      </c>
      <c r="U541" s="78"/>
      <c r="V541" s="79"/>
      <c r="W541" s="65" t="s">
        <v>390</v>
      </c>
      <c r="X541" s="78">
        <v>648.08000000000004</v>
      </c>
      <c r="Y541" s="78">
        <v>702.81</v>
      </c>
      <c r="Z541" s="78">
        <v>657.87</v>
      </c>
      <c r="AA541" s="78">
        <v>444.03</v>
      </c>
      <c r="AB541" s="78"/>
      <c r="AC541" s="79">
        <v>538.84</v>
      </c>
      <c r="AD541" s="65" t="s">
        <v>391</v>
      </c>
      <c r="AE541" s="68">
        <v>0.51129972389814904</v>
      </c>
      <c r="AF541" s="78">
        <v>725.92</v>
      </c>
      <c r="AG541" s="78">
        <v>803.59</v>
      </c>
      <c r="AH541" s="78">
        <v>660.09</v>
      </c>
      <c r="AI541" s="78"/>
      <c r="AJ541" s="78"/>
      <c r="AK541" s="79">
        <v>458.12</v>
      </c>
      <c r="AL541" s="69" t="s">
        <v>392</v>
      </c>
      <c r="AM541" s="70">
        <v>1</v>
      </c>
      <c r="AN541" s="78">
        <v>686.01</v>
      </c>
      <c r="AO541" s="78">
        <v>758.91</v>
      </c>
      <c r="AP541" s="78">
        <v>724.46</v>
      </c>
      <c r="AQ541" s="78">
        <v>728.3</v>
      </c>
      <c r="AR541" s="78"/>
      <c r="AS541" s="79"/>
      <c r="AT541" s="65" t="s">
        <v>393</v>
      </c>
      <c r="AU541" s="68">
        <v>3.6396724294813498E-2</v>
      </c>
      <c r="AV541" s="78">
        <v>623.41999999999996</v>
      </c>
      <c r="AW541" s="78">
        <v>702.92</v>
      </c>
      <c r="AX541" s="78">
        <v>647.84</v>
      </c>
      <c r="AY541" s="78">
        <v>352.14</v>
      </c>
      <c r="AZ541" s="78"/>
      <c r="BA541" s="79">
        <v>470.37</v>
      </c>
      <c r="BB541" s="65" t="s">
        <v>394</v>
      </c>
      <c r="BC541" s="78">
        <v>630.37</v>
      </c>
      <c r="BD541" s="78">
        <v>689.26</v>
      </c>
      <c r="BE541" s="78">
        <v>645.92999999999995</v>
      </c>
      <c r="BF541" s="78"/>
      <c r="BG541" s="78"/>
      <c r="BH541" s="79">
        <v>520.1</v>
      </c>
      <c r="BI541" s="65" t="s">
        <v>395</v>
      </c>
      <c r="BJ541" s="68">
        <v>0.13401232913427999</v>
      </c>
      <c r="BK541" s="78">
        <v>708.66</v>
      </c>
      <c r="BL541" s="78">
        <v>778.48</v>
      </c>
      <c r="BM541" s="78">
        <v>827.5</v>
      </c>
      <c r="BN541" s="78">
        <v>558.55999999999995</v>
      </c>
      <c r="BO541" s="78"/>
      <c r="BP541" s="79"/>
      <c r="BQ541" s="65" t="s">
        <v>396</v>
      </c>
      <c r="BR541" s="68">
        <v>1</v>
      </c>
      <c r="BS541" s="78">
        <v>643.05999999999995</v>
      </c>
      <c r="BT541" s="78">
        <v>709.58</v>
      </c>
      <c r="BU541" s="78">
        <v>703.22</v>
      </c>
      <c r="BV541" s="78"/>
      <c r="BW541" s="78"/>
      <c r="BX541" s="79">
        <v>502.58</v>
      </c>
      <c r="BY541" s="65" t="s">
        <v>397</v>
      </c>
      <c r="BZ541" s="78">
        <v>682.69</v>
      </c>
      <c r="CA541" s="78">
        <v>735.85</v>
      </c>
      <c r="CB541" s="78">
        <v>646.99</v>
      </c>
      <c r="CC541" s="78">
        <v>529.19000000000005</v>
      </c>
      <c r="CD541" s="78"/>
      <c r="CE541" s="79">
        <v>612.76</v>
      </c>
      <c r="CF541" s="65" t="s">
        <v>398</v>
      </c>
      <c r="CG541" s="78">
        <v>687.59</v>
      </c>
      <c r="CH541" s="78">
        <v>776.72</v>
      </c>
      <c r="CI541" s="78">
        <v>695.95</v>
      </c>
      <c r="CJ541" s="78"/>
      <c r="CK541" s="78"/>
      <c r="CL541" s="79"/>
      <c r="CM541" s="65" t="s">
        <v>399</v>
      </c>
      <c r="CN541" s="78">
        <v>632.53</v>
      </c>
      <c r="CO541" s="78">
        <v>662.27</v>
      </c>
      <c r="CP541" s="78">
        <v>694.73</v>
      </c>
      <c r="CQ541" s="78">
        <v>506.38</v>
      </c>
      <c r="CR541" s="78"/>
      <c r="CS541" s="79">
        <v>661.6</v>
      </c>
      <c r="CT541" s="65" t="s">
        <v>400</v>
      </c>
      <c r="CU541" s="78">
        <v>655.25</v>
      </c>
      <c r="CV541" s="78">
        <v>771.73</v>
      </c>
      <c r="CW541" s="78">
        <v>688.94</v>
      </c>
      <c r="CX541" s="78">
        <v>526.4</v>
      </c>
      <c r="CY541" s="78"/>
      <c r="CZ541" s="79"/>
      <c r="DA541" s="65" t="s">
        <v>401</v>
      </c>
      <c r="DB541" s="68">
        <v>0.13079589300896</v>
      </c>
      <c r="DC541" s="78">
        <v>628.34</v>
      </c>
      <c r="DD541" s="78">
        <v>684.32</v>
      </c>
      <c r="DE541" s="78">
        <v>642.6</v>
      </c>
      <c r="DF541" s="78">
        <v>686.42</v>
      </c>
      <c r="DG541" s="78"/>
      <c r="DH541" s="79">
        <v>610.63</v>
      </c>
      <c r="DI541" s="65" t="s">
        <v>402</v>
      </c>
      <c r="DJ541" s="68">
        <v>3.2794411832223801E-3</v>
      </c>
      <c r="DK541" s="78">
        <v>633.96</v>
      </c>
      <c r="DL541" s="78">
        <v>712.45</v>
      </c>
      <c r="DM541" s="78">
        <v>712.45</v>
      </c>
      <c r="DN541" s="78">
        <v>459.92</v>
      </c>
      <c r="DO541" s="78"/>
      <c r="DP541" s="79">
        <v>598.29999999999995</v>
      </c>
      <c r="DQ541" s="65" t="s">
        <v>403</v>
      </c>
      <c r="DR541" s="78">
        <v>641.67999999999995</v>
      </c>
      <c r="DS541" s="78">
        <v>703.68</v>
      </c>
      <c r="DT541" s="78">
        <v>818.18</v>
      </c>
      <c r="DU541" s="78">
        <v>724.33</v>
      </c>
      <c r="DV541" s="78"/>
      <c r="DW541" s="79"/>
      <c r="DX541" s="65" t="s">
        <v>404</v>
      </c>
      <c r="DY541" s="78">
        <v>677.64</v>
      </c>
      <c r="DZ541" s="78">
        <v>726.44</v>
      </c>
      <c r="EA541" s="78">
        <v>751.87</v>
      </c>
      <c r="EB541" s="78">
        <v>521.54</v>
      </c>
      <c r="EC541" s="78"/>
      <c r="ED541" s="79">
        <v>552.37</v>
      </c>
      <c r="EE541" s="65" t="s">
        <v>405</v>
      </c>
      <c r="EF541" s="68">
        <v>0.28962001853568098</v>
      </c>
      <c r="EG541" s="78">
        <v>660.49</v>
      </c>
      <c r="EH541" s="78">
        <v>740.94</v>
      </c>
      <c r="EI541" s="78">
        <v>654.08000000000004</v>
      </c>
      <c r="EJ541" s="78"/>
      <c r="EK541" s="78">
        <v>408.76</v>
      </c>
      <c r="EL541" s="79">
        <v>393.83</v>
      </c>
      <c r="EM541" s="65" t="s">
        <v>406</v>
      </c>
      <c r="EN541" s="78">
        <v>657.72</v>
      </c>
      <c r="EO541" s="78">
        <v>704.36</v>
      </c>
      <c r="EP541" s="78">
        <v>660.51</v>
      </c>
      <c r="EQ541" s="78"/>
      <c r="ER541" s="78"/>
      <c r="ES541" s="79">
        <v>514.34</v>
      </c>
      <c r="ET541" s="65" t="s">
        <v>407</v>
      </c>
      <c r="EU541" s="68">
        <v>1</v>
      </c>
      <c r="EV541" s="78">
        <v>637.62</v>
      </c>
      <c r="EW541" s="78">
        <v>714.14</v>
      </c>
      <c r="EX541" s="78">
        <v>714.14</v>
      </c>
      <c r="EY541" s="78"/>
      <c r="EZ541" s="78"/>
      <c r="FA541" s="79">
        <v>412.49</v>
      </c>
      <c r="FB541" s="65" t="s">
        <v>408</v>
      </c>
      <c r="FC541" s="78">
        <v>710.96</v>
      </c>
      <c r="FD541" s="78">
        <v>730.14</v>
      </c>
      <c r="FE541" s="78">
        <v>699.27</v>
      </c>
      <c r="FF541" s="78"/>
      <c r="FG541" s="78"/>
      <c r="FH541" s="79"/>
      <c r="FI541" s="65" t="s">
        <v>409</v>
      </c>
      <c r="FJ541" s="78">
        <v>626.97</v>
      </c>
      <c r="FK541" s="78">
        <v>693.58</v>
      </c>
      <c r="FL541" s="78">
        <v>386.14</v>
      </c>
      <c r="FM541" s="78">
        <v>432.17</v>
      </c>
      <c r="FN541" s="78"/>
      <c r="FO541" s="79">
        <v>498.4</v>
      </c>
      <c r="FP541" s="65" t="s">
        <v>410</v>
      </c>
      <c r="FQ541" s="68">
        <v>0.238242721684852</v>
      </c>
      <c r="FR541" s="78">
        <v>620.97</v>
      </c>
      <c r="FS541" s="78">
        <v>678.85</v>
      </c>
      <c r="FT541" s="78">
        <v>670.08</v>
      </c>
      <c r="FU541" s="78">
        <v>571.94000000000005</v>
      </c>
      <c r="FV541" s="78">
        <v>462.11</v>
      </c>
      <c r="FW541" s="79">
        <v>401.79</v>
      </c>
      <c r="FX541" s="65" t="s">
        <v>411</v>
      </c>
      <c r="FY541" s="78">
        <v>657.95</v>
      </c>
      <c r="FZ541" s="78">
        <v>733.84</v>
      </c>
      <c r="GA541" s="78">
        <v>705.77</v>
      </c>
      <c r="GB541" s="78">
        <v>664.88</v>
      </c>
      <c r="GC541" s="78"/>
      <c r="GD541" s="79">
        <v>529.4</v>
      </c>
      <c r="GE541" s="65" t="s">
        <v>412</v>
      </c>
      <c r="GF541" s="68">
        <v>0.220400246848276</v>
      </c>
      <c r="GG541" s="78">
        <v>619.91</v>
      </c>
      <c r="GH541" s="78">
        <v>703.76</v>
      </c>
      <c r="GI541" s="78">
        <v>613.9</v>
      </c>
      <c r="GJ541" s="78">
        <v>597.30999999999995</v>
      </c>
      <c r="GK541" s="78"/>
      <c r="GL541" s="79">
        <v>440.94</v>
      </c>
      <c r="GM541" s="65" t="s">
        <v>413</v>
      </c>
      <c r="GN541" s="68">
        <v>0.113562805909808</v>
      </c>
      <c r="GO541" s="78">
        <v>636.63</v>
      </c>
      <c r="GP541" s="78">
        <v>727.91</v>
      </c>
      <c r="GQ541" s="78">
        <v>638.95000000000005</v>
      </c>
      <c r="GR541" s="78">
        <v>576.22</v>
      </c>
      <c r="GS541" s="78"/>
      <c r="GT541" s="79"/>
      <c r="GU541" s="65" t="s">
        <v>414</v>
      </c>
      <c r="GV541" s="68">
        <v>1</v>
      </c>
      <c r="GW541" s="78">
        <v>622.69000000000005</v>
      </c>
      <c r="GX541" s="78">
        <v>669.61</v>
      </c>
      <c r="GY541" s="78">
        <v>633.6</v>
      </c>
      <c r="GZ541" s="78">
        <v>522</v>
      </c>
      <c r="HA541" s="78"/>
      <c r="HB541" s="79">
        <v>583.67999999999995</v>
      </c>
      <c r="HC541" s="65" t="s">
        <v>415</v>
      </c>
      <c r="HD541" s="68">
        <v>1</v>
      </c>
      <c r="HE541" s="78">
        <v>624</v>
      </c>
      <c r="HF541" s="78">
        <v>723.95</v>
      </c>
      <c r="HG541" s="78"/>
      <c r="HH541" s="78">
        <v>479.36</v>
      </c>
      <c r="HI541" s="78">
        <v>472.72</v>
      </c>
      <c r="HJ541" s="79">
        <v>500.05</v>
      </c>
      <c r="HK541" s="85" t="s">
        <v>416</v>
      </c>
      <c r="HL541" s="68">
        <v>1.21204775468153</v>
      </c>
      <c r="HM541" s="78">
        <v>600.78</v>
      </c>
      <c r="HN541" s="78">
        <v>680.75</v>
      </c>
      <c r="HO541" s="78">
        <v>623.25</v>
      </c>
      <c r="HP541" s="78"/>
      <c r="HQ541" s="78"/>
      <c r="HR541" s="79"/>
    </row>
    <row r="542" spans="1:226" x14ac:dyDescent="0.25">
      <c r="A542" s="81">
        <v>41659</v>
      </c>
      <c r="B542" s="82" t="s">
        <v>387</v>
      </c>
      <c r="C542" s="83">
        <v>637.72336931198458</v>
      </c>
      <c r="D542" s="83">
        <v>700.06269067968083</v>
      </c>
      <c r="E542" s="83">
        <v>662.90823225283293</v>
      </c>
      <c r="F542" s="83">
        <v>533.89284901678479</v>
      </c>
      <c r="G542" s="83">
        <v>473.04340040241448</v>
      </c>
      <c r="H542" s="84">
        <v>486.14187247106088</v>
      </c>
      <c r="I542" s="82" t="s">
        <v>388</v>
      </c>
      <c r="J542" s="83">
        <v>646.21495853614215</v>
      </c>
      <c r="K542" s="83">
        <v>699.73149282979477</v>
      </c>
      <c r="L542" s="83">
        <v>662.19906051825694</v>
      </c>
      <c r="M542" s="83">
        <v>530.48952966974127</v>
      </c>
      <c r="N542" s="83"/>
      <c r="O542" s="84">
        <v>549.63465462158058</v>
      </c>
      <c r="P542" s="65" t="s">
        <v>389</v>
      </c>
      <c r="Q542" s="78">
        <v>618.46</v>
      </c>
      <c r="R542" s="78">
        <v>692.25</v>
      </c>
      <c r="S542" s="78">
        <v>657.67</v>
      </c>
      <c r="T542" s="78">
        <v>485</v>
      </c>
      <c r="U542" s="78"/>
      <c r="V542" s="79"/>
      <c r="W542" s="65" t="s">
        <v>390</v>
      </c>
      <c r="X542" s="78">
        <v>628.83000000000004</v>
      </c>
      <c r="Y542" s="78">
        <v>674.62</v>
      </c>
      <c r="Z542" s="78">
        <v>657.87</v>
      </c>
      <c r="AA542" s="78">
        <v>444.03</v>
      </c>
      <c r="AB542" s="78"/>
      <c r="AC542" s="79">
        <v>557.02</v>
      </c>
      <c r="AD542" s="65" t="s">
        <v>391</v>
      </c>
      <c r="AE542" s="68">
        <v>0.51129972389814904</v>
      </c>
      <c r="AF542" s="78">
        <v>735.05</v>
      </c>
      <c r="AG542" s="78">
        <v>803.59</v>
      </c>
      <c r="AH542" s="78">
        <v>660.09</v>
      </c>
      <c r="AI542" s="78"/>
      <c r="AJ542" s="78"/>
      <c r="AK542" s="79">
        <v>479.42</v>
      </c>
      <c r="AL542" s="69" t="s">
        <v>392</v>
      </c>
      <c r="AM542" s="70">
        <v>1</v>
      </c>
      <c r="AN542" s="78">
        <v>685.39</v>
      </c>
      <c r="AO542" s="78">
        <v>766.03</v>
      </c>
      <c r="AP542" s="78">
        <v>724.46</v>
      </c>
      <c r="AQ542" s="78">
        <v>728.3</v>
      </c>
      <c r="AR542" s="78"/>
      <c r="AS542" s="79"/>
      <c r="AT542" s="65" t="s">
        <v>393</v>
      </c>
      <c r="AU542" s="68">
        <v>3.6331928498764703E-2</v>
      </c>
      <c r="AV542" s="78">
        <v>622.32000000000005</v>
      </c>
      <c r="AW542" s="78">
        <v>702.39</v>
      </c>
      <c r="AX542" s="78">
        <v>645.24</v>
      </c>
      <c r="AY542" s="78">
        <v>352.78</v>
      </c>
      <c r="AZ542" s="78"/>
      <c r="BA542" s="79">
        <v>468.48</v>
      </c>
      <c r="BB542" s="65" t="s">
        <v>394</v>
      </c>
      <c r="BC542" s="78">
        <v>626.16999999999996</v>
      </c>
      <c r="BD542" s="78">
        <v>686.74</v>
      </c>
      <c r="BE542" s="78">
        <v>634.63</v>
      </c>
      <c r="BF542" s="78"/>
      <c r="BG542" s="78"/>
      <c r="BH542" s="79">
        <v>529.16999999999996</v>
      </c>
      <c r="BI542" s="65" t="s">
        <v>395</v>
      </c>
      <c r="BJ542" s="68">
        <v>0.13400694155957299</v>
      </c>
      <c r="BK542" s="78">
        <v>704.34</v>
      </c>
      <c r="BL542" s="78">
        <v>773.09</v>
      </c>
      <c r="BM542" s="78">
        <v>821.03</v>
      </c>
      <c r="BN542" s="78">
        <v>565.24</v>
      </c>
      <c r="BO542" s="78"/>
      <c r="BP542" s="79"/>
      <c r="BQ542" s="65" t="s">
        <v>396</v>
      </c>
      <c r="BR542" s="68">
        <v>1</v>
      </c>
      <c r="BS542" s="78">
        <v>642.23</v>
      </c>
      <c r="BT542" s="78">
        <v>711.25</v>
      </c>
      <c r="BU542" s="78">
        <v>734.88</v>
      </c>
      <c r="BV542" s="78"/>
      <c r="BW542" s="78"/>
      <c r="BX542" s="79">
        <v>530.08000000000004</v>
      </c>
      <c r="BY542" s="65" t="s">
        <v>397</v>
      </c>
      <c r="BZ542" s="78">
        <v>681.31</v>
      </c>
      <c r="CA542" s="78">
        <v>732.48</v>
      </c>
      <c r="CB542" s="78">
        <v>657.39</v>
      </c>
      <c r="CC542" s="78">
        <v>520.26</v>
      </c>
      <c r="CD542" s="78"/>
      <c r="CE542" s="79">
        <v>612.23</v>
      </c>
      <c r="CF542" s="65" t="s">
        <v>398</v>
      </c>
      <c r="CG542" s="78">
        <v>677.91</v>
      </c>
      <c r="CH542" s="78">
        <v>771.07</v>
      </c>
      <c r="CI542" s="78">
        <v>693.53</v>
      </c>
      <c r="CJ542" s="78"/>
      <c r="CK542" s="78"/>
      <c r="CL542" s="79"/>
      <c r="CM542" s="65" t="s">
        <v>399</v>
      </c>
      <c r="CN542" s="78">
        <v>632.37</v>
      </c>
      <c r="CO542" s="78">
        <v>661.43</v>
      </c>
      <c r="CP542" s="78">
        <v>694.65</v>
      </c>
      <c r="CQ542" s="78">
        <v>504.96</v>
      </c>
      <c r="CR542" s="78"/>
      <c r="CS542" s="79">
        <v>662.27</v>
      </c>
      <c r="CT542" s="65" t="s">
        <v>400</v>
      </c>
      <c r="CU542" s="78">
        <v>655.25</v>
      </c>
      <c r="CV542" s="78">
        <v>771.73</v>
      </c>
      <c r="CW542" s="78">
        <v>688.94</v>
      </c>
      <c r="CX542" s="78">
        <v>526.4</v>
      </c>
      <c r="CY542" s="78"/>
      <c r="CZ542" s="79"/>
      <c r="DA542" s="65" t="s">
        <v>401</v>
      </c>
      <c r="DB542" s="68">
        <v>0.131027253668763</v>
      </c>
      <c r="DC542" s="78">
        <v>646.23</v>
      </c>
      <c r="DD542" s="78">
        <v>704.4</v>
      </c>
      <c r="DE542" s="78">
        <v>662.6</v>
      </c>
      <c r="DF542" s="78">
        <v>687.63</v>
      </c>
      <c r="DG542" s="78"/>
      <c r="DH542" s="79">
        <v>611.71</v>
      </c>
      <c r="DI542" s="65" t="s">
        <v>402</v>
      </c>
      <c r="DJ542" s="68">
        <v>3.3144410195220602E-3</v>
      </c>
      <c r="DK542" s="78">
        <v>641.19000000000005</v>
      </c>
      <c r="DL542" s="78">
        <v>715.04</v>
      </c>
      <c r="DM542" s="78">
        <v>715.04</v>
      </c>
      <c r="DN542" s="78">
        <v>457.12</v>
      </c>
      <c r="DO542" s="78"/>
      <c r="DP542" s="79">
        <v>613.49</v>
      </c>
      <c r="DQ542" s="65" t="s">
        <v>403</v>
      </c>
      <c r="DR542" s="78">
        <v>641.67999999999995</v>
      </c>
      <c r="DS542" s="78">
        <v>703.68</v>
      </c>
      <c r="DT542" s="78">
        <v>816.12</v>
      </c>
      <c r="DU542" s="78">
        <v>724.59</v>
      </c>
      <c r="DV542" s="78"/>
      <c r="DW542" s="79"/>
      <c r="DX542" s="65" t="s">
        <v>404</v>
      </c>
      <c r="DY542" s="78">
        <v>680.08</v>
      </c>
      <c r="DZ542" s="78">
        <v>728.45</v>
      </c>
      <c r="EA542" s="78">
        <v>742.46</v>
      </c>
      <c r="EB542" s="78">
        <v>518.66</v>
      </c>
      <c r="EC542" s="78"/>
      <c r="ED542" s="79">
        <v>560.54999999999995</v>
      </c>
      <c r="EE542" s="65" t="s">
        <v>405</v>
      </c>
      <c r="EF542" s="68">
        <v>0.28962001853568098</v>
      </c>
      <c r="EG542" s="78">
        <v>663.91</v>
      </c>
      <c r="EH542" s="78">
        <v>744.67</v>
      </c>
      <c r="EI542" s="78">
        <v>647.14</v>
      </c>
      <c r="EJ542" s="78"/>
      <c r="EK542" s="78">
        <v>408.06</v>
      </c>
      <c r="EL542" s="79">
        <v>397.81</v>
      </c>
      <c r="EM542" s="65" t="s">
        <v>406</v>
      </c>
      <c r="EN542" s="78">
        <v>657.72</v>
      </c>
      <c r="EO542" s="78">
        <v>704.36</v>
      </c>
      <c r="EP542" s="78">
        <v>660.51</v>
      </c>
      <c r="EQ542" s="78"/>
      <c r="ER542" s="78"/>
      <c r="ES542" s="79">
        <v>533.23</v>
      </c>
      <c r="ET542" s="65" t="s">
        <v>407</v>
      </c>
      <c r="EU542" s="68">
        <v>1</v>
      </c>
      <c r="EV542" s="78">
        <v>635.54999999999995</v>
      </c>
      <c r="EW542" s="78">
        <v>714.14</v>
      </c>
      <c r="EX542" s="78">
        <v>714.14</v>
      </c>
      <c r="EY542" s="78"/>
      <c r="EZ542" s="78"/>
      <c r="FA542" s="79">
        <v>415.38</v>
      </c>
      <c r="FB542" s="65" t="s">
        <v>408</v>
      </c>
      <c r="FC542" s="78">
        <v>710.96</v>
      </c>
      <c r="FD542" s="78">
        <v>730.14</v>
      </c>
      <c r="FE542" s="78">
        <v>699.27</v>
      </c>
      <c r="FF542" s="78"/>
      <c r="FG542" s="78"/>
      <c r="FH542" s="79"/>
      <c r="FI542" s="65" t="s">
        <v>409</v>
      </c>
      <c r="FJ542" s="78">
        <v>624.5</v>
      </c>
      <c r="FK542" s="78">
        <v>692.75</v>
      </c>
      <c r="FL542" s="78">
        <v>381.18</v>
      </c>
      <c r="FM542" s="78">
        <v>430.17</v>
      </c>
      <c r="FN542" s="78"/>
      <c r="FO542" s="79">
        <v>498.4</v>
      </c>
      <c r="FP542" s="65" t="s">
        <v>410</v>
      </c>
      <c r="FQ542" s="68">
        <v>0.240511809129828</v>
      </c>
      <c r="FR542" s="78">
        <v>630.16999999999996</v>
      </c>
      <c r="FS542" s="78">
        <v>688.48</v>
      </c>
      <c r="FT542" s="78">
        <v>667.17</v>
      </c>
      <c r="FU542" s="78">
        <v>579.66999999999996</v>
      </c>
      <c r="FV542" s="78">
        <v>474.49</v>
      </c>
      <c r="FW542" s="79">
        <v>407.61</v>
      </c>
      <c r="FX542" s="65" t="s">
        <v>411</v>
      </c>
      <c r="FY542" s="78">
        <v>660.39</v>
      </c>
      <c r="FZ542" s="78">
        <v>733.03</v>
      </c>
      <c r="GA542" s="78">
        <v>709.02</v>
      </c>
      <c r="GB542" s="78">
        <v>667.54</v>
      </c>
      <c r="GC542" s="78"/>
      <c r="GD542" s="79">
        <v>529.4</v>
      </c>
      <c r="GE542" s="65" t="s">
        <v>412</v>
      </c>
      <c r="GF542" s="68">
        <v>0.220458553791887</v>
      </c>
      <c r="GG542" s="78">
        <v>611.66</v>
      </c>
      <c r="GH542" s="78">
        <v>697.96</v>
      </c>
      <c r="GI542" s="78">
        <v>600.73</v>
      </c>
      <c r="GJ542" s="78">
        <v>592.79999999999995</v>
      </c>
      <c r="GK542" s="78"/>
      <c r="GL542" s="79">
        <v>440.97</v>
      </c>
      <c r="GM542" s="65" t="s">
        <v>413</v>
      </c>
      <c r="GN542" s="68">
        <v>0.113856313332574</v>
      </c>
      <c r="GO542" s="78">
        <v>629.16999999999996</v>
      </c>
      <c r="GP542" s="78">
        <v>720.69</v>
      </c>
      <c r="GQ542" s="78">
        <v>642.41999999999996</v>
      </c>
      <c r="GR542" s="78">
        <v>580.89</v>
      </c>
      <c r="GS542" s="78"/>
      <c r="GT542" s="79"/>
      <c r="GU542" s="65" t="s">
        <v>414</v>
      </c>
      <c r="GV542" s="68">
        <v>1</v>
      </c>
      <c r="GW542" s="78">
        <v>635.79999999999995</v>
      </c>
      <c r="GX542" s="78">
        <v>683.55</v>
      </c>
      <c r="GY542" s="78">
        <v>648.35</v>
      </c>
      <c r="GZ542" s="78">
        <v>522</v>
      </c>
      <c r="HA542" s="78"/>
      <c r="HB542" s="79">
        <v>583.67999999999995</v>
      </c>
      <c r="HC542" s="65" t="s">
        <v>415</v>
      </c>
      <c r="HD542" s="68">
        <v>1</v>
      </c>
      <c r="HE542" s="78">
        <v>633.16</v>
      </c>
      <c r="HF542" s="78">
        <v>733.12</v>
      </c>
      <c r="HG542" s="78"/>
      <c r="HH542" s="78">
        <v>481.46</v>
      </c>
      <c r="HI542" s="78">
        <v>474.83</v>
      </c>
      <c r="HJ542" s="79">
        <v>500.05</v>
      </c>
      <c r="HK542" s="85" t="s">
        <v>416</v>
      </c>
      <c r="HL542" s="68">
        <v>1.21036068748487</v>
      </c>
      <c r="HM542" s="78">
        <v>603.44000000000005</v>
      </c>
      <c r="HN542" s="78">
        <v>682.75</v>
      </c>
      <c r="HO542" s="78">
        <v>620.46</v>
      </c>
      <c r="HP542" s="78"/>
      <c r="HQ542" s="78"/>
      <c r="HR542" s="79"/>
    </row>
    <row r="543" spans="1:226" x14ac:dyDescent="0.25">
      <c r="A543" s="81">
        <v>41652</v>
      </c>
      <c r="B543" s="82" t="s">
        <v>387</v>
      </c>
      <c r="C543" s="83">
        <v>642.35370336754966</v>
      </c>
      <c r="D543" s="83">
        <v>704.60706011500622</v>
      </c>
      <c r="E543" s="83">
        <v>666.18050599022797</v>
      </c>
      <c r="F543" s="83">
        <v>533.63403262772249</v>
      </c>
      <c r="G543" s="83">
        <v>479.70309859154924</v>
      </c>
      <c r="H543" s="84">
        <v>490.33185002986801</v>
      </c>
      <c r="I543" s="82" t="s">
        <v>388</v>
      </c>
      <c r="J543" s="83">
        <v>650.18726708139241</v>
      </c>
      <c r="K543" s="83">
        <v>704.68028000054426</v>
      </c>
      <c r="L543" s="83">
        <v>665.66838725929802</v>
      </c>
      <c r="M543" s="83">
        <v>530.88459878862886</v>
      </c>
      <c r="N543" s="83"/>
      <c r="O543" s="84">
        <v>555.57532393278893</v>
      </c>
      <c r="P543" s="65" t="s">
        <v>389</v>
      </c>
      <c r="Q543" s="78">
        <v>625.96</v>
      </c>
      <c r="R543" s="78">
        <v>698.91</v>
      </c>
      <c r="S543" s="78">
        <v>657</v>
      </c>
      <c r="T543" s="78">
        <v>485</v>
      </c>
      <c r="U543" s="78"/>
      <c r="V543" s="79"/>
      <c r="W543" s="65" t="s">
        <v>390</v>
      </c>
      <c r="X543" s="78">
        <v>636.1</v>
      </c>
      <c r="Y543" s="78">
        <v>687.93</v>
      </c>
      <c r="Z543" s="78">
        <v>657.87</v>
      </c>
      <c r="AA543" s="78">
        <v>444.03</v>
      </c>
      <c r="AB543" s="78"/>
      <c r="AC543" s="79">
        <v>557.02</v>
      </c>
      <c r="AD543" s="65" t="s">
        <v>391</v>
      </c>
      <c r="AE543" s="68">
        <v>0.51129972389814904</v>
      </c>
      <c r="AF543" s="78">
        <v>736.27</v>
      </c>
      <c r="AG543" s="78">
        <v>801.76</v>
      </c>
      <c r="AH543" s="78">
        <v>660.09</v>
      </c>
      <c r="AI543" s="78"/>
      <c r="AJ543" s="78"/>
      <c r="AK543" s="79">
        <v>494.79</v>
      </c>
      <c r="AL543" s="69" t="s">
        <v>392</v>
      </c>
      <c r="AM543" s="70">
        <v>1</v>
      </c>
      <c r="AN543" s="78">
        <v>686.25</v>
      </c>
      <c r="AO543" s="78">
        <v>766.22</v>
      </c>
      <c r="AP543" s="78">
        <v>725.69</v>
      </c>
      <c r="AQ543" s="78">
        <v>724.61</v>
      </c>
      <c r="AR543" s="78"/>
      <c r="AS543" s="79"/>
      <c r="AT543" s="65" t="s">
        <v>393</v>
      </c>
      <c r="AU543" s="68">
        <v>3.6483035388544298E-2</v>
      </c>
      <c r="AV543" s="78">
        <v>626.16999999999996</v>
      </c>
      <c r="AW543" s="78">
        <v>706.64</v>
      </c>
      <c r="AX543" s="78">
        <v>651.73</v>
      </c>
      <c r="AY543" s="78">
        <v>355.78</v>
      </c>
      <c r="AZ543" s="78"/>
      <c r="BA543" s="79">
        <v>466.9</v>
      </c>
      <c r="BB543" s="65" t="s">
        <v>394</v>
      </c>
      <c r="BC543" s="78">
        <v>627.85</v>
      </c>
      <c r="BD543" s="78">
        <v>685.06</v>
      </c>
      <c r="BE543" s="78">
        <v>641.64</v>
      </c>
      <c r="BF543" s="78"/>
      <c r="BG543" s="78"/>
      <c r="BH543" s="79">
        <v>519.09</v>
      </c>
      <c r="BI543" s="65" t="s">
        <v>395</v>
      </c>
      <c r="BJ543" s="68">
        <v>0.13401232913427999</v>
      </c>
      <c r="BK543" s="78">
        <v>712.95</v>
      </c>
      <c r="BL543" s="78">
        <v>761.32</v>
      </c>
      <c r="BM543" s="78">
        <v>820.64</v>
      </c>
      <c r="BN543" s="78">
        <v>558.55999999999995</v>
      </c>
      <c r="BO543" s="78"/>
      <c r="BP543" s="79"/>
      <c r="BQ543" s="65" t="s">
        <v>396</v>
      </c>
      <c r="BR543" s="68">
        <v>1</v>
      </c>
      <c r="BS543" s="78">
        <v>643.9</v>
      </c>
      <c r="BT543" s="78">
        <v>720.41</v>
      </c>
      <c r="BU543" s="78">
        <v>695.72</v>
      </c>
      <c r="BV543" s="78"/>
      <c r="BW543" s="78"/>
      <c r="BX543" s="79">
        <v>530.08000000000004</v>
      </c>
      <c r="BY543" s="65" t="s">
        <v>397</v>
      </c>
      <c r="BZ543" s="78">
        <v>688.22</v>
      </c>
      <c r="CA543" s="78">
        <v>738.54</v>
      </c>
      <c r="CB543" s="78">
        <v>653.22</v>
      </c>
      <c r="CC543" s="78">
        <v>521.75</v>
      </c>
      <c r="CD543" s="78"/>
      <c r="CE543" s="79">
        <v>612.59</v>
      </c>
      <c r="CF543" s="65" t="s">
        <v>398</v>
      </c>
      <c r="CG543" s="78">
        <v>681.95</v>
      </c>
      <c r="CH543" s="78">
        <v>775.91</v>
      </c>
      <c r="CI543" s="78">
        <v>694.34</v>
      </c>
      <c r="CJ543" s="78"/>
      <c r="CK543" s="78"/>
      <c r="CL543" s="79"/>
      <c r="CM543" s="65" t="s">
        <v>399</v>
      </c>
      <c r="CN543" s="78">
        <v>637.5</v>
      </c>
      <c r="CO543" s="78">
        <v>669.18</v>
      </c>
      <c r="CP543" s="78">
        <v>696.57</v>
      </c>
      <c r="CQ543" s="78">
        <v>505.5</v>
      </c>
      <c r="CR543" s="78"/>
      <c r="CS543" s="79">
        <v>663.02</v>
      </c>
      <c r="CT543" s="65" t="s">
        <v>400</v>
      </c>
      <c r="CU543" s="78">
        <v>660.06</v>
      </c>
      <c r="CV543" s="78">
        <v>775.71</v>
      </c>
      <c r="CW543" s="78">
        <v>693.74</v>
      </c>
      <c r="CX543" s="78">
        <v>526.6</v>
      </c>
      <c r="CY543" s="78"/>
      <c r="CZ543" s="79"/>
      <c r="DA543" s="65" t="s">
        <v>401</v>
      </c>
      <c r="DB543" s="68">
        <v>0.13110627474630901</v>
      </c>
      <c r="DC543" s="78">
        <v>646.62</v>
      </c>
      <c r="DD543" s="78">
        <v>704.83</v>
      </c>
      <c r="DE543" s="78">
        <v>663</v>
      </c>
      <c r="DF543" s="78">
        <v>688.05</v>
      </c>
      <c r="DG543" s="78"/>
      <c r="DH543" s="79">
        <v>612.08000000000004</v>
      </c>
      <c r="DI543" s="65" t="s">
        <v>402</v>
      </c>
      <c r="DJ543" s="68">
        <v>3.3462722527104801E-3</v>
      </c>
      <c r="DK543" s="78">
        <v>647.65</v>
      </c>
      <c r="DL543" s="78">
        <v>726.75</v>
      </c>
      <c r="DM543" s="78">
        <v>726.75</v>
      </c>
      <c r="DN543" s="78">
        <v>461.22</v>
      </c>
      <c r="DO543" s="78"/>
      <c r="DP543" s="79">
        <v>621.30999999999995</v>
      </c>
      <c r="DQ543" s="65" t="s">
        <v>403</v>
      </c>
      <c r="DR543" s="78">
        <v>641.67999999999995</v>
      </c>
      <c r="DS543" s="78">
        <v>703.68</v>
      </c>
      <c r="DT543" s="78">
        <v>813.23</v>
      </c>
      <c r="DU543" s="78">
        <v>723.5</v>
      </c>
      <c r="DV543" s="78"/>
      <c r="DW543" s="79"/>
      <c r="DX543" s="65" t="s">
        <v>404</v>
      </c>
      <c r="DY543" s="78">
        <v>683.6</v>
      </c>
      <c r="DZ543" s="78">
        <v>734.8</v>
      </c>
      <c r="EA543" s="78">
        <v>739.56</v>
      </c>
      <c r="EB543" s="78">
        <v>512.77</v>
      </c>
      <c r="EC543" s="78"/>
      <c r="ED543" s="79">
        <v>572.79999999999995</v>
      </c>
      <c r="EE543" s="65" t="s">
        <v>405</v>
      </c>
      <c r="EF543" s="68">
        <v>0.28962001853568098</v>
      </c>
      <c r="EG543" s="78">
        <v>659</v>
      </c>
      <c r="EH543" s="78">
        <v>738.15</v>
      </c>
      <c r="EI543" s="78">
        <v>639</v>
      </c>
      <c r="EJ543" s="78"/>
      <c r="EK543" s="78">
        <v>408.02</v>
      </c>
      <c r="EL543" s="79">
        <v>411.95</v>
      </c>
      <c r="EM543" s="65" t="s">
        <v>406</v>
      </c>
      <c r="EN543" s="78">
        <v>670.77</v>
      </c>
      <c r="EO543" s="78">
        <v>704.36</v>
      </c>
      <c r="EP543" s="78">
        <v>660.51</v>
      </c>
      <c r="EQ543" s="78"/>
      <c r="ER543" s="78"/>
      <c r="ES543" s="79">
        <v>533.23</v>
      </c>
      <c r="ET543" s="65" t="s">
        <v>407</v>
      </c>
      <c r="EU543" s="68">
        <v>1</v>
      </c>
      <c r="EV543" s="78">
        <v>635.76</v>
      </c>
      <c r="EW543" s="78">
        <v>714.14</v>
      </c>
      <c r="EX543" s="78">
        <v>714.14</v>
      </c>
      <c r="EY543" s="78"/>
      <c r="EZ543" s="78"/>
      <c r="FA543" s="79">
        <v>419.1</v>
      </c>
      <c r="FB543" s="65" t="s">
        <v>408</v>
      </c>
      <c r="FC543" s="78">
        <v>710.96</v>
      </c>
      <c r="FD543" s="78">
        <v>730.14</v>
      </c>
      <c r="FE543" s="78">
        <v>699.27</v>
      </c>
      <c r="FF543" s="78"/>
      <c r="FG543" s="78"/>
      <c r="FH543" s="79"/>
      <c r="FI543" s="65" t="s">
        <v>409</v>
      </c>
      <c r="FJ543" s="78">
        <v>631.11</v>
      </c>
      <c r="FK543" s="78">
        <v>701.84</v>
      </c>
      <c r="FL543" s="78">
        <v>381.18</v>
      </c>
      <c r="FM543" s="78">
        <v>432.17</v>
      </c>
      <c r="FN543" s="78"/>
      <c r="FO543" s="79">
        <v>500.06</v>
      </c>
      <c r="FP543" s="65" t="s">
        <v>410</v>
      </c>
      <c r="FQ543" s="68">
        <v>0.240720234942949</v>
      </c>
      <c r="FR543" s="78">
        <v>633.09</v>
      </c>
      <c r="FS543" s="78">
        <v>692.46</v>
      </c>
      <c r="FT543" s="78">
        <v>667.63</v>
      </c>
      <c r="FU543" s="78">
        <v>582.38</v>
      </c>
      <c r="FV543" s="78">
        <v>479.3</v>
      </c>
      <c r="FW543" s="79">
        <v>406.87</v>
      </c>
      <c r="FX543" s="65" t="s">
        <v>411</v>
      </c>
      <c r="FY543" s="78">
        <v>669.33</v>
      </c>
      <c r="FZ543" s="78">
        <v>742.79</v>
      </c>
      <c r="GA543" s="78">
        <v>713.9</v>
      </c>
      <c r="GB543" s="78">
        <v>667.54</v>
      </c>
      <c r="GC543" s="78"/>
      <c r="GD543" s="79">
        <v>528.59</v>
      </c>
      <c r="GE543" s="65" t="s">
        <v>412</v>
      </c>
      <c r="GF543" s="68">
        <v>0.2210433244916</v>
      </c>
      <c r="GG543" s="78">
        <v>608.46</v>
      </c>
      <c r="GH543" s="78">
        <v>694.5</v>
      </c>
      <c r="GI543" s="78">
        <v>607.66999999999996</v>
      </c>
      <c r="GJ543" s="78">
        <v>603.21</v>
      </c>
      <c r="GK543" s="78"/>
      <c r="GL543" s="79">
        <v>441.19</v>
      </c>
      <c r="GM543" s="65" t="s">
        <v>413</v>
      </c>
      <c r="GN543" s="68">
        <v>0.112723050736645</v>
      </c>
      <c r="GO543" s="78">
        <v>645.45000000000005</v>
      </c>
      <c r="GP543" s="78">
        <v>722.53</v>
      </c>
      <c r="GQ543" s="78">
        <v>633.86</v>
      </c>
      <c r="GR543" s="78">
        <v>569.25</v>
      </c>
      <c r="GS543" s="78"/>
      <c r="GT543" s="79"/>
      <c r="GU543" s="65" t="s">
        <v>414</v>
      </c>
      <c r="GV543" s="68">
        <v>1</v>
      </c>
      <c r="GW543" s="78">
        <v>635.79999999999995</v>
      </c>
      <c r="GX543" s="78">
        <v>683.55</v>
      </c>
      <c r="GY543" s="78">
        <v>648.35</v>
      </c>
      <c r="GZ543" s="78">
        <v>522</v>
      </c>
      <c r="HA543" s="78"/>
      <c r="HB543" s="79">
        <v>585.04999999999995</v>
      </c>
      <c r="HC543" s="65" t="s">
        <v>415</v>
      </c>
      <c r="HD543" s="68">
        <v>1</v>
      </c>
      <c r="HE543" s="78">
        <v>637.33000000000004</v>
      </c>
      <c r="HF543" s="78">
        <v>736.45</v>
      </c>
      <c r="HG543" s="78"/>
      <c r="HH543" s="78">
        <v>490.52</v>
      </c>
      <c r="HI543" s="78">
        <v>483.89</v>
      </c>
      <c r="HJ543" s="79">
        <v>500.89</v>
      </c>
      <c r="HK543" s="85" t="s">
        <v>416</v>
      </c>
      <c r="HL543" s="68">
        <v>1.20235661897319</v>
      </c>
      <c r="HM543" s="78">
        <v>609.35</v>
      </c>
      <c r="HN543" s="78">
        <v>689.35</v>
      </c>
      <c r="HO543" s="78">
        <v>629.85</v>
      </c>
      <c r="HP543" s="78"/>
      <c r="HQ543" s="78"/>
      <c r="HR543" s="79"/>
    </row>
    <row r="544" spans="1:226" x14ac:dyDescent="0.25">
      <c r="A544" s="81">
        <v>41645</v>
      </c>
      <c r="B544" s="82" t="s">
        <v>387</v>
      </c>
      <c r="C544" s="83">
        <v>647.74668211100231</v>
      </c>
      <c r="D544" s="83">
        <v>712.84962045840666</v>
      </c>
      <c r="E544" s="83">
        <v>683.29432920669228</v>
      </c>
      <c r="F544" s="83">
        <v>539.80007100791897</v>
      </c>
      <c r="G544" s="83">
        <v>492.81919517102614</v>
      </c>
      <c r="H544" s="84">
        <v>492.78071681634361</v>
      </c>
      <c r="I544" s="82" t="s">
        <v>388</v>
      </c>
      <c r="J544" s="83">
        <v>657.63243534679702</v>
      </c>
      <c r="K544" s="83">
        <v>714.87056633352495</v>
      </c>
      <c r="L544" s="83">
        <v>683.12785438480432</v>
      </c>
      <c r="M544" s="83">
        <v>537.47737269515574</v>
      </c>
      <c r="N544" s="83"/>
      <c r="O544" s="84">
        <v>560.06006487539037</v>
      </c>
      <c r="P544" s="65" t="s">
        <v>389</v>
      </c>
      <c r="Q544" s="78">
        <v>624.29</v>
      </c>
      <c r="R544" s="78">
        <v>701.41</v>
      </c>
      <c r="S544" s="78">
        <v>666.67</v>
      </c>
      <c r="T544" s="78">
        <v>490</v>
      </c>
      <c r="U544" s="78"/>
      <c r="V544" s="79"/>
      <c r="W544" s="65" t="s">
        <v>390</v>
      </c>
      <c r="X544" s="78">
        <v>668.83</v>
      </c>
      <c r="Y544" s="78">
        <v>717.1</v>
      </c>
      <c r="Z544" s="78">
        <v>674.82</v>
      </c>
      <c r="AA544" s="78">
        <v>450.32</v>
      </c>
      <c r="AB544" s="78"/>
      <c r="AC544" s="79">
        <v>573.54999999999995</v>
      </c>
      <c r="AD544" s="65" t="s">
        <v>391</v>
      </c>
      <c r="AE544" s="68">
        <v>0.51129972389814904</v>
      </c>
      <c r="AF544" s="78">
        <v>736.27</v>
      </c>
      <c r="AG544" s="78">
        <v>803.59</v>
      </c>
      <c r="AH544" s="78">
        <v>660.09</v>
      </c>
      <c r="AI544" s="78"/>
      <c r="AJ544" s="78"/>
      <c r="AK544" s="79">
        <v>502.25</v>
      </c>
      <c r="AL544" s="69" t="s">
        <v>392</v>
      </c>
      <c r="AM544" s="70">
        <v>1</v>
      </c>
      <c r="AN544" s="78">
        <v>687.11</v>
      </c>
      <c r="AO544" s="78">
        <v>766.16</v>
      </c>
      <c r="AP544" s="78">
        <v>725.07</v>
      </c>
      <c r="AQ544" s="78">
        <v>722.2</v>
      </c>
      <c r="AR544" s="78"/>
      <c r="AS544" s="79"/>
      <c r="AT544" s="65" t="s">
        <v>393</v>
      </c>
      <c r="AU544" s="68">
        <v>3.63834818992178E-2</v>
      </c>
      <c r="AV544" s="78">
        <v>624.30999999999995</v>
      </c>
      <c r="AW544" s="78">
        <v>704.17</v>
      </c>
      <c r="AX544" s="78">
        <v>661.77</v>
      </c>
      <c r="AY544" s="78">
        <v>363.91</v>
      </c>
      <c r="AZ544" s="78"/>
      <c r="BA544" s="79">
        <v>465</v>
      </c>
      <c r="BB544" s="65" t="s">
        <v>394</v>
      </c>
      <c r="BC544" s="78">
        <v>638.78</v>
      </c>
      <c r="BD544" s="78">
        <v>701.03</v>
      </c>
      <c r="BE544" s="78">
        <v>666.92</v>
      </c>
      <c r="BF544" s="78"/>
      <c r="BG544" s="78"/>
      <c r="BH544" s="79">
        <v>515.55999999999995</v>
      </c>
      <c r="BI544" s="65" t="s">
        <v>395</v>
      </c>
      <c r="BJ544" s="68">
        <v>0.13405724244252301</v>
      </c>
      <c r="BK544" s="78">
        <v>719.62</v>
      </c>
      <c r="BL544" s="78">
        <v>787.32</v>
      </c>
      <c r="BM544" s="78">
        <v>835.93</v>
      </c>
      <c r="BN544" s="78">
        <v>565.45000000000005</v>
      </c>
      <c r="BO544" s="78"/>
      <c r="BP544" s="79"/>
      <c r="BQ544" s="65" t="s">
        <v>396</v>
      </c>
      <c r="BR544" s="68">
        <v>1</v>
      </c>
      <c r="BS544" s="78">
        <v>647.23</v>
      </c>
      <c r="BT544" s="78">
        <v>722.08</v>
      </c>
      <c r="BU544" s="78">
        <v>700.72</v>
      </c>
      <c r="BV544" s="78"/>
      <c r="BW544" s="78"/>
      <c r="BX544" s="79">
        <v>530.08000000000004</v>
      </c>
      <c r="BY544" s="65" t="s">
        <v>397</v>
      </c>
      <c r="BZ544" s="78">
        <v>698.15</v>
      </c>
      <c r="CA544" s="78">
        <v>751.15</v>
      </c>
      <c r="CB544" s="78">
        <v>666.32</v>
      </c>
      <c r="CC544" s="78">
        <v>534.46</v>
      </c>
      <c r="CD544" s="78"/>
      <c r="CE544" s="79">
        <v>613.88</v>
      </c>
      <c r="CF544" s="65" t="s">
        <v>398</v>
      </c>
      <c r="CG544" s="78">
        <v>694.04</v>
      </c>
      <c r="CH544" s="78">
        <v>785.59</v>
      </c>
      <c r="CI544" s="78">
        <v>705.63</v>
      </c>
      <c r="CJ544" s="78"/>
      <c r="CK544" s="78"/>
      <c r="CL544" s="79"/>
      <c r="CM544" s="65" t="s">
        <v>399</v>
      </c>
      <c r="CN544" s="78">
        <v>644</v>
      </c>
      <c r="CO544" s="78">
        <v>676.35</v>
      </c>
      <c r="CP544" s="78">
        <v>704.98</v>
      </c>
      <c r="CQ544" s="78">
        <v>506.21</v>
      </c>
      <c r="CR544" s="78"/>
      <c r="CS544" s="79">
        <v>662.43</v>
      </c>
      <c r="CT544" s="65" t="s">
        <v>400</v>
      </c>
      <c r="CU544" s="78">
        <v>663.11</v>
      </c>
      <c r="CV544" s="78">
        <v>777.13</v>
      </c>
      <c r="CW544" s="78">
        <v>696.78</v>
      </c>
      <c r="CX544" s="78">
        <v>523.04</v>
      </c>
      <c r="CY544" s="78"/>
      <c r="CZ544" s="79"/>
      <c r="DA544" s="65" t="s">
        <v>401</v>
      </c>
      <c r="DB544" s="68">
        <v>0.13107018808571999</v>
      </c>
      <c r="DC544" s="78">
        <v>631.76</v>
      </c>
      <c r="DD544" s="78">
        <v>696.24</v>
      </c>
      <c r="DE544" s="78">
        <v>654.42999999999995</v>
      </c>
      <c r="DF544" s="78">
        <v>687.86</v>
      </c>
      <c r="DG544" s="78"/>
      <c r="DH544" s="79">
        <v>611.91</v>
      </c>
      <c r="DI544" s="65" t="s">
        <v>402</v>
      </c>
      <c r="DJ544" s="68">
        <v>3.3353345340537701E-3</v>
      </c>
      <c r="DK544" s="78">
        <v>657.17</v>
      </c>
      <c r="DL544" s="78">
        <v>731.92</v>
      </c>
      <c r="DM544" s="78">
        <v>731.92</v>
      </c>
      <c r="DN544" s="78">
        <v>474.19</v>
      </c>
      <c r="DO544" s="78"/>
      <c r="DP544" s="79">
        <v>624.28</v>
      </c>
      <c r="DQ544" s="65" t="s">
        <v>403</v>
      </c>
      <c r="DR544" s="78">
        <v>641.67999999999995</v>
      </c>
      <c r="DS544" s="78">
        <v>703.68</v>
      </c>
      <c r="DT544" s="78">
        <v>817.11</v>
      </c>
      <c r="DU544" s="78">
        <v>721.87</v>
      </c>
      <c r="DV544" s="78"/>
      <c r="DW544" s="79"/>
      <c r="DX544" s="65" t="s">
        <v>404</v>
      </c>
      <c r="DY544" s="78">
        <v>689.04</v>
      </c>
      <c r="DZ544" s="78">
        <v>740.51</v>
      </c>
      <c r="EA544" s="78">
        <v>750.21</v>
      </c>
      <c r="EB544" s="78">
        <v>505.96</v>
      </c>
      <c r="EC544" s="78"/>
      <c r="ED544" s="79">
        <v>580.87</v>
      </c>
      <c r="EE544" s="65" t="s">
        <v>405</v>
      </c>
      <c r="EF544" s="68">
        <v>0.28962001853568098</v>
      </c>
      <c r="EG544" s="78">
        <v>663.12</v>
      </c>
      <c r="EH544" s="78">
        <v>743.56</v>
      </c>
      <c r="EI544" s="78">
        <v>643.07000000000005</v>
      </c>
      <c r="EJ544" s="78"/>
      <c r="EK544" s="78">
        <v>415.82</v>
      </c>
      <c r="EL544" s="79">
        <v>398.05</v>
      </c>
      <c r="EM544" s="65" t="s">
        <v>406</v>
      </c>
      <c r="EN544" s="78">
        <v>670.77</v>
      </c>
      <c r="EO544" s="78">
        <v>720.03</v>
      </c>
      <c r="EP544" s="78">
        <v>678.43</v>
      </c>
      <c r="EQ544" s="78"/>
      <c r="ER544" s="78"/>
      <c r="ES544" s="79">
        <v>553.6</v>
      </c>
      <c r="ET544" s="65" t="s">
        <v>407</v>
      </c>
      <c r="EU544" s="68">
        <v>1</v>
      </c>
      <c r="EV544" s="78">
        <v>639.07000000000005</v>
      </c>
      <c r="EW544" s="78">
        <v>712.28</v>
      </c>
      <c r="EX544" s="78">
        <v>712.28</v>
      </c>
      <c r="EY544" s="78"/>
      <c r="EZ544" s="78"/>
      <c r="FA544" s="79">
        <v>418.27</v>
      </c>
      <c r="FB544" s="65" t="s">
        <v>408</v>
      </c>
      <c r="FC544" s="78">
        <v>710.96</v>
      </c>
      <c r="FD544" s="78">
        <v>730.14</v>
      </c>
      <c r="FE544" s="78">
        <v>699.27</v>
      </c>
      <c r="FF544" s="78"/>
      <c r="FG544" s="78"/>
      <c r="FH544" s="79"/>
      <c r="FI544" s="65" t="s">
        <v>409</v>
      </c>
      <c r="FJ544" s="78">
        <v>633.59</v>
      </c>
      <c r="FK544" s="78">
        <v>704.32</v>
      </c>
      <c r="FL544" s="78">
        <v>356.39</v>
      </c>
      <c r="FM544" s="78">
        <v>434.17</v>
      </c>
      <c r="FN544" s="78"/>
      <c r="FO544" s="79">
        <v>501.71</v>
      </c>
      <c r="FP544" s="65" t="s">
        <v>410</v>
      </c>
      <c r="FQ544" s="68">
        <v>0.23944066660281599</v>
      </c>
      <c r="FR544" s="78">
        <v>634.91</v>
      </c>
      <c r="FS544" s="78">
        <v>695.48</v>
      </c>
      <c r="FT544" s="78">
        <v>693.56</v>
      </c>
      <c r="FU544" s="78">
        <v>568.87</v>
      </c>
      <c r="FV544" s="78">
        <v>484.04</v>
      </c>
      <c r="FW544" s="79">
        <v>406.88</v>
      </c>
      <c r="FX544" s="65" t="s">
        <v>411</v>
      </c>
      <c r="FY544" s="78">
        <v>675.03</v>
      </c>
      <c r="FZ544" s="78">
        <v>754.17</v>
      </c>
      <c r="GA544" s="78">
        <v>717.97</v>
      </c>
      <c r="GB544" s="78">
        <v>678.16</v>
      </c>
      <c r="GC544" s="78"/>
      <c r="GD544" s="79">
        <v>517.21</v>
      </c>
      <c r="GE544" s="65" t="s">
        <v>412</v>
      </c>
      <c r="GF544" s="68">
        <v>0.22255853289415101</v>
      </c>
      <c r="GG544" s="78">
        <v>626.67999999999995</v>
      </c>
      <c r="GH544" s="78">
        <v>705.66</v>
      </c>
      <c r="GI544" s="78">
        <v>611.84</v>
      </c>
      <c r="GJ544" s="78">
        <v>616.01</v>
      </c>
      <c r="GK544" s="78"/>
      <c r="GL544" s="79">
        <v>443.43</v>
      </c>
      <c r="GM544" s="65" t="s">
        <v>413</v>
      </c>
      <c r="GN544" s="68">
        <v>0.112756097285961</v>
      </c>
      <c r="GO544" s="78">
        <v>645.64</v>
      </c>
      <c r="GP544" s="78">
        <v>731.76</v>
      </c>
      <c r="GQ544" s="78">
        <v>639.28</v>
      </c>
      <c r="GR544" s="78">
        <v>571.11</v>
      </c>
      <c r="GS544" s="78"/>
      <c r="GT544" s="79"/>
      <c r="GU544" s="65" t="s">
        <v>414</v>
      </c>
      <c r="GV544" s="68">
        <v>1</v>
      </c>
      <c r="GW544" s="78">
        <v>623.51</v>
      </c>
      <c r="GX544" s="78">
        <v>678.63</v>
      </c>
      <c r="GY544" s="78">
        <v>642.86</v>
      </c>
      <c r="GZ544" s="78">
        <v>522</v>
      </c>
      <c r="HA544" s="78"/>
      <c r="HB544" s="79">
        <v>579.32000000000005</v>
      </c>
      <c r="HC544" s="65" t="s">
        <v>415</v>
      </c>
      <c r="HD544" s="68">
        <v>1</v>
      </c>
      <c r="HE544" s="78">
        <v>634.83000000000004</v>
      </c>
      <c r="HF544" s="78">
        <v>735.62</v>
      </c>
      <c r="HG544" s="78"/>
      <c r="HH544" s="78">
        <v>513.21</v>
      </c>
      <c r="HI544" s="78">
        <v>506.57</v>
      </c>
      <c r="HJ544" s="79">
        <v>496.72</v>
      </c>
      <c r="HK544" s="85" t="s">
        <v>416</v>
      </c>
      <c r="HL544" s="68">
        <v>1.2043839576056801</v>
      </c>
      <c r="HM544" s="78">
        <v>609.38</v>
      </c>
      <c r="HN544" s="78">
        <v>688.25</v>
      </c>
      <c r="HO544" s="78">
        <v>646.65</v>
      </c>
      <c r="HP544" s="78"/>
      <c r="HQ544" s="78"/>
      <c r="HR544" s="79"/>
    </row>
    <row r="545" spans="1:226" x14ac:dyDescent="0.25">
      <c r="A545" s="81">
        <v>41624</v>
      </c>
      <c r="B545" s="82" t="s">
        <v>387</v>
      </c>
      <c r="C545" s="83">
        <v>646.08726750359961</v>
      </c>
      <c r="D545" s="83">
        <v>712.2537115189582</v>
      </c>
      <c r="E545" s="83">
        <v>673.26171847946216</v>
      </c>
      <c r="F545" s="83">
        <v>543.2191362986606</v>
      </c>
      <c r="G545" s="83">
        <v>484.15216073781284</v>
      </c>
      <c r="H545" s="84">
        <v>493.58134275236353</v>
      </c>
      <c r="I545" s="82" t="s">
        <v>388</v>
      </c>
      <c r="J545" s="83">
        <v>657.53421412152193</v>
      </c>
      <c r="K545" s="83">
        <v>714.41832545040006</v>
      </c>
      <c r="L545" s="83">
        <v>667.27582280935746</v>
      </c>
      <c r="M545" s="83">
        <v>539.66841123486711</v>
      </c>
      <c r="N545" s="83"/>
      <c r="O545" s="84">
        <v>556.50936612913176</v>
      </c>
      <c r="P545" s="65" t="s">
        <v>389</v>
      </c>
      <c r="Q545" s="78">
        <v>634.29</v>
      </c>
      <c r="R545" s="78">
        <v>713.08</v>
      </c>
      <c r="S545" s="78">
        <v>664.63</v>
      </c>
      <c r="T545" s="78">
        <v>495</v>
      </c>
      <c r="U545" s="78"/>
      <c r="V545" s="79"/>
      <c r="W545" s="65" t="s">
        <v>390</v>
      </c>
      <c r="X545" s="78">
        <v>633.87</v>
      </c>
      <c r="Y545" s="78">
        <v>696.77</v>
      </c>
      <c r="Z545" s="78">
        <v>664.82</v>
      </c>
      <c r="AA545" s="78">
        <v>450.37</v>
      </c>
      <c r="AB545" s="78"/>
      <c r="AC545" s="79">
        <v>600</v>
      </c>
      <c r="AD545" s="65" t="s">
        <v>391</v>
      </c>
      <c r="AE545" s="68">
        <v>0.51129972389814904</v>
      </c>
      <c r="AF545" s="78">
        <v>735.97</v>
      </c>
      <c r="AG545" s="78">
        <v>802.98</v>
      </c>
      <c r="AH545" s="78">
        <v>657.02</v>
      </c>
      <c r="AI545" s="78"/>
      <c r="AJ545" s="78"/>
      <c r="AK545" s="79">
        <v>493.88</v>
      </c>
      <c r="AL545" s="69" t="s">
        <v>392</v>
      </c>
      <c r="AM545" s="70">
        <v>1</v>
      </c>
      <c r="AN545" s="78">
        <v>687.2</v>
      </c>
      <c r="AO545" s="78">
        <v>766.05</v>
      </c>
      <c r="AP545" s="78">
        <v>726.17</v>
      </c>
      <c r="AQ545" s="78">
        <v>722.2</v>
      </c>
      <c r="AR545" s="78"/>
      <c r="AS545" s="79"/>
      <c r="AT545" s="65" t="s">
        <v>393</v>
      </c>
      <c r="AU545" s="68">
        <v>3.6231884057971002E-2</v>
      </c>
      <c r="AV545" s="78">
        <v>619.34</v>
      </c>
      <c r="AW545" s="78">
        <v>698.81</v>
      </c>
      <c r="AX545" s="78">
        <v>658.92</v>
      </c>
      <c r="AY545" s="78">
        <v>360.87</v>
      </c>
      <c r="AZ545" s="78"/>
      <c r="BA545" s="79">
        <v>455.37</v>
      </c>
      <c r="BB545" s="65" t="s">
        <v>394</v>
      </c>
      <c r="BC545" s="78">
        <v>644.66</v>
      </c>
      <c r="BD545" s="78">
        <v>712.79</v>
      </c>
      <c r="BE545" s="78">
        <v>656.6</v>
      </c>
      <c r="BF545" s="78"/>
      <c r="BG545" s="78"/>
      <c r="BH545" s="79">
        <v>515.55999999999995</v>
      </c>
      <c r="BI545" s="65" t="s">
        <v>395</v>
      </c>
      <c r="BJ545" s="68">
        <v>0.13403927350713801</v>
      </c>
      <c r="BK545" s="78">
        <v>701.16</v>
      </c>
      <c r="BL545" s="78">
        <v>783.86</v>
      </c>
      <c r="BM545" s="78">
        <v>832.54</v>
      </c>
      <c r="BN545" s="78">
        <v>573.54999999999995</v>
      </c>
      <c r="BO545" s="78"/>
      <c r="BP545" s="79"/>
      <c r="BQ545" s="65" t="s">
        <v>396</v>
      </c>
      <c r="BR545" s="68">
        <v>1</v>
      </c>
      <c r="BS545" s="78">
        <v>652.23</v>
      </c>
      <c r="BT545" s="78">
        <v>733.75</v>
      </c>
      <c r="BU545" s="78">
        <v>729.05</v>
      </c>
      <c r="BV545" s="78"/>
      <c r="BW545" s="78"/>
      <c r="BX545" s="79">
        <v>530.08000000000004</v>
      </c>
      <c r="BY545" s="65" t="s">
        <v>397</v>
      </c>
      <c r="BZ545" s="78">
        <v>689.82</v>
      </c>
      <c r="CA545" s="78">
        <v>743.56</v>
      </c>
      <c r="CB545" s="78">
        <v>657.89</v>
      </c>
      <c r="CC545" s="78">
        <v>527.62</v>
      </c>
      <c r="CD545" s="78"/>
      <c r="CE545" s="79">
        <v>613.54</v>
      </c>
      <c r="CF545" s="65" t="s">
        <v>398</v>
      </c>
      <c r="CG545" s="78">
        <v>659.36</v>
      </c>
      <c r="CH545" s="78">
        <v>750.91</v>
      </c>
      <c r="CI545" s="78">
        <v>699.98</v>
      </c>
      <c r="CJ545" s="78"/>
      <c r="CK545" s="78"/>
      <c r="CL545" s="79"/>
      <c r="CM545" s="65" t="s">
        <v>399</v>
      </c>
      <c r="CN545" s="78">
        <v>637.75</v>
      </c>
      <c r="CO545" s="78">
        <v>671.89</v>
      </c>
      <c r="CP545" s="78">
        <v>702.6</v>
      </c>
      <c r="CQ545" s="78">
        <v>515.80999999999995</v>
      </c>
      <c r="CR545" s="78"/>
      <c r="CS545" s="79">
        <v>658.58</v>
      </c>
      <c r="CT545" s="65" t="s">
        <v>400</v>
      </c>
      <c r="CU545" s="78">
        <v>659.3</v>
      </c>
      <c r="CV545" s="78">
        <v>778.88</v>
      </c>
      <c r="CW545" s="78">
        <v>697.7</v>
      </c>
      <c r="CX545" s="78">
        <v>535.95000000000005</v>
      </c>
      <c r="CY545" s="78"/>
      <c r="CZ545" s="79"/>
      <c r="DA545" s="65" t="s">
        <v>401</v>
      </c>
      <c r="DB545" s="68">
        <v>0.13107362405463099</v>
      </c>
      <c r="DC545" s="78">
        <v>641.41999999999996</v>
      </c>
      <c r="DD545" s="78">
        <v>710.31</v>
      </c>
      <c r="DE545" s="78">
        <v>670.18</v>
      </c>
      <c r="DF545" s="78">
        <v>687.87</v>
      </c>
      <c r="DG545" s="78"/>
      <c r="DH545" s="79">
        <v>593.89</v>
      </c>
      <c r="DI545" s="65" t="s">
        <v>402</v>
      </c>
      <c r="DJ545" s="68">
        <v>3.3358908496513998E-3</v>
      </c>
      <c r="DK545" s="78">
        <v>662.33</v>
      </c>
      <c r="DL545" s="78">
        <v>746.03</v>
      </c>
      <c r="DM545" s="78">
        <v>746.03</v>
      </c>
      <c r="DN545" s="78">
        <v>458.88</v>
      </c>
      <c r="DO545" s="78"/>
      <c r="DP545" s="79">
        <v>617.74</v>
      </c>
      <c r="DQ545" s="65" t="s">
        <v>403</v>
      </c>
      <c r="DR545" s="78">
        <v>659.49</v>
      </c>
      <c r="DS545" s="78">
        <v>711.88</v>
      </c>
      <c r="DT545" s="78">
        <v>816.92</v>
      </c>
      <c r="DU545" s="78">
        <v>732.56</v>
      </c>
      <c r="DV545" s="78"/>
      <c r="DW545" s="79"/>
      <c r="DX545" s="65" t="s">
        <v>404</v>
      </c>
      <c r="DY545" s="78">
        <v>688.12</v>
      </c>
      <c r="DZ545" s="78">
        <v>739.95</v>
      </c>
      <c r="EA545" s="78">
        <v>757.15</v>
      </c>
      <c r="EB545" s="78">
        <v>520.98</v>
      </c>
      <c r="EC545" s="78"/>
      <c r="ED545" s="79">
        <v>567.01</v>
      </c>
      <c r="EE545" s="65" t="s">
        <v>405</v>
      </c>
      <c r="EF545" s="68">
        <v>0.28962001853568098</v>
      </c>
      <c r="EG545" s="78">
        <v>654.14</v>
      </c>
      <c r="EH545" s="78">
        <v>739.87</v>
      </c>
      <c r="EI545" s="78">
        <v>647.38</v>
      </c>
      <c r="EJ545" s="78"/>
      <c r="EK545" s="78">
        <v>415.51</v>
      </c>
      <c r="EL545" s="79">
        <v>392.81</v>
      </c>
      <c r="EM545" s="65" t="s">
        <v>406</v>
      </c>
      <c r="EN545" s="78">
        <v>656.08</v>
      </c>
      <c r="EO545" s="78">
        <v>706.39</v>
      </c>
      <c r="EP545" s="78">
        <v>664.3</v>
      </c>
      <c r="EQ545" s="78"/>
      <c r="ER545" s="78"/>
      <c r="ES545" s="79">
        <v>587.25</v>
      </c>
      <c r="ET545" s="65" t="s">
        <v>407</v>
      </c>
      <c r="EU545" s="68">
        <v>1.4226774790155099</v>
      </c>
      <c r="EV545" s="78">
        <v>640.76</v>
      </c>
      <c r="EW545" s="78">
        <v>721.11</v>
      </c>
      <c r="EX545" s="78">
        <v>721.13</v>
      </c>
      <c r="EY545" s="78"/>
      <c r="EZ545" s="78"/>
      <c r="FA545" s="79">
        <v>353.93</v>
      </c>
      <c r="FB545" s="65" t="s">
        <v>408</v>
      </c>
      <c r="FC545" s="78">
        <v>722.48</v>
      </c>
      <c r="FD545" s="78">
        <v>750.14</v>
      </c>
      <c r="FE545" s="78">
        <v>702.32</v>
      </c>
      <c r="FF545" s="78"/>
      <c r="FG545" s="78"/>
      <c r="FH545" s="79"/>
      <c r="FI545" s="65" t="s">
        <v>409</v>
      </c>
      <c r="FJ545" s="78">
        <v>638.84</v>
      </c>
      <c r="FK545" s="78">
        <v>712.88</v>
      </c>
      <c r="FL545" s="78">
        <v>391.39</v>
      </c>
      <c r="FM545" s="78">
        <v>441.77</v>
      </c>
      <c r="FN545" s="78"/>
      <c r="FO545" s="79">
        <v>531.9</v>
      </c>
      <c r="FP545" s="65" t="s">
        <v>410</v>
      </c>
      <c r="FQ545" s="68">
        <v>0.239475070645146</v>
      </c>
      <c r="FR545" s="78">
        <v>640.74</v>
      </c>
      <c r="FS545" s="78">
        <v>700.84</v>
      </c>
      <c r="FT545" s="78">
        <v>667.11</v>
      </c>
      <c r="FU545" s="78">
        <v>575.67999999999995</v>
      </c>
      <c r="FV545" s="78">
        <v>484.11</v>
      </c>
      <c r="FW545" s="79">
        <v>408.86</v>
      </c>
      <c r="FX545" s="65" t="s">
        <v>411</v>
      </c>
      <c r="FY545" s="78">
        <v>667.58</v>
      </c>
      <c r="FZ545" s="78">
        <v>751.98</v>
      </c>
      <c r="GA545" s="78">
        <v>719.59</v>
      </c>
      <c r="GB545" s="78">
        <v>693.2</v>
      </c>
      <c r="GC545" s="78"/>
      <c r="GD545" s="79">
        <v>522.58000000000004</v>
      </c>
      <c r="GE545" s="65" t="s">
        <v>412</v>
      </c>
      <c r="GF545" s="68">
        <v>0.22436616558222999</v>
      </c>
      <c r="GG545" s="78">
        <v>618.13</v>
      </c>
      <c r="GH545" s="78">
        <v>708.88</v>
      </c>
      <c r="GI545" s="78">
        <v>605.69000000000005</v>
      </c>
      <c r="GJ545" s="78">
        <v>595.08000000000004</v>
      </c>
      <c r="GK545" s="78"/>
      <c r="GL545" s="79">
        <v>455.31</v>
      </c>
      <c r="GM545" s="65" t="s">
        <v>413</v>
      </c>
      <c r="GN545" s="68">
        <v>0.110783683779053</v>
      </c>
      <c r="GO545" s="78">
        <v>625.48</v>
      </c>
      <c r="GP545" s="78">
        <v>718.96</v>
      </c>
      <c r="GQ545" s="78">
        <v>638.96</v>
      </c>
      <c r="GR545" s="78">
        <v>557.13</v>
      </c>
      <c r="GS545" s="78"/>
      <c r="GT545" s="79"/>
      <c r="GU545" s="65" t="s">
        <v>414</v>
      </c>
      <c r="GV545" s="68">
        <v>1</v>
      </c>
      <c r="GW545" s="78">
        <v>632.53</v>
      </c>
      <c r="GX545" s="78">
        <v>692.57</v>
      </c>
      <c r="GY545" s="78">
        <v>657.62</v>
      </c>
      <c r="GZ545" s="78">
        <v>506</v>
      </c>
      <c r="HA545" s="78"/>
      <c r="HB545" s="79">
        <v>579.32000000000005</v>
      </c>
      <c r="HC545" s="65" t="s">
        <v>415</v>
      </c>
      <c r="HD545" s="68">
        <v>1</v>
      </c>
      <c r="HE545" s="78">
        <v>639.83000000000004</v>
      </c>
      <c r="HF545" s="78">
        <v>740.62</v>
      </c>
      <c r="HG545" s="78"/>
      <c r="HH545" s="78">
        <v>513.21</v>
      </c>
      <c r="HI545" s="78">
        <v>506.57</v>
      </c>
      <c r="HJ545" s="79">
        <v>500.05</v>
      </c>
      <c r="HK545" s="85" t="s">
        <v>416</v>
      </c>
      <c r="HL545" s="68">
        <v>1.1850447354387601</v>
      </c>
      <c r="HM545" s="78">
        <v>606.54999999999995</v>
      </c>
      <c r="HN545" s="78">
        <v>684.39</v>
      </c>
      <c r="HO545" s="78">
        <v>629.05999999999995</v>
      </c>
      <c r="HP545" s="78"/>
      <c r="HQ545" s="78"/>
      <c r="HR545" s="79"/>
    </row>
    <row r="546" spans="1:226" x14ac:dyDescent="0.25">
      <c r="A546" s="81">
        <v>41617</v>
      </c>
      <c r="B546" s="82" t="s">
        <v>387</v>
      </c>
      <c r="C546" s="83">
        <v>652.18829115314418</v>
      </c>
      <c r="D546" s="83">
        <v>719.48684384333603</v>
      </c>
      <c r="E546" s="83">
        <v>683.8058200672167</v>
      </c>
      <c r="F546" s="83">
        <v>550.87038380127694</v>
      </c>
      <c r="G546" s="83">
        <v>482.82773386034251</v>
      </c>
      <c r="H546" s="84">
        <v>485.85148641239516</v>
      </c>
      <c r="I546" s="82" t="s">
        <v>388</v>
      </c>
      <c r="J546" s="83">
        <v>664.83999678536566</v>
      </c>
      <c r="K546" s="83">
        <v>722.95355192726788</v>
      </c>
      <c r="L546" s="83">
        <v>677.77740983732212</v>
      </c>
      <c r="M546" s="83">
        <v>547.41785905378481</v>
      </c>
      <c r="N546" s="83"/>
      <c r="O546" s="84">
        <v>541.5403144434473</v>
      </c>
      <c r="P546" s="65" t="s">
        <v>389</v>
      </c>
      <c r="Q546" s="78">
        <v>641.79</v>
      </c>
      <c r="R546" s="78">
        <v>720.58</v>
      </c>
      <c r="S546" s="78">
        <v>677.62</v>
      </c>
      <c r="T546" s="78">
        <v>507</v>
      </c>
      <c r="U546" s="78"/>
      <c r="V546" s="79"/>
      <c r="W546" s="65" t="s">
        <v>390</v>
      </c>
      <c r="X546" s="78">
        <v>649.16</v>
      </c>
      <c r="Y546" s="78">
        <v>736.61</v>
      </c>
      <c r="Z546" s="78">
        <v>681.01</v>
      </c>
      <c r="AA546" s="78">
        <v>462</v>
      </c>
      <c r="AB546" s="78"/>
      <c r="AC546" s="79">
        <v>600</v>
      </c>
      <c r="AD546" s="65" t="s">
        <v>391</v>
      </c>
      <c r="AE546" s="68">
        <v>0.51129972389814904</v>
      </c>
      <c r="AF546" s="78">
        <v>735.51</v>
      </c>
      <c r="AG546" s="78">
        <v>794.77</v>
      </c>
      <c r="AH546" s="78">
        <v>657.02</v>
      </c>
      <c r="AI546" s="78"/>
      <c r="AJ546" s="78"/>
      <c r="AK546" s="79">
        <v>487.64</v>
      </c>
      <c r="AL546" s="69" t="s">
        <v>392</v>
      </c>
      <c r="AM546" s="70">
        <v>1</v>
      </c>
      <c r="AN546" s="78">
        <v>678.66</v>
      </c>
      <c r="AO546" s="78">
        <v>765.38</v>
      </c>
      <c r="AP546" s="78">
        <v>720.06</v>
      </c>
      <c r="AQ546" s="78">
        <v>728.11</v>
      </c>
      <c r="AR546" s="78"/>
      <c r="AS546" s="79"/>
      <c r="AT546" s="65" t="s">
        <v>393</v>
      </c>
      <c r="AU546" s="68">
        <v>3.6366281184086101E-2</v>
      </c>
      <c r="AV546" s="78">
        <v>620.02</v>
      </c>
      <c r="AW546" s="78">
        <v>699.87</v>
      </c>
      <c r="AX546" s="78">
        <v>668.06</v>
      </c>
      <c r="AY546" s="78">
        <v>362.21</v>
      </c>
      <c r="AZ546" s="78"/>
      <c r="BA546" s="79">
        <v>445.24</v>
      </c>
      <c r="BB546" s="65" t="s">
        <v>394</v>
      </c>
      <c r="BC546" s="78">
        <v>660.63</v>
      </c>
      <c r="BD546" s="78">
        <v>724.56</v>
      </c>
      <c r="BE546" s="78">
        <v>669.1</v>
      </c>
      <c r="BF546" s="78"/>
      <c r="BG546" s="78"/>
      <c r="BH546" s="79">
        <v>507.49</v>
      </c>
      <c r="BI546" s="65" t="s">
        <v>395</v>
      </c>
      <c r="BJ546" s="68">
        <v>0.13404466368193901</v>
      </c>
      <c r="BK546" s="78">
        <v>719.42</v>
      </c>
      <c r="BL546" s="78">
        <v>799.98</v>
      </c>
      <c r="BM546" s="78">
        <v>848.66</v>
      </c>
      <c r="BN546" s="78">
        <v>580.28</v>
      </c>
      <c r="BO546" s="78"/>
      <c r="BP546" s="79"/>
      <c r="BQ546" s="65" t="s">
        <v>396</v>
      </c>
      <c r="BR546" s="68">
        <v>1</v>
      </c>
      <c r="BS546" s="78">
        <v>653.05999999999995</v>
      </c>
      <c r="BT546" s="78">
        <v>724.58</v>
      </c>
      <c r="BU546" s="78">
        <v>702.38</v>
      </c>
      <c r="BV546" s="78"/>
      <c r="BW546" s="78"/>
      <c r="BX546" s="79">
        <v>530.08000000000004</v>
      </c>
      <c r="BY546" s="65" t="s">
        <v>397</v>
      </c>
      <c r="BZ546" s="78">
        <v>696.93</v>
      </c>
      <c r="CA546" s="78">
        <v>754.97</v>
      </c>
      <c r="CB546" s="78">
        <v>657.93</v>
      </c>
      <c r="CC546" s="78">
        <v>532.95000000000005</v>
      </c>
      <c r="CD546" s="78"/>
      <c r="CE546" s="79">
        <v>611.67999999999995</v>
      </c>
      <c r="CF546" s="65" t="s">
        <v>398</v>
      </c>
      <c r="CG546" s="78">
        <v>653.72</v>
      </c>
      <c r="CH546" s="78">
        <v>744.46</v>
      </c>
      <c r="CI546" s="78">
        <v>721.76</v>
      </c>
      <c r="CJ546" s="78"/>
      <c r="CK546" s="78"/>
      <c r="CL546" s="79"/>
      <c r="CM546" s="65" t="s">
        <v>399</v>
      </c>
      <c r="CN546" s="78">
        <v>642.6</v>
      </c>
      <c r="CO546" s="78">
        <v>678.33</v>
      </c>
      <c r="CP546" s="78">
        <v>707.86</v>
      </c>
      <c r="CQ546" s="78">
        <v>527.13</v>
      </c>
      <c r="CR546" s="78"/>
      <c r="CS546" s="79">
        <v>656.15</v>
      </c>
      <c r="CT546" s="65" t="s">
        <v>400</v>
      </c>
      <c r="CU546" s="78">
        <v>657.41</v>
      </c>
      <c r="CV546" s="78">
        <v>776.96</v>
      </c>
      <c r="CW546" s="78">
        <v>695.78</v>
      </c>
      <c r="CX546" s="78">
        <v>555.26</v>
      </c>
      <c r="CY546" s="78"/>
      <c r="CZ546" s="79"/>
      <c r="DA546" s="65" t="s">
        <v>401</v>
      </c>
      <c r="DB546" s="68">
        <v>0.13081300281248001</v>
      </c>
      <c r="DC546" s="78">
        <v>634.80999999999995</v>
      </c>
      <c r="DD546" s="78">
        <v>692.89</v>
      </c>
      <c r="DE546" s="78">
        <v>652.1</v>
      </c>
      <c r="DF546" s="78">
        <v>686.51</v>
      </c>
      <c r="DG546" s="78"/>
      <c r="DH546" s="79">
        <v>592.71</v>
      </c>
      <c r="DI546" s="65" t="s">
        <v>402</v>
      </c>
      <c r="DJ546" s="68">
        <v>3.3159797062041999E-3</v>
      </c>
      <c r="DK546" s="78">
        <v>650.72</v>
      </c>
      <c r="DL546" s="78">
        <v>741.86</v>
      </c>
      <c r="DM546" s="78">
        <v>741.86</v>
      </c>
      <c r="DN546" s="78">
        <v>469.21</v>
      </c>
      <c r="DO546" s="78"/>
      <c r="DP546" s="79">
        <v>605.54999999999995</v>
      </c>
      <c r="DQ546" s="65" t="s">
        <v>403</v>
      </c>
      <c r="DR546" s="78">
        <v>659.49</v>
      </c>
      <c r="DS546" s="78">
        <v>711.88</v>
      </c>
      <c r="DT546" s="78">
        <v>834.56</v>
      </c>
      <c r="DU546" s="78">
        <v>744.82</v>
      </c>
      <c r="DV546" s="78"/>
      <c r="DW546" s="79"/>
      <c r="DX546" s="65" t="s">
        <v>404</v>
      </c>
      <c r="DY546" s="78">
        <v>688.34</v>
      </c>
      <c r="DZ546" s="78">
        <v>741.3</v>
      </c>
      <c r="EA546" s="78">
        <v>769.27</v>
      </c>
      <c r="EB546" s="78">
        <v>536.5</v>
      </c>
      <c r="EC546" s="78"/>
      <c r="ED546" s="79">
        <v>545.94000000000005</v>
      </c>
      <c r="EE546" s="65" t="s">
        <v>405</v>
      </c>
      <c r="EF546" s="68">
        <v>0.28962001853568098</v>
      </c>
      <c r="EG546" s="78">
        <v>662.07</v>
      </c>
      <c r="EH546" s="78">
        <v>742.61</v>
      </c>
      <c r="EI546" s="78">
        <v>642.35</v>
      </c>
      <c r="EJ546" s="78"/>
      <c r="EK546" s="78">
        <v>424.45</v>
      </c>
      <c r="EL546" s="79">
        <v>397.93</v>
      </c>
      <c r="EM546" s="65" t="s">
        <v>406</v>
      </c>
      <c r="EN546" s="78">
        <v>672.38</v>
      </c>
      <c r="EO546" s="78">
        <v>718.12</v>
      </c>
      <c r="EP546" s="78">
        <v>676.02</v>
      </c>
      <c r="EQ546" s="78"/>
      <c r="ER546" s="78"/>
      <c r="ES546" s="79">
        <v>587.25</v>
      </c>
      <c r="ET546" s="65" t="s">
        <v>407</v>
      </c>
      <c r="EU546" s="68">
        <v>1.4222727919214899</v>
      </c>
      <c r="EV546" s="78">
        <v>640.58000000000004</v>
      </c>
      <c r="EW546" s="78">
        <v>719.44</v>
      </c>
      <c r="EX546" s="78">
        <v>719.44</v>
      </c>
      <c r="EY546" s="78"/>
      <c r="EZ546" s="78"/>
      <c r="FA546" s="79">
        <v>355.01</v>
      </c>
      <c r="FB546" s="65" t="s">
        <v>408</v>
      </c>
      <c r="FC546" s="78">
        <v>722.48</v>
      </c>
      <c r="FD546" s="78">
        <v>750.14</v>
      </c>
      <c r="FE546" s="78">
        <v>702.32</v>
      </c>
      <c r="FF546" s="78"/>
      <c r="FG546" s="78"/>
      <c r="FH546" s="79"/>
      <c r="FI546" s="65" t="s">
        <v>409</v>
      </c>
      <c r="FJ546" s="78">
        <v>644.62</v>
      </c>
      <c r="FK546" s="78">
        <v>715.36</v>
      </c>
      <c r="FL546" s="78">
        <v>405.44</v>
      </c>
      <c r="FM546" s="78">
        <v>456.77</v>
      </c>
      <c r="FN546" s="78"/>
      <c r="FO546" s="79">
        <v>526.11</v>
      </c>
      <c r="FP546" s="65" t="s">
        <v>410</v>
      </c>
      <c r="FQ546" s="68">
        <v>0.23885160149998799</v>
      </c>
      <c r="FR546" s="78">
        <v>642.08000000000004</v>
      </c>
      <c r="FS546" s="78">
        <v>702.75</v>
      </c>
      <c r="FT546" s="78">
        <v>679.32</v>
      </c>
      <c r="FU546" s="78">
        <v>581.49</v>
      </c>
      <c r="FV546" s="78">
        <v>482.58</v>
      </c>
      <c r="FW546" s="79">
        <v>409.49</v>
      </c>
      <c r="FX546" s="65" t="s">
        <v>411</v>
      </c>
      <c r="FY546" s="78">
        <v>674.89</v>
      </c>
      <c r="FZ546" s="78">
        <v>760.93</v>
      </c>
      <c r="GA546" s="78">
        <v>721.22</v>
      </c>
      <c r="GB546" s="78">
        <v>687</v>
      </c>
      <c r="GC546" s="78"/>
      <c r="GD546" s="79">
        <v>522.58000000000004</v>
      </c>
      <c r="GE546" s="65" t="s">
        <v>412</v>
      </c>
      <c r="GF546" s="68">
        <v>0.22481003551998599</v>
      </c>
      <c r="GG546" s="78">
        <v>633.55999999999995</v>
      </c>
      <c r="GH546" s="78">
        <v>726.19</v>
      </c>
      <c r="GI546" s="78">
        <v>606.89</v>
      </c>
      <c r="GJ546" s="78">
        <v>596.26</v>
      </c>
      <c r="GK546" s="78"/>
      <c r="GL546" s="79">
        <v>456.21</v>
      </c>
      <c r="GM546" s="65" t="s">
        <v>413</v>
      </c>
      <c r="GN546" s="68">
        <v>0.111664470598745</v>
      </c>
      <c r="GO546" s="78">
        <v>639.39</v>
      </c>
      <c r="GP546" s="78">
        <v>733.61</v>
      </c>
      <c r="GQ546" s="78">
        <v>650.11</v>
      </c>
      <c r="GR546" s="78">
        <v>568.48</v>
      </c>
      <c r="GS546" s="78"/>
      <c r="GT546" s="79"/>
      <c r="GU546" s="65" t="s">
        <v>414</v>
      </c>
      <c r="GV546" s="68">
        <v>1</v>
      </c>
      <c r="GW546" s="78">
        <v>628.42999999999995</v>
      </c>
      <c r="GX546" s="78">
        <v>676.99</v>
      </c>
      <c r="GY546" s="78">
        <v>642.04</v>
      </c>
      <c r="GZ546" s="78">
        <v>506</v>
      </c>
      <c r="HA546" s="78"/>
      <c r="HB546" s="79">
        <v>578.28</v>
      </c>
      <c r="HC546" s="65" t="s">
        <v>415</v>
      </c>
      <c r="HD546" s="68">
        <v>1</v>
      </c>
      <c r="HE546" s="78">
        <v>629.83000000000004</v>
      </c>
      <c r="HF546" s="78">
        <v>753.95</v>
      </c>
      <c r="HG546" s="78"/>
      <c r="HH546" s="78">
        <v>510.03</v>
      </c>
      <c r="HI546" s="78">
        <v>503.4</v>
      </c>
      <c r="HJ546" s="79">
        <v>498.39</v>
      </c>
      <c r="HK546" s="85" t="s">
        <v>416</v>
      </c>
      <c r="HL546" s="68">
        <v>1.1938160329493199</v>
      </c>
      <c r="HM546" s="78">
        <v>609.08000000000004</v>
      </c>
      <c r="HN546" s="78">
        <v>686.58</v>
      </c>
      <c r="HO546" s="78">
        <v>643.54999999999995</v>
      </c>
      <c r="HP546" s="78"/>
      <c r="HQ546" s="78"/>
      <c r="HR546" s="79"/>
    </row>
    <row r="547" spans="1:226" x14ac:dyDescent="0.25">
      <c r="A547" s="81">
        <v>41610</v>
      </c>
      <c r="B547" s="82" t="s">
        <v>387</v>
      </c>
      <c r="C547" s="83">
        <v>653.93588878521712</v>
      </c>
      <c r="D547" s="83">
        <v>718.49924181177914</v>
      </c>
      <c r="E547" s="83">
        <v>682.7747548511195</v>
      </c>
      <c r="F547" s="83">
        <v>547.47998895586488</v>
      </c>
      <c r="G547" s="83">
        <v>478.84354413702232</v>
      </c>
      <c r="H547" s="84">
        <v>469.69009646577865</v>
      </c>
      <c r="I547" s="82" t="s">
        <v>388</v>
      </c>
      <c r="J547" s="83">
        <v>666.59667030664605</v>
      </c>
      <c r="K547" s="83">
        <v>721.73172128840326</v>
      </c>
      <c r="L547" s="83">
        <v>676.56531234231363</v>
      </c>
      <c r="M547" s="83">
        <v>541.79696401504521</v>
      </c>
      <c r="N547" s="83"/>
      <c r="O547" s="84">
        <v>513.34200780718413</v>
      </c>
      <c r="P547" s="65" t="s">
        <v>389</v>
      </c>
      <c r="Q547" s="78">
        <v>630.96</v>
      </c>
      <c r="R547" s="78">
        <v>711.41</v>
      </c>
      <c r="S547" s="78">
        <v>674.37</v>
      </c>
      <c r="T547" s="78">
        <v>500</v>
      </c>
      <c r="U547" s="78"/>
      <c r="V547" s="79"/>
      <c r="W547" s="65" t="s">
        <v>390</v>
      </c>
      <c r="X547" s="78">
        <v>662.55</v>
      </c>
      <c r="Y547" s="78">
        <v>722.64</v>
      </c>
      <c r="Z547" s="78">
        <v>681.01</v>
      </c>
      <c r="AA547" s="78">
        <v>462</v>
      </c>
      <c r="AB547" s="78"/>
      <c r="AC547" s="79">
        <v>600</v>
      </c>
      <c r="AD547" s="65" t="s">
        <v>391</v>
      </c>
      <c r="AE547" s="68">
        <v>0.51129972389814904</v>
      </c>
      <c r="AF547" s="78">
        <v>736.12</v>
      </c>
      <c r="AG547" s="78">
        <v>774.83</v>
      </c>
      <c r="AH547" s="78">
        <v>657.02</v>
      </c>
      <c r="AI547" s="78"/>
      <c r="AJ547" s="78"/>
      <c r="AK547" s="79">
        <v>474.71</v>
      </c>
      <c r="AL547" s="69" t="s">
        <v>392</v>
      </c>
      <c r="AM547" s="70">
        <v>1</v>
      </c>
      <c r="AN547" s="78">
        <v>678.66</v>
      </c>
      <c r="AO547" s="78">
        <v>765.66</v>
      </c>
      <c r="AP547" s="78">
        <v>719.75</v>
      </c>
      <c r="AQ547" s="78">
        <v>728.11</v>
      </c>
      <c r="AR547" s="78"/>
      <c r="AS547" s="79"/>
      <c r="AT547" s="65" t="s">
        <v>393</v>
      </c>
      <c r="AU547" s="68">
        <v>3.6487028861239799E-2</v>
      </c>
      <c r="AV547" s="78">
        <v>619.17999999999995</v>
      </c>
      <c r="AW547" s="78">
        <v>696.28</v>
      </c>
      <c r="AX547" s="78">
        <v>648.39</v>
      </c>
      <c r="AY547" s="78">
        <v>362.5</v>
      </c>
      <c r="AZ547" s="78"/>
      <c r="BA547" s="79">
        <v>440.6</v>
      </c>
      <c r="BB547" s="65" t="s">
        <v>394</v>
      </c>
      <c r="BC547" s="78">
        <v>668.19</v>
      </c>
      <c r="BD547" s="78">
        <v>731.28</v>
      </c>
      <c r="BE547" s="78">
        <v>668.75</v>
      </c>
      <c r="BF547" s="78"/>
      <c r="BG547" s="78"/>
      <c r="BH547" s="79">
        <v>508.5</v>
      </c>
      <c r="BI547" s="65" t="s">
        <v>395</v>
      </c>
      <c r="BJ547" s="68">
        <v>0.134051851256066</v>
      </c>
      <c r="BK547" s="78">
        <v>722.67</v>
      </c>
      <c r="BL547" s="78">
        <v>805.38</v>
      </c>
      <c r="BM547" s="78">
        <v>854.07</v>
      </c>
      <c r="BN547" s="78">
        <v>580.30999999999995</v>
      </c>
      <c r="BO547" s="78"/>
      <c r="BP547" s="79"/>
      <c r="BQ547" s="65" t="s">
        <v>396</v>
      </c>
      <c r="BR547" s="68">
        <v>1</v>
      </c>
      <c r="BS547" s="78">
        <v>653.05999999999995</v>
      </c>
      <c r="BT547" s="78">
        <v>716.25</v>
      </c>
      <c r="BU547" s="78">
        <v>701.55</v>
      </c>
      <c r="BV547" s="78"/>
      <c r="BW547" s="78"/>
      <c r="BX547" s="79">
        <v>538.41</v>
      </c>
      <c r="BY547" s="65" t="s">
        <v>397</v>
      </c>
      <c r="BZ547" s="78">
        <v>697.65</v>
      </c>
      <c r="CA547" s="78">
        <v>751.9</v>
      </c>
      <c r="CB547" s="78">
        <v>663.21</v>
      </c>
      <c r="CC547" s="78">
        <v>528.79999999999995</v>
      </c>
      <c r="CD547" s="78"/>
      <c r="CE547" s="79">
        <v>602.23</v>
      </c>
      <c r="CF547" s="65" t="s">
        <v>398</v>
      </c>
      <c r="CG547" s="78">
        <v>668.24</v>
      </c>
      <c r="CH547" s="78">
        <v>751.72</v>
      </c>
      <c r="CI547" s="78">
        <v>716.92</v>
      </c>
      <c r="CJ547" s="78"/>
      <c r="CK547" s="78"/>
      <c r="CL547" s="79"/>
      <c r="CM547" s="65" t="s">
        <v>399</v>
      </c>
      <c r="CN547" s="78">
        <v>640.59</v>
      </c>
      <c r="CO547" s="78">
        <v>674.9</v>
      </c>
      <c r="CP547" s="78">
        <v>703.6</v>
      </c>
      <c r="CQ547" s="78">
        <v>523.37</v>
      </c>
      <c r="CR547" s="78"/>
      <c r="CS547" s="79">
        <v>654.65</v>
      </c>
      <c r="CT547" s="65" t="s">
        <v>400</v>
      </c>
      <c r="CU547" s="78">
        <v>655.11</v>
      </c>
      <c r="CV547" s="78">
        <v>772.11</v>
      </c>
      <c r="CW547" s="78">
        <v>690.94</v>
      </c>
      <c r="CX547" s="78">
        <v>543.49</v>
      </c>
      <c r="CY547" s="78"/>
      <c r="CZ547" s="79"/>
      <c r="DA547" s="65" t="s">
        <v>401</v>
      </c>
      <c r="DB547" s="68">
        <v>0.13099635830123901</v>
      </c>
      <c r="DC547" s="78">
        <v>635.70000000000005</v>
      </c>
      <c r="DD547" s="78">
        <v>693.86</v>
      </c>
      <c r="DE547" s="78">
        <v>653.02</v>
      </c>
      <c r="DF547" s="78">
        <v>687.47</v>
      </c>
      <c r="DG547" s="78"/>
      <c r="DH547" s="79">
        <v>593.54</v>
      </c>
      <c r="DI547" s="65" t="s">
        <v>402</v>
      </c>
      <c r="DJ547" s="68">
        <v>3.30906684315023E-3</v>
      </c>
      <c r="DK547" s="78">
        <v>649.21</v>
      </c>
      <c r="DL547" s="78">
        <v>732.45</v>
      </c>
      <c r="DM547" s="78">
        <v>732.45</v>
      </c>
      <c r="DN547" s="78">
        <v>454.21</v>
      </c>
      <c r="DO547" s="78"/>
      <c r="DP547" s="79">
        <v>594.66</v>
      </c>
      <c r="DQ547" s="65" t="s">
        <v>403</v>
      </c>
      <c r="DR547" s="78">
        <v>659.49</v>
      </c>
      <c r="DS547" s="78">
        <v>711.88</v>
      </c>
      <c r="DT547" s="78">
        <v>833.4</v>
      </c>
      <c r="DU547" s="78">
        <v>741.71</v>
      </c>
      <c r="DV547" s="78"/>
      <c r="DW547" s="79"/>
      <c r="DX547" s="65" t="s">
        <v>404</v>
      </c>
      <c r="DY547" s="78">
        <v>686.28</v>
      </c>
      <c r="DZ547" s="78">
        <v>740.64</v>
      </c>
      <c r="EA547" s="78">
        <v>765.92</v>
      </c>
      <c r="EB547" s="78">
        <v>531.17999999999995</v>
      </c>
      <c r="EC547" s="78"/>
      <c r="ED547" s="79">
        <v>500.9</v>
      </c>
      <c r="EE547" s="65" t="s">
        <v>405</v>
      </c>
      <c r="EF547" s="68">
        <v>0.28962001853568098</v>
      </c>
      <c r="EG547" s="78">
        <v>679.09</v>
      </c>
      <c r="EH547" s="78">
        <v>746.46</v>
      </c>
      <c r="EI547" s="78">
        <v>665.09</v>
      </c>
      <c r="EJ547" s="78"/>
      <c r="EK547" s="78">
        <v>420.25</v>
      </c>
      <c r="EL547" s="79">
        <v>408.15</v>
      </c>
      <c r="EM547" s="65" t="s">
        <v>406</v>
      </c>
      <c r="EN547" s="78">
        <v>663.82</v>
      </c>
      <c r="EO547" s="78">
        <v>718.12</v>
      </c>
      <c r="EP547" s="78">
        <v>676.02</v>
      </c>
      <c r="EQ547" s="78"/>
      <c r="ER547" s="78"/>
      <c r="ES547" s="79">
        <v>558.53</v>
      </c>
      <c r="ET547" s="65" t="s">
        <v>407</v>
      </c>
      <c r="EU547" s="68">
        <v>1.42247510668563</v>
      </c>
      <c r="EV547" s="78">
        <v>640.95000000000005</v>
      </c>
      <c r="EW547" s="78">
        <v>706.32</v>
      </c>
      <c r="EX547" s="78">
        <v>706.33</v>
      </c>
      <c r="EY547" s="78"/>
      <c r="EZ547" s="78"/>
      <c r="FA547" s="79">
        <v>355.06</v>
      </c>
      <c r="FB547" s="65" t="s">
        <v>408</v>
      </c>
      <c r="FC547" s="78">
        <v>722.48</v>
      </c>
      <c r="FD547" s="78">
        <v>750.14</v>
      </c>
      <c r="FE547" s="78">
        <v>702.32</v>
      </c>
      <c r="FF547" s="78"/>
      <c r="FG547" s="78"/>
      <c r="FH547" s="79"/>
      <c r="FI547" s="65" t="s">
        <v>409</v>
      </c>
      <c r="FJ547" s="78">
        <v>644.62</v>
      </c>
      <c r="FK547" s="78">
        <v>715.36</v>
      </c>
      <c r="FL547" s="78">
        <v>404.61</v>
      </c>
      <c r="FM547" s="78">
        <v>453.77</v>
      </c>
      <c r="FN547" s="78"/>
      <c r="FO547" s="79">
        <v>516.20000000000005</v>
      </c>
      <c r="FP547" s="65" t="s">
        <v>410</v>
      </c>
      <c r="FQ547" s="68">
        <v>0.23850410227055899</v>
      </c>
      <c r="FR547" s="78">
        <v>632.13</v>
      </c>
      <c r="FS547" s="78">
        <v>693.09</v>
      </c>
      <c r="FT547" s="78">
        <v>677.24</v>
      </c>
      <c r="FU547" s="78">
        <v>571.54</v>
      </c>
      <c r="FV547" s="78">
        <v>482.16</v>
      </c>
      <c r="FW547" s="79">
        <v>404.65</v>
      </c>
      <c r="FX547" s="65" t="s">
        <v>411</v>
      </c>
      <c r="FY547" s="78">
        <v>664.32</v>
      </c>
      <c r="FZ547" s="78">
        <v>752.8</v>
      </c>
      <c r="GA547" s="78">
        <v>715.53</v>
      </c>
      <c r="GB547" s="78">
        <v>680.81</v>
      </c>
      <c r="GC547" s="78"/>
      <c r="GD547" s="79">
        <v>520.96</v>
      </c>
      <c r="GE547" s="65" t="s">
        <v>412</v>
      </c>
      <c r="GF547" s="68">
        <v>0.225428313796213</v>
      </c>
      <c r="GG547" s="78">
        <v>630.13</v>
      </c>
      <c r="GH547" s="78">
        <v>720.85</v>
      </c>
      <c r="GI547" s="78">
        <v>608.55999999999995</v>
      </c>
      <c r="GJ547" s="78">
        <v>597.9</v>
      </c>
      <c r="GK547" s="78"/>
      <c r="GL547" s="79">
        <v>457.69</v>
      </c>
      <c r="GM547" s="65" t="s">
        <v>413</v>
      </c>
      <c r="GN547" s="68">
        <v>0.112480878250697</v>
      </c>
      <c r="GO547" s="78">
        <v>653.05999999999995</v>
      </c>
      <c r="GP547" s="78">
        <v>756.97</v>
      </c>
      <c r="GQ547" s="78">
        <v>660.44</v>
      </c>
      <c r="GR547" s="78">
        <v>582.30999999999995</v>
      </c>
      <c r="GS547" s="78"/>
      <c r="GT547" s="79"/>
      <c r="GU547" s="65" t="s">
        <v>414</v>
      </c>
      <c r="GV547" s="68">
        <v>1</v>
      </c>
      <c r="GW547" s="78">
        <v>628.42999999999995</v>
      </c>
      <c r="GX547" s="78">
        <v>676.99</v>
      </c>
      <c r="GY547" s="78">
        <v>642.04</v>
      </c>
      <c r="GZ547" s="78">
        <v>506</v>
      </c>
      <c r="HA547" s="78"/>
      <c r="HB547" s="79">
        <v>546.34</v>
      </c>
      <c r="HC547" s="65" t="s">
        <v>415</v>
      </c>
      <c r="HD547" s="68">
        <v>1</v>
      </c>
      <c r="HE547" s="78">
        <v>629.83000000000004</v>
      </c>
      <c r="HF547" s="78">
        <v>729.78</v>
      </c>
      <c r="HG547" s="78"/>
      <c r="HH547" s="78">
        <v>480.78</v>
      </c>
      <c r="HI547" s="78">
        <v>474.14</v>
      </c>
      <c r="HJ547" s="79">
        <v>498.39</v>
      </c>
      <c r="HK547" s="85" t="s">
        <v>416</v>
      </c>
      <c r="HL547" s="68">
        <v>1.2105804733369701</v>
      </c>
      <c r="HM547" s="78">
        <v>612.49</v>
      </c>
      <c r="HN547" s="78">
        <v>689.61</v>
      </c>
      <c r="HO547" s="78">
        <v>650.71</v>
      </c>
      <c r="HP547" s="78"/>
      <c r="HQ547" s="78"/>
      <c r="HR547" s="79"/>
    </row>
    <row r="548" spans="1:226" x14ac:dyDescent="0.25">
      <c r="A548" s="81">
        <v>41603</v>
      </c>
      <c r="B548" s="82" t="s">
        <v>387</v>
      </c>
      <c r="C548" s="83">
        <v>650.32881514640019</v>
      </c>
      <c r="D548" s="83">
        <v>710.92837149830132</v>
      </c>
      <c r="E548" s="83">
        <v>669.75087134728676</v>
      </c>
      <c r="F548" s="83">
        <v>541.97154120211894</v>
      </c>
      <c r="G548" s="83">
        <v>475.24388669301709</v>
      </c>
      <c r="H548" s="84">
        <v>465.45022224118458</v>
      </c>
      <c r="I548" s="82" t="s">
        <v>388</v>
      </c>
      <c r="J548" s="83">
        <v>662.99498979774796</v>
      </c>
      <c r="K548" s="83">
        <v>713.6278610781842</v>
      </c>
      <c r="L548" s="83">
        <v>663.12871695512945</v>
      </c>
      <c r="M548" s="83">
        <v>535.3900130248021</v>
      </c>
      <c r="N548" s="83"/>
      <c r="O548" s="84">
        <v>510.13992750583338</v>
      </c>
      <c r="P548" s="65" t="s">
        <v>389</v>
      </c>
      <c r="Q548" s="78">
        <v>635.96</v>
      </c>
      <c r="R548" s="78">
        <v>713.08</v>
      </c>
      <c r="S548" s="78">
        <v>674.78</v>
      </c>
      <c r="T548" s="78">
        <v>490</v>
      </c>
      <c r="U548" s="78"/>
      <c r="V548" s="79"/>
      <c r="W548" s="65" t="s">
        <v>390</v>
      </c>
      <c r="X548" s="78">
        <v>628.25</v>
      </c>
      <c r="Y548" s="78">
        <v>703.8</v>
      </c>
      <c r="Z548" s="78">
        <v>661.43</v>
      </c>
      <c r="AA548" s="78">
        <v>450.74</v>
      </c>
      <c r="AB548" s="78"/>
      <c r="AC548" s="79">
        <v>576.03</v>
      </c>
      <c r="AD548" s="65" t="s">
        <v>391</v>
      </c>
      <c r="AE548" s="68">
        <v>0.51129972389814904</v>
      </c>
      <c r="AF548" s="78">
        <v>732.17</v>
      </c>
      <c r="AG548" s="78">
        <v>765.09</v>
      </c>
      <c r="AH548" s="78">
        <v>667.76</v>
      </c>
      <c r="AI548" s="78"/>
      <c r="AJ548" s="78"/>
      <c r="AK548" s="79">
        <v>462.69</v>
      </c>
      <c r="AL548" s="69" t="s">
        <v>392</v>
      </c>
      <c r="AM548" s="70">
        <v>1</v>
      </c>
      <c r="AN548" s="78">
        <v>678.66</v>
      </c>
      <c r="AO548" s="78">
        <v>765.66</v>
      </c>
      <c r="AP548" s="78">
        <v>720.76</v>
      </c>
      <c r="AQ548" s="78">
        <v>728.11</v>
      </c>
      <c r="AR548" s="78"/>
      <c r="AS548" s="79"/>
      <c r="AT548" s="65" t="s">
        <v>393</v>
      </c>
      <c r="AU548" s="68">
        <v>3.6671678462723199E-2</v>
      </c>
      <c r="AV548" s="78">
        <v>619.91999999999996</v>
      </c>
      <c r="AW548" s="78">
        <v>697.35</v>
      </c>
      <c r="AX548" s="78">
        <v>642.70000000000005</v>
      </c>
      <c r="AY548" s="78">
        <v>365.91</v>
      </c>
      <c r="AZ548" s="78"/>
      <c r="BA548" s="79">
        <v>452.62</v>
      </c>
      <c r="BB548" s="65" t="s">
        <v>394</v>
      </c>
      <c r="BC548" s="78">
        <v>671.55</v>
      </c>
      <c r="BD548" s="78">
        <v>731.28</v>
      </c>
      <c r="BE548" s="78">
        <v>650.54999999999995</v>
      </c>
      <c r="BF548" s="78"/>
      <c r="BG548" s="78"/>
      <c r="BH548" s="79">
        <v>507.49</v>
      </c>
      <c r="BI548" s="65" t="s">
        <v>395</v>
      </c>
      <c r="BJ548" s="68">
        <v>0.13407521619628601</v>
      </c>
      <c r="BK548" s="78">
        <v>733.53</v>
      </c>
      <c r="BL548" s="78">
        <v>803.38</v>
      </c>
      <c r="BM548" s="78">
        <v>852.07</v>
      </c>
      <c r="BN548" s="78">
        <v>580.41</v>
      </c>
      <c r="BO548" s="78"/>
      <c r="BP548" s="79"/>
      <c r="BQ548" s="65" t="s">
        <v>396</v>
      </c>
      <c r="BR548" s="68">
        <v>1</v>
      </c>
      <c r="BS548" s="78">
        <v>632.23</v>
      </c>
      <c r="BT548" s="78">
        <v>696.25</v>
      </c>
      <c r="BU548" s="78">
        <v>699.88</v>
      </c>
      <c r="BV548" s="78"/>
      <c r="BW548" s="78"/>
      <c r="BX548" s="79">
        <v>538.41</v>
      </c>
      <c r="BY548" s="65" t="s">
        <v>397</v>
      </c>
      <c r="BZ548" s="78">
        <v>692.88</v>
      </c>
      <c r="CA548" s="78">
        <v>741.07</v>
      </c>
      <c r="CB548" s="78">
        <v>651.94000000000005</v>
      </c>
      <c r="CC548" s="78">
        <v>522.71</v>
      </c>
      <c r="CD548" s="78"/>
      <c r="CE548" s="79">
        <v>602.76</v>
      </c>
      <c r="CF548" s="65" t="s">
        <v>398</v>
      </c>
      <c r="CG548" s="78">
        <v>659.36</v>
      </c>
      <c r="CH548" s="78">
        <v>744.46</v>
      </c>
      <c r="CI548" s="78">
        <v>711.27</v>
      </c>
      <c r="CJ548" s="78"/>
      <c r="CK548" s="78"/>
      <c r="CL548" s="79"/>
      <c r="CM548" s="65" t="s">
        <v>399</v>
      </c>
      <c r="CN548" s="78">
        <v>631.9</v>
      </c>
      <c r="CO548" s="78">
        <v>661.19</v>
      </c>
      <c r="CP548" s="78">
        <v>696.74</v>
      </c>
      <c r="CQ548" s="78">
        <v>518.29999999999995</v>
      </c>
      <c r="CR548" s="78"/>
      <c r="CS548" s="79">
        <v>658.41</v>
      </c>
      <c r="CT548" s="65" t="s">
        <v>400</v>
      </c>
      <c r="CU548" s="78">
        <v>650.26</v>
      </c>
      <c r="CV548" s="78">
        <v>767.48</v>
      </c>
      <c r="CW548" s="78">
        <v>686.33</v>
      </c>
      <c r="CX548" s="78">
        <v>532.46</v>
      </c>
      <c r="CY548" s="78"/>
      <c r="CZ548" s="79"/>
      <c r="DA548" s="65" t="s">
        <v>401</v>
      </c>
      <c r="DB548" s="68">
        <v>0.13084894797445801</v>
      </c>
      <c r="DC548" s="78">
        <v>613.73</v>
      </c>
      <c r="DD548" s="78">
        <v>682.82</v>
      </c>
      <c r="DE548" s="78">
        <v>643.91</v>
      </c>
      <c r="DF548" s="78">
        <v>686.83</v>
      </c>
      <c r="DG548" s="78"/>
      <c r="DH548" s="79">
        <v>538.97</v>
      </c>
      <c r="DI548" s="65" t="s">
        <v>402</v>
      </c>
      <c r="DJ548" s="68">
        <v>3.3533416049092899E-3</v>
      </c>
      <c r="DK548" s="78">
        <v>653.34</v>
      </c>
      <c r="DL548" s="78">
        <v>728.74</v>
      </c>
      <c r="DM548" s="78">
        <v>728.74</v>
      </c>
      <c r="DN548" s="78">
        <v>455.32</v>
      </c>
      <c r="DO548" s="78"/>
      <c r="DP548" s="79">
        <v>602.36</v>
      </c>
      <c r="DQ548" s="65" t="s">
        <v>403</v>
      </c>
      <c r="DR548" s="78">
        <v>659.49</v>
      </c>
      <c r="DS548" s="78">
        <v>711.88</v>
      </c>
      <c r="DT548" s="78">
        <v>828.81</v>
      </c>
      <c r="DU548" s="78">
        <v>733.98</v>
      </c>
      <c r="DV548" s="78"/>
      <c r="DW548" s="79"/>
      <c r="DX548" s="65" t="s">
        <v>404</v>
      </c>
      <c r="DY548" s="78">
        <v>676.62</v>
      </c>
      <c r="DZ548" s="78">
        <v>732.13</v>
      </c>
      <c r="EA548" s="78">
        <v>758.2</v>
      </c>
      <c r="EB548" s="78">
        <v>525.30999999999995</v>
      </c>
      <c r="EC548" s="78"/>
      <c r="ED548" s="79">
        <v>497.98</v>
      </c>
      <c r="EE548" s="65" t="s">
        <v>405</v>
      </c>
      <c r="EF548" s="68">
        <v>0.28962001853568098</v>
      </c>
      <c r="EG548" s="78">
        <v>666.15</v>
      </c>
      <c r="EH548" s="78">
        <v>745.93</v>
      </c>
      <c r="EI548" s="78">
        <v>666.05</v>
      </c>
      <c r="EJ548" s="78"/>
      <c r="EK548" s="78">
        <v>424.99</v>
      </c>
      <c r="EL548" s="79">
        <v>414.98</v>
      </c>
      <c r="EM548" s="65" t="s">
        <v>406</v>
      </c>
      <c r="EN548" s="78">
        <v>663.82</v>
      </c>
      <c r="EO548" s="78">
        <v>697.66</v>
      </c>
      <c r="EP548" s="78">
        <v>657.72</v>
      </c>
      <c r="EQ548" s="78"/>
      <c r="ER548" s="78"/>
      <c r="ES548" s="79">
        <v>558.53</v>
      </c>
      <c r="ET548" s="65" t="s">
        <v>407</v>
      </c>
      <c r="EU548" s="68">
        <v>1.42247510668563</v>
      </c>
      <c r="EV548" s="78">
        <v>641.25</v>
      </c>
      <c r="EW548" s="78">
        <v>696.33</v>
      </c>
      <c r="EX548" s="78">
        <v>696.33</v>
      </c>
      <c r="EY548" s="78"/>
      <c r="EZ548" s="78"/>
      <c r="FA548" s="79">
        <v>355.06</v>
      </c>
      <c r="FB548" s="65" t="s">
        <v>408</v>
      </c>
      <c r="FC548" s="78">
        <v>722.48</v>
      </c>
      <c r="FD548" s="78">
        <v>750.14</v>
      </c>
      <c r="FE548" s="78">
        <v>702.32</v>
      </c>
      <c r="FF548" s="78"/>
      <c r="FG548" s="78"/>
      <c r="FH548" s="79"/>
      <c r="FI548" s="65" t="s">
        <v>409</v>
      </c>
      <c r="FJ548" s="78">
        <v>639.66</v>
      </c>
      <c r="FK548" s="78">
        <v>705.44</v>
      </c>
      <c r="FL548" s="78">
        <v>394.7</v>
      </c>
      <c r="FM548" s="78">
        <v>443.77</v>
      </c>
      <c r="FN548" s="78"/>
      <c r="FO548" s="79">
        <v>506.28</v>
      </c>
      <c r="FP548" s="65" t="s">
        <v>410</v>
      </c>
      <c r="FQ548" s="68">
        <v>0.23857238286096</v>
      </c>
      <c r="FR548" s="78">
        <v>630.46</v>
      </c>
      <c r="FS548" s="78">
        <v>691.82</v>
      </c>
      <c r="FT548" s="78">
        <v>677.25</v>
      </c>
      <c r="FU548" s="78">
        <v>572.84</v>
      </c>
      <c r="FV548" s="78">
        <v>478.7</v>
      </c>
      <c r="FW548" s="79">
        <v>400.89</v>
      </c>
      <c r="FX548" s="65" t="s">
        <v>411</v>
      </c>
      <c r="FY548" s="78">
        <v>664.32</v>
      </c>
      <c r="FZ548" s="78">
        <v>742.23</v>
      </c>
      <c r="GA548" s="78">
        <v>711.46</v>
      </c>
      <c r="GB548" s="78">
        <v>675.5</v>
      </c>
      <c r="GC548" s="78"/>
      <c r="GD548" s="79">
        <v>520.96</v>
      </c>
      <c r="GE548" s="65" t="s">
        <v>412</v>
      </c>
      <c r="GF548" s="68">
        <v>0.224855530321768</v>
      </c>
      <c r="GG548" s="78">
        <v>626.22</v>
      </c>
      <c r="GH548" s="78">
        <v>711.48</v>
      </c>
      <c r="GI548" s="78">
        <v>607.01</v>
      </c>
      <c r="GJ548" s="78">
        <v>596.38</v>
      </c>
      <c r="GK548" s="78"/>
      <c r="GL548" s="79">
        <v>448.96</v>
      </c>
      <c r="GM548" s="65" t="s">
        <v>413</v>
      </c>
      <c r="GN548" s="68">
        <v>0.112466962829669</v>
      </c>
      <c r="GO548" s="78">
        <v>661.98</v>
      </c>
      <c r="GP548" s="78">
        <v>747.88</v>
      </c>
      <c r="GQ548" s="78">
        <v>652.71</v>
      </c>
      <c r="GR548" s="78">
        <v>578.87</v>
      </c>
      <c r="GS548" s="78"/>
      <c r="GT548" s="79"/>
      <c r="GU548" s="65" t="s">
        <v>414</v>
      </c>
      <c r="GV548" s="68">
        <v>1</v>
      </c>
      <c r="GW548" s="78">
        <v>607.94000000000005</v>
      </c>
      <c r="GX548" s="78">
        <v>667.98</v>
      </c>
      <c r="GY548" s="78">
        <v>635.49</v>
      </c>
      <c r="GZ548" s="78">
        <v>504</v>
      </c>
      <c r="HA548" s="78"/>
      <c r="HB548" s="79">
        <v>546.34</v>
      </c>
      <c r="HC548" s="65" t="s">
        <v>415</v>
      </c>
      <c r="HD548" s="68">
        <v>1</v>
      </c>
      <c r="HE548" s="78">
        <v>629.83000000000004</v>
      </c>
      <c r="HF548" s="78">
        <v>729.78</v>
      </c>
      <c r="HG548" s="78"/>
      <c r="HH548" s="78">
        <v>473.5</v>
      </c>
      <c r="HI548" s="78">
        <v>466.86</v>
      </c>
      <c r="HJ548" s="79">
        <v>499.22</v>
      </c>
      <c r="HK548" s="85" t="s">
        <v>416</v>
      </c>
      <c r="HL548" s="68">
        <v>1.1978917105893601</v>
      </c>
      <c r="HM548" s="78">
        <v>603.87</v>
      </c>
      <c r="HN548" s="78">
        <v>680.61</v>
      </c>
      <c r="HO548" s="78">
        <v>643.51</v>
      </c>
      <c r="HP548" s="78"/>
      <c r="HQ548" s="78"/>
      <c r="HR548" s="79"/>
    </row>
    <row r="549" spans="1:226" x14ac:dyDescent="0.25">
      <c r="A549" s="81">
        <v>41596</v>
      </c>
      <c r="B549" s="82" t="s">
        <v>387</v>
      </c>
      <c r="C549" s="83">
        <v>644.40713694040824</v>
      </c>
      <c r="D549" s="83">
        <v>705.61980521148462</v>
      </c>
      <c r="E549" s="83">
        <v>664.63440883707938</v>
      </c>
      <c r="F549" s="83">
        <v>537.9570516556779</v>
      </c>
      <c r="G549" s="83">
        <v>477.31326745718042</v>
      </c>
      <c r="H549" s="84">
        <v>463.15858655085418</v>
      </c>
      <c r="I549" s="82" t="s">
        <v>388</v>
      </c>
      <c r="J549" s="83">
        <v>655.82046980169514</v>
      </c>
      <c r="K549" s="83">
        <v>707.87925877050407</v>
      </c>
      <c r="L549" s="83">
        <v>658.54366648245559</v>
      </c>
      <c r="M549" s="83">
        <v>531.524488741818</v>
      </c>
      <c r="N549" s="83"/>
      <c r="O549" s="84">
        <v>505.87524398427314</v>
      </c>
      <c r="P549" s="65" t="s">
        <v>389</v>
      </c>
      <c r="Q549" s="78">
        <v>627.62</v>
      </c>
      <c r="R549" s="78">
        <v>706.41</v>
      </c>
      <c r="S549" s="78">
        <v>667.13</v>
      </c>
      <c r="T549" s="78">
        <v>490</v>
      </c>
      <c r="U549" s="78"/>
      <c r="V549" s="79"/>
      <c r="W549" s="65" t="s">
        <v>390</v>
      </c>
      <c r="X549" s="78">
        <v>678.08</v>
      </c>
      <c r="Y549" s="78">
        <v>732.31</v>
      </c>
      <c r="Z549" s="78">
        <v>653.66</v>
      </c>
      <c r="AA549" s="78">
        <v>444.54</v>
      </c>
      <c r="AB549" s="78"/>
      <c r="AC549" s="79">
        <v>580.16999999999996</v>
      </c>
      <c r="AD549" s="65" t="s">
        <v>391</v>
      </c>
      <c r="AE549" s="68">
        <v>0.51129972389814904</v>
      </c>
      <c r="AF549" s="78">
        <v>730.49</v>
      </c>
      <c r="AG549" s="78">
        <v>763.72</v>
      </c>
      <c r="AH549" s="78">
        <v>657.02</v>
      </c>
      <c r="AI549" s="78"/>
      <c r="AJ549" s="78"/>
      <c r="AK549" s="79">
        <v>459.94</v>
      </c>
      <c r="AL549" s="69" t="s">
        <v>392</v>
      </c>
      <c r="AM549" s="70">
        <v>1</v>
      </c>
      <c r="AN549" s="78">
        <v>679.18</v>
      </c>
      <c r="AO549" s="78">
        <v>766.09</v>
      </c>
      <c r="AP549" s="78">
        <v>726.4</v>
      </c>
      <c r="AQ549" s="78">
        <v>728.11</v>
      </c>
      <c r="AR549" s="78"/>
      <c r="AS549" s="79"/>
      <c r="AT549" s="65" t="s">
        <v>393</v>
      </c>
      <c r="AU549" s="68">
        <v>3.6877235682413197E-2</v>
      </c>
      <c r="AV549" s="78">
        <v>608.19000000000005</v>
      </c>
      <c r="AW549" s="78">
        <v>689.07</v>
      </c>
      <c r="AX549" s="78">
        <v>640.94000000000005</v>
      </c>
      <c r="AY549" s="78">
        <v>372.68</v>
      </c>
      <c r="AZ549" s="78"/>
      <c r="BA549" s="79">
        <v>443.21</v>
      </c>
      <c r="BB549" s="65" t="s">
        <v>394</v>
      </c>
      <c r="BC549" s="78">
        <v>659.79</v>
      </c>
      <c r="BD549" s="78">
        <v>718.68</v>
      </c>
      <c r="BE549" s="78">
        <v>647.74</v>
      </c>
      <c r="BF549" s="78"/>
      <c r="BG549" s="78"/>
      <c r="BH549" s="79">
        <v>504.37</v>
      </c>
      <c r="BI549" s="65" t="s">
        <v>395</v>
      </c>
      <c r="BJ549" s="68">
        <v>0.13406982356411201</v>
      </c>
      <c r="BK549" s="78">
        <v>722.77</v>
      </c>
      <c r="BL549" s="78">
        <v>788.33</v>
      </c>
      <c r="BM549" s="78">
        <v>837.02</v>
      </c>
      <c r="BN549" s="78">
        <v>573.67999999999995</v>
      </c>
      <c r="BO549" s="78"/>
      <c r="BP549" s="79"/>
      <c r="BQ549" s="65" t="s">
        <v>396</v>
      </c>
      <c r="BR549" s="68">
        <v>1</v>
      </c>
      <c r="BS549" s="78">
        <v>623.9</v>
      </c>
      <c r="BT549" s="78">
        <v>698.75</v>
      </c>
      <c r="BU549" s="78">
        <v>728.22</v>
      </c>
      <c r="BV549" s="78"/>
      <c r="BW549" s="78"/>
      <c r="BX549" s="79">
        <v>538.41</v>
      </c>
      <c r="BY549" s="65" t="s">
        <v>397</v>
      </c>
      <c r="BZ549" s="78">
        <v>685.25</v>
      </c>
      <c r="CA549" s="78">
        <v>735.11</v>
      </c>
      <c r="CB549" s="78">
        <v>647.29</v>
      </c>
      <c r="CC549" s="78">
        <v>519.15</v>
      </c>
      <c r="CD549" s="78"/>
      <c r="CE549" s="79">
        <v>602.76</v>
      </c>
      <c r="CF549" s="65" t="s">
        <v>398</v>
      </c>
      <c r="CG549" s="78">
        <v>652.91</v>
      </c>
      <c r="CH549" s="78">
        <v>738.81</v>
      </c>
      <c r="CI549" s="78">
        <v>699.18</v>
      </c>
      <c r="CJ549" s="78"/>
      <c r="CK549" s="78"/>
      <c r="CL549" s="79"/>
      <c r="CM549" s="65" t="s">
        <v>399</v>
      </c>
      <c r="CN549" s="78">
        <v>620.69000000000005</v>
      </c>
      <c r="CO549" s="78">
        <v>656.5</v>
      </c>
      <c r="CP549" s="78">
        <v>690.98</v>
      </c>
      <c r="CQ549" s="78">
        <v>514.97</v>
      </c>
      <c r="CR549" s="78"/>
      <c r="CS549" s="79">
        <v>658.08</v>
      </c>
      <c r="CT549" s="65" t="s">
        <v>400</v>
      </c>
      <c r="CU549" s="78">
        <v>645.38</v>
      </c>
      <c r="CV549" s="78">
        <v>766.75</v>
      </c>
      <c r="CW549" s="78">
        <v>686.39</v>
      </c>
      <c r="CX549" s="78">
        <v>529.11</v>
      </c>
      <c r="CY549" s="78"/>
      <c r="CZ549" s="79"/>
      <c r="DA549" s="65" t="s">
        <v>401</v>
      </c>
      <c r="DB549" s="68">
        <v>0.13090718680455601</v>
      </c>
      <c r="DC549" s="78">
        <v>614.01</v>
      </c>
      <c r="DD549" s="78">
        <v>683.13</v>
      </c>
      <c r="DE549" s="78">
        <v>644.19000000000005</v>
      </c>
      <c r="DF549" s="78">
        <v>687.13</v>
      </c>
      <c r="DG549" s="78"/>
      <c r="DH549" s="79">
        <v>539.21</v>
      </c>
      <c r="DI549" s="65" t="s">
        <v>402</v>
      </c>
      <c r="DJ549" s="68">
        <v>3.3663233016898901E-3</v>
      </c>
      <c r="DK549" s="78">
        <v>643.15</v>
      </c>
      <c r="DL549" s="78">
        <v>723.6</v>
      </c>
      <c r="DM549" s="78">
        <v>723.6</v>
      </c>
      <c r="DN549" s="78">
        <v>461.52</v>
      </c>
      <c r="DO549" s="78"/>
      <c r="DP549" s="79">
        <v>594.78</v>
      </c>
      <c r="DQ549" s="65" t="s">
        <v>403</v>
      </c>
      <c r="DR549" s="78">
        <v>686.82</v>
      </c>
      <c r="DS549" s="78">
        <v>729.34</v>
      </c>
      <c r="DT549" s="78">
        <v>818.84</v>
      </c>
      <c r="DU549" s="78">
        <v>729.5</v>
      </c>
      <c r="DV549" s="78"/>
      <c r="DW549" s="79"/>
      <c r="DX549" s="65" t="s">
        <v>404</v>
      </c>
      <c r="DY549" s="78">
        <v>666.47</v>
      </c>
      <c r="DZ549" s="78">
        <v>723.08</v>
      </c>
      <c r="EA549" s="78">
        <v>751.83</v>
      </c>
      <c r="EB549" s="78">
        <v>518.84</v>
      </c>
      <c r="EC549" s="78"/>
      <c r="ED549" s="79">
        <v>493.93</v>
      </c>
      <c r="EE549" s="65" t="s">
        <v>405</v>
      </c>
      <c r="EF549" s="68">
        <v>0.28962001853568098</v>
      </c>
      <c r="EG549" s="78">
        <v>663.48</v>
      </c>
      <c r="EH549" s="78">
        <v>743.01</v>
      </c>
      <c r="EI549" s="78">
        <v>646.66</v>
      </c>
      <c r="EJ549" s="78"/>
      <c r="EK549" s="78">
        <v>421.33</v>
      </c>
      <c r="EL549" s="79">
        <v>414.45</v>
      </c>
      <c r="EM549" s="65" t="s">
        <v>406</v>
      </c>
      <c r="EN549" s="78">
        <v>663.82</v>
      </c>
      <c r="EO549" s="78">
        <v>697.66</v>
      </c>
      <c r="EP549" s="78">
        <v>657.72</v>
      </c>
      <c r="EQ549" s="78"/>
      <c r="ER549" s="78"/>
      <c r="ES549" s="79">
        <v>542.80999999999995</v>
      </c>
      <c r="ET549" s="65" t="s">
        <v>407</v>
      </c>
      <c r="EU549" s="68">
        <v>1.42308239647076</v>
      </c>
      <c r="EV549" s="78">
        <v>634.47</v>
      </c>
      <c r="EW549" s="78">
        <v>685.16</v>
      </c>
      <c r="EX549" s="78">
        <v>685.16</v>
      </c>
      <c r="EY549" s="78"/>
      <c r="EZ549" s="78"/>
      <c r="FA549" s="79">
        <v>345.23</v>
      </c>
      <c r="FB549" s="65" t="s">
        <v>408</v>
      </c>
      <c r="FC549" s="78">
        <v>722.48</v>
      </c>
      <c r="FD549" s="78">
        <v>750.14</v>
      </c>
      <c r="FE549" s="78">
        <v>702.32</v>
      </c>
      <c r="FF549" s="78"/>
      <c r="FG549" s="78"/>
      <c r="FH549" s="79"/>
      <c r="FI549" s="65" t="s">
        <v>409</v>
      </c>
      <c r="FJ549" s="78">
        <v>631.4</v>
      </c>
      <c r="FK549" s="78">
        <v>693.87</v>
      </c>
      <c r="FL549" s="78">
        <v>388.91</v>
      </c>
      <c r="FM549" s="78">
        <v>439.77</v>
      </c>
      <c r="FN549" s="78"/>
      <c r="FO549" s="79">
        <v>493.88</v>
      </c>
      <c r="FP549" s="65" t="s">
        <v>410</v>
      </c>
      <c r="FQ549" s="68">
        <v>0.239486540856404</v>
      </c>
      <c r="FR549" s="78">
        <v>635.92999999999995</v>
      </c>
      <c r="FS549" s="78">
        <v>697.49</v>
      </c>
      <c r="FT549" s="78">
        <v>662.53</v>
      </c>
      <c r="FU549" s="78">
        <v>577.88</v>
      </c>
      <c r="FV549" s="78">
        <v>481.32</v>
      </c>
      <c r="FW549" s="79">
        <v>402.11</v>
      </c>
      <c r="FX549" s="65" t="s">
        <v>411</v>
      </c>
      <c r="FY549" s="78">
        <v>654.57000000000005</v>
      </c>
      <c r="FZ549" s="78">
        <v>736.54</v>
      </c>
      <c r="GA549" s="78">
        <v>709.84</v>
      </c>
      <c r="GB549" s="78">
        <v>668.42</v>
      </c>
      <c r="GC549" s="78"/>
      <c r="GD549" s="79">
        <v>520.15</v>
      </c>
      <c r="GE549" s="65" t="s">
        <v>412</v>
      </c>
      <c r="GF549" s="68">
        <v>0.22489092789996901</v>
      </c>
      <c r="GG549" s="78">
        <v>618.01</v>
      </c>
      <c r="GH549" s="78">
        <v>711.53</v>
      </c>
      <c r="GI549" s="78">
        <v>607.08000000000004</v>
      </c>
      <c r="GJ549" s="78">
        <v>596.47</v>
      </c>
      <c r="GK549" s="78"/>
      <c r="GL549" s="79">
        <v>448.33</v>
      </c>
      <c r="GM549" s="65" t="s">
        <v>413</v>
      </c>
      <c r="GN549" s="68">
        <v>0.112162950334246</v>
      </c>
      <c r="GO549" s="78">
        <v>660.19</v>
      </c>
      <c r="GP549" s="78">
        <v>732.4</v>
      </c>
      <c r="GQ549" s="78">
        <v>641.79999999999995</v>
      </c>
      <c r="GR549" s="78">
        <v>568.78</v>
      </c>
      <c r="GS549" s="78"/>
      <c r="GT549" s="79"/>
      <c r="GU549" s="65" t="s">
        <v>414</v>
      </c>
      <c r="GV549" s="68">
        <v>1</v>
      </c>
      <c r="GW549" s="78">
        <v>607.94000000000005</v>
      </c>
      <c r="GX549" s="78">
        <v>667.98</v>
      </c>
      <c r="GY549" s="78">
        <v>635.49</v>
      </c>
      <c r="GZ549" s="78">
        <v>504</v>
      </c>
      <c r="HA549" s="78"/>
      <c r="HB549" s="79">
        <v>546.6</v>
      </c>
      <c r="HC549" s="65" t="s">
        <v>415</v>
      </c>
      <c r="HD549" s="68">
        <v>1</v>
      </c>
      <c r="HE549" s="78">
        <v>630.66</v>
      </c>
      <c r="HF549" s="78">
        <v>729.78</v>
      </c>
      <c r="HG549" s="78"/>
      <c r="HH549" s="78">
        <v>473.5</v>
      </c>
      <c r="HI549" s="78">
        <v>466.86</v>
      </c>
      <c r="HJ549" s="79">
        <v>500.05</v>
      </c>
      <c r="HK549" s="85" t="s">
        <v>416</v>
      </c>
      <c r="HL549" s="68">
        <v>1.1921793037672901</v>
      </c>
      <c r="HM549" s="78">
        <v>599.54999999999995</v>
      </c>
      <c r="HN549" s="78">
        <v>674.88</v>
      </c>
      <c r="HO549" s="78">
        <v>627.29999999999995</v>
      </c>
      <c r="HP549" s="78"/>
      <c r="HQ549" s="78"/>
      <c r="HR549" s="79"/>
    </row>
    <row r="550" spans="1:226" x14ac:dyDescent="0.25">
      <c r="A550" s="81">
        <v>41589</v>
      </c>
      <c r="B550" s="82" t="s">
        <v>387</v>
      </c>
      <c r="C550" s="83">
        <v>635.3519852456534</v>
      </c>
      <c r="D550" s="83">
        <v>702.01821921596445</v>
      </c>
      <c r="E550" s="83">
        <v>666.73998434031284</v>
      </c>
      <c r="F550" s="83">
        <v>532.80512221248898</v>
      </c>
      <c r="G550" s="83">
        <v>477.14629776021081</v>
      </c>
      <c r="H550" s="84">
        <v>460.91556718433759</v>
      </c>
      <c r="I550" s="82" t="s">
        <v>388</v>
      </c>
      <c r="J550" s="83">
        <v>644.25696727058062</v>
      </c>
      <c r="K550" s="83">
        <v>703.238980776581</v>
      </c>
      <c r="L550" s="83">
        <v>661.2106904247953</v>
      </c>
      <c r="M550" s="83">
        <v>528.68913879123306</v>
      </c>
      <c r="N550" s="83"/>
      <c r="O550" s="84">
        <v>505.39681416261033</v>
      </c>
      <c r="P550" s="65" t="s">
        <v>389</v>
      </c>
      <c r="Q550" s="78">
        <v>614.29</v>
      </c>
      <c r="R550" s="78">
        <v>695.58</v>
      </c>
      <c r="S550" s="78">
        <v>661.12</v>
      </c>
      <c r="T550" s="78">
        <v>485</v>
      </c>
      <c r="U550" s="78"/>
      <c r="V550" s="79"/>
      <c r="W550" s="65" t="s">
        <v>390</v>
      </c>
      <c r="X550" s="78">
        <v>629.67999999999995</v>
      </c>
      <c r="Y550" s="78">
        <v>704.28</v>
      </c>
      <c r="Z550" s="78">
        <v>669.2</v>
      </c>
      <c r="AA550" s="78">
        <v>444.54</v>
      </c>
      <c r="AB550" s="78"/>
      <c r="AC550" s="79">
        <v>554.54999999999995</v>
      </c>
      <c r="AD550" s="65" t="s">
        <v>391</v>
      </c>
      <c r="AE550" s="68">
        <v>0.51129972389814904</v>
      </c>
      <c r="AF550" s="78">
        <v>730.18</v>
      </c>
      <c r="AG550" s="78">
        <v>763.42</v>
      </c>
      <c r="AH550" s="78">
        <v>648.33000000000004</v>
      </c>
      <c r="AI550" s="78"/>
      <c r="AJ550" s="78"/>
      <c r="AK550" s="79">
        <v>459.94</v>
      </c>
      <c r="AL550" s="69" t="s">
        <v>392</v>
      </c>
      <c r="AM550" s="70">
        <v>1</v>
      </c>
      <c r="AN550" s="78">
        <v>680.18</v>
      </c>
      <c r="AO550" s="78">
        <v>767.22</v>
      </c>
      <c r="AP550" s="78">
        <v>727.32</v>
      </c>
      <c r="AQ550" s="78">
        <v>728.11</v>
      </c>
      <c r="AR550" s="78"/>
      <c r="AS550" s="79"/>
      <c r="AT550" s="65" t="s">
        <v>393</v>
      </c>
      <c r="AU550" s="68">
        <v>3.7042524818491601E-2</v>
      </c>
      <c r="AV550" s="78">
        <v>611.4</v>
      </c>
      <c r="AW550" s="78">
        <v>692.56</v>
      </c>
      <c r="AX550" s="78">
        <v>626.05999999999995</v>
      </c>
      <c r="AY550" s="78">
        <v>374.31</v>
      </c>
      <c r="AZ550" s="78"/>
      <c r="BA550" s="79">
        <v>440.7</v>
      </c>
      <c r="BB550" s="65" t="s">
        <v>394</v>
      </c>
      <c r="BC550" s="78">
        <v>636.26</v>
      </c>
      <c r="BD550" s="78">
        <v>703.55</v>
      </c>
      <c r="BE550" s="78">
        <v>653.20000000000005</v>
      </c>
      <c r="BF550" s="78"/>
      <c r="BG550" s="78"/>
      <c r="BH550" s="79">
        <v>505.48</v>
      </c>
      <c r="BI550" s="65" t="s">
        <v>395</v>
      </c>
      <c r="BJ550" s="68">
        <v>0.13407341860402799</v>
      </c>
      <c r="BK550" s="78">
        <v>702.41</v>
      </c>
      <c r="BL550" s="78">
        <v>778.7</v>
      </c>
      <c r="BM550" s="78">
        <v>810.34</v>
      </c>
      <c r="BN550" s="78">
        <v>561.63</v>
      </c>
      <c r="BO550" s="78"/>
      <c r="BP550" s="79"/>
      <c r="BQ550" s="65" t="s">
        <v>396</v>
      </c>
      <c r="BR550" s="68">
        <v>1</v>
      </c>
      <c r="BS550" s="78">
        <v>622.23</v>
      </c>
      <c r="BT550" s="78">
        <v>702.08</v>
      </c>
      <c r="BU550" s="78">
        <v>689.05</v>
      </c>
      <c r="BV550" s="78"/>
      <c r="BW550" s="78"/>
      <c r="BX550" s="79">
        <v>538.41</v>
      </c>
      <c r="BY550" s="65" t="s">
        <v>397</v>
      </c>
      <c r="BZ550" s="78">
        <v>675.05</v>
      </c>
      <c r="CA550" s="78">
        <v>734.57</v>
      </c>
      <c r="CB550" s="78">
        <v>648.1</v>
      </c>
      <c r="CC550" s="78">
        <v>519.91</v>
      </c>
      <c r="CD550" s="78"/>
      <c r="CE550" s="79">
        <v>602.71</v>
      </c>
      <c r="CF550" s="65" t="s">
        <v>398</v>
      </c>
      <c r="CG550" s="78">
        <v>669.04</v>
      </c>
      <c r="CH550" s="78">
        <v>757.36</v>
      </c>
      <c r="CI550" s="78">
        <v>687.89</v>
      </c>
      <c r="CJ550" s="78"/>
      <c r="CK550" s="78"/>
      <c r="CL550" s="79"/>
      <c r="CM550" s="65" t="s">
        <v>399</v>
      </c>
      <c r="CN550" s="78">
        <v>614.16999999999996</v>
      </c>
      <c r="CO550" s="78">
        <v>658.68</v>
      </c>
      <c r="CP550" s="78">
        <v>689.89</v>
      </c>
      <c r="CQ550" s="78">
        <v>506.37</v>
      </c>
      <c r="CR550" s="78"/>
      <c r="CS550" s="79">
        <v>658.75</v>
      </c>
      <c r="CT550" s="65" t="s">
        <v>400</v>
      </c>
      <c r="CU550" s="78">
        <v>644.09</v>
      </c>
      <c r="CV550" s="78">
        <v>768.48</v>
      </c>
      <c r="CW550" s="78">
        <v>689.72</v>
      </c>
      <c r="CX550" s="78">
        <v>525.5</v>
      </c>
      <c r="CY550" s="78"/>
      <c r="CZ550" s="79"/>
      <c r="DA550" s="65" t="s">
        <v>401</v>
      </c>
      <c r="DB550" s="68">
        <v>0.13120260305964501</v>
      </c>
      <c r="DC550" s="78">
        <v>635.23</v>
      </c>
      <c r="DD550" s="78">
        <v>697.26</v>
      </c>
      <c r="DE550" s="78">
        <v>657.19</v>
      </c>
      <c r="DF550" s="78">
        <v>688.68</v>
      </c>
      <c r="DG550" s="78"/>
      <c r="DH550" s="79">
        <v>540.41999999999996</v>
      </c>
      <c r="DI550" s="65" t="s">
        <v>402</v>
      </c>
      <c r="DJ550" s="68">
        <v>3.3637189276464101E-3</v>
      </c>
      <c r="DK550" s="78">
        <v>629.79</v>
      </c>
      <c r="DL550" s="78">
        <v>718.6</v>
      </c>
      <c r="DM550" s="78">
        <v>718.6</v>
      </c>
      <c r="DN550" s="78">
        <v>456.3</v>
      </c>
      <c r="DO550" s="78"/>
      <c r="DP550" s="79">
        <v>597.36</v>
      </c>
      <c r="DQ550" s="65" t="s">
        <v>403</v>
      </c>
      <c r="DR550" s="78">
        <v>686.82</v>
      </c>
      <c r="DS550" s="78">
        <v>729.34</v>
      </c>
      <c r="DT550" s="78">
        <v>810.43</v>
      </c>
      <c r="DU550" s="78">
        <v>722.54</v>
      </c>
      <c r="DV550" s="78"/>
      <c r="DW550" s="79"/>
      <c r="DX550" s="65" t="s">
        <v>404</v>
      </c>
      <c r="DY550" s="78">
        <v>665.37</v>
      </c>
      <c r="DZ550" s="78">
        <v>721.44</v>
      </c>
      <c r="EA550" s="78">
        <v>728.99</v>
      </c>
      <c r="EB550" s="78">
        <v>511.65</v>
      </c>
      <c r="EC550" s="78"/>
      <c r="ED550" s="79">
        <v>493.74</v>
      </c>
      <c r="EE550" s="65" t="s">
        <v>405</v>
      </c>
      <c r="EF550" s="68">
        <v>0.28962001853568098</v>
      </c>
      <c r="EG550" s="78">
        <v>681.61</v>
      </c>
      <c r="EH550" s="78">
        <v>762.28</v>
      </c>
      <c r="EI550" s="78">
        <v>615.05999999999995</v>
      </c>
      <c r="EJ550" s="78"/>
      <c r="EK550" s="78">
        <v>417.86</v>
      </c>
      <c r="EL550" s="79">
        <v>412.59</v>
      </c>
      <c r="EM550" s="65" t="s">
        <v>406</v>
      </c>
      <c r="EN550" s="78">
        <v>646.45000000000005</v>
      </c>
      <c r="EO550" s="78">
        <v>697.66</v>
      </c>
      <c r="EP550" s="78">
        <v>657.72</v>
      </c>
      <c r="EQ550" s="78"/>
      <c r="ER550" s="78"/>
      <c r="ES550" s="79">
        <v>520.16999999999996</v>
      </c>
      <c r="ET550" s="65" t="s">
        <v>407</v>
      </c>
      <c r="EU550" s="68">
        <v>1.4228799089356901</v>
      </c>
      <c r="EV550" s="78">
        <v>634.38</v>
      </c>
      <c r="EW550" s="78">
        <v>686.82</v>
      </c>
      <c r="EX550" s="78">
        <v>686.82</v>
      </c>
      <c r="EY550" s="78"/>
      <c r="EZ550" s="78"/>
      <c r="FA550" s="79">
        <v>344.58</v>
      </c>
      <c r="FB550" s="65" t="s">
        <v>408</v>
      </c>
      <c r="FC550" s="78">
        <v>722.48</v>
      </c>
      <c r="FD550" s="78">
        <v>750.14</v>
      </c>
      <c r="FE550" s="78">
        <v>702.32</v>
      </c>
      <c r="FF550" s="78"/>
      <c r="FG550" s="78"/>
      <c r="FH550" s="79"/>
      <c r="FI550" s="65" t="s">
        <v>409</v>
      </c>
      <c r="FJ550" s="78">
        <v>623.96</v>
      </c>
      <c r="FK550" s="78">
        <v>691.39</v>
      </c>
      <c r="FL550" s="78">
        <v>386.43</v>
      </c>
      <c r="FM550" s="78">
        <v>436.77</v>
      </c>
      <c r="FN550" s="78"/>
      <c r="FO550" s="79">
        <v>492.23</v>
      </c>
      <c r="FP550" s="65" t="s">
        <v>410</v>
      </c>
      <c r="FQ550" s="68">
        <v>0.237840409085504</v>
      </c>
      <c r="FR550" s="78">
        <v>636.01</v>
      </c>
      <c r="FS550" s="78">
        <v>699.39</v>
      </c>
      <c r="FT550" s="78">
        <v>662.57</v>
      </c>
      <c r="FU550" s="78">
        <v>565.48</v>
      </c>
      <c r="FV550" s="78">
        <v>481.32</v>
      </c>
      <c r="FW550" s="79">
        <v>395.9</v>
      </c>
      <c r="FX550" s="65" t="s">
        <v>411</v>
      </c>
      <c r="FY550" s="78">
        <v>644.80999999999995</v>
      </c>
      <c r="FZ550" s="78">
        <v>738.97</v>
      </c>
      <c r="GA550" s="78">
        <v>711.46</v>
      </c>
      <c r="GB550" s="78">
        <v>668.42</v>
      </c>
      <c r="GC550" s="78"/>
      <c r="GD550" s="79">
        <v>520.15</v>
      </c>
      <c r="GE550" s="65" t="s">
        <v>412</v>
      </c>
      <c r="GF550" s="68">
        <v>0.22454249466711601</v>
      </c>
      <c r="GG550" s="78">
        <v>603.28</v>
      </c>
      <c r="GH550" s="78">
        <v>696</v>
      </c>
      <c r="GI550" s="78">
        <v>606.14</v>
      </c>
      <c r="GJ550" s="78">
        <v>583.80999999999995</v>
      </c>
      <c r="GK550" s="78"/>
      <c r="GL550" s="79">
        <v>448</v>
      </c>
      <c r="GM550" s="65" t="s">
        <v>413</v>
      </c>
      <c r="GN550" s="68">
        <v>0.113678993258836</v>
      </c>
      <c r="GO550" s="78">
        <v>637.28</v>
      </c>
      <c r="GP550" s="78">
        <v>733.21</v>
      </c>
      <c r="GQ550" s="78">
        <v>634.28</v>
      </c>
      <c r="GR550" s="78">
        <v>548.5</v>
      </c>
      <c r="GS550" s="78"/>
      <c r="GT550" s="79"/>
      <c r="GU550" s="65" t="s">
        <v>414</v>
      </c>
      <c r="GV550" s="68">
        <v>1</v>
      </c>
      <c r="GW550" s="78">
        <v>626.79</v>
      </c>
      <c r="GX550" s="78">
        <v>680.11</v>
      </c>
      <c r="GY550" s="78">
        <v>646.53</v>
      </c>
      <c r="GZ550" s="78">
        <v>504</v>
      </c>
      <c r="HA550" s="78"/>
      <c r="HB550" s="79">
        <v>546.6</v>
      </c>
      <c r="HC550" s="65" t="s">
        <v>415</v>
      </c>
      <c r="HD550" s="68">
        <v>1</v>
      </c>
      <c r="HE550" s="78">
        <v>629</v>
      </c>
      <c r="HF550" s="78">
        <v>729.78</v>
      </c>
      <c r="HG550" s="78"/>
      <c r="HH550" s="78">
        <v>473.21</v>
      </c>
      <c r="HI550" s="78">
        <v>466.57</v>
      </c>
      <c r="HJ550" s="79">
        <v>499.22</v>
      </c>
      <c r="HK550" s="85" t="s">
        <v>416</v>
      </c>
      <c r="HL550" s="68">
        <v>1.1931750387781901</v>
      </c>
      <c r="HM550" s="78">
        <v>598.22</v>
      </c>
      <c r="HN550" s="78">
        <v>673.99</v>
      </c>
      <c r="HO550" s="78">
        <v>619.05999999999995</v>
      </c>
      <c r="HP550" s="78"/>
      <c r="HQ550" s="78"/>
      <c r="HR550" s="79"/>
    </row>
    <row r="551" spans="1:226" x14ac:dyDescent="0.25">
      <c r="A551" s="81">
        <v>41582</v>
      </c>
      <c r="B551" s="82" t="s">
        <v>387</v>
      </c>
      <c r="C551" s="83">
        <v>641.30575820542367</v>
      </c>
      <c r="D551" s="83">
        <v>704.98789543664884</v>
      </c>
      <c r="E551" s="83">
        <v>673.10606250240892</v>
      </c>
      <c r="F551" s="83">
        <v>534.63473703649186</v>
      </c>
      <c r="G551" s="83">
        <v>481.65262187088274</v>
      </c>
      <c r="H551" s="84">
        <v>459.77245276134448</v>
      </c>
      <c r="I551" s="82" t="s">
        <v>388</v>
      </c>
      <c r="J551" s="83">
        <v>652.38343151369168</v>
      </c>
      <c r="K551" s="83">
        <v>705.66344963674408</v>
      </c>
      <c r="L551" s="83">
        <v>667.44187988194153</v>
      </c>
      <c r="M551" s="83">
        <v>527.3550866203733</v>
      </c>
      <c r="N551" s="83"/>
      <c r="O551" s="84">
        <v>503.38617629987579</v>
      </c>
      <c r="P551" s="65" t="s">
        <v>389</v>
      </c>
      <c r="Q551" s="78">
        <v>617.62</v>
      </c>
      <c r="R551" s="78">
        <v>698.08</v>
      </c>
      <c r="S551" s="78">
        <v>671.32</v>
      </c>
      <c r="T551" s="78">
        <v>485</v>
      </c>
      <c r="U551" s="78"/>
      <c r="V551" s="79"/>
      <c r="W551" s="65" t="s">
        <v>390</v>
      </c>
      <c r="X551" s="78">
        <v>629.67999999999995</v>
      </c>
      <c r="Y551" s="78">
        <v>704.28</v>
      </c>
      <c r="Z551" s="78">
        <v>669.2</v>
      </c>
      <c r="AA551" s="78">
        <v>444.54</v>
      </c>
      <c r="AB551" s="78"/>
      <c r="AC551" s="79">
        <v>554.54999999999995</v>
      </c>
      <c r="AD551" s="65" t="s">
        <v>391</v>
      </c>
      <c r="AE551" s="68">
        <v>0.51129972389814904</v>
      </c>
      <c r="AF551" s="78">
        <v>730.18</v>
      </c>
      <c r="AG551" s="78">
        <v>763.42</v>
      </c>
      <c r="AH551" s="78">
        <v>654.97</v>
      </c>
      <c r="AI551" s="78"/>
      <c r="AJ551" s="78"/>
      <c r="AK551" s="79">
        <v>459.94</v>
      </c>
      <c r="AL551" s="69" t="s">
        <v>392</v>
      </c>
      <c r="AM551" s="70">
        <v>1</v>
      </c>
      <c r="AN551" s="78">
        <v>695.82</v>
      </c>
      <c r="AO551" s="78">
        <v>780.12</v>
      </c>
      <c r="AP551" s="78">
        <v>727.95</v>
      </c>
      <c r="AQ551" s="78">
        <v>728.11</v>
      </c>
      <c r="AR551" s="78"/>
      <c r="AS551" s="79"/>
      <c r="AT551" s="65" t="s">
        <v>393</v>
      </c>
      <c r="AU551" s="68">
        <v>3.8707180181923699E-2</v>
      </c>
      <c r="AV551" s="78">
        <v>640.61</v>
      </c>
      <c r="AW551" s="78">
        <v>724.99</v>
      </c>
      <c r="AX551" s="78">
        <v>657.36</v>
      </c>
      <c r="AY551" s="78">
        <v>391.14</v>
      </c>
      <c r="AZ551" s="78"/>
      <c r="BA551" s="79">
        <v>461.04</v>
      </c>
      <c r="BB551" s="65" t="s">
        <v>394</v>
      </c>
      <c r="BC551" s="78">
        <v>655.58</v>
      </c>
      <c r="BD551" s="78">
        <v>712.79</v>
      </c>
      <c r="BE551" s="78">
        <v>660.47</v>
      </c>
      <c r="BF551" s="78"/>
      <c r="BG551" s="78"/>
      <c r="BH551" s="79">
        <v>504.47</v>
      </c>
      <c r="BI551" s="65" t="s">
        <v>395</v>
      </c>
      <c r="BJ551" s="68">
        <v>0.134077013836748</v>
      </c>
      <c r="BK551" s="78">
        <v>713.16</v>
      </c>
      <c r="BL551" s="78">
        <v>798.03</v>
      </c>
      <c r="BM551" s="78">
        <v>829.67</v>
      </c>
      <c r="BN551" s="78">
        <v>561.65</v>
      </c>
      <c r="BO551" s="78"/>
      <c r="BP551" s="79"/>
      <c r="BQ551" s="65" t="s">
        <v>396</v>
      </c>
      <c r="BR551" s="68">
        <v>1</v>
      </c>
      <c r="BS551" s="78">
        <v>642.23</v>
      </c>
      <c r="BT551" s="78">
        <v>689.58</v>
      </c>
      <c r="BU551" s="78">
        <v>695.72</v>
      </c>
      <c r="BV551" s="78"/>
      <c r="BW551" s="78"/>
      <c r="BX551" s="79">
        <v>538.41</v>
      </c>
      <c r="BY551" s="65" t="s">
        <v>397</v>
      </c>
      <c r="BZ551" s="78">
        <v>679.1</v>
      </c>
      <c r="CA551" s="78">
        <v>736.76</v>
      </c>
      <c r="CB551" s="78">
        <v>649.78</v>
      </c>
      <c r="CC551" s="78">
        <v>517.4</v>
      </c>
      <c r="CD551" s="78"/>
      <c r="CE551" s="79">
        <v>601.95000000000005</v>
      </c>
      <c r="CF551" s="65" t="s">
        <v>398</v>
      </c>
      <c r="CG551" s="78">
        <v>656.14</v>
      </c>
      <c r="CH551" s="78">
        <v>741.23</v>
      </c>
      <c r="CI551" s="78">
        <v>705.63</v>
      </c>
      <c r="CJ551" s="78"/>
      <c r="CK551" s="78"/>
      <c r="CL551" s="79"/>
      <c r="CM551" s="65" t="s">
        <v>399</v>
      </c>
      <c r="CN551" s="78">
        <v>614.66999999999996</v>
      </c>
      <c r="CO551" s="78">
        <v>656.92</v>
      </c>
      <c r="CP551" s="78">
        <v>693.57</v>
      </c>
      <c r="CQ551" s="78">
        <v>509.17</v>
      </c>
      <c r="CR551" s="78"/>
      <c r="CS551" s="79">
        <v>659.83</v>
      </c>
      <c r="CT551" s="65" t="s">
        <v>400</v>
      </c>
      <c r="CU551" s="78">
        <v>648.91999999999996</v>
      </c>
      <c r="CV551" s="78">
        <v>772.43</v>
      </c>
      <c r="CW551" s="78">
        <v>692.02</v>
      </c>
      <c r="CX551" s="78">
        <v>523.48</v>
      </c>
      <c r="CY551" s="78"/>
      <c r="CZ551" s="79"/>
      <c r="DA551" s="65" t="s">
        <v>401</v>
      </c>
      <c r="DB551" s="68">
        <v>0.13123359580052499</v>
      </c>
      <c r="DC551" s="78">
        <v>635.38</v>
      </c>
      <c r="DD551" s="78">
        <v>697.43</v>
      </c>
      <c r="DE551" s="78">
        <v>657.35</v>
      </c>
      <c r="DF551" s="78">
        <v>688.85</v>
      </c>
      <c r="DG551" s="78"/>
      <c r="DH551" s="79">
        <v>540.54999999999995</v>
      </c>
      <c r="DI551" s="65" t="s">
        <v>402</v>
      </c>
      <c r="DJ551" s="68">
        <v>3.3812341504649199E-3</v>
      </c>
      <c r="DK551" s="78">
        <v>633.24</v>
      </c>
      <c r="DL551" s="78">
        <v>717</v>
      </c>
      <c r="DM551" s="78">
        <v>717</v>
      </c>
      <c r="DN551" s="78">
        <v>469.22</v>
      </c>
      <c r="DO551" s="78"/>
      <c r="DP551" s="79">
        <v>612.09</v>
      </c>
      <c r="DQ551" s="65" t="s">
        <v>403</v>
      </c>
      <c r="DR551" s="78">
        <v>686.82</v>
      </c>
      <c r="DS551" s="78">
        <v>729.34</v>
      </c>
      <c r="DT551" s="78">
        <v>822.74</v>
      </c>
      <c r="DU551" s="78">
        <v>722.89</v>
      </c>
      <c r="DV551" s="78"/>
      <c r="DW551" s="79"/>
      <c r="DX551" s="65" t="s">
        <v>404</v>
      </c>
      <c r="DY551" s="78">
        <v>665.63</v>
      </c>
      <c r="DZ551" s="78">
        <v>721.86</v>
      </c>
      <c r="EA551" s="78">
        <v>749.91</v>
      </c>
      <c r="EB551" s="78">
        <v>507.58</v>
      </c>
      <c r="EC551" s="78"/>
      <c r="ED551" s="79">
        <v>491.26</v>
      </c>
      <c r="EE551" s="65" t="s">
        <v>405</v>
      </c>
      <c r="EF551" s="68">
        <v>0.28962001853568098</v>
      </c>
      <c r="EG551" s="78">
        <v>678.75</v>
      </c>
      <c r="EH551" s="78">
        <v>758.19</v>
      </c>
      <c r="EI551" s="78">
        <v>616.02</v>
      </c>
      <c r="EJ551" s="78"/>
      <c r="EK551" s="78">
        <v>419.06</v>
      </c>
      <c r="EL551" s="79">
        <v>405.89</v>
      </c>
      <c r="EM551" s="65" t="s">
        <v>406</v>
      </c>
      <c r="EN551" s="78">
        <v>646.45000000000005</v>
      </c>
      <c r="EO551" s="78">
        <v>696.62</v>
      </c>
      <c r="EP551" s="78">
        <v>656.44</v>
      </c>
      <c r="EQ551" s="78"/>
      <c r="ER551" s="78"/>
      <c r="ES551" s="79">
        <v>520.16999999999996</v>
      </c>
      <c r="ET551" s="65" t="s">
        <v>407</v>
      </c>
      <c r="EU551" s="68">
        <v>1.4228799089356901</v>
      </c>
      <c r="EV551" s="78">
        <v>649.66</v>
      </c>
      <c r="EW551" s="78">
        <v>709.16</v>
      </c>
      <c r="EX551" s="78">
        <v>709.16</v>
      </c>
      <c r="EY551" s="78"/>
      <c r="EZ551" s="78"/>
      <c r="FA551" s="79">
        <v>346.94</v>
      </c>
      <c r="FB551" s="65" t="s">
        <v>408</v>
      </c>
      <c r="FC551" s="78">
        <v>722.48</v>
      </c>
      <c r="FD551" s="78">
        <v>750.14</v>
      </c>
      <c r="FE551" s="78">
        <v>702.32</v>
      </c>
      <c r="FF551" s="78"/>
      <c r="FG551" s="78"/>
      <c r="FH551" s="79"/>
      <c r="FI551" s="65" t="s">
        <v>409</v>
      </c>
      <c r="FJ551" s="78">
        <v>633.04999999999995</v>
      </c>
      <c r="FK551" s="78">
        <v>700.48</v>
      </c>
      <c r="FL551" s="78">
        <v>394.7</v>
      </c>
      <c r="FM551" s="78">
        <v>440.77</v>
      </c>
      <c r="FN551" s="78"/>
      <c r="FO551" s="79">
        <v>489.75</v>
      </c>
      <c r="FP551" s="65" t="s">
        <v>410</v>
      </c>
      <c r="FQ551" s="68">
        <v>0.23936042893388901</v>
      </c>
      <c r="FR551" s="78">
        <v>645.53</v>
      </c>
      <c r="FS551" s="78">
        <v>707.82</v>
      </c>
      <c r="FT551" s="78">
        <v>652.28</v>
      </c>
      <c r="FU551" s="78">
        <v>571.61</v>
      </c>
      <c r="FV551" s="78">
        <v>487.05</v>
      </c>
      <c r="FW551" s="79">
        <v>394.81</v>
      </c>
      <c r="FX551" s="65" t="s">
        <v>411</v>
      </c>
      <c r="FY551" s="78">
        <v>650.5</v>
      </c>
      <c r="FZ551" s="78">
        <v>737.35</v>
      </c>
      <c r="GA551" s="78">
        <v>712.28</v>
      </c>
      <c r="GB551" s="78">
        <v>665.77</v>
      </c>
      <c r="GC551" s="78"/>
      <c r="GD551" s="79">
        <v>518.52</v>
      </c>
      <c r="GE551" s="65" t="s">
        <v>412</v>
      </c>
      <c r="GF551" s="68">
        <v>0.22530134054297599</v>
      </c>
      <c r="GG551" s="78">
        <v>612.75</v>
      </c>
      <c r="GH551" s="78">
        <v>707.22</v>
      </c>
      <c r="GI551" s="78">
        <v>609.1</v>
      </c>
      <c r="GJ551" s="78">
        <v>608.30999999999995</v>
      </c>
      <c r="GK551" s="78"/>
      <c r="GL551" s="79">
        <v>446.95</v>
      </c>
      <c r="GM551" s="65" t="s">
        <v>413</v>
      </c>
      <c r="GN551" s="68">
        <v>0.113996488908142</v>
      </c>
      <c r="GO551" s="78">
        <v>629.94000000000005</v>
      </c>
      <c r="GP551" s="78">
        <v>735.25</v>
      </c>
      <c r="GQ551" s="78">
        <v>648.54999999999995</v>
      </c>
      <c r="GR551" s="78">
        <v>564.28</v>
      </c>
      <c r="GS551" s="78"/>
      <c r="GT551" s="79"/>
      <c r="GU551" s="65" t="s">
        <v>414</v>
      </c>
      <c r="GV551" s="68">
        <v>1</v>
      </c>
      <c r="GW551" s="78">
        <v>626.79</v>
      </c>
      <c r="GX551" s="78">
        <v>680.11</v>
      </c>
      <c r="GY551" s="78">
        <v>646.53</v>
      </c>
      <c r="GZ551" s="78">
        <v>504</v>
      </c>
      <c r="HA551" s="78"/>
      <c r="HB551" s="79">
        <v>547.33000000000004</v>
      </c>
      <c r="HC551" s="65" t="s">
        <v>415</v>
      </c>
      <c r="HD551" s="68">
        <v>1</v>
      </c>
      <c r="HE551" s="78">
        <v>634</v>
      </c>
      <c r="HF551" s="78">
        <v>733.12</v>
      </c>
      <c r="HG551" s="78"/>
      <c r="HH551" s="78">
        <v>470.08</v>
      </c>
      <c r="HI551" s="78">
        <v>463.44</v>
      </c>
      <c r="HJ551" s="79">
        <v>494.22</v>
      </c>
      <c r="HK551" s="85" t="s">
        <v>416</v>
      </c>
      <c r="HL551" s="68">
        <v>1.18259224219489</v>
      </c>
      <c r="HM551" s="78">
        <v>595.05999999999995</v>
      </c>
      <c r="HN551" s="78">
        <v>669.88</v>
      </c>
      <c r="HO551" s="78">
        <v>636.15</v>
      </c>
      <c r="HP551" s="78"/>
      <c r="HQ551" s="78"/>
      <c r="HR551" s="79"/>
    </row>
    <row r="552" spans="1:226" x14ac:dyDescent="0.25">
      <c r="A552" s="81">
        <v>41575</v>
      </c>
      <c r="B552" s="82" t="s">
        <v>387</v>
      </c>
      <c r="C552" s="83">
        <v>647.36975400820756</v>
      </c>
      <c r="D552" s="83">
        <v>710.32740604144067</v>
      </c>
      <c r="E552" s="83">
        <v>672.10329366179371</v>
      </c>
      <c r="F552" s="83">
        <v>538.52150811608567</v>
      </c>
      <c r="G552" s="83">
        <v>487.22595520421601</v>
      </c>
      <c r="H552" s="84">
        <v>459.70031072992595</v>
      </c>
      <c r="I552" s="82" t="s">
        <v>388</v>
      </c>
      <c r="J552" s="83">
        <v>657.10840253824233</v>
      </c>
      <c r="K552" s="83">
        <v>711.32699879132019</v>
      </c>
      <c r="L552" s="83">
        <v>666.67281365838141</v>
      </c>
      <c r="M552" s="83">
        <v>534.20975708669084</v>
      </c>
      <c r="N552" s="83"/>
      <c r="O552" s="84">
        <v>505.33543710154578</v>
      </c>
      <c r="P552" s="65" t="s">
        <v>389</v>
      </c>
      <c r="Q552" s="78">
        <v>621.79</v>
      </c>
      <c r="R552" s="78">
        <v>702.25</v>
      </c>
      <c r="S552" s="78">
        <v>663.05</v>
      </c>
      <c r="T552" s="78">
        <v>490</v>
      </c>
      <c r="U552" s="78"/>
      <c r="V552" s="79"/>
      <c r="W552" s="65" t="s">
        <v>390</v>
      </c>
      <c r="X552" s="78">
        <v>656.51</v>
      </c>
      <c r="Y552" s="78">
        <v>690.49</v>
      </c>
      <c r="Z552" s="78">
        <v>676.14</v>
      </c>
      <c r="AA552" s="78">
        <v>444.54</v>
      </c>
      <c r="AB552" s="78"/>
      <c r="AC552" s="79">
        <v>554.54999999999995</v>
      </c>
      <c r="AD552" s="65" t="s">
        <v>391</v>
      </c>
      <c r="AE552" s="68">
        <v>0.51129972389814904</v>
      </c>
      <c r="AF552" s="78">
        <v>730.49</v>
      </c>
      <c r="AG552" s="78">
        <v>763.72</v>
      </c>
      <c r="AH552" s="78">
        <v>661.11</v>
      </c>
      <c r="AI552" s="78"/>
      <c r="AJ552" s="78"/>
      <c r="AK552" s="79">
        <v>459.94</v>
      </c>
      <c r="AL552" s="69" t="s">
        <v>392</v>
      </c>
      <c r="AM552" s="70">
        <v>1</v>
      </c>
      <c r="AN552" s="78">
        <v>696.66</v>
      </c>
      <c r="AO552" s="78">
        <v>781.66</v>
      </c>
      <c r="AP552" s="78">
        <v>727.55</v>
      </c>
      <c r="AQ552" s="78">
        <v>728.11</v>
      </c>
      <c r="AR552" s="78"/>
      <c r="AS552" s="79"/>
      <c r="AT552" s="65" t="s">
        <v>393</v>
      </c>
      <c r="AU552" s="68">
        <v>3.8862117208145502E-2</v>
      </c>
      <c r="AV552" s="78">
        <v>650.24</v>
      </c>
      <c r="AW552" s="78">
        <v>733.48</v>
      </c>
      <c r="AX552" s="78">
        <v>662.37</v>
      </c>
      <c r="AY552" s="78">
        <v>392.7</v>
      </c>
      <c r="AZ552" s="78"/>
      <c r="BA552" s="79">
        <v>462.63</v>
      </c>
      <c r="BB552" s="65" t="s">
        <v>394</v>
      </c>
      <c r="BC552" s="78">
        <v>646.34</v>
      </c>
      <c r="BD552" s="78">
        <v>711.95</v>
      </c>
      <c r="BE552" s="78">
        <v>658.89</v>
      </c>
      <c r="BF552" s="78"/>
      <c r="BG552" s="78"/>
      <c r="BH552" s="79">
        <v>507.49</v>
      </c>
      <c r="BI552" s="65" t="s">
        <v>395</v>
      </c>
      <c r="BJ552" s="68">
        <v>0.13405544533218899</v>
      </c>
      <c r="BK552" s="78">
        <v>707.68</v>
      </c>
      <c r="BL552" s="78">
        <v>775.38</v>
      </c>
      <c r="BM552" s="78">
        <v>807.01</v>
      </c>
      <c r="BN552" s="78">
        <v>561.55999999999995</v>
      </c>
      <c r="BO552" s="78"/>
      <c r="BP552" s="79"/>
      <c r="BQ552" s="65" t="s">
        <v>396</v>
      </c>
      <c r="BR552" s="68">
        <v>1</v>
      </c>
      <c r="BS552" s="78">
        <v>653.05999999999995</v>
      </c>
      <c r="BT552" s="78">
        <v>702.91</v>
      </c>
      <c r="BU552" s="78">
        <v>689.05</v>
      </c>
      <c r="BV552" s="78"/>
      <c r="BW552" s="78"/>
      <c r="BX552" s="79">
        <v>538.41</v>
      </c>
      <c r="BY552" s="65" t="s">
        <v>397</v>
      </c>
      <c r="BZ552" s="78">
        <v>692.19</v>
      </c>
      <c r="CA552" s="78">
        <v>743.96</v>
      </c>
      <c r="CB552" s="78">
        <v>661.85</v>
      </c>
      <c r="CC552" s="78">
        <v>537.73</v>
      </c>
      <c r="CD552" s="78"/>
      <c r="CE552" s="79">
        <v>602.29</v>
      </c>
      <c r="CF552" s="65" t="s">
        <v>398</v>
      </c>
      <c r="CG552" s="78">
        <v>681.14</v>
      </c>
      <c r="CH552" s="78">
        <v>760.59</v>
      </c>
      <c r="CI552" s="78">
        <v>691.92</v>
      </c>
      <c r="CJ552" s="78"/>
      <c r="CK552" s="78"/>
      <c r="CL552" s="79"/>
      <c r="CM552" s="65" t="s">
        <v>399</v>
      </c>
      <c r="CN552" s="78">
        <v>628.39</v>
      </c>
      <c r="CO552" s="78">
        <v>667.04</v>
      </c>
      <c r="CP552" s="78">
        <v>692.4</v>
      </c>
      <c r="CQ552" s="78">
        <v>497.71</v>
      </c>
      <c r="CR552" s="78"/>
      <c r="CS552" s="79">
        <v>659.83</v>
      </c>
      <c r="CT552" s="65" t="s">
        <v>400</v>
      </c>
      <c r="CU552" s="78">
        <v>660.95</v>
      </c>
      <c r="CV552" s="78">
        <v>781.37</v>
      </c>
      <c r="CW552" s="78">
        <v>697.73</v>
      </c>
      <c r="CX552" s="78">
        <v>521.4</v>
      </c>
      <c r="CY552" s="78"/>
      <c r="CZ552" s="79"/>
      <c r="DA552" s="65" t="s">
        <v>401</v>
      </c>
      <c r="DB552" s="68">
        <v>0.13113894170873999</v>
      </c>
      <c r="DC552" s="78">
        <v>639.12</v>
      </c>
      <c r="DD552" s="78">
        <v>701.12</v>
      </c>
      <c r="DE552" s="78">
        <v>661.07</v>
      </c>
      <c r="DF552" s="78">
        <v>688.22</v>
      </c>
      <c r="DG552" s="78"/>
      <c r="DH552" s="79">
        <v>521.49</v>
      </c>
      <c r="DI552" s="65" t="s">
        <v>402</v>
      </c>
      <c r="DJ552" s="68">
        <v>3.4161172411437202E-3</v>
      </c>
      <c r="DK552" s="78">
        <v>663.62</v>
      </c>
      <c r="DL552" s="78">
        <v>739.42</v>
      </c>
      <c r="DM552" s="78">
        <v>739.42</v>
      </c>
      <c r="DN552" s="78">
        <v>461.24</v>
      </c>
      <c r="DO552" s="78"/>
      <c r="DP552" s="79">
        <v>619.52</v>
      </c>
      <c r="DQ552" s="65" t="s">
        <v>403</v>
      </c>
      <c r="DR552" s="78">
        <v>686.82</v>
      </c>
      <c r="DS552" s="78">
        <v>729.34</v>
      </c>
      <c r="DT552" s="78">
        <v>806.92</v>
      </c>
      <c r="DU552" s="78">
        <v>715.06</v>
      </c>
      <c r="DV552" s="78"/>
      <c r="DW552" s="79"/>
      <c r="DX552" s="65" t="s">
        <v>404</v>
      </c>
      <c r="DY552" s="78">
        <v>679.17</v>
      </c>
      <c r="DZ552" s="78">
        <v>735.28</v>
      </c>
      <c r="EA552" s="78">
        <v>741.61</v>
      </c>
      <c r="EB552" s="78">
        <v>500.68</v>
      </c>
      <c r="EC552" s="78"/>
      <c r="ED552" s="79">
        <v>493.38</v>
      </c>
      <c r="EE552" s="65" t="s">
        <v>405</v>
      </c>
      <c r="EF552" s="68">
        <v>0.28962001853568098</v>
      </c>
      <c r="EG552" s="78">
        <v>692.63</v>
      </c>
      <c r="EH552" s="78">
        <v>770.7</v>
      </c>
      <c r="EI552" s="78">
        <v>622.48</v>
      </c>
      <c r="EJ552" s="78"/>
      <c r="EK552" s="78">
        <v>416.6</v>
      </c>
      <c r="EL552" s="79">
        <v>408.28</v>
      </c>
      <c r="EM552" s="65" t="s">
        <v>406</v>
      </c>
      <c r="EN552" s="78">
        <v>669.88</v>
      </c>
      <c r="EO552" s="78">
        <v>696.62</v>
      </c>
      <c r="EP552" s="78">
        <v>656.43</v>
      </c>
      <c r="EQ552" s="78"/>
      <c r="ER552" s="78"/>
      <c r="ES552" s="79">
        <v>531.63</v>
      </c>
      <c r="ET552" s="65" t="s">
        <v>407</v>
      </c>
      <c r="EU552" s="68">
        <v>1.4226774790155099</v>
      </c>
      <c r="EV552" s="78">
        <v>647.79999999999995</v>
      </c>
      <c r="EW552" s="78">
        <v>709.94</v>
      </c>
      <c r="EX552" s="78">
        <v>709.94</v>
      </c>
      <c r="EY552" s="78"/>
      <c r="EZ552" s="78"/>
      <c r="FA552" s="79">
        <v>346.89</v>
      </c>
      <c r="FB552" s="65" t="s">
        <v>408</v>
      </c>
      <c r="FC552" s="78">
        <v>722.48</v>
      </c>
      <c r="FD552" s="78">
        <v>750.14</v>
      </c>
      <c r="FE552" s="78">
        <v>702.32</v>
      </c>
      <c r="FF552" s="78"/>
      <c r="FG552" s="78"/>
      <c r="FH552" s="79"/>
      <c r="FI552" s="65" t="s">
        <v>409</v>
      </c>
      <c r="FJ552" s="78">
        <v>637.19000000000005</v>
      </c>
      <c r="FK552" s="78">
        <v>703.79</v>
      </c>
      <c r="FL552" s="78">
        <v>390.56</v>
      </c>
      <c r="FM552" s="78">
        <v>433.77</v>
      </c>
      <c r="FN552" s="78"/>
      <c r="FO552" s="79">
        <v>490.58</v>
      </c>
      <c r="FP552" s="65" t="s">
        <v>410</v>
      </c>
      <c r="FQ552" s="68">
        <v>0.23892008123282801</v>
      </c>
      <c r="FR552" s="78">
        <v>654.05999999999995</v>
      </c>
      <c r="FS552" s="78">
        <v>714.2</v>
      </c>
      <c r="FT552" s="78">
        <v>666.09</v>
      </c>
      <c r="FU552" s="78">
        <v>572.36</v>
      </c>
      <c r="FV552" s="78">
        <v>492.04</v>
      </c>
      <c r="FW552" s="79">
        <v>391.74</v>
      </c>
      <c r="FX552" s="65" t="s">
        <v>411</v>
      </c>
      <c r="FY552" s="78">
        <v>659.45</v>
      </c>
      <c r="FZ552" s="78">
        <v>740.6</v>
      </c>
      <c r="GA552" s="78">
        <v>713.9</v>
      </c>
      <c r="GB552" s="78">
        <v>678.16</v>
      </c>
      <c r="GC552" s="78"/>
      <c r="GD552" s="79">
        <v>518.52</v>
      </c>
      <c r="GE552" s="65" t="s">
        <v>412</v>
      </c>
      <c r="GF552" s="68">
        <v>0.22530134054297599</v>
      </c>
      <c r="GG552" s="78">
        <v>625.11</v>
      </c>
      <c r="GH552" s="78">
        <v>715.42</v>
      </c>
      <c r="GI552" s="78">
        <v>609.1</v>
      </c>
      <c r="GJ552" s="78">
        <v>608.30999999999995</v>
      </c>
      <c r="GK552" s="78"/>
      <c r="GL552" s="79">
        <v>446.95</v>
      </c>
      <c r="GM552" s="65" t="s">
        <v>413</v>
      </c>
      <c r="GN552" s="68">
        <v>0.114332754047379</v>
      </c>
      <c r="GO552" s="78">
        <v>631.79999999999995</v>
      </c>
      <c r="GP552" s="78">
        <v>719.13</v>
      </c>
      <c r="GQ552" s="78">
        <v>628.88</v>
      </c>
      <c r="GR552" s="78">
        <v>546.97</v>
      </c>
      <c r="GS552" s="78"/>
      <c r="GT552" s="79"/>
      <c r="GU552" s="65" t="s">
        <v>414</v>
      </c>
      <c r="GV552" s="68">
        <v>1</v>
      </c>
      <c r="GW552" s="78">
        <v>630.89</v>
      </c>
      <c r="GX552" s="78">
        <v>684.21</v>
      </c>
      <c r="GY552" s="78">
        <v>649.80999999999995</v>
      </c>
      <c r="GZ552" s="78">
        <v>528</v>
      </c>
      <c r="HA552" s="78"/>
      <c r="HB552" s="79">
        <v>547.33000000000004</v>
      </c>
      <c r="HC552" s="65" t="s">
        <v>415</v>
      </c>
      <c r="HD552" s="68">
        <v>1</v>
      </c>
      <c r="HE552" s="78">
        <v>644.83000000000004</v>
      </c>
      <c r="HF552" s="78">
        <v>743.95</v>
      </c>
      <c r="HG552" s="78"/>
      <c r="HH552" s="78">
        <v>482.39</v>
      </c>
      <c r="HI552" s="78">
        <v>475.75</v>
      </c>
      <c r="HJ552" s="79">
        <v>494.22</v>
      </c>
      <c r="HK552" s="85" t="s">
        <v>416</v>
      </c>
      <c r="HL552" s="68">
        <v>1.17178345441762</v>
      </c>
      <c r="HM552" s="78">
        <v>604.23</v>
      </c>
      <c r="HN552" s="78">
        <v>677.08</v>
      </c>
      <c r="HO552" s="78">
        <v>618.35</v>
      </c>
      <c r="HP552" s="78"/>
      <c r="HQ552" s="78"/>
      <c r="HR552" s="79"/>
    </row>
    <row r="553" spans="1:226" x14ac:dyDescent="0.25">
      <c r="A553" s="81">
        <v>41568</v>
      </c>
      <c r="B553" s="82" t="s">
        <v>387</v>
      </c>
      <c r="C553" s="83">
        <v>657.0081903071158</v>
      </c>
      <c r="D553" s="83">
        <v>720.01903243371328</v>
      </c>
      <c r="E553" s="83">
        <v>684.30644106691238</v>
      </c>
      <c r="F553" s="83">
        <v>544.26264708759743</v>
      </c>
      <c r="G553" s="83">
        <v>489.17209486166001</v>
      </c>
      <c r="H553" s="84">
        <v>460.21119969080291</v>
      </c>
      <c r="I553" s="82" t="s">
        <v>388</v>
      </c>
      <c r="J553" s="83">
        <v>666.53514436219177</v>
      </c>
      <c r="K553" s="83">
        <v>721.26933680964692</v>
      </c>
      <c r="L553" s="83">
        <v>678.61709230526731</v>
      </c>
      <c r="M553" s="83">
        <v>538.61945926626322</v>
      </c>
      <c r="N553" s="83"/>
      <c r="O553" s="84">
        <v>507.94500917504291</v>
      </c>
      <c r="P553" s="65" t="s">
        <v>389</v>
      </c>
      <c r="Q553" s="78">
        <v>641.79</v>
      </c>
      <c r="R553" s="78">
        <v>717.25</v>
      </c>
      <c r="S553" s="78">
        <v>677.39</v>
      </c>
      <c r="T553" s="78">
        <v>498</v>
      </c>
      <c r="U553" s="78"/>
      <c r="V553" s="79"/>
      <c r="W553" s="65" t="s">
        <v>390</v>
      </c>
      <c r="X553" s="78">
        <v>649.07000000000005</v>
      </c>
      <c r="Y553" s="78">
        <v>702.48</v>
      </c>
      <c r="Z553" s="78">
        <v>683.58</v>
      </c>
      <c r="AA553" s="78">
        <v>456.59</v>
      </c>
      <c r="AB553" s="78"/>
      <c r="AC553" s="79">
        <v>565.29</v>
      </c>
      <c r="AD553" s="65" t="s">
        <v>391</v>
      </c>
      <c r="AE553" s="68">
        <v>0.51129972389814904</v>
      </c>
      <c r="AF553" s="78">
        <v>730.64</v>
      </c>
      <c r="AG553" s="78">
        <v>764.63</v>
      </c>
      <c r="AH553" s="78">
        <v>669.8</v>
      </c>
      <c r="AI553" s="78"/>
      <c r="AJ553" s="78"/>
      <c r="AK553" s="79">
        <v>460.1</v>
      </c>
      <c r="AL553" s="69" t="s">
        <v>392</v>
      </c>
      <c r="AM553" s="70">
        <v>1</v>
      </c>
      <c r="AN553" s="78">
        <v>697.37</v>
      </c>
      <c r="AO553" s="78">
        <v>780.78</v>
      </c>
      <c r="AP553" s="78">
        <v>730.59</v>
      </c>
      <c r="AQ553" s="78">
        <v>728.11</v>
      </c>
      <c r="AR553" s="78"/>
      <c r="AS553" s="79"/>
      <c r="AT553" s="65" t="s">
        <v>393</v>
      </c>
      <c r="AU553" s="68">
        <v>3.8755183505793898E-2</v>
      </c>
      <c r="AV553" s="78">
        <v>648.45000000000005</v>
      </c>
      <c r="AW553" s="78">
        <v>731.46</v>
      </c>
      <c r="AX553" s="78">
        <v>660.54</v>
      </c>
      <c r="AY553" s="78">
        <v>391.62</v>
      </c>
      <c r="AZ553" s="78"/>
      <c r="BA553" s="79">
        <v>461.36</v>
      </c>
      <c r="BB553" s="65" t="s">
        <v>394</v>
      </c>
      <c r="BC553" s="78">
        <v>662.31</v>
      </c>
      <c r="BD553" s="78">
        <v>724.56</v>
      </c>
      <c r="BE553" s="78">
        <v>675.26</v>
      </c>
      <c r="BF553" s="78"/>
      <c r="BG553" s="78"/>
      <c r="BH553" s="79">
        <v>505.48</v>
      </c>
      <c r="BI553" s="65" t="s">
        <v>395</v>
      </c>
      <c r="BJ553" s="68">
        <v>0.134060836807743</v>
      </c>
      <c r="BK553" s="78">
        <v>731.3</v>
      </c>
      <c r="BL553" s="78">
        <v>794.71</v>
      </c>
      <c r="BM553" s="78">
        <v>826.35</v>
      </c>
      <c r="BN553" s="78">
        <v>574.99</v>
      </c>
      <c r="BO553" s="78"/>
      <c r="BP553" s="79"/>
      <c r="BQ553" s="65" t="s">
        <v>396</v>
      </c>
      <c r="BR553" s="68">
        <v>1</v>
      </c>
      <c r="BS553" s="78">
        <v>653.05999999999995</v>
      </c>
      <c r="BT553" s="78">
        <v>703.75</v>
      </c>
      <c r="BU553" s="78">
        <v>731.55</v>
      </c>
      <c r="BV553" s="78"/>
      <c r="BW553" s="78"/>
      <c r="BX553" s="79">
        <v>538.41</v>
      </c>
      <c r="BY553" s="65" t="s">
        <v>397</v>
      </c>
      <c r="BZ553" s="78">
        <v>699.22</v>
      </c>
      <c r="CA553" s="78">
        <v>755.87</v>
      </c>
      <c r="CB553" s="78">
        <v>657.06</v>
      </c>
      <c r="CC553" s="78">
        <v>533.54999999999995</v>
      </c>
      <c r="CD553" s="78"/>
      <c r="CE553" s="79">
        <v>602.84</v>
      </c>
      <c r="CF553" s="65" t="s">
        <v>398</v>
      </c>
      <c r="CG553" s="78">
        <v>679.53</v>
      </c>
      <c r="CH553" s="78">
        <v>763.01</v>
      </c>
      <c r="CI553" s="78">
        <v>712.89</v>
      </c>
      <c r="CJ553" s="78"/>
      <c r="CK553" s="78"/>
      <c r="CL553" s="79"/>
      <c r="CM553" s="65" t="s">
        <v>399</v>
      </c>
      <c r="CN553" s="78">
        <v>631.73</v>
      </c>
      <c r="CO553" s="78">
        <v>675.23</v>
      </c>
      <c r="CP553" s="78">
        <v>700.26</v>
      </c>
      <c r="CQ553" s="78">
        <v>512.04</v>
      </c>
      <c r="CR553" s="78"/>
      <c r="CS553" s="79">
        <v>659.5</v>
      </c>
      <c r="CT553" s="65" t="s">
        <v>400</v>
      </c>
      <c r="CU553" s="78">
        <v>662.29</v>
      </c>
      <c r="CV553" s="78">
        <v>781.93</v>
      </c>
      <c r="CW553" s="78">
        <v>696.67</v>
      </c>
      <c r="CX553" s="78">
        <v>538.08000000000004</v>
      </c>
      <c r="CY553" s="78"/>
      <c r="CZ553" s="79"/>
      <c r="DA553" s="65" t="s">
        <v>401</v>
      </c>
      <c r="DB553" s="68">
        <v>0.13124220749393001</v>
      </c>
      <c r="DC553" s="78">
        <v>639.62</v>
      </c>
      <c r="DD553" s="78">
        <v>701.67</v>
      </c>
      <c r="DE553" s="78">
        <v>661.59</v>
      </c>
      <c r="DF553" s="78">
        <v>688.76</v>
      </c>
      <c r="DG553" s="78"/>
      <c r="DH553" s="79">
        <v>521.9</v>
      </c>
      <c r="DI553" s="65" t="s">
        <v>402</v>
      </c>
      <c r="DJ553" s="68">
        <v>3.40460302328748E-3</v>
      </c>
      <c r="DK553" s="78">
        <v>661.44</v>
      </c>
      <c r="DL553" s="78">
        <v>747.67</v>
      </c>
      <c r="DM553" s="78">
        <v>747.67</v>
      </c>
      <c r="DN553" s="78">
        <v>476.08</v>
      </c>
      <c r="DO553" s="78"/>
      <c r="DP553" s="79">
        <v>617.86</v>
      </c>
      <c r="DQ553" s="65" t="s">
        <v>403</v>
      </c>
      <c r="DR553" s="78">
        <v>686.82</v>
      </c>
      <c r="DS553" s="78">
        <v>729.34</v>
      </c>
      <c r="DT553" s="78">
        <v>830.35</v>
      </c>
      <c r="DU553" s="78">
        <v>730.14</v>
      </c>
      <c r="DV553" s="78"/>
      <c r="DW553" s="79"/>
      <c r="DX553" s="65" t="s">
        <v>404</v>
      </c>
      <c r="DY553" s="78">
        <v>686.9</v>
      </c>
      <c r="DZ553" s="78">
        <v>741.92</v>
      </c>
      <c r="EA553" s="78">
        <v>751.35</v>
      </c>
      <c r="EB553" s="78">
        <v>516.04999999999995</v>
      </c>
      <c r="EC553" s="78"/>
      <c r="ED553" s="79">
        <v>497.84</v>
      </c>
      <c r="EE553" s="65" t="s">
        <v>405</v>
      </c>
      <c r="EF553" s="68">
        <v>0.28962001853568098</v>
      </c>
      <c r="EG553" s="78">
        <v>699.67</v>
      </c>
      <c r="EH553" s="78">
        <v>775.34</v>
      </c>
      <c r="EI553" s="78">
        <v>642.59</v>
      </c>
      <c r="EJ553" s="78"/>
      <c r="EK553" s="78">
        <v>425.58</v>
      </c>
      <c r="EL553" s="79">
        <v>408.76</v>
      </c>
      <c r="EM553" s="65" t="s">
        <v>406</v>
      </c>
      <c r="EN553" s="78">
        <v>669.88</v>
      </c>
      <c r="EO553" s="78">
        <v>722.52</v>
      </c>
      <c r="EP553" s="78">
        <v>683.67</v>
      </c>
      <c r="EQ553" s="78"/>
      <c r="ER553" s="78"/>
      <c r="ES553" s="79">
        <v>531.63</v>
      </c>
      <c r="ET553" s="65" t="s">
        <v>407</v>
      </c>
      <c r="EU553" s="68">
        <v>1.42247510668563</v>
      </c>
      <c r="EV553" s="78">
        <v>648.01</v>
      </c>
      <c r="EW553" s="78">
        <v>713.37</v>
      </c>
      <c r="EX553" s="78">
        <v>713.37</v>
      </c>
      <c r="EY553" s="78"/>
      <c r="EZ553" s="78"/>
      <c r="FA553" s="79">
        <v>348.01</v>
      </c>
      <c r="FB553" s="65" t="s">
        <v>408</v>
      </c>
      <c r="FC553" s="78">
        <v>722.48</v>
      </c>
      <c r="FD553" s="78">
        <v>750.14</v>
      </c>
      <c r="FE553" s="78">
        <v>702.32</v>
      </c>
      <c r="FF553" s="78"/>
      <c r="FG553" s="78"/>
      <c r="FH553" s="79"/>
      <c r="FI553" s="65" t="s">
        <v>409</v>
      </c>
      <c r="FJ553" s="78">
        <v>649.58000000000004</v>
      </c>
      <c r="FK553" s="78">
        <v>714.53</v>
      </c>
      <c r="FL553" s="78">
        <v>402.96</v>
      </c>
      <c r="FM553" s="78">
        <v>445.77</v>
      </c>
      <c r="FN553" s="78"/>
      <c r="FO553" s="79">
        <v>491.4</v>
      </c>
      <c r="FP553" s="65" t="s">
        <v>410</v>
      </c>
      <c r="FQ553" s="68">
        <v>0.239097169089518</v>
      </c>
      <c r="FR553" s="78">
        <v>662.85</v>
      </c>
      <c r="FS553" s="78">
        <v>721.07</v>
      </c>
      <c r="FT553" s="78">
        <v>676.25</v>
      </c>
      <c r="FU553" s="78">
        <v>574.09</v>
      </c>
      <c r="FV553" s="78">
        <v>494.19</v>
      </c>
      <c r="FW553" s="79">
        <v>389.21</v>
      </c>
      <c r="FX553" s="65" t="s">
        <v>411</v>
      </c>
      <c r="FY553" s="78">
        <v>662.7</v>
      </c>
      <c r="FZ553" s="78">
        <v>750.36</v>
      </c>
      <c r="GA553" s="78">
        <v>717.97</v>
      </c>
      <c r="GB553" s="78">
        <v>675.5</v>
      </c>
      <c r="GC553" s="78"/>
      <c r="GD553" s="79">
        <v>519.33000000000004</v>
      </c>
      <c r="GE553" s="65" t="s">
        <v>412</v>
      </c>
      <c r="GF553" s="68">
        <v>0.22510861490669201</v>
      </c>
      <c r="GG553" s="78">
        <v>648.25</v>
      </c>
      <c r="GH553" s="78">
        <v>729.89</v>
      </c>
      <c r="GI553" s="78">
        <v>608.58000000000004</v>
      </c>
      <c r="GJ553" s="78">
        <v>607.79</v>
      </c>
      <c r="GK553" s="78"/>
      <c r="GL553" s="79">
        <v>446.57</v>
      </c>
      <c r="GM553" s="65" t="s">
        <v>413</v>
      </c>
      <c r="GN553" s="68">
        <v>0.113830392714855</v>
      </c>
      <c r="GO553" s="78">
        <v>665.45</v>
      </c>
      <c r="GP553" s="78">
        <v>752.4</v>
      </c>
      <c r="GQ553" s="78">
        <v>650.79</v>
      </c>
      <c r="GR553" s="78">
        <v>566.53</v>
      </c>
      <c r="GS553" s="78"/>
      <c r="GT553" s="79"/>
      <c r="GU553" s="65" t="s">
        <v>414</v>
      </c>
      <c r="GV553" s="68">
        <v>1</v>
      </c>
      <c r="GW553" s="78">
        <v>630.89</v>
      </c>
      <c r="GX553" s="78">
        <v>684.21</v>
      </c>
      <c r="GY553" s="78">
        <v>649.80999999999995</v>
      </c>
      <c r="GZ553" s="78">
        <v>528</v>
      </c>
      <c r="HA553" s="78"/>
      <c r="HB553" s="79">
        <v>547.51</v>
      </c>
      <c r="HC553" s="65" t="s">
        <v>415</v>
      </c>
      <c r="HD553" s="68">
        <v>1</v>
      </c>
      <c r="HE553" s="78">
        <v>654</v>
      </c>
      <c r="HF553" s="78">
        <v>752.28</v>
      </c>
      <c r="HG553" s="78"/>
      <c r="HH553" s="78">
        <v>480.62</v>
      </c>
      <c r="HI553" s="78">
        <v>473.98</v>
      </c>
      <c r="HJ553" s="79">
        <v>497.55</v>
      </c>
      <c r="HK553" s="85" t="s">
        <v>416</v>
      </c>
      <c r="HL553" s="68">
        <v>1.1813349084465401</v>
      </c>
      <c r="HM553" s="78">
        <v>610.29</v>
      </c>
      <c r="HN553" s="78">
        <v>683.73</v>
      </c>
      <c r="HO553" s="78">
        <v>641.67999999999995</v>
      </c>
      <c r="HP553" s="78"/>
      <c r="HQ553" s="78"/>
      <c r="HR553" s="79"/>
    </row>
    <row r="554" spans="1:226" x14ac:dyDescent="0.25">
      <c r="A554" s="81">
        <v>41561</v>
      </c>
      <c r="B554" s="82" t="s">
        <v>387</v>
      </c>
      <c r="C554" s="83">
        <v>657.76245655329944</v>
      </c>
      <c r="D554" s="83">
        <v>721.41124843555428</v>
      </c>
      <c r="E554" s="83">
        <v>685.39774451648577</v>
      </c>
      <c r="F554" s="83">
        <v>544.80885446603122</v>
      </c>
      <c r="G554" s="83">
        <v>493.72283267457181</v>
      </c>
      <c r="H554" s="84">
        <v>455.76806177300278</v>
      </c>
      <c r="I554" s="82" t="s">
        <v>388</v>
      </c>
      <c r="J554" s="83">
        <v>668.00975830345328</v>
      </c>
      <c r="K554" s="83">
        <v>722.59773847987321</v>
      </c>
      <c r="L554" s="83">
        <v>679.46699393507606</v>
      </c>
      <c r="M554" s="83">
        <v>538.52424995878164</v>
      </c>
      <c r="N554" s="83"/>
      <c r="O554" s="84">
        <v>508.1493536691969</v>
      </c>
      <c r="P554" s="65" t="s">
        <v>389</v>
      </c>
      <c r="Q554" s="78">
        <v>650.12</v>
      </c>
      <c r="R554" s="78">
        <v>726.41</v>
      </c>
      <c r="S554" s="78">
        <v>684.29</v>
      </c>
      <c r="T554" s="78">
        <v>498</v>
      </c>
      <c r="U554" s="78"/>
      <c r="V554" s="79"/>
      <c r="W554" s="65" t="s">
        <v>390</v>
      </c>
      <c r="X554" s="78">
        <v>655.93</v>
      </c>
      <c r="Y554" s="78">
        <v>720.08</v>
      </c>
      <c r="Z554" s="78">
        <v>683.58</v>
      </c>
      <c r="AA554" s="78">
        <v>448.39</v>
      </c>
      <c r="AB554" s="78"/>
      <c r="AC554" s="79">
        <v>543.79999999999995</v>
      </c>
      <c r="AD554" s="65" t="s">
        <v>391</v>
      </c>
      <c r="AE554" s="68">
        <v>0.51129972389814904</v>
      </c>
      <c r="AF554" s="78">
        <v>729.12</v>
      </c>
      <c r="AG554" s="78">
        <v>767.53</v>
      </c>
      <c r="AH554" s="78">
        <v>663.16</v>
      </c>
      <c r="AI554" s="78"/>
      <c r="AJ554" s="78"/>
      <c r="AK554" s="79">
        <v>461.32</v>
      </c>
      <c r="AL554" s="69" t="s">
        <v>392</v>
      </c>
      <c r="AM554" s="70">
        <v>1</v>
      </c>
      <c r="AN554" s="78">
        <v>695.86</v>
      </c>
      <c r="AO554" s="78">
        <v>781.22</v>
      </c>
      <c r="AP554" s="78">
        <v>731.95</v>
      </c>
      <c r="AQ554" s="78">
        <v>728.11</v>
      </c>
      <c r="AR554" s="78"/>
      <c r="AS554" s="79"/>
      <c r="AT554" s="65" t="s">
        <v>393</v>
      </c>
      <c r="AU554" s="68">
        <v>3.9123630672926402E-2</v>
      </c>
      <c r="AV554" s="78">
        <v>661.14</v>
      </c>
      <c r="AW554" s="78">
        <v>741.52</v>
      </c>
      <c r="AX554" s="78">
        <v>666.79</v>
      </c>
      <c r="AY554" s="78">
        <v>399.53</v>
      </c>
      <c r="AZ554" s="78"/>
      <c r="BA554" s="79">
        <v>462.97</v>
      </c>
      <c r="BB554" s="65" t="s">
        <v>394</v>
      </c>
      <c r="BC554" s="78">
        <v>663.99</v>
      </c>
      <c r="BD554" s="78">
        <v>728.76</v>
      </c>
      <c r="BE554" s="78">
        <v>675.36</v>
      </c>
      <c r="BF554" s="78"/>
      <c r="BG554" s="78"/>
      <c r="BH554" s="79">
        <v>508.5</v>
      </c>
      <c r="BI554" s="65" t="s">
        <v>395</v>
      </c>
      <c r="BJ554" s="68">
        <v>0.13406802611645099</v>
      </c>
      <c r="BK554" s="78">
        <v>734.56</v>
      </c>
      <c r="BL554" s="78">
        <v>814.06</v>
      </c>
      <c r="BM554" s="78">
        <v>845.7</v>
      </c>
      <c r="BN554" s="78">
        <v>575.02</v>
      </c>
      <c r="BO554" s="78"/>
      <c r="BP554" s="79"/>
      <c r="BQ554" s="65" t="s">
        <v>396</v>
      </c>
      <c r="BR554" s="68">
        <v>1</v>
      </c>
      <c r="BS554" s="78">
        <v>632.23</v>
      </c>
      <c r="BT554" s="78">
        <v>695.41</v>
      </c>
      <c r="BU554" s="78">
        <v>732.38</v>
      </c>
      <c r="BV554" s="78"/>
      <c r="BW554" s="78"/>
      <c r="BX554" s="79">
        <v>538.41</v>
      </c>
      <c r="BY554" s="65" t="s">
        <v>397</v>
      </c>
      <c r="BZ554" s="78">
        <v>698.68</v>
      </c>
      <c r="CA554" s="78">
        <v>754.94</v>
      </c>
      <c r="CB554" s="78">
        <v>657.47</v>
      </c>
      <c r="CC554" s="78">
        <v>528.53</v>
      </c>
      <c r="CD554" s="78"/>
      <c r="CE554" s="79">
        <v>603.08000000000004</v>
      </c>
      <c r="CF554" s="65" t="s">
        <v>398</v>
      </c>
      <c r="CG554" s="78">
        <v>688.4</v>
      </c>
      <c r="CH554" s="78">
        <v>746.88</v>
      </c>
      <c r="CI554" s="78">
        <v>717.73</v>
      </c>
      <c r="CJ554" s="78"/>
      <c r="CK554" s="78"/>
      <c r="CL554" s="79"/>
      <c r="CM554" s="65" t="s">
        <v>399</v>
      </c>
      <c r="CN554" s="78">
        <v>627.97</v>
      </c>
      <c r="CO554" s="78">
        <v>671.55</v>
      </c>
      <c r="CP554" s="78">
        <v>699.75</v>
      </c>
      <c r="CQ554" s="78">
        <v>520.64</v>
      </c>
      <c r="CR554" s="78"/>
      <c r="CS554" s="79">
        <v>660.17</v>
      </c>
      <c r="CT554" s="65" t="s">
        <v>400</v>
      </c>
      <c r="CU554" s="78">
        <v>662.37</v>
      </c>
      <c r="CV554" s="78">
        <v>782.73</v>
      </c>
      <c r="CW554" s="78">
        <v>699.85</v>
      </c>
      <c r="CX554" s="78">
        <v>524.27</v>
      </c>
      <c r="CY554" s="78"/>
      <c r="CZ554" s="79"/>
      <c r="DA554" s="65" t="s">
        <v>401</v>
      </c>
      <c r="DB554" s="68">
        <v>0.13129390139828001</v>
      </c>
      <c r="DC554" s="78">
        <v>641.97</v>
      </c>
      <c r="DD554" s="78">
        <v>706.99</v>
      </c>
      <c r="DE554" s="78">
        <v>661.85</v>
      </c>
      <c r="DF554" s="78">
        <v>689.03</v>
      </c>
      <c r="DG554" s="78"/>
      <c r="DH554" s="79">
        <v>522.1</v>
      </c>
      <c r="DI554" s="65" t="s">
        <v>402</v>
      </c>
      <c r="DJ554" s="68">
        <v>3.3818058843422399E-3</v>
      </c>
      <c r="DK554" s="78">
        <v>657.65</v>
      </c>
      <c r="DL554" s="78">
        <v>742.43</v>
      </c>
      <c r="DM554" s="78">
        <v>742.43</v>
      </c>
      <c r="DN554" s="78">
        <v>473.02</v>
      </c>
      <c r="DO554" s="78"/>
      <c r="DP554" s="79">
        <v>614.84</v>
      </c>
      <c r="DQ554" s="65" t="s">
        <v>403</v>
      </c>
      <c r="DR554" s="78">
        <v>695.06</v>
      </c>
      <c r="DS554" s="78">
        <v>727.97</v>
      </c>
      <c r="DT554" s="78">
        <v>830.84</v>
      </c>
      <c r="DU554" s="78">
        <v>731.88</v>
      </c>
      <c r="DV554" s="78"/>
      <c r="DW554" s="79"/>
      <c r="DX554" s="65" t="s">
        <v>404</v>
      </c>
      <c r="DY554" s="78">
        <v>688.54</v>
      </c>
      <c r="DZ554" s="78">
        <v>743.34</v>
      </c>
      <c r="EA554" s="78">
        <v>765.32</v>
      </c>
      <c r="EB554" s="78">
        <v>524.35</v>
      </c>
      <c r="EC554" s="78"/>
      <c r="ED554" s="79">
        <v>498.56</v>
      </c>
      <c r="EE554" s="65" t="s">
        <v>405</v>
      </c>
      <c r="EF554" s="68">
        <v>0.28962001853568098</v>
      </c>
      <c r="EG554" s="78">
        <v>702.05</v>
      </c>
      <c r="EH554" s="78">
        <v>777.29</v>
      </c>
      <c r="EI554" s="78">
        <v>642.11</v>
      </c>
      <c r="EJ554" s="78"/>
      <c r="EK554" s="78">
        <v>442.57</v>
      </c>
      <c r="EL554" s="79">
        <v>410.07</v>
      </c>
      <c r="EM554" s="65" t="s">
        <v>406</v>
      </c>
      <c r="EN554" s="78">
        <v>669.88</v>
      </c>
      <c r="EO554" s="78">
        <v>722.52</v>
      </c>
      <c r="EP554" s="78">
        <v>669.44</v>
      </c>
      <c r="EQ554" s="78"/>
      <c r="ER554" s="78"/>
      <c r="ES554" s="79">
        <v>514.41</v>
      </c>
      <c r="ET554" s="65" t="s">
        <v>407</v>
      </c>
      <c r="EU554" s="68">
        <v>1.4228799089356901</v>
      </c>
      <c r="EV554" s="78">
        <v>647.89</v>
      </c>
      <c r="EW554" s="78">
        <v>701.22</v>
      </c>
      <c r="EX554" s="78">
        <v>701.24</v>
      </c>
      <c r="EY554" s="78"/>
      <c r="EZ554" s="78"/>
      <c r="FA554" s="79">
        <v>316.36</v>
      </c>
      <c r="FB554" s="65" t="s">
        <v>408</v>
      </c>
      <c r="FC554" s="78">
        <v>722.48</v>
      </c>
      <c r="FD554" s="78">
        <v>750.14</v>
      </c>
      <c r="FE554" s="78">
        <v>702.32</v>
      </c>
      <c r="FF554" s="78"/>
      <c r="FG554" s="78"/>
      <c r="FH554" s="79"/>
      <c r="FI554" s="65" t="s">
        <v>409</v>
      </c>
      <c r="FJ554" s="78">
        <v>652.89</v>
      </c>
      <c r="FK554" s="78">
        <v>720.32</v>
      </c>
      <c r="FL554" s="78">
        <v>401.31</v>
      </c>
      <c r="FM554" s="78">
        <v>447.77</v>
      </c>
      <c r="FN554" s="78"/>
      <c r="FO554" s="79">
        <v>486.44</v>
      </c>
      <c r="FP554" s="65" t="s">
        <v>410</v>
      </c>
      <c r="FQ554" s="68">
        <v>0.23907430429377499</v>
      </c>
      <c r="FR554" s="78">
        <v>668.23</v>
      </c>
      <c r="FS554" s="78">
        <v>725.55</v>
      </c>
      <c r="FT554" s="78">
        <v>683.27</v>
      </c>
      <c r="FU554" s="78">
        <v>575.30999999999995</v>
      </c>
      <c r="FV554" s="78">
        <v>498.63</v>
      </c>
      <c r="FW554" s="79">
        <v>375.22</v>
      </c>
      <c r="FX554" s="65" t="s">
        <v>411</v>
      </c>
      <c r="FY554" s="78">
        <v>657.82</v>
      </c>
      <c r="FZ554" s="78">
        <v>747.1</v>
      </c>
      <c r="GA554" s="78">
        <v>717.15</v>
      </c>
      <c r="GB554" s="78">
        <v>675.5</v>
      </c>
      <c r="GC554" s="78"/>
      <c r="GD554" s="79">
        <v>520.15</v>
      </c>
      <c r="GE554" s="65" t="s">
        <v>412</v>
      </c>
      <c r="GF554" s="68">
        <v>0.224124792684567</v>
      </c>
      <c r="GG554" s="78">
        <v>628.05999999999995</v>
      </c>
      <c r="GH554" s="78">
        <v>719.68</v>
      </c>
      <c r="GI554" s="78">
        <v>605.91999999999996</v>
      </c>
      <c r="GJ554" s="78">
        <v>605.14</v>
      </c>
      <c r="GK554" s="78"/>
      <c r="GL554" s="79">
        <v>444.62</v>
      </c>
      <c r="GM554" s="65" t="s">
        <v>413</v>
      </c>
      <c r="GN554" s="68">
        <v>0.11365186161749299</v>
      </c>
      <c r="GO554" s="78">
        <v>655.32000000000005</v>
      </c>
      <c r="GP554" s="78">
        <v>751.22</v>
      </c>
      <c r="GQ554" s="78">
        <v>655.95</v>
      </c>
      <c r="GR554" s="78">
        <v>573.94000000000005</v>
      </c>
      <c r="GS554" s="78"/>
      <c r="GT554" s="79"/>
      <c r="GU554" s="65" t="s">
        <v>414</v>
      </c>
      <c r="GV554" s="68">
        <v>1</v>
      </c>
      <c r="GW554" s="78">
        <v>634.16999999999996</v>
      </c>
      <c r="GX554" s="78">
        <v>690.77</v>
      </c>
      <c r="GY554" s="78">
        <v>651.45000000000005</v>
      </c>
      <c r="GZ554" s="78">
        <v>528</v>
      </c>
      <c r="HA554" s="78"/>
      <c r="HB554" s="79">
        <v>547.51</v>
      </c>
      <c r="HC554" s="65" t="s">
        <v>415</v>
      </c>
      <c r="HD554" s="68">
        <v>1</v>
      </c>
      <c r="HE554" s="78">
        <v>659</v>
      </c>
      <c r="HF554" s="78">
        <v>753.12</v>
      </c>
      <c r="HG554" s="78"/>
      <c r="HH554" s="78">
        <v>481.95</v>
      </c>
      <c r="HI554" s="78">
        <v>475.31</v>
      </c>
      <c r="HJ554" s="79">
        <v>498.39</v>
      </c>
      <c r="HK554" s="85" t="s">
        <v>416</v>
      </c>
      <c r="HL554" s="68">
        <v>1.17882824472474</v>
      </c>
      <c r="HM554" s="78">
        <v>610.37</v>
      </c>
      <c r="HN554" s="78">
        <v>683.84</v>
      </c>
      <c r="HO554" s="78">
        <v>646.25</v>
      </c>
      <c r="HP554" s="78"/>
      <c r="HQ554" s="78"/>
      <c r="HR554" s="79"/>
    </row>
    <row r="555" spans="1:226" x14ac:dyDescent="0.25">
      <c r="A555" s="81">
        <v>41554</v>
      </c>
      <c r="B555" s="82" t="s">
        <v>387</v>
      </c>
      <c r="C555" s="83">
        <v>659.51202065601649</v>
      </c>
      <c r="D555" s="83">
        <v>721.32660742233224</v>
      </c>
      <c r="E555" s="83">
        <v>679.89526462917331</v>
      </c>
      <c r="F555" s="83">
        <v>542.81906903908396</v>
      </c>
      <c r="G555" s="83">
        <v>492.44197628458494</v>
      </c>
      <c r="H555" s="84">
        <v>452.49407215010098</v>
      </c>
      <c r="I555" s="82" t="s">
        <v>388</v>
      </c>
      <c r="J555" s="83">
        <v>670.01898765504507</v>
      </c>
      <c r="K555" s="83">
        <v>722.21202831665573</v>
      </c>
      <c r="L555" s="83">
        <v>674.23477726979888</v>
      </c>
      <c r="M555" s="83">
        <v>537.66058416349881</v>
      </c>
      <c r="N555" s="83"/>
      <c r="O555" s="84">
        <v>509.65074572124269</v>
      </c>
      <c r="P555" s="65" t="s">
        <v>389</v>
      </c>
      <c r="Q555" s="78">
        <v>635.96</v>
      </c>
      <c r="R555" s="78">
        <v>715.58</v>
      </c>
      <c r="S555" s="78">
        <v>677.53</v>
      </c>
      <c r="T555" s="78">
        <v>498</v>
      </c>
      <c r="U555" s="78"/>
      <c r="V555" s="79"/>
      <c r="W555" s="65" t="s">
        <v>390</v>
      </c>
      <c r="X555" s="78">
        <v>642.96</v>
      </c>
      <c r="Y555" s="78">
        <v>706.61</v>
      </c>
      <c r="Z555" s="78">
        <v>663.08</v>
      </c>
      <c r="AA555" s="78">
        <v>456.54</v>
      </c>
      <c r="AB555" s="78"/>
      <c r="AC555" s="79">
        <v>528.92999999999995</v>
      </c>
      <c r="AD555" s="65" t="s">
        <v>391</v>
      </c>
      <c r="AE555" s="68">
        <v>0.51129972389814904</v>
      </c>
      <c r="AF555" s="78">
        <v>732.01</v>
      </c>
      <c r="AG555" s="78">
        <v>779.39</v>
      </c>
      <c r="AH555" s="78">
        <v>669.8</v>
      </c>
      <c r="AI555" s="78"/>
      <c r="AJ555" s="78"/>
      <c r="AK555" s="79">
        <v>460.25</v>
      </c>
      <c r="AL555" s="69" t="s">
        <v>392</v>
      </c>
      <c r="AM555" s="70">
        <v>1</v>
      </c>
      <c r="AN555" s="78">
        <v>698.11</v>
      </c>
      <c r="AO555" s="78">
        <v>783.63</v>
      </c>
      <c r="AP555" s="78">
        <v>736.32</v>
      </c>
      <c r="AQ555" s="78">
        <v>728.11</v>
      </c>
      <c r="AR555" s="78"/>
      <c r="AS555" s="79"/>
      <c r="AT555" s="65" t="s">
        <v>393</v>
      </c>
      <c r="AU555" s="68">
        <v>3.91957041508251E-2</v>
      </c>
      <c r="AV555" s="78">
        <v>673.08</v>
      </c>
      <c r="AW555" s="78">
        <v>748.14</v>
      </c>
      <c r="AX555" s="78">
        <v>667.57</v>
      </c>
      <c r="AY555" s="78">
        <v>397.95</v>
      </c>
      <c r="AZ555" s="78"/>
      <c r="BA555" s="79">
        <v>467.71</v>
      </c>
      <c r="BB555" s="65" t="s">
        <v>394</v>
      </c>
      <c r="BC555" s="78">
        <v>663.99</v>
      </c>
      <c r="BD555" s="78">
        <v>730.44</v>
      </c>
      <c r="BE555" s="78">
        <v>673.16</v>
      </c>
      <c r="BF555" s="78"/>
      <c r="BG555" s="78"/>
      <c r="BH555" s="79">
        <v>508.6</v>
      </c>
      <c r="BI555" s="65" t="s">
        <v>395</v>
      </c>
      <c r="BJ555" s="68">
        <v>0.13405364827003799</v>
      </c>
      <c r="BK555" s="78">
        <v>723.76</v>
      </c>
      <c r="BL555" s="78">
        <v>803.25</v>
      </c>
      <c r="BM555" s="78">
        <v>834.89</v>
      </c>
      <c r="BN555" s="78">
        <v>574.96</v>
      </c>
      <c r="BO555" s="78"/>
      <c r="BP555" s="79"/>
      <c r="BQ555" s="65" t="s">
        <v>396</v>
      </c>
      <c r="BR555" s="68">
        <v>1</v>
      </c>
      <c r="BS555" s="78">
        <v>628.9</v>
      </c>
      <c r="BT555" s="78">
        <v>689.58</v>
      </c>
      <c r="BU555" s="78">
        <v>700.72</v>
      </c>
      <c r="BV555" s="78"/>
      <c r="BW555" s="78"/>
      <c r="BX555" s="79">
        <v>538.41</v>
      </c>
      <c r="BY555" s="65" t="s">
        <v>397</v>
      </c>
      <c r="BZ555" s="78">
        <v>702.22</v>
      </c>
      <c r="CA555" s="78">
        <v>753.91</v>
      </c>
      <c r="CB555" s="78">
        <v>656.42</v>
      </c>
      <c r="CC555" s="78">
        <v>528.52</v>
      </c>
      <c r="CD555" s="78"/>
      <c r="CE555" s="79">
        <v>601.94000000000005</v>
      </c>
      <c r="CF555" s="65" t="s">
        <v>398</v>
      </c>
      <c r="CG555" s="78">
        <v>705.33</v>
      </c>
      <c r="CH555" s="78">
        <v>754.14</v>
      </c>
      <c r="CI555" s="78">
        <v>713.69</v>
      </c>
      <c r="CJ555" s="78"/>
      <c r="CK555" s="78"/>
      <c r="CL555" s="79"/>
      <c r="CM555" s="65" t="s">
        <v>399</v>
      </c>
      <c r="CN555" s="78">
        <v>633.4</v>
      </c>
      <c r="CO555" s="78">
        <v>672.39</v>
      </c>
      <c r="CP555" s="78">
        <v>695.49</v>
      </c>
      <c r="CQ555" s="78">
        <v>513.07000000000005</v>
      </c>
      <c r="CR555" s="78"/>
      <c r="CS555" s="79">
        <v>660.84</v>
      </c>
      <c r="CT555" s="65" t="s">
        <v>400</v>
      </c>
      <c r="CU555" s="78">
        <v>666.47</v>
      </c>
      <c r="CV555" s="78">
        <v>786.95</v>
      </c>
      <c r="CW555" s="78">
        <v>690.42</v>
      </c>
      <c r="CX555" s="78">
        <v>534.45000000000005</v>
      </c>
      <c r="CY555" s="78"/>
      <c r="CZ555" s="79"/>
      <c r="DA555" s="65" t="s">
        <v>401</v>
      </c>
      <c r="DB555" s="68">
        <v>0.13113894170873999</v>
      </c>
      <c r="DC555" s="78">
        <v>641.22</v>
      </c>
      <c r="DD555" s="78">
        <v>706.16</v>
      </c>
      <c r="DE555" s="78">
        <v>661.07</v>
      </c>
      <c r="DF555" s="78">
        <v>688.22</v>
      </c>
      <c r="DG555" s="78"/>
      <c r="DH555" s="79">
        <v>521.49</v>
      </c>
      <c r="DI555" s="65" t="s">
        <v>402</v>
      </c>
      <c r="DJ555" s="68">
        <v>3.3803197782510202E-3</v>
      </c>
      <c r="DK555" s="78">
        <v>668.26</v>
      </c>
      <c r="DL555" s="78">
        <v>747.73</v>
      </c>
      <c r="DM555" s="78">
        <v>747.73</v>
      </c>
      <c r="DN555" s="78">
        <v>477.18</v>
      </c>
      <c r="DO555" s="78"/>
      <c r="DP555" s="79">
        <v>624.54</v>
      </c>
      <c r="DQ555" s="65" t="s">
        <v>403</v>
      </c>
      <c r="DR555" s="78">
        <v>692.67</v>
      </c>
      <c r="DS555" s="78">
        <v>725.57</v>
      </c>
      <c r="DT555" s="78">
        <v>824.65</v>
      </c>
      <c r="DU555" s="78">
        <v>729.14</v>
      </c>
      <c r="DV555" s="78"/>
      <c r="DW555" s="79"/>
      <c r="DX555" s="65" t="s">
        <v>404</v>
      </c>
      <c r="DY555" s="78">
        <v>692.53</v>
      </c>
      <c r="DZ555" s="78">
        <v>745.77</v>
      </c>
      <c r="EA555" s="78">
        <v>749.07</v>
      </c>
      <c r="EB555" s="78">
        <v>520.96</v>
      </c>
      <c r="EC555" s="78"/>
      <c r="ED555" s="79">
        <v>501.39</v>
      </c>
      <c r="EE555" s="65" t="s">
        <v>405</v>
      </c>
      <c r="EF555" s="68">
        <v>0.28962001853568098</v>
      </c>
      <c r="EG555" s="78">
        <v>718.18</v>
      </c>
      <c r="EH555" s="78">
        <v>786.93</v>
      </c>
      <c r="EI555" s="78">
        <v>636.61</v>
      </c>
      <c r="EJ555" s="78"/>
      <c r="EK555" s="78">
        <v>433.54</v>
      </c>
      <c r="EL555" s="79">
        <v>384.07</v>
      </c>
      <c r="EM555" s="65" t="s">
        <v>406</v>
      </c>
      <c r="EN555" s="78">
        <v>669.88</v>
      </c>
      <c r="EO555" s="78">
        <v>712.18</v>
      </c>
      <c r="EP555" s="78">
        <v>677.19</v>
      </c>
      <c r="EQ555" s="78"/>
      <c r="ER555" s="78"/>
      <c r="ES555" s="79">
        <v>501.56</v>
      </c>
      <c r="ET555" s="65" t="s">
        <v>407</v>
      </c>
      <c r="EU555" s="68">
        <v>1.4228799089356901</v>
      </c>
      <c r="EV555" s="78">
        <v>649.37</v>
      </c>
      <c r="EW555" s="78">
        <v>710.05</v>
      </c>
      <c r="EX555" s="78">
        <v>710.05</v>
      </c>
      <c r="EY555" s="78"/>
      <c r="EZ555" s="78"/>
      <c r="FA555" s="79">
        <v>320.48</v>
      </c>
      <c r="FB555" s="65" t="s">
        <v>408</v>
      </c>
      <c r="FC555" s="78">
        <v>722.48</v>
      </c>
      <c r="FD555" s="78">
        <v>750.14</v>
      </c>
      <c r="FE555" s="78">
        <v>702.32</v>
      </c>
      <c r="FF555" s="78"/>
      <c r="FG555" s="78"/>
      <c r="FH555" s="79"/>
      <c r="FI555" s="65" t="s">
        <v>409</v>
      </c>
      <c r="FJ555" s="78">
        <v>659.5</v>
      </c>
      <c r="FK555" s="78">
        <v>719.49</v>
      </c>
      <c r="FL555" s="78">
        <v>393.87</v>
      </c>
      <c r="FM555" s="78">
        <v>445.77</v>
      </c>
      <c r="FN555" s="78"/>
      <c r="FO555" s="79">
        <v>486.44</v>
      </c>
      <c r="FP555" s="65" t="s">
        <v>410</v>
      </c>
      <c r="FQ555" s="68">
        <v>0.23837334032561799</v>
      </c>
      <c r="FR555" s="78">
        <v>672.66</v>
      </c>
      <c r="FS555" s="78">
        <v>728.9</v>
      </c>
      <c r="FT555" s="78">
        <v>673.92</v>
      </c>
      <c r="FU555" s="78">
        <v>573.66</v>
      </c>
      <c r="FV555" s="78">
        <v>497.17</v>
      </c>
      <c r="FW555" s="79">
        <v>364.64</v>
      </c>
      <c r="FX555" s="65" t="s">
        <v>411</v>
      </c>
      <c r="FY555" s="78">
        <v>660.26</v>
      </c>
      <c r="FZ555" s="78">
        <v>743.04</v>
      </c>
      <c r="GA555" s="78">
        <v>716.34</v>
      </c>
      <c r="GB555" s="78">
        <v>681.7</v>
      </c>
      <c r="GC555" s="78"/>
      <c r="GD555" s="79">
        <v>520.15</v>
      </c>
      <c r="GE555" s="65" t="s">
        <v>412</v>
      </c>
      <c r="GF555" s="68">
        <v>0.225866196864977</v>
      </c>
      <c r="GG555" s="78">
        <v>636.41</v>
      </c>
      <c r="GH555" s="78">
        <v>729.73</v>
      </c>
      <c r="GI555" s="78">
        <v>610.63</v>
      </c>
      <c r="GJ555" s="78">
        <v>609.84</v>
      </c>
      <c r="GK555" s="78"/>
      <c r="GL555" s="79">
        <v>445.69</v>
      </c>
      <c r="GM555" s="65" t="s">
        <v>413</v>
      </c>
      <c r="GN555" s="68">
        <v>0.11438375750643399</v>
      </c>
      <c r="GO555" s="78">
        <v>636.66</v>
      </c>
      <c r="GP555" s="78">
        <v>728.6</v>
      </c>
      <c r="GQ555" s="78">
        <v>637.85</v>
      </c>
      <c r="GR555" s="78">
        <v>557.16</v>
      </c>
      <c r="GS555" s="78"/>
      <c r="GT555" s="79"/>
      <c r="GU555" s="65" t="s">
        <v>414</v>
      </c>
      <c r="GV555" s="68">
        <v>1</v>
      </c>
      <c r="GW555" s="78">
        <v>634.16999999999996</v>
      </c>
      <c r="GX555" s="78">
        <v>690.77</v>
      </c>
      <c r="GY555" s="78">
        <v>651.45000000000005</v>
      </c>
      <c r="GZ555" s="78">
        <v>528</v>
      </c>
      <c r="HA555" s="78"/>
      <c r="HB555" s="79">
        <v>557.70000000000005</v>
      </c>
      <c r="HC555" s="65" t="s">
        <v>415</v>
      </c>
      <c r="HD555" s="68">
        <v>1</v>
      </c>
      <c r="HE555" s="78">
        <v>671.5</v>
      </c>
      <c r="HF555" s="78">
        <v>754.78</v>
      </c>
      <c r="HG555" s="78"/>
      <c r="HH555" s="78">
        <v>484.44</v>
      </c>
      <c r="HI555" s="78">
        <v>477.8</v>
      </c>
      <c r="HJ555" s="79">
        <v>496.72</v>
      </c>
      <c r="HK555" s="85" t="s">
        <v>416</v>
      </c>
      <c r="HL555" s="68">
        <v>1.1852554225435601</v>
      </c>
      <c r="HM555" s="78">
        <v>613.17999999999995</v>
      </c>
      <c r="HN555" s="78">
        <v>684.43</v>
      </c>
      <c r="HO555" s="78">
        <v>645.13</v>
      </c>
      <c r="HP555" s="78"/>
      <c r="HQ555" s="78"/>
      <c r="HR555" s="79"/>
    </row>
    <row r="556" spans="1:226" x14ac:dyDescent="0.25">
      <c r="A556" s="81">
        <v>41547</v>
      </c>
      <c r="B556" s="82" t="s">
        <v>387</v>
      </c>
      <c r="C556" s="83">
        <v>671.75020379120861</v>
      </c>
      <c r="D556" s="83">
        <v>729.68903031166803</v>
      </c>
      <c r="E556" s="83">
        <v>679.0349479599704</v>
      </c>
      <c r="F556" s="83">
        <v>551.80087493994006</v>
      </c>
      <c r="G556" s="83">
        <v>497.42179183135698</v>
      </c>
      <c r="H556" s="84">
        <v>451.63975254967886</v>
      </c>
      <c r="I556" s="82" t="s">
        <v>388</v>
      </c>
      <c r="J556" s="83">
        <v>681.19997599211479</v>
      </c>
      <c r="K556" s="83">
        <v>730.31437617449046</v>
      </c>
      <c r="L556" s="83">
        <v>672.95300460917099</v>
      </c>
      <c r="M556" s="83">
        <v>547.4132662429729</v>
      </c>
      <c r="N556" s="83"/>
      <c r="O556" s="84">
        <v>514.31390341245969</v>
      </c>
      <c r="P556" s="65" t="s">
        <v>389</v>
      </c>
      <c r="Q556" s="78">
        <v>652.62</v>
      </c>
      <c r="R556" s="78">
        <v>727.25</v>
      </c>
      <c r="S556" s="78">
        <v>677.85</v>
      </c>
      <c r="T556" s="78">
        <v>498</v>
      </c>
      <c r="U556" s="78"/>
      <c r="V556" s="79"/>
      <c r="W556" s="65" t="s">
        <v>390</v>
      </c>
      <c r="X556" s="78">
        <v>662.13</v>
      </c>
      <c r="Y556" s="78">
        <v>742.89</v>
      </c>
      <c r="Z556" s="78">
        <v>664.24</v>
      </c>
      <c r="AA556" s="78">
        <v>457.06</v>
      </c>
      <c r="AB556" s="78"/>
      <c r="AC556" s="79">
        <v>533.88</v>
      </c>
      <c r="AD556" s="65" t="s">
        <v>391</v>
      </c>
      <c r="AE556" s="68">
        <v>0.51129972389814904</v>
      </c>
      <c r="AF556" s="78">
        <v>742.36</v>
      </c>
      <c r="AG556" s="78">
        <v>794.31</v>
      </c>
      <c r="AH556" s="78">
        <v>669.8</v>
      </c>
      <c r="AI556" s="78"/>
      <c r="AJ556" s="78"/>
      <c r="AK556" s="79">
        <v>462.08</v>
      </c>
      <c r="AL556" s="69" t="s">
        <v>392</v>
      </c>
      <c r="AM556" s="70">
        <v>1</v>
      </c>
      <c r="AN556" s="78">
        <v>713.16</v>
      </c>
      <c r="AO556" s="78">
        <v>797.87</v>
      </c>
      <c r="AP556" s="78">
        <v>747.04</v>
      </c>
      <c r="AQ556" s="78">
        <v>728.11</v>
      </c>
      <c r="AR556" s="78"/>
      <c r="AS556" s="79"/>
      <c r="AT556" s="65" t="s">
        <v>393</v>
      </c>
      <c r="AU556" s="68">
        <v>3.8865137971239798E-2</v>
      </c>
      <c r="AV556" s="78">
        <v>674.54</v>
      </c>
      <c r="AW556" s="78">
        <v>747.25</v>
      </c>
      <c r="AX556" s="78">
        <v>681.98</v>
      </c>
      <c r="AY556" s="78">
        <v>394.91</v>
      </c>
      <c r="AZ556" s="78"/>
      <c r="BA556" s="79">
        <v>464.98</v>
      </c>
      <c r="BB556" s="65" t="s">
        <v>394</v>
      </c>
      <c r="BC556" s="78">
        <v>679.11</v>
      </c>
      <c r="BD556" s="78">
        <v>736.32</v>
      </c>
      <c r="BE556" s="78">
        <v>666.49</v>
      </c>
      <c r="BF556" s="78"/>
      <c r="BG556" s="78"/>
      <c r="BH556" s="79">
        <v>508.6</v>
      </c>
      <c r="BI556" s="65" t="s">
        <v>395</v>
      </c>
      <c r="BJ556" s="68">
        <v>0.134084204880665</v>
      </c>
      <c r="BK556" s="78">
        <v>723.92</v>
      </c>
      <c r="BL556" s="78">
        <v>790.56</v>
      </c>
      <c r="BM556" s="78">
        <v>822.2</v>
      </c>
      <c r="BN556" s="78">
        <v>575.09</v>
      </c>
      <c r="BO556" s="78"/>
      <c r="BP556" s="79"/>
      <c r="BQ556" s="65" t="s">
        <v>396</v>
      </c>
      <c r="BR556" s="68">
        <v>1</v>
      </c>
      <c r="BS556" s="78">
        <v>628.9</v>
      </c>
      <c r="BT556" s="78">
        <v>684.58</v>
      </c>
      <c r="BU556" s="78">
        <v>732.38</v>
      </c>
      <c r="BV556" s="78"/>
      <c r="BW556" s="78"/>
      <c r="BX556" s="79">
        <v>538.41</v>
      </c>
      <c r="BY556" s="65" t="s">
        <v>397</v>
      </c>
      <c r="BZ556" s="78">
        <v>705.88</v>
      </c>
      <c r="CA556" s="78">
        <v>755.68</v>
      </c>
      <c r="CB556" s="78">
        <v>666.15</v>
      </c>
      <c r="CC556" s="78">
        <v>542.35</v>
      </c>
      <c r="CD556" s="78"/>
      <c r="CE556" s="79">
        <v>600.63</v>
      </c>
      <c r="CF556" s="65" t="s">
        <v>398</v>
      </c>
      <c r="CG556" s="78">
        <v>703.72</v>
      </c>
      <c r="CH556" s="78">
        <v>753.33</v>
      </c>
      <c r="CI556" s="78">
        <v>711.27</v>
      </c>
      <c r="CJ556" s="78"/>
      <c r="CK556" s="78"/>
      <c r="CL556" s="79"/>
      <c r="CM556" s="65" t="s">
        <v>399</v>
      </c>
      <c r="CN556" s="78">
        <v>642.77</v>
      </c>
      <c r="CO556" s="78">
        <v>682.26</v>
      </c>
      <c r="CP556" s="78">
        <v>699.25</v>
      </c>
      <c r="CQ556" s="78">
        <v>522.62</v>
      </c>
      <c r="CR556" s="78"/>
      <c r="CS556" s="79">
        <v>666.1</v>
      </c>
      <c r="CT556" s="65" t="s">
        <v>400</v>
      </c>
      <c r="CU556" s="78">
        <v>671.35</v>
      </c>
      <c r="CV556" s="78">
        <v>794.25</v>
      </c>
      <c r="CW556" s="78">
        <v>703.37</v>
      </c>
      <c r="CX556" s="78">
        <v>539.35</v>
      </c>
      <c r="CY556" s="78"/>
      <c r="CZ556" s="79"/>
      <c r="DA556" s="65" t="s">
        <v>401</v>
      </c>
      <c r="DB556" s="68">
        <v>0.13131459036413501</v>
      </c>
      <c r="DC556" s="78">
        <v>671.18</v>
      </c>
      <c r="DD556" s="78">
        <v>737.25</v>
      </c>
      <c r="DE556" s="78">
        <v>690.32</v>
      </c>
      <c r="DF556" s="78">
        <v>689.14</v>
      </c>
      <c r="DG556" s="78"/>
      <c r="DH556" s="79">
        <v>521.66</v>
      </c>
      <c r="DI556" s="65" t="s">
        <v>402</v>
      </c>
      <c r="DJ556" s="68">
        <v>3.3540164346805299E-3</v>
      </c>
      <c r="DK556" s="78">
        <v>663.22</v>
      </c>
      <c r="DL556" s="78">
        <v>741.22</v>
      </c>
      <c r="DM556" s="78">
        <v>741.22</v>
      </c>
      <c r="DN556" s="78">
        <v>477.47</v>
      </c>
      <c r="DO556" s="78"/>
      <c r="DP556" s="79">
        <v>620.98</v>
      </c>
      <c r="DQ556" s="65" t="s">
        <v>403</v>
      </c>
      <c r="DR556" s="78">
        <v>692.67</v>
      </c>
      <c r="DS556" s="78">
        <v>725.57</v>
      </c>
      <c r="DT556" s="78">
        <v>827.21</v>
      </c>
      <c r="DU556" s="78">
        <v>736.3</v>
      </c>
      <c r="DV556" s="78"/>
      <c r="DW556" s="79"/>
      <c r="DX556" s="65" t="s">
        <v>404</v>
      </c>
      <c r="DY556" s="78">
        <v>704.32</v>
      </c>
      <c r="DZ556" s="78">
        <v>756.47</v>
      </c>
      <c r="EA556" s="78">
        <v>749.04</v>
      </c>
      <c r="EB556" s="78">
        <v>528.66999999999996</v>
      </c>
      <c r="EC556" s="78"/>
      <c r="ED556" s="79">
        <v>507.42</v>
      </c>
      <c r="EE556" s="65" t="s">
        <v>405</v>
      </c>
      <c r="EF556" s="68">
        <v>0.28962001853568098</v>
      </c>
      <c r="EG556" s="78">
        <v>728.94</v>
      </c>
      <c r="EH556" s="78">
        <v>792.62</v>
      </c>
      <c r="EI556" s="78">
        <v>649.53</v>
      </c>
      <c r="EJ556" s="78"/>
      <c r="EK556" s="78">
        <v>437.86</v>
      </c>
      <c r="EL556" s="79">
        <v>379.84</v>
      </c>
      <c r="EM556" s="65" t="s">
        <v>406</v>
      </c>
      <c r="EN556" s="78">
        <v>669.88</v>
      </c>
      <c r="EO556" s="78">
        <v>712.18</v>
      </c>
      <c r="EP556" s="78">
        <v>677.19</v>
      </c>
      <c r="EQ556" s="78"/>
      <c r="ER556" s="78"/>
      <c r="ES556" s="79">
        <v>501.56</v>
      </c>
      <c r="ET556" s="65" t="s">
        <v>407</v>
      </c>
      <c r="EU556" s="68">
        <v>1.42308239647076</v>
      </c>
      <c r="EV556" s="78">
        <v>667.7</v>
      </c>
      <c r="EW556" s="78">
        <v>722.5</v>
      </c>
      <c r="EX556" s="78">
        <v>722.5</v>
      </c>
      <c r="EY556" s="78"/>
      <c r="EZ556" s="78"/>
      <c r="FA556" s="79">
        <v>320.52</v>
      </c>
      <c r="FB556" s="65" t="s">
        <v>408</v>
      </c>
      <c r="FC556" s="78">
        <v>722.48</v>
      </c>
      <c r="FD556" s="78">
        <v>750.14</v>
      </c>
      <c r="FE556" s="78">
        <v>702.32</v>
      </c>
      <c r="FF556" s="78"/>
      <c r="FG556" s="78"/>
      <c r="FH556" s="79"/>
      <c r="FI556" s="65" t="s">
        <v>409</v>
      </c>
      <c r="FJ556" s="78">
        <v>671.07</v>
      </c>
      <c r="FK556" s="78">
        <v>720.32</v>
      </c>
      <c r="FL556" s="78">
        <v>394.7</v>
      </c>
      <c r="FM556" s="78">
        <v>447.77</v>
      </c>
      <c r="FN556" s="78"/>
      <c r="FO556" s="79">
        <v>493.05</v>
      </c>
      <c r="FP556" s="65" t="s">
        <v>410</v>
      </c>
      <c r="FQ556" s="68">
        <v>0.23647370412410099</v>
      </c>
      <c r="FR556" s="78">
        <v>675.35</v>
      </c>
      <c r="FS556" s="78">
        <v>728.15</v>
      </c>
      <c r="FT556" s="78">
        <v>674.1</v>
      </c>
      <c r="FU556" s="78">
        <v>575.29999999999995</v>
      </c>
      <c r="FV556" s="78">
        <v>502.88</v>
      </c>
      <c r="FW556" s="79">
        <v>355.03</v>
      </c>
      <c r="FX556" s="65" t="s">
        <v>411</v>
      </c>
      <c r="FY556" s="78">
        <v>665.95</v>
      </c>
      <c r="FZ556" s="78">
        <v>746.29</v>
      </c>
      <c r="GA556" s="78">
        <v>724.47</v>
      </c>
      <c r="GB556" s="78">
        <v>690.54</v>
      </c>
      <c r="GC556" s="78"/>
      <c r="GD556" s="79">
        <v>523.4</v>
      </c>
      <c r="GE556" s="65" t="s">
        <v>412</v>
      </c>
      <c r="GF556" s="68">
        <v>0.22411474675033599</v>
      </c>
      <c r="GG556" s="78">
        <v>631.47</v>
      </c>
      <c r="GH556" s="78">
        <v>724.07</v>
      </c>
      <c r="GI556" s="78">
        <v>605.89</v>
      </c>
      <c r="GJ556" s="78">
        <v>605.11</v>
      </c>
      <c r="GK556" s="78"/>
      <c r="GL556" s="79">
        <v>442.23</v>
      </c>
      <c r="GM556" s="65" t="s">
        <v>413</v>
      </c>
      <c r="GN556" s="68">
        <v>0.115506786023679</v>
      </c>
      <c r="GO556" s="78">
        <v>652.15</v>
      </c>
      <c r="GP556" s="78">
        <v>745</v>
      </c>
      <c r="GQ556" s="78">
        <v>650.58000000000004</v>
      </c>
      <c r="GR556" s="78">
        <v>572.91</v>
      </c>
      <c r="GS556" s="78"/>
      <c r="GT556" s="79"/>
      <c r="GU556" s="65" t="s">
        <v>414</v>
      </c>
      <c r="GV556" s="68">
        <v>1</v>
      </c>
      <c r="GW556" s="78">
        <v>666.13</v>
      </c>
      <c r="GX556" s="78">
        <v>723.56</v>
      </c>
      <c r="GY556" s="78">
        <v>681.78</v>
      </c>
      <c r="GZ556" s="78">
        <v>542</v>
      </c>
      <c r="HA556" s="78"/>
      <c r="HB556" s="79">
        <v>557.70000000000005</v>
      </c>
      <c r="HC556" s="65" t="s">
        <v>415</v>
      </c>
      <c r="HD556" s="68">
        <v>1</v>
      </c>
      <c r="HE556" s="78">
        <v>684.83</v>
      </c>
      <c r="HF556" s="78">
        <v>760.62</v>
      </c>
      <c r="HG556" s="78"/>
      <c r="HH556" s="78">
        <v>484.44</v>
      </c>
      <c r="HI556" s="78">
        <v>477.8</v>
      </c>
      <c r="HJ556" s="79">
        <v>499.22</v>
      </c>
      <c r="HK556" s="85" t="s">
        <v>416</v>
      </c>
      <c r="HL556" s="68">
        <v>1.19610071167992</v>
      </c>
      <c r="HM556" s="78">
        <v>636.54</v>
      </c>
      <c r="HN556" s="78">
        <v>704.24</v>
      </c>
      <c r="HO556" s="78">
        <v>655.26</v>
      </c>
      <c r="HP556" s="78"/>
      <c r="HQ556" s="78"/>
      <c r="HR556" s="79"/>
    </row>
    <row r="557" spans="1:226" x14ac:dyDescent="0.25">
      <c r="A557" s="81">
        <v>41540</v>
      </c>
      <c r="B557" s="82" t="s">
        <v>387</v>
      </c>
      <c r="C557" s="83">
        <v>685.254403546498</v>
      </c>
      <c r="D557" s="83">
        <v>738.79426806003198</v>
      </c>
      <c r="E557" s="83">
        <v>690.44321222807253</v>
      </c>
      <c r="F557" s="83">
        <v>558.9885637942042</v>
      </c>
      <c r="G557" s="83">
        <v>498.4198682476943</v>
      </c>
      <c r="H557" s="84">
        <v>452.67674592866086</v>
      </c>
      <c r="I557" s="82" t="s">
        <v>388</v>
      </c>
      <c r="J557" s="83">
        <v>690.0854672331119</v>
      </c>
      <c r="K557" s="83">
        <v>737.89356599555572</v>
      </c>
      <c r="L557" s="83">
        <v>684.70673497093151</v>
      </c>
      <c r="M557" s="83">
        <v>556.97814227570518</v>
      </c>
      <c r="N557" s="83"/>
      <c r="O557" s="84">
        <v>516.17198748850672</v>
      </c>
      <c r="P557" s="65" t="s">
        <v>389</v>
      </c>
      <c r="Q557" s="78">
        <v>662.62</v>
      </c>
      <c r="R557" s="78">
        <v>735.58</v>
      </c>
      <c r="S557" s="78">
        <v>684.36</v>
      </c>
      <c r="T557" s="78">
        <v>511</v>
      </c>
      <c r="U557" s="78"/>
      <c r="V557" s="79"/>
      <c r="W557" s="65" t="s">
        <v>390</v>
      </c>
      <c r="X557" s="78">
        <v>648.91</v>
      </c>
      <c r="Y557" s="78">
        <v>695.37</v>
      </c>
      <c r="Z557" s="78">
        <v>690.44</v>
      </c>
      <c r="AA557" s="78">
        <v>467.99</v>
      </c>
      <c r="AB557" s="78"/>
      <c r="AC557" s="79">
        <v>533.88</v>
      </c>
      <c r="AD557" s="65" t="s">
        <v>391</v>
      </c>
      <c r="AE557" s="68">
        <v>0.51129972389814904</v>
      </c>
      <c r="AF557" s="78">
        <v>746.92</v>
      </c>
      <c r="AG557" s="78">
        <v>801.92</v>
      </c>
      <c r="AH557" s="78">
        <v>697.92</v>
      </c>
      <c r="AI557" s="78"/>
      <c r="AJ557" s="78"/>
      <c r="AK557" s="79">
        <v>459.94</v>
      </c>
      <c r="AL557" s="69" t="s">
        <v>392</v>
      </c>
      <c r="AM557" s="70">
        <v>1</v>
      </c>
      <c r="AN557" s="78">
        <v>735.32</v>
      </c>
      <c r="AO557" s="78">
        <v>797.02</v>
      </c>
      <c r="AP557" s="78">
        <v>746.73</v>
      </c>
      <c r="AQ557" s="78">
        <v>728.11</v>
      </c>
      <c r="AR557" s="78"/>
      <c r="AS557" s="79"/>
      <c r="AT557" s="65" t="s">
        <v>393</v>
      </c>
      <c r="AU557" s="68">
        <v>3.8572806171649002E-2</v>
      </c>
      <c r="AV557" s="78">
        <v>677.82</v>
      </c>
      <c r="AW557" s="78">
        <v>748.07</v>
      </c>
      <c r="AX557" s="78">
        <v>683.7</v>
      </c>
      <c r="AY557" s="78">
        <v>391.94</v>
      </c>
      <c r="AZ557" s="78"/>
      <c r="BA557" s="79">
        <v>464.99</v>
      </c>
      <c r="BB557" s="65" t="s">
        <v>394</v>
      </c>
      <c r="BC557" s="78">
        <v>679.95</v>
      </c>
      <c r="BD557" s="78">
        <v>733.8</v>
      </c>
      <c r="BE557" s="78">
        <v>675.26</v>
      </c>
      <c r="BF557" s="78"/>
      <c r="BG557" s="78"/>
      <c r="BH557" s="79">
        <v>508.6</v>
      </c>
      <c r="BI557" s="65" t="s">
        <v>395</v>
      </c>
      <c r="BJ557" s="68">
        <v>0.13409139669598799</v>
      </c>
      <c r="BK557" s="78">
        <v>740.05</v>
      </c>
      <c r="BL557" s="78">
        <v>805.62</v>
      </c>
      <c r="BM557" s="78">
        <v>837.27</v>
      </c>
      <c r="BN557" s="78">
        <v>581.82000000000005</v>
      </c>
      <c r="BO557" s="78"/>
      <c r="BP557" s="79"/>
      <c r="BQ557" s="65" t="s">
        <v>396</v>
      </c>
      <c r="BR557" s="68">
        <v>1</v>
      </c>
      <c r="BS557" s="78">
        <v>641.4</v>
      </c>
      <c r="BT557" s="78">
        <v>690.41</v>
      </c>
      <c r="BU557" s="78">
        <v>701.55</v>
      </c>
      <c r="BV557" s="78"/>
      <c r="BW557" s="78"/>
      <c r="BX557" s="79">
        <v>538.41</v>
      </c>
      <c r="BY557" s="65" t="s">
        <v>397</v>
      </c>
      <c r="BZ557" s="78">
        <v>713.12</v>
      </c>
      <c r="CA557" s="78">
        <v>771.34</v>
      </c>
      <c r="CB557" s="78">
        <v>677.75</v>
      </c>
      <c r="CC557" s="78">
        <v>554.92999999999995</v>
      </c>
      <c r="CD557" s="78"/>
      <c r="CE557" s="79">
        <v>617.14</v>
      </c>
      <c r="CF557" s="65" t="s">
        <v>398</v>
      </c>
      <c r="CG557" s="78">
        <v>725.49</v>
      </c>
      <c r="CH557" s="78">
        <v>771.88</v>
      </c>
      <c r="CI557" s="78">
        <v>716.92</v>
      </c>
      <c r="CJ557" s="78"/>
      <c r="CK557" s="78"/>
      <c r="CL557" s="79"/>
      <c r="CM557" s="65" t="s">
        <v>399</v>
      </c>
      <c r="CN557" s="78">
        <v>657.23</v>
      </c>
      <c r="CO557" s="78">
        <v>699.81</v>
      </c>
      <c r="CP557" s="78">
        <v>716.48</v>
      </c>
      <c r="CQ557" s="78">
        <v>526.57000000000005</v>
      </c>
      <c r="CR557" s="78"/>
      <c r="CS557" s="79">
        <v>666.02</v>
      </c>
      <c r="CT557" s="65" t="s">
        <v>400</v>
      </c>
      <c r="CU557" s="78">
        <v>687.51</v>
      </c>
      <c r="CV557" s="78">
        <v>806.17</v>
      </c>
      <c r="CW557" s="78">
        <v>704.21</v>
      </c>
      <c r="CX557" s="78">
        <v>548.19000000000005</v>
      </c>
      <c r="CY557" s="78"/>
      <c r="CZ557" s="79"/>
      <c r="DA557" s="65" t="s">
        <v>401</v>
      </c>
      <c r="DB557" s="68">
        <v>0.13127666557269399</v>
      </c>
      <c r="DC557" s="78">
        <v>670.98</v>
      </c>
      <c r="DD557" s="78">
        <v>737.04</v>
      </c>
      <c r="DE557" s="78">
        <v>690.12</v>
      </c>
      <c r="DF557" s="78">
        <v>688.94</v>
      </c>
      <c r="DG557" s="78"/>
      <c r="DH557" s="79">
        <v>521.51</v>
      </c>
      <c r="DI557" s="65" t="s">
        <v>402</v>
      </c>
      <c r="DJ557" s="68">
        <v>3.3439224209998301E-3</v>
      </c>
      <c r="DK557" s="78">
        <v>678.96</v>
      </c>
      <c r="DL557" s="78">
        <v>768.7</v>
      </c>
      <c r="DM557" s="78">
        <v>768.7</v>
      </c>
      <c r="DN557" s="78">
        <v>470.07</v>
      </c>
      <c r="DO557" s="78"/>
      <c r="DP557" s="79">
        <v>622.72</v>
      </c>
      <c r="DQ557" s="65" t="s">
        <v>403</v>
      </c>
      <c r="DR557" s="78">
        <v>667.1</v>
      </c>
      <c r="DS557" s="78">
        <v>699.88</v>
      </c>
      <c r="DT557" s="78">
        <v>830.92</v>
      </c>
      <c r="DU557" s="78">
        <v>740.44</v>
      </c>
      <c r="DV557" s="78"/>
      <c r="DW557" s="79"/>
      <c r="DX557" s="65" t="s">
        <v>404</v>
      </c>
      <c r="DY557" s="78">
        <v>721.06</v>
      </c>
      <c r="DZ557" s="78">
        <v>768.97</v>
      </c>
      <c r="EA557" s="78">
        <v>761.51</v>
      </c>
      <c r="EB557" s="78">
        <v>533</v>
      </c>
      <c r="EC557" s="78"/>
      <c r="ED557" s="79">
        <v>509.78</v>
      </c>
      <c r="EE557" s="65" t="s">
        <v>405</v>
      </c>
      <c r="EF557" s="68">
        <v>0.28962001853568098</v>
      </c>
      <c r="EG557" s="78">
        <v>735.64</v>
      </c>
      <c r="EH557" s="78">
        <v>795.22</v>
      </c>
      <c r="EI557" s="78">
        <v>640.44000000000005</v>
      </c>
      <c r="EJ557" s="78"/>
      <c r="EK557" s="78">
        <v>436.12</v>
      </c>
      <c r="EL557" s="79">
        <v>375.73</v>
      </c>
      <c r="EM557" s="65" t="s">
        <v>406</v>
      </c>
      <c r="EN557" s="78">
        <v>695.6</v>
      </c>
      <c r="EO557" s="78">
        <v>727.66</v>
      </c>
      <c r="EP557" s="78">
        <v>677.19</v>
      </c>
      <c r="EQ557" s="78"/>
      <c r="ER557" s="78"/>
      <c r="ES557" s="79">
        <v>501.56</v>
      </c>
      <c r="ET557" s="65" t="s">
        <v>407</v>
      </c>
      <c r="EU557" s="68">
        <v>1.4234875444839901</v>
      </c>
      <c r="EV557" s="78">
        <v>677.59</v>
      </c>
      <c r="EW557" s="78">
        <v>733.88</v>
      </c>
      <c r="EX557" s="78">
        <v>733.88</v>
      </c>
      <c r="EY557" s="78"/>
      <c r="EZ557" s="78"/>
      <c r="FA557" s="79">
        <v>320.61</v>
      </c>
      <c r="FB557" s="65" t="s">
        <v>408</v>
      </c>
      <c r="FC557" s="78">
        <v>773.33</v>
      </c>
      <c r="FD557" s="78">
        <v>767.09</v>
      </c>
      <c r="FE557" s="78">
        <v>702.32</v>
      </c>
      <c r="FF557" s="78"/>
      <c r="FG557" s="78"/>
      <c r="FH557" s="79"/>
      <c r="FI557" s="65" t="s">
        <v>409</v>
      </c>
      <c r="FJ557" s="78">
        <v>692.56</v>
      </c>
      <c r="FK557" s="78">
        <v>740.15</v>
      </c>
      <c r="FL557" s="78">
        <v>403.79</v>
      </c>
      <c r="FM557" s="78">
        <v>455.77</v>
      </c>
      <c r="FN557" s="78"/>
      <c r="FO557" s="79">
        <v>495.53</v>
      </c>
      <c r="FP557" s="65" t="s">
        <v>410</v>
      </c>
      <c r="FQ557" s="68">
        <v>0.23660238968413599</v>
      </c>
      <c r="FR557" s="78">
        <v>691.87</v>
      </c>
      <c r="FS557" s="78">
        <v>738.02</v>
      </c>
      <c r="FT557" s="78">
        <v>674.88</v>
      </c>
      <c r="FU557" s="78">
        <v>571.07000000000005</v>
      </c>
      <c r="FV557" s="78">
        <v>501.24</v>
      </c>
      <c r="FW557" s="79">
        <v>356.24</v>
      </c>
      <c r="FX557" s="65" t="s">
        <v>411</v>
      </c>
      <c r="FY557" s="78">
        <v>686.27</v>
      </c>
      <c r="FZ557" s="78">
        <v>760.11</v>
      </c>
      <c r="GA557" s="78">
        <v>735.04</v>
      </c>
      <c r="GB557" s="78">
        <v>700.28</v>
      </c>
      <c r="GC557" s="78"/>
      <c r="GD557" s="79">
        <v>523.4</v>
      </c>
      <c r="GE557" s="65" t="s">
        <v>412</v>
      </c>
      <c r="GF557" s="68">
        <v>0.22379876015486899</v>
      </c>
      <c r="GG557" s="78">
        <v>649.16999999999996</v>
      </c>
      <c r="GH557" s="78">
        <v>741.06</v>
      </c>
      <c r="GI557" s="78">
        <v>605.04</v>
      </c>
      <c r="GJ557" s="78">
        <v>604.26</v>
      </c>
      <c r="GK557" s="78"/>
      <c r="GL557" s="79">
        <v>443.39</v>
      </c>
      <c r="GM557" s="65" t="s">
        <v>413</v>
      </c>
      <c r="GN557" s="68">
        <v>0.116269605962305</v>
      </c>
      <c r="GO557" s="78">
        <v>665.76</v>
      </c>
      <c r="GP557" s="78">
        <v>768.52</v>
      </c>
      <c r="GQ557" s="78">
        <v>652.54999999999995</v>
      </c>
      <c r="GR557" s="78">
        <v>567.16</v>
      </c>
      <c r="GS557" s="78"/>
      <c r="GT557" s="79"/>
      <c r="GU557" s="65" t="s">
        <v>414</v>
      </c>
      <c r="GV557" s="68">
        <v>1</v>
      </c>
      <c r="GW557" s="78">
        <v>666.13</v>
      </c>
      <c r="GX557" s="78">
        <v>723.56</v>
      </c>
      <c r="GY557" s="78">
        <v>681.78</v>
      </c>
      <c r="GZ557" s="78">
        <v>542</v>
      </c>
      <c r="HA557" s="78"/>
      <c r="HB557" s="79">
        <v>554.6</v>
      </c>
      <c r="HC557" s="65" t="s">
        <v>415</v>
      </c>
      <c r="HD557" s="68">
        <v>1</v>
      </c>
      <c r="HE557" s="78">
        <v>693.16</v>
      </c>
      <c r="HF557" s="78">
        <v>769.78</v>
      </c>
      <c r="HG557" s="78"/>
      <c r="HH557" s="78">
        <v>505.08</v>
      </c>
      <c r="HI557" s="78">
        <v>498.44</v>
      </c>
      <c r="HJ557" s="79">
        <v>499.22</v>
      </c>
      <c r="HK557" s="85" t="s">
        <v>416</v>
      </c>
      <c r="HL557" s="68">
        <v>1.1888486001307701</v>
      </c>
      <c r="HM557" s="78">
        <v>667.87</v>
      </c>
      <c r="HN557" s="78">
        <v>718.74</v>
      </c>
      <c r="HO557" s="78">
        <v>651.71</v>
      </c>
      <c r="HP557" s="78"/>
      <c r="HQ557" s="78"/>
      <c r="HR557" s="79"/>
    </row>
    <row r="558" spans="1:226" x14ac:dyDescent="0.25">
      <c r="A558" s="81">
        <v>41533</v>
      </c>
      <c r="B558" s="82" t="s">
        <v>387</v>
      </c>
      <c r="C558" s="83">
        <v>700.60958198350806</v>
      </c>
      <c r="D558" s="83">
        <v>751.46142300267854</v>
      </c>
      <c r="E558" s="83">
        <v>707.15338420507601</v>
      </c>
      <c r="F558" s="83">
        <v>564.40437234517424</v>
      </c>
      <c r="G558" s="83">
        <v>504.36565217391302</v>
      </c>
      <c r="H558" s="84">
        <v>455.53219151530504</v>
      </c>
      <c r="I558" s="82" t="s">
        <v>388</v>
      </c>
      <c r="J558" s="83">
        <v>707.37686191090904</v>
      </c>
      <c r="K558" s="83">
        <v>751.58911140950124</v>
      </c>
      <c r="L558" s="83">
        <v>700.85482492857784</v>
      </c>
      <c r="M558" s="83">
        <v>560.53371729426988</v>
      </c>
      <c r="N558" s="83"/>
      <c r="O558" s="84">
        <v>518.41991597551123</v>
      </c>
      <c r="P558" s="65" t="s">
        <v>389</v>
      </c>
      <c r="Q558" s="78">
        <v>671.79</v>
      </c>
      <c r="R558" s="78">
        <v>739.75</v>
      </c>
      <c r="S558" s="78">
        <v>700.94</v>
      </c>
      <c r="T558" s="78">
        <v>510</v>
      </c>
      <c r="U558" s="78"/>
      <c r="V558" s="79"/>
      <c r="W558" s="65" t="s">
        <v>390</v>
      </c>
      <c r="X558" s="78">
        <v>716.76</v>
      </c>
      <c r="Y558" s="78">
        <v>762.81</v>
      </c>
      <c r="Z558" s="78">
        <v>708.29</v>
      </c>
      <c r="AA558" s="78">
        <v>478.93</v>
      </c>
      <c r="AB558" s="78"/>
      <c r="AC558" s="79">
        <v>556.20000000000005</v>
      </c>
      <c r="AD558" s="65" t="s">
        <v>391</v>
      </c>
      <c r="AE558" s="68">
        <v>0.51129972389814904</v>
      </c>
      <c r="AF558" s="78">
        <v>746.62</v>
      </c>
      <c r="AG558" s="78">
        <v>802.53</v>
      </c>
      <c r="AH558" s="78">
        <v>702.53</v>
      </c>
      <c r="AI558" s="78"/>
      <c r="AJ558" s="78"/>
      <c r="AK558" s="79">
        <v>459.94</v>
      </c>
      <c r="AL558" s="69" t="s">
        <v>392</v>
      </c>
      <c r="AM558" s="70">
        <v>1</v>
      </c>
      <c r="AN558" s="78">
        <v>759.53</v>
      </c>
      <c r="AO558" s="78">
        <v>797.02</v>
      </c>
      <c r="AP558" s="78">
        <v>747.65</v>
      </c>
      <c r="AQ558" s="78">
        <v>728.11</v>
      </c>
      <c r="AR558" s="78"/>
      <c r="AS558" s="79"/>
      <c r="AT558" s="65" t="s">
        <v>393</v>
      </c>
      <c r="AU558" s="68">
        <v>3.8806317668516402E-2</v>
      </c>
      <c r="AV558" s="78">
        <v>688.94</v>
      </c>
      <c r="AW558" s="78">
        <v>755.14</v>
      </c>
      <c r="AX558" s="78">
        <v>699.36</v>
      </c>
      <c r="AY558" s="78">
        <v>394.35</v>
      </c>
      <c r="AZ558" s="78"/>
      <c r="BA558" s="79">
        <v>467.93</v>
      </c>
      <c r="BB558" s="65" t="s">
        <v>394</v>
      </c>
      <c r="BC558" s="78">
        <v>696.76</v>
      </c>
      <c r="BD558" s="78">
        <v>753.97</v>
      </c>
      <c r="BE558" s="78">
        <v>693.56</v>
      </c>
      <c r="BF558" s="78"/>
      <c r="BG558" s="78"/>
      <c r="BH558" s="79">
        <v>504.57</v>
      </c>
      <c r="BI558" s="65" t="s">
        <v>395</v>
      </c>
      <c r="BJ558" s="68">
        <v>0.13410937961000999</v>
      </c>
      <c r="BK558" s="78">
        <v>750.88</v>
      </c>
      <c r="BL558" s="78">
        <v>834.7</v>
      </c>
      <c r="BM558" s="78">
        <v>866.35</v>
      </c>
      <c r="BN558" s="78">
        <v>595.30999999999995</v>
      </c>
      <c r="BO558" s="78"/>
      <c r="BP558" s="79"/>
      <c r="BQ558" s="65" t="s">
        <v>396</v>
      </c>
      <c r="BR558" s="68">
        <v>1</v>
      </c>
      <c r="BS558" s="78">
        <v>673.9</v>
      </c>
      <c r="BT558" s="78">
        <v>709.58</v>
      </c>
      <c r="BU558" s="78">
        <v>716.55</v>
      </c>
      <c r="BV558" s="78"/>
      <c r="BW558" s="78"/>
      <c r="BX558" s="79">
        <v>538.41</v>
      </c>
      <c r="BY558" s="65" t="s">
        <v>397</v>
      </c>
      <c r="BZ558" s="78">
        <v>737.31</v>
      </c>
      <c r="CA558" s="78">
        <v>785.37</v>
      </c>
      <c r="CB558" s="78">
        <v>689.14</v>
      </c>
      <c r="CC558" s="78">
        <v>549.54999999999995</v>
      </c>
      <c r="CD558" s="78"/>
      <c r="CE558" s="79">
        <v>617.14</v>
      </c>
      <c r="CF558" s="65" t="s">
        <v>398</v>
      </c>
      <c r="CG558" s="78">
        <v>719.04</v>
      </c>
      <c r="CH558" s="78">
        <v>760.59</v>
      </c>
      <c r="CI558" s="78">
        <v>743.53</v>
      </c>
      <c r="CJ558" s="78"/>
      <c r="CK558" s="78"/>
      <c r="CL558" s="79"/>
      <c r="CM558" s="65" t="s">
        <v>399</v>
      </c>
      <c r="CN558" s="78">
        <v>676.55</v>
      </c>
      <c r="CO558" s="78">
        <v>711.19</v>
      </c>
      <c r="CP558" s="78">
        <v>726.51</v>
      </c>
      <c r="CQ558" s="78">
        <v>542.77</v>
      </c>
      <c r="CR558" s="78"/>
      <c r="CS558" s="79">
        <v>660.58</v>
      </c>
      <c r="CT558" s="65" t="s">
        <v>400</v>
      </c>
      <c r="CU558" s="78">
        <v>702.66</v>
      </c>
      <c r="CV558" s="78">
        <v>809.88</v>
      </c>
      <c r="CW558" s="78">
        <v>721.72</v>
      </c>
      <c r="CX558" s="78">
        <v>551.05999999999995</v>
      </c>
      <c r="CY558" s="78"/>
      <c r="CZ558" s="79"/>
      <c r="DA558" s="65" t="s">
        <v>401</v>
      </c>
      <c r="DB558" s="68">
        <v>0.131656902113093</v>
      </c>
      <c r="DC558" s="78">
        <v>693.04</v>
      </c>
      <c r="DD558" s="78">
        <v>717.27</v>
      </c>
      <c r="DE558" s="78">
        <v>678.43</v>
      </c>
      <c r="DF558" s="78">
        <v>690.94</v>
      </c>
      <c r="DG558" s="78"/>
      <c r="DH558" s="79">
        <v>515.12</v>
      </c>
      <c r="DI558" s="65" t="s">
        <v>402</v>
      </c>
      <c r="DJ558" s="68">
        <v>3.34694423990896E-3</v>
      </c>
      <c r="DK558" s="78">
        <v>708.35</v>
      </c>
      <c r="DL558" s="78">
        <v>790.16</v>
      </c>
      <c r="DM558" s="78">
        <v>790.16</v>
      </c>
      <c r="DN558" s="78">
        <v>486.69</v>
      </c>
      <c r="DO558" s="78"/>
      <c r="DP558" s="79">
        <v>623.01</v>
      </c>
      <c r="DQ558" s="65" t="s">
        <v>403</v>
      </c>
      <c r="DR558" s="78">
        <v>667.1</v>
      </c>
      <c r="DS558" s="78">
        <v>699.88</v>
      </c>
      <c r="DT558" s="78">
        <v>854.13</v>
      </c>
      <c r="DU558" s="78">
        <v>753.88</v>
      </c>
      <c r="DV558" s="78"/>
      <c r="DW558" s="79"/>
      <c r="DX558" s="65" t="s">
        <v>404</v>
      </c>
      <c r="DY558" s="78">
        <v>739.26</v>
      </c>
      <c r="DZ558" s="78">
        <v>772.44</v>
      </c>
      <c r="EA558" s="78">
        <v>780.31</v>
      </c>
      <c r="EB558" s="78">
        <v>543.71</v>
      </c>
      <c r="EC558" s="78"/>
      <c r="ED558" s="79">
        <v>515.58000000000004</v>
      </c>
      <c r="EE558" s="65" t="s">
        <v>405</v>
      </c>
      <c r="EF558" s="68">
        <v>0.28962001853568098</v>
      </c>
      <c r="EG558" s="78">
        <v>743.6</v>
      </c>
      <c r="EH558" s="78">
        <v>798.88</v>
      </c>
      <c r="EI558" s="78">
        <v>663.89</v>
      </c>
      <c r="EJ558" s="78"/>
      <c r="EK558" s="78">
        <v>443.77</v>
      </c>
      <c r="EL558" s="79">
        <v>385.65</v>
      </c>
      <c r="EM558" s="65" t="s">
        <v>406</v>
      </c>
      <c r="EN558" s="78">
        <v>695.6</v>
      </c>
      <c r="EO558" s="78">
        <v>746.68</v>
      </c>
      <c r="EP558" s="78">
        <v>694.28</v>
      </c>
      <c r="EQ558" s="78"/>
      <c r="ER558" s="78"/>
      <c r="ES558" s="79">
        <v>535.88</v>
      </c>
      <c r="ET558" s="65" t="s">
        <v>407</v>
      </c>
      <c r="EU558" s="68">
        <v>1.4234875444839901</v>
      </c>
      <c r="EV558" s="78">
        <v>700.23</v>
      </c>
      <c r="EW558" s="78">
        <v>744.75</v>
      </c>
      <c r="EX558" s="78">
        <v>744.77</v>
      </c>
      <c r="EY558" s="78"/>
      <c r="EZ558" s="78"/>
      <c r="FA558" s="79">
        <v>321.2</v>
      </c>
      <c r="FB558" s="65" t="s">
        <v>408</v>
      </c>
      <c r="FC558" s="78">
        <v>773.33</v>
      </c>
      <c r="FD558" s="78">
        <v>767.09</v>
      </c>
      <c r="FE558" s="78">
        <v>702.32</v>
      </c>
      <c r="FF558" s="78"/>
      <c r="FG558" s="78"/>
      <c r="FH558" s="79"/>
      <c r="FI558" s="65" t="s">
        <v>409</v>
      </c>
      <c r="FJ558" s="78">
        <v>700.82</v>
      </c>
      <c r="FK558" s="78">
        <v>745.11</v>
      </c>
      <c r="FL558" s="78">
        <v>420.32</v>
      </c>
      <c r="FM558" s="78">
        <v>467.77</v>
      </c>
      <c r="FN558" s="78"/>
      <c r="FO558" s="79">
        <v>489.75</v>
      </c>
      <c r="FP558" s="65" t="s">
        <v>410</v>
      </c>
      <c r="FQ558" s="68">
        <v>0.23841312225824901</v>
      </c>
      <c r="FR558" s="78">
        <v>705.47</v>
      </c>
      <c r="FS558" s="78">
        <v>749.91</v>
      </c>
      <c r="FT558" s="78">
        <v>705.55</v>
      </c>
      <c r="FU558" s="78">
        <v>578.08000000000004</v>
      </c>
      <c r="FV558" s="78">
        <v>507.34</v>
      </c>
      <c r="FW558" s="79">
        <v>360.76</v>
      </c>
      <c r="FX558" s="65" t="s">
        <v>411</v>
      </c>
      <c r="FY558" s="78">
        <v>709.04</v>
      </c>
      <c r="FZ558" s="78">
        <v>774.75</v>
      </c>
      <c r="GA558" s="78">
        <v>741.54</v>
      </c>
      <c r="GB558" s="78">
        <v>705.59</v>
      </c>
      <c r="GC558" s="78"/>
      <c r="GD558" s="79">
        <v>523.4</v>
      </c>
      <c r="GE558" s="65" t="s">
        <v>412</v>
      </c>
      <c r="GF558" s="68">
        <v>0.224275589844801</v>
      </c>
      <c r="GG558" s="78">
        <v>665.2</v>
      </c>
      <c r="GH558" s="78">
        <v>757.13</v>
      </c>
      <c r="GI558" s="78">
        <v>606.33000000000004</v>
      </c>
      <c r="GJ558" s="78">
        <v>605.54</v>
      </c>
      <c r="GK558" s="78"/>
      <c r="GL558" s="79">
        <v>444.33</v>
      </c>
      <c r="GM558" s="65" t="s">
        <v>413</v>
      </c>
      <c r="GN558" s="68">
        <v>0.115017885281161</v>
      </c>
      <c r="GO558" s="78">
        <v>686.2</v>
      </c>
      <c r="GP558" s="78">
        <v>783.25</v>
      </c>
      <c r="GQ558" s="78">
        <v>674.14</v>
      </c>
      <c r="GR558" s="78">
        <v>588.42999999999995</v>
      </c>
      <c r="GS558" s="78"/>
      <c r="GT558" s="79"/>
      <c r="GU558" s="65" t="s">
        <v>414</v>
      </c>
      <c r="GV558" s="68">
        <v>1</v>
      </c>
      <c r="GW558" s="78">
        <v>695.64</v>
      </c>
      <c r="GX558" s="78">
        <v>713.72</v>
      </c>
      <c r="GY558" s="78">
        <v>671.12</v>
      </c>
      <c r="GZ558" s="78">
        <v>542</v>
      </c>
      <c r="HA558" s="78"/>
      <c r="HB558" s="79">
        <v>554.6</v>
      </c>
      <c r="HC558" s="65" t="s">
        <v>415</v>
      </c>
      <c r="HD558" s="68">
        <v>1</v>
      </c>
      <c r="HE558" s="78">
        <v>704</v>
      </c>
      <c r="HF558" s="78">
        <v>764.78</v>
      </c>
      <c r="HG558" s="78"/>
      <c r="HH558" s="78">
        <v>509.38</v>
      </c>
      <c r="HI558" s="78">
        <v>502.74</v>
      </c>
      <c r="HJ558" s="79">
        <v>499.22</v>
      </c>
      <c r="HK558" s="85" t="s">
        <v>416</v>
      </c>
      <c r="HL558" s="68">
        <v>1.19260584376863</v>
      </c>
      <c r="HM558" s="78">
        <v>675.15</v>
      </c>
      <c r="HN558" s="78">
        <v>725.31</v>
      </c>
      <c r="HO558" s="78">
        <v>677.42</v>
      </c>
      <c r="HP558" s="78"/>
      <c r="HQ558" s="78"/>
      <c r="HR558" s="79"/>
    </row>
    <row r="559" spans="1:226" x14ac:dyDescent="0.25">
      <c r="A559" s="81">
        <v>41526</v>
      </c>
      <c r="B559" s="82" t="s">
        <v>387</v>
      </c>
      <c r="C559" s="83">
        <v>712.32552528857047</v>
      </c>
      <c r="D559" s="83">
        <v>751.17305761478849</v>
      </c>
      <c r="E559" s="83">
        <v>718.08814522679461</v>
      </c>
      <c r="F559" s="83">
        <v>566.63101604099688</v>
      </c>
      <c r="G559" s="83">
        <v>489.79720685111988</v>
      </c>
      <c r="H559" s="84">
        <v>450.33027769819614</v>
      </c>
      <c r="I559" s="82" t="s">
        <v>388</v>
      </c>
      <c r="J559" s="83">
        <v>724.00175636757604</v>
      </c>
      <c r="K559" s="83">
        <v>753.29879287460733</v>
      </c>
      <c r="L559" s="83">
        <v>711.90916620986559</v>
      </c>
      <c r="M559" s="83">
        <v>560.30562155072039</v>
      </c>
      <c r="N559" s="83"/>
      <c r="O559" s="84">
        <v>519.97283499062178</v>
      </c>
      <c r="P559" s="65" t="s">
        <v>389</v>
      </c>
      <c r="Q559" s="78">
        <v>700.12</v>
      </c>
      <c r="R559" s="78">
        <v>745.58</v>
      </c>
      <c r="S559" s="78">
        <v>713.04</v>
      </c>
      <c r="T559" s="78">
        <v>510</v>
      </c>
      <c r="U559" s="78"/>
      <c r="V559" s="79"/>
      <c r="W559" s="65" t="s">
        <v>390</v>
      </c>
      <c r="X559" s="78">
        <v>741.64</v>
      </c>
      <c r="Y559" s="78">
        <v>768.76</v>
      </c>
      <c r="Z559" s="78">
        <v>715.97</v>
      </c>
      <c r="AA559" s="78">
        <v>478.93</v>
      </c>
      <c r="AB559" s="78"/>
      <c r="AC559" s="79">
        <v>570.25</v>
      </c>
      <c r="AD559" s="65" t="s">
        <v>391</v>
      </c>
      <c r="AE559" s="68">
        <v>0.51129972389814904</v>
      </c>
      <c r="AF559" s="78">
        <v>751.19</v>
      </c>
      <c r="AG559" s="78">
        <v>805.72</v>
      </c>
      <c r="AH559" s="78">
        <v>717.35</v>
      </c>
      <c r="AI559" s="78"/>
      <c r="AJ559" s="78"/>
      <c r="AK559" s="79">
        <v>459.94</v>
      </c>
      <c r="AL559" s="69" t="s">
        <v>392</v>
      </c>
      <c r="AM559" s="70">
        <v>1</v>
      </c>
      <c r="AN559" s="78">
        <v>759.61</v>
      </c>
      <c r="AO559" s="78">
        <v>797.95</v>
      </c>
      <c r="AP559" s="78">
        <v>748.02</v>
      </c>
      <c r="AQ559" s="78">
        <v>728.11</v>
      </c>
      <c r="AR559" s="78"/>
      <c r="AS559" s="79"/>
      <c r="AT559" s="65" t="s">
        <v>393</v>
      </c>
      <c r="AU559" s="68">
        <v>3.87101769055085E-2</v>
      </c>
      <c r="AV559" s="78">
        <v>688.96</v>
      </c>
      <c r="AW559" s="78">
        <v>753.87</v>
      </c>
      <c r="AX559" s="78">
        <v>703.67</v>
      </c>
      <c r="AY559" s="78">
        <v>393.33</v>
      </c>
      <c r="AZ559" s="78"/>
      <c r="BA559" s="79">
        <v>459.32</v>
      </c>
      <c r="BB559" s="65" t="s">
        <v>394</v>
      </c>
      <c r="BC559" s="78">
        <v>718.61</v>
      </c>
      <c r="BD559" s="78">
        <v>756.49</v>
      </c>
      <c r="BE559" s="78">
        <v>709.11</v>
      </c>
      <c r="BF559" s="78"/>
      <c r="BG559" s="78"/>
      <c r="BH559" s="79">
        <v>509.51</v>
      </c>
      <c r="BI559" s="65" t="s">
        <v>395</v>
      </c>
      <c r="BJ559" s="68">
        <v>0.13406802611645099</v>
      </c>
      <c r="BK559" s="78">
        <v>783.9</v>
      </c>
      <c r="BL559" s="78">
        <v>841.95</v>
      </c>
      <c r="BM559" s="78">
        <v>873.59</v>
      </c>
      <c r="BN559" s="78">
        <v>601.83000000000004</v>
      </c>
      <c r="BO559" s="78"/>
      <c r="BP559" s="79"/>
      <c r="BQ559" s="65" t="s">
        <v>396</v>
      </c>
      <c r="BR559" s="68">
        <v>1</v>
      </c>
      <c r="BS559" s="78">
        <v>693.9</v>
      </c>
      <c r="BT559" s="78">
        <v>718.75</v>
      </c>
      <c r="BU559" s="78">
        <v>745.72</v>
      </c>
      <c r="BV559" s="78"/>
      <c r="BW559" s="78"/>
      <c r="BX559" s="79">
        <v>538.41</v>
      </c>
      <c r="BY559" s="65" t="s">
        <v>397</v>
      </c>
      <c r="BZ559" s="78">
        <v>756.52</v>
      </c>
      <c r="CA559" s="78">
        <v>787.79</v>
      </c>
      <c r="CB559" s="78">
        <v>696.45</v>
      </c>
      <c r="CC559" s="78">
        <v>546.33000000000004</v>
      </c>
      <c r="CD559" s="78"/>
      <c r="CE559" s="79">
        <v>616.95000000000005</v>
      </c>
      <c r="CF559" s="65" t="s">
        <v>398</v>
      </c>
      <c r="CG559" s="78">
        <v>731.14</v>
      </c>
      <c r="CH559" s="78">
        <v>764.62</v>
      </c>
      <c r="CI559" s="78">
        <v>755.63</v>
      </c>
      <c r="CJ559" s="78"/>
      <c r="CK559" s="78"/>
      <c r="CL559" s="79"/>
      <c r="CM559" s="65" t="s">
        <v>399</v>
      </c>
      <c r="CN559" s="78">
        <v>687.92</v>
      </c>
      <c r="CO559" s="78">
        <v>711.1</v>
      </c>
      <c r="CP559" s="78">
        <v>730.77</v>
      </c>
      <c r="CQ559" s="78">
        <v>544.41</v>
      </c>
      <c r="CR559" s="78"/>
      <c r="CS559" s="79">
        <v>661.25</v>
      </c>
      <c r="CT559" s="65" t="s">
        <v>400</v>
      </c>
      <c r="CU559" s="78">
        <v>724.14</v>
      </c>
      <c r="CV559" s="78">
        <v>806.48</v>
      </c>
      <c r="CW559" s="78">
        <v>731.84</v>
      </c>
      <c r="CX559" s="78">
        <v>561.09</v>
      </c>
      <c r="CY559" s="78"/>
      <c r="CZ559" s="79"/>
      <c r="DA559" s="65" t="s">
        <v>401</v>
      </c>
      <c r="DB559" s="68">
        <v>0.13173147855411499</v>
      </c>
      <c r="DC559" s="78">
        <v>693.43</v>
      </c>
      <c r="DD559" s="78">
        <v>717.67</v>
      </c>
      <c r="DE559" s="78">
        <v>678.81</v>
      </c>
      <c r="DF559" s="78">
        <v>691.33</v>
      </c>
      <c r="DG559" s="78"/>
      <c r="DH559" s="79">
        <v>515.41</v>
      </c>
      <c r="DI559" s="65" t="s">
        <v>402</v>
      </c>
      <c r="DJ559" s="68">
        <v>3.32856239390207E-3</v>
      </c>
      <c r="DK559" s="78">
        <v>730.87</v>
      </c>
      <c r="DL559" s="78">
        <v>781.09</v>
      </c>
      <c r="DM559" s="78">
        <v>781.09</v>
      </c>
      <c r="DN559" s="78">
        <v>505.8</v>
      </c>
      <c r="DO559" s="78"/>
      <c r="DP559" s="79">
        <v>622.86</v>
      </c>
      <c r="DQ559" s="65" t="s">
        <v>403</v>
      </c>
      <c r="DR559" s="78">
        <v>667.1</v>
      </c>
      <c r="DS559" s="78">
        <v>699.88</v>
      </c>
      <c r="DT559" s="78">
        <v>870.86</v>
      </c>
      <c r="DU559" s="78">
        <v>761.25</v>
      </c>
      <c r="DV559" s="78"/>
      <c r="DW559" s="79"/>
      <c r="DX559" s="65" t="s">
        <v>404</v>
      </c>
      <c r="DY559" s="78">
        <v>747.66</v>
      </c>
      <c r="DZ559" s="78">
        <v>771.64</v>
      </c>
      <c r="EA559" s="78">
        <v>781.59</v>
      </c>
      <c r="EB559" s="78">
        <v>549.1</v>
      </c>
      <c r="EC559" s="78"/>
      <c r="ED559" s="79">
        <v>516.11</v>
      </c>
      <c r="EE559" s="65" t="s">
        <v>405</v>
      </c>
      <c r="EF559" s="68">
        <v>0.28962001853568098</v>
      </c>
      <c r="EG559" s="78">
        <v>747.9</v>
      </c>
      <c r="EH559" s="78">
        <v>797.66</v>
      </c>
      <c r="EI559" s="78">
        <v>684.48</v>
      </c>
      <c r="EJ559" s="78"/>
      <c r="EK559" s="78">
        <v>452.82</v>
      </c>
      <c r="EL559" s="79">
        <v>379.51</v>
      </c>
      <c r="EM559" s="65" t="s">
        <v>406</v>
      </c>
      <c r="EN559" s="78">
        <v>741.03</v>
      </c>
      <c r="EO559" s="78">
        <v>758.74</v>
      </c>
      <c r="EP559" s="78">
        <v>712.12</v>
      </c>
      <c r="EQ559" s="78"/>
      <c r="ER559" s="78"/>
      <c r="ES559" s="79">
        <v>516.25</v>
      </c>
      <c r="ET559" s="65" t="s">
        <v>407</v>
      </c>
      <c r="EU559" s="68">
        <v>1.42369020501139</v>
      </c>
      <c r="EV559" s="78">
        <v>701.51</v>
      </c>
      <c r="EW559" s="78">
        <v>744.86</v>
      </c>
      <c r="EX559" s="78">
        <v>744.87</v>
      </c>
      <c r="EY559" s="78"/>
      <c r="EZ559" s="78"/>
      <c r="FA559" s="79">
        <v>321.83999999999997</v>
      </c>
      <c r="FB559" s="65" t="s">
        <v>408</v>
      </c>
      <c r="FC559" s="78">
        <v>773.33</v>
      </c>
      <c r="FD559" s="78">
        <v>767.09</v>
      </c>
      <c r="FE559" s="78">
        <v>702.32</v>
      </c>
      <c r="FF559" s="78"/>
      <c r="FG559" s="78"/>
      <c r="FH559" s="79"/>
      <c r="FI559" s="65" t="s">
        <v>409</v>
      </c>
      <c r="FJ559" s="78">
        <v>715.7</v>
      </c>
      <c r="FK559" s="78">
        <v>746.76</v>
      </c>
      <c r="FL559" s="78">
        <v>430.23</v>
      </c>
      <c r="FM559" s="78">
        <v>471.77</v>
      </c>
      <c r="FN559" s="78"/>
      <c r="FO559" s="79">
        <v>489.75</v>
      </c>
      <c r="FP559" s="65" t="s">
        <v>410</v>
      </c>
      <c r="FQ559" s="68">
        <v>0.234027615258601</v>
      </c>
      <c r="FR559" s="78">
        <v>683.67</v>
      </c>
      <c r="FS559" s="78">
        <v>725.58</v>
      </c>
      <c r="FT559" s="78">
        <v>705.27</v>
      </c>
      <c r="FU559" s="78">
        <v>567.84</v>
      </c>
      <c r="FV559" s="78">
        <v>490.18</v>
      </c>
      <c r="FW559" s="79">
        <v>342.64</v>
      </c>
      <c r="FX559" s="65" t="s">
        <v>411</v>
      </c>
      <c r="FY559" s="78">
        <v>728.55</v>
      </c>
      <c r="FZ559" s="78">
        <v>779.62</v>
      </c>
      <c r="GA559" s="78">
        <v>778.27</v>
      </c>
      <c r="GB559" s="78">
        <v>702.05</v>
      </c>
      <c r="GC559" s="78"/>
      <c r="GD559" s="79">
        <v>523.4</v>
      </c>
      <c r="GE559" s="65" t="s">
        <v>412</v>
      </c>
      <c r="GF559" s="68">
        <v>0.22366861258359599</v>
      </c>
      <c r="GG559" s="78">
        <v>691.52</v>
      </c>
      <c r="GH559" s="78">
        <v>742.19</v>
      </c>
      <c r="GI559" s="78">
        <v>604.69000000000005</v>
      </c>
      <c r="GJ559" s="78">
        <v>603.91</v>
      </c>
      <c r="GK559" s="78"/>
      <c r="GL559" s="79">
        <v>443.13</v>
      </c>
      <c r="GM559" s="65" t="s">
        <v>413</v>
      </c>
      <c r="GN559" s="68">
        <v>0.114296164220729</v>
      </c>
      <c r="GO559" s="78">
        <v>709.32</v>
      </c>
      <c r="GP559" s="78">
        <v>792.05</v>
      </c>
      <c r="GQ559" s="78">
        <v>692.59</v>
      </c>
      <c r="GR559" s="78">
        <v>614.79999999999995</v>
      </c>
      <c r="GS559" s="78"/>
      <c r="GT559" s="79"/>
      <c r="GU559" s="65" t="s">
        <v>414</v>
      </c>
      <c r="GV559" s="68">
        <v>1</v>
      </c>
      <c r="GW559" s="78">
        <v>695.64</v>
      </c>
      <c r="GX559" s="78">
        <v>713.72</v>
      </c>
      <c r="GY559" s="78">
        <v>671.12</v>
      </c>
      <c r="GZ559" s="78">
        <v>542</v>
      </c>
      <c r="HA559" s="78"/>
      <c r="HB559" s="79">
        <v>552.73</v>
      </c>
      <c r="HC559" s="65" t="s">
        <v>415</v>
      </c>
      <c r="HD559" s="68">
        <v>1</v>
      </c>
      <c r="HE559" s="78">
        <v>702.33</v>
      </c>
      <c r="HF559" s="78">
        <v>764.78</v>
      </c>
      <c r="HG559" s="78"/>
      <c r="HH559" s="78">
        <v>505.63</v>
      </c>
      <c r="HI559" s="78">
        <v>498.99</v>
      </c>
      <c r="HJ559" s="79">
        <v>500.89</v>
      </c>
      <c r="HK559" s="85" t="s">
        <v>416</v>
      </c>
      <c r="HL559" s="68">
        <v>1.1886366337810499</v>
      </c>
      <c r="HM559" s="78">
        <v>674.17</v>
      </c>
      <c r="HN559" s="78">
        <v>724.38</v>
      </c>
      <c r="HO559" s="78">
        <v>693.78</v>
      </c>
      <c r="HP559" s="78"/>
      <c r="HQ559" s="78"/>
      <c r="HR559" s="79"/>
    </row>
    <row r="560" spans="1:226" x14ac:dyDescent="0.25">
      <c r="A560" s="81">
        <v>41519</v>
      </c>
      <c r="B560" s="82" t="s">
        <v>387</v>
      </c>
      <c r="C560" s="83">
        <v>712.53880714394677</v>
      </c>
      <c r="D560" s="83">
        <v>746.12110167312642</v>
      </c>
      <c r="E560" s="83">
        <v>714.52798574049257</v>
      </c>
      <c r="F560" s="83">
        <v>562.36411454397296</v>
      </c>
      <c r="G560" s="83">
        <v>487.04209486165996</v>
      </c>
      <c r="H560" s="84">
        <v>446.87610230608192</v>
      </c>
      <c r="I560" s="82" t="s">
        <v>388</v>
      </c>
      <c r="J560" s="83">
        <v>725.64049663948526</v>
      </c>
      <c r="K560" s="83">
        <v>748.35189376368612</v>
      </c>
      <c r="L560" s="83">
        <v>708.57756977300073</v>
      </c>
      <c r="M560" s="83">
        <v>554.51676493664763</v>
      </c>
      <c r="N560" s="83"/>
      <c r="O560" s="84">
        <v>514.0288902299269</v>
      </c>
      <c r="P560" s="65" t="s">
        <v>389</v>
      </c>
      <c r="Q560" s="78">
        <v>707.62</v>
      </c>
      <c r="R560" s="78">
        <v>743.08</v>
      </c>
      <c r="S560" s="78">
        <v>708.5</v>
      </c>
      <c r="T560" s="78">
        <v>510</v>
      </c>
      <c r="U560" s="78"/>
      <c r="V560" s="79"/>
      <c r="W560" s="65" t="s">
        <v>390</v>
      </c>
      <c r="X560" s="78">
        <v>748.08</v>
      </c>
      <c r="Y560" s="78">
        <v>781.9</v>
      </c>
      <c r="Z560" s="78">
        <v>715.97</v>
      </c>
      <c r="AA560" s="78">
        <v>478.93</v>
      </c>
      <c r="AB560" s="78"/>
      <c r="AC560" s="79">
        <v>556.20000000000005</v>
      </c>
      <c r="AD560" s="65" t="s">
        <v>391</v>
      </c>
      <c r="AE560" s="68">
        <v>0.51129972389814904</v>
      </c>
      <c r="AF560" s="78">
        <v>749.66</v>
      </c>
      <c r="AG560" s="78">
        <v>803.44</v>
      </c>
      <c r="AH560" s="78">
        <v>730.65</v>
      </c>
      <c r="AI560" s="78"/>
      <c r="AJ560" s="78"/>
      <c r="AK560" s="79">
        <v>459.94</v>
      </c>
      <c r="AL560" s="69" t="s">
        <v>392</v>
      </c>
      <c r="AM560" s="70">
        <v>1</v>
      </c>
      <c r="AN560" s="78">
        <v>744.6</v>
      </c>
      <c r="AO560" s="78">
        <v>785.22</v>
      </c>
      <c r="AP560" s="78">
        <v>748.02</v>
      </c>
      <c r="AQ560" s="78">
        <v>728.11</v>
      </c>
      <c r="AR560" s="78"/>
      <c r="AS560" s="79"/>
      <c r="AT560" s="65" t="s">
        <v>393</v>
      </c>
      <c r="AU560" s="68">
        <v>3.8936261340186101E-2</v>
      </c>
      <c r="AV560" s="78">
        <v>684.88</v>
      </c>
      <c r="AW560" s="78">
        <v>748.43</v>
      </c>
      <c r="AX560" s="78">
        <v>687.64</v>
      </c>
      <c r="AY560" s="78">
        <v>392.13</v>
      </c>
      <c r="AZ560" s="78"/>
      <c r="BA560" s="79">
        <v>460.91</v>
      </c>
      <c r="BB560" s="65" t="s">
        <v>394</v>
      </c>
      <c r="BC560" s="78">
        <v>729.53</v>
      </c>
      <c r="BD560" s="78">
        <v>759.01</v>
      </c>
      <c r="BE560" s="78">
        <v>707.96</v>
      </c>
      <c r="BF560" s="78"/>
      <c r="BG560" s="78"/>
      <c r="BH560" s="79">
        <v>510.52</v>
      </c>
      <c r="BI560" s="65" t="s">
        <v>395</v>
      </c>
      <c r="BJ560" s="68">
        <v>0.134060836807743</v>
      </c>
      <c r="BK560" s="78">
        <v>798.87</v>
      </c>
      <c r="BL560" s="78">
        <v>835.47</v>
      </c>
      <c r="BM560" s="78">
        <v>867.11</v>
      </c>
      <c r="BN560" s="78">
        <v>595.1</v>
      </c>
      <c r="BO560" s="78"/>
      <c r="BP560" s="79"/>
      <c r="BQ560" s="65" t="s">
        <v>396</v>
      </c>
      <c r="BR560" s="68">
        <v>1</v>
      </c>
      <c r="BS560" s="78">
        <v>688.9</v>
      </c>
      <c r="BT560" s="78">
        <v>702.08</v>
      </c>
      <c r="BU560" s="78">
        <v>733.22</v>
      </c>
      <c r="BV560" s="78"/>
      <c r="BW560" s="78"/>
      <c r="BX560" s="79">
        <v>538.41</v>
      </c>
      <c r="BY560" s="65" t="s">
        <v>397</v>
      </c>
      <c r="BZ560" s="78">
        <v>750.27</v>
      </c>
      <c r="CA560" s="78">
        <v>772</v>
      </c>
      <c r="CB560" s="78">
        <v>682.22</v>
      </c>
      <c r="CC560" s="78">
        <v>536.11</v>
      </c>
      <c r="CD560" s="78"/>
      <c r="CE560" s="79">
        <v>609.08000000000004</v>
      </c>
      <c r="CF560" s="65" t="s">
        <v>398</v>
      </c>
      <c r="CG560" s="78">
        <v>719.04</v>
      </c>
      <c r="CH560" s="78">
        <v>758.97</v>
      </c>
      <c r="CI560" s="78">
        <v>753.21</v>
      </c>
      <c r="CJ560" s="78"/>
      <c r="CK560" s="78"/>
      <c r="CL560" s="79"/>
      <c r="CM560" s="65" t="s">
        <v>399</v>
      </c>
      <c r="CN560" s="78">
        <v>693.1</v>
      </c>
      <c r="CO560" s="78">
        <v>706.59</v>
      </c>
      <c r="CP560" s="78">
        <v>724</v>
      </c>
      <c r="CQ560" s="78">
        <v>545.30999999999995</v>
      </c>
      <c r="CR560" s="78"/>
      <c r="CS560" s="79">
        <v>665.52</v>
      </c>
      <c r="CT560" s="65" t="s">
        <v>400</v>
      </c>
      <c r="CU560" s="78">
        <v>718.83</v>
      </c>
      <c r="CV560" s="78">
        <v>796.83</v>
      </c>
      <c r="CW560" s="78">
        <v>725.45</v>
      </c>
      <c r="CX560" s="78">
        <v>553.02</v>
      </c>
      <c r="CY560" s="78"/>
      <c r="CZ560" s="79"/>
      <c r="DA560" s="65" t="s">
        <v>401</v>
      </c>
      <c r="DB560" s="68">
        <v>0.131973130270677</v>
      </c>
      <c r="DC560" s="78">
        <v>671.48</v>
      </c>
      <c r="DD560" s="78">
        <v>706.32</v>
      </c>
      <c r="DE560" s="78">
        <v>661.05</v>
      </c>
      <c r="DF560" s="78">
        <v>692.59</v>
      </c>
      <c r="DG560" s="78"/>
      <c r="DH560" s="79">
        <v>524.28</v>
      </c>
      <c r="DI560" s="65" t="s">
        <v>402</v>
      </c>
      <c r="DJ560" s="68">
        <v>3.3327778703549399E-3</v>
      </c>
      <c r="DK560" s="78">
        <v>722.27</v>
      </c>
      <c r="DL560" s="78">
        <v>764</v>
      </c>
      <c r="DM560" s="78">
        <v>764</v>
      </c>
      <c r="DN560" s="78">
        <v>504.61</v>
      </c>
      <c r="DO560" s="78"/>
      <c r="DP560" s="79">
        <v>613.39</v>
      </c>
      <c r="DQ560" s="65" t="s">
        <v>403</v>
      </c>
      <c r="DR560" s="78">
        <v>667.1</v>
      </c>
      <c r="DS560" s="78">
        <v>699.88</v>
      </c>
      <c r="DT560" s="78">
        <v>868.05</v>
      </c>
      <c r="DU560" s="78">
        <v>757.49</v>
      </c>
      <c r="DV560" s="78"/>
      <c r="DW560" s="79"/>
      <c r="DX560" s="65" t="s">
        <v>404</v>
      </c>
      <c r="DY560" s="78">
        <v>744.02</v>
      </c>
      <c r="DZ560" s="78">
        <v>762.56</v>
      </c>
      <c r="EA560" s="78">
        <v>780.86</v>
      </c>
      <c r="EB560" s="78">
        <v>545.54</v>
      </c>
      <c r="EC560" s="78"/>
      <c r="ED560" s="79">
        <v>507.47</v>
      </c>
      <c r="EE560" s="65" t="s">
        <v>405</v>
      </c>
      <c r="EF560" s="68">
        <v>0.28962001853568098</v>
      </c>
      <c r="EG560" s="78">
        <v>746.55</v>
      </c>
      <c r="EH560" s="78">
        <v>792.01</v>
      </c>
      <c r="EI560" s="78">
        <v>675.38</v>
      </c>
      <c r="EJ560" s="78"/>
      <c r="EK560" s="78">
        <v>451.25</v>
      </c>
      <c r="EL560" s="79">
        <v>359.56</v>
      </c>
      <c r="EM560" s="65" t="s">
        <v>406</v>
      </c>
      <c r="EN560" s="78">
        <v>725.28</v>
      </c>
      <c r="EO560" s="78">
        <v>736.36</v>
      </c>
      <c r="EP560" s="78">
        <v>688.56</v>
      </c>
      <c r="EQ560" s="78"/>
      <c r="ER560" s="78"/>
      <c r="ES560" s="79">
        <v>516.25</v>
      </c>
      <c r="ET560" s="65" t="s">
        <v>407</v>
      </c>
      <c r="EU560" s="68">
        <v>1.4232849416453199</v>
      </c>
      <c r="EV560" s="78">
        <v>701.31</v>
      </c>
      <c r="EW560" s="78">
        <v>743.18</v>
      </c>
      <c r="EX560" s="78">
        <v>743.2</v>
      </c>
      <c r="EY560" s="78"/>
      <c r="EZ560" s="78"/>
      <c r="FA560" s="79">
        <v>321.14999999999998</v>
      </c>
      <c r="FB560" s="65" t="s">
        <v>408</v>
      </c>
      <c r="FC560" s="78">
        <v>773.33</v>
      </c>
      <c r="FD560" s="78">
        <v>767.09</v>
      </c>
      <c r="FE560" s="78">
        <v>702.32</v>
      </c>
      <c r="FF560" s="78"/>
      <c r="FG560" s="78"/>
      <c r="FH560" s="79"/>
      <c r="FI560" s="65" t="s">
        <v>409</v>
      </c>
      <c r="FJ560" s="78">
        <v>714.05</v>
      </c>
      <c r="FK560" s="78">
        <v>745.11</v>
      </c>
      <c r="FL560" s="78">
        <v>428.58</v>
      </c>
      <c r="FM560" s="78">
        <v>467.77</v>
      </c>
      <c r="FN560" s="78"/>
      <c r="FO560" s="79">
        <v>483.14</v>
      </c>
      <c r="FP560" s="65" t="s">
        <v>410</v>
      </c>
      <c r="FQ560" s="68">
        <v>0.235028673498167</v>
      </c>
      <c r="FR560" s="78">
        <v>685.31</v>
      </c>
      <c r="FS560" s="78">
        <v>726.63</v>
      </c>
      <c r="FT560" s="78">
        <v>702.29</v>
      </c>
      <c r="FU560" s="78">
        <v>565.74</v>
      </c>
      <c r="FV560" s="78">
        <v>488.21</v>
      </c>
      <c r="FW560" s="79">
        <v>342.31</v>
      </c>
      <c r="FX560" s="65" t="s">
        <v>411</v>
      </c>
      <c r="FY560" s="78">
        <v>724.49</v>
      </c>
      <c r="FZ560" s="78">
        <v>773.93</v>
      </c>
      <c r="GA560" s="78">
        <v>770.95</v>
      </c>
      <c r="GB560" s="78">
        <v>695.85</v>
      </c>
      <c r="GC560" s="78"/>
      <c r="GD560" s="79">
        <v>524.21</v>
      </c>
      <c r="GE560" s="65" t="s">
        <v>412</v>
      </c>
      <c r="GF560" s="68">
        <v>0.22605000226050001</v>
      </c>
      <c r="GG560" s="78">
        <v>699.43</v>
      </c>
      <c r="GH560" s="78">
        <v>750.83</v>
      </c>
      <c r="GI560" s="78">
        <v>611.13</v>
      </c>
      <c r="GJ560" s="78">
        <v>610.34</v>
      </c>
      <c r="GK560" s="78"/>
      <c r="GL560" s="79">
        <v>447.85</v>
      </c>
      <c r="GM560" s="65" t="s">
        <v>413</v>
      </c>
      <c r="GN560" s="68">
        <v>0.114649973630506</v>
      </c>
      <c r="GO560" s="78">
        <v>729.86</v>
      </c>
      <c r="GP560" s="78">
        <v>794.5</v>
      </c>
      <c r="GQ560" s="78">
        <v>680.79</v>
      </c>
      <c r="GR560" s="78">
        <v>617.96</v>
      </c>
      <c r="GS560" s="78"/>
      <c r="GT560" s="79"/>
      <c r="GU560" s="65" t="s">
        <v>414</v>
      </c>
      <c r="GV560" s="68">
        <v>1</v>
      </c>
      <c r="GW560" s="78">
        <v>666.34</v>
      </c>
      <c r="GX560" s="78">
        <v>694.99</v>
      </c>
      <c r="GY560" s="78">
        <v>653.45000000000005</v>
      </c>
      <c r="GZ560" s="78">
        <v>542</v>
      </c>
      <c r="HA560" s="78"/>
      <c r="HB560" s="79">
        <v>537.64</v>
      </c>
      <c r="HC560" s="65" t="s">
        <v>415</v>
      </c>
      <c r="HD560" s="68">
        <v>1</v>
      </c>
      <c r="HE560" s="78">
        <v>687.33</v>
      </c>
      <c r="HF560" s="78">
        <v>748.95</v>
      </c>
      <c r="HG560" s="78"/>
      <c r="HH560" s="78">
        <v>496.91</v>
      </c>
      <c r="HI560" s="78">
        <v>490.27</v>
      </c>
      <c r="HJ560" s="79">
        <v>497.55</v>
      </c>
      <c r="HK560" s="85" t="s">
        <v>416</v>
      </c>
      <c r="HL560" s="68">
        <v>1.1795930404010599</v>
      </c>
      <c r="HM560" s="78">
        <v>664.48</v>
      </c>
      <c r="HN560" s="78">
        <v>713.19</v>
      </c>
      <c r="HO560" s="78">
        <v>690.77</v>
      </c>
      <c r="HP560" s="78"/>
      <c r="HQ560" s="78"/>
      <c r="HR560" s="79"/>
    </row>
    <row r="561" spans="1:226" x14ac:dyDescent="0.25">
      <c r="A561" s="81">
        <v>41512</v>
      </c>
      <c r="B561" s="82" t="s">
        <v>387</v>
      </c>
      <c r="C561" s="83">
        <v>699.48120051258434</v>
      </c>
      <c r="D561" s="83">
        <v>732.42835189637424</v>
      </c>
      <c r="E561" s="83">
        <v>690.63586118938883</v>
      </c>
      <c r="F561" s="83">
        <v>557.62409409220288</v>
      </c>
      <c r="G561" s="83">
        <v>488.84768115942023</v>
      </c>
      <c r="H561" s="84">
        <v>444.58374318805033</v>
      </c>
      <c r="I561" s="82" t="s">
        <v>388</v>
      </c>
      <c r="J561" s="83">
        <v>713.14107328197156</v>
      </c>
      <c r="K561" s="83">
        <v>734.2335072477955</v>
      </c>
      <c r="L561" s="83">
        <v>684.50879323009246</v>
      </c>
      <c r="M561" s="83">
        <v>552.56685741761919</v>
      </c>
      <c r="N561" s="83"/>
      <c r="O561" s="84">
        <v>513.79520309693839</v>
      </c>
      <c r="P561" s="65" t="s">
        <v>389</v>
      </c>
      <c r="Q561" s="78">
        <v>685.96</v>
      </c>
      <c r="R561" s="78">
        <v>726.41</v>
      </c>
      <c r="S561" s="78">
        <v>682.92</v>
      </c>
      <c r="T561" s="78">
        <v>510</v>
      </c>
      <c r="U561" s="78"/>
      <c r="V561" s="79"/>
      <c r="W561" s="65" t="s">
        <v>390</v>
      </c>
      <c r="X561" s="78">
        <v>704.94</v>
      </c>
      <c r="Y561" s="78">
        <v>733.14</v>
      </c>
      <c r="Z561" s="78">
        <v>688.95</v>
      </c>
      <c r="AA561" s="78">
        <v>466.72</v>
      </c>
      <c r="AB561" s="78"/>
      <c r="AC561" s="79">
        <v>527.27</v>
      </c>
      <c r="AD561" s="65" t="s">
        <v>391</v>
      </c>
      <c r="AE561" s="68">
        <v>0.51129972389814904</v>
      </c>
      <c r="AF561" s="78">
        <v>743.88</v>
      </c>
      <c r="AG561" s="78">
        <v>802.07</v>
      </c>
      <c r="AH561" s="78">
        <v>702.53</v>
      </c>
      <c r="AI561" s="78"/>
      <c r="AJ561" s="78"/>
      <c r="AK561" s="79">
        <v>459.94</v>
      </c>
      <c r="AL561" s="69" t="s">
        <v>392</v>
      </c>
      <c r="AM561" s="70">
        <v>1</v>
      </c>
      <c r="AN561" s="78">
        <v>737.21</v>
      </c>
      <c r="AO561" s="78">
        <v>779.14</v>
      </c>
      <c r="AP561" s="78">
        <v>748.02</v>
      </c>
      <c r="AQ561" s="78">
        <v>728.11</v>
      </c>
      <c r="AR561" s="78"/>
      <c r="AS561" s="79"/>
      <c r="AT561" s="65" t="s">
        <v>393</v>
      </c>
      <c r="AU561" s="68">
        <v>3.9022867400296597E-2</v>
      </c>
      <c r="AV561" s="78">
        <v>686.53</v>
      </c>
      <c r="AW561" s="78">
        <v>750.35</v>
      </c>
      <c r="AX561" s="78">
        <v>676.17</v>
      </c>
      <c r="AY561" s="78">
        <v>393</v>
      </c>
      <c r="AZ561" s="78"/>
      <c r="BA561" s="79">
        <v>460.64</v>
      </c>
      <c r="BB561" s="65" t="s">
        <v>394</v>
      </c>
      <c r="BC561" s="78">
        <v>713.57</v>
      </c>
      <c r="BD561" s="78">
        <v>738</v>
      </c>
      <c r="BE561" s="78">
        <v>677.93</v>
      </c>
      <c r="BF561" s="78"/>
      <c r="BG561" s="78"/>
      <c r="BH561" s="79">
        <v>517.58000000000004</v>
      </c>
      <c r="BI561" s="65" t="s">
        <v>395</v>
      </c>
      <c r="BJ561" s="68">
        <v>0.134064431365714</v>
      </c>
      <c r="BK561" s="78">
        <v>774.22</v>
      </c>
      <c r="BL561" s="78">
        <v>807.6</v>
      </c>
      <c r="BM561" s="78">
        <v>839.24</v>
      </c>
      <c r="BN561" s="78">
        <v>566.96</v>
      </c>
      <c r="BO561" s="78"/>
      <c r="BP561" s="79"/>
      <c r="BQ561" s="65" t="s">
        <v>396</v>
      </c>
      <c r="BR561" s="68">
        <v>1</v>
      </c>
      <c r="BS561" s="78">
        <v>688.9</v>
      </c>
      <c r="BT561" s="78">
        <v>702.08</v>
      </c>
      <c r="BU561" s="78">
        <v>733.22</v>
      </c>
      <c r="BV561" s="78"/>
      <c r="BW561" s="78"/>
      <c r="BX561" s="79">
        <v>538.41</v>
      </c>
      <c r="BY561" s="65" t="s">
        <v>397</v>
      </c>
      <c r="BZ561" s="78">
        <v>739.21</v>
      </c>
      <c r="CA561" s="78">
        <v>762.57</v>
      </c>
      <c r="CB561" s="78">
        <v>666.8</v>
      </c>
      <c r="CC561" s="78">
        <v>539.17999999999995</v>
      </c>
      <c r="CD561" s="78"/>
      <c r="CE561" s="79">
        <v>609.08000000000004</v>
      </c>
      <c r="CF561" s="65" t="s">
        <v>398</v>
      </c>
      <c r="CG561" s="78">
        <v>731.95</v>
      </c>
      <c r="CH561" s="78">
        <v>768.65</v>
      </c>
      <c r="CI561" s="78">
        <v>730.63</v>
      </c>
      <c r="CJ561" s="78"/>
      <c r="CK561" s="78"/>
      <c r="CL561" s="79"/>
      <c r="CM561" s="65" t="s">
        <v>399</v>
      </c>
      <c r="CN561" s="78">
        <v>681.81</v>
      </c>
      <c r="CO561" s="78">
        <v>693.71</v>
      </c>
      <c r="CP561" s="78">
        <v>709.12</v>
      </c>
      <c r="CQ561" s="78">
        <v>536.66</v>
      </c>
      <c r="CR561" s="78"/>
      <c r="CS561" s="79">
        <v>662.68</v>
      </c>
      <c r="CT561" s="65" t="s">
        <v>400</v>
      </c>
      <c r="CU561" s="78">
        <v>707.75</v>
      </c>
      <c r="CV561" s="78">
        <v>790.62</v>
      </c>
      <c r="CW561" s="78">
        <v>708.55</v>
      </c>
      <c r="CX561" s="78">
        <v>551.57000000000005</v>
      </c>
      <c r="CY561" s="78"/>
      <c r="CZ561" s="79"/>
      <c r="DA561" s="65" t="s">
        <v>401</v>
      </c>
      <c r="DB561" s="68">
        <v>0.132418761090071</v>
      </c>
      <c r="DC561" s="78">
        <v>673.75</v>
      </c>
      <c r="DD561" s="78">
        <v>708.71</v>
      </c>
      <c r="DE561" s="78">
        <v>663.29</v>
      </c>
      <c r="DF561" s="78">
        <v>694.93</v>
      </c>
      <c r="DG561" s="78"/>
      <c r="DH561" s="79">
        <v>513.86</v>
      </c>
      <c r="DI561" s="65" t="s">
        <v>402</v>
      </c>
      <c r="DJ561" s="68">
        <v>3.3573946617424899E-3</v>
      </c>
      <c r="DK561" s="78">
        <v>712.01</v>
      </c>
      <c r="DL561" s="78">
        <v>764.84</v>
      </c>
      <c r="DM561" s="78">
        <v>764.84</v>
      </c>
      <c r="DN561" s="78">
        <v>479.05</v>
      </c>
      <c r="DO561" s="78"/>
      <c r="DP561" s="79">
        <v>621.21</v>
      </c>
      <c r="DQ561" s="65" t="s">
        <v>403</v>
      </c>
      <c r="DR561" s="78">
        <v>667.1</v>
      </c>
      <c r="DS561" s="78">
        <v>699.88</v>
      </c>
      <c r="DT561" s="78">
        <v>843.81</v>
      </c>
      <c r="DU561" s="78">
        <v>748.59</v>
      </c>
      <c r="DV561" s="78"/>
      <c r="DW561" s="79"/>
      <c r="DX561" s="65" t="s">
        <v>404</v>
      </c>
      <c r="DY561" s="78">
        <v>733.57</v>
      </c>
      <c r="DZ561" s="78">
        <v>754.47</v>
      </c>
      <c r="EA561" s="78">
        <v>758.72</v>
      </c>
      <c r="EB561" s="78">
        <v>539.33000000000004</v>
      </c>
      <c r="EC561" s="78"/>
      <c r="ED561" s="79">
        <v>506.35</v>
      </c>
      <c r="EE561" s="65" t="s">
        <v>405</v>
      </c>
      <c r="EF561" s="68">
        <v>0.28962001853568098</v>
      </c>
      <c r="EG561" s="78">
        <v>731.12</v>
      </c>
      <c r="EH561" s="78">
        <v>781</v>
      </c>
      <c r="EI561" s="78">
        <v>652.88</v>
      </c>
      <c r="EJ561" s="78"/>
      <c r="EK561" s="78">
        <v>442.91</v>
      </c>
      <c r="EL561" s="79">
        <v>343.27</v>
      </c>
      <c r="EM561" s="65" t="s">
        <v>406</v>
      </c>
      <c r="EN561" s="78">
        <v>725.28</v>
      </c>
      <c r="EO561" s="78">
        <v>736.36</v>
      </c>
      <c r="EP561" s="78">
        <v>688.56</v>
      </c>
      <c r="EQ561" s="78"/>
      <c r="ER561" s="78"/>
      <c r="ES561" s="79">
        <v>490.32</v>
      </c>
      <c r="ET561" s="65" t="s">
        <v>407</v>
      </c>
      <c r="EU561" s="68">
        <v>1.42369020501139</v>
      </c>
      <c r="EV561" s="78">
        <v>696.51</v>
      </c>
      <c r="EW561" s="78">
        <v>724.27</v>
      </c>
      <c r="EX561" s="78">
        <v>724.29</v>
      </c>
      <c r="EY561" s="78"/>
      <c r="EZ561" s="78"/>
      <c r="FA561" s="79">
        <v>323.60000000000002</v>
      </c>
      <c r="FB561" s="65" t="s">
        <v>408</v>
      </c>
      <c r="FC561" s="78">
        <v>747.91</v>
      </c>
      <c r="FD561" s="78">
        <v>758.62</v>
      </c>
      <c r="FE561" s="78">
        <v>702.32</v>
      </c>
      <c r="FF561" s="78"/>
      <c r="FG561" s="78"/>
      <c r="FH561" s="79"/>
      <c r="FI561" s="65" t="s">
        <v>409</v>
      </c>
      <c r="FJ561" s="78">
        <v>704.13</v>
      </c>
      <c r="FK561" s="78">
        <v>733.54</v>
      </c>
      <c r="FL561" s="78">
        <v>410.4</v>
      </c>
      <c r="FM561" s="78">
        <v>459.77</v>
      </c>
      <c r="FN561" s="78"/>
      <c r="FO561" s="79">
        <v>479.83</v>
      </c>
      <c r="FP561" s="65" t="s">
        <v>410</v>
      </c>
      <c r="FQ561" s="68">
        <v>0.23649048125812899</v>
      </c>
      <c r="FR561" s="78">
        <v>676.71</v>
      </c>
      <c r="FS561" s="78">
        <v>716.71</v>
      </c>
      <c r="FT561" s="78">
        <v>682.21</v>
      </c>
      <c r="FU561" s="78">
        <v>567.57000000000005</v>
      </c>
      <c r="FV561" s="78">
        <v>491.13</v>
      </c>
      <c r="FW561" s="79">
        <v>337.35</v>
      </c>
      <c r="FX561" s="65" t="s">
        <v>411</v>
      </c>
      <c r="FY561" s="78">
        <v>713.1</v>
      </c>
      <c r="FZ561" s="78">
        <v>760.11</v>
      </c>
      <c r="GA561" s="78">
        <v>760.39</v>
      </c>
      <c r="GB561" s="78">
        <v>695.85</v>
      </c>
      <c r="GC561" s="78"/>
      <c r="GD561" s="79">
        <v>524.21</v>
      </c>
      <c r="GE561" s="65" t="s">
        <v>412</v>
      </c>
      <c r="GF561" s="68">
        <v>0.225733634311512</v>
      </c>
      <c r="GG561" s="78">
        <v>669.09</v>
      </c>
      <c r="GH561" s="78">
        <v>732.23</v>
      </c>
      <c r="GI561" s="78">
        <v>602.16</v>
      </c>
      <c r="GJ561" s="78">
        <v>609.48</v>
      </c>
      <c r="GK561" s="78"/>
      <c r="GL561" s="79">
        <v>447.22</v>
      </c>
      <c r="GM561" s="65" t="s">
        <v>413</v>
      </c>
      <c r="GN561" s="68">
        <v>0.114572472817681</v>
      </c>
      <c r="GO561" s="78">
        <v>692.71</v>
      </c>
      <c r="GP561" s="78">
        <v>757.3</v>
      </c>
      <c r="GQ561" s="78">
        <v>665.39</v>
      </c>
      <c r="GR561" s="78">
        <v>592.11</v>
      </c>
      <c r="GS561" s="78"/>
      <c r="GT561" s="79"/>
      <c r="GU561" s="65" t="s">
        <v>414</v>
      </c>
      <c r="GV561" s="68">
        <v>1</v>
      </c>
      <c r="GW561" s="78">
        <v>666.34</v>
      </c>
      <c r="GX561" s="78">
        <v>694.99</v>
      </c>
      <c r="GY561" s="78">
        <v>653.45000000000005</v>
      </c>
      <c r="GZ561" s="78">
        <v>542</v>
      </c>
      <c r="HA561" s="78"/>
      <c r="HB561" s="79">
        <v>537.64</v>
      </c>
      <c r="HC561" s="65" t="s">
        <v>415</v>
      </c>
      <c r="HD561" s="68">
        <v>1</v>
      </c>
      <c r="HE561" s="78">
        <v>681.5</v>
      </c>
      <c r="HF561" s="78">
        <v>744.78</v>
      </c>
      <c r="HG561" s="78"/>
      <c r="HH561" s="78">
        <v>494.06</v>
      </c>
      <c r="HI561" s="78">
        <v>487.42</v>
      </c>
      <c r="HJ561" s="79">
        <v>497.55</v>
      </c>
      <c r="HK561" s="85" t="s">
        <v>416</v>
      </c>
      <c r="HL561" s="68">
        <v>1.1648223645894</v>
      </c>
      <c r="HM561" s="78">
        <v>653.14</v>
      </c>
      <c r="HN561" s="78">
        <v>701.2</v>
      </c>
      <c r="HO561" s="78">
        <v>691.22</v>
      </c>
      <c r="HP561" s="78"/>
      <c r="HQ561" s="78"/>
      <c r="HR561" s="79"/>
    </row>
    <row r="562" spans="1:226" x14ac:dyDescent="0.25">
      <c r="A562" s="81">
        <v>41505</v>
      </c>
      <c r="B562" s="82" t="s">
        <v>387</v>
      </c>
      <c r="C562" s="83">
        <v>698.75460063421667</v>
      </c>
      <c r="D562" s="83">
        <v>728.03036208506353</v>
      </c>
      <c r="E562" s="83">
        <v>685.81052291856611</v>
      </c>
      <c r="F562" s="83">
        <v>559.03396612653171</v>
      </c>
      <c r="G562" s="83">
        <v>490.35637681159415</v>
      </c>
      <c r="H562" s="84">
        <v>440.6844582950763</v>
      </c>
      <c r="I562" s="82" t="s">
        <v>388</v>
      </c>
      <c r="J562" s="83">
        <v>710.54042991590347</v>
      </c>
      <c r="K562" s="83">
        <v>728.57973349340625</v>
      </c>
      <c r="L562" s="83">
        <v>679.63786243872732</v>
      </c>
      <c r="M562" s="83">
        <v>554.39685071764893</v>
      </c>
      <c r="N562" s="83"/>
      <c r="O562" s="84">
        <v>513.55985910508764</v>
      </c>
      <c r="P562" s="65" t="s">
        <v>389</v>
      </c>
      <c r="Q562" s="78">
        <v>688.46</v>
      </c>
      <c r="R562" s="78">
        <v>725.58</v>
      </c>
      <c r="S562" s="78">
        <v>682.37</v>
      </c>
      <c r="T562" s="78">
        <v>505</v>
      </c>
      <c r="U562" s="78"/>
      <c r="V562" s="79"/>
      <c r="W562" s="65" t="s">
        <v>390</v>
      </c>
      <c r="X562" s="78">
        <v>719.07</v>
      </c>
      <c r="Y562" s="78">
        <v>720.16</v>
      </c>
      <c r="Z562" s="78">
        <v>672.83</v>
      </c>
      <c r="AA562" s="78">
        <v>453.63</v>
      </c>
      <c r="AB562" s="78"/>
      <c r="AC562" s="79">
        <v>527.27</v>
      </c>
      <c r="AD562" s="65" t="s">
        <v>391</v>
      </c>
      <c r="AE562" s="68">
        <v>0.51129972389814904</v>
      </c>
      <c r="AF562" s="78">
        <v>745.25</v>
      </c>
      <c r="AG562" s="78">
        <v>798.72</v>
      </c>
      <c r="AH562" s="78">
        <v>689.23</v>
      </c>
      <c r="AI562" s="78"/>
      <c r="AJ562" s="78"/>
      <c r="AK562" s="79">
        <v>446.25</v>
      </c>
      <c r="AL562" s="69" t="s">
        <v>392</v>
      </c>
      <c r="AM562" s="70">
        <v>1</v>
      </c>
      <c r="AN562" s="78">
        <v>737.08</v>
      </c>
      <c r="AO562" s="78">
        <v>779.27</v>
      </c>
      <c r="AP562" s="78">
        <v>747.9</v>
      </c>
      <c r="AQ562" s="78">
        <v>728.1</v>
      </c>
      <c r="AR562" s="78"/>
      <c r="AS562" s="79"/>
      <c r="AT562" s="65" t="s">
        <v>393</v>
      </c>
      <c r="AU562" s="68">
        <v>3.8677238445174997E-2</v>
      </c>
      <c r="AV562" s="78">
        <v>678.98</v>
      </c>
      <c r="AW562" s="78">
        <v>742.04</v>
      </c>
      <c r="AX562" s="78">
        <v>670.18</v>
      </c>
      <c r="AY562" s="78">
        <v>389.52</v>
      </c>
      <c r="AZ562" s="78"/>
      <c r="BA562" s="79">
        <v>456.02</v>
      </c>
      <c r="BB562" s="65" t="s">
        <v>394</v>
      </c>
      <c r="BC562" s="78">
        <v>715.25</v>
      </c>
      <c r="BD562" s="78">
        <v>738</v>
      </c>
      <c r="BE562" s="78">
        <v>674.2</v>
      </c>
      <c r="BF562" s="78"/>
      <c r="BG562" s="78"/>
      <c r="BH562" s="79">
        <v>515.55999999999995</v>
      </c>
      <c r="BI562" s="65" t="s">
        <v>395</v>
      </c>
      <c r="BJ562" s="68">
        <v>0.13410038755011999</v>
      </c>
      <c r="BK562" s="78">
        <v>785.16</v>
      </c>
      <c r="BL562" s="78">
        <v>813.18</v>
      </c>
      <c r="BM562" s="78">
        <v>844.83</v>
      </c>
      <c r="BN562" s="78">
        <v>567.11</v>
      </c>
      <c r="BO562" s="78"/>
      <c r="BP562" s="79"/>
      <c r="BQ562" s="65" t="s">
        <v>396</v>
      </c>
      <c r="BR562" s="68">
        <v>1</v>
      </c>
      <c r="BS562" s="78">
        <v>688.06</v>
      </c>
      <c r="BT562" s="78">
        <v>700.41</v>
      </c>
      <c r="BU562" s="78">
        <v>736.55</v>
      </c>
      <c r="BV562" s="78"/>
      <c r="BW562" s="78"/>
      <c r="BX562" s="79">
        <v>538.41</v>
      </c>
      <c r="BY562" s="65" t="s">
        <v>397</v>
      </c>
      <c r="BZ562" s="78">
        <v>732.7</v>
      </c>
      <c r="CA562" s="78">
        <v>754.52</v>
      </c>
      <c r="CB562" s="78">
        <v>662.63</v>
      </c>
      <c r="CC562" s="78">
        <v>545.02</v>
      </c>
      <c r="CD562" s="78"/>
      <c r="CE562" s="79">
        <v>609.08000000000004</v>
      </c>
      <c r="CF562" s="65" t="s">
        <v>398</v>
      </c>
      <c r="CG562" s="78">
        <v>715.01</v>
      </c>
      <c r="CH562" s="78">
        <v>750.91</v>
      </c>
      <c r="CI562" s="78">
        <v>727.4</v>
      </c>
      <c r="CJ562" s="78"/>
      <c r="CK562" s="78"/>
      <c r="CL562" s="79"/>
      <c r="CM562" s="65" t="s">
        <v>399</v>
      </c>
      <c r="CN562" s="78">
        <v>673.04</v>
      </c>
      <c r="CO562" s="78">
        <v>685.27</v>
      </c>
      <c r="CP562" s="78">
        <v>703.35</v>
      </c>
      <c r="CQ562" s="78">
        <v>538.61</v>
      </c>
      <c r="CR562" s="78"/>
      <c r="CS562" s="79">
        <v>665.02</v>
      </c>
      <c r="CT562" s="65" t="s">
        <v>400</v>
      </c>
      <c r="CU562" s="78">
        <v>700.67</v>
      </c>
      <c r="CV562" s="78">
        <v>786.63</v>
      </c>
      <c r="CW562" s="78">
        <v>707.1</v>
      </c>
      <c r="CX562" s="78">
        <v>554.66999999999996</v>
      </c>
      <c r="CY562" s="78"/>
      <c r="CZ562" s="79"/>
      <c r="DA562" s="65" t="s">
        <v>401</v>
      </c>
      <c r="DB562" s="68">
        <v>0.13257324671881199</v>
      </c>
      <c r="DC562" s="78">
        <v>669.23</v>
      </c>
      <c r="DD562" s="78">
        <v>702.11</v>
      </c>
      <c r="DE562" s="78">
        <v>664.06</v>
      </c>
      <c r="DF562" s="78">
        <v>695.74</v>
      </c>
      <c r="DG562" s="78"/>
      <c r="DH562" s="79">
        <v>518.71</v>
      </c>
      <c r="DI562" s="65" t="s">
        <v>402</v>
      </c>
      <c r="DJ562" s="68">
        <v>3.3254630707326002E-3</v>
      </c>
      <c r="DK562" s="78">
        <v>695.65</v>
      </c>
      <c r="DL562" s="78">
        <v>741.69</v>
      </c>
      <c r="DM562" s="78">
        <v>741.69</v>
      </c>
      <c r="DN562" s="78">
        <v>521.27</v>
      </c>
      <c r="DO562" s="78"/>
      <c r="DP562" s="79">
        <v>618.28</v>
      </c>
      <c r="DQ562" s="65" t="s">
        <v>403</v>
      </c>
      <c r="DR562" s="78">
        <v>667.1</v>
      </c>
      <c r="DS562" s="78">
        <v>699.88</v>
      </c>
      <c r="DT562" s="78">
        <v>844.35</v>
      </c>
      <c r="DU562" s="78">
        <v>750.77</v>
      </c>
      <c r="DV562" s="78"/>
      <c r="DW562" s="79"/>
      <c r="DX562" s="65" t="s">
        <v>404</v>
      </c>
      <c r="DY562" s="78">
        <v>727.81</v>
      </c>
      <c r="DZ562" s="78">
        <v>748.68</v>
      </c>
      <c r="EA562" s="78">
        <v>762.94</v>
      </c>
      <c r="EB562" s="78">
        <v>540.49</v>
      </c>
      <c r="EC562" s="78"/>
      <c r="ED562" s="79">
        <v>506.28</v>
      </c>
      <c r="EE562" s="65" t="s">
        <v>405</v>
      </c>
      <c r="EF562" s="68">
        <v>0.28962001853568098</v>
      </c>
      <c r="EG562" s="78">
        <v>724.5</v>
      </c>
      <c r="EH562" s="78">
        <v>775.64</v>
      </c>
      <c r="EI562" s="78">
        <v>654.79999999999995</v>
      </c>
      <c r="EJ562" s="78"/>
      <c r="EK562" s="78">
        <v>449.01</v>
      </c>
      <c r="EL562" s="79">
        <v>332.98</v>
      </c>
      <c r="EM562" s="65" t="s">
        <v>406</v>
      </c>
      <c r="EN562" s="78">
        <v>710.6</v>
      </c>
      <c r="EO562" s="78">
        <v>717.11</v>
      </c>
      <c r="EP562" s="78">
        <v>674.55</v>
      </c>
      <c r="EQ562" s="78"/>
      <c r="ER562" s="78"/>
      <c r="ES562" s="79">
        <v>494.8</v>
      </c>
      <c r="ET562" s="65" t="s">
        <v>407</v>
      </c>
      <c r="EU562" s="68">
        <v>1.4228799089356901</v>
      </c>
      <c r="EV562" s="78">
        <v>697.58</v>
      </c>
      <c r="EW562" s="78">
        <v>724.74</v>
      </c>
      <c r="EX562" s="78">
        <v>724.76</v>
      </c>
      <c r="EY562" s="78"/>
      <c r="EZ562" s="78"/>
      <c r="FA562" s="79">
        <v>315.18</v>
      </c>
      <c r="FB562" s="65" t="s">
        <v>408</v>
      </c>
      <c r="FC562" s="78">
        <v>747.91</v>
      </c>
      <c r="FD562" s="78">
        <v>758.62</v>
      </c>
      <c r="FE562" s="78">
        <v>702.32</v>
      </c>
      <c r="FF562" s="78"/>
      <c r="FG562" s="78"/>
      <c r="FH562" s="79"/>
      <c r="FI562" s="65" t="s">
        <v>409</v>
      </c>
      <c r="FJ562" s="78">
        <v>699.17</v>
      </c>
      <c r="FK562" s="78">
        <v>726.1</v>
      </c>
      <c r="FL562" s="78">
        <v>407.92</v>
      </c>
      <c r="FM562" s="78">
        <v>456.77</v>
      </c>
      <c r="FN562" s="78"/>
      <c r="FO562" s="79">
        <v>480.66</v>
      </c>
      <c r="FP562" s="65" t="s">
        <v>410</v>
      </c>
      <c r="FQ562" s="68">
        <v>0.23527750982283599</v>
      </c>
      <c r="FR562" s="78">
        <v>674.66</v>
      </c>
      <c r="FS562" s="78">
        <v>714.05</v>
      </c>
      <c r="FT562" s="78">
        <v>677.15</v>
      </c>
      <c r="FU562" s="78">
        <v>554.92999999999995</v>
      </c>
      <c r="FV562" s="78">
        <v>493.54</v>
      </c>
      <c r="FW562" s="79">
        <v>330.48</v>
      </c>
      <c r="FX562" s="65" t="s">
        <v>411</v>
      </c>
      <c r="FY562" s="78">
        <v>708.23</v>
      </c>
      <c r="FZ562" s="78">
        <v>754.42</v>
      </c>
      <c r="GA562" s="78">
        <v>757.95</v>
      </c>
      <c r="GB562" s="78">
        <v>688.77</v>
      </c>
      <c r="GC562" s="78"/>
      <c r="GD562" s="79">
        <v>523.4</v>
      </c>
      <c r="GE562" s="65" t="s">
        <v>412</v>
      </c>
      <c r="GF562" s="68">
        <v>0.22416498542927599</v>
      </c>
      <c r="GG562" s="78">
        <v>664.44</v>
      </c>
      <c r="GH562" s="78">
        <v>727.14</v>
      </c>
      <c r="GI562" s="78">
        <v>597.98</v>
      </c>
      <c r="GJ562" s="78">
        <v>605.25</v>
      </c>
      <c r="GK562" s="78"/>
      <c r="GL562" s="79">
        <v>444.11</v>
      </c>
      <c r="GM562" s="65" t="s">
        <v>413</v>
      </c>
      <c r="GN562" s="68">
        <v>0.114784205693297</v>
      </c>
      <c r="GO562" s="78">
        <v>703.17</v>
      </c>
      <c r="GP562" s="78">
        <v>758.7</v>
      </c>
      <c r="GQ562" s="78">
        <v>660.56</v>
      </c>
      <c r="GR562" s="78">
        <v>593.89</v>
      </c>
      <c r="GS562" s="78"/>
      <c r="GT562" s="79"/>
      <c r="GU562" s="65" t="s">
        <v>414</v>
      </c>
      <c r="GV562" s="68">
        <v>1</v>
      </c>
      <c r="GW562" s="78">
        <v>681.09</v>
      </c>
      <c r="GX562" s="78">
        <v>694.99</v>
      </c>
      <c r="GY562" s="78">
        <v>655.09</v>
      </c>
      <c r="GZ562" s="78">
        <v>542</v>
      </c>
      <c r="HA562" s="78"/>
      <c r="HB562" s="79">
        <v>537.64</v>
      </c>
      <c r="HC562" s="65" t="s">
        <v>415</v>
      </c>
      <c r="HD562" s="68">
        <v>1</v>
      </c>
      <c r="HE562" s="78">
        <v>688.16</v>
      </c>
      <c r="HF562" s="78">
        <v>748.95</v>
      </c>
      <c r="HG562" s="78"/>
      <c r="HH562" s="78">
        <v>487.68</v>
      </c>
      <c r="HI562" s="78">
        <v>481.04</v>
      </c>
      <c r="HJ562" s="79">
        <v>499.22</v>
      </c>
      <c r="HK562" s="85" t="s">
        <v>416</v>
      </c>
      <c r="HL562" s="68">
        <v>1.1724703951225199</v>
      </c>
      <c r="HM562" s="78">
        <v>659.12</v>
      </c>
      <c r="HN562" s="78">
        <v>705.37</v>
      </c>
      <c r="HO562" s="78">
        <v>657.85</v>
      </c>
      <c r="HP562" s="78"/>
      <c r="HQ562" s="78"/>
      <c r="HR562" s="79"/>
    </row>
    <row r="563" spans="1:226" x14ac:dyDescent="0.25">
      <c r="A563" s="81">
        <v>41498</v>
      </c>
      <c r="B563" s="82" t="s">
        <v>387</v>
      </c>
      <c r="C563" s="83">
        <v>695.11810111383568</v>
      </c>
      <c r="D563" s="83">
        <v>725.78431957923351</v>
      </c>
      <c r="E563" s="83">
        <v>675.09819555193963</v>
      </c>
      <c r="F563" s="83">
        <v>548.03512201503202</v>
      </c>
      <c r="G563" s="83">
        <v>501.55312252964421</v>
      </c>
      <c r="H563" s="84">
        <v>436.47684991586652</v>
      </c>
      <c r="I563" s="82" t="s">
        <v>388</v>
      </c>
      <c r="J563" s="83">
        <v>706.01052279953524</v>
      </c>
      <c r="K563" s="83">
        <v>725.93010226426748</v>
      </c>
      <c r="L563" s="83">
        <v>668.9461066275685</v>
      </c>
      <c r="M563" s="83">
        <v>542.87216015892363</v>
      </c>
      <c r="N563" s="83"/>
      <c r="O563" s="84">
        <v>513.43323948932232</v>
      </c>
      <c r="P563" s="65" t="s">
        <v>389</v>
      </c>
      <c r="Q563" s="78">
        <v>680.12</v>
      </c>
      <c r="R563" s="78">
        <v>713.08</v>
      </c>
      <c r="S563" s="78">
        <v>668.27</v>
      </c>
      <c r="T563" s="78">
        <v>505</v>
      </c>
      <c r="U563" s="78"/>
      <c r="V563" s="79"/>
      <c r="W563" s="65" t="s">
        <v>390</v>
      </c>
      <c r="X563" s="78">
        <v>752.71</v>
      </c>
      <c r="Y563" s="78">
        <v>767.19</v>
      </c>
      <c r="Z563" s="78">
        <v>672.83</v>
      </c>
      <c r="AA563" s="78">
        <v>453.63</v>
      </c>
      <c r="AB563" s="78"/>
      <c r="AC563" s="79">
        <v>527.27</v>
      </c>
      <c r="AD563" s="65" t="s">
        <v>391</v>
      </c>
      <c r="AE563" s="68">
        <v>0.51129972389814904</v>
      </c>
      <c r="AF563" s="78">
        <v>747.08</v>
      </c>
      <c r="AG563" s="78">
        <v>802.07</v>
      </c>
      <c r="AH563" s="78">
        <v>706.62</v>
      </c>
      <c r="AI563" s="78"/>
      <c r="AJ563" s="78"/>
      <c r="AK563" s="79">
        <v>408.81</v>
      </c>
      <c r="AL563" s="69" t="s">
        <v>392</v>
      </c>
      <c r="AM563" s="70">
        <v>1</v>
      </c>
      <c r="AN563" s="78">
        <v>737.08</v>
      </c>
      <c r="AO563" s="78">
        <v>779.27</v>
      </c>
      <c r="AP563" s="78">
        <v>748.12</v>
      </c>
      <c r="AQ563" s="78">
        <v>728.11</v>
      </c>
      <c r="AR563" s="78"/>
      <c r="AS563" s="79"/>
      <c r="AT563" s="65" t="s">
        <v>393</v>
      </c>
      <c r="AU563" s="68">
        <v>3.86398763523957E-2</v>
      </c>
      <c r="AV563" s="78">
        <v>680.62</v>
      </c>
      <c r="AW563" s="78">
        <v>742.89</v>
      </c>
      <c r="AX563" s="78">
        <v>672.92</v>
      </c>
      <c r="AY563" s="78">
        <v>411.01</v>
      </c>
      <c r="AZ563" s="78"/>
      <c r="BA563" s="79">
        <v>456.54</v>
      </c>
      <c r="BB563" s="65" t="s">
        <v>394</v>
      </c>
      <c r="BC563" s="78">
        <v>693.4</v>
      </c>
      <c r="BD563" s="78">
        <v>716.15</v>
      </c>
      <c r="BE563" s="78">
        <v>661.19</v>
      </c>
      <c r="BF563" s="78"/>
      <c r="BG563" s="78"/>
      <c r="BH563" s="79">
        <v>514.54999999999995</v>
      </c>
      <c r="BI563" s="65" t="s">
        <v>395</v>
      </c>
      <c r="BJ563" s="68">
        <v>0.134062634062634</v>
      </c>
      <c r="BK563" s="78">
        <v>762.41</v>
      </c>
      <c r="BL563" s="78">
        <v>782.93</v>
      </c>
      <c r="BM563" s="78">
        <v>818.96</v>
      </c>
      <c r="BN563" s="78">
        <v>561.04999999999995</v>
      </c>
      <c r="BO563" s="78"/>
      <c r="BP563" s="79"/>
      <c r="BQ563" s="65" t="s">
        <v>396</v>
      </c>
      <c r="BR563" s="68">
        <v>1</v>
      </c>
      <c r="BS563" s="78">
        <v>668.9</v>
      </c>
      <c r="BT563" s="78">
        <v>682.91</v>
      </c>
      <c r="BU563" s="78">
        <v>698.22</v>
      </c>
      <c r="BV563" s="78"/>
      <c r="BW563" s="78"/>
      <c r="BX563" s="79">
        <v>538.41</v>
      </c>
      <c r="BY563" s="65" t="s">
        <v>397</v>
      </c>
      <c r="BZ563" s="78">
        <v>734.42</v>
      </c>
      <c r="CA563" s="78">
        <v>753.55</v>
      </c>
      <c r="CB563" s="78">
        <v>639.16</v>
      </c>
      <c r="CC563" s="78">
        <v>534.94000000000005</v>
      </c>
      <c r="CD563" s="78"/>
      <c r="CE563" s="79">
        <v>608.9</v>
      </c>
      <c r="CF563" s="65" t="s">
        <v>398</v>
      </c>
      <c r="CG563" s="78">
        <v>726.3</v>
      </c>
      <c r="CH563" s="78">
        <v>762.2</v>
      </c>
      <c r="CI563" s="78">
        <v>704.82</v>
      </c>
      <c r="CJ563" s="78"/>
      <c r="CK563" s="78"/>
      <c r="CL563" s="79"/>
      <c r="CM563" s="65" t="s">
        <v>399</v>
      </c>
      <c r="CN563" s="78">
        <v>678.72</v>
      </c>
      <c r="CO563" s="78">
        <v>687.02</v>
      </c>
      <c r="CP563" s="78">
        <v>699.5</v>
      </c>
      <c r="CQ563" s="78">
        <v>520.46</v>
      </c>
      <c r="CR563" s="78"/>
      <c r="CS563" s="79">
        <v>666.1</v>
      </c>
      <c r="CT563" s="65" t="s">
        <v>400</v>
      </c>
      <c r="CU563" s="78">
        <v>709.85</v>
      </c>
      <c r="CV563" s="78">
        <v>789.25</v>
      </c>
      <c r="CW563" s="78">
        <v>696.41</v>
      </c>
      <c r="CX563" s="78">
        <v>540.42999999999995</v>
      </c>
      <c r="CY563" s="78"/>
      <c r="CZ563" s="79"/>
      <c r="DA563" s="65" t="s">
        <v>401</v>
      </c>
      <c r="DB563" s="68">
        <v>0.13270519540840001</v>
      </c>
      <c r="DC563" s="78">
        <v>681.57</v>
      </c>
      <c r="DD563" s="78">
        <v>700.68</v>
      </c>
      <c r="DE563" s="78">
        <v>664.72</v>
      </c>
      <c r="DF563" s="78">
        <v>696.44</v>
      </c>
      <c r="DG563" s="78"/>
      <c r="DH563" s="79">
        <v>519.22</v>
      </c>
      <c r="DI563" s="65" t="s">
        <v>402</v>
      </c>
      <c r="DJ563" s="68">
        <v>3.3659833720421401E-3</v>
      </c>
      <c r="DK563" s="78">
        <v>716.11</v>
      </c>
      <c r="DL563" s="78">
        <v>752.83</v>
      </c>
      <c r="DM563" s="78">
        <v>752.83</v>
      </c>
      <c r="DN563" s="78">
        <v>527.62</v>
      </c>
      <c r="DO563" s="78"/>
      <c r="DP563" s="79">
        <v>625.82000000000005</v>
      </c>
      <c r="DQ563" s="65" t="s">
        <v>403</v>
      </c>
      <c r="DR563" s="78">
        <v>667.1</v>
      </c>
      <c r="DS563" s="78">
        <v>699.88</v>
      </c>
      <c r="DT563" s="78">
        <v>822.28</v>
      </c>
      <c r="DU563" s="78">
        <v>736.42</v>
      </c>
      <c r="DV563" s="78"/>
      <c r="DW563" s="79"/>
      <c r="DX563" s="65" t="s">
        <v>404</v>
      </c>
      <c r="DY563" s="78">
        <v>733.41</v>
      </c>
      <c r="DZ563" s="78">
        <v>753.1</v>
      </c>
      <c r="EA563" s="78">
        <v>748.59</v>
      </c>
      <c r="EB563" s="78">
        <v>511.19</v>
      </c>
      <c r="EC563" s="78"/>
      <c r="ED563" s="79">
        <v>505.77</v>
      </c>
      <c r="EE563" s="65" t="s">
        <v>405</v>
      </c>
      <c r="EF563" s="68">
        <v>0.28962001853568098</v>
      </c>
      <c r="EG563" s="78">
        <v>719.46</v>
      </c>
      <c r="EH563" s="78">
        <v>767.35</v>
      </c>
      <c r="EI563" s="78">
        <v>629.19000000000005</v>
      </c>
      <c r="EJ563" s="78"/>
      <c r="EK563" s="78">
        <v>439.28</v>
      </c>
      <c r="EL563" s="79">
        <v>320.45</v>
      </c>
      <c r="EM563" s="65" t="s">
        <v>406</v>
      </c>
      <c r="EN563" s="78">
        <v>710.6</v>
      </c>
      <c r="EO563" s="78">
        <v>717.11</v>
      </c>
      <c r="EP563" s="78">
        <v>674.55</v>
      </c>
      <c r="EQ563" s="78"/>
      <c r="ER563" s="78"/>
      <c r="ES563" s="79">
        <v>494.8</v>
      </c>
      <c r="ET563" s="65" t="s">
        <v>407</v>
      </c>
      <c r="EU563" s="68">
        <v>1.4232849416453199</v>
      </c>
      <c r="EV563" s="78">
        <v>696.31</v>
      </c>
      <c r="EW563" s="78">
        <v>735.84</v>
      </c>
      <c r="EX563" s="78">
        <v>735.84</v>
      </c>
      <c r="EY563" s="78"/>
      <c r="EZ563" s="78"/>
      <c r="FA563" s="79">
        <v>315.86</v>
      </c>
      <c r="FB563" s="65" t="s">
        <v>408</v>
      </c>
      <c r="FC563" s="78">
        <v>747.91</v>
      </c>
      <c r="FD563" s="78">
        <v>758.62</v>
      </c>
      <c r="FE563" s="78">
        <v>702.32</v>
      </c>
      <c r="FF563" s="78"/>
      <c r="FG563" s="78"/>
      <c r="FH563" s="79"/>
      <c r="FI563" s="65" t="s">
        <v>409</v>
      </c>
      <c r="FJ563" s="78">
        <v>698.34</v>
      </c>
      <c r="FK563" s="78">
        <v>724.45</v>
      </c>
      <c r="FL563" s="78">
        <v>396.35</v>
      </c>
      <c r="FM563" s="78">
        <v>450.77</v>
      </c>
      <c r="FN563" s="78"/>
      <c r="FO563" s="79">
        <v>483.96</v>
      </c>
      <c r="FP563" s="65" t="s">
        <v>410</v>
      </c>
      <c r="FQ563" s="68">
        <v>0.238731856378915</v>
      </c>
      <c r="FR563" s="78">
        <v>686.66</v>
      </c>
      <c r="FS563" s="78">
        <v>726.69</v>
      </c>
      <c r="FT563" s="78">
        <v>669.3</v>
      </c>
      <c r="FU563" s="78">
        <v>562.25</v>
      </c>
      <c r="FV563" s="78">
        <v>505.88</v>
      </c>
      <c r="FW563" s="79">
        <v>328.21</v>
      </c>
      <c r="FX563" s="65" t="s">
        <v>411</v>
      </c>
      <c r="FY563" s="78">
        <v>707.41</v>
      </c>
      <c r="FZ563" s="78">
        <v>748.73</v>
      </c>
      <c r="GA563" s="78">
        <v>758.76</v>
      </c>
      <c r="GB563" s="78">
        <v>693.2</v>
      </c>
      <c r="GC563" s="78"/>
      <c r="GD563" s="79">
        <v>523.4</v>
      </c>
      <c r="GE563" s="65" t="s">
        <v>412</v>
      </c>
      <c r="GF563" s="68">
        <v>0.226034673718948</v>
      </c>
      <c r="GG563" s="78">
        <v>657.4</v>
      </c>
      <c r="GH563" s="78">
        <v>725.73</v>
      </c>
      <c r="GI563" s="78">
        <v>602.97</v>
      </c>
      <c r="GJ563" s="78">
        <v>598.99</v>
      </c>
      <c r="GK563" s="78"/>
      <c r="GL563" s="79">
        <v>440.53</v>
      </c>
      <c r="GM563" s="65" t="s">
        <v>413</v>
      </c>
      <c r="GN563" s="68">
        <v>0.1152179924417</v>
      </c>
      <c r="GO563" s="78">
        <v>682.78</v>
      </c>
      <c r="GP563" s="78">
        <v>743.13</v>
      </c>
      <c r="GQ563" s="78">
        <v>651.63</v>
      </c>
      <c r="GR563" s="78">
        <v>575.4</v>
      </c>
      <c r="GS563" s="78"/>
      <c r="GT563" s="79"/>
      <c r="GU563" s="65" t="s">
        <v>414</v>
      </c>
      <c r="GV563" s="68">
        <v>1</v>
      </c>
      <c r="GW563" s="78">
        <v>681.09</v>
      </c>
      <c r="GX563" s="78">
        <v>694.99</v>
      </c>
      <c r="GY563" s="78">
        <v>655.09</v>
      </c>
      <c r="GZ563" s="78">
        <v>542</v>
      </c>
      <c r="HA563" s="78"/>
      <c r="HB563" s="79">
        <v>535.69000000000005</v>
      </c>
      <c r="HC563" s="65" t="s">
        <v>415</v>
      </c>
      <c r="HD563" s="68">
        <v>1</v>
      </c>
      <c r="HE563" s="78">
        <v>684</v>
      </c>
      <c r="HF563" s="78">
        <v>747.28</v>
      </c>
      <c r="HG563" s="78"/>
      <c r="HH563" s="78">
        <v>497.49</v>
      </c>
      <c r="HI563" s="78">
        <v>490.85</v>
      </c>
      <c r="HJ563" s="79">
        <v>499.22</v>
      </c>
      <c r="HK563" s="85" t="s">
        <v>416</v>
      </c>
      <c r="HL563" s="68">
        <v>1.1646866992778899</v>
      </c>
      <c r="HM563" s="78">
        <v>656.01</v>
      </c>
      <c r="HN563" s="78">
        <v>701.55</v>
      </c>
      <c r="HO563" s="78">
        <v>647.1</v>
      </c>
      <c r="HP563" s="78"/>
      <c r="HQ563" s="78"/>
      <c r="HR563" s="79"/>
    </row>
    <row r="564" spans="1:226" x14ac:dyDescent="0.25">
      <c r="A564" s="81">
        <v>41491</v>
      </c>
      <c r="B564" s="82" t="s">
        <v>387</v>
      </c>
      <c r="C564" s="83">
        <v>701.14939262287817</v>
      </c>
      <c r="D564" s="83">
        <v>728.77084909694156</v>
      </c>
      <c r="E564" s="83">
        <v>679.32880682777386</v>
      </c>
      <c r="F564" s="83">
        <v>555.07687236462073</v>
      </c>
      <c r="G564" s="83">
        <v>504.65702239789192</v>
      </c>
      <c r="H564" s="84">
        <v>435.0408370136073</v>
      </c>
      <c r="I564" s="82" t="s">
        <v>388</v>
      </c>
      <c r="J564" s="83">
        <v>714.44503115930331</v>
      </c>
      <c r="K564" s="83">
        <v>730.4297363646433</v>
      </c>
      <c r="L564" s="83">
        <v>672.80848312033413</v>
      </c>
      <c r="M564" s="83">
        <v>549.60991722573203</v>
      </c>
      <c r="N564" s="83"/>
      <c r="O564" s="84">
        <v>511.25063965946481</v>
      </c>
      <c r="P564" s="65" t="s">
        <v>389</v>
      </c>
      <c r="Q564" s="78">
        <v>686.79</v>
      </c>
      <c r="R564" s="78">
        <v>718.91</v>
      </c>
      <c r="S564" s="78">
        <v>682.56</v>
      </c>
      <c r="T564" s="78">
        <v>519.70000000000005</v>
      </c>
      <c r="U564" s="78"/>
      <c r="V564" s="79"/>
      <c r="W564" s="65" t="s">
        <v>390</v>
      </c>
      <c r="X564" s="78">
        <v>711.39</v>
      </c>
      <c r="Y564" s="78">
        <v>737.27</v>
      </c>
      <c r="Z564" s="78">
        <v>672.83</v>
      </c>
      <c r="AA564" s="78">
        <v>467.58</v>
      </c>
      <c r="AB564" s="78"/>
      <c r="AC564" s="79">
        <v>524.79</v>
      </c>
      <c r="AD564" s="65" t="s">
        <v>391</v>
      </c>
      <c r="AE564" s="68">
        <v>0.51129972389814904</v>
      </c>
      <c r="AF564" s="78">
        <v>747.08</v>
      </c>
      <c r="AG564" s="78">
        <v>802.07</v>
      </c>
      <c r="AH564" s="78">
        <v>706.62</v>
      </c>
      <c r="AI564" s="78"/>
      <c r="AJ564" s="78"/>
      <c r="AK564" s="79">
        <v>408.81</v>
      </c>
      <c r="AL564" s="69" t="s">
        <v>392</v>
      </c>
      <c r="AM564" s="70">
        <v>1</v>
      </c>
      <c r="AN564" s="78">
        <v>740.51</v>
      </c>
      <c r="AO564" s="78">
        <v>778.31</v>
      </c>
      <c r="AP564" s="78">
        <v>748.95</v>
      </c>
      <c r="AQ564" s="78">
        <v>728.11</v>
      </c>
      <c r="AR564" s="78"/>
      <c r="AS564" s="79"/>
      <c r="AT564" s="65" t="s">
        <v>393</v>
      </c>
      <c r="AU564" s="68">
        <v>3.8554960095616299E-2</v>
      </c>
      <c r="AV564" s="78">
        <v>680.85</v>
      </c>
      <c r="AW564" s="78">
        <v>742.82</v>
      </c>
      <c r="AX564" s="78">
        <v>673.95</v>
      </c>
      <c r="AY564" s="78">
        <v>416.7</v>
      </c>
      <c r="AZ564" s="78"/>
      <c r="BA564" s="79">
        <v>454.74</v>
      </c>
      <c r="BB564" s="65" t="s">
        <v>394</v>
      </c>
      <c r="BC564" s="78">
        <v>713.57</v>
      </c>
      <c r="BD564" s="78">
        <v>735.48</v>
      </c>
      <c r="BE564" s="78">
        <v>661.36</v>
      </c>
      <c r="BF564" s="78"/>
      <c r="BG564" s="78"/>
      <c r="BH564" s="79">
        <v>512.54</v>
      </c>
      <c r="BI564" s="65" t="s">
        <v>395</v>
      </c>
      <c r="BJ564" s="68">
        <v>0.134130965474689</v>
      </c>
      <c r="BK564" s="78">
        <v>790.7</v>
      </c>
      <c r="BL564" s="78">
        <v>800.49</v>
      </c>
      <c r="BM564" s="78">
        <v>836.55</v>
      </c>
      <c r="BN564" s="78">
        <v>574.75</v>
      </c>
      <c r="BO564" s="78"/>
      <c r="BP564" s="79"/>
      <c r="BQ564" s="65" t="s">
        <v>396</v>
      </c>
      <c r="BR564" s="68">
        <v>1</v>
      </c>
      <c r="BS564" s="78">
        <v>683.9</v>
      </c>
      <c r="BT564" s="78">
        <v>698.75</v>
      </c>
      <c r="BU564" s="78">
        <v>749.05</v>
      </c>
      <c r="BV564" s="78"/>
      <c r="BW564" s="78"/>
      <c r="BX564" s="79">
        <v>538.41</v>
      </c>
      <c r="BY564" s="65" t="s">
        <v>397</v>
      </c>
      <c r="BZ564" s="78">
        <v>739.95</v>
      </c>
      <c r="CA564" s="78">
        <v>757.32</v>
      </c>
      <c r="CB564" s="78">
        <v>645.54999999999995</v>
      </c>
      <c r="CC564" s="78">
        <v>534.85</v>
      </c>
      <c r="CD564" s="78"/>
      <c r="CE564" s="79">
        <v>608.38</v>
      </c>
      <c r="CF564" s="65" t="s">
        <v>398</v>
      </c>
      <c r="CG564" s="78">
        <v>737.59</v>
      </c>
      <c r="CH564" s="78">
        <v>778.33</v>
      </c>
      <c r="CI564" s="78">
        <v>723.37</v>
      </c>
      <c r="CJ564" s="78"/>
      <c r="CK564" s="78"/>
      <c r="CL564" s="79"/>
      <c r="CM564" s="65" t="s">
        <v>399</v>
      </c>
      <c r="CN564" s="78">
        <v>679.81</v>
      </c>
      <c r="CO564" s="78">
        <v>683.59</v>
      </c>
      <c r="CP564" s="78">
        <v>706.86</v>
      </c>
      <c r="CQ564" s="78">
        <v>536.76</v>
      </c>
      <c r="CR564" s="78"/>
      <c r="CS564" s="79">
        <v>661.09</v>
      </c>
      <c r="CT564" s="65" t="s">
        <v>400</v>
      </c>
      <c r="CU564" s="78">
        <v>713.63</v>
      </c>
      <c r="CV564" s="78">
        <v>790.81</v>
      </c>
      <c r="CW564" s="78">
        <v>697.59</v>
      </c>
      <c r="CX564" s="78">
        <v>539.61</v>
      </c>
      <c r="CY564" s="78"/>
      <c r="CZ564" s="79"/>
      <c r="DA564" s="65" t="s">
        <v>401</v>
      </c>
      <c r="DB564" s="68">
        <v>0.13297872340425501</v>
      </c>
      <c r="DC564" s="78">
        <v>682.98</v>
      </c>
      <c r="DD564" s="78">
        <v>702.13</v>
      </c>
      <c r="DE564" s="78">
        <v>666.09</v>
      </c>
      <c r="DF564" s="78">
        <v>697.87</v>
      </c>
      <c r="DG564" s="78"/>
      <c r="DH564" s="79">
        <v>520.29</v>
      </c>
      <c r="DI564" s="65" t="s">
        <v>402</v>
      </c>
      <c r="DJ564" s="68">
        <v>3.3494105037513398E-3</v>
      </c>
      <c r="DK564" s="78">
        <v>707.22</v>
      </c>
      <c r="DL564" s="78">
        <v>741.43</v>
      </c>
      <c r="DM564" s="78">
        <v>741.43</v>
      </c>
      <c r="DN564" s="78">
        <v>513.97</v>
      </c>
      <c r="DO564" s="78"/>
      <c r="DP564" s="79">
        <v>621.5</v>
      </c>
      <c r="DQ564" s="65" t="s">
        <v>403</v>
      </c>
      <c r="DR564" s="78">
        <v>667.1</v>
      </c>
      <c r="DS564" s="78">
        <v>699.88</v>
      </c>
      <c r="DT564" s="78">
        <v>839.44</v>
      </c>
      <c r="DU564" s="78">
        <v>747.9</v>
      </c>
      <c r="DV564" s="78"/>
      <c r="DW564" s="79"/>
      <c r="DX564" s="65" t="s">
        <v>404</v>
      </c>
      <c r="DY564" s="78">
        <v>734.25</v>
      </c>
      <c r="DZ564" s="78">
        <v>754.24</v>
      </c>
      <c r="EA564" s="78">
        <v>761.86</v>
      </c>
      <c r="EB564" s="78">
        <v>533.35</v>
      </c>
      <c r="EC564" s="78"/>
      <c r="ED564" s="79">
        <v>502.04</v>
      </c>
      <c r="EE564" s="65" t="s">
        <v>405</v>
      </c>
      <c r="EF564" s="68">
        <v>0.28962001853568098</v>
      </c>
      <c r="EG564" s="78">
        <v>719.3</v>
      </c>
      <c r="EH564" s="78">
        <v>769.11</v>
      </c>
      <c r="EI564" s="78">
        <v>647.86</v>
      </c>
      <c r="EJ564" s="78"/>
      <c r="EK564" s="78">
        <v>457.62</v>
      </c>
      <c r="EL564" s="79">
        <v>328.31</v>
      </c>
      <c r="EM564" s="65" t="s">
        <v>406</v>
      </c>
      <c r="EN564" s="78">
        <v>721.57</v>
      </c>
      <c r="EO564" s="78">
        <v>728.18</v>
      </c>
      <c r="EP564" s="78">
        <v>674.55</v>
      </c>
      <c r="EQ564" s="78"/>
      <c r="ER564" s="78"/>
      <c r="ES564" s="79">
        <v>494.8</v>
      </c>
      <c r="ET564" s="65" t="s">
        <v>407</v>
      </c>
      <c r="EU564" s="68">
        <v>1.42247510668563</v>
      </c>
      <c r="EV564" s="78">
        <v>704.14</v>
      </c>
      <c r="EW564" s="78">
        <v>745.11</v>
      </c>
      <c r="EX564" s="78">
        <v>745.12</v>
      </c>
      <c r="EY564" s="78"/>
      <c r="EZ564" s="78"/>
      <c r="FA564" s="79">
        <v>309.8</v>
      </c>
      <c r="FB564" s="65" t="s">
        <v>408</v>
      </c>
      <c r="FC564" s="78">
        <v>747.91</v>
      </c>
      <c r="FD564" s="78">
        <v>758.62</v>
      </c>
      <c r="FE564" s="78">
        <v>702.32</v>
      </c>
      <c r="FF564" s="78"/>
      <c r="FG564" s="78"/>
      <c r="FH564" s="79"/>
      <c r="FI564" s="65" t="s">
        <v>409</v>
      </c>
      <c r="FJ564" s="78">
        <v>707.43</v>
      </c>
      <c r="FK564" s="78">
        <v>733.54</v>
      </c>
      <c r="FL564" s="78">
        <v>402.96</v>
      </c>
      <c r="FM564" s="78">
        <v>458.77</v>
      </c>
      <c r="FN564" s="78"/>
      <c r="FO564" s="79">
        <v>491.4</v>
      </c>
      <c r="FP564" s="65" t="s">
        <v>410</v>
      </c>
      <c r="FQ564" s="68">
        <v>0.237011755783087</v>
      </c>
      <c r="FR564" s="78">
        <v>684.1</v>
      </c>
      <c r="FS564" s="78">
        <v>724.12</v>
      </c>
      <c r="FT564" s="78">
        <v>677.83</v>
      </c>
      <c r="FU564" s="78">
        <v>559.34</v>
      </c>
      <c r="FV564" s="78">
        <v>508.73</v>
      </c>
      <c r="FW564" s="79">
        <v>326.48</v>
      </c>
      <c r="FX564" s="65" t="s">
        <v>411</v>
      </c>
      <c r="FY564" s="78">
        <v>711.48</v>
      </c>
      <c r="FZ564" s="78">
        <v>751.17</v>
      </c>
      <c r="GA564" s="78">
        <v>761.2</v>
      </c>
      <c r="GB564" s="78">
        <v>687</v>
      </c>
      <c r="GC564" s="78"/>
      <c r="GD564" s="79">
        <v>522.58000000000004</v>
      </c>
      <c r="GE564" s="65" t="s">
        <v>412</v>
      </c>
      <c r="GF564" s="68">
        <v>0.226142017186793</v>
      </c>
      <c r="GG564" s="78">
        <v>675.38</v>
      </c>
      <c r="GH564" s="78">
        <v>731.19</v>
      </c>
      <c r="GI564" s="78">
        <v>603.25</v>
      </c>
      <c r="GJ564" s="78">
        <v>599.28</v>
      </c>
      <c r="GK564" s="78"/>
      <c r="GL564" s="79">
        <v>440.73</v>
      </c>
      <c r="GM564" s="65" t="s">
        <v>413</v>
      </c>
      <c r="GN564" s="68">
        <v>0.11413179940194899</v>
      </c>
      <c r="GO564" s="78">
        <v>708.3</v>
      </c>
      <c r="GP564" s="78">
        <v>754.39</v>
      </c>
      <c r="GQ564" s="78">
        <v>655.34</v>
      </c>
      <c r="GR564" s="78">
        <v>589.95000000000005</v>
      </c>
      <c r="GS564" s="78"/>
      <c r="GT564" s="79"/>
      <c r="GU564" s="65" t="s">
        <v>414</v>
      </c>
      <c r="GV564" s="68">
        <v>1</v>
      </c>
      <c r="GW564" s="78">
        <v>694.09</v>
      </c>
      <c r="GX564" s="78">
        <v>706.06</v>
      </c>
      <c r="GY564" s="78">
        <v>666.19</v>
      </c>
      <c r="GZ564" s="78">
        <v>542</v>
      </c>
      <c r="HA564" s="78"/>
      <c r="HB564" s="79">
        <v>522.51</v>
      </c>
      <c r="HC564" s="65" t="s">
        <v>415</v>
      </c>
      <c r="HD564" s="68">
        <v>1</v>
      </c>
      <c r="HE564" s="78">
        <v>694.83</v>
      </c>
      <c r="HF564" s="78">
        <v>755.62</v>
      </c>
      <c r="HG564" s="78"/>
      <c r="HH564" s="78">
        <v>497.49</v>
      </c>
      <c r="HI564" s="78">
        <v>490.85</v>
      </c>
      <c r="HJ564" s="79">
        <v>498.39</v>
      </c>
      <c r="HK564" s="85" t="s">
        <v>416</v>
      </c>
      <c r="HL564" s="68">
        <v>1.1570726063060499</v>
      </c>
      <c r="HM564" s="78">
        <v>650.62</v>
      </c>
      <c r="HN564" s="78">
        <v>695.54</v>
      </c>
      <c r="HO564" s="78">
        <v>660.21</v>
      </c>
      <c r="HP564" s="78"/>
      <c r="HQ564" s="78"/>
      <c r="HR564" s="79"/>
    </row>
    <row r="565" spans="1:226" x14ac:dyDescent="0.25">
      <c r="A565" s="81">
        <v>41484</v>
      </c>
      <c r="B565" s="82" t="s">
        <v>387</v>
      </c>
      <c r="C565" s="83">
        <v>699.67485538056235</v>
      </c>
      <c r="D565" s="83">
        <v>727.59320191570339</v>
      </c>
      <c r="E565" s="83">
        <v>686.23304685095445</v>
      </c>
      <c r="F565" s="83">
        <v>556.50400229558863</v>
      </c>
      <c r="G565" s="83">
        <v>503.83059288537544</v>
      </c>
      <c r="H565" s="84">
        <v>433.48222941588472</v>
      </c>
      <c r="I565" s="82" t="s">
        <v>388</v>
      </c>
      <c r="J565" s="83">
        <v>712.16809188360253</v>
      </c>
      <c r="K565" s="83">
        <v>728.71567067449814</v>
      </c>
      <c r="L565" s="83">
        <v>680.45410813602166</v>
      </c>
      <c r="M565" s="83">
        <v>552.6160051802849</v>
      </c>
      <c r="N565" s="83"/>
      <c r="O565" s="84">
        <v>506.98855613962309</v>
      </c>
      <c r="P565" s="65" t="s">
        <v>389</v>
      </c>
      <c r="Q565" s="78">
        <v>689.29</v>
      </c>
      <c r="R565" s="78">
        <v>718.91</v>
      </c>
      <c r="S565" s="78">
        <v>678.44</v>
      </c>
      <c r="T565" s="78">
        <v>519.70000000000005</v>
      </c>
      <c r="U565" s="78"/>
      <c r="V565" s="79"/>
      <c r="W565" s="65" t="s">
        <v>390</v>
      </c>
      <c r="X565" s="78">
        <v>711.39</v>
      </c>
      <c r="Y565" s="78">
        <v>737.27</v>
      </c>
      <c r="Z565" s="78">
        <v>699.53</v>
      </c>
      <c r="AA565" s="78">
        <v>467.58</v>
      </c>
      <c r="AB565" s="78"/>
      <c r="AC565" s="79">
        <v>552.89</v>
      </c>
      <c r="AD565" s="65" t="s">
        <v>391</v>
      </c>
      <c r="AE565" s="68">
        <v>0.51129972389814904</v>
      </c>
      <c r="AF565" s="78">
        <v>745.1</v>
      </c>
      <c r="AG565" s="78">
        <v>802.07</v>
      </c>
      <c r="AH565" s="78">
        <v>706.62</v>
      </c>
      <c r="AI565" s="78"/>
      <c r="AJ565" s="78"/>
      <c r="AK565" s="79">
        <v>408.81</v>
      </c>
      <c r="AL565" s="69" t="s">
        <v>392</v>
      </c>
      <c r="AM565" s="70">
        <v>1</v>
      </c>
      <c r="AN565" s="78">
        <v>737.67</v>
      </c>
      <c r="AO565" s="78">
        <v>779.99</v>
      </c>
      <c r="AP565" s="78">
        <v>749.15</v>
      </c>
      <c r="AQ565" s="78">
        <v>728.11</v>
      </c>
      <c r="AR565" s="78"/>
      <c r="AS565" s="79"/>
      <c r="AT565" s="65" t="s">
        <v>393</v>
      </c>
      <c r="AU565" s="68">
        <v>3.8589179594041803E-2</v>
      </c>
      <c r="AV565" s="78">
        <v>683.91</v>
      </c>
      <c r="AW565" s="78">
        <v>746.41</v>
      </c>
      <c r="AX565" s="78">
        <v>675.32</v>
      </c>
      <c r="AY565" s="78">
        <v>417.07</v>
      </c>
      <c r="AZ565" s="78"/>
      <c r="BA565" s="79">
        <v>456.13</v>
      </c>
      <c r="BB565" s="65" t="s">
        <v>394</v>
      </c>
      <c r="BC565" s="78">
        <v>705.16</v>
      </c>
      <c r="BD565" s="78">
        <v>728.76</v>
      </c>
      <c r="BE565" s="78">
        <v>672.03</v>
      </c>
      <c r="BF565" s="78"/>
      <c r="BG565" s="78"/>
      <c r="BH565" s="79">
        <v>512.54</v>
      </c>
      <c r="BI565" s="65" t="s">
        <v>395</v>
      </c>
      <c r="BJ565" s="68">
        <v>0.13412017167382001</v>
      </c>
      <c r="BK565" s="78">
        <v>772.4</v>
      </c>
      <c r="BL565" s="78">
        <v>789.7</v>
      </c>
      <c r="BM565" s="78">
        <v>820.39</v>
      </c>
      <c r="BN565" s="78">
        <v>574.70000000000005</v>
      </c>
      <c r="BO565" s="78"/>
      <c r="BP565" s="79"/>
      <c r="BQ565" s="65" t="s">
        <v>396</v>
      </c>
      <c r="BR565" s="68">
        <v>1</v>
      </c>
      <c r="BS565" s="78">
        <v>683.9</v>
      </c>
      <c r="BT565" s="78">
        <v>698.75</v>
      </c>
      <c r="BU565" s="78">
        <v>749.05</v>
      </c>
      <c r="BV565" s="78"/>
      <c r="BW565" s="78"/>
      <c r="BX565" s="79">
        <v>538.41</v>
      </c>
      <c r="BY565" s="65" t="s">
        <v>397</v>
      </c>
      <c r="BZ565" s="78">
        <v>751.44</v>
      </c>
      <c r="CA565" s="78">
        <v>767.37</v>
      </c>
      <c r="CB565" s="78">
        <v>664.04</v>
      </c>
      <c r="CC565" s="78">
        <v>544.64</v>
      </c>
      <c r="CD565" s="78"/>
      <c r="CE565" s="79">
        <v>589.09</v>
      </c>
      <c r="CF565" s="65" t="s">
        <v>398</v>
      </c>
      <c r="CG565" s="78">
        <v>722.27</v>
      </c>
      <c r="CH565" s="78">
        <v>758.97</v>
      </c>
      <c r="CI565" s="78">
        <v>716.92</v>
      </c>
      <c r="CJ565" s="78"/>
      <c r="CK565" s="78"/>
      <c r="CL565" s="79"/>
      <c r="CM565" s="65" t="s">
        <v>399</v>
      </c>
      <c r="CN565" s="78">
        <v>667.77</v>
      </c>
      <c r="CO565" s="78">
        <v>676.32</v>
      </c>
      <c r="CP565" s="78">
        <v>704.77</v>
      </c>
      <c r="CQ565" s="78">
        <v>529.11</v>
      </c>
      <c r="CR565" s="78"/>
      <c r="CS565" s="79">
        <v>664.26</v>
      </c>
      <c r="CT565" s="65" t="s">
        <v>400</v>
      </c>
      <c r="CU565" s="78">
        <v>717.18</v>
      </c>
      <c r="CV565" s="78">
        <v>793.18</v>
      </c>
      <c r="CW565" s="78">
        <v>691.33</v>
      </c>
      <c r="CX565" s="78">
        <v>547.23</v>
      </c>
      <c r="CY565" s="78"/>
      <c r="CZ565" s="79"/>
      <c r="DA565" s="65" t="s">
        <v>401</v>
      </c>
      <c r="DB565" s="68">
        <v>0.133235627206715</v>
      </c>
      <c r="DC565" s="78">
        <v>686.43</v>
      </c>
      <c r="DD565" s="78">
        <v>716.27</v>
      </c>
      <c r="DE565" s="78">
        <v>673.77</v>
      </c>
      <c r="DF565" s="78">
        <v>699.22</v>
      </c>
      <c r="DG565" s="78"/>
      <c r="DH565" s="79">
        <v>521.29999999999995</v>
      </c>
      <c r="DI565" s="65" t="s">
        <v>402</v>
      </c>
      <c r="DJ565" s="68">
        <v>3.35705653283201E-3</v>
      </c>
      <c r="DK565" s="78">
        <v>716.79</v>
      </c>
      <c r="DL565" s="78">
        <v>750.88</v>
      </c>
      <c r="DM565" s="78">
        <v>750.88</v>
      </c>
      <c r="DN565" s="78">
        <v>487.53</v>
      </c>
      <c r="DO565" s="78"/>
      <c r="DP565" s="79">
        <v>623.66</v>
      </c>
      <c r="DQ565" s="65" t="s">
        <v>403</v>
      </c>
      <c r="DR565" s="78">
        <v>667.1</v>
      </c>
      <c r="DS565" s="78">
        <v>699.88</v>
      </c>
      <c r="DT565" s="78">
        <v>831.62</v>
      </c>
      <c r="DU565" s="78">
        <v>741.91</v>
      </c>
      <c r="DV565" s="78"/>
      <c r="DW565" s="79"/>
      <c r="DX565" s="65" t="s">
        <v>404</v>
      </c>
      <c r="DY565" s="78">
        <v>735.48</v>
      </c>
      <c r="DZ565" s="78">
        <v>755.1</v>
      </c>
      <c r="EA565" s="78">
        <v>753.59</v>
      </c>
      <c r="EB565" s="78">
        <v>531.86</v>
      </c>
      <c r="EC565" s="78"/>
      <c r="ED565" s="79">
        <v>494.62</v>
      </c>
      <c r="EE565" s="65" t="s">
        <v>405</v>
      </c>
      <c r="EF565" s="68">
        <v>0.28962001853568098</v>
      </c>
      <c r="EG565" s="78">
        <v>718.13</v>
      </c>
      <c r="EH565" s="78">
        <v>770.16</v>
      </c>
      <c r="EI565" s="78">
        <v>639.72</v>
      </c>
      <c r="EJ565" s="78"/>
      <c r="EK565" s="78">
        <v>450.78</v>
      </c>
      <c r="EL565" s="79">
        <v>327.99</v>
      </c>
      <c r="EM565" s="65" t="s">
        <v>406</v>
      </c>
      <c r="EN565" s="78">
        <v>721.57</v>
      </c>
      <c r="EO565" s="78">
        <v>728.18</v>
      </c>
      <c r="EP565" s="78">
        <v>687.64</v>
      </c>
      <c r="EQ565" s="78"/>
      <c r="ER565" s="78"/>
      <c r="ES565" s="79">
        <v>494.8</v>
      </c>
      <c r="ET565" s="65" t="s">
        <v>407</v>
      </c>
      <c r="EU565" s="68">
        <v>1.42369020501139</v>
      </c>
      <c r="EV565" s="78">
        <v>694.45</v>
      </c>
      <c r="EW565" s="78">
        <v>731.63</v>
      </c>
      <c r="EX565" s="78">
        <v>731.63</v>
      </c>
      <c r="EY565" s="78"/>
      <c r="EZ565" s="78"/>
      <c r="FA565" s="79">
        <v>300.64999999999998</v>
      </c>
      <c r="FB565" s="65" t="s">
        <v>408</v>
      </c>
      <c r="FC565" s="78">
        <v>756.38</v>
      </c>
      <c r="FD565" s="78">
        <v>767.09</v>
      </c>
      <c r="FE565" s="78">
        <v>702.32</v>
      </c>
      <c r="FF565" s="78"/>
      <c r="FG565" s="78"/>
      <c r="FH565" s="79"/>
      <c r="FI565" s="65" t="s">
        <v>409</v>
      </c>
      <c r="FJ565" s="78">
        <v>706.61</v>
      </c>
      <c r="FK565" s="78">
        <v>731.89</v>
      </c>
      <c r="FL565" s="78">
        <v>403.79</v>
      </c>
      <c r="FM565" s="78">
        <v>459.77</v>
      </c>
      <c r="FN565" s="78"/>
      <c r="FO565" s="79">
        <v>489.75</v>
      </c>
      <c r="FP565" s="65" t="s">
        <v>410</v>
      </c>
      <c r="FQ565" s="68">
        <v>0.236440156996264</v>
      </c>
      <c r="FR565" s="78">
        <v>685.81</v>
      </c>
      <c r="FS565" s="78">
        <v>725.57</v>
      </c>
      <c r="FT565" s="78">
        <v>675.97</v>
      </c>
      <c r="FU565" s="78">
        <v>559.36</v>
      </c>
      <c r="FV565" s="78">
        <v>507.51</v>
      </c>
      <c r="FW565" s="79">
        <v>326.77999999999997</v>
      </c>
      <c r="FX565" s="65" t="s">
        <v>411</v>
      </c>
      <c r="FY565" s="78">
        <v>721.23</v>
      </c>
      <c r="FZ565" s="78">
        <v>755.23</v>
      </c>
      <c r="GA565" s="78">
        <v>763.64</v>
      </c>
      <c r="GB565" s="78">
        <v>691.43</v>
      </c>
      <c r="GC565" s="78"/>
      <c r="GD565" s="79">
        <v>525.84</v>
      </c>
      <c r="GE565" s="65" t="s">
        <v>412</v>
      </c>
      <c r="GF565" s="68">
        <v>0.22722108611679201</v>
      </c>
      <c r="GG565" s="78">
        <v>689.39</v>
      </c>
      <c r="GH565" s="78">
        <v>736.03</v>
      </c>
      <c r="GI565" s="78">
        <v>606.13</v>
      </c>
      <c r="GJ565" s="78">
        <v>602.14</v>
      </c>
      <c r="GK565" s="78"/>
      <c r="GL565" s="79">
        <v>453.49</v>
      </c>
      <c r="GM565" s="65" t="s">
        <v>413</v>
      </c>
      <c r="GN565" s="68">
        <v>0.116533818114017</v>
      </c>
      <c r="GO565" s="78">
        <v>704.56</v>
      </c>
      <c r="GP565" s="78">
        <v>751.62</v>
      </c>
      <c r="GQ565" s="78">
        <v>654.03</v>
      </c>
      <c r="GR565" s="78">
        <v>578.59</v>
      </c>
      <c r="GS565" s="78"/>
      <c r="GT565" s="79"/>
      <c r="GU565" s="65" t="s">
        <v>414</v>
      </c>
      <c r="GV565" s="68">
        <v>1</v>
      </c>
      <c r="GW565" s="78">
        <v>694.09</v>
      </c>
      <c r="GX565" s="78">
        <v>706.06</v>
      </c>
      <c r="GY565" s="78">
        <v>666.19</v>
      </c>
      <c r="GZ565" s="78">
        <v>552</v>
      </c>
      <c r="HA565" s="78"/>
      <c r="HB565" s="79">
        <v>522.51</v>
      </c>
      <c r="HC565" s="65" t="s">
        <v>415</v>
      </c>
      <c r="HD565" s="68">
        <v>1</v>
      </c>
      <c r="HE565" s="78">
        <v>694</v>
      </c>
      <c r="HF565" s="78">
        <v>755.62</v>
      </c>
      <c r="HG565" s="78"/>
      <c r="HH565" s="78">
        <v>501.4</v>
      </c>
      <c r="HI565" s="78">
        <v>494.76</v>
      </c>
      <c r="HJ565" s="79">
        <v>496.72</v>
      </c>
      <c r="HK565" s="85" t="s">
        <v>416</v>
      </c>
      <c r="HL565" s="68">
        <v>1.1582117211026199</v>
      </c>
      <c r="HM565" s="78">
        <v>649.84</v>
      </c>
      <c r="HN565" s="78">
        <v>693.92</v>
      </c>
      <c r="HO565" s="78">
        <v>649.79</v>
      </c>
      <c r="HP565" s="78"/>
      <c r="HQ565" s="78"/>
      <c r="HR565" s="79"/>
    </row>
    <row r="566" spans="1:226" x14ac:dyDescent="0.25">
      <c r="A566" s="81">
        <v>41477</v>
      </c>
      <c r="B566" s="82" t="s">
        <v>387</v>
      </c>
      <c r="C566" s="83">
        <v>707.54909647527791</v>
      </c>
      <c r="D566" s="83">
        <v>735.19834098323338</v>
      </c>
      <c r="E566" s="83">
        <v>690.3399011197821</v>
      </c>
      <c r="F566" s="83">
        <v>561.74245788479163</v>
      </c>
      <c r="G566" s="83">
        <v>498.10669301712778</v>
      </c>
      <c r="H566" s="84">
        <v>434.67531926682307</v>
      </c>
      <c r="I566" s="82" t="s">
        <v>388</v>
      </c>
      <c r="J566" s="83">
        <v>724.01741381979048</v>
      </c>
      <c r="K566" s="83">
        <v>738.10237486980452</v>
      </c>
      <c r="L566" s="83">
        <v>683.89387729856298</v>
      </c>
      <c r="M566" s="83">
        <v>557.5318584839498</v>
      </c>
      <c r="N566" s="83"/>
      <c r="O566" s="84">
        <v>509.34368744546322</v>
      </c>
      <c r="P566" s="65" t="s">
        <v>389</v>
      </c>
      <c r="Q566" s="78">
        <v>697.62</v>
      </c>
      <c r="R566" s="78">
        <v>727.25</v>
      </c>
      <c r="S566" s="78">
        <v>689.65</v>
      </c>
      <c r="T566" s="78">
        <v>517</v>
      </c>
      <c r="U566" s="78"/>
      <c r="V566" s="79"/>
      <c r="W566" s="65" t="s">
        <v>390</v>
      </c>
      <c r="X566" s="78">
        <v>779.98</v>
      </c>
      <c r="Y566" s="78">
        <v>773.55</v>
      </c>
      <c r="Z566" s="78">
        <v>688.53</v>
      </c>
      <c r="AA566" s="78">
        <v>467.58</v>
      </c>
      <c r="AB566" s="78"/>
      <c r="AC566" s="79">
        <v>552.89</v>
      </c>
      <c r="AD566" s="65" t="s">
        <v>391</v>
      </c>
      <c r="AE566" s="68">
        <v>0.51129972389814904</v>
      </c>
      <c r="AF566" s="78">
        <v>728.66</v>
      </c>
      <c r="AG566" s="78">
        <v>794.16</v>
      </c>
      <c r="AH566" s="78">
        <v>706.62</v>
      </c>
      <c r="AI566" s="78"/>
      <c r="AJ566" s="78"/>
      <c r="AK566" s="79">
        <v>408.81</v>
      </c>
      <c r="AL566" s="69" t="s">
        <v>392</v>
      </c>
      <c r="AM566" s="70">
        <v>1</v>
      </c>
      <c r="AN566" s="78">
        <v>736.65</v>
      </c>
      <c r="AO566" s="78">
        <v>779.11</v>
      </c>
      <c r="AP566" s="78">
        <v>749.15</v>
      </c>
      <c r="AQ566" s="78">
        <v>728.11</v>
      </c>
      <c r="AR566" s="78"/>
      <c r="AS566" s="79"/>
      <c r="AT566" s="65" t="s">
        <v>393</v>
      </c>
      <c r="AU566" s="68">
        <v>3.8497074222359103E-2</v>
      </c>
      <c r="AV566" s="78">
        <v>679.25</v>
      </c>
      <c r="AW566" s="78">
        <v>743.8</v>
      </c>
      <c r="AX566" s="78">
        <v>683.76</v>
      </c>
      <c r="AY566" s="78">
        <v>416.08</v>
      </c>
      <c r="AZ566" s="78"/>
      <c r="BA566" s="79">
        <v>455.36</v>
      </c>
      <c r="BB566" s="65" t="s">
        <v>394</v>
      </c>
      <c r="BC566" s="78">
        <v>731.21</v>
      </c>
      <c r="BD566" s="78">
        <v>748.09</v>
      </c>
      <c r="BE566" s="78">
        <v>675.37</v>
      </c>
      <c r="BF566" s="78"/>
      <c r="BG566" s="78"/>
      <c r="BH566" s="79">
        <v>512.54</v>
      </c>
      <c r="BI566" s="65" t="s">
        <v>395</v>
      </c>
      <c r="BJ566" s="68">
        <v>0.134086002762172</v>
      </c>
      <c r="BK566" s="78">
        <v>791.51</v>
      </c>
      <c r="BL566" s="78">
        <v>806.66</v>
      </c>
      <c r="BM566" s="78">
        <v>837.34</v>
      </c>
      <c r="BN566" s="78">
        <v>574.55999999999995</v>
      </c>
      <c r="BO566" s="78"/>
      <c r="BP566" s="79"/>
      <c r="BQ566" s="65" t="s">
        <v>396</v>
      </c>
      <c r="BR566" s="68">
        <v>1</v>
      </c>
      <c r="BS566" s="78">
        <v>687.23</v>
      </c>
      <c r="BT566" s="78">
        <v>699.58</v>
      </c>
      <c r="BU566" s="78">
        <v>709.88</v>
      </c>
      <c r="BV566" s="78"/>
      <c r="BW566" s="78"/>
      <c r="BX566" s="79">
        <v>538.41</v>
      </c>
      <c r="BY566" s="65" t="s">
        <v>397</v>
      </c>
      <c r="BZ566" s="78">
        <v>752.54</v>
      </c>
      <c r="CA566" s="78">
        <v>764.63</v>
      </c>
      <c r="CB566" s="78">
        <v>672.18</v>
      </c>
      <c r="CC566" s="78">
        <v>550.44000000000005</v>
      </c>
      <c r="CD566" s="78"/>
      <c r="CE566" s="79">
        <v>589.09</v>
      </c>
      <c r="CF566" s="65" t="s">
        <v>398</v>
      </c>
      <c r="CG566" s="78">
        <v>714.2</v>
      </c>
      <c r="CH566" s="78">
        <v>750.91</v>
      </c>
      <c r="CI566" s="78">
        <v>732.24</v>
      </c>
      <c r="CJ566" s="78"/>
      <c r="CK566" s="78"/>
      <c r="CL566" s="79"/>
      <c r="CM566" s="65" t="s">
        <v>399</v>
      </c>
      <c r="CN566" s="78">
        <v>691.1</v>
      </c>
      <c r="CO566" s="78">
        <v>692.62</v>
      </c>
      <c r="CP566" s="78">
        <v>709.79</v>
      </c>
      <c r="CQ566" s="78">
        <v>535.84</v>
      </c>
      <c r="CR566" s="78"/>
      <c r="CS566" s="79">
        <v>668.53</v>
      </c>
      <c r="CT566" s="65" t="s">
        <v>400</v>
      </c>
      <c r="CU566" s="78">
        <v>713.26</v>
      </c>
      <c r="CV566" s="78">
        <v>790.6</v>
      </c>
      <c r="CW566" s="78">
        <v>698.85</v>
      </c>
      <c r="CX566" s="78">
        <v>548.66</v>
      </c>
      <c r="CY566" s="78"/>
      <c r="CZ566" s="79"/>
      <c r="DA566" s="65" t="s">
        <v>401</v>
      </c>
      <c r="DB566" s="68">
        <v>0.13316465809974001</v>
      </c>
      <c r="DC566" s="78">
        <v>657.65</v>
      </c>
      <c r="DD566" s="78">
        <v>692.59</v>
      </c>
      <c r="DE566" s="78">
        <v>653.16999999999996</v>
      </c>
      <c r="DF566" s="78">
        <v>698.85</v>
      </c>
      <c r="DG566" s="78"/>
      <c r="DH566" s="79">
        <v>521.02</v>
      </c>
      <c r="DI566" s="65" t="s">
        <v>402</v>
      </c>
      <c r="DJ566" s="68">
        <v>3.4019391052900198E-3</v>
      </c>
      <c r="DK566" s="78">
        <v>725.48</v>
      </c>
      <c r="DL566" s="78">
        <v>760.57</v>
      </c>
      <c r="DM566" s="78">
        <v>760.57</v>
      </c>
      <c r="DN566" s="78">
        <v>492.97</v>
      </c>
      <c r="DO566" s="78"/>
      <c r="DP566" s="79">
        <v>633.73</v>
      </c>
      <c r="DQ566" s="65" t="s">
        <v>403</v>
      </c>
      <c r="DR566" s="78">
        <v>672.8</v>
      </c>
      <c r="DS566" s="78">
        <v>705.75</v>
      </c>
      <c r="DT566" s="78">
        <v>845.81</v>
      </c>
      <c r="DU566" s="78">
        <v>748.55</v>
      </c>
      <c r="DV566" s="78"/>
      <c r="DW566" s="79"/>
      <c r="DX566" s="65" t="s">
        <v>404</v>
      </c>
      <c r="DY566" s="78">
        <v>735.58</v>
      </c>
      <c r="DZ566" s="78">
        <v>755.53</v>
      </c>
      <c r="EA566" s="78">
        <v>764.8</v>
      </c>
      <c r="EB566" s="78">
        <v>534.04</v>
      </c>
      <c r="EC566" s="78"/>
      <c r="ED566" s="79">
        <v>497.91</v>
      </c>
      <c r="EE566" s="65" t="s">
        <v>405</v>
      </c>
      <c r="EF566" s="68">
        <v>0.28962001853568098</v>
      </c>
      <c r="EG566" s="78">
        <v>698.56</v>
      </c>
      <c r="EH566" s="78">
        <v>750.04</v>
      </c>
      <c r="EI566" s="78">
        <v>654.08000000000004</v>
      </c>
      <c r="EJ566" s="78"/>
      <c r="EK566" s="78">
        <v>457.52</v>
      </c>
      <c r="EL566" s="79">
        <v>317.89999999999998</v>
      </c>
      <c r="EM566" s="65" t="s">
        <v>406</v>
      </c>
      <c r="EN566" s="78">
        <v>742.34</v>
      </c>
      <c r="EO566" s="78">
        <v>728.18</v>
      </c>
      <c r="EP566" s="78">
        <v>687.64</v>
      </c>
      <c r="EQ566" s="78"/>
      <c r="ER566" s="78"/>
      <c r="ES566" s="79">
        <v>514.23</v>
      </c>
      <c r="ET566" s="65" t="s">
        <v>407</v>
      </c>
      <c r="EU566" s="68">
        <v>1.4234875444839901</v>
      </c>
      <c r="EV566" s="78">
        <v>704.64</v>
      </c>
      <c r="EW566" s="78">
        <v>747.12</v>
      </c>
      <c r="EX566" s="78">
        <v>747.12</v>
      </c>
      <c r="EY566" s="78"/>
      <c r="EZ566" s="78"/>
      <c r="FA566" s="79">
        <v>300.02999999999997</v>
      </c>
      <c r="FB566" s="65" t="s">
        <v>408</v>
      </c>
      <c r="FC566" s="78">
        <v>756.38</v>
      </c>
      <c r="FD566" s="78">
        <v>767.09</v>
      </c>
      <c r="FE566" s="78">
        <v>702.32</v>
      </c>
      <c r="FF566" s="78"/>
      <c r="FG566" s="78"/>
      <c r="FH566" s="79"/>
      <c r="FI566" s="65" t="s">
        <v>409</v>
      </c>
      <c r="FJ566" s="78">
        <v>707.43</v>
      </c>
      <c r="FK566" s="78">
        <v>732.71</v>
      </c>
      <c r="FL566" s="78">
        <v>412.88</v>
      </c>
      <c r="FM566" s="78">
        <v>463.77</v>
      </c>
      <c r="FN566" s="78"/>
      <c r="FO566" s="79">
        <v>491.4</v>
      </c>
      <c r="FP566" s="65" t="s">
        <v>410</v>
      </c>
      <c r="FQ566" s="68">
        <v>0.2371072910492</v>
      </c>
      <c r="FR566" s="78">
        <v>690.99</v>
      </c>
      <c r="FS566" s="78">
        <v>731.7</v>
      </c>
      <c r="FT566" s="78">
        <v>689.72</v>
      </c>
      <c r="FU566" s="78">
        <v>559.71</v>
      </c>
      <c r="FV566" s="78">
        <v>499.56</v>
      </c>
      <c r="FW566" s="79">
        <v>328.73</v>
      </c>
      <c r="FX566" s="65" t="s">
        <v>411</v>
      </c>
      <c r="FY566" s="78">
        <v>725.3</v>
      </c>
      <c r="FZ566" s="78">
        <v>760.93</v>
      </c>
      <c r="GA566" s="78">
        <v>762.82</v>
      </c>
      <c r="GB566" s="78">
        <v>697.62</v>
      </c>
      <c r="GC566" s="78"/>
      <c r="GD566" s="79">
        <v>526.65</v>
      </c>
      <c r="GE566" s="65" t="s">
        <v>412</v>
      </c>
      <c r="GF566" s="68">
        <v>0.226162475122128</v>
      </c>
      <c r="GG566" s="78">
        <v>692.3</v>
      </c>
      <c r="GH566" s="78">
        <v>738.65</v>
      </c>
      <c r="GI566" s="78">
        <v>603.85</v>
      </c>
      <c r="GJ566" s="78">
        <v>606.12</v>
      </c>
      <c r="GK566" s="78"/>
      <c r="GL566" s="79">
        <v>447.02</v>
      </c>
      <c r="GM566" s="65" t="s">
        <v>413</v>
      </c>
      <c r="GN566" s="68">
        <v>0.11685382754712099</v>
      </c>
      <c r="GO566" s="78">
        <v>725.19</v>
      </c>
      <c r="GP566" s="78">
        <v>786.4</v>
      </c>
      <c r="GQ566" s="78">
        <v>671.26</v>
      </c>
      <c r="GR566" s="78">
        <v>590.80999999999995</v>
      </c>
      <c r="GS566" s="78"/>
      <c r="GT566" s="79"/>
      <c r="GU566" s="65" t="s">
        <v>414</v>
      </c>
      <c r="GV566" s="68">
        <v>1</v>
      </c>
      <c r="GW566" s="78">
        <v>653.82000000000005</v>
      </c>
      <c r="GX566" s="78">
        <v>679.55</v>
      </c>
      <c r="GY566" s="78">
        <v>644.33000000000004</v>
      </c>
      <c r="GZ566" s="78">
        <v>552</v>
      </c>
      <c r="HA566" s="78"/>
      <c r="HB566" s="79">
        <v>522.51</v>
      </c>
      <c r="HC566" s="65" t="s">
        <v>415</v>
      </c>
      <c r="HD566" s="68">
        <v>1</v>
      </c>
      <c r="HE566" s="78">
        <v>674.83</v>
      </c>
      <c r="HF566" s="78">
        <v>738.95</v>
      </c>
      <c r="HG566" s="78"/>
      <c r="HH566" s="78">
        <v>507.48</v>
      </c>
      <c r="HI566" s="78">
        <v>500.85</v>
      </c>
      <c r="HJ566" s="79">
        <v>498.39</v>
      </c>
      <c r="HK566" s="85" t="s">
        <v>416</v>
      </c>
      <c r="HL566" s="68">
        <v>1.1641443538998799</v>
      </c>
      <c r="HM566" s="78">
        <v>645.09</v>
      </c>
      <c r="HN566" s="78">
        <v>690.54</v>
      </c>
      <c r="HO566" s="78">
        <v>665.75</v>
      </c>
      <c r="HP566" s="78"/>
      <c r="HQ566" s="78"/>
      <c r="HR566" s="79"/>
    </row>
    <row r="567" spans="1:226" x14ac:dyDescent="0.25">
      <c r="A567" s="81">
        <v>41470</v>
      </c>
      <c r="B567" s="82" t="s">
        <v>387</v>
      </c>
      <c r="C567" s="83">
        <v>694.39038963078144</v>
      </c>
      <c r="D567" s="83">
        <v>726.43725803848974</v>
      </c>
      <c r="E567" s="83">
        <v>696.65438756816786</v>
      </c>
      <c r="F567" s="83">
        <v>560.07362556237888</v>
      </c>
      <c r="G567" s="83">
        <v>484.30076416337283</v>
      </c>
      <c r="H567" s="84">
        <v>431.6938763149949</v>
      </c>
      <c r="I567" s="82" t="s">
        <v>388</v>
      </c>
      <c r="J567" s="83">
        <v>711.48193167706791</v>
      </c>
      <c r="K567" s="83">
        <v>730.64607785160285</v>
      </c>
      <c r="L567" s="83">
        <v>691.11489527185881</v>
      </c>
      <c r="M567" s="83">
        <v>556.52175118501486</v>
      </c>
      <c r="N567" s="83"/>
      <c r="O567" s="84">
        <v>505.89401984059072</v>
      </c>
      <c r="P567" s="65" t="s">
        <v>389</v>
      </c>
      <c r="Q567" s="78">
        <v>695.96</v>
      </c>
      <c r="R567" s="78">
        <v>730.58</v>
      </c>
      <c r="S567" s="78">
        <v>683.15</v>
      </c>
      <c r="T567" s="78">
        <v>517</v>
      </c>
      <c r="U567" s="78"/>
      <c r="V567" s="79"/>
      <c r="W567" s="65" t="s">
        <v>390</v>
      </c>
      <c r="X567" s="78">
        <v>715.36</v>
      </c>
      <c r="Y567" s="78">
        <v>743.22</v>
      </c>
      <c r="Z567" s="78">
        <v>695.23</v>
      </c>
      <c r="AA567" s="78">
        <v>474.52</v>
      </c>
      <c r="AB567" s="78"/>
      <c r="AC567" s="79">
        <v>552.89</v>
      </c>
      <c r="AD567" s="65" t="s">
        <v>391</v>
      </c>
      <c r="AE567" s="68">
        <v>0.51129972389814904</v>
      </c>
      <c r="AF567" s="78">
        <v>720.45</v>
      </c>
      <c r="AG567" s="78">
        <v>782.44</v>
      </c>
      <c r="AH567" s="78">
        <v>721.96</v>
      </c>
      <c r="AI567" s="78"/>
      <c r="AJ567" s="78"/>
      <c r="AK567" s="79">
        <v>406.38</v>
      </c>
      <c r="AL567" s="69" t="s">
        <v>392</v>
      </c>
      <c r="AM567" s="70">
        <v>1</v>
      </c>
      <c r="AN567" s="78">
        <v>724.21</v>
      </c>
      <c r="AO567" s="78">
        <v>762.72</v>
      </c>
      <c r="AP567" s="78">
        <v>736.04</v>
      </c>
      <c r="AQ567" s="78">
        <v>728.11</v>
      </c>
      <c r="AR567" s="78"/>
      <c r="AS567" s="79"/>
      <c r="AT567" s="65" t="s">
        <v>393</v>
      </c>
      <c r="AU567" s="68">
        <v>3.8446751249519399E-2</v>
      </c>
      <c r="AV567" s="78">
        <v>668.07</v>
      </c>
      <c r="AW567" s="78">
        <v>736.38</v>
      </c>
      <c r="AX567" s="78">
        <v>684.3</v>
      </c>
      <c r="AY567" s="78">
        <v>412.26</v>
      </c>
      <c r="AZ567" s="78"/>
      <c r="BA567" s="79">
        <v>455.11</v>
      </c>
      <c r="BB567" s="65" t="s">
        <v>394</v>
      </c>
      <c r="BC567" s="78">
        <v>720.29</v>
      </c>
      <c r="BD567" s="78">
        <v>741.36</v>
      </c>
      <c r="BE567" s="78">
        <v>690.87</v>
      </c>
      <c r="BF567" s="78"/>
      <c r="BG567" s="78"/>
      <c r="BH567" s="79">
        <v>513.54</v>
      </c>
      <c r="BI567" s="65" t="s">
        <v>395</v>
      </c>
      <c r="BJ567" s="68">
        <v>0.13409139669598799</v>
      </c>
      <c r="BK567" s="78">
        <v>787.25</v>
      </c>
      <c r="BL567" s="78">
        <v>800.26</v>
      </c>
      <c r="BM567" s="78">
        <v>830.94</v>
      </c>
      <c r="BN567" s="78">
        <v>574.58000000000004</v>
      </c>
      <c r="BO567" s="78"/>
      <c r="BP567" s="79"/>
      <c r="BQ567" s="65" t="s">
        <v>396</v>
      </c>
      <c r="BR567" s="68">
        <v>1</v>
      </c>
      <c r="BS567" s="78">
        <v>681.4</v>
      </c>
      <c r="BT567" s="78">
        <v>694.58</v>
      </c>
      <c r="BU567" s="78">
        <v>708.22</v>
      </c>
      <c r="BV567" s="78"/>
      <c r="BW567" s="78"/>
      <c r="BX567" s="79">
        <v>538.41</v>
      </c>
      <c r="BY567" s="65" t="s">
        <v>397</v>
      </c>
      <c r="BZ567" s="78">
        <v>734.38</v>
      </c>
      <c r="CA567" s="78">
        <v>757.37</v>
      </c>
      <c r="CB567" s="78">
        <v>667.35</v>
      </c>
      <c r="CC567" s="78">
        <v>545.87</v>
      </c>
      <c r="CD567" s="78"/>
      <c r="CE567" s="79">
        <v>589.09</v>
      </c>
      <c r="CF567" s="65" t="s">
        <v>398</v>
      </c>
      <c r="CG567" s="78">
        <v>717.43</v>
      </c>
      <c r="CH567" s="78">
        <v>751.72</v>
      </c>
      <c r="CI567" s="78">
        <v>725.79</v>
      </c>
      <c r="CJ567" s="78"/>
      <c r="CK567" s="78"/>
      <c r="CL567" s="79"/>
      <c r="CM567" s="65" t="s">
        <v>399</v>
      </c>
      <c r="CN567" s="78">
        <v>672.03</v>
      </c>
      <c r="CO567" s="78">
        <v>685.93</v>
      </c>
      <c r="CP567" s="78">
        <v>710.87</v>
      </c>
      <c r="CQ567" s="78">
        <v>537.64</v>
      </c>
      <c r="CR567" s="78"/>
      <c r="CS567" s="79">
        <v>667.69</v>
      </c>
      <c r="CT567" s="65" t="s">
        <v>400</v>
      </c>
      <c r="CU567" s="78">
        <v>697.98</v>
      </c>
      <c r="CV567" s="78">
        <v>781.64</v>
      </c>
      <c r="CW567" s="78">
        <v>704.42</v>
      </c>
      <c r="CX567" s="78">
        <v>559.29</v>
      </c>
      <c r="CY567" s="78"/>
      <c r="CZ567" s="79"/>
      <c r="DA567" s="65" t="s">
        <v>401</v>
      </c>
      <c r="DB567" s="68">
        <v>0.132775675496249</v>
      </c>
      <c r="DC567" s="78">
        <v>655.73</v>
      </c>
      <c r="DD567" s="78">
        <v>690.57</v>
      </c>
      <c r="DE567" s="78">
        <v>651.26</v>
      </c>
      <c r="DF567" s="78">
        <v>696.81</v>
      </c>
      <c r="DG567" s="78"/>
      <c r="DH567" s="79">
        <v>519.5</v>
      </c>
      <c r="DI567" s="65" t="s">
        <v>402</v>
      </c>
      <c r="DJ567" s="68">
        <v>3.4245402554706999E-3</v>
      </c>
      <c r="DK567" s="78">
        <v>713.92</v>
      </c>
      <c r="DL567" s="78">
        <v>765.15</v>
      </c>
      <c r="DM567" s="78">
        <v>765.15</v>
      </c>
      <c r="DN567" s="78">
        <v>496.24</v>
      </c>
      <c r="DO567" s="78"/>
      <c r="DP567" s="79">
        <v>634.79999999999995</v>
      </c>
      <c r="DQ567" s="65" t="s">
        <v>403</v>
      </c>
      <c r="DR567" s="78">
        <v>672.8</v>
      </c>
      <c r="DS567" s="78">
        <v>705.75</v>
      </c>
      <c r="DT567" s="78">
        <v>844.1</v>
      </c>
      <c r="DU567" s="78">
        <v>753.09</v>
      </c>
      <c r="DV567" s="78"/>
      <c r="DW567" s="79"/>
      <c r="DX567" s="65" t="s">
        <v>404</v>
      </c>
      <c r="DY567" s="78">
        <v>727.91</v>
      </c>
      <c r="DZ567" s="78">
        <v>748.48</v>
      </c>
      <c r="EA567" s="78">
        <v>755.67</v>
      </c>
      <c r="EB567" s="78">
        <v>538.5</v>
      </c>
      <c r="EC567" s="78"/>
      <c r="ED567" s="79">
        <v>493.04</v>
      </c>
      <c r="EE567" s="65" t="s">
        <v>405</v>
      </c>
      <c r="EF567" s="68">
        <v>0.28962001853568098</v>
      </c>
      <c r="EG567" s="78">
        <v>679.63</v>
      </c>
      <c r="EH567" s="78">
        <v>723.44</v>
      </c>
      <c r="EI567" s="78">
        <v>651.45000000000005</v>
      </c>
      <c r="EJ567" s="78"/>
      <c r="EK567" s="78">
        <v>460.12</v>
      </c>
      <c r="EL567" s="79">
        <v>320.54000000000002</v>
      </c>
      <c r="EM567" s="65" t="s">
        <v>406</v>
      </c>
      <c r="EN567" s="78">
        <v>703.81</v>
      </c>
      <c r="EO567" s="78">
        <v>707.03</v>
      </c>
      <c r="EP567" s="78">
        <v>666.62</v>
      </c>
      <c r="EQ567" s="78"/>
      <c r="ER567" s="78"/>
      <c r="ES567" s="79">
        <v>498.38</v>
      </c>
      <c r="ET567" s="65" t="s">
        <v>407</v>
      </c>
      <c r="EU567" s="68">
        <v>1.4232849416453199</v>
      </c>
      <c r="EV567" s="78">
        <v>690.72</v>
      </c>
      <c r="EW567" s="78">
        <v>716.72</v>
      </c>
      <c r="EX567" s="78">
        <v>716.72</v>
      </c>
      <c r="EY567" s="78"/>
      <c r="EZ567" s="78"/>
      <c r="FA567" s="79">
        <v>300.57</v>
      </c>
      <c r="FB567" s="65" t="s">
        <v>408</v>
      </c>
      <c r="FC567" s="78">
        <v>756.38</v>
      </c>
      <c r="FD567" s="78">
        <v>767.09</v>
      </c>
      <c r="FE567" s="78">
        <v>702.32</v>
      </c>
      <c r="FF567" s="78"/>
      <c r="FG567" s="78"/>
      <c r="FH567" s="79"/>
      <c r="FI567" s="65" t="s">
        <v>409</v>
      </c>
      <c r="FJ567" s="78">
        <v>695.86</v>
      </c>
      <c r="FK567" s="78">
        <v>726.1</v>
      </c>
      <c r="FL567" s="78">
        <v>414.53</v>
      </c>
      <c r="FM567" s="78">
        <v>468.77</v>
      </c>
      <c r="FN567" s="78"/>
      <c r="FO567" s="79">
        <v>484.79</v>
      </c>
      <c r="FP567" s="65" t="s">
        <v>410</v>
      </c>
      <c r="FQ567" s="68">
        <v>0.23334500058336299</v>
      </c>
      <c r="FR567" s="78">
        <v>671.5</v>
      </c>
      <c r="FS567" s="78">
        <v>714.37</v>
      </c>
      <c r="FT567" s="78">
        <v>685.08</v>
      </c>
      <c r="FU567" s="78">
        <v>551.84</v>
      </c>
      <c r="FV567" s="78">
        <v>483.83</v>
      </c>
      <c r="FW567" s="79">
        <v>324.47000000000003</v>
      </c>
      <c r="FX567" s="65" t="s">
        <v>411</v>
      </c>
      <c r="FY567" s="78">
        <v>708.23</v>
      </c>
      <c r="FZ567" s="78">
        <v>754.42</v>
      </c>
      <c r="GA567" s="78">
        <v>754.69</v>
      </c>
      <c r="GB567" s="78">
        <v>691.43</v>
      </c>
      <c r="GC567" s="78"/>
      <c r="GD567" s="79">
        <v>526.65</v>
      </c>
      <c r="GE567" s="65" t="s">
        <v>412</v>
      </c>
      <c r="GF567" s="68">
        <v>0.22606022244325899</v>
      </c>
      <c r="GG567" s="78">
        <v>676.04</v>
      </c>
      <c r="GH567" s="78">
        <v>739.87</v>
      </c>
      <c r="GI567" s="78">
        <v>603.58000000000004</v>
      </c>
      <c r="GJ567" s="78">
        <v>605.84</v>
      </c>
      <c r="GK567" s="78"/>
      <c r="GL567" s="79">
        <v>450.68</v>
      </c>
      <c r="GM567" s="65" t="s">
        <v>413</v>
      </c>
      <c r="GN567" s="68">
        <v>0.114470174795957</v>
      </c>
      <c r="GO567" s="78">
        <v>710.4</v>
      </c>
      <c r="GP567" s="78">
        <v>761.2</v>
      </c>
      <c r="GQ567" s="78">
        <v>663.24</v>
      </c>
      <c r="GR567" s="78">
        <v>582.30999999999995</v>
      </c>
      <c r="GS567" s="78"/>
      <c r="GT567" s="79"/>
      <c r="GU567" s="65" t="s">
        <v>414</v>
      </c>
      <c r="GV567" s="68">
        <v>1</v>
      </c>
      <c r="GW567" s="78">
        <v>653.82000000000005</v>
      </c>
      <c r="GX567" s="78">
        <v>679.55</v>
      </c>
      <c r="GY567" s="78">
        <v>644.33000000000004</v>
      </c>
      <c r="GZ567" s="78">
        <v>552</v>
      </c>
      <c r="HA567" s="78"/>
      <c r="HB567" s="79">
        <v>522.51</v>
      </c>
      <c r="HC567" s="65" t="s">
        <v>415</v>
      </c>
      <c r="HD567" s="68">
        <v>1</v>
      </c>
      <c r="HE567" s="78">
        <v>664</v>
      </c>
      <c r="HF567" s="78">
        <v>725.62</v>
      </c>
      <c r="HG567" s="78"/>
      <c r="HH567" s="78">
        <v>502.08</v>
      </c>
      <c r="HI567" s="78">
        <v>495.44</v>
      </c>
      <c r="HJ567" s="79">
        <v>498.39</v>
      </c>
      <c r="HK567" s="85" t="s">
        <v>416</v>
      </c>
      <c r="HL567" s="68">
        <v>1.15647045217995</v>
      </c>
      <c r="HM567" s="78">
        <v>630.33000000000004</v>
      </c>
      <c r="HN567" s="78">
        <v>677.46</v>
      </c>
      <c r="HO567" s="78">
        <v>656.71</v>
      </c>
      <c r="HP567" s="78"/>
      <c r="HQ567" s="78"/>
      <c r="HR567" s="79"/>
    </row>
    <row r="568" spans="1:226" x14ac:dyDescent="0.25">
      <c r="A568" s="81">
        <v>41463</v>
      </c>
      <c r="B568" s="82" t="s">
        <v>387</v>
      </c>
      <c r="C568" s="83">
        <v>677.22979475153602</v>
      </c>
      <c r="D568" s="83">
        <v>712.63476114112677</v>
      </c>
      <c r="E568" s="83">
        <v>679.98310157391199</v>
      </c>
      <c r="F568" s="83">
        <v>555.07890920652756</v>
      </c>
      <c r="G568" s="83">
        <v>476.63247694334643</v>
      </c>
      <c r="H568" s="84">
        <v>428.30176649289137</v>
      </c>
      <c r="I568" s="82" t="s">
        <v>388</v>
      </c>
      <c r="J568" s="83">
        <v>693.16602914764053</v>
      </c>
      <c r="K568" s="83">
        <v>717.06396175980228</v>
      </c>
      <c r="L568" s="83">
        <v>673.91532816590313</v>
      </c>
      <c r="M568" s="83">
        <v>551.69018877334827</v>
      </c>
      <c r="N568" s="83"/>
      <c r="O568" s="84">
        <v>498.76674660554647</v>
      </c>
      <c r="P568" s="65" t="s">
        <v>389</v>
      </c>
      <c r="Q568" s="78">
        <v>671.79</v>
      </c>
      <c r="R568" s="78">
        <v>714.75</v>
      </c>
      <c r="S568" s="78">
        <v>680.25</v>
      </c>
      <c r="T568" s="78">
        <v>511</v>
      </c>
      <c r="U568" s="78"/>
      <c r="V568" s="79"/>
      <c r="W568" s="65" t="s">
        <v>390</v>
      </c>
      <c r="X568" s="78">
        <v>684.78</v>
      </c>
      <c r="Y568" s="78">
        <v>723.88</v>
      </c>
      <c r="Z568" s="78">
        <v>666.96</v>
      </c>
      <c r="AA568" s="78">
        <v>464.64</v>
      </c>
      <c r="AB568" s="78"/>
      <c r="AC568" s="79">
        <v>529.75</v>
      </c>
      <c r="AD568" s="65" t="s">
        <v>391</v>
      </c>
      <c r="AE568" s="68">
        <v>0.51129972389814904</v>
      </c>
      <c r="AF568" s="78">
        <v>713.75</v>
      </c>
      <c r="AG568" s="78">
        <v>772.25</v>
      </c>
      <c r="AH568" s="78">
        <v>697.92</v>
      </c>
      <c r="AI568" s="78"/>
      <c r="AJ568" s="78"/>
      <c r="AK568" s="79">
        <v>400.3</v>
      </c>
      <c r="AL568" s="69" t="s">
        <v>392</v>
      </c>
      <c r="AM568" s="70">
        <v>1</v>
      </c>
      <c r="AN568" s="78">
        <v>724.21</v>
      </c>
      <c r="AO568" s="78">
        <v>762.72</v>
      </c>
      <c r="AP568" s="78">
        <v>736.04</v>
      </c>
      <c r="AQ568" s="78">
        <v>728.11</v>
      </c>
      <c r="AR568" s="78"/>
      <c r="AS568" s="79"/>
      <c r="AT568" s="65" t="s">
        <v>393</v>
      </c>
      <c r="AU568" s="68">
        <v>3.8553473667977498E-2</v>
      </c>
      <c r="AV568" s="78">
        <v>655.08000000000004</v>
      </c>
      <c r="AW568" s="78">
        <v>721.54</v>
      </c>
      <c r="AX568" s="78">
        <v>675.75</v>
      </c>
      <c r="AY568" s="78">
        <v>413.37</v>
      </c>
      <c r="AZ568" s="78"/>
      <c r="BA568" s="79">
        <v>458</v>
      </c>
      <c r="BB568" s="65" t="s">
        <v>394</v>
      </c>
      <c r="BC568" s="78">
        <v>698.44</v>
      </c>
      <c r="BD568" s="78">
        <v>730.44</v>
      </c>
      <c r="BE568" s="78">
        <v>668.82</v>
      </c>
      <c r="BF568" s="78"/>
      <c r="BG568" s="78"/>
      <c r="BH568" s="79">
        <v>513.54</v>
      </c>
      <c r="BI568" s="65" t="s">
        <v>395</v>
      </c>
      <c r="BJ568" s="68">
        <v>0.13405903960103999</v>
      </c>
      <c r="BK568" s="78">
        <v>768.83</v>
      </c>
      <c r="BL568" s="78">
        <v>796.85</v>
      </c>
      <c r="BM568" s="78">
        <v>827.52</v>
      </c>
      <c r="BN568" s="78">
        <v>574.44000000000005</v>
      </c>
      <c r="BO568" s="78"/>
      <c r="BP568" s="79"/>
      <c r="BQ568" s="65" t="s">
        <v>396</v>
      </c>
      <c r="BR568" s="68">
        <v>1</v>
      </c>
      <c r="BS568" s="78">
        <v>654.73</v>
      </c>
      <c r="BT568" s="78">
        <v>682.91</v>
      </c>
      <c r="BU568" s="78">
        <v>730.72</v>
      </c>
      <c r="BV568" s="78"/>
      <c r="BW568" s="78"/>
      <c r="BX568" s="79">
        <v>538.41</v>
      </c>
      <c r="BY568" s="65" t="s">
        <v>397</v>
      </c>
      <c r="BZ568" s="78">
        <v>710.54</v>
      </c>
      <c r="CA568" s="78">
        <v>736.43</v>
      </c>
      <c r="CB568" s="78">
        <v>654.66999999999996</v>
      </c>
      <c r="CC568" s="78">
        <v>541.12</v>
      </c>
      <c r="CD568" s="78"/>
      <c r="CE568" s="79">
        <v>588.65</v>
      </c>
      <c r="CF568" s="65" t="s">
        <v>398</v>
      </c>
      <c r="CG568" s="78">
        <v>698.88</v>
      </c>
      <c r="CH568" s="78">
        <v>736.39</v>
      </c>
      <c r="CI568" s="78">
        <v>720.15</v>
      </c>
      <c r="CJ568" s="78"/>
      <c r="CK568" s="78"/>
      <c r="CL568" s="79"/>
      <c r="CM568" s="65" t="s">
        <v>399</v>
      </c>
      <c r="CN568" s="78">
        <v>662.42</v>
      </c>
      <c r="CO568" s="78">
        <v>675.4</v>
      </c>
      <c r="CP568" s="78">
        <v>699.84</v>
      </c>
      <c r="CQ568" s="78">
        <v>533.16</v>
      </c>
      <c r="CR568" s="78"/>
      <c r="CS568" s="79">
        <v>666.1</v>
      </c>
      <c r="CT568" s="65" t="s">
        <v>400</v>
      </c>
      <c r="CU568" s="78">
        <v>681.43</v>
      </c>
      <c r="CV568" s="78">
        <v>768.15</v>
      </c>
      <c r="CW568" s="78">
        <v>686.46</v>
      </c>
      <c r="CX568" s="78">
        <v>551.79</v>
      </c>
      <c r="CY568" s="78"/>
      <c r="CZ568" s="79"/>
      <c r="DA568" s="65" t="s">
        <v>401</v>
      </c>
      <c r="DB568" s="68">
        <v>0.13301409949454601</v>
      </c>
      <c r="DC568" s="78">
        <v>661.59</v>
      </c>
      <c r="DD568" s="78">
        <v>685.32</v>
      </c>
      <c r="DE568" s="78">
        <v>642.86</v>
      </c>
      <c r="DF568" s="78">
        <v>698.06</v>
      </c>
      <c r="DG568" s="78"/>
      <c r="DH568" s="79">
        <v>520.42999999999995</v>
      </c>
      <c r="DI568" s="65" t="s">
        <v>402</v>
      </c>
      <c r="DJ568" s="68">
        <v>3.3953551541491202E-3</v>
      </c>
      <c r="DK568" s="78">
        <v>685.07</v>
      </c>
      <c r="DL568" s="78">
        <v>736.74</v>
      </c>
      <c r="DM568" s="78">
        <v>736.74</v>
      </c>
      <c r="DN568" s="78">
        <v>505.18</v>
      </c>
      <c r="DO568" s="78"/>
      <c r="DP568" s="79">
        <v>618.09</v>
      </c>
      <c r="DQ568" s="65" t="s">
        <v>403</v>
      </c>
      <c r="DR568" s="78">
        <v>672.8</v>
      </c>
      <c r="DS568" s="78">
        <v>705.75</v>
      </c>
      <c r="DT568" s="78">
        <v>841.07</v>
      </c>
      <c r="DU568" s="78">
        <v>750.92</v>
      </c>
      <c r="DV568" s="78"/>
      <c r="DW568" s="79"/>
      <c r="DX568" s="65" t="s">
        <v>404</v>
      </c>
      <c r="DY568" s="78">
        <v>710.19</v>
      </c>
      <c r="DZ568" s="78">
        <v>731.29</v>
      </c>
      <c r="EA568" s="78">
        <v>753.86</v>
      </c>
      <c r="EB568" s="78">
        <v>534.48</v>
      </c>
      <c r="EC568" s="78"/>
      <c r="ED568" s="79">
        <v>484.37</v>
      </c>
      <c r="EE568" s="65" t="s">
        <v>405</v>
      </c>
      <c r="EF568" s="68">
        <v>0.28962001853568098</v>
      </c>
      <c r="EG568" s="78">
        <v>653.64</v>
      </c>
      <c r="EH568" s="78">
        <v>709.61</v>
      </c>
      <c r="EI568" s="78">
        <v>645.70000000000005</v>
      </c>
      <c r="EJ568" s="78"/>
      <c r="EK568" s="78">
        <v>450.85</v>
      </c>
      <c r="EL568" s="79">
        <v>316.86</v>
      </c>
      <c r="EM568" s="65" t="s">
        <v>406</v>
      </c>
      <c r="EN568" s="78">
        <v>703.81</v>
      </c>
      <c r="EO568" s="78">
        <v>707.03</v>
      </c>
      <c r="EP568" s="78">
        <v>666.62</v>
      </c>
      <c r="EQ568" s="78"/>
      <c r="ER568" s="78"/>
      <c r="ES568" s="79">
        <v>498.38</v>
      </c>
      <c r="ET568" s="65" t="s">
        <v>407</v>
      </c>
      <c r="EU568" s="68">
        <v>1.42429853297251</v>
      </c>
      <c r="EV568" s="78">
        <v>678.85</v>
      </c>
      <c r="EW568" s="78">
        <v>710.75</v>
      </c>
      <c r="EX568" s="78">
        <v>710.75</v>
      </c>
      <c r="EY568" s="78"/>
      <c r="EZ568" s="78"/>
      <c r="FA568" s="79">
        <v>301.97000000000003</v>
      </c>
      <c r="FB568" s="65" t="s">
        <v>408</v>
      </c>
      <c r="FC568" s="78">
        <v>756.38</v>
      </c>
      <c r="FD568" s="78">
        <v>767.09</v>
      </c>
      <c r="FE568" s="78">
        <v>702.32</v>
      </c>
      <c r="FF568" s="78"/>
      <c r="FG568" s="78"/>
      <c r="FH568" s="79"/>
      <c r="FI568" s="65" t="s">
        <v>409</v>
      </c>
      <c r="FJ568" s="78">
        <v>679.33</v>
      </c>
      <c r="FK568" s="78">
        <v>717.84</v>
      </c>
      <c r="FL568" s="78">
        <v>402.96</v>
      </c>
      <c r="FM568" s="78">
        <v>463.77</v>
      </c>
      <c r="FN568" s="78"/>
      <c r="FO568" s="79">
        <v>470.74</v>
      </c>
      <c r="FP568" s="65" t="s">
        <v>410</v>
      </c>
      <c r="FQ568" s="68">
        <v>0.232780092646477</v>
      </c>
      <c r="FR568" s="78">
        <v>645.21</v>
      </c>
      <c r="FS568" s="78">
        <v>690.3</v>
      </c>
      <c r="FT568" s="78">
        <v>678.85</v>
      </c>
      <c r="FU568" s="78">
        <v>546.41999999999996</v>
      </c>
      <c r="FV568" s="78">
        <v>476.16</v>
      </c>
      <c r="FW568" s="79">
        <v>325.35000000000002</v>
      </c>
      <c r="FX568" s="65" t="s">
        <v>411</v>
      </c>
      <c r="FY568" s="78">
        <v>687.9</v>
      </c>
      <c r="FZ568" s="78">
        <v>738.97</v>
      </c>
      <c r="GA568" s="78">
        <v>744.13</v>
      </c>
      <c r="GB568" s="78">
        <v>687.89</v>
      </c>
      <c r="GC568" s="78"/>
      <c r="GD568" s="79">
        <v>526.65</v>
      </c>
      <c r="GE568" s="65" t="s">
        <v>412</v>
      </c>
      <c r="GF568" s="68">
        <v>0.22480498167839399</v>
      </c>
      <c r="GG568" s="78">
        <v>653.42999999999995</v>
      </c>
      <c r="GH568" s="78">
        <v>709.84</v>
      </c>
      <c r="GI568" s="78">
        <v>600.23</v>
      </c>
      <c r="GJ568" s="78">
        <v>602.48</v>
      </c>
      <c r="GK568" s="78"/>
      <c r="GL568" s="79">
        <v>462.73</v>
      </c>
      <c r="GM568" s="65" t="s">
        <v>413</v>
      </c>
      <c r="GN568" s="68">
        <v>0.113768231359075</v>
      </c>
      <c r="GO568" s="78">
        <v>687.84</v>
      </c>
      <c r="GP568" s="78">
        <v>751.99</v>
      </c>
      <c r="GQ568" s="78">
        <v>657.26</v>
      </c>
      <c r="GR568" s="78">
        <v>571.79999999999995</v>
      </c>
      <c r="GS568" s="78"/>
      <c r="GT568" s="79"/>
      <c r="GU568" s="65" t="s">
        <v>414</v>
      </c>
      <c r="GV568" s="68">
        <v>1</v>
      </c>
      <c r="GW568" s="78">
        <v>655.46</v>
      </c>
      <c r="GX568" s="78">
        <v>671.35</v>
      </c>
      <c r="GY568" s="78">
        <v>632.04</v>
      </c>
      <c r="GZ568" s="78">
        <v>552</v>
      </c>
      <c r="HA568" s="78"/>
      <c r="HB568" s="79">
        <v>522.51</v>
      </c>
      <c r="HC568" s="65" t="s">
        <v>415</v>
      </c>
      <c r="HD568" s="68">
        <v>1</v>
      </c>
      <c r="HE568" s="78">
        <v>663.16</v>
      </c>
      <c r="HF568" s="78">
        <v>724.78</v>
      </c>
      <c r="HG568" s="78"/>
      <c r="HH568" s="78">
        <v>494.94</v>
      </c>
      <c r="HI568" s="78">
        <v>488.3</v>
      </c>
      <c r="HJ568" s="79">
        <v>497.55</v>
      </c>
      <c r="HK568" s="85" t="s">
        <v>416</v>
      </c>
      <c r="HL568" s="68">
        <v>1.1606313834726101</v>
      </c>
      <c r="HM568" s="78">
        <v>621.22</v>
      </c>
      <c r="HN568" s="78">
        <v>669.21</v>
      </c>
      <c r="HO568" s="78">
        <v>653.55999999999995</v>
      </c>
      <c r="HP568" s="78"/>
      <c r="HQ568" s="78"/>
      <c r="HR568" s="79"/>
    </row>
    <row r="569" spans="1:226" x14ac:dyDescent="0.25">
      <c r="A569" s="81">
        <v>41456</v>
      </c>
      <c r="B569" s="82" t="s">
        <v>387</v>
      </c>
      <c r="C569" s="83">
        <v>672.31841315485212</v>
      </c>
      <c r="D569" s="83">
        <v>706.5061985180522</v>
      </c>
      <c r="E569" s="83">
        <v>666.54224469525695</v>
      </c>
      <c r="F569" s="83">
        <v>554.35344187341332</v>
      </c>
      <c r="G569" s="83">
        <v>474.04960474308302</v>
      </c>
      <c r="H569" s="84">
        <v>424.97139652979575</v>
      </c>
      <c r="I569" s="82" t="s">
        <v>388</v>
      </c>
      <c r="J569" s="83">
        <v>687.53559958946414</v>
      </c>
      <c r="K569" s="83">
        <v>709.57906231798063</v>
      </c>
      <c r="L569" s="83">
        <v>660.82497799060206</v>
      </c>
      <c r="M569" s="83">
        <v>550.44417944778513</v>
      </c>
      <c r="N569" s="83"/>
      <c r="O569" s="84">
        <v>492.43030590507175</v>
      </c>
      <c r="P569" s="65" t="s">
        <v>389</v>
      </c>
      <c r="Q569" s="78">
        <v>669.29</v>
      </c>
      <c r="R569" s="78">
        <v>708.08</v>
      </c>
      <c r="S569" s="78">
        <v>669.09</v>
      </c>
      <c r="T569" s="78">
        <v>511</v>
      </c>
      <c r="U569" s="78"/>
      <c r="V569" s="79"/>
      <c r="W569" s="65" t="s">
        <v>390</v>
      </c>
      <c r="X569" s="78">
        <v>686.43</v>
      </c>
      <c r="Y569" s="78">
        <v>727.52</v>
      </c>
      <c r="Z569" s="78">
        <v>651.34</v>
      </c>
      <c r="AA569" s="78">
        <v>464.17</v>
      </c>
      <c r="AB569" s="78"/>
      <c r="AC569" s="79">
        <v>529.75</v>
      </c>
      <c r="AD569" s="65" t="s">
        <v>391</v>
      </c>
      <c r="AE569" s="68">
        <v>0.51129972389814904</v>
      </c>
      <c r="AF569" s="78">
        <v>716.8</v>
      </c>
      <c r="AG569" s="78">
        <v>774.99</v>
      </c>
      <c r="AH569" s="78">
        <v>697.92</v>
      </c>
      <c r="AI569" s="78"/>
      <c r="AJ569" s="78"/>
      <c r="AK569" s="79">
        <v>400.3</v>
      </c>
      <c r="AL569" s="69" t="s">
        <v>392</v>
      </c>
      <c r="AM569" s="70">
        <v>1</v>
      </c>
      <c r="AN569" s="78">
        <v>723.95</v>
      </c>
      <c r="AO569" s="78">
        <v>762.72</v>
      </c>
      <c r="AP569" s="78">
        <v>736.04</v>
      </c>
      <c r="AQ569" s="78">
        <v>728.11</v>
      </c>
      <c r="AR569" s="78"/>
      <c r="AS569" s="79"/>
      <c r="AT569" s="65" t="s">
        <v>393</v>
      </c>
      <c r="AU569" s="68">
        <v>3.84911470361817E-2</v>
      </c>
      <c r="AV569" s="78">
        <v>652.87</v>
      </c>
      <c r="AW569" s="78">
        <v>718.62</v>
      </c>
      <c r="AX569" s="78">
        <v>668.42</v>
      </c>
      <c r="AY569" s="78">
        <v>414.32</v>
      </c>
      <c r="AZ569" s="78"/>
      <c r="BA569" s="79">
        <v>459.04</v>
      </c>
      <c r="BB569" s="65" t="s">
        <v>394</v>
      </c>
      <c r="BC569" s="78">
        <v>685.84</v>
      </c>
      <c r="BD569" s="78">
        <v>716.99</v>
      </c>
      <c r="BE569" s="78">
        <v>654.30999999999995</v>
      </c>
      <c r="BF569" s="78"/>
      <c r="BG569" s="78"/>
      <c r="BH569" s="79">
        <v>513.54</v>
      </c>
      <c r="BI569" s="65" t="s">
        <v>395</v>
      </c>
      <c r="BJ569" s="68">
        <v>0.134064431365714</v>
      </c>
      <c r="BK569" s="78">
        <v>742.05</v>
      </c>
      <c r="BL569" s="78">
        <v>782.94</v>
      </c>
      <c r="BM569" s="78">
        <v>813.61</v>
      </c>
      <c r="BN569" s="78">
        <v>614.28</v>
      </c>
      <c r="BO569" s="78"/>
      <c r="BP569" s="79"/>
      <c r="BQ569" s="65" t="s">
        <v>396</v>
      </c>
      <c r="BR569" s="68">
        <v>1</v>
      </c>
      <c r="BS569" s="78">
        <v>644.73</v>
      </c>
      <c r="BT569" s="78">
        <v>672.08</v>
      </c>
      <c r="BU569" s="78">
        <v>709.05</v>
      </c>
      <c r="BV569" s="78"/>
      <c r="BW569" s="78"/>
      <c r="BX569" s="79">
        <v>538.41</v>
      </c>
      <c r="BY569" s="65" t="s">
        <v>397</v>
      </c>
      <c r="BZ569" s="78">
        <v>709.83</v>
      </c>
      <c r="CA569" s="78">
        <v>731.45</v>
      </c>
      <c r="CB569" s="78">
        <v>635.94000000000005</v>
      </c>
      <c r="CC569" s="78">
        <v>541.61</v>
      </c>
      <c r="CD569" s="78"/>
      <c r="CE569" s="79">
        <v>580.99</v>
      </c>
      <c r="CF569" s="65" t="s">
        <v>398</v>
      </c>
      <c r="CG569" s="78">
        <v>702.91</v>
      </c>
      <c r="CH569" s="78">
        <v>743.65</v>
      </c>
      <c r="CI569" s="78">
        <v>698.37</v>
      </c>
      <c r="CJ569" s="78"/>
      <c r="CK569" s="78"/>
      <c r="CL569" s="79"/>
      <c r="CM569" s="65" t="s">
        <v>399</v>
      </c>
      <c r="CN569" s="78">
        <v>662.75</v>
      </c>
      <c r="CO569" s="78">
        <v>666.45</v>
      </c>
      <c r="CP569" s="78">
        <v>694.4</v>
      </c>
      <c r="CQ569" s="78">
        <v>527.34</v>
      </c>
      <c r="CR569" s="78"/>
      <c r="CS569" s="79">
        <v>665.85</v>
      </c>
      <c r="CT569" s="65" t="s">
        <v>400</v>
      </c>
      <c r="CU569" s="78">
        <v>683.18</v>
      </c>
      <c r="CV569" s="78">
        <v>766.75</v>
      </c>
      <c r="CW569" s="78">
        <v>667.53</v>
      </c>
      <c r="CX569" s="78">
        <v>541.64</v>
      </c>
      <c r="CY569" s="78"/>
      <c r="CZ569" s="79"/>
      <c r="DA569" s="65" t="s">
        <v>401</v>
      </c>
      <c r="DB569" s="68">
        <v>0.134339987640721</v>
      </c>
      <c r="DC569" s="78">
        <v>668.18</v>
      </c>
      <c r="DD569" s="78">
        <v>692.15</v>
      </c>
      <c r="DE569" s="78">
        <v>649.27</v>
      </c>
      <c r="DF569" s="78">
        <v>705.02</v>
      </c>
      <c r="DG569" s="78"/>
      <c r="DH569" s="79">
        <v>525.62</v>
      </c>
      <c r="DI569" s="65" t="s">
        <v>402</v>
      </c>
      <c r="DJ569" s="68">
        <v>3.4005508892440599E-3</v>
      </c>
      <c r="DK569" s="78">
        <v>685.92</v>
      </c>
      <c r="DL569" s="78">
        <v>732.07</v>
      </c>
      <c r="DM569" s="78">
        <v>732.07</v>
      </c>
      <c r="DN569" s="78">
        <v>492.44</v>
      </c>
      <c r="DO569" s="78"/>
      <c r="DP569" s="79">
        <v>618.54</v>
      </c>
      <c r="DQ569" s="65" t="s">
        <v>403</v>
      </c>
      <c r="DR569" s="78">
        <v>672.8</v>
      </c>
      <c r="DS569" s="78">
        <v>705.75</v>
      </c>
      <c r="DT569" s="78">
        <v>816.06</v>
      </c>
      <c r="DU569" s="78">
        <v>742.92</v>
      </c>
      <c r="DV569" s="78"/>
      <c r="DW569" s="79"/>
      <c r="DX569" s="65" t="s">
        <v>404</v>
      </c>
      <c r="DY569" s="78">
        <v>705.51</v>
      </c>
      <c r="DZ569" s="78">
        <v>726.22</v>
      </c>
      <c r="EA569" s="78">
        <v>745.43</v>
      </c>
      <c r="EB569" s="78">
        <v>529.27</v>
      </c>
      <c r="EC569" s="78"/>
      <c r="ED569" s="79">
        <v>474.74</v>
      </c>
      <c r="EE569" s="65" t="s">
        <v>405</v>
      </c>
      <c r="EF569" s="68">
        <v>0.28962001853568098</v>
      </c>
      <c r="EG569" s="78">
        <v>660.51</v>
      </c>
      <c r="EH569" s="78">
        <v>712</v>
      </c>
      <c r="EI569" s="78">
        <v>624.88</v>
      </c>
      <c r="EJ569" s="78"/>
      <c r="EK569" s="78">
        <v>439.55</v>
      </c>
      <c r="EL569" s="79">
        <v>321.64</v>
      </c>
      <c r="EM569" s="65" t="s">
        <v>406</v>
      </c>
      <c r="EN569" s="78">
        <v>682.14</v>
      </c>
      <c r="EO569" s="78">
        <v>693.37</v>
      </c>
      <c r="EP569" s="78">
        <v>652.66</v>
      </c>
      <c r="EQ569" s="78"/>
      <c r="ER569" s="78"/>
      <c r="ES569" s="79">
        <v>488.57</v>
      </c>
      <c r="ET569" s="65" t="s">
        <v>407</v>
      </c>
      <c r="EU569" s="68">
        <v>1.4240956992309901</v>
      </c>
      <c r="EV569" s="78">
        <v>665.22</v>
      </c>
      <c r="EW569" s="78">
        <v>695.64</v>
      </c>
      <c r="EX569" s="78">
        <v>695.66</v>
      </c>
      <c r="EY569" s="78"/>
      <c r="EZ569" s="78"/>
      <c r="FA569" s="79">
        <v>301.92</v>
      </c>
      <c r="FB569" s="65" t="s">
        <v>408</v>
      </c>
      <c r="FC569" s="78">
        <v>756.38</v>
      </c>
      <c r="FD569" s="78">
        <v>767.09</v>
      </c>
      <c r="FE569" s="78">
        <v>702.32</v>
      </c>
      <c r="FF569" s="78"/>
      <c r="FG569" s="78"/>
      <c r="FH569" s="79"/>
      <c r="FI569" s="65" t="s">
        <v>409</v>
      </c>
      <c r="FJ569" s="78">
        <v>673.55</v>
      </c>
      <c r="FK569" s="78">
        <v>706.27</v>
      </c>
      <c r="FL569" s="78">
        <v>387.26</v>
      </c>
      <c r="FM569" s="78">
        <v>456.77</v>
      </c>
      <c r="FN569" s="78"/>
      <c r="FO569" s="79">
        <v>464.96</v>
      </c>
      <c r="FP569" s="65" t="s">
        <v>410</v>
      </c>
      <c r="FQ569" s="68">
        <v>0.23079231000023101</v>
      </c>
      <c r="FR569" s="78">
        <v>637.58000000000004</v>
      </c>
      <c r="FS569" s="78">
        <v>680.71</v>
      </c>
      <c r="FT569" s="78">
        <v>653.44000000000005</v>
      </c>
      <c r="FU569" s="78">
        <v>541.51</v>
      </c>
      <c r="FV569" s="78">
        <v>472.91</v>
      </c>
      <c r="FW569" s="79">
        <v>323.89999999999998</v>
      </c>
      <c r="FX569" s="65" t="s">
        <v>411</v>
      </c>
      <c r="FY569" s="78">
        <v>686.27</v>
      </c>
      <c r="FZ569" s="78">
        <v>736.54</v>
      </c>
      <c r="GA569" s="78">
        <v>738.43</v>
      </c>
      <c r="GB569" s="78">
        <v>698.51</v>
      </c>
      <c r="GC569" s="78"/>
      <c r="GD569" s="79">
        <v>538.03</v>
      </c>
      <c r="GE569" s="65" t="s">
        <v>412</v>
      </c>
      <c r="GF569" s="68">
        <v>0.22477971587843901</v>
      </c>
      <c r="GG569" s="78">
        <v>653.36</v>
      </c>
      <c r="GH569" s="78">
        <v>709.76</v>
      </c>
      <c r="GI569" s="78">
        <v>600.16</v>
      </c>
      <c r="GJ569" s="78">
        <v>602.41</v>
      </c>
      <c r="GK569" s="78"/>
      <c r="GL569" s="79">
        <v>462.68</v>
      </c>
      <c r="GM569" s="65" t="s">
        <v>413</v>
      </c>
      <c r="GN569" s="68">
        <v>0.11499804503323401</v>
      </c>
      <c r="GO569" s="78">
        <v>672.28</v>
      </c>
      <c r="GP569" s="78">
        <v>746.31</v>
      </c>
      <c r="GQ569" s="78">
        <v>646.24</v>
      </c>
      <c r="GR569" s="78">
        <v>564.87</v>
      </c>
      <c r="GS569" s="78"/>
      <c r="GT569" s="79"/>
      <c r="GU569" s="65" t="s">
        <v>414</v>
      </c>
      <c r="GV569" s="68">
        <v>1</v>
      </c>
      <c r="GW569" s="78">
        <v>655.46</v>
      </c>
      <c r="GX569" s="78">
        <v>671.35</v>
      </c>
      <c r="GY569" s="78">
        <v>632.04</v>
      </c>
      <c r="GZ569" s="78">
        <v>552</v>
      </c>
      <c r="HA569" s="78"/>
      <c r="HB569" s="79">
        <v>522.36</v>
      </c>
      <c r="HC569" s="65" t="s">
        <v>415</v>
      </c>
      <c r="HD569" s="68">
        <v>1</v>
      </c>
      <c r="HE569" s="78">
        <v>662.33</v>
      </c>
      <c r="HF569" s="78">
        <v>723.95</v>
      </c>
      <c r="HG569" s="78"/>
      <c r="HH569" s="78">
        <v>499.91</v>
      </c>
      <c r="HI569" s="78">
        <v>493.27</v>
      </c>
      <c r="HJ569" s="79">
        <v>498.39</v>
      </c>
      <c r="HK569" s="85" t="s">
        <v>416</v>
      </c>
      <c r="HL569" s="68">
        <v>1.16788321167883</v>
      </c>
      <c r="HM569" s="78">
        <v>621.9</v>
      </c>
      <c r="HN569" s="78">
        <v>671.28</v>
      </c>
      <c r="HO569" s="78">
        <v>639.65</v>
      </c>
      <c r="HP569" s="78"/>
      <c r="HQ569" s="78"/>
      <c r="HR569" s="79"/>
    </row>
    <row r="570" spans="1:226" x14ac:dyDescent="0.25">
      <c r="A570" s="81">
        <v>41449</v>
      </c>
      <c r="B570" s="82" t="s">
        <v>387</v>
      </c>
      <c r="C570" s="83">
        <v>669.87253466788832</v>
      </c>
      <c r="D570" s="83">
        <v>702.44235338349336</v>
      </c>
      <c r="E570" s="83">
        <v>664.2966645078692</v>
      </c>
      <c r="F570" s="83">
        <v>551.15035514685337</v>
      </c>
      <c r="G570" s="83">
        <v>473.92383399209484</v>
      </c>
      <c r="H570" s="84">
        <v>423.48752481043874</v>
      </c>
      <c r="I570" s="82" t="s">
        <v>388</v>
      </c>
      <c r="J570" s="83">
        <v>690.80441322734248</v>
      </c>
      <c r="K570" s="83">
        <v>710.69324864135274</v>
      </c>
      <c r="L570" s="83">
        <v>662.21500306297139</v>
      </c>
      <c r="M570" s="83">
        <v>553.94209239206373</v>
      </c>
      <c r="N570" s="83"/>
      <c r="O570" s="84">
        <v>492.3926261324284</v>
      </c>
      <c r="P570" s="65" t="s">
        <v>389</v>
      </c>
      <c r="Q570" s="78">
        <v>666.79</v>
      </c>
      <c r="R570" s="78">
        <v>704.75</v>
      </c>
      <c r="S570" s="78">
        <v>656.24</v>
      </c>
      <c r="T570" s="78">
        <v>511</v>
      </c>
      <c r="U570" s="78"/>
      <c r="V570" s="79"/>
      <c r="W570" s="65" t="s">
        <v>390</v>
      </c>
      <c r="X570" s="78">
        <v>704.61</v>
      </c>
      <c r="Y570" s="78">
        <v>739.5</v>
      </c>
      <c r="Z570" s="78">
        <v>651.34</v>
      </c>
      <c r="AA570" s="78">
        <v>474.07</v>
      </c>
      <c r="AB570" s="78"/>
      <c r="AC570" s="79">
        <v>529.75</v>
      </c>
      <c r="AD570" s="65" t="s">
        <v>391</v>
      </c>
      <c r="AE570" s="68">
        <v>0.51129972389814904</v>
      </c>
      <c r="AF570" s="78">
        <v>726.23</v>
      </c>
      <c r="AG570" s="78">
        <v>780.76</v>
      </c>
      <c r="AH570" s="78">
        <v>697.92</v>
      </c>
      <c r="AI570" s="78"/>
      <c r="AJ570" s="78"/>
      <c r="AK570" s="79">
        <v>400.3</v>
      </c>
      <c r="AL570" s="69" t="s">
        <v>392</v>
      </c>
      <c r="AM570" s="70">
        <v>1</v>
      </c>
      <c r="AN570" s="78">
        <v>724.06</v>
      </c>
      <c r="AO570" s="78">
        <v>762.83</v>
      </c>
      <c r="AP570" s="78">
        <v>737.91</v>
      </c>
      <c r="AQ570" s="78">
        <v>728.11</v>
      </c>
      <c r="AR570" s="78"/>
      <c r="AS570" s="79"/>
      <c r="AT570" s="65" t="s">
        <v>393</v>
      </c>
      <c r="AU570" s="68">
        <v>3.8662284941040001E-2</v>
      </c>
      <c r="AV570" s="78">
        <v>655.78</v>
      </c>
      <c r="AW570" s="78">
        <v>721.82</v>
      </c>
      <c r="AX570" s="78">
        <v>671.39</v>
      </c>
      <c r="AY570" s="78">
        <v>416.16</v>
      </c>
      <c r="AZ570" s="78"/>
      <c r="BA570" s="79">
        <v>461.08</v>
      </c>
      <c r="BB570" s="65" t="s">
        <v>394</v>
      </c>
      <c r="BC570" s="78">
        <v>692.56</v>
      </c>
      <c r="BD570" s="78">
        <v>714.47</v>
      </c>
      <c r="BE570" s="78">
        <v>657.73</v>
      </c>
      <c r="BF570" s="78"/>
      <c r="BG570" s="78"/>
      <c r="BH570" s="79">
        <v>517.58000000000004</v>
      </c>
      <c r="BI570" s="65" t="s">
        <v>395</v>
      </c>
      <c r="BJ570" s="68">
        <v>0.13406622871698601</v>
      </c>
      <c r="BK570" s="78">
        <v>747.42</v>
      </c>
      <c r="BL570" s="78">
        <v>775.44</v>
      </c>
      <c r="BM570" s="78">
        <v>806.11</v>
      </c>
      <c r="BN570" s="78">
        <v>581.17999999999995</v>
      </c>
      <c r="BO570" s="78"/>
      <c r="BP570" s="79"/>
      <c r="BQ570" s="65" t="s">
        <v>396</v>
      </c>
      <c r="BR570" s="68">
        <v>1</v>
      </c>
      <c r="BS570" s="78">
        <v>652.23</v>
      </c>
      <c r="BT570" s="78">
        <v>657.08</v>
      </c>
      <c r="BU570" s="78">
        <v>724.05</v>
      </c>
      <c r="BV570" s="78"/>
      <c r="BW570" s="78"/>
      <c r="BX570" s="79">
        <v>538.41</v>
      </c>
      <c r="BY570" s="65" t="s">
        <v>397</v>
      </c>
      <c r="BZ570" s="78">
        <v>713.55</v>
      </c>
      <c r="CA570" s="78">
        <v>732.46</v>
      </c>
      <c r="CB570" s="78">
        <v>646.27</v>
      </c>
      <c r="CC570" s="78">
        <v>549.48</v>
      </c>
      <c r="CD570" s="78"/>
      <c r="CE570" s="79">
        <v>580.99</v>
      </c>
      <c r="CF570" s="65" t="s">
        <v>398</v>
      </c>
      <c r="CG570" s="78">
        <v>692.43</v>
      </c>
      <c r="CH570" s="78">
        <v>738.01</v>
      </c>
      <c r="CI570" s="78">
        <v>704.02</v>
      </c>
      <c r="CJ570" s="78"/>
      <c r="CK570" s="78"/>
      <c r="CL570" s="79"/>
      <c r="CM570" s="65" t="s">
        <v>399</v>
      </c>
      <c r="CN570" s="78">
        <v>669.27</v>
      </c>
      <c r="CO570" s="78">
        <v>671.39</v>
      </c>
      <c r="CP570" s="78">
        <v>695.66</v>
      </c>
      <c r="CQ570" s="78">
        <v>523.99</v>
      </c>
      <c r="CR570" s="78"/>
      <c r="CS570" s="79">
        <v>667.02</v>
      </c>
      <c r="CT570" s="65" t="s">
        <v>400</v>
      </c>
      <c r="CU570" s="78">
        <v>686.32</v>
      </c>
      <c r="CV570" s="78">
        <v>767.48</v>
      </c>
      <c r="CW570" s="78">
        <v>674.38</v>
      </c>
      <c r="CX570" s="78">
        <v>560.67999999999995</v>
      </c>
      <c r="CY570" s="78"/>
      <c r="CZ570" s="79"/>
      <c r="DA570" s="82"/>
      <c r="DB570" s="68"/>
      <c r="DC570" s="78"/>
      <c r="DD570" s="78"/>
      <c r="DE570" s="78"/>
      <c r="DF570" s="78"/>
      <c r="DG570" s="78"/>
      <c r="DH570" s="79"/>
      <c r="DI570" s="65" t="s">
        <v>402</v>
      </c>
      <c r="DJ570" s="68">
        <v>3.3336667000033299E-3</v>
      </c>
      <c r="DK570" s="78">
        <v>670.88</v>
      </c>
      <c r="DL570" s="78">
        <v>716.73</v>
      </c>
      <c r="DM570" s="78">
        <v>716.73</v>
      </c>
      <c r="DN570" s="78">
        <v>532.04999999999995</v>
      </c>
      <c r="DO570" s="78"/>
      <c r="DP570" s="79">
        <v>605.85</v>
      </c>
      <c r="DQ570" s="65" t="s">
        <v>403</v>
      </c>
      <c r="DR570" s="78">
        <v>672.8</v>
      </c>
      <c r="DS570" s="78">
        <v>705.75</v>
      </c>
      <c r="DT570" s="78">
        <v>807.86</v>
      </c>
      <c r="DU570" s="78">
        <v>746</v>
      </c>
      <c r="DV570" s="78"/>
      <c r="DW570" s="79"/>
      <c r="DX570" s="65" t="s">
        <v>404</v>
      </c>
      <c r="DY570" s="78">
        <v>703.13</v>
      </c>
      <c r="DZ570" s="78">
        <v>725.9</v>
      </c>
      <c r="EA570" s="78">
        <v>717.96</v>
      </c>
      <c r="EB570" s="78">
        <v>527.94000000000005</v>
      </c>
      <c r="EC570" s="78"/>
      <c r="ED570" s="79">
        <v>473.71</v>
      </c>
      <c r="EE570" s="65" t="s">
        <v>405</v>
      </c>
      <c r="EF570" s="68">
        <v>0.28962001853568098</v>
      </c>
      <c r="EG570" s="78">
        <v>674.77</v>
      </c>
      <c r="EH570" s="78">
        <v>718.32</v>
      </c>
      <c r="EI570" s="78">
        <v>609.55999999999995</v>
      </c>
      <c r="EJ570" s="78"/>
      <c r="EK570" s="78">
        <v>424.81</v>
      </c>
      <c r="EL570" s="79">
        <v>323.68</v>
      </c>
      <c r="EM570" s="65" t="s">
        <v>406</v>
      </c>
      <c r="EN570" s="78">
        <v>682.14</v>
      </c>
      <c r="EO570" s="78">
        <v>710.24</v>
      </c>
      <c r="EP570" s="78">
        <v>652.66</v>
      </c>
      <c r="EQ570" s="78"/>
      <c r="ER570" s="78"/>
      <c r="ES570" s="79">
        <v>488.57</v>
      </c>
      <c r="ET570" s="65" t="s">
        <v>407</v>
      </c>
      <c r="EU570" s="68">
        <v>1.4253135689851799</v>
      </c>
      <c r="EV570" s="78">
        <v>672.41</v>
      </c>
      <c r="EW570" s="78">
        <v>699.36</v>
      </c>
      <c r="EX570" s="78">
        <v>699.36</v>
      </c>
      <c r="EY570" s="78"/>
      <c r="EZ570" s="78"/>
      <c r="FA570" s="79">
        <v>315.22000000000003</v>
      </c>
      <c r="FB570" s="65" t="s">
        <v>408</v>
      </c>
      <c r="FC570" s="78">
        <v>756.38</v>
      </c>
      <c r="FD570" s="78">
        <v>767.09</v>
      </c>
      <c r="FE570" s="78">
        <v>702.32</v>
      </c>
      <c r="FF570" s="78"/>
      <c r="FG570" s="78"/>
      <c r="FH570" s="79"/>
      <c r="FI570" s="65" t="s">
        <v>409</v>
      </c>
      <c r="FJ570" s="78">
        <v>674.38</v>
      </c>
      <c r="FK570" s="78">
        <v>705.44</v>
      </c>
      <c r="FL570" s="78">
        <v>386.43</v>
      </c>
      <c r="FM570" s="78">
        <v>462.77</v>
      </c>
      <c r="FN570" s="78"/>
      <c r="FO570" s="79">
        <v>462.48</v>
      </c>
      <c r="FP570" s="65" t="s">
        <v>410</v>
      </c>
      <c r="FQ570" s="68">
        <v>0.229885057471264</v>
      </c>
      <c r="FR570" s="78">
        <v>628.92999999999995</v>
      </c>
      <c r="FS570" s="78">
        <v>669.53</v>
      </c>
      <c r="FT570" s="78">
        <v>643.16999999999996</v>
      </c>
      <c r="FU570" s="78">
        <v>537.94000000000005</v>
      </c>
      <c r="FV570" s="78">
        <v>473.8</v>
      </c>
      <c r="FW570" s="79">
        <v>324.02</v>
      </c>
      <c r="FX570" s="65" t="s">
        <v>411</v>
      </c>
      <c r="FY570" s="78">
        <v>690.34</v>
      </c>
      <c r="FZ570" s="78">
        <v>738.16</v>
      </c>
      <c r="GA570" s="78">
        <v>736.81</v>
      </c>
      <c r="GB570" s="78">
        <v>698.51</v>
      </c>
      <c r="GC570" s="78"/>
      <c r="GD570" s="79">
        <v>537.22</v>
      </c>
      <c r="GE570" s="65" t="s">
        <v>412</v>
      </c>
      <c r="GF570" s="68">
        <v>0.22022551092318501</v>
      </c>
      <c r="GG570" s="78">
        <v>658.31</v>
      </c>
      <c r="GH570" s="78">
        <v>703.72</v>
      </c>
      <c r="GI570" s="78">
        <v>600.11</v>
      </c>
      <c r="GJ570" s="78">
        <v>590.20000000000005</v>
      </c>
      <c r="GK570" s="78"/>
      <c r="GL570" s="79">
        <v>453.31</v>
      </c>
      <c r="GM570" s="65" t="s">
        <v>413</v>
      </c>
      <c r="GN570" s="68">
        <v>0.11250618784033101</v>
      </c>
      <c r="GO570" s="78">
        <v>657.71</v>
      </c>
      <c r="GP570" s="78">
        <v>716.64</v>
      </c>
      <c r="GQ570" s="78">
        <v>608.29999999999995</v>
      </c>
      <c r="GR570" s="78">
        <v>520.67999999999995</v>
      </c>
      <c r="GS570" s="78"/>
      <c r="GT570" s="79"/>
      <c r="GU570" s="65" t="s">
        <v>414</v>
      </c>
      <c r="GV570" s="68">
        <v>1</v>
      </c>
      <c r="GW570" s="78">
        <v>666.72</v>
      </c>
      <c r="GX570" s="78">
        <v>672.51</v>
      </c>
      <c r="GY570" s="78">
        <v>634.66999999999996</v>
      </c>
      <c r="GZ570" s="78">
        <v>552</v>
      </c>
      <c r="HA570" s="78"/>
      <c r="HB570" s="79">
        <v>522.98</v>
      </c>
      <c r="HC570" s="65" t="s">
        <v>415</v>
      </c>
      <c r="HD570" s="68">
        <v>1</v>
      </c>
      <c r="HE570" s="78">
        <v>662.33</v>
      </c>
      <c r="HF570" s="78">
        <v>724.78</v>
      </c>
      <c r="HG570" s="78"/>
      <c r="HH570" s="78">
        <v>497.27</v>
      </c>
      <c r="HI570" s="78">
        <v>490.63</v>
      </c>
      <c r="HJ570" s="79">
        <v>499.22</v>
      </c>
      <c r="HK570" s="85" t="s">
        <v>416</v>
      </c>
      <c r="HL570" s="68">
        <v>1.1748810432943699</v>
      </c>
      <c r="HM570" s="78">
        <v>636.20000000000005</v>
      </c>
      <c r="HN570" s="78">
        <v>686.28</v>
      </c>
      <c r="HO570" s="78">
        <v>635</v>
      </c>
      <c r="HP570" s="78"/>
      <c r="HQ570" s="78"/>
      <c r="HR570" s="79"/>
    </row>
    <row r="571" spans="1:226" x14ac:dyDescent="0.25">
      <c r="A571" s="81">
        <v>41442</v>
      </c>
      <c r="B571" s="82" t="s">
        <v>387</v>
      </c>
      <c r="C571" s="83">
        <v>669.91995821761475</v>
      </c>
      <c r="D571" s="83">
        <v>698.62750555622029</v>
      </c>
      <c r="E571" s="83">
        <v>656.88969674815178</v>
      </c>
      <c r="F571" s="83">
        <v>557.53455779892863</v>
      </c>
      <c r="G571" s="83">
        <v>486.20550724637678</v>
      </c>
      <c r="H571" s="84">
        <v>426.68831827910566</v>
      </c>
      <c r="I571" s="82" t="s">
        <v>388</v>
      </c>
      <c r="J571" s="83">
        <v>686.74222199816859</v>
      </c>
      <c r="K571" s="83">
        <v>703.16223409261374</v>
      </c>
      <c r="L571" s="83">
        <v>653.64211013830118</v>
      </c>
      <c r="M571" s="83">
        <v>555.90306922220884</v>
      </c>
      <c r="N571" s="83"/>
      <c r="O571" s="84">
        <v>493.0843170901091</v>
      </c>
      <c r="P571" s="65" t="s">
        <v>389</v>
      </c>
      <c r="Q571" s="78">
        <v>665.12</v>
      </c>
      <c r="R571" s="78">
        <v>703.08</v>
      </c>
      <c r="S571" s="78">
        <v>660.78</v>
      </c>
      <c r="T571" s="78">
        <v>511</v>
      </c>
      <c r="U571" s="78"/>
      <c r="V571" s="79"/>
      <c r="W571" s="65" t="s">
        <v>390</v>
      </c>
      <c r="X571" s="78">
        <v>703.37</v>
      </c>
      <c r="Y571" s="78">
        <v>716.77</v>
      </c>
      <c r="Z571" s="78">
        <v>651.34</v>
      </c>
      <c r="AA571" s="78">
        <v>466.26</v>
      </c>
      <c r="AB571" s="78"/>
      <c r="AC571" s="79">
        <v>510.74</v>
      </c>
      <c r="AD571" s="65" t="s">
        <v>391</v>
      </c>
      <c r="AE571" s="68">
        <v>0.51129972389814904</v>
      </c>
      <c r="AF571" s="78">
        <v>726.23</v>
      </c>
      <c r="AG571" s="78">
        <v>780.76</v>
      </c>
      <c r="AH571" s="78">
        <v>685.14</v>
      </c>
      <c r="AI571" s="78"/>
      <c r="AJ571" s="78"/>
      <c r="AK571" s="79">
        <v>398.93</v>
      </c>
      <c r="AL571" s="69" t="s">
        <v>392</v>
      </c>
      <c r="AM571" s="70">
        <v>1</v>
      </c>
      <c r="AN571" s="78">
        <v>723.5</v>
      </c>
      <c r="AO571" s="78">
        <v>762.14</v>
      </c>
      <c r="AP571" s="78">
        <v>738.21</v>
      </c>
      <c r="AQ571" s="78">
        <v>728.11</v>
      </c>
      <c r="AR571" s="78"/>
      <c r="AS571" s="79"/>
      <c r="AT571" s="65" t="s">
        <v>393</v>
      </c>
      <c r="AU571" s="68">
        <v>3.8874203078836898E-2</v>
      </c>
      <c r="AV571" s="78">
        <v>658.7</v>
      </c>
      <c r="AW571" s="78">
        <v>723.75</v>
      </c>
      <c r="AX571" s="78">
        <v>678.35</v>
      </c>
      <c r="AY571" s="78">
        <v>418.44</v>
      </c>
      <c r="AZ571" s="78"/>
      <c r="BA571" s="79">
        <v>463.07</v>
      </c>
      <c r="BB571" s="65" t="s">
        <v>394</v>
      </c>
      <c r="BC571" s="78">
        <v>679.95</v>
      </c>
      <c r="BD571" s="78">
        <v>698.51</v>
      </c>
      <c r="BE571" s="78">
        <v>639.84</v>
      </c>
      <c r="BF571" s="78"/>
      <c r="BG571" s="78"/>
      <c r="BH571" s="79">
        <v>524.64</v>
      </c>
      <c r="BI571" s="65" t="s">
        <v>395</v>
      </c>
      <c r="BJ571" s="68">
        <v>0.13407341860402799</v>
      </c>
      <c r="BK571" s="78">
        <v>744.24</v>
      </c>
      <c r="BL571" s="78">
        <v>767.97</v>
      </c>
      <c r="BM571" s="78">
        <v>798.65</v>
      </c>
      <c r="BN571" s="78">
        <v>574.5</v>
      </c>
      <c r="BO571" s="78"/>
      <c r="BP571" s="79"/>
      <c r="BQ571" s="65" t="s">
        <v>396</v>
      </c>
      <c r="BR571" s="68">
        <v>1</v>
      </c>
      <c r="BS571" s="78">
        <v>652.23</v>
      </c>
      <c r="BT571" s="78">
        <v>657.08</v>
      </c>
      <c r="BU571" s="78">
        <v>724.05</v>
      </c>
      <c r="BV571" s="78"/>
      <c r="BW571" s="78"/>
      <c r="BX571" s="79">
        <v>538.41</v>
      </c>
      <c r="BY571" s="65" t="s">
        <v>397</v>
      </c>
      <c r="BZ571" s="78">
        <v>712.54</v>
      </c>
      <c r="CA571" s="78">
        <v>726.48</v>
      </c>
      <c r="CB571" s="78">
        <v>641.86</v>
      </c>
      <c r="CC571" s="78">
        <v>550.48</v>
      </c>
      <c r="CD571" s="78"/>
      <c r="CE571" s="79">
        <v>581.16</v>
      </c>
      <c r="CF571" s="65" t="s">
        <v>398</v>
      </c>
      <c r="CG571" s="78">
        <v>696.46</v>
      </c>
      <c r="CH571" s="78">
        <v>738.81</v>
      </c>
      <c r="CI571" s="78">
        <v>695.95</v>
      </c>
      <c r="CJ571" s="78"/>
      <c r="CK571" s="78"/>
      <c r="CL571" s="79"/>
      <c r="CM571" s="65" t="s">
        <v>399</v>
      </c>
      <c r="CN571" s="78">
        <v>667.93</v>
      </c>
      <c r="CO571" s="78">
        <v>664.2</v>
      </c>
      <c r="CP571" s="78">
        <v>697.66</v>
      </c>
      <c r="CQ571" s="78">
        <v>529.92999999999995</v>
      </c>
      <c r="CR571" s="78"/>
      <c r="CS571" s="79">
        <v>665.94</v>
      </c>
      <c r="CT571" s="65" t="s">
        <v>400</v>
      </c>
      <c r="CU571" s="78">
        <v>687.98</v>
      </c>
      <c r="CV571" s="78">
        <v>768.5</v>
      </c>
      <c r="CW571" s="78">
        <v>659.88</v>
      </c>
      <c r="CX571" s="78">
        <v>554.14</v>
      </c>
      <c r="CY571" s="78"/>
      <c r="CZ571" s="79"/>
      <c r="DA571" s="82"/>
      <c r="DB571" s="68"/>
      <c r="DC571" s="78"/>
      <c r="DD571" s="78"/>
      <c r="DE571" s="78"/>
      <c r="DF571" s="78"/>
      <c r="DG571" s="78"/>
      <c r="DH571" s="79"/>
      <c r="DI571" s="65" t="s">
        <v>402</v>
      </c>
      <c r="DJ571" s="68">
        <v>3.4411562284927702E-3</v>
      </c>
      <c r="DK571" s="78">
        <v>698.99</v>
      </c>
      <c r="DL571" s="78">
        <v>739.04</v>
      </c>
      <c r="DM571" s="78">
        <v>739.04</v>
      </c>
      <c r="DN571" s="78">
        <v>480.69</v>
      </c>
      <c r="DO571" s="78"/>
      <c r="DP571" s="79">
        <v>626.54999999999995</v>
      </c>
      <c r="DQ571" s="65" t="s">
        <v>403</v>
      </c>
      <c r="DR571" s="78">
        <v>682.59</v>
      </c>
      <c r="DS571" s="78">
        <v>726.85</v>
      </c>
      <c r="DT571" s="78">
        <v>812.67</v>
      </c>
      <c r="DU571" s="78">
        <v>751.3</v>
      </c>
      <c r="DV571" s="78"/>
      <c r="DW571" s="79"/>
      <c r="DX571" s="65" t="s">
        <v>404</v>
      </c>
      <c r="DY571" s="78">
        <v>702.31</v>
      </c>
      <c r="DZ571" s="78">
        <v>723.11</v>
      </c>
      <c r="EA571" s="78">
        <v>725.61</v>
      </c>
      <c r="EB571" s="78">
        <v>532.39</v>
      </c>
      <c r="EC571" s="78"/>
      <c r="ED571" s="79">
        <v>473.56</v>
      </c>
      <c r="EE571" s="65" t="s">
        <v>405</v>
      </c>
      <c r="EF571" s="68">
        <v>0.28962001853568098</v>
      </c>
      <c r="EG571" s="78">
        <v>670.74</v>
      </c>
      <c r="EH571" s="78">
        <v>709.61</v>
      </c>
      <c r="EI571" s="78">
        <v>624.64</v>
      </c>
      <c r="EJ571" s="78"/>
      <c r="EK571" s="78">
        <v>439.82</v>
      </c>
      <c r="EL571" s="79">
        <v>336.3</v>
      </c>
      <c r="EM571" s="65" t="s">
        <v>406</v>
      </c>
      <c r="EN571" s="78">
        <v>682.14</v>
      </c>
      <c r="EO571" s="78">
        <v>710.24</v>
      </c>
      <c r="EP571" s="78">
        <v>652.66</v>
      </c>
      <c r="EQ571" s="78"/>
      <c r="ER571" s="78"/>
      <c r="ES571" s="79">
        <v>488.57</v>
      </c>
      <c r="ET571" s="65" t="s">
        <v>407</v>
      </c>
      <c r="EU571" s="68">
        <v>1.42511044605957</v>
      </c>
      <c r="EV571" s="78">
        <v>672.31</v>
      </c>
      <c r="EW571" s="78">
        <v>696.31</v>
      </c>
      <c r="EX571" s="78">
        <v>696.31</v>
      </c>
      <c r="EY571" s="78"/>
      <c r="EZ571" s="78"/>
      <c r="FA571" s="79">
        <v>321.06</v>
      </c>
      <c r="FB571" s="65" t="s">
        <v>408</v>
      </c>
      <c r="FC571" s="78">
        <v>756.38</v>
      </c>
      <c r="FD571" s="78">
        <v>767.09</v>
      </c>
      <c r="FE571" s="78">
        <v>702.32</v>
      </c>
      <c r="FF571" s="78"/>
      <c r="FG571" s="78"/>
      <c r="FH571" s="79"/>
      <c r="FI571" s="65" t="s">
        <v>409</v>
      </c>
      <c r="FJ571" s="78">
        <v>674.38</v>
      </c>
      <c r="FK571" s="78">
        <v>702.96</v>
      </c>
      <c r="FL571" s="78">
        <v>382.3</v>
      </c>
      <c r="FM571" s="78">
        <v>459.77</v>
      </c>
      <c r="FN571" s="78"/>
      <c r="FO571" s="79">
        <v>459.17</v>
      </c>
      <c r="FP571" s="65" t="s">
        <v>410</v>
      </c>
      <c r="FQ571" s="68">
        <v>0.23642897673538901</v>
      </c>
      <c r="FR571" s="78">
        <v>644.96</v>
      </c>
      <c r="FS571" s="78">
        <v>685.84</v>
      </c>
      <c r="FT571" s="78">
        <v>656.8</v>
      </c>
      <c r="FU571" s="78">
        <v>554.71</v>
      </c>
      <c r="FV571" s="78">
        <v>487.29</v>
      </c>
      <c r="FW571" s="79">
        <v>330.26</v>
      </c>
      <c r="FX571" s="65" t="s">
        <v>411</v>
      </c>
      <c r="FY571" s="78">
        <v>693.59</v>
      </c>
      <c r="FZ571" s="78">
        <v>734.1</v>
      </c>
      <c r="GA571" s="78">
        <v>736</v>
      </c>
      <c r="GB571" s="78">
        <v>698.51</v>
      </c>
      <c r="GC571" s="78"/>
      <c r="GD571" s="79">
        <v>538.03</v>
      </c>
      <c r="GE571" s="65" t="s">
        <v>412</v>
      </c>
      <c r="GF571" s="68">
        <v>0.22467870944549301</v>
      </c>
      <c r="GG571" s="78">
        <v>666.56</v>
      </c>
      <c r="GH571" s="78">
        <v>706.55</v>
      </c>
      <c r="GI571" s="78">
        <v>612.25</v>
      </c>
      <c r="GJ571" s="78">
        <v>602.14</v>
      </c>
      <c r="GK571" s="78"/>
      <c r="GL571" s="79">
        <v>462.47</v>
      </c>
      <c r="GM571" s="65" t="s">
        <v>413</v>
      </c>
      <c r="GN571" s="68">
        <v>0.1161143494113</v>
      </c>
      <c r="GO571" s="78">
        <v>678.8</v>
      </c>
      <c r="GP571" s="78">
        <v>734.98</v>
      </c>
      <c r="GQ571" s="78">
        <v>642.21</v>
      </c>
      <c r="GR571" s="78">
        <v>570.47</v>
      </c>
      <c r="GS571" s="78"/>
      <c r="GT571" s="79"/>
      <c r="GU571" s="65" t="s">
        <v>414</v>
      </c>
      <c r="GV571" s="68">
        <v>1</v>
      </c>
      <c r="GW571" s="78">
        <v>666.72</v>
      </c>
      <c r="GX571" s="78">
        <v>672.51</v>
      </c>
      <c r="GY571" s="78">
        <v>634.66999999999996</v>
      </c>
      <c r="GZ571" s="78">
        <v>552</v>
      </c>
      <c r="HA571" s="78"/>
      <c r="HB571" s="79">
        <v>525.97</v>
      </c>
      <c r="HC571" s="65" t="s">
        <v>415</v>
      </c>
      <c r="HD571" s="68">
        <v>1</v>
      </c>
      <c r="HE571" s="78">
        <v>661.5</v>
      </c>
      <c r="HF571" s="78">
        <v>731.45</v>
      </c>
      <c r="HG571" s="78"/>
      <c r="HH571" s="78">
        <v>500.08</v>
      </c>
      <c r="HI571" s="78">
        <v>493.44</v>
      </c>
      <c r="HJ571" s="79">
        <v>504.22</v>
      </c>
      <c r="HK571" s="85" t="s">
        <v>416</v>
      </c>
      <c r="HL571" s="68">
        <v>1.1798713940180501</v>
      </c>
      <c r="HM571" s="78">
        <v>638.29</v>
      </c>
      <c r="HN571" s="78">
        <v>688.23</v>
      </c>
      <c r="HO571" s="78">
        <v>643.64</v>
      </c>
      <c r="HP571" s="78"/>
      <c r="HQ571" s="78"/>
      <c r="HR571" s="79"/>
    </row>
    <row r="572" spans="1:226" x14ac:dyDescent="0.25">
      <c r="A572" s="81">
        <v>41435</v>
      </c>
      <c r="B572" s="82" t="s">
        <v>387</v>
      </c>
      <c r="C572" s="83">
        <v>672.33618782142321</v>
      </c>
      <c r="D572" s="83">
        <v>700.31183578252319</v>
      </c>
      <c r="E572" s="83">
        <v>661.18532432353197</v>
      </c>
      <c r="F572" s="83">
        <v>558.96593110843901</v>
      </c>
      <c r="G572" s="83">
        <v>482.31422924901182</v>
      </c>
      <c r="H572" s="84">
        <v>428.18046341758151</v>
      </c>
      <c r="I572" s="82" t="s">
        <v>388</v>
      </c>
      <c r="J572" s="83">
        <v>692.75452036761567</v>
      </c>
      <c r="K572" s="83">
        <v>707.69112277108945</v>
      </c>
      <c r="L572" s="83">
        <v>658.53042580304907</v>
      </c>
      <c r="M572" s="83">
        <v>557.743657761696</v>
      </c>
      <c r="N572" s="83"/>
      <c r="O572" s="84">
        <v>493.59109848191895</v>
      </c>
      <c r="P572" s="65" t="s">
        <v>389</v>
      </c>
      <c r="Q572" s="78">
        <v>669.29</v>
      </c>
      <c r="R572" s="78">
        <v>708.08</v>
      </c>
      <c r="S572" s="78">
        <v>659.99</v>
      </c>
      <c r="T572" s="78">
        <v>517</v>
      </c>
      <c r="U572" s="78"/>
      <c r="V572" s="79"/>
      <c r="W572" s="65" t="s">
        <v>390</v>
      </c>
      <c r="X572" s="78">
        <v>691.97</v>
      </c>
      <c r="Y572" s="78">
        <v>700.08</v>
      </c>
      <c r="Z572" s="78">
        <v>651.34</v>
      </c>
      <c r="AA572" s="78">
        <v>472.68</v>
      </c>
      <c r="AB572" s="78"/>
      <c r="AC572" s="79">
        <v>506.61</v>
      </c>
      <c r="AD572" s="65" t="s">
        <v>391</v>
      </c>
      <c r="AE572" s="68">
        <v>0.51129972389814904</v>
      </c>
      <c r="AF572" s="78">
        <v>726.23</v>
      </c>
      <c r="AG572" s="78">
        <v>780.76</v>
      </c>
      <c r="AH572" s="78">
        <v>671.85</v>
      </c>
      <c r="AI572" s="78"/>
      <c r="AJ572" s="78"/>
      <c r="AK572" s="79">
        <v>400.3</v>
      </c>
      <c r="AL572" s="69" t="s">
        <v>392</v>
      </c>
      <c r="AM572" s="70">
        <v>1</v>
      </c>
      <c r="AN572" s="78">
        <v>724</v>
      </c>
      <c r="AO572" s="78">
        <v>762.71</v>
      </c>
      <c r="AP572" s="78">
        <v>740.68</v>
      </c>
      <c r="AQ572" s="78">
        <v>728.11</v>
      </c>
      <c r="AR572" s="78"/>
      <c r="AS572" s="79"/>
      <c r="AT572" s="65" t="s">
        <v>393</v>
      </c>
      <c r="AU572" s="68">
        <v>3.8962050962362701E-2</v>
      </c>
      <c r="AV572" s="78">
        <v>660.54</v>
      </c>
      <c r="AW572" s="78">
        <v>725.13</v>
      </c>
      <c r="AX572" s="78">
        <v>681.84</v>
      </c>
      <c r="AY572" s="78">
        <v>421.06</v>
      </c>
      <c r="AZ572" s="78"/>
      <c r="BA572" s="79">
        <v>465.63</v>
      </c>
      <c r="BB572" s="65" t="s">
        <v>394</v>
      </c>
      <c r="BC572" s="78">
        <v>691.72</v>
      </c>
      <c r="BD572" s="78">
        <v>711.95</v>
      </c>
      <c r="BE572" s="78">
        <v>649.87</v>
      </c>
      <c r="BF572" s="78"/>
      <c r="BG572" s="78"/>
      <c r="BH572" s="79">
        <v>522.62</v>
      </c>
      <c r="BI572" s="65" t="s">
        <v>395</v>
      </c>
      <c r="BJ572" s="68">
        <v>0.13412017167382001</v>
      </c>
      <c r="BK572" s="78">
        <v>755.23</v>
      </c>
      <c r="BL572" s="78">
        <v>765.02</v>
      </c>
      <c r="BM572" s="78">
        <v>795.71</v>
      </c>
      <c r="BN572" s="78">
        <v>574.70000000000005</v>
      </c>
      <c r="BO572" s="78"/>
      <c r="BP572" s="79"/>
      <c r="BQ572" s="65" t="s">
        <v>396</v>
      </c>
      <c r="BR572" s="68">
        <v>1</v>
      </c>
      <c r="BS572" s="78">
        <v>658.9</v>
      </c>
      <c r="BT572" s="78">
        <v>681.25</v>
      </c>
      <c r="BU572" s="78">
        <v>686.55</v>
      </c>
      <c r="BV572" s="78"/>
      <c r="BW572" s="78"/>
      <c r="BX572" s="79">
        <v>540.08000000000004</v>
      </c>
      <c r="BY572" s="65" t="s">
        <v>397</v>
      </c>
      <c r="BZ572" s="78">
        <v>717.55</v>
      </c>
      <c r="CA572" s="78">
        <v>728.74</v>
      </c>
      <c r="CB572" s="78">
        <v>640.48</v>
      </c>
      <c r="CC572" s="78">
        <v>548.46</v>
      </c>
      <c r="CD572" s="78"/>
      <c r="CE572" s="79">
        <v>581.33000000000004</v>
      </c>
      <c r="CF572" s="65" t="s">
        <v>398</v>
      </c>
      <c r="CG572" s="78">
        <v>705.33</v>
      </c>
      <c r="CH572" s="78">
        <v>742.85</v>
      </c>
      <c r="CI572" s="78">
        <v>690.31</v>
      </c>
      <c r="CJ572" s="78"/>
      <c r="CK572" s="78"/>
      <c r="CL572" s="79"/>
      <c r="CM572" s="65" t="s">
        <v>399</v>
      </c>
      <c r="CN572" s="78">
        <v>674.96</v>
      </c>
      <c r="CO572" s="78">
        <v>668.38</v>
      </c>
      <c r="CP572" s="78">
        <v>699.5</v>
      </c>
      <c r="CQ572" s="78">
        <v>535.70000000000005</v>
      </c>
      <c r="CR572" s="78"/>
      <c r="CS572" s="79">
        <v>668.28</v>
      </c>
      <c r="CT572" s="65" t="s">
        <v>400</v>
      </c>
      <c r="CU572" s="78">
        <v>689.39</v>
      </c>
      <c r="CV572" s="78">
        <v>770.87</v>
      </c>
      <c r="CW572" s="78">
        <v>668.68</v>
      </c>
      <c r="CX572" s="78">
        <v>557.34</v>
      </c>
      <c r="CY572" s="78"/>
      <c r="CZ572" s="79"/>
      <c r="DA572" s="82"/>
      <c r="DB572" s="68"/>
      <c r="DC572" s="78"/>
      <c r="DD572" s="78"/>
      <c r="DE572" s="78"/>
      <c r="DF572" s="78"/>
      <c r="DG572" s="78"/>
      <c r="DH572" s="79"/>
      <c r="DI572" s="65" t="s">
        <v>402</v>
      </c>
      <c r="DJ572" s="68">
        <v>3.3647375504710598E-3</v>
      </c>
      <c r="DK572" s="78">
        <v>677.69</v>
      </c>
      <c r="DL572" s="78">
        <v>717.25</v>
      </c>
      <c r="DM572" s="78">
        <v>717.25</v>
      </c>
      <c r="DN572" s="78">
        <v>515.65</v>
      </c>
      <c r="DO572" s="78"/>
      <c r="DP572" s="79">
        <v>611.79999999999995</v>
      </c>
      <c r="DQ572" s="65" t="s">
        <v>403</v>
      </c>
      <c r="DR572" s="78">
        <v>682.59</v>
      </c>
      <c r="DS572" s="78">
        <v>726.85</v>
      </c>
      <c r="DT572" s="78">
        <v>808.74</v>
      </c>
      <c r="DU572" s="78">
        <v>751.99</v>
      </c>
      <c r="DV572" s="78"/>
      <c r="DW572" s="79"/>
      <c r="DX572" s="65" t="s">
        <v>404</v>
      </c>
      <c r="DY572" s="78">
        <v>705.86</v>
      </c>
      <c r="DZ572" s="78">
        <v>727</v>
      </c>
      <c r="EA572" s="78">
        <v>723.24</v>
      </c>
      <c r="EB572" s="78">
        <v>538.12</v>
      </c>
      <c r="EC572" s="78"/>
      <c r="ED572" s="79">
        <v>474.52</v>
      </c>
      <c r="EE572" s="65" t="s">
        <v>405</v>
      </c>
      <c r="EF572" s="68">
        <v>0.28962001853568098</v>
      </c>
      <c r="EG572" s="78">
        <v>674.06</v>
      </c>
      <c r="EH572" s="78">
        <v>720.24</v>
      </c>
      <c r="EI572" s="78">
        <v>620.33000000000004</v>
      </c>
      <c r="EJ572" s="78"/>
      <c r="EK572" s="78">
        <v>440.8</v>
      </c>
      <c r="EL572" s="79">
        <v>344.29</v>
      </c>
      <c r="EM572" s="65" t="s">
        <v>406</v>
      </c>
      <c r="EN572" s="78">
        <v>699.06</v>
      </c>
      <c r="EO572" s="78">
        <v>695.82</v>
      </c>
      <c r="EP572" s="78">
        <v>652.75</v>
      </c>
      <c r="EQ572" s="78"/>
      <c r="ER572" s="78"/>
      <c r="ES572" s="79">
        <v>474.35</v>
      </c>
      <c r="ET572" s="65" t="s">
        <v>407</v>
      </c>
      <c r="EU572" s="68">
        <v>1.42490738102023</v>
      </c>
      <c r="EV572" s="78">
        <v>672.21</v>
      </c>
      <c r="EW572" s="78">
        <v>699.16</v>
      </c>
      <c r="EX572" s="78">
        <v>699.16</v>
      </c>
      <c r="EY572" s="78"/>
      <c r="EZ572" s="78"/>
      <c r="FA572" s="79">
        <v>343.39</v>
      </c>
      <c r="FB572" s="65" t="s">
        <v>408</v>
      </c>
      <c r="FC572" s="78">
        <v>756.38</v>
      </c>
      <c r="FD572" s="78">
        <v>767.09</v>
      </c>
      <c r="FE572" s="78">
        <v>702.32</v>
      </c>
      <c r="FF572" s="78"/>
      <c r="FG572" s="78"/>
      <c r="FH572" s="79"/>
      <c r="FI572" s="65" t="s">
        <v>409</v>
      </c>
      <c r="FJ572" s="78">
        <v>675.2</v>
      </c>
      <c r="FK572" s="78">
        <v>701.31</v>
      </c>
      <c r="FL572" s="78">
        <v>381.47</v>
      </c>
      <c r="FM572" s="78">
        <v>461.77</v>
      </c>
      <c r="FN572" s="78"/>
      <c r="FO572" s="79">
        <v>461.65</v>
      </c>
      <c r="FP572" s="65" t="s">
        <v>410</v>
      </c>
      <c r="FQ572" s="68">
        <v>0.23511708830997799</v>
      </c>
      <c r="FR572" s="78">
        <v>637.83000000000004</v>
      </c>
      <c r="FS572" s="78">
        <v>678.04</v>
      </c>
      <c r="FT572" s="78">
        <v>654.05999999999995</v>
      </c>
      <c r="FU572" s="78">
        <v>552.17999999999995</v>
      </c>
      <c r="FV572" s="78">
        <v>482.5</v>
      </c>
      <c r="FW572" s="79">
        <v>332.38</v>
      </c>
      <c r="FX572" s="65" t="s">
        <v>411</v>
      </c>
      <c r="FY572" s="78">
        <v>699.28</v>
      </c>
      <c r="FZ572" s="78">
        <v>738.16</v>
      </c>
      <c r="GA572" s="78">
        <v>741.69</v>
      </c>
      <c r="GB572" s="78">
        <v>702.05</v>
      </c>
      <c r="GC572" s="78"/>
      <c r="GD572" s="79">
        <v>539.66</v>
      </c>
      <c r="GE572" s="65" t="s">
        <v>412</v>
      </c>
      <c r="GF572" s="68">
        <v>0.221067757267602</v>
      </c>
      <c r="GG572" s="78">
        <v>647.54999999999995</v>
      </c>
      <c r="GH572" s="78">
        <v>684.64</v>
      </c>
      <c r="GI572" s="78">
        <v>611.25</v>
      </c>
      <c r="GJ572" s="78">
        <v>596.88</v>
      </c>
      <c r="GK572" s="78"/>
      <c r="GL572" s="79">
        <v>462.57</v>
      </c>
      <c r="GM572" s="65" t="s">
        <v>413</v>
      </c>
      <c r="GN572" s="68">
        <v>0.11475259340861101</v>
      </c>
      <c r="GO572" s="78">
        <v>680.02</v>
      </c>
      <c r="GP572" s="78">
        <v>726.36</v>
      </c>
      <c r="GQ572" s="78">
        <v>628.42999999999995</v>
      </c>
      <c r="GR572" s="78">
        <v>570.78</v>
      </c>
      <c r="GS572" s="78"/>
      <c r="GT572" s="79"/>
      <c r="GU572" s="65" t="s">
        <v>414</v>
      </c>
      <c r="GV572" s="68">
        <v>1</v>
      </c>
      <c r="GW572" s="78">
        <v>662.55</v>
      </c>
      <c r="GX572" s="78">
        <v>677.51</v>
      </c>
      <c r="GY572" s="78">
        <v>638.84</v>
      </c>
      <c r="GZ572" s="78">
        <v>552</v>
      </c>
      <c r="HA572" s="78"/>
      <c r="HB572" s="79">
        <v>533.63</v>
      </c>
      <c r="HC572" s="65" t="s">
        <v>415</v>
      </c>
      <c r="HD572" s="68">
        <v>1</v>
      </c>
      <c r="HE572" s="78">
        <v>661.5</v>
      </c>
      <c r="HF572" s="78">
        <v>731.45</v>
      </c>
      <c r="HG572" s="78"/>
      <c r="HH572" s="78">
        <v>501.01</v>
      </c>
      <c r="HI572" s="78">
        <v>494.37</v>
      </c>
      <c r="HJ572" s="79">
        <v>503.39</v>
      </c>
      <c r="HK572" s="85" t="s">
        <v>416</v>
      </c>
      <c r="HL572" s="68">
        <v>1.17591721542803</v>
      </c>
      <c r="HM572" s="78">
        <v>634.6</v>
      </c>
      <c r="HN572" s="78">
        <v>684.9</v>
      </c>
      <c r="HO572" s="78">
        <v>633.92999999999995</v>
      </c>
      <c r="HP572" s="78"/>
      <c r="HQ572" s="78"/>
      <c r="HR572" s="79"/>
    </row>
    <row r="573" spans="1:226" x14ac:dyDescent="0.25">
      <c r="A573" s="81">
        <v>41428</v>
      </c>
      <c r="B573" s="82" t="s">
        <v>387</v>
      </c>
      <c r="C573" s="83">
        <v>674.12732998553861</v>
      </c>
      <c r="D573" s="83">
        <v>704.56842687218045</v>
      </c>
      <c r="E573" s="83">
        <v>671.44711010192327</v>
      </c>
      <c r="F573" s="83">
        <v>559.06777174264573</v>
      </c>
      <c r="G573" s="83">
        <v>478.56722002635041</v>
      </c>
      <c r="H573" s="84">
        <v>430.85374283804748</v>
      </c>
      <c r="I573" s="82" t="s">
        <v>388</v>
      </c>
      <c r="J573" s="83">
        <v>696.30799735683615</v>
      </c>
      <c r="K573" s="83">
        <v>714.39014086376517</v>
      </c>
      <c r="L573" s="83">
        <v>669.38802153870029</v>
      </c>
      <c r="M573" s="83">
        <v>557.74951377573518</v>
      </c>
      <c r="N573" s="83"/>
      <c r="O573" s="84">
        <v>495.91787720206878</v>
      </c>
      <c r="P573" s="65" t="s">
        <v>389</v>
      </c>
      <c r="Q573" s="78">
        <v>669.29</v>
      </c>
      <c r="R573" s="78">
        <v>713.08</v>
      </c>
      <c r="S573" s="78">
        <v>657.19</v>
      </c>
      <c r="T573" s="78">
        <v>517</v>
      </c>
      <c r="U573" s="78"/>
      <c r="V573" s="79"/>
      <c r="W573" s="65" t="s">
        <v>390</v>
      </c>
      <c r="X573" s="78">
        <v>694.2</v>
      </c>
      <c r="Y573" s="78">
        <v>703.14</v>
      </c>
      <c r="Z573" s="78">
        <v>658.87</v>
      </c>
      <c r="AA573" s="78">
        <v>472.68</v>
      </c>
      <c r="AB573" s="78"/>
      <c r="AC573" s="79">
        <v>499.17</v>
      </c>
      <c r="AD573" s="65" t="s">
        <v>391</v>
      </c>
      <c r="AE573" s="68">
        <v>0.51129972389814904</v>
      </c>
      <c r="AF573" s="78">
        <v>726.23</v>
      </c>
      <c r="AG573" s="78">
        <v>780.76</v>
      </c>
      <c r="AH573" s="78">
        <v>671.85</v>
      </c>
      <c r="AI573" s="78"/>
      <c r="AJ573" s="78"/>
      <c r="AK573" s="79">
        <v>403.95</v>
      </c>
      <c r="AL573" s="69" t="s">
        <v>392</v>
      </c>
      <c r="AM573" s="70">
        <v>1</v>
      </c>
      <c r="AN573" s="78">
        <v>724.58</v>
      </c>
      <c r="AO573" s="78">
        <v>763.47</v>
      </c>
      <c r="AP573" s="78">
        <v>738.54</v>
      </c>
      <c r="AQ573" s="78">
        <v>728.11</v>
      </c>
      <c r="AR573" s="78"/>
      <c r="AS573" s="79"/>
      <c r="AT573" s="65" t="s">
        <v>393</v>
      </c>
      <c r="AU573" s="68">
        <v>3.8830427523007E-2</v>
      </c>
      <c r="AV573" s="78">
        <v>654.97</v>
      </c>
      <c r="AW573" s="78">
        <v>719.47</v>
      </c>
      <c r="AX573" s="78">
        <v>676.62</v>
      </c>
      <c r="AY573" s="78">
        <v>418.01</v>
      </c>
      <c r="AZ573" s="78"/>
      <c r="BA573" s="79">
        <v>465.05</v>
      </c>
      <c r="BB573" s="65" t="s">
        <v>394</v>
      </c>
      <c r="BC573" s="78">
        <v>697.6</v>
      </c>
      <c r="BD573" s="78">
        <v>718.68</v>
      </c>
      <c r="BE573" s="78">
        <v>663.87</v>
      </c>
      <c r="BF573" s="78"/>
      <c r="BG573" s="78"/>
      <c r="BH573" s="79">
        <v>525.24</v>
      </c>
      <c r="BI573" s="65" t="s">
        <v>395</v>
      </c>
      <c r="BJ573" s="68">
        <v>0.13415255828928699</v>
      </c>
      <c r="BK573" s="78">
        <v>755.41</v>
      </c>
      <c r="BL573" s="78">
        <v>769.5</v>
      </c>
      <c r="BM573" s="78">
        <v>800.19</v>
      </c>
      <c r="BN573" s="78">
        <v>574.84</v>
      </c>
      <c r="BO573" s="78"/>
      <c r="BP573" s="79"/>
      <c r="BQ573" s="65" t="s">
        <v>396</v>
      </c>
      <c r="BR573" s="68">
        <v>1</v>
      </c>
      <c r="BS573" s="78">
        <v>665.56</v>
      </c>
      <c r="BT573" s="78">
        <v>687.08</v>
      </c>
      <c r="BU573" s="78">
        <v>694.05</v>
      </c>
      <c r="BV573" s="78"/>
      <c r="BW573" s="78"/>
      <c r="BX573" s="79">
        <v>546.75</v>
      </c>
      <c r="BY573" s="65" t="s">
        <v>397</v>
      </c>
      <c r="BZ573" s="78">
        <v>722.32</v>
      </c>
      <c r="CA573" s="78">
        <v>739.88</v>
      </c>
      <c r="CB573" s="78">
        <v>650.69000000000005</v>
      </c>
      <c r="CC573" s="78">
        <v>551.04999999999995</v>
      </c>
      <c r="CD573" s="78"/>
      <c r="CE573" s="79">
        <v>585.14</v>
      </c>
      <c r="CF573" s="65" t="s">
        <v>398</v>
      </c>
      <c r="CG573" s="78">
        <v>709.63</v>
      </c>
      <c r="CH573" s="78">
        <v>751.02</v>
      </c>
      <c r="CI573" s="78">
        <v>700.48</v>
      </c>
      <c r="CJ573" s="78"/>
      <c r="CK573" s="78"/>
      <c r="CL573" s="79"/>
      <c r="CM573" s="65" t="s">
        <v>399</v>
      </c>
      <c r="CN573" s="78">
        <v>676.05</v>
      </c>
      <c r="CO573" s="78">
        <v>676.57</v>
      </c>
      <c r="CP573" s="78">
        <v>711.29</v>
      </c>
      <c r="CQ573" s="78">
        <v>534.01</v>
      </c>
      <c r="CR573" s="78"/>
      <c r="CS573" s="79">
        <v>668.03</v>
      </c>
      <c r="CT573" s="65" t="s">
        <v>400</v>
      </c>
      <c r="CU573" s="78">
        <v>689.4</v>
      </c>
      <c r="CV573" s="78">
        <v>771.54</v>
      </c>
      <c r="CW573" s="78">
        <v>672.4</v>
      </c>
      <c r="CX573" s="78">
        <v>554.65</v>
      </c>
      <c r="CY573" s="78"/>
      <c r="CZ573" s="79"/>
      <c r="DA573" s="82"/>
      <c r="DB573" s="68"/>
      <c r="DC573" s="78"/>
      <c r="DD573" s="78"/>
      <c r="DE573" s="78"/>
      <c r="DF573" s="78"/>
      <c r="DG573" s="78"/>
      <c r="DH573" s="79"/>
      <c r="DI573" s="65" t="s">
        <v>402</v>
      </c>
      <c r="DJ573" s="68">
        <v>3.3852403520649998E-3</v>
      </c>
      <c r="DK573" s="78">
        <v>681.56</v>
      </c>
      <c r="DL573" s="78">
        <v>721.33</v>
      </c>
      <c r="DM573" s="78">
        <v>721.33</v>
      </c>
      <c r="DN573" s="78">
        <v>482.6</v>
      </c>
      <c r="DO573" s="78"/>
      <c r="DP573" s="79">
        <v>614.83000000000004</v>
      </c>
      <c r="DQ573" s="65" t="s">
        <v>403</v>
      </c>
      <c r="DR573" s="78">
        <v>682.59</v>
      </c>
      <c r="DS573" s="78">
        <v>726.85</v>
      </c>
      <c r="DT573" s="78">
        <v>807.2</v>
      </c>
      <c r="DU573" s="78">
        <v>750.79</v>
      </c>
      <c r="DV573" s="78"/>
      <c r="DW573" s="79"/>
      <c r="DX573" s="65" t="s">
        <v>404</v>
      </c>
      <c r="DY573" s="78">
        <v>706.71</v>
      </c>
      <c r="DZ573" s="78">
        <v>730.73</v>
      </c>
      <c r="EA573" s="78">
        <v>730.69</v>
      </c>
      <c r="EB573" s="78">
        <v>531.04</v>
      </c>
      <c r="EC573" s="78"/>
      <c r="ED573" s="79">
        <v>476.92</v>
      </c>
      <c r="EE573" s="65" t="s">
        <v>405</v>
      </c>
      <c r="EF573" s="68">
        <v>0.28962001853568098</v>
      </c>
      <c r="EG573" s="78">
        <v>675.53</v>
      </c>
      <c r="EH573" s="78">
        <v>723</v>
      </c>
      <c r="EI573" s="78">
        <v>616.5</v>
      </c>
      <c r="EJ573" s="78"/>
      <c r="EK573" s="78">
        <v>442.88</v>
      </c>
      <c r="EL573" s="79">
        <v>353.63</v>
      </c>
      <c r="EM573" s="65" t="s">
        <v>406</v>
      </c>
      <c r="EN573" s="78">
        <v>699.06</v>
      </c>
      <c r="EO573" s="78">
        <v>695.82</v>
      </c>
      <c r="EP573" s="78">
        <v>652.75</v>
      </c>
      <c r="EQ573" s="78"/>
      <c r="ER573" s="78"/>
      <c r="ES573" s="79">
        <v>474.35</v>
      </c>
      <c r="ET573" s="65" t="s">
        <v>407</v>
      </c>
      <c r="EU573" s="68">
        <v>1.42551674982181</v>
      </c>
      <c r="EV573" s="78">
        <v>672.5</v>
      </c>
      <c r="EW573" s="78">
        <v>699.46</v>
      </c>
      <c r="EX573" s="78">
        <v>699.46</v>
      </c>
      <c r="EY573" s="78"/>
      <c r="EZ573" s="78"/>
      <c r="FA573" s="79">
        <v>344.12</v>
      </c>
      <c r="FB573" s="65" t="s">
        <v>408</v>
      </c>
      <c r="FC573" s="78">
        <v>756.38</v>
      </c>
      <c r="FD573" s="78">
        <v>767.09</v>
      </c>
      <c r="FE573" s="78">
        <v>702.32</v>
      </c>
      <c r="FF573" s="78"/>
      <c r="FG573" s="78"/>
      <c r="FH573" s="79"/>
      <c r="FI573" s="65" t="s">
        <v>409</v>
      </c>
      <c r="FJ573" s="78">
        <v>683.47</v>
      </c>
      <c r="FK573" s="78">
        <v>709.57</v>
      </c>
      <c r="FL573" s="78">
        <v>385.6</v>
      </c>
      <c r="FM573" s="78">
        <v>464.77</v>
      </c>
      <c r="FN573" s="78"/>
      <c r="FO573" s="79">
        <v>465.78</v>
      </c>
      <c r="FP573" s="65" t="s">
        <v>410</v>
      </c>
      <c r="FQ573" s="68">
        <v>0.234378662166596</v>
      </c>
      <c r="FR573" s="78">
        <v>625.91</v>
      </c>
      <c r="FS573" s="78">
        <v>664.12</v>
      </c>
      <c r="FT573" s="78">
        <v>651.63</v>
      </c>
      <c r="FU573" s="78">
        <v>553.64</v>
      </c>
      <c r="FV573" s="78">
        <v>477.37</v>
      </c>
      <c r="FW573" s="79">
        <v>333.63</v>
      </c>
      <c r="FX573" s="65" t="s">
        <v>411</v>
      </c>
      <c r="FY573" s="78">
        <v>700.91</v>
      </c>
      <c r="FZ573" s="78">
        <v>742.23</v>
      </c>
      <c r="GA573" s="78">
        <v>741.69</v>
      </c>
      <c r="GB573" s="78">
        <v>702.05</v>
      </c>
      <c r="GC573" s="78"/>
      <c r="GD573" s="79">
        <v>541.28</v>
      </c>
      <c r="GE573" s="65" t="s">
        <v>412</v>
      </c>
      <c r="GF573" s="68">
        <v>0.22686025408348501</v>
      </c>
      <c r="GG573" s="78">
        <v>656.51</v>
      </c>
      <c r="GH573" s="78">
        <v>695.19</v>
      </c>
      <c r="GI573" s="78">
        <v>637.22</v>
      </c>
      <c r="GJ573" s="78">
        <v>612.52</v>
      </c>
      <c r="GK573" s="78"/>
      <c r="GL573" s="79">
        <v>474.69</v>
      </c>
      <c r="GM573" s="65" t="s">
        <v>413</v>
      </c>
      <c r="GN573" s="68">
        <v>0.116654806761313</v>
      </c>
      <c r="GO573" s="78">
        <v>695.96</v>
      </c>
      <c r="GP573" s="78">
        <v>738.4</v>
      </c>
      <c r="GQ573" s="78">
        <v>625.97</v>
      </c>
      <c r="GR573" s="78">
        <v>565.08000000000004</v>
      </c>
      <c r="GS573" s="78"/>
      <c r="GT573" s="79"/>
      <c r="GU573" s="65" t="s">
        <v>414</v>
      </c>
      <c r="GV573" s="68">
        <v>1</v>
      </c>
      <c r="GW573" s="78">
        <v>662.55</v>
      </c>
      <c r="GX573" s="78">
        <v>677.51</v>
      </c>
      <c r="GY573" s="78">
        <v>638.84</v>
      </c>
      <c r="GZ573" s="78">
        <v>552</v>
      </c>
      <c r="HA573" s="78"/>
      <c r="HB573" s="79">
        <v>533.72</v>
      </c>
      <c r="HC573" s="65" t="s">
        <v>415</v>
      </c>
      <c r="HD573" s="68">
        <v>1</v>
      </c>
      <c r="HE573" s="78">
        <v>660.66</v>
      </c>
      <c r="HF573" s="78">
        <v>730.62</v>
      </c>
      <c r="HG573" s="78"/>
      <c r="HH573" s="78">
        <v>505.22</v>
      </c>
      <c r="HI573" s="78">
        <v>498.58</v>
      </c>
      <c r="HJ573" s="79">
        <v>504.22</v>
      </c>
      <c r="HK573" s="85" t="s">
        <v>416</v>
      </c>
      <c r="HL573" s="68">
        <v>1.17398450340456</v>
      </c>
      <c r="HM573" s="78">
        <v>631.04999999999995</v>
      </c>
      <c r="HN573" s="78">
        <v>681.22</v>
      </c>
      <c r="HO573" s="78">
        <v>647.35</v>
      </c>
      <c r="HP573" s="78"/>
      <c r="HQ573" s="78"/>
      <c r="HR573" s="79"/>
    </row>
    <row r="574" spans="1:226" x14ac:dyDescent="0.25">
      <c r="A574" s="81">
        <v>41421</v>
      </c>
      <c r="B574" s="82" t="s">
        <v>387</v>
      </c>
      <c r="C574" s="83">
        <v>674.49061193966827</v>
      </c>
      <c r="D574" s="83">
        <v>706.34576476516372</v>
      </c>
      <c r="E574" s="83">
        <v>670.91346977311218</v>
      </c>
      <c r="F574" s="83">
        <v>558.20933862230117</v>
      </c>
      <c r="G574" s="83">
        <v>482.2233069828722</v>
      </c>
      <c r="H574" s="84">
        <v>437.15836518400408</v>
      </c>
      <c r="I574" s="82" t="s">
        <v>388</v>
      </c>
      <c r="J574" s="83">
        <v>697.84460732297521</v>
      </c>
      <c r="K574" s="83">
        <v>716.42043707122434</v>
      </c>
      <c r="L574" s="83">
        <v>668.28282434416087</v>
      </c>
      <c r="M574" s="83">
        <v>555.01909978622734</v>
      </c>
      <c r="N574" s="83"/>
      <c r="O574" s="84">
        <v>500.64121598808839</v>
      </c>
      <c r="P574" s="65" t="s">
        <v>389</v>
      </c>
      <c r="Q574" s="78">
        <v>635.46</v>
      </c>
      <c r="R574" s="78">
        <v>682.58</v>
      </c>
      <c r="S574" s="78">
        <v>654.91999999999996</v>
      </c>
      <c r="T574" s="78">
        <v>517</v>
      </c>
      <c r="U574" s="78"/>
      <c r="V574" s="79"/>
      <c r="W574" s="65" t="s">
        <v>390</v>
      </c>
      <c r="X574" s="78">
        <v>675.11</v>
      </c>
      <c r="Y574" s="78">
        <v>700.66</v>
      </c>
      <c r="Z574" s="78">
        <v>665.56</v>
      </c>
      <c r="AA574" s="78">
        <v>472.68</v>
      </c>
      <c r="AB574" s="78"/>
      <c r="AC574" s="79">
        <v>499.17</v>
      </c>
      <c r="AD574" s="65" t="s">
        <v>391</v>
      </c>
      <c r="AE574" s="68">
        <v>0.51129972389814904</v>
      </c>
      <c r="AF574" s="78">
        <v>728.48</v>
      </c>
      <c r="AG574" s="78">
        <v>782.04</v>
      </c>
      <c r="AH574" s="78">
        <v>685.14</v>
      </c>
      <c r="AI574" s="78"/>
      <c r="AJ574" s="78"/>
      <c r="AK574" s="79">
        <v>413.08</v>
      </c>
      <c r="AL574" s="69" t="s">
        <v>392</v>
      </c>
      <c r="AM574" s="70">
        <v>1</v>
      </c>
      <c r="AN574" s="78">
        <v>715.25</v>
      </c>
      <c r="AO574" s="78">
        <v>759.2</v>
      </c>
      <c r="AP574" s="78">
        <v>741.37</v>
      </c>
      <c r="AQ574" s="78">
        <v>728.11</v>
      </c>
      <c r="AR574" s="78"/>
      <c r="AS574" s="79"/>
      <c r="AT574" s="65" t="s">
        <v>393</v>
      </c>
      <c r="AU574" s="68">
        <v>3.8508934072704899E-2</v>
      </c>
      <c r="AV574" s="78">
        <v>643.63</v>
      </c>
      <c r="AW574" s="78">
        <v>707.28</v>
      </c>
      <c r="AX574" s="78">
        <v>662.52</v>
      </c>
      <c r="AY574" s="78">
        <v>414.55</v>
      </c>
      <c r="AZ574" s="78"/>
      <c r="BA574" s="79">
        <v>463.11</v>
      </c>
      <c r="BB574" s="65" t="s">
        <v>394</v>
      </c>
      <c r="BC574" s="78">
        <v>714.41</v>
      </c>
      <c r="BD574" s="78">
        <v>729.6</v>
      </c>
      <c r="BE574" s="78">
        <v>660.47</v>
      </c>
      <c r="BF574" s="78"/>
      <c r="BG574" s="78"/>
      <c r="BH574" s="79">
        <v>528.27</v>
      </c>
      <c r="BI574" s="65" t="s">
        <v>395</v>
      </c>
      <c r="BJ574" s="68">
        <v>0.134172357810844</v>
      </c>
      <c r="BK574" s="78">
        <v>753.38</v>
      </c>
      <c r="BL574" s="78">
        <v>765.32</v>
      </c>
      <c r="BM574" s="78">
        <v>798.16</v>
      </c>
      <c r="BN574" s="78">
        <v>573.59</v>
      </c>
      <c r="BO574" s="78"/>
      <c r="BP574" s="79"/>
      <c r="BQ574" s="65" t="s">
        <v>396</v>
      </c>
      <c r="BR574" s="68">
        <v>1</v>
      </c>
      <c r="BS574" s="78">
        <v>667.23</v>
      </c>
      <c r="BT574" s="78">
        <v>687.91</v>
      </c>
      <c r="BU574" s="78">
        <v>697.38</v>
      </c>
      <c r="BV574" s="78"/>
      <c r="BW574" s="78"/>
      <c r="BX574" s="79">
        <v>546.75</v>
      </c>
      <c r="BY574" s="65" t="s">
        <v>397</v>
      </c>
      <c r="BZ574" s="78">
        <v>723.22</v>
      </c>
      <c r="CA574" s="78">
        <v>744.66</v>
      </c>
      <c r="CB574" s="78">
        <v>648.86</v>
      </c>
      <c r="CC574" s="78">
        <v>546.36</v>
      </c>
      <c r="CD574" s="78"/>
      <c r="CE574" s="79">
        <v>585.14</v>
      </c>
      <c r="CF574" s="65" t="s">
        <v>398</v>
      </c>
      <c r="CG574" s="78">
        <v>714.51</v>
      </c>
      <c r="CH574" s="78">
        <v>756.71</v>
      </c>
      <c r="CI574" s="78">
        <v>705.35</v>
      </c>
      <c r="CJ574" s="78"/>
      <c r="CK574" s="78"/>
      <c r="CL574" s="79"/>
      <c r="CM574" s="65" t="s">
        <v>399</v>
      </c>
      <c r="CN574" s="78">
        <v>675.29</v>
      </c>
      <c r="CO574" s="78">
        <v>678.91</v>
      </c>
      <c r="CP574" s="78">
        <v>709.62</v>
      </c>
      <c r="CQ574" s="78">
        <v>528.80999999999995</v>
      </c>
      <c r="CR574" s="78"/>
      <c r="CS574" s="79">
        <v>664.93</v>
      </c>
      <c r="CT574" s="65" t="s">
        <v>400</v>
      </c>
      <c r="CU574" s="78">
        <v>670.09</v>
      </c>
      <c r="CV574" s="78">
        <v>761.03</v>
      </c>
      <c r="CW574" s="78">
        <v>669.12</v>
      </c>
      <c r="CX574" s="78">
        <v>555.80999999999995</v>
      </c>
      <c r="CY574" s="78"/>
      <c r="CZ574" s="79"/>
      <c r="DA574" s="82"/>
      <c r="DB574" s="68"/>
      <c r="DC574" s="78"/>
      <c r="DD574" s="78"/>
      <c r="DE574" s="78"/>
      <c r="DF574" s="78"/>
      <c r="DG574" s="78"/>
      <c r="DH574" s="79"/>
      <c r="DI574" s="65" t="s">
        <v>402</v>
      </c>
      <c r="DJ574" s="68">
        <v>3.4574560038723502E-3</v>
      </c>
      <c r="DK574" s="78">
        <v>696.43</v>
      </c>
      <c r="DL574" s="78">
        <v>742.14</v>
      </c>
      <c r="DM574" s="78">
        <v>742.14</v>
      </c>
      <c r="DN574" s="78">
        <v>501.37</v>
      </c>
      <c r="DO574" s="78"/>
      <c r="DP574" s="79">
        <v>629.55999999999995</v>
      </c>
      <c r="DQ574" s="65" t="s">
        <v>403</v>
      </c>
      <c r="DR574" s="78">
        <v>682.59</v>
      </c>
      <c r="DS574" s="78">
        <v>726.85</v>
      </c>
      <c r="DT574" s="78">
        <v>812.46</v>
      </c>
      <c r="DU574" s="78">
        <v>750.18</v>
      </c>
      <c r="DV574" s="78"/>
      <c r="DW574" s="79"/>
      <c r="DX574" s="65" t="s">
        <v>404</v>
      </c>
      <c r="DY574" s="78">
        <v>703.81</v>
      </c>
      <c r="DZ574" s="78">
        <v>728.1</v>
      </c>
      <c r="EA574" s="78">
        <v>732.72</v>
      </c>
      <c r="EB574" s="78">
        <v>533.98</v>
      </c>
      <c r="EC574" s="78"/>
      <c r="ED574" s="79">
        <v>484.49</v>
      </c>
      <c r="EE574" s="65" t="s">
        <v>405</v>
      </c>
      <c r="EF574" s="68">
        <v>0.28962001853568098</v>
      </c>
      <c r="EG574" s="78">
        <v>682.31</v>
      </c>
      <c r="EH574" s="78">
        <v>725.92</v>
      </c>
      <c r="EI574" s="78">
        <v>618.65</v>
      </c>
      <c r="EJ574" s="78"/>
      <c r="EK574" s="78">
        <v>444.71</v>
      </c>
      <c r="EL574" s="79">
        <v>361.11</v>
      </c>
      <c r="EM574" s="65" t="s">
        <v>406</v>
      </c>
      <c r="EN574" s="78">
        <v>713.54</v>
      </c>
      <c r="EO574" s="78">
        <v>715.66</v>
      </c>
      <c r="EP574" s="78">
        <v>672.97</v>
      </c>
      <c r="EQ574" s="78"/>
      <c r="ER574" s="78"/>
      <c r="ES574" s="79">
        <v>466.3</v>
      </c>
      <c r="ET574" s="65" t="s">
        <v>407</v>
      </c>
      <c r="EU574" s="68">
        <v>1.4259232853272501</v>
      </c>
      <c r="EV574" s="78">
        <v>672.69</v>
      </c>
      <c r="EW574" s="78">
        <v>699.66</v>
      </c>
      <c r="EX574" s="78">
        <v>699.66</v>
      </c>
      <c r="EY574" s="78"/>
      <c r="EZ574" s="78"/>
      <c r="FA574" s="79">
        <v>345.4</v>
      </c>
      <c r="FB574" s="65" t="s">
        <v>408</v>
      </c>
      <c r="FC574" s="78">
        <v>764.86</v>
      </c>
      <c r="FD574" s="78">
        <v>784.04</v>
      </c>
      <c r="FE574" s="78">
        <v>778.59</v>
      </c>
      <c r="FF574" s="78"/>
      <c r="FG574" s="78"/>
      <c r="FH574" s="79"/>
      <c r="FI574" s="65" t="s">
        <v>409</v>
      </c>
      <c r="FJ574" s="78">
        <v>676.85</v>
      </c>
      <c r="FK574" s="78">
        <v>707.92</v>
      </c>
      <c r="FL574" s="78">
        <v>389.74</v>
      </c>
      <c r="FM574" s="78">
        <v>464.77</v>
      </c>
      <c r="FN574" s="78"/>
      <c r="FO574" s="79">
        <v>462.48</v>
      </c>
      <c r="FP574" s="65" t="s">
        <v>410</v>
      </c>
      <c r="FQ574" s="68">
        <v>0.23846428997257699</v>
      </c>
      <c r="FR574" s="78">
        <v>637.76</v>
      </c>
      <c r="FS574" s="78">
        <v>677.77</v>
      </c>
      <c r="FT574" s="78">
        <v>664.34</v>
      </c>
      <c r="FU574" s="78">
        <v>558.48</v>
      </c>
      <c r="FV574" s="78">
        <v>481.72</v>
      </c>
      <c r="FW574" s="79">
        <v>342.01</v>
      </c>
      <c r="FX574" s="65" t="s">
        <v>411</v>
      </c>
      <c r="FY574" s="78">
        <v>700.1</v>
      </c>
      <c r="FZ574" s="78">
        <v>745.48</v>
      </c>
      <c r="GA574" s="78">
        <v>740.06</v>
      </c>
      <c r="GB574" s="78">
        <v>702.05</v>
      </c>
      <c r="GC574" s="78"/>
      <c r="GD574" s="79">
        <v>543.72</v>
      </c>
      <c r="GE574" s="65" t="s">
        <v>412</v>
      </c>
      <c r="GF574" s="68">
        <v>0.23018668139861401</v>
      </c>
      <c r="GG574" s="78">
        <v>656.67</v>
      </c>
      <c r="GH574" s="78">
        <v>705.38</v>
      </c>
      <c r="GI574" s="78">
        <v>656.03</v>
      </c>
      <c r="GJ574" s="78">
        <v>621.5</v>
      </c>
      <c r="GK574" s="78"/>
      <c r="GL574" s="79">
        <v>481.65</v>
      </c>
      <c r="GM574" s="65" t="s">
        <v>413</v>
      </c>
      <c r="GN574" s="68">
        <v>0.11632776511097701</v>
      </c>
      <c r="GO574" s="78">
        <v>694.01</v>
      </c>
      <c r="GP574" s="78">
        <v>740.98</v>
      </c>
      <c r="GQ574" s="78">
        <v>644.69000000000005</v>
      </c>
      <c r="GR574" s="78">
        <v>574.42999999999995</v>
      </c>
      <c r="GS574" s="78"/>
      <c r="GT574" s="79"/>
      <c r="GU574" s="65" t="s">
        <v>414</v>
      </c>
      <c r="GV574" s="68">
        <v>1</v>
      </c>
      <c r="GW574" s="78">
        <v>635.65</v>
      </c>
      <c r="GX574" s="78">
        <v>660.46</v>
      </c>
      <c r="GY574" s="78">
        <v>622.49</v>
      </c>
      <c r="GZ574" s="78">
        <v>532</v>
      </c>
      <c r="HA574" s="78"/>
      <c r="HB574" s="79">
        <v>533.72</v>
      </c>
      <c r="HC574" s="65" t="s">
        <v>415</v>
      </c>
      <c r="HD574" s="68">
        <v>1</v>
      </c>
      <c r="HE574" s="78">
        <v>659</v>
      </c>
      <c r="HF574" s="78">
        <v>730.62</v>
      </c>
      <c r="HG574" s="78"/>
      <c r="HH574" s="78">
        <v>504.53</v>
      </c>
      <c r="HI574" s="78">
        <v>497.89</v>
      </c>
      <c r="HJ574" s="79">
        <v>505.89</v>
      </c>
      <c r="HK574" s="85" t="s">
        <v>416</v>
      </c>
      <c r="HL574" s="68">
        <v>1.16877045348294</v>
      </c>
      <c r="HM574" s="78">
        <v>624.29999999999995</v>
      </c>
      <c r="HN574" s="78">
        <v>674.73</v>
      </c>
      <c r="HO574" s="78">
        <v>634.32000000000005</v>
      </c>
      <c r="HP574" s="78"/>
      <c r="HQ574" s="78"/>
      <c r="HR574" s="79"/>
    </row>
    <row r="575" spans="1:226" x14ac:dyDescent="0.25">
      <c r="A575" s="81">
        <v>41414</v>
      </c>
      <c r="B575" s="82" t="s">
        <v>387</v>
      </c>
      <c r="C575" s="83">
        <v>670.40361517758902</v>
      </c>
      <c r="D575" s="83">
        <v>706.15231234784028</v>
      </c>
      <c r="E575" s="83">
        <v>665.00714435777184</v>
      </c>
      <c r="F575" s="83">
        <v>561.60686978916442</v>
      </c>
      <c r="G575" s="83">
        <v>483.72433465085629</v>
      </c>
      <c r="H575" s="84">
        <v>439.9161995573873</v>
      </c>
      <c r="I575" s="82" t="s">
        <v>388</v>
      </c>
      <c r="J575" s="83">
        <v>691.19650143334081</v>
      </c>
      <c r="K575" s="83">
        <v>715.66259972034595</v>
      </c>
      <c r="L575" s="83">
        <v>661.57613807495738</v>
      </c>
      <c r="M575" s="83">
        <v>558.53152307278788</v>
      </c>
      <c r="N575" s="83"/>
      <c r="O575" s="84">
        <v>502.25904181929116</v>
      </c>
      <c r="P575" s="65" t="s">
        <v>389</v>
      </c>
      <c r="Q575" s="78">
        <v>630.46</v>
      </c>
      <c r="R575" s="78">
        <v>680.91</v>
      </c>
      <c r="S575" s="78">
        <v>669.54</v>
      </c>
      <c r="T575" s="78">
        <v>517</v>
      </c>
      <c r="U575" s="78"/>
      <c r="V575" s="79"/>
      <c r="W575" s="65" t="s">
        <v>390</v>
      </c>
      <c r="X575" s="78">
        <v>675.11</v>
      </c>
      <c r="Y575" s="78">
        <v>700.66</v>
      </c>
      <c r="Z575" s="78">
        <v>645.97</v>
      </c>
      <c r="AA575" s="78">
        <v>463.4</v>
      </c>
      <c r="AB575" s="78"/>
      <c r="AC575" s="79">
        <v>490.08</v>
      </c>
      <c r="AD575" s="65" t="s">
        <v>391</v>
      </c>
      <c r="AE575" s="68">
        <v>0.51129972389814904</v>
      </c>
      <c r="AF575" s="78">
        <v>726.53</v>
      </c>
      <c r="AG575" s="78">
        <v>781.07</v>
      </c>
      <c r="AH575" s="78">
        <v>676.45</v>
      </c>
      <c r="AI575" s="78"/>
      <c r="AJ575" s="78"/>
      <c r="AK575" s="79">
        <v>413.08</v>
      </c>
      <c r="AL575" s="69" t="s">
        <v>392</v>
      </c>
      <c r="AM575" s="70">
        <v>1</v>
      </c>
      <c r="AN575" s="78">
        <v>716.49</v>
      </c>
      <c r="AO575" s="78">
        <v>759.77</v>
      </c>
      <c r="AP575" s="78">
        <v>741.16</v>
      </c>
      <c r="AQ575" s="78">
        <v>728.11</v>
      </c>
      <c r="AR575" s="78"/>
      <c r="AS575" s="79"/>
      <c r="AT575" s="65" t="s">
        <v>393</v>
      </c>
      <c r="AU575" s="68">
        <v>3.8283373530875499E-2</v>
      </c>
      <c r="AV575" s="78">
        <v>629.83000000000004</v>
      </c>
      <c r="AW575" s="78">
        <v>694.24</v>
      </c>
      <c r="AX575" s="78">
        <v>639.88</v>
      </c>
      <c r="AY575" s="78">
        <v>412.12</v>
      </c>
      <c r="AZ575" s="78"/>
      <c r="BA575" s="79">
        <v>461.98</v>
      </c>
      <c r="BB575" s="65" t="s">
        <v>394</v>
      </c>
      <c r="BC575" s="78">
        <v>714.41</v>
      </c>
      <c r="BD575" s="78">
        <v>755.65</v>
      </c>
      <c r="BE575" s="78">
        <v>651.55999999999995</v>
      </c>
      <c r="BF575" s="78"/>
      <c r="BG575" s="78"/>
      <c r="BH575" s="79">
        <v>528.27</v>
      </c>
      <c r="BI575" s="65" t="s">
        <v>395</v>
      </c>
      <c r="BJ575" s="68">
        <v>0.13417775869471901</v>
      </c>
      <c r="BK575" s="78">
        <v>766.29</v>
      </c>
      <c r="BL575" s="78">
        <v>783.6</v>
      </c>
      <c r="BM575" s="78">
        <v>814.3</v>
      </c>
      <c r="BN575" s="78">
        <v>580.32000000000005</v>
      </c>
      <c r="BO575" s="78"/>
      <c r="BP575" s="79"/>
      <c r="BQ575" s="65" t="s">
        <v>396</v>
      </c>
      <c r="BR575" s="68">
        <v>1</v>
      </c>
      <c r="BS575" s="78">
        <v>649.73</v>
      </c>
      <c r="BT575" s="78">
        <v>670.41</v>
      </c>
      <c r="BU575" s="78">
        <v>702.38</v>
      </c>
      <c r="BV575" s="78"/>
      <c r="BW575" s="78"/>
      <c r="BX575" s="79">
        <v>546.75</v>
      </c>
      <c r="BY575" s="65" t="s">
        <v>397</v>
      </c>
      <c r="BZ575" s="78">
        <v>702.48</v>
      </c>
      <c r="CA575" s="78">
        <v>728.88</v>
      </c>
      <c r="CB575" s="78">
        <v>643.41</v>
      </c>
      <c r="CC575" s="78">
        <v>547.02</v>
      </c>
      <c r="CD575" s="78"/>
      <c r="CE575" s="79">
        <v>585.14</v>
      </c>
      <c r="CF575" s="65" t="s">
        <v>398</v>
      </c>
      <c r="CG575" s="78">
        <v>690.93</v>
      </c>
      <c r="CH575" s="78">
        <v>750.21</v>
      </c>
      <c r="CI575" s="78">
        <v>714.3</v>
      </c>
      <c r="CJ575" s="78"/>
      <c r="CK575" s="78"/>
      <c r="CL575" s="79"/>
      <c r="CM575" s="65" t="s">
        <v>399</v>
      </c>
      <c r="CN575" s="78">
        <v>664.34</v>
      </c>
      <c r="CO575" s="78">
        <v>669.88</v>
      </c>
      <c r="CP575" s="78">
        <v>702.51</v>
      </c>
      <c r="CQ575" s="78">
        <v>539.44000000000005</v>
      </c>
      <c r="CR575" s="78"/>
      <c r="CS575" s="79">
        <v>668.19</v>
      </c>
      <c r="CT575" s="65" t="s">
        <v>400</v>
      </c>
      <c r="CU575" s="78">
        <v>670.09</v>
      </c>
      <c r="CV575" s="78">
        <v>761.03</v>
      </c>
      <c r="CW575" s="78">
        <v>669.12</v>
      </c>
      <c r="CX575" s="78">
        <v>555.80999999999995</v>
      </c>
      <c r="CY575" s="78"/>
      <c r="CZ575" s="79"/>
      <c r="DA575" s="82"/>
      <c r="DB575" s="68"/>
      <c r="DC575" s="78"/>
      <c r="DD575" s="78"/>
      <c r="DE575" s="78"/>
      <c r="DF575" s="78"/>
      <c r="DG575" s="78"/>
      <c r="DH575" s="79"/>
      <c r="DI575" s="65" t="s">
        <v>402</v>
      </c>
      <c r="DJ575" s="68">
        <v>3.4483947722335302E-3</v>
      </c>
      <c r="DK575" s="78">
        <v>685.37</v>
      </c>
      <c r="DL575" s="78">
        <v>735.51</v>
      </c>
      <c r="DM575" s="78">
        <v>735.51</v>
      </c>
      <c r="DN575" s="78">
        <v>503.77</v>
      </c>
      <c r="DO575" s="78"/>
      <c r="DP575" s="79">
        <v>630.84</v>
      </c>
      <c r="DQ575" s="65" t="s">
        <v>403</v>
      </c>
      <c r="DR575" s="78">
        <v>682.59</v>
      </c>
      <c r="DS575" s="78">
        <v>726.85</v>
      </c>
      <c r="DT575" s="78">
        <v>820.97</v>
      </c>
      <c r="DU575" s="78">
        <v>754.92</v>
      </c>
      <c r="DV575" s="78"/>
      <c r="DW575" s="79"/>
      <c r="DX575" s="65" t="s">
        <v>404</v>
      </c>
      <c r="DY575" s="78">
        <v>690.72</v>
      </c>
      <c r="DZ575" s="78">
        <v>717.34</v>
      </c>
      <c r="EA575" s="78">
        <v>744.73</v>
      </c>
      <c r="EB575" s="78">
        <v>543.91999999999996</v>
      </c>
      <c r="EC575" s="78"/>
      <c r="ED575" s="79">
        <v>485.39</v>
      </c>
      <c r="EE575" s="65" t="s">
        <v>405</v>
      </c>
      <c r="EF575" s="68">
        <v>0.28962001853568098</v>
      </c>
      <c r="EG575" s="78">
        <v>689.53</v>
      </c>
      <c r="EH575" s="78">
        <v>731.03</v>
      </c>
      <c r="EI575" s="78">
        <v>635.16999999999996</v>
      </c>
      <c r="EJ575" s="78"/>
      <c r="EK575" s="78">
        <v>449.53</v>
      </c>
      <c r="EL575" s="79">
        <v>367.27</v>
      </c>
      <c r="EM575" s="65" t="s">
        <v>406</v>
      </c>
      <c r="EN575" s="78">
        <v>685.21</v>
      </c>
      <c r="EO575" s="78">
        <v>700.83</v>
      </c>
      <c r="EP575" s="78">
        <v>651.22</v>
      </c>
      <c r="EQ575" s="78"/>
      <c r="ER575" s="78"/>
      <c r="ES575" s="79">
        <v>458.33</v>
      </c>
      <c r="ET575" s="65" t="s">
        <v>407</v>
      </c>
      <c r="EU575" s="68">
        <v>1.42918393597256</v>
      </c>
      <c r="EV575" s="78">
        <v>662.73</v>
      </c>
      <c r="EW575" s="78">
        <v>693.28</v>
      </c>
      <c r="EX575" s="78">
        <v>693.28</v>
      </c>
      <c r="EY575" s="78"/>
      <c r="EZ575" s="78"/>
      <c r="FA575" s="79">
        <v>349.74</v>
      </c>
      <c r="FB575" s="65" t="s">
        <v>408</v>
      </c>
      <c r="FC575" s="78">
        <v>764.86</v>
      </c>
      <c r="FD575" s="78">
        <v>784.04</v>
      </c>
      <c r="FE575" s="78">
        <v>778.59</v>
      </c>
      <c r="FF575" s="78"/>
      <c r="FG575" s="78"/>
      <c r="FH575" s="79"/>
      <c r="FI575" s="65" t="s">
        <v>409</v>
      </c>
      <c r="FJ575" s="78">
        <v>673.55</v>
      </c>
      <c r="FK575" s="78">
        <v>705.44</v>
      </c>
      <c r="FL575" s="78">
        <v>388.08</v>
      </c>
      <c r="FM575" s="78">
        <v>466.77</v>
      </c>
      <c r="FN575" s="78"/>
      <c r="FO575" s="79">
        <v>472.39</v>
      </c>
      <c r="FP575" s="65" t="s">
        <v>410</v>
      </c>
      <c r="FQ575" s="68">
        <v>0.23911432055665799</v>
      </c>
      <c r="FR575" s="78">
        <v>631.52</v>
      </c>
      <c r="FS575" s="78">
        <v>674.3</v>
      </c>
      <c r="FT575" s="78">
        <v>671.07</v>
      </c>
      <c r="FU575" s="78">
        <v>559.16</v>
      </c>
      <c r="FV575" s="78">
        <v>483.03</v>
      </c>
      <c r="FW575" s="79">
        <v>347.52</v>
      </c>
      <c r="FX575" s="65" t="s">
        <v>411</v>
      </c>
      <c r="FY575" s="78">
        <v>692.78</v>
      </c>
      <c r="FZ575" s="78">
        <v>742.23</v>
      </c>
      <c r="GA575" s="78">
        <v>736.81</v>
      </c>
      <c r="GB575" s="78">
        <v>702.05</v>
      </c>
      <c r="GC575" s="78"/>
      <c r="GD575" s="79">
        <v>546.98</v>
      </c>
      <c r="GE575" s="65" t="s">
        <v>412</v>
      </c>
      <c r="GF575" s="68">
        <v>0.230027833367838</v>
      </c>
      <c r="GG575" s="78">
        <v>650.25</v>
      </c>
      <c r="GH575" s="78">
        <v>704.89</v>
      </c>
      <c r="GI575" s="78">
        <v>678.58</v>
      </c>
      <c r="GJ575" s="78">
        <v>621.08000000000004</v>
      </c>
      <c r="GK575" s="78"/>
      <c r="GL575" s="79">
        <v>481.31</v>
      </c>
      <c r="GM575" s="65" t="s">
        <v>413</v>
      </c>
      <c r="GN575" s="68">
        <v>0.116612636145253</v>
      </c>
      <c r="GO575" s="78">
        <v>705.04</v>
      </c>
      <c r="GP575" s="78">
        <v>752.13</v>
      </c>
      <c r="GQ575" s="78">
        <v>654.29</v>
      </c>
      <c r="GR575" s="78">
        <v>579.1</v>
      </c>
      <c r="GS575" s="78"/>
      <c r="GT575" s="79"/>
      <c r="GU575" s="65" t="s">
        <v>414</v>
      </c>
      <c r="GV575" s="68">
        <v>1</v>
      </c>
      <c r="GW575" s="78">
        <v>635.65</v>
      </c>
      <c r="GX575" s="78">
        <v>660.46</v>
      </c>
      <c r="GY575" s="78">
        <v>622.49</v>
      </c>
      <c r="GZ575" s="78">
        <v>532</v>
      </c>
      <c r="HA575" s="78"/>
      <c r="HB575" s="79">
        <v>533.72</v>
      </c>
      <c r="HC575" s="65" t="s">
        <v>415</v>
      </c>
      <c r="HD575" s="68">
        <v>1</v>
      </c>
      <c r="HE575" s="78">
        <v>659.83</v>
      </c>
      <c r="HF575" s="78">
        <v>730.62</v>
      </c>
      <c r="HG575" s="78"/>
      <c r="HH575" s="78">
        <v>506.31</v>
      </c>
      <c r="HI575" s="78">
        <v>499.68</v>
      </c>
      <c r="HJ575" s="79">
        <v>507.55</v>
      </c>
      <c r="HK575" s="85" t="s">
        <v>416</v>
      </c>
      <c r="HL575" s="68">
        <v>1.18259224219489</v>
      </c>
      <c r="HM575" s="78">
        <v>627.09</v>
      </c>
      <c r="HN575" s="78">
        <v>678.84</v>
      </c>
      <c r="HO575" s="78">
        <v>648.46</v>
      </c>
      <c r="HP575" s="78"/>
      <c r="HQ575" s="78"/>
      <c r="HR575" s="79"/>
    </row>
    <row r="576" spans="1:226" x14ac:dyDescent="0.25">
      <c r="A576" s="81">
        <v>41407</v>
      </c>
      <c r="B576" s="82" t="s">
        <v>387</v>
      </c>
      <c r="C576" s="83">
        <v>660.72322683918776</v>
      </c>
      <c r="D576" s="83">
        <v>695.93215906112289</v>
      </c>
      <c r="E576" s="83">
        <v>665.84803897089932</v>
      </c>
      <c r="F576" s="83">
        <v>555.49448477164151</v>
      </c>
      <c r="G576" s="83">
        <v>483.36806324110665</v>
      </c>
      <c r="H576" s="84">
        <v>443.65856854415301</v>
      </c>
      <c r="I576" s="82" t="s">
        <v>388</v>
      </c>
      <c r="J576" s="83">
        <v>678.66472194003518</v>
      </c>
      <c r="K576" s="83">
        <v>702.64164649106715</v>
      </c>
      <c r="L576" s="83">
        <v>663.5667897779266</v>
      </c>
      <c r="M576" s="83">
        <v>552.94864951709371</v>
      </c>
      <c r="N576" s="83"/>
      <c r="O576" s="84">
        <v>505.33792104229116</v>
      </c>
      <c r="P576" s="65" t="s">
        <v>389</v>
      </c>
      <c r="Q576" s="78">
        <v>626.29</v>
      </c>
      <c r="R576" s="78">
        <v>676.75</v>
      </c>
      <c r="S576" s="78">
        <v>656.45</v>
      </c>
      <c r="T576" s="78">
        <v>506</v>
      </c>
      <c r="U576" s="78"/>
      <c r="V576" s="79"/>
      <c r="W576" s="65" t="s">
        <v>390</v>
      </c>
      <c r="X576" s="78">
        <v>675.11</v>
      </c>
      <c r="Y576" s="78">
        <v>700.66</v>
      </c>
      <c r="Z576" s="78">
        <v>645.97</v>
      </c>
      <c r="AA576" s="78">
        <v>463.4</v>
      </c>
      <c r="AB576" s="78"/>
      <c r="AC576" s="79">
        <v>490.08</v>
      </c>
      <c r="AD576" s="65" t="s">
        <v>391</v>
      </c>
      <c r="AE576" s="68">
        <v>0.51129972389814904</v>
      </c>
      <c r="AF576" s="78">
        <v>732.01</v>
      </c>
      <c r="AG576" s="78">
        <v>781.07</v>
      </c>
      <c r="AH576" s="78">
        <v>676.45</v>
      </c>
      <c r="AI576" s="78"/>
      <c r="AJ576" s="78"/>
      <c r="AK576" s="79">
        <v>413.08</v>
      </c>
      <c r="AL576" s="69" t="s">
        <v>392</v>
      </c>
      <c r="AM576" s="70">
        <v>1</v>
      </c>
      <c r="AN576" s="78">
        <v>716.49</v>
      </c>
      <c r="AO576" s="78">
        <v>759.72</v>
      </c>
      <c r="AP576" s="78">
        <v>742.71</v>
      </c>
      <c r="AQ576" s="78">
        <v>728.11</v>
      </c>
      <c r="AR576" s="78"/>
      <c r="AS576" s="79"/>
      <c r="AT576" s="65" t="s">
        <v>393</v>
      </c>
      <c r="AU576" s="68">
        <v>3.8693700665531697E-2</v>
      </c>
      <c r="AV576" s="78">
        <v>634.04999999999995</v>
      </c>
      <c r="AW576" s="78">
        <v>698.42</v>
      </c>
      <c r="AX576" s="78">
        <v>640.44000000000005</v>
      </c>
      <c r="AY576" s="78">
        <v>421.37</v>
      </c>
      <c r="AZ576" s="78"/>
      <c r="BA576" s="79">
        <v>469.13</v>
      </c>
      <c r="BB576" s="65" t="s">
        <v>394</v>
      </c>
      <c r="BC576" s="78">
        <v>687.52</v>
      </c>
      <c r="BD576" s="78">
        <v>713.63</v>
      </c>
      <c r="BE576" s="78">
        <v>660.72</v>
      </c>
      <c r="BF576" s="78"/>
      <c r="BG576" s="78"/>
      <c r="BH576" s="79">
        <v>540.37</v>
      </c>
      <c r="BI576" s="65" t="s">
        <v>395</v>
      </c>
      <c r="BJ576" s="68">
        <v>0.134166957361741</v>
      </c>
      <c r="BK576" s="78">
        <v>721.15</v>
      </c>
      <c r="BL576" s="78">
        <v>722.35</v>
      </c>
      <c r="BM576" s="78">
        <v>795.77</v>
      </c>
      <c r="BN576" s="78">
        <v>581.48</v>
      </c>
      <c r="BO576" s="78"/>
      <c r="BP576" s="79"/>
      <c r="BQ576" s="65" t="s">
        <v>396</v>
      </c>
      <c r="BR576" s="68">
        <v>1</v>
      </c>
      <c r="BS576" s="78">
        <v>643.9</v>
      </c>
      <c r="BT576" s="78">
        <v>665.41</v>
      </c>
      <c r="BU576" s="78">
        <v>699.05</v>
      </c>
      <c r="BV576" s="78"/>
      <c r="BW576" s="78"/>
      <c r="BX576" s="79">
        <v>546.75</v>
      </c>
      <c r="BY576" s="65" t="s">
        <v>397</v>
      </c>
      <c r="BZ576" s="78">
        <v>696.89</v>
      </c>
      <c r="CA576" s="78">
        <v>724.6</v>
      </c>
      <c r="CB576" s="78">
        <v>637.16</v>
      </c>
      <c r="CC576" s="78">
        <v>540.17999999999995</v>
      </c>
      <c r="CD576" s="78"/>
      <c r="CE576" s="79">
        <v>599.91999999999996</v>
      </c>
      <c r="CF576" s="65" t="s">
        <v>398</v>
      </c>
      <c r="CG576" s="78">
        <v>691.75</v>
      </c>
      <c r="CH576" s="78">
        <v>757.53</v>
      </c>
      <c r="CI576" s="78">
        <v>707.79</v>
      </c>
      <c r="CJ576" s="78"/>
      <c r="CK576" s="78"/>
      <c r="CL576" s="79"/>
      <c r="CM576" s="65" t="s">
        <v>399</v>
      </c>
      <c r="CN576" s="78">
        <v>654.39</v>
      </c>
      <c r="CO576" s="78">
        <v>664.53</v>
      </c>
      <c r="CP576" s="78">
        <v>698.67</v>
      </c>
      <c r="CQ576" s="78">
        <v>536.72</v>
      </c>
      <c r="CR576" s="78"/>
      <c r="CS576" s="79">
        <v>670.37</v>
      </c>
      <c r="CT576" s="65" t="s">
        <v>400</v>
      </c>
      <c r="CU576" s="78">
        <v>665.47</v>
      </c>
      <c r="CV576" s="78">
        <v>758.69</v>
      </c>
      <c r="CW576" s="78">
        <v>664.03</v>
      </c>
      <c r="CX576" s="78">
        <v>559.16999999999996</v>
      </c>
      <c r="CY576" s="78"/>
      <c r="CZ576" s="79"/>
      <c r="DA576" s="82"/>
      <c r="DB576" s="68"/>
      <c r="DC576" s="78"/>
      <c r="DD576" s="78"/>
      <c r="DE576" s="78"/>
      <c r="DF576" s="78"/>
      <c r="DG576" s="78"/>
      <c r="DH576" s="79"/>
      <c r="DI576" s="65" t="s">
        <v>402</v>
      </c>
      <c r="DJ576" s="68">
        <v>3.40912964920056E-3</v>
      </c>
      <c r="DK576" s="78">
        <v>675.88</v>
      </c>
      <c r="DL576" s="78">
        <v>725.71</v>
      </c>
      <c r="DM576" s="78">
        <v>725.71</v>
      </c>
      <c r="DN576" s="78">
        <v>482.87</v>
      </c>
      <c r="DO576" s="78"/>
      <c r="DP576" s="79">
        <v>621.53</v>
      </c>
      <c r="DQ576" s="65" t="s">
        <v>403</v>
      </c>
      <c r="DR576" s="78">
        <v>707.39</v>
      </c>
      <c r="DS576" s="78">
        <v>760.52</v>
      </c>
      <c r="DT576" s="78">
        <v>807.4</v>
      </c>
      <c r="DU576" s="78">
        <v>752.48</v>
      </c>
      <c r="DV576" s="78"/>
      <c r="DW576" s="79"/>
      <c r="DX576" s="65" t="s">
        <v>404</v>
      </c>
      <c r="DY576" s="78">
        <v>684.69</v>
      </c>
      <c r="DZ576" s="78">
        <v>709.2</v>
      </c>
      <c r="EA576" s="78">
        <v>738.62</v>
      </c>
      <c r="EB576" s="78">
        <v>547.05999999999995</v>
      </c>
      <c r="EC576" s="78"/>
      <c r="ED576" s="79">
        <v>485.12</v>
      </c>
      <c r="EE576" s="65" t="s">
        <v>405</v>
      </c>
      <c r="EF576" s="68">
        <v>0.28962001853568098</v>
      </c>
      <c r="EG576" s="78">
        <v>697.27</v>
      </c>
      <c r="EH576" s="78">
        <v>738.05</v>
      </c>
      <c r="EI576" s="78">
        <v>623.67999999999995</v>
      </c>
      <c r="EJ576" s="78"/>
      <c r="EK576" s="78">
        <v>446.74</v>
      </c>
      <c r="EL576" s="79">
        <v>373.18</v>
      </c>
      <c r="EM576" s="65" t="s">
        <v>406</v>
      </c>
      <c r="EN576" s="78">
        <v>685.21</v>
      </c>
      <c r="EO576" s="78">
        <v>700.83</v>
      </c>
      <c r="EP576" s="78">
        <v>651.22</v>
      </c>
      <c r="EQ576" s="78"/>
      <c r="ER576" s="78"/>
      <c r="ES576" s="79">
        <v>458.33</v>
      </c>
      <c r="ET576" s="65" t="s">
        <v>407</v>
      </c>
      <c r="EU576" s="68">
        <v>1.4289797084881399</v>
      </c>
      <c r="EV576" s="78">
        <v>672.96</v>
      </c>
      <c r="EW576" s="78">
        <v>693.18</v>
      </c>
      <c r="EX576" s="78">
        <v>693.18</v>
      </c>
      <c r="EY576" s="78"/>
      <c r="EZ576" s="78"/>
      <c r="FA576" s="79">
        <v>349.1</v>
      </c>
      <c r="FB576" s="65" t="s">
        <v>408</v>
      </c>
      <c r="FC576" s="78">
        <v>764.86</v>
      </c>
      <c r="FD576" s="78">
        <v>784.04</v>
      </c>
      <c r="FE576" s="78">
        <v>778.59</v>
      </c>
      <c r="FF576" s="78"/>
      <c r="FG576" s="78"/>
      <c r="FH576" s="79"/>
      <c r="FI576" s="65" t="s">
        <v>409</v>
      </c>
      <c r="FJ576" s="78">
        <v>659.5</v>
      </c>
      <c r="FK576" s="78">
        <v>695.52</v>
      </c>
      <c r="FL576" s="78">
        <v>380.65</v>
      </c>
      <c r="FM576" s="78">
        <v>466.77</v>
      </c>
      <c r="FN576" s="78"/>
      <c r="FO576" s="79">
        <v>476.53</v>
      </c>
      <c r="FP576" s="65" t="s">
        <v>410</v>
      </c>
      <c r="FQ576" s="68">
        <v>0.24064492840813401</v>
      </c>
      <c r="FR576" s="78">
        <v>635.08000000000004</v>
      </c>
      <c r="FS576" s="78">
        <v>680.02</v>
      </c>
      <c r="FT576" s="78">
        <v>650.58000000000004</v>
      </c>
      <c r="FU576" s="78">
        <v>559.94000000000005</v>
      </c>
      <c r="FV576" s="78">
        <v>485.23</v>
      </c>
      <c r="FW576" s="79">
        <v>353.38</v>
      </c>
      <c r="FX576" s="65" t="s">
        <v>411</v>
      </c>
      <c r="FY576" s="78">
        <v>680.58</v>
      </c>
      <c r="FZ576" s="78">
        <v>736.54</v>
      </c>
      <c r="GA576" s="78">
        <v>728.68</v>
      </c>
      <c r="GB576" s="78">
        <v>684.35</v>
      </c>
      <c r="GC576" s="78"/>
      <c r="GD576" s="79">
        <v>560.79999999999995</v>
      </c>
      <c r="GE576" s="65" t="s">
        <v>412</v>
      </c>
      <c r="GF576" s="68">
        <v>0.23127269363306299</v>
      </c>
      <c r="GG576" s="78">
        <v>639.96</v>
      </c>
      <c r="GH576" s="78">
        <v>701.81</v>
      </c>
      <c r="GI576" s="78">
        <v>682.25</v>
      </c>
      <c r="GJ576" s="78">
        <v>624.44000000000005</v>
      </c>
      <c r="GK576" s="78"/>
      <c r="GL576" s="79">
        <v>483.92</v>
      </c>
      <c r="GM576" s="65" t="s">
        <v>413</v>
      </c>
      <c r="GN576" s="68">
        <v>0.116683391286084</v>
      </c>
      <c r="GO576" s="78">
        <v>677.46</v>
      </c>
      <c r="GP576" s="78">
        <v>743.25</v>
      </c>
      <c r="GQ576" s="78">
        <v>628.27</v>
      </c>
      <c r="GR576" s="78">
        <v>558.67999999999995</v>
      </c>
      <c r="GS576" s="78"/>
      <c r="GT576" s="79"/>
      <c r="GU576" s="65" t="s">
        <v>414</v>
      </c>
      <c r="GV576" s="68">
        <v>1</v>
      </c>
      <c r="GW576" s="78">
        <v>633.98</v>
      </c>
      <c r="GX576" s="78">
        <v>652.96</v>
      </c>
      <c r="GY576" s="78">
        <v>614.15</v>
      </c>
      <c r="GZ576" s="78">
        <v>532</v>
      </c>
      <c r="HA576" s="78"/>
      <c r="HB576" s="79">
        <v>541.63</v>
      </c>
      <c r="HC576" s="65" t="s">
        <v>415</v>
      </c>
      <c r="HD576" s="68">
        <v>1</v>
      </c>
      <c r="HE576" s="78">
        <v>659.83</v>
      </c>
      <c r="HF576" s="78">
        <v>730.62</v>
      </c>
      <c r="HG576" s="78"/>
      <c r="HH576" s="78">
        <v>488.56</v>
      </c>
      <c r="HI576" s="78">
        <v>481.93</v>
      </c>
      <c r="HJ576" s="79">
        <v>507.55</v>
      </c>
      <c r="HK576" s="85" t="s">
        <v>416</v>
      </c>
      <c r="HL576" s="68">
        <v>1.1846937566639</v>
      </c>
      <c r="HM576" s="78">
        <v>628.02</v>
      </c>
      <c r="HN576" s="78">
        <v>678.91</v>
      </c>
      <c r="HO576" s="78">
        <v>651.57000000000005</v>
      </c>
      <c r="HP576" s="78"/>
      <c r="HQ576" s="78"/>
      <c r="HR576" s="79"/>
    </row>
    <row r="577" spans="1:226" x14ac:dyDescent="0.25">
      <c r="A577" s="81">
        <v>41400</v>
      </c>
      <c r="B577" s="82" t="s">
        <v>387</v>
      </c>
      <c r="C577" s="83">
        <v>661.56893435281665</v>
      </c>
      <c r="D577" s="83">
        <v>687.49891727172042</v>
      </c>
      <c r="E577" s="83">
        <v>660.65417837667633</v>
      </c>
      <c r="F577" s="83">
        <v>545.99190290475553</v>
      </c>
      <c r="G577" s="83">
        <v>477.89911725955199</v>
      </c>
      <c r="H577" s="84">
        <v>450.86087755256062</v>
      </c>
      <c r="I577" s="82" t="s">
        <v>388</v>
      </c>
      <c r="J577" s="83">
        <v>678.97543027162226</v>
      </c>
      <c r="K577" s="83">
        <v>690.64125828973579</v>
      </c>
      <c r="L577" s="83">
        <v>658.5790248734445</v>
      </c>
      <c r="M577" s="83">
        <v>540.30896953257945</v>
      </c>
      <c r="N577" s="83"/>
      <c r="O577" s="84">
        <v>515.58692698946879</v>
      </c>
      <c r="P577" s="65" t="s">
        <v>389</v>
      </c>
      <c r="Q577" s="78">
        <v>612.96</v>
      </c>
      <c r="R577" s="78">
        <v>663.41</v>
      </c>
      <c r="S577" s="78">
        <v>650.51</v>
      </c>
      <c r="T577" s="78">
        <v>499</v>
      </c>
      <c r="U577" s="78"/>
      <c r="V577" s="79"/>
      <c r="W577" s="65" t="s">
        <v>390</v>
      </c>
      <c r="X577" s="78">
        <v>663.21</v>
      </c>
      <c r="Y577" s="78">
        <v>675.29</v>
      </c>
      <c r="Z577" s="78">
        <v>627.63</v>
      </c>
      <c r="AA577" s="78">
        <v>463.4</v>
      </c>
      <c r="AB577" s="78"/>
      <c r="AC577" s="79">
        <v>490.08</v>
      </c>
      <c r="AD577" s="65" t="s">
        <v>391</v>
      </c>
      <c r="AE577" s="68">
        <v>0.51129972389814904</v>
      </c>
      <c r="AF577" s="78">
        <v>739.31</v>
      </c>
      <c r="AG577" s="78">
        <v>777.91</v>
      </c>
      <c r="AH577" s="78">
        <v>676.45</v>
      </c>
      <c r="AI577" s="78"/>
      <c r="AJ577" s="78"/>
      <c r="AK577" s="79">
        <v>413.08</v>
      </c>
      <c r="AL577" s="69" t="s">
        <v>392</v>
      </c>
      <c r="AM577" s="70">
        <v>1</v>
      </c>
      <c r="AN577" s="78">
        <v>717.28</v>
      </c>
      <c r="AO577" s="78">
        <v>759.82</v>
      </c>
      <c r="AP577" s="78">
        <v>749.3</v>
      </c>
      <c r="AQ577" s="78">
        <v>728.11</v>
      </c>
      <c r="AR577" s="78"/>
      <c r="AS577" s="79"/>
      <c r="AT577" s="65" t="s">
        <v>393</v>
      </c>
      <c r="AU577" s="68">
        <v>3.8921106916280701E-2</v>
      </c>
      <c r="AV577" s="78">
        <v>643.15</v>
      </c>
      <c r="AW577" s="78">
        <v>707.48</v>
      </c>
      <c r="AX577" s="78">
        <v>648.03</v>
      </c>
      <c r="AY577" s="78">
        <v>418.6</v>
      </c>
      <c r="AZ577" s="78"/>
      <c r="BA577" s="79">
        <v>475.17</v>
      </c>
      <c r="BB577" s="65" t="s">
        <v>394</v>
      </c>
      <c r="BC577" s="78">
        <v>690.04</v>
      </c>
      <c r="BD577" s="78">
        <v>682.54</v>
      </c>
      <c r="BE577" s="78">
        <v>659.86</v>
      </c>
      <c r="BF577" s="78"/>
      <c r="BG577" s="78"/>
      <c r="BH577" s="79">
        <v>543.39</v>
      </c>
      <c r="BI577" s="65" t="s">
        <v>395</v>
      </c>
      <c r="BJ577" s="68">
        <v>0.13417775869471901</v>
      </c>
      <c r="BK577" s="78">
        <v>704.03</v>
      </c>
      <c r="BL577" s="78">
        <v>706.31</v>
      </c>
      <c r="BM577" s="78">
        <v>779.73</v>
      </c>
      <c r="BN577" s="78">
        <v>557.37</v>
      </c>
      <c r="BO577" s="78"/>
      <c r="BP577" s="79"/>
      <c r="BQ577" s="65" t="s">
        <v>396</v>
      </c>
      <c r="BR577" s="68">
        <v>1</v>
      </c>
      <c r="BS577" s="78">
        <v>644.73</v>
      </c>
      <c r="BT577" s="78">
        <v>668.75</v>
      </c>
      <c r="BU577" s="78">
        <v>668.22</v>
      </c>
      <c r="BV577" s="78"/>
      <c r="BW577" s="78"/>
      <c r="BX577" s="79">
        <v>546.75</v>
      </c>
      <c r="BY577" s="65" t="s">
        <v>397</v>
      </c>
      <c r="BZ577" s="78">
        <v>690.23</v>
      </c>
      <c r="CA577" s="78">
        <v>708.84</v>
      </c>
      <c r="CB577" s="78">
        <v>636.64</v>
      </c>
      <c r="CC577" s="78">
        <v>534.62</v>
      </c>
      <c r="CD577" s="78"/>
      <c r="CE577" s="79">
        <v>602.5</v>
      </c>
      <c r="CF577" s="65" t="s">
        <v>398</v>
      </c>
      <c r="CG577" s="78">
        <v>699.06</v>
      </c>
      <c r="CH577" s="78">
        <v>763.22</v>
      </c>
      <c r="CI577" s="78">
        <v>698.85</v>
      </c>
      <c r="CJ577" s="78"/>
      <c r="CK577" s="78"/>
      <c r="CL577" s="79"/>
      <c r="CM577" s="65" t="s">
        <v>399</v>
      </c>
      <c r="CN577" s="78">
        <v>654.14</v>
      </c>
      <c r="CO577" s="78">
        <v>661.19</v>
      </c>
      <c r="CP577" s="78">
        <v>696.49</v>
      </c>
      <c r="CQ577" s="78">
        <v>516.45000000000005</v>
      </c>
      <c r="CR577" s="78"/>
      <c r="CS577" s="79">
        <v>682.49</v>
      </c>
      <c r="CT577" s="65" t="s">
        <v>400</v>
      </c>
      <c r="CU577" s="78">
        <v>668.08</v>
      </c>
      <c r="CV577" s="78">
        <v>760.59</v>
      </c>
      <c r="CW577" s="78">
        <v>648.12</v>
      </c>
      <c r="CX577" s="78">
        <v>533.96</v>
      </c>
      <c r="CY577" s="78"/>
      <c r="CZ577" s="79"/>
      <c r="DA577" s="82"/>
      <c r="DB577" s="68"/>
      <c r="DC577" s="78"/>
      <c r="DD577" s="78"/>
      <c r="DE577" s="78"/>
      <c r="DF577" s="78"/>
      <c r="DG577" s="78"/>
      <c r="DH577" s="79"/>
      <c r="DI577" s="65" t="s">
        <v>402</v>
      </c>
      <c r="DJ577" s="68">
        <v>3.3738191632928499E-3</v>
      </c>
      <c r="DK577" s="78">
        <v>675.8</v>
      </c>
      <c r="DL577" s="78">
        <v>726.51</v>
      </c>
      <c r="DM577" s="78">
        <v>726.51</v>
      </c>
      <c r="DN577" s="78">
        <v>476.71</v>
      </c>
      <c r="DO577" s="78"/>
      <c r="DP577" s="79">
        <v>624.30999999999995</v>
      </c>
      <c r="DQ577" s="65" t="s">
        <v>403</v>
      </c>
      <c r="DR577" s="78">
        <v>707.39</v>
      </c>
      <c r="DS577" s="78">
        <v>760.52</v>
      </c>
      <c r="DT577" s="78">
        <v>793.76</v>
      </c>
      <c r="DU577" s="78">
        <v>735.68</v>
      </c>
      <c r="DV577" s="78"/>
      <c r="DW577" s="79"/>
      <c r="DX577" s="65" t="s">
        <v>404</v>
      </c>
      <c r="DY577" s="78">
        <v>687.38</v>
      </c>
      <c r="DZ577" s="78">
        <v>711.92</v>
      </c>
      <c r="EA577" s="78">
        <v>710.04</v>
      </c>
      <c r="EB577" s="78">
        <v>511.07</v>
      </c>
      <c r="EC577" s="78"/>
      <c r="ED577" s="79">
        <v>498.78</v>
      </c>
      <c r="EE577" s="65" t="s">
        <v>405</v>
      </c>
      <c r="EF577" s="68">
        <v>0.28962001853568098</v>
      </c>
      <c r="EG577" s="78">
        <v>707.68</v>
      </c>
      <c r="EH577" s="78">
        <v>749.05</v>
      </c>
      <c r="EI577" s="78">
        <v>622.72</v>
      </c>
      <c r="EJ577" s="78"/>
      <c r="EK577" s="78">
        <v>439.37</v>
      </c>
      <c r="EL577" s="79">
        <v>377</v>
      </c>
      <c r="EM577" s="65" t="s">
        <v>406</v>
      </c>
      <c r="EN577" s="78">
        <v>687.98</v>
      </c>
      <c r="EO577" s="78">
        <v>680.57</v>
      </c>
      <c r="EP577" s="78">
        <v>627.15</v>
      </c>
      <c r="EQ577" s="78"/>
      <c r="ER577" s="78"/>
      <c r="ES577" s="79">
        <v>458.33</v>
      </c>
      <c r="ET577" s="65" t="s">
        <v>407</v>
      </c>
      <c r="EU577" s="68">
        <v>1.42836737608913</v>
      </c>
      <c r="EV577" s="78">
        <v>684.47</v>
      </c>
      <c r="EW577" s="78">
        <v>701.74</v>
      </c>
      <c r="EX577" s="78">
        <v>701.74</v>
      </c>
      <c r="EY577" s="78"/>
      <c r="EZ577" s="78"/>
      <c r="FA577" s="79">
        <v>348.95</v>
      </c>
      <c r="FB577" s="65" t="s">
        <v>408</v>
      </c>
      <c r="FC577" s="78">
        <v>764.86</v>
      </c>
      <c r="FD577" s="78">
        <v>784.04</v>
      </c>
      <c r="FE577" s="78">
        <v>778.59</v>
      </c>
      <c r="FF577" s="78"/>
      <c r="FG577" s="78"/>
      <c r="FH577" s="79"/>
      <c r="FI577" s="65" t="s">
        <v>409</v>
      </c>
      <c r="FJ577" s="78">
        <v>661.15</v>
      </c>
      <c r="FK577" s="78">
        <v>694.7</v>
      </c>
      <c r="FL577" s="78">
        <v>369.08</v>
      </c>
      <c r="FM577" s="78">
        <v>452.77</v>
      </c>
      <c r="FN577" s="78"/>
      <c r="FO577" s="79">
        <v>484.79</v>
      </c>
      <c r="FP577" s="65" t="s">
        <v>410</v>
      </c>
      <c r="FQ577" s="68">
        <v>0.240876791521137</v>
      </c>
      <c r="FR577" s="78">
        <v>643.1</v>
      </c>
      <c r="FS577" s="78">
        <v>687.1</v>
      </c>
      <c r="FT577" s="78">
        <v>643.44000000000005</v>
      </c>
      <c r="FU577" s="78">
        <v>567.73</v>
      </c>
      <c r="FV577" s="78">
        <v>479.59</v>
      </c>
      <c r="FW577" s="79">
        <v>359.07</v>
      </c>
      <c r="FX577" s="65" t="s">
        <v>411</v>
      </c>
      <c r="FY577" s="78">
        <v>678.14</v>
      </c>
      <c r="FZ577" s="78">
        <v>730.03</v>
      </c>
      <c r="GA577" s="78">
        <v>724.61</v>
      </c>
      <c r="GB577" s="78">
        <v>681.7</v>
      </c>
      <c r="GC577" s="78"/>
      <c r="GD577" s="79">
        <v>560.79999999999995</v>
      </c>
      <c r="GE577" s="65" t="s">
        <v>412</v>
      </c>
      <c r="GF577" s="68">
        <v>0.23183030022023901</v>
      </c>
      <c r="GG577" s="78">
        <v>666.84</v>
      </c>
      <c r="GH577" s="78">
        <v>718.57</v>
      </c>
      <c r="GI577" s="78">
        <v>718.67</v>
      </c>
      <c r="GJ577" s="78">
        <v>641.94000000000005</v>
      </c>
      <c r="GK577" s="78"/>
      <c r="GL577" s="79">
        <v>485.09</v>
      </c>
      <c r="GM577" s="65" t="s">
        <v>413</v>
      </c>
      <c r="GN577" s="68">
        <v>0.11690027237763501</v>
      </c>
      <c r="GO577" s="78">
        <v>655.34</v>
      </c>
      <c r="GP577" s="78">
        <v>707.22</v>
      </c>
      <c r="GQ577" s="78">
        <v>621.4</v>
      </c>
      <c r="GR577" s="78">
        <v>563.92999999999995</v>
      </c>
      <c r="GS577" s="78"/>
      <c r="GT577" s="79"/>
      <c r="GU577" s="65" t="s">
        <v>414</v>
      </c>
      <c r="GV577" s="68">
        <v>1</v>
      </c>
      <c r="GW577" s="78">
        <v>633.98</v>
      </c>
      <c r="GX577" s="78">
        <v>652.96</v>
      </c>
      <c r="GY577" s="78">
        <v>614.15</v>
      </c>
      <c r="GZ577" s="78">
        <v>532</v>
      </c>
      <c r="HA577" s="78"/>
      <c r="HB577" s="79">
        <v>559.45000000000005</v>
      </c>
      <c r="HC577" s="65" t="s">
        <v>415</v>
      </c>
      <c r="HD577" s="68">
        <v>1</v>
      </c>
      <c r="HE577" s="78">
        <v>660.66</v>
      </c>
      <c r="HF577" s="78">
        <v>731.45</v>
      </c>
      <c r="HG577" s="78"/>
      <c r="HH577" s="78">
        <v>484.93</v>
      </c>
      <c r="HI577" s="78">
        <v>478.29</v>
      </c>
      <c r="HJ577" s="79">
        <v>508.39</v>
      </c>
      <c r="HK577" s="85" t="s">
        <v>416</v>
      </c>
      <c r="HL577" s="68">
        <v>1.1860989206499799</v>
      </c>
      <c r="HM577" s="78">
        <v>631.37</v>
      </c>
      <c r="HN577" s="78">
        <v>682.02</v>
      </c>
      <c r="HO577" s="78">
        <v>637.98</v>
      </c>
      <c r="HP577" s="78"/>
      <c r="HQ577" s="78"/>
      <c r="HR577" s="79"/>
    </row>
    <row r="578" spans="1:226" x14ac:dyDescent="0.25">
      <c r="A578" s="81">
        <v>41393</v>
      </c>
      <c r="B578" s="82" t="s">
        <v>387</v>
      </c>
      <c r="C578" s="83">
        <v>667.13441872516876</v>
      </c>
      <c r="D578" s="83">
        <v>695.23495107164808</v>
      </c>
      <c r="E578" s="83">
        <v>665.29951846597328</v>
      </c>
      <c r="F578" s="83">
        <v>548.19025343844089</v>
      </c>
      <c r="G578" s="83">
        <v>488.45836627140966</v>
      </c>
      <c r="H578" s="84">
        <v>457.11531440634246</v>
      </c>
      <c r="I578" s="82" t="s">
        <v>388</v>
      </c>
      <c r="J578" s="83">
        <v>680.44294955039084</v>
      </c>
      <c r="K578" s="83">
        <v>697.21109616798276</v>
      </c>
      <c r="L578" s="83">
        <v>662.98910444843489</v>
      </c>
      <c r="M578" s="83">
        <v>542.73040945783703</v>
      </c>
      <c r="N578" s="83"/>
      <c r="O578" s="84">
        <v>525.06784399380354</v>
      </c>
      <c r="P578" s="65" t="s">
        <v>389</v>
      </c>
      <c r="Q578" s="78">
        <v>617.12</v>
      </c>
      <c r="R578" s="78">
        <v>665.08</v>
      </c>
      <c r="S578" s="78">
        <v>662.83</v>
      </c>
      <c r="T578" s="78">
        <v>493</v>
      </c>
      <c r="U578" s="78"/>
      <c r="V578" s="79"/>
      <c r="W578" s="65" t="s">
        <v>390</v>
      </c>
      <c r="X578" s="78">
        <v>730.23</v>
      </c>
      <c r="Y578" s="78">
        <v>754.95</v>
      </c>
      <c r="Z578" s="78">
        <v>629.53</v>
      </c>
      <c r="AA578" s="78">
        <v>448.61</v>
      </c>
      <c r="AB578" s="78"/>
      <c r="AC578" s="79">
        <v>523.97</v>
      </c>
      <c r="AD578" s="65" t="s">
        <v>391</v>
      </c>
      <c r="AE578" s="68">
        <v>0.51129972389814904</v>
      </c>
      <c r="AF578" s="78">
        <v>726.53</v>
      </c>
      <c r="AG578" s="78">
        <v>774.37</v>
      </c>
      <c r="AH578" s="78">
        <v>691.28</v>
      </c>
      <c r="AI578" s="78"/>
      <c r="AJ578" s="78"/>
      <c r="AK578" s="79">
        <v>406.99</v>
      </c>
      <c r="AL578" s="69" t="s">
        <v>392</v>
      </c>
      <c r="AM578" s="70">
        <v>1</v>
      </c>
      <c r="AN578" s="78">
        <v>717.47</v>
      </c>
      <c r="AO578" s="78">
        <v>759.72</v>
      </c>
      <c r="AP578" s="78">
        <v>749.63</v>
      </c>
      <c r="AQ578" s="78">
        <v>727.96</v>
      </c>
      <c r="AR578" s="78"/>
      <c r="AS578" s="79"/>
      <c r="AT578" s="65" t="s">
        <v>393</v>
      </c>
      <c r="AU578" s="68">
        <v>3.8915048449235302E-2</v>
      </c>
      <c r="AV578" s="78">
        <v>647.41999999999996</v>
      </c>
      <c r="AW578" s="78">
        <v>711.61</v>
      </c>
      <c r="AX578" s="78">
        <v>661.27</v>
      </c>
      <c r="AY578" s="78">
        <v>418.53</v>
      </c>
      <c r="AZ578" s="78"/>
      <c r="BA578" s="79">
        <v>475.77</v>
      </c>
      <c r="BB578" s="65" t="s">
        <v>394</v>
      </c>
      <c r="BC578" s="78">
        <v>684.16</v>
      </c>
      <c r="BD578" s="78">
        <v>687.58</v>
      </c>
      <c r="BE578" s="78">
        <v>659.59</v>
      </c>
      <c r="BF578" s="78"/>
      <c r="BG578" s="78"/>
      <c r="BH578" s="79">
        <v>546.41999999999996</v>
      </c>
      <c r="BI578" s="65" t="s">
        <v>395</v>
      </c>
      <c r="BJ578" s="68">
        <v>0.134112976771632</v>
      </c>
      <c r="BK578" s="78">
        <v>723</v>
      </c>
      <c r="BL578" s="78">
        <v>716.7</v>
      </c>
      <c r="BM578" s="78">
        <v>786.22</v>
      </c>
      <c r="BN578" s="78">
        <v>558.71</v>
      </c>
      <c r="BO578" s="78"/>
      <c r="BP578" s="79"/>
      <c r="BQ578" s="65" t="s">
        <v>396</v>
      </c>
      <c r="BR578" s="68">
        <v>1</v>
      </c>
      <c r="BS578" s="78">
        <v>645.55999999999995</v>
      </c>
      <c r="BT578" s="78">
        <v>667.91</v>
      </c>
      <c r="BU578" s="78">
        <v>669.88</v>
      </c>
      <c r="BV578" s="78"/>
      <c r="BW578" s="78"/>
      <c r="BX578" s="79">
        <v>546.75</v>
      </c>
      <c r="BY578" s="65" t="s">
        <v>397</v>
      </c>
      <c r="BZ578" s="78">
        <v>694.98</v>
      </c>
      <c r="CA578" s="78">
        <v>712.26</v>
      </c>
      <c r="CB578" s="78">
        <v>637.41999999999996</v>
      </c>
      <c r="CC578" s="78">
        <v>535.54999999999995</v>
      </c>
      <c r="CD578" s="78"/>
      <c r="CE578" s="79">
        <v>602.5</v>
      </c>
      <c r="CF578" s="65" t="s">
        <v>398</v>
      </c>
      <c r="CG578" s="78">
        <v>705.57</v>
      </c>
      <c r="CH578" s="78">
        <v>770.53</v>
      </c>
      <c r="CI578" s="78">
        <v>706.17</v>
      </c>
      <c r="CJ578" s="78"/>
      <c r="CK578" s="78"/>
      <c r="CL578" s="79"/>
      <c r="CM578" s="65" t="s">
        <v>399</v>
      </c>
      <c r="CN578" s="78">
        <v>660.91</v>
      </c>
      <c r="CO578" s="78">
        <v>662.11</v>
      </c>
      <c r="CP578" s="78">
        <v>700.59</v>
      </c>
      <c r="CQ578" s="78">
        <v>521.4</v>
      </c>
      <c r="CR578" s="78"/>
      <c r="CS578" s="79">
        <v>683.16</v>
      </c>
      <c r="CT578" s="65" t="s">
        <v>400</v>
      </c>
      <c r="CU578" s="78">
        <v>666.31</v>
      </c>
      <c r="CV578" s="78">
        <v>762.11</v>
      </c>
      <c r="CW578" s="78">
        <v>693.19</v>
      </c>
      <c r="CX578" s="78">
        <v>536.87</v>
      </c>
      <c r="CY578" s="78"/>
      <c r="CZ578" s="79"/>
      <c r="DA578" s="82"/>
      <c r="DB578" s="68"/>
      <c r="DC578" s="78"/>
      <c r="DD578" s="78"/>
      <c r="DE578" s="78"/>
      <c r="DF578" s="78"/>
      <c r="DG578" s="78"/>
      <c r="DH578" s="79"/>
      <c r="DI578" s="65" t="s">
        <v>402</v>
      </c>
      <c r="DJ578" s="68">
        <v>3.3540164346805299E-3</v>
      </c>
      <c r="DK578" s="78">
        <v>659.69</v>
      </c>
      <c r="DL578" s="78">
        <v>708.24</v>
      </c>
      <c r="DM578" s="78">
        <v>708.24</v>
      </c>
      <c r="DN578" s="78">
        <v>504.52</v>
      </c>
      <c r="DO578" s="78"/>
      <c r="DP578" s="79">
        <v>611.4</v>
      </c>
      <c r="DQ578" s="65" t="s">
        <v>403</v>
      </c>
      <c r="DR578" s="78">
        <v>707.39</v>
      </c>
      <c r="DS578" s="78">
        <v>760.52</v>
      </c>
      <c r="DT578" s="78">
        <v>805.67</v>
      </c>
      <c r="DU578" s="78">
        <v>738.26</v>
      </c>
      <c r="DV578" s="78"/>
      <c r="DW578" s="79"/>
      <c r="DX578" s="65" t="s">
        <v>404</v>
      </c>
      <c r="DY578" s="78">
        <v>685.77</v>
      </c>
      <c r="DZ578" s="78">
        <v>711.6</v>
      </c>
      <c r="EA578" s="78">
        <v>747.15</v>
      </c>
      <c r="EB578" s="78">
        <v>530.95000000000005</v>
      </c>
      <c r="EC578" s="78"/>
      <c r="ED578" s="79">
        <v>510.04</v>
      </c>
      <c r="EE578" s="65" t="s">
        <v>405</v>
      </c>
      <c r="EF578" s="68">
        <v>0.28962001853568098</v>
      </c>
      <c r="EG578" s="78">
        <v>724.7</v>
      </c>
      <c r="EH578" s="78">
        <v>768.25</v>
      </c>
      <c r="EI578" s="78">
        <v>627.27</v>
      </c>
      <c r="EJ578" s="78"/>
      <c r="EK578" s="78">
        <v>442.1</v>
      </c>
      <c r="EL578" s="79">
        <v>383.63</v>
      </c>
      <c r="EM578" s="65" t="s">
        <v>406</v>
      </c>
      <c r="EN578" s="78">
        <v>687.98</v>
      </c>
      <c r="EO578" s="78">
        <v>697.02</v>
      </c>
      <c r="EP578" s="78">
        <v>645.62</v>
      </c>
      <c r="EQ578" s="78"/>
      <c r="ER578" s="78"/>
      <c r="ES578" s="79">
        <v>495.83</v>
      </c>
      <c r="ET578" s="65" t="s">
        <v>407</v>
      </c>
      <c r="EU578" s="68">
        <v>1.4285714285714299</v>
      </c>
      <c r="EV578" s="78">
        <v>684.27</v>
      </c>
      <c r="EW578" s="78">
        <v>704.79</v>
      </c>
      <c r="EX578" s="78">
        <v>704.8</v>
      </c>
      <c r="EY578" s="78"/>
      <c r="EZ578" s="78"/>
      <c r="FA578" s="79">
        <v>349.59</v>
      </c>
      <c r="FB578" s="65" t="s">
        <v>408</v>
      </c>
      <c r="FC578" s="78">
        <v>790.28</v>
      </c>
      <c r="FD578" s="78">
        <v>784.04</v>
      </c>
      <c r="FE578" s="78">
        <v>770.11</v>
      </c>
      <c r="FF578" s="78"/>
      <c r="FG578" s="78"/>
      <c r="FH578" s="79"/>
      <c r="FI578" s="65" t="s">
        <v>409</v>
      </c>
      <c r="FJ578" s="78">
        <v>667.76</v>
      </c>
      <c r="FK578" s="78">
        <v>702.96</v>
      </c>
      <c r="FL578" s="78">
        <v>364.12</v>
      </c>
      <c r="FM578" s="78">
        <v>440.77</v>
      </c>
      <c r="FN578" s="78"/>
      <c r="FO578" s="79">
        <v>498.84</v>
      </c>
      <c r="FP578" s="65" t="s">
        <v>410</v>
      </c>
      <c r="FQ578" s="68">
        <v>0.242077997530804</v>
      </c>
      <c r="FR578" s="78">
        <v>666.83</v>
      </c>
      <c r="FS578" s="78">
        <v>711.26</v>
      </c>
      <c r="FT578" s="78">
        <v>659.57</v>
      </c>
      <c r="FU578" s="78">
        <v>573.99</v>
      </c>
      <c r="FV578" s="78">
        <v>492.82</v>
      </c>
      <c r="FW578" s="79">
        <v>365.04</v>
      </c>
      <c r="FX578" s="65" t="s">
        <v>411</v>
      </c>
      <c r="FY578" s="78">
        <v>680.58</v>
      </c>
      <c r="FZ578" s="78">
        <v>733.28</v>
      </c>
      <c r="GA578" s="78">
        <v>729.49</v>
      </c>
      <c r="GB578" s="78">
        <v>675.5</v>
      </c>
      <c r="GC578" s="78"/>
      <c r="GD578" s="79">
        <v>567.29999999999995</v>
      </c>
      <c r="GE578" s="65" t="s">
        <v>412</v>
      </c>
      <c r="GF578" s="68">
        <v>0.23134759976865199</v>
      </c>
      <c r="GG578" s="78">
        <v>665.45</v>
      </c>
      <c r="GH578" s="78">
        <v>717.07</v>
      </c>
      <c r="GI578" s="78">
        <v>717.18</v>
      </c>
      <c r="GJ578" s="78">
        <v>640.6</v>
      </c>
      <c r="GK578" s="78"/>
      <c r="GL578" s="79">
        <v>484.08</v>
      </c>
      <c r="GM578" s="65" t="s">
        <v>413</v>
      </c>
      <c r="GN578" s="68">
        <v>0.11695496064465601</v>
      </c>
      <c r="GO578" s="78">
        <v>688.4</v>
      </c>
      <c r="GP578" s="78">
        <v>735.62</v>
      </c>
      <c r="GQ578" s="78">
        <v>633.29</v>
      </c>
      <c r="GR578" s="78">
        <v>565.36</v>
      </c>
      <c r="GS578" s="78"/>
      <c r="GT578" s="79"/>
      <c r="GU578" s="65" t="s">
        <v>414</v>
      </c>
      <c r="GV578" s="68">
        <v>1</v>
      </c>
      <c r="GW578" s="78">
        <v>659.81</v>
      </c>
      <c r="GX578" s="78">
        <v>686.29</v>
      </c>
      <c r="GY578" s="78">
        <v>651.65</v>
      </c>
      <c r="GZ578" s="78">
        <v>561</v>
      </c>
      <c r="HA578" s="78"/>
      <c r="HB578" s="79">
        <v>559.45000000000005</v>
      </c>
      <c r="HC578" s="65" t="s">
        <v>415</v>
      </c>
      <c r="HD578" s="68">
        <v>1</v>
      </c>
      <c r="HE578" s="78">
        <v>662.33</v>
      </c>
      <c r="HF578" s="78">
        <v>735.62</v>
      </c>
      <c r="HG578" s="78"/>
      <c r="HH578" s="78">
        <v>479.01</v>
      </c>
      <c r="HI578" s="78">
        <v>472.38</v>
      </c>
      <c r="HJ578" s="79">
        <v>509.22</v>
      </c>
      <c r="HK578" s="85" t="s">
        <v>416</v>
      </c>
      <c r="HL578" s="68">
        <v>1.1848341232227499</v>
      </c>
      <c r="HM578" s="78">
        <v>642.99</v>
      </c>
      <c r="HN578" s="78">
        <v>691.68</v>
      </c>
      <c r="HO578" s="78">
        <v>636.98</v>
      </c>
      <c r="HP578" s="78"/>
      <c r="HQ578" s="78"/>
      <c r="HR578" s="79"/>
    </row>
    <row r="579" spans="1:226" x14ac:dyDescent="0.25">
      <c r="A579" s="81">
        <v>41386</v>
      </c>
      <c r="B579" s="82" t="s">
        <v>387</v>
      </c>
      <c r="C579" s="83">
        <v>669.43250790244804</v>
      </c>
      <c r="D579" s="83">
        <v>698.98518917050308</v>
      </c>
      <c r="E579" s="83">
        <v>652.17425234673647</v>
      </c>
      <c r="F579" s="83">
        <v>547.53324903736905</v>
      </c>
      <c r="G579" s="83">
        <v>492.81938076416327</v>
      </c>
      <c r="H579" s="84">
        <v>460.9125869494568</v>
      </c>
      <c r="I579" s="82" t="s">
        <v>388</v>
      </c>
      <c r="J579" s="83">
        <v>684.48469544479724</v>
      </c>
      <c r="K579" s="83">
        <v>702.25614206829164</v>
      </c>
      <c r="L579" s="83">
        <v>649.9923529595759</v>
      </c>
      <c r="M579" s="83">
        <v>544.85383883720635</v>
      </c>
      <c r="N579" s="83"/>
      <c r="O579" s="84">
        <v>526.73556209929973</v>
      </c>
      <c r="P579" s="65" t="s">
        <v>389</v>
      </c>
      <c r="Q579" s="78">
        <v>613.79</v>
      </c>
      <c r="R579" s="78">
        <v>662.58</v>
      </c>
      <c r="S579" s="78">
        <v>641.74</v>
      </c>
      <c r="T579" s="78">
        <v>501</v>
      </c>
      <c r="U579" s="78"/>
      <c r="V579" s="79"/>
      <c r="W579" s="65" t="s">
        <v>390</v>
      </c>
      <c r="X579" s="78">
        <v>666.93</v>
      </c>
      <c r="Y579" s="78">
        <v>686.69</v>
      </c>
      <c r="Z579" s="78">
        <v>629.53</v>
      </c>
      <c r="AA579" s="78">
        <v>448.61</v>
      </c>
      <c r="AB579" s="78"/>
      <c r="AC579" s="79">
        <v>539.66999999999996</v>
      </c>
      <c r="AD579" s="65" t="s">
        <v>391</v>
      </c>
      <c r="AE579" s="68">
        <v>0.51129972389814904</v>
      </c>
      <c r="AF579" s="78">
        <v>723.49</v>
      </c>
      <c r="AG579" s="78">
        <v>773.89</v>
      </c>
      <c r="AH579" s="78">
        <v>691.28</v>
      </c>
      <c r="AI579" s="78"/>
      <c r="AJ579" s="78"/>
      <c r="AK579" s="79">
        <v>404.56</v>
      </c>
      <c r="AL579" s="69" t="s">
        <v>392</v>
      </c>
      <c r="AM579" s="70">
        <v>1</v>
      </c>
      <c r="AN579" s="78">
        <v>738.01</v>
      </c>
      <c r="AO579" s="78">
        <v>779.34</v>
      </c>
      <c r="AP579" s="78">
        <v>752.16</v>
      </c>
      <c r="AQ579" s="78">
        <v>727.96</v>
      </c>
      <c r="AR579" s="78"/>
      <c r="AS579" s="79"/>
      <c r="AT579" s="65" t="s">
        <v>393</v>
      </c>
      <c r="AU579" s="68">
        <v>3.8565368299267301E-2</v>
      </c>
      <c r="AV579" s="78">
        <v>652.51</v>
      </c>
      <c r="AW579" s="78">
        <v>716.18</v>
      </c>
      <c r="AX579" s="78">
        <v>650.26</v>
      </c>
      <c r="AY579" s="78">
        <v>413.04</v>
      </c>
      <c r="AZ579" s="78"/>
      <c r="BA579" s="79">
        <v>474.3</v>
      </c>
      <c r="BB579" s="65" t="s">
        <v>394</v>
      </c>
      <c r="BC579" s="78">
        <v>691.72</v>
      </c>
      <c r="BD579" s="78">
        <v>709.43</v>
      </c>
      <c r="BE579" s="78">
        <v>636.49</v>
      </c>
      <c r="BF579" s="78"/>
      <c r="BG579" s="78"/>
      <c r="BH579" s="79">
        <v>547.42999999999995</v>
      </c>
      <c r="BI579" s="65" t="s">
        <v>395</v>
      </c>
      <c r="BJ579" s="68">
        <v>0.134139961635971</v>
      </c>
      <c r="BK579" s="78">
        <v>708.12</v>
      </c>
      <c r="BL579" s="78">
        <v>700.75</v>
      </c>
      <c r="BM579" s="78">
        <v>770.29</v>
      </c>
      <c r="BN579" s="78">
        <v>552.12</v>
      </c>
      <c r="BO579" s="78"/>
      <c r="BP579" s="79"/>
      <c r="BQ579" s="65" t="s">
        <v>396</v>
      </c>
      <c r="BR579" s="68">
        <v>1</v>
      </c>
      <c r="BS579" s="78">
        <v>663.9</v>
      </c>
      <c r="BT579" s="78">
        <v>697.91</v>
      </c>
      <c r="BU579" s="78">
        <v>694.88</v>
      </c>
      <c r="BV579" s="78"/>
      <c r="BW579" s="78"/>
      <c r="BX579" s="79">
        <v>546.75</v>
      </c>
      <c r="BY579" s="65" t="s">
        <v>397</v>
      </c>
      <c r="BZ579" s="78">
        <v>695.67</v>
      </c>
      <c r="CA579" s="78">
        <v>714.23</v>
      </c>
      <c r="CB579" s="78">
        <v>642</v>
      </c>
      <c r="CC579" s="78">
        <v>543.51</v>
      </c>
      <c r="CD579" s="78"/>
      <c r="CE579" s="79">
        <v>602.5</v>
      </c>
      <c r="CF579" s="65" t="s">
        <v>398</v>
      </c>
      <c r="CG579" s="78">
        <v>719.39</v>
      </c>
      <c r="CH579" s="78">
        <v>788.42</v>
      </c>
      <c r="CI579" s="78">
        <v>684.22</v>
      </c>
      <c r="CJ579" s="78"/>
      <c r="CK579" s="78"/>
      <c r="CL579" s="79"/>
      <c r="CM579" s="65" t="s">
        <v>399</v>
      </c>
      <c r="CN579" s="78">
        <v>662.58</v>
      </c>
      <c r="CO579" s="78">
        <v>665.03</v>
      </c>
      <c r="CP579" s="78">
        <v>698.73</v>
      </c>
      <c r="CQ579" s="78">
        <v>515.35</v>
      </c>
      <c r="CR579" s="78"/>
      <c r="CS579" s="79">
        <v>683.91</v>
      </c>
      <c r="CT579" s="65" t="s">
        <v>400</v>
      </c>
      <c r="CU579" s="78">
        <v>674.64</v>
      </c>
      <c r="CV579" s="78">
        <v>775.34</v>
      </c>
      <c r="CW579" s="78">
        <v>703.16</v>
      </c>
      <c r="CX579" s="78">
        <v>529.84</v>
      </c>
      <c r="CY579" s="78"/>
      <c r="CZ579" s="79"/>
      <c r="DA579" s="82"/>
      <c r="DB579" s="68"/>
      <c r="DC579" s="78"/>
      <c r="DD579" s="78"/>
      <c r="DE579" s="78"/>
      <c r="DF579" s="78"/>
      <c r="DG579" s="78"/>
      <c r="DH579" s="79"/>
      <c r="DI579" s="65" t="s">
        <v>402</v>
      </c>
      <c r="DJ579" s="68">
        <v>3.33566830114413E-3</v>
      </c>
      <c r="DK579" s="78">
        <v>663.12</v>
      </c>
      <c r="DL579" s="78">
        <v>713.15</v>
      </c>
      <c r="DM579" s="78">
        <v>713.15</v>
      </c>
      <c r="DN579" s="78">
        <v>497.86</v>
      </c>
      <c r="DO579" s="78"/>
      <c r="DP579" s="79">
        <v>617.91999999999996</v>
      </c>
      <c r="DQ579" s="65" t="s">
        <v>403</v>
      </c>
      <c r="DR579" s="78">
        <v>707.39</v>
      </c>
      <c r="DS579" s="78">
        <v>760.52</v>
      </c>
      <c r="DT579" s="78">
        <v>784.56</v>
      </c>
      <c r="DU579" s="78">
        <v>728.02</v>
      </c>
      <c r="DV579" s="78"/>
      <c r="DW579" s="79"/>
      <c r="DX579" s="65" t="s">
        <v>404</v>
      </c>
      <c r="DY579" s="78">
        <v>695.44</v>
      </c>
      <c r="DZ579" s="78">
        <v>722.77</v>
      </c>
      <c r="EA579" s="78">
        <v>739.47</v>
      </c>
      <c r="EB579" s="78">
        <v>516.84</v>
      </c>
      <c r="EC579" s="78"/>
      <c r="ED579" s="79">
        <v>510.13</v>
      </c>
      <c r="EE579" s="65" t="s">
        <v>405</v>
      </c>
      <c r="EF579" s="68">
        <v>0.28962001853568098</v>
      </c>
      <c r="EG579" s="78">
        <v>729.88</v>
      </c>
      <c r="EH579" s="78">
        <v>776.63</v>
      </c>
      <c r="EI579" s="78">
        <v>609.79999999999995</v>
      </c>
      <c r="EJ579" s="78"/>
      <c r="EK579" s="78">
        <v>443.69</v>
      </c>
      <c r="EL579" s="79">
        <v>388.11</v>
      </c>
      <c r="EM579" s="65" t="s">
        <v>406</v>
      </c>
      <c r="EN579" s="78">
        <v>687.98</v>
      </c>
      <c r="EO579" s="78">
        <v>679.43</v>
      </c>
      <c r="EP579" s="78">
        <v>643.33000000000004</v>
      </c>
      <c r="EQ579" s="78"/>
      <c r="ER579" s="78"/>
      <c r="ES579" s="79">
        <v>495.83</v>
      </c>
      <c r="ET579" s="65" t="s">
        <v>407</v>
      </c>
      <c r="EU579" s="68">
        <v>1.4281633818908901</v>
      </c>
      <c r="EV579" s="78">
        <v>692.64</v>
      </c>
      <c r="EW579" s="78">
        <v>704.58</v>
      </c>
      <c r="EX579" s="78">
        <v>704.6</v>
      </c>
      <c r="EY579" s="78"/>
      <c r="EZ579" s="78"/>
      <c r="FA579" s="79">
        <v>349.49</v>
      </c>
      <c r="FB579" s="65" t="s">
        <v>408</v>
      </c>
      <c r="FC579" s="78">
        <v>790.28</v>
      </c>
      <c r="FD579" s="78">
        <v>784.04</v>
      </c>
      <c r="FE579" s="78">
        <v>770.11</v>
      </c>
      <c r="FF579" s="78"/>
      <c r="FG579" s="78"/>
      <c r="FH579" s="79"/>
      <c r="FI579" s="65" t="s">
        <v>409</v>
      </c>
      <c r="FJ579" s="78">
        <v>668.59</v>
      </c>
      <c r="FK579" s="78">
        <v>702.13</v>
      </c>
      <c r="FL579" s="78">
        <v>364.12</v>
      </c>
      <c r="FM579" s="78">
        <v>440.77</v>
      </c>
      <c r="FN579" s="78"/>
      <c r="FO579" s="79">
        <v>509.58</v>
      </c>
      <c r="FP579" s="65" t="s">
        <v>410</v>
      </c>
      <c r="FQ579" s="68">
        <v>0.24343338445434401</v>
      </c>
      <c r="FR579" s="78">
        <v>686.05</v>
      </c>
      <c r="FS579" s="78">
        <v>728.98</v>
      </c>
      <c r="FT579" s="78">
        <v>643.61</v>
      </c>
      <c r="FU579" s="78">
        <v>576.05999999999995</v>
      </c>
      <c r="FV579" s="78">
        <v>495.57</v>
      </c>
      <c r="FW579" s="79">
        <v>374.51</v>
      </c>
      <c r="FX579" s="65" t="s">
        <v>411</v>
      </c>
      <c r="FY579" s="78">
        <v>683.84</v>
      </c>
      <c r="FZ579" s="78">
        <v>730.84</v>
      </c>
      <c r="GA579" s="78">
        <v>736.81</v>
      </c>
      <c r="GB579" s="78">
        <v>690.54</v>
      </c>
      <c r="GC579" s="78"/>
      <c r="GD579" s="79">
        <v>567.29999999999995</v>
      </c>
      <c r="GE579" s="65" t="s">
        <v>412</v>
      </c>
      <c r="GF579" s="68">
        <v>0.229499919675028</v>
      </c>
      <c r="GG579" s="78">
        <v>645.88</v>
      </c>
      <c r="GH579" s="78">
        <v>699.68</v>
      </c>
      <c r="GI579" s="78">
        <v>711.45</v>
      </c>
      <c r="GJ579" s="78">
        <v>635.49</v>
      </c>
      <c r="GK579" s="78"/>
      <c r="GL579" s="79">
        <v>485.07</v>
      </c>
      <c r="GM579" s="65" t="s">
        <v>413</v>
      </c>
      <c r="GN579" s="68">
        <v>0.117454985376854</v>
      </c>
      <c r="GO579" s="78">
        <v>663.15</v>
      </c>
      <c r="GP579" s="78">
        <v>710.58</v>
      </c>
      <c r="GQ579" s="78">
        <v>607.52</v>
      </c>
      <c r="GR579" s="78">
        <v>544.16999999999996</v>
      </c>
      <c r="GS579" s="78"/>
      <c r="GT579" s="79"/>
      <c r="GU579" s="65" t="s">
        <v>414</v>
      </c>
      <c r="GV579" s="68">
        <v>1</v>
      </c>
      <c r="GW579" s="78">
        <v>659.81</v>
      </c>
      <c r="GX579" s="78">
        <v>686.29</v>
      </c>
      <c r="GY579" s="78">
        <v>651.65</v>
      </c>
      <c r="GZ579" s="78">
        <v>561</v>
      </c>
      <c r="HA579" s="78"/>
      <c r="HB579" s="79">
        <v>559.45000000000005</v>
      </c>
      <c r="HC579" s="65" t="s">
        <v>415</v>
      </c>
      <c r="HD579" s="68">
        <v>1</v>
      </c>
      <c r="HE579" s="78">
        <v>666.5</v>
      </c>
      <c r="HF579" s="78">
        <v>751.45</v>
      </c>
      <c r="HG579" s="78"/>
      <c r="HH579" s="78">
        <v>495.73</v>
      </c>
      <c r="HI579" s="78">
        <v>489.09</v>
      </c>
      <c r="HJ579" s="79">
        <v>510.05</v>
      </c>
      <c r="HK579" s="85" t="s">
        <v>416</v>
      </c>
      <c r="HL579" s="68">
        <v>1.16781501810113</v>
      </c>
      <c r="HM579" s="78">
        <v>643.66</v>
      </c>
      <c r="HN579" s="78">
        <v>691.92</v>
      </c>
      <c r="HO579" s="78">
        <v>619.47</v>
      </c>
      <c r="HP579" s="78"/>
      <c r="HQ579" s="78"/>
      <c r="HR579" s="79"/>
    </row>
    <row r="580" spans="1:226" x14ac:dyDescent="0.25">
      <c r="A580" s="81">
        <v>41379</v>
      </c>
      <c r="B580" s="82" t="s">
        <v>387</v>
      </c>
      <c r="C580" s="83">
        <v>687.44768810685628</v>
      </c>
      <c r="D580" s="83">
        <v>720.66217956565322</v>
      </c>
      <c r="E580" s="83">
        <v>683.40895609601444</v>
      </c>
      <c r="F580" s="83">
        <v>559.4378679305396</v>
      </c>
      <c r="G580" s="83">
        <v>509.12238471673254</v>
      </c>
      <c r="H580" s="84">
        <v>464.32290962887873</v>
      </c>
      <c r="I580" s="82" t="s">
        <v>388</v>
      </c>
      <c r="J580" s="83">
        <v>702.36314242042329</v>
      </c>
      <c r="K580" s="83">
        <v>725.46551357292969</v>
      </c>
      <c r="L580" s="83">
        <v>681.42752014204314</v>
      </c>
      <c r="M580" s="83">
        <v>558.16300067881275</v>
      </c>
      <c r="N580" s="83"/>
      <c r="O580" s="84">
        <v>528.29736282158524</v>
      </c>
      <c r="P580" s="65" t="s">
        <v>389</v>
      </c>
      <c r="Q580" s="78">
        <v>633.79</v>
      </c>
      <c r="R580" s="78">
        <v>683.41</v>
      </c>
      <c r="S580" s="78">
        <v>658.66</v>
      </c>
      <c r="T580" s="78">
        <v>509</v>
      </c>
      <c r="U580" s="78"/>
      <c r="V580" s="79"/>
      <c r="W580" s="65" t="s">
        <v>390</v>
      </c>
      <c r="X580" s="78">
        <v>699.24</v>
      </c>
      <c r="Y580" s="78">
        <v>724.21</v>
      </c>
      <c r="Z580" s="78">
        <v>664.9</v>
      </c>
      <c r="AA580" s="78">
        <v>464.48</v>
      </c>
      <c r="AB580" s="78"/>
      <c r="AC580" s="79">
        <v>554.54999999999995</v>
      </c>
      <c r="AD580" s="65" t="s">
        <v>391</v>
      </c>
      <c r="AE580" s="68">
        <v>0.51129972389814904</v>
      </c>
      <c r="AF580" s="78">
        <v>740.17</v>
      </c>
      <c r="AG580" s="78">
        <v>780.95</v>
      </c>
      <c r="AH580" s="78">
        <v>711.22</v>
      </c>
      <c r="AI580" s="78"/>
      <c r="AJ580" s="78"/>
      <c r="AK580" s="79">
        <v>410.15</v>
      </c>
      <c r="AL580" s="69" t="s">
        <v>392</v>
      </c>
      <c r="AM580" s="70">
        <v>1</v>
      </c>
      <c r="AN580" s="78">
        <v>752.5</v>
      </c>
      <c r="AO580" s="78">
        <v>791.53</v>
      </c>
      <c r="AP580" s="78">
        <v>758.69</v>
      </c>
      <c r="AQ580" s="78">
        <v>727.96</v>
      </c>
      <c r="AR580" s="78"/>
      <c r="AS580" s="79"/>
      <c r="AT580" s="65" t="s">
        <v>393</v>
      </c>
      <c r="AU580" s="68">
        <v>3.86637797711104E-2</v>
      </c>
      <c r="AV580" s="78">
        <v>665.39</v>
      </c>
      <c r="AW580" s="78">
        <v>728.08</v>
      </c>
      <c r="AX580" s="78">
        <v>668.64</v>
      </c>
      <c r="AY580" s="78">
        <v>414.09</v>
      </c>
      <c r="AZ580" s="78"/>
      <c r="BA580" s="79">
        <v>483.28</v>
      </c>
      <c r="BB580" s="65" t="s">
        <v>394</v>
      </c>
      <c r="BC580" s="78">
        <v>698.44</v>
      </c>
      <c r="BD580" s="78">
        <v>722.04</v>
      </c>
      <c r="BE580" s="78">
        <v>673.02</v>
      </c>
      <c r="BF580" s="78"/>
      <c r="BG580" s="78"/>
      <c r="BH580" s="79">
        <v>547.42999999999995</v>
      </c>
      <c r="BI580" s="65" t="s">
        <v>395</v>
      </c>
      <c r="BJ580" s="68">
        <v>0.13412017167382001</v>
      </c>
      <c r="BK580" s="78">
        <v>718.75</v>
      </c>
      <c r="BL580" s="78">
        <v>729.61</v>
      </c>
      <c r="BM580" s="78">
        <v>799.14</v>
      </c>
      <c r="BN580" s="78">
        <v>572.16</v>
      </c>
      <c r="BO580" s="78"/>
      <c r="BP580" s="79"/>
      <c r="BQ580" s="65" t="s">
        <v>396</v>
      </c>
      <c r="BR580" s="68">
        <v>1</v>
      </c>
      <c r="BS580" s="78">
        <v>689.73</v>
      </c>
      <c r="BT580" s="78">
        <v>708.75</v>
      </c>
      <c r="BU580" s="78">
        <v>713.22</v>
      </c>
      <c r="BV580" s="78"/>
      <c r="BW580" s="78"/>
      <c r="BX580" s="79">
        <v>550.91</v>
      </c>
      <c r="BY580" s="65" t="s">
        <v>397</v>
      </c>
      <c r="BZ580" s="78">
        <v>716.09</v>
      </c>
      <c r="CA580" s="78">
        <v>739.82</v>
      </c>
      <c r="CB580" s="78">
        <v>663.07</v>
      </c>
      <c r="CC580" s="78">
        <v>553.9</v>
      </c>
      <c r="CD580" s="78"/>
      <c r="CE580" s="79">
        <v>602.5</v>
      </c>
      <c r="CF580" s="65" t="s">
        <v>398</v>
      </c>
      <c r="CG580" s="78">
        <v>730.77</v>
      </c>
      <c r="CH580" s="78">
        <v>799.8</v>
      </c>
      <c r="CI580" s="78">
        <v>713.48</v>
      </c>
      <c r="CJ580" s="78"/>
      <c r="CK580" s="78"/>
      <c r="CL580" s="79"/>
      <c r="CM580" s="65" t="s">
        <v>399</v>
      </c>
      <c r="CN580" s="78">
        <v>693.19</v>
      </c>
      <c r="CO580" s="78">
        <v>697.14</v>
      </c>
      <c r="CP580" s="78">
        <v>730.77</v>
      </c>
      <c r="CQ580" s="78">
        <v>530.5</v>
      </c>
      <c r="CR580" s="78"/>
      <c r="CS580" s="79">
        <v>684.16</v>
      </c>
      <c r="CT580" s="65" t="s">
        <v>400</v>
      </c>
      <c r="CU580" s="78">
        <v>703.51</v>
      </c>
      <c r="CV580" s="78">
        <v>797.58</v>
      </c>
      <c r="CW580" s="78">
        <v>714.76</v>
      </c>
      <c r="CX580" s="78">
        <v>547.53</v>
      </c>
      <c r="CY580" s="78"/>
      <c r="CZ580" s="79"/>
      <c r="DA580" s="82"/>
      <c r="DB580" s="68"/>
      <c r="DC580" s="78"/>
      <c r="DD580" s="78"/>
      <c r="DE580" s="78"/>
      <c r="DF580" s="78"/>
      <c r="DG580" s="78"/>
      <c r="DH580" s="79"/>
      <c r="DI580" s="65" t="s">
        <v>402</v>
      </c>
      <c r="DJ580" s="68">
        <v>3.3977778532839498E-3</v>
      </c>
      <c r="DK580" s="78">
        <v>711.18</v>
      </c>
      <c r="DL580" s="78">
        <v>763.13</v>
      </c>
      <c r="DM580" s="78">
        <v>763.13</v>
      </c>
      <c r="DN580" s="78">
        <v>504.15</v>
      </c>
      <c r="DO580" s="78"/>
      <c r="DP580" s="79">
        <v>626.13</v>
      </c>
      <c r="DQ580" s="65" t="s">
        <v>403</v>
      </c>
      <c r="DR580" s="78">
        <v>707.39</v>
      </c>
      <c r="DS580" s="78">
        <v>760.52</v>
      </c>
      <c r="DT580" s="78">
        <v>809.41</v>
      </c>
      <c r="DU580" s="78">
        <v>744.73</v>
      </c>
      <c r="DV580" s="78"/>
      <c r="DW580" s="79"/>
      <c r="DX580" s="65" t="s">
        <v>404</v>
      </c>
      <c r="DY580" s="78">
        <v>720.43</v>
      </c>
      <c r="DZ580" s="78">
        <v>745.22</v>
      </c>
      <c r="EA580" s="78">
        <v>753.92</v>
      </c>
      <c r="EB580" s="78">
        <v>534.66</v>
      </c>
      <c r="EC580" s="78"/>
      <c r="ED580" s="79">
        <v>511.4</v>
      </c>
      <c r="EE580" s="65" t="s">
        <v>405</v>
      </c>
      <c r="EF580" s="68">
        <v>0.28962001853568098</v>
      </c>
      <c r="EG580" s="78">
        <v>731.48</v>
      </c>
      <c r="EH580" s="78">
        <v>783.24</v>
      </c>
      <c r="EI580" s="78">
        <v>631.82000000000005</v>
      </c>
      <c r="EJ580" s="78"/>
      <c r="EK580" s="78">
        <v>447.51</v>
      </c>
      <c r="EL580" s="79">
        <v>391.04</v>
      </c>
      <c r="EM580" s="65" t="s">
        <v>406</v>
      </c>
      <c r="EN580" s="78">
        <v>709.93</v>
      </c>
      <c r="EO580" s="78">
        <v>722.99</v>
      </c>
      <c r="EP580" s="78">
        <v>667.41</v>
      </c>
      <c r="EQ580" s="78"/>
      <c r="ER580" s="78"/>
      <c r="ES580" s="79">
        <v>516.97</v>
      </c>
      <c r="ET580" s="65" t="s">
        <v>407</v>
      </c>
      <c r="EU580" s="68">
        <v>1.42734798743934</v>
      </c>
      <c r="EV580" s="78">
        <v>702.57</v>
      </c>
      <c r="EW580" s="78">
        <v>733.39</v>
      </c>
      <c r="EX580" s="78">
        <v>733.39</v>
      </c>
      <c r="EY580" s="78"/>
      <c r="EZ580" s="78"/>
      <c r="FA580" s="79">
        <v>349.29</v>
      </c>
      <c r="FB580" s="65" t="s">
        <v>408</v>
      </c>
      <c r="FC580" s="78">
        <v>790.28</v>
      </c>
      <c r="FD580" s="78">
        <v>784.04</v>
      </c>
      <c r="FE580" s="78">
        <v>770.11</v>
      </c>
      <c r="FF580" s="78"/>
      <c r="FG580" s="78"/>
      <c r="FH580" s="79"/>
      <c r="FI580" s="65" t="s">
        <v>409</v>
      </c>
      <c r="FJ580" s="78">
        <v>690.08</v>
      </c>
      <c r="FK580" s="78">
        <v>728.58</v>
      </c>
      <c r="FL580" s="78">
        <v>388.91</v>
      </c>
      <c r="FM580" s="78">
        <v>455.77</v>
      </c>
      <c r="FN580" s="78"/>
      <c r="FO580" s="79">
        <v>514.54</v>
      </c>
      <c r="FP580" s="65" t="s">
        <v>410</v>
      </c>
      <c r="FQ580" s="68">
        <v>0.24311971214626099</v>
      </c>
      <c r="FR580" s="78">
        <v>697.22</v>
      </c>
      <c r="FS580" s="78">
        <v>739.13</v>
      </c>
      <c r="FT580" s="78">
        <v>665.13</v>
      </c>
      <c r="FU580" s="78">
        <v>577.98</v>
      </c>
      <c r="FV580" s="78">
        <v>512.47</v>
      </c>
      <c r="FW580" s="79">
        <v>380.9</v>
      </c>
      <c r="FX580" s="65" t="s">
        <v>411</v>
      </c>
      <c r="FY580" s="78">
        <v>708.23</v>
      </c>
      <c r="FZ580" s="78">
        <v>757.67</v>
      </c>
      <c r="GA580" s="78">
        <v>757.13</v>
      </c>
      <c r="GB580" s="78">
        <v>706.47</v>
      </c>
      <c r="GC580" s="78"/>
      <c r="GD580" s="79">
        <v>567.29999999999995</v>
      </c>
      <c r="GE580" s="65" t="s">
        <v>412</v>
      </c>
      <c r="GF580" s="68">
        <v>0.22822713164141001</v>
      </c>
      <c r="GG580" s="78">
        <v>684</v>
      </c>
      <c r="GH580" s="78">
        <v>731.24</v>
      </c>
      <c r="GI580" s="78">
        <v>707.5</v>
      </c>
      <c r="GJ580" s="78">
        <v>631.96</v>
      </c>
      <c r="GK580" s="78"/>
      <c r="GL580" s="79">
        <v>482.38</v>
      </c>
      <c r="GM580" s="65" t="s">
        <v>413</v>
      </c>
      <c r="GN580" s="68">
        <v>0.119468603650961</v>
      </c>
      <c r="GO580" s="78">
        <v>688.86</v>
      </c>
      <c r="GP580" s="78">
        <v>746.65</v>
      </c>
      <c r="GQ580" s="78">
        <v>629.89</v>
      </c>
      <c r="GR580" s="78">
        <v>552.17999999999995</v>
      </c>
      <c r="GS580" s="78"/>
      <c r="GT580" s="79"/>
      <c r="GU580" s="65" t="s">
        <v>414</v>
      </c>
      <c r="GV580" s="68">
        <v>1</v>
      </c>
      <c r="GW580" s="78">
        <v>695.74</v>
      </c>
      <c r="GX580" s="78">
        <v>700.44</v>
      </c>
      <c r="GY580" s="78">
        <v>661.1</v>
      </c>
      <c r="GZ580" s="78">
        <v>561</v>
      </c>
      <c r="HA580" s="78"/>
      <c r="HB580" s="79">
        <v>559.67999999999995</v>
      </c>
      <c r="HC580" s="65" t="s">
        <v>415</v>
      </c>
      <c r="HD580" s="68">
        <v>1</v>
      </c>
      <c r="HE580" s="78">
        <v>682.33</v>
      </c>
      <c r="HF580" s="78">
        <v>763.12</v>
      </c>
      <c r="HG580" s="78"/>
      <c r="HH580" s="78">
        <v>511.81</v>
      </c>
      <c r="HI580" s="78">
        <v>505.17</v>
      </c>
      <c r="HJ580" s="79">
        <v>511.72</v>
      </c>
      <c r="HK580" s="85" t="s">
        <v>416</v>
      </c>
      <c r="HL580" s="68">
        <v>1.1724703951225199</v>
      </c>
      <c r="HM580" s="78">
        <v>660.18</v>
      </c>
      <c r="HN580" s="78">
        <v>704.7</v>
      </c>
      <c r="HO580" s="78">
        <v>654.32000000000005</v>
      </c>
      <c r="HP580" s="78"/>
      <c r="HQ580" s="78"/>
      <c r="HR580" s="79"/>
    </row>
    <row r="581" spans="1:226" x14ac:dyDescent="0.25">
      <c r="A581" s="81">
        <v>41372</v>
      </c>
      <c r="B581" s="82" t="s">
        <v>387</v>
      </c>
      <c r="C581" s="83">
        <v>702.65127808374382</v>
      </c>
      <c r="D581" s="83">
        <v>738.97403655605785</v>
      </c>
      <c r="E581" s="83">
        <v>711.87112731337515</v>
      </c>
      <c r="F581" s="83">
        <v>568.75535021599217</v>
      </c>
      <c r="G581" s="83">
        <v>502.52911725955209</v>
      </c>
      <c r="H581" s="84">
        <v>473.47294568941487</v>
      </c>
      <c r="I581" s="82" t="s">
        <v>388</v>
      </c>
      <c r="J581" s="83">
        <v>721.66236312162471</v>
      </c>
      <c r="K581" s="83">
        <v>746.2734331163341</v>
      </c>
      <c r="L581" s="83">
        <v>715.55220070416613</v>
      </c>
      <c r="M581" s="83">
        <v>566.3736292849469</v>
      </c>
      <c r="N581" s="83"/>
      <c r="O581" s="84">
        <v>542.30358799252872</v>
      </c>
      <c r="P581" s="65" t="s">
        <v>389</v>
      </c>
      <c r="Q581" s="78">
        <v>651.29</v>
      </c>
      <c r="R581" s="78">
        <v>717.58</v>
      </c>
      <c r="S581" s="78">
        <v>679.5</v>
      </c>
      <c r="T581" s="78">
        <v>526</v>
      </c>
      <c r="U581" s="78"/>
      <c r="V581" s="79"/>
      <c r="W581" s="65" t="s">
        <v>390</v>
      </c>
      <c r="X581" s="78">
        <v>752.79</v>
      </c>
      <c r="Y581" s="78">
        <v>760.82</v>
      </c>
      <c r="Z581" s="78">
        <v>694.82</v>
      </c>
      <c r="AA581" s="78">
        <v>491.04</v>
      </c>
      <c r="AB581" s="78"/>
      <c r="AC581" s="79">
        <v>554.54999999999995</v>
      </c>
      <c r="AD581" s="65" t="s">
        <v>391</v>
      </c>
      <c r="AE581" s="68">
        <v>0.51129972389814904</v>
      </c>
      <c r="AF581" s="78">
        <v>753.19</v>
      </c>
      <c r="AG581" s="78">
        <v>786.92</v>
      </c>
      <c r="AH581" s="78">
        <v>711.22</v>
      </c>
      <c r="AI581" s="78"/>
      <c r="AJ581" s="78"/>
      <c r="AK581" s="79">
        <v>427.08</v>
      </c>
      <c r="AL581" s="69" t="s">
        <v>392</v>
      </c>
      <c r="AM581" s="70">
        <v>1</v>
      </c>
      <c r="AN581" s="78">
        <v>765.92</v>
      </c>
      <c r="AO581" s="78">
        <v>804.43</v>
      </c>
      <c r="AP581" s="78">
        <v>760.99</v>
      </c>
      <c r="AQ581" s="78">
        <v>727.96</v>
      </c>
      <c r="AR581" s="78"/>
      <c r="AS581" s="79"/>
      <c r="AT581" s="65" t="s">
        <v>393</v>
      </c>
      <c r="AU581" s="68">
        <v>3.8869669996501703E-2</v>
      </c>
      <c r="AV581" s="78">
        <v>673.62</v>
      </c>
      <c r="AW581" s="78">
        <v>735.46</v>
      </c>
      <c r="AX581" s="78">
        <v>689.45</v>
      </c>
      <c r="AY581" s="78">
        <v>411.59</v>
      </c>
      <c r="AZ581" s="78"/>
      <c r="BA581" s="79">
        <v>487.23</v>
      </c>
      <c r="BB581" s="65" t="s">
        <v>394</v>
      </c>
      <c r="BC581" s="78">
        <v>715.25</v>
      </c>
      <c r="BD581" s="78">
        <v>739.68</v>
      </c>
      <c r="BE581" s="78">
        <v>711.45</v>
      </c>
      <c r="BF581" s="78"/>
      <c r="BG581" s="78"/>
      <c r="BH581" s="79">
        <v>550.86</v>
      </c>
      <c r="BI581" s="65" t="s">
        <v>395</v>
      </c>
      <c r="BJ581" s="68">
        <v>0.13415075862254</v>
      </c>
      <c r="BK581" s="78">
        <v>751.11</v>
      </c>
      <c r="BL581" s="78">
        <v>754.46</v>
      </c>
      <c r="BM581" s="78">
        <v>824.01</v>
      </c>
      <c r="BN581" s="78">
        <v>585.70000000000005</v>
      </c>
      <c r="BO581" s="78"/>
      <c r="BP581" s="79"/>
      <c r="BQ581" s="65" t="s">
        <v>396</v>
      </c>
      <c r="BR581" s="68">
        <v>1</v>
      </c>
      <c r="BS581" s="78">
        <v>726.4</v>
      </c>
      <c r="BT581" s="78">
        <v>741.25</v>
      </c>
      <c r="BU581" s="78">
        <v>720.72</v>
      </c>
      <c r="BV581" s="78"/>
      <c r="BW581" s="78"/>
      <c r="BX581" s="79">
        <v>550.91</v>
      </c>
      <c r="BY581" s="65" t="s">
        <v>397</v>
      </c>
      <c r="BZ581" s="78">
        <v>746.08</v>
      </c>
      <c r="CA581" s="78">
        <v>766.41</v>
      </c>
      <c r="CB581" s="78">
        <v>677.06</v>
      </c>
      <c r="CC581" s="78">
        <v>556.16</v>
      </c>
      <c r="CD581" s="78"/>
      <c r="CE581" s="79">
        <v>602.5</v>
      </c>
      <c r="CF581" s="65" t="s">
        <v>398</v>
      </c>
      <c r="CG581" s="78">
        <v>746.22</v>
      </c>
      <c r="CH581" s="78">
        <v>814.44</v>
      </c>
      <c r="CI581" s="78">
        <v>735.43</v>
      </c>
      <c r="CJ581" s="78"/>
      <c r="CK581" s="78"/>
      <c r="CL581" s="79"/>
      <c r="CM581" s="65" t="s">
        <v>399</v>
      </c>
      <c r="CN581" s="78">
        <v>722.62</v>
      </c>
      <c r="CO581" s="78">
        <v>720.3</v>
      </c>
      <c r="CP581" s="78">
        <v>747.75</v>
      </c>
      <c r="CQ581" s="78">
        <v>539.5</v>
      </c>
      <c r="CR581" s="78"/>
      <c r="CS581" s="79">
        <v>686.17</v>
      </c>
      <c r="CT581" s="65" t="s">
        <v>400</v>
      </c>
      <c r="CU581" s="78">
        <v>723.2</v>
      </c>
      <c r="CV581" s="78">
        <v>805.96</v>
      </c>
      <c r="CW581" s="78">
        <v>717.5</v>
      </c>
      <c r="CX581" s="78">
        <v>565.33000000000004</v>
      </c>
      <c r="CY581" s="78"/>
      <c r="CZ581" s="79"/>
      <c r="DA581" s="82"/>
      <c r="DB581" s="68"/>
      <c r="DC581" s="78"/>
      <c r="DD581" s="78"/>
      <c r="DE581" s="78"/>
      <c r="DF581" s="78"/>
      <c r="DG581" s="78"/>
      <c r="DH581" s="79"/>
      <c r="DI581" s="65" t="s">
        <v>402</v>
      </c>
      <c r="DJ581" s="68">
        <v>3.3585222502099102E-3</v>
      </c>
      <c r="DK581" s="78">
        <v>737.14</v>
      </c>
      <c r="DL581" s="78">
        <v>776.03</v>
      </c>
      <c r="DM581" s="78">
        <v>776.03</v>
      </c>
      <c r="DN581" s="78">
        <v>518.77</v>
      </c>
      <c r="DO581" s="78"/>
      <c r="DP581" s="79">
        <v>619.4</v>
      </c>
      <c r="DQ581" s="65" t="s">
        <v>403</v>
      </c>
      <c r="DR581" s="78">
        <v>684.33</v>
      </c>
      <c r="DS581" s="78">
        <v>758.8</v>
      </c>
      <c r="DT581" s="78">
        <v>854.67</v>
      </c>
      <c r="DU581" s="78">
        <v>773.88</v>
      </c>
      <c r="DV581" s="78"/>
      <c r="DW581" s="79"/>
      <c r="DX581" s="65" t="s">
        <v>404</v>
      </c>
      <c r="DY581" s="78">
        <v>735.27</v>
      </c>
      <c r="DZ581" s="78">
        <v>760.53</v>
      </c>
      <c r="EA581" s="78">
        <v>768.36</v>
      </c>
      <c r="EB581" s="78">
        <v>548.24</v>
      </c>
      <c r="EC581" s="78"/>
      <c r="ED581" s="79">
        <v>532.78</v>
      </c>
      <c r="EE581" s="65" t="s">
        <v>405</v>
      </c>
      <c r="EF581" s="68">
        <v>0.28962001853568098</v>
      </c>
      <c r="EG581" s="78">
        <v>734.5</v>
      </c>
      <c r="EH581" s="78">
        <v>788.61</v>
      </c>
      <c r="EI581" s="78">
        <v>659.58</v>
      </c>
      <c r="EJ581" s="78"/>
      <c r="EK581" s="78">
        <v>457.3</v>
      </c>
      <c r="EL581" s="79">
        <v>393.65</v>
      </c>
      <c r="EM581" s="65" t="s">
        <v>406</v>
      </c>
      <c r="EN581" s="78">
        <v>757.54</v>
      </c>
      <c r="EO581" s="78">
        <v>747.41</v>
      </c>
      <c r="EP581" s="78">
        <v>700.32</v>
      </c>
      <c r="EQ581" s="78"/>
      <c r="ER581" s="78"/>
      <c r="ES581" s="79">
        <v>526.6</v>
      </c>
      <c r="ET581" s="65" t="s">
        <v>407</v>
      </c>
      <c r="EU581" s="68">
        <v>1.4265335235378001</v>
      </c>
      <c r="EV581" s="78">
        <v>710.41</v>
      </c>
      <c r="EW581" s="78">
        <v>745.93</v>
      </c>
      <c r="EX581" s="78">
        <v>745.93</v>
      </c>
      <c r="EY581" s="78"/>
      <c r="EZ581" s="78"/>
      <c r="FA581" s="79">
        <v>349.09</v>
      </c>
      <c r="FB581" s="65" t="s">
        <v>408</v>
      </c>
      <c r="FC581" s="78">
        <v>790.28</v>
      </c>
      <c r="FD581" s="78">
        <v>784.04</v>
      </c>
      <c r="FE581" s="78">
        <v>770.11</v>
      </c>
      <c r="FF581" s="78"/>
      <c r="FG581" s="78"/>
      <c r="FH581" s="79"/>
      <c r="FI581" s="65" t="s">
        <v>409</v>
      </c>
      <c r="FJ581" s="78">
        <v>708.26</v>
      </c>
      <c r="FK581" s="78">
        <v>741.8</v>
      </c>
      <c r="FL581" s="78">
        <v>410.4</v>
      </c>
      <c r="FM581" s="78">
        <v>472.77</v>
      </c>
      <c r="FN581" s="78"/>
      <c r="FO581" s="79">
        <v>517.85</v>
      </c>
      <c r="FP581" s="65" t="s">
        <v>410</v>
      </c>
      <c r="FQ581" s="68">
        <v>0.242230458057796</v>
      </c>
      <c r="FR581" s="78">
        <v>701.21</v>
      </c>
      <c r="FS581" s="78">
        <v>741.02</v>
      </c>
      <c r="FT581" s="78">
        <v>694.95</v>
      </c>
      <c r="FU581" s="78">
        <v>578.9</v>
      </c>
      <c r="FV581" s="78">
        <v>503.04</v>
      </c>
      <c r="FW581" s="79">
        <v>383.43</v>
      </c>
      <c r="FX581" s="65" t="s">
        <v>411</v>
      </c>
      <c r="FY581" s="78">
        <v>744.81</v>
      </c>
      <c r="FZ581" s="78">
        <v>779.62</v>
      </c>
      <c r="GA581" s="78">
        <v>767.7</v>
      </c>
      <c r="GB581" s="78">
        <v>711.78</v>
      </c>
      <c r="GC581" s="78"/>
      <c r="GD581" s="79">
        <v>568.11</v>
      </c>
      <c r="GE581" s="65" t="s">
        <v>412</v>
      </c>
      <c r="GF581" s="68">
        <v>0.22688598979013</v>
      </c>
      <c r="GG581" s="78">
        <v>682.99</v>
      </c>
      <c r="GH581" s="78">
        <v>733.63</v>
      </c>
      <c r="GI581" s="78">
        <v>703.35</v>
      </c>
      <c r="GJ581" s="78">
        <v>628.25</v>
      </c>
      <c r="GK581" s="78"/>
      <c r="GL581" s="79">
        <v>479.54</v>
      </c>
      <c r="GM581" s="65" t="s">
        <v>413</v>
      </c>
      <c r="GN581" s="68">
        <v>0.1196301037193</v>
      </c>
      <c r="GO581" s="78">
        <v>708.93</v>
      </c>
      <c r="GP581" s="78">
        <v>771.59</v>
      </c>
      <c r="GQ581" s="78">
        <v>657.15</v>
      </c>
      <c r="GR581" s="78">
        <v>578.89</v>
      </c>
      <c r="GS581" s="78"/>
      <c r="GT581" s="79"/>
      <c r="GU581" s="65" t="s">
        <v>414</v>
      </c>
      <c r="GV581" s="68">
        <v>1</v>
      </c>
      <c r="GW581" s="78">
        <v>695.74</v>
      </c>
      <c r="GX581" s="78">
        <v>700.44</v>
      </c>
      <c r="GY581" s="78">
        <v>661.1</v>
      </c>
      <c r="GZ581" s="78">
        <v>561</v>
      </c>
      <c r="HA581" s="78"/>
      <c r="HB581" s="79">
        <v>576.85</v>
      </c>
      <c r="HC581" s="65" t="s">
        <v>415</v>
      </c>
      <c r="HD581" s="68">
        <v>1</v>
      </c>
      <c r="HE581" s="78">
        <v>688.16</v>
      </c>
      <c r="HF581" s="78">
        <v>772.28</v>
      </c>
      <c r="HG581" s="78"/>
      <c r="HH581" s="78">
        <v>520.11</v>
      </c>
      <c r="HI581" s="78">
        <v>513.47</v>
      </c>
      <c r="HJ581" s="79">
        <v>511.72</v>
      </c>
      <c r="HK581" s="85" t="s">
        <v>416</v>
      </c>
      <c r="HL581" s="68">
        <v>1.1751571772724601</v>
      </c>
      <c r="HM581" s="78">
        <v>663.62</v>
      </c>
      <c r="HN581" s="78">
        <v>720.69</v>
      </c>
      <c r="HO581" s="78">
        <v>667.87</v>
      </c>
      <c r="HP581" s="78"/>
      <c r="HQ581" s="78"/>
      <c r="HR581" s="79"/>
    </row>
    <row r="582" spans="1:226" x14ac:dyDescent="0.25">
      <c r="A582" s="81">
        <v>41365</v>
      </c>
      <c r="B582" s="82" t="s">
        <v>387</v>
      </c>
      <c r="C582" s="83">
        <v>707.02134271531509</v>
      </c>
      <c r="D582" s="83">
        <v>733.63676376853084</v>
      </c>
      <c r="E582" s="83">
        <v>709.25148867835333</v>
      </c>
      <c r="F582" s="83">
        <v>505.40827512558423</v>
      </c>
      <c r="G582" s="83">
        <v>493.89977602108024</v>
      </c>
      <c r="H582" s="84">
        <v>445.94045869657651</v>
      </c>
      <c r="I582" s="82" t="s">
        <v>388</v>
      </c>
      <c r="J582" s="83">
        <v>763.54654483759646</v>
      </c>
      <c r="K582" s="83">
        <v>763.61685636157051</v>
      </c>
      <c r="L582" s="83">
        <v>713.31151484589373</v>
      </c>
      <c r="M582" s="83">
        <v>609.5261497140084</v>
      </c>
      <c r="N582" s="83"/>
      <c r="O582" s="84">
        <v>555.98316160760021</v>
      </c>
      <c r="P582" s="65" t="s">
        <v>389</v>
      </c>
      <c r="Q582" s="78"/>
      <c r="R582" s="78"/>
      <c r="S582" s="78"/>
      <c r="T582" s="78"/>
      <c r="U582" s="78"/>
      <c r="V582" s="79"/>
      <c r="W582" s="65" t="s">
        <v>390</v>
      </c>
      <c r="X582" s="78"/>
      <c r="Y582" s="78"/>
      <c r="Z582" s="78"/>
      <c r="AA582" s="78"/>
      <c r="AB582" s="78"/>
      <c r="AC582" s="79"/>
      <c r="AD582" s="65" t="s">
        <v>391</v>
      </c>
      <c r="AE582" s="68">
        <v>0.51129972389814904</v>
      </c>
      <c r="AF582" s="78">
        <v>749.29</v>
      </c>
      <c r="AG582" s="78">
        <v>788.98</v>
      </c>
      <c r="AH582" s="78">
        <v>711.22</v>
      </c>
      <c r="AI582" s="78"/>
      <c r="AJ582" s="78"/>
      <c r="AK582" s="79">
        <v>444.48</v>
      </c>
      <c r="AL582" s="69" t="s">
        <v>392</v>
      </c>
      <c r="AM582" s="70">
        <v>1</v>
      </c>
      <c r="AN582" s="78">
        <v>766.2</v>
      </c>
      <c r="AO582" s="78">
        <v>804.43</v>
      </c>
      <c r="AP582" s="78">
        <v>761.6</v>
      </c>
      <c r="AQ582" s="78">
        <v>727.96</v>
      </c>
      <c r="AR582" s="78"/>
      <c r="AS582" s="79"/>
      <c r="AT582" s="82" t="s">
        <v>393</v>
      </c>
      <c r="AU582" s="68"/>
      <c r="AV582" s="78"/>
      <c r="AW582" s="78"/>
      <c r="AX582" s="78"/>
      <c r="AY582" s="78"/>
      <c r="AZ582" s="78"/>
      <c r="BA582" s="79"/>
      <c r="BB582" s="65" t="s">
        <v>394</v>
      </c>
      <c r="BC582" s="78">
        <v>750.54</v>
      </c>
      <c r="BD582" s="78">
        <v>759.85</v>
      </c>
      <c r="BE582" s="78">
        <v>699.26</v>
      </c>
      <c r="BF582" s="78"/>
      <c r="BG582" s="78"/>
      <c r="BH582" s="79">
        <v>549.85</v>
      </c>
      <c r="BI582" s="65" t="s">
        <v>395</v>
      </c>
      <c r="BJ582" s="68">
        <v>0.13413276461041099</v>
      </c>
      <c r="BK582" s="78">
        <v>785.35</v>
      </c>
      <c r="BL582" s="78">
        <v>772.6</v>
      </c>
      <c r="BM582" s="78">
        <v>842.14</v>
      </c>
      <c r="BN582" s="78">
        <v>592.33000000000004</v>
      </c>
      <c r="BO582" s="78"/>
      <c r="BP582" s="79"/>
      <c r="BQ582" s="82" t="s">
        <v>396</v>
      </c>
      <c r="BR582" s="68"/>
      <c r="BS582" s="78"/>
      <c r="BT582" s="78"/>
      <c r="BU582" s="78"/>
      <c r="BV582" s="78"/>
      <c r="BW582" s="78"/>
      <c r="BX582" s="79"/>
      <c r="BY582" s="82" t="s">
        <v>397</v>
      </c>
      <c r="BZ582" s="78"/>
      <c r="CA582" s="78"/>
      <c r="CB582" s="78"/>
      <c r="CC582" s="78"/>
      <c r="CD582" s="78"/>
      <c r="CE582" s="79"/>
      <c r="CF582" s="65" t="s">
        <v>398</v>
      </c>
      <c r="CG582" s="78">
        <v>731.58</v>
      </c>
      <c r="CH582" s="78">
        <v>810.37</v>
      </c>
      <c r="CI582" s="78">
        <v>748.44</v>
      </c>
      <c r="CJ582" s="78"/>
      <c r="CK582" s="78"/>
      <c r="CL582" s="79"/>
      <c r="CM582" s="65" t="s">
        <v>399</v>
      </c>
      <c r="CN582" s="78">
        <v>724.79</v>
      </c>
      <c r="CO582" s="78">
        <v>713.44</v>
      </c>
      <c r="CP582" s="78">
        <v>748.17</v>
      </c>
      <c r="CQ582" s="78">
        <v>551</v>
      </c>
      <c r="CR582" s="78"/>
      <c r="CS582" s="79">
        <v>685.5</v>
      </c>
      <c r="CT582" s="82" t="s">
        <v>400</v>
      </c>
      <c r="CU582" s="78"/>
      <c r="CV582" s="78"/>
      <c r="CW582" s="78"/>
      <c r="CX582" s="78"/>
      <c r="CY582" s="78"/>
      <c r="CZ582" s="79"/>
      <c r="DA582" s="82"/>
      <c r="DB582" s="68"/>
      <c r="DC582" s="78"/>
      <c r="DD582" s="78"/>
      <c r="DE582" s="78"/>
      <c r="DF582" s="78"/>
      <c r="DG582" s="78"/>
      <c r="DH582" s="79"/>
      <c r="DI582" s="65" t="s">
        <v>402</v>
      </c>
      <c r="DJ582" s="68">
        <v>3.2849352867748501E-3</v>
      </c>
      <c r="DK582" s="78">
        <v>722.52</v>
      </c>
      <c r="DL582" s="78">
        <v>753.9</v>
      </c>
      <c r="DM582" s="78">
        <v>753.9</v>
      </c>
      <c r="DN582" s="78">
        <v>550.02</v>
      </c>
      <c r="DO582" s="78"/>
      <c r="DP582" s="79">
        <v>610.01</v>
      </c>
      <c r="DQ582" s="65" t="s">
        <v>403</v>
      </c>
      <c r="DR582" s="78">
        <v>684.33</v>
      </c>
      <c r="DS582" s="78">
        <v>758.8</v>
      </c>
      <c r="DT582" s="78">
        <v>852.46</v>
      </c>
      <c r="DU582" s="78">
        <v>771.76</v>
      </c>
      <c r="DV582" s="78"/>
      <c r="DW582" s="79"/>
      <c r="DX582" s="82" t="s">
        <v>404</v>
      </c>
      <c r="DY582" s="78"/>
      <c r="DZ582" s="78"/>
      <c r="EA582" s="78"/>
      <c r="EB582" s="78"/>
      <c r="EC582" s="78"/>
      <c r="ED582" s="79"/>
      <c r="EE582" s="65" t="s">
        <v>405</v>
      </c>
      <c r="EF582" s="68">
        <v>0.28962001853568098</v>
      </c>
      <c r="EG582" s="78">
        <v>712.61</v>
      </c>
      <c r="EH582" s="78">
        <v>769.61</v>
      </c>
      <c r="EI582" s="78">
        <v>676.58</v>
      </c>
      <c r="EJ582" s="78"/>
      <c r="EK582" s="78">
        <v>468.97</v>
      </c>
      <c r="EL582" s="79">
        <v>391.52</v>
      </c>
      <c r="EM582" s="65" t="s">
        <v>406</v>
      </c>
      <c r="EN582" s="78">
        <v>723.36</v>
      </c>
      <c r="EO582" s="78">
        <v>729.79</v>
      </c>
      <c r="EP582" s="78">
        <v>680.67</v>
      </c>
      <c r="EQ582" s="78"/>
      <c r="ER582" s="78"/>
      <c r="ES582" s="79">
        <v>526.6</v>
      </c>
      <c r="ET582" s="65" t="s">
        <v>407</v>
      </c>
      <c r="EU582" s="68">
        <v>1.42511044605957</v>
      </c>
      <c r="EV582" s="78">
        <v>711.19</v>
      </c>
      <c r="EW582" s="78">
        <v>749.01</v>
      </c>
      <c r="EX582" s="78">
        <v>749.02</v>
      </c>
      <c r="EY582" s="78"/>
      <c r="EZ582" s="78"/>
      <c r="FA582" s="79">
        <v>361.69</v>
      </c>
      <c r="FB582" s="65" t="s">
        <v>408</v>
      </c>
      <c r="FC582" s="78">
        <v>793.33</v>
      </c>
      <c r="FD582" s="78">
        <v>787.09</v>
      </c>
      <c r="FE582" s="78">
        <v>773.16</v>
      </c>
      <c r="FF582" s="78"/>
      <c r="FG582" s="78"/>
      <c r="FH582" s="79"/>
      <c r="FI582" s="65" t="s">
        <v>409</v>
      </c>
      <c r="FJ582" s="78">
        <v>708.26</v>
      </c>
      <c r="FK582" s="78">
        <v>738.5</v>
      </c>
      <c r="FL582" s="78">
        <v>412.88</v>
      </c>
      <c r="FM582" s="78">
        <v>481.77</v>
      </c>
      <c r="FN582" s="78"/>
      <c r="FO582" s="79">
        <v>515.37</v>
      </c>
      <c r="FP582" s="65" t="s">
        <v>410</v>
      </c>
      <c r="FQ582" s="68">
        <v>0.23921155870251701</v>
      </c>
      <c r="FR582" s="78">
        <v>694.58</v>
      </c>
      <c r="FS582" s="78">
        <v>735.1</v>
      </c>
      <c r="FT582" s="78">
        <v>692.9</v>
      </c>
      <c r="FU582" s="78">
        <v>574.78</v>
      </c>
      <c r="FV582" s="78">
        <v>493.28</v>
      </c>
      <c r="FW582" s="79">
        <v>383.26</v>
      </c>
      <c r="FX582" s="65" t="s">
        <v>411</v>
      </c>
      <c r="FY582" s="78">
        <v>739.93</v>
      </c>
      <c r="FZ582" s="78">
        <v>778.81</v>
      </c>
      <c r="GA582" s="78">
        <v>768.52</v>
      </c>
      <c r="GB582" s="78">
        <v>711.78</v>
      </c>
      <c r="GC582" s="78"/>
      <c r="GD582" s="79">
        <v>568.92999999999995</v>
      </c>
      <c r="GE582" s="65" t="s">
        <v>412</v>
      </c>
      <c r="GF582" s="68">
        <v>0.22628018011902301</v>
      </c>
      <c r="GG582" s="78">
        <v>694</v>
      </c>
      <c r="GH582" s="78">
        <v>733.3</v>
      </c>
      <c r="GI582" s="78">
        <v>705.99</v>
      </c>
      <c r="GJ582" s="78">
        <v>638.32000000000005</v>
      </c>
      <c r="GK582" s="78"/>
      <c r="GL582" s="79">
        <v>480.16</v>
      </c>
      <c r="GM582" s="65" t="s">
        <v>413</v>
      </c>
      <c r="GN582" s="68">
        <v>0.11968451162735</v>
      </c>
      <c r="GO582" s="78">
        <v>747.55</v>
      </c>
      <c r="GP582" s="78">
        <v>781.52</v>
      </c>
      <c r="GQ582" s="78">
        <v>675.83</v>
      </c>
      <c r="GR582" s="78">
        <v>600.1</v>
      </c>
      <c r="GS582" s="78"/>
      <c r="GT582" s="79"/>
      <c r="GU582" s="65" t="s">
        <v>414</v>
      </c>
      <c r="GV582" s="68">
        <v>1</v>
      </c>
      <c r="GW582" s="78">
        <v>688.24</v>
      </c>
      <c r="GX582" s="78">
        <v>711.52</v>
      </c>
      <c r="GY582" s="78">
        <v>666.54</v>
      </c>
      <c r="GZ582" s="78">
        <v>561</v>
      </c>
      <c r="HA582" s="78"/>
      <c r="HB582" s="79">
        <v>576.85</v>
      </c>
      <c r="HC582" s="65" t="s">
        <v>415</v>
      </c>
      <c r="HD582" s="68">
        <v>1</v>
      </c>
      <c r="HE582" s="78">
        <v>686.5</v>
      </c>
      <c r="HF582" s="78">
        <v>772.28</v>
      </c>
      <c r="HG582" s="78"/>
      <c r="HH582" s="78">
        <v>512.98</v>
      </c>
      <c r="HI582" s="78">
        <v>506.34</v>
      </c>
      <c r="HJ582" s="79">
        <v>512.54999999999995</v>
      </c>
      <c r="HK582" s="85" t="s">
        <v>416</v>
      </c>
      <c r="HL582" s="68">
        <v>1.18259224219489</v>
      </c>
      <c r="HM582" s="78">
        <v>667.74</v>
      </c>
      <c r="HN582" s="78">
        <v>728.93</v>
      </c>
      <c r="HO582" s="78">
        <v>668.05</v>
      </c>
      <c r="HP582" s="78"/>
      <c r="HQ582" s="78"/>
      <c r="HR582" s="79"/>
    </row>
    <row r="583" spans="1:226" x14ac:dyDescent="0.25">
      <c r="A583" s="81">
        <v>41358</v>
      </c>
      <c r="B583" s="82" t="s">
        <v>387</v>
      </c>
      <c r="C583" s="83">
        <v>698.84530874859479</v>
      </c>
      <c r="D583" s="83">
        <v>737.06386811235086</v>
      </c>
      <c r="E583" s="83">
        <v>695.94085098308904</v>
      </c>
      <c r="F583" s="83">
        <v>570.99521439919761</v>
      </c>
      <c r="G583" s="83">
        <v>495.82104084321463</v>
      </c>
      <c r="H583" s="84">
        <v>479.51618429393739</v>
      </c>
      <c r="I583" s="82" t="s">
        <v>388</v>
      </c>
      <c r="J583" s="83">
        <v>717.71335648762772</v>
      </c>
      <c r="K583" s="83">
        <v>743.30992383308387</v>
      </c>
      <c r="L583" s="83">
        <v>698.7637930622783</v>
      </c>
      <c r="M583" s="83">
        <v>567.33497882250447</v>
      </c>
      <c r="N583" s="83"/>
      <c r="O583" s="84">
        <v>549.07703864454641</v>
      </c>
      <c r="P583" s="65" t="s">
        <v>389</v>
      </c>
      <c r="Q583" s="78">
        <v>638.42999999999995</v>
      </c>
      <c r="R583" s="78">
        <v>688.93</v>
      </c>
      <c r="S583" s="78">
        <v>682.48</v>
      </c>
      <c r="T583" s="78">
        <v>526</v>
      </c>
      <c r="U583" s="78"/>
      <c r="V583" s="79"/>
      <c r="W583" s="65" t="s">
        <v>390</v>
      </c>
      <c r="X583" s="78">
        <v>682.22</v>
      </c>
      <c r="Y583" s="78">
        <v>728.18</v>
      </c>
      <c r="Z583" s="78">
        <v>681.18</v>
      </c>
      <c r="AA583" s="78">
        <v>483.26</v>
      </c>
      <c r="AB583" s="78"/>
      <c r="AC583" s="79">
        <v>562.80999999999995</v>
      </c>
      <c r="AD583" s="65" t="s">
        <v>391</v>
      </c>
      <c r="AE583" s="68">
        <v>0.51129972389814904</v>
      </c>
      <c r="AF583" s="78">
        <v>742.85</v>
      </c>
      <c r="AG583" s="78">
        <v>789.71</v>
      </c>
      <c r="AH583" s="78">
        <v>721.96</v>
      </c>
      <c r="AI583" s="78"/>
      <c r="AJ583" s="78"/>
      <c r="AK583" s="79">
        <v>451.43</v>
      </c>
      <c r="AL583" s="69" t="s">
        <v>392</v>
      </c>
      <c r="AM583" s="70">
        <v>1</v>
      </c>
      <c r="AN583" s="78">
        <v>766.2</v>
      </c>
      <c r="AO583" s="78">
        <v>804.61</v>
      </c>
      <c r="AP583" s="78">
        <v>761.92</v>
      </c>
      <c r="AQ583" s="78">
        <v>727.96</v>
      </c>
      <c r="AR583" s="78"/>
      <c r="AS583" s="79"/>
      <c r="AT583" s="65" t="s">
        <v>393</v>
      </c>
      <c r="AU583" s="68">
        <v>3.8853057735643799E-2</v>
      </c>
      <c r="AV583" s="78">
        <v>669.83</v>
      </c>
      <c r="AW583" s="78">
        <v>734.63</v>
      </c>
      <c r="AX583" s="78">
        <v>684.69</v>
      </c>
      <c r="AY583" s="78">
        <v>428.74</v>
      </c>
      <c r="AZ583" s="78"/>
      <c r="BA583" s="79">
        <v>488.08</v>
      </c>
      <c r="BB583" s="65" t="s">
        <v>394</v>
      </c>
      <c r="BC583" s="78">
        <v>718.61</v>
      </c>
      <c r="BD583" s="78">
        <v>744.73</v>
      </c>
      <c r="BE583" s="78">
        <v>681.34</v>
      </c>
      <c r="BF583" s="78"/>
      <c r="BG583" s="78"/>
      <c r="BH583" s="79">
        <v>549.85</v>
      </c>
      <c r="BI583" s="65" t="s">
        <v>395</v>
      </c>
      <c r="BJ583" s="68">
        <v>0.13415255828928699</v>
      </c>
      <c r="BK583" s="78">
        <v>772.58</v>
      </c>
      <c r="BL583" s="78">
        <v>757.69</v>
      </c>
      <c r="BM583" s="78">
        <v>827.24</v>
      </c>
      <c r="BN583" s="78">
        <v>592.41999999999996</v>
      </c>
      <c r="BO583" s="78"/>
      <c r="BP583" s="79"/>
      <c r="BQ583" s="65" t="s">
        <v>396</v>
      </c>
      <c r="BR583" s="68">
        <v>1</v>
      </c>
      <c r="BS583" s="78">
        <v>703.9</v>
      </c>
      <c r="BT583" s="78">
        <v>736.25</v>
      </c>
      <c r="BU583" s="78">
        <v>728.22</v>
      </c>
      <c r="BV583" s="78"/>
      <c r="BW583" s="78"/>
      <c r="BX583" s="79">
        <v>550.91</v>
      </c>
      <c r="BY583" s="65" t="s">
        <v>397</v>
      </c>
      <c r="BZ583" s="78">
        <v>736.4</v>
      </c>
      <c r="CA583" s="78">
        <v>756.65</v>
      </c>
      <c r="CB583" s="78">
        <v>678.1</v>
      </c>
      <c r="CC583" s="78">
        <v>555.79</v>
      </c>
      <c r="CD583" s="78"/>
      <c r="CE583" s="79">
        <v>607.75</v>
      </c>
      <c r="CF583" s="65" t="s">
        <v>398</v>
      </c>
      <c r="CG583" s="78">
        <v>729.96</v>
      </c>
      <c r="CH583" s="78">
        <v>809.56</v>
      </c>
      <c r="CI583" s="78">
        <v>737.87</v>
      </c>
      <c r="CJ583" s="78"/>
      <c r="CK583" s="78"/>
      <c r="CL583" s="79"/>
      <c r="CM583" s="65" t="s">
        <v>399</v>
      </c>
      <c r="CN583" s="78">
        <v>714.09</v>
      </c>
      <c r="CO583" s="78">
        <v>714.61</v>
      </c>
      <c r="CP583" s="78">
        <v>742.81</v>
      </c>
      <c r="CQ583" s="78">
        <v>542.75</v>
      </c>
      <c r="CR583" s="78"/>
      <c r="CS583" s="79">
        <v>685.17</v>
      </c>
      <c r="CT583" s="65" t="s">
        <v>400</v>
      </c>
      <c r="CU583" s="78">
        <v>721.39</v>
      </c>
      <c r="CV583" s="78">
        <v>809.35</v>
      </c>
      <c r="CW583" s="78">
        <v>719.33</v>
      </c>
      <c r="CX583" s="78">
        <v>564.83000000000004</v>
      </c>
      <c r="CY583" s="78"/>
      <c r="CZ583" s="79"/>
      <c r="DA583" s="82"/>
      <c r="DB583" s="68"/>
      <c r="DC583" s="78"/>
      <c r="DD583" s="78"/>
      <c r="DE583" s="78"/>
      <c r="DF583" s="78"/>
      <c r="DG583" s="78"/>
      <c r="DH583" s="79"/>
      <c r="DI583" s="65" t="s">
        <v>402</v>
      </c>
      <c r="DJ583" s="68">
        <v>3.2631750693424698E-3</v>
      </c>
      <c r="DK583" s="78">
        <v>708.82</v>
      </c>
      <c r="DL583" s="78">
        <v>749.53</v>
      </c>
      <c r="DM583" s="78">
        <v>749.53</v>
      </c>
      <c r="DN583" s="78">
        <v>542.29999999999995</v>
      </c>
      <c r="DO583" s="78"/>
      <c r="DP583" s="79">
        <v>604</v>
      </c>
      <c r="DQ583" s="65" t="s">
        <v>403</v>
      </c>
      <c r="DR583" s="78">
        <v>684.33</v>
      </c>
      <c r="DS583" s="78">
        <v>758.8</v>
      </c>
      <c r="DT583" s="78">
        <v>836.41</v>
      </c>
      <c r="DU583" s="78">
        <v>763.22</v>
      </c>
      <c r="DV583" s="78"/>
      <c r="DW583" s="79"/>
      <c r="DX583" s="65" t="s">
        <v>404</v>
      </c>
      <c r="DY583" s="78">
        <v>743</v>
      </c>
      <c r="DZ583" s="78">
        <v>770.24</v>
      </c>
      <c r="EA583" s="78">
        <v>770.63</v>
      </c>
      <c r="EB583" s="78">
        <v>556.05999999999995</v>
      </c>
      <c r="EC583" s="78"/>
      <c r="ED583" s="79">
        <v>543.66</v>
      </c>
      <c r="EE583" s="65" t="s">
        <v>405</v>
      </c>
      <c r="EF583" s="68">
        <v>0.28962001853568098</v>
      </c>
      <c r="EG583" s="78">
        <v>716.03</v>
      </c>
      <c r="EH583" s="78">
        <v>778.84</v>
      </c>
      <c r="EI583" s="78">
        <v>661.98</v>
      </c>
      <c r="EJ583" s="78"/>
      <c r="EK583" s="78">
        <v>459.73</v>
      </c>
      <c r="EL583" s="79">
        <v>392.19</v>
      </c>
      <c r="EM583" s="65" t="s">
        <v>406</v>
      </c>
      <c r="EN583" s="78">
        <v>702.51</v>
      </c>
      <c r="EO583" s="78">
        <v>744.93</v>
      </c>
      <c r="EP583" s="78">
        <v>680.67</v>
      </c>
      <c r="EQ583" s="78"/>
      <c r="ER583" s="78"/>
      <c r="ES583" s="79">
        <v>526.6</v>
      </c>
      <c r="ET583" s="65" t="s">
        <v>407</v>
      </c>
      <c r="EU583" s="68">
        <v>1.42429853297251</v>
      </c>
      <c r="EV583" s="78">
        <v>699</v>
      </c>
      <c r="EW583" s="78">
        <v>748.58</v>
      </c>
      <c r="EX583" s="78">
        <v>748.6</v>
      </c>
      <c r="EY583" s="78"/>
      <c r="EZ583" s="78"/>
      <c r="FA583" s="79">
        <v>362.67</v>
      </c>
      <c r="FB583" s="65" t="s">
        <v>408</v>
      </c>
      <c r="FC583" s="78">
        <v>784.86</v>
      </c>
      <c r="FD583" s="78">
        <v>787.09</v>
      </c>
      <c r="FE583" s="78">
        <v>764.69</v>
      </c>
      <c r="FF583" s="78"/>
      <c r="FG583" s="78"/>
      <c r="FH583" s="79"/>
      <c r="FI583" s="65" t="s">
        <v>409</v>
      </c>
      <c r="FJ583" s="78">
        <v>694.66</v>
      </c>
      <c r="FK583" s="78">
        <v>738.94</v>
      </c>
      <c r="FL583" s="78">
        <v>408.37</v>
      </c>
      <c r="FM583" s="78">
        <v>474.77</v>
      </c>
      <c r="FN583" s="78"/>
      <c r="FO583" s="79">
        <v>519.79999999999995</v>
      </c>
      <c r="FP583" s="65" t="s">
        <v>410</v>
      </c>
      <c r="FQ583" s="68">
        <v>0.240344172855529</v>
      </c>
      <c r="FR583" s="78">
        <v>685.81</v>
      </c>
      <c r="FS583" s="78">
        <v>735.72</v>
      </c>
      <c r="FT583" s="78">
        <v>684.17</v>
      </c>
      <c r="FU583" s="78">
        <v>573.62</v>
      </c>
      <c r="FV583" s="78">
        <v>495.62</v>
      </c>
      <c r="FW583" s="79">
        <v>385.54</v>
      </c>
      <c r="FX583" s="65" t="s">
        <v>411</v>
      </c>
      <c r="FY583" s="78">
        <v>722.05</v>
      </c>
      <c r="FZ583" s="78">
        <v>781.25</v>
      </c>
      <c r="GA583" s="78">
        <v>769.33</v>
      </c>
      <c r="GB583" s="78">
        <v>717.09</v>
      </c>
      <c r="GC583" s="78"/>
      <c r="GD583" s="79">
        <v>569.74</v>
      </c>
      <c r="GE583" s="65" t="s">
        <v>412</v>
      </c>
      <c r="GF583" s="68">
        <v>0.22650056625141601</v>
      </c>
      <c r="GG583" s="78">
        <v>685.23</v>
      </c>
      <c r="GH583" s="78">
        <v>735.15</v>
      </c>
      <c r="GI583" s="78">
        <v>706.68</v>
      </c>
      <c r="GJ583" s="78">
        <v>638.94000000000005</v>
      </c>
      <c r="GK583" s="78"/>
      <c r="GL583" s="79">
        <v>480.63</v>
      </c>
      <c r="GM583" s="65" t="s">
        <v>413</v>
      </c>
      <c r="GN583" s="68">
        <v>0.11853818707696701</v>
      </c>
      <c r="GO583" s="78">
        <v>716.68</v>
      </c>
      <c r="GP583" s="78">
        <v>755.06</v>
      </c>
      <c r="GQ583" s="78">
        <v>659.69</v>
      </c>
      <c r="GR583" s="78">
        <v>584.87</v>
      </c>
      <c r="GS583" s="78"/>
      <c r="GT583" s="79"/>
      <c r="GU583" s="65" t="s">
        <v>414</v>
      </c>
      <c r="GV583" s="68">
        <v>1</v>
      </c>
      <c r="GW583" s="78">
        <v>688.24</v>
      </c>
      <c r="GX583" s="78">
        <v>711.52</v>
      </c>
      <c r="GY583" s="78">
        <v>666.54</v>
      </c>
      <c r="GZ583" s="78">
        <v>591</v>
      </c>
      <c r="HA583" s="78"/>
      <c r="HB583" s="79">
        <v>576.85</v>
      </c>
      <c r="HC583" s="65" t="s">
        <v>415</v>
      </c>
      <c r="HD583" s="68">
        <v>1</v>
      </c>
      <c r="HE583" s="78">
        <v>690.66</v>
      </c>
      <c r="HF583" s="78">
        <v>774.78</v>
      </c>
      <c r="HG583" s="78"/>
      <c r="HH583" s="78">
        <v>515.52</v>
      </c>
      <c r="HI583" s="78">
        <v>508.88</v>
      </c>
      <c r="HJ583" s="79">
        <v>515.04999999999995</v>
      </c>
      <c r="HK583" s="85" t="s">
        <v>416</v>
      </c>
      <c r="HL583" s="68">
        <v>1.17426021606388</v>
      </c>
      <c r="HM583" s="78">
        <v>660.97</v>
      </c>
      <c r="HN583" s="78">
        <v>731.89</v>
      </c>
      <c r="HO583" s="78">
        <v>661.6</v>
      </c>
      <c r="HP583" s="78"/>
      <c r="HQ583" s="78"/>
      <c r="HR583" s="79"/>
    </row>
    <row r="584" spans="1:226" x14ac:dyDescent="0.25">
      <c r="A584" s="81">
        <v>41351</v>
      </c>
      <c r="B584" s="82" t="s">
        <v>387</v>
      </c>
      <c r="C584" s="83">
        <v>689.01007388594371</v>
      </c>
      <c r="D584" s="83">
        <v>739.21026438046977</v>
      </c>
      <c r="E584" s="83">
        <v>704.71084729117899</v>
      </c>
      <c r="F584" s="83">
        <v>577.12437303905028</v>
      </c>
      <c r="G584" s="83">
        <v>500.13292490118573</v>
      </c>
      <c r="H584" s="84">
        <v>481.79911477465197</v>
      </c>
      <c r="I584" s="82" t="s">
        <v>388</v>
      </c>
      <c r="J584" s="83">
        <v>703.01228017981612</v>
      </c>
      <c r="K584" s="83">
        <v>744.7226749721807</v>
      </c>
      <c r="L584" s="83">
        <v>707.65406708739476</v>
      </c>
      <c r="M584" s="83">
        <v>573.58792319493284</v>
      </c>
      <c r="N584" s="83"/>
      <c r="O584" s="84">
        <v>550.10272406204808</v>
      </c>
      <c r="P584" s="65" t="s">
        <v>389</v>
      </c>
      <c r="Q584" s="78">
        <v>637.59</v>
      </c>
      <c r="R584" s="78">
        <v>697.27</v>
      </c>
      <c r="S584" s="78">
        <v>685.99</v>
      </c>
      <c r="T584" s="78">
        <v>526</v>
      </c>
      <c r="U584" s="78"/>
      <c r="V584" s="79"/>
      <c r="W584" s="65" t="s">
        <v>390</v>
      </c>
      <c r="X584" s="78">
        <v>699.82</v>
      </c>
      <c r="Y584" s="78">
        <v>728.1</v>
      </c>
      <c r="Z584" s="78">
        <v>690.11</v>
      </c>
      <c r="AA584" s="78">
        <v>487.88</v>
      </c>
      <c r="AB584" s="78"/>
      <c r="AC584" s="79">
        <v>563.64</v>
      </c>
      <c r="AD584" s="65" t="s">
        <v>391</v>
      </c>
      <c r="AE584" s="68">
        <v>0.51129972389814904</v>
      </c>
      <c r="AF584" s="78">
        <v>743.7</v>
      </c>
      <c r="AG584" s="78">
        <v>790.44</v>
      </c>
      <c r="AH584" s="78">
        <v>721.96</v>
      </c>
      <c r="AI584" s="78"/>
      <c r="AJ584" s="78"/>
      <c r="AK584" s="79">
        <v>451.43</v>
      </c>
      <c r="AL584" s="69" t="s">
        <v>392</v>
      </c>
      <c r="AM584" s="70">
        <v>1</v>
      </c>
      <c r="AN584" s="78">
        <v>766.96</v>
      </c>
      <c r="AO584" s="78">
        <v>806.1</v>
      </c>
      <c r="AP584" s="78">
        <v>764.64</v>
      </c>
      <c r="AQ584" s="78">
        <v>727.96</v>
      </c>
      <c r="AR584" s="78"/>
      <c r="AS584" s="79"/>
      <c r="AT584" s="65" t="s">
        <v>393</v>
      </c>
      <c r="AU584" s="68">
        <v>3.9032006245121001E-2</v>
      </c>
      <c r="AV584" s="78">
        <v>678.85</v>
      </c>
      <c r="AW584" s="78">
        <v>742.46</v>
      </c>
      <c r="AX584" s="78">
        <v>692.49</v>
      </c>
      <c r="AY584" s="78">
        <v>430.72</v>
      </c>
      <c r="AZ584" s="78"/>
      <c r="BA584" s="79">
        <v>494.49</v>
      </c>
      <c r="BB584" s="65" t="s">
        <v>394</v>
      </c>
      <c r="BC584" s="78">
        <v>669.87</v>
      </c>
      <c r="BD584" s="78">
        <v>730.44</v>
      </c>
      <c r="BE584" s="78">
        <v>690.36</v>
      </c>
      <c r="BF584" s="78"/>
      <c r="BG584" s="78"/>
      <c r="BH584" s="79">
        <v>556.91</v>
      </c>
      <c r="BI584" s="65" t="s">
        <v>395</v>
      </c>
      <c r="BJ584" s="68">
        <v>0.13414356043838099</v>
      </c>
      <c r="BK584" s="78">
        <v>751.07</v>
      </c>
      <c r="BL584" s="78">
        <v>763.01</v>
      </c>
      <c r="BM584" s="78">
        <v>832.55</v>
      </c>
      <c r="BN584" s="78">
        <v>599.09</v>
      </c>
      <c r="BO584" s="78"/>
      <c r="BP584" s="79"/>
      <c r="BQ584" s="65" t="s">
        <v>396</v>
      </c>
      <c r="BR584" s="68">
        <v>1</v>
      </c>
      <c r="BS584" s="78">
        <v>696.4</v>
      </c>
      <c r="BT584" s="78">
        <v>737.08</v>
      </c>
      <c r="BU584" s="78">
        <v>736.55</v>
      </c>
      <c r="BV584" s="78"/>
      <c r="BW584" s="78"/>
      <c r="BX584" s="79">
        <v>555.08000000000004</v>
      </c>
      <c r="BY584" s="65" t="s">
        <v>397</v>
      </c>
      <c r="BZ584" s="78">
        <v>728.73</v>
      </c>
      <c r="CA584" s="78">
        <v>763.13</v>
      </c>
      <c r="CB584" s="78">
        <v>686.21</v>
      </c>
      <c r="CC584" s="78">
        <v>566.16</v>
      </c>
      <c r="CD584" s="78"/>
      <c r="CE584" s="79">
        <v>607.75</v>
      </c>
      <c r="CF584" s="65" t="s">
        <v>398</v>
      </c>
      <c r="CG584" s="78">
        <v>737.28</v>
      </c>
      <c r="CH584" s="78">
        <v>819.31</v>
      </c>
      <c r="CI584" s="78">
        <v>742.75</v>
      </c>
      <c r="CJ584" s="78"/>
      <c r="CK584" s="78"/>
      <c r="CL584" s="79"/>
      <c r="CM584" s="65" t="s">
        <v>399</v>
      </c>
      <c r="CN584" s="78">
        <v>708.57</v>
      </c>
      <c r="CO584" s="78">
        <v>720.47</v>
      </c>
      <c r="CP584" s="78">
        <v>754.52</v>
      </c>
      <c r="CQ584" s="78">
        <v>546.19000000000005</v>
      </c>
      <c r="CR584" s="78"/>
      <c r="CS584" s="79">
        <v>685.5</v>
      </c>
      <c r="CT584" s="65" t="s">
        <v>400</v>
      </c>
      <c r="CU584" s="78">
        <v>724.11</v>
      </c>
      <c r="CV584" s="78">
        <v>813.24</v>
      </c>
      <c r="CW584" s="78">
        <v>722.52</v>
      </c>
      <c r="CX584" s="78">
        <v>566.76</v>
      </c>
      <c r="CY584" s="78"/>
      <c r="CZ584" s="79"/>
      <c r="DA584" s="82"/>
      <c r="DB584" s="68"/>
      <c r="DC584" s="78"/>
      <c r="DD584" s="78"/>
      <c r="DE584" s="78"/>
      <c r="DF584" s="78"/>
      <c r="DG584" s="78"/>
      <c r="DH584" s="79"/>
      <c r="DI584" s="65" t="s">
        <v>402</v>
      </c>
      <c r="DJ584" s="68">
        <v>3.2555262558192498E-3</v>
      </c>
      <c r="DK584" s="78">
        <v>700.19</v>
      </c>
      <c r="DL584" s="78">
        <v>742.84</v>
      </c>
      <c r="DM584" s="78">
        <v>742.84</v>
      </c>
      <c r="DN584" s="78">
        <v>546.75</v>
      </c>
      <c r="DO584" s="78"/>
      <c r="DP584" s="79">
        <v>603.9</v>
      </c>
      <c r="DQ584" s="65" t="s">
        <v>403</v>
      </c>
      <c r="DR584" s="78">
        <v>684.33</v>
      </c>
      <c r="DS584" s="78">
        <v>758.8</v>
      </c>
      <c r="DT584" s="78">
        <v>842.23</v>
      </c>
      <c r="DU584" s="78">
        <v>767.63</v>
      </c>
      <c r="DV584" s="78"/>
      <c r="DW584" s="79"/>
      <c r="DX584" s="65" t="s">
        <v>404</v>
      </c>
      <c r="DY584" s="78">
        <v>749.47</v>
      </c>
      <c r="DZ584" s="78">
        <v>776.8</v>
      </c>
      <c r="EA584" s="78">
        <v>777.62</v>
      </c>
      <c r="EB584" s="78">
        <v>559.02</v>
      </c>
      <c r="EC584" s="78"/>
      <c r="ED584" s="79">
        <v>542.94000000000005</v>
      </c>
      <c r="EE584" s="65" t="s">
        <v>405</v>
      </c>
      <c r="EF584" s="68">
        <v>0.28962001853568098</v>
      </c>
      <c r="EG584" s="78">
        <v>713.5</v>
      </c>
      <c r="EH584" s="78">
        <v>780.31</v>
      </c>
      <c r="EI584" s="78">
        <v>670.35</v>
      </c>
      <c r="EJ584" s="78"/>
      <c r="EK584" s="78">
        <v>460.31</v>
      </c>
      <c r="EL584" s="79">
        <v>395.65</v>
      </c>
      <c r="EM584" s="65" t="s">
        <v>406</v>
      </c>
      <c r="EN584" s="78">
        <v>702.51</v>
      </c>
      <c r="EO584" s="78">
        <v>744.93</v>
      </c>
      <c r="EP584" s="78">
        <v>691.71</v>
      </c>
      <c r="EQ584" s="78"/>
      <c r="ER584" s="78"/>
      <c r="ES584" s="79">
        <v>524.78</v>
      </c>
      <c r="ET584" s="65" t="s">
        <v>407</v>
      </c>
      <c r="EU584" s="68">
        <v>1.42612664004564</v>
      </c>
      <c r="EV584" s="78">
        <v>697.25</v>
      </c>
      <c r="EW584" s="78">
        <v>762.22</v>
      </c>
      <c r="EX584" s="78">
        <v>762.22</v>
      </c>
      <c r="EY584" s="78"/>
      <c r="EZ584" s="78"/>
      <c r="FA584" s="79">
        <v>363.72</v>
      </c>
      <c r="FB584" s="65" t="s">
        <v>408</v>
      </c>
      <c r="FC584" s="78">
        <v>784.86</v>
      </c>
      <c r="FD584" s="78">
        <v>787.09</v>
      </c>
      <c r="FE584" s="78">
        <v>764.69</v>
      </c>
      <c r="FF584" s="78"/>
      <c r="FG584" s="78"/>
      <c r="FH584" s="79"/>
      <c r="FI584" s="65" t="s">
        <v>409</v>
      </c>
      <c r="FJ584" s="78">
        <v>698.79</v>
      </c>
      <c r="FK584" s="78">
        <v>748.86</v>
      </c>
      <c r="FL584" s="78">
        <v>414.15</v>
      </c>
      <c r="FM584" s="78">
        <v>477.77</v>
      </c>
      <c r="FN584" s="78"/>
      <c r="FO584" s="79">
        <v>520.63</v>
      </c>
      <c r="FP584" s="65" t="s">
        <v>410</v>
      </c>
      <c r="FQ584" s="68">
        <v>0.24058703235895601</v>
      </c>
      <c r="FR584" s="78">
        <v>691.64</v>
      </c>
      <c r="FS584" s="78">
        <v>741.48</v>
      </c>
      <c r="FT584" s="78">
        <v>687.09</v>
      </c>
      <c r="FU584" s="78">
        <v>579.20000000000005</v>
      </c>
      <c r="FV584" s="78">
        <v>500</v>
      </c>
      <c r="FW584" s="79">
        <v>390.45</v>
      </c>
      <c r="FX584" s="65" t="s">
        <v>411</v>
      </c>
      <c r="FY584" s="78">
        <v>717.98</v>
      </c>
      <c r="FZ584" s="78">
        <v>788.57</v>
      </c>
      <c r="GA584" s="78">
        <v>774.21</v>
      </c>
      <c r="GB584" s="78">
        <v>720.63</v>
      </c>
      <c r="GC584" s="78"/>
      <c r="GD584" s="79">
        <v>569.74</v>
      </c>
      <c r="GE584" s="65" t="s">
        <v>412</v>
      </c>
      <c r="GF584" s="68">
        <v>0.22648517654519501</v>
      </c>
      <c r="GG584" s="78">
        <v>673.86</v>
      </c>
      <c r="GH584" s="78">
        <v>740.76</v>
      </c>
      <c r="GI584" s="78">
        <v>706.63</v>
      </c>
      <c r="GJ584" s="78">
        <v>638.89</v>
      </c>
      <c r="GK584" s="78"/>
      <c r="GL584" s="79">
        <v>480.59</v>
      </c>
      <c r="GM584" s="65" t="s">
        <v>413</v>
      </c>
      <c r="GN584" s="68">
        <v>0.119947223221782</v>
      </c>
      <c r="GO584" s="78">
        <v>706.01</v>
      </c>
      <c r="GP584" s="78">
        <v>773.64</v>
      </c>
      <c r="GQ584" s="78">
        <v>670.5</v>
      </c>
      <c r="GR584" s="78">
        <v>593.98</v>
      </c>
      <c r="GS584" s="78"/>
      <c r="GT584" s="79"/>
      <c r="GU584" s="65" t="s">
        <v>414</v>
      </c>
      <c r="GV584" s="68">
        <v>1</v>
      </c>
      <c r="GW584" s="78">
        <v>723.24</v>
      </c>
      <c r="GX584" s="78">
        <v>729.02</v>
      </c>
      <c r="GY584" s="78">
        <v>685.71</v>
      </c>
      <c r="GZ584" s="78">
        <v>591</v>
      </c>
      <c r="HA584" s="78"/>
      <c r="HB584" s="79">
        <v>577.46</v>
      </c>
      <c r="HC584" s="65" t="s">
        <v>415</v>
      </c>
      <c r="HD584" s="68">
        <v>1</v>
      </c>
      <c r="HE584" s="78">
        <v>689</v>
      </c>
      <c r="HF584" s="78">
        <v>779.78</v>
      </c>
      <c r="HG584" s="78"/>
      <c r="HH584" s="78">
        <v>520.54999999999995</v>
      </c>
      <c r="HI584" s="78">
        <v>513.91</v>
      </c>
      <c r="HJ584" s="79">
        <v>513.39</v>
      </c>
      <c r="HK584" s="85" t="s">
        <v>416</v>
      </c>
      <c r="HL584" s="68">
        <v>1.1679514132212101</v>
      </c>
      <c r="HM584" s="78">
        <v>662.25</v>
      </c>
      <c r="HN584" s="78">
        <v>732.91</v>
      </c>
      <c r="HO584" s="78">
        <v>677.44</v>
      </c>
      <c r="HP584" s="78"/>
      <c r="HQ584" s="78"/>
      <c r="HR584" s="79"/>
    </row>
    <row r="585" spans="1:226" x14ac:dyDescent="0.25">
      <c r="A585" s="81">
        <v>41344</v>
      </c>
      <c r="B585" s="82" t="s">
        <v>387</v>
      </c>
      <c r="C585" s="83">
        <v>697.24253685606175</v>
      </c>
      <c r="D585" s="83">
        <v>740.52488692596546</v>
      </c>
      <c r="E585" s="83">
        <v>707.63514671853147</v>
      </c>
      <c r="F585" s="83">
        <v>581.49736164933245</v>
      </c>
      <c r="G585" s="83">
        <v>506.39865612648219</v>
      </c>
      <c r="H585" s="84">
        <v>487.77680759645045</v>
      </c>
      <c r="I585" s="82" t="s">
        <v>388</v>
      </c>
      <c r="J585" s="83">
        <v>710.82853807017602</v>
      </c>
      <c r="K585" s="83">
        <v>744.33838521866562</v>
      </c>
      <c r="L585" s="83">
        <v>710.57128407435607</v>
      </c>
      <c r="M585" s="83">
        <v>577.86215761173435</v>
      </c>
      <c r="N585" s="83"/>
      <c r="O585" s="84">
        <v>555.31639674307462</v>
      </c>
      <c r="P585" s="65" t="s">
        <v>389</v>
      </c>
      <c r="Q585" s="78">
        <v>643.42999999999995</v>
      </c>
      <c r="R585" s="78">
        <v>699.77</v>
      </c>
      <c r="S585" s="78">
        <v>692.44</v>
      </c>
      <c r="T585" s="78">
        <v>532</v>
      </c>
      <c r="U585" s="78"/>
      <c r="V585" s="79"/>
      <c r="W585" s="65" t="s">
        <v>390</v>
      </c>
      <c r="X585" s="78">
        <v>735.93</v>
      </c>
      <c r="Y585" s="78">
        <v>781.49</v>
      </c>
      <c r="Z585" s="78">
        <v>690.11</v>
      </c>
      <c r="AA585" s="78">
        <v>487.88</v>
      </c>
      <c r="AB585" s="78"/>
      <c r="AC585" s="79">
        <v>563.64</v>
      </c>
      <c r="AD585" s="65" t="s">
        <v>391</v>
      </c>
      <c r="AE585" s="68">
        <v>0.51129972389814904</v>
      </c>
      <c r="AF585" s="78">
        <v>755.63</v>
      </c>
      <c r="AG585" s="78">
        <v>797.63</v>
      </c>
      <c r="AH585" s="78">
        <v>721.96</v>
      </c>
      <c r="AI585" s="78"/>
      <c r="AJ585" s="78"/>
      <c r="AK585" s="79">
        <v>458.73</v>
      </c>
      <c r="AL585" s="69" t="s">
        <v>392</v>
      </c>
      <c r="AM585" s="70">
        <v>1</v>
      </c>
      <c r="AN585" s="78">
        <v>769.99</v>
      </c>
      <c r="AO585" s="78">
        <v>812.08</v>
      </c>
      <c r="AP585" s="78">
        <v>771.81</v>
      </c>
      <c r="AQ585" s="78">
        <v>727.96</v>
      </c>
      <c r="AR585" s="78"/>
      <c r="AS585" s="79"/>
      <c r="AT585" s="65" t="s">
        <v>393</v>
      </c>
      <c r="AU585" s="68">
        <v>3.9151201941899597E-2</v>
      </c>
      <c r="AV585" s="78">
        <v>686.85</v>
      </c>
      <c r="AW585" s="78">
        <v>750.26</v>
      </c>
      <c r="AX585" s="78">
        <v>697.32</v>
      </c>
      <c r="AY585" s="78">
        <v>432.03</v>
      </c>
      <c r="AZ585" s="78"/>
      <c r="BA585" s="79">
        <v>499.85</v>
      </c>
      <c r="BB585" s="65" t="s">
        <v>394</v>
      </c>
      <c r="BC585" s="78">
        <v>668.19</v>
      </c>
      <c r="BD585" s="78">
        <v>699.35</v>
      </c>
      <c r="BE585" s="78">
        <v>693.1</v>
      </c>
      <c r="BF585" s="78"/>
      <c r="BG585" s="78"/>
      <c r="BH585" s="79">
        <v>559.92999999999995</v>
      </c>
      <c r="BI585" s="65" t="s">
        <v>395</v>
      </c>
      <c r="BJ585" s="68">
        <v>0.134103984229371</v>
      </c>
      <c r="BK585" s="78">
        <v>748.7</v>
      </c>
      <c r="BL585" s="78">
        <v>771.37</v>
      </c>
      <c r="BM585" s="78">
        <v>840.89</v>
      </c>
      <c r="BN585" s="78">
        <v>598.91</v>
      </c>
      <c r="BO585" s="78"/>
      <c r="BP585" s="79"/>
      <c r="BQ585" s="65" t="s">
        <v>396</v>
      </c>
      <c r="BR585" s="68">
        <v>1</v>
      </c>
      <c r="BS585" s="78">
        <v>704.73</v>
      </c>
      <c r="BT585" s="78">
        <v>739.58</v>
      </c>
      <c r="BU585" s="78">
        <v>739.88</v>
      </c>
      <c r="BV585" s="78"/>
      <c r="BW585" s="78"/>
      <c r="BX585" s="79">
        <v>555.08000000000004</v>
      </c>
      <c r="BY585" s="65" t="s">
        <v>397</v>
      </c>
      <c r="BZ585" s="78">
        <v>737.88</v>
      </c>
      <c r="CA585" s="78">
        <v>768.55</v>
      </c>
      <c r="CB585" s="78">
        <v>687.09</v>
      </c>
      <c r="CC585" s="78">
        <v>566.42999999999995</v>
      </c>
      <c r="CD585" s="78"/>
      <c r="CE585" s="79">
        <v>607.75</v>
      </c>
      <c r="CF585" s="65" t="s">
        <v>398</v>
      </c>
      <c r="CG585" s="78">
        <v>745.41</v>
      </c>
      <c r="CH585" s="78">
        <v>826.63</v>
      </c>
      <c r="CI585" s="78">
        <v>751.7</v>
      </c>
      <c r="CJ585" s="78"/>
      <c r="CK585" s="78"/>
      <c r="CL585" s="79"/>
      <c r="CM585" s="65" t="s">
        <v>399</v>
      </c>
      <c r="CN585" s="78">
        <v>722.37</v>
      </c>
      <c r="CO585" s="78">
        <v>726.82</v>
      </c>
      <c r="CP585" s="78">
        <v>757.03</v>
      </c>
      <c r="CQ585" s="78">
        <v>555.79</v>
      </c>
      <c r="CR585" s="78"/>
      <c r="CS585" s="79">
        <v>686.34</v>
      </c>
      <c r="CT585" s="65" t="s">
        <v>400</v>
      </c>
      <c r="CU585" s="78">
        <v>739.33</v>
      </c>
      <c r="CV585" s="78">
        <v>819.69</v>
      </c>
      <c r="CW585" s="78">
        <v>728.92</v>
      </c>
      <c r="CX585" s="78">
        <v>570.33000000000004</v>
      </c>
      <c r="CY585" s="78"/>
      <c r="CZ585" s="79"/>
      <c r="DA585" s="82"/>
      <c r="DB585" s="68"/>
      <c r="DC585" s="78"/>
      <c r="DD585" s="78"/>
      <c r="DE585" s="78"/>
      <c r="DF585" s="78"/>
      <c r="DG585" s="78"/>
      <c r="DH585" s="79"/>
      <c r="DI585" s="65" t="s">
        <v>402</v>
      </c>
      <c r="DJ585" s="68">
        <v>3.2959789057350002E-3</v>
      </c>
      <c r="DK585" s="78">
        <v>714.39</v>
      </c>
      <c r="DL585" s="78">
        <v>751.93</v>
      </c>
      <c r="DM585" s="78">
        <v>751.93</v>
      </c>
      <c r="DN585" s="78">
        <v>534.44000000000005</v>
      </c>
      <c r="DO585" s="78"/>
      <c r="DP585" s="79">
        <v>608.66999999999996</v>
      </c>
      <c r="DQ585" s="65" t="s">
        <v>403</v>
      </c>
      <c r="DR585" s="78">
        <v>672.78</v>
      </c>
      <c r="DS585" s="78">
        <v>737.94</v>
      </c>
      <c r="DT585" s="78">
        <v>849.66</v>
      </c>
      <c r="DU585" s="78">
        <v>774.37</v>
      </c>
      <c r="DV585" s="78"/>
      <c r="DW585" s="79"/>
      <c r="DX585" s="65" t="s">
        <v>404</v>
      </c>
      <c r="DY585" s="78">
        <v>762.36</v>
      </c>
      <c r="DZ585" s="78">
        <v>786.35</v>
      </c>
      <c r="EA585" s="78">
        <v>783.27</v>
      </c>
      <c r="EB585" s="78">
        <v>569.12</v>
      </c>
      <c r="EC585" s="78"/>
      <c r="ED585" s="79">
        <v>548.44000000000005</v>
      </c>
      <c r="EE585" s="65" t="s">
        <v>405</v>
      </c>
      <c r="EF585" s="68">
        <v>0.28962001853568098</v>
      </c>
      <c r="EG585" s="78">
        <v>707.12</v>
      </c>
      <c r="EH585" s="78">
        <v>776.64</v>
      </c>
      <c r="EI585" s="78">
        <v>678.26</v>
      </c>
      <c r="EJ585" s="78"/>
      <c r="EK585" s="78">
        <v>460.72</v>
      </c>
      <c r="EL585" s="79">
        <v>395.88</v>
      </c>
      <c r="EM585" s="65" t="s">
        <v>406</v>
      </c>
      <c r="EN585" s="78">
        <v>728.17</v>
      </c>
      <c r="EO585" s="78">
        <v>744.93</v>
      </c>
      <c r="EP585" s="78">
        <v>691.71</v>
      </c>
      <c r="EQ585" s="78"/>
      <c r="ER585" s="78"/>
      <c r="ES585" s="79">
        <v>548.88</v>
      </c>
      <c r="ET585" s="65" t="s">
        <v>407</v>
      </c>
      <c r="EU585" s="68">
        <v>1.4269406392694099</v>
      </c>
      <c r="EV585" s="78">
        <v>699.71</v>
      </c>
      <c r="EW585" s="78">
        <v>757.65</v>
      </c>
      <c r="EX585" s="78">
        <v>757.65</v>
      </c>
      <c r="EY585" s="78"/>
      <c r="EZ585" s="78"/>
      <c r="FA585" s="79">
        <v>357.45</v>
      </c>
      <c r="FB585" s="65" t="s">
        <v>408</v>
      </c>
      <c r="FC585" s="78">
        <v>784.86</v>
      </c>
      <c r="FD585" s="78">
        <v>787.09</v>
      </c>
      <c r="FE585" s="78">
        <v>764.69</v>
      </c>
      <c r="FF585" s="78"/>
      <c r="FG585" s="78"/>
      <c r="FH585" s="79"/>
      <c r="FI585" s="65" t="s">
        <v>409</v>
      </c>
      <c r="FJ585" s="78">
        <v>719.45</v>
      </c>
      <c r="FK585" s="78">
        <v>761.26</v>
      </c>
      <c r="FL585" s="78">
        <v>417.46</v>
      </c>
      <c r="FM585" s="78">
        <v>482.77</v>
      </c>
      <c r="FN585" s="78"/>
      <c r="FO585" s="79">
        <v>532.20000000000005</v>
      </c>
      <c r="FP585" s="65" t="s">
        <v>410</v>
      </c>
      <c r="FQ585" s="68">
        <v>0.241126543209877</v>
      </c>
      <c r="FR585" s="78">
        <v>699.21</v>
      </c>
      <c r="FS585" s="78">
        <v>748.57</v>
      </c>
      <c r="FT585" s="78">
        <v>691.68</v>
      </c>
      <c r="FU585" s="78">
        <v>581.45000000000005</v>
      </c>
      <c r="FV585" s="78">
        <v>506.74</v>
      </c>
      <c r="FW585" s="79">
        <v>398.57</v>
      </c>
      <c r="FX585" s="65" t="s">
        <v>411</v>
      </c>
      <c r="FY585" s="78">
        <v>729.36</v>
      </c>
      <c r="FZ585" s="78">
        <v>794.26</v>
      </c>
      <c r="GA585" s="78">
        <v>777.46</v>
      </c>
      <c r="GB585" s="78">
        <v>724.17</v>
      </c>
      <c r="GC585" s="78"/>
      <c r="GD585" s="79">
        <v>570.54999999999995</v>
      </c>
      <c r="GE585" s="65" t="s">
        <v>412</v>
      </c>
      <c r="GF585" s="68">
        <v>0.22873873461732</v>
      </c>
      <c r="GG585" s="78">
        <v>697.14</v>
      </c>
      <c r="GH585" s="78">
        <v>751.86</v>
      </c>
      <c r="GI585" s="78">
        <v>713.66</v>
      </c>
      <c r="GJ585" s="78">
        <v>645.25</v>
      </c>
      <c r="GK585" s="78"/>
      <c r="GL585" s="79">
        <v>485.37</v>
      </c>
      <c r="GM585" s="65" t="s">
        <v>413</v>
      </c>
      <c r="GN585" s="68">
        <v>0.120105693009849</v>
      </c>
      <c r="GO585" s="78">
        <v>711.75</v>
      </c>
      <c r="GP585" s="78">
        <v>784.27</v>
      </c>
      <c r="GQ585" s="78">
        <v>672.83</v>
      </c>
      <c r="GR585" s="78">
        <v>601.01</v>
      </c>
      <c r="GS585" s="78"/>
      <c r="GT585" s="79"/>
      <c r="GU585" s="65" t="s">
        <v>414</v>
      </c>
      <c r="GV585" s="68">
        <v>1</v>
      </c>
      <c r="GW585" s="78">
        <v>723.24</v>
      </c>
      <c r="GX585" s="78">
        <v>729.02</v>
      </c>
      <c r="GY585" s="78">
        <v>685.71</v>
      </c>
      <c r="GZ585" s="78">
        <v>591</v>
      </c>
      <c r="HA585" s="78"/>
      <c r="HB585" s="79">
        <v>593.24</v>
      </c>
      <c r="HC585" s="65" t="s">
        <v>415</v>
      </c>
      <c r="HD585" s="68">
        <v>1</v>
      </c>
      <c r="HE585" s="78">
        <v>684.83</v>
      </c>
      <c r="HF585" s="78">
        <v>779.78</v>
      </c>
      <c r="HG585" s="78"/>
      <c r="HH585" s="78">
        <v>525.33000000000004</v>
      </c>
      <c r="HI585" s="78">
        <v>518.69000000000005</v>
      </c>
      <c r="HJ585" s="79">
        <v>514.22</v>
      </c>
      <c r="HK585" s="85" t="s">
        <v>416</v>
      </c>
      <c r="HL585" s="68">
        <v>1.14501631648251</v>
      </c>
      <c r="HM585" s="78">
        <v>672.28</v>
      </c>
      <c r="HN585" s="78">
        <v>736.35</v>
      </c>
      <c r="HO585" s="78">
        <v>676.74</v>
      </c>
      <c r="HP585" s="78"/>
      <c r="HQ585" s="78"/>
      <c r="HR585" s="79"/>
    </row>
    <row r="586" spans="1:226" x14ac:dyDescent="0.25">
      <c r="A586" s="81">
        <v>41337</v>
      </c>
      <c r="B586" s="82" t="s">
        <v>387</v>
      </c>
      <c r="C586" s="83">
        <v>709.86708980258811</v>
      </c>
      <c r="D586" s="83">
        <v>750.82050578851431</v>
      </c>
      <c r="E586" s="83">
        <v>718.91933631365589</v>
      </c>
      <c r="F586" s="83">
        <v>585.54609280247712</v>
      </c>
      <c r="G586" s="83">
        <v>512.98173913043468</v>
      </c>
      <c r="H586" s="84">
        <v>494.17182569320016</v>
      </c>
      <c r="I586" s="82" t="s">
        <v>388</v>
      </c>
      <c r="J586" s="83">
        <v>725.77512009477039</v>
      </c>
      <c r="K586" s="83">
        <v>755.98072872311695</v>
      </c>
      <c r="L586" s="83">
        <v>722.00745709002899</v>
      </c>
      <c r="M586" s="83">
        <v>581.68687852102471</v>
      </c>
      <c r="N586" s="83"/>
      <c r="O586" s="84">
        <v>559.63961108598289</v>
      </c>
      <c r="P586" s="65" t="s">
        <v>389</v>
      </c>
      <c r="Q586" s="78">
        <v>662.59</v>
      </c>
      <c r="R586" s="78">
        <v>711.43</v>
      </c>
      <c r="S586" s="78">
        <v>696.01</v>
      </c>
      <c r="T586" s="78">
        <v>537</v>
      </c>
      <c r="U586" s="78"/>
      <c r="V586" s="79"/>
      <c r="W586" s="65" t="s">
        <v>390</v>
      </c>
      <c r="X586" s="78">
        <v>762.22</v>
      </c>
      <c r="Y586" s="78">
        <v>789.67</v>
      </c>
      <c r="Z586" s="78">
        <v>715.06</v>
      </c>
      <c r="AA586" s="78">
        <v>495.83</v>
      </c>
      <c r="AB586" s="78"/>
      <c r="AC586" s="79">
        <v>590.91</v>
      </c>
      <c r="AD586" s="65" t="s">
        <v>391</v>
      </c>
      <c r="AE586" s="68">
        <v>0.51129972389814904</v>
      </c>
      <c r="AF586" s="78">
        <v>763.67</v>
      </c>
      <c r="AG586" s="78">
        <v>802.5</v>
      </c>
      <c r="AH586" s="78">
        <v>721.96</v>
      </c>
      <c r="AI586" s="78"/>
      <c r="AJ586" s="78"/>
      <c r="AK586" s="79">
        <v>477.6</v>
      </c>
      <c r="AL586" s="69" t="s">
        <v>392</v>
      </c>
      <c r="AM586" s="70">
        <v>1</v>
      </c>
      <c r="AN586" s="78">
        <v>778.46</v>
      </c>
      <c r="AO586" s="78">
        <v>812.08</v>
      </c>
      <c r="AP586" s="78">
        <v>771.81</v>
      </c>
      <c r="AQ586" s="78">
        <v>727.96</v>
      </c>
      <c r="AR586" s="78"/>
      <c r="AS586" s="79"/>
      <c r="AT586" s="65" t="s">
        <v>393</v>
      </c>
      <c r="AU586" s="68">
        <v>3.8971161340607997E-2</v>
      </c>
      <c r="AV586" s="78">
        <v>687.01</v>
      </c>
      <c r="AW586" s="78">
        <v>749.81</v>
      </c>
      <c r="AX586" s="78">
        <v>701.62</v>
      </c>
      <c r="AY586" s="78">
        <v>435.78</v>
      </c>
      <c r="AZ586" s="78"/>
      <c r="BA586" s="79">
        <v>496.43</v>
      </c>
      <c r="BB586" s="65" t="s">
        <v>394</v>
      </c>
      <c r="BC586" s="78">
        <v>684.16</v>
      </c>
      <c r="BD586" s="78">
        <v>712.79</v>
      </c>
      <c r="BE586" s="78">
        <v>703.1</v>
      </c>
      <c r="BF586" s="78"/>
      <c r="BG586" s="78"/>
      <c r="BH586" s="79">
        <v>557.91</v>
      </c>
      <c r="BI586" s="65" t="s">
        <v>395</v>
      </c>
      <c r="BJ586" s="68">
        <v>0.13412916638723099</v>
      </c>
      <c r="BK586" s="78">
        <v>761.72</v>
      </c>
      <c r="BL586" s="78">
        <v>771.51</v>
      </c>
      <c r="BM586" s="78">
        <v>841.04</v>
      </c>
      <c r="BN586" s="78">
        <v>605.73</v>
      </c>
      <c r="BO586" s="78"/>
      <c r="BP586" s="79"/>
      <c r="BQ586" s="65" t="s">
        <v>396</v>
      </c>
      <c r="BR586" s="68">
        <v>1</v>
      </c>
      <c r="BS586" s="78">
        <v>719.73</v>
      </c>
      <c r="BT586" s="78">
        <v>757.08</v>
      </c>
      <c r="BU586" s="78">
        <v>744.88</v>
      </c>
      <c r="BV586" s="78"/>
      <c r="BW586" s="78"/>
      <c r="BX586" s="79">
        <v>555.08000000000004</v>
      </c>
      <c r="BY586" s="65" t="s">
        <v>397</v>
      </c>
      <c r="BZ586" s="78">
        <v>765.92</v>
      </c>
      <c r="CA586" s="78">
        <v>785.65</v>
      </c>
      <c r="CB586" s="78">
        <v>701.12</v>
      </c>
      <c r="CC586" s="78">
        <v>573.87</v>
      </c>
      <c r="CD586" s="78"/>
      <c r="CE586" s="79">
        <v>602.66999999999996</v>
      </c>
      <c r="CF586" s="65" t="s">
        <v>398</v>
      </c>
      <c r="CG586" s="78">
        <v>751.91</v>
      </c>
      <c r="CH586" s="78">
        <v>829.07</v>
      </c>
      <c r="CI586" s="78">
        <v>753.32</v>
      </c>
      <c r="CJ586" s="78"/>
      <c r="CK586" s="78"/>
      <c r="CL586" s="79"/>
      <c r="CM586" s="65" t="s">
        <v>399</v>
      </c>
      <c r="CN586" s="78">
        <v>738.84</v>
      </c>
      <c r="CO586" s="78">
        <v>737.69</v>
      </c>
      <c r="CP586" s="78">
        <v>769.49</v>
      </c>
      <c r="CQ586" s="78">
        <v>551.39</v>
      </c>
      <c r="CR586" s="78"/>
      <c r="CS586" s="79">
        <v>681.32</v>
      </c>
      <c r="CT586" s="65" t="s">
        <v>400</v>
      </c>
      <c r="CU586" s="78">
        <v>756.85</v>
      </c>
      <c r="CV586" s="78">
        <v>828.45</v>
      </c>
      <c r="CW586" s="78">
        <v>741.75</v>
      </c>
      <c r="CX586" s="78">
        <v>572.82000000000005</v>
      </c>
      <c r="CY586" s="78"/>
      <c r="CZ586" s="79"/>
      <c r="DA586" s="82"/>
      <c r="DB586" s="68"/>
      <c r="DC586" s="78"/>
      <c r="DD586" s="78"/>
      <c r="DE586" s="78"/>
      <c r="DF586" s="78"/>
      <c r="DG586" s="78"/>
      <c r="DH586" s="79"/>
      <c r="DI586" s="65" t="s">
        <v>402</v>
      </c>
      <c r="DJ586" s="68">
        <v>3.3702942266859901E-3</v>
      </c>
      <c r="DK586" s="78">
        <v>750.96</v>
      </c>
      <c r="DL586" s="78">
        <v>773.41</v>
      </c>
      <c r="DM586" s="78">
        <v>773.41</v>
      </c>
      <c r="DN586" s="78">
        <v>552.82000000000005</v>
      </c>
      <c r="DO586" s="78"/>
      <c r="DP586" s="79">
        <v>623.29999999999995</v>
      </c>
      <c r="DQ586" s="65" t="s">
        <v>403</v>
      </c>
      <c r="DR586" s="78">
        <v>698.94</v>
      </c>
      <c r="DS586" s="78">
        <v>764.08</v>
      </c>
      <c r="DT586" s="78">
        <v>852.83</v>
      </c>
      <c r="DU586" s="78">
        <v>774.69</v>
      </c>
      <c r="DV586" s="78"/>
      <c r="DW586" s="79"/>
      <c r="DX586" s="65" t="s">
        <v>404</v>
      </c>
      <c r="DY586" s="78">
        <v>767.24</v>
      </c>
      <c r="DZ586" s="78">
        <v>792.53</v>
      </c>
      <c r="EA586" s="78">
        <v>786.21</v>
      </c>
      <c r="EB586" s="78">
        <v>568.49</v>
      </c>
      <c r="EC586" s="78"/>
      <c r="ED586" s="79">
        <v>554.80999999999995</v>
      </c>
      <c r="EE586" s="65" t="s">
        <v>405</v>
      </c>
      <c r="EF586" s="68">
        <v>0.28962001853568098</v>
      </c>
      <c r="EG586" s="78">
        <v>704.78</v>
      </c>
      <c r="EH586" s="78">
        <v>773.63</v>
      </c>
      <c r="EI586" s="78">
        <v>696.21</v>
      </c>
      <c r="EJ586" s="78"/>
      <c r="EK586" s="78">
        <v>458.96</v>
      </c>
      <c r="EL586" s="79">
        <v>405.74</v>
      </c>
      <c r="EM586" s="65" t="s">
        <v>406</v>
      </c>
      <c r="EN586" s="78">
        <v>756.14</v>
      </c>
      <c r="EO586" s="78">
        <v>766.22</v>
      </c>
      <c r="EP586" s="78">
        <v>707.26</v>
      </c>
      <c r="EQ586" s="78"/>
      <c r="ER586" s="78"/>
      <c r="ES586" s="79">
        <v>548.88</v>
      </c>
      <c r="ET586" s="65" t="s">
        <v>407</v>
      </c>
      <c r="EU586" s="68">
        <v>1.42775556824672</v>
      </c>
      <c r="EV586" s="78">
        <v>721.94</v>
      </c>
      <c r="EW586" s="78">
        <v>778.73</v>
      </c>
      <c r="EX586" s="78">
        <v>778.73</v>
      </c>
      <c r="EY586" s="78"/>
      <c r="EZ586" s="78"/>
      <c r="FA586" s="79">
        <v>375.94</v>
      </c>
      <c r="FB586" s="65" t="s">
        <v>408</v>
      </c>
      <c r="FC586" s="78">
        <v>784.86</v>
      </c>
      <c r="FD586" s="78">
        <v>787.09</v>
      </c>
      <c r="FE586" s="78">
        <v>764.69</v>
      </c>
      <c r="FF586" s="78"/>
      <c r="FG586" s="78"/>
      <c r="FH586" s="79"/>
      <c r="FI586" s="65" t="s">
        <v>409</v>
      </c>
      <c r="FJ586" s="78">
        <v>729.37</v>
      </c>
      <c r="FK586" s="78">
        <v>767.04</v>
      </c>
      <c r="FL586" s="78">
        <v>425.72</v>
      </c>
      <c r="FM586" s="78">
        <v>487.77</v>
      </c>
      <c r="FN586" s="78"/>
      <c r="FO586" s="79">
        <v>538.80999999999995</v>
      </c>
      <c r="FP586" s="65" t="s">
        <v>410</v>
      </c>
      <c r="FQ586" s="68">
        <v>0.24155756316730301</v>
      </c>
      <c r="FR586" s="78">
        <v>706.33</v>
      </c>
      <c r="FS586" s="78">
        <v>756.65</v>
      </c>
      <c r="FT586" s="78">
        <v>701.61</v>
      </c>
      <c r="FU586" s="78">
        <v>583.77</v>
      </c>
      <c r="FV586" s="78">
        <v>513.16999999999996</v>
      </c>
      <c r="FW586" s="79">
        <v>405.46</v>
      </c>
      <c r="FX586" s="65" t="s">
        <v>411</v>
      </c>
      <c r="FY586" s="78">
        <v>747.25</v>
      </c>
      <c r="FZ586" s="78">
        <v>807.27</v>
      </c>
      <c r="GA586" s="78">
        <v>779.9</v>
      </c>
      <c r="GB586" s="78">
        <v>733.02</v>
      </c>
      <c r="GC586" s="78"/>
      <c r="GD586" s="79">
        <v>569.74</v>
      </c>
      <c r="GE586" s="65" t="s">
        <v>412</v>
      </c>
      <c r="GF586" s="68">
        <v>0.22909507445589899</v>
      </c>
      <c r="GG586" s="78">
        <v>719.08</v>
      </c>
      <c r="GH586" s="78">
        <v>768.47</v>
      </c>
      <c r="GI586" s="78">
        <v>714.78</v>
      </c>
      <c r="GJ586" s="78">
        <v>646.26</v>
      </c>
      <c r="GK586" s="78"/>
      <c r="GL586" s="79">
        <v>486.13</v>
      </c>
      <c r="GM586" s="65" t="s">
        <v>413</v>
      </c>
      <c r="GN586" s="68">
        <v>0.119330318253959</v>
      </c>
      <c r="GO586" s="78">
        <v>735.79</v>
      </c>
      <c r="GP586" s="78">
        <v>793.52</v>
      </c>
      <c r="GQ586" s="78">
        <v>682.33</v>
      </c>
      <c r="GR586" s="78">
        <v>607.39</v>
      </c>
      <c r="GS586" s="78"/>
      <c r="GT586" s="79"/>
      <c r="GU586" s="65" t="s">
        <v>414</v>
      </c>
      <c r="GV586" s="68">
        <v>1</v>
      </c>
      <c r="GW586" s="78">
        <v>724.9</v>
      </c>
      <c r="GX586" s="78">
        <v>736.52</v>
      </c>
      <c r="GY586" s="78">
        <v>702.38</v>
      </c>
      <c r="GZ586" s="78">
        <v>591</v>
      </c>
      <c r="HA586" s="78"/>
      <c r="HB586" s="79">
        <v>593.24</v>
      </c>
      <c r="HC586" s="65" t="s">
        <v>415</v>
      </c>
      <c r="HD586" s="68">
        <v>1</v>
      </c>
      <c r="HE586" s="78">
        <v>690.66</v>
      </c>
      <c r="HF586" s="78">
        <v>789.78</v>
      </c>
      <c r="HG586" s="78"/>
      <c r="HH586" s="78">
        <v>535.67999999999995</v>
      </c>
      <c r="HI586" s="78">
        <v>529.04999999999995</v>
      </c>
      <c r="HJ586" s="79">
        <v>515.89</v>
      </c>
      <c r="HK586" s="85" t="s">
        <v>416</v>
      </c>
      <c r="HL586" s="68">
        <v>1.1574074074074101</v>
      </c>
      <c r="HM586" s="78">
        <v>674.5</v>
      </c>
      <c r="HN586" s="78">
        <v>740.78</v>
      </c>
      <c r="HO586" s="78">
        <v>683.92</v>
      </c>
      <c r="HP586" s="78"/>
      <c r="HQ586" s="78"/>
      <c r="HR586" s="79"/>
    </row>
    <row r="587" spans="1:226" x14ac:dyDescent="0.25">
      <c r="A587" s="81">
        <v>41330</v>
      </c>
      <c r="B587" s="82" t="s">
        <v>387</v>
      </c>
      <c r="C587" s="83">
        <v>712.64599667564846</v>
      </c>
      <c r="D587" s="83">
        <v>754.87506197088737</v>
      </c>
      <c r="E587" s="83">
        <v>730.4834604025416</v>
      </c>
      <c r="F587" s="83">
        <v>594.18068412614718</v>
      </c>
      <c r="G587" s="83">
        <v>513.77764163372854</v>
      </c>
      <c r="H587" s="84">
        <v>499.04661924946691</v>
      </c>
      <c r="I587" s="82" t="s">
        <v>388</v>
      </c>
      <c r="J587" s="83">
        <v>735.87461229299413</v>
      </c>
      <c r="K587" s="83">
        <v>764.77254771572359</v>
      </c>
      <c r="L587" s="83">
        <v>733.21421069027076</v>
      </c>
      <c r="M587" s="83">
        <v>591.21031682118303</v>
      </c>
      <c r="N587" s="83"/>
      <c r="O587" s="84">
        <v>562.30542469629404</v>
      </c>
      <c r="P587" s="65" t="s">
        <v>389</v>
      </c>
      <c r="Q587" s="78">
        <v>690.09</v>
      </c>
      <c r="R587" s="78">
        <v>739.77</v>
      </c>
      <c r="S587" s="78">
        <v>716.46</v>
      </c>
      <c r="T587" s="78">
        <v>551</v>
      </c>
      <c r="U587" s="78"/>
      <c r="V587" s="79"/>
      <c r="W587" s="65" t="s">
        <v>390</v>
      </c>
      <c r="X587" s="78">
        <v>737.01</v>
      </c>
      <c r="Y587" s="78">
        <v>758.26</v>
      </c>
      <c r="Z587" s="78">
        <v>730.19</v>
      </c>
      <c r="AA587" s="78">
        <v>512.32000000000005</v>
      </c>
      <c r="AB587" s="78"/>
      <c r="AC587" s="79">
        <v>590.91</v>
      </c>
      <c r="AD587" s="65" t="s">
        <v>391</v>
      </c>
      <c r="AE587" s="68">
        <v>0.51129972389814904</v>
      </c>
      <c r="AF587" s="78">
        <v>766.22</v>
      </c>
      <c r="AG587" s="78">
        <v>802.37</v>
      </c>
      <c r="AH587" s="78">
        <v>734.74</v>
      </c>
      <c r="AI587" s="78"/>
      <c r="AJ587" s="78"/>
      <c r="AK587" s="79">
        <v>499.63</v>
      </c>
      <c r="AL587" s="69" t="s">
        <v>392</v>
      </c>
      <c r="AM587" s="70">
        <v>1</v>
      </c>
      <c r="AN587" s="78">
        <v>762.13</v>
      </c>
      <c r="AO587" s="78">
        <v>803.53</v>
      </c>
      <c r="AP587" s="78">
        <v>769.34</v>
      </c>
      <c r="AQ587" s="78">
        <v>727.96</v>
      </c>
      <c r="AR587" s="78"/>
      <c r="AS587" s="79"/>
      <c r="AT587" s="65" t="s">
        <v>393</v>
      </c>
      <c r="AU587" s="68">
        <v>3.9184952978056402E-2</v>
      </c>
      <c r="AV587" s="78">
        <v>687.28</v>
      </c>
      <c r="AW587" s="78">
        <v>753.21</v>
      </c>
      <c r="AX587" s="78">
        <v>697.86</v>
      </c>
      <c r="AY587" s="78">
        <v>434.48</v>
      </c>
      <c r="AZ587" s="78"/>
      <c r="BA587" s="79">
        <v>499.7</v>
      </c>
      <c r="BB587" s="65" t="s">
        <v>394</v>
      </c>
      <c r="BC587" s="78">
        <v>705.16</v>
      </c>
      <c r="BD587" s="78">
        <v>729.6</v>
      </c>
      <c r="BE587" s="78">
        <v>710.78</v>
      </c>
      <c r="BF587" s="78"/>
      <c r="BG587" s="78"/>
      <c r="BH587" s="79">
        <v>558.91999999999996</v>
      </c>
      <c r="BI587" s="65" t="s">
        <v>395</v>
      </c>
      <c r="BJ587" s="68">
        <v>0.134023105583403</v>
      </c>
      <c r="BK587" s="78">
        <v>787.92</v>
      </c>
      <c r="BL587" s="78">
        <v>790.2</v>
      </c>
      <c r="BM587" s="78">
        <v>859.68</v>
      </c>
      <c r="BN587" s="78">
        <v>618.65</v>
      </c>
      <c r="BO587" s="78"/>
      <c r="BP587" s="79"/>
      <c r="BQ587" s="65" t="s">
        <v>396</v>
      </c>
      <c r="BR587" s="68">
        <v>1</v>
      </c>
      <c r="BS587" s="78">
        <v>728.06</v>
      </c>
      <c r="BT587" s="78">
        <v>764.58</v>
      </c>
      <c r="BU587" s="78">
        <v>749.05</v>
      </c>
      <c r="BV587" s="78"/>
      <c r="BW587" s="78"/>
      <c r="BX587" s="79">
        <v>555.08000000000004</v>
      </c>
      <c r="BY587" s="65" t="s">
        <v>397</v>
      </c>
      <c r="BZ587" s="78">
        <v>783.18</v>
      </c>
      <c r="CA587" s="78">
        <v>799.57</v>
      </c>
      <c r="CB587" s="78">
        <v>715.65</v>
      </c>
      <c r="CC587" s="78">
        <v>578.67999999999995</v>
      </c>
      <c r="CD587" s="78"/>
      <c r="CE587" s="79">
        <v>602.66999999999996</v>
      </c>
      <c r="CF587" s="65" t="s">
        <v>398</v>
      </c>
      <c r="CG587" s="78">
        <v>738.09</v>
      </c>
      <c r="CH587" s="78">
        <v>822.57</v>
      </c>
      <c r="CI587" s="78">
        <v>772.02</v>
      </c>
      <c r="CJ587" s="78"/>
      <c r="CK587" s="78"/>
      <c r="CL587" s="79"/>
      <c r="CM587" s="65" t="s">
        <v>399</v>
      </c>
      <c r="CN587" s="78">
        <v>743.27</v>
      </c>
      <c r="CO587" s="78">
        <v>745.05</v>
      </c>
      <c r="CP587" s="78">
        <v>780.11</v>
      </c>
      <c r="CQ587" s="78">
        <v>564.16</v>
      </c>
      <c r="CR587" s="78"/>
      <c r="CS587" s="79">
        <v>680.65</v>
      </c>
      <c r="CT587" s="65" t="s">
        <v>400</v>
      </c>
      <c r="CU587" s="78">
        <v>757.26</v>
      </c>
      <c r="CV587" s="78">
        <v>828.21</v>
      </c>
      <c r="CW587" s="78">
        <v>744.69</v>
      </c>
      <c r="CX587" s="78">
        <v>593.5</v>
      </c>
      <c r="CY587" s="78"/>
      <c r="CZ587" s="79"/>
      <c r="DA587" s="82"/>
      <c r="DB587" s="68"/>
      <c r="DC587" s="78"/>
      <c r="DD587" s="78"/>
      <c r="DE587" s="78"/>
      <c r="DF587" s="78"/>
      <c r="DG587" s="78"/>
      <c r="DH587" s="79"/>
      <c r="DI587" s="65" t="s">
        <v>402</v>
      </c>
      <c r="DJ587" s="68">
        <v>3.4066907406145701E-3</v>
      </c>
      <c r="DK587" s="78">
        <v>760.3</v>
      </c>
      <c r="DL587" s="78">
        <v>786.5</v>
      </c>
      <c r="DM587" s="78">
        <v>786.5</v>
      </c>
      <c r="DN587" s="78">
        <v>518.25</v>
      </c>
      <c r="DO587" s="78"/>
      <c r="DP587" s="79">
        <v>629.64</v>
      </c>
      <c r="DQ587" s="65" t="s">
        <v>403</v>
      </c>
      <c r="DR587" s="78">
        <v>698.94</v>
      </c>
      <c r="DS587" s="78">
        <v>764.08</v>
      </c>
      <c r="DT587" s="78">
        <v>875.72</v>
      </c>
      <c r="DU587" s="78">
        <v>785.12</v>
      </c>
      <c r="DV587" s="78"/>
      <c r="DW587" s="79"/>
      <c r="DX587" s="65" t="s">
        <v>404</v>
      </c>
      <c r="DY587" s="78">
        <v>767.81</v>
      </c>
      <c r="DZ587" s="78">
        <v>796.62</v>
      </c>
      <c r="EA587" s="78">
        <v>803.82</v>
      </c>
      <c r="EB587" s="78">
        <v>580.44000000000005</v>
      </c>
      <c r="EC587" s="78"/>
      <c r="ED587" s="79">
        <v>559.39</v>
      </c>
      <c r="EE587" s="65" t="s">
        <v>405</v>
      </c>
      <c r="EF587" s="68">
        <v>0.28962001853568098</v>
      </c>
      <c r="EG587" s="78">
        <v>704.57</v>
      </c>
      <c r="EH587" s="78">
        <v>773.24</v>
      </c>
      <c r="EI587" s="78">
        <v>711.76</v>
      </c>
      <c r="EJ587" s="78"/>
      <c r="EK587" s="78">
        <v>463.97</v>
      </c>
      <c r="EL587" s="79">
        <v>407.9</v>
      </c>
      <c r="EM587" s="65" t="s">
        <v>406</v>
      </c>
      <c r="EN587" s="78">
        <v>766.61</v>
      </c>
      <c r="EO587" s="78">
        <v>766.23</v>
      </c>
      <c r="EP587" s="78">
        <v>725.64</v>
      </c>
      <c r="EQ587" s="78"/>
      <c r="ER587" s="78"/>
      <c r="ES587" s="79">
        <v>555</v>
      </c>
      <c r="ET587" s="65" t="s">
        <v>407</v>
      </c>
      <c r="EU587" s="68">
        <v>1.4287755393627699</v>
      </c>
      <c r="EV587" s="78">
        <v>730.72</v>
      </c>
      <c r="EW587" s="78">
        <v>788.43</v>
      </c>
      <c r="EX587" s="78">
        <v>788.44</v>
      </c>
      <c r="EY587" s="78"/>
      <c r="EZ587" s="78"/>
      <c r="FA587" s="79">
        <v>382.11</v>
      </c>
      <c r="FB587" s="65" t="s">
        <v>408</v>
      </c>
      <c r="FC587" s="78">
        <v>776.38</v>
      </c>
      <c r="FD587" s="78">
        <v>787.09</v>
      </c>
      <c r="FE587" s="78">
        <v>747.74</v>
      </c>
      <c r="FF587" s="78"/>
      <c r="FG587" s="78"/>
      <c r="FH587" s="79"/>
      <c r="FI587" s="65" t="s">
        <v>409</v>
      </c>
      <c r="FJ587" s="78">
        <v>737.63</v>
      </c>
      <c r="FK587" s="78">
        <v>778.61</v>
      </c>
      <c r="FL587" s="78">
        <v>474.08</v>
      </c>
      <c r="FM587" s="78">
        <v>498.53</v>
      </c>
      <c r="FN587" s="78"/>
      <c r="FO587" s="79">
        <v>536.33000000000004</v>
      </c>
      <c r="FP587" s="65" t="s">
        <v>410</v>
      </c>
      <c r="FQ587" s="68">
        <v>0.24113817217265501</v>
      </c>
      <c r="FR587" s="78">
        <v>694.7</v>
      </c>
      <c r="FS587" s="78">
        <v>745.91</v>
      </c>
      <c r="FT587" s="78">
        <v>724.8</v>
      </c>
      <c r="FU587" s="78">
        <v>581.1</v>
      </c>
      <c r="FV587" s="78">
        <v>512.16</v>
      </c>
      <c r="FW587" s="79">
        <v>410.64</v>
      </c>
      <c r="FX587" s="65" t="s">
        <v>411</v>
      </c>
      <c r="FY587" s="78">
        <v>758.63</v>
      </c>
      <c r="FZ587" s="78">
        <v>817.02</v>
      </c>
      <c r="GA587" s="78">
        <v>770.95</v>
      </c>
      <c r="GB587" s="78">
        <v>744.53</v>
      </c>
      <c r="GC587" s="78"/>
      <c r="GD587" s="79">
        <v>571.37</v>
      </c>
      <c r="GE587" s="65" t="s">
        <v>412</v>
      </c>
      <c r="GF587" s="68">
        <v>0.22845132844447499</v>
      </c>
      <c r="GG587" s="78">
        <v>728.72</v>
      </c>
      <c r="GH587" s="78">
        <v>769.88</v>
      </c>
      <c r="GI587" s="78">
        <v>712.77</v>
      </c>
      <c r="GJ587" s="78">
        <v>644.44000000000005</v>
      </c>
      <c r="GK587" s="78"/>
      <c r="GL587" s="79">
        <v>484.76</v>
      </c>
      <c r="GM587" s="65" t="s">
        <v>413</v>
      </c>
      <c r="GN587" s="68">
        <v>0.118008024545669</v>
      </c>
      <c r="GO587" s="78">
        <v>727.64</v>
      </c>
      <c r="GP587" s="78">
        <v>784.73</v>
      </c>
      <c r="GQ587" s="78">
        <v>701.77</v>
      </c>
      <c r="GR587" s="78">
        <v>617.77</v>
      </c>
      <c r="GS587" s="78"/>
      <c r="GT587" s="79"/>
      <c r="GU587" s="65" t="s">
        <v>414</v>
      </c>
      <c r="GV587" s="68">
        <v>1</v>
      </c>
      <c r="GW587" s="78">
        <v>724.9</v>
      </c>
      <c r="GX587" s="78">
        <v>736.52</v>
      </c>
      <c r="GY587" s="78">
        <v>702.38</v>
      </c>
      <c r="GZ587" s="78">
        <v>557</v>
      </c>
      <c r="HA587" s="78"/>
      <c r="HB587" s="79">
        <v>593.24</v>
      </c>
      <c r="HC587" s="65" t="s">
        <v>415</v>
      </c>
      <c r="HD587" s="68">
        <v>1</v>
      </c>
      <c r="HE587" s="78">
        <v>688.16</v>
      </c>
      <c r="HF587" s="78">
        <v>787.28</v>
      </c>
      <c r="HG587" s="78"/>
      <c r="HH587" s="78">
        <v>547.97</v>
      </c>
      <c r="HI587" s="78">
        <v>541.33000000000004</v>
      </c>
      <c r="HJ587" s="79">
        <v>515.04999999999995</v>
      </c>
      <c r="HK587" s="85" t="s">
        <v>416</v>
      </c>
      <c r="HL587" s="68">
        <v>1.1377858686995099</v>
      </c>
      <c r="HM587" s="78">
        <v>653.82000000000005</v>
      </c>
      <c r="HN587" s="78">
        <v>720.64</v>
      </c>
      <c r="HO587" s="78">
        <v>695.98</v>
      </c>
      <c r="HP587" s="78"/>
      <c r="HQ587" s="78"/>
      <c r="HR587" s="79"/>
    </row>
    <row r="588" spans="1:226" x14ac:dyDescent="0.25">
      <c r="A588" s="81">
        <v>41323</v>
      </c>
      <c r="B588" s="82" t="s">
        <v>387</v>
      </c>
      <c r="C588" s="83">
        <v>712.90097798987506</v>
      </c>
      <c r="D588" s="83">
        <v>760.13704877022735</v>
      </c>
      <c r="E588" s="83">
        <v>733.64692138319481</v>
      </c>
      <c r="F588" s="83">
        <v>600.20437042470087</v>
      </c>
      <c r="G588" s="83">
        <v>498.34346508563897</v>
      </c>
      <c r="H588" s="84">
        <v>499.55961077224924</v>
      </c>
      <c r="I588" s="82" t="s">
        <v>388</v>
      </c>
      <c r="J588" s="83">
        <v>739.38257640664983</v>
      </c>
      <c r="K588" s="83">
        <v>772.52757788676183</v>
      </c>
      <c r="L588" s="83">
        <v>736.09614419945819</v>
      </c>
      <c r="M588" s="83">
        <v>596.50918519771756</v>
      </c>
      <c r="N588" s="83"/>
      <c r="O588" s="84">
        <v>562.8799586205173</v>
      </c>
      <c r="P588" s="65" t="s">
        <v>389</v>
      </c>
      <c r="Q588" s="78">
        <v>685.93</v>
      </c>
      <c r="R588" s="78">
        <v>734.77</v>
      </c>
      <c r="S588" s="78">
        <v>725.44</v>
      </c>
      <c r="T588" s="78">
        <v>556</v>
      </c>
      <c r="U588" s="78"/>
      <c r="V588" s="79"/>
      <c r="W588" s="65" t="s">
        <v>390</v>
      </c>
      <c r="X588" s="78">
        <v>727.09</v>
      </c>
      <c r="Y588" s="78">
        <v>751.65</v>
      </c>
      <c r="Z588" s="78">
        <v>730.19</v>
      </c>
      <c r="AA588" s="78">
        <v>512.32000000000005</v>
      </c>
      <c r="AB588" s="78"/>
      <c r="AC588" s="79">
        <v>590.91</v>
      </c>
      <c r="AD588" s="65" t="s">
        <v>391</v>
      </c>
      <c r="AE588" s="68">
        <v>0.51129972389814904</v>
      </c>
      <c r="AF588" s="78">
        <v>751.49</v>
      </c>
      <c r="AG588" s="78">
        <v>783.87</v>
      </c>
      <c r="AH588" s="78">
        <v>745.47</v>
      </c>
      <c r="AI588" s="78"/>
      <c r="AJ588" s="78"/>
      <c r="AK588" s="79">
        <v>502.56</v>
      </c>
      <c r="AL588" s="69" t="s">
        <v>392</v>
      </c>
      <c r="AM588" s="70">
        <v>1</v>
      </c>
      <c r="AN588" s="78">
        <v>761.9</v>
      </c>
      <c r="AO588" s="78">
        <v>802.43</v>
      </c>
      <c r="AP588" s="78">
        <v>769.04</v>
      </c>
      <c r="AQ588" s="78">
        <v>727.96</v>
      </c>
      <c r="AR588" s="78"/>
      <c r="AS588" s="79"/>
      <c r="AT588" s="65" t="s">
        <v>393</v>
      </c>
      <c r="AU588" s="68">
        <v>3.93886875689302E-2</v>
      </c>
      <c r="AV588" s="78">
        <v>679.75</v>
      </c>
      <c r="AW588" s="78">
        <v>748.4</v>
      </c>
      <c r="AX588" s="78">
        <v>701.88</v>
      </c>
      <c r="AY588" s="78">
        <v>434.3</v>
      </c>
      <c r="AZ588" s="78"/>
      <c r="BA588" s="79">
        <v>503.11</v>
      </c>
      <c r="BB588" s="65" t="s">
        <v>394</v>
      </c>
      <c r="BC588" s="78">
        <v>738.78</v>
      </c>
      <c r="BD588" s="78">
        <v>774.98</v>
      </c>
      <c r="BE588" s="78">
        <v>715.15</v>
      </c>
      <c r="BF588" s="78"/>
      <c r="BG588" s="78"/>
      <c r="BH588" s="79">
        <v>557.91</v>
      </c>
      <c r="BI588" s="65" t="s">
        <v>395</v>
      </c>
      <c r="BJ588" s="68">
        <v>0.13405544533218899</v>
      </c>
      <c r="BK588" s="78">
        <v>785.97</v>
      </c>
      <c r="BL588" s="78">
        <v>795.75</v>
      </c>
      <c r="BM588" s="78">
        <v>865.25</v>
      </c>
      <c r="BN588" s="78">
        <v>633.67999999999995</v>
      </c>
      <c r="BO588" s="78"/>
      <c r="BP588" s="79"/>
      <c r="BQ588" s="65" t="s">
        <v>396</v>
      </c>
      <c r="BR588" s="68">
        <v>1</v>
      </c>
      <c r="BS588" s="78">
        <v>712.23</v>
      </c>
      <c r="BT588" s="78">
        <v>758.75</v>
      </c>
      <c r="BU588" s="78">
        <v>750.72</v>
      </c>
      <c r="BV588" s="78"/>
      <c r="BW588" s="78"/>
      <c r="BX588" s="79">
        <v>555.08000000000004</v>
      </c>
      <c r="BY588" s="65" t="s">
        <v>397</v>
      </c>
      <c r="BZ588" s="78">
        <v>762.28</v>
      </c>
      <c r="CA588" s="78">
        <v>795.9</v>
      </c>
      <c r="CB588" s="78">
        <v>712.54</v>
      </c>
      <c r="CC588" s="78">
        <v>576.11</v>
      </c>
      <c r="CD588" s="78"/>
      <c r="CE588" s="79">
        <v>602.66999999999996</v>
      </c>
      <c r="CF588" s="65" t="s">
        <v>398</v>
      </c>
      <c r="CG588" s="78">
        <v>721.83</v>
      </c>
      <c r="CH588" s="78">
        <v>807.93</v>
      </c>
      <c r="CI588" s="78">
        <v>778.52</v>
      </c>
      <c r="CJ588" s="78"/>
      <c r="CK588" s="78"/>
      <c r="CL588" s="79"/>
      <c r="CM588" s="65" t="s">
        <v>399</v>
      </c>
      <c r="CN588" s="78">
        <v>735.83</v>
      </c>
      <c r="CO588" s="78">
        <v>743.79</v>
      </c>
      <c r="CP588" s="78">
        <v>780.69</v>
      </c>
      <c r="CQ588" s="78">
        <v>583.30999999999995</v>
      </c>
      <c r="CR588" s="78"/>
      <c r="CS588" s="79">
        <v>680.15</v>
      </c>
      <c r="CT588" s="65" t="s">
        <v>400</v>
      </c>
      <c r="CU588" s="78">
        <v>745.23</v>
      </c>
      <c r="CV588" s="78">
        <v>823.29</v>
      </c>
      <c r="CW588" s="78">
        <v>739.65</v>
      </c>
      <c r="CX588" s="78">
        <v>600.95000000000005</v>
      </c>
      <c r="CY588" s="78"/>
      <c r="CZ588" s="79"/>
      <c r="DA588" s="82"/>
      <c r="DB588" s="68"/>
      <c r="DC588" s="78"/>
      <c r="DD588" s="78"/>
      <c r="DE588" s="78"/>
      <c r="DF588" s="78"/>
      <c r="DG588" s="78"/>
      <c r="DH588" s="79"/>
      <c r="DI588" s="65" t="s">
        <v>402</v>
      </c>
      <c r="DJ588" s="68">
        <v>3.4250094187758999E-3</v>
      </c>
      <c r="DK588" s="78">
        <v>747.92</v>
      </c>
      <c r="DL588" s="78">
        <v>790.76</v>
      </c>
      <c r="DM588" s="78">
        <v>790.76</v>
      </c>
      <c r="DN588" s="78">
        <v>570.78</v>
      </c>
      <c r="DO588" s="78"/>
      <c r="DP588" s="79">
        <v>632.51</v>
      </c>
      <c r="DQ588" s="65" t="s">
        <v>403</v>
      </c>
      <c r="DR588" s="78">
        <v>698.94</v>
      </c>
      <c r="DS588" s="78">
        <v>764.08</v>
      </c>
      <c r="DT588" s="78">
        <v>887.42</v>
      </c>
      <c r="DU588" s="78">
        <v>802.82</v>
      </c>
      <c r="DV588" s="78"/>
      <c r="DW588" s="79"/>
      <c r="DX588" s="65" t="s">
        <v>404</v>
      </c>
      <c r="DY588" s="78">
        <v>755.91</v>
      </c>
      <c r="DZ588" s="78">
        <v>791.7</v>
      </c>
      <c r="EA588" s="78">
        <v>811.16</v>
      </c>
      <c r="EB588" s="78">
        <v>605</v>
      </c>
      <c r="EC588" s="78"/>
      <c r="ED588" s="79">
        <v>560.11</v>
      </c>
      <c r="EE588" s="65" t="s">
        <v>405</v>
      </c>
      <c r="EF588" s="68">
        <v>0.28962001853568098</v>
      </c>
      <c r="EG588" s="78">
        <v>716.51</v>
      </c>
      <c r="EH588" s="78">
        <v>787.46</v>
      </c>
      <c r="EI588" s="78">
        <v>715.12</v>
      </c>
      <c r="EJ588" s="78"/>
      <c r="EK588" s="78">
        <v>473.81</v>
      </c>
      <c r="EL588" s="79">
        <v>405.67</v>
      </c>
      <c r="EM588" s="65" t="s">
        <v>406</v>
      </c>
      <c r="EN588" s="78">
        <v>748.23</v>
      </c>
      <c r="EO588" s="78">
        <v>779.38</v>
      </c>
      <c r="EP588" s="78">
        <v>725.64</v>
      </c>
      <c r="EQ588" s="78"/>
      <c r="ER588" s="78"/>
      <c r="ES588" s="79">
        <v>550.04999999999995</v>
      </c>
      <c r="ET588" s="65" t="s">
        <v>407</v>
      </c>
      <c r="EU588" s="68">
        <v>1.4295925661186599</v>
      </c>
      <c r="EV588" s="78">
        <v>731.14</v>
      </c>
      <c r="EW588" s="78">
        <v>788.88</v>
      </c>
      <c r="EX588" s="78">
        <v>788.89</v>
      </c>
      <c r="EY588" s="78"/>
      <c r="EZ588" s="78"/>
      <c r="FA588" s="79">
        <v>382.33</v>
      </c>
      <c r="FB588" s="65" t="s">
        <v>408</v>
      </c>
      <c r="FC588" s="78">
        <v>776.38</v>
      </c>
      <c r="FD588" s="78">
        <v>787.09</v>
      </c>
      <c r="FE588" s="78">
        <v>747.74</v>
      </c>
      <c r="FF588" s="78"/>
      <c r="FG588" s="78"/>
      <c r="FH588" s="79"/>
      <c r="FI588" s="65" t="s">
        <v>409</v>
      </c>
      <c r="FJ588" s="78">
        <v>731.85</v>
      </c>
      <c r="FK588" s="78">
        <v>776.96</v>
      </c>
      <c r="FL588" s="78">
        <v>483.17</v>
      </c>
      <c r="FM588" s="78">
        <v>510.53</v>
      </c>
      <c r="FN588" s="78"/>
      <c r="FO588" s="79">
        <v>539.64</v>
      </c>
      <c r="FP588" s="65" t="s">
        <v>410</v>
      </c>
      <c r="FQ588" s="68">
        <v>0.23871475973359399</v>
      </c>
      <c r="FR588" s="78">
        <v>679.31</v>
      </c>
      <c r="FS588" s="78">
        <v>732.02</v>
      </c>
      <c r="FT588" s="78">
        <v>733.99</v>
      </c>
      <c r="FU588" s="78">
        <v>571.97</v>
      </c>
      <c r="FV588" s="78">
        <v>494.95</v>
      </c>
      <c r="FW588" s="79">
        <v>410.74</v>
      </c>
      <c r="FX588" s="65" t="s">
        <v>411</v>
      </c>
      <c r="FY588" s="78">
        <v>748.88</v>
      </c>
      <c r="FZ588" s="78">
        <v>812.14</v>
      </c>
      <c r="GA588" s="78">
        <v>766.08</v>
      </c>
      <c r="GB588" s="78">
        <v>732.14</v>
      </c>
      <c r="GC588" s="78"/>
      <c r="GD588" s="79">
        <v>571.37</v>
      </c>
      <c r="GE588" s="65" t="s">
        <v>412</v>
      </c>
      <c r="GF588" s="68">
        <v>0.227992977816283</v>
      </c>
      <c r="GG588" s="78">
        <v>703.61</v>
      </c>
      <c r="GH588" s="78">
        <v>767.16</v>
      </c>
      <c r="GI588" s="78">
        <v>711.34</v>
      </c>
      <c r="GJ588" s="78">
        <v>643.15</v>
      </c>
      <c r="GK588" s="78"/>
      <c r="GL588" s="79">
        <v>483.79</v>
      </c>
      <c r="GM588" s="65" t="s">
        <v>413</v>
      </c>
      <c r="GN588" s="68">
        <v>0.118206104163219</v>
      </c>
      <c r="GO588" s="78">
        <v>733.59</v>
      </c>
      <c r="GP588" s="78">
        <v>800.23</v>
      </c>
      <c r="GQ588" s="78">
        <v>717.13</v>
      </c>
      <c r="GR588" s="78">
        <v>631.58000000000004</v>
      </c>
      <c r="GS588" s="78"/>
      <c r="GT588" s="79"/>
      <c r="GU588" s="65" t="s">
        <v>414</v>
      </c>
      <c r="GV588" s="68">
        <v>1</v>
      </c>
      <c r="GW588" s="78">
        <v>706.33</v>
      </c>
      <c r="GX588" s="78">
        <v>719.99</v>
      </c>
      <c r="GY588" s="78">
        <v>684.23</v>
      </c>
      <c r="GZ588" s="78">
        <v>557</v>
      </c>
      <c r="HA588" s="78"/>
      <c r="HB588" s="79">
        <v>593.24</v>
      </c>
      <c r="HC588" s="65" t="s">
        <v>415</v>
      </c>
      <c r="HD588" s="68">
        <v>1</v>
      </c>
      <c r="HE588" s="78">
        <v>674.83</v>
      </c>
      <c r="HF588" s="78">
        <v>777.28</v>
      </c>
      <c r="HG588" s="78"/>
      <c r="HH588" s="78">
        <v>537.02</v>
      </c>
      <c r="HI588" s="78">
        <v>530.38</v>
      </c>
      <c r="HJ588" s="79">
        <v>515.89</v>
      </c>
      <c r="HK588" s="85" t="s">
        <v>416</v>
      </c>
      <c r="HL588" s="68">
        <v>1.1602274045712999</v>
      </c>
      <c r="HM588" s="78">
        <v>650.88</v>
      </c>
      <c r="HN588" s="78">
        <v>721.57</v>
      </c>
      <c r="HO588" s="78">
        <v>694.47</v>
      </c>
      <c r="HP588" s="78"/>
      <c r="HQ588" s="78"/>
      <c r="HR588" s="79"/>
    </row>
    <row r="589" spans="1:226" x14ac:dyDescent="0.25">
      <c r="A589" s="81">
        <v>41316</v>
      </c>
      <c r="B589" s="82" t="s">
        <v>387</v>
      </c>
      <c r="C589" s="83">
        <v>701.98369938110727</v>
      </c>
      <c r="D589" s="83">
        <v>752.01342305951914</v>
      </c>
      <c r="E589" s="83">
        <v>722.56759432679439</v>
      </c>
      <c r="F589" s="83">
        <v>587.17525874385501</v>
      </c>
      <c r="G589" s="83">
        <v>499.69706192358359</v>
      </c>
      <c r="H589" s="84">
        <v>502.28751737229322</v>
      </c>
      <c r="I589" s="82" t="s">
        <v>388</v>
      </c>
      <c r="J589" s="83">
        <v>726.24571824261409</v>
      </c>
      <c r="K589" s="83">
        <v>764.22669059666271</v>
      </c>
      <c r="L589" s="83">
        <v>724.80666590404917</v>
      </c>
      <c r="M589" s="83">
        <v>578.38383563540083</v>
      </c>
      <c r="N589" s="83"/>
      <c r="O589" s="84">
        <v>564.80401223182832</v>
      </c>
      <c r="P589" s="65" t="s">
        <v>389</v>
      </c>
      <c r="Q589" s="78">
        <v>672.59</v>
      </c>
      <c r="R589" s="78">
        <v>725.6</v>
      </c>
      <c r="S589" s="78">
        <v>724.64</v>
      </c>
      <c r="T589" s="78">
        <v>540</v>
      </c>
      <c r="U589" s="78"/>
      <c r="V589" s="79"/>
      <c r="W589" s="65" t="s">
        <v>390</v>
      </c>
      <c r="X589" s="78">
        <v>701.97</v>
      </c>
      <c r="Y589" s="78">
        <v>738.84</v>
      </c>
      <c r="Z589" s="78">
        <v>712.83</v>
      </c>
      <c r="AA589" s="78">
        <v>495.1</v>
      </c>
      <c r="AB589" s="78"/>
      <c r="AC589" s="79">
        <v>581.82000000000005</v>
      </c>
      <c r="AD589" s="65" t="s">
        <v>391</v>
      </c>
      <c r="AE589" s="68">
        <v>0.51129972389814904</v>
      </c>
      <c r="AF589" s="78">
        <v>747.23</v>
      </c>
      <c r="AG589" s="78">
        <v>763.42</v>
      </c>
      <c r="AH589" s="78">
        <v>724</v>
      </c>
      <c r="AI589" s="78"/>
      <c r="AJ589" s="78"/>
      <c r="AK589" s="79">
        <v>502.56</v>
      </c>
      <c r="AL589" s="69" t="s">
        <v>392</v>
      </c>
      <c r="AM589" s="70">
        <v>1</v>
      </c>
      <c r="AN589" s="78">
        <v>761.81</v>
      </c>
      <c r="AO589" s="78">
        <v>797.44</v>
      </c>
      <c r="AP589" s="78">
        <v>754.19</v>
      </c>
      <c r="AQ589" s="78">
        <v>727.96</v>
      </c>
      <c r="AR589" s="78"/>
      <c r="AS589" s="79"/>
      <c r="AT589" s="65" t="s">
        <v>393</v>
      </c>
      <c r="AU589" s="68">
        <v>3.9619651347068102E-2</v>
      </c>
      <c r="AV589" s="78">
        <v>680.76</v>
      </c>
      <c r="AW589" s="78">
        <v>746.31</v>
      </c>
      <c r="AX589" s="78">
        <v>700</v>
      </c>
      <c r="AY589" s="78">
        <v>442.31</v>
      </c>
      <c r="AZ589" s="78"/>
      <c r="BA589" s="79">
        <v>507.73</v>
      </c>
      <c r="BB589" s="65" t="s">
        <v>394</v>
      </c>
      <c r="BC589" s="78">
        <v>726.17</v>
      </c>
      <c r="BD589" s="78">
        <v>776.66</v>
      </c>
      <c r="BE589" s="78">
        <v>701.96</v>
      </c>
      <c r="BF589" s="78"/>
      <c r="BG589" s="78"/>
      <c r="BH589" s="79">
        <v>566.99</v>
      </c>
      <c r="BI589" s="65" t="s">
        <v>395</v>
      </c>
      <c r="BJ589" s="68">
        <v>0.13401771714220601</v>
      </c>
      <c r="BK589" s="78">
        <v>782.53</v>
      </c>
      <c r="BL589" s="78">
        <v>783.74</v>
      </c>
      <c r="BM589" s="78">
        <v>859.86</v>
      </c>
      <c r="BN589" s="78">
        <v>651.73</v>
      </c>
      <c r="BO589" s="78"/>
      <c r="BP589" s="79"/>
      <c r="BQ589" s="65" t="s">
        <v>396</v>
      </c>
      <c r="BR589" s="68">
        <v>1</v>
      </c>
      <c r="BS589" s="78">
        <v>716.4</v>
      </c>
      <c r="BT589" s="78">
        <v>753.75</v>
      </c>
      <c r="BU589" s="78">
        <v>751.55</v>
      </c>
      <c r="BV589" s="78"/>
      <c r="BW589" s="78"/>
      <c r="BX589" s="79">
        <v>555.08000000000004</v>
      </c>
      <c r="BY589" s="65" t="s">
        <v>397</v>
      </c>
      <c r="BZ589" s="78">
        <v>743.7</v>
      </c>
      <c r="CA589" s="78">
        <v>778.48</v>
      </c>
      <c r="CB589" s="78">
        <v>703.8</v>
      </c>
      <c r="CC589" s="78">
        <v>551.08000000000004</v>
      </c>
      <c r="CD589" s="78"/>
      <c r="CE589" s="79">
        <v>601.44000000000005</v>
      </c>
      <c r="CF589" s="65" t="s">
        <v>398</v>
      </c>
      <c r="CG589" s="78">
        <v>720.2</v>
      </c>
      <c r="CH589" s="78">
        <v>807.12</v>
      </c>
      <c r="CI589" s="78">
        <v>770.39</v>
      </c>
      <c r="CJ589" s="78"/>
      <c r="CK589" s="78"/>
      <c r="CL589" s="79"/>
      <c r="CM589" s="65" t="s">
        <v>399</v>
      </c>
      <c r="CN589" s="78">
        <v>723.7</v>
      </c>
      <c r="CO589" s="78">
        <v>731.5</v>
      </c>
      <c r="CP589" s="78">
        <v>771.83</v>
      </c>
      <c r="CQ589" s="78">
        <v>568.73</v>
      </c>
      <c r="CR589" s="78"/>
      <c r="CS589" s="79">
        <v>680.65</v>
      </c>
      <c r="CT589" s="65" t="s">
        <v>400</v>
      </c>
      <c r="CU589" s="78">
        <v>734.08</v>
      </c>
      <c r="CV589" s="78">
        <v>813.75</v>
      </c>
      <c r="CW589" s="78">
        <v>727.66</v>
      </c>
      <c r="CX589" s="78">
        <v>591.13</v>
      </c>
      <c r="CY589" s="78"/>
      <c r="CZ589" s="79"/>
      <c r="DA589" s="82"/>
      <c r="DB589" s="68"/>
      <c r="DC589" s="78"/>
      <c r="DD589" s="78"/>
      <c r="DE589" s="78"/>
      <c r="DF589" s="78"/>
      <c r="DG589" s="78"/>
      <c r="DH589" s="79"/>
      <c r="DI589" s="65" t="s">
        <v>402</v>
      </c>
      <c r="DJ589" s="68">
        <v>3.4279446044151898E-3</v>
      </c>
      <c r="DK589" s="78">
        <v>749.01</v>
      </c>
      <c r="DL589" s="78">
        <v>775.89</v>
      </c>
      <c r="DM589" s="78">
        <v>775.89</v>
      </c>
      <c r="DN589" s="78">
        <v>535.70000000000005</v>
      </c>
      <c r="DO589" s="78"/>
      <c r="DP589" s="79">
        <v>634.70000000000005</v>
      </c>
      <c r="DQ589" s="65" t="s">
        <v>403</v>
      </c>
      <c r="DR589" s="78">
        <v>698.94</v>
      </c>
      <c r="DS589" s="78">
        <v>764.08</v>
      </c>
      <c r="DT589" s="78">
        <v>886.61</v>
      </c>
      <c r="DU589" s="78">
        <v>795.16</v>
      </c>
      <c r="DV589" s="78"/>
      <c r="DW589" s="79"/>
      <c r="DX589" s="65" t="s">
        <v>404</v>
      </c>
      <c r="DY589" s="78">
        <v>741.29</v>
      </c>
      <c r="DZ589" s="78">
        <v>784.96</v>
      </c>
      <c r="EA589" s="78">
        <v>803.72</v>
      </c>
      <c r="EB589" s="78">
        <v>597.21</v>
      </c>
      <c r="EC589" s="78"/>
      <c r="ED589" s="79">
        <v>560.07000000000005</v>
      </c>
      <c r="EE589" s="65" t="s">
        <v>405</v>
      </c>
      <c r="EF589" s="68">
        <v>0.28962001853568098</v>
      </c>
      <c r="EG589" s="78">
        <v>728.51</v>
      </c>
      <c r="EH589" s="78">
        <v>799.55</v>
      </c>
      <c r="EI589" s="78">
        <v>718.94</v>
      </c>
      <c r="EJ589" s="78"/>
      <c r="EK589" s="78">
        <v>472.33</v>
      </c>
      <c r="EL589" s="79">
        <v>410.43</v>
      </c>
      <c r="EM589" s="65" t="s">
        <v>406</v>
      </c>
      <c r="EN589" s="78">
        <v>730.89</v>
      </c>
      <c r="EO589" s="78">
        <v>757.62</v>
      </c>
      <c r="EP589" s="78">
        <v>725.64</v>
      </c>
      <c r="EQ589" s="78"/>
      <c r="ER589" s="78"/>
      <c r="ES589" s="79">
        <v>550.04999999999995</v>
      </c>
      <c r="ET589" s="65" t="s">
        <v>407</v>
      </c>
      <c r="EU589" s="68">
        <v>1.4295925661186599</v>
      </c>
      <c r="EV589" s="78">
        <v>734.4</v>
      </c>
      <c r="EW589" s="78">
        <v>780.91</v>
      </c>
      <c r="EX589" s="78">
        <v>780.91</v>
      </c>
      <c r="EY589" s="78"/>
      <c r="EZ589" s="78"/>
      <c r="FA589" s="79">
        <v>382.33</v>
      </c>
      <c r="FB589" s="65" t="s">
        <v>408</v>
      </c>
      <c r="FC589" s="78">
        <v>776.38</v>
      </c>
      <c r="FD589" s="78">
        <v>787.09</v>
      </c>
      <c r="FE589" s="78">
        <v>747.74</v>
      </c>
      <c r="FF589" s="78"/>
      <c r="FG589" s="78"/>
      <c r="FH589" s="79"/>
      <c r="FI589" s="65" t="s">
        <v>409</v>
      </c>
      <c r="FJ589" s="78">
        <v>713.67</v>
      </c>
      <c r="FK589" s="78">
        <v>765.39</v>
      </c>
      <c r="FL589" s="78">
        <v>475.74</v>
      </c>
      <c r="FM589" s="78">
        <v>498.53</v>
      </c>
      <c r="FN589" s="78"/>
      <c r="FO589" s="79">
        <v>542.95000000000005</v>
      </c>
      <c r="FP589" s="65" t="s">
        <v>410</v>
      </c>
      <c r="FQ589" s="68">
        <v>0.240749211546332</v>
      </c>
      <c r="FR589" s="78">
        <v>668.08</v>
      </c>
      <c r="FS589" s="78">
        <v>721.34</v>
      </c>
      <c r="FT589" s="78">
        <v>718.76</v>
      </c>
      <c r="FU589" s="78">
        <v>586.03</v>
      </c>
      <c r="FV589" s="78">
        <v>498.84</v>
      </c>
      <c r="FW589" s="79">
        <v>415.78</v>
      </c>
      <c r="FX589" s="65" t="s">
        <v>411</v>
      </c>
      <c r="FY589" s="78">
        <v>739.93</v>
      </c>
      <c r="FZ589" s="78">
        <v>802.39</v>
      </c>
      <c r="GA589" s="78">
        <v>755.51</v>
      </c>
      <c r="GB589" s="78">
        <v>716.21</v>
      </c>
      <c r="GC589" s="78"/>
      <c r="GD589" s="79">
        <v>571.37</v>
      </c>
      <c r="GE589" s="65" t="s">
        <v>412</v>
      </c>
      <c r="GF589" s="68">
        <v>0.22725723246142299</v>
      </c>
      <c r="GG589" s="78">
        <v>700.02</v>
      </c>
      <c r="GH589" s="78">
        <v>755.93</v>
      </c>
      <c r="GI589" s="78">
        <v>709.04</v>
      </c>
      <c r="GJ589" s="78">
        <v>641.07000000000005</v>
      </c>
      <c r="GK589" s="78"/>
      <c r="GL589" s="79">
        <v>482.23</v>
      </c>
      <c r="GM589" s="65" t="s">
        <v>413</v>
      </c>
      <c r="GN589" s="68">
        <v>0.116612636145253</v>
      </c>
      <c r="GO589" s="78">
        <v>714.37</v>
      </c>
      <c r="GP589" s="78">
        <v>784.78</v>
      </c>
      <c r="GQ589" s="78">
        <v>713.44</v>
      </c>
      <c r="GR589" s="78">
        <v>644.4</v>
      </c>
      <c r="GS589" s="78"/>
      <c r="GT589" s="79"/>
      <c r="GU589" s="65" t="s">
        <v>414</v>
      </c>
      <c r="GV589" s="68">
        <v>1</v>
      </c>
      <c r="GW589" s="78">
        <v>706.33</v>
      </c>
      <c r="GX589" s="78">
        <v>719.99</v>
      </c>
      <c r="GY589" s="78">
        <v>684.23</v>
      </c>
      <c r="GZ589" s="78">
        <v>557</v>
      </c>
      <c r="HA589" s="78"/>
      <c r="HB589" s="79">
        <v>593.24</v>
      </c>
      <c r="HC589" s="65" t="s">
        <v>415</v>
      </c>
      <c r="HD589" s="68">
        <v>1</v>
      </c>
      <c r="HE589" s="78">
        <v>675.66</v>
      </c>
      <c r="HF589" s="78">
        <v>777.28</v>
      </c>
      <c r="HG589" s="78"/>
      <c r="HH589" s="78">
        <v>521.25</v>
      </c>
      <c r="HI589" s="78">
        <v>514.61</v>
      </c>
      <c r="HJ589" s="79">
        <v>515.04999999999995</v>
      </c>
      <c r="HK589" s="85" t="s">
        <v>416</v>
      </c>
      <c r="HL589" s="68">
        <v>1.17164616285882</v>
      </c>
      <c r="HM589" s="78">
        <v>644.6</v>
      </c>
      <c r="HN589" s="78">
        <v>717.5</v>
      </c>
      <c r="HO589" s="78">
        <v>692.56</v>
      </c>
      <c r="HP589" s="78"/>
      <c r="HQ589" s="78"/>
      <c r="HR589" s="79"/>
    </row>
    <row r="590" spans="1:226" x14ac:dyDescent="0.25">
      <c r="A590" s="81">
        <v>41309</v>
      </c>
      <c r="B590" s="82" t="s">
        <v>387</v>
      </c>
      <c r="C590" s="83">
        <v>690.37691981363798</v>
      </c>
      <c r="D590" s="83">
        <v>743.20409351316653</v>
      </c>
      <c r="E590" s="83">
        <v>714.92998702912143</v>
      </c>
      <c r="F590" s="83">
        <v>574.24233117215817</v>
      </c>
      <c r="G590" s="83">
        <v>492.58118577075089</v>
      </c>
      <c r="H590" s="84">
        <v>502.97729702798767</v>
      </c>
      <c r="I590" s="82" t="s">
        <v>388</v>
      </c>
      <c r="J590" s="83">
        <v>715.28917313175293</v>
      </c>
      <c r="K590" s="83">
        <v>756.09209090040417</v>
      </c>
      <c r="L590" s="83">
        <v>717.16712805740576</v>
      </c>
      <c r="M590" s="83">
        <v>566.45348890444041</v>
      </c>
      <c r="N590" s="83"/>
      <c r="O590" s="84">
        <v>565.64449448208472</v>
      </c>
      <c r="P590" s="65" t="s">
        <v>389</v>
      </c>
      <c r="Q590" s="78">
        <v>656.76</v>
      </c>
      <c r="R590" s="78">
        <v>713.1</v>
      </c>
      <c r="S590" s="78">
        <v>708.08</v>
      </c>
      <c r="T590" s="78">
        <v>529</v>
      </c>
      <c r="U590" s="78"/>
      <c r="V590" s="79"/>
      <c r="W590" s="65" t="s">
        <v>390</v>
      </c>
      <c r="X590" s="78">
        <v>720.98</v>
      </c>
      <c r="Y590" s="78">
        <v>757.43</v>
      </c>
      <c r="Z590" s="78">
        <v>712.83</v>
      </c>
      <c r="AA590" s="78">
        <v>485.22</v>
      </c>
      <c r="AB590" s="78"/>
      <c r="AC590" s="79">
        <v>610.74</v>
      </c>
      <c r="AD590" s="65" t="s">
        <v>391</v>
      </c>
      <c r="AE590" s="68">
        <v>0.51129972389814904</v>
      </c>
      <c r="AF590" s="78">
        <v>729.46</v>
      </c>
      <c r="AG590" s="78">
        <v>760.62</v>
      </c>
      <c r="AH590" s="78">
        <v>724</v>
      </c>
      <c r="AI590" s="78"/>
      <c r="AJ590" s="78"/>
      <c r="AK590" s="79">
        <v>502.56</v>
      </c>
      <c r="AL590" s="69" t="s">
        <v>392</v>
      </c>
      <c r="AM590" s="70">
        <v>1</v>
      </c>
      <c r="AN590" s="78">
        <v>733.11</v>
      </c>
      <c r="AO590" s="78">
        <v>797.3</v>
      </c>
      <c r="AP590" s="78">
        <v>752.64</v>
      </c>
      <c r="AQ590" s="78">
        <v>728.54</v>
      </c>
      <c r="AR590" s="78"/>
      <c r="AS590" s="79"/>
      <c r="AT590" s="65" t="s">
        <v>393</v>
      </c>
      <c r="AU590" s="68">
        <v>3.8957497370368903E-2</v>
      </c>
      <c r="AV590" s="78">
        <v>653.05999999999995</v>
      </c>
      <c r="AW590" s="78">
        <v>732.32</v>
      </c>
      <c r="AX590" s="78">
        <v>679.06</v>
      </c>
      <c r="AY590" s="78">
        <v>425.26</v>
      </c>
      <c r="AZ590" s="78"/>
      <c r="BA590" s="79">
        <v>500.86</v>
      </c>
      <c r="BB590" s="65" t="s">
        <v>394</v>
      </c>
      <c r="BC590" s="78">
        <v>711.05</v>
      </c>
      <c r="BD590" s="78">
        <v>759.01</v>
      </c>
      <c r="BE590" s="78">
        <v>696.52</v>
      </c>
      <c r="BF590" s="78"/>
      <c r="BG590" s="78"/>
      <c r="BH590" s="79">
        <v>561.95000000000005</v>
      </c>
      <c r="BI590" s="65" t="s">
        <v>395</v>
      </c>
      <c r="BJ590" s="68">
        <v>0.134050054290272</v>
      </c>
      <c r="BK590" s="78">
        <v>779.5</v>
      </c>
      <c r="BL590" s="78">
        <v>773.2</v>
      </c>
      <c r="BM590" s="78">
        <v>849.34</v>
      </c>
      <c r="BN590" s="78">
        <v>638.48</v>
      </c>
      <c r="BO590" s="78"/>
      <c r="BP590" s="79"/>
      <c r="BQ590" s="65" t="s">
        <v>396</v>
      </c>
      <c r="BR590" s="68">
        <v>1</v>
      </c>
      <c r="BS590" s="78">
        <v>703.9</v>
      </c>
      <c r="BT590" s="78">
        <v>744.58</v>
      </c>
      <c r="BU590" s="78">
        <v>760.72</v>
      </c>
      <c r="BV590" s="78"/>
      <c r="BW590" s="78"/>
      <c r="BX590" s="79">
        <v>563.41</v>
      </c>
      <c r="BY590" s="65" t="s">
        <v>397</v>
      </c>
      <c r="BZ590" s="78">
        <v>736.58</v>
      </c>
      <c r="CA590" s="78">
        <v>769.6</v>
      </c>
      <c r="CB590" s="78">
        <v>695.77</v>
      </c>
      <c r="CC590" s="78">
        <v>540.22</v>
      </c>
      <c r="CD590" s="78"/>
      <c r="CE590" s="79">
        <v>606.35</v>
      </c>
      <c r="CF590" s="65" t="s">
        <v>398</v>
      </c>
      <c r="CG590" s="78">
        <v>707.19</v>
      </c>
      <c r="CH590" s="78">
        <v>795.74</v>
      </c>
      <c r="CI590" s="78">
        <v>758.2</v>
      </c>
      <c r="CJ590" s="78"/>
      <c r="CK590" s="78"/>
      <c r="CL590" s="79"/>
      <c r="CM590" s="65" t="s">
        <v>399</v>
      </c>
      <c r="CN590" s="78">
        <v>714.17</v>
      </c>
      <c r="CO590" s="78">
        <v>723.48</v>
      </c>
      <c r="CP590" s="78">
        <v>758.95</v>
      </c>
      <c r="CQ590" s="78">
        <v>556.76</v>
      </c>
      <c r="CR590" s="78"/>
      <c r="CS590" s="79">
        <v>680.32</v>
      </c>
      <c r="CT590" s="65" t="s">
        <v>400</v>
      </c>
      <c r="CU590" s="78">
        <v>721.9</v>
      </c>
      <c r="CV590" s="78">
        <v>811.52</v>
      </c>
      <c r="CW590" s="78">
        <v>723.84</v>
      </c>
      <c r="CX590" s="78">
        <v>578.09</v>
      </c>
      <c r="CY590" s="78"/>
      <c r="CZ590" s="79"/>
      <c r="DA590" s="82"/>
      <c r="DB590" s="68"/>
      <c r="DC590" s="78"/>
      <c r="DD590" s="78"/>
      <c r="DE590" s="78"/>
      <c r="DF590" s="78"/>
      <c r="DG590" s="78"/>
      <c r="DH590" s="79"/>
      <c r="DI590" s="65" t="s">
        <v>402</v>
      </c>
      <c r="DJ590" s="68">
        <v>3.41029226204686E-3</v>
      </c>
      <c r="DK590" s="78">
        <v>732.67</v>
      </c>
      <c r="DL590" s="78">
        <v>773.66</v>
      </c>
      <c r="DM590" s="78">
        <v>773.66</v>
      </c>
      <c r="DN590" s="78">
        <v>557.07000000000005</v>
      </c>
      <c r="DO590" s="78"/>
      <c r="DP590" s="79">
        <v>630.69000000000005</v>
      </c>
      <c r="DQ590" s="65" t="s">
        <v>403</v>
      </c>
      <c r="DR590" s="78">
        <v>698.94</v>
      </c>
      <c r="DS590" s="78">
        <v>764.08</v>
      </c>
      <c r="DT590" s="78">
        <v>866.8</v>
      </c>
      <c r="DU590" s="78">
        <v>777.18</v>
      </c>
      <c r="DV590" s="78"/>
      <c r="DW590" s="79"/>
      <c r="DX590" s="65" t="s">
        <v>404</v>
      </c>
      <c r="DY590" s="78">
        <v>729.91</v>
      </c>
      <c r="DZ590" s="78">
        <v>782.94</v>
      </c>
      <c r="EA590" s="78">
        <v>789.51</v>
      </c>
      <c r="EB590" s="78">
        <v>573.05999999999995</v>
      </c>
      <c r="EC590" s="78"/>
      <c r="ED590" s="79">
        <v>561.82000000000005</v>
      </c>
      <c r="EE590" s="65" t="s">
        <v>405</v>
      </c>
      <c r="EF590" s="68">
        <v>0.28962001853568098</v>
      </c>
      <c r="EG590" s="78">
        <v>716.57</v>
      </c>
      <c r="EH590" s="78">
        <v>788.82</v>
      </c>
      <c r="EI590" s="78">
        <v>710.09</v>
      </c>
      <c r="EJ590" s="78"/>
      <c r="EK590" s="78">
        <v>462.68</v>
      </c>
      <c r="EL590" s="79">
        <v>411.29</v>
      </c>
      <c r="EM590" s="65" t="s">
        <v>406</v>
      </c>
      <c r="EN590" s="78">
        <v>730.89</v>
      </c>
      <c r="EO590" s="78">
        <v>744.09</v>
      </c>
      <c r="EP590" s="78">
        <v>714.46</v>
      </c>
      <c r="EQ590" s="78"/>
      <c r="ER590" s="78"/>
      <c r="ES590" s="79">
        <v>537.51</v>
      </c>
      <c r="ET590" s="65" t="s">
        <v>407</v>
      </c>
      <c r="EU590" s="68">
        <v>1.42795944595173</v>
      </c>
      <c r="EV590" s="78">
        <v>721.45</v>
      </c>
      <c r="EW590" s="78">
        <v>777.65</v>
      </c>
      <c r="EX590" s="78">
        <v>777.67</v>
      </c>
      <c r="EY590" s="78"/>
      <c r="EZ590" s="78"/>
      <c r="FA590" s="79">
        <v>390.75</v>
      </c>
      <c r="FB590" s="65" t="s">
        <v>408</v>
      </c>
      <c r="FC590" s="78">
        <v>776.38</v>
      </c>
      <c r="FD590" s="78">
        <v>787.09</v>
      </c>
      <c r="FE590" s="78">
        <v>747.74</v>
      </c>
      <c r="FF590" s="78"/>
      <c r="FG590" s="78"/>
      <c r="FH590" s="79"/>
      <c r="FI590" s="65" t="s">
        <v>409</v>
      </c>
      <c r="FJ590" s="78">
        <v>706.23</v>
      </c>
      <c r="FK590" s="78">
        <v>762.08</v>
      </c>
      <c r="FL590" s="78">
        <v>464.17</v>
      </c>
      <c r="FM590" s="78">
        <v>482.53</v>
      </c>
      <c r="FN590" s="78"/>
      <c r="FO590" s="79">
        <v>545.41999999999996</v>
      </c>
      <c r="FP590" s="65" t="s">
        <v>410</v>
      </c>
      <c r="FQ590" s="68">
        <v>0.24015369836695499</v>
      </c>
      <c r="FR590" s="78">
        <v>657.85</v>
      </c>
      <c r="FS590" s="78">
        <v>713.42</v>
      </c>
      <c r="FT590" s="78">
        <v>717.11</v>
      </c>
      <c r="FU590" s="78">
        <v>572.91999999999996</v>
      </c>
      <c r="FV590" s="78">
        <v>491.45</v>
      </c>
      <c r="FW590" s="79">
        <v>416.07</v>
      </c>
      <c r="FX590" s="65" t="s">
        <v>411</v>
      </c>
      <c r="FY590" s="78">
        <v>729.36</v>
      </c>
      <c r="FZ590" s="78">
        <v>791.01</v>
      </c>
      <c r="GA590" s="78">
        <v>747.38</v>
      </c>
      <c r="GB590" s="78">
        <v>714.44</v>
      </c>
      <c r="GC590" s="78"/>
      <c r="GD590" s="79">
        <v>570.54999999999995</v>
      </c>
      <c r="GE590" s="65" t="s">
        <v>412</v>
      </c>
      <c r="GF590" s="68">
        <v>0.22872827081427299</v>
      </c>
      <c r="GG590" s="78">
        <v>687.74</v>
      </c>
      <c r="GH590" s="78">
        <v>754.98</v>
      </c>
      <c r="GI590" s="78">
        <v>713.63</v>
      </c>
      <c r="GJ590" s="78">
        <v>645.22</v>
      </c>
      <c r="GK590" s="78"/>
      <c r="GL590" s="79">
        <v>487.31</v>
      </c>
      <c r="GM590" s="65" t="s">
        <v>413</v>
      </c>
      <c r="GN590" s="68">
        <v>0.11651888188480899</v>
      </c>
      <c r="GO590" s="78">
        <v>723.12</v>
      </c>
      <c r="GP590" s="78">
        <v>784.15</v>
      </c>
      <c r="GQ590" s="78">
        <v>697.67</v>
      </c>
      <c r="GR590" s="78">
        <v>612.07000000000005</v>
      </c>
      <c r="GS590" s="78"/>
      <c r="GT590" s="79"/>
      <c r="GU590" s="65" t="s">
        <v>414</v>
      </c>
      <c r="GV590" s="68">
        <v>1</v>
      </c>
      <c r="GW590" s="78">
        <v>678.83</v>
      </c>
      <c r="GX590" s="78">
        <v>716.66</v>
      </c>
      <c r="GY590" s="78">
        <v>682.56</v>
      </c>
      <c r="GZ590" s="78">
        <v>557</v>
      </c>
      <c r="HA590" s="78"/>
      <c r="HB590" s="79">
        <v>593.24</v>
      </c>
      <c r="HC590" s="65" t="s">
        <v>415</v>
      </c>
      <c r="HD590" s="68">
        <v>1</v>
      </c>
      <c r="HE590" s="78">
        <v>676.5</v>
      </c>
      <c r="HF590" s="78">
        <v>777.28</v>
      </c>
      <c r="HG590" s="78"/>
      <c r="HH590" s="78">
        <v>516.9</v>
      </c>
      <c r="HI590" s="78">
        <v>510.26</v>
      </c>
      <c r="HJ590" s="79">
        <v>515.04999999999995</v>
      </c>
      <c r="HK590" s="85" t="s">
        <v>416</v>
      </c>
      <c r="HL590" s="68">
        <v>1.1602274045712999</v>
      </c>
      <c r="HM590" s="78">
        <v>626.91999999999996</v>
      </c>
      <c r="HN590" s="78">
        <v>699.71</v>
      </c>
      <c r="HO590" s="78">
        <v>670.07</v>
      </c>
      <c r="HP590" s="78"/>
      <c r="HQ590" s="78"/>
      <c r="HR590" s="79"/>
    </row>
    <row r="591" spans="1:226" x14ac:dyDescent="0.25">
      <c r="A591" s="81">
        <v>41302</v>
      </c>
      <c r="B591" s="82" t="s">
        <v>387</v>
      </c>
      <c r="C591" s="83">
        <v>677.01201299018305</v>
      </c>
      <c r="D591" s="83">
        <v>740.07499826789967</v>
      </c>
      <c r="E591" s="83">
        <v>710.60436667222461</v>
      </c>
      <c r="F591" s="83">
        <v>572.57259646843238</v>
      </c>
      <c r="G591" s="83">
        <v>488.76649538866928</v>
      </c>
      <c r="H591" s="84">
        <v>502.34020292215087</v>
      </c>
      <c r="I591" s="82" t="s">
        <v>388</v>
      </c>
      <c r="J591" s="83">
        <v>701.76619215538153</v>
      </c>
      <c r="K591" s="83">
        <v>754.07901885015121</v>
      </c>
      <c r="L591" s="83">
        <v>713.04501061990425</v>
      </c>
      <c r="M591" s="83">
        <v>567.42261979901218</v>
      </c>
      <c r="N591" s="83"/>
      <c r="O591" s="84">
        <v>567.58872214970199</v>
      </c>
      <c r="P591" s="65" t="s">
        <v>389</v>
      </c>
      <c r="Q591" s="78">
        <v>645.09</v>
      </c>
      <c r="R591" s="78">
        <v>712.27</v>
      </c>
      <c r="S591" s="78">
        <v>702.09</v>
      </c>
      <c r="T591" s="78">
        <v>523</v>
      </c>
      <c r="U591" s="78"/>
      <c r="V591" s="79"/>
      <c r="W591" s="65" t="s">
        <v>390</v>
      </c>
      <c r="X591" s="78">
        <v>725.77</v>
      </c>
      <c r="Y591" s="78">
        <v>759.17</v>
      </c>
      <c r="Z591" s="78">
        <v>704.4</v>
      </c>
      <c r="AA591" s="78">
        <v>485.22</v>
      </c>
      <c r="AB591" s="78"/>
      <c r="AC591" s="79">
        <v>610.74</v>
      </c>
      <c r="AD591" s="65" t="s">
        <v>391</v>
      </c>
      <c r="AE591" s="68">
        <v>0.51129972389814904</v>
      </c>
      <c r="AF591" s="78">
        <v>709.61</v>
      </c>
      <c r="AG591" s="78">
        <v>757.82</v>
      </c>
      <c r="AH591" s="78">
        <v>715.31</v>
      </c>
      <c r="AI591" s="78"/>
      <c r="AJ591" s="78"/>
      <c r="AK591" s="79">
        <v>496.22</v>
      </c>
      <c r="AL591" s="69" t="s">
        <v>392</v>
      </c>
      <c r="AM591" s="70">
        <v>1</v>
      </c>
      <c r="AN591" s="78">
        <v>732.61</v>
      </c>
      <c r="AO591" s="78">
        <v>797.25</v>
      </c>
      <c r="AP591" s="78">
        <v>752.04</v>
      </c>
      <c r="AQ591" s="78">
        <v>727.39</v>
      </c>
      <c r="AR591" s="78"/>
      <c r="AS591" s="79"/>
      <c r="AT591" s="65" t="s">
        <v>393</v>
      </c>
      <c r="AU591" s="68">
        <v>3.8925652004671102E-2</v>
      </c>
      <c r="AV591" s="78">
        <v>641.13</v>
      </c>
      <c r="AW591" s="78">
        <v>729.31</v>
      </c>
      <c r="AX591" s="78">
        <v>676.32</v>
      </c>
      <c r="AY591" s="78">
        <v>424.45</v>
      </c>
      <c r="AZ591" s="78"/>
      <c r="BA591" s="79">
        <v>500.38</v>
      </c>
      <c r="BB591" s="65" t="s">
        <v>394</v>
      </c>
      <c r="BC591" s="78">
        <v>694.24</v>
      </c>
      <c r="BD591" s="78">
        <v>756.49</v>
      </c>
      <c r="BE591" s="78">
        <v>691</v>
      </c>
      <c r="BF591" s="78"/>
      <c r="BG591" s="78"/>
      <c r="BH591" s="79">
        <v>563.96</v>
      </c>
      <c r="BI591" s="65" t="s">
        <v>395</v>
      </c>
      <c r="BJ591" s="68">
        <v>0.13403927350713801</v>
      </c>
      <c r="BK591" s="78">
        <v>766.57</v>
      </c>
      <c r="BL591" s="78">
        <v>775.28</v>
      </c>
      <c r="BM591" s="78">
        <v>851.47</v>
      </c>
      <c r="BN591" s="78">
        <v>638.42999999999995</v>
      </c>
      <c r="BO591" s="78"/>
      <c r="BP591" s="79"/>
      <c r="BQ591" s="65" t="s">
        <v>396</v>
      </c>
      <c r="BR591" s="68">
        <v>1</v>
      </c>
      <c r="BS591" s="78">
        <v>683.9</v>
      </c>
      <c r="BT591" s="78">
        <v>747.08</v>
      </c>
      <c r="BU591" s="78">
        <v>736.55</v>
      </c>
      <c r="BV591" s="78"/>
      <c r="BW591" s="78"/>
      <c r="BX591" s="79">
        <v>563.41</v>
      </c>
      <c r="BY591" s="65" t="s">
        <v>397</v>
      </c>
      <c r="BZ591" s="78">
        <v>715.28</v>
      </c>
      <c r="CA591" s="78">
        <v>766.9</v>
      </c>
      <c r="CB591" s="78">
        <v>696.81</v>
      </c>
      <c r="CC591" s="78">
        <v>544.64</v>
      </c>
      <c r="CD591" s="78"/>
      <c r="CE591" s="79">
        <v>606.35</v>
      </c>
      <c r="CF591" s="65" t="s">
        <v>398</v>
      </c>
      <c r="CG591" s="78">
        <v>699.06</v>
      </c>
      <c r="CH591" s="78">
        <v>795.74</v>
      </c>
      <c r="CI591" s="78">
        <v>754.13</v>
      </c>
      <c r="CJ591" s="78"/>
      <c r="CK591" s="78"/>
      <c r="CL591" s="79"/>
      <c r="CM591" s="65" t="s">
        <v>399</v>
      </c>
      <c r="CN591" s="78">
        <v>701.21</v>
      </c>
      <c r="CO591" s="78">
        <v>721.55</v>
      </c>
      <c r="CP591" s="78">
        <v>758.53</v>
      </c>
      <c r="CQ591" s="78">
        <v>554.44000000000005</v>
      </c>
      <c r="CR591" s="78"/>
      <c r="CS591" s="79">
        <v>680.74</v>
      </c>
      <c r="CT591" s="65" t="s">
        <v>400</v>
      </c>
      <c r="CU591" s="78">
        <v>706.02</v>
      </c>
      <c r="CV591" s="78">
        <v>809.88</v>
      </c>
      <c r="CW591" s="78">
        <v>722.17</v>
      </c>
      <c r="CX591" s="78">
        <v>579.36</v>
      </c>
      <c r="CY591" s="78"/>
      <c r="CZ591" s="79"/>
      <c r="DA591" s="82"/>
      <c r="DB591" s="68"/>
      <c r="DC591" s="78"/>
      <c r="DD591" s="78"/>
      <c r="DE591" s="78"/>
      <c r="DF591" s="78"/>
      <c r="DG591" s="78"/>
      <c r="DH591" s="79"/>
      <c r="DI591" s="65" t="s">
        <v>402</v>
      </c>
      <c r="DJ591" s="68">
        <v>3.35120643431635E-3</v>
      </c>
      <c r="DK591" s="78">
        <v>693.6</v>
      </c>
      <c r="DL591" s="78">
        <v>753.93</v>
      </c>
      <c r="DM591" s="78">
        <v>753.93</v>
      </c>
      <c r="DN591" s="78">
        <v>485.76</v>
      </c>
      <c r="DO591" s="78"/>
      <c r="DP591" s="79">
        <v>621.54999999999995</v>
      </c>
      <c r="DQ591" s="65" t="s">
        <v>403</v>
      </c>
      <c r="DR591" s="78">
        <v>698.94</v>
      </c>
      <c r="DS591" s="78">
        <v>764.08</v>
      </c>
      <c r="DT591" s="78">
        <v>857.08</v>
      </c>
      <c r="DU591" s="78">
        <v>773.33</v>
      </c>
      <c r="DV591" s="78"/>
      <c r="DW591" s="79"/>
      <c r="DX591" s="65" t="s">
        <v>404</v>
      </c>
      <c r="DY591" s="78">
        <v>719.04</v>
      </c>
      <c r="DZ591" s="78">
        <v>780.12</v>
      </c>
      <c r="EA591" s="78">
        <v>791.73</v>
      </c>
      <c r="EB591" s="78">
        <v>578.41999999999996</v>
      </c>
      <c r="EC591" s="78"/>
      <c r="ED591" s="79">
        <v>563.59</v>
      </c>
      <c r="EE591" s="65" t="s">
        <v>405</v>
      </c>
      <c r="EF591" s="68">
        <v>0.28962001853568098</v>
      </c>
      <c r="EG591" s="78">
        <v>706.15</v>
      </c>
      <c r="EH591" s="78">
        <v>782.68</v>
      </c>
      <c r="EI591" s="78">
        <v>699.08</v>
      </c>
      <c r="EJ591" s="78"/>
      <c r="EK591" s="78">
        <v>458.83</v>
      </c>
      <c r="EL591" s="79">
        <v>412.63</v>
      </c>
      <c r="EM591" s="65" t="s">
        <v>406</v>
      </c>
      <c r="EN591" s="78">
        <v>711.21</v>
      </c>
      <c r="EO591" s="78">
        <v>744.09</v>
      </c>
      <c r="EP591" s="78">
        <v>703.45</v>
      </c>
      <c r="EQ591" s="78"/>
      <c r="ER591" s="78"/>
      <c r="ES591" s="79">
        <v>537.51</v>
      </c>
      <c r="ET591" s="65" t="s">
        <v>407</v>
      </c>
      <c r="EU591" s="68">
        <v>1.431229426077</v>
      </c>
      <c r="EV591" s="78">
        <v>710.69</v>
      </c>
      <c r="EW591" s="78">
        <v>779.73</v>
      </c>
      <c r="EX591" s="78">
        <v>779.73</v>
      </c>
      <c r="EY591" s="78"/>
      <c r="EZ591" s="78"/>
      <c r="FA591" s="79">
        <v>394.59</v>
      </c>
      <c r="FB591" s="65" t="s">
        <v>408</v>
      </c>
      <c r="FC591" s="78">
        <v>776.38</v>
      </c>
      <c r="FD591" s="78">
        <v>787.09</v>
      </c>
      <c r="FE591" s="78">
        <v>747.74</v>
      </c>
      <c r="FF591" s="78"/>
      <c r="FG591" s="78"/>
      <c r="FH591" s="79"/>
      <c r="FI591" s="65" t="s">
        <v>409</v>
      </c>
      <c r="FJ591" s="78">
        <v>696.31</v>
      </c>
      <c r="FK591" s="78">
        <v>758.78</v>
      </c>
      <c r="FL591" s="78">
        <v>461.69</v>
      </c>
      <c r="FM591" s="78">
        <v>479.53</v>
      </c>
      <c r="FN591" s="78"/>
      <c r="FO591" s="79">
        <v>549.55999999999995</v>
      </c>
      <c r="FP591" s="65" t="s">
        <v>410</v>
      </c>
      <c r="FQ591" s="68">
        <v>0.23815761270808999</v>
      </c>
      <c r="FR591" s="78">
        <v>643.73</v>
      </c>
      <c r="FS591" s="78">
        <v>706.03</v>
      </c>
      <c r="FT591" s="78">
        <v>702.84</v>
      </c>
      <c r="FU591" s="78">
        <v>558.54</v>
      </c>
      <c r="FV591" s="78">
        <v>487.67</v>
      </c>
      <c r="FW591" s="79">
        <v>412.98</v>
      </c>
      <c r="FX591" s="65" t="s">
        <v>411</v>
      </c>
      <c r="FY591" s="78">
        <v>709.04</v>
      </c>
      <c r="FZ591" s="78">
        <v>789.38</v>
      </c>
      <c r="GA591" s="78">
        <v>744.94</v>
      </c>
      <c r="GB591" s="78">
        <v>707.36</v>
      </c>
      <c r="GC591" s="78"/>
      <c r="GD591" s="79">
        <v>572.99</v>
      </c>
      <c r="GE591" s="65" t="s">
        <v>412</v>
      </c>
      <c r="GF591" s="68">
        <v>0.22746400382139501</v>
      </c>
      <c r="GG591" s="78">
        <v>671.23</v>
      </c>
      <c r="GH591" s="78">
        <v>744.9</v>
      </c>
      <c r="GI591" s="78">
        <v>709.69</v>
      </c>
      <c r="GJ591" s="78">
        <v>627.79999999999995</v>
      </c>
      <c r="GK591" s="78"/>
      <c r="GL591" s="79">
        <v>483.13</v>
      </c>
      <c r="GM591" s="65" t="s">
        <v>413</v>
      </c>
      <c r="GN591" s="68">
        <v>0.115496113555779</v>
      </c>
      <c r="GO591" s="78">
        <v>701.06</v>
      </c>
      <c r="GP591" s="78">
        <v>775.42</v>
      </c>
      <c r="GQ591" s="78">
        <v>686.46</v>
      </c>
      <c r="GR591" s="78">
        <v>600.58000000000004</v>
      </c>
      <c r="GS591" s="78"/>
      <c r="GT591" s="79"/>
      <c r="GU591" s="65" t="s">
        <v>414</v>
      </c>
      <c r="GV591" s="68">
        <v>1</v>
      </c>
      <c r="GW591" s="78">
        <v>678.83</v>
      </c>
      <c r="GX591" s="78">
        <v>716.66</v>
      </c>
      <c r="GY591" s="78">
        <v>682.56</v>
      </c>
      <c r="GZ591" s="78">
        <v>531</v>
      </c>
      <c r="HA591" s="78"/>
      <c r="HB591" s="79">
        <v>593.58000000000004</v>
      </c>
      <c r="HC591" s="65" t="s">
        <v>415</v>
      </c>
      <c r="HD591" s="68">
        <v>1</v>
      </c>
      <c r="HE591" s="78">
        <v>676.5</v>
      </c>
      <c r="HF591" s="78">
        <v>778.12</v>
      </c>
      <c r="HG591" s="78"/>
      <c r="HH591" s="78">
        <v>512.85</v>
      </c>
      <c r="HI591" s="78">
        <v>506.21</v>
      </c>
      <c r="HJ591" s="79">
        <v>515.89</v>
      </c>
      <c r="HK591" s="85" t="s">
        <v>416</v>
      </c>
      <c r="HL591" s="68">
        <v>1.17027501462844</v>
      </c>
      <c r="HM591" s="78">
        <v>618.4</v>
      </c>
      <c r="HN591" s="78">
        <v>694.62</v>
      </c>
      <c r="HO591" s="78">
        <v>663.04</v>
      </c>
      <c r="HP591" s="78"/>
      <c r="HQ591" s="78"/>
      <c r="HR591" s="79"/>
    </row>
    <row r="592" spans="1:226" x14ac:dyDescent="0.25">
      <c r="A592" s="81">
        <v>41295</v>
      </c>
      <c r="B592" s="82" t="s">
        <v>387</v>
      </c>
      <c r="C592" s="83">
        <v>671.26845112464343</v>
      </c>
      <c r="D592" s="83">
        <v>737.02590799526536</v>
      </c>
      <c r="E592" s="83">
        <v>709.45898208956646</v>
      </c>
      <c r="F592" s="83">
        <v>562.78299719341032</v>
      </c>
      <c r="G592" s="83">
        <v>481.70824769433455</v>
      </c>
      <c r="H592" s="84">
        <v>505.55230268090003</v>
      </c>
      <c r="I592" s="82" t="s">
        <v>388</v>
      </c>
      <c r="J592" s="83">
        <v>693.00036462523872</v>
      </c>
      <c r="K592" s="83">
        <v>749.01200150442162</v>
      </c>
      <c r="L592" s="83">
        <v>712.26510464856199</v>
      </c>
      <c r="M592" s="83">
        <v>557.54033012171169</v>
      </c>
      <c r="N592" s="83"/>
      <c r="O592" s="84">
        <v>570.63377672734146</v>
      </c>
      <c r="P592" s="65" t="s">
        <v>389</v>
      </c>
      <c r="Q592" s="78">
        <v>635.92999999999995</v>
      </c>
      <c r="R592" s="78">
        <v>708.1</v>
      </c>
      <c r="S592" s="78">
        <v>699.29</v>
      </c>
      <c r="T592" s="78">
        <v>523</v>
      </c>
      <c r="U592" s="78"/>
      <c r="V592" s="79"/>
      <c r="W592" s="65" t="s">
        <v>390</v>
      </c>
      <c r="X592" s="78">
        <v>706.68</v>
      </c>
      <c r="Y592" s="78">
        <v>762.23</v>
      </c>
      <c r="Z592" s="78">
        <v>704.4</v>
      </c>
      <c r="AA592" s="78">
        <v>485.22</v>
      </c>
      <c r="AB592" s="78"/>
      <c r="AC592" s="79">
        <v>610.74</v>
      </c>
      <c r="AD592" s="65" t="s">
        <v>391</v>
      </c>
      <c r="AE592" s="68">
        <v>0.51129972389814904</v>
      </c>
      <c r="AF592" s="78">
        <v>713.75</v>
      </c>
      <c r="AG592" s="78">
        <v>759.16</v>
      </c>
      <c r="AH592" s="78">
        <v>728.09</v>
      </c>
      <c r="AI592" s="78"/>
      <c r="AJ592" s="78"/>
      <c r="AK592" s="79">
        <v>494.03</v>
      </c>
      <c r="AL592" s="69" t="s">
        <v>392</v>
      </c>
      <c r="AM592" s="70">
        <v>1</v>
      </c>
      <c r="AN592" s="78">
        <v>715.9</v>
      </c>
      <c r="AO592" s="78">
        <v>797.37</v>
      </c>
      <c r="AP592" s="78">
        <v>749.72</v>
      </c>
      <c r="AQ592" s="78">
        <v>723.66</v>
      </c>
      <c r="AR592" s="78"/>
      <c r="AS592" s="79"/>
      <c r="AT592" s="65" t="s">
        <v>393</v>
      </c>
      <c r="AU592" s="68">
        <v>3.9022867400296597E-2</v>
      </c>
      <c r="AV592" s="78">
        <v>643.66999999999996</v>
      </c>
      <c r="AW592" s="78">
        <v>730.29</v>
      </c>
      <c r="AX592" s="78">
        <v>675.85</v>
      </c>
      <c r="AY592" s="78">
        <v>427.53</v>
      </c>
      <c r="AZ592" s="78"/>
      <c r="BA592" s="79">
        <v>502.18</v>
      </c>
      <c r="BB592" s="65" t="s">
        <v>394</v>
      </c>
      <c r="BC592" s="78">
        <v>684.16</v>
      </c>
      <c r="BD592" s="78">
        <v>748.93</v>
      </c>
      <c r="BE592" s="78">
        <v>693.51</v>
      </c>
      <c r="BF592" s="78"/>
      <c r="BG592" s="78"/>
      <c r="BH592" s="79">
        <v>566.99</v>
      </c>
      <c r="BI592" s="65" t="s">
        <v>395</v>
      </c>
      <c r="BJ592" s="68">
        <v>0.13398898610534199</v>
      </c>
      <c r="BK592" s="78">
        <v>744.84</v>
      </c>
      <c r="BL592" s="78">
        <v>766.42</v>
      </c>
      <c r="BM592" s="78">
        <v>842.58</v>
      </c>
      <c r="BN592" s="78">
        <v>631.49</v>
      </c>
      <c r="BO592" s="78"/>
      <c r="BP592" s="79"/>
      <c r="BQ592" s="65" t="s">
        <v>396</v>
      </c>
      <c r="BR592" s="68">
        <v>1</v>
      </c>
      <c r="BS592" s="78">
        <v>683.06</v>
      </c>
      <c r="BT592" s="78">
        <v>745.41</v>
      </c>
      <c r="BU592" s="78">
        <v>735.72</v>
      </c>
      <c r="BV592" s="78"/>
      <c r="BW592" s="78"/>
      <c r="BX592" s="79">
        <v>563.41</v>
      </c>
      <c r="BY592" s="65" t="s">
        <v>397</v>
      </c>
      <c r="BZ592" s="78">
        <v>703</v>
      </c>
      <c r="CA592" s="78">
        <v>760.2</v>
      </c>
      <c r="CB592" s="78">
        <v>692.59</v>
      </c>
      <c r="CC592" s="78">
        <v>529.67999999999995</v>
      </c>
      <c r="CD592" s="78"/>
      <c r="CE592" s="79">
        <v>606.35</v>
      </c>
      <c r="CF592" s="65" t="s">
        <v>398</v>
      </c>
      <c r="CG592" s="78">
        <v>705.57</v>
      </c>
      <c r="CH592" s="78">
        <v>798.18</v>
      </c>
      <c r="CI592" s="78">
        <v>747.63</v>
      </c>
      <c r="CJ592" s="78"/>
      <c r="CK592" s="78"/>
      <c r="CL592" s="79"/>
      <c r="CM592" s="65" t="s">
        <v>399</v>
      </c>
      <c r="CN592" s="78">
        <v>688.42</v>
      </c>
      <c r="CO592" s="78">
        <v>716.35</v>
      </c>
      <c r="CP592" s="78">
        <v>754.35</v>
      </c>
      <c r="CQ592" s="78">
        <v>542.84</v>
      </c>
      <c r="CR592" s="78"/>
      <c r="CS592" s="79">
        <v>679.56</v>
      </c>
      <c r="CT592" s="65" t="s">
        <v>400</v>
      </c>
      <c r="CU592" s="78">
        <v>702.34</v>
      </c>
      <c r="CV592" s="78">
        <v>810</v>
      </c>
      <c r="CW592" s="78">
        <v>722.26</v>
      </c>
      <c r="CX592" s="78">
        <v>571.57000000000005</v>
      </c>
      <c r="CY592" s="78"/>
      <c r="CZ592" s="79"/>
      <c r="DA592" s="82"/>
      <c r="DB592" s="68"/>
      <c r="DC592" s="78"/>
      <c r="DD592" s="78"/>
      <c r="DE592" s="78"/>
      <c r="DF592" s="78"/>
      <c r="DG592" s="78"/>
      <c r="DH592" s="79"/>
      <c r="DI592" s="65" t="s">
        <v>402</v>
      </c>
      <c r="DJ592" s="68">
        <v>3.41821910784481E-3</v>
      </c>
      <c r="DK592" s="78">
        <v>713.06</v>
      </c>
      <c r="DL592" s="78">
        <v>769.66</v>
      </c>
      <c r="DM592" s="78">
        <v>769.66</v>
      </c>
      <c r="DN592" s="78">
        <v>502.64</v>
      </c>
      <c r="DO592" s="78"/>
      <c r="DP592" s="79">
        <v>634.22</v>
      </c>
      <c r="DQ592" s="65" t="s">
        <v>403</v>
      </c>
      <c r="DR592" s="78">
        <v>698.94</v>
      </c>
      <c r="DS592" s="78">
        <v>764.08</v>
      </c>
      <c r="DT592" s="78">
        <v>852.01</v>
      </c>
      <c r="DU592" s="78">
        <v>766.13</v>
      </c>
      <c r="DV592" s="78"/>
      <c r="DW592" s="79"/>
      <c r="DX592" s="65" t="s">
        <v>404</v>
      </c>
      <c r="DY592" s="78">
        <v>711.46</v>
      </c>
      <c r="DZ592" s="78">
        <v>773.62</v>
      </c>
      <c r="EA592" s="78">
        <v>781.86</v>
      </c>
      <c r="EB592" s="78">
        <v>564.54999999999995</v>
      </c>
      <c r="EC592" s="78"/>
      <c r="ED592" s="79">
        <v>567.61</v>
      </c>
      <c r="EE592" s="65" t="s">
        <v>405</v>
      </c>
      <c r="EF592" s="68">
        <v>0.28962001853568098</v>
      </c>
      <c r="EG592" s="78">
        <v>703.75</v>
      </c>
      <c r="EH592" s="78">
        <v>780.81</v>
      </c>
      <c r="EI592" s="78">
        <v>685.91</v>
      </c>
      <c r="EJ592" s="78"/>
      <c r="EK592" s="78">
        <v>453.84</v>
      </c>
      <c r="EL592" s="79">
        <v>412.28</v>
      </c>
      <c r="EM592" s="65" t="s">
        <v>406</v>
      </c>
      <c r="EN592" s="78">
        <v>693.18</v>
      </c>
      <c r="EO592" s="78">
        <v>744.09</v>
      </c>
      <c r="EP592" s="78">
        <v>703.45</v>
      </c>
      <c r="EQ592" s="78"/>
      <c r="ER592" s="78"/>
      <c r="ES592" s="79">
        <v>527.34</v>
      </c>
      <c r="ET592" s="65" t="s">
        <v>407</v>
      </c>
      <c r="EU592" s="68">
        <v>1.4334862385321101</v>
      </c>
      <c r="EV592" s="78">
        <v>712.1</v>
      </c>
      <c r="EW592" s="78">
        <v>780.96</v>
      </c>
      <c r="EX592" s="78">
        <v>780.96</v>
      </c>
      <c r="EY592" s="78"/>
      <c r="EZ592" s="78"/>
      <c r="FA592" s="79">
        <v>395.81</v>
      </c>
      <c r="FB592" s="65" t="s">
        <v>408</v>
      </c>
      <c r="FC592" s="78">
        <v>776.38</v>
      </c>
      <c r="FD592" s="78">
        <v>787.09</v>
      </c>
      <c r="FE592" s="78">
        <v>747.74</v>
      </c>
      <c r="FF592" s="78"/>
      <c r="FG592" s="78"/>
      <c r="FH592" s="79"/>
      <c r="FI592" s="65" t="s">
        <v>409</v>
      </c>
      <c r="FJ592" s="78">
        <v>688.05</v>
      </c>
      <c r="FK592" s="78">
        <v>756.3</v>
      </c>
      <c r="FL592" s="78">
        <v>455.07</v>
      </c>
      <c r="FM592" s="78">
        <v>475.53</v>
      </c>
      <c r="FN592" s="78"/>
      <c r="FO592" s="79">
        <v>548.73</v>
      </c>
      <c r="FP592" s="65" t="s">
        <v>410</v>
      </c>
      <c r="FQ592" s="68">
        <v>0.239813904410178</v>
      </c>
      <c r="FR592" s="78">
        <v>647.54999999999995</v>
      </c>
      <c r="FS592" s="78">
        <v>710.91</v>
      </c>
      <c r="FT592" s="78">
        <v>694.51</v>
      </c>
      <c r="FU592" s="78">
        <v>567.20000000000005</v>
      </c>
      <c r="FV592" s="78">
        <v>478.52</v>
      </c>
      <c r="FW592" s="79">
        <v>417.26</v>
      </c>
      <c r="FX592" s="65" t="s">
        <v>411</v>
      </c>
      <c r="FY592" s="78">
        <v>709.04</v>
      </c>
      <c r="FZ592" s="78">
        <v>790.19</v>
      </c>
      <c r="GA592" s="78">
        <v>744.94</v>
      </c>
      <c r="GB592" s="78">
        <v>716.21</v>
      </c>
      <c r="GC592" s="78"/>
      <c r="GD592" s="79">
        <v>586.80999999999995</v>
      </c>
      <c r="GE592" s="65" t="s">
        <v>412</v>
      </c>
      <c r="GF592" s="68">
        <v>0.22934201775107199</v>
      </c>
      <c r="GG592" s="78">
        <v>667.94</v>
      </c>
      <c r="GH592" s="78">
        <v>746.97</v>
      </c>
      <c r="GI592" s="78">
        <v>724.72</v>
      </c>
      <c r="GJ592" s="78">
        <v>619.22</v>
      </c>
      <c r="GK592" s="78"/>
      <c r="GL592" s="79">
        <v>493.64</v>
      </c>
      <c r="GM592" s="65" t="s">
        <v>413</v>
      </c>
      <c r="GN592" s="68">
        <v>0.115027146406552</v>
      </c>
      <c r="GO592" s="78">
        <v>675.21</v>
      </c>
      <c r="GP592" s="78">
        <v>763.07</v>
      </c>
      <c r="GQ592" s="78">
        <v>674.66</v>
      </c>
      <c r="GR592" s="78">
        <v>584.11</v>
      </c>
      <c r="GS592" s="78"/>
      <c r="GT592" s="79"/>
      <c r="GU592" s="65" t="s">
        <v>414</v>
      </c>
      <c r="GV592" s="68">
        <v>1</v>
      </c>
      <c r="GW592" s="78">
        <v>666.33</v>
      </c>
      <c r="GX592" s="78">
        <v>706.66</v>
      </c>
      <c r="GY592" s="78">
        <v>668.39</v>
      </c>
      <c r="GZ592" s="78">
        <v>531</v>
      </c>
      <c r="HA592" s="78"/>
      <c r="HB592" s="79">
        <v>593.58000000000004</v>
      </c>
      <c r="HC592" s="65" t="s">
        <v>415</v>
      </c>
      <c r="HD592" s="68">
        <v>1</v>
      </c>
      <c r="HE592" s="78">
        <v>681.5</v>
      </c>
      <c r="HF592" s="78">
        <v>785.62</v>
      </c>
      <c r="HG592" s="78"/>
      <c r="HH592" s="78">
        <v>520</v>
      </c>
      <c r="HI592" s="78">
        <v>513.36</v>
      </c>
      <c r="HJ592" s="79">
        <v>516.72</v>
      </c>
      <c r="HK592" s="85" t="s">
        <v>416</v>
      </c>
      <c r="HL592" s="68">
        <v>1.1918951132300399</v>
      </c>
      <c r="HM592" s="78">
        <v>622.5</v>
      </c>
      <c r="HN592" s="78">
        <v>699.37</v>
      </c>
      <c r="HO592" s="78">
        <v>661.47</v>
      </c>
      <c r="HP592" s="78"/>
      <c r="HQ592" s="78"/>
      <c r="HR592" s="79"/>
    </row>
    <row r="593" spans="1:226" x14ac:dyDescent="0.25">
      <c r="A593" s="81">
        <v>41288</v>
      </c>
      <c r="B593" s="82" t="s">
        <v>387</v>
      </c>
      <c r="C593" s="83">
        <v>677.90842974040015</v>
      </c>
      <c r="D593" s="83">
        <v>742.42137525001181</v>
      </c>
      <c r="E593" s="83">
        <v>712.52031448952175</v>
      </c>
      <c r="F593" s="83">
        <v>569.1619109253021</v>
      </c>
      <c r="G593" s="83">
        <v>487.21019762845845</v>
      </c>
      <c r="H593" s="84">
        <v>510.10799340969356</v>
      </c>
      <c r="I593" s="82" t="s">
        <v>388</v>
      </c>
      <c r="J593" s="83">
        <v>700.19509962532607</v>
      </c>
      <c r="K593" s="83">
        <v>754.57907116059459</v>
      </c>
      <c r="L593" s="83">
        <v>715.36977653434917</v>
      </c>
      <c r="M593" s="83">
        <v>565.71552027650694</v>
      </c>
      <c r="N593" s="83"/>
      <c r="O593" s="84">
        <v>576.16821438587351</v>
      </c>
      <c r="P593" s="65" t="s">
        <v>389</v>
      </c>
      <c r="Q593" s="78">
        <v>646.76</v>
      </c>
      <c r="R593" s="78">
        <v>716.43</v>
      </c>
      <c r="S593" s="78">
        <v>700.35</v>
      </c>
      <c r="T593" s="78">
        <v>529</v>
      </c>
      <c r="U593" s="78"/>
      <c r="V593" s="79"/>
      <c r="W593" s="65" t="s">
        <v>390</v>
      </c>
      <c r="X593" s="78">
        <v>687.59</v>
      </c>
      <c r="Y593" s="78">
        <v>749.09</v>
      </c>
      <c r="Z593" s="78">
        <v>704.4</v>
      </c>
      <c r="AA593" s="78">
        <v>485.22</v>
      </c>
      <c r="AB593" s="78"/>
      <c r="AC593" s="79">
        <v>610.74</v>
      </c>
      <c r="AD593" s="65" t="s">
        <v>391</v>
      </c>
      <c r="AE593" s="68">
        <v>0.51129972389814904</v>
      </c>
      <c r="AF593" s="78">
        <v>704.87</v>
      </c>
      <c r="AG593" s="78">
        <v>754.9</v>
      </c>
      <c r="AH593" s="78">
        <v>728.09</v>
      </c>
      <c r="AI593" s="78"/>
      <c r="AJ593" s="78"/>
      <c r="AK593" s="79">
        <v>494.03</v>
      </c>
      <c r="AL593" s="69" t="s">
        <v>392</v>
      </c>
      <c r="AM593" s="70">
        <v>1</v>
      </c>
      <c r="AN593" s="78">
        <v>715.9</v>
      </c>
      <c r="AO593" s="78">
        <v>797.37</v>
      </c>
      <c r="AP593" s="78">
        <v>750.96</v>
      </c>
      <c r="AQ593" s="78">
        <v>734.85</v>
      </c>
      <c r="AR593" s="78"/>
      <c r="AS593" s="79"/>
      <c r="AT593" s="65" t="s">
        <v>393</v>
      </c>
      <c r="AU593" s="68">
        <v>3.9042673642290998E-2</v>
      </c>
      <c r="AV593" s="78">
        <v>635</v>
      </c>
      <c r="AW593" s="78">
        <v>723.4</v>
      </c>
      <c r="AX593" s="78">
        <v>675.12</v>
      </c>
      <c r="AY593" s="78">
        <v>448.99</v>
      </c>
      <c r="AZ593" s="78"/>
      <c r="BA593" s="79">
        <v>502.82</v>
      </c>
      <c r="BB593" s="65" t="s">
        <v>394</v>
      </c>
      <c r="BC593" s="78">
        <v>696.76</v>
      </c>
      <c r="BD593" s="78">
        <v>760.69</v>
      </c>
      <c r="BE593" s="78">
        <v>700.41</v>
      </c>
      <c r="BF593" s="78"/>
      <c r="BG593" s="78"/>
      <c r="BH593" s="79">
        <v>573.14</v>
      </c>
      <c r="BI593" s="65" t="s">
        <v>395</v>
      </c>
      <c r="BJ593" s="68">
        <v>0.13400155441803099</v>
      </c>
      <c r="BK593" s="78">
        <v>765.28</v>
      </c>
      <c r="BL593" s="78">
        <v>780.43</v>
      </c>
      <c r="BM593" s="78">
        <v>856.59</v>
      </c>
      <c r="BN593" s="78">
        <v>644.95000000000005</v>
      </c>
      <c r="BO593" s="78"/>
      <c r="BP593" s="79"/>
      <c r="BQ593" s="65" t="s">
        <v>396</v>
      </c>
      <c r="BR593" s="68">
        <v>1</v>
      </c>
      <c r="BS593" s="78">
        <v>684.73</v>
      </c>
      <c r="BT593" s="78">
        <v>747.91</v>
      </c>
      <c r="BU593" s="78">
        <v>734.05</v>
      </c>
      <c r="BV593" s="78"/>
      <c r="BW593" s="78"/>
      <c r="BX593" s="79">
        <v>563.41</v>
      </c>
      <c r="BY593" s="65" t="s">
        <v>397</v>
      </c>
      <c r="BZ593" s="78">
        <v>712.41</v>
      </c>
      <c r="CA593" s="78">
        <v>768.64</v>
      </c>
      <c r="CB593" s="78">
        <v>693.02</v>
      </c>
      <c r="CC593" s="78">
        <v>535.12</v>
      </c>
      <c r="CD593" s="78"/>
      <c r="CE593" s="79">
        <v>606.35</v>
      </c>
      <c r="CF593" s="65" t="s">
        <v>398</v>
      </c>
      <c r="CG593" s="78">
        <v>686.87</v>
      </c>
      <c r="CH593" s="78">
        <v>784.35</v>
      </c>
      <c r="CI593" s="78">
        <v>758.2</v>
      </c>
      <c r="CJ593" s="78"/>
      <c r="CK593" s="78"/>
      <c r="CL593" s="79"/>
      <c r="CM593" s="65" t="s">
        <v>399</v>
      </c>
      <c r="CN593" s="78">
        <v>687.25</v>
      </c>
      <c r="CO593" s="78">
        <v>714.85</v>
      </c>
      <c r="CP593" s="78">
        <v>748.5</v>
      </c>
      <c r="CQ593" s="78">
        <v>560.70000000000005</v>
      </c>
      <c r="CR593" s="78"/>
      <c r="CS593" s="79">
        <v>683.16</v>
      </c>
      <c r="CT593" s="65" t="s">
        <v>400</v>
      </c>
      <c r="CU593" s="78">
        <v>699.63</v>
      </c>
      <c r="CV593" s="78">
        <v>807.4</v>
      </c>
      <c r="CW593" s="78">
        <v>718.87</v>
      </c>
      <c r="CX593" s="78">
        <v>584.94000000000005</v>
      </c>
      <c r="CY593" s="78"/>
      <c r="CZ593" s="79"/>
      <c r="DA593" s="82"/>
      <c r="DB593" s="68"/>
      <c r="DC593" s="78"/>
      <c r="DD593" s="78"/>
      <c r="DE593" s="78"/>
      <c r="DF593" s="78"/>
      <c r="DG593" s="78"/>
      <c r="DH593" s="79"/>
      <c r="DI593" s="65" t="s">
        <v>402</v>
      </c>
      <c r="DJ593" s="68">
        <v>3.36609667429649E-3</v>
      </c>
      <c r="DK593" s="78">
        <v>696.76</v>
      </c>
      <c r="DL593" s="78">
        <v>744.42</v>
      </c>
      <c r="DM593" s="78">
        <v>744.42</v>
      </c>
      <c r="DN593" s="78">
        <v>495.07</v>
      </c>
      <c r="DO593" s="78"/>
      <c r="DP593" s="79">
        <v>625.41</v>
      </c>
      <c r="DQ593" s="65" t="s">
        <v>403</v>
      </c>
      <c r="DR593" s="78">
        <v>698.94</v>
      </c>
      <c r="DS593" s="78">
        <v>764.08</v>
      </c>
      <c r="DT593" s="78">
        <v>854.64</v>
      </c>
      <c r="DU593" s="78">
        <v>777.42</v>
      </c>
      <c r="DV593" s="78"/>
      <c r="DW593" s="79"/>
      <c r="DX593" s="65" t="s">
        <v>404</v>
      </c>
      <c r="DY593" s="78">
        <v>725.5</v>
      </c>
      <c r="DZ593" s="78">
        <v>787.8</v>
      </c>
      <c r="EA593" s="78">
        <v>795.13</v>
      </c>
      <c r="EB593" s="78">
        <v>585.42999999999995</v>
      </c>
      <c r="EC593" s="78"/>
      <c r="ED593" s="79">
        <v>574.14</v>
      </c>
      <c r="EE593" s="65" t="s">
        <v>405</v>
      </c>
      <c r="EF593" s="68">
        <v>0.28962001853568098</v>
      </c>
      <c r="EG593" s="78">
        <v>704.4</v>
      </c>
      <c r="EH593" s="78">
        <v>779.34</v>
      </c>
      <c r="EI593" s="78">
        <v>703.15</v>
      </c>
      <c r="EJ593" s="78"/>
      <c r="EK593" s="78">
        <v>470.06</v>
      </c>
      <c r="EL593" s="79">
        <v>412.93</v>
      </c>
      <c r="EM593" s="65" t="s">
        <v>406</v>
      </c>
      <c r="EN593" s="78">
        <v>706.82</v>
      </c>
      <c r="EO593" s="78">
        <v>755.3</v>
      </c>
      <c r="EP593" s="78">
        <v>703.45</v>
      </c>
      <c r="EQ593" s="78"/>
      <c r="ER593" s="78"/>
      <c r="ES593" s="79">
        <v>560.41</v>
      </c>
      <c r="ET593" s="65" t="s">
        <v>407</v>
      </c>
      <c r="EU593" s="68">
        <v>1.4341029685931399</v>
      </c>
      <c r="EV593" s="78">
        <v>700.26</v>
      </c>
      <c r="EW593" s="78">
        <v>769.74</v>
      </c>
      <c r="EX593" s="78">
        <v>769.74</v>
      </c>
      <c r="EY593" s="78"/>
      <c r="EZ593" s="78"/>
      <c r="FA593" s="79">
        <v>394.21</v>
      </c>
      <c r="FB593" s="65" t="s">
        <v>408</v>
      </c>
      <c r="FC593" s="78">
        <v>776.38</v>
      </c>
      <c r="FD593" s="78">
        <v>787.09</v>
      </c>
      <c r="FE593" s="78">
        <v>747.74</v>
      </c>
      <c r="FF593" s="78"/>
      <c r="FG593" s="78"/>
      <c r="FH593" s="79"/>
      <c r="FI593" s="65" t="s">
        <v>409</v>
      </c>
      <c r="FJ593" s="78">
        <v>688.87</v>
      </c>
      <c r="FK593" s="78">
        <v>756.3</v>
      </c>
      <c r="FL593" s="78">
        <v>457.55</v>
      </c>
      <c r="FM593" s="78">
        <v>483.53</v>
      </c>
      <c r="FN593" s="78"/>
      <c r="FO593" s="79">
        <v>551.21</v>
      </c>
      <c r="FP593" s="65" t="s">
        <v>410</v>
      </c>
      <c r="FQ593" s="68">
        <v>0.242718446601942</v>
      </c>
      <c r="FR593" s="78">
        <v>657.67</v>
      </c>
      <c r="FS593" s="78">
        <v>722.03</v>
      </c>
      <c r="FT593" s="78">
        <v>699.14</v>
      </c>
      <c r="FU593" s="78">
        <v>570.36</v>
      </c>
      <c r="FV593" s="78">
        <v>484.31</v>
      </c>
      <c r="FW593" s="79">
        <v>422.92</v>
      </c>
      <c r="FX593" s="65" t="s">
        <v>411</v>
      </c>
      <c r="FY593" s="78">
        <v>714.73</v>
      </c>
      <c r="FZ593" s="78">
        <v>794.26</v>
      </c>
      <c r="GA593" s="78">
        <v>744.94</v>
      </c>
      <c r="GB593" s="78">
        <v>698.51</v>
      </c>
      <c r="GC593" s="78"/>
      <c r="GD593" s="79">
        <v>588.44000000000005</v>
      </c>
      <c r="GE593" s="65" t="s">
        <v>412</v>
      </c>
      <c r="GF593" s="68">
        <v>0.22806057288815901</v>
      </c>
      <c r="GG593" s="78">
        <v>673.98</v>
      </c>
      <c r="GH593" s="78">
        <v>754.27</v>
      </c>
      <c r="GI593" s="78">
        <v>720.67</v>
      </c>
      <c r="GJ593" s="78">
        <v>615.76</v>
      </c>
      <c r="GK593" s="78"/>
      <c r="GL593" s="79">
        <v>494.99</v>
      </c>
      <c r="GM593" s="65" t="s">
        <v>413</v>
      </c>
      <c r="GN593" s="68">
        <v>0.116038896238019</v>
      </c>
      <c r="GO593" s="78">
        <v>699.71</v>
      </c>
      <c r="GP593" s="78">
        <v>788.35</v>
      </c>
      <c r="GQ593" s="78">
        <v>673.26</v>
      </c>
      <c r="GR593" s="78">
        <v>577.17999999999995</v>
      </c>
      <c r="GS593" s="78"/>
      <c r="GT593" s="79"/>
      <c r="GU593" s="65" t="s">
        <v>414</v>
      </c>
      <c r="GV593" s="68">
        <v>1</v>
      </c>
      <c r="GW593" s="78">
        <v>666.33</v>
      </c>
      <c r="GX593" s="78">
        <v>706.66</v>
      </c>
      <c r="GY593" s="78">
        <v>668.39</v>
      </c>
      <c r="GZ593" s="78">
        <v>531</v>
      </c>
      <c r="HA593" s="78"/>
      <c r="HB593" s="79">
        <v>593.58000000000004</v>
      </c>
      <c r="HC593" s="65" t="s">
        <v>415</v>
      </c>
      <c r="HD593" s="68">
        <v>1</v>
      </c>
      <c r="HE593" s="78">
        <v>682.33</v>
      </c>
      <c r="HF593" s="78">
        <v>786.45</v>
      </c>
      <c r="HG593" s="78"/>
      <c r="HH593" s="78">
        <v>520</v>
      </c>
      <c r="HI593" s="78">
        <v>513.36</v>
      </c>
      <c r="HJ593" s="79">
        <v>516.72</v>
      </c>
      <c r="HK593" s="85" t="s">
        <v>416</v>
      </c>
      <c r="HL593" s="68">
        <v>1.20307988450433</v>
      </c>
      <c r="HM593" s="78">
        <v>626.20000000000005</v>
      </c>
      <c r="HN593" s="78">
        <v>703.18</v>
      </c>
      <c r="HO593" s="78">
        <v>660.08</v>
      </c>
      <c r="HP593" s="78"/>
      <c r="HQ593" s="78"/>
      <c r="HR593" s="79"/>
    </row>
    <row r="594" spans="1:226" x14ac:dyDescent="0.25">
      <c r="A594" s="81">
        <v>41281</v>
      </c>
      <c r="B594" s="82" t="s">
        <v>387</v>
      </c>
      <c r="C594" s="83">
        <v>673.19867974601402</v>
      </c>
      <c r="D594" s="83">
        <v>740.43192597454765</v>
      </c>
      <c r="E594" s="83">
        <v>703.6083995089848</v>
      </c>
      <c r="F594" s="83">
        <v>561.90580726229518</v>
      </c>
      <c r="G594" s="83">
        <v>484.23283267457174</v>
      </c>
      <c r="H594" s="84">
        <v>511.92376894977065</v>
      </c>
      <c r="I594" s="82" t="s">
        <v>388</v>
      </c>
      <c r="J594" s="83">
        <v>690.64959441244093</v>
      </c>
      <c r="K594" s="83">
        <v>749.75672004210378</v>
      </c>
      <c r="L594" s="83">
        <v>706.11103492951179</v>
      </c>
      <c r="M594" s="83">
        <v>556.67614559455399</v>
      </c>
      <c r="N594" s="83"/>
      <c r="O594" s="84">
        <v>581.50149711390407</v>
      </c>
      <c r="P594" s="65" t="s">
        <v>389</v>
      </c>
      <c r="Q594" s="78">
        <v>639.26</v>
      </c>
      <c r="R594" s="78">
        <v>705.6</v>
      </c>
      <c r="S594" s="78">
        <v>697.97</v>
      </c>
      <c r="T594" s="78">
        <v>511</v>
      </c>
      <c r="U594" s="78"/>
      <c r="V594" s="79"/>
      <c r="W594" s="65" t="s">
        <v>390</v>
      </c>
      <c r="X594" s="78">
        <v>682.88</v>
      </c>
      <c r="Y594" s="78">
        <v>747.27</v>
      </c>
      <c r="Z594" s="78">
        <v>689.44</v>
      </c>
      <c r="AA594" s="78">
        <v>468.89</v>
      </c>
      <c r="AB594" s="78"/>
      <c r="AC594" s="79">
        <v>610.74</v>
      </c>
      <c r="AD594" s="65" t="s">
        <v>391</v>
      </c>
      <c r="AE594" s="68">
        <v>0.51129972389814904</v>
      </c>
      <c r="AF594" s="78">
        <v>696.1</v>
      </c>
      <c r="AG594" s="78">
        <v>752.95</v>
      </c>
      <c r="AH594" s="78">
        <v>728.09</v>
      </c>
      <c r="AI594" s="78"/>
      <c r="AJ594" s="78"/>
      <c r="AK594" s="79">
        <v>494.03</v>
      </c>
      <c r="AL594" s="69" t="s">
        <v>392</v>
      </c>
      <c r="AM594" s="70">
        <v>1</v>
      </c>
      <c r="AN594" s="78">
        <v>716.57</v>
      </c>
      <c r="AO594" s="78">
        <v>798.37</v>
      </c>
      <c r="AP594" s="78">
        <v>750.89</v>
      </c>
      <c r="AQ594" s="78">
        <v>735.01</v>
      </c>
      <c r="AR594" s="78"/>
      <c r="AS594" s="79"/>
      <c r="AT594" s="65" t="s">
        <v>393</v>
      </c>
      <c r="AU594" s="68">
        <v>3.9155800931908097E-2</v>
      </c>
      <c r="AV594" s="78">
        <v>634.92999999999995</v>
      </c>
      <c r="AW594" s="78">
        <v>727.21</v>
      </c>
      <c r="AX594" s="78">
        <v>671.45</v>
      </c>
      <c r="AY594" s="78">
        <v>448.61</v>
      </c>
      <c r="AZ594" s="78"/>
      <c r="BA594" s="79">
        <v>506.48</v>
      </c>
      <c r="BB594" s="65" t="s">
        <v>394</v>
      </c>
      <c r="BC594" s="78">
        <v>688.36</v>
      </c>
      <c r="BD594" s="78">
        <v>759.01</v>
      </c>
      <c r="BE594" s="78">
        <v>692.12</v>
      </c>
      <c r="BF594" s="78"/>
      <c r="BG594" s="78"/>
      <c r="BH594" s="79">
        <v>580</v>
      </c>
      <c r="BI594" s="65" t="s">
        <v>395</v>
      </c>
      <c r="BJ594" s="68">
        <v>0.13405364827003799</v>
      </c>
      <c r="BK594" s="78">
        <v>758.07</v>
      </c>
      <c r="BL594" s="78">
        <v>766.79</v>
      </c>
      <c r="BM594" s="78">
        <v>838.16</v>
      </c>
      <c r="BN594" s="78">
        <v>625.09</v>
      </c>
      <c r="BO594" s="78"/>
      <c r="BP594" s="79"/>
      <c r="BQ594" s="65" t="s">
        <v>396</v>
      </c>
      <c r="BR594" s="68">
        <v>1</v>
      </c>
      <c r="BS594" s="78">
        <v>667.23</v>
      </c>
      <c r="BT594" s="78">
        <v>739.58</v>
      </c>
      <c r="BU594" s="78">
        <v>734.05</v>
      </c>
      <c r="BV594" s="78"/>
      <c r="BW594" s="78"/>
      <c r="BX594" s="79">
        <v>563.41</v>
      </c>
      <c r="BY594" s="65" t="s">
        <v>397</v>
      </c>
      <c r="BZ594" s="78">
        <v>693.06</v>
      </c>
      <c r="CA594" s="78">
        <v>756.91</v>
      </c>
      <c r="CB594" s="78">
        <v>683.93</v>
      </c>
      <c r="CC594" s="78">
        <v>542.27</v>
      </c>
      <c r="CD594" s="78"/>
      <c r="CE594" s="79">
        <v>606.42999999999995</v>
      </c>
      <c r="CF594" s="65" t="s">
        <v>398</v>
      </c>
      <c r="CG594" s="78">
        <v>688.5</v>
      </c>
      <c r="CH594" s="78">
        <v>788.42</v>
      </c>
      <c r="CI594" s="78">
        <v>749.26</v>
      </c>
      <c r="CJ594" s="78"/>
      <c r="CK594" s="78"/>
      <c r="CL594" s="79"/>
      <c r="CM594" s="65" t="s">
        <v>399</v>
      </c>
      <c r="CN594" s="78">
        <v>671.75</v>
      </c>
      <c r="CO594" s="78">
        <v>710.05</v>
      </c>
      <c r="CP594" s="78">
        <v>737.38</v>
      </c>
      <c r="CQ594" s="78">
        <v>536.73</v>
      </c>
      <c r="CR594" s="78"/>
      <c r="CS594" s="79">
        <v>684.41</v>
      </c>
      <c r="CT594" s="65" t="s">
        <v>400</v>
      </c>
      <c r="CU594" s="78">
        <v>685.28</v>
      </c>
      <c r="CV594" s="78">
        <v>804.37</v>
      </c>
      <c r="CW594" s="78">
        <v>712.65</v>
      </c>
      <c r="CX594" s="78">
        <v>546.79999999999995</v>
      </c>
      <c r="CY594" s="78"/>
      <c r="CZ594" s="79"/>
      <c r="DA594" s="82"/>
      <c r="DB594" s="68"/>
      <c r="DC594" s="78"/>
      <c r="DD594" s="78"/>
      <c r="DE594" s="78"/>
      <c r="DF594" s="78"/>
      <c r="DG594" s="78"/>
      <c r="DH594" s="79"/>
      <c r="DI594" s="65" t="s">
        <v>402</v>
      </c>
      <c r="DJ594" s="68">
        <v>3.4297081318379798E-3</v>
      </c>
      <c r="DK594" s="78">
        <v>702.39</v>
      </c>
      <c r="DL594" s="78">
        <v>759.06</v>
      </c>
      <c r="DM594" s="78">
        <v>759.06</v>
      </c>
      <c r="DN594" s="78">
        <v>484.56</v>
      </c>
      <c r="DO594" s="78"/>
      <c r="DP594" s="79">
        <v>636.71</v>
      </c>
      <c r="DQ594" s="65" t="s">
        <v>403</v>
      </c>
      <c r="DR594" s="78">
        <v>698.94</v>
      </c>
      <c r="DS594" s="78">
        <v>764.08</v>
      </c>
      <c r="DT594" s="78">
        <v>850.4</v>
      </c>
      <c r="DU594" s="78">
        <v>760.57</v>
      </c>
      <c r="DV594" s="78"/>
      <c r="DW594" s="79"/>
      <c r="DX594" s="65" t="s">
        <v>404</v>
      </c>
      <c r="DY594" s="78">
        <v>719.03</v>
      </c>
      <c r="DZ594" s="78">
        <v>786.8</v>
      </c>
      <c r="EA594" s="78">
        <v>786.42</v>
      </c>
      <c r="EB594" s="78">
        <v>559.52</v>
      </c>
      <c r="EC594" s="78"/>
      <c r="ED594" s="79">
        <v>578.54</v>
      </c>
      <c r="EE594" s="65" t="s">
        <v>405</v>
      </c>
      <c r="EF594" s="68">
        <v>0.28962001853568098</v>
      </c>
      <c r="EG594" s="78">
        <v>699.12</v>
      </c>
      <c r="EH594" s="78">
        <v>775.83</v>
      </c>
      <c r="EI594" s="78">
        <v>692.14</v>
      </c>
      <c r="EJ594" s="78"/>
      <c r="EK594" s="78">
        <v>451.28</v>
      </c>
      <c r="EL594" s="79">
        <v>404.96</v>
      </c>
      <c r="EM594" s="65" t="s">
        <v>406</v>
      </c>
      <c r="EN594" s="78">
        <v>683.23</v>
      </c>
      <c r="EO594" s="78">
        <v>740.9</v>
      </c>
      <c r="EP594" s="78">
        <v>689.11</v>
      </c>
      <c r="EQ594" s="78"/>
      <c r="ER594" s="78"/>
      <c r="ES594" s="79">
        <v>560.41</v>
      </c>
      <c r="ET594" s="65" t="s">
        <v>407</v>
      </c>
      <c r="EU594" s="68">
        <v>1.4336917562724001</v>
      </c>
      <c r="EV594" s="78">
        <v>689.69</v>
      </c>
      <c r="EW594" s="78">
        <v>757.96</v>
      </c>
      <c r="EX594" s="78">
        <v>757.98</v>
      </c>
      <c r="EY594" s="78"/>
      <c r="EZ594" s="78"/>
      <c r="FA594" s="79">
        <v>393.49</v>
      </c>
      <c r="FB594" s="65" t="s">
        <v>408</v>
      </c>
      <c r="FC594" s="78">
        <v>776.38</v>
      </c>
      <c r="FD594" s="78">
        <v>787.09</v>
      </c>
      <c r="FE594" s="78">
        <v>747.74</v>
      </c>
      <c r="FF594" s="78"/>
      <c r="FG594" s="78"/>
      <c r="FH594" s="79"/>
      <c r="FI594" s="65" t="s">
        <v>409</v>
      </c>
      <c r="FJ594" s="78">
        <v>680.61</v>
      </c>
      <c r="FK594" s="78">
        <v>747.21</v>
      </c>
      <c r="FL594" s="78">
        <v>450.12</v>
      </c>
      <c r="FM594" s="78">
        <v>467.53</v>
      </c>
      <c r="FN594" s="78"/>
      <c r="FO594" s="79">
        <v>561.95000000000005</v>
      </c>
      <c r="FP594" s="65" t="s">
        <v>410</v>
      </c>
      <c r="FQ594" s="68">
        <v>0.24275969218071</v>
      </c>
      <c r="FR594" s="78">
        <v>659.2</v>
      </c>
      <c r="FS594" s="78">
        <v>725.19</v>
      </c>
      <c r="FT594" s="78">
        <v>696.97</v>
      </c>
      <c r="FU594" s="78">
        <v>573.75</v>
      </c>
      <c r="FV594" s="78">
        <v>481.63</v>
      </c>
      <c r="FW594" s="79">
        <v>422.6</v>
      </c>
      <c r="FX594" s="65" t="s">
        <v>411</v>
      </c>
      <c r="FY594" s="78">
        <v>702.53</v>
      </c>
      <c r="FZ594" s="78">
        <v>786.94</v>
      </c>
      <c r="GA594" s="78">
        <v>738.43</v>
      </c>
      <c r="GB594" s="78">
        <v>683.47</v>
      </c>
      <c r="GC594" s="78"/>
      <c r="GD594" s="79">
        <v>599.01</v>
      </c>
      <c r="GE594" s="65" t="s">
        <v>412</v>
      </c>
      <c r="GF594" s="68">
        <v>0.22612667616398699</v>
      </c>
      <c r="GG594" s="78">
        <v>657.4</v>
      </c>
      <c r="GH594" s="78">
        <v>747.8</v>
      </c>
      <c r="GI594" s="78">
        <v>714.56</v>
      </c>
      <c r="GJ594" s="78">
        <v>610.54</v>
      </c>
      <c r="GK594" s="78"/>
      <c r="GL594" s="79">
        <v>480.2</v>
      </c>
      <c r="GM594" s="65" t="s">
        <v>413</v>
      </c>
      <c r="GN594" s="68">
        <v>0.117448087945128</v>
      </c>
      <c r="GO594" s="78">
        <v>684.72</v>
      </c>
      <c r="GP594" s="78">
        <v>769.73</v>
      </c>
      <c r="GQ594" s="78">
        <v>679.55</v>
      </c>
      <c r="GR594" s="78">
        <v>587.01</v>
      </c>
      <c r="GS594" s="78"/>
      <c r="GT594" s="79"/>
      <c r="GU594" s="65" t="s">
        <v>414</v>
      </c>
      <c r="GV594" s="68">
        <v>1</v>
      </c>
      <c r="GW594" s="78">
        <v>658.39</v>
      </c>
      <c r="GX594" s="78">
        <v>703.27</v>
      </c>
      <c r="GY594" s="78">
        <v>665</v>
      </c>
      <c r="GZ594" s="78">
        <v>531</v>
      </c>
      <c r="HA594" s="78"/>
      <c r="HB594" s="79">
        <v>610.02</v>
      </c>
      <c r="HC594" s="65" t="s">
        <v>415</v>
      </c>
      <c r="HD594" s="68">
        <v>1</v>
      </c>
      <c r="HE594" s="78">
        <v>682.33</v>
      </c>
      <c r="HF594" s="78">
        <v>785.62</v>
      </c>
      <c r="HG594" s="78"/>
      <c r="HH594" s="78">
        <v>520</v>
      </c>
      <c r="HI594" s="78">
        <v>513.36</v>
      </c>
      <c r="HJ594" s="79">
        <v>516.72</v>
      </c>
      <c r="HK594" s="85" t="s">
        <v>416</v>
      </c>
      <c r="HL594" s="68">
        <v>1.2319822594554599</v>
      </c>
      <c r="HM594" s="78">
        <v>639.82000000000005</v>
      </c>
      <c r="HN594" s="78">
        <v>720.85</v>
      </c>
      <c r="HO594" s="78">
        <v>664.67</v>
      </c>
      <c r="HP594" s="78"/>
      <c r="HQ594" s="78"/>
      <c r="HR594" s="79"/>
    </row>
    <row r="595" spans="1:226" x14ac:dyDescent="0.25">
      <c r="A595" s="81">
        <v>41260</v>
      </c>
      <c r="B595" s="82" t="s">
        <v>387</v>
      </c>
      <c r="C595" s="83">
        <v>670.5214832918607</v>
      </c>
      <c r="D595" s="83">
        <v>737.85378935752374</v>
      </c>
      <c r="E595" s="83">
        <v>707.98656154699927</v>
      </c>
      <c r="F595" s="83">
        <v>553.7564894612492</v>
      </c>
      <c r="G595" s="83">
        <v>499.11782608695654</v>
      </c>
      <c r="H595" s="84">
        <v>513.98382556649437</v>
      </c>
      <c r="I595" s="82" t="s">
        <v>388</v>
      </c>
      <c r="J595" s="83">
        <v>677.361050738475</v>
      </c>
      <c r="K595" s="83">
        <v>736.20069604054288</v>
      </c>
      <c r="L595" s="83">
        <v>707.8375990481901</v>
      </c>
      <c r="M595" s="83">
        <v>551.69661507867158</v>
      </c>
      <c r="N595" s="83"/>
      <c r="O595" s="84">
        <v>583.98165024109767</v>
      </c>
      <c r="P595" s="65" t="s">
        <v>389</v>
      </c>
      <c r="Q595" s="78">
        <v>635.09</v>
      </c>
      <c r="R595" s="78">
        <v>716.43</v>
      </c>
      <c r="S595" s="78">
        <v>692.62</v>
      </c>
      <c r="T595" s="78">
        <v>522</v>
      </c>
      <c r="U595" s="78"/>
      <c r="V595" s="79"/>
      <c r="W595" s="65" t="s">
        <v>390</v>
      </c>
      <c r="X595" s="78">
        <v>672.38</v>
      </c>
      <c r="Y595" s="78">
        <v>731.15</v>
      </c>
      <c r="Z595" s="78">
        <v>689.03</v>
      </c>
      <c r="AA595" s="78">
        <v>469.03</v>
      </c>
      <c r="AB595" s="78"/>
      <c r="AC595" s="79">
        <v>610.74</v>
      </c>
      <c r="AD595" s="65" t="s">
        <v>391</v>
      </c>
      <c r="AE595" s="68">
        <v>0.51129972389814904</v>
      </c>
      <c r="AF595" s="78">
        <v>693.05</v>
      </c>
      <c r="AG595" s="78">
        <v>751</v>
      </c>
      <c r="AH595" s="78">
        <v>728.09</v>
      </c>
      <c r="AI595" s="78"/>
      <c r="AJ595" s="78"/>
      <c r="AK595" s="79">
        <v>501.33</v>
      </c>
      <c r="AL595" s="69" t="s">
        <v>392</v>
      </c>
      <c r="AM595" s="70">
        <v>1</v>
      </c>
      <c r="AN595" s="78">
        <v>715.74</v>
      </c>
      <c r="AO595" s="78">
        <v>807.31</v>
      </c>
      <c r="AP595" s="78">
        <v>771.18</v>
      </c>
      <c r="AQ595" s="78">
        <v>735.01</v>
      </c>
      <c r="AR595" s="78"/>
      <c r="AS595" s="79"/>
      <c r="AT595" s="65" t="s">
        <v>393</v>
      </c>
      <c r="AU595" s="68">
        <v>3.9647926413448602E-2</v>
      </c>
      <c r="AV595" s="78">
        <v>647.02</v>
      </c>
      <c r="AW595" s="78">
        <v>745.68</v>
      </c>
      <c r="AX595" s="78">
        <v>684.26</v>
      </c>
      <c r="AY595" s="78">
        <v>433.03</v>
      </c>
      <c r="AZ595" s="78"/>
      <c r="BA595" s="79">
        <v>517.41</v>
      </c>
      <c r="BB595" s="65" t="s">
        <v>394</v>
      </c>
      <c r="BC595" s="78">
        <v>655.58</v>
      </c>
      <c r="BD595" s="78">
        <v>715.31</v>
      </c>
      <c r="BE595" s="78">
        <v>688.07</v>
      </c>
      <c r="BF595" s="78"/>
      <c r="BG595" s="78"/>
      <c r="BH595" s="79">
        <v>579.09</v>
      </c>
      <c r="BI595" s="65" t="s">
        <v>395</v>
      </c>
      <c r="BJ595" s="68">
        <v>0.134024901826759</v>
      </c>
      <c r="BK595" s="78">
        <v>734.32</v>
      </c>
      <c r="BL595" s="78">
        <v>758.45</v>
      </c>
      <c r="BM595" s="78">
        <v>829.35</v>
      </c>
      <c r="BN595" s="78">
        <v>612.49</v>
      </c>
      <c r="BO595" s="78"/>
      <c r="BP595" s="79"/>
      <c r="BQ595" s="65" t="s">
        <v>396</v>
      </c>
      <c r="BR595" s="68">
        <v>1</v>
      </c>
      <c r="BS595" s="78">
        <v>660.56</v>
      </c>
      <c r="BT595" s="78">
        <v>734.58</v>
      </c>
      <c r="BU595" s="78">
        <v>732.38</v>
      </c>
      <c r="BV595" s="78"/>
      <c r="BW595" s="78"/>
      <c r="BX595" s="79">
        <v>563.41</v>
      </c>
      <c r="BY595" s="65" t="s">
        <v>397</v>
      </c>
      <c r="BZ595" s="78">
        <v>672.22</v>
      </c>
      <c r="CA595" s="78">
        <v>739.54</v>
      </c>
      <c r="CB595" s="78">
        <v>687.41</v>
      </c>
      <c r="CC595" s="78">
        <v>535.70000000000005</v>
      </c>
      <c r="CD595" s="78"/>
      <c r="CE595" s="79">
        <v>586.85</v>
      </c>
      <c r="CF595" s="65" t="s">
        <v>398</v>
      </c>
      <c r="CG595" s="78">
        <v>686.06</v>
      </c>
      <c r="CH595" s="78">
        <v>786.79</v>
      </c>
      <c r="CI595" s="78">
        <v>739.5</v>
      </c>
      <c r="CJ595" s="78"/>
      <c r="CK595" s="78"/>
      <c r="CL595" s="79"/>
      <c r="CM595" s="65" t="s">
        <v>399</v>
      </c>
      <c r="CN595" s="78">
        <v>658.27</v>
      </c>
      <c r="CO595" s="78">
        <v>705.02</v>
      </c>
      <c r="CP595" s="78">
        <v>734.96</v>
      </c>
      <c r="CQ595" s="78">
        <v>520.36</v>
      </c>
      <c r="CR595" s="78"/>
      <c r="CS595" s="79">
        <v>678.31</v>
      </c>
      <c r="CT595" s="65" t="s">
        <v>400</v>
      </c>
      <c r="CU595" s="78">
        <v>681.41</v>
      </c>
      <c r="CV595" s="78">
        <v>811.83</v>
      </c>
      <c r="CW595" s="78">
        <v>719.31</v>
      </c>
      <c r="CX595" s="78">
        <v>558.33000000000004</v>
      </c>
      <c r="CY595" s="78"/>
      <c r="CZ595" s="79"/>
      <c r="DA595" s="82"/>
      <c r="DB595" s="68"/>
      <c r="DC595" s="78"/>
      <c r="DD595" s="78"/>
      <c r="DE595" s="78"/>
      <c r="DF595" s="78"/>
      <c r="DG595" s="78"/>
      <c r="DH595" s="79"/>
      <c r="DI595" s="65" t="s">
        <v>402</v>
      </c>
      <c r="DJ595" s="68">
        <v>3.4820153905080302E-3</v>
      </c>
      <c r="DK595" s="78">
        <v>678.92</v>
      </c>
      <c r="DL595" s="78">
        <v>751.66</v>
      </c>
      <c r="DM595" s="78">
        <v>751.66</v>
      </c>
      <c r="DN595" s="78">
        <v>516.21</v>
      </c>
      <c r="DO595" s="78"/>
      <c r="DP595" s="79">
        <v>598.85</v>
      </c>
      <c r="DQ595" s="65" t="s">
        <v>403</v>
      </c>
      <c r="DR595" s="78">
        <v>742.09</v>
      </c>
      <c r="DS595" s="78">
        <v>784.09</v>
      </c>
      <c r="DT595" s="78">
        <v>839.06</v>
      </c>
      <c r="DU595" s="78">
        <v>742.83</v>
      </c>
      <c r="DV595" s="78"/>
      <c r="DW595" s="79"/>
      <c r="DX595" s="65" t="s">
        <v>404</v>
      </c>
      <c r="DY595" s="78">
        <v>714.1</v>
      </c>
      <c r="DZ595" s="78">
        <v>785.39</v>
      </c>
      <c r="EA595" s="78">
        <v>778.15</v>
      </c>
      <c r="EB595" s="78">
        <v>547.25</v>
      </c>
      <c r="EC595" s="78"/>
      <c r="ED595" s="79">
        <v>579.9</v>
      </c>
      <c r="EE595" s="65" t="s">
        <v>405</v>
      </c>
      <c r="EF595" s="68">
        <v>0.28962001853568098</v>
      </c>
      <c r="EG595" s="78">
        <v>696.52</v>
      </c>
      <c r="EH595" s="78">
        <v>776.65</v>
      </c>
      <c r="EI595" s="78">
        <v>686.87</v>
      </c>
      <c r="EJ595" s="78"/>
      <c r="EK595" s="78">
        <v>435.24</v>
      </c>
      <c r="EL595" s="79">
        <v>405.3</v>
      </c>
      <c r="EM595" s="65" t="s">
        <v>406</v>
      </c>
      <c r="EN595" s="78">
        <v>683.23</v>
      </c>
      <c r="EO595" s="78">
        <v>723.99</v>
      </c>
      <c r="EP595" s="78">
        <v>689.11</v>
      </c>
      <c r="EQ595" s="78"/>
      <c r="ER595" s="78"/>
      <c r="ES595" s="79">
        <v>573.35</v>
      </c>
      <c r="ET595" s="65" t="s">
        <v>407</v>
      </c>
      <c r="EU595" s="68">
        <v>1.4361625736033301</v>
      </c>
      <c r="EV595" s="78">
        <v>706.61</v>
      </c>
      <c r="EW595" s="78">
        <v>774.71</v>
      </c>
      <c r="EX595" s="78">
        <v>774.71</v>
      </c>
      <c r="EY595" s="78"/>
      <c r="EZ595" s="78"/>
      <c r="FA595" s="79">
        <v>381.11</v>
      </c>
      <c r="FB595" s="65" t="s">
        <v>408</v>
      </c>
      <c r="FC595" s="78">
        <v>801.81</v>
      </c>
      <c r="FD595" s="78">
        <v>787.09</v>
      </c>
      <c r="FE595" s="78">
        <v>747.74</v>
      </c>
      <c r="FF595" s="78"/>
      <c r="FG595" s="78"/>
      <c r="FH595" s="79"/>
      <c r="FI595" s="65" t="s">
        <v>409</v>
      </c>
      <c r="FJ595" s="78">
        <v>692.55</v>
      </c>
      <c r="FK595" s="78">
        <v>757.51</v>
      </c>
      <c r="FL595" s="78">
        <v>443.5</v>
      </c>
      <c r="FM595" s="78">
        <v>463.53</v>
      </c>
      <c r="FN595" s="78"/>
      <c r="FO595" s="79">
        <v>578.59</v>
      </c>
      <c r="FP595" s="65" t="s">
        <v>410</v>
      </c>
      <c r="FQ595" s="68">
        <v>0.24455857177794099</v>
      </c>
      <c r="FR595" s="78">
        <v>677.04</v>
      </c>
      <c r="FS595" s="78">
        <v>746.5</v>
      </c>
      <c r="FT595" s="78">
        <v>695.09</v>
      </c>
      <c r="FU595" s="78">
        <v>589.04999999999995</v>
      </c>
      <c r="FV595" s="78">
        <v>500.32</v>
      </c>
      <c r="FW595" s="79">
        <v>426.93</v>
      </c>
      <c r="FX595" s="65" t="s">
        <v>411</v>
      </c>
      <c r="FY595" s="78">
        <v>692.82</v>
      </c>
      <c r="FZ595" s="78">
        <v>779.14</v>
      </c>
      <c r="GA595" s="78">
        <v>741.69</v>
      </c>
      <c r="GB595" s="78">
        <v>683.47</v>
      </c>
      <c r="GC595" s="78"/>
      <c r="GD595" s="79">
        <v>600.63</v>
      </c>
      <c r="GE595" s="65" t="s">
        <v>412</v>
      </c>
      <c r="GF595" s="68">
        <v>0.223979214728873</v>
      </c>
      <c r="GG595" s="78">
        <v>664</v>
      </c>
      <c r="GH595" s="78">
        <v>767.01</v>
      </c>
      <c r="GI595" s="78">
        <v>709.45</v>
      </c>
      <c r="GJ595" s="78">
        <v>621.16</v>
      </c>
      <c r="GK595" s="78"/>
      <c r="GL595" s="79">
        <v>483.79</v>
      </c>
      <c r="GM595" s="65" t="s">
        <v>413</v>
      </c>
      <c r="GN595" s="68">
        <v>0.114233493260224</v>
      </c>
      <c r="GO595" s="78">
        <v>660.95</v>
      </c>
      <c r="GP595" s="78">
        <v>763.86</v>
      </c>
      <c r="GQ595" s="78">
        <v>658.83</v>
      </c>
      <c r="GR595" s="78">
        <v>551.05999999999995</v>
      </c>
      <c r="GS595" s="78"/>
      <c r="GT595" s="79"/>
      <c r="GU595" s="65" t="s">
        <v>414</v>
      </c>
      <c r="GV595" s="68">
        <v>1</v>
      </c>
      <c r="GW595" s="78">
        <v>651.73</v>
      </c>
      <c r="GX595" s="78">
        <v>717.94</v>
      </c>
      <c r="GY595" s="78">
        <v>676.67</v>
      </c>
      <c r="GZ595" s="78">
        <v>550</v>
      </c>
      <c r="HA595" s="78"/>
      <c r="HB595" s="79">
        <v>610.02</v>
      </c>
      <c r="HC595" s="65" t="s">
        <v>415</v>
      </c>
      <c r="HD595" s="68">
        <v>1</v>
      </c>
      <c r="HE595" s="78">
        <v>683.16</v>
      </c>
      <c r="HF595" s="78">
        <v>786.45</v>
      </c>
      <c r="HG595" s="78"/>
      <c r="HH595" s="78">
        <v>520</v>
      </c>
      <c r="HI595" s="78">
        <v>513.36</v>
      </c>
      <c r="HJ595" s="79">
        <v>516.72</v>
      </c>
      <c r="HK595" s="85" t="s">
        <v>416</v>
      </c>
      <c r="HL595" s="68">
        <v>1.2315270935960601</v>
      </c>
      <c r="HM595" s="78">
        <v>640.78</v>
      </c>
      <c r="HN595" s="78">
        <v>723.93</v>
      </c>
      <c r="HO595" s="78">
        <v>663.46</v>
      </c>
      <c r="HP595" s="78"/>
      <c r="HQ595" s="78"/>
      <c r="HR595" s="79"/>
    </row>
    <row r="596" spans="1:226" x14ac:dyDescent="0.25">
      <c r="A596" s="81">
        <v>41253</v>
      </c>
      <c r="B596" s="82" t="s">
        <v>387</v>
      </c>
      <c r="C596" s="83">
        <v>677.65158466562457</v>
      </c>
      <c r="D596" s="83">
        <v>751.18770821792646</v>
      </c>
      <c r="E596" s="83">
        <v>715.96138739734693</v>
      </c>
      <c r="F596" s="83">
        <v>553.59397947266496</v>
      </c>
      <c r="G596" s="83">
        <v>506.6608152173913</v>
      </c>
      <c r="H596" s="84">
        <v>514.47214757497181</v>
      </c>
      <c r="I596" s="82" t="s">
        <v>388</v>
      </c>
      <c r="J596" s="83">
        <v>684.87985620364134</v>
      </c>
      <c r="K596" s="83">
        <v>751.32447977285665</v>
      </c>
      <c r="L596" s="83">
        <v>715.98039083852541</v>
      </c>
      <c r="M596" s="83">
        <v>552.6652567104469</v>
      </c>
      <c r="N596" s="83"/>
      <c r="O596" s="84">
        <v>583.91738374132467</v>
      </c>
      <c r="P596" s="65" t="s">
        <v>389</v>
      </c>
      <c r="Q596" s="78">
        <v>637.59</v>
      </c>
      <c r="R596" s="78">
        <v>723.1</v>
      </c>
      <c r="S596" s="78">
        <v>690.75</v>
      </c>
      <c r="T596" s="78">
        <v>522</v>
      </c>
      <c r="U596" s="78"/>
      <c r="V596" s="79"/>
      <c r="W596" s="65" t="s">
        <v>390</v>
      </c>
      <c r="X596" s="78">
        <v>713.29</v>
      </c>
      <c r="Y596" s="78">
        <v>774.95</v>
      </c>
      <c r="Z596" s="78">
        <v>696.06</v>
      </c>
      <c r="AA596" s="78">
        <v>469.03</v>
      </c>
      <c r="AB596" s="78"/>
      <c r="AC596" s="79">
        <v>626.45000000000005</v>
      </c>
      <c r="AD596" s="65" t="s">
        <v>391</v>
      </c>
      <c r="AE596" s="68">
        <v>0.51129972389814904</v>
      </c>
      <c r="AF596" s="78">
        <v>700.97</v>
      </c>
      <c r="AG596" s="78">
        <v>761.35</v>
      </c>
      <c r="AH596" s="78">
        <v>728.09</v>
      </c>
      <c r="AI596" s="78"/>
      <c r="AJ596" s="78"/>
      <c r="AK596" s="79">
        <v>519.6</v>
      </c>
      <c r="AL596" s="69" t="s">
        <v>392</v>
      </c>
      <c r="AM596" s="70">
        <v>1</v>
      </c>
      <c r="AN596" s="78">
        <v>715.51</v>
      </c>
      <c r="AO596" s="78">
        <v>807.31</v>
      </c>
      <c r="AP596" s="78">
        <v>771.18</v>
      </c>
      <c r="AQ596" s="78">
        <v>735.01</v>
      </c>
      <c r="AR596" s="78"/>
      <c r="AS596" s="79"/>
      <c r="AT596" s="65" t="s">
        <v>393</v>
      </c>
      <c r="AU596" s="68">
        <v>3.9611804317686697E-2</v>
      </c>
      <c r="AV596" s="78">
        <v>653.13</v>
      </c>
      <c r="AW596" s="78">
        <v>754.11</v>
      </c>
      <c r="AX596" s="78">
        <v>693.5</v>
      </c>
      <c r="AY596" s="78">
        <v>433</v>
      </c>
      <c r="AZ596" s="78"/>
      <c r="BA596" s="79">
        <v>515.45000000000005</v>
      </c>
      <c r="BB596" s="65" t="s">
        <v>394</v>
      </c>
      <c r="BC596" s="78">
        <v>674.91</v>
      </c>
      <c r="BD596" s="78">
        <v>749.77</v>
      </c>
      <c r="BE596" s="78">
        <v>701.79</v>
      </c>
      <c r="BF596" s="78"/>
      <c r="BG596" s="78"/>
      <c r="BH596" s="79">
        <v>581.11</v>
      </c>
      <c r="BI596" s="65" t="s">
        <v>395</v>
      </c>
      <c r="BJ596" s="68">
        <v>0.134064431365714</v>
      </c>
      <c r="BK596" s="78">
        <v>729.18</v>
      </c>
      <c r="BL596" s="78">
        <v>759.74</v>
      </c>
      <c r="BM596" s="78">
        <v>830.66</v>
      </c>
      <c r="BN596" s="78">
        <v>599.27</v>
      </c>
      <c r="BO596" s="78"/>
      <c r="BP596" s="79"/>
      <c r="BQ596" s="65" t="s">
        <v>396</v>
      </c>
      <c r="BR596" s="68">
        <v>1</v>
      </c>
      <c r="BS596" s="78">
        <v>673.06</v>
      </c>
      <c r="BT596" s="78">
        <v>755.41</v>
      </c>
      <c r="BU596" s="78">
        <v>734.05</v>
      </c>
      <c r="BV596" s="78"/>
      <c r="BW596" s="78"/>
      <c r="BX596" s="79">
        <v>563.41</v>
      </c>
      <c r="BY596" s="65" t="s">
        <v>397</v>
      </c>
      <c r="BZ596" s="78">
        <v>673.43</v>
      </c>
      <c r="CA596" s="78">
        <v>743.26</v>
      </c>
      <c r="CB596" s="78">
        <v>698.99</v>
      </c>
      <c r="CC596" s="78">
        <v>546.48</v>
      </c>
      <c r="CD596" s="78"/>
      <c r="CE596" s="79">
        <v>587.20000000000005</v>
      </c>
      <c r="CF596" s="65" t="s">
        <v>398</v>
      </c>
      <c r="CG596" s="78">
        <v>684.43</v>
      </c>
      <c r="CH596" s="78">
        <v>797.36</v>
      </c>
      <c r="CI596" s="78">
        <v>736.25</v>
      </c>
      <c r="CJ596" s="78"/>
      <c r="CK596" s="78"/>
      <c r="CL596" s="79"/>
      <c r="CM596" s="65" t="s">
        <v>399</v>
      </c>
      <c r="CN596" s="78">
        <v>654.66</v>
      </c>
      <c r="CO596" s="78">
        <v>718.29</v>
      </c>
      <c r="CP596" s="78">
        <v>735.37</v>
      </c>
      <c r="CQ596" s="78">
        <v>514.26</v>
      </c>
      <c r="CR596" s="78"/>
      <c r="CS596" s="79">
        <v>677.56</v>
      </c>
      <c r="CT596" s="65" t="s">
        <v>400</v>
      </c>
      <c r="CU596" s="78">
        <v>684.77</v>
      </c>
      <c r="CV596" s="78">
        <v>822.78</v>
      </c>
      <c r="CW596" s="78">
        <v>729.49</v>
      </c>
      <c r="CX596" s="78">
        <v>547.55999999999995</v>
      </c>
      <c r="CY596" s="78"/>
      <c r="CZ596" s="79"/>
      <c r="DA596" s="82"/>
      <c r="DB596" s="68"/>
      <c r="DC596" s="78"/>
      <c r="DD596" s="78"/>
      <c r="DE596" s="78"/>
      <c r="DF596" s="78"/>
      <c r="DG596" s="78"/>
      <c r="DH596" s="79"/>
      <c r="DI596" s="65" t="s">
        <v>402</v>
      </c>
      <c r="DJ596" s="68">
        <v>3.5272124440055E-3</v>
      </c>
      <c r="DK596" s="78">
        <v>689.47</v>
      </c>
      <c r="DL596" s="78">
        <v>773.98</v>
      </c>
      <c r="DM596" s="78">
        <v>773.98</v>
      </c>
      <c r="DN596" s="78">
        <v>522.91</v>
      </c>
      <c r="DO596" s="78"/>
      <c r="DP596" s="79">
        <v>604.71</v>
      </c>
      <c r="DQ596" s="65" t="s">
        <v>403</v>
      </c>
      <c r="DR596" s="78">
        <v>742.09</v>
      </c>
      <c r="DS596" s="78">
        <v>784.09</v>
      </c>
      <c r="DT596" s="78">
        <v>837.94</v>
      </c>
      <c r="DU596" s="78">
        <v>739.48</v>
      </c>
      <c r="DV596" s="78"/>
      <c r="DW596" s="79"/>
      <c r="DX596" s="65" t="s">
        <v>404</v>
      </c>
      <c r="DY596" s="78">
        <v>711.75</v>
      </c>
      <c r="DZ596" s="78">
        <v>786.85</v>
      </c>
      <c r="EA596" s="78">
        <v>778.19</v>
      </c>
      <c r="EB596" s="78">
        <v>539.79999999999995</v>
      </c>
      <c r="EC596" s="78"/>
      <c r="ED596" s="79">
        <v>578.42999999999995</v>
      </c>
      <c r="EE596" s="65" t="s">
        <v>405</v>
      </c>
      <c r="EF596" s="68">
        <v>0.28962001853568098</v>
      </c>
      <c r="EG596" s="78">
        <v>707.71</v>
      </c>
      <c r="EH596" s="78">
        <v>783.98</v>
      </c>
      <c r="EI596" s="78">
        <v>679.69</v>
      </c>
      <c r="EJ596" s="78"/>
      <c r="EK596" s="78">
        <v>437.51</v>
      </c>
      <c r="EL596" s="79">
        <v>405.71</v>
      </c>
      <c r="EM596" s="65" t="s">
        <v>406</v>
      </c>
      <c r="EN596" s="78">
        <v>694.79</v>
      </c>
      <c r="EO596" s="78">
        <v>737.76</v>
      </c>
      <c r="EP596" s="78">
        <v>689.11</v>
      </c>
      <c r="EQ596" s="78"/>
      <c r="ER596" s="78"/>
      <c r="ES596" s="79">
        <v>596.52</v>
      </c>
      <c r="ET596" s="65" t="s">
        <v>407</v>
      </c>
      <c r="EU596" s="68">
        <v>1.4361625736033301</v>
      </c>
      <c r="EV596" s="78">
        <v>706.61</v>
      </c>
      <c r="EW596" s="78">
        <v>786.57</v>
      </c>
      <c r="EX596" s="78">
        <v>786.57</v>
      </c>
      <c r="EY596" s="78"/>
      <c r="EZ596" s="78"/>
      <c r="FA596" s="79">
        <v>375.18</v>
      </c>
      <c r="FB596" s="65" t="s">
        <v>408</v>
      </c>
      <c r="FC596" s="78">
        <v>798.76</v>
      </c>
      <c r="FD596" s="78">
        <v>784.04</v>
      </c>
      <c r="FE596" s="78">
        <v>744.69</v>
      </c>
      <c r="FF596" s="78"/>
      <c r="FG596" s="78"/>
      <c r="FH596" s="79"/>
      <c r="FI596" s="65" t="s">
        <v>409</v>
      </c>
      <c r="FJ596" s="78">
        <v>699.16</v>
      </c>
      <c r="FK596" s="78">
        <v>764.95</v>
      </c>
      <c r="FL596" s="78">
        <v>450.12</v>
      </c>
      <c r="FM596" s="78">
        <v>461.53</v>
      </c>
      <c r="FN596" s="78"/>
      <c r="FO596" s="79">
        <v>578.59</v>
      </c>
      <c r="FP596" s="65" t="s">
        <v>410</v>
      </c>
      <c r="FQ596" s="68">
        <v>0.24251242876197401</v>
      </c>
      <c r="FR596" s="78">
        <v>677.31</v>
      </c>
      <c r="FS596" s="78">
        <v>745.8</v>
      </c>
      <c r="FT596" s="78">
        <v>692.21</v>
      </c>
      <c r="FU596" s="78">
        <v>591.13</v>
      </c>
      <c r="FV596" s="78">
        <v>508.11</v>
      </c>
      <c r="FW596" s="79">
        <v>424.56</v>
      </c>
      <c r="FX596" s="65" t="s">
        <v>411</v>
      </c>
      <c r="FY596" s="78">
        <v>700.13</v>
      </c>
      <c r="FZ596" s="78">
        <v>792.96</v>
      </c>
      <c r="GA596" s="78">
        <v>749.82</v>
      </c>
      <c r="GB596" s="78">
        <v>694.08</v>
      </c>
      <c r="GC596" s="78"/>
      <c r="GD596" s="79">
        <v>600.63</v>
      </c>
      <c r="GE596" s="65" t="s">
        <v>412</v>
      </c>
      <c r="GF596" s="68">
        <v>0.22038567493112901</v>
      </c>
      <c r="GG596" s="78">
        <v>655.11</v>
      </c>
      <c r="GH596" s="78">
        <v>766.02</v>
      </c>
      <c r="GI596" s="78">
        <v>700.83</v>
      </c>
      <c r="GJ596" s="78">
        <v>612.66999999999996</v>
      </c>
      <c r="GK596" s="78"/>
      <c r="GL596" s="79">
        <v>480.77</v>
      </c>
      <c r="GM596" s="65" t="s">
        <v>413</v>
      </c>
      <c r="GN596" s="68">
        <v>0.115826538176427</v>
      </c>
      <c r="GO596" s="78">
        <v>660.91</v>
      </c>
      <c r="GP596" s="78">
        <v>774.51</v>
      </c>
      <c r="GQ596" s="78">
        <v>669.96</v>
      </c>
      <c r="GR596" s="78">
        <v>543.69000000000005</v>
      </c>
      <c r="GS596" s="78"/>
      <c r="GT596" s="79"/>
      <c r="GU596" s="65" t="s">
        <v>414</v>
      </c>
      <c r="GV596" s="68">
        <v>1</v>
      </c>
      <c r="GW596" s="78">
        <v>661</v>
      </c>
      <c r="GX596" s="78">
        <v>731.57</v>
      </c>
      <c r="GY596" s="78">
        <v>688.33</v>
      </c>
      <c r="GZ596" s="78">
        <v>550</v>
      </c>
      <c r="HA596" s="78"/>
      <c r="HB596" s="79">
        <v>610.02</v>
      </c>
      <c r="HC596" s="65" t="s">
        <v>415</v>
      </c>
      <c r="HD596" s="68">
        <v>1</v>
      </c>
      <c r="HE596" s="78">
        <v>685.66</v>
      </c>
      <c r="HF596" s="78">
        <v>789.78</v>
      </c>
      <c r="HG596" s="78"/>
      <c r="HH596" s="78">
        <v>520</v>
      </c>
      <c r="HI596" s="78">
        <v>513.36</v>
      </c>
      <c r="HJ596" s="79">
        <v>516.72</v>
      </c>
      <c r="HK596" s="85" t="s">
        <v>416</v>
      </c>
      <c r="HL596" s="68">
        <v>1.2431626056688201</v>
      </c>
      <c r="HM596" s="78">
        <v>652.75</v>
      </c>
      <c r="HN596" s="78">
        <v>737.85</v>
      </c>
      <c r="HO596" s="78">
        <v>713.44</v>
      </c>
      <c r="HP596" s="78"/>
      <c r="HQ596" s="78"/>
      <c r="HR596" s="79"/>
    </row>
    <row r="597" spans="1:226" x14ac:dyDescent="0.25">
      <c r="A597" s="81">
        <v>41246</v>
      </c>
      <c r="B597" s="82" t="s">
        <v>387</v>
      </c>
      <c r="C597" s="83">
        <v>686.92600587030608</v>
      </c>
      <c r="D597" s="83">
        <v>763.78021314658645</v>
      </c>
      <c r="E597" s="83">
        <v>729.18820838734575</v>
      </c>
      <c r="F597" s="83">
        <v>560.82313647480078</v>
      </c>
      <c r="G597" s="83">
        <v>510.37603260869565</v>
      </c>
      <c r="H597" s="84">
        <v>515.07059934324298</v>
      </c>
      <c r="I597" s="82" t="s">
        <v>388</v>
      </c>
      <c r="J597" s="83">
        <v>696.46152895644218</v>
      </c>
      <c r="K597" s="83">
        <v>766.59582382484086</v>
      </c>
      <c r="L597" s="83">
        <v>729.05148825952051</v>
      </c>
      <c r="M597" s="83">
        <v>559.2179793134311</v>
      </c>
      <c r="N597" s="83"/>
      <c r="O597" s="84">
        <v>583.90584094604185</v>
      </c>
      <c r="P597" s="65" t="s">
        <v>389</v>
      </c>
      <c r="Q597" s="78">
        <v>642.59</v>
      </c>
      <c r="R597" s="78">
        <v>738.1</v>
      </c>
      <c r="S597" s="78">
        <v>717.43</v>
      </c>
      <c r="T597" s="78">
        <v>522</v>
      </c>
      <c r="U597" s="78"/>
      <c r="V597" s="79"/>
      <c r="W597" s="65" t="s">
        <v>390</v>
      </c>
      <c r="X597" s="78">
        <v>662.46</v>
      </c>
      <c r="Y597" s="78">
        <v>741.81</v>
      </c>
      <c r="Z597" s="78">
        <v>714.32</v>
      </c>
      <c r="AA597" s="78">
        <v>480.77</v>
      </c>
      <c r="AB597" s="78"/>
      <c r="AC597" s="79">
        <v>636.36</v>
      </c>
      <c r="AD597" s="65" t="s">
        <v>391</v>
      </c>
      <c r="AE597" s="68">
        <v>0.51129972389814904</v>
      </c>
      <c r="AF597" s="78">
        <v>710.71</v>
      </c>
      <c r="AG597" s="78">
        <v>772.92</v>
      </c>
      <c r="AH597" s="78">
        <v>747.52</v>
      </c>
      <c r="AI597" s="78"/>
      <c r="AJ597" s="78"/>
      <c r="AK597" s="79">
        <v>519.6</v>
      </c>
      <c r="AL597" s="69" t="s">
        <v>392</v>
      </c>
      <c r="AM597" s="70">
        <v>1</v>
      </c>
      <c r="AN597" s="78">
        <v>715.51</v>
      </c>
      <c r="AO597" s="78">
        <v>807.31</v>
      </c>
      <c r="AP597" s="78">
        <v>771.18</v>
      </c>
      <c r="AQ597" s="78">
        <v>735.01</v>
      </c>
      <c r="AR597" s="78"/>
      <c r="AS597" s="79"/>
      <c r="AT597" s="65" t="s">
        <v>393</v>
      </c>
      <c r="AU597" s="68">
        <v>3.95945517896737E-2</v>
      </c>
      <c r="AV597" s="78">
        <v>658.46</v>
      </c>
      <c r="AW597" s="78">
        <v>758.43</v>
      </c>
      <c r="AX597" s="78">
        <v>708.48</v>
      </c>
      <c r="AY597" s="78">
        <v>443.46</v>
      </c>
      <c r="AZ597" s="78"/>
      <c r="BA597" s="79">
        <v>511.2</v>
      </c>
      <c r="BB597" s="65" t="s">
        <v>394</v>
      </c>
      <c r="BC597" s="78">
        <v>702.64</v>
      </c>
      <c r="BD597" s="78">
        <v>791.78</v>
      </c>
      <c r="BE597" s="78">
        <v>714.86</v>
      </c>
      <c r="BF597" s="78"/>
      <c r="BG597" s="78"/>
      <c r="BH597" s="79">
        <v>573.04</v>
      </c>
      <c r="BI597" s="65" t="s">
        <v>395</v>
      </c>
      <c r="BJ597" s="68">
        <v>0.13404466368193901</v>
      </c>
      <c r="BK597" s="78">
        <v>747.3</v>
      </c>
      <c r="BL597" s="78">
        <v>788.58</v>
      </c>
      <c r="BM597" s="78">
        <v>859.49</v>
      </c>
      <c r="BN597" s="78">
        <v>599.17999999999995</v>
      </c>
      <c r="BO597" s="78"/>
      <c r="BP597" s="79"/>
      <c r="BQ597" s="65" t="s">
        <v>396</v>
      </c>
      <c r="BR597" s="68">
        <v>1</v>
      </c>
      <c r="BS597" s="78">
        <v>680.56</v>
      </c>
      <c r="BT597" s="78">
        <v>772.91</v>
      </c>
      <c r="BU597" s="78">
        <v>745.72</v>
      </c>
      <c r="BV597" s="78"/>
      <c r="BW597" s="78"/>
      <c r="BX597" s="79">
        <v>567.58000000000004</v>
      </c>
      <c r="BY597" s="65" t="s">
        <v>397</v>
      </c>
      <c r="BZ597" s="78">
        <v>674.28</v>
      </c>
      <c r="CA597" s="78">
        <v>750.6</v>
      </c>
      <c r="CB597" s="78">
        <v>701.15</v>
      </c>
      <c r="CC597" s="78">
        <v>551.91999999999996</v>
      </c>
      <c r="CD597" s="78"/>
      <c r="CE597" s="79">
        <v>584.71</v>
      </c>
      <c r="CF597" s="65" t="s">
        <v>398</v>
      </c>
      <c r="CG597" s="78">
        <v>698.25</v>
      </c>
      <c r="CH597" s="78">
        <v>798.99</v>
      </c>
      <c r="CI597" s="78">
        <v>758.2</v>
      </c>
      <c r="CJ597" s="78"/>
      <c r="CK597" s="78"/>
      <c r="CL597" s="79"/>
      <c r="CM597" s="65" t="s">
        <v>399</v>
      </c>
      <c r="CN597" s="78">
        <v>660.81</v>
      </c>
      <c r="CO597" s="78">
        <v>732.06</v>
      </c>
      <c r="CP597" s="78">
        <v>747.92</v>
      </c>
      <c r="CQ597" s="78">
        <v>527.29999999999995</v>
      </c>
      <c r="CR597" s="78"/>
      <c r="CS597" s="79">
        <v>677.39</v>
      </c>
      <c r="CT597" s="65" t="s">
        <v>400</v>
      </c>
      <c r="CU597" s="78">
        <v>684.77</v>
      </c>
      <c r="CV597" s="78">
        <v>822.78</v>
      </c>
      <c r="CW597" s="78">
        <v>729.49</v>
      </c>
      <c r="CX597" s="78">
        <v>547.55999999999995</v>
      </c>
      <c r="CY597" s="78"/>
      <c r="CZ597" s="79"/>
      <c r="DA597" s="82"/>
      <c r="DB597" s="68"/>
      <c r="DC597" s="78"/>
      <c r="DD597" s="78"/>
      <c r="DE597" s="78"/>
      <c r="DF597" s="78"/>
      <c r="DG597" s="78"/>
      <c r="DH597" s="79"/>
      <c r="DI597" s="65" t="s">
        <v>402</v>
      </c>
      <c r="DJ597" s="68">
        <v>3.5474830607683801E-3</v>
      </c>
      <c r="DK597" s="78">
        <v>703.01</v>
      </c>
      <c r="DL597" s="78">
        <v>792.2</v>
      </c>
      <c r="DM597" s="78">
        <v>792.2</v>
      </c>
      <c r="DN597" s="78">
        <v>527.73</v>
      </c>
      <c r="DO597" s="78"/>
      <c r="DP597" s="79">
        <v>607.88</v>
      </c>
      <c r="DQ597" s="65" t="s">
        <v>403</v>
      </c>
      <c r="DR597" s="78">
        <v>742.09</v>
      </c>
      <c r="DS597" s="78">
        <v>784.09</v>
      </c>
      <c r="DT597" s="78">
        <v>860.19</v>
      </c>
      <c r="DU597" s="78">
        <v>749.9</v>
      </c>
      <c r="DV597" s="78"/>
      <c r="DW597" s="79"/>
      <c r="DX597" s="65" t="s">
        <v>404</v>
      </c>
      <c r="DY597" s="78">
        <v>718.05</v>
      </c>
      <c r="DZ597" s="78">
        <v>794.1</v>
      </c>
      <c r="EA597" s="78">
        <v>794.38</v>
      </c>
      <c r="EB597" s="78">
        <v>547.58000000000004</v>
      </c>
      <c r="EC597" s="78"/>
      <c r="ED597" s="79">
        <v>581.84</v>
      </c>
      <c r="EE597" s="65" t="s">
        <v>405</v>
      </c>
      <c r="EF597" s="68">
        <v>0.28962001853568098</v>
      </c>
      <c r="EG597" s="78">
        <v>720.28</v>
      </c>
      <c r="EH597" s="78">
        <v>791.57</v>
      </c>
      <c r="EI597" s="78">
        <v>717.75</v>
      </c>
      <c r="EJ597" s="78"/>
      <c r="EK597" s="78">
        <v>443.8</v>
      </c>
      <c r="EL597" s="79">
        <v>404.96</v>
      </c>
      <c r="EM597" s="65" t="s">
        <v>406</v>
      </c>
      <c r="EN597" s="78">
        <v>694.79</v>
      </c>
      <c r="EO597" s="78">
        <v>758.81</v>
      </c>
      <c r="EP597" s="78">
        <v>706.29</v>
      </c>
      <c r="EQ597" s="78"/>
      <c r="ER597" s="78"/>
      <c r="ES597" s="79">
        <v>598.82000000000005</v>
      </c>
      <c r="ET597" s="65" t="s">
        <v>407</v>
      </c>
      <c r="EU597" s="68">
        <v>1.4361625736033301</v>
      </c>
      <c r="EV597" s="78">
        <v>706.61</v>
      </c>
      <c r="EW597" s="78">
        <v>786.57</v>
      </c>
      <c r="EX597" s="78">
        <v>786.57</v>
      </c>
      <c r="EY597" s="78"/>
      <c r="EZ597" s="78"/>
      <c r="FA597" s="79">
        <v>375.18</v>
      </c>
      <c r="FB597" s="65" t="s">
        <v>408</v>
      </c>
      <c r="FC597" s="78">
        <v>798.76</v>
      </c>
      <c r="FD597" s="78">
        <v>784.04</v>
      </c>
      <c r="FE597" s="78">
        <v>744.69</v>
      </c>
      <c r="FF597" s="78"/>
      <c r="FG597" s="78"/>
      <c r="FH597" s="79"/>
      <c r="FI597" s="65" t="s">
        <v>409</v>
      </c>
      <c r="FJ597" s="78">
        <v>714.03</v>
      </c>
      <c r="FK597" s="78">
        <v>778.18</v>
      </c>
      <c r="FL597" s="78">
        <v>463.34</v>
      </c>
      <c r="FM597" s="78">
        <v>469.53</v>
      </c>
      <c r="FN597" s="78"/>
      <c r="FO597" s="79">
        <v>576.94000000000005</v>
      </c>
      <c r="FP597" s="65" t="s">
        <v>410</v>
      </c>
      <c r="FQ597" s="68">
        <v>0.243214320459189</v>
      </c>
      <c r="FR597" s="78">
        <v>684.69</v>
      </c>
      <c r="FS597" s="78">
        <v>752.34</v>
      </c>
      <c r="FT597" s="78">
        <v>710.27</v>
      </c>
      <c r="FU597" s="78">
        <v>596</v>
      </c>
      <c r="FV597" s="78">
        <v>511.83</v>
      </c>
      <c r="FW597" s="79">
        <v>426.54</v>
      </c>
      <c r="FX597" s="65" t="s">
        <v>411</v>
      </c>
      <c r="FY597" s="78">
        <v>713.14</v>
      </c>
      <c r="FZ597" s="78">
        <v>809.22</v>
      </c>
      <c r="GA597" s="78">
        <v>754.69</v>
      </c>
      <c r="GB597" s="78">
        <v>708.24</v>
      </c>
      <c r="GC597" s="78"/>
      <c r="GD597" s="79">
        <v>602.26</v>
      </c>
      <c r="GE597" s="65" t="s">
        <v>412</v>
      </c>
      <c r="GF597" s="68">
        <v>0.221072644470973</v>
      </c>
      <c r="GG597" s="78">
        <v>657.15</v>
      </c>
      <c r="GH597" s="78">
        <v>768.4</v>
      </c>
      <c r="GI597" s="78">
        <v>703.01</v>
      </c>
      <c r="GJ597" s="78">
        <v>614.58000000000004</v>
      </c>
      <c r="GK597" s="78"/>
      <c r="GL597" s="79">
        <v>482.27</v>
      </c>
      <c r="GM597" s="65" t="s">
        <v>413</v>
      </c>
      <c r="GN597" s="68">
        <v>0.115529471568197</v>
      </c>
      <c r="GO597" s="78">
        <v>677.7</v>
      </c>
      <c r="GP597" s="78">
        <v>800.25</v>
      </c>
      <c r="GQ597" s="78">
        <v>687.38</v>
      </c>
      <c r="GR597" s="78">
        <v>562.16999999999996</v>
      </c>
      <c r="GS597" s="78"/>
      <c r="GT597" s="79"/>
      <c r="GU597" s="65" t="s">
        <v>414</v>
      </c>
      <c r="GV597" s="68">
        <v>1</v>
      </c>
      <c r="GW597" s="78">
        <v>661</v>
      </c>
      <c r="GX597" s="78">
        <v>731.57</v>
      </c>
      <c r="GY597" s="78">
        <v>688.33</v>
      </c>
      <c r="GZ597" s="78">
        <v>550</v>
      </c>
      <c r="HA597" s="78"/>
      <c r="HB597" s="79">
        <v>610.02</v>
      </c>
      <c r="HC597" s="65" t="s">
        <v>415</v>
      </c>
      <c r="HD597" s="68">
        <v>1</v>
      </c>
      <c r="HE597" s="78">
        <v>689</v>
      </c>
      <c r="HF597" s="78">
        <v>793.95</v>
      </c>
      <c r="HG597" s="78"/>
      <c r="HH597" s="78">
        <v>520</v>
      </c>
      <c r="HI597" s="78">
        <v>513.36</v>
      </c>
      <c r="HJ597" s="79">
        <v>516.72</v>
      </c>
      <c r="HK597" s="85" t="s">
        <v>416</v>
      </c>
      <c r="HL597" s="68">
        <v>1.2313754463736</v>
      </c>
      <c r="HM597" s="78">
        <v>652.52</v>
      </c>
      <c r="HN597" s="78">
        <v>733.97</v>
      </c>
      <c r="HO597" s="78">
        <v>689.3</v>
      </c>
      <c r="HP597" s="78"/>
      <c r="HQ597" s="78"/>
      <c r="HR597" s="79"/>
    </row>
    <row r="598" spans="1:226" x14ac:dyDescent="0.25">
      <c r="A598" s="81">
        <v>41239</v>
      </c>
      <c r="B598" s="82" t="s">
        <v>387</v>
      </c>
      <c r="C598" s="83">
        <v>698.51375958961557</v>
      </c>
      <c r="D598" s="83">
        <v>767.32267655010912</v>
      </c>
      <c r="E598" s="83">
        <v>740.04131772019468</v>
      </c>
      <c r="F598" s="83">
        <v>571.11723830813742</v>
      </c>
      <c r="G598" s="83">
        <v>505.27809782608693</v>
      </c>
      <c r="H598" s="84">
        <v>514.83125079155343</v>
      </c>
      <c r="I598" s="82" t="s">
        <v>388</v>
      </c>
      <c r="J598" s="83">
        <v>707.81518896531838</v>
      </c>
      <c r="K598" s="83">
        <v>770.17613688935262</v>
      </c>
      <c r="L598" s="83">
        <v>740.23218723966011</v>
      </c>
      <c r="M598" s="83">
        <v>570.67946464577722</v>
      </c>
      <c r="N598" s="83"/>
      <c r="O598" s="84">
        <v>583.27939404007793</v>
      </c>
      <c r="P598" s="65" t="s">
        <v>389</v>
      </c>
      <c r="Q598" s="78">
        <v>642.59</v>
      </c>
      <c r="R598" s="78">
        <v>740.6</v>
      </c>
      <c r="S598" s="78">
        <v>723.24</v>
      </c>
      <c r="T598" s="78">
        <v>530</v>
      </c>
      <c r="U598" s="78"/>
      <c r="V598" s="79"/>
      <c r="W598" s="65" t="s">
        <v>390</v>
      </c>
      <c r="X598" s="78">
        <v>697.17</v>
      </c>
      <c r="Y598" s="78">
        <v>772.06</v>
      </c>
      <c r="Z598" s="78">
        <v>714.32</v>
      </c>
      <c r="AA598" s="78">
        <v>491.37</v>
      </c>
      <c r="AB598" s="78"/>
      <c r="AC598" s="79">
        <v>636.36</v>
      </c>
      <c r="AD598" s="65" t="s">
        <v>391</v>
      </c>
      <c r="AE598" s="68">
        <v>0.51129972389814904</v>
      </c>
      <c r="AF598" s="78">
        <v>711.32</v>
      </c>
      <c r="AG598" s="78">
        <v>766.22</v>
      </c>
      <c r="AH598" s="78">
        <v>747.52</v>
      </c>
      <c r="AI598" s="78"/>
      <c r="AJ598" s="78"/>
      <c r="AK598" s="79">
        <v>516.19000000000005</v>
      </c>
      <c r="AL598" s="69" t="s">
        <v>392</v>
      </c>
      <c r="AM598" s="70">
        <v>1</v>
      </c>
      <c r="AN598" s="78">
        <v>715.56</v>
      </c>
      <c r="AO598" s="78">
        <v>807.25</v>
      </c>
      <c r="AP598" s="78">
        <v>771.18</v>
      </c>
      <c r="AQ598" s="78">
        <v>735.01</v>
      </c>
      <c r="AR598" s="78"/>
      <c r="AS598" s="79"/>
      <c r="AT598" s="65" t="s">
        <v>393</v>
      </c>
      <c r="AU598" s="68">
        <v>3.95366306883327E-2</v>
      </c>
      <c r="AV598" s="78">
        <v>661.78</v>
      </c>
      <c r="AW598" s="78">
        <v>758.15</v>
      </c>
      <c r="AX598" s="78">
        <v>715.65</v>
      </c>
      <c r="AY598" s="78">
        <v>442.81</v>
      </c>
      <c r="AZ598" s="78"/>
      <c r="BA598" s="79">
        <v>509.96</v>
      </c>
      <c r="BB598" s="65" t="s">
        <v>394</v>
      </c>
      <c r="BC598" s="78">
        <v>727.01</v>
      </c>
      <c r="BD598" s="78">
        <v>793.47</v>
      </c>
      <c r="BE598" s="78">
        <v>736.4</v>
      </c>
      <c r="BF598" s="78"/>
      <c r="BG598" s="78"/>
      <c r="BH598" s="79">
        <v>573.04</v>
      </c>
      <c r="BI598" s="65" t="s">
        <v>395</v>
      </c>
      <c r="BJ598" s="68">
        <v>0.134084204880665</v>
      </c>
      <c r="BK598" s="78">
        <v>756.1</v>
      </c>
      <c r="BL598" s="78">
        <v>792.04</v>
      </c>
      <c r="BM598" s="78">
        <v>862.97</v>
      </c>
      <c r="BN598" s="78">
        <v>612.76</v>
      </c>
      <c r="BO598" s="78"/>
      <c r="BP598" s="79"/>
      <c r="BQ598" s="65" t="s">
        <v>396</v>
      </c>
      <c r="BR598" s="68">
        <v>1</v>
      </c>
      <c r="BS598" s="78">
        <v>683.9</v>
      </c>
      <c r="BT598" s="78">
        <v>777.08</v>
      </c>
      <c r="BU598" s="78">
        <v>747.38</v>
      </c>
      <c r="BV598" s="78"/>
      <c r="BW598" s="78"/>
      <c r="BX598" s="79">
        <v>579.25</v>
      </c>
      <c r="BY598" s="65" t="s">
        <v>397</v>
      </c>
      <c r="BZ598" s="78">
        <v>672.05</v>
      </c>
      <c r="CA598" s="78">
        <v>747.11</v>
      </c>
      <c r="CB598" s="78">
        <v>706.53</v>
      </c>
      <c r="CC598" s="78">
        <v>554.26</v>
      </c>
      <c r="CD598" s="78"/>
      <c r="CE598" s="79">
        <v>586.29</v>
      </c>
      <c r="CF598" s="65" t="s">
        <v>398</v>
      </c>
      <c r="CG598" s="78">
        <v>712.07</v>
      </c>
      <c r="CH598" s="78">
        <v>800.61</v>
      </c>
      <c r="CI598" s="78">
        <v>768.77</v>
      </c>
      <c r="CJ598" s="78"/>
      <c r="CK598" s="78"/>
      <c r="CL598" s="79"/>
      <c r="CM598" s="65" t="s">
        <v>399</v>
      </c>
      <c r="CN598" s="78">
        <v>672.1</v>
      </c>
      <c r="CO598" s="78">
        <v>737.32</v>
      </c>
      <c r="CP598" s="78">
        <v>749.17</v>
      </c>
      <c r="CQ598" s="78">
        <v>544.39</v>
      </c>
      <c r="CR598" s="78"/>
      <c r="CS598" s="79">
        <v>673.71</v>
      </c>
      <c r="CT598" s="65" t="s">
        <v>400</v>
      </c>
      <c r="CU598" s="78">
        <v>684.56</v>
      </c>
      <c r="CV598" s="78">
        <v>821.79</v>
      </c>
      <c r="CW598" s="78">
        <v>730.14</v>
      </c>
      <c r="CX598" s="78">
        <v>574.69000000000005</v>
      </c>
      <c r="CY598" s="78"/>
      <c r="CZ598" s="79"/>
      <c r="DA598" s="82"/>
      <c r="DB598" s="68"/>
      <c r="DC598" s="78"/>
      <c r="DD598" s="78"/>
      <c r="DE598" s="78"/>
      <c r="DF598" s="78"/>
      <c r="DG598" s="78"/>
      <c r="DH598" s="79"/>
      <c r="DI598" s="65" t="s">
        <v>402</v>
      </c>
      <c r="DJ598" s="68">
        <v>3.5482382996842102E-3</v>
      </c>
      <c r="DK598" s="78">
        <v>702.8</v>
      </c>
      <c r="DL598" s="78">
        <v>790.95</v>
      </c>
      <c r="DM598" s="78">
        <v>790.95</v>
      </c>
      <c r="DN598" s="78">
        <v>515.12</v>
      </c>
      <c r="DO598" s="78"/>
      <c r="DP598" s="79">
        <v>608.77</v>
      </c>
      <c r="DQ598" s="65" t="s">
        <v>403</v>
      </c>
      <c r="DR598" s="78">
        <v>768.8</v>
      </c>
      <c r="DS598" s="78">
        <v>798.34</v>
      </c>
      <c r="DT598" s="78">
        <v>868.41</v>
      </c>
      <c r="DU598" s="78">
        <v>765.69</v>
      </c>
      <c r="DV598" s="78"/>
      <c r="DW598" s="79"/>
      <c r="DX598" s="65" t="s">
        <v>404</v>
      </c>
      <c r="DY598" s="78">
        <v>721.69</v>
      </c>
      <c r="DZ598" s="78">
        <v>797.69</v>
      </c>
      <c r="EA598" s="78">
        <v>793.43</v>
      </c>
      <c r="EB598" s="78">
        <v>559.07000000000005</v>
      </c>
      <c r="EC598" s="78"/>
      <c r="ED598" s="79">
        <v>581.4</v>
      </c>
      <c r="EE598" s="65" t="s">
        <v>405</v>
      </c>
      <c r="EF598" s="68">
        <v>0.28962001853568098</v>
      </c>
      <c r="EG598" s="78">
        <v>721.81</v>
      </c>
      <c r="EH598" s="78">
        <v>789.72</v>
      </c>
      <c r="EI598" s="78">
        <v>723.97</v>
      </c>
      <c r="EJ598" s="78"/>
      <c r="EK598" s="78">
        <v>455.37</v>
      </c>
      <c r="EL598" s="79">
        <v>405.01</v>
      </c>
      <c r="EM598" s="65" t="s">
        <v>406</v>
      </c>
      <c r="EN598" s="78">
        <v>710.88</v>
      </c>
      <c r="EO598" s="78">
        <v>774.83</v>
      </c>
      <c r="EP598" s="78">
        <v>720.38</v>
      </c>
      <c r="EQ598" s="78"/>
      <c r="ER598" s="78"/>
      <c r="ES598" s="79">
        <v>598.82000000000005</v>
      </c>
      <c r="ET598" s="65" t="s">
        <v>407</v>
      </c>
      <c r="EU598" s="68">
        <v>1.4361625736033301</v>
      </c>
      <c r="EV598" s="78">
        <v>706.61</v>
      </c>
      <c r="EW598" s="78">
        <v>786.57</v>
      </c>
      <c r="EX598" s="78">
        <v>786.57</v>
      </c>
      <c r="EY598" s="78"/>
      <c r="EZ598" s="78"/>
      <c r="FA598" s="79">
        <v>375.18</v>
      </c>
      <c r="FB598" s="65" t="s">
        <v>408</v>
      </c>
      <c r="FC598" s="78">
        <v>810.28</v>
      </c>
      <c r="FD598" s="78">
        <v>787.09</v>
      </c>
      <c r="FE598" s="78">
        <v>747.74</v>
      </c>
      <c r="FF598" s="78"/>
      <c r="FG598" s="78"/>
      <c r="FH598" s="79"/>
      <c r="FI598" s="65" t="s">
        <v>409</v>
      </c>
      <c r="FJ598" s="78">
        <v>717.34</v>
      </c>
      <c r="FK598" s="78">
        <v>781.48</v>
      </c>
      <c r="FL598" s="78">
        <v>454.25</v>
      </c>
      <c r="FM598" s="78">
        <v>480.53</v>
      </c>
      <c r="FN598" s="78"/>
      <c r="FO598" s="79">
        <v>575.29</v>
      </c>
      <c r="FP598" s="65" t="s">
        <v>410</v>
      </c>
      <c r="FQ598" s="68">
        <v>0.24371222460518599</v>
      </c>
      <c r="FR598" s="78">
        <v>688.47</v>
      </c>
      <c r="FS598" s="78">
        <v>756.69</v>
      </c>
      <c r="FT598" s="78">
        <v>716.96</v>
      </c>
      <c r="FU598" s="78">
        <v>601.21</v>
      </c>
      <c r="FV598" s="78">
        <v>505.93</v>
      </c>
      <c r="FW598" s="79">
        <v>427.69</v>
      </c>
      <c r="FX598" s="65" t="s">
        <v>411</v>
      </c>
      <c r="FY598" s="78">
        <v>720.46</v>
      </c>
      <c r="FZ598" s="78">
        <v>811.66</v>
      </c>
      <c r="GA598" s="78">
        <v>757.13</v>
      </c>
      <c r="GB598" s="78">
        <v>706.47</v>
      </c>
      <c r="GC598" s="78"/>
      <c r="GD598" s="79">
        <v>599.82000000000005</v>
      </c>
      <c r="GE598" s="65" t="s">
        <v>412</v>
      </c>
      <c r="GF598" s="68">
        <v>0.22086756780634301</v>
      </c>
      <c r="GG598" s="78">
        <v>661.94</v>
      </c>
      <c r="GH598" s="78">
        <v>763.54</v>
      </c>
      <c r="GI598" s="78">
        <v>702.36</v>
      </c>
      <c r="GJ598" s="78">
        <v>618.42999999999995</v>
      </c>
      <c r="GK598" s="78"/>
      <c r="GL598" s="79">
        <v>481.82</v>
      </c>
      <c r="GM598" s="65" t="s">
        <v>413</v>
      </c>
      <c r="GN598" s="68">
        <v>0.11660039877336401</v>
      </c>
      <c r="GO598" s="78">
        <v>707.3</v>
      </c>
      <c r="GP598" s="78">
        <v>826.32</v>
      </c>
      <c r="GQ598" s="78">
        <v>694.5</v>
      </c>
      <c r="GR598" s="78">
        <v>563.76</v>
      </c>
      <c r="GS598" s="78"/>
      <c r="GT598" s="79"/>
      <c r="GU598" s="65" t="s">
        <v>414</v>
      </c>
      <c r="GV598" s="68">
        <v>1</v>
      </c>
      <c r="GW598" s="78">
        <v>645.16</v>
      </c>
      <c r="GX598" s="78">
        <v>724.07</v>
      </c>
      <c r="GY598" s="78">
        <v>685</v>
      </c>
      <c r="GZ598" s="78">
        <v>577</v>
      </c>
      <c r="HA598" s="78"/>
      <c r="HB598" s="79">
        <v>610.02</v>
      </c>
      <c r="HC598" s="65" t="s">
        <v>415</v>
      </c>
      <c r="HD598" s="68">
        <v>1</v>
      </c>
      <c r="HE598" s="78">
        <v>692.33</v>
      </c>
      <c r="HF598" s="78">
        <v>794.78</v>
      </c>
      <c r="HG598" s="78"/>
      <c r="HH598" s="78">
        <v>540</v>
      </c>
      <c r="HI598" s="78">
        <v>533.36</v>
      </c>
      <c r="HJ598" s="79">
        <v>515.89</v>
      </c>
      <c r="HK598" s="85" t="s">
        <v>416</v>
      </c>
      <c r="HL598" s="68">
        <v>1.2346441138341899</v>
      </c>
      <c r="HM598" s="78">
        <v>667.08</v>
      </c>
      <c r="HN598" s="78">
        <v>736.55</v>
      </c>
      <c r="HO598" s="78">
        <v>702.18</v>
      </c>
      <c r="HP598" s="78"/>
      <c r="HQ598" s="78"/>
      <c r="HR598" s="79"/>
    </row>
    <row r="599" spans="1:226" x14ac:dyDescent="0.25">
      <c r="A599" s="81">
        <v>41232</v>
      </c>
      <c r="B599" s="82" t="s">
        <v>387</v>
      </c>
      <c r="C599" s="83">
        <v>694.77606322912607</v>
      </c>
      <c r="D599" s="83">
        <v>765.84788974069875</v>
      </c>
      <c r="E599" s="83">
        <v>732.26172824224909</v>
      </c>
      <c r="F599" s="83">
        <v>573.53047531316804</v>
      </c>
      <c r="G599" s="83">
        <v>500.9874456521739</v>
      </c>
      <c r="H599" s="84">
        <v>512.36158132151604</v>
      </c>
      <c r="I599" s="82" t="s">
        <v>388</v>
      </c>
      <c r="J599" s="83">
        <v>701.44831711072391</v>
      </c>
      <c r="K599" s="83">
        <v>768.52056093222939</v>
      </c>
      <c r="L599" s="83">
        <v>732.52805833092214</v>
      </c>
      <c r="M599" s="83">
        <v>573.99226641579935</v>
      </c>
      <c r="N599" s="83"/>
      <c r="O599" s="84">
        <v>582.79110602456126</v>
      </c>
      <c r="P599" s="65" t="s">
        <v>389</v>
      </c>
      <c r="Q599" s="78">
        <v>641.76</v>
      </c>
      <c r="R599" s="78">
        <v>738.1</v>
      </c>
      <c r="S599" s="78">
        <v>717.09</v>
      </c>
      <c r="T599" s="78">
        <v>524</v>
      </c>
      <c r="U599" s="78"/>
      <c r="V599" s="79"/>
      <c r="W599" s="65" t="s">
        <v>390</v>
      </c>
      <c r="X599" s="78">
        <v>689.49</v>
      </c>
      <c r="Y599" s="78">
        <v>792.31</v>
      </c>
      <c r="Z599" s="78">
        <v>708.2</v>
      </c>
      <c r="AA599" s="78">
        <v>480.27</v>
      </c>
      <c r="AB599" s="78"/>
      <c r="AC599" s="79">
        <v>659.5</v>
      </c>
      <c r="AD599" s="65" t="s">
        <v>391</v>
      </c>
      <c r="AE599" s="68">
        <v>0.51129972389814904</v>
      </c>
      <c r="AF599" s="78">
        <v>713.02</v>
      </c>
      <c r="AG599" s="78">
        <v>757.21</v>
      </c>
      <c r="AH599" s="78">
        <v>732.69</v>
      </c>
      <c r="AI599" s="78"/>
      <c r="AJ599" s="78"/>
      <c r="AK599" s="79">
        <v>509.37</v>
      </c>
      <c r="AL599" s="69" t="s">
        <v>392</v>
      </c>
      <c r="AM599" s="70">
        <v>1</v>
      </c>
      <c r="AN599" s="78">
        <v>716.02</v>
      </c>
      <c r="AO599" s="78">
        <v>808.15</v>
      </c>
      <c r="AP599" s="78">
        <v>772.74</v>
      </c>
      <c r="AQ599" s="78">
        <v>744.7</v>
      </c>
      <c r="AR599" s="78"/>
      <c r="AS599" s="79"/>
      <c r="AT599" s="65" t="s">
        <v>393</v>
      </c>
      <c r="AU599" s="68">
        <v>3.9342198442048899E-2</v>
      </c>
      <c r="AV599" s="78">
        <v>667.28</v>
      </c>
      <c r="AW599" s="78">
        <v>756.75</v>
      </c>
      <c r="AX599" s="78">
        <v>708.32</v>
      </c>
      <c r="AY599" s="78">
        <v>440.16</v>
      </c>
      <c r="AZ599" s="78"/>
      <c r="BA599" s="79">
        <v>503.88</v>
      </c>
      <c r="BB599" s="65" t="s">
        <v>394</v>
      </c>
      <c r="BC599" s="78">
        <v>711.89</v>
      </c>
      <c r="BD599" s="78">
        <v>795.15</v>
      </c>
      <c r="BE599" s="78">
        <v>724.74</v>
      </c>
      <c r="BF599" s="78"/>
      <c r="BG599" s="78"/>
      <c r="BH599" s="79">
        <v>569.01</v>
      </c>
      <c r="BI599" s="65" t="s">
        <v>395</v>
      </c>
      <c r="BJ599" s="68">
        <v>0.134077013836748</v>
      </c>
      <c r="BK599" s="78">
        <v>758.21</v>
      </c>
      <c r="BL599" s="78">
        <v>789.85</v>
      </c>
      <c r="BM599" s="78">
        <v>860.77</v>
      </c>
      <c r="BN599" s="78">
        <v>612.73</v>
      </c>
      <c r="BO599" s="78"/>
      <c r="BP599" s="79"/>
      <c r="BQ599" s="65" t="s">
        <v>396</v>
      </c>
      <c r="BR599" s="68">
        <v>1</v>
      </c>
      <c r="BS599" s="78">
        <v>683.9</v>
      </c>
      <c r="BT599" s="78">
        <v>776.25</v>
      </c>
      <c r="BU599" s="78">
        <v>744.05</v>
      </c>
      <c r="BV599" s="78"/>
      <c r="BW599" s="78"/>
      <c r="BX599" s="79">
        <v>567.58000000000004</v>
      </c>
      <c r="BY599" s="65" t="s">
        <v>397</v>
      </c>
      <c r="BZ599" s="78">
        <v>669.88</v>
      </c>
      <c r="CA599" s="78">
        <v>742.98</v>
      </c>
      <c r="CB599" s="78">
        <v>705.15</v>
      </c>
      <c r="CC599" s="78">
        <v>562.12</v>
      </c>
      <c r="CD599" s="78"/>
      <c r="CE599" s="79">
        <v>586.29</v>
      </c>
      <c r="CF599" s="65" t="s">
        <v>398</v>
      </c>
      <c r="CG599" s="78">
        <v>705.57</v>
      </c>
      <c r="CH599" s="78">
        <v>798.18</v>
      </c>
      <c r="CI599" s="78">
        <v>762.26</v>
      </c>
      <c r="CJ599" s="78"/>
      <c r="CK599" s="78"/>
      <c r="CL599" s="79"/>
      <c r="CM599" s="65" t="s">
        <v>399</v>
      </c>
      <c r="CN599" s="78">
        <v>669.84</v>
      </c>
      <c r="CO599" s="78">
        <v>730.63</v>
      </c>
      <c r="CP599" s="78">
        <v>743.73</v>
      </c>
      <c r="CQ599" s="78">
        <v>544.86</v>
      </c>
      <c r="CR599" s="78"/>
      <c r="CS599" s="79">
        <v>672.96</v>
      </c>
      <c r="CT599" s="65" t="s">
        <v>400</v>
      </c>
      <c r="CU599" s="78">
        <v>681.43</v>
      </c>
      <c r="CV599" s="78">
        <v>821.95</v>
      </c>
      <c r="CW599" s="78">
        <v>731.95</v>
      </c>
      <c r="CX599" s="78">
        <v>571.26</v>
      </c>
      <c r="CY599" s="78"/>
      <c r="CZ599" s="79"/>
      <c r="DA599" s="82"/>
      <c r="DB599" s="68"/>
      <c r="DC599" s="78"/>
      <c r="DD599" s="78"/>
      <c r="DE599" s="78"/>
      <c r="DF599" s="78"/>
      <c r="DG599" s="78"/>
      <c r="DH599" s="79"/>
      <c r="DI599" s="65" t="s">
        <v>402</v>
      </c>
      <c r="DJ599" s="68">
        <v>3.5283325100557501E-3</v>
      </c>
      <c r="DK599" s="78">
        <v>693.69</v>
      </c>
      <c r="DL599" s="78">
        <v>785.43</v>
      </c>
      <c r="DM599" s="78">
        <v>785.43</v>
      </c>
      <c r="DN599" s="78">
        <v>550.52</v>
      </c>
      <c r="DO599" s="78"/>
      <c r="DP599" s="79">
        <v>608.44000000000005</v>
      </c>
      <c r="DQ599" s="65" t="s">
        <v>403</v>
      </c>
      <c r="DR599" s="78">
        <v>768.8</v>
      </c>
      <c r="DS599" s="78">
        <v>798.34</v>
      </c>
      <c r="DT599" s="78">
        <v>858.78</v>
      </c>
      <c r="DU599" s="78">
        <v>765.16</v>
      </c>
      <c r="DV599" s="78"/>
      <c r="DW599" s="79"/>
      <c r="DX599" s="65" t="s">
        <v>404</v>
      </c>
      <c r="DY599" s="78">
        <v>717.63</v>
      </c>
      <c r="DZ599" s="78">
        <v>793.77</v>
      </c>
      <c r="EA599" s="78">
        <v>791.09</v>
      </c>
      <c r="EB599" s="78">
        <v>569.79</v>
      </c>
      <c r="EC599" s="78"/>
      <c r="ED599" s="79">
        <v>581.25</v>
      </c>
      <c r="EE599" s="65" t="s">
        <v>405</v>
      </c>
      <c r="EF599" s="68">
        <v>0.28962001853568098</v>
      </c>
      <c r="EG599" s="78">
        <v>727.16</v>
      </c>
      <c r="EH599" s="78">
        <v>783.98</v>
      </c>
      <c r="EI599" s="78">
        <v>689.5</v>
      </c>
      <c r="EJ599" s="78"/>
      <c r="EK599" s="78">
        <v>458.1</v>
      </c>
      <c r="EL599" s="79">
        <v>406.14</v>
      </c>
      <c r="EM599" s="65" t="s">
        <v>406</v>
      </c>
      <c r="EN599" s="78">
        <v>710.88</v>
      </c>
      <c r="EO599" s="78">
        <v>774.83</v>
      </c>
      <c r="EP599" s="78">
        <v>702.5</v>
      </c>
      <c r="EQ599" s="78"/>
      <c r="ER599" s="78"/>
      <c r="ES599" s="79">
        <v>621.86</v>
      </c>
      <c r="ET599" s="65" t="s">
        <v>407</v>
      </c>
      <c r="EU599" s="68">
        <v>1.43657520471197</v>
      </c>
      <c r="EV599" s="78">
        <v>683.06</v>
      </c>
      <c r="EW599" s="78">
        <v>774.93</v>
      </c>
      <c r="EX599" s="78">
        <v>774.93</v>
      </c>
      <c r="EY599" s="78"/>
      <c r="EZ599" s="78"/>
      <c r="FA599" s="79">
        <v>374.1</v>
      </c>
      <c r="FB599" s="65" t="s">
        <v>408</v>
      </c>
      <c r="FC599" s="78">
        <v>810.28</v>
      </c>
      <c r="FD599" s="78">
        <v>787.09</v>
      </c>
      <c r="FE599" s="78">
        <v>747.74</v>
      </c>
      <c r="FF599" s="78"/>
      <c r="FG599" s="78"/>
      <c r="FH599" s="79"/>
      <c r="FI599" s="65" t="s">
        <v>409</v>
      </c>
      <c r="FJ599" s="78">
        <v>718.99</v>
      </c>
      <c r="FK599" s="78">
        <v>780.66</v>
      </c>
      <c r="FL599" s="78">
        <v>454.25</v>
      </c>
      <c r="FM599" s="78">
        <v>479.53</v>
      </c>
      <c r="FN599" s="78"/>
      <c r="FO599" s="79">
        <v>576.11</v>
      </c>
      <c r="FP599" s="65" t="s">
        <v>410</v>
      </c>
      <c r="FQ599" s="68">
        <v>0.24120796951131299</v>
      </c>
      <c r="FR599" s="78">
        <v>685.04</v>
      </c>
      <c r="FS599" s="78">
        <v>751.38</v>
      </c>
      <c r="FT599" s="78">
        <v>709.87</v>
      </c>
      <c r="FU599" s="78">
        <v>594.33000000000004</v>
      </c>
      <c r="FV599" s="78">
        <v>500.73</v>
      </c>
      <c r="FW599" s="79">
        <v>423.79</v>
      </c>
      <c r="FX599" s="65" t="s">
        <v>411</v>
      </c>
      <c r="FY599" s="78">
        <v>713.95</v>
      </c>
      <c r="FZ599" s="78">
        <v>810.03</v>
      </c>
      <c r="GA599" s="78">
        <v>762.82</v>
      </c>
      <c r="GB599" s="78">
        <v>702.93</v>
      </c>
      <c r="GC599" s="78"/>
      <c r="GD599" s="79">
        <v>599.82000000000005</v>
      </c>
      <c r="GE599" s="65" t="s">
        <v>412</v>
      </c>
      <c r="GF599" s="68">
        <v>0.22044397416396599</v>
      </c>
      <c r="GG599" s="78">
        <v>653.79999999999995</v>
      </c>
      <c r="GH599" s="78">
        <v>761.55</v>
      </c>
      <c r="GI599" s="78">
        <v>693.85</v>
      </c>
      <c r="GJ599" s="78">
        <v>617.24</v>
      </c>
      <c r="GK599" s="78"/>
      <c r="GL599" s="79">
        <v>471.55</v>
      </c>
      <c r="GM599" s="65" t="s">
        <v>413</v>
      </c>
      <c r="GN599" s="68">
        <v>0.11571529409042</v>
      </c>
      <c r="GO599" s="78">
        <v>692.67</v>
      </c>
      <c r="GP599" s="78">
        <v>801.54</v>
      </c>
      <c r="GQ599" s="78">
        <v>681.45</v>
      </c>
      <c r="GR599" s="78">
        <v>559.6</v>
      </c>
      <c r="GS599" s="78"/>
      <c r="GT599" s="79"/>
      <c r="GU599" s="65" t="s">
        <v>414</v>
      </c>
      <c r="GV599" s="68">
        <v>1</v>
      </c>
      <c r="GW599" s="78">
        <v>645.16</v>
      </c>
      <c r="GX599" s="78">
        <v>724.07</v>
      </c>
      <c r="GY599" s="78">
        <v>685</v>
      </c>
      <c r="GZ599" s="78">
        <v>577</v>
      </c>
      <c r="HA599" s="78"/>
      <c r="HB599" s="79">
        <v>610.02</v>
      </c>
      <c r="HC599" s="65" t="s">
        <v>415</v>
      </c>
      <c r="HD599" s="68">
        <v>1</v>
      </c>
      <c r="HE599" s="78">
        <v>697.33</v>
      </c>
      <c r="HF599" s="78">
        <v>801.45</v>
      </c>
      <c r="HG599" s="78"/>
      <c r="HH599" s="78">
        <v>580</v>
      </c>
      <c r="HI599" s="78">
        <v>573.36</v>
      </c>
      <c r="HJ599" s="79">
        <v>516.72</v>
      </c>
      <c r="HK599" s="85" t="s">
        <v>416</v>
      </c>
      <c r="HL599" s="68">
        <v>1.24501992031873</v>
      </c>
      <c r="HM599" s="78">
        <v>674.6</v>
      </c>
      <c r="HN599" s="78">
        <v>744.81</v>
      </c>
      <c r="HO599" s="78">
        <v>691.89</v>
      </c>
      <c r="HP599" s="78"/>
      <c r="HQ599" s="78"/>
      <c r="HR599" s="79"/>
    </row>
    <row r="600" spans="1:226" x14ac:dyDescent="0.25">
      <c r="A600" s="81">
        <v>41225</v>
      </c>
      <c r="B600" s="82" t="s">
        <v>387</v>
      </c>
      <c r="C600" s="83">
        <v>691.35525575059887</v>
      </c>
      <c r="D600" s="83">
        <v>768.42342128182099</v>
      </c>
      <c r="E600" s="83">
        <v>744.01129759253229</v>
      </c>
      <c r="F600" s="83">
        <v>575.7658209083753</v>
      </c>
      <c r="G600" s="83">
        <v>504.80701086956526</v>
      </c>
      <c r="H600" s="84">
        <v>509.71743522257776</v>
      </c>
      <c r="I600" s="82" t="s">
        <v>388</v>
      </c>
      <c r="J600" s="83">
        <v>695.72780277956144</v>
      </c>
      <c r="K600" s="83">
        <v>770.61470638111655</v>
      </c>
      <c r="L600" s="83">
        <v>745.31508699426479</v>
      </c>
      <c r="M600" s="83">
        <v>575.78486025159987</v>
      </c>
      <c r="N600" s="83"/>
      <c r="O600" s="84">
        <v>580.95802813832677</v>
      </c>
      <c r="P600" s="65" t="s">
        <v>389</v>
      </c>
      <c r="Q600" s="78">
        <v>645.92999999999995</v>
      </c>
      <c r="R600" s="78">
        <v>743.93</v>
      </c>
      <c r="S600" s="78">
        <v>719.5</v>
      </c>
      <c r="T600" s="78">
        <v>524</v>
      </c>
      <c r="U600" s="78"/>
      <c r="V600" s="79"/>
      <c r="W600" s="65" t="s">
        <v>390</v>
      </c>
      <c r="X600" s="78">
        <v>691.39</v>
      </c>
      <c r="Y600" s="78">
        <v>803.55</v>
      </c>
      <c r="Z600" s="78">
        <v>731.68</v>
      </c>
      <c r="AA600" s="78">
        <v>487.64</v>
      </c>
      <c r="AB600" s="78"/>
      <c r="AC600" s="79">
        <v>643.79999999999995</v>
      </c>
      <c r="AD600" s="65" t="s">
        <v>391</v>
      </c>
      <c r="AE600" s="68">
        <v>0.51129972389814904</v>
      </c>
      <c r="AF600" s="78">
        <v>734.45</v>
      </c>
      <c r="AG600" s="78">
        <v>772.3</v>
      </c>
      <c r="AH600" s="78">
        <v>732.69</v>
      </c>
      <c r="AI600" s="78"/>
      <c r="AJ600" s="78"/>
      <c r="AK600" s="79">
        <v>501.94</v>
      </c>
      <c r="AL600" s="69" t="s">
        <v>392</v>
      </c>
      <c r="AM600" s="70">
        <v>1</v>
      </c>
      <c r="AN600" s="78">
        <v>717.45</v>
      </c>
      <c r="AO600" s="78">
        <v>812.95</v>
      </c>
      <c r="AP600" s="78">
        <v>774.94</v>
      </c>
      <c r="AQ600" s="78">
        <v>744.7</v>
      </c>
      <c r="AR600" s="78"/>
      <c r="AS600" s="79"/>
      <c r="AT600" s="65" t="s">
        <v>393</v>
      </c>
      <c r="AU600" s="68">
        <v>3.9422849483560701E-2</v>
      </c>
      <c r="AV600" s="78">
        <v>681.65</v>
      </c>
      <c r="AW600" s="78">
        <v>767.2</v>
      </c>
      <c r="AX600" s="78">
        <v>711.68</v>
      </c>
      <c r="AY600" s="78">
        <v>450.64</v>
      </c>
      <c r="AZ600" s="78"/>
      <c r="BA600" s="79">
        <v>499.49</v>
      </c>
      <c r="BB600" s="65" t="s">
        <v>394</v>
      </c>
      <c r="BC600" s="78">
        <v>697.6</v>
      </c>
      <c r="BD600" s="78">
        <v>795.99</v>
      </c>
      <c r="BE600" s="78">
        <v>745.21</v>
      </c>
      <c r="BF600" s="78"/>
      <c r="BG600" s="78"/>
      <c r="BH600" s="79">
        <v>566.73</v>
      </c>
      <c r="BI600" s="65" t="s">
        <v>395</v>
      </c>
      <c r="BJ600" s="68">
        <v>0.134089598669831</v>
      </c>
      <c r="BK600" s="78">
        <v>721.8</v>
      </c>
      <c r="BL600" s="78">
        <v>795.29</v>
      </c>
      <c r="BM600" s="78">
        <v>846.16</v>
      </c>
      <c r="BN600" s="78">
        <v>579.4</v>
      </c>
      <c r="BO600" s="78"/>
      <c r="BP600" s="79"/>
      <c r="BQ600" s="65" t="s">
        <v>396</v>
      </c>
      <c r="BR600" s="68">
        <v>1</v>
      </c>
      <c r="BS600" s="78">
        <v>678.9</v>
      </c>
      <c r="BT600" s="78">
        <v>766.25</v>
      </c>
      <c r="BU600" s="78">
        <v>747.38</v>
      </c>
      <c r="BV600" s="78"/>
      <c r="BW600" s="78"/>
      <c r="BX600" s="79">
        <v>567.58000000000004</v>
      </c>
      <c r="BY600" s="65" t="s">
        <v>397</v>
      </c>
      <c r="BZ600" s="78">
        <v>663.95</v>
      </c>
      <c r="CA600" s="78">
        <v>747.28</v>
      </c>
      <c r="CB600" s="78">
        <v>708.15</v>
      </c>
      <c r="CC600" s="78">
        <v>570.23</v>
      </c>
      <c r="CD600" s="78"/>
      <c r="CE600" s="79">
        <v>586.29</v>
      </c>
      <c r="CF600" s="65" t="s">
        <v>398</v>
      </c>
      <c r="CG600" s="78">
        <v>715.32</v>
      </c>
      <c r="CH600" s="78">
        <v>798.18</v>
      </c>
      <c r="CI600" s="78">
        <v>764.7</v>
      </c>
      <c r="CJ600" s="78"/>
      <c r="CK600" s="78"/>
      <c r="CL600" s="79"/>
      <c r="CM600" s="65" t="s">
        <v>399</v>
      </c>
      <c r="CN600" s="78">
        <v>659.56</v>
      </c>
      <c r="CO600" s="78">
        <v>732.47</v>
      </c>
      <c r="CP600" s="78">
        <v>746.91</v>
      </c>
      <c r="CQ600" s="78">
        <v>535.38</v>
      </c>
      <c r="CR600" s="78"/>
      <c r="CS600" s="79">
        <v>673.46</v>
      </c>
      <c r="CT600" s="65" t="s">
        <v>400</v>
      </c>
      <c r="CU600" s="78">
        <v>680.8</v>
      </c>
      <c r="CV600" s="78">
        <v>825.27</v>
      </c>
      <c r="CW600" s="78">
        <v>736.01</v>
      </c>
      <c r="CX600" s="78">
        <v>575.16</v>
      </c>
      <c r="CY600" s="78"/>
      <c r="CZ600" s="79"/>
      <c r="DA600" s="82"/>
      <c r="DB600" s="68"/>
      <c r="DC600" s="78"/>
      <c r="DD600" s="78"/>
      <c r="DE600" s="78"/>
      <c r="DF600" s="78"/>
      <c r="DG600" s="78"/>
      <c r="DH600" s="79"/>
      <c r="DI600" s="65" t="s">
        <v>402</v>
      </c>
      <c r="DJ600" s="68">
        <v>3.5260930888575499E-3</v>
      </c>
      <c r="DK600" s="78">
        <v>693.24</v>
      </c>
      <c r="DL600" s="78">
        <v>786.44</v>
      </c>
      <c r="DM600" s="78">
        <v>786.44</v>
      </c>
      <c r="DN600" s="78">
        <v>530.14</v>
      </c>
      <c r="DO600" s="78"/>
      <c r="DP600" s="79">
        <v>605.53</v>
      </c>
      <c r="DQ600" s="65" t="s">
        <v>403</v>
      </c>
      <c r="DR600" s="78">
        <v>768.8</v>
      </c>
      <c r="DS600" s="78">
        <v>798.34</v>
      </c>
      <c r="DT600" s="78">
        <v>863.14</v>
      </c>
      <c r="DU600" s="78">
        <v>761</v>
      </c>
      <c r="DV600" s="78"/>
      <c r="DW600" s="79"/>
      <c r="DX600" s="65" t="s">
        <v>404</v>
      </c>
      <c r="DY600" s="78">
        <v>715.05</v>
      </c>
      <c r="DZ600" s="78">
        <v>791.59</v>
      </c>
      <c r="EA600" s="78">
        <v>783.59</v>
      </c>
      <c r="EB600" s="78">
        <v>564.98</v>
      </c>
      <c r="EC600" s="78"/>
      <c r="ED600" s="79">
        <v>579.55999999999995</v>
      </c>
      <c r="EE600" s="65" t="s">
        <v>405</v>
      </c>
      <c r="EF600" s="68">
        <v>0.28962001853568098</v>
      </c>
      <c r="EG600" s="78">
        <v>729.35</v>
      </c>
      <c r="EH600" s="78">
        <v>782.84</v>
      </c>
      <c r="EI600" s="78">
        <v>697.16</v>
      </c>
      <c r="EJ600" s="78"/>
      <c r="EK600" s="78">
        <v>447.95</v>
      </c>
      <c r="EL600" s="79">
        <v>405.65</v>
      </c>
      <c r="EM600" s="65" t="s">
        <v>406</v>
      </c>
      <c r="EN600" s="78">
        <v>687.5</v>
      </c>
      <c r="EO600" s="78">
        <v>774.83</v>
      </c>
      <c r="EP600" s="78">
        <v>722.39</v>
      </c>
      <c r="EQ600" s="78"/>
      <c r="ER600" s="78"/>
      <c r="ES600" s="79">
        <v>628.21</v>
      </c>
      <c r="ET600" s="65" t="s">
        <v>407</v>
      </c>
      <c r="EU600" s="68">
        <v>1.4361625736033301</v>
      </c>
      <c r="EV600" s="78">
        <v>671</v>
      </c>
      <c r="EW600" s="78">
        <v>774.71</v>
      </c>
      <c r="EX600" s="78">
        <v>774.71</v>
      </c>
      <c r="EY600" s="78"/>
      <c r="EZ600" s="78"/>
      <c r="FA600" s="79">
        <v>401.29</v>
      </c>
      <c r="FB600" s="65" t="s">
        <v>408</v>
      </c>
      <c r="FC600" s="78">
        <v>810.28</v>
      </c>
      <c r="FD600" s="78">
        <v>787.09</v>
      </c>
      <c r="FE600" s="78">
        <v>747.74</v>
      </c>
      <c r="FF600" s="78"/>
      <c r="FG600" s="78"/>
      <c r="FH600" s="79"/>
      <c r="FI600" s="65" t="s">
        <v>409</v>
      </c>
      <c r="FJ600" s="78">
        <v>722.3</v>
      </c>
      <c r="FK600" s="78">
        <v>783.96</v>
      </c>
      <c r="FL600" s="78">
        <v>454.25</v>
      </c>
      <c r="FM600" s="78">
        <v>475.53</v>
      </c>
      <c r="FN600" s="78"/>
      <c r="FO600" s="79">
        <v>575.29</v>
      </c>
      <c r="FP600" s="65" t="s">
        <v>410</v>
      </c>
      <c r="FQ600" s="68">
        <v>0.23977365367093501</v>
      </c>
      <c r="FR600" s="78">
        <v>684.96</v>
      </c>
      <c r="FS600" s="78">
        <v>749.83</v>
      </c>
      <c r="FT600" s="78">
        <v>702.48</v>
      </c>
      <c r="FU600" s="78">
        <v>600.78</v>
      </c>
      <c r="FV600" s="78">
        <v>504.93</v>
      </c>
      <c r="FW600" s="79">
        <v>419.76</v>
      </c>
      <c r="FX600" s="65" t="s">
        <v>411</v>
      </c>
      <c r="FY600" s="78">
        <v>705.01</v>
      </c>
      <c r="FZ600" s="78">
        <v>810.85</v>
      </c>
      <c r="GA600" s="78">
        <v>765.26</v>
      </c>
      <c r="GB600" s="78">
        <v>704.7</v>
      </c>
      <c r="GC600" s="78"/>
      <c r="GD600" s="79">
        <v>599.01</v>
      </c>
      <c r="GE600" s="65" t="s">
        <v>412</v>
      </c>
      <c r="GF600" s="68">
        <v>0.22078466871260499</v>
      </c>
      <c r="GG600" s="78">
        <v>654.80999999999995</v>
      </c>
      <c r="GH600" s="78">
        <v>762.73</v>
      </c>
      <c r="GI600" s="78">
        <v>694.92</v>
      </c>
      <c r="GJ600" s="78">
        <v>618.20000000000005</v>
      </c>
      <c r="GK600" s="78"/>
      <c r="GL600" s="79">
        <v>472.28</v>
      </c>
      <c r="GM600" s="65" t="s">
        <v>413</v>
      </c>
      <c r="GN600" s="68">
        <v>0.11653789229568</v>
      </c>
      <c r="GO600" s="78">
        <v>674.29</v>
      </c>
      <c r="GP600" s="78">
        <v>807.23</v>
      </c>
      <c r="GQ600" s="78">
        <v>679.67</v>
      </c>
      <c r="GR600" s="78">
        <v>576.98</v>
      </c>
      <c r="GS600" s="78"/>
      <c r="GT600" s="79"/>
      <c r="GU600" s="65" t="s">
        <v>414</v>
      </c>
      <c r="GV600" s="68">
        <v>1</v>
      </c>
      <c r="GW600" s="78">
        <v>673.5</v>
      </c>
      <c r="GX600" s="78">
        <v>745.74</v>
      </c>
      <c r="GY600" s="78">
        <v>704.17</v>
      </c>
      <c r="GZ600" s="78">
        <v>577</v>
      </c>
      <c r="HA600" s="78"/>
      <c r="HB600" s="79">
        <v>609.48</v>
      </c>
      <c r="HC600" s="65" t="s">
        <v>415</v>
      </c>
      <c r="HD600" s="68">
        <v>1</v>
      </c>
      <c r="HE600" s="78">
        <v>701.5</v>
      </c>
      <c r="HF600" s="78">
        <v>802.28</v>
      </c>
      <c r="HG600" s="78"/>
      <c r="HH600" s="78">
        <v>580</v>
      </c>
      <c r="HI600" s="78">
        <v>573.36</v>
      </c>
      <c r="HJ600" s="79">
        <v>516.72</v>
      </c>
      <c r="HK600" s="85" t="s">
        <v>416</v>
      </c>
      <c r="HL600" s="68">
        <v>1.24688279301746</v>
      </c>
      <c r="HM600" s="78">
        <v>681.07</v>
      </c>
      <c r="HN600" s="78">
        <v>750.24</v>
      </c>
      <c r="HO600" s="78">
        <v>696.3</v>
      </c>
      <c r="HP600" s="78"/>
      <c r="HQ600" s="78"/>
      <c r="HR600" s="79"/>
    </row>
    <row r="601" spans="1:226" x14ac:dyDescent="0.25">
      <c r="A601" s="81">
        <v>41218</v>
      </c>
      <c r="B601" s="82" t="s">
        <v>387</v>
      </c>
      <c r="C601" s="83">
        <v>698.19021122281424</v>
      </c>
      <c r="D601" s="83">
        <v>774.9191052040635</v>
      </c>
      <c r="E601" s="83">
        <v>750.38907261579914</v>
      </c>
      <c r="F601" s="83">
        <v>580.1565048125774</v>
      </c>
      <c r="G601" s="83">
        <v>513.80739130434779</v>
      </c>
      <c r="H601" s="84">
        <v>504.82255559370168</v>
      </c>
      <c r="I601" s="82" t="s">
        <v>388</v>
      </c>
      <c r="J601" s="83">
        <v>698.48602152089529</v>
      </c>
      <c r="K601" s="83">
        <v>775.59434212302176</v>
      </c>
      <c r="L601" s="83">
        <v>752.03988959158016</v>
      </c>
      <c r="M601" s="83">
        <v>580.37166710345753</v>
      </c>
      <c r="N601" s="83"/>
      <c r="O601" s="84">
        <v>571.59729095508328</v>
      </c>
      <c r="P601" s="65" t="s">
        <v>389</v>
      </c>
      <c r="Q601" s="78">
        <v>653.42999999999995</v>
      </c>
      <c r="R601" s="78">
        <v>744.77</v>
      </c>
      <c r="S601" s="78">
        <v>728.42</v>
      </c>
      <c r="T601" s="78">
        <v>531</v>
      </c>
      <c r="U601" s="78"/>
      <c r="V601" s="79"/>
      <c r="W601" s="65" t="s">
        <v>390</v>
      </c>
      <c r="X601" s="78">
        <v>691.39</v>
      </c>
      <c r="Y601" s="78">
        <v>803.55</v>
      </c>
      <c r="Z601" s="78">
        <v>731.68</v>
      </c>
      <c r="AA601" s="78">
        <v>487.64</v>
      </c>
      <c r="AB601" s="78"/>
      <c r="AC601" s="79">
        <v>643.79999999999995</v>
      </c>
      <c r="AD601" s="65" t="s">
        <v>391</v>
      </c>
      <c r="AE601" s="68">
        <v>0.51129972389814904</v>
      </c>
      <c r="AF601" s="78">
        <v>749.05</v>
      </c>
      <c r="AG601" s="78">
        <v>781.43</v>
      </c>
      <c r="AH601" s="78">
        <v>752.12</v>
      </c>
      <c r="AI601" s="78"/>
      <c r="AJ601" s="78"/>
      <c r="AK601" s="79">
        <v>491.11</v>
      </c>
      <c r="AL601" s="69" t="s">
        <v>392</v>
      </c>
      <c r="AM601" s="70">
        <v>1</v>
      </c>
      <c r="AN601" s="78">
        <v>738.45</v>
      </c>
      <c r="AO601" s="78">
        <v>823.27</v>
      </c>
      <c r="AP601" s="78">
        <v>778.64</v>
      </c>
      <c r="AQ601" s="78">
        <v>744.7</v>
      </c>
      <c r="AR601" s="78"/>
      <c r="AS601" s="79"/>
      <c r="AT601" s="65" t="s">
        <v>393</v>
      </c>
      <c r="AU601" s="68">
        <v>3.9629071887136401E-2</v>
      </c>
      <c r="AV601" s="78">
        <v>705.33</v>
      </c>
      <c r="AW601" s="78">
        <v>782.31</v>
      </c>
      <c r="AX601" s="78">
        <v>705.27</v>
      </c>
      <c r="AY601" s="78">
        <v>459.97</v>
      </c>
      <c r="AZ601" s="78"/>
      <c r="BA601" s="79">
        <v>503.06</v>
      </c>
      <c r="BB601" s="65" t="s">
        <v>394</v>
      </c>
      <c r="BC601" s="78">
        <v>691.72</v>
      </c>
      <c r="BD601" s="78">
        <v>797.67</v>
      </c>
      <c r="BE601" s="78">
        <v>752.54</v>
      </c>
      <c r="BF601" s="78"/>
      <c r="BG601" s="78"/>
      <c r="BH601" s="79">
        <v>565.88</v>
      </c>
      <c r="BI601" s="65" t="s">
        <v>395</v>
      </c>
      <c r="BJ601" s="68">
        <v>0.13406802611645099</v>
      </c>
      <c r="BK601" s="78">
        <v>715.25</v>
      </c>
      <c r="BL601" s="78">
        <v>788.72</v>
      </c>
      <c r="BM601" s="78">
        <v>839.59</v>
      </c>
      <c r="BN601" s="78">
        <v>579.30999999999995</v>
      </c>
      <c r="BO601" s="78"/>
      <c r="BP601" s="79"/>
      <c r="BQ601" s="65" t="s">
        <v>396</v>
      </c>
      <c r="BR601" s="68">
        <v>1</v>
      </c>
      <c r="BS601" s="78">
        <v>675.56</v>
      </c>
      <c r="BT601" s="78">
        <v>758.75</v>
      </c>
      <c r="BU601" s="78">
        <v>744.05</v>
      </c>
      <c r="BV601" s="78"/>
      <c r="BW601" s="78"/>
      <c r="BX601" s="79">
        <v>575.91</v>
      </c>
      <c r="BY601" s="65" t="s">
        <v>397</v>
      </c>
      <c r="BZ601" s="78">
        <v>677.02</v>
      </c>
      <c r="CA601" s="78">
        <v>760.6</v>
      </c>
      <c r="CB601" s="78">
        <v>717.5</v>
      </c>
      <c r="CC601" s="78">
        <v>576.87</v>
      </c>
      <c r="CD601" s="78"/>
      <c r="CE601" s="79">
        <v>616.30999999999995</v>
      </c>
      <c r="CF601" s="65" t="s">
        <v>398</v>
      </c>
      <c r="CG601" s="78">
        <v>721.02</v>
      </c>
      <c r="CH601" s="78">
        <v>799.8</v>
      </c>
      <c r="CI601" s="78">
        <v>761.45</v>
      </c>
      <c r="CJ601" s="78"/>
      <c r="CK601" s="78"/>
      <c r="CL601" s="79"/>
      <c r="CM601" s="65" t="s">
        <v>399</v>
      </c>
      <c r="CN601" s="78">
        <v>658.97</v>
      </c>
      <c r="CO601" s="78">
        <v>737.99</v>
      </c>
      <c r="CP601" s="78">
        <v>757.36</v>
      </c>
      <c r="CQ601" s="78">
        <v>541.54999999999995</v>
      </c>
      <c r="CR601" s="78"/>
      <c r="CS601" s="79">
        <v>671.2</v>
      </c>
      <c r="CT601" s="65" t="s">
        <v>400</v>
      </c>
      <c r="CU601" s="78">
        <v>697.89</v>
      </c>
      <c r="CV601" s="78">
        <v>840.63</v>
      </c>
      <c r="CW601" s="78">
        <v>743.19</v>
      </c>
      <c r="CX601" s="78">
        <v>575.33000000000004</v>
      </c>
      <c r="CY601" s="78"/>
      <c r="CZ601" s="79"/>
      <c r="DA601" s="82"/>
      <c r="DB601" s="68"/>
      <c r="DC601" s="78"/>
      <c r="DD601" s="78"/>
      <c r="DE601" s="78"/>
      <c r="DF601" s="78"/>
      <c r="DG601" s="78"/>
      <c r="DH601" s="79"/>
      <c r="DI601" s="65" t="s">
        <v>402</v>
      </c>
      <c r="DJ601" s="68">
        <v>3.53882086488782E-3</v>
      </c>
      <c r="DK601" s="78">
        <v>717.84</v>
      </c>
      <c r="DL601" s="78">
        <v>794.12</v>
      </c>
      <c r="DM601" s="78">
        <v>794.12</v>
      </c>
      <c r="DN601" s="78">
        <v>570.64</v>
      </c>
      <c r="DO601" s="78"/>
      <c r="DP601" s="79">
        <v>609.20000000000005</v>
      </c>
      <c r="DQ601" s="65" t="s">
        <v>403</v>
      </c>
      <c r="DR601" s="78">
        <v>711.22</v>
      </c>
      <c r="DS601" s="78">
        <v>744.33</v>
      </c>
      <c r="DT601" s="78">
        <v>859.85</v>
      </c>
      <c r="DU601" s="78">
        <v>762.11</v>
      </c>
      <c r="DV601" s="78"/>
      <c r="DW601" s="79"/>
      <c r="DX601" s="65" t="s">
        <v>404</v>
      </c>
      <c r="DY601" s="78">
        <v>728.91</v>
      </c>
      <c r="DZ601" s="78">
        <v>800.58</v>
      </c>
      <c r="EA601" s="78">
        <v>795.24</v>
      </c>
      <c r="EB601" s="78">
        <v>571.27</v>
      </c>
      <c r="EC601" s="78"/>
      <c r="ED601" s="79">
        <v>564.03</v>
      </c>
      <c r="EE601" s="65" t="s">
        <v>405</v>
      </c>
      <c r="EF601" s="68">
        <v>0.28962001853568098</v>
      </c>
      <c r="EG601" s="78">
        <v>745.79</v>
      </c>
      <c r="EH601" s="78">
        <v>792.9</v>
      </c>
      <c r="EI601" s="78">
        <v>690.94</v>
      </c>
      <c r="EJ601" s="78"/>
      <c r="EK601" s="78">
        <v>458.85</v>
      </c>
      <c r="EL601" s="79">
        <v>404.21</v>
      </c>
      <c r="EM601" s="65" t="s">
        <v>406</v>
      </c>
      <c r="EN601" s="78">
        <v>687.5</v>
      </c>
      <c r="EO601" s="78">
        <v>774.83</v>
      </c>
      <c r="EP601" s="78">
        <v>722.39</v>
      </c>
      <c r="EQ601" s="78"/>
      <c r="ER601" s="78"/>
      <c r="ES601" s="79">
        <v>628.21</v>
      </c>
      <c r="ET601" s="65" t="s">
        <v>407</v>
      </c>
      <c r="EU601" s="68">
        <v>1.4363688595231301</v>
      </c>
      <c r="EV601" s="78">
        <v>690.09</v>
      </c>
      <c r="EW601" s="78">
        <v>780.75</v>
      </c>
      <c r="EX601" s="78">
        <v>780.75</v>
      </c>
      <c r="EY601" s="78"/>
      <c r="EZ601" s="78"/>
      <c r="FA601" s="79">
        <v>406.1</v>
      </c>
      <c r="FB601" s="65" t="s">
        <v>408</v>
      </c>
      <c r="FC601" s="78">
        <v>810.28</v>
      </c>
      <c r="FD601" s="78">
        <v>787.09</v>
      </c>
      <c r="FE601" s="78">
        <v>747.74</v>
      </c>
      <c r="FF601" s="78"/>
      <c r="FG601" s="78"/>
      <c r="FH601" s="79"/>
      <c r="FI601" s="65" t="s">
        <v>409</v>
      </c>
      <c r="FJ601" s="78">
        <v>728.91</v>
      </c>
      <c r="FK601" s="78">
        <v>788.92</v>
      </c>
      <c r="FL601" s="78">
        <v>454.25</v>
      </c>
      <c r="FM601" s="78">
        <v>478.53</v>
      </c>
      <c r="FN601" s="78"/>
      <c r="FO601" s="79">
        <v>568.66999999999996</v>
      </c>
      <c r="FP601" s="65" t="s">
        <v>410</v>
      </c>
      <c r="FQ601" s="68">
        <v>0.24256537136758299</v>
      </c>
      <c r="FR601" s="78">
        <v>706.82</v>
      </c>
      <c r="FS601" s="78">
        <v>763.28</v>
      </c>
      <c r="FT601" s="78">
        <v>706.34</v>
      </c>
      <c r="FU601" s="78">
        <v>606.22</v>
      </c>
      <c r="FV601" s="78">
        <v>514.04</v>
      </c>
      <c r="FW601" s="79">
        <v>421.06</v>
      </c>
      <c r="FX601" s="65" t="s">
        <v>411</v>
      </c>
      <c r="FY601" s="78">
        <v>703.38</v>
      </c>
      <c r="FZ601" s="78">
        <v>811.66</v>
      </c>
      <c r="GA601" s="78">
        <v>767.7</v>
      </c>
      <c r="GB601" s="78">
        <v>710.01</v>
      </c>
      <c r="GC601" s="78"/>
      <c r="GD601" s="79">
        <v>586.80999999999995</v>
      </c>
      <c r="GE601" s="65" t="s">
        <v>412</v>
      </c>
      <c r="GF601" s="68">
        <v>0.2210433244916</v>
      </c>
      <c r="GG601" s="78">
        <v>668.9</v>
      </c>
      <c r="GH601" s="78">
        <v>776.03</v>
      </c>
      <c r="GI601" s="78">
        <v>699.27</v>
      </c>
      <c r="GJ601" s="78">
        <v>636.6</v>
      </c>
      <c r="GK601" s="78"/>
      <c r="GL601" s="79">
        <v>475.52</v>
      </c>
      <c r="GM601" s="65" t="s">
        <v>413</v>
      </c>
      <c r="GN601" s="68">
        <v>0.116699731590617</v>
      </c>
      <c r="GO601" s="78">
        <v>670.56</v>
      </c>
      <c r="GP601" s="78">
        <v>808.36</v>
      </c>
      <c r="GQ601" s="78">
        <v>678.19</v>
      </c>
      <c r="GR601" s="78">
        <v>574.98</v>
      </c>
      <c r="GS601" s="78"/>
      <c r="GT601" s="79"/>
      <c r="GU601" s="65" t="s">
        <v>414</v>
      </c>
      <c r="GV601" s="68">
        <v>1</v>
      </c>
      <c r="GW601" s="78">
        <v>673.5</v>
      </c>
      <c r="GX601" s="78">
        <v>745.74</v>
      </c>
      <c r="GY601" s="78">
        <v>704.17</v>
      </c>
      <c r="GZ601" s="78">
        <v>577</v>
      </c>
      <c r="HA601" s="78"/>
      <c r="HB601" s="79">
        <v>609.48</v>
      </c>
      <c r="HC601" s="65" t="s">
        <v>415</v>
      </c>
      <c r="HD601" s="68">
        <v>1</v>
      </c>
      <c r="HE601" s="78">
        <v>722.33</v>
      </c>
      <c r="HF601" s="78">
        <v>810.62</v>
      </c>
      <c r="HG601" s="78"/>
      <c r="HH601" s="78">
        <v>580</v>
      </c>
      <c r="HI601" s="78">
        <v>573.36</v>
      </c>
      <c r="HJ601" s="79">
        <v>516.72</v>
      </c>
      <c r="HK601" s="85" t="s">
        <v>416</v>
      </c>
      <c r="HL601" s="68">
        <v>1.2501562695336901</v>
      </c>
      <c r="HM601" s="78">
        <v>696.89</v>
      </c>
      <c r="HN601" s="78">
        <v>762.73</v>
      </c>
      <c r="HO601" s="78">
        <v>690.61</v>
      </c>
      <c r="HP601" s="78"/>
      <c r="HQ601" s="78"/>
      <c r="HR601" s="79"/>
    </row>
    <row r="602" spans="1:226" x14ac:dyDescent="0.25">
      <c r="A602" s="81">
        <v>41211</v>
      </c>
      <c r="B602" s="82" t="s">
        <v>387</v>
      </c>
      <c r="C602" s="83">
        <v>709.05383649347618</v>
      </c>
      <c r="D602" s="83">
        <v>780.82460725170392</v>
      </c>
      <c r="E602" s="83">
        <v>748.67659373018091</v>
      </c>
      <c r="F602" s="83">
        <v>586.04173605936205</v>
      </c>
      <c r="G602" s="83">
        <v>517.53016304347818</v>
      </c>
      <c r="H602" s="84">
        <v>502.89768830576241</v>
      </c>
      <c r="I602" s="82" t="s">
        <v>388</v>
      </c>
      <c r="J602" s="83">
        <v>712.09864937663724</v>
      </c>
      <c r="K602" s="83">
        <v>783.04648866745379</v>
      </c>
      <c r="L602" s="83">
        <v>749.0942208519358</v>
      </c>
      <c r="M602" s="83">
        <v>585.19860016689063</v>
      </c>
      <c r="N602" s="83"/>
      <c r="O602" s="84">
        <v>569.38807343802034</v>
      </c>
      <c r="P602" s="65" t="s">
        <v>389</v>
      </c>
      <c r="Q602" s="78">
        <v>663.43</v>
      </c>
      <c r="R602" s="78">
        <v>748.1</v>
      </c>
      <c r="S602" s="78">
        <v>740.73</v>
      </c>
      <c r="T602" s="78">
        <v>538</v>
      </c>
      <c r="U602" s="78"/>
      <c r="V602" s="79"/>
      <c r="W602" s="65" t="s">
        <v>390</v>
      </c>
      <c r="X602" s="78">
        <v>697.42</v>
      </c>
      <c r="Y602" s="78">
        <v>782.23</v>
      </c>
      <c r="Z602" s="78">
        <v>720.52</v>
      </c>
      <c r="AA602" s="78">
        <v>486.51</v>
      </c>
      <c r="AB602" s="78"/>
      <c r="AC602" s="79">
        <v>643.79999999999995</v>
      </c>
      <c r="AD602" s="65" t="s">
        <v>391</v>
      </c>
      <c r="AE602" s="68">
        <v>0.51129972389814904</v>
      </c>
      <c r="AF602" s="78">
        <v>754.9</v>
      </c>
      <c r="AG602" s="78">
        <v>787.52</v>
      </c>
      <c r="AH602" s="78">
        <v>752.12</v>
      </c>
      <c r="AI602" s="78"/>
      <c r="AJ602" s="78"/>
      <c r="AK602" s="79">
        <v>488.67</v>
      </c>
      <c r="AL602" s="69" t="s">
        <v>392</v>
      </c>
      <c r="AM602" s="70">
        <v>1</v>
      </c>
      <c r="AN602" s="78">
        <v>764.11</v>
      </c>
      <c r="AO602" s="78">
        <v>833.12</v>
      </c>
      <c r="AP602" s="78">
        <v>791.68</v>
      </c>
      <c r="AQ602" s="78">
        <v>744.7</v>
      </c>
      <c r="AR602" s="78"/>
      <c r="AS602" s="79"/>
      <c r="AT602" s="65" t="s">
        <v>393</v>
      </c>
      <c r="AU602" s="68">
        <v>3.9966428200311703E-2</v>
      </c>
      <c r="AV602" s="78">
        <v>726.96</v>
      </c>
      <c r="AW602" s="78">
        <v>793.33</v>
      </c>
      <c r="AX602" s="78">
        <v>724.49</v>
      </c>
      <c r="AY602" s="78">
        <v>472.64</v>
      </c>
      <c r="AZ602" s="78"/>
      <c r="BA602" s="79">
        <v>506.31</v>
      </c>
      <c r="BB602" s="65" t="s">
        <v>394</v>
      </c>
      <c r="BC602" s="78">
        <v>700.12</v>
      </c>
      <c r="BD602" s="78">
        <v>804.39</v>
      </c>
      <c r="BE602" s="78">
        <v>740.5</v>
      </c>
      <c r="BF602" s="78"/>
      <c r="BG602" s="78"/>
      <c r="BH602" s="79">
        <v>566.89</v>
      </c>
      <c r="BI602" s="65" t="s">
        <v>395</v>
      </c>
      <c r="BJ602" s="68">
        <v>0.13405364827003799</v>
      </c>
      <c r="BK602" s="78">
        <v>717.32</v>
      </c>
      <c r="BL602" s="78">
        <v>797.22</v>
      </c>
      <c r="BM602" s="78">
        <v>848.08</v>
      </c>
      <c r="BN602" s="78">
        <v>579.25</v>
      </c>
      <c r="BO602" s="78"/>
      <c r="BP602" s="79"/>
      <c r="BQ602" s="65" t="s">
        <v>396</v>
      </c>
      <c r="BR602" s="68">
        <v>1</v>
      </c>
      <c r="BS602" s="78">
        <v>682.23</v>
      </c>
      <c r="BT602" s="78">
        <v>761.25</v>
      </c>
      <c r="BU602" s="78">
        <v>774.05</v>
      </c>
      <c r="BV602" s="78"/>
      <c r="BW602" s="78"/>
      <c r="BX602" s="79">
        <v>575.91</v>
      </c>
      <c r="BY602" s="65" t="s">
        <v>397</v>
      </c>
      <c r="BZ602" s="78">
        <v>687.39</v>
      </c>
      <c r="CA602" s="78">
        <v>777.75</v>
      </c>
      <c r="CB602" s="78">
        <v>729.06</v>
      </c>
      <c r="CC602" s="78">
        <v>581.47</v>
      </c>
      <c r="CD602" s="78"/>
      <c r="CE602" s="79">
        <v>617.36</v>
      </c>
      <c r="CF602" s="65" t="s">
        <v>398</v>
      </c>
      <c r="CG602" s="78">
        <v>744.59</v>
      </c>
      <c r="CH602" s="78">
        <v>812.81</v>
      </c>
      <c r="CI602" s="78">
        <v>770.39</v>
      </c>
      <c r="CJ602" s="78"/>
      <c r="CK602" s="78"/>
      <c r="CL602" s="79"/>
      <c r="CM602" s="65" t="s">
        <v>399</v>
      </c>
      <c r="CN602" s="78">
        <v>673.6</v>
      </c>
      <c r="CO602" s="78">
        <v>742.34</v>
      </c>
      <c r="CP602" s="78">
        <v>759.54</v>
      </c>
      <c r="CQ602" s="78">
        <v>548.44000000000005</v>
      </c>
      <c r="CR602" s="78"/>
      <c r="CS602" s="79">
        <v>666.19</v>
      </c>
      <c r="CT602" s="65" t="s">
        <v>400</v>
      </c>
      <c r="CU602" s="78">
        <v>718.71</v>
      </c>
      <c r="CV602" s="78">
        <v>860.07</v>
      </c>
      <c r="CW602" s="78">
        <v>761.03</v>
      </c>
      <c r="CX602" s="78">
        <v>577.91</v>
      </c>
      <c r="CY602" s="78"/>
      <c r="CZ602" s="79"/>
      <c r="DA602" s="82"/>
      <c r="DB602" s="68"/>
      <c r="DC602" s="78"/>
      <c r="DD602" s="78"/>
      <c r="DE602" s="78"/>
      <c r="DF602" s="78"/>
      <c r="DG602" s="78"/>
      <c r="DH602" s="79"/>
      <c r="DI602" s="65" t="s">
        <v>402</v>
      </c>
      <c r="DJ602" s="68">
        <v>3.5071721670816799E-3</v>
      </c>
      <c r="DK602" s="78">
        <v>738.55</v>
      </c>
      <c r="DL602" s="78">
        <v>799.01</v>
      </c>
      <c r="DM602" s="78">
        <v>799.01</v>
      </c>
      <c r="DN602" s="78">
        <v>549.6</v>
      </c>
      <c r="DO602" s="78"/>
      <c r="DP602" s="79">
        <v>603.1</v>
      </c>
      <c r="DQ602" s="65" t="s">
        <v>403</v>
      </c>
      <c r="DR602" s="78">
        <v>711.22</v>
      </c>
      <c r="DS602" s="78">
        <v>744.33</v>
      </c>
      <c r="DT602" s="78">
        <v>876.49</v>
      </c>
      <c r="DU602" s="78">
        <v>772.21</v>
      </c>
      <c r="DV602" s="78"/>
      <c r="DW602" s="79"/>
      <c r="DX602" s="65" t="s">
        <v>404</v>
      </c>
      <c r="DY602" s="78">
        <v>755.39</v>
      </c>
      <c r="DZ602" s="78">
        <v>813.83</v>
      </c>
      <c r="EA602" s="78">
        <v>803.64</v>
      </c>
      <c r="EB602" s="78">
        <v>577.52</v>
      </c>
      <c r="EC602" s="78"/>
      <c r="ED602" s="79">
        <v>560.15</v>
      </c>
      <c r="EE602" s="65" t="s">
        <v>405</v>
      </c>
      <c r="EF602" s="68">
        <v>0.28962001853568098</v>
      </c>
      <c r="EG602" s="78">
        <v>746.71</v>
      </c>
      <c r="EH602" s="78">
        <v>794.47</v>
      </c>
      <c r="EI602" s="78">
        <v>702.91</v>
      </c>
      <c r="EJ602" s="78"/>
      <c r="EK602" s="78">
        <v>458.85</v>
      </c>
      <c r="EL602" s="79">
        <v>400.52</v>
      </c>
      <c r="EM602" s="65" t="s">
        <v>406</v>
      </c>
      <c r="EN602" s="78">
        <v>711.05</v>
      </c>
      <c r="EO602" s="78">
        <v>774.83</v>
      </c>
      <c r="EP602" s="78">
        <v>722.39</v>
      </c>
      <c r="EQ602" s="78"/>
      <c r="ER602" s="78"/>
      <c r="ES602" s="79">
        <v>606.87</v>
      </c>
      <c r="ET602" s="65" t="s">
        <v>407</v>
      </c>
      <c r="EU602" s="68">
        <v>1.43657520471197</v>
      </c>
      <c r="EV602" s="78">
        <v>708</v>
      </c>
      <c r="EW602" s="78">
        <v>786.8</v>
      </c>
      <c r="EX602" s="78">
        <v>805.98</v>
      </c>
      <c r="EY602" s="78"/>
      <c r="EZ602" s="78"/>
      <c r="FA602" s="79">
        <v>406.16</v>
      </c>
      <c r="FB602" s="65" t="s">
        <v>408</v>
      </c>
      <c r="FC602" s="78">
        <v>827.23</v>
      </c>
      <c r="FD602" s="78">
        <v>778.62</v>
      </c>
      <c r="FE602" s="78">
        <v>747.74</v>
      </c>
      <c r="FF602" s="78"/>
      <c r="FG602" s="78"/>
      <c r="FH602" s="79"/>
      <c r="FI602" s="65" t="s">
        <v>409</v>
      </c>
      <c r="FJ602" s="78">
        <v>730.56</v>
      </c>
      <c r="FK602" s="78">
        <v>791.4</v>
      </c>
      <c r="FL602" s="78">
        <v>454.25</v>
      </c>
      <c r="FM602" s="78">
        <v>486.53</v>
      </c>
      <c r="FN602" s="78"/>
      <c r="FO602" s="79">
        <v>567.85</v>
      </c>
      <c r="FP602" s="65" t="s">
        <v>410</v>
      </c>
      <c r="FQ602" s="68">
        <v>0.241027742293138</v>
      </c>
      <c r="FR602" s="78">
        <v>718.37</v>
      </c>
      <c r="FS602" s="78">
        <v>759.71</v>
      </c>
      <c r="FT602" s="78">
        <v>723.26</v>
      </c>
      <c r="FU602" s="78">
        <v>603.07000000000005</v>
      </c>
      <c r="FV602" s="78">
        <v>517.91</v>
      </c>
      <c r="FW602" s="79">
        <v>419.59</v>
      </c>
      <c r="FX602" s="65" t="s">
        <v>411</v>
      </c>
      <c r="FY602" s="78">
        <v>716.39</v>
      </c>
      <c r="FZ602" s="78">
        <v>819.79</v>
      </c>
      <c r="GA602" s="78">
        <v>777.46</v>
      </c>
      <c r="GB602" s="78">
        <v>716.21</v>
      </c>
      <c r="GC602" s="78"/>
      <c r="GD602" s="79">
        <v>586</v>
      </c>
      <c r="GE602" s="65" t="s">
        <v>412</v>
      </c>
      <c r="GF602" s="68">
        <v>0.21984786527722799</v>
      </c>
      <c r="GG602" s="78">
        <v>689.86</v>
      </c>
      <c r="GH602" s="78">
        <v>784.48</v>
      </c>
      <c r="GI602" s="78">
        <v>703.51</v>
      </c>
      <c r="GJ602" s="78">
        <v>659.54</v>
      </c>
      <c r="GK602" s="78"/>
      <c r="GL602" s="79">
        <v>474.09</v>
      </c>
      <c r="GM602" s="65" t="s">
        <v>413</v>
      </c>
      <c r="GN602" s="68">
        <v>0.11598371588629</v>
      </c>
      <c r="GO602" s="78">
        <v>666.44</v>
      </c>
      <c r="GP602" s="78">
        <v>817.31</v>
      </c>
      <c r="GQ602" s="78">
        <v>711.42</v>
      </c>
      <c r="GR602" s="78">
        <v>592.79</v>
      </c>
      <c r="GS602" s="78"/>
      <c r="GT602" s="79"/>
      <c r="GU602" s="65" t="s">
        <v>414</v>
      </c>
      <c r="GV602" s="68">
        <v>1</v>
      </c>
      <c r="GW602" s="78">
        <v>732.66</v>
      </c>
      <c r="GX602" s="78">
        <v>763.24</v>
      </c>
      <c r="GY602" s="78">
        <v>714.17</v>
      </c>
      <c r="GZ602" s="78">
        <v>619</v>
      </c>
      <c r="HA602" s="78"/>
      <c r="HB602" s="79">
        <v>609.48</v>
      </c>
      <c r="HC602" s="65" t="s">
        <v>415</v>
      </c>
      <c r="HD602" s="68">
        <v>1</v>
      </c>
      <c r="HE602" s="78">
        <v>729</v>
      </c>
      <c r="HF602" s="78">
        <v>811.45</v>
      </c>
      <c r="HG602" s="78"/>
      <c r="HH602" s="78">
        <v>580</v>
      </c>
      <c r="HI602" s="78">
        <v>573.36</v>
      </c>
      <c r="HJ602" s="79">
        <v>516.72</v>
      </c>
      <c r="HK602" s="85" t="s">
        <v>416</v>
      </c>
      <c r="HL602" s="68">
        <v>1.2429308308992599</v>
      </c>
      <c r="HM602" s="78">
        <v>698.56</v>
      </c>
      <c r="HN602" s="78">
        <v>760.86</v>
      </c>
      <c r="HO602" s="78">
        <v>705.49</v>
      </c>
      <c r="HP602" s="78"/>
      <c r="HQ602" s="78"/>
      <c r="HR602" s="79"/>
    </row>
    <row r="603" spans="1:226" x14ac:dyDescent="0.25">
      <c r="A603" s="81">
        <v>41204</v>
      </c>
      <c r="B603" s="82" t="s">
        <v>387</v>
      </c>
      <c r="C603" s="83">
        <v>730.9063765368046</v>
      </c>
      <c r="D603" s="83">
        <v>791.23698473104207</v>
      </c>
      <c r="E603" s="83">
        <v>761.61122689227625</v>
      </c>
      <c r="F603" s="83">
        <v>592.23429640410973</v>
      </c>
      <c r="G603" s="83">
        <v>527.74777173913037</v>
      </c>
      <c r="H603" s="84">
        <v>505.67364902431223</v>
      </c>
      <c r="I603" s="82" t="s">
        <v>388</v>
      </c>
      <c r="J603" s="83">
        <v>737.61398217012777</v>
      </c>
      <c r="K603" s="83">
        <v>795.1632551942505</v>
      </c>
      <c r="L603" s="83">
        <v>761.89775453688526</v>
      </c>
      <c r="M603" s="83">
        <v>591.5986093970165</v>
      </c>
      <c r="N603" s="83"/>
      <c r="O603" s="84">
        <v>569.51432329756653</v>
      </c>
      <c r="P603" s="65" t="s">
        <v>389</v>
      </c>
      <c r="Q603" s="78">
        <v>693.43</v>
      </c>
      <c r="R603" s="78">
        <v>758.93</v>
      </c>
      <c r="S603" s="78">
        <v>747.79</v>
      </c>
      <c r="T603" s="78">
        <v>551</v>
      </c>
      <c r="U603" s="78"/>
      <c r="V603" s="79"/>
      <c r="W603" s="65" t="s">
        <v>390</v>
      </c>
      <c r="X603" s="78">
        <v>711.06</v>
      </c>
      <c r="Y603" s="78">
        <v>787.35</v>
      </c>
      <c r="Z603" s="78">
        <v>752.67</v>
      </c>
      <c r="AA603" s="78">
        <v>504.14</v>
      </c>
      <c r="AB603" s="78"/>
      <c r="AC603" s="79">
        <v>643.79999999999995</v>
      </c>
      <c r="AD603" s="65" t="s">
        <v>391</v>
      </c>
      <c r="AE603" s="68">
        <v>0.51129972389814904</v>
      </c>
      <c r="AF603" s="78">
        <v>780.83</v>
      </c>
      <c r="AG603" s="78">
        <v>807.61</v>
      </c>
      <c r="AH603" s="78">
        <v>771.55</v>
      </c>
      <c r="AI603" s="78"/>
      <c r="AJ603" s="78"/>
      <c r="AK603" s="79">
        <v>500.85</v>
      </c>
      <c r="AL603" s="69" t="s">
        <v>392</v>
      </c>
      <c r="AM603" s="70">
        <v>1</v>
      </c>
      <c r="AN603" s="78">
        <v>790.1</v>
      </c>
      <c r="AO603" s="78">
        <v>833.12</v>
      </c>
      <c r="AP603" s="78">
        <v>792.43</v>
      </c>
      <c r="AQ603" s="78">
        <v>744.7</v>
      </c>
      <c r="AR603" s="78"/>
      <c r="AS603" s="79"/>
      <c r="AT603" s="65" t="s">
        <v>393</v>
      </c>
      <c r="AU603" s="68">
        <v>4.0162255512269603E-2</v>
      </c>
      <c r="AV603" s="78">
        <v>743.64</v>
      </c>
      <c r="AW603" s="78">
        <v>800.33</v>
      </c>
      <c r="AX603" s="78">
        <v>730.55</v>
      </c>
      <c r="AY603" s="78">
        <v>460.66</v>
      </c>
      <c r="AZ603" s="78"/>
      <c r="BA603" s="79">
        <v>509.22</v>
      </c>
      <c r="BB603" s="65" t="s">
        <v>394</v>
      </c>
      <c r="BC603" s="78">
        <v>721.13</v>
      </c>
      <c r="BD603" s="78">
        <v>813.63</v>
      </c>
      <c r="BE603" s="78">
        <v>751.24</v>
      </c>
      <c r="BF603" s="78"/>
      <c r="BG603" s="78"/>
      <c r="BH603" s="79">
        <v>566.89</v>
      </c>
      <c r="BI603" s="65" t="s">
        <v>395</v>
      </c>
      <c r="BJ603" s="68">
        <v>0.13406982356411201</v>
      </c>
      <c r="BK603" s="78">
        <v>741</v>
      </c>
      <c r="BL603" s="78">
        <v>812.33</v>
      </c>
      <c r="BM603" s="78">
        <v>863.2</v>
      </c>
      <c r="BN603" s="78">
        <v>586.02</v>
      </c>
      <c r="BO603" s="78"/>
      <c r="BP603" s="79"/>
      <c r="BQ603" s="65" t="s">
        <v>396</v>
      </c>
      <c r="BR603" s="68">
        <v>1</v>
      </c>
      <c r="BS603" s="78">
        <v>733.9</v>
      </c>
      <c r="BT603" s="78">
        <v>772.08</v>
      </c>
      <c r="BU603" s="78">
        <v>781.55</v>
      </c>
      <c r="BV603" s="78"/>
      <c r="BW603" s="78"/>
      <c r="BX603" s="79">
        <v>575.91</v>
      </c>
      <c r="BY603" s="65" t="s">
        <v>397</v>
      </c>
      <c r="BZ603" s="78">
        <v>724.63</v>
      </c>
      <c r="CA603" s="78">
        <v>792.58</v>
      </c>
      <c r="CB603" s="78">
        <v>733.04</v>
      </c>
      <c r="CC603" s="78">
        <v>585.46</v>
      </c>
      <c r="CD603" s="78"/>
      <c r="CE603" s="79">
        <v>617.36</v>
      </c>
      <c r="CF603" s="65" t="s">
        <v>398</v>
      </c>
      <c r="CG603" s="78">
        <v>768.17</v>
      </c>
      <c r="CH603" s="78">
        <v>818.5</v>
      </c>
      <c r="CI603" s="78">
        <v>785.03</v>
      </c>
      <c r="CJ603" s="78"/>
      <c r="CK603" s="78"/>
      <c r="CL603" s="79"/>
      <c r="CM603" s="65" t="s">
        <v>399</v>
      </c>
      <c r="CN603" s="78">
        <v>706.88</v>
      </c>
      <c r="CO603" s="78">
        <v>757.64</v>
      </c>
      <c r="CP603" s="78">
        <v>772.33</v>
      </c>
      <c r="CQ603" s="78">
        <v>551.74</v>
      </c>
      <c r="CR603" s="78"/>
      <c r="CS603" s="79">
        <v>665.27</v>
      </c>
      <c r="CT603" s="65" t="s">
        <v>400</v>
      </c>
      <c r="CU603" s="78">
        <v>754.12</v>
      </c>
      <c r="CV603" s="78">
        <v>892.16</v>
      </c>
      <c r="CW603" s="78">
        <v>768.01</v>
      </c>
      <c r="CX603" s="78">
        <v>581.77</v>
      </c>
      <c r="CY603" s="78"/>
      <c r="CZ603" s="79"/>
      <c r="DA603" s="82"/>
      <c r="DB603" s="68"/>
      <c r="DC603" s="78"/>
      <c r="DD603" s="78"/>
      <c r="DE603" s="78"/>
      <c r="DF603" s="78"/>
      <c r="DG603" s="78"/>
      <c r="DH603" s="79"/>
      <c r="DI603" s="65" t="s">
        <v>402</v>
      </c>
      <c r="DJ603" s="68">
        <v>3.5769217011839601E-3</v>
      </c>
      <c r="DK603" s="78">
        <v>781.96</v>
      </c>
      <c r="DL603" s="78">
        <v>835.46</v>
      </c>
      <c r="DM603" s="78">
        <v>835.46</v>
      </c>
      <c r="DN603" s="78">
        <v>581.23</v>
      </c>
      <c r="DO603" s="78"/>
      <c r="DP603" s="79">
        <v>619.28</v>
      </c>
      <c r="DQ603" s="65" t="s">
        <v>403</v>
      </c>
      <c r="DR603" s="78">
        <v>711.22</v>
      </c>
      <c r="DS603" s="78">
        <v>744.33</v>
      </c>
      <c r="DT603" s="78">
        <v>893.07</v>
      </c>
      <c r="DU603" s="78">
        <v>773.33</v>
      </c>
      <c r="DV603" s="78"/>
      <c r="DW603" s="79"/>
      <c r="DX603" s="65" t="s">
        <v>404</v>
      </c>
      <c r="DY603" s="78">
        <v>779.67</v>
      </c>
      <c r="DZ603" s="78">
        <v>826.58</v>
      </c>
      <c r="EA603" s="78">
        <v>817.54</v>
      </c>
      <c r="EB603" s="78">
        <v>578.88</v>
      </c>
      <c r="EC603" s="78"/>
      <c r="ED603" s="79">
        <v>560.1</v>
      </c>
      <c r="EE603" s="65" t="s">
        <v>405</v>
      </c>
      <c r="EF603" s="68">
        <v>0.28962001853568098</v>
      </c>
      <c r="EG603" s="78">
        <v>752.02</v>
      </c>
      <c r="EH603" s="78">
        <v>798.58</v>
      </c>
      <c r="EI603" s="78">
        <v>717.03</v>
      </c>
      <c r="EJ603" s="78"/>
      <c r="EK603" s="78">
        <v>467.19</v>
      </c>
      <c r="EL603" s="79">
        <v>405.24</v>
      </c>
      <c r="EM603" s="65" t="s">
        <v>406</v>
      </c>
      <c r="EN603" s="78">
        <v>736.3</v>
      </c>
      <c r="EO603" s="78">
        <v>788.93</v>
      </c>
      <c r="EP603" s="78">
        <v>749.45</v>
      </c>
      <c r="EQ603" s="78"/>
      <c r="ER603" s="78"/>
      <c r="ES603" s="79">
        <v>594.47</v>
      </c>
      <c r="ET603" s="65" t="s">
        <v>407</v>
      </c>
      <c r="EU603" s="68">
        <v>1.43595634692705</v>
      </c>
      <c r="EV603" s="78">
        <v>752.79</v>
      </c>
      <c r="EW603" s="78">
        <v>797.14</v>
      </c>
      <c r="EX603" s="78">
        <v>816.31</v>
      </c>
      <c r="EY603" s="78"/>
      <c r="EZ603" s="78"/>
      <c r="FA603" s="79">
        <v>407.17</v>
      </c>
      <c r="FB603" s="65" t="s">
        <v>408</v>
      </c>
      <c r="FC603" s="78">
        <v>827.23</v>
      </c>
      <c r="FD603" s="78">
        <v>778.62</v>
      </c>
      <c r="FE603" s="78">
        <v>747.74</v>
      </c>
      <c r="FF603" s="78"/>
      <c r="FG603" s="78"/>
      <c r="FH603" s="79"/>
      <c r="FI603" s="65" t="s">
        <v>409</v>
      </c>
      <c r="FJ603" s="78">
        <v>756.18</v>
      </c>
      <c r="FK603" s="78">
        <v>799.66</v>
      </c>
      <c r="FL603" s="78">
        <v>454.25</v>
      </c>
      <c r="FM603" s="78">
        <v>495.53</v>
      </c>
      <c r="FN603" s="78"/>
      <c r="FO603" s="79">
        <v>570.33000000000004</v>
      </c>
      <c r="FP603" s="65" t="s">
        <v>410</v>
      </c>
      <c r="FQ603" s="68">
        <v>0.24355789371133499</v>
      </c>
      <c r="FR603" s="78">
        <v>743.14</v>
      </c>
      <c r="FS603" s="78">
        <v>776.92</v>
      </c>
      <c r="FT603" s="78">
        <v>743.2</v>
      </c>
      <c r="FU603" s="78">
        <v>608.48</v>
      </c>
      <c r="FV603" s="78">
        <v>527.75</v>
      </c>
      <c r="FW603" s="79">
        <v>424.07</v>
      </c>
      <c r="FX603" s="65" t="s">
        <v>411</v>
      </c>
      <c r="FY603" s="78">
        <v>755.42</v>
      </c>
      <c r="FZ603" s="78">
        <v>836.05</v>
      </c>
      <c r="GA603" s="78">
        <v>785.59</v>
      </c>
      <c r="GB603" s="78">
        <v>732.14</v>
      </c>
      <c r="GC603" s="78"/>
      <c r="GD603" s="79">
        <v>579.5</v>
      </c>
      <c r="GE603" s="65" t="s">
        <v>412</v>
      </c>
      <c r="GF603" s="68">
        <v>0.21848372296263899</v>
      </c>
      <c r="GG603" s="78">
        <v>702.52</v>
      </c>
      <c r="GH603" s="78">
        <v>784.62</v>
      </c>
      <c r="GI603" s="78">
        <v>690.19</v>
      </c>
      <c r="GJ603" s="78">
        <v>657.64</v>
      </c>
      <c r="GK603" s="78"/>
      <c r="GL603" s="79">
        <v>474.23</v>
      </c>
      <c r="GM603" s="65" t="s">
        <v>413</v>
      </c>
      <c r="GN603" s="68">
        <v>0.116381918905079</v>
      </c>
      <c r="GO603" s="78">
        <v>696.66</v>
      </c>
      <c r="GP603" s="78">
        <v>829.43</v>
      </c>
      <c r="GQ603" s="78">
        <v>720.75</v>
      </c>
      <c r="GR603" s="78">
        <v>600.07000000000005</v>
      </c>
      <c r="GS603" s="78"/>
      <c r="GT603" s="79"/>
      <c r="GU603" s="65" t="s">
        <v>414</v>
      </c>
      <c r="GV603" s="68">
        <v>1</v>
      </c>
      <c r="GW603" s="78">
        <v>732.66</v>
      </c>
      <c r="GX603" s="78">
        <v>763.24</v>
      </c>
      <c r="GY603" s="78">
        <v>714.17</v>
      </c>
      <c r="GZ603" s="78">
        <v>619</v>
      </c>
      <c r="HA603" s="78"/>
      <c r="HB603" s="79">
        <v>609.48</v>
      </c>
      <c r="HC603" s="65" t="s">
        <v>415</v>
      </c>
      <c r="HD603" s="68">
        <v>1</v>
      </c>
      <c r="HE603" s="78">
        <v>744</v>
      </c>
      <c r="HF603" s="78">
        <v>821.45</v>
      </c>
      <c r="HG603" s="78"/>
      <c r="HH603" s="78">
        <v>615</v>
      </c>
      <c r="HI603" s="78">
        <v>608.36</v>
      </c>
      <c r="HJ603" s="79">
        <v>515.89</v>
      </c>
      <c r="HK603" s="85" t="s">
        <v>416</v>
      </c>
      <c r="HL603" s="68">
        <v>1.2277470841006799</v>
      </c>
      <c r="HM603" s="78">
        <v>703.41</v>
      </c>
      <c r="HN603" s="78">
        <v>753.91</v>
      </c>
      <c r="HO603" s="78">
        <v>712.58</v>
      </c>
      <c r="HP603" s="78"/>
      <c r="HQ603" s="78"/>
      <c r="HR603" s="79"/>
    </row>
    <row r="604" spans="1:226" x14ac:dyDescent="0.25">
      <c r="A604" s="81">
        <v>41197</v>
      </c>
      <c r="B604" s="82" t="s">
        <v>387</v>
      </c>
      <c r="C604" s="83">
        <v>749.88003489677055</v>
      </c>
      <c r="D604" s="83">
        <v>794.63968988193028</v>
      </c>
      <c r="E604" s="83">
        <v>777.01626037572407</v>
      </c>
      <c r="F604" s="83">
        <v>606.82057913758365</v>
      </c>
      <c r="G604" s="83">
        <v>537.28489130434787</v>
      </c>
      <c r="H604" s="84">
        <v>504.30497630688063</v>
      </c>
      <c r="I604" s="82" t="s">
        <v>388</v>
      </c>
      <c r="J604" s="83">
        <v>758.04396484715369</v>
      </c>
      <c r="K604" s="83">
        <v>797.77981134391996</v>
      </c>
      <c r="L604" s="83">
        <v>777.59201009827825</v>
      </c>
      <c r="M604" s="83">
        <v>605.85674965418207</v>
      </c>
      <c r="N604" s="83"/>
      <c r="O604" s="84">
        <v>567.76547496011915</v>
      </c>
      <c r="P604" s="65" t="s">
        <v>389</v>
      </c>
      <c r="Q604" s="78">
        <v>728.43</v>
      </c>
      <c r="R604" s="78">
        <v>773.1</v>
      </c>
      <c r="S604" s="78">
        <v>756.25</v>
      </c>
      <c r="T604" s="78">
        <v>559</v>
      </c>
      <c r="U604" s="78"/>
      <c r="V604" s="79"/>
      <c r="W604" s="65" t="s">
        <v>390</v>
      </c>
      <c r="X604" s="78">
        <v>780.56</v>
      </c>
      <c r="Y604" s="78">
        <v>835.04</v>
      </c>
      <c r="Z604" s="78">
        <v>763</v>
      </c>
      <c r="AA604" s="78">
        <v>517.88</v>
      </c>
      <c r="AB604" s="78"/>
      <c r="AC604" s="79">
        <v>643.79999999999995</v>
      </c>
      <c r="AD604" s="65" t="s">
        <v>391</v>
      </c>
      <c r="AE604" s="68">
        <v>0.51129972389814904</v>
      </c>
      <c r="AF604" s="78">
        <v>778.88</v>
      </c>
      <c r="AG604" s="78">
        <v>794.46</v>
      </c>
      <c r="AH604" s="78">
        <v>784.33</v>
      </c>
      <c r="AI604" s="78"/>
      <c r="AJ604" s="78"/>
      <c r="AK604" s="79">
        <v>488.67</v>
      </c>
      <c r="AL604" s="69" t="s">
        <v>392</v>
      </c>
      <c r="AM604" s="70">
        <v>1</v>
      </c>
      <c r="AN604" s="78">
        <v>790.58</v>
      </c>
      <c r="AO604" s="78">
        <v>833.12</v>
      </c>
      <c r="AP604" s="78">
        <v>792.43</v>
      </c>
      <c r="AQ604" s="78">
        <v>744.7</v>
      </c>
      <c r="AR604" s="78"/>
      <c r="AS604" s="79"/>
      <c r="AT604" s="65" t="s">
        <v>393</v>
      </c>
      <c r="AU604" s="68">
        <v>4.0110705547310603E-2</v>
      </c>
      <c r="AV604" s="78">
        <v>747.9</v>
      </c>
      <c r="AW604" s="78">
        <v>794.19</v>
      </c>
      <c r="AX604" s="78">
        <v>733.89</v>
      </c>
      <c r="AY604" s="78">
        <v>450.84</v>
      </c>
      <c r="AZ604" s="78"/>
      <c r="BA604" s="79">
        <v>508.24</v>
      </c>
      <c r="BB604" s="65" t="s">
        <v>394</v>
      </c>
      <c r="BC604" s="78">
        <v>734.58</v>
      </c>
      <c r="BD604" s="78">
        <v>785.06</v>
      </c>
      <c r="BE604" s="78">
        <v>770.82</v>
      </c>
      <c r="BF604" s="78"/>
      <c r="BG604" s="78"/>
      <c r="BH604" s="79">
        <v>568</v>
      </c>
      <c r="BI604" s="65" t="s">
        <v>395</v>
      </c>
      <c r="BJ604" s="68">
        <v>0.134064431365714</v>
      </c>
      <c r="BK604" s="78">
        <v>811.76</v>
      </c>
      <c r="BL604" s="78">
        <v>844.47</v>
      </c>
      <c r="BM604" s="78">
        <v>895.34</v>
      </c>
      <c r="BN604" s="78">
        <v>612.80999999999995</v>
      </c>
      <c r="BO604" s="78"/>
      <c r="BP604" s="79"/>
      <c r="BQ604" s="65" t="s">
        <v>396</v>
      </c>
      <c r="BR604" s="68">
        <v>1</v>
      </c>
      <c r="BS604" s="78">
        <v>753.06</v>
      </c>
      <c r="BT604" s="78">
        <v>782.91</v>
      </c>
      <c r="BU604" s="78">
        <v>793.22</v>
      </c>
      <c r="BV604" s="78"/>
      <c r="BW604" s="78"/>
      <c r="BX604" s="79">
        <v>575.91</v>
      </c>
      <c r="BY604" s="65" t="s">
        <v>397</v>
      </c>
      <c r="BZ604" s="78">
        <v>775.54</v>
      </c>
      <c r="CA604" s="78">
        <v>812.9</v>
      </c>
      <c r="CB604" s="78">
        <v>734.24</v>
      </c>
      <c r="CC604" s="78">
        <v>594.13</v>
      </c>
      <c r="CD604" s="78"/>
      <c r="CE604" s="79">
        <v>617.36</v>
      </c>
      <c r="CF604" s="65" t="s">
        <v>398</v>
      </c>
      <c r="CG604" s="78">
        <v>769.8</v>
      </c>
      <c r="CH604" s="78">
        <v>820.13</v>
      </c>
      <c r="CI604" s="78">
        <v>809.42</v>
      </c>
      <c r="CJ604" s="78"/>
      <c r="CK604" s="78"/>
      <c r="CL604" s="79"/>
      <c r="CM604" s="65" t="s">
        <v>399</v>
      </c>
      <c r="CN604" s="78">
        <v>738.32</v>
      </c>
      <c r="CO604" s="78">
        <v>763.74</v>
      </c>
      <c r="CP604" s="78">
        <v>774.42</v>
      </c>
      <c r="CQ604" s="78">
        <v>577.16</v>
      </c>
      <c r="CR604" s="78"/>
      <c r="CS604" s="79">
        <v>664.51</v>
      </c>
      <c r="CT604" s="65" t="s">
        <v>400</v>
      </c>
      <c r="CU604" s="78">
        <v>758.74</v>
      </c>
      <c r="CV604" s="78">
        <v>933</v>
      </c>
      <c r="CW604" s="78">
        <v>841.85</v>
      </c>
      <c r="CX604" s="78">
        <v>599.37</v>
      </c>
      <c r="CY604" s="78"/>
      <c r="CZ604" s="79"/>
      <c r="DA604" s="82"/>
      <c r="DB604" s="68"/>
      <c r="DC604" s="78"/>
      <c r="DD604" s="78"/>
      <c r="DE604" s="78"/>
      <c r="DF604" s="78"/>
      <c r="DG604" s="78"/>
      <c r="DH604" s="79"/>
      <c r="DI604" s="65" t="s">
        <v>402</v>
      </c>
      <c r="DJ604" s="68">
        <v>3.59027752845295E-3</v>
      </c>
      <c r="DK604" s="78">
        <v>778.95</v>
      </c>
      <c r="DL604" s="78">
        <v>828.57</v>
      </c>
      <c r="DM604" s="78">
        <v>828.57</v>
      </c>
      <c r="DN604" s="78">
        <v>579.76</v>
      </c>
      <c r="DO604" s="78"/>
      <c r="DP604" s="79">
        <v>617.37</v>
      </c>
      <c r="DQ604" s="65" t="s">
        <v>403</v>
      </c>
      <c r="DR604" s="78">
        <v>711.22</v>
      </c>
      <c r="DS604" s="78">
        <v>744.33</v>
      </c>
      <c r="DT604" s="78">
        <v>908.04</v>
      </c>
      <c r="DU604" s="78">
        <v>795.99</v>
      </c>
      <c r="DV604" s="78"/>
      <c r="DW604" s="79"/>
      <c r="DX604" s="65" t="s">
        <v>404</v>
      </c>
      <c r="DY604" s="78">
        <v>796.74</v>
      </c>
      <c r="DZ604" s="78">
        <v>828.86</v>
      </c>
      <c r="EA604" s="78">
        <v>827.86</v>
      </c>
      <c r="EB604" s="78">
        <v>596.76</v>
      </c>
      <c r="EC604" s="78"/>
      <c r="ED604" s="79">
        <v>559.58000000000004</v>
      </c>
      <c r="EE604" s="65" t="s">
        <v>405</v>
      </c>
      <c r="EF604" s="68">
        <v>0.28962001853568098</v>
      </c>
      <c r="EG604" s="78">
        <v>762.32</v>
      </c>
      <c r="EH604" s="78">
        <v>807.29</v>
      </c>
      <c r="EI604" s="78">
        <v>742.64</v>
      </c>
      <c r="EJ604" s="78"/>
      <c r="EK604" s="78">
        <v>483.31</v>
      </c>
      <c r="EL604" s="79">
        <v>405.23</v>
      </c>
      <c r="EM604" s="65" t="s">
        <v>406</v>
      </c>
      <c r="EN604" s="78">
        <v>780.36</v>
      </c>
      <c r="EO604" s="78">
        <v>818.35</v>
      </c>
      <c r="EP604" s="78">
        <v>765.59</v>
      </c>
      <c r="EQ604" s="78"/>
      <c r="ER604" s="78"/>
      <c r="ES604" s="79">
        <v>594.47</v>
      </c>
      <c r="ET604" s="65" t="s">
        <v>407</v>
      </c>
      <c r="EU604" s="68">
        <v>1.4363688595231301</v>
      </c>
      <c r="EV604" s="78">
        <v>754.19</v>
      </c>
      <c r="EW604" s="78">
        <v>798.56</v>
      </c>
      <c r="EX604" s="78">
        <v>817.74</v>
      </c>
      <c r="EY604" s="78"/>
      <c r="EZ604" s="78"/>
      <c r="FA604" s="79">
        <v>407.28</v>
      </c>
      <c r="FB604" s="65" t="s">
        <v>408</v>
      </c>
      <c r="FC604" s="78">
        <v>827.23</v>
      </c>
      <c r="FD604" s="78">
        <v>778.62</v>
      </c>
      <c r="FE604" s="78">
        <v>747.74</v>
      </c>
      <c r="FF604" s="78"/>
      <c r="FG604" s="78"/>
      <c r="FH604" s="79"/>
      <c r="FI604" s="65" t="s">
        <v>409</v>
      </c>
      <c r="FJ604" s="78">
        <v>773.54</v>
      </c>
      <c r="FK604" s="78">
        <v>802.97</v>
      </c>
      <c r="FL604" s="78">
        <v>454.25</v>
      </c>
      <c r="FM604" s="78">
        <v>509.53</v>
      </c>
      <c r="FN604" s="78"/>
      <c r="FO604" s="79">
        <v>569.5</v>
      </c>
      <c r="FP604" s="65" t="s">
        <v>410</v>
      </c>
      <c r="FQ604" s="68">
        <v>0.24469022217872199</v>
      </c>
      <c r="FR604" s="78">
        <v>749.19</v>
      </c>
      <c r="FS604" s="78">
        <v>781.64</v>
      </c>
      <c r="FT604" s="78">
        <v>751.29</v>
      </c>
      <c r="FU604" s="78">
        <v>613.55999999999995</v>
      </c>
      <c r="FV604" s="78">
        <v>537.29999999999995</v>
      </c>
      <c r="FW604" s="79">
        <v>425.52</v>
      </c>
      <c r="FX604" s="65" t="s">
        <v>411</v>
      </c>
      <c r="FY604" s="78">
        <v>785.5</v>
      </c>
      <c r="FZ604" s="78">
        <v>844.18</v>
      </c>
      <c r="GA604" s="78">
        <v>779.08</v>
      </c>
      <c r="GB604" s="78">
        <v>741.87</v>
      </c>
      <c r="GC604" s="78"/>
      <c r="GD604" s="79">
        <v>574.62</v>
      </c>
      <c r="GE604" s="65" t="s">
        <v>412</v>
      </c>
      <c r="GF604" s="68">
        <v>0.21862702229995601</v>
      </c>
      <c r="GG604" s="78">
        <v>720.71</v>
      </c>
      <c r="GH604" s="78">
        <v>785.14</v>
      </c>
      <c r="GI604" s="78">
        <v>690.64</v>
      </c>
      <c r="GJ604" s="78">
        <v>666.81</v>
      </c>
      <c r="GK604" s="78"/>
      <c r="GL604" s="79">
        <v>474.55</v>
      </c>
      <c r="GM604" s="65" t="s">
        <v>413</v>
      </c>
      <c r="GN604" s="68">
        <v>0.11548544305990199</v>
      </c>
      <c r="GO604" s="78">
        <v>765.21</v>
      </c>
      <c r="GP604" s="78">
        <v>846.14</v>
      </c>
      <c r="GQ604" s="78">
        <v>720.28</v>
      </c>
      <c r="GR604" s="78">
        <v>622</v>
      </c>
      <c r="GS604" s="78"/>
      <c r="GT604" s="79"/>
      <c r="GU604" s="65" t="s">
        <v>414</v>
      </c>
      <c r="GV604" s="68">
        <v>1</v>
      </c>
      <c r="GW604" s="78">
        <v>711</v>
      </c>
      <c r="GX604" s="78">
        <v>749.91</v>
      </c>
      <c r="GY604" s="78">
        <v>702.5</v>
      </c>
      <c r="GZ604" s="78">
        <v>619</v>
      </c>
      <c r="HA604" s="78"/>
      <c r="HB604" s="79">
        <v>608.84</v>
      </c>
      <c r="HC604" s="65" t="s">
        <v>415</v>
      </c>
      <c r="HD604" s="68">
        <v>1</v>
      </c>
      <c r="HE604" s="78">
        <v>751.5</v>
      </c>
      <c r="HF604" s="78">
        <v>827.28</v>
      </c>
      <c r="HG604" s="78"/>
      <c r="HH604" s="78">
        <v>615</v>
      </c>
      <c r="HI604" s="78">
        <v>608.36</v>
      </c>
      <c r="HJ604" s="79">
        <v>431.33</v>
      </c>
      <c r="HK604" s="85" t="s">
        <v>416</v>
      </c>
      <c r="HL604" s="68">
        <v>1.23846677812868</v>
      </c>
      <c r="HM604" s="78">
        <v>710.14</v>
      </c>
      <c r="HN604" s="78">
        <v>760.58</v>
      </c>
      <c r="HO604" s="78">
        <v>729.53</v>
      </c>
      <c r="HP604" s="78"/>
      <c r="HQ604" s="78"/>
      <c r="HR604" s="79"/>
    </row>
    <row r="605" spans="1:226" x14ac:dyDescent="0.25">
      <c r="A605" s="81">
        <v>41190</v>
      </c>
      <c r="B605" s="82" t="s">
        <v>387</v>
      </c>
      <c r="C605" s="83">
        <v>753.70589086924224</v>
      </c>
      <c r="D605" s="83">
        <v>794.27463132040987</v>
      </c>
      <c r="E605" s="83">
        <v>754.49539778765904</v>
      </c>
      <c r="F605" s="83">
        <v>606.80976845422458</v>
      </c>
      <c r="G605" s="83">
        <v>546.81967391304363</v>
      </c>
      <c r="H605" s="84">
        <v>503.19946548466675</v>
      </c>
      <c r="I605" s="82" t="s">
        <v>388</v>
      </c>
      <c r="J605" s="83">
        <v>766.33380134327956</v>
      </c>
      <c r="K605" s="83">
        <v>798.95087038312465</v>
      </c>
      <c r="L605" s="83">
        <v>754.8053686195791</v>
      </c>
      <c r="M605" s="83">
        <v>607.04277970641817</v>
      </c>
      <c r="N605" s="83"/>
      <c r="O605" s="84">
        <v>565.58748977353787</v>
      </c>
      <c r="P605" s="65" t="s">
        <v>389</v>
      </c>
      <c r="Q605" s="78">
        <v>727.59</v>
      </c>
      <c r="R605" s="78">
        <v>763.1</v>
      </c>
      <c r="S605" s="78">
        <v>734.72</v>
      </c>
      <c r="T605" s="78">
        <v>573</v>
      </c>
      <c r="U605" s="78"/>
      <c r="V605" s="79"/>
      <c r="W605" s="65" t="s">
        <v>390</v>
      </c>
      <c r="X605" s="78">
        <v>797.34</v>
      </c>
      <c r="Y605" s="78">
        <v>816.44</v>
      </c>
      <c r="Z605" s="78">
        <v>730.68</v>
      </c>
      <c r="AA605" s="78">
        <v>507.9</v>
      </c>
      <c r="AB605" s="78"/>
      <c r="AC605" s="79">
        <v>622.30999999999995</v>
      </c>
      <c r="AD605" s="65" t="s">
        <v>391</v>
      </c>
      <c r="AE605" s="68">
        <v>0.51129972389814904</v>
      </c>
      <c r="AF605" s="78">
        <v>780.46</v>
      </c>
      <c r="AG605" s="78">
        <v>795.8</v>
      </c>
      <c r="AH605" s="78">
        <v>764.9</v>
      </c>
      <c r="AI605" s="78"/>
      <c r="AJ605" s="78"/>
      <c r="AK605" s="79">
        <v>484.42</v>
      </c>
      <c r="AL605" s="69" t="s">
        <v>392</v>
      </c>
      <c r="AM605" s="70">
        <v>1</v>
      </c>
      <c r="AN605" s="78">
        <v>793.04</v>
      </c>
      <c r="AO605" s="78">
        <v>834.43</v>
      </c>
      <c r="AP605" s="78">
        <v>792.25</v>
      </c>
      <c r="AQ605" s="78">
        <v>744.7</v>
      </c>
      <c r="AR605" s="78"/>
      <c r="AS605" s="79"/>
      <c r="AT605" s="65" t="s">
        <v>393</v>
      </c>
      <c r="AU605" s="68">
        <v>4.0160642570281103E-2</v>
      </c>
      <c r="AV605" s="78">
        <v>753.01</v>
      </c>
      <c r="AW605" s="78">
        <v>797.29</v>
      </c>
      <c r="AX605" s="78">
        <v>726.44</v>
      </c>
      <c r="AY605" s="78">
        <v>453.37</v>
      </c>
      <c r="AZ605" s="78"/>
      <c r="BA605" s="79">
        <v>504.38</v>
      </c>
      <c r="BB605" s="65" t="s">
        <v>394</v>
      </c>
      <c r="BC605" s="78">
        <v>777.43</v>
      </c>
      <c r="BD605" s="78">
        <v>827.92</v>
      </c>
      <c r="BE605" s="78">
        <v>752.76</v>
      </c>
      <c r="BF605" s="78"/>
      <c r="BG605" s="78"/>
      <c r="BH605" s="79">
        <v>568</v>
      </c>
      <c r="BI605" s="65" t="s">
        <v>395</v>
      </c>
      <c r="BJ605" s="68">
        <v>0.134103984229371</v>
      </c>
      <c r="BK605" s="78">
        <v>793.76</v>
      </c>
      <c r="BL605" s="78">
        <v>821.12</v>
      </c>
      <c r="BM605" s="78">
        <v>872</v>
      </c>
      <c r="BN605" s="78">
        <v>612.99</v>
      </c>
      <c r="BO605" s="78"/>
      <c r="BP605" s="79"/>
      <c r="BQ605" s="65" t="s">
        <v>396</v>
      </c>
      <c r="BR605" s="68">
        <v>1</v>
      </c>
      <c r="BS605" s="78">
        <v>733.06</v>
      </c>
      <c r="BT605" s="78">
        <v>762.91</v>
      </c>
      <c r="BU605" s="78">
        <v>779.05</v>
      </c>
      <c r="BV605" s="78"/>
      <c r="BW605" s="78"/>
      <c r="BX605" s="79">
        <v>575.91</v>
      </c>
      <c r="BY605" s="65" t="s">
        <v>397</v>
      </c>
      <c r="BZ605" s="78">
        <v>757.97</v>
      </c>
      <c r="CA605" s="78">
        <v>804.68</v>
      </c>
      <c r="CB605" s="78">
        <v>725.87</v>
      </c>
      <c r="CC605" s="78">
        <v>597.41</v>
      </c>
      <c r="CD605" s="78"/>
      <c r="CE605" s="79">
        <v>617.36</v>
      </c>
      <c r="CF605" s="65" t="s">
        <v>398</v>
      </c>
      <c r="CG605" s="78">
        <v>768.98</v>
      </c>
      <c r="CH605" s="78">
        <v>803.87</v>
      </c>
      <c r="CI605" s="78">
        <v>791.53</v>
      </c>
      <c r="CJ605" s="78"/>
      <c r="CK605" s="78"/>
      <c r="CL605" s="79"/>
      <c r="CM605" s="65" t="s">
        <v>399</v>
      </c>
      <c r="CN605" s="78">
        <v>719.92</v>
      </c>
      <c r="CO605" s="78">
        <v>751.04</v>
      </c>
      <c r="CP605" s="78">
        <v>757.28</v>
      </c>
      <c r="CQ605" s="78">
        <v>566.33000000000004</v>
      </c>
      <c r="CR605" s="78"/>
      <c r="CS605" s="79">
        <v>663.59</v>
      </c>
      <c r="CT605" s="65" t="s">
        <v>400</v>
      </c>
      <c r="CU605" s="78">
        <v>750.26</v>
      </c>
      <c r="CV605" s="78">
        <v>848.8</v>
      </c>
      <c r="CW605" s="78">
        <v>734.24</v>
      </c>
      <c r="CX605" s="78">
        <v>607.03</v>
      </c>
      <c r="CY605" s="78"/>
      <c r="CZ605" s="79"/>
      <c r="DA605" s="82"/>
      <c r="DB605" s="68"/>
      <c r="DC605" s="78"/>
      <c r="DD605" s="78"/>
      <c r="DE605" s="78"/>
      <c r="DF605" s="78"/>
      <c r="DG605" s="78"/>
      <c r="DH605" s="79"/>
      <c r="DI605" s="65" t="s">
        <v>402</v>
      </c>
      <c r="DJ605" s="68">
        <v>3.5242290748898702E-3</v>
      </c>
      <c r="DK605" s="78">
        <v>759.62</v>
      </c>
      <c r="DL605" s="78">
        <v>808.19</v>
      </c>
      <c r="DM605" s="78">
        <v>808.19</v>
      </c>
      <c r="DN605" s="78">
        <v>577.45000000000005</v>
      </c>
      <c r="DO605" s="78"/>
      <c r="DP605" s="79">
        <v>609.04</v>
      </c>
      <c r="DQ605" s="65" t="s">
        <v>403</v>
      </c>
      <c r="DR605" s="78">
        <v>711.22</v>
      </c>
      <c r="DS605" s="78">
        <v>744.33</v>
      </c>
      <c r="DT605" s="78">
        <v>882.73</v>
      </c>
      <c r="DU605" s="78">
        <v>791.34</v>
      </c>
      <c r="DV605" s="78"/>
      <c r="DW605" s="79"/>
      <c r="DX605" s="65" t="s">
        <v>404</v>
      </c>
      <c r="DY605" s="78">
        <v>789.6</v>
      </c>
      <c r="DZ605" s="78">
        <v>824.48</v>
      </c>
      <c r="EA605" s="78">
        <v>811.54</v>
      </c>
      <c r="EB605" s="78">
        <v>586.88</v>
      </c>
      <c r="EC605" s="78"/>
      <c r="ED605" s="79">
        <v>555.82000000000005</v>
      </c>
      <c r="EE605" s="65" t="s">
        <v>405</v>
      </c>
      <c r="EF605" s="68">
        <v>0.28962001853568098</v>
      </c>
      <c r="EG605" s="78">
        <v>767.2</v>
      </c>
      <c r="EH605" s="78">
        <v>811.71</v>
      </c>
      <c r="EI605" s="78">
        <v>721.34</v>
      </c>
      <c r="EJ605" s="78"/>
      <c r="EK605" s="78">
        <v>472.33</v>
      </c>
      <c r="EL605" s="79">
        <v>406.26</v>
      </c>
      <c r="EM605" s="65" t="s">
        <v>406</v>
      </c>
      <c r="EN605" s="78">
        <v>772.19</v>
      </c>
      <c r="EO605" s="78">
        <v>795.7</v>
      </c>
      <c r="EP605" s="78">
        <v>735.79</v>
      </c>
      <c r="EQ605" s="78"/>
      <c r="ER605" s="78"/>
      <c r="ES605" s="79">
        <v>594.47</v>
      </c>
      <c r="ET605" s="65" t="s">
        <v>407</v>
      </c>
      <c r="EU605" s="68">
        <v>1.4363688595231301</v>
      </c>
      <c r="EV605" s="78">
        <v>753</v>
      </c>
      <c r="EW605" s="78">
        <v>786.68</v>
      </c>
      <c r="EX605" s="78">
        <v>805.86</v>
      </c>
      <c r="EY605" s="78"/>
      <c r="EZ605" s="78"/>
      <c r="FA605" s="79">
        <v>407.28</v>
      </c>
      <c r="FB605" s="65" t="s">
        <v>408</v>
      </c>
      <c r="FC605" s="78">
        <v>827.23</v>
      </c>
      <c r="FD605" s="78">
        <v>778.62</v>
      </c>
      <c r="FE605" s="78">
        <v>747.74</v>
      </c>
      <c r="FF605" s="78"/>
      <c r="FG605" s="78"/>
      <c r="FH605" s="79"/>
      <c r="FI605" s="65" t="s">
        <v>409</v>
      </c>
      <c r="FJ605" s="78">
        <v>773.54</v>
      </c>
      <c r="FK605" s="78">
        <v>791.4</v>
      </c>
      <c r="FL605" s="78">
        <v>454.25</v>
      </c>
      <c r="FM605" s="78">
        <v>516.53</v>
      </c>
      <c r="FN605" s="78"/>
      <c r="FO605" s="79">
        <v>572.80999999999995</v>
      </c>
      <c r="FP605" s="65" t="s">
        <v>410</v>
      </c>
      <c r="FQ605" s="68">
        <v>0.24521824423737101</v>
      </c>
      <c r="FR605" s="78">
        <v>752.72</v>
      </c>
      <c r="FS605" s="78">
        <v>783.76</v>
      </c>
      <c r="FT605" s="78">
        <v>730.31</v>
      </c>
      <c r="FU605" s="78">
        <v>616.69000000000005</v>
      </c>
      <c r="FV605" s="78">
        <v>547.46</v>
      </c>
      <c r="FW605" s="79">
        <v>426.53</v>
      </c>
      <c r="FX605" s="65" t="s">
        <v>411</v>
      </c>
      <c r="FY605" s="78">
        <v>778.18</v>
      </c>
      <c r="FZ605" s="78">
        <v>836.05</v>
      </c>
      <c r="GA605" s="78">
        <v>775.83</v>
      </c>
      <c r="GB605" s="78">
        <v>754.26</v>
      </c>
      <c r="GC605" s="78"/>
      <c r="GD605" s="79">
        <v>572.99</v>
      </c>
      <c r="GE605" s="65" t="s">
        <v>412</v>
      </c>
      <c r="GF605" s="68">
        <v>0.21870830872864899</v>
      </c>
      <c r="GG605" s="78">
        <v>710.62</v>
      </c>
      <c r="GH605" s="78">
        <v>781.33</v>
      </c>
      <c r="GI605" s="78">
        <v>693.31</v>
      </c>
      <c r="GJ605" s="78">
        <v>656.34</v>
      </c>
      <c r="GK605" s="78"/>
      <c r="GL605" s="79">
        <v>476.01</v>
      </c>
      <c r="GM605" s="65" t="s">
        <v>413</v>
      </c>
      <c r="GN605" s="68">
        <v>0.116202052128241</v>
      </c>
      <c r="GO605" s="78">
        <v>746.71</v>
      </c>
      <c r="GP605" s="78">
        <v>823.5</v>
      </c>
      <c r="GQ605" s="78">
        <v>707.55</v>
      </c>
      <c r="GR605" s="78">
        <v>610.17999999999995</v>
      </c>
      <c r="GS605" s="78"/>
      <c r="GT605" s="79"/>
      <c r="GU605" s="65" t="s">
        <v>414</v>
      </c>
      <c r="GV605" s="68">
        <v>1</v>
      </c>
      <c r="GW605" s="78">
        <v>711</v>
      </c>
      <c r="GX605" s="78">
        <v>749.91</v>
      </c>
      <c r="GY605" s="78">
        <v>702.5</v>
      </c>
      <c r="GZ605" s="78">
        <v>619</v>
      </c>
      <c r="HA605" s="78"/>
      <c r="HB605" s="79">
        <v>608.84</v>
      </c>
      <c r="HC605" s="65" t="s">
        <v>415</v>
      </c>
      <c r="HD605" s="68">
        <v>1</v>
      </c>
      <c r="HE605" s="78">
        <v>754</v>
      </c>
      <c r="HF605" s="78">
        <v>826.45</v>
      </c>
      <c r="HG605" s="78"/>
      <c r="HH605" s="78">
        <v>615</v>
      </c>
      <c r="HI605" s="78">
        <v>608.36</v>
      </c>
      <c r="HJ605" s="79">
        <v>429.67</v>
      </c>
      <c r="HK605" s="85" t="s">
        <v>416</v>
      </c>
      <c r="HL605" s="68">
        <v>1.2370113805047001</v>
      </c>
      <c r="HM605" s="78">
        <v>708.15</v>
      </c>
      <c r="HN605" s="78">
        <v>757.74</v>
      </c>
      <c r="HO605" s="78">
        <v>714.57</v>
      </c>
      <c r="HP605" s="78"/>
      <c r="HQ605" s="78"/>
      <c r="HR605" s="79"/>
    </row>
    <row r="606" spans="1:226" x14ac:dyDescent="0.25">
      <c r="A606" s="81">
        <v>41183</v>
      </c>
      <c r="B606" s="82" t="s">
        <v>387</v>
      </c>
      <c r="C606" s="83">
        <v>750.73899529351877</v>
      </c>
      <c r="D606" s="83">
        <v>785.74175944797196</v>
      </c>
      <c r="E606" s="83">
        <v>748.80923877565851</v>
      </c>
      <c r="F606" s="83">
        <v>614.04572315658663</v>
      </c>
      <c r="G606" s="83">
        <v>562.35342391304357</v>
      </c>
      <c r="H606" s="84">
        <v>496.16329391245097</v>
      </c>
      <c r="I606" s="82" t="s">
        <v>388</v>
      </c>
      <c r="J606" s="83">
        <v>757.91832234704361</v>
      </c>
      <c r="K606" s="83">
        <v>785.9478085886949</v>
      </c>
      <c r="L606" s="83">
        <v>748.4812057650297</v>
      </c>
      <c r="M606" s="83">
        <v>614.009369506187</v>
      </c>
      <c r="N606" s="83"/>
      <c r="O606" s="84">
        <v>560.86016917309132</v>
      </c>
      <c r="P606" s="65" t="s">
        <v>389</v>
      </c>
      <c r="Q606" s="78">
        <v>729.26</v>
      </c>
      <c r="R606" s="78">
        <v>759.77</v>
      </c>
      <c r="S606" s="78">
        <v>739.15</v>
      </c>
      <c r="T606" s="78">
        <v>573</v>
      </c>
      <c r="U606" s="78"/>
      <c r="V606" s="79"/>
      <c r="W606" s="65" t="s">
        <v>390</v>
      </c>
      <c r="X606" s="78">
        <v>782.05</v>
      </c>
      <c r="Y606" s="78">
        <v>805.86</v>
      </c>
      <c r="Z606" s="78">
        <v>730.27</v>
      </c>
      <c r="AA606" s="78">
        <v>529.92999999999995</v>
      </c>
      <c r="AB606" s="78"/>
      <c r="AC606" s="79">
        <v>620.66</v>
      </c>
      <c r="AD606" s="65" t="s">
        <v>391</v>
      </c>
      <c r="AE606" s="68">
        <v>0.51129972389814904</v>
      </c>
      <c r="AF606" s="78">
        <v>713.26</v>
      </c>
      <c r="AG606" s="78">
        <v>743.43</v>
      </c>
      <c r="AH606" s="78">
        <v>764.9</v>
      </c>
      <c r="AI606" s="78"/>
      <c r="AJ606" s="78"/>
      <c r="AK606" s="79">
        <v>433.88</v>
      </c>
      <c r="AL606" s="69" t="s">
        <v>392</v>
      </c>
      <c r="AM606" s="70">
        <v>1</v>
      </c>
      <c r="AN606" s="78">
        <v>795.04</v>
      </c>
      <c r="AO606" s="78">
        <v>835.94</v>
      </c>
      <c r="AP606" s="78">
        <v>793.26</v>
      </c>
      <c r="AQ606" s="78">
        <v>744.7</v>
      </c>
      <c r="AR606" s="78"/>
      <c r="AS606" s="79"/>
      <c r="AT606" s="65" t="s">
        <v>393</v>
      </c>
      <c r="AU606" s="68">
        <v>3.9872408293460899E-2</v>
      </c>
      <c r="AV606" s="78">
        <v>748.27</v>
      </c>
      <c r="AW606" s="78">
        <v>790.01</v>
      </c>
      <c r="AX606" s="78">
        <v>723.42</v>
      </c>
      <c r="AY606" s="78">
        <v>450.28</v>
      </c>
      <c r="AZ606" s="78"/>
      <c r="BA606" s="79">
        <v>500.8</v>
      </c>
      <c r="BB606" s="65" t="s">
        <v>394</v>
      </c>
      <c r="BC606" s="78">
        <v>751.38</v>
      </c>
      <c r="BD606" s="78">
        <v>787.58</v>
      </c>
      <c r="BE606" s="78">
        <v>739.67</v>
      </c>
      <c r="BF606" s="78"/>
      <c r="BG606" s="78"/>
      <c r="BH606" s="79">
        <v>566.89</v>
      </c>
      <c r="BI606" s="65" t="s">
        <v>395</v>
      </c>
      <c r="BJ606" s="68">
        <v>0.134130965474689</v>
      </c>
      <c r="BK606" s="78">
        <v>815.38</v>
      </c>
      <c r="BL606" s="78">
        <v>826.65</v>
      </c>
      <c r="BM606" s="78">
        <v>877.54</v>
      </c>
      <c r="BN606" s="78">
        <v>633.23</v>
      </c>
      <c r="BO606" s="78"/>
      <c r="BP606" s="79"/>
      <c r="BQ606" s="65" t="s">
        <v>396</v>
      </c>
      <c r="BR606" s="68">
        <v>1</v>
      </c>
      <c r="BS606" s="78">
        <v>735.56</v>
      </c>
      <c r="BT606" s="78">
        <v>763.75</v>
      </c>
      <c r="BU606" s="78">
        <v>779.88</v>
      </c>
      <c r="BV606" s="78"/>
      <c r="BW606" s="78"/>
      <c r="BX606" s="79">
        <v>571.75</v>
      </c>
      <c r="BY606" s="65" t="s">
        <v>397</v>
      </c>
      <c r="BZ606" s="78">
        <v>756.48</v>
      </c>
      <c r="CA606" s="78">
        <v>801.96</v>
      </c>
      <c r="CB606" s="78">
        <v>723.06</v>
      </c>
      <c r="CC606" s="78">
        <v>600.53</v>
      </c>
      <c r="CD606" s="78"/>
      <c r="CE606" s="79">
        <v>623.02</v>
      </c>
      <c r="CF606" s="65" t="s">
        <v>398</v>
      </c>
      <c r="CG606" s="78">
        <v>782.8</v>
      </c>
      <c r="CH606" s="78">
        <v>817.69</v>
      </c>
      <c r="CI606" s="78">
        <v>791.53</v>
      </c>
      <c r="CJ606" s="78"/>
      <c r="CK606" s="78"/>
      <c r="CL606" s="79"/>
      <c r="CM606" s="65" t="s">
        <v>399</v>
      </c>
      <c r="CN606" s="78">
        <v>704.62</v>
      </c>
      <c r="CO606" s="78">
        <v>736.65</v>
      </c>
      <c r="CP606" s="78">
        <v>754.27</v>
      </c>
      <c r="CQ606" s="78">
        <v>592.14</v>
      </c>
      <c r="CR606" s="78"/>
      <c r="CS606" s="79">
        <v>665.6</v>
      </c>
      <c r="CT606" s="65" t="s">
        <v>400</v>
      </c>
      <c r="CU606" s="78">
        <v>743.84</v>
      </c>
      <c r="CV606" s="78">
        <v>849.72</v>
      </c>
      <c r="CW606" s="78">
        <v>734.85</v>
      </c>
      <c r="CX606" s="78">
        <v>597.72</v>
      </c>
      <c r="CY606" s="78"/>
      <c r="CZ606" s="79"/>
      <c r="DA606" s="82"/>
      <c r="DB606" s="68"/>
      <c r="DC606" s="78"/>
      <c r="DD606" s="78"/>
      <c r="DE606" s="78"/>
      <c r="DF606" s="78"/>
      <c r="DG606" s="78"/>
      <c r="DH606" s="79"/>
      <c r="DI606" s="65" t="s">
        <v>402</v>
      </c>
      <c r="DJ606" s="68">
        <v>3.5071721670816799E-3</v>
      </c>
      <c r="DK606" s="78">
        <v>755.75</v>
      </c>
      <c r="DL606" s="78">
        <v>804.58</v>
      </c>
      <c r="DM606" s="78">
        <v>804.58</v>
      </c>
      <c r="DN606" s="78">
        <v>584.79</v>
      </c>
      <c r="DO606" s="78"/>
      <c r="DP606" s="79">
        <v>605.08000000000004</v>
      </c>
      <c r="DQ606" s="65" t="s">
        <v>403</v>
      </c>
      <c r="DR606" s="78">
        <v>711.22</v>
      </c>
      <c r="DS606" s="78">
        <v>744.33</v>
      </c>
      <c r="DT606" s="78">
        <v>885.67</v>
      </c>
      <c r="DU606" s="78">
        <v>815.01</v>
      </c>
      <c r="DV606" s="78"/>
      <c r="DW606" s="79"/>
      <c r="DX606" s="65" t="s">
        <v>404</v>
      </c>
      <c r="DY606" s="78">
        <v>796.54</v>
      </c>
      <c r="DZ606" s="78">
        <v>826.13</v>
      </c>
      <c r="EA606" s="78">
        <v>811.77</v>
      </c>
      <c r="EB606" s="78">
        <v>604.88</v>
      </c>
      <c r="EC606" s="78"/>
      <c r="ED606" s="79">
        <v>548.45000000000005</v>
      </c>
      <c r="EE606" s="65" t="s">
        <v>405</v>
      </c>
      <c r="EF606" s="68">
        <v>0.28962001853568098</v>
      </c>
      <c r="EG606" s="78">
        <v>777.75</v>
      </c>
      <c r="EH606" s="78">
        <v>822.7</v>
      </c>
      <c r="EI606" s="78">
        <v>731.39</v>
      </c>
      <c r="EJ606" s="78"/>
      <c r="EK606" s="78">
        <v>460.74</v>
      </c>
      <c r="EL606" s="79">
        <v>406.84</v>
      </c>
      <c r="EM606" s="65" t="s">
        <v>406</v>
      </c>
      <c r="EN606" s="78">
        <v>772.19</v>
      </c>
      <c r="EO606" s="78">
        <v>775.39</v>
      </c>
      <c r="EP606" s="78">
        <v>724.3</v>
      </c>
      <c r="EQ606" s="78"/>
      <c r="ER606" s="78"/>
      <c r="ES606" s="79">
        <v>586.4</v>
      </c>
      <c r="ET606" s="65" t="s">
        <v>407</v>
      </c>
      <c r="EU606" s="68">
        <v>1.4363688595231301</v>
      </c>
      <c r="EV606" s="78">
        <v>754.19</v>
      </c>
      <c r="EW606" s="78">
        <v>787.88</v>
      </c>
      <c r="EX606" s="78">
        <v>807.05</v>
      </c>
      <c r="EY606" s="78"/>
      <c r="EZ606" s="78"/>
      <c r="FA606" s="79">
        <v>407.28</v>
      </c>
      <c r="FB606" s="65" t="s">
        <v>408</v>
      </c>
      <c r="FC606" s="78">
        <v>827.23</v>
      </c>
      <c r="FD606" s="78">
        <v>778.62</v>
      </c>
      <c r="FE606" s="78">
        <v>747.74</v>
      </c>
      <c r="FF606" s="78"/>
      <c r="FG606" s="78"/>
      <c r="FH606" s="79"/>
      <c r="FI606" s="65" t="s">
        <v>409</v>
      </c>
      <c r="FJ606" s="78">
        <v>771.06</v>
      </c>
      <c r="FK606" s="78">
        <v>788.92</v>
      </c>
      <c r="FL606" s="78">
        <v>454.25</v>
      </c>
      <c r="FM606" s="78">
        <v>557.53</v>
      </c>
      <c r="FN606" s="78"/>
      <c r="FO606" s="79">
        <v>567.85</v>
      </c>
      <c r="FP606" s="65" t="s">
        <v>410</v>
      </c>
      <c r="FQ606" s="68">
        <v>0.24356382590057701</v>
      </c>
      <c r="FR606" s="78">
        <v>749.3</v>
      </c>
      <c r="FS606" s="78">
        <v>780.26</v>
      </c>
      <c r="FT606" s="78">
        <v>733.51</v>
      </c>
      <c r="FU606" s="78">
        <v>619.42999999999995</v>
      </c>
      <c r="FV606" s="78">
        <v>563.87</v>
      </c>
      <c r="FW606" s="79">
        <v>423.82</v>
      </c>
      <c r="FX606" s="65" t="s">
        <v>411</v>
      </c>
      <c r="FY606" s="78">
        <v>771.68</v>
      </c>
      <c r="FZ606" s="78">
        <v>830.36</v>
      </c>
      <c r="GA606" s="78">
        <v>775.02</v>
      </c>
      <c r="GB606" s="78">
        <v>756.92</v>
      </c>
      <c r="GC606" s="78"/>
      <c r="GD606" s="79">
        <v>572.99</v>
      </c>
      <c r="GE606" s="65" t="s">
        <v>412</v>
      </c>
      <c r="GF606" s="68">
        <v>0.22112641797315499</v>
      </c>
      <c r="GG606" s="78">
        <v>718.48</v>
      </c>
      <c r="GH606" s="78">
        <v>789.97</v>
      </c>
      <c r="GI606" s="78">
        <v>700.97</v>
      </c>
      <c r="GJ606" s="78">
        <v>663.6</v>
      </c>
      <c r="GK606" s="78"/>
      <c r="GL606" s="79">
        <v>481.27</v>
      </c>
      <c r="GM606" s="65" t="s">
        <v>413</v>
      </c>
      <c r="GN606" s="68">
        <v>0.118020559181409</v>
      </c>
      <c r="GO606" s="78">
        <v>767.84</v>
      </c>
      <c r="GP606" s="78">
        <v>836.39</v>
      </c>
      <c r="GQ606" s="78">
        <v>713.15</v>
      </c>
      <c r="GR606" s="78">
        <v>618.78</v>
      </c>
      <c r="GS606" s="78"/>
      <c r="GT606" s="79"/>
      <c r="GU606" s="65" t="s">
        <v>414</v>
      </c>
      <c r="GV606" s="68">
        <v>1</v>
      </c>
      <c r="GW606" s="78">
        <v>764.11</v>
      </c>
      <c r="GX606" s="78">
        <v>782.86</v>
      </c>
      <c r="GY606" s="78">
        <v>731.77</v>
      </c>
      <c r="GZ606" s="78">
        <v>619</v>
      </c>
      <c r="HA606" s="78"/>
      <c r="HB606" s="79">
        <v>608.84</v>
      </c>
      <c r="HC606" s="65" t="s">
        <v>415</v>
      </c>
      <c r="HD606" s="68">
        <v>1</v>
      </c>
      <c r="HE606" s="78">
        <v>754</v>
      </c>
      <c r="HF606" s="78">
        <v>828.12</v>
      </c>
      <c r="HG606" s="78"/>
      <c r="HH606" s="78">
        <v>615</v>
      </c>
      <c r="HI606" s="78">
        <v>608.36</v>
      </c>
      <c r="HJ606" s="79">
        <v>429.67</v>
      </c>
      <c r="HK606" s="85" t="s">
        <v>416</v>
      </c>
      <c r="HL606" s="68">
        <v>1.25266190655142</v>
      </c>
      <c r="HM606" s="78">
        <v>719.17</v>
      </c>
      <c r="HN606" s="78">
        <v>769.8</v>
      </c>
      <c r="HO606" s="78">
        <v>733.82</v>
      </c>
      <c r="HP606" s="78"/>
      <c r="HQ606" s="78"/>
      <c r="HR606" s="79"/>
    </row>
    <row r="607" spans="1:226" x14ac:dyDescent="0.25">
      <c r="A607" s="81">
        <v>41176</v>
      </c>
      <c r="B607" s="82" t="s">
        <v>387</v>
      </c>
      <c r="C607" s="83">
        <v>761.51630332075763</v>
      </c>
      <c r="D607" s="83">
        <v>787.59137274564853</v>
      </c>
      <c r="E607" s="83">
        <v>741.58069835602123</v>
      </c>
      <c r="F607" s="83">
        <v>625.06152372536235</v>
      </c>
      <c r="G607" s="83">
        <v>562.85956521739138</v>
      </c>
      <c r="H607" s="84">
        <v>494.71210645917682</v>
      </c>
      <c r="I607" s="82" t="s">
        <v>388</v>
      </c>
      <c r="J607" s="83">
        <v>772.13053567156828</v>
      </c>
      <c r="K607" s="83">
        <v>786.99481204140443</v>
      </c>
      <c r="L607" s="83">
        <v>741.52699296998082</v>
      </c>
      <c r="M607" s="83">
        <v>627.59338021202393</v>
      </c>
      <c r="N607" s="83"/>
      <c r="O607" s="84">
        <v>559.46711352188618</v>
      </c>
      <c r="P607" s="65" t="s">
        <v>389</v>
      </c>
      <c r="Q607" s="78">
        <v>733.43</v>
      </c>
      <c r="R607" s="78">
        <v>761.43</v>
      </c>
      <c r="S607" s="78">
        <v>728.54</v>
      </c>
      <c r="T607" s="78">
        <v>583</v>
      </c>
      <c r="U607" s="78"/>
      <c r="V607" s="79"/>
      <c r="W607" s="65" t="s">
        <v>390</v>
      </c>
      <c r="X607" s="78">
        <v>795.93</v>
      </c>
      <c r="Y607" s="78">
        <v>793.22</v>
      </c>
      <c r="Z607" s="78">
        <v>714.73</v>
      </c>
      <c r="AA607" s="78">
        <v>520.84</v>
      </c>
      <c r="AB607" s="78"/>
      <c r="AC607" s="79">
        <v>628.1</v>
      </c>
      <c r="AD607" s="65" t="s">
        <v>391</v>
      </c>
      <c r="AE607" s="68">
        <v>0.51129972389814904</v>
      </c>
      <c r="AF607" s="78">
        <v>730.65</v>
      </c>
      <c r="AG607" s="78">
        <v>762.86</v>
      </c>
      <c r="AH607" s="78">
        <v>784.33</v>
      </c>
      <c r="AI607" s="78"/>
      <c r="AJ607" s="78"/>
      <c r="AK607" s="79">
        <v>446.31</v>
      </c>
      <c r="AL607" s="69" t="s">
        <v>392</v>
      </c>
      <c r="AM607" s="70">
        <v>1</v>
      </c>
      <c r="AN607" s="78">
        <v>819.89</v>
      </c>
      <c r="AO607" s="78">
        <v>862.25</v>
      </c>
      <c r="AP607" s="78">
        <v>792.21</v>
      </c>
      <c r="AQ607" s="78">
        <v>744.7</v>
      </c>
      <c r="AR607" s="78"/>
      <c r="AS607" s="79"/>
      <c r="AT607" s="65" t="s">
        <v>393</v>
      </c>
      <c r="AU607" s="68">
        <v>4.0096230954290303E-2</v>
      </c>
      <c r="AV607" s="78">
        <v>771.99</v>
      </c>
      <c r="AW607" s="78">
        <v>805</v>
      </c>
      <c r="AX607" s="78">
        <v>737.2</v>
      </c>
      <c r="AY607" s="78">
        <v>450.28</v>
      </c>
      <c r="AZ607" s="78"/>
      <c r="BA607" s="79">
        <v>494.72</v>
      </c>
      <c r="BB607" s="65" t="s">
        <v>394</v>
      </c>
      <c r="BC607" s="78">
        <v>788.36</v>
      </c>
      <c r="BD607" s="78">
        <v>791.78</v>
      </c>
      <c r="BE607" s="78">
        <v>728.06</v>
      </c>
      <c r="BF607" s="78"/>
      <c r="BG607" s="78"/>
      <c r="BH607" s="79">
        <v>562.96</v>
      </c>
      <c r="BI607" s="65" t="s">
        <v>395</v>
      </c>
      <c r="BJ607" s="68">
        <v>0.13411477542480801</v>
      </c>
      <c r="BK607" s="78">
        <v>775.59</v>
      </c>
      <c r="BL607" s="78">
        <v>804.02</v>
      </c>
      <c r="BM607" s="78">
        <v>854.9</v>
      </c>
      <c r="BN607" s="78">
        <v>626.45000000000005</v>
      </c>
      <c r="BO607" s="78"/>
      <c r="BP607" s="79"/>
      <c r="BQ607" s="65" t="s">
        <v>396</v>
      </c>
      <c r="BR607" s="68">
        <v>1</v>
      </c>
      <c r="BS607" s="78">
        <v>740.56</v>
      </c>
      <c r="BT607" s="78">
        <v>765.41</v>
      </c>
      <c r="BU607" s="78">
        <v>773.22</v>
      </c>
      <c r="BV607" s="78"/>
      <c r="BW607" s="78"/>
      <c r="BX607" s="79">
        <v>575.91</v>
      </c>
      <c r="BY607" s="65" t="s">
        <v>397</v>
      </c>
      <c r="BZ607" s="78">
        <v>745.35</v>
      </c>
      <c r="CA607" s="78">
        <v>799.44</v>
      </c>
      <c r="CB607" s="78">
        <v>731.97</v>
      </c>
      <c r="CC607" s="78">
        <v>612.34</v>
      </c>
      <c r="CD607" s="78"/>
      <c r="CE607" s="79">
        <v>620.48</v>
      </c>
      <c r="CF607" s="65" t="s">
        <v>398</v>
      </c>
      <c r="CG607" s="78">
        <v>786.06</v>
      </c>
      <c r="CH607" s="78">
        <v>818.5</v>
      </c>
      <c r="CI607" s="78">
        <v>770.39</v>
      </c>
      <c r="CJ607" s="78"/>
      <c r="CK607" s="78"/>
      <c r="CL607" s="79"/>
      <c r="CM607" s="65" t="s">
        <v>399</v>
      </c>
      <c r="CN607" s="78">
        <v>698.44</v>
      </c>
      <c r="CO607" s="78">
        <v>735.4</v>
      </c>
      <c r="CP607" s="78">
        <v>750.26</v>
      </c>
      <c r="CQ607" s="78">
        <v>584.12</v>
      </c>
      <c r="CR607" s="78"/>
      <c r="CS607" s="79">
        <v>665.43</v>
      </c>
      <c r="CT607" s="65" t="s">
        <v>400</v>
      </c>
      <c r="CU607" s="78">
        <v>767.67</v>
      </c>
      <c r="CV607" s="78">
        <v>863.58</v>
      </c>
      <c r="CW607" s="78">
        <v>765.51</v>
      </c>
      <c r="CX607" s="78">
        <v>646.46</v>
      </c>
      <c r="CY607" s="78"/>
      <c r="CZ607" s="79"/>
      <c r="DA607" s="82"/>
      <c r="DB607" s="68"/>
      <c r="DC607" s="78"/>
      <c r="DD607" s="78"/>
      <c r="DE607" s="78"/>
      <c r="DF607" s="78"/>
      <c r="DG607" s="78"/>
      <c r="DH607" s="79"/>
      <c r="DI607" s="65" t="s">
        <v>402</v>
      </c>
      <c r="DJ607" s="68">
        <v>3.5300762496469902E-3</v>
      </c>
      <c r="DK607" s="78">
        <v>788.65</v>
      </c>
      <c r="DL607" s="78">
        <v>826.09</v>
      </c>
      <c r="DM607" s="78">
        <v>826.09</v>
      </c>
      <c r="DN607" s="78">
        <v>568.75</v>
      </c>
      <c r="DO607" s="78"/>
      <c r="DP607" s="79">
        <v>609.73</v>
      </c>
      <c r="DQ607" s="65" t="s">
        <v>403</v>
      </c>
      <c r="DR607" s="78">
        <v>731.61</v>
      </c>
      <c r="DS607" s="78">
        <v>770.12</v>
      </c>
      <c r="DT607" s="78">
        <v>873.41</v>
      </c>
      <c r="DU607" s="78">
        <v>807.73</v>
      </c>
      <c r="DV607" s="78"/>
      <c r="DW607" s="79"/>
      <c r="DX607" s="65" t="s">
        <v>404</v>
      </c>
      <c r="DY607" s="78">
        <v>797</v>
      </c>
      <c r="DZ607" s="78">
        <v>826.74</v>
      </c>
      <c r="EA607" s="78">
        <v>810.04</v>
      </c>
      <c r="EB607" s="78">
        <v>601.78</v>
      </c>
      <c r="EC607" s="78"/>
      <c r="ED607" s="79">
        <v>545.22</v>
      </c>
      <c r="EE607" s="65" t="s">
        <v>405</v>
      </c>
      <c r="EF607" s="68">
        <v>0.28962001853568098</v>
      </c>
      <c r="EG607" s="78">
        <v>782.98</v>
      </c>
      <c r="EH607" s="78">
        <v>830.55</v>
      </c>
      <c r="EI607" s="78">
        <v>714.4</v>
      </c>
      <c r="EJ607" s="78"/>
      <c r="EK607" s="78">
        <v>480.04</v>
      </c>
      <c r="EL607" s="79">
        <v>405.71</v>
      </c>
      <c r="EM607" s="65" t="s">
        <v>406</v>
      </c>
      <c r="EN607" s="78">
        <v>772.19</v>
      </c>
      <c r="EO607" s="78">
        <v>780.39</v>
      </c>
      <c r="EP607" s="78">
        <v>724.3</v>
      </c>
      <c r="EQ607" s="78"/>
      <c r="ER607" s="78"/>
      <c r="ES607" s="79">
        <v>608.41999999999996</v>
      </c>
      <c r="ET607" s="65" t="s">
        <v>407</v>
      </c>
      <c r="EU607" s="68">
        <v>1.4361625736033301</v>
      </c>
      <c r="EV607" s="78">
        <v>777.83</v>
      </c>
      <c r="EW607" s="78">
        <v>798.45</v>
      </c>
      <c r="EX607" s="78">
        <v>817.62</v>
      </c>
      <c r="EY607" s="78"/>
      <c r="EZ607" s="78"/>
      <c r="FA607" s="79">
        <v>407.22</v>
      </c>
      <c r="FB607" s="65" t="s">
        <v>408</v>
      </c>
      <c r="FC607" s="78">
        <v>835.7</v>
      </c>
      <c r="FD607" s="78">
        <v>770.14</v>
      </c>
      <c r="FE607" s="78">
        <v>730.79</v>
      </c>
      <c r="FF607" s="78"/>
      <c r="FG607" s="78"/>
      <c r="FH607" s="79"/>
      <c r="FI607" s="65" t="s">
        <v>409</v>
      </c>
      <c r="FJ607" s="78">
        <v>787.15</v>
      </c>
      <c r="FK607" s="78">
        <v>800.27</v>
      </c>
      <c r="FL607" s="78">
        <v>466.33</v>
      </c>
      <c r="FM607" s="78">
        <v>529.53</v>
      </c>
      <c r="FN607" s="78"/>
      <c r="FO607" s="79">
        <v>578.12</v>
      </c>
      <c r="FP607" s="65" t="s">
        <v>410</v>
      </c>
      <c r="FQ607" s="68">
        <v>0.24073182474723201</v>
      </c>
      <c r="FR607" s="78">
        <v>743.31</v>
      </c>
      <c r="FS607" s="78">
        <v>772.88</v>
      </c>
      <c r="FT607" s="78">
        <v>718.74</v>
      </c>
      <c r="FU607" s="78">
        <v>612.73</v>
      </c>
      <c r="FV607" s="78">
        <v>563.96</v>
      </c>
      <c r="FW607" s="79">
        <v>418.77</v>
      </c>
      <c r="FX607" s="65" t="s">
        <v>411</v>
      </c>
      <c r="FY607" s="78">
        <v>770.86</v>
      </c>
      <c r="FZ607" s="78">
        <v>830.36</v>
      </c>
      <c r="GA607" s="78">
        <v>779.9</v>
      </c>
      <c r="GB607" s="78">
        <v>786.12</v>
      </c>
      <c r="GC607" s="78"/>
      <c r="GD607" s="79">
        <v>572.99</v>
      </c>
      <c r="GE607" s="65" t="s">
        <v>412</v>
      </c>
      <c r="GF607" s="68">
        <v>0.22132217869552701</v>
      </c>
      <c r="GG607" s="78">
        <v>719.11</v>
      </c>
      <c r="GH607" s="78">
        <v>790.67</v>
      </c>
      <c r="GI607" s="78">
        <v>701.59</v>
      </c>
      <c r="GJ607" s="78">
        <v>663.08</v>
      </c>
      <c r="GK607" s="78"/>
      <c r="GL607" s="79">
        <v>481.7</v>
      </c>
      <c r="GM607" s="65" t="s">
        <v>413</v>
      </c>
      <c r="GN607" s="68">
        <v>0.117746797287114</v>
      </c>
      <c r="GO607" s="78">
        <v>742.51</v>
      </c>
      <c r="GP607" s="78">
        <v>820.32</v>
      </c>
      <c r="GQ607" s="78">
        <v>704.06</v>
      </c>
      <c r="GR607" s="78">
        <v>616.88</v>
      </c>
      <c r="GS607" s="78"/>
      <c r="GT607" s="79"/>
      <c r="GU607" s="65" t="s">
        <v>414</v>
      </c>
      <c r="GV607" s="68">
        <v>1</v>
      </c>
      <c r="GW607" s="78">
        <v>764.11</v>
      </c>
      <c r="GX607" s="78">
        <v>782.86</v>
      </c>
      <c r="GY607" s="78">
        <v>731.77</v>
      </c>
      <c r="GZ607" s="78">
        <v>621</v>
      </c>
      <c r="HA607" s="78"/>
      <c r="HB607" s="79">
        <v>608.84</v>
      </c>
      <c r="HC607" s="65" t="s">
        <v>415</v>
      </c>
      <c r="HD607" s="68">
        <v>1</v>
      </c>
      <c r="HE607" s="78">
        <v>764.83</v>
      </c>
      <c r="HF607" s="78">
        <v>838.12</v>
      </c>
      <c r="HG607" s="78"/>
      <c r="HH607" s="78">
        <v>615</v>
      </c>
      <c r="HI607" s="78">
        <v>608.36</v>
      </c>
      <c r="HJ607" s="79">
        <v>428.83</v>
      </c>
      <c r="HK607" s="85" t="s">
        <v>416</v>
      </c>
      <c r="HL607" s="68">
        <v>1.2550200803212901</v>
      </c>
      <c r="HM607" s="78">
        <v>732.05</v>
      </c>
      <c r="HN607" s="78">
        <v>782.47</v>
      </c>
      <c r="HO607" s="78">
        <v>707.67</v>
      </c>
      <c r="HP607" s="78"/>
      <c r="HQ607" s="78"/>
      <c r="HR607" s="79"/>
    </row>
    <row r="608" spans="1:226" x14ac:dyDescent="0.25">
      <c r="A608" s="81">
        <v>41169</v>
      </c>
      <c r="B608" s="82" t="s">
        <v>387</v>
      </c>
      <c r="C608" s="83">
        <v>772.29127913489651</v>
      </c>
      <c r="D608" s="83">
        <v>802.47814619418125</v>
      </c>
      <c r="E608" s="83">
        <v>759.702385729767</v>
      </c>
      <c r="F608" s="83">
        <v>637.68121358905648</v>
      </c>
      <c r="G608" s="83">
        <v>563.3457608695652</v>
      </c>
      <c r="H608" s="84">
        <v>495.22685473665422</v>
      </c>
      <c r="I608" s="82" t="s">
        <v>388</v>
      </c>
      <c r="J608" s="83">
        <v>786.56752925973274</v>
      </c>
      <c r="K608" s="83">
        <v>805.76977450609866</v>
      </c>
      <c r="L608" s="83">
        <v>759.5400604352443</v>
      </c>
      <c r="M608" s="83">
        <v>638.4632597574971</v>
      </c>
      <c r="N608" s="83"/>
      <c r="O608" s="84">
        <v>557.17001621413294</v>
      </c>
      <c r="P608" s="65" t="s">
        <v>389</v>
      </c>
      <c r="Q608" s="78">
        <v>757.59</v>
      </c>
      <c r="R608" s="78">
        <v>778.1</v>
      </c>
      <c r="S608" s="78">
        <v>749.99</v>
      </c>
      <c r="T608" s="78">
        <v>607</v>
      </c>
      <c r="U608" s="78"/>
      <c r="V608" s="79"/>
      <c r="W608" s="65" t="s">
        <v>390</v>
      </c>
      <c r="X608" s="78">
        <v>811.06</v>
      </c>
      <c r="Y608" s="78">
        <v>807.76</v>
      </c>
      <c r="Z608" s="78">
        <v>748.37</v>
      </c>
      <c r="AA608" s="78">
        <v>558.76</v>
      </c>
      <c r="AB608" s="78"/>
      <c r="AC608" s="79">
        <v>631.4</v>
      </c>
      <c r="AD608" s="65" t="s">
        <v>391</v>
      </c>
      <c r="AE608" s="68">
        <v>0.51129972389814904</v>
      </c>
      <c r="AF608" s="78">
        <v>750.08</v>
      </c>
      <c r="AG608" s="78">
        <v>784.33</v>
      </c>
      <c r="AH608" s="78">
        <v>806.32</v>
      </c>
      <c r="AI608" s="78"/>
      <c r="AJ608" s="78"/>
      <c r="AK608" s="79">
        <v>446.31</v>
      </c>
      <c r="AL608" s="69" t="s">
        <v>392</v>
      </c>
      <c r="AM608" s="70">
        <v>1</v>
      </c>
      <c r="AN608" s="78">
        <v>820.12</v>
      </c>
      <c r="AO608" s="78">
        <v>859.51</v>
      </c>
      <c r="AP608" s="78">
        <v>773.4</v>
      </c>
      <c r="AQ608" s="78">
        <v>750.03</v>
      </c>
      <c r="AR608" s="78"/>
      <c r="AS608" s="79"/>
      <c r="AT608" s="65" t="s">
        <v>393</v>
      </c>
      <c r="AU608" s="68">
        <v>4.08079983676801E-2</v>
      </c>
      <c r="AV608" s="78">
        <v>785.69</v>
      </c>
      <c r="AW608" s="78">
        <v>819.29</v>
      </c>
      <c r="AX608" s="78">
        <v>750.29</v>
      </c>
      <c r="AY608" s="78">
        <v>458.27</v>
      </c>
      <c r="AZ608" s="78"/>
      <c r="BA608" s="79">
        <v>503.5</v>
      </c>
      <c r="BB608" s="65" t="s">
        <v>394</v>
      </c>
      <c r="BC608" s="78">
        <v>777.43</v>
      </c>
      <c r="BD608" s="78">
        <v>811.95</v>
      </c>
      <c r="BE608" s="78">
        <v>745.52</v>
      </c>
      <c r="BF608" s="78"/>
      <c r="BG608" s="78"/>
      <c r="BH608" s="79">
        <v>560.94000000000005</v>
      </c>
      <c r="BI608" s="65" t="s">
        <v>395</v>
      </c>
      <c r="BJ608" s="68">
        <v>0.134134563794399</v>
      </c>
      <c r="BK608" s="78">
        <v>812.18</v>
      </c>
      <c r="BL608" s="78">
        <v>832.04</v>
      </c>
      <c r="BM608" s="78">
        <v>882.93</v>
      </c>
      <c r="BN608" s="78">
        <v>660.08</v>
      </c>
      <c r="BO608" s="78"/>
      <c r="BP608" s="79"/>
      <c r="BQ608" s="65" t="s">
        <v>396</v>
      </c>
      <c r="BR608" s="68">
        <v>1</v>
      </c>
      <c r="BS608" s="78">
        <v>768.06</v>
      </c>
      <c r="BT608" s="78">
        <v>772.91</v>
      </c>
      <c r="BU608" s="78">
        <v>788.22</v>
      </c>
      <c r="BV608" s="78"/>
      <c r="BW608" s="78"/>
      <c r="BX608" s="79">
        <v>575.91</v>
      </c>
      <c r="BY608" s="65" t="s">
        <v>397</v>
      </c>
      <c r="BZ608" s="78">
        <v>778.06</v>
      </c>
      <c r="CA608" s="78">
        <v>816.05</v>
      </c>
      <c r="CB608" s="78">
        <v>746.98</v>
      </c>
      <c r="CC608" s="78">
        <v>603.46</v>
      </c>
      <c r="CD608" s="78"/>
      <c r="CE608" s="79">
        <v>620.48</v>
      </c>
      <c r="CF608" s="65" t="s">
        <v>398</v>
      </c>
      <c r="CG608" s="78">
        <v>799.06</v>
      </c>
      <c r="CH608" s="78">
        <v>826.63</v>
      </c>
      <c r="CI608" s="78">
        <v>798.04</v>
      </c>
      <c r="CJ608" s="78"/>
      <c r="CK608" s="78"/>
      <c r="CL608" s="79"/>
      <c r="CM608" s="65" t="s">
        <v>399</v>
      </c>
      <c r="CN608" s="78">
        <v>746.01</v>
      </c>
      <c r="CO608" s="78">
        <v>760.73</v>
      </c>
      <c r="CP608" s="78">
        <v>765.81</v>
      </c>
      <c r="CQ608" s="78">
        <v>622.84</v>
      </c>
      <c r="CR608" s="78"/>
      <c r="CS608" s="79">
        <v>665.69</v>
      </c>
      <c r="CT608" s="65" t="s">
        <v>400</v>
      </c>
      <c r="CU608" s="78">
        <v>799.34</v>
      </c>
      <c r="CV608" s="78">
        <v>872.01</v>
      </c>
      <c r="CW608" s="78">
        <v>758.6</v>
      </c>
      <c r="CX608" s="78">
        <v>650.1</v>
      </c>
      <c r="CY608" s="78"/>
      <c r="CZ608" s="79"/>
      <c r="DA608" s="82"/>
      <c r="DB608" s="68"/>
      <c r="DC608" s="78"/>
      <c r="DD608" s="78"/>
      <c r="DE608" s="78"/>
      <c r="DF608" s="78"/>
      <c r="DG608" s="78"/>
      <c r="DH608" s="79"/>
      <c r="DI608" s="65" t="s">
        <v>402</v>
      </c>
      <c r="DJ608" s="68">
        <v>3.5338186444271698E-3</v>
      </c>
      <c r="DK608" s="78">
        <v>812.09</v>
      </c>
      <c r="DL608" s="78">
        <v>841.18</v>
      </c>
      <c r="DM608" s="78">
        <v>841.18</v>
      </c>
      <c r="DN608" s="78">
        <v>560.46</v>
      </c>
      <c r="DO608" s="78"/>
      <c r="DP608" s="79">
        <v>614.82000000000005</v>
      </c>
      <c r="DQ608" s="65" t="s">
        <v>403</v>
      </c>
      <c r="DR608" s="78">
        <v>731.61</v>
      </c>
      <c r="DS608" s="78">
        <v>770.12</v>
      </c>
      <c r="DT608" s="78">
        <v>898.76</v>
      </c>
      <c r="DU608" s="78">
        <v>845.16</v>
      </c>
      <c r="DV608" s="78"/>
      <c r="DW608" s="79"/>
      <c r="DX608" s="65" t="s">
        <v>404</v>
      </c>
      <c r="DY608" s="78">
        <v>823.37</v>
      </c>
      <c r="DZ608" s="78">
        <v>848.01</v>
      </c>
      <c r="EA608" s="78">
        <v>830.58</v>
      </c>
      <c r="EB608" s="78">
        <v>645.54</v>
      </c>
      <c r="EC608" s="78"/>
      <c r="ED608" s="79">
        <v>543.14</v>
      </c>
      <c r="EE608" s="65" t="s">
        <v>405</v>
      </c>
      <c r="EF608" s="68">
        <v>0.28962001853568098</v>
      </c>
      <c r="EG608" s="78">
        <v>788.31</v>
      </c>
      <c r="EH608" s="78">
        <v>836.16</v>
      </c>
      <c r="EI608" s="78">
        <v>729.48</v>
      </c>
      <c r="EJ608" s="78"/>
      <c r="EK608" s="78">
        <v>483.82</v>
      </c>
      <c r="EL608" s="79">
        <v>407.25</v>
      </c>
      <c r="EM608" s="65" t="s">
        <v>406</v>
      </c>
      <c r="EN608" s="78">
        <v>806.23</v>
      </c>
      <c r="EO608" s="78">
        <v>803.94</v>
      </c>
      <c r="EP608" s="78">
        <v>754.52</v>
      </c>
      <c r="EQ608" s="78"/>
      <c r="ER608" s="78"/>
      <c r="ES608" s="79">
        <v>608.41999999999996</v>
      </c>
      <c r="ET608" s="65" t="s">
        <v>407</v>
      </c>
      <c r="EU608" s="68">
        <v>1.4361625736033301</v>
      </c>
      <c r="EV608" s="78">
        <v>800.37</v>
      </c>
      <c r="EW608" s="78">
        <v>810.31</v>
      </c>
      <c r="EX608" s="78">
        <v>829.48</v>
      </c>
      <c r="EY608" s="78"/>
      <c r="EZ608" s="78"/>
      <c r="FA608" s="79">
        <v>408.42</v>
      </c>
      <c r="FB608" s="65" t="s">
        <v>408</v>
      </c>
      <c r="FC608" s="78">
        <v>835.7</v>
      </c>
      <c r="FD608" s="78">
        <v>770.14</v>
      </c>
      <c r="FE608" s="78">
        <v>730.79</v>
      </c>
      <c r="FF608" s="78"/>
      <c r="FG608" s="78"/>
      <c r="FH608" s="79"/>
      <c r="FI608" s="65" t="s">
        <v>409</v>
      </c>
      <c r="FJ608" s="78">
        <v>797.23</v>
      </c>
      <c r="FK608" s="78">
        <v>802.8</v>
      </c>
      <c r="FL608" s="78">
        <v>466.33</v>
      </c>
      <c r="FM608" s="78">
        <v>557.53</v>
      </c>
      <c r="FN608" s="78"/>
      <c r="FO608" s="79">
        <v>571.4</v>
      </c>
      <c r="FP608" s="65" t="s">
        <v>410</v>
      </c>
      <c r="FQ608" s="68">
        <v>0.24370034605449101</v>
      </c>
      <c r="FR608" s="78">
        <v>754.69</v>
      </c>
      <c r="FS608" s="78">
        <v>784.5</v>
      </c>
      <c r="FT608" s="78">
        <v>741.39</v>
      </c>
      <c r="FU608" s="78">
        <v>627.11</v>
      </c>
      <c r="FV608" s="78">
        <v>564.38</v>
      </c>
      <c r="FW608" s="79">
        <v>423.59</v>
      </c>
      <c r="FX608" s="65" t="s">
        <v>411</v>
      </c>
      <c r="FY608" s="78">
        <v>811.51</v>
      </c>
      <c r="FZ608" s="78">
        <v>851.5</v>
      </c>
      <c r="GA608" s="78">
        <v>789.65</v>
      </c>
      <c r="GB608" s="78">
        <v>792.31</v>
      </c>
      <c r="GC608" s="78"/>
      <c r="GD608" s="79">
        <v>572.99</v>
      </c>
      <c r="GE608" s="65" t="s">
        <v>412</v>
      </c>
      <c r="GF608" s="68">
        <v>0.222791578478334</v>
      </c>
      <c r="GG608" s="78">
        <v>748.12</v>
      </c>
      <c r="GH608" s="78">
        <v>802.99</v>
      </c>
      <c r="GI608" s="78">
        <v>715.05</v>
      </c>
      <c r="GJ608" s="78">
        <v>665.03</v>
      </c>
      <c r="GK608" s="78"/>
      <c r="GL608" s="79">
        <v>477.89</v>
      </c>
      <c r="GM608" s="65" t="s">
        <v>413</v>
      </c>
      <c r="GN608" s="68">
        <v>0.115951439537122</v>
      </c>
      <c r="GO608" s="78">
        <v>759.02</v>
      </c>
      <c r="GP608" s="78">
        <v>835.64</v>
      </c>
      <c r="GQ608" s="78">
        <v>717.99</v>
      </c>
      <c r="GR608" s="78">
        <v>645.62</v>
      </c>
      <c r="GS608" s="78"/>
      <c r="GT608" s="79"/>
      <c r="GU608" s="65" t="s">
        <v>414</v>
      </c>
      <c r="GV608" s="68">
        <v>1</v>
      </c>
      <c r="GW608" s="78">
        <v>776.91</v>
      </c>
      <c r="GX608" s="78">
        <v>787.14</v>
      </c>
      <c r="GY608" s="78">
        <v>739.12</v>
      </c>
      <c r="GZ608" s="78">
        <v>621</v>
      </c>
      <c r="HA608" s="78"/>
      <c r="HB608" s="79">
        <v>608.84</v>
      </c>
      <c r="HC608" s="65" t="s">
        <v>415</v>
      </c>
      <c r="HD608" s="68">
        <v>1</v>
      </c>
      <c r="HE608" s="78">
        <v>766.5</v>
      </c>
      <c r="HF608" s="78">
        <v>837.28</v>
      </c>
      <c r="HG608" s="78"/>
      <c r="HH608" s="78">
        <v>615</v>
      </c>
      <c r="HI608" s="78">
        <v>608.36</v>
      </c>
      <c r="HJ608" s="79">
        <v>428.83</v>
      </c>
      <c r="HK608" s="85" t="s">
        <v>416</v>
      </c>
      <c r="HL608" s="68">
        <v>1.23923415329326</v>
      </c>
      <c r="HM608" s="78">
        <v>721.66</v>
      </c>
      <c r="HN608" s="78">
        <v>770.75</v>
      </c>
      <c r="HO608" s="78">
        <v>727.95</v>
      </c>
      <c r="HP608" s="78"/>
      <c r="HQ608" s="78"/>
      <c r="HR608" s="79"/>
    </row>
    <row r="609" spans="1:226" x14ac:dyDescent="0.25">
      <c r="A609" s="81">
        <v>41162</v>
      </c>
      <c r="B609" s="82" t="s">
        <v>387</v>
      </c>
      <c r="C609" s="83">
        <v>787.77318204170854</v>
      </c>
      <c r="D609" s="83">
        <v>811.16392679233275</v>
      </c>
      <c r="E609" s="83">
        <v>762.61695361120633</v>
      </c>
      <c r="F609" s="83">
        <v>638.43108183690094</v>
      </c>
      <c r="G609" s="83">
        <v>563.24005434782612</v>
      </c>
      <c r="H609" s="84">
        <v>486.3194781895134</v>
      </c>
      <c r="I609" s="82" t="s">
        <v>388</v>
      </c>
      <c r="J609" s="83">
        <v>807.42999936521085</v>
      </c>
      <c r="K609" s="83">
        <v>817.31571544245003</v>
      </c>
      <c r="L609" s="83">
        <v>762.21397735179016</v>
      </c>
      <c r="M609" s="83">
        <v>637.496061573254</v>
      </c>
      <c r="N609" s="83"/>
      <c r="O609" s="84">
        <v>543.96211680619433</v>
      </c>
      <c r="P609" s="65" t="s">
        <v>389</v>
      </c>
      <c r="Q609" s="78">
        <v>763.43</v>
      </c>
      <c r="R609" s="78">
        <v>784.77</v>
      </c>
      <c r="S609" s="78">
        <v>753.8</v>
      </c>
      <c r="T609" s="78">
        <v>619</v>
      </c>
      <c r="U609" s="78"/>
      <c r="V609" s="79"/>
      <c r="W609" s="65" t="s">
        <v>390</v>
      </c>
      <c r="X609" s="78">
        <v>799.65</v>
      </c>
      <c r="Y609" s="78">
        <v>815.62</v>
      </c>
      <c r="Z609" s="78">
        <v>758.45</v>
      </c>
      <c r="AA609" s="78">
        <v>566.96</v>
      </c>
      <c r="AB609" s="78"/>
      <c r="AC609" s="79">
        <v>631.4</v>
      </c>
      <c r="AD609" s="65" t="s">
        <v>391</v>
      </c>
      <c r="AE609" s="68">
        <v>0.51129972389814904</v>
      </c>
      <c r="AF609" s="78">
        <v>750.08</v>
      </c>
      <c r="AG609" s="78">
        <v>784.33</v>
      </c>
      <c r="AH609" s="78">
        <v>806.32</v>
      </c>
      <c r="AI609" s="78"/>
      <c r="AJ609" s="78"/>
      <c r="AK609" s="79">
        <v>433.88</v>
      </c>
      <c r="AL609" s="69" t="s">
        <v>392</v>
      </c>
      <c r="AM609" s="70">
        <v>1</v>
      </c>
      <c r="AN609" s="78">
        <v>820.12</v>
      </c>
      <c r="AO609" s="78">
        <v>859.51</v>
      </c>
      <c r="AP609" s="78">
        <v>773.4</v>
      </c>
      <c r="AQ609" s="78">
        <v>750.03</v>
      </c>
      <c r="AR609" s="78"/>
      <c r="AS609" s="79"/>
      <c r="AT609" s="65" t="s">
        <v>393</v>
      </c>
      <c r="AU609" s="68">
        <v>4.0766408479412999E-2</v>
      </c>
      <c r="AV609" s="78">
        <v>770.32</v>
      </c>
      <c r="AW609" s="78">
        <v>818.08</v>
      </c>
      <c r="AX609" s="78">
        <v>752.65</v>
      </c>
      <c r="AY609" s="78">
        <v>459.32</v>
      </c>
      <c r="AZ609" s="78"/>
      <c r="BA609" s="79">
        <v>490.35</v>
      </c>
      <c r="BB609" s="65" t="s">
        <v>394</v>
      </c>
      <c r="BC609" s="78">
        <v>832.05</v>
      </c>
      <c r="BD609" s="78">
        <v>848.09</v>
      </c>
      <c r="BE609" s="78">
        <v>743.41</v>
      </c>
      <c r="BF609" s="78"/>
      <c r="BG609" s="78"/>
      <c r="BH609" s="79">
        <v>546.65</v>
      </c>
      <c r="BI609" s="65" t="s">
        <v>395</v>
      </c>
      <c r="BJ609" s="68">
        <v>0.13419036244816901</v>
      </c>
      <c r="BK609" s="78">
        <v>859.76</v>
      </c>
      <c r="BL609" s="78">
        <v>836.68</v>
      </c>
      <c r="BM609" s="78">
        <v>896.07</v>
      </c>
      <c r="BN609" s="78">
        <v>676.45</v>
      </c>
      <c r="BO609" s="78"/>
      <c r="BP609" s="79"/>
      <c r="BQ609" s="65" t="s">
        <v>396</v>
      </c>
      <c r="BR609" s="68">
        <v>1</v>
      </c>
      <c r="BS609" s="78">
        <v>759.73</v>
      </c>
      <c r="BT609" s="78">
        <v>777.91</v>
      </c>
      <c r="BU609" s="78">
        <v>778.22</v>
      </c>
      <c r="BV609" s="78"/>
      <c r="BW609" s="78"/>
      <c r="BX609" s="79">
        <v>575.91</v>
      </c>
      <c r="BY609" s="65" t="s">
        <v>397</v>
      </c>
      <c r="BZ609" s="78">
        <v>792.58</v>
      </c>
      <c r="CA609" s="78">
        <v>823.55</v>
      </c>
      <c r="CB609" s="78">
        <v>750.05</v>
      </c>
      <c r="CC609" s="78">
        <v>594.65</v>
      </c>
      <c r="CD609" s="78"/>
      <c r="CE609" s="79">
        <v>620.48</v>
      </c>
      <c r="CF609" s="65" t="s">
        <v>398</v>
      </c>
      <c r="CG609" s="78">
        <v>797.44</v>
      </c>
      <c r="CH609" s="78">
        <v>828.26</v>
      </c>
      <c r="CI609" s="78">
        <v>805.35</v>
      </c>
      <c r="CJ609" s="78"/>
      <c r="CK609" s="78"/>
      <c r="CL609" s="79"/>
      <c r="CM609" s="65" t="s">
        <v>399</v>
      </c>
      <c r="CN609" s="78">
        <v>749.94</v>
      </c>
      <c r="CO609" s="78">
        <v>764.08</v>
      </c>
      <c r="CP609" s="78">
        <v>772.83</v>
      </c>
      <c r="CQ609" s="78">
        <v>627.69000000000005</v>
      </c>
      <c r="CR609" s="78"/>
      <c r="CS609" s="79">
        <v>664.68</v>
      </c>
      <c r="CT609" s="65" t="s">
        <v>400</v>
      </c>
      <c r="CU609" s="78">
        <v>804.56</v>
      </c>
      <c r="CV609" s="78">
        <v>874.26</v>
      </c>
      <c r="CW609" s="78">
        <v>769.21</v>
      </c>
      <c r="CX609" s="78">
        <v>653.03</v>
      </c>
      <c r="CY609" s="78"/>
      <c r="CZ609" s="79"/>
      <c r="DA609" s="82"/>
      <c r="DB609" s="68"/>
      <c r="DC609" s="78"/>
      <c r="DD609" s="78"/>
      <c r="DE609" s="78"/>
      <c r="DF609" s="78"/>
      <c r="DG609" s="78"/>
      <c r="DH609" s="79"/>
      <c r="DI609" s="65" t="s">
        <v>402</v>
      </c>
      <c r="DJ609" s="68">
        <v>3.5037314740198298E-3</v>
      </c>
      <c r="DK609" s="78">
        <v>782.23</v>
      </c>
      <c r="DL609" s="78">
        <v>822.4</v>
      </c>
      <c r="DM609" s="78">
        <v>822.4</v>
      </c>
      <c r="DN609" s="78">
        <v>584.22</v>
      </c>
      <c r="DO609" s="78"/>
      <c r="DP609" s="79">
        <v>611.91</v>
      </c>
      <c r="DQ609" s="65" t="s">
        <v>403</v>
      </c>
      <c r="DR609" s="78">
        <v>731.61</v>
      </c>
      <c r="DS609" s="78">
        <v>770.12</v>
      </c>
      <c r="DT609" s="78">
        <v>901.79</v>
      </c>
      <c r="DU609" s="78">
        <v>849.21</v>
      </c>
      <c r="DV609" s="78"/>
      <c r="DW609" s="79"/>
      <c r="DX609" s="65" t="s">
        <v>404</v>
      </c>
      <c r="DY609" s="78">
        <v>833.43</v>
      </c>
      <c r="DZ609" s="78">
        <v>851.86</v>
      </c>
      <c r="EA609" s="78">
        <v>834.77</v>
      </c>
      <c r="EB609" s="78">
        <v>650.57000000000005</v>
      </c>
      <c r="EC609" s="78"/>
      <c r="ED609" s="79">
        <v>527.92999999999995</v>
      </c>
      <c r="EE609" s="65" t="s">
        <v>405</v>
      </c>
      <c r="EF609" s="68">
        <v>0.28962001853568098</v>
      </c>
      <c r="EG609" s="78">
        <v>787.2</v>
      </c>
      <c r="EH609" s="78">
        <v>835.65</v>
      </c>
      <c r="EI609" s="78">
        <v>731.87</v>
      </c>
      <c r="EJ609" s="78"/>
      <c r="EK609" s="78">
        <v>491.79</v>
      </c>
      <c r="EL609" s="79">
        <v>404.36</v>
      </c>
      <c r="EM609" s="65" t="s">
        <v>406</v>
      </c>
      <c r="EN609" s="78">
        <v>825.14</v>
      </c>
      <c r="EO609" s="78">
        <v>817.7</v>
      </c>
      <c r="EP609" s="78">
        <v>754.52</v>
      </c>
      <c r="EQ609" s="78"/>
      <c r="ER609" s="78"/>
      <c r="ES609" s="79">
        <v>584.32000000000005</v>
      </c>
      <c r="ET609" s="65" t="s">
        <v>407</v>
      </c>
      <c r="EU609" s="68">
        <v>1.4361625736033301</v>
      </c>
      <c r="EV609" s="78">
        <v>794.44</v>
      </c>
      <c r="EW609" s="78">
        <v>810.31</v>
      </c>
      <c r="EX609" s="78">
        <v>829.48</v>
      </c>
      <c r="EY609" s="78"/>
      <c r="EZ609" s="78"/>
      <c r="FA609" s="79">
        <v>400.11</v>
      </c>
      <c r="FB609" s="65" t="s">
        <v>408</v>
      </c>
      <c r="FC609" s="78">
        <v>835.7</v>
      </c>
      <c r="FD609" s="78">
        <v>770.14</v>
      </c>
      <c r="FE609" s="78">
        <v>730.79</v>
      </c>
      <c r="FF609" s="78"/>
      <c r="FG609" s="78"/>
      <c r="FH609" s="79"/>
      <c r="FI609" s="65" t="s">
        <v>409</v>
      </c>
      <c r="FJ609" s="78">
        <v>798.07</v>
      </c>
      <c r="FK609" s="78">
        <v>807</v>
      </c>
      <c r="FL609" s="78">
        <v>466.33</v>
      </c>
      <c r="FM609" s="78">
        <v>566.53</v>
      </c>
      <c r="FN609" s="78"/>
      <c r="FO609" s="79">
        <v>558.79</v>
      </c>
      <c r="FP609" s="65" t="s">
        <v>410</v>
      </c>
      <c r="FQ609" s="68">
        <v>0.24313744559799699</v>
      </c>
      <c r="FR609" s="78">
        <v>751.38</v>
      </c>
      <c r="FS609" s="78">
        <v>781.33</v>
      </c>
      <c r="FT609" s="78">
        <v>748.42</v>
      </c>
      <c r="FU609" s="78">
        <v>625.75</v>
      </c>
      <c r="FV609" s="78">
        <v>564.09</v>
      </c>
      <c r="FW609" s="79">
        <v>420.46</v>
      </c>
      <c r="FX609" s="65" t="s">
        <v>411</v>
      </c>
      <c r="FY609" s="78">
        <v>815.58</v>
      </c>
      <c r="FZ609" s="78">
        <v>851.5</v>
      </c>
      <c r="GA609" s="78">
        <v>791.28</v>
      </c>
      <c r="GB609" s="78">
        <v>786.12</v>
      </c>
      <c r="GC609" s="78"/>
      <c r="GD609" s="79">
        <v>571.37</v>
      </c>
      <c r="GE609" s="65" t="s">
        <v>412</v>
      </c>
      <c r="GF609" s="68">
        <v>0.22337383845604</v>
      </c>
      <c r="GG609" s="78">
        <v>741.33</v>
      </c>
      <c r="GH609" s="78">
        <v>801.17</v>
      </c>
      <c r="GI609" s="78">
        <v>716.92</v>
      </c>
      <c r="GJ609" s="78">
        <v>665.65</v>
      </c>
      <c r="GK609" s="78"/>
      <c r="GL609" s="79">
        <v>479.13</v>
      </c>
      <c r="GM609" s="65" t="s">
        <v>413</v>
      </c>
      <c r="GN609" s="68">
        <v>0.117737093071172</v>
      </c>
      <c r="GO609" s="78">
        <v>813.09</v>
      </c>
      <c r="GP609" s="78">
        <v>857.93</v>
      </c>
      <c r="GQ609" s="78">
        <v>728.96</v>
      </c>
      <c r="GR609" s="78">
        <v>659.92</v>
      </c>
      <c r="GS609" s="78"/>
      <c r="GT609" s="79"/>
      <c r="GU609" s="65" t="s">
        <v>414</v>
      </c>
      <c r="GV609" s="68">
        <v>1</v>
      </c>
      <c r="GW609" s="78">
        <v>776.91</v>
      </c>
      <c r="GX609" s="78">
        <v>787.14</v>
      </c>
      <c r="GY609" s="78">
        <v>739.12</v>
      </c>
      <c r="GZ609" s="78">
        <v>621</v>
      </c>
      <c r="HA609" s="78"/>
      <c r="HB609" s="79">
        <v>605.71</v>
      </c>
      <c r="HC609" s="65" t="s">
        <v>415</v>
      </c>
      <c r="HD609" s="68">
        <v>1</v>
      </c>
      <c r="HE609" s="78">
        <v>749</v>
      </c>
      <c r="HF609" s="78">
        <v>822.28</v>
      </c>
      <c r="HG609" s="78"/>
      <c r="HH609" s="78">
        <v>615</v>
      </c>
      <c r="HI609" s="78">
        <v>608.36</v>
      </c>
      <c r="HJ609" s="79">
        <v>423.83</v>
      </c>
      <c r="HK609" s="85" t="s">
        <v>416</v>
      </c>
      <c r="HL609" s="68">
        <v>1.2504689258471899</v>
      </c>
      <c r="HM609" s="78">
        <v>722.83</v>
      </c>
      <c r="HN609" s="78">
        <v>772.31</v>
      </c>
      <c r="HO609" s="78">
        <v>728.29</v>
      </c>
      <c r="HP609" s="78"/>
      <c r="HQ609" s="78"/>
      <c r="HR609" s="79"/>
    </row>
    <row r="610" spans="1:226" x14ac:dyDescent="0.25">
      <c r="A610" s="81">
        <v>41155</v>
      </c>
      <c r="B610" s="82" t="s">
        <v>387</v>
      </c>
      <c r="C610" s="83">
        <v>775.99548390504629</v>
      </c>
      <c r="D610" s="83">
        <v>803.69096891149661</v>
      </c>
      <c r="E610" s="83">
        <v>762.2711864802352</v>
      </c>
      <c r="F610" s="83">
        <v>635.54007524582755</v>
      </c>
      <c r="G610" s="83">
        <v>545.60364130434789</v>
      </c>
      <c r="H610" s="84">
        <v>474.92064605964805</v>
      </c>
      <c r="I610" s="82" t="s">
        <v>388</v>
      </c>
      <c r="J610" s="83">
        <v>795.99561067497496</v>
      </c>
      <c r="K610" s="83">
        <v>810.26786036297403</v>
      </c>
      <c r="L610" s="83">
        <v>761.90711697202232</v>
      </c>
      <c r="M610" s="83">
        <v>634.42191505567939</v>
      </c>
      <c r="N610" s="83"/>
      <c r="O610" s="84">
        <v>528.63770199100372</v>
      </c>
      <c r="P610" s="65" t="s">
        <v>389</v>
      </c>
      <c r="Q610" s="78">
        <v>728.43</v>
      </c>
      <c r="R610" s="78">
        <v>766.43</v>
      </c>
      <c r="S610" s="78">
        <v>753.57</v>
      </c>
      <c r="T610" s="78">
        <v>613</v>
      </c>
      <c r="U610" s="78"/>
      <c r="V610" s="79"/>
      <c r="W610" s="65" t="s">
        <v>390</v>
      </c>
      <c r="X610" s="78">
        <v>808.17</v>
      </c>
      <c r="Y610" s="78">
        <v>829.5</v>
      </c>
      <c r="Z610" s="78">
        <v>758.45</v>
      </c>
      <c r="AA610" s="78">
        <v>566.96</v>
      </c>
      <c r="AB610" s="78"/>
      <c r="AC610" s="79">
        <v>605.79</v>
      </c>
      <c r="AD610" s="65" t="s">
        <v>391</v>
      </c>
      <c r="AE610" s="68">
        <v>0.51129972389814904</v>
      </c>
      <c r="AF610" s="78">
        <v>750.08</v>
      </c>
      <c r="AG610" s="78">
        <v>784.33</v>
      </c>
      <c r="AH610" s="78">
        <v>806.32</v>
      </c>
      <c r="AI610" s="78"/>
      <c r="AJ610" s="78"/>
      <c r="AK610" s="79">
        <v>433.88</v>
      </c>
      <c r="AL610" s="69" t="s">
        <v>392</v>
      </c>
      <c r="AM610" s="70">
        <v>1</v>
      </c>
      <c r="AN610" s="78">
        <v>798.73</v>
      </c>
      <c r="AO610" s="78">
        <v>846.88</v>
      </c>
      <c r="AP610" s="78">
        <v>772.01</v>
      </c>
      <c r="AQ610" s="78">
        <v>717.85</v>
      </c>
      <c r="AR610" s="78"/>
      <c r="AS610" s="79"/>
      <c r="AT610" s="65" t="s">
        <v>393</v>
      </c>
      <c r="AU610" s="68">
        <v>4.0170322165983798E-2</v>
      </c>
      <c r="AV610" s="78">
        <v>760.32</v>
      </c>
      <c r="AW610" s="78">
        <v>806.99</v>
      </c>
      <c r="AX610" s="78">
        <v>741.64</v>
      </c>
      <c r="AY610" s="78">
        <v>457.58</v>
      </c>
      <c r="AZ610" s="78"/>
      <c r="BA610" s="79">
        <v>481.21</v>
      </c>
      <c r="BB610" s="65" t="s">
        <v>394</v>
      </c>
      <c r="BC610" s="78">
        <v>814.41</v>
      </c>
      <c r="BD610" s="78">
        <v>832.96</v>
      </c>
      <c r="BE610" s="78">
        <v>743.38</v>
      </c>
      <c r="BF610" s="78"/>
      <c r="BG610" s="78"/>
      <c r="BH610" s="79">
        <v>542.79</v>
      </c>
      <c r="BI610" s="65" t="s">
        <v>395</v>
      </c>
      <c r="BJ610" s="68">
        <v>0.13420657075370401</v>
      </c>
      <c r="BK610" s="78">
        <v>836.24</v>
      </c>
      <c r="BL610" s="78">
        <v>833.56</v>
      </c>
      <c r="BM610" s="78">
        <v>892.96</v>
      </c>
      <c r="BN610" s="78">
        <v>669.82</v>
      </c>
      <c r="BO610" s="78"/>
      <c r="BP610" s="79"/>
      <c r="BQ610" s="65" t="s">
        <v>396</v>
      </c>
      <c r="BR610" s="68">
        <v>1</v>
      </c>
      <c r="BS610" s="78">
        <v>759.73</v>
      </c>
      <c r="BT610" s="78">
        <v>777.91</v>
      </c>
      <c r="BU610" s="78">
        <v>774.88</v>
      </c>
      <c r="BV610" s="78"/>
      <c r="BW610" s="78"/>
      <c r="BX610" s="79">
        <v>575.91</v>
      </c>
      <c r="BY610" s="65" t="s">
        <v>397</v>
      </c>
      <c r="BZ610" s="78">
        <v>795.53</v>
      </c>
      <c r="CA610" s="78">
        <v>826.72</v>
      </c>
      <c r="CB610" s="78">
        <v>742.59</v>
      </c>
      <c r="CC610" s="78">
        <v>597.86</v>
      </c>
      <c r="CD610" s="78"/>
      <c r="CE610" s="79">
        <v>587.39</v>
      </c>
      <c r="CF610" s="65" t="s">
        <v>398</v>
      </c>
      <c r="CG610" s="78">
        <v>790.93</v>
      </c>
      <c r="CH610" s="78">
        <v>820.94</v>
      </c>
      <c r="CI610" s="78">
        <v>805.35</v>
      </c>
      <c r="CJ610" s="78"/>
      <c r="CK610" s="78"/>
      <c r="CL610" s="79"/>
      <c r="CM610" s="65" t="s">
        <v>399</v>
      </c>
      <c r="CN610" s="78">
        <v>743.67</v>
      </c>
      <c r="CO610" s="78">
        <v>758.81</v>
      </c>
      <c r="CP610" s="78">
        <v>774.42</v>
      </c>
      <c r="CQ610" s="78">
        <v>623.16</v>
      </c>
      <c r="CR610" s="78"/>
      <c r="CS610" s="79">
        <v>665.6</v>
      </c>
      <c r="CT610" s="65" t="s">
        <v>400</v>
      </c>
      <c r="CU610" s="78">
        <v>808.89</v>
      </c>
      <c r="CV610" s="78">
        <v>874.36</v>
      </c>
      <c r="CW610" s="78">
        <v>766.25</v>
      </c>
      <c r="CX610" s="78">
        <v>639.17999999999995</v>
      </c>
      <c r="CY610" s="78"/>
      <c r="CZ610" s="79"/>
      <c r="DA610" s="82"/>
      <c r="DB610" s="68"/>
      <c r="DC610" s="78"/>
      <c r="DD610" s="78"/>
      <c r="DE610" s="78"/>
      <c r="DF610" s="78"/>
      <c r="DG610" s="78"/>
      <c r="DH610" s="79"/>
      <c r="DI610" s="65" t="s">
        <v>402</v>
      </c>
      <c r="DJ610" s="68">
        <v>3.5100035100035102E-3</v>
      </c>
      <c r="DK610" s="78">
        <v>784.42</v>
      </c>
      <c r="DL610" s="78">
        <v>816.44</v>
      </c>
      <c r="DM610" s="78">
        <v>816.44</v>
      </c>
      <c r="DN610" s="78">
        <v>539.66</v>
      </c>
      <c r="DO610" s="78"/>
      <c r="DP610" s="79">
        <v>592.09</v>
      </c>
      <c r="DQ610" s="65" t="s">
        <v>403</v>
      </c>
      <c r="DR610" s="78">
        <v>731.61</v>
      </c>
      <c r="DS610" s="78">
        <v>770.12</v>
      </c>
      <c r="DT610" s="78">
        <v>907.13</v>
      </c>
      <c r="DU610" s="78">
        <v>848.91</v>
      </c>
      <c r="DV610" s="78"/>
      <c r="DW610" s="79"/>
      <c r="DX610" s="65" t="s">
        <v>404</v>
      </c>
      <c r="DY610" s="78">
        <v>817.56</v>
      </c>
      <c r="DZ610" s="78">
        <v>837.1</v>
      </c>
      <c r="EA610" s="78">
        <v>834.39</v>
      </c>
      <c r="EB610" s="78">
        <v>646.21</v>
      </c>
      <c r="EC610" s="78"/>
      <c r="ED610" s="79">
        <v>506.4</v>
      </c>
      <c r="EE610" s="65" t="s">
        <v>405</v>
      </c>
      <c r="EF610" s="68">
        <v>0.28962001853568098</v>
      </c>
      <c r="EG610" s="78">
        <v>786.14</v>
      </c>
      <c r="EH610" s="78">
        <v>834.47</v>
      </c>
      <c r="EI610" s="78">
        <v>737.85</v>
      </c>
      <c r="EJ610" s="78"/>
      <c r="EK610" s="78">
        <v>487.59</v>
      </c>
      <c r="EL610" s="79">
        <v>392.79</v>
      </c>
      <c r="EM610" s="65" t="s">
        <v>406</v>
      </c>
      <c r="EN610" s="78">
        <v>802.08</v>
      </c>
      <c r="EO610" s="78">
        <v>817.7</v>
      </c>
      <c r="EP610" s="78">
        <v>764.22</v>
      </c>
      <c r="EQ610" s="78"/>
      <c r="ER610" s="78"/>
      <c r="ES610" s="79">
        <v>575.08000000000004</v>
      </c>
      <c r="ET610" s="65" t="s">
        <v>407</v>
      </c>
      <c r="EU610" s="68">
        <v>1.4361625736033301</v>
      </c>
      <c r="EV610" s="78">
        <v>788.51</v>
      </c>
      <c r="EW610" s="78">
        <v>810.31</v>
      </c>
      <c r="EX610" s="78">
        <v>829.48</v>
      </c>
      <c r="EY610" s="78"/>
      <c r="EZ610" s="78"/>
      <c r="FA610" s="79">
        <v>390.61</v>
      </c>
      <c r="FB610" s="65" t="s">
        <v>408</v>
      </c>
      <c r="FC610" s="78">
        <v>835.7</v>
      </c>
      <c r="FD610" s="78">
        <v>770.14</v>
      </c>
      <c r="FE610" s="78">
        <v>730.79</v>
      </c>
      <c r="FF610" s="78"/>
      <c r="FG610" s="78"/>
      <c r="FH610" s="79"/>
      <c r="FI610" s="65" t="s">
        <v>409</v>
      </c>
      <c r="FJ610" s="78">
        <v>784.63</v>
      </c>
      <c r="FK610" s="78">
        <v>803.64</v>
      </c>
      <c r="FL610" s="78">
        <v>466.33</v>
      </c>
      <c r="FM610" s="78">
        <v>560.53</v>
      </c>
      <c r="FN610" s="78"/>
      <c r="FO610" s="79">
        <v>542.82000000000005</v>
      </c>
      <c r="FP610" s="65" t="s">
        <v>410</v>
      </c>
      <c r="FQ610" s="68">
        <v>0.238475663558534</v>
      </c>
      <c r="FR610" s="78">
        <v>719.33</v>
      </c>
      <c r="FS610" s="78">
        <v>755.26</v>
      </c>
      <c r="FT610" s="78">
        <v>744.49</v>
      </c>
      <c r="FU610" s="78">
        <v>605.75</v>
      </c>
      <c r="FV610" s="78">
        <v>546.19000000000005</v>
      </c>
      <c r="FW610" s="79">
        <v>410.97</v>
      </c>
      <c r="FX610" s="65" t="s">
        <v>411</v>
      </c>
      <c r="FY610" s="78">
        <v>804.2</v>
      </c>
      <c r="FZ610" s="78">
        <v>849.06</v>
      </c>
      <c r="GA610" s="78">
        <v>793.72</v>
      </c>
      <c r="GB610" s="78">
        <v>793.2</v>
      </c>
      <c r="GC610" s="78"/>
      <c r="GD610" s="79">
        <v>568.11</v>
      </c>
      <c r="GE610" s="65" t="s">
        <v>412</v>
      </c>
      <c r="GF610" s="68">
        <v>0.22261303176687999</v>
      </c>
      <c r="GG610" s="78">
        <v>726.57</v>
      </c>
      <c r="GH610" s="78">
        <v>789.93</v>
      </c>
      <c r="GI610" s="78">
        <v>705.7</v>
      </c>
      <c r="GJ610" s="78">
        <v>645.58000000000004</v>
      </c>
      <c r="GK610" s="78"/>
      <c r="GL610" s="79">
        <v>479.94</v>
      </c>
      <c r="GM610" s="65" t="s">
        <v>413</v>
      </c>
      <c r="GN610" s="68">
        <v>0.118819880942479</v>
      </c>
      <c r="GO610" s="78">
        <v>773.04</v>
      </c>
      <c r="GP610" s="78">
        <v>846.81</v>
      </c>
      <c r="GQ610" s="78">
        <v>730.34</v>
      </c>
      <c r="GR610" s="78">
        <v>670.03</v>
      </c>
      <c r="GS610" s="78"/>
      <c r="GT610" s="79"/>
      <c r="GU610" s="65" t="s">
        <v>414</v>
      </c>
      <c r="GV610" s="68">
        <v>1</v>
      </c>
      <c r="GW610" s="78">
        <v>765.25</v>
      </c>
      <c r="GX610" s="78">
        <v>774.64</v>
      </c>
      <c r="GY610" s="78">
        <v>724.95</v>
      </c>
      <c r="GZ610" s="78">
        <v>621</v>
      </c>
      <c r="HA610" s="78"/>
      <c r="HB610" s="79">
        <v>592.5</v>
      </c>
      <c r="HC610" s="65" t="s">
        <v>415</v>
      </c>
      <c r="HD610" s="68">
        <v>1</v>
      </c>
      <c r="HE610" s="78">
        <v>749</v>
      </c>
      <c r="HF610" s="78">
        <v>805.62</v>
      </c>
      <c r="HG610" s="78"/>
      <c r="HH610" s="78">
        <v>595</v>
      </c>
      <c r="HI610" s="78">
        <v>588.36</v>
      </c>
      <c r="HJ610" s="79">
        <v>425.5</v>
      </c>
      <c r="HK610" s="85" t="s">
        <v>416</v>
      </c>
      <c r="HL610" s="68">
        <v>1.2639029322548001</v>
      </c>
      <c r="HM610" s="78">
        <v>721.36</v>
      </c>
      <c r="HN610" s="78">
        <v>772.37</v>
      </c>
      <c r="HO610" s="78">
        <v>742.23</v>
      </c>
      <c r="HP610" s="78"/>
      <c r="HQ610" s="78"/>
      <c r="HR610" s="79"/>
    </row>
    <row r="611" spans="1:226" x14ac:dyDescent="0.25">
      <c r="A611" s="81">
        <v>41148</v>
      </c>
      <c r="B611" s="82" t="s">
        <v>387</v>
      </c>
      <c r="C611" s="83">
        <v>780.63697366022234</v>
      </c>
      <c r="D611" s="83">
        <v>811.68230857573508</v>
      </c>
      <c r="E611" s="83">
        <v>770.43386238011385</v>
      </c>
      <c r="F611" s="83">
        <v>637.76596044956489</v>
      </c>
      <c r="G611" s="83">
        <v>553.42994565217396</v>
      </c>
      <c r="H611" s="84">
        <v>476.56780835196707</v>
      </c>
      <c r="I611" s="82" t="s">
        <v>388</v>
      </c>
      <c r="J611" s="83">
        <v>800.67285215365359</v>
      </c>
      <c r="K611" s="83">
        <v>818.71695170400051</v>
      </c>
      <c r="L611" s="83">
        <v>769.98249853848358</v>
      </c>
      <c r="M611" s="83">
        <v>634.99450543226158</v>
      </c>
      <c r="N611" s="83"/>
      <c r="O611" s="84">
        <v>528.7393582529977</v>
      </c>
      <c r="P611" s="65" t="s">
        <v>389</v>
      </c>
      <c r="Q611" s="78">
        <v>740.93</v>
      </c>
      <c r="R611" s="78">
        <v>777.27</v>
      </c>
      <c r="S611" s="78">
        <v>757.24</v>
      </c>
      <c r="T611" s="78">
        <v>618</v>
      </c>
      <c r="U611" s="78"/>
      <c r="V611" s="79"/>
      <c r="W611" s="65" t="s">
        <v>390</v>
      </c>
      <c r="X611" s="78">
        <v>796.43</v>
      </c>
      <c r="Y611" s="78">
        <v>816.44</v>
      </c>
      <c r="Z611" s="78">
        <v>758.45</v>
      </c>
      <c r="AA611" s="78">
        <v>566.96</v>
      </c>
      <c r="AB611" s="78"/>
      <c r="AC611" s="79">
        <v>605.79</v>
      </c>
      <c r="AD611" s="65" t="s">
        <v>391</v>
      </c>
      <c r="AE611" s="68">
        <v>0.51129972389814904</v>
      </c>
      <c r="AF611" s="78">
        <v>750.08</v>
      </c>
      <c r="AG611" s="78">
        <v>784.33</v>
      </c>
      <c r="AH611" s="78">
        <v>806.32</v>
      </c>
      <c r="AI611" s="78"/>
      <c r="AJ611" s="78"/>
      <c r="AK611" s="79">
        <v>409.01</v>
      </c>
      <c r="AL611" s="69" t="s">
        <v>392</v>
      </c>
      <c r="AM611" s="70">
        <v>1</v>
      </c>
      <c r="AN611" s="78">
        <v>794.22</v>
      </c>
      <c r="AO611" s="78">
        <v>844.11</v>
      </c>
      <c r="AP611" s="78">
        <v>773.03</v>
      </c>
      <c r="AQ611" s="78">
        <v>685.87</v>
      </c>
      <c r="AR611" s="78"/>
      <c r="AS611" s="79"/>
      <c r="AT611" s="65" t="s">
        <v>393</v>
      </c>
      <c r="AU611" s="68">
        <v>4.0249547192594097E-2</v>
      </c>
      <c r="AV611" s="78">
        <v>758.94</v>
      </c>
      <c r="AW611" s="78">
        <v>807.27</v>
      </c>
      <c r="AX611" s="78">
        <v>744.75</v>
      </c>
      <c r="AY611" s="78">
        <v>456.31</v>
      </c>
      <c r="AZ611" s="78"/>
      <c r="BA611" s="79">
        <v>481.75</v>
      </c>
      <c r="BB611" s="65" t="s">
        <v>394</v>
      </c>
      <c r="BC611" s="78">
        <v>816.09</v>
      </c>
      <c r="BD611" s="78">
        <v>841.36</v>
      </c>
      <c r="BE611" s="78">
        <v>757.05</v>
      </c>
      <c r="BF611" s="78"/>
      <c r="BG611" s="78"/>
      <c r="BH611" s="79">
        <v>548</v>
      </c>
      <c r="BI611" s="65" t="s">
        <v>395</v>
      </c>
      <c r="BJ611" s="68">
        <v>0.13425882416121801</v>
      </c>
      <c r="BK611" s="78">
        <v>844.09</v>
      </c>
      <c r="BL611" s="78">
        <v>840.33</v>
      </c>
      <c r="BM611" s="78">
        <v>899.75</v>
      </c>
      <c r="BN611" s="78">
        <v>672.77</v>
      </c>
      <c r="BO611" s="78"/>
      <c r="BP611" s="79"/>
      <c r="BQ611" s="65" t="s">
        <v>396</v>
      </c>
      <c r="BR611" s="68">
        <v>1</v>
      </c>
      <c r="BS611" s="78">
        <v>759.73</v>
      </c>
      <c r="BT611" s="78">
        <v>777.91</v>
      </c>
      <c r="BU611" s="78">
        <v>780.72</v>
      </c>
      <c r="BV611" s="78"/>
      <c r="BW611" s="78"/>
      <c r="BX611" s="79">
        <v>580.08000000000004</v>
      </c>
      <c r="BY611" s="65" t="s">
        <v>397</v>
      </c>
      <c r="BZ611" s="78">
        <v>819.16</v>
      </c>
      <c r="CA611" s="78">
        <v>838.3</v>
      </c>
      <c r="CB611" s="78">
        <v>748.99</v>
      </c>
      <c r="CC611" s="78">
        <v>592.30999999999995</v>
      </c>
      <c r="CD611" s="78"/>
      <c r="CE611" s="79">
        <v>596.08000000000004</v>
      </c>
      <c r="CF611" s="65" t="s">
        <v>398</v>
      </c>
      <c r="CG611" s="78">
        <v>792.56</v>
      </c>
      <c r="CH611" s="78">
        <v>823.38</v>
      </c>
      <c r="CI611" s="78">
        <v>812.67</v>
      </c>
      <c r="CJ611" s="78"/>
      <c r="CK611" s="78"/>
      <c r="CL611" s="79"/>
      <c r="CM611" s="65" t="s">
        <v>399</v>
      </c>
      <c r="CN611" s="78">
        <v>765.59</v>
      </c>
      <c r="CO611" s="78">
        <v>780.57</v>
      </c>
      <c r="CP611" s="78">
        <v>776.26</v>
      </c>
      <c r="CQ611" s="78">
        <v>627.04</v>
      </c>
      <c r="CR611" s="78"/>
      <c r="CS611" s="79">
        <v>666.61</v>
      </c>
      <c r="CT611" s="65" t="s">
        <v>400</v>
      </c>
      <c r="CU611" s="78">
        <v>808.43</v>
      </c>
      <c r="CV611" s="78">
        <v>870.94</v>
      </c>
      <c r="CW611" s="78">
        <v>777.32</v>
      </c>
      <c r="CX611" s="78">
        <v>648.75</v>
      </c>
      <c r="CY611" s="78"/>
      <c r="CZ611" s="79"/>
      <c r="DA611" s="82"/>
      <c r="DB611" s="68"/>
      <c r="DC611" s="78"/>
      <c r="DD611" s="78"/>
      <c r="DE611" s="78"/>
      <c r="DF611" s="78"/>
      <c r="DG611" s="78"/>
      <c r="DH611" s="79"/>
      <c r="DI611" s="65" t="s">
        <v>402</v>
      </c>
      <c r="DJ611" s="68">
        <v>3.6016567621105699E-3</v>
      </c>
      <c r="DK611" s="78">
        <v>805.94</v>
      </c>
      <c r="DL611" s="78">
        <v>839.62</v>
      </c>
      <c r="DM611" s="78">
        <v>839.61</v>
      </c>
      <c r="DN611" s="78">
        <v>571.92999999999995</v>
      </c>
      <c r="DO611" s="78"/>
      <c r="DP611" s="79">
        <v>610.73</v>
      </c>
      <c r="DQ611" s="65" t="s">
        <v>403</v>
      </c>
      <c r="DR611" s="78">
        <v>731.61</v>
      </c>
      <c r="DS611" s="78">
        <v>770.12</v>
      </c>
      <c r="DT611" s="78">
        <v>913.29</v>
      </c>
      <c r="DU611" s="78">
        <v>852.15</v>
      </c>
      <c r="DV611" s="78"/>
      <c r="DW611" s="79"/>
      <c r="DX611" s="65" t="s">
        <v>404</v>
      </c>
      <c r="DY611" s="78">
        <v>817.16</v>
      </c>
      <c r="DZ611" s="78">
        <v>836.52</v>
      </c>
      <c r="EA611" s="78">
        <v>836.15</v>
      </c>
      <c r="EB611" s="78">
        <v>641.91999999999996</v>
      </c>
      <c r="EC611" s="78"/>
      <c r="ED611" s="79">
        <v>505.09</v>
      </c>
      <c r="EE611" s="65" t="s">
        <v>405</v>
      </c>
      <c r="EF611" s="68">
        <v>0.28962001853568098</v>
      </c>
      <c r="EG611" s="78">
        <v>780.86</v>
      </c>
      <c r="EH611" s="78">
        <v>834.67</v>
      </c>
      <c r="EI611" s="78">
        <v>734.5</v>
      </c>
      <c r="EJ611" s="78"/>
      <c r="EK611" s="78">
        <v>520.15</v>
      </c>
      <c r="EL611" s="79">
        <v>380.8</v>
      </c>
      <c r="EM611" s="65" t="s">
        <v>406</v>
      </c>
      <c r="EN611" s="78">
        <v>802.08</v>
      </c>
      <c r="EO611" s="78">
        <v>817.7</v>
      </c>
      <c r="EP611" s="78">
        <v>764.22</v>
      </c>
      <c r="EQ611" s="78"/>
      <c r="ER611" s="78"/>
      <c r="ES611" s="79">
        <v>575.08000000000004</v>
      </c>
      <c r="ET611" s="65" t="s">
        <v>407</v>
      </c>
      <c r="EU611" s="68">
        <v>1.4361625736033301</v>
      </c>
      <c r="EV611" s="78">
        <v>777.83</v>
      </c>
      <c r="EW611" s="78">
        <v>810.31</v>
      </c>
      <c r="EX611" s="78">
        <v>829.48</v>
      </c>
      <c r="EY611" s="78"/>
      <c r="EZ611" s="78"/>
      <c r="FA611" s="79">
        <v>382.31</v>
      </c>
      <c r="FB611" s="65" t="s">
        <v>408</v>
      </c>
      <c r="FC611" s="78">
        <v>793.33</v>
      </c>
      <c r="FD611" s="78">
        <v>761.67</v>
      </c>
      <c r="FE611" s="78">
        <v>722.32</v>
      </c>
      <c r="FF611" s="78"/>
      <c r="FG611" s="78"/>
      <c r="FH611" s="79"/>
      <c r="FI611" s="65" t="s">
        <v>409</v>
      </c>
      <c r="FJ611" s="78">
        <v>782.95</v>
      </c>
      <c r="FK611" s="78">
        <v>802.8</v>
      </c>
      <c r="FL611" s="78">
        <v>466.33</v>
      </c>
      <c r="FM611" s="78">
        <v>568.53</v>
      </c>
      <c r="FN611" s="78"/>
      <c r="FO611" s="79">
        <v>538.62</v>
      </c>
      <c r="FP611" s="65" t="s">
        <v>410</v>
      </c>
      <c r="FQ611" s="68">
        <v>0.24521824423737101</v>
      </c>
      <c r="FR611" s="78">
        <v>754.49</v>
      </c>
      <c r="FS611" s="78">
        <v>787.43</v>
      </c>
      <c r="FT611" s="78">
        <v>756.51</v>
      </c>
      <c r="FU611" s="78">
        <v>628.26</v>
      </c>
      <c r="FV611" s="78">
        <v>553.59</v>
      </c>
      <c r="FW611" s="79">
        <v>423.01</v>
      </c>
      <c r="FX611" s="65" t="s">
        <v>411</v>
      </c>
      <c r="FY611" s="78">
        <v>805.82</v>
      </c>
      <c r="FZ611" s="78">
        <v>850.68</v>
      </c>
      <c r="GA611" s="78">
        <v>791.28</v>
      </c>
      <c r="GB611" s="78">
        <v>793.2</v>
      </c>
      <c r="GC611" s="78"/>
      <c r="GD611" s="79">
        <v>564.04999999999995</v>
      </c>
      <c r="GE611" s="65" t="s">
        <v>412</v>
      </c>
      <c r="GF611" s="68">
        <v>0.223813786929275</v>
      </c>
      <c r="GG611" s="78">
        <v>730.49</v>
      </c>
      <c r="GH611" s="78">
        <v>794.19</v>
      </c>
      <c r="GI611" s="78">
        <v>709.51</v>
      </c>
      <c r="GJ611" s="78">
        <v>649.05999999999995</v>
      </c>
      <c r="GK611" s="78"/>
      <c r="GL611" s="79">
        <v>482.53</v>
      </c>
      <c r="GM611" s="65" t="s">
        <v>413</v>
      </c>
      <c r="GN611" s="68">
        <v>0.121363641880166</v>
      </c>
      <c r="GO611" s="78">
        <v>804.16</v>
      </c>
      <c r="GP611" s="78">
        <v>864.93</v>
      </c>
      <c r="GQ611" s="78">
        <v>750.25</v>
      </c>
      <c r="GR611" s="78">
        <v>684.13</v>
      </c>
      <c r="GS611" s="78"/>
      <c r="GT611" s="79"/>
      <c r="GU611" s="65" t="s">
        <v>414</v>
      </c>
      <c r="GV611" s="68">
        <v>1</v>
      </c>
      <c r="GW611" s="78">
        <v>765.25</v>
      </c>
      <c r="GX611" s="78">
        <v>774.64</v>
      </c>
      <c r="GY611" s="78">
        <v>724.95</v>
      </c>
      <c r="GZ611" s="78">
        <v>596</v>
      </c>
      <c r="HA611" s="78"/>
      <c r="HB611" s="79">
        <v>590.30999999999995</v>
      </c>
      <c r="HC611" s="65" t="s">
        <v>415</v>
      </c>
      <c r="HD611" s="68">
        <v>1</v>
      </c>
      <c r="HE611" s="78">
        <v>748.16</v>
      </c>
      <c r="HF611" s="78">
        <v>803.95</v>
      </c>
      <c r="HG611" s="78"/>
      <c r="HH611" s="78">
        <v>595</v>
      </c>
      <c r="HI611" s="78">
        <v>588.36</v>
      </c>
      <c r="HJ611" s="79">
        <v>426.33</v>
      </c>
      <c r="HK611" s="85" t="s">
        <v>416</v>
      </c>
      <c r="HL611" s="68">
        <v>1.2619251930745501</v>
      </c>
      <c r="HM611" s="78">
        <v>710.44</v>
      </c>
      <c r="HN611" s="78">
        <v>763.77</v>
      </c>
      <c r="HO611" s="78">
        <v>739.07</v>
      </c>
      <c r="HP611" s="78"/>
      <c r="HQ611" s="78"/>
      <c r="HR611" s="79"/>
    </row>
    <row r="612" spans="1:226" x14ac:dyDescent="0.25">
      <c r="A612" s="81">
        <v>41141</v>
      </c>
      <c r="B612" s="82" t="s">
        <v>387</v>
      </c>
      <c r="C612" s="83">
        <v>776.65054757531243</v>
      </c>
      <c r="D612" s="83">
        <v>806.11567421074085</v>
      </c>
      <c r="E612" s="83">
        <v>763.72525081630477</v>
      </c>
      <c r="F612" s="83">
        <v>636.08647437542948</v>
      </c>
      <c r="G612" s="83">
        <v>546.83505434782603</v>
      </c>
      <c r="H612" s="84">
        <v>475.21490143146474</v>
      </c>
      <c r="I612" s="82" t="s">
        <v>388</v>
      </c>
      <c r="J612" s="83">
        <v>798.47693463295775</v>
      </c>
      <c r="K612" s="83">
        <v>813.79849601366107</v>
      </c>
      <c r="L612" s="83">
        <v>763.04704968260296</v>
      </c>
      <c r="M612" s="83">
        <v>633.38156285570108</v>
      </c>
      <c r="N612" s="83"/>
      <c r="O612" s="84">
        <v>525.40255585237173</v>
      </c>
      <c r="P612" s="65" t="s">
        <v>389</v>
      </c>
      <c r="Q612" s="78">
        <v>731.76</v>
      </c>
      <c r="R612" s="78">
        <v>767.27</v>
      </c>
      <c r="S612" s="78">
        <v>761.93</v>
      </c>
      <c r="T612" s="78">
        <v>613</v>
      </c>
      <c r="U612" s="78"/>
      <c r="V612" s="79"/>
      <c r="W612" s="65" t="s">
        <v>390</v>
      </c>
      <c r="X612" s="78">
        <v>800.56</v>
      </c>
      <c r="Y612" s="78">
        <v>818.26</v>
      </c>
      <c r="Z612" s="78">
        <v>758.45</v>
      </c>
      <c r="AA612" s="78">
        <v>566.96</v>
      </c>
      <c r="AB612" s="78"/>
      <c r="AC612" s="79">
        <v>600.83000000000004</v>
      </c>
      <c r="AD612" s="65" t="s">
        <v>391</v>
      </c>
      <c r="AE612" s="68">
        <v>0.51129972389814904</v>
      </c>
      <c r="AF612" s="78">
        <v>750.08</v>
      </c>
      <c r="AG612" s="78">
        <v>784.33</v>
      </c>
      <c r="AH612" s="78">
        <v>806.32</v>
      </c>
      <c r="AI612" s="78"/>
      <c r="AJ612" s="78"/>
      <c r="AK612" s="79">
        <v>409.01</v>
      </c>
      <c r="AL612" s="69" t="s">
        <v>392</v>
      </c>
      <c r="AM612" s="70">
        <v>1</v>
      </c>
      <c r="AN612" s="78">
        <v>794.36</v>
      </c>
      <c r="AO612" s="78">
        <v>843.33</v>
      </c>
      <c r="AP612" s="78">
        <v>773.03</v>
      </c>
      <c r="AQ612" s="78">
        <v>685.87</v>
      </c>
      <c r="AR612" s="78"/>
      <c r="AS612" s="79"/>
      <c r="AT612" s="65" t="s">
        <v>393</v>
      </c>
      <c r="AU612" s="68">
        <v>4.0152579803252403E-2</v>
      </c>
      <c r="AV612" s="78">
        <v>734.49</v>
      </c>
      <c r="AW612" s="78">
        <v>786.32</v>
      </c>
      <c r="AX612" s="78">
        <v>740.31</v>
      </c>
      <c r="AY612" s="78">
        <v>454.73</v>
      </c>
      <c r="AZ612" s="78"/>
      <c r="BA612" s="79">
        <v>483.57</v>
      </c>
      <c r="BB612" s="65" t="s">
        <v>394</v>
      </c>
      <c r="BC612" s="78">
        <v>835.42</v>
      </c>
      <c r="BD612" s="78">
        <v>848.09</v>
      </c>
      <c r="BE612" s="78">
        <v>747.81</v>
      </c>
      <c r="BF612" s="78"/>
      <c r="BG612" s="78"/>
      <c r="BH612" s="79">
        <v>548.5</v>
      </c>
      <c r="BI612" s="65" t="s">
        <v>395</v>
      </c>
      <c r="BJ612" s="68">
        <v>0.13430751047598599</v>
      </c>
      <c r="BK612" s="78">
        <v>860.51</v>
      </c>
      <c r="BL612" s="78">
        <v>843.85</v>
      </c>
      <c r="BM612" s="78">
        <v>900.08</v>
      </c>
      <c r="BN612" s="78">
        <v>679.73</v>
      </c>
      <c r="BO612" s="78"/>
      <c r="BP612" s="79"/>
      <c r="BQ612" s="65" t="s">
        <v>396</v>
      </c>
      <c r="BR612" s="68">
        <v>1</v>
      </c>
      <c r="BS612" s="78">
        <v>738.9</v>
      </c>
      <c r="BT612" s="78">
        <v>758.75</v>
      </c>
      <c r="BU612" s="78">
        <v>777.38</v>
      </c>
      <c r="BV612" s="78"/>
      <c r="BW612" s="78"/>
      <c r="BX612" s="79">
        <v>575.91</v>
      </c>
      <c r="BY612" s="65" t="s">
        <v>397</v>
      </c>
      <c r="BZ612" s="78">
        <v>818.6</v>
      </c>
      <c r="CA612" s="78">
        <v>835.99</v>
      </c>
      <c r="CB612" s="78">
        <v>728.7</v>
      </c>
      <c r="CC612" s="78">
        <v>586.29</v>
      </c>
      <c r="CD612" s="78"/>
      <c r="CE612" s="79">
        <v>596.08000000000004</v>
      </c>
      <c r="CF612" s="65" t="s">
        <v>398</v>
      </c>
      <c r="CG612" s="78">
        <v>773.86</v>
      </c>
      <c r="CH612" s="78">
        <v>814.44</v>
      </c>
      <c r="CI612" s="78">
        <v>815.92</v>
      </c>
      <c r="CJ612" s="78"/>
      <c r="CK612" s="78"/>
      <c r="CL612" s="79"/>
      <c r="CM612" s="65" t="s">
        <v>399</v>
      </c>
      <c r="CN612" s="78">
        <v>754.47</v>
      </c>
      <c r="CO612" s="78">
        <v>772.04</v>
      </c>
      <c r="CP612" s="78">
        <v>773.75</v>
      </c>
      <c r="CQ612" s="78">
        <v>635.19000000000005</v>
      </c>
      <c r="CR612" s="78"/>
      <c r="CS612" s="79">
        <v>665.18</v>
      </c>
      <c r="CT612" s="65" t="s">
        <v>400</v>
      </c>
      <c r="CU612" s="78">
        <v>782.6</v>
      </c>
      <c r="CV612" s="78">
        <v>855.65</v>
      </c>
      <c r="CW612" s="78">
        <v>766.38</v>
      </c>
      <c r="CX612" s="78">
        <v>652.11</v>
      </c>
      <c r="CY612" s="78"/>
      <c r="CZ612" s="79"/>
      <c r="DA612" s="82"/>
      <c r="DB612" s="68"/>
      <c r="DC612" s="78"/>
      <c r="DD612" s="78"/>
      <c r="DE612" s="78"/>
      <c r="DF612" s="78"/>
      <c r="DG612" s="78"/>
      <c r="DH612" s="79"/>
      <c r="DI612" s="65" t="s">
        <v>402</v>
      </c>
      <c r="DJ612" s="68">
        <v>3.5991937805931501E-3</v>
      </c>
      <c r="DK612" s="78">
        <v>785.61</v>
      </c>
      <c r="DL612" s="78">
        <v>823.2</v>
      </c>
      <c r="DM612" s="78">
        <v>823.2</v>
      </c>
      <c r="DN612" s="78">
        <v>584.38</v>
      </c>
      <c r="DO612" s="78"/>
      <c r="DP612" s="79">
        <v>617.38</v>
      </c>
      <c r="DQ612" s="65" t="s">
        <v>403</v>
      </c>
      <c r="DR612" s="78">
        <v>731.61</v>
      </c>
      <c r="DS612" s="78">
        <v>770.12</v>
      </c>
      <c r="DT612" s="78">
        <v>914.75</v>
      </c>
      <c r="DU612" s="78">
        <v>859.83</v>
      </c>
      <c r="DV612" s="78"/>
      <c r="DW612" s="79"/>
      <c r="DX612" s="65" t="s">
        <v>404</v>
      </c>
      <c r="DY612" s="78">
        <v>798.39</v>
      </c>
      <c r="DZ612" s="78">
        <v>820.86</v>
      </c>
      <c r="EA612" s="78">
        <v>825.95</v>
      </c>
      <c r="EB612" s="78">
        <v>653.19000000000005</v>
      </c>
      <c r="EC612" s="78"/>
      <c r="ED612" s="79">
        <v>500.75</v>
      </c>
      <c r="EE612" s="65" t="s">
        <v>405</v>
      </c>
      <c r="EF612" s="68">
        <v>0.28962001853568098</v>
      </c>
      <c r="EG612" s="78">
        <v>765.67</v>
      </c>
      <c r="EH612" s="78">
        <v>820.79</v>
      </c>
      <c r="EI612" s="78">
        <v>742.16</v>
      </c>
      <c r="EJ612" s="78"/>
      <c r="EK612" s="78">
        <v>521.39</v>
      </c>
      <c r="EL612" s="79">
        <v>372.88</v>
      </c>
      <c r="EM612" s="65" t="s">
        <v>406</v>
      </c>
      <c r="EN612" s="78">
        <v>802.08</v>
      </c>
      <c r="EO612" s="78">
        <v>807.14</v>
      </c>
      <c r="EP612" s="78">
        <v>749.26</v>
      </c>
      <c r="EQ612" s="78"/>
      <c r="ER612" s="78"/>
      <c r="ES612" s="79">
        <v>575.08000000000004</v>
      </c>
      <c r="ET612" s="65" t="s">
        <v>407</v>
      </c>
      <c r="EU612" s="68">
        <v>1.4363688595231301</v>
      </c>
      <c r="EV612" s="78">
        <v>755.39</v>
      </c>
      <c r="EW612" s="78">
        <v>810.43</v>
      </c>
      <c r="EX612" s="78">
        <v>829.6</v>
      </c>
      <c r="EY612" s="78"/>
      <c r="EZ612" s="78"/>
      <c r="FA612" s="79">
        <v>370.48</v>
      </c>
      <c r="FB612" s="65" t="s">
        <v>408</v>
      </c>
      <c r="FC612" s="78">
        <v>793.33</v>
      </c>
      <c r="FD612" s="78">
        <v>761.67</v>
      </c>
      <c r="FE612" s="78">
        <v>722.32</v>
      </c>
      <c r="FF612" s="78"/>
      <c r="FG612" s="78"/>
      <c r="FH612" s="79"/>
      <c r="FI612" s="65" t="s">
        <v>409</v>
      </c>
      <c r="FJ612" s="78">
        <v>777.07</v>
      </c>
      <c r="FK612" s="78">
        <v>798.59</v>
      </c>
      <c r="FL612" s="78">
        <v>466.33</v>
      </c>
      <c r="FM612" s="78">
        <v>566.53</v>
      </c>
      <c r="FN612" s="78"/>
      <c r="FO612" s="79">
        <v>531.05999999999995</v>
      </c>
      <c r="FP612" s="65" t="s">
        <v>410</v>
      </c>
      <c r="FQ612" s="68">
        <v>0.245718357618498</v>
      </c>
      <c r="FR612" s="78">
        <v>745.55</v>
      </c>
      <c r="FS612" s="78">
        <v>780.4</v>
      </c>
      <c r="FT612" s="78">
        <v>754.64</v>
      </c>
      <c r="FU612" s="78">
        <v>618.54</v>
      </c>
      <c r="FV612" s="78">
        <v>547.13</v>
      </c>
      <c r="FW612" s="79">
        <v>426.87</v>
      </c>
      <c r="FX612" s="65" t="s">
        <v>411</v>
      </c>
      <c r="FY612" s="78">
        <v>798.51</v>
      </c>
      <c r="FZ612" s="78">
        <v>844.18</v>
      </c>
      <c r="GA612" s="78">
        <v>780.71</v>
      </c>
      <c r="GB612" s="78">
        <v>775.5</v>
      </c>
      <c r="GC612" s="78"/>
      <c r="GD612" s="79">
        <v>564.86</v>
      </c>
      <c r="GE612" s="65" t="s">
        <v>412</v>
      </c>
      <c r="GF612" s="68">
        <v>0.22242982339072001</v>
      </c>
      <c r="GG612" s="78">
        <v>716.03</v>
      </c>
      <c r="GH612" s="78">
        <v>780.06</v>
      </c>
      <c r="GI612" s="78">
        <v>705.12</v>
      </c>
      <c r="GJ612" s="78">
        <v>622.79999999999995</v>
      </c>
      <c r="GK612" s="78"/>
      <c r="GL612" s="79">
        <v>465.77</v>
      </c>
      <c r="GM612" s="65" t="s">
        <v>413</v>
      </c>
      <c r="GN612" s="68">
        <v>0.121449131031467</v>
      </c>
      <c r="GO612" s="78">
        <v>804.72</v>
      </c>
      <c r="GP612" s="78">
        <v>865.54</v>
      </c>
      <c r="GQ612" s="78">
        <v>736.01</v>
      </c>
      <c r="GR612" s="78">
        <v>686.19</v>
      </c>
      <c r="GS612" s="78"/>
      <c r="GT612" s="79"/>
      <c r="GU612" s="65" t="s">
        <v>414</v>
      </c>
      <c r="GV612" s="68">
        <v>1</v>
      </c>
      <c r="GW612" s="78">
        <v>719.41</v>
      </c>
      <c r="GX612" s="78">
        <v>739.64</v>
      </c>
      <c r="GY612" s="78">
        <v>693.28</v>
      </c>
      <c r="GZ612" s="78">
        <v>596</v>
      </c>
      <c r="HA612" s="78"/>
      <c r="HB612" s="79">
        <v>572.02</v>
      </c>
      <c r="HC612" s="65" t="s">
        <v>415</v>
      </c>
      <c r="HD612" s="68">
        <v>1</v>
      </c>
      <c r="HE612" s="78">
        <v>728.16</v>
      </c>
      <c r="HF612" s="78">
        <v>783.95</v>
      </c>
      <c r="HG612" s="78"/>
      <c r="HH612" s="78">
        <v>570</v>
      </c>
      <c r="HI612" s="78">
        <v>563.36</v>
      </c>
      <c r="HJ612" s="79">
        <v>426.33</v>
      </c>
      <c r="HK612" s="85" t="s">
        <v>416</v>
      </c>
      <c r="HL612" s="68">
        <v>1.2764056417129399</v>
      </c>
      <c r="HM612" s="78">
        <v>703.98</v>
      </c>
      <c r="HN612" s="78">
        <v>757.83</v>
      </c>
      <c r="HO612" s="78">
        <v>742.57</v>
      </c>
      <c r="HP612" s="78"/>
      <c r="HQ612" s="78"/>
      <c r="HR612" s="79"/>
    </row>
    <row r="613" spans="1:226" x14ac:dyDescent="0.25">
      <c r="A613" s="81">
        <v>41134</v>
      </c>
      <c r="B613" s="82" t="s">
        <v>387</v>
      </c>
      <c r="C613" s="83">
        <v>745.44579353396978</v>
      </c>
      <c r="D613" s="83">
        <v>787.2653629809738</v>
      </c>
      <c r="E613" s="83">
        <v>743.85044701299478</v>
      </c>
      <c r="F613" s="83">
        <v>626.12831167343597</v>
      </c>
      <c r="G613" s="83">
        <v>544.25722826086962</v>
      </c>
      <c r="H613" s="84">
        <v>471.0817455227612</v>
      </c>
      <c r="I613" s="82" t="s">
        <v>388</v>
      </c>
      <c r="J613" s="83">
        <v>762.10363791957616</v>
      </c>
      <c r="K613" s="83">
        <v>794.92844168924853</v>
      </c>
      <c r="L613" s="83">
        <v>742.81480510778613</v>
      </c>
      <c r="M613" s="83">
        <v>623.71544749271129</v>
      </c>
      <c r="N613" s="83"/>
      <c r="O613" s="84">
        <v>521.23936773741957</v>
      </c>
      <c r="P613" s="65" t="s">
        <v>389</v>
      </c>
      <c r="Q613" s="78">
        <v>701.76</v>
      </c>
      <c r="R613" s="78">
        <v>751.43</v>
      </c>
      <c r="S613" s="78">
        <v>746.93</v>
      </c>
      <c r="T613" s="78">
        <v>598</v>
      </c>
      <c r="U613" s="78"/>
      <c r="V613" s="79"/>
      <c r="W613" s="65" t="s">
        <v>390</v>
      </c>
      <c r="X613" s="78">
        <v>782.38</v>
      </c>
      <c r="Y613" s="78">
        <v>817.76</v>
      </c>
      <c r="Z613" s="78">
        <v>736.22</v>
      </c>
      <c r="AA613" s="78">
        <v>553.11</v>
      </c>
      <c r="AB613" s="78"/>
      <c r="AC613" s="79">
        <v>561.16</v>
      </c>
      <c r="AD613" s="65" t="s">
        <v>391</v>
      </c>
      <c r="AE613" s="68">
        <v>0.51129972389814904</v>
      </c>
      <c r="AF613" s="78">
        <v>718.89</v>
      </c>
      <c r="AG613" s="78">
        <v>754.17</v>
      </c>
      <c r="AH613" s="78">
        <v>775.64</v>
      </c>
      <c r="AI613" s="78"/>
      <c r="AJ613" s="78"/>
      <c r="AK613" s="79">
        <v>382.76</v>
      </c>
      <c r="AL613" s="69" t="s">
        <v>392</v>
      </c>
      <c r="AM613" s="70">
        <v>1</v>
      </c>
      <c r="AN613" s="78">
        <v>787.5</v>
      </c>
      <c r="AO613" s="78">
        <v>829.15</v>
      </c>
      <c r="AP613" s="78">
        <v>772.93</v>
      </c>
      <c r="AQ613" s="78">
        <v>685.87</v>
      </c>
      <c r="AR613" s="78"/>
      <c r="AS613" s="79"/>
      <c r="AT613" s="65" t="s">
        <v>393</v>
      </c>
      <c r="AU613" s="68">
        <v>3.9769337840524999E-2</v>
      </c>
      <c r="AV613" s="78">
        <v>708.16</v>
      </c>
      <c r="AW613" s="78">
        <v>759.49</v>
      </c>
      <c r="AX613" s="78">
        <v>728.11</v>
      </c>
      <c r="AY613" s="78">
        <v>449.63</v>
      </c>
      <c r="AZ613" s="78"/>
      <c r="BA613" s="79">
        <v>476.7</v>
      </c>
      <c r="BB613" s="65" t="s">
        <v>394</v>
      </c>
      <c r="BC613" s="78">
        <v>776.59</v>
      </c>
      <c r="BD613" s="78">
        <v>828.76</v>
      </c>
      <c r="BE613" s="78">
        <v>723.15</v>
      </c>
      <c r="BF613" s="78"/>
      <c r="BG613" s="78"/>
      <c r="BH613" s="79">
        <v>554.72</v>
      </c>
      <c r="BI613" s="65" t="s">
        <v>395</v>
      </c>
      <c r="BJ613" s="68">
        <v>0.134352621891416</v>
      </c>
      <c r="BK613" s="78">
        <v>823.18</v>
      </c>
      <c r="BL613" s="78">
        <v>826.94</v>
      </c>
      <c r="BM613" s="78">
        <v>883.18</v>
      </c>
      <c r="BN613" s="78">
        <v>666.52</v>
      </c>
      <c r="BO613" s="78"/>
      <c r="BP613" s="79"/>
      <c r="BQ613" s="65" t="s">
        <v>396</v>
      </c>
      <c r="BR613" s="68">
        <v>1</v>
      </c>
      <c r="BS613" s="78">
        <v>718.9</v>
      </c>
      <c r="BT613" s="78">
        <v>748.75</v>
      </c>
      <c r="BU613" s="78">
        <v>774.05</v>
      </c>
      <c r="BV613" s="78"/>
      <c r="BW613" s="78"/>
      <c r="BX613" s="79">
        <v>575.91</v>
      </c>
      <c r="BY613" s="65" t="s">
        <v>397</v>
      </c>
      <c r="BZ613" s="78">
        <v>783.49</v>
      </c>
      <c r="CA613" s="78">
        <v>814.82</v>
      </c>
      <c r="CB613" s="78">
        <v>718.06</v>
      </c>
      <c r="CC613" s="78">
        <v>585.16999999999996</v>
      </c>
      <c r="CD613" s="78"/>
      <c r="CE613" s="79">
        <v>596.08000000000004</v>
      </c>
      <c r="CF613" s="65" t="s">
        <v>398</v>
      </c>
      <c r="CG613" s="78">
        <v>747.84</v>
      </c>
      <c r="CH613" s="78">
        <v>794.92</v>
      </c>
      <c r="CI613" s="78">
        <v>798.85</v>
      </c>
      <c r="CJ613" s="78"/>
      <c r="CK613" s="78"/>
      <c r="CL613" s="79"/>
      <c r="CM613" s="65" t="s">
        <v>399</v>
      </c>
      <c r="CN613" s="78">
        <v>725.88</v>
      </c>
      <c r="CO613" s="78">
        <v>751.64</v>
      </c>
      <c r="CP613" s="78">
        <v>756.19</v>
      </c>
      <c r="CQ613" s="78">
        <v>618.69000000000005</v>
      </c>
      <c r="CR613" s="78"/>
      <c r="CS613" s="79">
        <v>665.35</v>
      </c>
      <c r="CT613" s="65" t="s">
        <v>400</v>
      </c>
      <c r="CU613" s="78">
        <v>759.6</v>
      </c>
      <c r="CV613" s="78">
        <v>840.52</v>
      </c>
      <c r="CW613" s="78">
        <v>748.61</v>
      </c>
      <c r="CX613" s="78">
        <v>640.44000000000005</v>
      </c>
      <c r="CY613" s="78"/>
      <c r="CZ613" s="79"/>
      <c r="DA613" s="82"/>
      <c r="DB613" s="68"/>
      <c r="DC613" s="78"/>
      <c r="DD613" s="78"/>
      <c r="DE613" s="78"/>
      <c r="DF613" s="78"/>
      <c r="DG613" s="78"/>
      <c r="DH613" s="79"/>
      <c r="DI613" s="65" t="s">
        <v>402</v>
      </c>
      <c r="DJ613" s="68">
        <v>3.5829451809387299E-3</v>
      </c>
      <c r="DK613" s="78">
        <v>764.8</v>
      </c>
      <c r="DL613" s="78">
        <v>809.2</v>
      </c>
      <c r="DM613" s="78">
        <v>809.2</v>
      </c>
      <c r="DN613" s="78">
        <v>567.92999999999995</v>
      </c>
      <c r="DO613" s="78"/>
      <c r="DP613" s="79">
        <v>602.96</v>
      </c>
      <c r="DQ613" s="65" t="s">
        <v>403</v>
      </c>
      <c r="DR613" s="78">
        <v>731.61</v>
      </c>
      <c r="DS613" s="78">
        <v>770.12</v>
      </c>
      <c r="DT613" s="78">
        <v>901.75</v>
      </c>
      <c r="DU613" s="78">
        <v>844.05</v>
      </c>
      <c r="DV613" s="78"/>
      <c r="DW613" s="79"/>
      <c r="DX613" s="65" t="s">
        <v>404</v>
      </c>
      <c r="DY613" s="78">
        <v>769.4</v>
      </c>
      <c r="DZ613" s="78">
        <v>796.87</v>
      </c>
      <c r="EA613" s="78">
        <v>811.96</v>
      </c>
      <c r="EB613" s="78">
        <v>637.15</v>
      </c>
      <c r="EC613" s="78"/>
      <c r="ED613" s="79">
        <v>495.21</v>
      </c>
      <c r="EE613" s="65" t="s">
        <v>405</v>
      </c>
      <c r="EF613" s="68">
        <v>0.28962001853568098</v>
      </c>
      <c r="EG613" s="78">
        <v>750.66</v>
      </c>
      <c r="EH613" s="78">
        <v>807.89</v>
      </c>
      <c r="EI613" s="78">
        <v>724.93</v>
      </c>
      <c r="EJ613" s="78"/>
      <c r="EK613" s="78">
        <v>475.38</v>
      </c>
      <c r="EL613" s="79">
        <v>378.26</v>
      </c>
      <c r="EM613" s="65" t="s">
        <v>406</v>
      </c>
      <c r="EN613" s="78">
        <v>781.87</v>
      </c>
      <c r="EO613" s="78">
        <v>784.62</v>
      </c>
      <c r="EP613" s="78">
        <v>732.26</v>
      </c>
      <c r="EQ613" s="78"/>
      <c r="ER613" s="78"/>
      <c r="ES613" s="79">
        <v>530.99</v>
      </c>
      <c r="ET613" s="65" t="s">
        <v>407</v>
      </c>
      <c r="EU613" s="68">
        <v>1.4361625736033301</v>
      </c>
      <c r="EV613" s="78">
        <v>742.21</v>
      </c>
      <c r="EW613" s="78">
        <v>792.5</v>
      </c>
      <c r="EX613" s="78">
        <v>811.68</v>
      </c>
      <c r="EY613" s="78"/>
      <c r="EZ613" s="78"/>
      <c r="FA613" s="79">
        <v>382.31</v>
      </c>
      <c r="FB613" s="65" t="s">
        <v>408</v>
      </c>
      <c r="FC613" s="78">
        <v>793.33</v>
      </c>
      <c r="FD613" s="78">
        <v>761.67</v>
      </c>
      <c r="FE613" s="78">
        <v>722.32</v>
      </c>
      <c r="FF613" s="78"/>
      <c r="FG613" s="78"/>
      <c r="FH613" s="79"/>
      <c r="FI613" s="65" t="s">
        <v>409</v>
      </c>
      <c r="FJ613" s="78">
        <v>751.01</v>
      </c>
      <c r="FK613" s="78">
        <v>783.47</v>
      </c>
      <c r="FL613" s="78">
        <v>466.33</v>
      </c>
      <c r="FM613" s="78">
        <v>553.53</v>
      </c>
      <c r="FN613" s="78"/>
      <c r="FO613" s="79">
        <v>515.92999999999995</v>
      </c>
      <c r="FP613" s="65" t="s">
        <v>410</v>
      </c>
      <c r="FQ613" s="68">
        <v>0.24497795198432101</v>
      </c>
      <c r="FR613" s="78">
        <v>718.98</v>
      </c>
      <c r="FS613" s="78">
        <v>760.09</v>
      </c>
      <c r="FT613" s="78">
        <v>739.7</v>
      </c>
      <c r="FU613" s="78">
        <v>612.05999999999995</v>
      </c>
      <c r="FV613" s="78">
        <v>545.49</v>
      </c>
      <c r="FW613" s="79">
        <v>426.89</v>
      </c>
      <c r="FX613" s="65" t="s">
        <v>411</v>
      </c>
      <c r="FY613" s="78">
        <v>773.3</v>
      </c>
      <c r="FZ613" s="78">
        <v>825.48</v>
      </c>
      <c r="GA613" s="78">
        <v>768.52</v>
      </c>
      <c r="GB613" s="78">
        <v>754.26</v>
      </c>
      <c r="GC613" s="78"/>
      <c r="GD613" s="79">
        <v>559.16999999999996</v>
      </c>
      <c r="GE613" s="65" t="s">
        <v>412</v>
      </c>
      <c r="GF613" s="68">
        <v>0.22067747986318001</v>
      </c>
      <c r="GG613" s="78">
        <v>695.42</v>
      </c>
      <c r="GH613" s="78">
        <v>761.78</v>
      </c>
      <c r="GI613" s="78">
        <v>683.66</v>
      </c>
      <c r="GJ613" s="78">
        <v>617.9</v>
      </c>
      <c r="GK613" s="78"/>
      <c r="GL613" s="79">
        <v>462.1</v>
      </c>
      <c r="GM613" s="65" t="s">
        <v>413</v>
      </c>
      <c r="GN613" s="68">
        <v>0.121488968801633</v>
      </c>
      <c r="GO613" s="78">
        <v>780.69</v>
      </c>
      <c r="GP613" s="78">
        <v>846.39</v>
      </c>
      <c r="GQ613" s="78">
        <v>732.17</v>
      </c>
      <c r="GR613" s="78">
        <v>671.59</v>
      </c>
      <c r="GS613" s="78"/>
      <c r="GT613" s="79"/>
      <c r="GU613" s="65" t="s">
        <v>414</v>
      </c>
      <c r="GV613" s="68">
        <v>1</v>
      </c>
      <c r="GW613" s="78">
        <v>719.41</v>
      </c>
      <c r="GX613" s="78">
        <v>739.64</v>
      </c>
      <c r="GY613" s="78">
        <v>693.28</v>
      </c>
      <c r="GZ613" s="78">
        <v>596</v>
      </c>
      <c r="HA613" s="78"/>
      <c r="HB613" s="79">
        <v>569.16999999999996</v>
      </c>
      <c r="HC613" s="65" t="s">
        <v>415</v>
      </c>
      <c r="HD613" s="68">
        <v>1</v>
      </c>
      <c r="HE613" s="78">
        <v>712.33</v>
      </c>
      <c r="HF613" s="78">
        <v>767.28</v>
      </c>
      <c r="HG613" s="78"/>
      <c r="HH613" s="78">
        <v>570</v>
      </c>
      <c r="HI613" s="78">
        <v>563.36</v>
      </c>
      <c r="HJ613" s="79">
        <v>426.33</v>
      </c>
      <c r="HK613" s="85" t="s">
        <v>416</v>
      </c>
      <c r="HL613" s="68">
        <v>1.27202187877631</v>
      </c>
      <c r="HM613" s="78">
        <v>686.13</v>
      </c>
      <c r="HN613" s="78">
        <v>741.17</v>
      </c>
      <c r="HO613" s="78">
        <v>721.87</v>
      </c>
      <c r="HP613" s="78"/>
      <c r="HQ613" s="78"/>
      <c r="HR613" s="79"/>
    </row>
    <row r="614" spans="1:226" x14ac:dyDescent="0.25">
      <c r="A614" s="81">
        <v>41127</v>
      </c>
      <c r="B614" s="82" t="s">
        <v>387</v>
      </c>
      <c r="C614" s="83">
        <v>726.09958343162293</v>
      </c>
      <c r="D614" s="83">
        <v>766.71888689929654</v>
      </c>
      <c r="E614" s="83">
        <v>726.51849888936738</v>
      </c>
      <c r="F614" s="83">
        <v>606.19417614635984</v>
      </c>
      <c r="G614" s="83">
        <v>543.75244565217395</v>
      </c>
      <c r="H614" s="84">
        <v>465.79020712059264</v>
      </c>
      <c r="I614" s="82" t="s">
        <v>388</v>
      </c>
      <c r="J614" s="83">
        <v>740.51852171257292</v>
      </c>
      <c r="K614" s="83">
        <v>771.10506045934574</v>
      </c>
      <c r="L614" s="83">
        <v>725.78514568655692</v>
      </c>
      <c r="M614" s="83">
        <v>602.67028906092901</v>
      </c>
      <c r="N614" s="83"/>
      <c r="O614" s="84">
        <v>508.83652843977438</v>
      </c>
      <c r="P614" s="65" t="s">
        <v>389</v>
      </c>
      <c r="Q614" s="78">
        <v>686.76</v>
      </c>
      <c r="R614" s="78">
        <v>728.1</v>
      </c>
      <c r="S614" s="78">
        <v>719.06</v>
      </c>
      <c r="T614" s="78">
        <v>581</v>
      </c>
      <c r="U614" s="78"/>
      <c r="V614" s="79"/>
      <c r="W614" s="65" t="s">
        <v>390</v>
      </c>
      <c r="X614" s="78">
        <v>750.07</v>
      </c>
      <c r="Y614" s="78">
        <v>794.71</v>
      </c>
      <c r="Z614" s="78">
        <v>715.23</v>
      </c>
      <c r="AA614" s="78">
        <v>530.94000000000005</v>
      </c>
      <c r="AB614" s="78"/>
      <c r="AC614" s="79">
        <v>553.72</v>
      </c>
      <c r="AD614" s="65" t="s">
        <v>391</v>
      </c>
      <c r="AE614" s="68">
        <v>0.51129972389814904</v>
      </c>
      <c r="AF614" s="78">
        <v>705.59</v>
      </c>
      <c r="AG614" s="78">
        <v>741.38</v>
      </c>
      <c r="AH614" s="78">
        <v>762.86</v>
      </c>
      <c r="AI614" s="78"/>
      <c r="AJ614" s="78"/>
      <c r="AK614" s="79">
        <v>374.47</v>
      </c>
      <c r="AL614" s="69" t="s">
        <v>392</v>
      </c>
      <c r="AM614" s="70">
        <v>1</v>
      </c>
      <c r="AN614" s="78">
        <v>760.73</v>
      </c>
      <c r="AO614" s="78">
        <v>820.48</v>
      </c>
      <c r="AP614" s="78">
        <v>773.86</v>
      </c>
      <c r="AQ614" s="78">
        <v>685.87</v>
      </c>
      <c r="AR614" s="78"/>
      <c r="AS614" s="79"/>
      <c r="AT614" s="65" t="s">
        <v>393</v>
      </c>
      <c r="AU614" s="68">
        <v>3.9748787661976301E-2</v>
      </c>
      <c r="AV614" s="78">
        <v>698.92</v>
      </c>
      <c r="AW614" s="78">
        <v>756.22</v>
      </c>
      <c r="AX614" s="78">
        <v>710.21</v>
      </c>
      <c r="AY614" s="78">
        <v>447.13</v>
      </c>
      <c r="AZ614" s="78"/>
      <c r="BA614" s="79">
        <v>477.45</v>
      </c>
      <c r="BB614" s="65" t="s">
        <v>394</v>
      </c>
      <c r="BC614" s="78">
        <v>748.86</v>
      </c>
      <c r="BD614" s="78">
        <v>785.06</v>
      </c>
      <c r="BE614" s="78">
        <v>706</v>
      </c>
      <c r="BF614" s="78"/>
      <c r="BG614" s="78"/>
      <c r="BH614" s="79">
        <v>552.87</v>
      </c>
      <c r="BI614" s="65" t="s">
        <v>395</v>
      </c>
      <c r="BJ614" s="68">
        <v>0.13436886942033299</v>
      </c>
      <c r="BK614" s="78">
        <v>792.1</v>
      </c>
      <c r="BL614" s="78">
        <v>787.27</v>
      </c>
      <c r="BM614" s="78">
        <v>843.51</v>
      </c>
      <c r="BN614" s="78">
        <v>633.01</v>
      </c>
      <c r="BO614" s="78"/>
      <c r="BP614" s="79"/>
      <c r="BQ614" s="65" t="s">
        <v>396</v>
      </c>
      <c r="BR614" s="68">
        <v>1</v>
      </c>
      <c r="BS614" s="78">
        <v>701.4</v>
      </c>
      <c r="BT614" s="78">
        <v>731.25</v>
      </c>
      <c r="BU614" s="78">
        <v>744.05</v>
      </c>
      <c r="BV614" s="78"/>
      <c r="BW614" s="78"/>
      <c r="BX614" s="79">
        <v>571.75</v>
      </c>
      <c r="BY614" s="65" t="s">
        <v>397</v>
      </c>
      <c r="BZ614" s="78">
        <v>758.21</v>
      </c>
      <c r="CA614" s="78">
        <v>786.61</v>
      </c>
      <c r="CB614" s="78">
        <v>712.42</v>
      </c>
      <c r="CC614" s="78">
        <v>568.72</v>
      </c>
      <c r="CD614" s="78"/>
      <c r="CE614" s="79">
        <v>591.59</v>
      </c>
      <c r="CF614" s="65" t="s">
        <v>398</v>
      </c>
      <c r="CG614" s="78">
        <v>730.77</v>
      </c>
      <c r="CH614" s="78">
        <v>781.92</v>
      </c>
      <c r="CI614" s="78">
        <v>763.89</v>
      </c>
      <c r="CJ614" s="78"/>
      <c r="CK614" s="78"/>
      <c r="CL614" s="79"/>
      <c r="CM614" s="65" t="s">
        <v>399</v>
      </c>
      <c r="CN614" s="78">
        <v>703.55</v>
      </c>
      <c r="CO614" s="78">
        <v>736.09</v>
      </c>
      <c r="CP614" s="78">
        <v>743.99</v>
      </c>
      <c r="CQ614" s="78">
        <v>584.22</v>
      </c>
      <c r="CR614" s="78"/>
      <c r="CS614" s="79">
        <v>665.35</v>
      </c>
      <c r="CT614" s="65" t="s">
        <v>400</v>
      </c>
      <c r="CU614" s="78">
        <v>741.2</v>
      </c>
      <c r="CV614" s="78">
        <v>835.24</v>
      </c>
      <c r="CW614" s="78">
        <v>731.77</v>
      </c>
      <c r="CX614" s="78">
        <v>616.94000000000005</v>
      </c>
      <c r="CY614" s="78"/>
      <c r="CZ614" s="79"/>
      <c r="DA614" s="82"/>
      <c r="DB614" s="68"/>
      <c r="DC614" s="78"/>
      <c r="DD614" s="78"/>
      <c r="DE614" s="78"/>
      <c r="DF614" s="78"/>
      <c r="DG614" s="78"/>
      <c r="DH614" s="79"/>
      <c r="DI614" s="65" t="s">
        <v>402</v>
      </c>
      <c r="DJ614" s="68">
        <v>3.62765725894218E-3</v>
      </c>
      <c r="DK614" s="78">
        <v>775.13</v>
      </c>
      <c r="DL614" s="78">
        <v>830.39</v>
      </c>
      <c r="DM614" s="78">
        <v>830.39</v>
      </c>
      <c r="DN614" s="78">
        <v>631.94000000000005</v>
      </c>
      <c r="DO614" s="78"/>
      <c r="DP614" s="79">
        <v>602.07000000000005</v>
      </c>
      <c r="DQ614" s="65" t="s">
        <v>403</v>
      </c>
      <c r="DR614" s="78">
        <v>731.61</v>
      </c>
      <c r="DS614" s="78">
        <v>770.12</v>
      </c>
      <c r="DT614" s="78">
        <v>869.08</v>
      </c>
      <c r="DU614" s="78">
        <v>818.35</v>
      </c>
      <c r="DV614" s="78"/>
      <c r="DW614" s="79"/>
      <c r="DX614" s="65" t="s">
        <v>404</v>
      </c>
      <c r="DY614" s="78">
        <v>751.76</v>
      </c>
      <c r="DZ614" s="78">
        <v>782.89</v>
      </c>
      <c r="EA614" s="78">
        <v>797.16</v>
      </c>
      <c r="EB614" s="78">
        <v>613.46</v>
      </c>
      <c r="EC614" s="78"/>
      <c r="ED614" s="79">
        <v>476.07</v>
      </c>
      <c r="EE614" s="65" t="s">
        <v>405</v>
      </c>
      <c r="EF614" s="68">
        <v>0.28962001853568098</v>
      </c>
      <c r="EG614" s="78">
        <v>739.2</v>
      </c>
      <c r="EH614" s="78">
        <v>792</v>
      </c>
      <c r="EI614" s="78">
        <v>701.23</v>
      </c>
      <c r="EJ614" s="78"/>
      <c r="EK614" s="78">
        <v>475.38</v>
      </c>
      <c r="EL614" s="79">
        <v>379.4</v>
      </c>
      <c r="EM614" s="65" t="s">
        <v>406</v>
      </c>
      <c r="EN614" s="78">
        <v>748.45</v>
      </c>
      <c r="EO614" s="78">
        <v>765.04</v>
      </c>
      <c r="EP614" s="78">
        <v>709.57</v>
      </c>
      <c r="EQ614" s="78"/>
      <c r="ER614" s="78"/>
      <c r="ES614" s="79">
        <v>519.62</v>
      </c>
      <c r="ET614" s="65" t="s">
        <v>407</v>
      </c>
      <c r="EU614" s="68">
        <v>1.4361625736033301</v>
      </c>
      <c r="EV614" s="78">
        <v>724.41</v>
      </c>
      <c r="EW614" s="78">
        <v>774.71</v>
      </c>
      <c r="EX614" s="78">
        <v>793.88</v>
      </c>
      <c r="EY614" s="78"/>
      <c r="EZ614" s="78"/>
      <c r="FA614" s="79">
        <v>382.31</v>
      </c>
      <c r="FB614" s="65" t="s">
        <v>408</v>
      </c>
      <c r="FC614" s="78">
        <v>793.33</v>
      </c>
      <c r="FD614" s="78">
        <v>761.67</v>
      </c>
      <c r="FE614" s="78">
        <v>722.32</v>
      </c>
      <c r="FF614" s="78"/>
      <c r="FG614" s="78"/>
      <c r="FH614" s="79"/>
      <c r="FI614" s="65" t="s">
        <v>409</v>
      </c>
      <c r="FJ614" s="78">
        <v>736.73</v>
      </c>
      <c r="FK614" s="78">
        <v>770.86</v>
      </c>
      <c r="FL614" s="78">
        <v>466.33</v>
      </c>
      <c r="FM614" s="78">
        <v>530.53</v>
      </c>
      <c r="FN614" s="78"/>
      <c r="FO614" s="79">
        <v>505.01</v>
      </c>
      <c r="FP614" s="65" t="s">
        <v>410</v>
      </c>
      <c r="FQ614" s="68">
        <v>0.24786218862312601</v>
      </c>
      <c r="FR614" s="78">
        <v>723.25</v>
      </c>
      <c r="FS614" s="78">
        <v>763.6</v>
      </c>
      <c r="FT614" s="78">
        <v>727.23</v>
      </c>
      <c r="FU614" s="78">
        <v>617.49</v>
      </c>
      <c r="FV614" s="78">
        <v>545.04999999999995</v>
      </c>
      <c r="FW614" s="79">
        <v>432.75</v>
      </c>
      <c r="FX614" s="65" t="s">
        <v>411</v>
      </c>
      <c r="FY614" s="78">
        <v>754.6</v>
      </c>
      <c r="FZ614" s="78">
        <v>805.97</v>
      </c>
      <c r="GA614" s="78">
        <v>754.69</v>
      </c>
      <c r="GB614" s="78">
        <v>744.53</v>
      </c>
      <c r="GC614" s="78"/>
      <c r="GD614" s="79">
        <v>558.36</v>
      </c>
      <c r="GE614" s="65" t="s">
        <v>412</v>
      </c>
      <c r="GF614" s="68">
        <v>0.21835014629459801</v>
      </c>
      <c r="GG614" s="78">
        <v>675.09</v>
      </c>
      <c r="GH614" s="78">
        <v>740.43</v>
      </c>
      <c r="GI614" s="78">
        <v>653.96</v>
      </c>
      <c r="GJ614" s="78">
        <v>611.38</v>
      </c>
      <c r="GK614" s="78"/>
      <c r="GL614" s="79">
        <v>450.45</v>
      </c>
      <c r="GM614" s="65" t="s">
        <v>413</v>
      </c>
      <c r="GN614" s="68">
        <v>0.11990263905708599</v>
      </c>
      <c r="GO614" s="78">
        <v>741.72</v>
      </c>
      <c r="GP614" s="78">
        <v>816.15</v>
      </c>
      <c r="GQ614" s="78">
        <v>698.43</v>
      </c>
      <c r="GR614" s="78">
        <v>652.99</v>
      </c>
      <c r="GS614" s="78"/>
      <c r="GT614" s="79"/>
      <c r="GU614" s="65" t="s">
        <v>414</v>
      </c>
      <c r="GV614" s="68">
        <v>1</v>
      </c>
      <c r="GW614" s="78">
        <v>698.58</v>
      </c>
      <c r="GX614" s="78">
        <v>735.48</v>
      </c>
      <c r="GY614" s="78">
        <v>682.45</v>
      </c>
      <c r="GZ614" s="78">
        <v>596</v>
      </c>
      <c r="HA614" s="78"/>
      <c r="HB614" s="79">
        <v>541.95000000000005</v>
      </c>
      <c r="HC614" s="65" t="s">
        <v>415</v>
      </c>
      <c r="HD614" s="68">
        <v>1</v>
      </c>
      <c r="HE614" s="78">
        <v>700.66</v>
      </c>
      <c r="HF614" s="78">
        <v>756.45</v>
      </c>
      <c r="HG614" s="78"/>
      <c r="HH614" s="78">
        <v>565</v>
      </c>
      <c r="HI614" s="78">
        <v>558.36</v>
      </c>
      <c r="HJ614" s="79">
        <v>427.17</v>
      </c>
      <c r="HK614" s="85" t="s">
        <v>416</v>
      </c>
      <c r="HL614" s="68">
        <v>1.2578616352201299</v>
      </c>
      <c r="HM614" s="78">
        <v>669.28</v>
      </c>
      <c r="HN614" s="78">
        <v>725.87</v>
      </c>
      <c r="HO614" s="78">
        <v>691.03</v>
      </c>
      <c r="HP614" s="78"/>
      <c r="HQ614" s="78"/>
      <c r="HR614" s="79"/>
    </row>
    <row r="615" spans="1:226" x14ac:dyDescent="0.25">
      <c r="A615" s="81">
        <v>41120</v>
      </c>
      <c r="B615" s="82" t="s">
        <v>387</v>
      </c>
      <c r="C615" s="83">
        <v>713.94511776359616</v>
      </c>
      <c r="D615" s="83">
        <v>763.79196366553333</v>
      </c>
      <c r="E615" s="83">
        <v>729.56802898165301</v>
      </c>
      <c r="F615" s="83">
        <v>600.56874650124951</v>
      </c>
      <c r="G615" s="83">
        <v>521.87233695652174</v>
      </c>
      <c r="H615" s="84">
        <v>458.73417989654968</v>
      </c>
      <c r="I615" s="82" t="s">
        <v>388</v>
      </c>
      <c r="J615" s="83">
        <v>723.28667663693329</v>
      </c>
      <c r="K615" s="83">
        <v>767.92376294252631</v>
      </c>
      <c r="L615" s="83">
        <v>729.12273116508743</v>
      </c>
      <c r="M615" s="83">
        <v>597.79874882319359</v>
      </c>
      <c r="N615" s="83"/>
      <c r="O615" s="84">
        <v>496.66250599371165</v>
      </c>
      <c r="P615" s="65" t="s">
        <v>389</v>
      </c>
      <c r="Q615" s="78">
        <v>677.59</v>
      </c>
      <c r="R615" s="78">
        <v>725.6</v>
      </c>
      <c r="S615" s="78">
        <v>721.13</v>
      </c>
      <c r="T615" s="78">
        <v>581</v>
      </c>
      <c r="U615" s="78"/>
      <c r="V615" s="79"/>
      <c r="W615" s="65" t="s">
        <v>390</v>
      </c>
      <c r="X615" s="78">
        <v>779.24</v>
      </c>
      <c r="Y615" s="78">
        <v>799.91</v>
      </c>
      <c r="Z615" s="78">
        <v>715.23</v>
      </c>
      <c r="AA615" s="78">
        <v>526.66999999999996</v>
      </c>
      <c r="AB615" s="78"/>
      <c r="AC615" s="79">
        <v>553.72</v>
      </c>
      <c r="AD615" s="65" t="s">
        <v>391</v>
      </c>
      <c r="AE615" s="68">
        <v>0.51129972389814904</v>
      </c>
      <c r="AF615" s="78">
        <v>676.45</v>
      </c>
      <c r="AG615" s="78">
        <v>728.09</v>
      </c>
      <c r="AH615" s="78">
        <v>750.08</v>
      </c>
      <c r="AI615" s="78"/>
      <c r="AJ615" s="78"/>
      <c r="AK615" s="79">
        <v>379.99</v>
      </c>
      <c r="AL615" s="69" t="s">
        <v>392</v>
      </c>
      <c r="AM615" s="70">
        <v>1</v>
      </c>
      <c r="AN615" s="78">
        <v>760.96</v>
      </c>
      <c r="AO615" s="78">
        <v>820.28</v>
      </c>
      <c r="AP615" s="78">
        <v>772.67</v>
      </c>
      <c r="AQ615" s="78">
        <v>685.87</v>
      </c>
      <c r="AR615" s="78"/>
      <c r="AS615" s="79"/>
      <c r="AT615" s="65" t="s">
        <v>393</v>
      </c>
      <c r="AU615" s="68">
        <v>3.9591416580885302E-2</v>
      </c>
      <c r="AV615" s="78">
        <v>698.39</v>
      </c>
      <c r="AW615" s="78">
        <v>756</v>
      </c>
      <c r="AX615" s="78">
        <v>697.6</v>
      </c>
      <c r="AY615" s="78">
        <v>448.33</v>
      </c>
      <c r="AZ615" s="78"/>
      <c r="BA615" s="79">
        <v>478.56</v>
      </c>
      <c r="BB615" s="65" t="s">
        <v>394</v>
      </c>
      <c r="BC615" s="78">
        <v>704.32</v>
      </c>
      <c r="BD615" s="78">
        <v>771.62</v>
      </c>
      <c r="BE615" s="78">
        <v>714.79</v>
      </c>
      <c r="BF615" s="78"/>
      <c r="BG615" s="78"/>
      <c r="BH615" s="79">
        <v>542.79</v>
      </c>
      <c r="BI615" s="65" t="s">
        <v>395</v>
      </c>
      <c r="BJ615" s="68">
        <v>0.13443570612354599</v>
      </c>
      <c r="BK615" s="78">
        <v>774.22</v>
      </c>
      <c r="BL615" s="78">
        <v>785.51</v>
      </c>
      <c r="BM615" s="78">
        <v>841.78</v>
      </c>
      <c r="BN615" s="78">
        <v>626.6</v>
      </c>
      <c r="BO615" s="78"/>
      <c r="BP615" s="79"/>
      <c r="BQ615" s="65" t="s">
        <v>396</v>
      </c>
      <c r="BR615" s="68">
        <v>1</v>
      </c>
      <c r="BS615" s="78">
        <v>701.4</v>
      </c>
      <c r="BT615" s="78">
        <v>731.25</v>
      </c>
      <c r="BU615" s="78">
        <v>745.72</v>
      </c>
      <c r="BV615" s="78"/>
      <c r="BW615" s="78"/>
      <c r="BX615" s="79">
        <v>571.75</v>
      </c>
      <c r="BY615" s="65" t="s">
        <v>397</v>
      </c>
      <c r="BZ615" s="78">
        <v>748.54</v>
      </c>
      <c r="CA615" s="78">
        <v>797</v>
      </c>
      <c r="CB615" s="78">
        <v>709.22</v>
      </c>
      <c r="CC615" s="78">
        <v>565.92999999999995</v>
      </c>
      <c r="CD615" s="78"/>
      <c r="CE615" s="79">
        <v>553.32000000000005</v>
      </c>
      <c r="CF615" s="65" t="s">
        <v>398</v>
      </c>
      <c r="CG615" s="78">
        <v>738.9</v>
      </c>
      <c r="CH615" s="78">
        <v>784.35</v>
      </c>
      <c r="CI615" s="78">
        <v>758.2</v>
      </c>
      <c r="CJ615" s="78"/>
      <c r="CK615" s="78"/>
      <c r="CL615" s="79"/>
      <c r="CM615" s="65" t="s">
        <v>399</v>
      </c>
      <c r="CN615" s="78">
        <v>687.67</v>
      </c>
      <c r="CO615" s="78">
        <v>727.89</v>
      </c>
      <c r="CP615" s="78">
        <v>745.24</v>
      </c>
      <c r="CQ615" s="78">
        <v>582.49</v>
      </c>
      <c r="CR615" s="78"/>
      <c r="CS615" s="79">
        <v>664.93</v>
      </c>
      <c r="CT615" s="65" t="s">
        <v>400</v>
      </c>
      <c r="CU615" s="78">
        <v>732.68</v>
      </c>
      <c r="CV615" s="78">
        <v>831.79</v>
      </c>
      <c r="CW615" s="78">
        <v>725.3</v>
      </c>
      <c r="CX615" s="78">
        <v>617.54</v>
      </c>
      <c r="CY615" s="78"/>
      <c r="CZ615" s="79"/>
      <c r="DA615" s="82"/>
      <c r="DB615" s="68"/>
      <c r="DC615" s="78"/>
      <c r="DD615" s="78"/>
      <c r="DE615" s="78"/>
      <c r="DF615" s="78"/>
      <c r="DG615" s="78"/>
      <c r="DH615" s="79"/>
      <c r="DI615" s="65" t="s">
        <v>402</v>
      </c>
      <c r="DJ615" s="68">
        <v>3.57525920629246E-3</v>
      </c>
      <c r="DK615" s="78">
        <v>763.62</v>
      </c>
      <c r="DL615" s="78">
        <v>819.18</v>
      </c>
      <c r="DM615" s="78">
        <v>819.18</v>
      </c>
      <c r="DN615" s="78">
        <v>606.24</v>
      </c>
      <c r="DO615" s="78"/>
      <c r="DP615" s="79">
        <v>594.27</v>
      </c>
      <c r="DQ615" s="65" t="s">
        <v>403</v>
      </c>
      <c r="DR615" s="78">
        <v>731.61</v>
      </c>
      <c r="DS615" s="78">
        <v>770.12</v>
      </c>
      <c r="DT615" s="78">
        <v>858.93</v>
      </c>
      <c r="DU615" s="78">
        <v>806.62</v>
      </c>
      <c r="DV615" s="78"/>
      <c r="DW615" s="79"/>
      <c r="DX615" s="65" t="s">
        <v>404</v>
      </c>
      <c r="DY615" s="78">
        <v>746.44</v>
      </c>
      <c r="DZ615" s="78">
        <v>781.69</v>
      </c>
      <c r="EA615" s="78">
        <v>799</v>
      </c>
      <c r="EB615" s="78">
        <v>616.46</v>
      </c>
      <c r="EC615" s="78"/>
      <c r="ED615" s="79">
        <v>459.14</v>
      </c>
      <c r="EE615" s="65" t="s">
        <v>405</v>
      </c>
      <c r="EF615" s="68">
        <v>0.28962001853568098</v>
      </c>
      <c r="EG615" s="78">
        <v>724.37</v>
      </c>
      <c r="EH615" s="78">
        <v>785.89</v>
      </c>
      <c r="EI615" s="78">
        <v>693.1</v>
      </c>
      <c r="EJ615" s="78"/>
      <c r="EK615" s="78">
        <v>456.27</v>
      </c>
      <c r="EL615" s="79">
        <v>396.36</v>
      </c>
      <c r="EM615" s="65" t="s">
        <v>406</v>
      </c>
      <c r="EN615" s="78">
        <v>748.45</v>
      </c>
      <c r="EO615" s="78">
        <v>765.04</v>
      </c>
      <c r="EP615" s="78">
        <v>709.57</v>
      </c>
      <c r="EQ615" s="78"/>
      <c r="ER615" s="78"/>
      <c r="ES615" s="79">
        <v>519.62</v>
      </c>
      <c r="ET615" s="65" t="s">
        <v>407</v>
      </c>
      <c r="EU615" s="68">
        <v>1.4357501794687699</v>
      </c>
      <c r="EV615" s="78">
        <v>719.45</v>
      </c>
      <c r="EW615" s="78">
        <v>775.66</v>
      </c>
      <c r="EX615" s="78">
        <v>794.83</v>
      </c>
      <c r="EY615" s="78"/>
      <c r="EZ615" s="78"/>
      <c r="FA615" s="79">
        <v>382.2</v>
      </c>
      <c r="FB615" s="65" t="s">
        <v>408</v>
      </c>
      <c r="FC615" s="78">
        <v>750.96</v>
      </c>
      <c r="FD615" s="78">
        <v>787.09</v>
      </c>
      <c r="FE615" s="78">
        <v>730.79</v>
      </c>
      <c r="FF615" s="78"/>
      <c r="FG615" s="78"/>
      <c r="FH615" s="79"/>
      <c r="FI615" s="65" t="s">
        <v>409</v>
      </c>
      <c r="FJ615" s="78">
        <v>737.57</v>
      </c>
      <c r="FK615" s="78">
        <v>770.86</v>
      </c>
      <c r="FL615" s="78">
        <v>466.33</v>
      </c>
      <c r="FM615" s="78">
        <v>525.53</v>
      </c>
      <c r="FN615" s="78"/>
      <c r="FO615" s="79">
        <v>503.33</v>
      </c>
      <c r="FP615" s="65" t="s">
        <v>410</v>
      </c>
      <c r="FQ615" s="68">
        <v>0.24267721503628001</v>
      </c>
      <c r="FR615" s="78">
        <v>708.6</v>
      </c>
      <c r="FS615" s="78">
        <v>748.15</v>
      </c>
      <c r="FT615" s="78">
        <v>724.42</v>
      </c>
      <c r="FU615" s="78">
        <v>600.17999999999995</v>
      </c>
      <c r="FV615" s="78">
        <v>524.6</v>
      </c>
      <c r="FW615" s="79">
        <v>426.14</v>
      </c>
      <c r="FX615" s="65" t="s">
        <v>411</v>
      </c>
      <c r="FY615" s="78">
        <v>750.54</v>
      </c>
      <c r="FZ615" s="78">
        <v>805.15</v>
      </c>
      <c r="GA615" s="78">
        <v>750.63</v>
      </c>
      <c r="GB615" s="78">
        <v>751.61</v>
      </c>
      <c r="GC615" s="78"/>
      <c r="GD615" s="79">
        <v>558.36</v>
      </c>
      <c r="GE615" s="65" t="s">
        <v>412</v>
      </c>
      <c r="GF615" s="68">
        <v>0.219130053686863</v>
      </c>
      <c r="GG615" s="78">
        <v>663.26</v>
      </c>
      <c r="GH615" s="78">
        <v>728.5</v>
      </c>
      <c r="GI615" s="78">
        <v>651.29999999999995</v>
      </c>
      <c r="GJ615" s="78">
        <v>614.88</v>
      </c>
      <c r="GK615" s="78"/>
      <c r="GL615" s="79">
        <v>452.06</v>
      </c>
      <c r="GM615" s="65" t="s">
        <v>413</v>
      </c>
      <c r="GN615" s="68">
        <v>0.11977769260253</v>
      </c>
      <c r="GO615" s="78">
        <v>731.36</v>
      </c>
      <c r="GP615" s="78">
        <v>815.3</v>
      </c>
      <c r="GQ615" s="78">
        <v>700</v>
      </c>
      <c r="GR615" s="78">
        <v>639.97</v>
      </c>
      <c r="GS615" s="78"/>
      <c r="GT615" s="79"/>
      <c r="GU615" s="65" t="s">
        <v>414</v>
      </c>
      <c r="GV615" s="68">
        <v>1</v>
      </c>
      <c r="GW615" s="78">
        <v>698.58</v>
      </c>
      <c r="GX615" s="78">
        <v>735.48</v>
      </c>
      <c r="GY615" s="78">
        <v>682.45</v>
      </c>
      <c r="GZ615" s="78">
        <v>549</v>
      </c>
      <c r="HA615" s="78"/>
      <c r="HB615" s="79">
        <v>541.95000000000005</v>
      </c>
      <c r="HC615" s="65" t="s">
        <v>415</v>
      </c>
      <c r="HD615" s="68">
        <v>1</v>
      </c>
      <c r="HE615" s="78">
        <v>701.5</v>
      </c>
      <c r="HF615" s="78">
        <v>756.45</v>
      </c>
      <c r="HG615" s="78"/>
      <c r="HH615" s="78">
        <v>455.05</v>
      </c>
      <c r="HI615" s="78">
        <v>448.41</v>
      </c>
      <c r="HJ615" s="79">
        <v>427.17</v>
      </c>
      <c r="HK615" s="85" t="s">
        <v>416</v>
      </c>
      <c r="HL615" s="68">
        <v>1.28229787779701</v>
      </c>
      <c r="HM615" s="78">
        <v>675.73</v>
      </c>
      <c r="HN615" s="78">
        <v>734.23</v>
      </c>
      <c r="HO615" s="78">
        <v>690.47</v>
      </c>
      <c r="HP615" s="78"/>
      <c r="HQ615" s="78"/>
      <c r="HR615" s="79"/>
    </row>
    <row r="616" spans="1:226" x14ac:dyDescent="0.25">
      <c r="A616" s="81">
        <v>41113</v>
      </c>
      <c r="B616" s="82" t="s">
        <v>387</v>
      </c>
      <c r="C616" s="83">
        <v>718.81723350373272</v>
      </c>
      <c r="D616" s="83">
        <v>761.79843536698468</v>
      </c>
      <c r="E616" s="83">
        <v>731.32609736342101</v>
      </c>
      <c r="F616" s="83">
        <v>599.14314208102542</v>
      </c>
      <c r="G616" s="83">
        <v>494.27380434782611</v>
      </c>
      <c r="H616" s="84">
        <v>456.15736354436831</v>
      </c>
      <c r="I616" s="82" t="s">
        <v>388</v>
      </c>
      <c r="J616" s="83">
        <v>733.74778857029867</v>
      </c>
      <c r="K616" s="83">
        <v>768.08835551175196</v>
      </c>
      <c r="L616" s="83">
        <v>731.08961356230134</v>
      </c>
      <c r="M616" s="83">
        <v>596.53963064390655</v>
      </c>
      <c r="N616" s="83"/>
      <c r="O616" s="84">
        <v>497.20636709988929</v>
      </c>
      <c r="P616" s="65" t="s">
        <v>389</v>
      </c>
      <c r="Q616" s="78">
        <v>687.59</v>
      </c>
      <c r="R616" s="78">
        <v>733.1</v>
      </c>
      <c r="S616" s="78">
        <v>720.44</v>
      </c>
      <c r="T616" s="78">
        <v>576</v>
      </c>
      <c r="U616" s="78"/>
      <c r="V616" s="79"/>
      <c r="W616" s="65" t="s">
        <v>390</v>
      </c>
      <c r="X616" s="78">
        <v>756.84</v>
      </c>
      <c r="Y616" s="78">
        <v>776.11</v>
      </c>
      <c r="Z616" s="78">
        <v>727.79</v>
      </c>
      <c r="AA616" s="78">
        <v>526.66999999999996</v>
      </c>
      <c r="AB616" s="78"/>
      <c r="AC616" s="79">
        <v>553.72</v>
      </c>
      <c r="AD616" s="65" t="s">
        <v>391</v>
      </c>
      <c r="AE616" s="68">
        <v>0.51129972389814904</v>
      </c>
      <c r="AF616" s="78">
        <v>692.3</v>
      </c>
      <c r="AG616" s="78">
        <v>758.77</v>
      </c>
      <c r="AH616" s="78">
        <v>780.24</v>
      </c>
      <c r="AI616" s="78"/>
      <c r="AJ616" s="78"/>
      <c r="AK616" s="79">
        <v>379.99</v>
      </c>
      <c r="AL616" s="69" t="s">
        <v>392</v>
      </c>
      <c r="AM616" s="70">
        <v>1</v>
      </c>
      <c r="AN616" s="78">
        <v>728.07</v>
      </c>
      <c r="AO616" s="78">
        <v>779.21</v>
      </c>
      <c r="AP616" s="78">
        <v>754.77</v>
      </c>
      <c r="AQ616" s="78">
        <v>685.87</v>
      </c>
      <c r="AR616" s="78"/>
      <c r="AS616" s="79"/>
      <c r="AT616" s="65" t="s">
        <v>393</v>
      </c>
      <c r="AU616" s="68">
        <v>3.90945697642597E-2</v>
      </c>
      <c r="AV616" s="78">
        <v>673.18</v>
      </c>
      <c r="AW616" s="78">
        <v>730.32</v>
      </c>
      <c r="AX616" s="78">
        <v>675.23</v>
      </c>
      <c r="AY616" s="78">
        <v>443.29</v>
      </c>
      <c r="AZ616" s="78"/>
      <c r="BA616" s="79">
        <v>471.81</v>
      </c>
      <c r="BB616" s="65" t="s">
        <v>394</v>
      </c>
      <c r="BC616" s="78">
        <v>740.46</v>
      </c>
      <c r="BD616" s="78">
        <v>777.5</v>
      </c>
      <c r="BE616" s="78">
        <v>715.54</v>
      </c>
      <c r="BF616" s="78"/>
      <c r="BG616" s="78"/>
      <c r="BH616" s="79">
        <v>544.80999999999995</v>
      </c>
      <c r="BI616" s="65" t="s">
        <v>395</v>
      </c>
      <c r="BJ616" s="68">
        <v>0.13441582880799999</v>
      </c>
      <c r="BK616" s="78">
        <v>791.31</v>
      </c>
      <c r="BL616" s="78">
        <v>805.82</v>
      </c>
      <c r="BM616" s="78">
        <v>862.09</v>
      </c>
      <c r="BN616" s="78">
        <v>639.95000000000005</v>
      </c>
      <c r="BO616" s="78"/>
      <c r="BP616" s="79"/>
      <c r="BQ616" s="65" t="s">
        <v>396</v>
      </c>
      <c r="BR616" s="68">
        <v>1</v>
      </c>
      <c r="BS616" s="78">
        <v>702.23</v>
      </c>
      <c r="BT616" s="78">
        <v>732.08</v>
      </c>
      <c r="BU616" s="78">
        <v>750.72</v>
      </c>
      <c r="BV616" s="78"/>
      <c r="BW616" s="78"/>
      <c r="BX616" s="79">
        <v>571.75</v>
      </c>
      <c r="BY616" s="65" t="s">
        <v>397</v>
      </c>
      <c r="BZ616" s="78">
        <v>749.26</v>
      </c>
      <c r="CA616" s="78">
        <v>800.61</v>
      </c>
      <c r="CB616" s="78">
        <v>701.77</v>
      </c>
      <c r="CC616" s="78">
        <v>556.53</v>
      </c>
      <c r="CD616" s="78"/>
      <c r="CE616" s="79">
        <v>553.32000000000005</v>
      </c>
      <c r="CF616" s="65" t="s">
        <v>398</v>
      </c>
      <c r="CG616" s="78">
        <v>739.71</v>
      </c>
      <c r="CH616" s="78">
        <v>779.48</v>
      </c>
      <c r="CI616" s="78">
        <v>776.9</v>
      </c>
      <c r="CJ616" s="78"/>
      <c r="CK616" s="78"/>
      <c r="CL616" s="79"/>
      <c r="CM616" s="65" t="s">
        <v>399</v>
      </c>
      <c r="CN616" s="78">
        <v>697.87</v>
      </c>
      <c r="CO616" s="78">
        <v>731.07</v>
      </c>
      <c r="CP616" s="78">
        <v>746.16</v>
      </c>
      <c r="CQ616" s="78">
        <v>595.02</v>
      </c>
      <c r="CR616" s="78"/>
      <c r="CS616" s="79">
        <v>671.96</v>
      </c>
      <c r="CT616" s="65" t="s">
        <v>400</v>
      </c>
      <c r="CU616" s="78">
        <v>722.15</v>
      </c>
      <c r="CV616" s="78">
        <v>812.31</v>
      </c>
      <c r="CW616" s="78">
        <v>724.88</v>
      </c>
      <c r="CX616" s="78">
        <v>623.70000000000005</v>
      </c>
      <c r="CY616" s="78"/>
      <c r="CZ616" s="79"/>
      <c r="DA616" s="82"/>
      <c r="DB616" s="68"/>
      <c r="DC616" s="78"/>
      <c r="DD616" s="78"/>
      <c r="DE616" s="78"/>
      <c r="DF616" s="78"/>
      <c r="DG616" s="78"/>
      <c r="DH616" s="79"/>
      <c r="DI616" s="65" t="s">
        <v>402</v>
      </c>
      <c r="DJ616" s="68">
        <v>3.4681279045571198E-3</v>
      </c>
      <c r="DK616" s="78">
        <v>726.34</v>
      </c>
      <c r="DL616" s="78">
        <v>772.44</v>
      </c>
      <c r="DM616" s="78">
        <v>772.44</v>
      </c>
      <c r="DN616" s="78">
        <v>575.19000000000005</v>
      </c>
      <c r="DO616" s="78"/>
      <c r="DP616" s="79">
        <v>576.64</v>
      </c>
      <c r="DQ616" s="65" t="s">
        <v>403</v>
      </c>
      <c r="DR616" s="78">
        <v>731.61</v>
      </c>
      <c r="DS616" s="78">
        <v>770.12</v>
      </c>
      <c r="DT616" s="78">
        <v>869.9</v>
      </c>
      <c r="DU616" s="78">
        <v>818.76</v>
      </c>
      <c r="DV616" s="78"/>
      <c r="DW616" s="79"/>
      <c r="DX616" s="65" t="s">
        <v>404</v>
      </c>
      <c r="DY616" s="78">
        <v>745.11</v>
      </c>
      <c r="DZ616" s="78">
        <v>777.67</v>
      </c>
      <c r="EA616" s="78">
        <v>804.55</v>
      </c>
      <c r="EB616" s="78">
        <v>624.5</v>
      </c>
      <c r="EC616" s="78"/>
      <c r="ED616" s="79">
        <v>460.28</v>
      </c>
      <c r="EE616" s="65" t="s">
        <v>405</v>
      </c>
      <c r="EF616" s="68">
        <v>0.28962001853568098</v>
      </c>
      <c r="EG616" s="78">
        <v>719.17</v>
      </c>
      <c r="EH616" s="78">
        <v>780.5</v>
      </c>
      <c r="EI616" s="78">
        <v>700.28</v>
      </c>
      <c r="EJ616" s="78"/>
      <c r="EK616" s="78">
        <v>456.27</v>
      </c>
      <c r="EL616" s="79">
        <v>393.48</v>
      </c>
      <c r="EM616" s="65" t="s">
        <v>406</v>
      </c>
      <c r="EN616" s="78">
        <v>748.45</v>
      </c>
      <c r="EO616" s="78">
        <v>765.04</v>
      </c>
      <c r="EP616" s="78">
        <v>709.57</v>
      </c>
      <c r="EQ616" s="78"/>
      <c r="ER616" s="78"/>
      <c r="ES616" s="79">
        <v>511.58</v>
      </c>
      <c r="ET616" s="65" t="s">
        <v>407</v>
      </c>
      <c r="EU616" s="68">
        <v>1.4363688595231301</v>
      </c>
      <c r="EV616" s="78">
        <v>713.83</v>
      </c>
      <c r="EW616" s="78">
        <v>768.87</v>
      </c>
      <c r="EX616" s="78">
        <v>788.05</v>
      </c>
      <c r="EY616" s="78"/>
      <c r="EZ616" s="78"/>
      <c r="FA616" s="79">
        <v>377.61</v>
      </c>
      <c r="FB616" s="65" t="s">
        <v>408</v>
      </c>
      <c r="FC616" s="78">
        <v>750.96</v>
      </c>
      <c r="FD616" s="78">
        <v>787.09</v>
      </c>
      <c r="FE616" s="78">
        <v>730.79</v>
      </c>
      <c r="FF616" s="78"/>
      <c r="FG616" s="78"/>
      <c r="FH616" s="79"/>
      <c r="FI616" s="65" t="s">
        <v>409</v>
      </c>
      <c r="FJ616" s="78">
        <v>737.57</v>
      </c>
      <c r="FK616" s="78">
        <v>770.86</v>
      </c>
      <c r="FL616" s="78">
        <v>466.33</v>
      </c>
      <c r="FM616" s="78">
        <v>532.53</v>
      </c>
      <c r="FN616" s="78"/>
      <c r="FO616" s="79">
        <v>495.77</v>
      </c>
      <c r="FP616" s="65" t="s">
        <v>410</v>
      </c>
      <c r="FQ616" s="68">
        <v>0.238276782310332</v>
      </c>
      <c r="FR616" s="78">
        <v>692.17</v>
      </c>
      <c r="FS616" s="78">
        <v>728.72</v>
      </c>
      <c r="FT616" s="78">
        <v>711.07</v>
      </c>
      <c r="FU616" s="78">
        <v>587.45000000000005</v>
      </c>
      <c r="FV616" s="78">
        <v>495.91</v>
      </c>
      <c r="FW616" s="79">
        <v>419.03</v>
      </c>
      <c r="FX616" s="65" t="s">
        <v>411</v>
      </c>
      <c r="FY616" s="78">
        <v>748.91</v>
      </c>
      <c r="FZ616" s="78">
        <v>801.09</v>
      </c>
      <c r="GA616" s="78">
        <v>742.5</v>
      </c>
      <c r="GB616" s="78">
        <v>724.76</v>
      </c>
      <c r="GC616" s="78"/>
      <c r="GD616" s="79">
        <v>558.36</v>
      </c>
      <c r="GE616" s="65" t="s">
        <v>412</v>
      </c>
      <c r="GF616" s="68">
        <v>0.216262975778547</v>
      </c>
      <c r="GG616" s="78">
        <v>654.58000000000004</v>
      </c>
      <c r="GH616" s="78">
        <v>718.97</v>
      </c>
      <c r="GI616" s="78">
        <v>620.46</v>
      </c>
      <c r="GJ616" s="78">
        <v>604.46</v>
      </c>
      <c r="GK616" s="78"/>
      <c r="GL616" s="79">
        <v>446.15</v>
      </c>
      <c r="GM616" s="65" t="s">
        <v>413</v>
      </c>
      <c r="GN616" s="68">
        <v>0.118331992237421</v>
      </c>
      <c r="GO616" s="78">
        <v>755.67</v>
      </c>
      <c r="GP616" s="78">
        <v>833.86</v>
      </c>
      <c r="GQ616" s="78">
        <v>704.62</v>
      </c>
      <c r="GR616" s="78">
        <v>638.64</v>
      </c>
      <c r="GS616" s="78"/>
      <c r="GT616" s="79"/>
      <c r="GU616" s="65" t="s">
        <v>414</v>
      </c>
      <c r="GV616" s="68">
        <v>1</v>
      </c>
      <c r="GW616" s="78">
        <v>657.75</v>
      </c>
      <c r="GX616" s="78">
        <v>683.81</v>
      </c>
      <c r="GY616" s="78">
        <v>639.95000000000005</v>
      </c>
      <c r="GZ616" s="78">
        <v>549</v>
      </c>
      <c r="HA616" s="78"/>
      <c r="HB616" s="79">
        <v>541.95000000000005</v>
      </c>
      <c r="HC616" s="65" t="s">
        <v>415</v>
      </c>
      <c r="HD616" s="68">
        <v>1</v>
      </c>
      <c r="HE616" s="78">
        <v>689</v>
      </c>
      <c r="HF616" s="78">
        <v>743.12</v>
      </c>
      <c r="HG616" s="78"/>
      <c r="HH616" s="78">
        <v>455.05</v>
      </c>
      <c r="HI616" s="78">
        <v>448.41</v>
      </c>
      <c r="HJ616" s="79">
        <v>427.17</v>
      </c>
      <c r="HK616" s="85" t="s">
        <v>416</v>
      </c>
      <c r="HL616" s="68">
        <v>1.2823800974608901</v>
      </c>
      <c r="HM616" s="78">
        <v>669.76</v>
      </c>
      <c r="HN616" s="78">
        <v>728.61</v>
      </c>
      <c r="HO616" s="78">
        <v>698.23</v>
      </c>
      <c r="HP616" s="78"/>
      <c r="HQ616" s="78"/>
      <c r="HR616" s="79"/>
    </row>
    <row r="617" spans="1:226" x14ac:dyDescent="0.25">
      <c r="A617" s="81">
        <v>41106</v>
      </c>
      <c r="B617" s="82" t="s">
        <v>387</v>
      </c>
      <c r="C617" s="83">
        <v>702.81635347222095</v>
      </c>
      <c r="D617" s="83">
        <v>739.39777948383801</v>
      </c>
      <c r="E617" s="83">
        <v>710.0040876169918</v>
      </c>
      <c r="F617" s="83">
        <v>580.59423452064607</v>
      </c>
      <c r="G617" s="83">
        <v>489.13695652173914</v>
      </c>
      <c r="H617" s="84">
        <v>458.78729555924224</v>
      </c>
      <c r="I617" s="82" t="s">
        <v>388</v>
      </c>
      <c r="J617" s="83">
        <v>716.53896367206244</v>
      </c>
      <c r="K617" s="83">
        <v>743.33033685343491</v>
      </c>
      <c r="L617" s="83">
        <v>710.25985401246282</v>
      </c>
      <c r="M617" s="83">
        <v>579.50923661593652</v>
      </c>
      <c r="N617" s="83"/>
      <c r="O617" s="84">
        <v>499.82668591339825</v>
      </c>
      <c r="P617" s="65" t="s">
        <v>389</v>
      </c>
      <c r="Q617" s="78">
        <v>667.59</v>
      </c>
      <c r="R617" s="78">
        <v>704.77</v>
      </c>
      <c r="S617" s="78">
        <v>701.62</v>
      </c>
      <c r="T617" s="78">
        <v>550</v>
      </c>
      <c r="U617" s="78"/>
      <c r="V617" s="79"/>
      <c r="W617" s="65" t="s">
        <v>390</v>
      </c>
      <c r="X617" s="78">
        <v>751.97</v>
      </c>
      <c r="Y617" s="78">
        <v>773.38</v>
      </c>
      <c r="Z617" s="78">
        <v>695.23</v>
      </c>
      <c r="AA617" s="78">
        <v>506.51</v>
      </c>
      <c r="AB617" s="78"/>
      <c r="AC617" s="79">
        <v>539.66999999999996</v>
      </c>
      <c r="AD617" s="65" t="s">
        <v>391</v>
      </c>
      <c r="AE617" s="68">
        <v>0.51129972389814904</v>
      </c>
      <c r="AF617" s="78">
        <v>668.78</v>
      </c>
      <c r="AG617" s="78">
        <v>706.62</v>
      </c>
      <c r="AH617" s="78">
        <v>728.09</v>
      </c>
      <c r="AI617" s="78"/>
      <c r="AJ617" s="78"/>
      <c r="AK617" s="79">
        <v>371.7</v>
      </c>
      <c r="AL617" s="69" t="s">
        <v>392</v>
      </c>
      <c r="AM617" s="70">
        <v>1</v>
      </c>
      <c r="AN617" s="78">
        <v>705.39</v>
      </c>
      <c r="AO617" s="78">
        <v>756.4</v>
      </c>
      <c r="AP617" s="78">
        <v>752.61</v>
      </c>
      <c r="AQ617" s="78">
        <v>685.87</v>
      </c>
      <c r="AR617" s="78"/>
      <c r="AS617" s="79"/>
      <c r="AT617" s="65" t="s">
        <v>393</v>
      </c>
      <c r="AU617" s="68">
        <v>3.93886875689302E-2</v>
      </c>
      <c r="AV617" s="78">
        <v>671.54</v>
      </c>
      <c r="AW617" s="78">
        <v>727.71</v>
      </c>
      <c r="AX617" s="78">
        <v>672.79</v>
      </c>
      <c r="AY617" s="78">
        <v>450.05</v>
      </c>
      <c r="AZ617" s="78"/>
      <c r="BA617" s="79">
        <v>478.21</v>
      </c>
      <c r="BB617" s="65" t="s">
        <v>394</v>
      </c>
      <c r="BC617" s="78">
        <v>720.29</v>
      </c>
      <c r="BD617" s="78">
        <v>753.13</v>
      </c>
      <c r="BE617" s="78">
        <v>702.94</v>
      </c>
      <c r="BF617" s="78"/>
      <c r="BG617" s="78"/>
      <c r="BH617" s="79">
        <v>544.80999999999995</v>
      </c>
      <c r="BI617" s="65" t="s">
        <v>395</v>
      </c>
      <c r="BJ617" s="68">
        <v>0.13441402207078201</v>
      </c>
      <c r="BK617" s="78">
        <v>766.56</v>
      </c>
      <c r="BL617" s="78">
        <v>768.18</v>
      </c>
      <c r="BM617" s="78">
        <v>824.44</v>
      </c>
      <c r="BN617" s="78">
        <v>606.34</v>
      </c>
      <c r="BO617" s="78"/>
      <c r="BP617" s="79"/>
      <c r="BQ617" s="65" t="s">
        <v>396</v>
      </c>
      <c r="BR617" s="68">
        <v>1</v>
      </c>
      <c r="BS617" s="78">
        <v>673.9</v>
      </c>
      <c r="BT617" s="78">
        <v>695.41</v>
      </c>
      <c r="BU617" s="78">
        <v>682.38</v>
      </c>
      <c r="BV617" s="78"/>
      <c r="BW617" s="78"/>
      <c r="BX617" s="79">
        <v>571.75</v>
      </c>
      <c r="BY617" s="65" t="s">
        <v>397</v>
      </c>
      <c r="BZ617" s="78">
        <v>726.19</v>
      </c>
      <c r="CA617" s="78">
        <v>766.41</v>
      </c>
      <c r="CB617" s="78">
        <v>677.86</v>
      </c>
      <c r="CC617" s="78">
        <v>555.09</v>
      </c>
      <c r="CD617" s="78"/>
      <c r="CE617" s="79">
        <v>553.32000000000005</v>
      </c>
      <c r="CF617" s="65" t="s">
        <v>398</v>
      </c>
      <c r="CG617" s="78">
        <v>725.89</v>
      </c>
      <c r="CH617" s="78">
        <v>769.72</v>
      </c>
      <c r="CI617" s="78">
        <v>744.38</v>
      </c>
      <c r="CJ617" s="78"/>
      <c r="CK617" s="78"/>
      <c r="CL617" s="79"/>
      <c r="CM617" s="65" t="s">
        <v>399</v>
      </c>
      <c r="CN617" s="78">
        <v>684.49</v>
      </c>
      <c r="CO617" s="78">
        <v>706.74</v>
      </c>
      <c r="CP617" s="78">
        <v>716.56</v>
      </c>
      <c r="CQ617" s="78">
        <v>561.05999999999995</v>
      </c>
      <c r="CR617" s="78"/>
      <c r="CS617" s="79">
        <v>694.28</v>
      </c>
      <c r="CT617" s="65" t="s">
        <v>400</v>
      </c>
      <c r="CU617" s="78">
        <v>711.71</v>
      </c>
      <c r="CV617" s="78">
        <v>793.31</v>
      </c>
      <c r="CW617" s="78">
        <v>700.37</v>
      </c>
      <c r="CX617" s="78">
        <v>596.64</v>
      </c>
      <c r="CY617" s="78"/>
      <c r="CZ617" s="79"/>
      <c r="DA617" s="82"/>
      <c r="DB617" s="68"/>
      <c r="DC617" s="78"/>
      <c r="DD617" s="78"/>
      <c r="DE617" s="78"/>
      <c r="DF617" s="78"/>
      <c r="DG617" s="78"/>
      <c r="DH617" s="79"/>
      <c r="DI617" s="65" t="s">
        <v>402</v>
      </c>
      <c r="DJ617" s="68">
        <v>3.4704147145583901E-3</v>
      </c>
      <c r="DK617" s="78">
        <v>710.4</v>
      </c>
      <c r="DL617" s="78">
        <v>750.43</v>
      </c>
      <c r="DM617" s="78">
        <v>750.43</v>
      </c>
      <c r="DN617" s="78">
        <v>541.79</v>
      </c>
      <c r="DO617" s="78"/>
      <c r="DP617" s="79">
        <v>578.54999999999995</v>
      </c>
      <c r="DQ617" s="65" t="s">
        <v>403</v>
      </c>
      <c r="DR617" s="78">
        <v>731.61</v>
      </c>
      <c r="DS617" s="78">
        <v>770.12</v>
      </c>
      <c r="DT617" s="78">
        <v>838.83</v>
      </c>
      <c r="DU617" s="78">
        <v>787.09</v>
      </c>
      <c r="DV617" s="78"/>
      <c r="DW617" s="79"/>
      <c r="DX617" s="65" t="s">
        <v>404</v>
      </c>
      <c r="DY617" s="78">
        <v>728.35</v>
      </c>
      <c r="DZ617" s="78">
        <v>749.4</v>
      </c>
      <c r="EA617" s="78">
        <v>778.36</v>
      </c>
      <c r="EB617" s="78">
        <v>593.96</v>
      </c>
      <c r="EC617" s="78"/>
      <c r="ED617" s="79">
        <v>464.76</v>
      </c>
      <c r="EE617" s="65" t="s">
        <v>405</v>
      </c>
      <c r="EF617" s="68">
        <v>0.28962001853568098</v>
      </c>
      <c r="EG617" s="78">
        <v>696.94</v>
      </c>
      <c r="EH617" s="78">
        <v>759</v>
      </c>
      <c r="EI617" s="78">
        <v>675.14</v>
      </c>
      <c r="EJ617" s="78"/>
      <c r="EK617" s="78">
        <v>456.27</v>
      </c>
      <c r="EL617" s="79">
        <v>384.2</v>
      </c>
      <c r="EM617" s="65" t="s">
        <v>406</v>
      </c>
      <c r="EN617" s="78">
        <v>722.8</v>
      </c>
      <c r="EO617" s="78">
        <v>742.17</v>
      </c>
      <c r="EP617" s="78">
        <v>690.07</v>
      </c>
      <c r="EQ617" s="78"/>
      <c r="ER617" s="78"/>
      <c r="ES617" s="79">
        <v>455.51</v>
      </c>
      <c r="ET617" s="65" t="s">
        <v>407</v>
      </c>
      <c r="EU617" s="68">
        <v>1.43657520471197</v>
      </c>
      <c r="EV617" s="78">
        <v>683.06</v>
      </c>
      <c r="EW617" s="78">
        <v>722.68</v>
      </c>
      <c r="EX617" s="78">
        <v>733.03</v>
      </c>
      <c r="EY617" s="78"/>
      <c r="EZ617" s="78"/>
      <c r="FA617" s="79">
        <v>383.59</v>
      </c>
      <c r="FB617" s="65" t="s">
        <v>408</v>
      </c>
      <c r="FC617" s="78">
        <v>750.96</v>
      </c>
      <c r="FD617" s="78">
        <v>787.09</v>
      </c>
      <c r="FE617" s="78">
        <v>730.79</v>
      </c>
      <c r="FF617" s="78"/>
      <c r="FG617" s="78"/>
      <c r="FH617" s="79"/>
      <c r="FI617" s="65" t="s">
        <v>409</v>
      </c>
      <c r="FJ617" s="78">
        <v>718.24</v>
      </c>
      <c r="FK617" s="78">
        <v>743.13</v>
      </c>
      <c r="FL617" s="78">
        <v>466.33</v>
      </c>
      <c r="FM617" s="78">
        <v>504.53</v>
      </c>
      <c r="FN617" s="78"/>
      <c r="FO617" s="79">
        <v>490.72</v>
      </c>
      <c r="FP617" s="65" t="s">
        <v>410</v>
      </c>
      <c r="FQ617" s="68">
        <v>0.23898288882516</v>
      </c>
      <c r="FR617" s="78">
        <v>691.84</v>
      </c>
      <c r="FS617" s="78">
        <v>723.8</v>
      </c>
      <c r="FT617" s="78">
        <v>693.12</v>
      </c>
      <c r="FU617" s="78">
        <v>583.83000000000004</v>
      </c>
      <c r="FV617" s="78">
        <v>490.57</v>
      </c>
      <c r="FW617" s="79">
        <v>424.2</v>
      </c>
      <c r="FX617" s="65" t="s">
        <v>411</v>
      </c>
      <c r="FY617" s="78">
        <v>726.96</v>
      </c>
      <c r="FZ617" s="78">
        <v>779.14</v>
      </c>
      <c r="GA617" s="78">
        <v>728.68</v>
      </c>
      <c r="GB617" s="78">
        <v>714.44</v>
      </c>
      <c r="GC617" s="78"/>
      <c r="GD617" s="79">
        <v>559.16999999999996</v>
      </c>
      <c r="GE617" s="65" t="s">
        <v>412</v>
      </c>
      <c r="GF617" s="68">
        <v>0.21905805038335199</v>
      </c>
      <c r="GG617" s="78">
        <v>648.66999999999996</v>
      </c>
      <c r="GH617" s="78">
        <v>713.87</v>
      </c>
      <c r="GI617" s="78">
        <v>613.58000000000004</v>
      </c>
      <c r="GJ617" s="78">
        <v>593.65</v>
      </c>
      <c r="GK617" s="78"/>
      <c r="GL617" s="79">
        <v>460.02</v>
      </c>
      <c r="GM617" s="65" t="s">
        <v>413</v>
      </c>
      <c r="GN617" s="68">
        <v>0.116029471485757</v>
      </c>
      <c r="GO617" s="78">
        <v>713.12</v>
      </c>
      <c r="GP617" s="78">
        <v>789.79</v>
      </c>
      <c r="GQ617" s="78">
        <v>668.26</v>
      </c>
      <c r="GR617" s="78">
        <v>599.76</v>
      </c>
      <c r="GS617" s="78"/>
      <c r="GT617" s="79"/>
      <c r="GU617" s="65" t="s">
        <v>414</v>
      </c>
      <c r="GV617" s="68">
        <v>1</v>
      </c>
      <c r="GW617" s="78">
        <v>657.75</v>
      </c>
      <c r="GX617" s="78">
        <v>683.81</v>
      </c>
      <c r="GY617" s="78">
        <v>639.95000000000005</v>
      </c>
      <c r="GZ617" s="78">
        <v>549</v>
      </c>
      <c r="HA617" s="78"/>
      <c r="HB617" s="79">
        <v>541.95000000000005</v>
      </c>
      <c r="HC617" s="65" t="s">
        <v>415</v>
      </c>
      <c r="HD617" s="68">
        <v>1</v>
      </c>
      <c r="HE617" s="78">
        <v>688.16</v>
      </c>
      <c r="HF617" s="78">
        <v>743.12</v>
      </c>
      <c r="HG617" s="78"/>
      <c r="HH617" s="78">
        <v>455.05</v>
      </c>
      <c r="HI617" s="78">
        <v>448.41</v>
      </c>
      <c r="HJ617" s="79">
        <v>426.33</v>
      </c>
      <c r="HK617" s="85" t="s">
        <v>416</v>
      </c>
      <c r="HL617" s="68">
        <v>1.2748597654258</v>
      </c>
      <c r="HM617" s="78">
        <v>658.15</v>
      </c>
      <c r="HN617" s="78">
        <v>715.06</v>
      </c>
      <c r="HO617" s="78">
        <v>678.66</v>
      </c>
      <c r="HP617" s="78"/>
      <c r="HQ617" s="78"/>
      <c r="HR617" s="79"/>
    </row>
    <row r="618" spans="1:226" x14ac:dyDescent="0.25">
      <c r="A618" s="81">
        <v>41099</v>
      </c>
      <c r="B618" s="82" t="s">
        <v>387</v>
      </c>
      <c r="C618" s="83">
        <v>695.75526693578172</v>
      </c>
      <c r="D618" s="83">
        <v>728.44487163969347</v>
      </c>
      <c r="E618" s="83">
        <v>699.07920106223992</v>
      </c>
      <c r="F618" s="83">
        <v>572.89325995272316</v>
      </c>
      <c r="G618" s="83">
        <v>488.76179347826087</v>
      </c>
      <c r="H618" s="84">
        <v>456.77536884745206</v>
      </c>
      <c r="I618" s="82" t="s">
        <v>388</v>
      </c>
      <c r="J618" s="83">
        <v>710.27716740412541</v>
      </c>
      <c r="K618" s="83">
        <v>732.40413063166852</v>
      </c>
      <c r="L618" s="83">
        <v>699.53177953339684</v>
      </c>
      <c r="M618" s="83">
        <v>572.26814535313758</v>
      </c>
      <c r="N618" s="83"/>
      <c r="O618" s="84">
        <v>500.49975819758134</v>
      </c>
      <c r="P618" s="65" t="s">
        <v>389</v>
      </c>
      <c r="Q618" s="78">
        <v>643.42999999999995</v>
      </c>
      <c r="R618" s="78">
        <v>683.93</v>
      </c>
      <c r="S618" s="78">
        <v>706.44</v>
      </c>
      <c r="T618" s="78">
        <v>542</v>
      </c>
      <c r="U618" s="78"/>
      <c r="V618" s="79"/>
      <c r="W618" s="65" t="s">
        <v>390</v>
      </c>
      <c r="X618" s="78">
        <v>736.84</v>
      </c>
      <c r="Y618" s="78">
        <v>765.2</v>
      </c>
      <c r="Z618" s="78">
        <v>681.59</v>
      </c>
      <c r="AA618" s="78">
        <v>506.51</v>
      </c>
      <c r="AB618" s="78"/>
      <c r="AC618" s="79">
        <v>497.52</v>
      </c>
      <c r="AD618" s="65" t="s">
        <v>391</v>
      </c>
      <c r="AE618" s="68">
        <v>0.51129972389814904</v>
      </c>
      <c r="AF618" s="78">
        <v>657.53</v>
      </c>
      <c r="AG618" s="78">
        <v>693.83</v>
      </c>
      <c r="AH618" s="78">
        <v>715.31</v>
      </c>
      <c r="AI618" s="78"/>
      <c r="AJ618" s="78"/>
      <c r="AK618" s="79">
        <v>359.26</v>
      </c>
      <c r="AL618" s="69" t="s">
        <v>392</v>
      </c>
      <c r="AM618" s="70">
        <v>1</v>
      </c>
      <c r="AN618" s="78">
        <v>693.93</v>
      </c>
      <c r="AO618" s="78">
        <v>745.15</v>
      </c>
      <c r="AP618" s="78">
        <v>751.17</v>
      </c>
      <c r="AQ618" s="78">
        <v>708.4</v>
      </c>
      <c r="AR618" s="78"/>
      <c r="AS618" s="79"/>
      <c r="AT618" s="65" t="s">
        <v>393</v>
      </c>
      <c r="AU618" s="68">
        <v>3.9160401002506298E-2</v>
      </c>
      <c r="AV618" s="78">
        <v>656.75</v>
      </c>
      <c r="AW618" s="78">
        <v>711.02</v>
      </c>
      <c r="AX618" s="78">
        <v>653.95000000000005</v>
      </c>
      <c r="AY618" s="78">
        <v>447.56</v>
      </c>
      <c r="AZ618" s="78"/>
      <c r="BA618" s="79">
        <v>482.06</v>
      </c>
      <c r="BB618" s="65" t="s">
        <v>394</v>
      </c>
      <c r="BC618" s="78">
        <v>731.21</v>
      </c>
      <c r="BD618" s="78">
        <v>755.65</v>
      </c>
      <c r="BE618" s="78">
        <v>692.74</v>
      </c>
      <c r="BF618" s="78"/>
      <c r="BG618" s="78"/>
      <c r="BH618" s="79">
        <v>550.86</v>
      </c>
      <c r="BI618" s="65" t="s">
        <v>395</v>
      </c>
      <c r="BJ618" s="68">
        <v>0.13443209162891401</v>
      </c>
      <c r="BK618" s="78">
        <v>777.42</v>
      </c>
      <c r="BL618" s="78">
        <v>769.35</v>
      </c>
      <c r="BM618" s="78">
        <v>825.63</v>
      </c>
      <c r="BN618" s="78">
        <v>606.41999999999996</v>
      </c>
      <c r="BO618" s="78"/>
      <c r="BP618" s="79"/>
      <c r="BQ618" s="65" t="s">
        <v>396</v>
      </c>
      <c r="BR618" s="68">
        <v>1</v>
      </c>
      <c r="BS618" s="78">
        <v>651.4</v>
      </c>
      <c r="BT618" s="78">
        <v>662.08</v>
      </c>
      <c r="BU618" s="78">
        <v>677.38</v>
      </c>
      <c r="BV618" s="78"/>
      <c r="BW618" s="78"/>
      <c r="BX618" s="79">
        <v>571.75</v>
      </c>
      <c r="BY618" s="65" t="s">
        <v>397</v>
      </c>
      <c r="BZ618" s="78">
        <v>722.4</v>
      </c>
      <c r="CA618" s="78">
        <v>755.34</v>
      </c>
      <c r="CB618" s="78">
        <v>662.7</v>
      </c>
      <c r="CC618" s="78">
        <v>552.91999999999996</v>
      </c>
      <c r="CD618" s="78"/>
      <c r="CE618" s="79">
        <v>555.39</v>
      </c>
      <c r="CF618" s="65" t="s">
        <v>398</v>
      </c>
      <c r="CG618" s="78">
        <v>700.69</v>
      </c>
      <c r="CH618" s="78">
        <v>754.27</v>
      </c>
      <c r="CI618" s="78">
        <v>728.93</v>
      </c>
      <c r="CJ618" s="78"/>
      <c r="CK618" s="78"/>
      <c r="CL618" s="79"/>
      <c r="CM618" s="65" t="s">
        <v>399</v>
      </c>
      <c r="CN618" s="78">
        <v>662.83</v>
      </c>
      <c r="CO618" s="78">
        <v>685</v>
      </c>
      <c r="CP618" s="78">
        <v>706.11</v>
      </c>
      <c r="CQ618" s="78">
        <v>552.33000000000004</v>
      </c>
      <c r="CR618" s="78"/>
      <c r="CS618" s="79">
        <v>688.09</v>
      </c>
      <c r="CT618" s="65" t="s">
        <v>400</v>
      </c>
      <c r="CU618" s="78">
        <v>680.31</v>
      </c>
      <c r="CV618" s="78">
        <v>776.58</v>
      </c>
      <c r="CW618" s="78">
        <v>685.52</v>
      </c>
      <c r="CX618" s="78">
        <v>588.77</v>
      </c>
      <c r="CY618" s="78"/>
      <c r="CZ618" s="79"/>
      <c r="DA618" s="82"/>
      <c r="DB618" s="68"/>
      <c r="DC618" s="78"/>
      <c r="DD618" s="78"/>
      <c r="DE618" s="78"/>
      <c r="DF618" s="78"/>
      <c r="DG618" s="78"/>
      <c r="DH618" s="79"/>
      <c r="DI618" s="65" t="s">
        <v>402</v>
      </c>
      <c r="DJ618" s="68">
        <v>3.4529194433893899E-3</v>
      </c>
      <c r="DK618" s="78">
        <v>685.04</v>
      </c>
      <c r="DL618" s="78">
        <v>728.19</v>
      </c>
      <c r="DM618" s="78">
        <v>728.19</v>
      </c>
      <c r="DN618" s="78">
        <v>564.03</v>
      </c>
      <c r="DO618" s="78"/>
      <c r="DP618" s="79">
        <v>583.16</v>
      </c>
      <c r="DQ618" s="65" t="s">
        <v>403</v>
      </c>
      <c r="DR618" s="78">
        <v>731.61</v>
      </c>
      <c r="DS618" s="78">
        <v>770.12</v>
      </c>
      <c r="DT618" s="78">
        <v>830.86</v>
      </c>
      <c r="DU618" s="78">
        <v>784.76</v>
      </c>
      <c r="DV618" s="78"/>
      <c r="DW618" s="79"/>
      <c r="DX618" s="65" t="s">
        <v>404</v>
      </c>
      <c r="DY618" s="78">
        <v>716.49</v>
      </c>
      <c r="DZ618" s="78">
        <v>737.78</v>
      </c>
      <c r="EA618" s="78">
        <v>770.05</v>
      </c>
      <c r="EB618" s="78">
        <v>582.79999999999995</v>
      </c>
      <c r="EC618" s="78"/>
      <c r="ED618" s="79">
        <v>468.23</v>
      </c>
      <c r="EE618" s="65" t="s">
        <v>405</v>
      </c>
      <c r="EF618" s="68">
        <v>0.28962001853568098</v>
      </c>
      <c r="EG618" s="78">
        <v>696.4</v>
      </c>
      <c r="EH618" s="78">
        <v>756.97</v>
      </c>
      <c r="EI618" s="78">
        <v>649.77</v>
      </c>
      <c r="EJ618" s="78"/>
      <c r="EK618" s="78">
        <v>456.27</v>
      </c>
      <c r="EL618" s="79">
        <v>384.09</v>
      </c>
      <c r="EM618" s="65" t="s">
        <v>406</v>
      </c>
      <c r="EN618" s="78">
        <v>722.8</v>
      </c>
      <c r="EO618" s="78">
        <v>721.75</v>
      </c>
      <c r="EP618" s="78">
        <v>690.07</v>
      </c>
      <c r="EQ618" s="78"/>
      <c r="ER618" s="78"/>
      <c r="ES618" s="79">
        <v>455.51</v>
      </c>
      <c r="ET618" s="65" t="s">
        <v>407</v>
      </c>
      <c r="EU618" s="68">
        <v>1.4363688595231301</v>
      </c>
      <c r="EV618" s="78">
        <v>684.16</v>
      </c>
      <c r="EW618" s="78">
        <v>704.78</v>
      </c>
      <c r="EX618" s="78">
        <v>715.27</v>
      </c>
      <c r="EY618" s="78"/>
      <c r="EZ618" s="78"/>
      <c r="FA618" s="79">
        <v>379.99</v>
      </c>
      <c r="FB618" s="65" t="s">
        <v>408</v>
      </c>
      <c r="FC618" s="78">
        <v>750.96</v>
      </c>
      <c r="FD618" s="78">
        <v>787.09</v>
      </c>
      <c r="FE618" s="78">
        <v>730.79</v>
      </c>
      <c r="FF618" s="78"/>
      <c r="FG618" s="78"/>
      <c r="FH618" s="79"/>
      <c r="FI618" s="65" t="s">
        <v>409</v>
      </c>
      <c r="FJ618" s="78">
        <v>707.32</v>
      </c>
      <c r="FK618" s="78">
        <v>728.85</v>
      </c>
      <c r="FL618" s="78">
        <v>452.05</v>
      </c>
      <c r="FM618" s="78">
        <v>497.53</v>
      </c>
      <c r="FN618" s="78"/>
      <c r="FO618" s="79">
        <v>475.6</v>
      </c>
      <c r="FP618" s="65" t="s">
        <v>410</v>
      </c>
      <c r="FQ618" s="68">
        <v>0.23622233245931101</v>
      </c>
      <c r="FR618" s="78">
        <v>684.01</v>
      </c>
      <c r="FS618" s="78">
        <v>713.98</v>
      </c>
      <c r="FT618" s="78">
        <v>674.7</v>
      </c>
      <c r="FU618" s="78">
        <v>568.20000000000005</v>
      </c>
      <c r="FV618" s="78">
        <v>490.18</v>
      </c>
      <c r="FW618" s="79">
        <v>419.74</v>
      </c>
      <c r="FX618" s="65" t="s">
        <v>411</v>
      </c>
      <c r="FY618" s="78">
        <v>721.27</v>
      </c>
      <c r="FZ618" s="78">
        <v>771.01</v>
      </c>
      <c r="GA618" s="78">
        <v>715.67</v>
      </c>
      <c r="GB618" s="78">
        <v>682.58</v>
      </c>
      <c r="GC618" s="78"/>
      <c r="GD618" s="79">
        <v>576.24</v>
      </c>
      <c r="GE618" s="65" t="s">
        <v>412</v>
      </c>
      <c r="GF618" s="68">
        <v>0.220555800617556</v>
      </c>
      <c r="GG618" s="78">
        <v>659</v>
      </c>
      <c r="GH618" s="78">
        <v>709.46</v>
      </c>
      <c r="GI618" s="78">
        <v>624.16999999999996</v>
      </c>
      <c r="GJ618" s="78">
        <v>617.55999999999995</v>
      </c>
      <c r="GK618" s="78"/>
      <c r="GL618" s="79">
        <v>460.09</v>
      </c>
      <c r="GM618" s="65" t="s">
        <v>413</v>
      </c>
      <c r="GN618" s="68">
        <v>0.115975645114526</v>
      </c>
      <c r="GO618" s="78">
        <v>712.79</v>
      </c>
      <c r="GP618" s="78">
        <v>780.14</v>
      </c>
      <c r="GQ618" s="78">
        <v>658.12</v>
      </c>
      <c r="GR618" s="78">
        <v>577.21</v>
      </c>
      <c r="GS618" s="78"/>
      <c r="GT618" s="79"/>
      <c r="GU618" s="65" t="s">
        <v>414</v>
      </c>
      <c r="GV618" s="68">
        <v>1</v>
      </c>
      <c r="GW618" s="78">
        <v>638.58000000000004</v>
      </c>
      <c r="GX618" s="78">
        <v>672.14</v>
      </c>
      <c r="GY618" s="78">
        <v>631.62</v>
      </c>
      <c r="GZ618" s="78">
        <v>549</v>
      </c>
      <c r="HA618" s="78"/>
      <c r="HB618" s="79">
        <v>553.80999999999995</v>
      </c>
      <c r="HC618" s="65" t="s">
        <v>415</v>
      </c>
      <c r="HD618" s="68">
        <v>1</v>
      </c>
      <c r="HE618" s="78">
        <v>689</v>
      </c>
      <c r="HF618" s="78">
        <v>743.12</v>
      </c>
      <c r="HG618" s="78"/>
      <c r="HH618" s="78">
        <v>455.05</v>
      </c>
      <c r="HI618" s="78">
        <v>448.41</v>
      </c>
      <c r="HJ618" s="79">
        <v>424.67</v>
      </c>
      <c r="HK618" s="85" t="s">
        <v>416</v>
      </c>
      <c r="HL618" s="68">
        <v>1.26008064516129</v>
      </c>
      <c r="HM618" s="78">
        <v>645.97</v>
      </c>
      <c r="HN618" s="78">
        <v>702.46</v>
      </c>
      <c r="HO618" s="78">
        <v>648.89</v>
      </c>
      <c r="HP618" s="78"/>
      <c r="HQ618" s="78"/>
      <c r="HR618" s="79"/>
    </row>
    <row r="619" spans="1:226" x14ac:dyDescent="0.25">
      <c r="A619" s="81">
        <v>41092</v>
      </c>
      <c r="B619" s="82" t="s">
        <v>387</v>
      </c>
      <c r="C619" s="83">
        <v>671.13860607636752</v>
      </c>
      <c r="D619" s="83">
        <v>703.83507870145763</v>
      </c>
      <c r="E619" s="83">
        <v>670.98517776211088</v>
      </c>
      <c r="F619" s="83">
        <v>556.05192089677996</v>
      </c>
      <c r="G619" s="83">
        <v>500.10353260869562</v>
      </c>
      <c r="H619" s="84">
        <v>459.31091903389586</v>
      </c>
      <c r="I619" s="82" t="s">
        <v>388</v>
      </c>
      <c r="J619" s="83">
        <v>679.51424785997312</v>
      </c>
      <c r="K619" s="83">
        <v>702.3196216288618</v>
      </c>
      <c r="L619" s="83">
        <v>671.18465661365087</v>
      </c>
      <c r="M619" s="83">
        <v>555.23952637536149</v>
      </c>
      <c r="N619" s="83"/>
      <c r="O619" s="84">
        <v>503.65923025558817</v>
      </c>
      <c r="P619" s="65" t="s">
        <v>389</v>
      </c>
      <c r="Q619" s="78">
        <v>636.76</v>
      </c>
      <c r="R619" s="78">
        <v>673.1</v>
      </c>
      <c r="S619" s="78">
        <v>663.42</v>
      </c>
      <c r="T619" s="78">
        <v>507</v>
      </c>
      <c r="U619" s="78"/>
      <c r="V619" s="79"/>
      <c r="W619" s="65" t="s">
        <v>390</v>
      </c>
      <c r="X619" s="78">
        <v>673.21</v>
      </c>
      <c r="Y619" s="78">
        <v>700.41</v>
      </c>
      <c r="Z619" s="78">
        <v>654.07000000000005</v>
      </c>
      <c r="AA619" s="78">
        <v>474.78</v>
      </c>
      <c r="AB619" s="78"/>
      <c r="AC619" s="79">
        <v>466.12</v>
      </c>
      <c r="AD619" s="65" t="s">
        <v>391</v>
      </c>
      <c r="AE619" s="68">
        <v>0.51129972389814904</v>
      </c>
      <c r="AF619" s="78">
        <v>624.29999999999995</v>
      </c>
      <c r="AG619" s="78">
        <v>657.02</v>
      </c>
      <c r="AH619" s="78">
        <v>678.49</v>
      </c>
      <c r="AI619" s="78"/>
      <c r="AJ619" s="78"/>
      <c r="AK619" s="79">
        <v>348.21</v>
      </c>
      <c r="AL619" s="69" t="s">
        <v>392</v>
      </c>
      <c r="AM619" s="70">
        <v>1</v>
      </c>
      <c r="AN619" s="78">
        <v>697.07</v>
      </c>
      <c r="AO619" s="78">
        <v>749.09</v>
      </c>
      <c r="AP619" s="78">
        <v>745.83</v>
      </c>
      <c r="AQ619" s="78">
        <v>735.12</v>
      </c>
      <c r="AR619" s="78"/>
      <c r="AS619" s="79"/>
      <c r="AT619" s="65" t="s">
        <v>393</v>
      </c>
      <c r="AU619" s="68">
        <v>3.9192631785224398E-2</v>
      </c>
      <c r="AV619" s="78">
        <v>671.93</v>
      </c>
      <c r="AW619" s="78">
        <v>725.78</v>
      </c>
      <c r="AX619" s="78">
        <v>654.26</v>
      </c>
      <c r="AY619" s="78">
        <v>448.64</v>
      </c>
      <c r="AZ619" s="78"/>
      <c r="BA619" s="79">
        <v>490.99</v>
      </c>
      <c r="BB619" s="65" t="s">
        <v>394</v>
      </c>
      <c r="BC619" s="78">
        <v>675.75</v>
      </c>
      <c r="BD619" s="78">
        <v>703.55</v>
      </c>
      <c r="BE619" s="78">
        <v>661.71</v>
      </c>
      <c r="BF619" s="78"/>
      <c r="BG619" s="78"/>
      <c r="BH619" s="79">
        <v>556.80999999999995</v>
      </c>
      <c r="BI619" s="65" t="s">
        <v>395</v>
      </c>
      <c r="BJ619" s="68">
        <v>0.13451165543494301</v>
      </c>
      <c r="BK619" s="78">
        <v>716.54</v>
      </c>
      <c r="BL619" s="78">
        <v>720.31</v>
      </c>
      <c r="BM619" s="78">
        <v>776.62</v>
      </c>
      <c r="BN619" s="78">
        <v>566.42999999999995</v>
      </c>
      <c r="BO619" s="78"/>
      <c r="BP619" s="79"/>
      <c r="BQ619" s="65" t="s">
        <v>396</v>
      </c>
      <c r="BR619" s="68">
        <v>1</v>
      </c>
      <c r="BS619" s="78">
        <v>656.4</v>
      </c>
      <c r="BT619" s="78">
        <v>665.41</v>
      </c>
      <c r="BU619" s="78">
        <v>669.05</v>
      </c>
      <c r="BV619" s="78"/>
      <c r="BW619" s="78"/>
      <c r="BX619" s="79">
        <v>571.75</v>
      </c>
      <c r="BY619" s="65" t="s">
        <v>397</v>
      </c>
      <c r="BZ619" s="78">
        <v>680.08</v>
      </c>
      <c r="CA619" s="78">
        <v>721.52</v>
      </c>
      <c r="CB619" s="78">
        <v>647.53</v>
      </c>
      <c r="CC619" s="78">
        <v>551.55999999999995</v>
      </c>
      <c r="CD619" s="78"/>
      <c r="CE619" s="79">
        <v>580.03</v>
      </c>
      <c r="CF619" s="65" t="s">
        <v>398</v>
      </c>
      <c r="CG619" s="78">
        <v>699.06</v>
      </c>
      <c r="CH619" s="78">
        <v>747.77</v>
      </c>
      <c r="CI619" s="78">
        <v>692.35</v>
      </c>
      <c r="CJ619" s="78"/>
      <c r="CK619" s="78"/>
      <c r="CL619" s="79"/>
      <c r="CM619" s="65" t="s">
        <v>399</v>
      </c>
      <c r="CN619" s="78">
        <v>643.85</v>
      </c>
      <c r="CO619" s="78">
        <v>661.42</v>
      </c>
      <c r="CP619" s="78">
        <v>681.69</v>
      </c>
      <c r="CQ619" s="78">
        <v>522.74</v>
      </c>
      <c r="CR619" s="78"/>
      <c r="CS619" s="79">
        <v>693.28</v>
      </c>
      <c r="CT619" s="65" t="s">
        <v>400</v>
      </c>
      <c r="CU619" s="78">
        <v>669.61</v>
      </c>
      <c r="CV619" s="78">
        <v>772.24</v>
      </c>
      <c r="CW619" s="78">
        <v>656.82</v>
      </c>
      <c r="CX619" s="78">
        <v>557.71</v>
      </c>
      <c r="CY619" s="78"/>
      <c r="CZ619" s="79"/>
      <c r="DA619" s="82"/>
      <c r="DB619" s="68"/>
      <c r="DC619" s="78"/>
      <c r="DD619" s="78"/>
      <c r="DE619" s="78"/>
      <c r="DF619" s="78"/>
      <c r="DG619" s="78"/>
      <c r="DH619" s="79"/>
      <c r="DI619" s="65" t="s">
        <v>402</v>
      </c>
      <c r="DJ619" s="68">
        <v>3.4940600978336802E-3</v>
      </c>
      <c r="DK619" s="78">
        <v>693.2</v>
      </c>
      <c r="DL619" s="78">
        <v>736.86</v>
      </c>
      <c r="DM619" s="78">
        <v>736.86</v>
      </c>
      <c r="DN619" s="78">
        <v>570.75</v>
      </c>
      <c r="DO619" s="78"/>
      <c r="DP619" s="79">
        <v>590.11</v>
      </c>
      <c r="DQ619" s="65" t="s">
        <v>403</v>
      </c>
      <c r="DR619" s="78">
        <v>731.61</v>
      </c>
      <c r="DS619" s="78">
        <v>770.12</v>
      </c>
      <c r="DT619" s="78">
        <v>797.8</v>
      </c>
      <c r="DU619" s="78">
        <v>744.69</v>
      </c>
      <c r="DV619" s="78"/>
      <c r="DW619" s="79"/>
      <c r="DX619" s="65" t="s">
        <v>404</v>
      </c>
      <c r="DY619" s="78">
        <v>697.19</v>
      </c>
      <c r="DZ619" s="78">
        <v>720.29</v>
      </c>
      <c r="EA619" s="78">
        <v>745.6</v>
      </c>
      <c r="EB619" s="78">
        <v>555.26</v>
      </c>
      <c r="EC619" s="78"/>
      <c r="ED619" s="79">
        <v>470.71</v>
      </c>
      <c r="EE619" s="65" t="s">
        <v>405</v>
      </c>
      <c r="EF619" s="68">
        <v>0.28962001853568098</v>
      </c>
      <c r="EG619" s="78">
        <v>687.45</v>
      </c>
      <c r="EH619" s="78">
        <v>748.04</v>
      </c>
      <c r="EI619" s="78">
        <v>627.27</v>
      </c>
      <c r="EJ619" s="78"/>
      <c r="EK619" s="78">
        <v>434.6</v>
      </c>
      <c r="EL619" s="79">
        <v>387.91</v>
      </c>
      <c r="EM619" s="65" t="s">
        <v>406</v>
      </c>
      <c r="EN619" s="78">
        <v>694.14</v>
      </c>
      <c r="EO619" s="78">
        <v>699.01</v>
      </c>
      <c r="EP619" s="78">
        <v>643.67999999999995</v>
      </c>
      <c r="EQ619" s="78"/>
      <c r="ER619" s="78"/>
      <c r="ES619" s="79">
        <v>429.39</v>
      </c>
      <c r="ET619" s="65" t="s">
        <v>407</v>
      </c>
      <c r="EU619" s="68">
        <v>1.43533802210421</v>
      </c>
      <c r="EV619" s="78">
        <v>661.13</v>
      </c>
      <c r="EW619" s="78">
        <v>681.73</v>
      </c>
      <c r="EX619" s="78">
        <v>692.41</v>
      </c>
      <c r="EY619" s="78"/>
      <c r="EZ619" s="78"/>
      <c r="FA619" s="79">
        <v>379.72</v>
      </c>
      <c r="FB619" s="65" t="s">
        <v>408</v>
      </c>
      <c r="FC619" s="78">
        <v>750.96</v>
      </c>
      <c r="FD619" s="78">
        <v>787.09</v>
      </c>
      <c r="FE619" s="78">
        <v>730.79</v>
      </c>
      <c r="FF619" s="78"/>
      <c r="FG619" s="78"/>
      <c r="FH619" s="79"/>
      <c r="FI619" s="65" t="s">
        <v>409</v>
      </c>
      <c r="FJ619" s="78">
        <v>689.67</v>
      </c>
      <c r="FK619" s="78">
        <v>712.04</v>
      </c>
      <c r="FL619" s="78">
        <v>426.84</v>
      </c>
      <c r="FM619" s="78">
        <v>465.53</v>
      </c>
      <c r="FN619" s="78"/>
      <c r="FO619" s="79">
        <v>479.8</v>
      </c>
      <c r="FP619" s="65" t="s">
        <v>410</v>
      </c>
      <c r="FQ619" s="68">
        <v>0.23693875133278</v>
      </c>
      <c r="FR619" s="78">
        <v>688.89</v>
      </c>
      <c r="FS619" s="78">
        <v>718.88</v>
      </c>
      <c r="FT619" s="78">
        <v>658.02</v>
      </c>
      <c r="FU619" s="78">
        <v>568.79999999999995</v>
      </c>
      <c r="FV619" s="78">
        <v>502.46</v>
      </c>
      <c r="FW619" s="79">
        <v>423.44</v>
      </c>
      <c r="FX619" s="65" t="s">
        <v>411</v>
      </c>
      <c r="FY619" s="78">
        <v>701.76</v>
      </c>
      <c r="FZ619" s="78">
        <v>751.5</v>
      </c>
      <c r="GA619" s="78">
        <v>702.66</v>
      </c>
      <c r="GB619" s="78">
        <v>680.81</v>
      </c>
      <c r="GC619" s="78"/>
      <c r="GD619" s="79">
        <v>580.30999999999995</v>
      </c>
      <c r="GE619" s="65" t="s">
        <v>412</v>
      </c>
      <c r="GF619" s="68">
        <v>0.22470395254252501</v>
      </c>
      <c r="GG619" s="78">
        <v>650.63</v>
      </c>
      <c r="GH619" s="78">
        <v>718.6</v>
      </c>
      <c r="GI619" s="78">
        <v>635.91</v>
      </c>
      <c r="GJ619" s="78">
        <v>629.16999999999996</v>
      </c>
      <c r="GK619" s="78"/>
      <c r="GL619" s="79">
        <v>468.74</v>
      </c>
      <c r="GM619" s="65" t="s">
        <v>413</v>
      </c>
      <c r="GN619" s="68">
        <v>0.114364135407136</v>
      </c>
      <c r="GO619" s="78">
        <v>675.43</v>
      </c>
      <c r="GP619" s="78">
        <v>741.86</v>
      </c>
      <c r="GQ619" s="78">
        <v>636.79999999999995</v>
      </c>
      <c r="GR619" s="78">
        <v>555.35</v>
      </c>
      <c r="GS619" s="78"/>
      <c r="GT619" s="79"/>
      <c r="GU619" s="65" t="s">
        <v>414</v>
      </c>
      <c r="GV619" s="68">
        <v>1</v>
      </c>
      <c r="GW619" s="78">
        <v>638.58000000000004</v>
      </c>
      <c r="GX619" s="78">
        <v>672.14</v>
      </c>
      <c r="GY619" s="78">
        <v>631.62</v>
      </c>
      <c r="GZ619" s="78">
        <v>549</v>
      </c>
      <c r="HA619" s="78"/>
      <c r="HB619" s="79">
        <v>553.80999999999995</v>
      </c>
      <c r="HC619" s="65" t="s">
        <v>415</v>
      </c>
      <c r="HD619" s="68">
        <v>1</v>
      </c>
      <c r="HE619" s="78">
        <v>700.66</v>
      </c>
      <c r="HF619" s="78">
        <v>755.62</v>
      </c>
      <c r="HG619" s="78"/>
      <c r="HH619" s="78">
        <v>455.05</v>
      </c>
      <c r="HI619" s="78">
        <v>448.41</v>
      </c>
      <c r="HJ619" s="79">
        <v>425.5</v>
      </c>
      <c r="HK619" s="85" t="s">
        <v>416</v>
      </c>
      <c r="HL619" s="68">
        <v>1.24362641462505</v>
      </c>
      <c r="HM619" s="78">
        <v>631.72</v>
      </c>
      <c r="HN619" s="78">
        <v>687.8</v>
      </c>
      <c r="HO619" s="78">
        <v>623.17999999999995</v>
      </c>
      <c r="HP619" s="78"/>
      <c r="HQ619" s="78"/>
      <c r="HR619" s="79"/>
    </row>
    <row r="620" spans="1:226" x14ac:dyDescent="0.25">
      <c r="A620" s="81">
        <v>41085</v>
      </c>
      <c r="B620" s="82" t="s">
        <v>387</v>
      </c>
      <c r="C620" s="83">
        <v>672.95469262042457</v>
      </c>
      <c r="D620" s="83">
        <v>706.72755642075902</v>
      </c>
      <c r="E620" s="83">
        <v>672.77608008197285</v>
      </c>
      <c r="F620" s="83">
        <v>558.13936839510768</v>
      </c>
      <c r="G620" s="83">
        <v>515.65891304347826</v>
      </c>
      <c r="H620" s="84">
        <v>464.94352576090625</v>
      </c>
      <c r="I620" s="82" t="s">
        <v>388</v>
      </c>
      <c r="J620" s="83">
        <v>677.18121837261344</v>
      </c>
      <c r="K620" s="83">
        <v>702.46525472126746</v>
      </c>
      <c r="L620" s="83">
        <v>673.46466683464473</v>
      </c>
      <c r="M620" s="83">
        <v>559.45563272304094</v>
      </c>
      <c r="N620" s="83"/>
      <c r="O620" s="84">
        <v>508.53497069897577</v>
      </c>
      <c r="P620" s="65" t="s">
        <v>389</v>
      </c>
      <c r="Q620" s="78">
        <v>620.92999999999995</v>
      </c>
      <c r="R620" s="78">
        <v>662.27</v>
      </c>
      <c r="S620" s="78">
        <v>657.99</v>
      </c>
      <c r="T620" s="78">
        <v>519</v>
      </c>
      <c r="U620" s="78"/>
      <c r="V620" s="79"/>
      <c r="W620" s="65" t="s">
        <v>390</v>
      </c>
      <c r="X620" s="78">
        <v>694.53</v>
      </c>
      <c r="Y620" s="78">
        <v>717.6</v>
      </c>
      <c r="Z620" s="78">
        <v>654.07000000000005</v>
      </c>
      <c r="AA620" s="78">
        <v>474.78</v>
      </c>
      <c r="AB620" s="78"/>
      <c r="AC620" s="79">
        <v>466.12</v>
      </c>
      <c r="AD620" s="65" t="s">
        <v>391</v>
      </c>
      <c r="AE620" s="68">
        <v>0.51129972389814904</v>
      </c>
      <c r="AF620" s="78">
        <v>645.77</v>
      </c>
      <c r="AG620" s="78">
        <v>685.14</v>
      </c>
      <c r="AH620" s="78">
        <v>706.62</v>
      </c>
      <c r="AI620" s="78"/>
      <c r="AJ620" s="78"/>
      <c r="AK620" s="79">
        <v>392.43</v>
      </c>
      <c r="AL620" s="69" t="s">
        <v>392</v>
      </c>
      <c r="AM620" s="70">
        <v>1</v>
      </c>
      <c r="AN620" s="78">
        <v>724.33</v>
      </c>
      <c r="AO620" s="78">
        <v>783.88</v>
      </c>
      <c r="AP620" s="78">
        <v>771.17</v>
      </c>
      <c r="AQ620" s="78">
        <v>735.12</v>
      </c>
      <c r="AR620" s="78"/>
      <c r="AS620" s="79"/>
      <c r="AT620" s="65" t="s">
        <v>393</v>
      </c>
      <c r="AU620" s="68">
        <v>3.8740169681943201E-2</v>
      </c>
      <c r="AV620" s="78">
        <v>664.17</v>
      </c>
      <c r="AW620" s="78">
        <v>717.4</v>
      </c>
      <c r="AX620" s="78">
        <v>646.70000000000005</v>
      </c>
      <c r="AY620" s="78">
        <v>443.46</v>
      </c>
      <c r="AZ620" s="78"/>
      <c r="BA620" s="79">
        <v>485.32</v>
      </c>
      <c r="BB620" s="65" t="s">
        <v>394</v>
      </c>
      <c r="BC620" s="78">
        <v>653.9</v>
      </c>
      <c r="BD620" s="78">
        <v>683.38</v>
      </c>
      <c r="BE620" s="78">
        <v>665.07</v>
      </c>
      <c r="BF620" s="78"/>
      <c r="BG620" s="78"/>
      <c r="BH620" s="79">
        <v>555.9</v>
      </c>
      <c r="BI620" s="65" t="s">
        <v>395</v>
      </c>
      <c r="BJ620" s="68">
        <v>0.13452613170108299</v>
      </c>
      <c r="BK620" s="78">
        <v>713.26</v>
      </c>
      <c r="BL620" s="78">
        <v>705.32</v>
      </c>
      <c r="BM620" s="78">
        <v>761.63</v>
      </c>
      <c r="BN620" s="78">
        <v>561.51</v>
      </c>
      <c r="BO620" s="78"/>
      <c r="BP620" s="79"/>
      <c r="BQ620" s="65" t="s">
        <v>396</v>
      </c>
      <c r="BR620" s="68">
        <v>1</v>
      </c>
      <c r="BS620" s="78">
        <v>672.23</v>
      </c>
      <c r="BT620" s="78">
        <v>670.41</v>
      </c>
      <c r="BU620" s="78">
        <v>677.38</v>
      </c>
      <c r="BV620" s="78"/>
      <c r="BW620" s="78"/>
      <c r="BX620" s="79">
        <v>571.75</v>
      </c>
      <c r="BY620" s="65" t="s">
        <v>397</v>
      </c>
      <c r="BZ620" s="78">
        <v>680.63</v>
      </c>
      <c r="CA620" s="78">
        <v>719.1</v>
      </c>
      <c r="CB620" s="78">
        <v>655.87</v>
      </c>
      <c r="CC620" s="78">
        <v>562.29</v>
      </c>
      <c r="CD620" s="78"/>
      <c r="CE620" s="79">
        <v>580.03</v>
      </c>
      <c r="CF620" s="65" t="s">
        <v>398</v>
      </c>
      <c r="CG620" s="78">
        <v>699.06</v>
      </c>
      <c r="CH620" s="78">
        <v>751.83</v>
      </c>
      <c r="CI620" s="78">
        <v>689.09</v>
      </c>
      <c r="CJ620" s="78"/>
      <c r="CK620" s="78"/>
      <c r="CL620" s="79"/>
      <c r="CM620" s="65" t="s">
        <v>399</v>
      </c>
      <c r="CN620" s="78">
        <v>650.29</v>
      </c>
      <c r="CO620" s="78">
        <v>671.29</v>
      </c>
      <c r="CP620" s="78">
        <v>681.95</v>
      </c>
      <c r="CQ620" s="78">
        <v>511.61</v>
      </c>
      <c r="CR620" s="78"/>
      <c r="CS620" s="79">
        <v>695.37</v>
      </c>
      <c r="CT620" s="65" t="s">
        <v>400</v>
      </c>
      <c r="CU620" s="78">
        <v>681.05</v>
      </c>
      <c r="CV620" s="78">
        <v>783.64</v>
      </c>
      <c r="CW620" s="78">
        <v>661.13</v>
      </c>
      <c r="CX620" s="78">
        <v>563.27</v>
      </c>
      <c r="CY620" s="78"/>
      <c r="CZ620" s="79"/>
      <c r="DA620" s="82"/>
      <c r="DB620" s="68"/>
      <c r="DC620" s="78"/>
      <c r="DD620" s="78"/>
      <c r="DE620" s="78"/>
      <c r="DF620" s="78"/>
      <c r="DG620" s="78"/>
      <c r="DH620" s="79"/>
      <c r="DI620" s="65" t="s">
        <v>402</v>
      </c>
      <c r="DJ620" s="68">
        <v>3.4778979584738998E-3</v>
      </c>
      <c r="DK620" s="78">
        <v>716.95</v>
      </c>
      <c r="DL620" s="78">
        <v>760.03</v>
      </c>
      <c r="DM620" s="78">
        <v>760.03</v>
      </c>
      <c r="DN620" s="78">
        <v>602.91999999999996</v>
      </c>
      <c r="DO620" s="78"/>
      <c r="DP620" s="79">
        <v>588.01</v>
      </c>
      <c r="DQ620" s="65" t="s">
        <v>403</v>
      </c>
      <c r="DR620" s="78">
        <v>757.71</v>
      </c>
      <c r="DS620" s="78">
        <v>794.69</v>
      </c>
      <c r="DT620" s="78">
        <v>793.44</v>
      </c>
      <c r="DU620" s="78">
        <v>738.22</v>
      </c>
      <c r="DV620" s="78"/>
      <c r="DW620" s="79"/>
      <c r="DX620" s="65" t="s">
        <v>404</v>
      </c>
      <c r="DY620" s="78">
        <v>705.99</v>
      </c>
      <c r="DZ620" s="78">
        <v>727.92</v>
      </c>
      <c r="EA620" s="78">
        <v>743.24</v>
      </c>
      <c r="EB620" s="78">
        <v>540.88</v>
      </c>
      <c r="EC620" s="78"/>
      <c r="ED620" s="79">
        <v>478.86</v>
      </c>
      <c r="EE620" s="65" t="s">
        <v>405</v>
      </c>
      <c r="EF620" s="68">
        <v>0.28962001853568098</v>
      </c>
      <c r="EG620" s="78">
        <v>689.79</v>
      </c>
      <c r="EH620" s="78">
        <v>750.33</v>
      </c>
      <c r="EI620" s="78">
        <v>605.01</v>
      </c>
      <c r="EJ620" s="78"/>
      <c r="EK620" s="78">
        <v>429.57</v>
      </c>
      <c r="EL620" s="79">
        <v>393.74</v>
      </c>
      <c r="EM620" s="65" t="s">
        <v>406</v>
      </c>
      <c r="EN620" s="78">
        <v>697.25</v>
      </c>
      <c r="EO620" s="78">
        <v>711.11</v>
      </c>
      <c r="EP620" s="78">
        <v>667.66</v>
      </c>
      <c r="EQ620" s="78"/>
      <c r="ER620" s="78"/>
      <c r="ES620" s="79">
        <v>446.46</v>
      </c>
      <c r="ET620" s="65" t="s">
        <v>407</v>
      </c>
      <c r="EU620" s="68">
        <v>1.43595634692705</v>
      </c>
      <c r="EV620" s="78">
        <v>670.33</v>
      </c>
      <c r="EW620" s="78">
        <v>694.6</v>
      </c>
      <c r="EX620" s="78">
        <v>709.18</v>
      </c>
      <c r="EY620" s="78"/>
      <c r="EZ620" s="78"/>
      <c r="FA620" s="79">
        <v>381.59</v>
      </c>
      <c r="FB620" s="65" t="s">
        <v>408</v>
      </c>
      <c r="FC620" s="78">
        <v>801.81</v>
      </c>
      <c r="FD620" s="78">
        <v>804.04</v>
      </c>
      <c r="FE620" s="78">
        <v>730.79</v>
      </c>
      <c r="FF620" s="78"/>
      <c r="FG620" s="78"/>
      <c r="FH620" s="79"/>
      <c r="FI620" s="65" t="s">
        <v>409</v>
      </c>
      <c r="FJ620" s="78">
        <v>690.51</v>
      </c>
      <c r="FK620" s="78">
        <v>712.04</v>
      </c>
      <c r="FL620" s="78">
        <v>426.84</v>
      </c>
      <c r="FM620" s="78">
        <v>459.53</v>
      </c>
      <c r="FN620" s="78"/>
      <c r="FO620" s="79">
        <v>484.84</v>
      </c>
      <c r="FP620" s="65" t="s">
        <v>410</v>
      </c>
      <c r="FQ620" s="68">
        <v>0.235028673498167</v>
      </c>
      <c r="FR620" s="78">
        <v>706.57</v>
      </c>
      <c r="FS620" s="78">
        <v>735.75</v>
      </c>
      <c r="FT620" s="78">
        <v>648.29999999999995</v>
      </c>
      <c r="FU620" s="78">
        <v>590.47</v>
      </c>
      <c r="FV620" s="78">
        <v>518.49</v>
      </c>
      <c r="FW620" s="79">
        <v>422.49</v>
      </c>
      <c r="FX620" s="65" t="s">
        <v>411</v>
      </c>
      <c r="FY620" s="78">
        <v>706.64</v>
      </c>
      <c r="FZ620" s="78">
        <v>758</v>
      </c>
      <c r="GA620" s="78">
        <v>713.23</v>
      </c>
      <c r="GB620" s="78">
        <v>698.51</v>
      </c>
      <c r="GC620" s="78"/>
      <c r="GD620" s="79">
        <v>583.55999999999995</v>
      </c>
      <c r="GE620" s="65" t="s">
        <v>412</v>
      </c>
      <c r="GF620" s="68">
        <v>0.22382380589999601</v>
      </c>
      <c r="GG620" s="78">
        <v>661.98</v>
      </c>
      <c r="GH620" s="78">
        <v>728.65</v>
      </c>
      <c r="GI620" s="78">
        <v>626.71</v>
      </c>
      <c r="GJ620" s="78">
        <v>637.9</v>
      </c>
      <c r="GK620" s="78"/>
      <c r="GL620" s="79">
        <v>466.9</v>
      </c>
      <c r="GM620" s="65" t="s">
        <v>413</v>
      </c>
      <c r="GN620" s="68">
        <v>0.11342369420972</v>
      </c>
      <c r="GO620" s="78">
        <v>669.88</v>
      </c>
      <c r="GP620" s="78">
        <v>735.76</v>
      </c>
      <c r="GQ620" s="78">
        <v>629.84</v>
      </c>
      <c r="GR620" s="78">
        <v>529.58000000000004</v>
      </c>
      <c r="GS620" s="78"/>
      <c r="GT620" s="79"/>
      <c r="GU620" s="65" t="s">
        <v>414</v>
      </c>
      <c r="GV620" s="68">
        <v>1</v>
      </c>
      <c r="GW620" s="78">
        <v>671.91</v>
      </c>
      <c r="GX620" s="78">
        <v>696.31</v>
      </c>
      <c r="GY620" s="78">
        <v>658.28</v>
      </c>
      <c r="GZ620" s="78">
        <v>618</v>
      </c>
      <c r="HA620" s="78"/>
      <c r="HB620" s="79">
        <v>553.88</v>
      </c>
      <c r="HC620" s="65" t="s">
        <v>415</v>
      </c>
      <c r="HD620" s="68">
        <v>1</v>
      </c>
      <c r="HE620" s="78">
        <v>713.16</v>
      </c>
      <c r="HF620" s="78">
        <v>768.95</v>
      </c>
      <c r="HG620" s="78"/>
      <c r="HH620" s="78">
        <v>470.05</v>
      </c>
      <c r="HI620" s="78">
        <v>463.41</v>
      </c>
      <c r="HJ620" s="79">
        <v>421.33</v>
      </c>
      <c r="HK620" s="85" t="s">
        <v>416</v>
      </c>
      <c r="HL620" s="68">
        <v>1.2455626829420201</v>
      </c>
      <c r="HM620" s="78">
        <v>643.61</v>
      </c>
      <c r="HN620" s="78">
        <v>702.34</v>
      </c>
      <c r="HO620" s="78">
        <v>618.02</v>
      </c>
      <c r="HP620" s="78"/>
      <c r="HQ620" s="78"/>
      <c r="HR620" s="79"/>
    </row>
    <row r="621" spans="1:226" x14ac:dyDescent="0.25">
      <c r="A621" s="81">
        <v>41078</v>
      </c>
      <c r="B621" s="82" t="s">
        <v>387</v>
      </c>
      <c r="C621" s="83">
        <v>687.82092163837649</v>
      </c>
      <c r="D621" s="83">
        <v>722.04861868415799</v>
      </c>
      <c r="E621" s="83">
        <v>682.41892235500006</v>
      </c>
      <c r="F621" s="83">
        <v>572.82040540100786</v>
      </c>
      <c r="G621" s="83">
        <v>518.14961956521734</v>
      </c>
      <c r="H621" s="84">
        <v>473.19852295460265</v>
      </c>
      <c r="I621" s="82" t="s">
        <v>388</v>
      </c>
      <c r="J621" s="83">
        <v>698.23558119556878</v>
      </c>
      <c r="K621" s="83">
        <v>721.56270550470674</v>
      </c>
      <c r="L621" s="83">
        <v>682.5951536659901</v>
      </c>
      <c r="M621" s="83">
        <v>572.6110965347807</v>
      </c>
      <c r="N621" s="83"/>
      <c r="O621" s="84">
        <v>522.94695589522269</v>
      </c>
      <c r="P621" s="65" t="s">
        <v>389</v>
      </c>
      <c r="Q621" s="78">
        <v>646.76</v>
      </c>
      <c r="R621" s="78">
        <v>683.93</v>
      </c>
      <c r="S621" s="78">
        <v>669.64</v>
      </c>
      <c r="T621" s="78">
        <v>538</v>
      </c>
      <c r="U621" s="78"/>
      <c r="V621" s="79"/>
      <c r="W621" s="65" t="s">
        <v>390</v>
      </c>
      <c r="X621" s="78">
        <v>738.58</v>
      </c>
      <c r="Y621" s="78">
        <v>760.82</v>
      </c>
      <c r="Z621" s="78">
        <v>669.61</v>
      </c>
      <c r="AA621" s="78">
        <v>490.49</v>
      </c>
      <c r="AB621" s="78"/>
      <c r="AC621" s="79">
        <v>479.34</v>
      </c>
      <c r="AD621" s="65" t="s">
        <v>391</v>
      </c>
      <c r="AE621" s="68">
        <v>0.51129972389814904</v>
      </c>
      <c r="AF621" s="78">
        <v>645.77</v>
      </c>
      <c r="AG621" s="78">
        <v>685.14</v>
      </c>
      <c r="AH621" s="78">
        <v>706.62</v>
      </c>
      <c r="AI621" s="78"/>
      <c r="AJ621" s="78"/>
      <c r="AK621" s="79">
        <v>392.43</v>
      </c>
      <c r="AL621" s="69" t="s">
        <v>392</v>
      </c>
      <c r="AM621" s="70">
        <v>1</v>
      </c>
      <c r="AN621" s="78">
        <v>724.57</v>
      </c>
      <c r="AO621" s="78">
        <v>783.98</v>
      </c>
      <c r="AP621" s="78">
        <v>776.48</v>
      </c>
      <c r="AQ621" s="78">
        <v>735.12</v>
      </c>
      <c r="AR621" s="78"/>
      <c r="AS621" s="79"/>
      <c r="AT621" s="65" t="s">
        <v>393</v>
      </c>
      <c r="AU621" s="68">
        <v>3.9226454320793899E-2</v>
      </c>
      <c r="AV621" s="78">
        <v>678.85</v>
      </c>
      <c r="AW621" s="78">
        <v>732.19</v>
      </c>
      <c r="AX621" s="78">
        <v>665.18</v>
      </c>
      <c r="AY621" s="78">
        <v>442.71</v>
      </c>
      <c r="AZ621" s="78"/>
      <c r="BA621" s="79">
        <v>499.29</v>
      </c>
      <c r="BB621" s="65" t="s">
        <v>394</v>
      </c>
      <c r="BC621" s="78">
        <v>690.04</v>
      </c>
      <c r="BD621" s="78">
        <v>719.52</v>
      </c>
      <c r="BE621" s="78">
        <v>670.04</v>
      </c>
      <c r="BF621" s="78"/>
      <c r="BG621" s="78"/>
      <c r="BH621" s="79">
        <v>558.91999999999996</v>
      </c>
      <c r="BI621" s="65" t="s">
        <v>395</v>
      </c>
      <c r="BJ621" s="68">
        <v>0.134546041655454</v>
      </c>
      <c r="BK621" s="78">
        <v>732.74</v>
      </c>
      <c r="BL621" s="78">
        <v>729.1</v>
      </c>
      <c r="BM621" s="78">
        <v>785.43</v>
      </c>
      <c r="BN621" s="78">
        <v>588.5</v>
      </c>
      <c r="BO621" s="78"/>
      <c r="BP621" s="79"/>
      <c r="BQ621" s="65" t="s">
        <v>396</v>
      </c>
      <c r="BR621" s="68">
        <v>1</v>
      </c>
      <c r="BS621" s="78">
        <v>674.73</v>
      </c>
      <c r="BT621" s="78">
        <v>672.08</v>
      </c>
      <c r="BU621" s="78">
        <v>690.72</v>
      </c>
      <c r="BV621" s="78"/>
      <c r="BW621" s="78"/>
      <c r="BX621" s="79">
        <v>571.75</v>
      </c>
      <c r="BY621" s="65" t="s">
        <v>397</v>
      </c>
      <c r="BZ621" s="78">
        <v>696.87</v>
      </c>
      <c r="CA621" s="78">
        <v>732.54</v>
      </c>
      <c r="CB621" s="78">
        <v>662.76</v>
      </c>
      <c r="CC621" s="78">
        <v>568.14</v>
      </c>
      <c r="CD621" s="78"/>
      <c r="CE621" s="79">
        <v>580.03</v>
      </c>
      <c r="CF621" s="65" t="s">
        <v>398</v>
      </c>
      <c r="CG621" s="78">
        <v>707.19</v>
      </c>
      <c r="CH621" s="78">
        <v>759.15</v>
      </c>
      <c r="CI621" s="78">
        <v>697.22</v>
      </c>
      <c r="CJ621" s="78"/>
      <c r="CK621" s="78"/>
      <c r="CL621" s="79"/>
      <c r="CM621" s="65" t="s">
        <v>399</v>
      </c>
      <c r="CN621" s="78">
        <v>658.82</v>
      </c>
      <c r="CO621" s="78">
        <v>679.31</v>
      </c>
      <c r="CP621" s="78">
        <v>697</v>
      </c>
      <c r="CQ621" s="78">
        <v>537.66</v>
      </c>
      <c r="CR621" s="78"/>
      <c r="CS621" s="79">
        <v>693.78</v>
      </c>
      <c r="CT621" s="65" t="s">
        <v>400</v>
      </c>
      <c r="CU621" s="78">
        <v>692.2</v>
      </c>
      <c r="CV621" s="78">
        <v>793.22</v>
      </c>
      <c r="CW621" s="78">
        <v>673.45</v>
      </c>
      <c r="CX621" s="78">
        <v>575.88</v>
      </c>
      <c r="CY621" s="78"/>
      <c r="CZ621" s="79"/>
      <c r="DA621" s="82"/>
      <c r="DB621" s="68"/>
      <c r="DC621" s="78"/>
      <c r="DD621" s="78"/>
      <c r="DE621" s="78"/>
      <c r="DF621" s="78"/>
      <c r="DG621" s="78"/>
      <c r="DH621" s="79"/>
      <c r="DI621" s="65" t="s">
        <v>402</v>
      </c>
      <c r="DJ621" s="68">
        <v>3.4176349965823701E-3</v>
      </c>
      <c r="DK621" s="78">
        <v>716.87</v>
      </c>
      <c r="DL621" s="78">
        <v>762.46</v>
      </c>
      <c r="DM621" s="78">
        <v>762.46</v>
      </c>
      <c r="DN621" s="78">
        <v>575.79999999999995</v>
      </c>
      <c r="DO621" s="78"/>
      <c r="DP621" s="79">
        <v>579.20000000000005</v>
      </c>
      <c r="DQ621" s="65" t="s">
        <v>403</v>
      </c>
      <c r="DR621" s="78">
        <v>757.71</v>
      </c>
      <c r="DS621" s="78">
        <v>794.69</v>
      </c>
      <c r="DT621" s="78">
        <v>808.12</v>
      </c>
      <c r="DU621" s="78">
        <v>760.88</v>
      </c>
      <c r="DV621" s="78"/>
      <c r="DW621" s="79"/>
      <c r="DX621" s="65" t="s">
        <v>404</v>
      </c>
      <c r="DY621" s="78">
        <v>726.49</v>
      </c>
      <c r="DZ621" s="78">
        <v>749.66</v>
      </c>
      <c r="EA621" s="78">
        <v>754.91</v>
      </c>
      <c r="EB621" s="78">
        <v>567.75</v>
      </c>
      <c r="EC621" s="78"/>
      <c r="ED621" s="79">
        <v>500.21</v>
      </c>
      <c r="EE621" s="65" t="s">
        <v>405</v>
      </c>
      <c r="EF621" s="68">
        <v>0.28962001853568098</v>
      </c>
      <c r="EG621" s="78">
        <v>700.46</v>
      </c>
      <c r="EH621" s="78">
        <v>760.72</v>
      </c>
      <c r="EI621" s="78">
        <v>630.86</v>
      </c>
      <c r="EJ621" s="78"/>
      <c r="EK621" s="78">
        <v>458.74</v>
      </c>
      <c r="EL621" s="79">
        <v>398.65</v>
      </c>
      <c r="EM621" s="65" t="s">
        <v>406</v>
      </c>
      <c r="EN621" s="78">
        <v>697.25</v>
      </c>
      <c r="EO621" s="78">
        <v>711.11</v>
      </c>
      <c r="EP621" s="78">
        <v>667.66</v>
      </c>
      <c r="EQ621" s="78"/>
      <c r="ER621" s="78"/>
      <c r="ES621" s="79">
        <v>446.46</v>
      </c>
      <c r="ET621" s="65" t="s">
        <v>407</v>
      </c>
      <c r="EU621" s="68">
        <v>1.43533802210421</v>
      </c>
      <c r="EV621" s="78">
        <v>687.7</v>
      </c>
      <c r="EW621" s="78">
        <v>713.12</v>
      </c>
      <c r="EX621" s="78">
        <v>727.69</v>
      </c>
      <c r="EY621" s="78"/>
      <c r="EZ621" s="78"/>
      <c r="FA621" s="79">
        <v>381.43</v>
      </c>
      <c r="FB621" s="65" t="s">
        <v>408</v>
      </c>
      <c r="FC621" s="78">
        <v>801.81</v>
      </c>
      <c r="FD621" s="78">
        <v>804.04</v>
      </c>
      <c r="FE621" s="78">
        <v>730.79</v>
      </c>
      <c r="FF621" s="78"/>
      <c r="FG621" s="78"/>
      <c r="FH621" s="79"/>
      <c r="FI621" s="65" t="s">
        <v>409</v>
      </c>
      <c r="FJ621" s="78">
        <v>699.75</v>
      </c>
      <c r="FK621" s="78">
        <v>720.44</v>
      </c>
      <c r="FL621" s="78">
        <v>440.28</v>
      </c>
      <c r="FM621" s="78">
        <v>486.53</v>
      </c>
      <c r="FN621" s="78"/>
      <c r="FO621" s="79">
        <v>499.97</v>
      </c>
      <c r="FP621" s="65" t="s">
        <v>410</v>
      </c>
      <c r="FQ621" s="68">
        <v>0.23360665311748099</v>
      </c>
      <c r="FR621" s="78">
        <v>709.07</v>
      </c>
      <c r="FS621" s="78">
        <v>736.78</v>
      </c>
      <c r="FT621" s="78">
        <v>665.27</v>
      </c>
      <c r="FU621" s="78">
        <v>603.03</v>
      </c>
      <c r="FV621" s="78">
        <v>520.41999999999996</v>
      </c>
      <c r="FW621" s="79">
        <v>424.62</v>
      </c>
      <c r="FX621" s="65" t="s">
        <v>411</v>
      </c>
      <c r="FY621" s="78">
        <v>717.21</v>
      </c>
      <c r="FZ621" s="78">
        <v>767.76</v>
      </c>
      <c r="GA621" s="78">
        <v>723.8</v>
      </c>
      <c r="GB621" s="78">
        <v>703.82</v>
      </c>
      <c r="GC621" s="78"/>
      <c r="GD621" s="79">
        <v>593.32000000000005</v>
      </c>
      <c r="GE621" s="65" t="s">
        <v>412</v>
      </c>
      <c r="GF621" s="68">
        <v>0.22386389075442101</v>
      </c>
      <c r="GG621" s="78">
        <v>667.6</v>
      </c>
      <c r="GH621" s="78">
        <v>733.22</v>
      </c>
      <c r="GI621" s="78">
        <v>626.82000000000005</v>
      </c>
      <c r="GJ621" s="78">
        <v>644.73</v>
      </c>
      <c r="GK621" s="78"/>
      <c r="GL621" s="79">
        <v>467.87</v>
      </c>
      <c r="GM621" s="65" t="s">
        <v>413</v>
      </c>
      <c r="GN621" s="68">
        <v>0.113106818078994</v>
      </c>
      <c r="GO621" s="78">
        <v>668.01</v>
      </c>
      <c r="GP621" s="78">
        <v>742.75</v>
      </c>
      <c r="GQ621" s="78">
        <v>646.9</v>
      </c>
      <c r="GR621" s="78">
        <v>563.27</v>
      </c>
      <c r="GS621" s="78"/>
      <c r="GT621" s="79"/>
      <c r="GU621" s="65" t="s">
        <v>414</v>
      </c>
      <c r="GV621" s="68">
        <v>1</v>
      </c>
      <c r="GW621" s="78">
        <v>671.91</v>
      </c>
      <c r="GX621" s="78">
        <v>696.31</v>
      </c>
      <c r="GY621" s="78">
        <v>658.28</v>
      </c>
      <c r="GZ621" s="78">
        <v>618</v>
      </c>
      <c r="HA621" s="78"/>
      <c r="HB621" s="79">
        <v>559.21</v>
      </c>
      <c r="HC621" s="65" t="s">
        <v>415</v>
      </c>
      <c r="HD621" s="68">
        <v>1</v>
      </c>
      <c r="HE621" s="78">
        <v>713.16</v>
      </c>
      <c r="HF621" s="78">
        <v>768.95</v>
      </c>
      <c r="HG621" s="78"/>
      <c r="HH621" s="78">
        <v>470.05</v>
      </c>
      <c r="HI621" s="78">
        <v>463.41</v>
      </c>
      <c r="HJ621" s="79">
        <v>422.17</v>
      </c>
      <c r="HK621" s="85" t="s">
        <v>416</v>
      </c>
      <c r="HL621" s="68">
        <v>1.24069478908189</v>
      </c>
      <c r="HM621" s="78">
        <v>645.67999999999995</v>
      </c>
      <c r="HN621" s="78">
        <v>704.83</v>
      </c>
      <c r="HO621" s="78">
        <v>635.92999999999995</v>
      </c>
      <c r="HP621" s="78"/>
      <c r="HQ621" s="78"/>
      <c r="HR621" s="79"/>
    </row>
    <row r="622" spans="1:226" x14ac:dyDescent="0.25">
      <c r="A622" s="81">
        <v>41071</v>
      </c>
      <c r="B622" s="82" t="s">
        <v>387</v>
      </c>
      <c r="C622" s="83">
        <v>697.32817621544655</v>
      </c>
      <c r="D622" s="83">
        <v>728.15876004681218</v>
      </c>
      <c r="E622" s="83">
        <v>683.5402435357272</v>
      </c>
      <c r="F622" s="83">
        <v>584.25045684740098</v>
      </c>
      <c r="G622" s="83">
        <v>525.17581521739135</v>
      </c>
      <c r="H622" s="84">
        <v>478.84868302887224</v>
      </c>
      <c r="I622" s="82" t="s">
        <v>388</v>
      </c>
      <c r="J622" s="83">
        <v>706.06401650769544</v>
      </c>
      <c r="K622" s="83">
        <v>726.16901084369749</v>
      </c>
      <c r="L622" s="83">
        <v>683.13171114655449</v>
      </c>
      <c r="M622" s="83">
        <v>584.89494022523445</v>
      </c>
      <c r="N622" s="83"/>
      <c r="O622" s="84">
        <v>533.3459408486201</v>
      </c>
      <c r="P622" s="65" t="s">
        <v>389</v>
      </c>
      <c r="Q622" s="78">
        <v>661.76</v>
      </c>
      <c r="R622" s="78">
        <v>702.27</v>
      </c>
      <c r="S622" s="78">
        <v>676.13</v>
      </c>
      <c r="T622" s="78">
        <v>548</v>
      </c>
      <c r="U622" s="78"/>
      <c r="V622" s="79"/>
      <c r="W622" s="65" t="s">
        <v>390</v>
      </c>
      <c r="X622" s="78">
        <v>721.55</v>
      </c>
      <c r="Y622" s="78">
        <v>724.05</v>
      </c>
      <c r="Z622" s="78">
        <v>669.61</v>
      </c>
      <c r="AA622" s="78">
        <v>500.79</v>
      </c>
      <c r="AB622" s="78"/>
      <c r="AC622" s="79">
        <v>479.34</v>
      </c>
      <c r="AD622" s="65" t="s">
        <v>391</v>
      </c>
      <c r="AE622" s="68">
        <v>0.51129972389814904</v>
      </c>
      <c r="AF622" s="78">
        <v>645.77</v>
      </c>
      <c r="AG622" s="78">
        <v>685.14</v>
      </c>
      <c r="AH622" s="78">
        <v>706.62</v>
      </c>
      <c r="AI622" s="78"/>
      <c r="AJ622" s="78"/>
      <c r="AK622" s="79">
        <v>392.43</v>
      </c>
      <c r="AL622" s="69" t="s">
        <v>392</v>
      </c>
      <c r="AM622" s="70">
        <v>1</v>
      </c>
      <c r="AN622" s="78">
        <v>749.33</v>
      </c>
      <c r="AO622" s="78">
        <v>800.2</v>
      </c>
      <c r="AP622" s="78">
        <v>789.89</v>
      </c>
      <c r="AQ622" s="78">
        <v>735.12</v>
      </c>
      <c r="AR622" s="78"/>
      <c r="AS622" s="79"/>
      <c r="AT622" s="65" t="s">
        <v>393</v>
      </c>
      <c r="AU622" s="68">
        <v>3.93778302815515E-2</v>
      </c>
      <c r="AV622" s="78">
        <v>692.07</v>
      </c>
      <c r="AW622" s="78">
        <v>744.77</v>
      </c>
      <c r="AX622" s="78">
        <v>672.97</v>
      </c>
      <c r="AY622" s="78">
        <v>435.13</v>
      </c>
      <c r="AZ622" s="78"/>
      <c r="BA622" s="79">
        <v>502.26</v>
      </c>
      <c r="BB622" s="65" t="s">
        <v>394</v>
      </c>
      <c r="BC622" s="78">
        <v>687.52</v>
      </c>
      <c r="BD622" s="78">
        <v>714.47</v>
      </c>
      <c r="BE622" s="78">
        <v>664.25</v>
      </c>
      <c r="BF622" s="78"/>
      <c r="BG622" s="78"/>
      <c r="BH622" s="79">
        <v>558.91999999999996</v>
      </c>
      <c r="BI622" s="65" t="s">
        <v>395</v>
      </c>
      <c r="BJ622" s="68">
        <v>0.13453699094565999</v>
      </c>
      <c r="BK622" s="78">
        <v>734.84</v>
      </c>
      <c r="BL622" s="78">
        <v>731.21</v>
      </c>
      <c r="BM622" s="78">
        <v>787.53</v>
      </c>
      <c r="BN622" s="78">
        <v>595.19000000000005</v>
      </c>
      <c r="BO622" s="78"/>
      <c r="BP622" s="79"/>
      <c r="BQ622" s="65" t="s">
        <v>396</v>
      </c>
      <c r="BR622" s="68">
        <v>1</v>
      </c>
      <c r="BS622" s="78">
        <v>692.23</v>
      </c>
      <c r="BT622" s="78">
        <v>690.41</v>
      </c>
      <c r="BU622" s="78">
        <v>689.88</v>
      </c>
      <c r="BV622" s="78"/>
      <c r="BW622" s="78"/>
      <c r="BX622" s="79">
        <v>571.75</v>
      </c>
      <c r="BY622" s="65" t="s">
        <v>397</v>
      </c>
      <c r="BZ622" s="78">
        <v>706.74</v>
      </c>
      <c r="CA622" s="78">
        <v>739.12</v>
      </c>
      <c r="CB622" s="78">
        <v>668.37</v>
      </c>
      <c r="CC622" s="78">
        <v>585.88</v>
      </c>
      <c r="CD622" s="78"/>
      <c r="CE622" s="79">
        <v>580.03</v>
      </c>
      <c r="CF622" s="65" t="s">
        <v>398</v>
      </c>
      <c r="CG622" s="78">
        <v>717.76</v>
      </c>
      <c r="CH622" s="78">
        <v>764.84</v>
      </c>
      <c r="CI622" s="78">
        <v>703.73</v>
      </c>
      <c r="CJ622" s="78"/>
      <c r="CK622" s="78"/>
      <c r="CL622" s="79"/>
      <c r="CM622" s="65" t="s">
        <v>399</v>
      </c>
      <c r="CN622" s="78">
        <v>677.97</v>
      </c>
      <c r="CO622" s="78">
        <v>688.43</v>
      </c>
      <c r="CP622" s="78">
        <v>703.1</v>
      </c>
      <c r="CQ622" s="78">
        <v>544.72</v>
      </c>
      <c r="CR622" s="78"/>
      <c r="CS622" s="79">
        <v>695.12</v>
      </c>
      <c r="CT622" s="65" t="s">
        <v>400</v>
      </c>
      <c r="CU622" s="78">
        <v>716.32</v>
      </c>
      <c r="CV622" s="78">
        <v>812.57</v>
      </c>
      <c r="CW622" s="78">
        <v>684.61</v>
      </c>
      <c r="CX622" s="78">
        <v>581.4</v>
      </c>
      <c r="CY622" s="78"/>
      <c r="CZ622" s="79"/>
      <c r="DA622" s="82"/>
      <c r="DB622" s="68"/>
      <c r="DC622" s="78"/>
      <c r="DD622" s="78"/>
      <c r="DE622" s="78"/>
      <c r="DF622" s="78"/>
      <c r="DG622" s="78"/>
      <c r="DH622" s="79"/>
      <c r="DI622" s="65" t="s">
        <v>402</v>
      </c>
      <c r="DJ622" s="68">
        <v>3.3792917004595801E-3</v>
      </c>
      <c r="DK622" s="78">
        <v>729.23</v>
      </c>
      <c r="DL622" s="78">
        <v>769.19</v>
      </c>
      <c r="DM622" s="78">
        <v>769.19</v>
      </c>
      <c r="DN622" s="78">
        <v>597.97</v>
      </c>
      <c r="DO622" s="78"/>
      <c r="DP622" s="79">
        <v>567.49</v>
      </c>
      <c r="DQ622" s="65" t="s">
        <v>403</v>
      </c>
      <c r="DR622" s="78">
        <v>757.71</v>
      </c>
      <c r="DS622" s="78">
        <v>794.69</v>
      </c>
      <c r="DT622" s="78">
        <v>810.85</v>
      </c>
      <c r="DU622" s="78">
        <v>768.77</v>
      </c>
      <c r="DV622" s="78"/>
      <c r="DW622" s="79"/>
      <c r="DX622" s="65" t="s">
        <v>404</v>
      </c>
      <c r="DY622" s="78">
        <v>737.1</v>
      </c>
      <c r="DZ622" s="78">
        <v>762.45</v>
      </c>
      <c r="EA622" s="78">
        <v>762.29</v>
      </c>
      <c r="EB622" s="78">
        <v>572.88</v>
      </c>
      <c r="EC622" s="78"/>
      <c r="ED622" s="79">
        <v>517.79</v>
      </c>
      <c r="EE622" s="65" t="s">
        <v>405</v>
      </c>
      <c r="EF622" s="68">
        <v>0.28962001853568098</v>
      </c>
      <c r="EG622" s="78">
        <v>705.59</v>
      </c>
      <c r="EH622" s="78">
        <v>765.76</v>
      </c>
      <c r="EI622" s="78">
        <v>632.54</v>
      </c>
      <c r="EJ622" s="78"/>
      <c r="EK622" s="78">
        <v>454.33</v>
      </c>
      <c r="EL622" s="79">
        <v>402.85</v>
      </c>
      <c r="EM622" s="65" t="s">
        <v>406</v>
      </c>
      <c r="EN622" s="78">
        <v>732.73</v>
      </c>
      <c r="EO622" s="78">
        <v>711.11</v>
      </c>
      <c r="EP622" s="78">
        <v>682.16</v>
      </c>
      <c r="EQ622" s="78"/>
      <c r="ER622" s="78"/>
      <c r="ES622" s="79">
        <v>463.38</v>
      </c>
      <c r="ET622" s="65" t="s">
        <v>407</v>
      </c>
      <c r="EU622" s="68">
        <v>1.4347202295552399</v>
      </c>
      <c r="EV622" s="78">
        <v>699.15</v>
      </c>
      <c r="EW622" s="78">
        <v>723.4</v>
      </c>
      <c r="EX622" s="78">
        <v>737.96</v>
      </c>
      <c r="EY622" s="78"/>
      <c r="EZ622" s="78"/>
      <c r="FA622" s="79">
        <v>390.67</v>
      </c>
      <c r="FB622" s="65" t="s">
        <v>408</v>
      </c>
      <c r="FC622" s="78">
        <v>801.81</v>
      </c>
      <c r="FD622" s="78">
        <v>804.04</v>
      </c>
      <c r="FE622" s="78">
        <v>730.79</v>
      </c>
      <c r="FF622" s="78"/>
      <c r="FG622" s="78"/>
      <c r="FH622" s="79"/>
      <c r="FI622" s="65" t="s">
        <v>409</v>
      </c>
      <c r="FJ622" s="78">
        <v>711.52</v>
      </c>
      <c r="FK622" s="78">
        <v>733.05</v>
      </c>
      <c r="FL622" s="78">
        <v>444.48</v>
      </c>
      <c r="FM622" s="78">
        <v>492.53</v>
      </c>
      <c r="FN622" s="78"/>
      <c r="FO622" s="79">
        <v>505.01</v>
      </c>
      <c r="FP622" s="65" t="s">
        <v>410</v>
      </c>
      <c r="FQ622" s="68">
        <v>0.23281260913091101</v>
      </c>
      <c r="FR622" s="78">
        <v>710.29</v>
      </c>
      <c r="FS622" s="78">
        <v>738.06</v>
      </c>
      <c r="FT622" s="78">
        <v>678.69</v>
      </c>
      <c r="FU622" s="78">
        <v>606.08000000000004</v>
      </c>
      <c r="FV622" s="78">
        <v>527.4</v>
      </c>
      <c r="FW622" s="79">
        <v>425.99</v>
      </c>
      <c r="FX622" s="65" t="s">
        <v>411</v>
      </c>
      <c r="FY622" s="78">
        <v>736.72</v>
      </c>
      <c r="FZ622" s="78">
        <v>784.02</v>
      </c>
      <c r="GA622" s="78">
        <v>738.43</v>
      </c>
      <c r="GB622" s="78">
        <v>724.17</v>
      </c>
      <c r="GC622" s="78"/>
      <c r="GD622" s="79">
        <v>594.13</v>
      </c>
      <c r="GE622" s="65" t="s">
        <v>412</v>
      </c>
      <c r="GF622" s="68">
        <v>0.224124792684567</v>
      </c>
      <c r="GG622" s="78">
        <v>677.03</v>
      </c>
      <c r="GH622" s="78">
        <v>743.88</v>
      </c>
      <c r="GI622" s="78">
        <v>634.30999999999995</v>
      </c>
      <c r="GJ622" s="78">
        <v>638.76</v>
      </c>
      <c r="GK622" s="78"/>
      <c r="GL622" s="79">
        <v>462.87</v>
      </c>
      <c r="GM622" s="65" t="s">
        <v>413</v>
      </c>
      <c r="GN622" s="68">
        <v>0.112815884476534</v>
      </c>
      <c r="GO622" s="78">
        <v>688.85</v>
      </c>
      <c r="GP622" s="78">
        <v>749.86</v>
      </c>
      <c r="GQ622" s="78">
        <v>664.73</v>
      </c>
      <c r="GR622" s="78">
        <v>575.14</v>
      </c>
      <c r="GS622" s="78"/>
      <c r="GT622" s="79"/>
      <c r="GU622" s="65" t="s">
        <v>414</v>
      </c>
      <c r="GV622" s="68">
        <v>1</v>
      </c>
      <c r="GW622" s="78">
        <v>688.19</v>
      </c>
      <c r="GX622" s="78">
        <v>717.86</v>
      </c>
      <c r="GY622" s="78">
        <v>677.47</v>
      </c>
      <c r="GZ622" s="78">
        <v>618</v>
      </c>
      <c r="HA622" s="78"/>
      <c r="HB622" s="79">
        <v>578.27</v>
      </c>
      <c r="HC622" s="65" t="s">
        <v>415</v>
      </c>
      <c r="HD622" s="68">
        <v>1</v>
      </c>
      <c r="HE622" s="78">
        <v>713.16</v>
      </c>
      <c r="HF622" s="78">
        <v>769.78</v>
      </c>
      <c r="HG622" s="78"/>
      <c r="HH622" s="78">
        <v>495.05</v>
      </c>
      <c r="HI622" s="78">
        <v>488.41</v>
      </c>
      <c r="HJ622" s="79">
        <v>427.17</v>
      </c>
      <c r="HK622" s="85" t="s">
        <v>416</v>
      </c>
      <c r="HL622" s="68">
        <v>1.23808344682432</v>
      </c>
      <c r="HM622" s="78">
        <v>661.63</v>
      </c>
      <c r="HN622" s="78">
        <v>722.64</v>
      </c>
      <c r="HO622" s="78">
        <v>642.42999999999995</v>
      </c>
      <c r="HP622" s="78"/>
      <c r="HQ622" s="78"/>
      <c r="HR622" s="79"/>
    </row>
    <row r="623" spans="1:226" x14ac:dyDescent="0.25">
      <c r="A623" s="81">
        <v>41064</v>
      </c>
      <c r="B623" s="82" t="s">
        <v>387</v>
      </c>
      <c r="C623" s="83">
        <v>711.26932883331983</v>
      </c>
      <c r="D623" s="83">
        <v>743.43892601889991</v>
      </c>
      <c r="E623" s="83">
        <v>708.73953248545956</v>
      </c>
      <c r="F623" s="83">
        <v>602.38035963485299</v>
      </c>
      <c r="G623" s="83">
        <v>513.53635869565221</v>
      </c>
      <c r="H623" s="84">
        <v>481.0447286783421</v>
      </c>
      <c r="I623" s="82" t="s">
        <v>388</v>
      </c>
      <c r="J623" s="83">
        <v>726.11880701852238</v>
      </c>
      <c r="K623" s="83">
        <v>746.96249001976116</v>
      </c>
      <c r="L623" s="83">
        <v>709.26136705719102</v>
      </c>
      <c r="M623" s="83">
        <v>602.41101898509373</v>
      </c>
      <c r="N623" s="83"/>
      <c r="O623" s="84">
        <v>542.08240802426405</v>
      </c>
      <c r="P623" s="65" t="s">
        <v>389</v>
      </c>
      <c r="Q623" s="78">
        <v>672.59</v>
      </c>
      <c r="R623" s="78">
        <v>712.27</v>
      </c>
      <c r="S623" s="78">
        <v>689.94</v>
      </c>
      <c r="T623" s="78">
        <v>572</v>
      </c>
      <c r="U623" s="78"/>
      <c r="V623" s="79"/>
      <c r="W623" s="65" t="s">
        <v>390</v>
      </c>
      <c r="X623" s="78">
        <v>716.18</v>
      </c>
      <c r="Y623" s="78">
        <v>728.59</v>
      </c>
      <c r="Z623" s="78">
        <v>699.53</v>
      </c>
      <c r="AA623" s="78">
        <v>524.78</v>
      </c>
      <c r="AB623" s="78"/>
      <c r="AC623" s="79">
        <v>495.87</v>
      </c>
      <c r="AD623" s="65" t="s">
        <v>391</v>
      </c>
      <c r="AE623" s="68">
        <v>0.51129972389814904</v>
      </c>
      <c r="AF623" s="78">
        <v>645.77</v>
      </c>
      <c r="AG623" s="78">
        <v>685.14</v>
      </c>
      <c r="AH623" s="78">
        <v>706.62</v>
      </c>
      <c r="AI623" s="78"/>
      <c r="AJ623" s="78"/>
      <c r="AK623" s="79">
        <v>392.43</v>
      </c>
      <c r="AL623" s="69" t="s">
        <v>392</v>
      </c>
      <c r="AM623" s="70">
        <v>1</v>
      </c>
      <c r="AN623" s="78">
        <v>749.51</v>
      </c>
      <c r="AO623" s="78">
        <v>800.69</v>
      </c>
      <c r="AP623" s="78">
        <v>800.76</v>
      </c>
      <c r="AQ623" s="78">
        <v>743.88</v>
      </c>
      <c r="AR623" s="78"/>
      <c r="AS623" s="79"/>
      <c r="AT623" s="65" t="s">
        <v>393</v>
      </c>
      <c r="AU623" s="68">
        <v>3.8860607002681402E-2</v>
      </c>
      <c r="AV623" s="78">
        <v>693.66</v>
      </c>
      <c r="AW623" s="78">
        <v>745.44</v>
      </c>
      <c r="AX623" s="78">
        <v>677.86</v>
      </c>
      <c r="AY623" s="78">
        <v>440.02</v>
      </c>
      <c r="AZ623" s="78"/>
      <c r="BA623" s="79">
        <v>500.49</v>
      </c>
      <c r="BB623" s="65" t="s">
        <v>394</v>
      </c>
      <c r="BC623" s="78">
        <v>714.41</v>
      </c>
      <c r="BD623" s="78">
        <v>739.68</v>
      </c>
      <c r="BE623" s="78">
        <v>694.38</v>
      </c>
      <c r="BF623" s="78"/>
      <c r="BG623" s="78"/>
      <c r="BH623" s="79">
        <v>564.97</v>
      </c>
      <c r="BI623" s="65" t="s">
        <v>395</v>
      </c>
      <c r="BJ623" s="68">
        <v>0.13458225667528001</v>
      </c>
      <c r="BK623" s="78">
        <v>756.62</v>
      </c>
      <c r="BL623" s="78">
        <v>748.68</v>
      </c>
      <c r="BM623" s="78">
        <v>805.02</v>
      </c>
      <c r="BN623" s="78">
        <v>608.85</v>
      </c>
      <c r="BO623" s="78"/>
      <c r="BP623" s="79"/>
      <c r="BQ623" s="65" t="s">
        <v>396</v>
      </c>
      <c r="BR623" s="68">
        <v>1</v>
      </c>
      <c r="BS623" s="78">
        <v>705.56</v>
      </c>
      <c r="BT623" s="78">
        <v>711.25</v>
      </c>
      <c r="BU623" s="78">
        <v>707.38</v>
      </c>
      <c r="BV623" s="78"/>
      <c r="BW623" s="78"/>
      <c r="BX623" s="79">
        <v>588.41</v>
      </c>
      <c r="BY623" s="65" t="s">
        <v>397</v>
      </c>
      <c r="BZ623" s="78">
        <v>730.92</v>
      </c>
      <c r="CA623" s="78">
        <v>755.96</v>
      </c>
      <c r="CB623" s="78">
        <v>694.2</v>
      </c>
      <c r="CC623" s="78">
        <v>599.34</v>
      </c>
      <c r="CD623" s="78"/>
      <c r="CE623" s="79">
        <v>609.75</v>
      </c>
      <c r="CF623" s="65" t="s">
        <v>398</v>
      </c>
      <c r="CG623" s="78">
        <v>728.33</v>
      </c>
      <c r="CH623" s="78">
        <v>772.16</v>
      </c>
      <c r="CI623" s="78">
        <v>724.87</v>
      </c>
      <c r="CJ623" s="78"/>
      <c r="CK623" s="78"/>
      <c r="CL623" s="79"/>
      <c r="CM623" s="65" t="s">
        <v>399</v>
      </c>
      <c r="CN623" s="78">
        <v>697.53</v>
      </c>
      <c r="CO623" s="78">
        <v>712.51</v>
      </c>
      <c r="CP623" s="78">
        <v>726.09</v>
      </c>
      <c r="CQ623" s="78">
        <v>564.49</v>
      </c>
      <c r="CR623" s="78"/>
      <c r="CS623" s="79">
        <v>697.29</v>
      </c>
      <c r="CT623" s="65" t="s">
        <v>400</v>
      </c>
      <c r="CU623" s="78">
        <v>723.89</v>
      </c>
      <c r="CV623" s="78">
        <v>821.11</v>
      </c>
      <c r="CW623" s="78">
        <v>707.38</v>
      </c>
      <c r="CX623" s="78">
        <v>609.85</v>
      </c>
      <c r="CY623" s="78"/>
      <c r="CZ623" s="79"/>
      <c r="DA623" s="82"/>
      <c r="DB623" s="68"/>
      <c r="DC623" s="78"/>
      <c r="DD623" s="78"/>
      <c r="DE623" s="78"/>
      <c r="DF623" s="78"/>
      <c r="DG623" s="78"/>
      <c r="DH623" s="79"/>
      <c r="DI623" s="65" t="s">
        <v>402</v>
      </c>
      <c r="DJ623" s="68">
        <v>3.2996766316900901E-3</v>
      </c>
      <c r="DK623" s="78">
        <v>711.85</v>
      </c>
      <c r="DL623" s="78">
        <v>750.89</v>
      </c>
      <c r="DM623" s="78">
        <v>750.89</v>
      </c>
      <c r="DN623" s="78">
        <v>571.66999999999996</v>
      </c>
      <c r="DO623" s="78"/>
      <c r="DP623" s="79">
        <v>567.20000000000005</v>
      </c>
      <c r="DQ623" s="65" t="s">
        <v>403</v>
      </c>
      <c r="DR623" s="78">
        <v>757.71</v>
      </c>
      <c r="DS623" s="78">
        <v>794.69</v>
      </c>
      <c r="DT623" s="78">
        <v>828.91</v>
      </c>
      <c r="DU623" s="78">
        <v>785.27</v>
      </c>
      <c r="DV623" s="78"/>
      <c r="DW623" s="79"/>
      <c r="DX623" s="65" t="s">
        <v>404</v>
      </c>
      <c r="DY623" s="78">
        <v>765.46</v>
      </c>
      <c r="DZ623" s="78">
        <v>793.76</v>
      </c>
      <c r="EA623" s="78">
        <v>779.72</v>
      </c>
      <c r="EB623" s="78">
        <v>589.38</v>
      </c>
      <c r="EC623" s="78"/>
      <c r="ED623" s="79">
        <v>528.23</v>
      </c>
      <c r="EE623" s="65" t="s">
        <v>405</v>
      </c>
      <c r="EF623" s="68">
        <v>0.28962001853568098</v>
      </c>
      <c r="EG623" s="78">
        <v>723.62</v>
      </c>
      <c r="EH623" s="78">
        <v>784.31</v>
      </c>
      <c r="EI623" s="78">
        <v>650.01</v>
      </c>
      <c r="EJ623" s="78"/>
      <c r="EK623" s="78">
        <v>468.5</v>
      </c>
      <c r="EL623" s="79">
        <v>410.12</v>
      </c>
      <c r="EM623" s="65" t="s">
        <v>406</v>
      </c>
      <c r="EN623" s="78">
        <v>732.73</v>
      </c>
      <c r="EO623" s="78">
        <v>737.68</v>
      </c>
      <c r="EP623" s="78">
        <v>701.61</v>
      </c>
      <c r="EQ623" s="78"/>
      <c r="ER623" s="78"/>
      <c r="ES623" s="79">
        <v>463.38</v>
      </c>
      <c r="ET623" s="65" t="s">
        <v>407</v>
      </c>
      <c r="EU623" s="68">
        <v>1.4347202295552399</v>
      </c>
      <c r="EV623" s="78">
        <v>712.09</v>
      </c>
      <c r="EW623" s="78">
        <v>748.09</v>
      </c>
      <c r="EX623" s="78">
        <v>762.65</v>
      </c>
      <c r="EY623" s="78"/>
      <c r="EZ623" s="78"/>
      <c r="FA623" s="79">
        <v>389.5</v>
      </c>
      <c r="FB623" s="65" t="s">
        <v>408</v>
      </c>
      <c r="FC623" s="78">
        <v>801.81</v>
      </c>
      <c r="FD623" s="78">
        <v>804.04</v>
      </c>
      <c r="FE623" s="78">
        <v>730.79</v>
      </c>
      <c r="FF623" s="78"/>
      <c r="FG623" s="78"/>
      <c r="FH623" s="79"/>
      <c r="FI623" s="65" t="s">
        <v>409</v>
      </c>
      <c r="FJ623" s="78">
        <v>724.12</v>
      </c>
      <c r="FK623" s="78">
        <v>747.33</v>
      </c>
      <c r="FL623" s="78">
        <v>462.97</v>
      </c>
      <c r="FM623" s="78">
        <v>514.53</v>
      </c>
      <c r="FN623" s="78"/>
      <c r="FO623" s="79">
        <v>513.41</v>
      </c>
      <c r="FP623" s="65" t="s">
        <v>410</v>
      </c>
      <c r="FQ623" s="68">
        <v>0.22732439190725201</v>
      </c>
      <c r="FR623" s="78">
        <v>694.32</v>
      </c>
      <c r="FS623" s="78">
        <v>721.61</v>
      </c>
      <c r="FT623" s="78">
        <v>682.87</v>
      </c>
      <c r="FU623" s="78">
        <v>594.86</v>
      </c>
      <c r="FV623" s="78">
        <v>514.98</v>
      </c>
      <c r="FW623" s="79">
        <v>417</v>
      </c>
      <c r="FX623" s="65" t="s">
        <v>411</v>
      </c>
      <c r="FY623" s="78">
        <v>747.29</v>
      </c>
      <c r="FZ623" s="78">
        <v>792.15</v>
      </c>
      <c r="GA623" s="78">
        <v>750.63</v>
      </c>
      <c r="GB623" s="78">
        <v>731.25</v>
      </c>
      <c r="GC623" s="78"/>
      <c r="GD623" s="79">
        <v>594.94000000000005</v>
      </c>
      <c r="GE623" s="65" t="s">
        <v>412</v>
      </c>
      <c r="GF623" s="68">
        <v>0.223563603845294</v>
      </c>
      <c r="GG623" s="78">
        <v>687.57</v>
      </c>
      <c r="GH623" s="78">
        <v>754.4</v>
      </c>
      <c r="GI623" s="78">
        <v>646.1</v>
      </c>
      <c r="GJ623" s="78">
        <v>637.16</v>
      </c>
      <c r="GK623" s="78"/>
      <c r="GL623" s="79">
        <v>477.08</v>
      </c>
      <c r="GM623" s="65" t="s">
        <v>413</v>
      </c>
      <c r="GN623" s="68">
        <v>0.11102475852115</v>
      </c>
      <c r="GO623" s="78">
        <v>709</v>
      </c>
      <c r="GP623" s="78">
        <v>760.16</v>
      </c>
      <c r="GQ623" s="78">
        <v>673.28</v>
      </c>
      <c r="GR623" s="78">
        <v>616.96</v>
      </c>
      <c r="GS623" s="78"/>
      <c r="GT623" s="79"/>
      <c r="GU623" s="65" t="s">
        <v>414</v>
      </c>
      <c r="GV623" s="68">
        <v>1</v>
      </c>
      <c r="GW623" s="78">
        <v>688.19</v>
      </c>
      <c r="GX623" s="78">
        <v>717.86</v>
      </c>
      <c r="GY623" s="78">
        <v>677.47</v>
      </c>
      <c r="GZ623" s="78">
        <v>618</v>
      </c>
      <c r="HA623" s="78"/>
      <c r="HB623" s="79">
        <v>578.27</v>
      </c>
      <c r="HC623" s="65" t="s">
        <v>415</v>
      </c>
      <c r="HD623" s="68">
        <v>1</v>
      </c>
      <c r="HE623" s="78">
        <v>721.5</v>
      </c>
      <c r="HF623" s="78">
        <v>778.12</v>
      </c>
      <c r="HG623" s="78"/>
      <c r="HH623" s="78">
        <v>495.05</v>
      </c>
      <c r="HI623" s="78">
        <v>488.41</v>
      </c>
      <c r="HJ623" s="79">
        <v>423.83</v>
      </c>
      <c r="HK623" s="85" t="s">
        <v>416</v>
      </c>
      <c r="HL623" s="68">
        <v>1.2369348753788101</v>
      </c>
      <c r="HM623" s="78">
        <v>665.04</v>
      </c>
      <c r="HN623" s="78">
        <v>725.86</v>
      </c>
      <c r="HO623" s="78">
        <v>651.85</v>
      </c>
      <c r="HP623" s="78"/>
      <c r="HQ623" s="78"/>
      <c r="HR623" s="79"/>
    </row>
    <row r="624" spans="1:226" x14ac:dyDescent="0.25">
      <c r="A624" s="81">
        <v>41057</v>
      </c>
      <c r="B624" s="82" t="s">
        <v>387</v>
      </c>
      <c r="C624" s="83">
        <v>718.27845476223376</v>
      </c>
      <c r="D624" s="83">
        <v>754.33128252875804</v>
      </c>
      <c r="E624" s="83">
        <v>713.43214367748385</v>
      </c>
      <c r="F624" s="83">
        <v>607.59469045403966</v>
      </c>
      <c r="G624" s="83">
        <v>519.66771739130434</v>
      </c>
      <c r="H624" s="84">
        <v>485.65695019696102</v>
      </c>
      <c r="I624" s="82" t="s">
        <v>388</v>
      </c>
      <c r="J624" s="83">
        <v>732.50498960212235</v>
      </c>
      <c r="K624" s="83">
        <v>758.16834895225986</v>
      </c>
      <c r="L624" s="83">
        <v>713.46712276387018</v>
      </c>
      <c r="M624" s="83">
        <v>607.31583548368008</v>
      </c>
      <c r="N624" s="83"/>
      <c r="O624" s="84">
        <v>544.72178011525477</v>
      </c>
      <c r="P624" s="65" t="s">
        <v>389</v>
      </c>
      <c r="Q624" s="78">
        <v>669.26</v>
      </c>
      <c r="R624" s="78">
        <v>710.6</v>
      </c>
      <c r="S624" s="78">
        <v>704.16</v>
      </c>
      <c r="T624" s="78">
        <v>578</v>
      </c>
      <c r="U624" s="78"/>
      <c r="V624" s="79"/>
      <c r="W624" s="65" t="s">
        <v>390</v>
      </c>
      <c r="X624" s="78">
        <v>733.87</v>
      </c>
      <c r="Y624" s="78">
        <v>760.08</v>
      </c>
      <c r="Z624" s="78">
        <v>714.65</v>
      </c>
      <c r="AA624" s="78">
        <v>524.78</v>
      </c>
      <c r="AB624" s="78"/>
      <c r="AC624" s="79">
        <v>542.98</v>
      </c>
      <c r="AD624" s="65" t="s">
        <v>391</v>
      </c>
      <c r="AE624" s="68">
        <v>0.51129972389814904</v>
      </c>
      <c r="AF624" s="78">
        <v>665.71</v>
      </c>
      <c r="AG624" s="78">
        <v>697.92</v>
      </c>
      <c r="AH624" s="78">
        <v>719.4</v>
      </c>
      <c r="AI624" s="78"/>
      <c r="AJ624" s="78"/>
      <c r="AK624" s="79">
        <v>404.86</v>
      </c>
      <c r="AL624" s="69" t="s">
        <v>392</v>
      </c>
      <c r="AM624" s="70">
        <v>1</v>
      </c>
      <c r="AN624" s="78">
        <v>749.27</v>
      </c>
      <c r="AO624" s="78">
        <v>799.99</v>
      </c>
      <c r="AP624" s="78">
        <v>800.7</v>
      </c>
      <c r="AQ624" s="78">
        <v>735.12</v>
      </c>
      <c r="AR624" s="78"/>
      <c r="AS624" s="79"/>
      <c r="AT624" s="65" t="s">
        <v>393</v>
      </c>
      <c r="AU624" s="68">
        <v>3.9511636176854097E-2</v>
      </c>
      <c r="AV624" s="78">
        <v>708.61</v>
      </c>
      <c r="AW624" s="78">
        <v>761.75</v>
      </c>
      <c r="AX624" s="78">
        <v>691.72</v>
      </c>
      <c r="AY624" s="78">
        <v>447.39</v>
      </c>
      <c r="AZ624" s="78"/>
      <c r="BA624" s="79">
        <v>537</v>
      </c>
      <c r="BB624" s="65" t="s">
        <v>394</v>
      </c>
      <c r="BC624" s="78">
        <v>734.58</v>
      </c>
      <c r="BD624" s="78">
        <v>773.3</v>
      </c>
      <c r="BE624" s="78">
        <v>692.7</v>
      </c>
      <c r="BF624" s="78"/>
      <c r="BG624" s="78"/>
      <c r="BH624" s="79">
        <v>570.02</v>
      </c>
      <c r="BI624" s="65" t="s">
        <v>395</v>
      </c>
      <c r="BJ624" s="68">
        <v>0.13458406793803701</v>
      </c>
      <c r="BK624" s="78">
        <v>772.78</v>
      </c>
      <c r="BL624" s="78">
        <v>768.07</v>
      </c>
      <c r="BM624" s="78">
        <v>824.41</v>
      </c>
      <c r="BN624" s="78">
        <v>622.32000000000005</v>
      </c>
      <c r="BO624" s="78"/>
      <c r="BP624" s="79"/>
      <c r="BQ624" s="65" t="s">
        <v>396</v>
      </c>
      <c r="BR624" s="68">
        <v>1</v>
      </c>
      <c r="BS624" s="78">
        <v>706.4</v>
      </c>
      <c r="BT624" s="78">
        <v>713.75</v>
      </c>
      <c r="BU624" s="78">
        <v>715.72</v>
      </c>
      <c r="BV624" s="78"/>
      <c r="BW624" s="78"/>
      <c r="BX624" s="79">
        <v>588.41</v>
      </c>
      <c r="BY624" s="65" t="s">
        <v>397</v>
      </c>
      <c r="BZ624" s="78">
        <v>738.48</v>
      </c>
      <c r="CA624" s="78">
        <v>766.62</v>
      </c>
      <c r="CB624" s="78">
        <v>700.84</v>
      </c>
      <c r="CC624" s="78">
        <v>603.82000000000005</v>
      </c>
      <c r="CD624" s="78"/>
      <c r="CE624" s="79">
        <v>609.75</v>
      </c>
      <c r="CF624" s="65" t="s">
        <v>398</v>
      </c>
      <c r="CG624" s="78">
        <v>720.2</v>
      </c>
      <c r="CH624" s="78">
        <v>759.96</v>
      </c>
      <c r="CI624" s="78">
        <v>736.25</v>
      </c>
      <c r="CJ624" s="78"/>
      <c r="CK624" s="78"/>
      <c r="CL624" s="79"/>
      <c r="CM624" s="65" t="s">
        <v>399</v>
      </c>
      <c r="CN624" s="78">
        <v>694.36</v>
      </c>
      <c r="CO624" s="78">
        <v>712.26</v>
      </c>
      <c r="CP624" s="78">
        <v>732.36</v>
      </c>
      <c r="CQ624" s="78">
        <v>578.4</v>
      </c>
      <c r="CR624" s="78"/>
      <c r="CS624" s="79">
        <v>693.36</v>
      </c>
      <c r="CT624" s="65" t="s">
        <v>400</v>
      </c>
      <c r="CU624" s="78">
        <v>723.94</v>
      </c>
      <c r="CV624" s="78">
        <v>825.11</v>
      </c>
      <c r="CW624" s="78">
        <v>708.12</v>
      </c>
      <c r="CX624" s="78">
        <v>604.64</v>
      </c>
      <c r="CY624" s="78"/>
      <c r="CZ624" s="79"/>
      <c r="DA624" s="82"/>
      <c r="DB624" s="68"/>
      <c r="DC624" s="78"/>
      <c r="DD624" s="78"/>
      <c r="DE624" s="78"/>
      <c r="DF624" s="78"/>
      <c r="DG624" s="78"/>
      <c r="DH624" s="79"/>
      <c r="DI624" s="65" t="s">
        <v>402</v>
      </c>
      <c r="DJ624" s="68">
        <v>3.3514310610630702E-3</v>
      </c>
      <c r="DK624" s="78">
        <v>713.69</v>
      </c>
      <c r="DL624" s="78">
        <v>756.82</v>
      </c>
      <c r="DM624" s="78">
        <v>756.82</v>
      </c>
      <c r="DN624" s="78">
        <v>629.41</v>
      </c>
      <c r="DO624" s="78"/>
      <c r="DP624" s="79">
        <v>577.73</v>
      </c>
      <c r="DQ624" s="65" t="s">
        <v>403</v>
      </c>
      <c r="DR624" s="78">
        <v>744.65</v>
      </c>
      <c r="DS624" s="78">
        <v>799.14</v>
      </c>
      <c r="DT624" s="78">
        <v>839.82</v>
      </c>
      <c r="DU624" s="78">
        <v>794.47</v>
      </c>
      <c r="DV624" s="78"/>
      <c r="DW624" s="79"/>
      <c r="DX624" s="65" t="s">
        <v>404</v>
      </c>
      <c r="DY624" s="78">
        <v>762.84</v>
      </c>
      <c r="DZ624" s="78">
        <v>794.57</v>
      </c>
      <c r="EA624" s="78">
        <v>792.87</v>
      </c>
      <c r="EB624" s="78">
        <v>609.42999999999995</v>
      </c>
      <c r="EC624" s="78"/>
      <c r="ED624" s="79">
        <v>528.51</v>
      </c>
      <c r="EE624" s="65" t="s">
        <v>405</v>
      </c>
      <c r="EF624" s="68">
        <v>0.28962001853568098</v>
      </c>
      <c r="EG624" s="78">
        <v>734.88</v>
      </c>
      <c r="EH624" s="78">
        <v>795.25</v>
      </c>
      <c r="EI624" s="78">
        <v>671.07</v>
      </c>
      <c r="EJ624" s="78"/>
      <c r="EK624" s="78">
        <v>486.37</v>
      </c>
      <c r="EL624" s="79">
        <v>410.68</v>
      </c>
      <c r="EM624" s="65" t="s">
        <v>406</v>
      </c>
      <c r="EN624" s="78">
        <v>732.73</v>
      </c>
      <c r="EO624" s="78">
        <v>738.47</v>
      </c>
      <c r="EP624" s="78">
        <v>713.65</v>
      </c>
      <c r="EQ624" s="78"/>
      <c r="ER624" s="78"/>
      <c r="ES624" s="79">
        <v>516.13</v>
      </c>
      <c r="ET624" s="65" t="s">
        <v>407</v>
      </c>
      <c r="EU624" s="68">
        <v>1.4326647564469901</v>
      </c>
      <c r="EV624" s="78">
        <v>711.07</v>
      </c>
      <c r="EW624" s="78">
        <v>745.85</v>
      </c>
      <c r="EX624" s="78">
        <v>760.39</v>
      </c>
      <c r="EY624" s="78"/>
      <c r="EZ624" s="78"/>
      <c r="FA624" s="79">
        <v>388.94</v>
      </c>
      <c r="FB624" s="65" t="s">
        <v>408</v>
      </c>
      <c r="FC624" s="78">
        <v>801.81</v>
      </c>
      <c r="FD624" s="78">
        <v>804.04</v>
      </c>
      <c r="FE624" s="78">
        <v>730.79</v>
      </c>
      <c r="FF624" s="78"/>
      <c r="FG624" s="78"/>
      <c r="FH624" s="79"/>
      <c r="FI624" s="65" t="s">
        <v>409</v>
      </c>
      <c r="FJ624" s="78">
        <v>726.65</v>
      </c>
      <c r="FK624" s="78">
        <v>752.38</v>
      </c>
      <c r="FL624" s="78">
        <v>469.69</v>
      </c>
      <c r="FM624" s="78">
        <v>521.53</v>
      </c>
      <c r="FN624" s="78"/>
      <c r="FO624" s="79">
        <v>518.45000000000005</v>
      </c>
      <c r="FP624" s="65" t="s">
        <v>410</v>
      </c>
      <c r="FQ624" s="68">
        <v>0.23044660552150101</v>
      </c>
      <c r="FR624" s="78">
        <v>705.05</v>
      </c>
      <c r="FS624" s="78">
        <v>732.64</v>
      </c>
      <c r="FT624" s="78">
        <v>702.04</v>
      </c>
      <c r="FU624" s="78">
        <v>605.89</v>
      </c>
      <c r="FV624" s="78">
        <v>520.95000000000005</v>
      </c>
      <c r="FW624" s="79">
        <v>423.04</v>
      </c>
      <c r="FX624" s="65" t="s">
        <v>411</v>
      </c>
      <c r="FY624" s="78">
        <v>746.47</v>
      </c>
      <c r="FZ624" s="78">
        <v>797.84</v>
      </c>
      <c r="GA624" s="78">
        <v>757.13</v>
      </c>
      <c r="GB624" s="78">
        <v>733.02</v>
      </c>
      <c r="GC624" s="78"/>
      <c r="GD624" s="79">
        <v>594.94000000000005</v>
      </c>
      <c r="GE624" s="65" t="s">
        <v>412</v>
      </c>
      <c r="GF624" s="68">
        <v>0.223813786929275</v>
      </c>
      <c r="GG624" s="78">
        <v>683.75</v>
      </c>
      <c r="GH624" s="78">
        <v>755.25</v>
      </c>
      <c r="GI624" s="78">
        <v>651.29999999999995</v>
      </c>
      <c r="GJ624" s="78">
        <v>649.05999999999995</v>
      </c>
      <c r="GK624" s="78"/>
      <c r="GL624" s="79">
        <v>468.58</v>
      </c>
      <c r="GM624" s="65" t="s">
        <v>413</v>
      </c>
      <c r="GN624" s="68">
        <v>0.111133337778667</v>
      </c>
      <c r="GO624" s="78">
        <v>703.92</v>
      </c>
      <c r="GP624" s="78">
        <v>751.93</v>
      </c>
      <c r="GQ624" s="78">
        <v>673.93</v>
      </c>
      <c r="GR624" s="78">
        <v>617.57000000000005</v>
      </c>
      <c r="GS624" s="78"/>
      <c r="GT624" s="79"/>
      <c r="GU624" s="65" t="s">
        <v>414</v>
      </c>
      <c r="GV624" s="68">
        <v>1</v>
      </c>
      <c r="GW624" s="78">
        <v>701.16</v>
      </c>
      <c r="GX624" s="78">
        <v>735.79</v>
      </c>
      <c r="GY624" s="78">
        <v>697.84</v>
      </c>
      <c r="GZ624" s="78">
        <v>637</v>
      </c>
      <c r="HA624" s="78"/>
      <c r="HB624" s="79">
        <v>578.27</v>
      </c>
      <c r="HC624" s="65" t="s">
        <v>415</v>
      </c>
      <c r="HD624" s="68">
        <v>1</v>
      </c>
      <c r="HE624" s="78">
        <v>729</v>
      </c>
      <c r="HF624" s="78">
        <v>784.78</v>
      </c>
      <c r="HG624" s="78"/>
      <c r="HH624" s="78">
        <v>495.05</v>
      </c>
      <c r="HI624" s="78">
        <v>488.41</v>
      </c>
      <c r="HJ624" s="79">
        <v>424.67</v>
      </c>
      <c r="HK624" s="85" t="s">
        <v>416</v>
      </c>
      <c r="HL624" s="68">
        <v>1.24984376952881</v>
      </c>
      <c r="HM624" s="78">
        <v>675.28</v>
      </c>
      <c r="HN624" s="78">
        <v>739.01</v>
      </c>
      <c r="HO624" s="78">
        <v>666.17</v>
      </c>
      <c r="HP624" s="78"/>
      <c r="HQ624" s="78"/>
      <c r="HR624" s="79"/>
    </row>
    <row r="625" spans="1:226" x14ac:dyDescent="0.25">
      <c r="A625" s="81">
        <v>41050</v>
      </c>
      <c r="B625" s="82" t="s">
        <v>387</v>
      </c>
      <c r="C625" s="83">
        <v>717.03949587648833</v>
      </c>
      <c r="D625" s="83">
        <v>758.68235952866314</v>
      </c>
      <c r="E625" s="83">
        <v>718.12803276770865</v>
      </c>
      <c r="F625" s="83">
        <v>611.16868674772843</v>
      </c>
      <c r="G625" s="83">
        <v>525.44429347826076</v>
      </c>
      <c r="H625" s="84">
        <v>487.90915550760309</v>
      </c>
      <c r="I625" s="82" t="s">
        <v>388</v>
      </c>
      <c r="J625" s="83">
        <v>728.56684968979016</v>
      </c>
      <c r="K625" s="83">
        <v>762.44045569948094</v>
      </c>
      <c r="L625" s="83">
        <v>718.3120515808256</v>
      </c>
      <c r="M625" s="83">
        <v>611.81286634486889</v>
      </c>
      <c r="N625" s="83"/>
      <c r="O625" s="84">
        <v>549.28390001445814</v>
      </c>
      <c r="P625" s="65" t="s">
        <v>389</v>
      </c>
      <c r="Q625" s="78">
        <v>673.43</v>
      </c>
      <c r="R625" s="78">
        <v>723.1</v>
      </c>
      <c r="S625" s="78">
        <v>708.32</v>
      </c>
      <c r="T625" s="78">
        <v>578</v>
      </c>
      <c r="U625" s="78"/>
      <c r="V625" s="79"/>
      <c r="W625" s="65" t="s">
        <v>390</v>
      </c>
      <c r="X625" s="78">
        <v>733.87</v>
      </c>
      <c r="Y625" s="78">
        <v>760.08</v>
      </c>
      <c r="Z625" s="78">
        <v>714.65</v>
      </c>
      <c r="AA625" s="78">
        <v>524.78</v>
      </c>
      <c r="AB625" s="78"/>
      <c r="AC625" s="79">
        <v>542.98</v>
      </c>
      <c r="AD625" s="65" t="s">
        <v>391</v>
      </c>
      <c r="AE625" s="68">
        <v>0.51129972389814904</v>
      </c>
      <c r="AF625" s="78">
        <v>665.71</v>
      </c>
      <c r="AG625" s="78">
        <v>697.92</v>
      </c>
      <c r="AH625" s="78">
        <v>719.4</v>
      </c>
      <c r="AI625" s="78"/>
      <c r="AJ625" s="78"/>
      <c r="AK625" s="79">
        <v>404.86</v>
      </c>
      <c r="AL625" s="69" t="s">
        <v>392</v>
      </c>
      <c r="AM625" s="70">
        <v>1</v>
      </c>
      <c r="AN625" s="78">
        <v>752.62</v>
      </c>
      <c r="AO625" s="78">
        <v>801.62</v>
      </c>
      <c r="AP625" s="78">
        <v>799.8</v>
      </c>
      <c r="AQ625" s="78">
        <v>742.05</v>
      </c>
      <c r="AR625" s="78"/>
      <c r="AS625" s="79"/>
      <c r="AT625" s="65" t="s">
        <v>393</v>
      </c>
      <c r="AU625" s="68">
        <v>3.96432111000991E-2</v>
      </c>
      <c r="AV625" s="78">
        <v>716.15</v>
      </c>
      <c r="AW625" s="78">
        <v>768.65</v>
      </c>
      <c r="AX625" s="78">
        <v>697.09</v>
      </c>
      <c r="AY625" s="78">
        <v>449.95</v>
      </c>
      <c r="AZ625" s="78"/>
      <c r="BA625" s="79">
        <v>513.61</v>
      </c>
      <c r="BB625" s="65" t="s">
        <v>394</v>
      </c>
      <c r="BC625" s="78">
        <v>716.09</v>
      </c>
      <c r="BD625" s="78">
        <v>759.85</v>
      </c>
      <c r="BE625" s="78">
        <v>696.1</v>
      </c>
      <c r="BF625" s="78"/>
      <c r="BG625" s="78"/>
      <c r="BH625" s="79">
        <v>574.04999999999995</v>
      </c>
      <c r="BI625" s="65" t="s">
        <v>395</v>
      </c>
      <c r="BJ625" s="68">
        <v>0.134553283100108</v>
      </c>
      <c r="BK625" s="78">
        <v>761.84</v>
      </c>
      <c r="BL625" s="78">
        <v>763.59</v>
      </c>
      <c r="BM625" s="78">
        <v>819.91</v>
      </c>
      <c r="BN625" s="78">
        <v>622.16999999999996</v>
      </c>
      <c r="BO625" s="78"/>
      <c r="BP625" s="79"/>
      <c r="BQ625" s="65" t="s">
        <v>396</v>
      </c>
      <c r="BR625" s="68">
        <v>1</v>
      </c>
      <c r="BS625" s="78">
        <v>708.06</v>
      </c>
      <c r="BT625" s="78">
        <v>722.91</v>
      </c>
      <c r="BU625" s="78">
        <v>724.05</v>
      </c>
      <c r="BV625" s="78"/>
      <c r="BW625" s="78"/>
      <c r="BX625" s="79">
        <v>588.41</v>
      </c>
      <c r="BY625" s="65" t="s">
        <v>397</v>
      </c>
      <c r="BZ625" s="78">
        <v>736.35</v>
      </c>
      <c r="CA625" s="78">
        <v>779.21</v>
      </c>
      <c r="CB625" s="78">
        <v>706.11</v>
      </c>
      <c r="CC625" s="78">
        <v>608.27</v>
      </c>
      <c r="CD625" s="78"/>
      <c r="CE625" s="79">
        <v>609.75</v>
      </c>
      <c r="CF625" s="65" t="s">
        <v>398</v>
      </c>
      <c r="CG625" s="78">
        <v>732.4</v>
      </c>
      <c r="CH625" s="78">
        <v>779.48</v>
      </c>
      <c r="CI625" s="78">
        <v>739.5</v>
      </c>
      <c r="CJ625" s="78"/>
      <c r="CK625" s="78"/>
      <c r="CL625" s="79"/>
      <c r="CM625" s="65" t="s">
        <v>399</v>
      </c>
      <c r="CN625" s="78">
        <v>699.54</v>
      </c>
      <c r="CO625" s="78">
        <v>724.8</v>
      </c>
      <c r="CP625" s="78">
        <v>741.64</v>
      </c>
      <c r="CQ625" s="78">
        <v>578.41</v>
      </c>
      <c r="CR625" s="78"/>
      <c r="CS625" s="79">
        <v>694.62</v>
      </c>
      <c r="CT625" s="65" t="s">
        <v>400</v>
      </c>
      <c r="CU625" s="78">
        <v>730.46</v>
      </c>
      <c r="CV625" s="78">
        <v>831.41</v>
      </c>
      <c r="CW625" s="78">
        <v>721.57</v>
      </c>
      <c r="CX625" s="78">
        <v>617.45000000000005</v>
      </c>
      <c r="CY625" s="78"/>
      <c r="CZ625" s="79"/>
      <c r="DA625" s="82"/>
      <c r="DB625" s="68"/>
      <c r="DC625" s="78"/>
      <c r="DD625" s="78"/>
      <c r="DE625" s="78"/>
      <c r="DF625" s="78"/>
      <c r="DG625" s="78"/>
      <c r="DH625" s="79"/>
      <c r="DI625" s="65" t="s">
        <v>402</v>
      </c>
      <c r="DJ625" s="68">
        <v>3.3614575279841299E-3</v>
      </c>
      <c r="DK625" s="78">
        <v>714.78</v>
      </c>
      <c r="DL625" s="78">
        <v>756.78</v>
      </c>
      <c r="DM625" s="78">
        <v>756.78</v>
      </c>
      <c r="DN625" s="78">
        <v>589.6</v>
      </c>
      <c r="DO625" s="78"/>
      <c r="DP625" s="79">
        <v>576.88</v>
      </c>
      <c r="DQ625" s="65" t="s">
        <v>403</v>
      </c>
      <c r="DR625" s="78">
        <v>744.65</v>
      </c>
      <c r="DS625" s="78">
        <v>799.14</v>
      </c>
      <c r="DT625" s="78">
        <v>849.35</v>
      </c>
      <c r="DU625" s="78">
        <v>803.18</v>
      </c>
      <c r="DV625" s="78"/>
      <c r="DW625" s="79"/>
      <c r="DX625" s="65" t="s">
        <v>404</v>
      </c>
      <c r="DY625" s="78">
        <v>764.77</v>
      </c>
      <c r="DZ625" s="78">
        <v>799.11</v>
      </c>
      <c r="EA625" s="78">
        <v>794.94</v>
      </c>
      <c r="EB625" s="78">
        <v>611.38</v>
      </c>
      <c r="EC625" s="78"/>
      <c r="ED625" s="79">
        <v>531.92999999999995</v>
      </c>
      <c r="EE625" s="65" t="s">
        <v>405</v>
      </c>
      <c r="EF625" s="68">
        <v>0.28962001853568098</v>
      </c>
      <c r="EG625" s="78">
        <v>740.61</v>
      </c>
      <c r="EH625" s="78">
        <v>800.91</v>
      </c>
      <c r="EI625" s="78">
        <v>669.4</v>
      </c>
      <c r="EJ625" s="78"/>
      <c r="EK625" s="78">
        <v>487.92</v>
      </c>
      <c r="EL625" s="79">
        <v>410.76</v>
      </c>
      <c r="EM625" s="65" t="s">
        <v>406</v>
      </c>
      <c r="EN625" s="78">
        <v>732.73</v>
      </c>
      <c r="EO625" s="78">
        <v>748.5</v>
      </c>
      <c r="EP625" s="78">
        <v>713.65</v>
      </c>
      <c r="EQ625" s="78"/>
      <c r="ER625" s="78"/>
      <c r="ES625" s="79">
        <v>516.13</v>
      </c>
      <c r="ET625" s="65" t="s">
        <v>407</v>
      </c>
      <c r="EU625" s="68">
        <v>1.43307537976498</v>
      </c>
      <c r="EV625" s="78">
        <v>711.28</v>
      </c>
      <c r="EW625" s="78">
        <v>769.56</v>
      </c>
      <c r="EX625" s="78">
        <v>784.11</v>
      </c>
      <c r="EY625" s="78"/>
      <c r="EZ625" s="78"/>
      <c r="FA625" s="79">
        <v>389.05</v>
      </c>
      <c r="FB625" s="65" t="s">
        <v>408</v>
      </c>
      <c r="FC625" s="78">
        <v>801.81</v>
      </c>
      <c r="FD625" s="78">
        <v>804.04</v>
      </c>
      <c r="FE625" s="78">
        <v>730.79</v>
      </c>
      <c r="FF625" s="78"/>
      <c r="FG625" s="78"/>
      <c r="FH625" s="79"/>
      <c r="FI625" s="65" t="s">
        <v>409</v>
      </c>
      <c r="FJ625" s="78">
        <v>729.17</v>
      </c>
      <c r="FK625" s="78">
        <v>760.78</v>
      </c>
      <c r="FL625" s="78">
        <v>474.74</v>
      </c>
      <c r="FM625" s="78">
        <v>523.53</v>
      </c>
      <c r="FN625" s="78"/>
      <c r="FO625" s="79">
        <v>533.58000000000004</v>
      </c>
      <c r="FP625" s="65" t="s">
        <v>410</v>
      </c>
      <c r="FQ625" s="68">
        <v>0.230786983614124</v>
      </c>
      <c r="FR625" s="78">
        <v>707.76</v>
      </c>
      <c r="FS625" s="78">
        <v>735.38</v>
      </c>
      <c r="FT625" s="78">
        <v>703.54</v>
      </c>
      <c r="FU625" s="78">
        <v>604.87</v>
      </c>
      <c r="FV625" s="78">
        <v>526.91999999999996</v>
      </c>
      <c r="FW625" s="79">
        <v>423.97</v>
      </c>
      <c r="FX625" s="65" t="s">
        <v>411</v>
      </c>
      <c r="FY625" s="78">
        <v>745.66</v>
      </c>
      <c r="FZ625" s="78">
        <v>804.34</v>
      </c>
      <c r="GA625" s="78">
        <v>762.01</v>
      </c>
      <c r="GB625" s="78">
        <v>734.79</v>
      </c>
      <c r="GC625" s="78"/>
      <c r="GD625" s="79">
        <v>594.94000000000005</v>
      </c>
      <c r="GE625" s="65" t="s">
        <v>412</v>
      </c>
      <c r="GF625" s="68">
        <v>0.22502250225022499</v>
      </c>
      <c r="GG625" s="78">
        <v>687.44</v>
      </c>
      <c r="GH625" s="78">
        <v>759.32</v>
      </c>
      <c r="GI625" s="78">
        <v>654.82000000000005</v>
      </c>
      <c r="GJ625" s="78">
        <v>652.57000000000005</v>
      </c>
      <c r="GK625" s="78"/>
      <c r="GL625" s="79">
        <v>471.11</v>
      </c>
      <c r="GM625" s="65" t="s">
        <v>413</v>
      </c>
      <c r="GN625" s="68">
        <v>0.10965994451206799</v>
      </c>
      <c r="GO625" s="78">
        <v>694.59</v>
      </c>
      <c r="GP625" s="78">
        <v>759.5</v>
      </c>
      <c r="GQ625" s="78">
        <v>671.84</v>
      </c>
      <c r="GR625" s="78">
        <v>615.19000000000005</v>
      </c>
      <c r="GS625" s="78"/>
      <c r="GT625" s="79"/>
      <c r="GU625" s="65" t="s">
        <v>414</v>
      </c>
      <c r="GV625" s="68">
        <v>1</v>
      </c>
      <c r="GW625" s="78">
        <v>701.16</v>
      </c>
      <c r="GX625" s="78">
        <v>735.79</v>
      </c>
      <c r="GY625" s="78">
        <v>697.84</v>
      </c>
      <c r="GZ625" s="78">
        <v>637</v>
      </c>
      <c r="HA625" s="78"/>
      <c r="HB625" s="79">
        <v>578.27</v>
      </c>
      <c r="HC625" s="65" t="s">
        <v>415</v>
      </c>
      <c r="HD625" s="68">
        <v>1</v>
      </c>
      <c r="HE625" s="78">
        <v>736.5</v>
      </c>
      <c r="HF625" s="78">
        <v>793.95</v>
      </c>
      <c r="HG625" s="78"/>
      <c r="HH625" s="78">
        <v>495.05</v>
      </c>
      <c r="HI625" s="78">
        <v>488.41</v>
      </c>
      <c r="HJ625" s="79">
        <v>423</v>
      </c>
      <c r="HK625" s="85" t="s">
        <v>416</v>
      </c>
      <c r="HL625" s="68">
        <v>1.2383900928792599</v>
      </c>
      <c r="HM625" s="78">
        <v>683.49</v>
      </c>
      <c r="HN625" s="78">
        <v>745.16</v>
      </c>
      <c r="HO625" s="78">
        <v>667.29</v>
      </c>
      <c r="HP625" s="78"/>
      <c r="HQ625" s="78"/>
      <c r="HR625" s="79"/>
    </row>
    <row r="626" spans="1:226" x14ac:dyDescent="0.25">
      <c r="A626" s="81">
        <v>41043</v>
      </c>
      <c r="B626" s="82" t="s">
        <v>387</v>
      </c>
      <c r="C626" s="83">
        <v>728.13086059750754</v>
      </c>
      <c r="D626" s="83">
        <v>765.76038447367716</v>
      </c>
      <c r="E626" s="83">
        <v>723.05214100007629</v>
      </c>
      <c r="F626" s="83">
        <v>618.64312618810675</v>
      </c>
      <c r="G626" s="83">
        <v>537.77326086956521</v>
      </c>
      <c r="H626" s="84">
        <v>492.34659987391137</v>
      </c>
      <c r="I626" s="82" t="s">
        <v>388</v>
      </c>
      <c r="J626" s="83">
        <v>735.19263535380264</v>
      </c>
      <c r="K626" s="83">
        <v>765.72319372236313</v>
      </c>
      <c r="L626" s="83">
        <v>723.10321451101322</v>
      </c>
      <c r="M626" s="83">
        <v>619.12731646705708</v>
      </c>
      <c r="N626" s="83"/>
      <c r="O626" s="84">
        <v>556.52690298785467</v>
      </c>
      <c r="P626" s="65" t="s">
        <v>389</v>
      </c>
      <c r="Q626" s="78">
        <v>685.09</v>
      </c>
      <c r="R626" s="78">
        <v>730.6</v>
      </c>
      <c r="S626" s="78">
        <v>711.82</v>
      </c>
      <c r="T626" s="78">
        <v>584</v>
      </c>
      <c r="U626" s="78"/>
      <c r="V626" s="79"/>
      <c r="W626" s="65" t="s">
        <v>390</v>
      </c>
      <c r="X626" s="78">
        <v>790.31</v>
      </c>
      <c r="Y626" s="78">
        <v>799.67</v>
      </c>
      <c r="Z626" s="78">
        <v>714.65</v>
      </c>
      <c r="AA626" s="78">
        <v>540.88</v>
      </c>
      <c r="AB626" s="78"/>
      <c r="AC626" s="79">
        <v>542.98</v>
      </c>
      <c r="AD626" s="65" t="s">
        <v>391</v>
      </c>
      <c r="AE626" s="68">
        <v>0.51129972389814904</v>
      </c>
      <c r="AF626" s="78">
        <v>665.71</v>
      </c>
      <c r="AG626" s="78">
        <v>697.92</v>
      </c>
      <c r="AH626" s="78">
        <v>719.4</v>
      </c>
      <c r="AI626" s="78"/>
      <c r="AJ626" s="78"/>
      <c r="AK626" s="79">
        <v>404.86</v>
      </c>
      <c r="AL626" s="69" t="s">
        <v>392</v>
      </c>
      <c r="AM626" s="70">
        <v>1</v>
      </c>
      <c r="AN626" s="78">
        <v>789.87</v>
      </c>
      <c r="AO626" s="78">
        <v>817.79</v>
      </c>
      <c r="AP626" s="78">
        <v>801.65</v>
      </c>
      <c r="AQ626" s="78">
        <v>742.05</v>
      </c>
      <c r="AR626" s="78"/>
      <c r="AS626" s="79"/>
      <c r="AT626" s="65" t="s">
        <v>393</v>
      </c>
      <c r="AU626" s="68">
        <v>3.93778302815515E-2</v>
      </c>
      <c r="AV626" s="78">
        <v>719.93</v>
      </c>
      <c r="AW626" s="78">
        <v>770.56</v>
      </c>
      <c r="AX626" s="78">
        <v>693.94</v>
      </c>
      <c r="AY626" s="78">
        <v>441.86</v>
      </c>
      <c r="AZ626" s="78"/>
      <c r="BA626" s="79">
        <v>511.32</v>
      </c>
      <c r="BB626" s="65" t="s">
        <v>394</v>
      </c>
      <c r="BC626" s="78">
        <v>712.73</v>
      </c>
      <c r="BD626" s="78">
        <v>745.57</v>
      </c>
      <c r="BE626" s="78">
        <v>699.69</v>
      </c>
      <c r="BF626" s="78"/>
      <c r="BG626" s="78"/>
      <c r="BH626" s="79">
        <v>574.04999999999995</v>
      </c>
      <c r="BI626" s="65" t="s">
        <v>395</v>
      </c>
      <c r="BJ626" s="68">
        <v>0.13452975125448999</v>
      </c>
      <c r="BK626" s="78">
        <v>758.48</v>
      </c>
      <c r="BL626" s="78">
        <v>772.07</v>
      </c>
      <c r="BM626" s="78">
        <v>829.67</v>
      </c>
      <c r="BN626" s="78">
        <v>640.5</v>
      </c>
      <c r="BO626" s="78"/>
      <c r="BP626" s="79"/>
      <c r="BQ626" s="65" t="s">
        <v>396</v>
      </c>
      <c r="BR626" s="68">
        <v>1</v>
      </c>
      <c r="BS626" s="78">
        <v>709.73</v>
      </c>
      <c r="BT626" s="78">
        <v>725.41</v>
      </c>
      <c r="BU626" s="78">
        <v>727.38</v>
      </c>
      <c r="BV626" s="78"/>
      <c r="BW626" s="78"/>
      <c r="BX626" s="79">
        <v>588.41</v>
      </c>
      <c r="BY626" s="65" t="s">
        <v>397</v>
      </c>
      <c r="BZ626" s="78">
        <v>742.68</v>
      </c>
      <c r="CA626" s="78">
        <v>783.49</v>
      </c>
      <c r="CB626" s="78">
        <v>714.01</v>
      </c>
      <c r="CC626" s="78">
        <v>614.87</v>
      </c>
      <c r="CD626" s="78"/>
      <c r="CE626" s="79">
        <v>609.75</v>
      </c>
      <c r="CF626" s="65" t="s">
        <v>398</v>
      </c>
      <c r="CG626" s="78">
        <v>737.28</v>
      </c>
      <c r="CH626" s="78">
        <v>777.85</v>
      </c>
      <c r="CI626" s="78">
        <v>751.7</v>
      </c>
      <c r="CJ626" s="78"/>
      <c r="CK626" s="78"/>
      <c r="CL626" s="79"/>
      <c r="CM626" s="65" t="s">
        <v>399</v>
      </c>
      <c r="CN626" s="78">
        <v>709.82</v>
      </c>
      <c r="CO626" s="78">
        <v>732.99</v>
      </c>
      <c r="CP626" s="78">
        <v>749.25</v>
      </c>
      <c r="CQ626" s="78">
        <v>585.15</v>
      </c>
      <c r="CR626" s="78"/>
      <c r="CS626" s="79">
        <v>696.37</v>
      </c>
      <c r="CT626" s="65" t="s">
        <v>400</v>
      </c>
      <c r="CU626" s="78">
        <v>746.73</v>
      </c>
      <c r="CV626" s="78">
        <v>840.39</v>
      </c>
      <c r="CW626" s="78">
        <v>723.04</v>
      </c>
      <c r="CX626" s="78">
        <v>621.36</v>
      </c>
      <c r="CY626" s="78"/>
      <c r="CZ626" s="79"/>
      <c r="DA626" s="82"/>
      <c r="DB626" s="68"/>
      <c r="DC626" s="78"/>
      <c r="DD626" s="78"/>
      <c r="DE626" s="78"/>
      <c r="DF626" s="78"/>
      <c r="DG626" s="78"/>
      <c r="DH626" s="79"/>
      <c r="DI626" s="65" t="s">
        <v>402</v>
      </c>
      <c r="DJ626" s="68">
        <v>3.4273571648901499E-3</v>
      </c>
      <c r="DK626" s="78">
        <v>741.96</v>
      </c>
      <c r="DL626" s="78">
        <v>779.78</v>
      </c>
      <c r="DM626" s="78">
        <v>779.78</v>
      </c>
      <c r="DN626" s="78">
        <v>610.16999999999996</v>
      </c>
      <c r="DO626" s="78"/>
      <c r="DP626" s="79">
        <v>585.05999999999995</v>
      </c>
      <c r="DQ626" s="65" t="s">
        <v>403</v>
      </c>
      <c r="DR626" s="78">
        <v>744.65</v>
      </c>
      <c r="DS626" s="78">
        <v>799.14</v>
      </c>
      <c r="DT626" s="78">
        <v>856.97</v>
      </c>
      <c r="DU626" s="78">
        <v>803.38</v>
      </c>
      <c r="DV626" s="78"/>
      <c r="DW626" s="79"/>
      <c r="DX626" s="65" t="s">
        <v>404</v>
      </c>
      <c r="DY626" s="78">
        <v>772.48</v>
      </c>
      <c r="DZ626" s="78">
        <v>807.31</v>
      </c>
      <c r="EA626" s="78">
        <v>800.65</v>
      </c>
      <c r="EB626" s="78">
        <v>617.79999999999995</v>
      </c>
      <c r="EC626" s="78"/>
      <c r="ED626" s="79">
        <v>543.34</v>
      </c>
      <c r="EE626" s="65" t="s">
        <v>405</v>
      </c>
      <c r="EF626" s="68">
        <v>0.28962001853568098</v>
      </c>
      <c r="EG626" s="78">
        <v>755.47</v>
      </c>
      <c r="EH626" s="78">
        <v>811.74</v>
      </c>
      <c r="EI626" s="78">
        <v>681.37</v>
      </c>
      <c r="EJ626" s="78"/>
      <c r="EK626" s="78">
        <v>489.98</v>
      </c>
      <c r="EL626" s="79">
        <v>409.61</v>
      </c>
      <c r="EM626" s="65" t="s">
        <v>406</v>
      </c>
      <c r="EN626" s="78">
        <v>745.7</v>
      </c>
      <c r="EO626" s="78">
        <v>748.5</v>
      </c>
      <c r="EP626" s="78">
        <v>713.65</v>
      </c>
      <c r="EQ626" s="78"/>
      <c r="ER626" s="78"/>
      <c r="ES626" s="79">
        <v>516.13</v>
      </c>
      <c r="ET626" s="65" t="s">
        <v>407</v>
      </c>
      <c r="EU626" s="68">
        <v>1.4336917562724001</v>
      </c>
      <c r="EV626" s="78">
        <v>735.08</v>
      </c>
      <c r="EW626" s="78">
        <v>769.89</v>
      </c>
      <c r="EX626" s="78">
        <v>784.44</v>
      </c>
      <c r="EY626" s="78"/>
      <c r="EZ626" s="78"/>
      <c r="FA626" s="79">
        <v>389.22</v>
      </c>
      <c r="FB626" s="65" t="s">
        <v>408</v>
      </c>
      <c r="FC626" s="78">
        <v>801.81</v>
      </c>
      <c r="FD626" s="78">
        <v>804.04</v>
      </c>
      <c r="FE626" s="78">
        <v>730.79</v>
      </c>
      <c r="FF626" s="78"/>
      <c r="FG626" s="78"/>
      <c r="FH626" s="79"/>
      <c r="FI626" s="65" t="s">
        <v>409</v>
      </c>
      <c r="FJ626" s="78">
        <v>739.25</v>
      </c>
      <c r="FK626" s="78">
        <v>761.62</v>
      </c>
      <c r="FL626" s="78">
        <v>479.78</v>
      </c>
      <c r="FM626" s="78">
        <v>528.53</v>
      </c>
      <c r="FN626" s="78"/>
      <c r="FO626" s="79">
        <v>541.98</v>
      </c>
      <c r="FP626" s="65" t="s">
        <v>410</v>
      </c>
      <c r="FQ626" s="68">
        <v>0.232450023245002</v>
      </c>
      <c r="FR626" s="78">
        <v>715.13</v>
      </c>
      <c r="FS626" s="78">
        <v>742.11</v>
      </c>
      <c r="FT626" s="78">
        <v>704.57</v>
      </c>
      <c r="FU626" s="78">
        <v>604.79</v>
      </c>
      <c r="FV626" s="78">
        <v>539.69000000000005</v>
      </c>
      <c r="FW626" s="79">
        <v>426.32</v>
      </c>
      <c r="FX626" s="65" t="s">
        <v>411</v>
      </c>
      <c r="FY626" s="78">
        <v>757.86</v>
      </c>
      <c r="FZ626" s="78">
        <v>812.47</v>
      </c>
      <c r="GA626" s="78">
        <v>770.14</v>
      </c>
      <c r="GB626" s="78">
        <v>759.57</v>
      </c>
      <c r="GC626" s="78"/>
      <c r="GD626" s="79">
        <v>594.94000000000005</v>
      </c>
      <c r="GE626" s="65" t="s">
        <v>412</v>
      </c>
      <c r="GF626" s="68">
        <v>0.225194793496374</v>
      </c>
      <c r="GG626" s="78">
        <v>693.73</v>
      </c>
      <c r="GH626" s="78">
        <v>760.17</v>
      </c>
      <c r="GI626" s="78">
        <v>653.05999999999995</v>
      </c>
      <c r="GJ626" s="78">
        <v>641.80999999999995</v>
      </c>
      <c r="GK626" s="78"/>
      <c r="GL626" s="79">
        <v>474.65</v>
      </c>
      <c r="GM626" s="65" t="s">
        <v>413</v>
      </c>
      <c r="GN626" s="68">
        <v>0.111086425238836</v>
      </c>
      <c r="GO626" s="78">
        <v>694.73</v>
      </c>
      <c r="GP626" s="78">
        <v>760.5</v>
      </c>
      <c r="GQ626" s="78">
        <v>688.14</v>
      </c>
      <c r="GR626" s="78">
        <v>628.75</v>
      </c>
      <c r="GS626" s="78"/>
      <c r="GT626" s="79"/>
      <c r="GU626" s="65" t="s">
        <v>414</v>
      </c>
      <c r="GV626" s="68">
        <v>1</v>
      </c>
      <c r="GW626" s="78">
        <v>745.33</v>
      </c>
      <c r="GX626" s="78">
        <v>749.96</v>
      </c>
      <c r="GY626" s="78">
        <v>712.84</v>
      </c>
      <c r="GZ626" s="78">
        <v>637</v>
      </c>
      <c r="HA626" s="78"/>
      <c r="HB626" s="79">
        <v>578.27</v>
      </c>
      <c r="HC626" s="65" t="s">
        <v>415</v>
      </c>
      <c r="HD626" s="68">
        <v>1</v>
      </c>
      <c r="HE626" s="78">
        <v>744.83</v>
      </c>
      <c r="HF626" s="78">
        <v>801.45</v>
      </c>
      <c r="HG626" s="78"/>
      <c r="HH626" s="78">
        <v>495.05</v>
      </c>
      <c r="HI626" s="78">
        <v>488.41</v>
      </c>
      <c r="HJ626" s="79">
        <v>421.33</v>
      </c>
      <c r="HK626" s="85" t="s">
        <v>416</v>
      </c>
      <c r="HL626" s="68">
        <v>1.25</v>
      </c>
      <c r="HM626" s="78">
        <v>716.11</v>
      </c>
      <c r="HN626" s="78">
        <v>781.03</v>
      </c>
      <c r="HO626" s="78">
        <v>691.63</v>
      </c>
      <c r="HP626" s="78"/>
      <c r="HQ626" s="78"/>
      <c r="HR626" s="79"/>
    </row>
    <row r="627" spans="1:226" x14ac:dyDescent="0.25">
      <c r="A627" s="81">
        <v>41036</v>
      </c>
      <c r="B627" s="82" t="s">
        <v>387</v>
      </c>
      <c r="C627" s="83">
        <v>749.61036277796234</v>
      </c>
      <c r="D627" s="83">
        <v>786.10996230556111</v>
      </c>
      <c r="E627" s="83">
        <v>743.1217048306163</v>
      </c>
      <c r="F627" s="83">
        <v>632.33925577366551</v>
      </c>
      <c r="G627" s="83">
        <v>551.8770652173913</v>
      </c>
      <c r="H627" s="84">
        <v>505.2064925185569</v>
      </c>
      <c r="I627" s="82" t="s">
        <v>388</v>
      </c>
      <c r="J627" s="83">
        <v>759.74030982348165</v>
      </c>
      <c r="K627" s="83">
        <v>787.56863805746809</v>
      </c>
      <c r="L627" s="83">
        <v>743.50803604989142</v>
      </c>
      <c r="M627" s="83">
        <v>634.99321970346352</v>
      </c>
      <c r="N627" s="83"/>
      <c r="O627" s="84">
        <v>570.99471746692245</v>
      </c>
      <c r="P627" s="65" t="s">
        <v>389</v>
      </c>
      <c r="Q627" s="78">
        <v>702.59</v>
      </c>
      <c r="R627" s="78">
        <v>745.6</v>
      </c>
      <c r="S627" s="78">
        <v>726.36</v>
      </c>
      <c r="T627" s="78">
        <v>604</v>
      </c>
      <c r="U627" s="78"/>
      <c r="V627" s="79"/>
      <c r="W627" s="65" t="s">
        <v>390</v>
      </c>
      <c r="X627" s="78">
        <v>748.17</v>
      </c>
      <c r="Y627" s="78">
        <v>771.98</v>
      </c>
      <c r="Z627" s="78">
        <v>736.72</v>
      </c>
      <c r="AA627" s="78">
        <v>554.54</v>
      </c>
      <c r="AB627" s="78"/>
      <c r="AC627" s="79">
        <v>589.26</v>
      </c>
      <c r="AD627" s="65" t="s">
        <v>391</v>
      </c>
      <c r="AE627" s="68">
        <v>0.51129972389814904</v>
      </c>
      <c r="AF627" s="78">
        <v>704.57</v>
      </c>
      <c r="AG627" s="78">
        <v>724</v>
      </c>
      <c r="AH627" s="78">
        <v>745.47</v>
      </c>
      <c r="AI627" s="78"/>
      <c r="AJ627" s="78"/>
      <c r="AK627" s="79">
        <v>429.74</v>
      </c>
      <c r="AL627" s="69" t="s">
        <v>392</v>
      </c>
      <c r="AM627" s="70">
        <v>1</v>
      </c>
      <c r="AN627" s="78">
        <v>805.27</v>
      </c>
      <c r="AO627" s="78">
        <v>831.21</v>
      </c>
      <c r="AP627" s="78">
        <v>800.72</v>
      </c>
      <c r="AQ627" s="78">
        <v>742.05</v>
      </c>
      <c r="AR627" s="78"/>
      <c r="AS627" s="79"/>
      <c r="AT627" s="65" t="s">
        <v>393</v>
      </c>
      <c r="AU627" s="68">
        <v>3.9960039960040002E-2</v>
      </c>
      <c r="AV627" s="78">
        <v>737.33</v>
      </c>
      <c r="AW627" s="78">
        <v>785.95</v>
      </c>
      <c r="AX627" s="78">
        <v>710.69</v>
      </c>
      <c r="AY627" s="78">
        <v>448.75</v>
      </c>
      <c r="AZ627" s="78"/>
      <c r="BA627" s="79">
        <v>520.15</v>
      </c>
      <c r="BB627" s="65" t="s">
        <v>394</v>
      </c>
      <c r="BC627" s="78">
        <v>747.18</v>
      </c>
      <c r="BD627" s="78">
        <v>789.26</v>
      </c>
      <c r="BE627" s="78">
        <v>724.12</v>
      </c>
      <c r="BF627" s="78"/>
      <c r="BG627" s="78"/>
      <c r="BH627" s="79">
        <v>574.15</v>
      </c>
      <c r="BI627" s="65" t="s">
        <v>395</v>
      </c>
      <c r="BJ627" s="68">
        <v>0.13447005351908101</v>
      </c>
      <c r="BK627" s="78">
        <v>771.05</v>
      </c>
      <c r="BL627" s="78">
        <v>791.09</v>
      </c>
      <c r="BM627" s="78">
        <v>848.67</v>
      </c>
      <c r="BN627" s="78">
        <v>667.11</v>
      </c>
      <c r="BO627" s="78"/>
      <c r="BP627" s="79"/>
      <c r="BQ627" s="65" t="s">
        <v>396</v>
      </c>
      <c r="BR627" s="68">
        <v>1</v>
      </c>
      <c r="BS627" s="78">
        <v>725.56</v>
      </c>
      <c r="BT627" s="78">
        <v>736.25</v>
      </c>
      <c r="BU627" s="78">
        <v>734.88</v>
      </c>
      <c r="BV627" s="78"/>
      <c r="BW627" s="78"/>
      <c r="BX627" s="79">
        <v>588.41</v>
      </c>
      <c r="BY627" s="65" t="s">
        <v>397</v>
      </c>
      <c r="BZ627" s="78">
        <v>761.27</v>
      </c>
      <c r="CA627" s="78">
        <v>803.49</v>
      </c>
      <c r="CB627" s="78">
        <v>727.28</v>
      </c>
      <c r="CC627" s="78">
        <v>621.42999999999995</v>
      </c>
      <c r="CD627" s="78"/>
      <c r="CE627" s="79">
        <v>610.02</v>
      </c>
      <c r="CF627" s="65" t="s">
        <v>398</v>
      </c>
      <c r="CG627" s="78">
        <v>748.66</v>
      </c>
      <c r="CH627" s="78">
        <v>787.61</v>
      </c>
      <c r="CI627" s="78">
        <v>769.58</v>
      </c>
      <c r="CJ627" s="78"/>
      <c r="CK627" s="78"/>
      <c r="CL627" s="79"/>
      <c r="CM627" s="65" t="s">
        <v>399</v>
      </c>
      <c r="CN627" s="78">
        <v>734.44</v>
      </c>
      <c r="CO627" s="78">
        <v>752.16</v>
      </c>
      <c r="CP627" s="78">
        <v>766.15</v>
      </c>
      <c r="CQ627" s="78">
        <v>612.29</v>
      </c>
      <c r="CR627" s="78"/>
      <c r="CS627" s="79">
        <v>696.81</v>
      </c>
      <c r="CT627" s="65" t="s">
        <v>400</v>
      </c>
      <c r="CU627" s="78">
        <v>773.06</v>
      </c>
      <c r="CV627" s="78">
        <v>847.27</v>
      </c>
      <c r="CW627" s="78">
        <v>747.19</v>
      </c>
      <c r="CX627" s="78">
        <v>647.02</v>
      </c>
      <c r="CY627" s="78"/>
      <c r="CZ627" s="79"/>
      <c r="DA627" s="82"/>
      <c r="DB627" s="68"/>
      <c r="DC627" s="78"/>
      <c r="DD627" s="78"/>
      <c r="DE627" s="78"/>
      <c r="DF627" s="78"/>
      <c r="DG627" s="78"/>
      <c r="DH627" s="79"/>
      <c r="DI627" s="65" t="s">
        <v>402</v>
      </c>
      <c r="DJ627" s="68">
        <v>3.4906450712091602E-3</v>
      </c>
      <c r="DK627" s="78">
        <v>783.08</v>
      </c>
      <c r="DL627" s="78">
        <v>810.66</v>
      </c>
      <c r="DM627" s="78">
        <v>810.66</v>
      </c>
      <c r="DN627" s="78">
        <v>593.92999999999995</v>
      </c>
      <c r="DO627" s="78"/>
      <c r="DP627" s="79">
        <v>606.25</v>
      </c>
      <c r="DQ627" s="65" t="s">
        <v>403</v>
      </c>
      <c r="DR627" s="78">
        <v>744.65</v>
      </c>
      <c r="DS627" s="78">
        <v>799.14</v>
      </c>
      <c r="DT627" s="78">
        <v>874.55</v>
      </c>
      <c r="DU627" s="78">
        <v>834.44</v>
      </c>
      <c r="DV627" s="78"/>
      <c r="DW627" s="79"/>
      <c r="DX627" s="65" t="s">
        <v>404</v>
      </c>
      <c r="DY627" s="78">
        <v>809.04</v>
      </c>
      <c r="DZ627" s="78">
        <v>830.33</v>
      </c>
      <c r="EA627" s="78">
        <v>808.67</v>
      </c>
      <c r="EB627" s="78">
        <v>639.72</v>
      </c>
      <c r="EC627" s="78"/>
      <c r="ED627" s="79">
        <v>563.91999999999996</v>
      </c>
      <c r="EE627" s="65" t="s">
        <v>405</v>
      </c>
      <c r="EF627" s="68">
        <v>0.28962001853568098</v>
      </c>
      <c r="EG627" s="78">
        <v>764.27</v>
      </c>
      <c r="EH627" s="78">
        <v>816.14</v>
      </c>
      <c r="EI627" s="78">
        <v>684.96</v>
      </c>
      <c r="EJ627" s="78"/>
      <c r="EK627" s="78">
        <v>504.21</v>
      </c>
      <c r="EL627" s="79">
        <v>408.95</v>
      </c>
      <c r="EM627" s="65" t="s">
        <v>406</v>
      </c>
      <c r="EN627" s="78">
        <v>764.01</v>
      </c>
      <c r="EO627" s="78">
        <v>776.09</v>
      </c>
      <c r="EP627" s="78">
        <v>737.75</v>
      </c>
      <c r="EQ627" s="78"/>
      <c r="ER627" s="78"/>
      <c r="ES627" s="79">
        <v>567.1</v>
      </c>
      <c r="ET627" s="65" t="s">
        <v>407</v>
      </c>
      <c r="EU627" s="68">
        <v>1.4295925661186599</v>
      </c>
      <c r="EV627" s="78">
        <v>744.7</v>
      </c>
      <c r="EW627" s="78">
        <v>779.4</v>
      </c>
      <c r="EX627" s="78">
        <v>793.91</v>
      </c>
      <c r="EY627" s="78"/>
      <c r="EZ627" s="78"/>
      <c r="FA627" s="79">
        <v>388.11</v>
      </c>
      <c r="FB627" s="65" t="s">
        <v>408</v>
      </c>
      <c r="FC627" s="78">
        <v>801.81</v>
      </c>
      <c r="FD627" s="78">
        <v>804.04</v>
      </c>
      <c r="FE627" s="78">
        <v>730.79</v>
      </c>
      <c r="FF627" s="78"/>
      <c r="FG627" s="78"/>
      <c r="FH627" s="79"/>
      <c r="FI627" s="65" t="s">
        <v>409</v>
      </c>
      <c r="FJ627" s="78">
        <v>750.17</v>
      </c>
      <c r="FK627" s="78">
        <v>775.91</v>
      </c>
      <c r="FL627" s="78">
        <v>494.06</v>
      </c>
      <c r="FM627" s="78">
        <v>552.53</v>
      </c>
      <c r="FN627" s="78"/>
      <c r="FO627" s="79">
        <v>560.47</v>
      </c>
      <c r="FP627" s="65" t="s">
        <v>410</v>
      </c>
      <c r="FQ627" s="68">
        <v>0.238333571666905</v>
      </c>
      <c r="FR627" s="78">
        <v>736.53</v>
      </c>
      <c r="FS627" s="78">
        <v>764.04</v>
      </c>
      <c r="FT627" s="78">
        <v>725.74</v>
      </c>
      <c r="FU627" s="78">
        <v>624.47</v>
      </c>
      <c r="FV627" s="78">
        <v>554.03</v>
      </c>
      <c r="FW627" s="79">
        <v>436.83</v>
      </c>
      <c r="FX627" s="65" t="s">
        <v>411</v>
      </c>
      <c r="FY627" s="78">
        <v>770.05</v>
      </c>
      <c r="FZ627" s="78">
        <v>821.41</v>
      </c>
      <c r="GA627" s="78">
        <v>778.27</v>
      </c>
      <c r="GB627" s="78">
        <v>763.11</v>
      </c>
      <c r="GC627" s="78"/>
      <c r="GD627" s="79">
        <v>594.94000000000005</v>
      </c>
      <c r="GE627" s="65" t="s">
        <v>412</v>
      </c>
      <c r="GF627" s="68">
        <v>0.22696323195642301</v>
      </c>
      <c r="GG627" s="78">
        <v>699.18</v>
      </c>
      <c r="GH627" s="78">
        <v>766.14</v>
      </c>
      <c r="GI627" s="78">
        <v>658.19</v>
      </c>
      <c r="GJ627" s="78">
        <v>646.85</v>
      </c>
      <c r="GK627" s="78"/>
      <c r="GL627" s="79">
        <v>478.38</v>
      </c>
      <c r="GM627" s="65" t="s">
        <v>413</v>
      </c>
      <c r="GN627" s="68">
        <v>0.11222714774704</v>
      </c>
      <c r="GO627" s="78">
        <v>706.36</v>
      </c>
      <c r="GP627" s="78">
        <v>777.29</v>
      </c>
      <c r="GQ627" s="78">
        <v>690.62</v>
      </c>
      <c r="GR627" s="78">
        <v>617.14</v>
      </c>
      <c r="GS627" s="78"/>
      <c r="GT627" s="79"/>
      <c r="GU627" s="65" t="s">
        <v>414</v>
      </c>
      <c r="GV627" s="68">
        <v>1</v>
      </c>
      <c r="GW627" s="78">
        <v>745.33</v>
      </c>
      <c r="GX627" s="78">
        <v>749.96</v>
      </c>
      <c r="GY627" s="78">
        <v>712.84</v>
      </c>
      <c r="GZ627" s="78">
        <v>637</v>
      </c>
      <c r="HA627" s="78"/>
      <c r="HB627" s="79">
        <v>615.49</v>
      </c>
      <c r="HC627" s="65" t="s">
        <v>415</v>
      </c>
      <c r="HD627" s="68">
        <v>1</v>
      </c>
      <c r="HE627" s="78">
        <v>754</v>
      </c>
      <c r="HF627" s="78">
        <v>810.62</v>
      </c>
      <c r="HG627" s="78"/>
      <c r="HH627" s="78">
        <v>495.05</v>
      </c>
      <c r="HI627" s="78">
        <v>488.41</v>
      </c>
      <c r="HJ627" s="79">
        <v>423.83</v>
      </c>
      <c r="HK627" s="85" t="s">
        <v>416</v>
      </c>
      <c r="HL627" s="68">
        <v>1.2399717286445899</v>
      </c>
      <c r="HM627" s="78">
        <v>729.49</v>
      </c>
      <c r="HN627" s="78">
        <v>794.16</v>
      </c>
      <c r="HO627" s="78">
        <v>699.01</v>
      </c>
      <c r="HP627" s="78"/>
      <c r="HQ627" s="78"/>
      <c r="HR627" s="79"/>
    </row>
    <row r="628" spans="1:226" x14ac:dyDescent="0.25">
      <c r="A628" s="81">
        <v>41029</v>
      </c>
      <c r="B628" s="82" t="s">
        <v>387</v>
      </c>
      <c r="C628" s="83">
        <v>760.43622022904515</v>
      </c>
      <c r="D628" s="83">
        <v>782.21728893106365</v>
      </c>
      <c r="E628" s="83">
        <v>743.18135940261857</v>
      </c>
      <c r="F628" s="83">
        <v>636.62698553225152</v>
      </c>
      <c r="G628" s="83">
        <v>557.62586956521739</v>
      </c>
      <c r="H628" s="84">
        <v>509.66082510320928</v>
      </c>
      <c r="I628" s="82" t="s">
        <v>388</v>
      </c>
      <c r="J628" s="83">
        <v>773.30147264304344</v>
      </c>
      <c r="K628" s="83">
        <v>781.27751375178116</v>
      </c>
      <c r="L628" s="83">
        <v>743.00137238891534</v>
      </c>
      <c r="M628" s="83">
        <v>636.12832402120807</v>
      </c>
      <c r="N628" s="83"/>
      <c r="O628" s="84">
        <v>578.58158683844135</v>
      </c>
      <c r="P628" s="65" t="s">
        <v>389</v>
      </c>
      <c r="Q628" s="78">
        <v>718.43</v>
      </c>
      <c r="R628" s="78">
        <v>744.77</v>
      </c>
      <c r="S628" s="78">
        <v>734.47</v>
      </c>
      <c r="T628" s="78">
        <v>604</v>
      </c>
      <c r="U628" s="78"/>
      <c r="V628" s="79"/>
      <c r="W628" s="65" t="s">
        <v>390</v>
      </c>
      <c r="X628" s="78">
        <v>804.28</v>
      </c>
      <c r="Y628" s="78">
        <v>774.13</v>
      </c>
      <c r="Z628" s="78">
        <v>728.37</v>
      </c>
      <c r="AA628" s="78">
        <v>554.54</v>
      </c>
      <c r="AB628" s="78"/>
      <c r="AC628" s="79">
        <v>604.96</v>
      </c>
      <c r="AD628" s="65" t="s">
        <v>391</v>
      </c>
      <c r="AE628" s="68">
        <v>0.51129972389814904</v>
      </c>
      <c r="AF628" s="78">
        <v>715.82</v>
      </c>
      <c r="AG628" s="78">
        <v>724</v>
      </c>
      <c r="AH628" s="78">
        <v>745.47</v>
      </c>
      <c r="AI628" s="78"/>
      <c r="AJ628" s="78"/>
      <c r="AK628" s="79">
        <v>429.74</v>
      </c>
      <c r="AL628" s="69" t="s">
        <v>392</v>
      </c>
      <c r="AM628" s="70">
        <v>1</v>
      </c>
      <c r="AN628" s="78">
        <v>814.14</v>
      </c>
      <c r="AO628" s="78">
        <v>831.84</v>
      </c>
      <c r="AP628" s="78">
        <v>801.62</v>
      </c>
      <c r="AQ628" s="78">
        <v>742.44</v>
      </c>
      <c r="AR628" s="78"/>
      <c r="AS628" s="79"/>
      <c r="AT628" s="65" t="s">
        <v>393</v>
      </c>
      <c r="AU628" s="68">
        <v>4.0213938150963101E-2</v>
      </c>
      <c r="AV628" s="78">
        <v>747.24</v>
      </c>
      <c r="AW628" s="78">
        <v>793.42</v>
      </c>
      <c r="AX628" s="78">
        <v>717.12</v>
      </c>
      <c r="AY628" s="78">
        <v>451.6</v>
      </c>
      <c r="AZ628" s="78"/>
      <c r="BA628" s="79">
        <v>526.42999999999995</v>
      </c>
      <c r="BB628" s="65" t="s">
        <v>394</v>
      </c>
      <c r="BC628" s="78">
        <v>751.38</v>
      </c>
      <c r="BD628" s="78">
        <v>753.97</v>
      </c>
      <c r="BE628" s="78">
        <v>718.04</v>
      </c>
      <c r="BF628" s="78"/>
      <c r="BG628" s="78"/>
      <c r="BH628" s="79">
        <v>574.15</v>
      </c>
      <c r="BI628" s="65" t="s">
        <v>395</v>
      </c>
      <c r="BJ628" s="68">
        <v>0.13443028445448199</v>
      </c>
      <c r="BK628" s="78">
        <v>786.95</v>
      </c>
      <c r="BL628" s="78">
        <v>804.83</v>
      </c>
      <c r="BM628" s="78">
        <v>862.4</v>
      </c>
      <c r="BN628" s="78">
        <v>670.94</v>
      </c>
      <c r="BO628" s="78"/>
      <c r="BP628" s="79"/>
      <c r="BQ628" s="65" t="s">
        <v>396</v>
      </c>
      <c r="BR628" s="68">
        <v>1</v>
      </c>
      <c r="BS628" s="78">
        <v>738.06</v>
      </c>
      <c r="BT628" s="78">
        <v>738.75</v>
      </c>
      <c r="BU628" s="78">
        <v>743.22</v>
      </c>
      <c r="BV628" s="78"/>
      <c r="BW628" s="78"/>
      <c r="BX628" s="79">
        <v>588.41</v>
      </c>
      <c r="BY628" s="65" t="s">
        <v>397</v>
      </c>
      <c r="BZ628" s="78">
        <v>782.16</v>
      </c>
      <c r="CA628" s="78">
        <v>804.64</v>
      </c>
      <c r="CB628" s="78">
        <v>727.11</v>
      </c>
      <c r="CC628" s="78">
        <v>621.77</v>
      </c>
      <c r="CD628" s="78"/>
      <c r="CE628" s="79">
        <v>613.39</v>
      </c>
      <c r="CF628" s="65" t="s">
        <v>398</v>
      </c>
      <c r="CG628" s="78">
        <v>764.1</v>
      </c>
      <c r="CH628" s="78">
        <v>798.99</v>
      </c>
      <c r="CI628" s="78">
        <v>777.71</v>
      </c>
      <c r="CJ628" s="78"/>
      <c r="CK628" s="78"/>
      <c r="CL628" s="79"/>
      <c r="CM628" s="65" t="s">
        <v>399</v>
      </c>
      <c r="CN628" s="78">
        <v>748.87</v>
      </c>
      <c r="CO628" s="78">
        <v>753.14</v>
      </c>
      <c r="CP628" s="78">
        <v>770.32</v>
      </c>
      <c r="CQ628" s="78">
        <v>615.80999999999995</v>
      </c>
      <c r="CR628" s="78"/>
      <c r="CS628" s="79">
        <v>696.79</v>
      </c>
      <c r="CT628" s="65" t="s">
        <v>400</v>
      </c>
      <c r="CU628" s="78">
        <v>798.8</v>
      </c>
      <c r="CV628" s="78">
        <v>853.02</v>
      </c>
      <c r="CW628" s="78">
        <v>776.78</v>
      </c>
      <c r="CX628" s="78">
        <v>649.04</v>
      </c>
      <c r="CY628" s="78"/>
      <c r="CZ628" s="79"/>
      <c r="DA628" s="82"/>
      <c r="DB628" s="68"/>
      <c r="DC628" s="78"/>
      <c r="DD628" s="78"/>
      <c r="DE628" s="78"/>
      <c r="DF628" s="78"/>
      <c r="DG628" s="78"/>
      <c r="DH628" s="79"/>
      <c r="DI628" s="65" t="s">
        <v>402</v>
      </c>
      <c r="DJ628" s="68">
        <v>3.4873583260680002E-3</v>
      </c>
      <c r="DK628" s="78">
        <v>807.5</v>
      </c>
      <c r="DL628" s="78">
        <v>822.47</v>
      </c>
      <c r="DM628" s="78">
        <v>822.47</v>
      </c>
      <c r="DN628" s="78">
        <v>681.69</v>
      </c>
      <c r="DO628" s="78"/>
      <c r="DP628" s="79">
        <v>608.91</v>
      </c>
      <c r="DQ628" s="65" t="s">
        <v>403</v>
      </c>
      <c r="DR628" s="78">
        <v>744.65</v>
      </c>
      <c r="DS628" s="78">
        <v>799.14</v>
      </c>
      <c r="DT628" s="78">
        <v>862.04</v>
      </c>
      <c r="DU628" s="78">
        <v>817.85</v>
      </c>
      <c r="DV628" s="78"/>
      <c r="DW628" s="79"/>
      <c r="DX628" s="65" t="s">
        <v>404</v>
      </c>
      <c r="DY628" s="78">
        <v>826.31</v>
      </c>
      <c r="DZ628" s="78">
        <v>834.35</v>
      </c>
      <c r="EA628" s="78">
        <v>823.81</v>
      </c>
      <c r="EB628" s="78">
        <v>641.86</v>
      </c>
      <c r="EC628" s="78"/>
      <c r="ED628" s="79">
        <v>575.14</v>
      </c>
      <c r="EE628" s="65" t="s">
        <v>405</v>
      </c>
      <c r="EF628" s="68">
        <v>0.28962001853568098</v>
      </c>
      <c r="EG628" s="78">
        <v>766.68</v>
      </c>
      <c r="EH628" s="78">
        <v>816.49</v>
      </c>
      <c r="EI628" s="78">
        <v>702.91</v>
      </c>
      <c r="EJ628" s="78"/>
      <c r="EK628" s="78">
        <v>518.20000000000005</v>
      </c>
      <c r="EL628" s="79">
        <v>400.41</v>
      </c>
      <c r="EM628" s="65" t="s">
        <v>406</v>
      </c>
      <c r="EN628" s="78">
        <v>764.01</v>
      </c>
      <c r="EO628" s="78">
        <v>780.3</v>
      </c>
      <c r="EP628" s="78">
        <v>737.75</v>
      </c>
      <c r="EQ628" s="78"/>
      <c r="ER628" s="78"/>
      <c r="ES628" s="79">
        <v>567.1</v>
      </c>
      <c r="ET628" s="65" t="s">
        <v>407</v>
      </c>
      <c r="EU628" s="68">
        <v>1.4297969688304299</v>
      </c>
      <c r="EV628" s="78">
        <v>778.8</v>
      </c>
      <c r="EW628" s="78">
        <v>779.51</v>
      </c>
      <c r="EX628" s="78">
        <v>794.02</v>
      </c>
      <c r="EY628" s="78"/>
      <c r="EZ628" s="78"/>
      <c r="FA628" s="79">
        <v>388.16</v>
      </c>
      <c r="FB628" s="65" t="s">
        <v>408</v>
      </c>
      <c r="FC628" s="78">
        <v>810.28</v>
      </c>
      <c r="FD628" s="78">
        <v>795.57</v>
      </c>
      <c r="FE628" s="78">
        <v>730.79</v>
      </c>
      <c r="FF628" s="78"/>
      <c r="FG628" s="78"/>
      <c r="FH628" s="79"/>
      <c r="FI628" s="65" t="s">
        <v>409</v>
      </c>
      <c r="FJ628" s="78">
        <v>762.78</v>
      </c>
      <c r="FK628" s="78">
        <v>776.75</v>
      </c>
      <c r="FL628" s="78">
        <v>496.58</v>
      </c>
      <c r="FM628" s="78">
        <v>551.53</v>
      </c>
      <c r="FN628" s="78"/>
      <c r="FO628" s="79">
        <v>568.87</v>
      </c>
      <c r="FP628" s="65" t="s">
        <v>410</v>
      </c>
      <c r="FQ628" s="68">
        <v>0.23975640748999</v>
      </c>
      <c r="FR628" s="78">
        <v>742.34</v>
      </c>
      <c r="FS628" s="78">
        <v>770.16</v>
      </c>
      <c r="FT628" s="78">
        <v>734.45</v>
      </c>
      <c r="FU628" s="78">
        <v>627.46</v>
      </c>
      <c r="FV628" s="78">
        <v>559.69000000000005</v>
      </c>
      <c r="FW628" s="79">
        <v>438.67</v>
      </c>
      <c r="FX628" s="65" t="s">
        <v>411</v>
      </c>
      <c r="FY628" s="78">
        <v>787.94</v>
      </c>
      <c r="FZ628" s="78">
        <v>822.23</v>
      </c>
      <c r="GA628" s="78">
        <v>778.27</v>
      </c>
      <c r="GB628" s="78">
        <v>767.54</v>
      </c>
      <c r="GC628" s="78"/>
      <c r="GD628" s="79">
        <v>595.76</v>
      </c>
      <c r="GE628" s="65" t="s">
        <v>412</v>
      </c>
      <c r="GF628" s="68">
        <v>0.22678308198208399</v>
      </c>
      <c r="GG628" s="78">
        <v>690.1</v>
      </c>
      <c r="GH628" s="78">
        <v>751.56</v>
      </c>
      <c r="GI628" s="78">
        <v>662.06</v>
      </c>
      <c r="GJ628" s="78">
        <v>655.4</v>
      </c>
      <c r="GK628" s="78"/>
      <c r="GL628" s="79">
        <v>486.67</v>
      </c>
      <c r="GM628" s="65" t="s">
        <v>413</v>
      </c>
      <c r="GN628" s="68">
        <v>0.112126478667937</v>
      </c>
      <c r="GO628" s="78">
        <v>714.69</v>
      </c>
      <c r="GP628" s="78">
        <v>785.56</v>
      </c>
      <c r="GQ628" s="78">
        <v>703.01</v>
      </c>
      <c r="GR628" s="78">
        <v>652.46</v>
      </c>
      <c r="GS628" s="78"/>
      <c r="GT628" s="79"/>
      <c r="GU628" s="65" t="s">
        <v>414</v>
      </c>
      <c r="GV628" s="68">
        <v>1</v>
      </c>
      <c r="GW628" s="78">
        <v>785.33</v>
      </c>
      <c r="GX628" s="78">
        <v>755.79</v>
      </c>
      <c r="GY628" s="78">
        <v>719.51</v>
      </c>
      <c r="GZ628" s="78">
        <v>643</v>
      </c>
      <c r="HA628" s="78"/>
      <c r="HB628" s="79">
        <v>615.49</v>
      </c>
      <c r="HC628" s="65" t="s">
        <v>415</v>
      </c>
      <c r="HD628" s="68">
        <v>1</v>
      </c>
      <c r="HE628" s="78">
        <v>761.5</v>
      </c>
      <c r="HF628" s="78">
        <v>818.12</v>
      </c>
      <c r="HG628" s="78"/>
      <c r="HH628" s="78">
        <v>495.05</v>
      </c>
      <c r="HI628" s="78">
        <v>488.41</v>
      </c>
      <c r="HJ628" s="79">
        <v>432.17</v>
      </c>
      <c r="HK628" s="85" t="s">
        <v>416</v>
      </c>
      <c r="HL628" s="68">
        <v>1.2300879512885201</v>
      </c>
      <c r="HM628" s="78">
        <v>732.55</v>
      </c>
      <c r="HN628" s="78">
        <v>794.55</v>
      </c>
      <c r="HO628" s="78">
        <v>707.23</v>
      </c>
      <c r="HP628" s="78"/>
      <c r="HQ628" s="78"/>
      <c r="HR628" s="79"/>
    </row>
    <row r="629" spans="1:226" x14ac:dyDescent="0.25">
      <c r="A629" s="81">
        <v>41022</v>
      </c>
      <c r="B629" s="82" t="s">
        <v>387</v>
      </c>
      <c r="C629" s="83">
        <v>772.83943329840145</v>
      </c>
      <c r="D629" s="83">
        <v>791.7347256131518</v>
      </c>
      <c r="E629" s="83">
        <v>742.59922917399228</v>
      </c>
      <c r="F629" s="83">
        <v>642.55542378160078</v>
      </c>
      <c r="G629" s="83">
        <v>553.52190217391296</v>
      </c>
      <c r="H629" s="84">
        <v>509.13111057035638</v>
      </c>
      <c r="I629" s="82" t="s">
        <v>388</v>
      </c>
      <c r="J629" s="83">
        <v>790.13717819490228</v>
      </c>
      <c r="K629" s="83">
        <v>794.85944711007051</v>
      </c>
      <c r="L629" s="83">
        <v>742.35176134531412</v>
      </c>
      <c r="M629" s="83">
        <v>643.03996652208457</v>
      </c>
      <c r="N629" s="83"/>
      <c r="O629" s="84">
        <v>582.1799138186218</v>
      </c>
      <c r="P629" s="65" t="s">
        <v>389</v>
      </c>
      <c r="Q629" s="78">
        <v>741.76</v>
      </c>
      <c r="R629" s="78">
        <v>756.43</v>
      </c>
      <c r="S629" s="78">
        <v>732.89</v>
      </c>
      <c r="T629" s="78">
        <v>616</v>
      </c>
      <c r="U629" s="78"/>
      <c r="V629" s="79"/>
      <c r="W629" s="65" t="s">
        <v>390</v>
      </c>
      <c r="X629" s="78">
        <v>804.28</v>
      </c>
      <c r="Y629" s="78">
        <v>774.13</v>
      </c>
      <c r="Z629" s="78">
        <v>728.37</v>
      </c>
      <c r="AA629" s="78">
        <v>554.54</v>
      </c>
      <c r="AB629" s="78"/>
      <c r="AC629" s="79">
        <v>604.96</v>
      </c>
      <c r="AD629" s="65" t="s">
        <v>391</v>
      </c>
      <c r="AE629" s="68">
        <v>0.51129972389814904</v>
      </c>
      <c r="AF629" s="78">
        <v>731.67</v>
      </c>
      <c r="AG629" s="78">
        <v>724</v>
      </c>
      <c r="AH629" s="78">
        <v>745.47</v>
      </c>
      <c r="AI629" s="78"/>
      <c r="AJ629" s="78"/>
      <c r="AK629" s="79">
        <v>429.74</v>
      </c>
      <c r="AL629" s="69" t="s">
        <v>392</v>
      </c>
      <c r="AM629" s="70">
        <v>1</v>
      </c>
      <c r="AN629" s="78">
        <v>825.27</v>
      </c>
      <c r="AO629" s="78">
        <v>834.49</v>
      </c>
      <c r="AP629" s="78">
        <v>800.07</v>
      </c>
      <c r="AQ629" s="78">
        <v>742.44</v>
      </c>
      <c r="AR629" s="78"/>
      <c r="AS629" s="79"/>
      <c r="AT629" s="65" t="s">
        <v>393</v>
      </c>
      <c r="AU629" s="68">
        <v>3.9931318132811602E-2</v>
      </c>
      <c r="AV629" s="78">
        <v>746.88</v>
      </c>
      <c r="AW629" s="78">
        <v>791.21</v>
      </c>
      <c r="AX629" s="78">
        <v>714.27</v>
      </c>
      <c r="AY629" s="78">
        <v>449.27</v>
      </c>
      <c r="AZ629" s="78"/>
      <c r="BA629" s="79">
        <v>523.63</v>
      </c>
      <c r="BB629" s="65" t="s">
        <v>394</v>
      </c>
      <c r="BC629" s="78">
        <v>784.16</v>
      </c>
      <c r="BD629" s="78">
        <v>806.91</v>
      </c>
      <c r="BE629" s="78">
        <v>716.78</v>
      </c>
      <c r="BF629" s="78"/>
      <c r="BG629" s="78"/>
      <c r="BH629" s="79">
        <v>577.16999999999996</v>
      </c>
      <c r="BI629" s="65" t="s">
        <v>395</v>
      </c>
      <c r="BJ629" s="68">
        <v>0.13441402207078201</v>
      </c>
      <c r="BK629" s="78">
        <v>811.59</v>
      </c>
      <c r="BL629" s="78">
        <v>806.89</v>
      </c>
      <c r="BM629" s="78">
        <v>864.44</v>
      </c>
      <c r="BN629" s="78">
        <v>670.86</v>
      </c>
      <c r="BO629" s="78"/>
      <c r="BP629" s="79"/>
      <c r="BQ629" s="65" t="s">
        <v>396</v>
      </c>
      <c r="BR629" s="68">
        <v>1</v>
      </c>
      <c r="BS629" s="78">
        <v>762.23</v>
      </c>
      <c r="BT629" s="78">
        <v>750.41</v>
      </c>
      <c r="BU629" s="78">
        <v>743.22</v>
      </c>
      <c r="BV629" s="78"/>
      <c r="BW629" s="78"/>
      <c r="BX629" s="79">
        <v>588.41</v>
      </c>
      <c r="BY629" s="65" t="s">
        <v>397</v>
      </c>
      <c r="BZ629" s="78">
        <v>795.63</v>
      </c>
      <c r="CA629" s="78">
        <v>805.36</v>
      </c>
      <c r="CB629" s="78">
        <v>726.87</v>
      </c>
      <c r="CC629" s="78">
        <v>633.73</v>
      </c>
      <c r="CD629" s="78"/>
      <c r="CE629" s="79">
        <v>613.39</v>
      </c>
      <c r="CF629" s="65" t="s">
        <v>398</v>
      </c>
      <c r="CG629" s="78">
        <v>776.3</v>
      </c>
      <c r="CH629" s="78">
        <v>812</v>
      </c>
      <c r="CI629" s="78">
        <v>775.27</v>
      </c>
      <c r="CJ629" s="78"/>
      <c r="CK629" s="78"/>
      <c r="CL629" s="79"/>
      <c r="CM629" s="65" t="s">
        <v>399</v>
      </c>
      <c r="CN629" s="78">
        <v>767.68</v>
      </c>
      <c r="CO629" s="78">
        <v>755.73</v>
      </c>
      <c r="CP629" s="78">
        <v>770.32</v>
      </c>
      <c r="CQ629" s="78">
        <v>619.27</v>
      </c>
      <c r="CR629" s="78"/>
      <c r="CS629" s="79">
        <v>697.96</v>
      </c>
      <c r="CT629" s="65" t="s">
        <v>400</v>
      </c>
      <c r="CU629" s="78">
        <v>821.93</v>
      </c>
      <c r="CV629" s="78">
        <v>861.09</v>
      </c>
      <c r="CW629" s="78">
        <v>779.2</v>
      </c>
      <c r="CX629" s="78">
        <v>652.37</v>
      </c>
      <c r="CY629" s="78"/>
      <c r="CZ629" s="79"/>
      <c r="DA629" s="82"/>
      <c r="DB629" s="68"/>
      <c r="DC629" s="78"/>
      <c r="DD629" s="78"/>
      <c r="DE629" s="78"/>
      <c r="DF629" s="78"/>
      <c r="DG629" s="78"/>
      <c r="DH629" s="79"/>
      <c r="DI629" s="65" t="s">
        <v>402</v>
      </c>
      <c r="DJ629" s="68">
        <v>3.34750443544338E-3</v>
      </c>
      <c r="DK629" s="78">
        <v>785.74</v>
      </c>
      <c r="DL629" s="78">
        <v>788.25</v>
      </c>
      <c r="DM629" s="78">
        <v>788.25</v>
      </c>
      <c r="DN629" s="78">
        <v>625.20000000000005</v>
      </c>
      <c r="DO629" s="78"/>
      <c r="DP629" s="79">
        <v>579.42999999999995</v>
      </c>
      <c r="DQ629" s="65" t="s">
        <v>403</v>
      </c>
      <c r="DR629" s="78">
        <v>693.15</v>
      </c>
      <c r="DS629" s="78">
        <v>776.04</v>
      </c>
      <c r="DT629" s="78">
        <v>859.45</v>
      </c>
      <c r="DU629" s="78">
        <v>819.57</v>
      </c>
      <c r="DV629" s="78"/>
      <c r="DW629" s="79"/>
      <c r="DX629" s="65" t="s">
        <v>404</v>
      </c>
      <c r="DY629" s="78">
        <v>827.88</v>
      </c>
      <c r="DZ629" s="78">
        <v>837.23</v>
      </c>
      <c r="EA629" s="78">
        <v>824.39</v>
      </c>
      <c r="EB629" s="78">
        <v>641.89</v>
      </c>
      <c r="EC629" s="78"/>
      <c r="ED629" s="79">
        <v>579.59</v>
      </c>
      <c r="EE629" s="65" t="s">
        <v>405</v>
      </c>
      <c r="EF629" s="68">
        <v>0.28962001853568098</v>
      </c>
      <c r="EG629" s="78">
        <v>766.94</v>
      </c>
      <c r="EH629" s="78">
        <v>816.68</v>
      </c>
      <c r="EI629" s="78">
        <v>703.15</v>
      </c>
      <c r="EJ629" s="78"/>
      <c r="EK629" s="78">
        <v>512.16999999999996</v>
      </c>
      <c r="EL629" s="79">
        <v>403.66</v>
      </c>
      <c r="EM629" s="65" t="s">
        <v>406</v>
      </c>
      <c r="EN629" s="78">
        <v>786.59</v>
      </c>
      <c r="EO629" s="78">
        <v>780.3</v>
      </c>
      <c r="EP629" s="78">
        <v>737.75</v>
      </c>
      <c r="EQ629" s="78"/>
      <c r="ER629" s="78"/>
      <c r="ES629" s="79">
        <v>586.91999999999996</v>
      </c>
      <c r="ET629" s="65" t="s">
        <v>407</v>
      </c>
      <c r="EU629" s="68">
        <v>1.4306151645207399</v>
      </c>
      <c r="EV629" s="78">
        <v>790.97</v>
      </c>
      <c r="EW629" s="78">
        <v>791.69</v>
      </c>
      <c r="EX629" s="78">
        <v>806.21</v>
      </c>
      <c r="EY629" s="78"/>
      <c r="EZ629" s="78"/>
      <c r="FA629" s="79">
        <v>388.38</v>
      </c>
      <c r="FB629" s="65" t="s">
        <v>408</v>
      </c>
      <c r="FC629" s="78">
        <v>810.28</v>
      </c>
      <c r="FD629" s="78">
        <v>795.57</v>
      </c>
      <c r="FE629" s="78">
        <v>730.79</v>
      </c>
      <c r="FF629" s="78"/>
      <c r="FG629" s="78"/>
      <c r="FH629" s="79"/>
      <c r="FI629" s="65" t="s">
        <v>409</v>
      </c>
      <c r="FJ629" s="78">
        <v>777.07</v>
      </c>
      <c r="FK629" s="78">
        <v>779.27</v>
      </c>
      <c r="FL629" s="78">
        <v>496.58</v>
      </c>
      <c r="FM629" s="78">
        <v>561.53</v>
      </c>
      <c r="FN629" s="78"/>
      <c r="FO629" s="79">
        <v>573.91999999999996</v>
      </c>
      <c r="FP629" s="65" t="s">
        <v>410</v>
      </c>
      <c r="FQ629" s="68">
        <v>0.237840409085504</v>
      </c>
      <c r="FR629" s="78">
        <v>737.7</v>
      </c>
      <c r="FS629" s="78">
        <v>764.22</v>
      </c>
      <c r="FT629" s="78">
        <v>731.2</v>
      </c>
      <c r="FU629" s="78">
        <v>625.58000000000004</v>
      </c>
      <c r="FV629" s="78">
        <v>555.55999999999995</v>
      </c>
      <c r="FW629" s="79">
        <v>433.5</v>
      </c>
      <c r="FX629" s="65" t="s">
        <v>411</v>
      </c>
      <c r="FY629" s="78">
        <v>809.89</v>
      </c>
      <c r="FZ629" s="78">
        <v>823.04</v>
      </c>
      <c r="GA629" s="78">
        <v>780.71</v>
      </c>
      <c r="GB629" s="78">
        <v>778.16</v>
      </c>
      <c r="GC629" s="78"/>
      <c r="GD629" s="79">
        <v>594.94000000000005</v>
      </c>
      <c r="GE629" s="65" t="s">
        <v>412</v>
      </c>
      <c r="GF629" s="68">
        <v>0.22802417056207899</v>
      </c>
      <c r="GG629" s="78">
        <v>664.01</v>
      </c>
      <c r="GH629" s="78">
        <v>741.08</v>
      </c>
      <c r="GI629" s="78">
        <v>661.27</v>
      </c>
      <c r="GJ629" s="78">
        <v>645.30999999999995</v>
      </c>
      <c r="GK629" s="78"/>
      <c r="GL629" s="79">
        <v>470.41</v>
      </c>
      <c r="GM629" s="65" t="s">
        <v>413</v>
      </c>
      <c r="GN629" s="68">
        <v>0.112843891760139</v>
      </c>
      <c r="GO629" s="78">
        <v>746.35</v>
      </c>
      <c r="GP629" s="78">
        <v>781.56</v>
      </c>
      <c r="GQ629" s="78">
        <v>704.62</v>
      </c>
      <c r="GR629" s="78">
        <v>658.78</v>
      </c>
      <c r="GS629" s="78"/>
      <c r="GT629" s="79"/>
      <c r="GU629" s="65" t="s">
        <v>414</v>
      </c>
      <c r="GV629" s="68">
        <v>1</v>
      </c>
      <c r="GW629" s="78">
        <v>785.33</v>
      </c>
      <c r="GX629" s="78">
        <v>755.79</v>
      </c>
      <c r="GY629" s="78">
        <v>719.51</v>
      </c>
      <c r="GZ629" s="78">
        <v>643</v>
      </c>
      <c r="HA629" s="78"/>
      <c r="HB629" s="79">
        <v>615.49</v>
      </c>
      <c r="HC629" s="65" t="s">
        <v>415</v>
      </c>
      <c r="HD629" s="68">
        <v>1</v>
      </c>
      <c r="HE629" s="78">
        <v>761.5</v>
      </c>
      <c r="HF629" s="78">
        <v>818.95</v>
      </c>
      <c r="HG629" s="78"/>
      <c r="HH629" s="78">
        <v>495.05</v>
      </c>
      <c r="HI629" s="78">
        <v>488.41</v>
      </c>
      <c r="HJ629" s="79">
        <v>423.83</v>
      </c>
      <c r="HK629" s="85" t="s">
        <v>416</v>
      </c>
      <c r="HL629" s="68">
        <v>1.2245897624295901</v>
      </c>
      <c r="HM629" s="78">
        <v>736.98</v>
      </c>
      <c r="HN629" s="78">
        <v>800.28</v>
      </c>
      <c r="HO629" s="78">
        <v>711.88</v>
      </c>
      <c r="HP629" s="78"/>
      <c r="HQ629" s="78"/>
      <c r="HR629" s="79"/>
    </row>
    <row r="630" spans="1:226" x14ac:dyDescent="0.25">
      <c r="A630" s="81">
        <v>41015</v>
      </c>
      <c r="B630" s="82" t="s">
        <v>387</v>
      </c>
      <c r="C630" s="83">
        <v>781.87432918873276</v>
      </c>
      <c r="D630" s="83">
        <v>799.02927048304184</v>
      </c>
      <c r="E630" s="83">
        <v>746.39898550983503</v>
      </c>
      <c r="F630" s="83">
        <v>650.52771018496651</v>
      </c>
      <c r="G630" s="83">
        <v>556.67798913043475</v>
      </c>
      <c r="H630" s="84">
        <v>512.46010455804867</v>
      </c>
      <c r="I630" s="82" t="s">
        <v>388</v>
      </c>
      <c r="J630" s="83">
        <v>802.03280033934607</v>
      </c>
      <c r="K630" s="83">
        <v>803.78768559457478</v>
      </c>
      <c r="L630" s="83">
        <v>746.13665996860948</v>
      </c>
      <c r="M630" s="83">
        <v>650.8288885223941</v>
      </c>
      <c r="N630" s="83"/>
      <c r="O630" s="84">
        <v>585.91065320885582</v>
      </c>
      <c r="P630" s="65" t="s">
        <v>389</v>
      </c>
      <c r="Q630" s="78">
        <v>746.25</v>
      </c>
      <c r="R630" s="78">
        <v>764.29</v>
      </c>
      <c r="S630" s="78">
        <v>734.99</v>
      </c>
      <c r="T630" s="78">
        <v>622</v>
      </c>
      <c r="U630" s="78"/>
      <c r="V630" s="79"/>
      <c r="W630" s="65" t="s">
        <v>390</v>
      </c>
      <c r="X630" s="78">
        <v>823.62</v>
      </c>
      <c r="Y630" s="78">
        <v>801.48</v>
      </c>
      <c r="Z630" s="78">
        <v>742.5</v>
      </c>
      <c r="AA630" s="78">
        <v>572.61</v>
      </c>
      <c r="AB630" s="78"/>
      <c r="AC630" s="79">
        <v>623.14</v>
      </c>
      <c r="AD630" s="65" t="s">
        <v>391</v>
      </c>
      <c r="AE630" s="68">
        <v>0.51129972389814904</v>
      </c>
      <c r="AF630" s="78">
        <v>742.92</v>
      </c>
      <c r="AG630" s="78">
        <v>736.78</v>
      </c>
      <c r="AH630" s="78">
        <v>758.77</v>
      </c>
      <c r="AI630" s="78"/>
      <c r="AJ630" s="78"/>
      <c r="AK630" s="79">
        <v>438.03</v>
      </c>
      <c r="AL630" s="69" t="s">
        <v>392</v>
      </c>
      <c r="AM630" s="70">
        <v>1</v>
      </c>
      <c r="AN630" s="78">
        <v>833.32</v>
      </c>
      <c r="AO630" s="78">
        <v>846.09</v>
      </c>
      <c r="AP630" s="78">
        <v>800.26</v>
      </c>
      <c r="AQ630" s="78">
        <v>743.98</v>
      </c>
      <c r="AR630" s="78"/>
      <c r="AS630" s="79"/>
      <c r="AT630" s="65" t="s">
        <v>393</v>
      </c>
      <c r="AU630" s="68">
        <v>4.0340473597159997E-2</v>
      </c>
      <c r="AV630" s="78">
        <v>748.62</v>
      </c>
      <c r="AW630" s="78">
        <v>799.04</v>
      </c>
      <c r="AX630" s="78">
        <v>724.68</v>
      </c>
      <c r="AY630" s="78">
        <v>454.19</v>
      </c>
      <c r="AZ630" s="78"/>
      <c r="BA630" s="79">
        <v>528.33000000000004</v>
      </c>
      <c r="BB630" s="65" t="s">
        <v>394</v>
      </c>
      <c r="BC630" s="78">
        <v>801.8</v>
      </c>
      <c r="BD630" s="78">
        <v>825.4</v>
      </c>
      <c r="BE630" s="78">
        <v>718.26</v>
      </c>
      <c r="BF630" s="78"/>
      <c r="BG630" s="78"/>
      <c r="BH630" s="79">
        <v>579.09</v>
      </c>
      <c r="BI630" s="65" t="s">
        <v>395</v>
      </c>
      <c r="BJ630" s="68">
        <v>0.134428477328637</v>
      </c>
      <c r="BK630" s="78">
        <v>838.56</v>
      </c>
      <c r="BL630" s="78">
        <v>806.97</v>
      </c>
      <c r="BM630" s="78">
        <v>862.39</v>
      </c>
      <c r="BN630" s="78">
        <v>687.06</v>
      </c>
      <c r="BO630" s="78"/>
      <c r="BP630" s="79"/>
      <c r="BQ630" s="65" t="s">
        <v>396</v>
      </c>
      <c r="BR630" s="68">
        <v>1</v>
      </c>
      <c r="BS630" s="78">
        <v>783.06</v>
      </c>
      <c r="BT630" s="78">
        <v>769.58</v>
      </c>
      <c r="BU630" s="78">
        <v>741.55</v>
      </c>
      <c r="BV630" s="78"/>
      <c r="BW630" s="78"/>
      <c r="BX630" s="79">
        <v>580.08000000000004</v>
      </c>
      <c r="BY630" s="65" t="s">
        <v>397</v>
      </c>
      <c r="BZ630" s="78">
        <v>816.99</v>
      </c>
      <c r="CA630" s="78">
        <v>807.88</v>
      </c>
      <c r="CB630" s="78">
        <v>733.73</v>
      </c>
      <c r="CC630" s="78">
        <v>632.41</v>
      </c>
      <c r="CD630" s="78"/>
      <c r="CE630" s="79">
        <v>613.39</v>
      </c>
      <c r="CF630" s="65" t="s">
        <v>398</v>
      </c>
      <c r="CG630" s="78">
        <v>781.99</v>
      </c>
      <c r="CH630" s="78">
        <v>820.13</v>
      </c>
      <c r="CI630" s="78">
        <v>780.15</v>
      </c>
      <c r="CJ630" s="78"/>
      <c r="CK630" s="78"/>
      <c r="CL630" s="79"/>
      <c r="CM630" s="65" t="s">
        <v>399</v>
      </c>
      <c r="CN630" s="78">
        <v>780.81</v>
      </c>
      <c r="CO630" s="78">
        <v>761.34</v>
      </c>
      <c r="CP630" s="78">
        <v>773.92</v>
      </c>
      <c r="CQ630" s="78">
        <v>629.47</v>
      </c>
      <c r="CR630" s="78"/>
      <c r="CS630" s="79">
        <v>698.46</v>
      </c>
      <c r="CT630" s="65" t="s">
        <v>400</v>
      </c>
      <c r="CU630" s="78">
        <v>829.68</v>
      </c>
      <c r="CV630" s="78">
        <v>867.56</v>
      </c>
      <c r="CW630" s="78">
        <v>783.2</v>
      </c>
      <c r="CX630" s="78">
        <v>670.12</v>
      </c>
      <c r="CY630" s="78"/>
      <c r="CZ630" s="79"/>
      <c r="DA630" s="82"/>
      <c r="DB630" s="68"/>
      <c r="DC630" s="78"/>
      <c r="DD630" s="78"/>
      <c r="DE630" s="78"/>
      <c r="DF630" s="78"/>
      <c r="DG630" s="78"/>
      <c r="DH630" s="79"/>
      <c r="DI630" s="65" t="s">
        <v>402</v>
      </c>
      <c r="DJ630" s="68">
        <v>3.3458244111348998E-3</v>
      </c>
      <c r="DK630" s="78">
        <v>774.91</v>
      </c>
      <c r="DL630" s="78">
        <v>787.7</v>
      </c>
      <c r="DM630" s="78">
        <v>787.7</v>
      </c>
      <c r="DN630" s="78">
        <v>606.80999999999995</v>
      </c>
      <c r="DO630" s="78"/>
      <c r="DP630" s="79">
        <v>578.58000000000004</v>
      </c>
      <c r="DQ630" s="65" t="s">
        <v>403</v>
      </c>
      <c r="DR630" s="78">
        <v>693.15</v>
      </c>
      <c r="DS630" s="78">
        <v>776.04</v>
      </c>
      <c r="DT630" s="78">
        <v>863.54</v>
      </c>
      <c r="DU630" s="78">
        <v>831.81</v>
      </c>
      <c r="DV630" s="78"/>
      <c r="DW630" s="79"/>
      <c r="DX630" s="65" t="s">
        <v>404</v>
      </c>
      <c r="DY630" s="78">
        <v>829.9</v>
      </c>
      <c r="DZ630" s="78">
        <v>840.77</v>
      </c>
      <c r="EA630" s="78">
        <v>823.81</v>
      </c>
      <c r="EB630" s="78">
        <v>664.09</v>
      </c>
      <c r="EC630" s="78"/>
      <c r="ED630" s="79">
        <v>584.1</v>
      </c>
      <c r="EE630" s="65" t="s">
        <v>405</v>
      </c>
      <c r="EF630" s="68">
        <v>0.28962001853568098</v>
      </c>
      <c r="EG630" s="78">
        <v>766.3</v>
      </c>
      <c r="EH630" s="78">
        <v>816.52</v>
      </c>
      <c r="EI630" s="78">
        <v>712.48</v>
      </c>
      <c r="EJ630" s="78"/>
      <c r="EK630" s="78">
        <v>522.83000000000004</v>
      </c>
      <c r="EL630" s="79">
        <v>393.39</v>
      </c>
      <c r="EM630" s="65" t="s">
        <v>406</v>
      </c>
      <c r="EN630" s="78">
        <v>815.8</v>
      </c>
      <c r="EO630" s="78">
        <v>780.3</v>
      </c>
      <c r="EP630" s="78">
        <v>737.75</v>
      </c>
      <c r="EQ630" s="78"/>
      <c r="ER630" s="78"/>
      <c r="ES630" s="79">
        <v>582.32000000000005</v>
      </c>
      <c r="ET630" s="65" t="s">
        <v>407</v>
      </c>
      <c r="EU630" s="68">
        <v>1.43102461362335</v>
      </c>
      <c r="EV630" s="78">
        <v>802.92</v>
      </c>
      <c r="EW630" s="78">
        <v>803.65</v>
      </c>
      <c r="EX630" s="78">
        <v>818.17</v>
      </c>
      <c r="EY630" s="78"/>
      <c r="EZ630" s="78"/>
      <c r="FA630" s="79">
        <v>394.35</v>
      </c>
      <c r="FB630" s="65" t="s">
        <v>408</v>
      </c>
      <c r="FC630" s="78">
        <v>810.28</v>
      </c>
      <c r="FD630" s="78">
        <v>795.57</v>
      </c>
      <c r="FE630" s="78">
        <v>730.79</v>
      </c>
      <c r="FF630" s="78"/>
      <c r="FG630" s="78"/>
      <c r="FH630" s="79"/>
      <c r="FI630" s="65" t="s">
        <v>409</v>
      </c>
      <c r="FJ630" s="78">
        <v>791.35</v>
      </c>
      <c r="FK630" s="78">
        <v>787.67</v>
      </c>
      <c r="FL630" s="78">
        <v>499.11</v>
      </c>
      <c r="FM630" s="78">
        <v>571.53</v>
      </c>
      <c r="FN630" s="78"/>
      <c r="FO630" s="79">
        <v>578.12</v>
      </c>
      <c r="FP630" s="65" t="s">
        <v>410</v>
      </c>
      <c r="FQ630" s="68">
        <v>0.23843586075345699</v>
      </c>
      <c r="FR630" s="78">
        <v>741.45</v>
      </c>
      <c r="FS630" s="78">
        <v>769.41</v>
      </c>
      <c r="FT630" s="78">
        <v>734.13</v>
      </c>
      <c r="FU630" s="78">
        <v>627.29</v>
      </c>
      <c r="FV630" s="78">
        <v>558.6</v>
      </c>
      <c r="FW630" s="79">
        <v>434.57</v>
      </c>
      <c r="FX630" s="65" t="s">
        <v>411</v>
      </c>
      <c r="FY630" s="78">
        <v>822.9</v>
      </c>
      <c r="FZ630" s="78">
        <v>830.36</v>
      </c>
      <c r="GA630" s="78">
        <v>784.78</v>
      </c>
      <c r="GB630" s="78">
        <v>787</v>
      </c>
      <c r="GC630" s="78"/>
      <c r="GD630" s="79">
        <v>594.94000000000005</v>
      </c>
      <c r="GE630" s="65" t="s">
        <v>412</v>
      </c>
      <c r="GF630" s="68">
        <v>0.22867596615595701</v>
      </c>
      <c r="GG630" s="78">
        <v>680.89</v>
      </c>
      <c r="GH630" s="78">
        <v>766.23</v>
      </c>
      <c r="GI630" s="78">
        <v>647.15</v>
      </c>
      <c r="GJ630" s="78">
        <v>637.39</v>
      </c>
      <c r="GK630" s="78"/>
      <c r="GL630" s="79">
        <v>491.21</v>
      </c>
      <c r="GM630" s="65" t="s">
        <v>413</v>
      </c>
      <c r="GN630" s="68">
        <v>0.112584720001801</v>
      </c>
      <c r="GO630" s="78">
        <v>762.65</v>
      </c>
      <c r="GP630" s="78">
        <v>788.77</v>
      </c>
      <c r="GQ630" s="78">
        <v>709.94</v>
      </c>
      <c r="GR630" s="78">
        <v>672.92</v>
      </c>
      <c r="GS630" s="78"/>
      <c r="GT630" s="79"/>
      <c r="GU630" s="65" t="s">
        <v>414</v>
      </c>
      <c r="GV630" s="68">
        <v>1</v>
      </c>
      <c r="GW630" s="78">
        <v>778.66</v>
      </c>
      <c r="GX630" s="78">
        <v>767.46</v>
      </c>
      <c r="GY630" s="78">
        <v>728.68</v>
      </c>
      <c r="GZ630" s="78">
        <v>643</v>
      </c>
      <c r="HA630" s="78"/>
      <c r="HB630" s="79">
        <v>615.49</v>
      </c>
      <c r="HC630" s="65" t="s">
        <v>415</v>
      </c>
      <c r="HD630" s="68">
        <v>1</v>
      </c>
      <c r="HE630" s="78">
        <v>742.33</v>
      </c>
      <c r="HF630" s="78">
        <v>827.28</v>
      </c>
      <c r="HG630" s="78"/>
      <c r="HH630" s="78">
        <v>495.05</v>
      </c>
      <c r="HI630" s="78">
        <v>488.41</v>
      </c>
      <c r="HJ630" s="79">
        <v>422.17</v>
      </c>
      <c r="HK630" s="85" t="s">
        <v>416</v>
      </c>
      <c r="HL630" s="68">
        <v>1.21550990640574</v>
      </c>
      <c r="HM630" s="78">
        <v>735.71</v>
      </c>
      <c r="HN630" s="78">
        <v>795.13</v>
      </c>
      <c r="HO630" s="78">
        <v>719.21</v>
      </c>
      <c r="HP630" s="78"/>
      <c r="HQ630" s="78"/>
      <c r="HR630" s="79"/>
    </row>
    <row r="631" spans="1:226" x14ac:dyDescent="0.25">
      <c r="A631" s="81">
        <v>41001</v>
      </c>
      <c r="B631" s="82" t="s">
        <v>387</v>
      </c>
      <c r="C631" s="83">
        <v>769.50332918915831</v>
      </c>
      <c r="D631" s="83">
        <v>798.22484550712215</v>
      </c>
      <c r="E631" s="83">
        <v>752.46841575354949</v>
      </c>
      <c r="F631" s="83">
        <v>648.85621061735799</v>
      </c>
      <c r="G631" s="83">
        <v>568.61266304347828</v>
      </c>
      <c r="H631" s="84">
        <v>515.65465368095636</v>
      </c>
      <c r="I631" s="82" t="s">
        <v>388</v>
      </c>
      <c r="J631" s="83">
        <v>787.19409219350564</v>
      </c>
      <c r="K631" s="83">
        <v>802.26806520076821</v>
      </c>
      <c r="L631" s="83">
        <v>752.20565189732122</v>
      </c>
      <c r="M631" s="83">
        <v>648.17572709206831</v>
      </c>
      <c r="N631" s="83"/>
      <c r="O631" s="84">
        <v>590.40390327258865</v>
      </c>
      <c r="P631" s="65" t="s">
        <v>389</v>
      </c>
      <c r="Q631" s="78">
        <v>735.41</v>
      </c>
      <c r="R631" s="78">
        <v>767.63</v>
      </c>
      <c r="S631" s="78">
        <v>738.89</v>
      </c>
      <c r="T631" s="78">
        <v>622</v>
      </c>
      <c r="U631" s="78"/>
      <c r="V631" s="79"/>
      <c r="W631" s="65" t="s">
        <v>390</v>
      </c>
      <c r="X631" s="78">
        <v>793.54</v>
      </c>
      <c r="Y631" s="78">
        <v>777.6</v>
      </c>
      <c r="Z631" s="78">
        <v>741.84</v>
      </c>
      <c r="AA631" s="78">
        <v>571.84</v>
      </c>
      <c r="AB631" s="78"/>
      <c r="AC631" s="79">
        <v>619.01</v>
      </c>
      <c r="AD631" s="65" t="s">
        <v>391</v>
      </c>
      <c r="AE631" s="68">
        <v>0.51129972389814904</v>
      </c>
      <c r="AF631" s="78">
        <v>742.92</v>
      </c>
      <c r="AG631" s="78">
        <v>750.08</v>
      </c>
      <c r="AH631" s="78">
        <v>771.55</v>
      </c>
      <c r="AI631" s="78"/>
      <c r="AJ631" s="78"/>
      <c r="AK631" s="79">
        <v>425.59</v>
      </c>
      <c r="AL631" s="69" t="s">
        <v>392</v>
      </c>
      <c r="AM631" s="70">
        <v>1</v>
      </c>
      <c r="AN631" s="78">
        <v>815.19</v>
      </c>
      <c r="AO631" s="78">
        <v>849.1</v>
      </c>
      <c r="AP631" s="78">
        <v>800.34</v>
      </c>
      <c r="AQ631" s="78">
        <v>752.84</v>
      </c>
      <c r="AR631" s="78"/>
      <c r="AS631" s="79"/>
      <c r="AT631" s="65" t="s">
        <v>393</v>
      </c>
      <c r="AU631" s="68">
        <v>4.0366528074920298E-2</v>
      </c>
      <c r="AV631" s="78">
        <v>737.7</v>
      </c>
      <c r="AW631" s="78">
        <v>807.33</v>
      </c>
      <c r="AX631" s="78">
        <v>727.37</v>
      </c>
      <c r="AY631" s="78">
        <v>452.67</v>
      </c>
      <c r="AZ631" s="78"/>
      <c r="BA631" s="79">
        <v>532.57000000000005</v>
      </c>
      <c r="BB631" s="65" t="s">
        <v>394</v>
      </c>
      <c r="BC631" s="78">
        <v>776.59</v>
      </c>
      <c r="BD631" s="78">
        <v>801.87</v>
      </c>
      <c r="BE631" s="78">
        <v>727.92</v>
      </c>
      <c r="BF631" s="78"/>
      <c r="BG631" s="78"/>
      <c r="BH631" s="79">
        <v>574.04999999999995</v>
      </c>
      <c r="BI631" s="65" t="s">
        <v>395</v>
      </c>
      <c r="BJ631" s="68">
        <v>0.134395957369602</v>
      </c>
      <c r="BK631" s="78">
        <v>846.96</v>
      </c>
      <c r="BL631" s="78">
        <v>815.38</v>
      </c>
      <c r="BM631" s="78">
        <v>870.78</v>
      </c>
      <c r="BN631" s="78">
        <v>690.26</v>
      </c>
      <c r="BO631" s="78"/>
      <c r="BP631" s="79"/>
      <c r="BQ631" s="65" t="s">
        <v>396</v>
      </c>
      <c r="BR631" s="68">
        <v>1</v>
      </c>
      <c r="BS631" s="78">
        <v>776.4</v>
      </c>
      <c r="BT631" s="78">
        <v>800.41</v>
      </c>
      <c r="BU631" s="78">
        <v>776.55</v>
      </c>
      <c r="BV631" s="78"/>
      <c r="BW631" s="78"/>
      <c r="BX631" s="79">
        <v>580.08000000000004</v>
      </c>
      <c r="BY631" s="65" t="s">
        <v>397</v>
      </c>
      <c r="BZ631" s="78">
        <v>816.34</v>
      </c>
      <c r="CA631" s="78">
        <v>822.28</v>
      </c>
      <c r="CB631" s="78">
        <v>734.83</v>
      </c>
      <c r="CC631" s="78">
        <v>627.63</v>
      </c>
      <c r="CD631" s="78"/>
      <c r="CE631" s="79">
        <v>610.5</v>
      </c>
      <c r="CF631" s="65" t="s">
        <v>398</v>
      </c>
      <c r="CG631" s="78">
        <v>770.61</v>
      </c>
      <c r="CH631" s="78">
        <v>823.38</v>
      </c>
      <c r="CI631" s="78">
        <v>783.4</v>
      </c>
      <c r="CJ631" s="78"/>
      <c r="CK631" s="78"/>
      <c r="CL631" s="79"/>
      <c r="CM631" s="65" t="s">
        <v>399</v>
      </c>
      <c r="CN631" s="78">
        <v>770.94</v>
      </c>
      <c r="CO631" s="78">
        <v>766.94</v>
      </c>
      <c r="CP631" s="78">
        <v>779.85</v>
      </c>
      <c r="CQ631" s="78">
        <v>630.52</v>
      </c>
      <c r="CR631" s="78"/>
      <c r="CS631" s="79">
        <v>695.45</v>
      </c>
      <c r="CT631" s="65" t="s">
        <v>400</v>
      </c>
      <c r="CU631" s="78">
        <v>805.29</v>
      </c>
      <c r="CV631" s="78">
        <v>869.04</v>
      </c>
      <c r="CW631" s="78">
        <v>783.93</v>
      </c>
      <c r="CX631" s="78">
        <v>665.21</v>
      </c>
      <c r="CY631" s="78"/>
      <c r="CZ631" s="79"/>
      <c r="DA631" s="82"/>
      <c r="DB631" s="68"/>
      <c r="DC631" s="78"/>
      <c r="DD631" s="78"/>
      <c r="DE631" s="78"/>
      <c r="DF631" s="78"/>
      <c r="DG631" s="78"/>
      <c r="DH631" s="79"/>
      <c r="DI631" s="65" t="s">
        <v>402</v>
      </c>
      <c r="DJ631" s="68">
        <v>3.3898305084745801E-3</v>
      </c>
      <c r="DK631" s="78">
        <v>772.41</v>
      </c>
      <c r="DL631" s="78">
        <v>798.81</v>
      </c>
      <c r="DM631" s="78">
        <v>798.81</v>
      </c>
      <c r="DN631" s="78">
        <v>598.1</v>
      </c>
      <c r="DO631" s="78"/>
      <c r="DP631" s="79">
        <v>586.25</v>
      </c>
      <c r="DQ631" s="65" t="s">
        <v>403</v>
      </c>
      <c r="DR631" s="78">
        <v>693.15</v>
      </c>
      <c r="DS631" s="78">
        <v>776.04</v>
      </c>
      <c r="DT631" s="78">
        <v>868.62</v>
      </c>
      <c r="DU631" s="78">
        <v>832.82</v>
      </c>
      <c r="DV631" s="78"/>
      <c r="DW631" s="79"/>
      <c r="DX631" s="65" t="s">
        <v>404</v>
      </c>
      <c r="DY631" s="78">
        <v>818.68</v>
      </c>
      <c r="DZ631" s="78">
        <v>843.32</v>
      </c>
      <c r="EA631" s="78">
        <v>825.48</v>
      </c>
      <c r="EB631" s="78">
        <v>661.76</v>
      </c>
      <c r="EC631" s="78"/>
      <c r="ED631" s="79">
        <v>593.28</v>
      </c>
      <c r="EE631" s="65" t="s">
        <v>405</v>
      </c>
      <c r="EF631" s="68">
        <v>0.28962001853568098</v>
      </c>
      <c r="EG631" s="78">
        <v>756.02</v>
      </c>
      <c r="EH631" s="78">
        <v>814.89</v>
      </c>
      <c r="EI631" s="78">
        <v>716.31</v>
      </c>
      <c r="EJ631" s="78"/>
      <c r="EK631" s="78">
        <v>522.24</v>
      </c>
      <c r="EL631" s="79">
        <v>383.2</v>
      </c>
      <c r="EM631" s="65" t="s">
        <v>406</v>
      </c>
      <c r="EN631" s="78">
        <v>815.8</v>
      </c>
      <c r="EO631" s="78">
        <v>794.59</v>
      </c>
      <c r="EP631" s="78">
        <v>748.62</v>
      </c>
      <c r="EQ631" s="78"/>
      <c r="ER631" s="78"/>
      <c r="ES631" s="79">
        <v>600.88</v>
      </c>
      <c r="ET631" s="65" t="s">
        <v>407</v>
      </c>
      <c r="EU631" s="68">
        <v>1.4267370523612499</v>
      </c>
      <c r="EV631" s="78">
        <v>777.13</v>
      </c>
      <c r="EW631" s="78">
        <v>812.93</v>
      </c>
      <c r="EX631" s="78">
        <v>827.41</v>
      </c>
      <c r="EY631" s="78"/>
      <c r="EZ631" s="78"/>
      <c r="FA631" s="79">
        <v>384.99</v>
      </c>
      <c r="FB631" s="65" t="s">
        <v>408</v>
      </c>
      <c r="FC631" s="78">
        <v>810.28</v>
      </c>
      <c r="FD631" s="78">
        <v>795.57</v>
      </c>
      <c r="FE631" s="78">
        <v>730.79</v>
      </c>
      <c r="FF631" s="78"/>
      <c r="FG631" s="78"/>
      <c r="FH631" s="79"/>
      <c r="FI631" s="65" t="s">
        <v>409</v>
      </c>
      <c r="FJ631" s="78">
        <v>786.31</v>
      </c>
      <c r="FK631" s="78">
        <v>789.35</v>
      </c>
      <c r="FL631" s="78">
        <v>502.47</v>
      </c>
      <c r="FM631" s="78">
        <v>569.53</v>
      </c>
      <c r="FN631" s="78"/>
      <c r="FO631" s="79">
        <v>586.52</v>
      </c>
      <c r="FP631" s="65" t="s">
        <v>410</v>
      </c>
      <c r="FQ631" s="68">
        <v>0.24128362890577901</v>
      </c>
      <c r="FR631" s="78">
        <v>742.96</v>
      </c>
      <c r="FS631" s="78">
        <v>778.05</v>
      </c>
      <c r="FT631" s="78">
        <v>741.46</v>
      </c>
      <c r="FU631" s="78">
        <v>634.53</v>
      </c>
      <c r="FV631" s="78">
        <v>571.02</v>
      </c>
      <c r="FW631" s="79">
        <v>441.81</v>
      </c>
      <c r="FX631" s="65" t="s">
        <v>411</v>
      </c>
      <c r="FY631" s="78">
        <v>809.08</v>
      </c>
      <c r="FZ631" s="78">
        <v>836.05</v>
      </c>
      <c r="GA631" s="78">
        <v>791.28</v>
      </c>
      <c r="GB631" s="78">
        <v>785.23</v>
      </c>
      <c r="GC631" s="78"/>
      <c r="GD631" s="79">
        <v>586</v>
      </c>
      <c r="GE631" s="65" t="s">
        <v>412</v>
      </c>
      <c r="GF631" s="68">
        <v>0.22819067612897301</v>
      </c>
      <c r="GG631" s="78">
        <v>679.45</v>
      </c>
      <c r="GH631" s="78">
        <v>764.61</v>
      </c>
      <c r="GI631" s="78">
        <v>645.78</v>
      </c>
      <c r="GJ631" s="78">
        <v>636.04</v>
      </c>
      <c r="GK631" s="78"/>
      <c r="GL631" s="79">
        <v>490.16</v>
      </c>
      <c r="GM631" s="65" t="s">
        <v>413</v>
      </c>
      <c r="GN631" s="68">
        <v>0.11356925453141301</v>
      </c>
      <c r="GO631" s="78">
        <v>782.95</v>
      </c>
      <c r="GP631" s="78">
        <v>813.84</v>
      </c>
      <c r="GQ631" s="78">
        <v>712.6</v>
      </c>
      <c r="GR631" s="78">
        <v>678.46</v>
      </c>
      <c r="GS631" s="78"/>
      <c r="GT631" s="79"/>
      <c r="GU631" s="65" t="s">
        <v>414</v>
      </c>
      <c r="GV631" s="68">
        <v>1</v>
      </c>
      <c r="GW631" s="78">
        <v>749.5</v>
      </c>
      <c r="GX631" s="78">
        <v>773.29</v>
      </c>
      <c r="GY631" s="78">
        <v>730.34</v>
      </c>
      <c r="GZ631" s="78">
        <v>643</v>
      </c>
      <c r="HA631" s="78"/>
      <c r="HB631" s="79">
        <v>615.49</v>
      </c>
      <c r="HC631" s="65" t="s">
        <v>415</v>
      </c>
      <c r="HD631" s="68">
        <v>1</v>
      </c>
      <c r="HE631" s="78">
        <v>741.5</v>
      </c>
      <c r="HF631" s="78">
        <v>826.45</v>
      </c>
      <c r="HG631" s="78"/>
      <c r="HH631" s="78">
        <v>495.05</v>
      </c>
      <c r="HI631" s="78">
        <v>488.41</v>
      </c>
      <c r="HJ631" s="79">
        <v>423.83</v>
      </c>
      <c r="HK631" s="85" t="s">
        <v>416</v>
      </c>
      <c r="HL631" s="68">
        <v>1.20329703387281</v>
      </c>
      <c r="HM631" s="78">
        <v>716.49</v>
      </c>
      <c r="HN631" s="78">
        <v>783.55</v>
      </c>
      <c r="HO631" s="78">
        <v>714.1</v>
      </c>
      <c r="HP631" s="78"/>
      <c r="HQ631" s="78"/>
      <c r="HR631" s="79"/>
    </row>
    <row r="632" spans="1:226" x14ac:dyDescent="0.25">
      <c r="A632" s="81">
        <v>40994</v>
      </c>
      <c r="B632" s="82" t="s">
        <v>387</v>
      </c>
      <c r="C632" s="83">
        <v>756.07475215303521</v>
      </c>
      <c r="D632" s="83">
        <v>802.3389950088557</v>
      </c>
      <c r="E632" s="83">
        <v>760.04569348572647</v>
      </c>
      <c r="F632" s="83">
        <v>648.1930029263508</v>
      </c>
      <c r="G632" s="83">
        <v>564.16239130434781</v>
      </c>
      <c r="H632" s="84">
        <v>516.42867388714126</v>
      </c>
      <c r="I632" s="82" t="s">
        <v>388</v>
      </c>
      <c r="J632" s="83">
        <v>774.24042930761232</v>
      </c>
      <c r="K632" s="83">
        <v>809.73799429094981</v>
      </c>
      <c r="L632" s="83">
        <v>759.7946236895034</v>
      </c>
      <c r="M632" s="83">
        <v>646.43993703003116</v>
      </c>
      <c r="N632" s="83"/>
      <c r="O632" s="84">
        <v>591.01284856861753</v>
      </c>
      <c r="P632" s="65" t="s">
        <v>389</v>
      </c>
      <c r="Q632" s="78">
        <v>717.08</v>
      </c>
      <c r="R632" s="78">
        <v>768.46</v>
      </c>
      <c r="S632" s="78">
        <v>748.99</v>
      </c>
      <c r="T632" s="78">
        <v>627</v>
      </c>
      <c r="U632" s="78"/>
      <c r="V632" s="79"/>
      <c r="W632" s="65" t="s">
        <v>390</v>
      </c>
      <c r="X632" s="78">
        <v>748.99</v>
      </c>
      <c r="Y632" s="78">
        <v>781.48</v>
      </c>
      <c r="Z632" s="78">
        <v>754.82</v>
      </c>
      <c r="AA632" s="78">
        <v>576.91999999999996</v>
      </c>
      <c r="AB632" s="78"/>
      <c r="AC632" s="79">
        <v>664.46</v>
      </c>
      <c r="AD632" s="65" t="s">
        <v>391</v>
      </c>
      <c r="AE632" s="68">
        <v>0.51129972389814904</v>
      </c>
      <c r="AF632" s="78">
        <v>727.58</v>
      </c>
      <c r="AG632" s="78">
        <v>758.77</v>
      </c>
      <c r="AH632" s="78">
        <v>780.24</v>
      </c>
      <c r="AI632" s="78"/>
      <c r="AJ632" s="78"/>
      <c r="AK632" s="79">
        <v>425.59</v>
      </c>
      <c r="AL632" s="69" t="s">
        <v>392</v>
      </c>
      <c r="AM632" s="70">
        <v>1</v>
      </c>
      <c r="AN632" s="78">
        <v>796.65</v>
      </c>
      <c r="AO632" s="78">
        <v>849.31</v>
      </c>
      <c r="AP632" s="78">
        <v>799.56</v>
      </c>
      <c r="AQ632" s="78">
        <v>735.44</v>
      </c>
      <c r="AR632" s="78"/>
      <c r="AS632" s="79"/>
      <c r="AT632" s="65" t="s">
        <v>393</v>
      </c>
      <c r="AU632" s="68">
        <v>4.0600893219650797E-2</v>
      </c>
      <c r="AV632" s="78">
        <v>739.31</v>
      </c>
      <c r="AW632" s="78">
        <v>815.37</v>
      </c>
      <c r="AX632" s="78">
        <v>741.03</v>
      </c>
      <c r="AY632" s="78">
        <v>451.2</v>
      </c>
      <c r="AZ632" s="78"/>
      <c r="BA632" s="79">
        <v>536.80999999999995</v>
      </c>
      <c r="BB632" s="65" t="s">
        <v>394</v>
      </c>
      <c r="BC632" s="78">
        <v>764.83</v>
      </c>
      <c r="BD632" s="78">
        <v>823.72</v>
      </c>
      <c r="BE632" s="78">
        <v>734.64</v>
      </c>
      <c r="BF632" s="78"/>
      <c r="BG632" s="78"/>
      <c r="BH632" s="79">
        <v>572.03</v>
      </c>
      <c r="BI632" s="65" t="s">
        <v>395</v>
      </c>
      <c r="BJ632" s="68">
        <v>0.13448813814621599</v>
      </c>
      <c r="BK632" s="78">
        <v>818.49</v>
      </c>
      <c r="BL632" s="78">
        <v>811.64</v>
      </c>
      <c r="BM632" s="78">
        <v>867.07</v>
      </c>
      <c r="BN632" s="78">
        <v>690.73</v>
      </c>
      <c r="BO632" s="78"/>
      <c r="BP632" s="79"/>
      <c r="BQ632" s="65" t="s">
        <v>396</v>
      </c>
      <c r="BR632" s="68">
        <v>1</v>
      </c>
      <c r="BS632" s="78">
        <v>764.73</v>
      </c>
      <c r="BT632" s="78">
        <v>796.25</v>
      </c>
      <c r="BU632" s="78">
        <v>779.88</v>
      </c>
      <c r="BV632" s="78"/>
      <c r="BW632" s="78"/>
      <c r="BX632" s="79">
        <v>580.08000000000004</v>
      </c>
      <c r="BY632" s="65" t="s">
        <v>397</v>
      </c>
      <c r="BZ632" s="78">
        <v>803.23</v>
      </c>
      <c r="CA632" s="78">
        <v>822.37</v>
      </c>
      <c r="CB632" s="78">
        <v>741.54</v>
      </c>
      <c r="CC632" s="78">
        <v>621.21</v>
      </c>
      <c r="CD632" s="78"/>
      <c r="CE632" s="79">
        <v>610.5</v>
      </c>
      <c r="CF632" s="65" t="s">
        <v>398</v>
      </c>
      <c r="CG632" s="78">
        <v>760.04</v>
      </c>
      <c r="CH632" s="78">
        <v>834.76</v>
      </c>
      <c r="CI632" s="78">
        <v>790.72</v>
      </c>
      <c r="CJ632" s="78"/>
      <c r="CK632" s="78"/>
      <c r="CL632" s="79"/>
      <c r="CM632" s="65" t="s">
        <v>399</v>
      </c>
      <c r="CN632" s="78">
        <v>767.6</v>
      </c>
      <c r="CO632" s="78">
        <v>777.89</v>
      </c>
      <c r="CP632" s="78">
        <v>789.22</v>
      </c>
      <c r="CQ632" s="78">
        <v>627.51</v>
      </c>
      <c r="CR632" s="78"/>
      <c r="CS632" s="79">
        <v>695.79</v>
      </c>
      <c r="CT632" s="65" t="s">
        <v>400</v>
      </c>
      <c r="CU632" s="78">
        <v>795.02</v>
      </c>
      <c r="CV632" s="78">
        <v>869.67</v>
      </c>
      <c r="CW632" s="78">
        <v>784.56</v>
      </c>
      <c r="CX632" s="78">
        <v>669.78</v>
      </c>
      <c r="CY632" s="78"/>
      <c r="CZ632" s="79"/>
      <c r="DA632" s="82"/>
      <c r="DB632" s="68"/>
      <c r="DC632" s="78"/>
      <c r="DD632" s="78"/>
      <c r="DE632" s="78"/>
      <c r="DF632" s="78"/>
      <c r="DG632" s="78"/>
      <c r="DH632" s="79"/>
      <c r="DI632" s="65" t="s">
        <v>402</v>
      </c>
      <c r="DJ632" s="68">
        <v>3.4172846256364702E-3</v>
      </c>
      <c r="DK632" s="78">
        <v>768.29</v>
      </c>
      <c r="DL632" s="78">
        <v>811.09</v>
      </c>
      <c r="DM632" s="78">
        <v>811.09</v>
      </c>
      <c r="DN632" s="78">
        <v>646.38</v>
      </c>
      <c r="DO632" s="78"/>
      <c r="DP632" s="79">
        <v>577.70000000000005</v>
      </c>
      <c r="DQ632" s="65" t="s">
        <v>403</v>
      </c>
      <c r="DR632" s="78">
        <v>662.85</v>
      </c>
      <c r="DS632" s="78">
        <v>759.13</v>
      </c>
      <c r="DT632" s="78">
        <v>873.03</v>
      </c>
      <c r="DU632" s="78">
        <v>836.16</v>
      </c>
      <c r="DV632" s="78"/>
      <c r="DW632" s="79"/>
      <c r="DX632" s="65" t="s">
        <v>404</v>
      </c>
      <c r="DY632" s="78">
        <v>807.5</v>
      </c>
      <c r="DZ632" s="78">
        <v>841.28</v>
      </c>
      <c r="EA632" s="78">
        <v>833.23</v>
      </c>
      <c r="EB632" s="78">
        <v>656.96</v>
      </c>
      <c r="EC632" s="78"/>
      <c r="ED632" s="79">
        <v>590.65</v>
      </c>
      <c r="EE632" s="65" t="s">
        <v>405</v>
      </c>
      <c r="EF632" s="68">
        <v>0.28962001853568098</v>
      </c>
      <c r="EG632" s="78">
        <v>747.94</v>
      </c>
      <c r="EH632" s="78">
        <v>810.39</v>
      </c>
      <c r="EI632" s="78">
        <v>727.08</v>
      </c>
      <c r="EJ632" s="78"/>
      <c r="EK632" s="78">
        <v>525.69000000000005</v>
      </c>
      <c r="EL632" s="79">
        <v>381.74</v>
      </c>
      <c r="EM632" s="65" t="s">
        <v>406</v>
      </c>
      <c r="EN632" s="78">
        <v>806.49</v>
      </c>
      <c r="EO632" s="78">
        <v>794.59</v>
      </c>
      <c r="EP632" s="78">
        <v>758.94</v>
      </c>
      <c r="EQ632" s="78"/>
      <c r="ER632" s="78"/>
      <c r="ES632" s="79">
        <v>600.88</v>
      </c>
      <c r="ET632" s="65" t="s">
        <v>407</v>
      </c>
      <c r="EU632" s="68">
        <v>1.4351320321469601</v>
      </c>
      <c r="EV632" s="78">
        <v>758.18</v>
      </c>
      <c r="EW632" s="78">
        <v>810.66</v>
      </c>
      <c r="EX632" s="78">
        <v>825.23</v>
      </c>
      <c r="EY632" s="78"/>
      <c r="EZ632" s="78"/>
      <c r="FA632" s="79">
        <v>377.84</v>
      </c>
      <c r="FB632" s="65" t="s">
        <v>408</v>
      </c>
      <c r="FC632" s="78">
        <v>759.43</v>
      </c>
      <c r="FD632" s="78">
        <v>770.14</v>
      </c>
      <c r="FE632" s="78">
        <v>730.79</v>
      </c>
      <c r="FF632" s="78"/>
      <c r="FG632" s="78"/>
      <c r="FH632" s="79"/>
      <c r="FI632" s="65" t="s">
        <v>409</v>
      </c>
      <c r="FJ632" s="78">
        <v>764.46</v>
      </c>
      <c r="FK632" s="78">
        <v>793.55</v>
      </c>
      <c r="FL632" s="78">
        <v>516.75</v>
      </c>
      <c r="FM632" s="78">
        <v>573.53</v>
      </c>
      <c r="FN632" s="78"/>
      <c r="FO632" s="79">
        <v>600.80999999999995</v>
      </c>
      <c r="FP632" s="65" t="s">
        <v>410</v>
      </c>
      <c r="FQ632" s="68">
        <v>0.24168600154679001</v>
      </c>
      <c r="FR632" s="78">
        <v>735.95</v>
      </c>
      <c r="FS632" s="78">
        <v>779.23</v>
      </c>
      <c r="FT632" s="78">
        <v>755.59</v>
      </c>
      <c r="FU632" s="78">
        <v>632.37</v>
      </c>
      <c r="FV632" s="78">
        <v>566.57000000000005</v>
      </c>
      <c r="FW632" s="79">
        <v>443.33</v>
      </c>
      <c r="FX632" s="65" t="s">
        <v>411</v>
      </c>
      <c r="FY632" s="78">
        <v>800.95</v>
      </c>
      <c r="FZ632" s="78">
        <v>841.74</v>
      </c>
      <c r="GA632" s="78">
        <v>793.72</v>
      </c>
      <c r="GB632" s="78">
        <v>793.2</v>
      </c>
      <c r="GC632" s="78"/>
      <c r="GD632" s="79">
        <v>583.55999999999995</v>
      </c>
      <c r="GE632" s="65" t="s">
        <v>412</v>
      </c>
      <c r="GF632" s="68">
        <v>0.22914757103574701</v>
      </c>
      <c r="GG632" s="78">
        <v>681.97</v>
      </c>
      <c r="GH632" s="78">
        <v>767.88</v>
      </c>
      <c r="GI632" s="78">
        <v>632.45000000000005</v>
      </c>
      <c r="GJ632" s="78">
        <v>625.02</v>
      </c>
      <c r="GK632" s="78"/>
      <c r="GL632" s="79">
        <v>492.03</v>
      </c>
      <c r="GM632" s="65" t="s">
        <v>413</v>
      </c>
      <c r="GN632" s="68">
        <v>0.11201093226698899</v>
      </c>
      <c r="GO632" s="78">
        <v>763.24</v>
      </c>
      <c r="GP632" s="78">
        <v>802.67</v>
      </c>
      <c r="GQ632" s="78">
        <v>721.01</v>
      </c>
      <c r="GR632" s="78">
        <v>690.21</v>
      </c>
      <c r="GS632" s="78"/>
      <c r="GT632" s="79"/>
      <c r="GU632" s="65" t="s">
        <v>414</v>
      </c>
      <c r="GV632" s="68">
        <v>1</v>
      </c>
      <c r="GW632" s="78">
        <v>749.5</v>
      </c>
      <c r="GX632" s="78">
        <v>773.29</v>
      </c>
      <c r="GY632" s="78">
        <v>730.34</v>
      </c>
      <c r="GZ632" s="78">
        <v>615</v>
      </c>
      <c r="HA632" s="78"/>
      <c r="HB632" s="79">
        <v>615.49</v>
      </c>
      <c r="HC632" s="65" t="s">
        <v>415</v>
      </c>
      <c r="HD632" s="68">
        <v>1</v>
      </c>
      <c r="HE632" s="78">
        <v>739</v>
      </c>
      <c r="HF632" s="78">
        <v>824.78</v>
      </c>
      <c r="HG632" s="78"/>
      <c r="HH632" s="78">
        <v>480.05</v>
      </c>
      <c r="HI632" s="78">
        <v>473.41</v>
      </c>
      <c r="HJ632" s="79">
        <v>423.83</v>
      </c>
      <c r="HK632" s="85" t="s">
        <v>416</v>
      </c>
      <c r="HL632" s="68">
        <v>1.19731800766284</v>
      </c>
      <c r="HM632" s="78">
        <v>697.83</v>
      </c>
      <c r="HN632" s="78">
        <v>768.46</v>
      </c>
      <c r="HO632" s="78">
        <v>721.4</v>
      </c>
      <c r="HP632" s="78"/>
      <c r="HQ632" s="78"/>
      <c r="HR632" s="79"/>
    </row>
    <row r="633" spans="1:226" x14ac:dyDescent="0.25">
      <c r="A633" s="81">
        <v>40987</v>
      </c>
      <c r="B633" s="82" t="s">
        <v>387</v>
      </c>
      <c r="C633" s="83">
        <v>752.44224000458644</v>
      </c>
      <c r="D633" s="83">
        <v>803.52335268565594</v>
      </c>
      <c r="E633" s="83">
        <v>769.11072325999442</v>
      </c>
      <c r="F633" s="83">
        <v>653.30275868903186</v>
      </c>
      <c r="G633" s="83">
        <v>561.61249999999995</v>
      </c>
      <c r="H633" s="84">
        <v>518.68562212058964</v>
      </c>
      <c r="I633" s="82" t="s">
        <v>388</v>
      </c>
      <c r="J633" s="83">
        <v>771.25418616475986</v>
      </c>
      <c r="K633" s="83">
        <v>810.78528095155139</v>
      </c>
      <c r="L633" s="83">
        <v>769.22717691688729</v>
      </c>
      <c r="M633" s="83">
        <v>652.15028268853882</v>
      </c>
      <c r="N633" s="83"/>
      <c r="O633" s="84">
        <v>587.44850496915251</v>
      </c>
      <c r="P633" s="65" t="s">
        <v>389</v>
      </c>
      <c r="Q633" s="78">
        <v>711.25</v>
      </c>
      <c r="R633" s="78">
        <v>765.13</v>
      </c>
      <c r="S633" s="78">
        <v>754.28</v>
      </c>
      <c r="T633" s="78">
        <v>627</v>
      </c>
      <c r="U633" s="78"/>
      <c r="V633" s="79"/>
      <c r="W633" s="65" t="s">
        <v>390</v>
      </c>
      <c r="X633" s="78">
        <v>790.48</v>
      </c>
      <c r="Y633" s="78">
        <v>813.47</v>
      </c>
      <c r="Z633" s="78">
        <v>754.82</v>
      </c>
      <c r="AA633" s="78">
        <v>584.32000000000005</v>
      </c>
      <c r="AB633" s="78"/>
      <c r="AC633" s="79">
        <v>664.46</v>
      </c>
      <c r="AD633" s="65" t="s">
        <v>391</v>
      </c>
      <c r="AE633" s="68">
        <v>0.51129972389814904</v>
      </c>
      <c r="AF633" s="78">
        <v>727.58</v>
      </c>
      <c r="AG633" s="78">
        <v>758.77</v>
      </c>
      <c r="AH633" s="78">
        <v>780.24</v>
      </c>
      <c r="AI633" s="78"/>
      <c r="AJ633" s="78"/>
      <c r="AK633" s="79">
        <v>458.75</v>
      </c>
      <c r="AL633" s="69" t="s">
        <v>392</v>
      </c>
      <c r="AM633" s="70">
        <v>1</v>
      </c>
      <c r="AN633" s="78">
        <v>794.09</v>
      </c>
      <c r="AO633" s="78">
        <v>847.51</v>
      </c>
      <c r="AP633" s="78">
        <v>799.07</v>
      </c>
      <c r="AQ633" s="78">
        <v>714.01</v>
      </c>
      <c r="AR633" s="78"/>
      <c r="AS633" s="79"/>
      <c r="AT633" s="65" t="s">
        <v>393</v>
      </c>
      <c r="AU633" s="68">
        <v>4.0761423388904698E-2</v>
      </c>
      <c r="AV633" s="78">
        <v>731.8</v>
      </c>
      <c r="AW633" s="78">
        <v>816.62</v>
      </c>
      <c r="AX633" s="78">
        <v>741.59</v>
      </c>
      <c r="AY633" s="78">
        <v>446.13</v>
      </c>
      <c r="AZ633" s="78"/>
      <c r="BA633" s="79">
        <v>536.15</v>
      </c>
      <c r="BB633" s="65" t="s">
        <v>394</v>
      </c>
      <c r="BC633" s="78">
        <v>764.83</v>
      </c>
      <c r="BD633" s="78">
        <v>817.84</v>
      </c>
      <c r="BE633" s="78">
        <v>752.43</v>
      </c>
      <c r="BF633" s="78"/>
      <c r="BG633" s="78"/>
      <c r="BH633" s="79">
        <v>568.1</v>
      </c>
      <c r="BI633" s="65" t="s">
        <v>395</v>
      </c>
      <c r="BJ633" s="68">
        <v>0.13448813814621599</v>
      </c>
      <c r="BK633" s="78">
        <v>818.49</v>
      </c>
      <c r="BL633" s="78">
        <v>823.47</v>
      </c>
      <c r="BM633" s="78">
        <v>878.91</v>
      </c>
      <c r="BN633" s="78">
        <v>690.73</v>
      </c>
      <c r="BO633" s="78"/>
      <c r="BP633" s="79"/>
      <c r="BQ633" s="65" t="s">
        <v>396</v>
      </c>
      <c r="BR633" s="68">
        <v>1</v>
      </c>
      <c r="BS633" s="78">
        <v>757.23</v>
      </c>
      <c r="BT633" s="78">
        <v>792.91</v>
      </c>
      <c r="BU633" s="78">
        <v>787.38</v>
      </c>
      <c r="BV633" s="78"/>
      <c r="BW633" s="78"/>
      <c r="BX633" s="79">
        <v>580.08000000000004</v>
      </c>
      <c r="BY633" s="65" t="s">
        <v>397</v>
      </c>
      <c r="BZ633" s="78">
        <v>802.15</v>
      </c>
      <c r="CA633" s="78">
        <v>831.54</v>
      </c>
      <c r="CB633" s="78">
        <v>744.27</v>
      </c>
      <c r="CC633" s="78">
        <v>624.70000000000005</v>
      </c>
      <c r="CD633" s="78"/>
      <c r="CE633" s="79">
        <v>610.5</v>
      </c>
      <c r="CF633" s="65" t="s">
        <v>398</v>
      </c>
      <c r="CG633" s="78">
        <v>758.41</v>
      </c>
      <c r="CH633" s="78">
        <v>839.64</v>
      </c>
      <c r="CI633" s="78">
        <v>801.29</v>
      </c>
      <c r="CJ633" s="78"/>
      <c r="CK633" s="78"/>
      <c r="CL633" s="79"/>
      <c r="CM633" s="65" t="s">
        <v>399</v>
      </c>
      <c r="CN633" s="78">
        <v>763</v>
      </c>
      <c r="CO633" s="78">
        <v>779.9</v>
      </c>
      <c r="CP633" s="78">
        <v>792.15</v>
      </c>
      <c r="CQ633" s="78">
        <v>635.95000000000005</v>
      </c>
      <c r="CR633" s="78"/>
      <c r="CS633" s="79">
        <v>693.44</v>
      </c>
      <c r="CT633" s="65" t="s">
        <v>400</v>
      </c>
      <c r="CU633" s="78">
        <v>781.28</v>
      </c>
      <c r="CV633" s="78">
        <v>859.75</v>
      </c>
      <c r="CW633" s="78">
        <v>777.98</v>
      </c>
      <c r="CX633" s="78">
        <v>681.27</v>
      </c>
      <c r="CY633" s="78"/>
      <c r="CZ633" s="79"/>
      <c r="DA633" s="82"/>
      <c r="DB633" s="68"/>
      <c r="DC633" s="78"/>
      <c r="DD633" s="78"/>
      <c r="DE633" s="78"/>
      <c r="DF633" s="78"/>
      <c r="DG633" s="78"/>
      <c r="DH633" s="79"/>
      <c r="DI633" s="65" t="s">
        <v>402</v>
      </c>
      <c r="DJ633" s="68">
        <v>3.4549474847982301E-3</v>
      </c>
      <c r="DK633" s="78">
        <v>762.59</v>
      </c>
      <c r="DL633" s="78">
        <v>808.62</v>
      </c>
      <c r="DM633" s="78">
        <v>808.62</v>
      </c>
      <c r="DN633" s="78">
        <v>594.37</v>
      </c>
      <c r="DO633" s="78"/>
      <c r="DP633" s="79">
        <v>579.84</v>
      </c>
      <c r="DQ633" s="65" t="s">
        <v>403</v>
      </c>
      <c r="DR633" s="78">
        <v>662.85</v>
      </c>
      <c r="DS633" s="78">
        <v>759.13</v>
      </c>
      <c r="DT633" s="78">
        <v>888.22</v>
      </c>
      <c r="DU633" s="78">
        <v>847.79</v>
      </c>
      <c r="DV633" s="78"/>
      <c r="DW633" s="79"/>
      <c r="DX633" s="65" t="s">
        <v>404</v>
      </c>
      <c r="DY633" s="78">
        <v>798.52</v>
      </c>
      <c r="DZ633" s="78">
        <v>837.01</v>
      </c>
      <c r="EA633" s="78">
        <v>837.62</v>
      </c>
      <c r="EB633" s="78">
        <v>671.59</v>
      </c>
      <c r="EC633" s="78"/>
      <c r="ED633" s="79">
        <v>585.42999999999995</v>
      </c>
      <c r="EE633" s="65" t="s">
        <v>405</v>
      </c>
      <c r="EF633" s="68">
        <v>0.28962001853568098</v>
      </c>
      <c r="EG633" s="78">
        <v>739.58</v>
      </c>
      <c r="EH633" s="78">
        <v>809.21</v>
      </c>
      <c r="EI633" s="78">
        <v>741.44</v>
      </c>
      <c r="EJ633" s="78"/>
      <c r="EK633" s="78">
        <v>540.26</v>
      </c>
      <c r="EL633" s="79">
        <v>381.15</v>
      </c>
      <c r="EM633" s="65" t="s">
        <v>406</v>
      </c>
      <c r="EN633" s="78">
        <v>786.14</v>
      </c>
      <c r="EO633" s="78">
        <v>794.59</v>
      </c>
      <c r="EP633" s="78">
        <v>758.94</v>
      </c>
      <c r="EQ633" s="78"/>
      <c r="ER633" s="78"/>
      <c r="ES633" s="79">
        <v>635.54</v>
      </c>
      <c r="ET633" s="65" t="s">
        <v>407</v>
      </c>
      <c r="EU633" s="68">
        <v>1.4351320321469601</v>
      </c>
      <c r="EV633" s="78">
        <v>746.41</v>
      </c>
      <c r="EW633" s="78">
        <v>810.66</v>
      </c>
      <c r="EX633" s="78">
        <v>825.23</v>
      </c>
      <c r="EY633" s="78"/>
      <c r="EZ633" s="78"/>
      <c r="FA633" s="79">
        <v>377.84</v>
      </c>
      <c r="FB633" s="65" t="s">
        <v>408</v>
      </c>
      <c r="FC633" s="78">
        <v>759.43</v>
      </c>
      <c r="FD633" s="78">
        <v>770.14</v>
      </c>
      <c r="FE633" s="78">
        <v>730.79</v>
      </c>
      <c r="FF633" s="78"/>
      <c r="FG633" s="78"/>
      <c r="FH633" s="79"/>
      <c r="FI633" s="65" t="s">
        <v>409</v>
      </c>
      <c r="FJ633" s="78">
        <v>766.14</v>
      </c>
      <c r="FK633" s="78">
        <v>794.39</v>
      </c>
      <c r="FL633" s="78">
        <v>516.75</v>
      </c>
      <c r="FM633" s="78">
        <v>579.53</v>
      </c>
      <c r="FN633" s="78"/>
      <c r="FO633" s="79">
        <v>604.16999999999996</v>
      </c>
      <c r="FP633" s="65" t="s">
        <v>410</v>
      </c>
      <c r="FQ633" s="68">
        <v>0.24239486122894199</v>
      </c>
      <c r="FR633" s="78">
        <v>712.56</v>
      </c>
      <c r="FS633" s="78">
        <v>778.81</v>
      </c>
      <c r="FT633" s="78">
        <v>748.58</v>
      </c>
      <c r="FU633" s="78">
        <v>622.78</v>
      </c>
      <c r="FV633" s="78">
        <v>563.59</v>
      </c>
      <c r="FW633" s="79">
        <v>447.98</v>
      </c>
      <c r="FX633" s="65" t="s">
        <v>411</v>
      </c>
      <c r="FY633" s="78">
        <v>792.82</v>
      </c>
      <c r="FZ633" s="78">
        <v>842.55</v>
      </c>
      <c r="GA633" s="78">
        <v>788.84</v>
      </c>
      <c r="GB633" s="78">
        <v>786.12</v>
      </c>
      <c r="GC633" s="78"/>
      <c r="GD633" s="79">
        <v>579.5</v>
      </c>
      <c r="GE633" s="65" t="s">
        <v>412</v>
      </c>
      <c r="GF633" s="68">
        <v>0.22837307024755599</v>
      </c>
      <c r="GG633" s="78">
        <v>679.11</v>
      </c>
      <c r="GH633" s="78">
        <v>766.1</v>
      </c>
      <c r="GI633" s="78">
        <v>625.97</v>
      </c>
      <c r="GJ633" s="78">
        <v>614.32000000000005</v>
      </c>
      <c r="GK633" s="78"/>
      <c r="GL633" s="79">
        <v>491.07</v>
      </c>
      <c r="GM633" s="65" t="s">
        <v>413</v>
      </c>
      <c r="GN633" s="68">
        <v>0.11265067027148799</v>
      </c>
      <c r="GO633" s="78">
        <v>758.59</v>
      </c>
      <c r="GP633" s="78">
        <v>807.25</v>
      </c>
      <c r="GQ633" s="78">
        <v>735.14</v>
      </c>
      <c r="GR633" s="78">
        <v>701.36</v>
      </c>
      <c r="GS633" s="78"/>
      <c r="GT633" s="79"/>
      <c r="GU633" s="65" t="s">
        <v>414</v>
      </c>
      <c r="GV633" s="68">
        <v>1</v>
      </c>
      <c r="GW633" s="78">
        <v>724.5</v>
      </c>
      <c r="GX633" s="78">
        <v>754.96</v>
      </c>
      <c r="GY633" s="78">
        <v>717.01</v>
      </c>
      <c r="GZ633" s="78">
        <v>615</v>
      </c>
      <c r="HA633" s="78"/>
      <c r="HB633" s="79">
        <v>612.02</v>
      </c>
      <c r="HC633" s="65" t="s">
        <v>415</v>
      </c>
      <c r="HD633" s="68">
        <v>1</v>
      </c>
      <c r="HE633" s="78">
        <v>724.83</v>
      </c>
      <c r="HF633" s="78">
        <v>813.95</v>
      </c>
      <c r="HG633" s="78"/>
      <c r="HH633" s="78">
        <v>480.05</v>
      </c>
      <c r="HI633" s="78">
        <v>473.41</v>
      </c>
      <c r="HJ633" s="79">
        <v>422.17</v>
      </c>
      <c r="HK633" s="85" t="s">
        <v>416</v>
      </c>
      <c r="HL633" s="68">
        <v>1.20707345041946</v>
      </c>
      <c r="HM633" s="78">
        <v>698.26</v>
      </c>
      <c r="HN633" s="78">
        <v>770.73</v>
      </c>
      <c r="HO633" s="78">
        <v>737.72</v>
      </c>
      <c r="HP633" s="78"/>
      <c r="HQ633" s="78"/>
      <c r="HR633" s="79"/>
    </row>
    <row r="634" spans="1:226" x14ac:dyDescent="0.25">
      <c r="A634" s="81">
        <v>40980</v>
      </c>
      <c r="B634" s="82" t="s">
        <v>387</v>
      </c>
      <c r="C634" s="83">
        <v>738.90159899784896</v>
      </c>
      <c r="D634" s="83">
        <v>794.1755777996766</v>
      </c>
      <c r="E634" s="83">
        <v>753.96483732781928</v>
      </c>
      <c r="F634" s="83">
        <v>644.81959463306191</v>
      </c>
      <c r="G634" s="83">
        <v>562.94510869565215</v>
      </c>
      <c r="H634" s="84">
        <v>517.1254940883673</v>
      </c>
      <c r="I634" s="82" t="s">
        <v>388</v>
      </c>
      <c r="J634" s="83">
        <v>757.31776016683079</v>
      </c>
      <c r="K634" s="83">
        <v>801.52870436729518</v>
      </c>
      <c r="L634" s="83">
        <v>753.21006939785627</v>
      </c>
      <c r="M634" s="83">
        <v>643.09089090393286</v>
      </c>
      <c r="N634" s="83"/>
      <c r="O634" s="84">
        <v>581.64489875832624</v>
      </c>
      <c r="P634" s="65" t="s">
        <v>389</v>
      </c>
      <c r="Q634" s="78">
        <v>701.25</v>
      </c>
      <c r="R634" s="78">
        <v>761.79</v>
      </c>
      <c r="S634" s="78">
        <v>753.14</v>
      </c>
      <c r="T634" s="78">
        <v>621</v>
      </c>
      <c r="U634" s="78"/>
      <c r="V634" s="79"/>
      <c r="W634" s="65" t="s">
        <v>390</v>
      </c>
      <c r="X634" s="78">
        <v>744.69</v>
      </c>
      <c r="Y634" s="78">
        <v>771.4</v>
      </c>
      <c r="Z634" s="78">
        <v>731.84</v>
      </c>
      <c r="AA634" s="78">
        <v>571.76</v>
      </c>
      <c r="AB634" s="78"/>
      <c r="AC634" s="79">
        <v>664.46</v>
      </c>
      <c r="AD634" s="65" t="s">
        <v>391</v>
      </c>
      <c r="AE634" s="68">
        <v>0.51129972389814904</v>
      </c>
      <c r="AF634" s="78">
        <v>704.57</v>
      </c>
      <c r="AG634" s="78">
        <v>739.34</v>
      </c>
      <c r="AH634" s="78">
        <v>760.81</v>
      </c>
      <c r="AI634" s="78"/>
      <c r="AJ634" s="78"/>
      <c r="AK634" s="79">
        <v>475.33</v>
      </c>
      <c r="AL634" s="69" t="s">
        <v>392</v>
      </c>
      <c r="AM634" s="70">
        <v>1</v>
      </c>
      <c r="AN634" s="78">
        <v>778.39</v>
      </c>
      <c r="AO634" s="78">
        <v>832.1</v>
      </c>
      <c r="AP634" s="78">
        <v>791.96</v>
      </c>
      <c r="AQ634" s="78">
        <v>714.01</v>
      </c>
      <c r="AR634" s="78"/>
      <c r="AS634" s="79"/>
      <c r="AT634" s="65" t="s">
        <v>393</v>
      </c>
      <c r="AU634" s="68">
        <v>4.0711639457721001E-2</v>
      </c>
      <c r="AV634" s="78">
        <v>719.41</v>
      </c>
      <c r="AW634" s="78">
        <v>808.5</v>
      </c>
      <c r="AX634" s="78">
        <v>731.35</v>
      </c>
      <c r="AY634" s="78">
        <v>445.14</v>
      </c>
      <c r="AZ634" s="78"/>
      <c r="BA634" s="79">
        <v>530.20000000000005</v>
      </c>
      <c r="BB634" s="65" t="s">
        <v>394</v>
      </c>
      <c r="BC634" s="78">
        <v>757.26</v>
      </c>
      <c r="BD634" s="78">
        <v>818.68</v>
      </c>
      <c r="BE634" s="78">
        <v>728.65</v>
      </c>
      <c r="BF634" s="78"/>
      <c r="BG634" s="78"/>
      <c r="BH634" s="79">
        <v>560.94000000000005</v>
      </c>
      <c r="BI634" s="65" t="s">
        <v>395</v>
      </c>
      <c r="BJ634" s="68">
        <v>0.134502609350621</v>
      </c>
      <c r="BK634" s="78">
        <v>815.35</v>
      </c>
      <c r="BL634" s="78">
        <v>824.64</v>
      </c>
      <c r="BM634" s="78">
        <v>880.08</v>
      </c>
      <c r="BN634" s="78">
        <v>693.5</v>
      </c>
      <c r="BO634" s="78"/>
      <c r="BP634" s="79"/>
      <c r="BQ634" s="65" t="s">
        <v>396</v>
      </c>
      <c r="BR634" s="68">
        <v>1</v>
      </c>
      <c r="BS634" s="78">
        <v>739.73</v>
      </c>
      <c r="BT634" s="78">
        <v>776.25</v>
      </c>
      <c r="BU634" s="78">
        <v>778.22</v>
      </c>
      <c r="BV634" s="78"/>
      <c r="BW634" s="78"/>
      <c r="BX634" s="79">
        <v>567.58000000000004</v>
      </c>
      <c r="BY634" s="65" t="s">
        <v>397</v>
      </c>
      <c r="BZ634" s="78">
        <v>780.23</v>
      </c>
      <c r="CA634" s="78">
        <v>824.39</v>
      </c>
      <c r="CB634" s="78">
        <v>731.69</v>
      </c>
      <c r="CC634" s="78">
        <v>607.95000000000005</v>
      </c>
      <c r="CD634" s="78"/>
      <c r="CE634" s="79">
        <v>610.5</v>
      </c>
      <c r="CF634" s="65" t="s">
        <v>398</v>
      </c>
      <c r="CG634" s="78">
        <v>734.02</v>
      </c>
      <c r="CH634" s="78">
        <v>829.07</v>
      </c>
      <c r="CI634" s="78">
        <v>790.72</v>
      </c>
      <c r="CJ634" s="78"/>
      <c r="CK634" s="78"/>
      <c r="CL634" s="79"/>
      <c r="CM634" s="65" t="s">
        <v>399</v>
      </c>
      <c r="CN634" s="78">
        <v>742.93</v>
      </c>
      <c r="CO634" s="78">
        <v>762.67</v>
      </c>
      <c r="CP634" s="78">
        <v>789.05</v>
      </c>
      <c r="CQ634" s="78">
        <v>637.14</v>
      </c>
      <c r="CR634" s="78"/>
      <c r="CS634" s="79">
        <v>688.68</v>
      </c>
      <c r="CT634" s="65" t="s">
        <v>400</v>
      </c>
      <c r="CU634" s="78">
        <v>761.42</v>
      </c>
      <c r="CV634" s="78">
        <v>848.71</v>
      </c>
      <c r="CW634" s="78">
        <v>768.51</v>
      </c>
      <c r="CX634" s="78">
        <v>674.81</v>
      </c>
      <c r="CY634" s="78"/>
      <c r="CZ634" s="79"/>
      <c r="DA634" s="82"/>
      <c r="DB634" s="68"/>
      <c r="DC634" s="78"/>
      <c r="DD634" s="78"/>
      <c r="DE634" s="78"/>
      <c r="DF634" s="78"/>
      <c r="DG634" s="78"/>
      <c r="DH634" s="79"/>
      <c r="DI634" s="65" t="s">
        <v>402</v>
      </c>
      <c r="DJ634" s="68">
        <v>3.4073872154831699E-3</v>
      </c>
      <c r="DK634" s="78">
        <v>733.6</v>
      </c>
      <c r="DL634" s="78">
        <v>779.65</v>
      </c>
      <c r="DM634" s="78">
        <v>779.65</v>
      </c>
      <c r="DN634" s="78">
        <v>612.27</v>
      </c>
      <c r="DO634" s="78"/>
      <c r="DP634" s="79">
        <v>572.87</v>
      </c>
      <c r="DQ634" s="65" t="s">
        <v>403</v>
      </c>
      <c r="DR634" s="78">
        <v>662.85</v>
      </c>
      <c r="DS634" s="78">
        <v>759.13</v>
      </c>
      <c r="DT634" s="78">
        <v>876.3</v>
      </c>
      <c r="DU634" s="78">
        <v>843.95</v>
      </c>
      <c r="DV634" s="78"/>
      <c r="DW634" s="79"/>
      <c r="DX634" s="65" t="s">
        <v>404</v>
      </c>
      <c r="DY634" s="78">
        <v>786.41</v>
      </c>
      <c r="DZ634" s="78">
        <v>830.55</v>
      </c>
      <c r="EA634" s="78">
        <v>829.61</v>
      </c>
      <c r="EB634" s="78">
        <v>669.64</v>
      </c>
      <c r="EC634" s="78"/>
      <c r="ED634" s="79">
        <v>579.37</v>
      </c>
      <c r="EE634" s="65" t="s">
        <v>405</v>
      </c>
      <c r="EF634" s="68">
        <v>0.28962001853568098</v>
      </c>
      <c r="EG634" s="78">
        <v>718.54</v>
      </c>
      <c r="EH634" s="78">
        <v>807.89</v>
      </c>
      <c r="EI634" s="78">
        <v>734.02</v>
      </c>
      <c r="EJ634" s="78"/>
      <c r="EK634" s="78">
        <v>532.53</v>
      </c>
      <c r="EL634" s="79">
        <v>381.01</v>
      </c>
      <c r="EM634" s="65" t="s">
        <v>406</v>
      </c>
      <c r="EN634" s="78">
        <v>768.2</v>
      </c>
      <c r="EO634" s="78">
        <v>782.1</v>
      </c>
      <c r="EP634" s="78">
        <v>741.09</v>
      </c>
      <c r="EQ634" s="78"/>
      <c r="ER634" s="78"/>
      <c r="ES634" s="79">
        <v>635.54</v>
      </c>
      <c r="ET634" s="65" t="s">
        <v>407</v>
      </c>
      <c r="EU634" s="68">
        <v>1.4355440712029901</v>
      </c>
      <c r="EV634" s="78">
        <v>728.98</v>
      </c>
      <c r="EW634" s="78">
        <v>799.12</v>
      </c>
      <c r="EX634" s="78">
        <v>813.7</v>
      </c>
      <c r="EY634" s="78"/>
      <c r="EZ634" s="78"/>
      <c r="FA634" s="79">
        <v>377.95</v>
      </c>
      <c r="FB634" s="65" t="s">
        <v>408</v>
      </c>
      <c r="FC634" s="78">
        <v>759.43</v>
      </c>
      <c r="FD634" s="78">
        <v>770.14</v>
      </c>
      <c r="FE634" s="78">
        <v>730.79</v>
      </c>
      <c r="FF634" s="78"/>
      <c r="FG634" s="78"/>
      <c r="FH634" s="79"/>
      <c r="FI634" s="65" t="s">
        <v>409</v>
      </c>
      <c r="FJ634" s="78">
        <v>751.86</v>
      </c>
      <c r="FK634" s="78">
        <v>783.47</v>
      </c>
      <c r="FL634" s="78">
        <v>505.83</v>
      </c>
      <c r="FM634" s="78">
        <v>574.53</v>
      </c>
      <c r="FN634" s="78"/>
      <c r="FO634" s="79">
        <v>599.13</v>
      </c>
      <c r="FP634" s="65" t="s">
        <v>410</v>
      </c>
      <c r="FQ634" s="68">
        <v>0.24333860566978999</v>
      </c>
      <c r="FR634" s="78">
        <v>720.74</v>
      </c>
      <c r="FS634" s="78">
        <v>781.72</v>
      </c>
      <c r="FT634" s="78">
        <v>760.94</v>
      </c>
      <c r="FU634" s="78">
        <v>625.76</v>
      </c>
      <c r="FV634" s="78">
        <v>565.15</v>
      </c>
      <c r="FW634" s="79">
        <v>447.63</v>
      </c>
      <c r="FX634" s="65" t="s">
        <v>411</v>
      </c>
      <c r="FY634" s="78">
        <v>771.68</v>
      </c>
      <c r="FZ634" s="78">
        <v>828.73</v>
      </c>
      <c r="GA634" s="78">
        <v>780.71</v>
      </c>
      <c r="GB634" s="78">
        <v>769.31</v>
      </c>
      <c r="GC634" s="78"/>
      <c r="GD634" s="79">
        <v>572.99</v>
      </c>
      <c r="GE634" s="65" t="s">
        <v>412</v>
      </c>
      <c r="GF634" s="68">
        <v>0.22960530847473201</v>
      </c>
      <c r="GG634" s="78">
        <v>682.78</v>
      </c>
      <c r="GH634" s="78">
        <v>770.83</v>
      </c>
      <c r="GI634" s="78">
        <v>606.16</v>
      </c>
      <c r="GJ634" s="78">
        <v>596.32000000000005</v>
      </c>
      <c r="GK634" s="78"/>
      <c r="GL634" s="79">
        <v>498.84</v>
      </c>
      <c r="GM634" s="65" t="s">
        <v>413</v>
      </c>
      <c r="GN634" s="68">
        <v>0.111967036904335</v>
      </c>
      <c r="GO634" s="78">
        <v>745.03</v>
      </c>
      <c r="GP634" s="78">
        <v>805.94</v>
      </c>
      <c r="GQ634" s="78">
        <v>720.55</v>
      </c>
      <c r="GR634" s="78">
        <v>692.96</v>
      </c>
      <c r="GS634" s="78"/>
      <c r="GT634" s="79"/>
      <c r="GU634" s="65" t="s">
        <v>414</v>
      </c>
      <c r="GV634" s="68">
        <v>1</v>
      </c>
      <c r="GW634" s="78">
        <v>724.5</v>
      </c>
      <c r="GX634" s="78">
        <v>754.96</v>
      </c>
      <c r="GY634" s="78">
        <v>717.01</v>
      </c>
      <c r="GZ634" s="78">
        <v>615</v>
      </c>
      <c r="HA634" s="78"/>
      <c r="HB634" s="79">
        <v>610.99</v>
      </c>
      <c r="HC634" s="65" t="s">
        <v>415</v>
      </c>
      <c r="HD634" s="68">
        <v>1</v>
      </c>
      <c r="HE634" s="78">
        <v>706.5</v>
      </c>
      <c r="HF634" s="78">
        <v>813.95</v>
      </c>
      <c r="HG634" s="78"/>
      <c r="HH634" s="78">
        <v>480.05</v>
      </c>
      <c r="HI634" s="78">
        <v>473.41</v>
      </c>
      <c r="HJ634" s="79">
        <v>423.83</v>
      </c>
      <c r="HK634" s="85" t="s">
        <v>416</v>
      </c>
      <c r="HL634" s="68">
        <v>1.1916110581506201</v>
      </c>
      <c r="HM634" s="78">
        <v>678.83</v>
      </c>
      <c r="HN634" s="78">
        <v>750.77</v>
      </c>
      <c r="HO634" s="78">
        <v>716.12</v>
      </c>
      <c r="HP634" s="78"/>
      <c r="HQ634" s="78"/>
      <c r="HR634" s="79"/>
    </row>
    <row r="635" spans="1:226" x14ac:dyDescent="0.25">
      <c r="A635" s="81">
        <v>40973</v>
      </c>
      <c r="B635" s="82" t="s">
        <v>387</v>
      </c>
      <c r="C635" s="83">
        <v>729.75341757960609</v>
      </c>
      <c r="D635" s="83">
        <v>788.7044699917401</v>
      </c>
      <c r="E635" s="83">
        <v>751.00917112897446</v>
      </c>
      <c r="F635" s="83">
        <v>628.30931025813425</v>
      </c>
      <c r="G635" s="83">
        <v>561.17168478260862</v>
      </c>
      <c r="H635" s="84">
        <v>510.82102546747893</v>
      </c>
      <c r="I635" s="82" t="s">
        <v>388</v>
      </c>
      <c r="J635" s="83">
        <v>747.2468030575069</v>
      </c>
      <c r="K635" s="83">
        <v>795.93566826220001</v>
      </c>
      <c r="L635" s="83">
        <v>750.80097555377336</v>
      </c>
      <c r="M635" s="83">
        <v>625.64605315388269</v>
      </c>
      <c r="N635" s="83"/>
      <c r="O635" s="84">
        <v>566.79189421828823</v>
      </c>
      <c r="P635" s="65" t="s">
        <v>389</v>
      </c>
      <c r="Q635" s="78">
        <v>683.75</v>
      </c>
      <c r="R635" s="78">
        <v>750.13</v>
      </c>
      <c r="S635" s="78">
        <v>741.08</v>
      </c>
      <c r="T635" s="78">
        <v>600</v>
      </c>
      <c r="U635" s="78"/>
      <c r="V635" s="79"/>
      <c r="W635" s="65" t="s">
        <v>390</v>
      </c>
      <c r="X635" s="78">
        <v>757.75</v>
      </c>
      <c r="Y635" s="78">
        <v>809.25</v>
      </c>
      <c r="Z635" s="78">
        <v>731.84</v>
      </c>
      <c r="AA635" s="78">
        <v>554</v>
      </c>
      <c r="AB635" s="78"/>
      <c r="AC635" s="79">
        <v>653.72</v>
      </c>
      <c r="AD635" s="65" t="s">
        <v>391</v>
      </c>
      <c r="AE635" s="68">
        <v>0.51129972389814904</v>
      </c>
      <c r="AF635" s="78">
        <v>681.05</v>
      </c>
      <c r="AG635" s="78">
        <v>713.26</v>
      </c>
      <c r="AH635" s="78">
        <v>734.74</v>
      </c>
      <c r="AI635" s="78"/>
      <c r="AJ635" s="78"/>
      <c r="AK635" s="79">
        <v>491.92</v>
      </c>
      <c r="AL635" s="69" t="s">
        <v>392</v>
      </c>
      <c r="AM635" s="70">
        <v>1</v>
      </c>
      <c r="AN635" s="78">
        <v>765.15</v>
      </c>
      <c r="AO635" s="78">
        <v>815.4</v>
      </c>
      <c r="AP635" s="78">
        <v>781.03</v>
      </c>
      <c r="AQ635" s="78">
        <v>710.33</v>
      </c>
      <c r="AR635" s="78"/>
      <c r="AS635" s="79"/>
      <c r="AT635" s="65" t="s">
        <v>393</v>
      </c>
      <c r="AU635" s="68">
        <v>4.0355125100887797E-2</v>
      </c>
      <c r="AV635" s="78">
        <v>708.1</v>
      </c>
      <c r="AW635" s="78">
        <v>799.64</v>
      </c>
      <c r="AX635" s="78">
        <v>716.84</v>
      </c>
      <c r="AY635" s="78">
        <v>440.48</v>
      </c>
      <c r="AZ635" s="78"/>
      <c r="BA635" s="79">
        <v>513.08000000000004</v>
      </c>
      <c r="BB635" s="65" t="s">
        <v>394</v>
      </c>
      <c r="BC635" s="78">
        <v>760.63</v>
      </c>
      <c r="BD635" s="78">
        <v>818.68</v>
      </c>
      <c r="BE635" s="78">
        <v>729.81</v>
      </c>
      <c r="BF635" s="78"/>
      <c r="BG635" s="78"/>
      <c r="BH635" s="79">
        <v>565.30999999999995</v>
      </c>
      <c r="BI635" s="65" t="s">
        <v>395</v>
      </c>
      <c r="BJ635" s="68">
        <v>0.134515274209386</v>
      </c>
      <c r="BK635" s="78">
        <v>799.29</v>
      </c>
      <c r="BL635" s="78">
        <v>804.27</v>
      </c>
      <c r="BM635" s="78">
        <v>859.71</v>
      </c>
      <c r="BN635" s="78">
        <v>673.38</v>
      </c>
      <c r="BO635" s="78"/>
      <c r="BP635" s="79"/>
      <c r="BQ635" s="65" t="s">
        <v>396</v>
      </c>
      <c r="BR635" s="68">
        <v>1</v>
      </c>
      <c r="BS635" s="78">
        <v>727.23</v>
      </c>
      <c r="BT635" s="78">
        <v>780.41</v>
      </c>
      <c r="BU635" s="78">
        <v>772.38</v>
      </c>
      <c r="BV635" s="78"/>
      <c r="BW635" s="78"/>
      <c r="BX635" s="79">
        <v>567.58000000000004</v>
      </c>
      <c r="BY635" s="65" t="s">
        <v>397</v>
      </c>
      <c r="BZ635" s="78">
        <v>768.3</v>
      </c>
      <c r="CA635" s="78">
        <v>802.3</v>
      </c>
      <c r="CB635" s="78">
        <v>728.63</v>
      </c>
      <c r="CC635" s="78">
        <v>586.33000000000004</v>
      </c>
      <c r="CD635" s="78"/>
      <c r="CE635" s="79">
        <v>607.63</v>
      </c>
      <c r="CF635" s="65" t="s">
        <v>398</v>
      </c>
      <c r="CG635" s="78">
        <v>725.08</v>
      </c>
      <c r="CH635" s="78">
        <v>822.57</v>
      </c>
      <c r="CI635" s="78">
        <v>773.65</v>
      </c>
      <c r="CJ635" s="78"/>
      <c r="CK635" s="78"/>
      <c r="CL635" s="79"/>
      <c r="CM635" s="65" t="s">
        <v>399</v>
      </c>
      <c r="CN635" s="78">
        <v>732.68</v>
      </c>
      <c r="CO635" s="78">
        <v>757.3</v>
      </c>
      <c r="CP635" s="78">
        <v>785.69</v>
      </c>
      <c r="CQ635" s="78">
        <v>622.04999999999995</v>
      </c>
      <c r="CR635" s="78"/>
      <c r="CS635" s="79">
        <v>678.17</v>
      </c>
      <c r="CT635" s="65" t="s">
        <v>400</v>
      </c>
      <c r="CU635" s="78">
        <v>758.42</v>
      </c>
      <c r="CV635" s="78">
        <v>848.13</v>
      </c>
      <c r="CW635" s="78">
        <v>771.15</v>
      </c>
      <c r="CX635" s="78">
        <v>653.16999999999996</v>
      </c>
      <c r="CY635" s="78"/>
      <c r="CZ635" s="79"/>
      <c r="DA635" s="82"/>
      <c r="DB635" s="68"/>
      <c r="DC635" s="78"/>
      <c r="DD635" s="78"/>
      <c r="DE635" s="78"/>
      <c r="DF635" s="78"/>
      <c r="DG635" s="78"/>
      <c r="DH635" s="79"/>
      <c r="DI635" s="65" t="s">
        <v>402</v>
      </c>
      <c r="DJ635" s="68">
        <v>3.4333585112957502E-3</v>
      </c>
      <c r="DK635" s="78">
        <v>725.24</v>
      </c>
      <c r="DL635" s="78">
        <v>795.99</v>
      </c>
      <c r="DM635" s="78">
        <v>795.99</v>
      </c>
      <c r="DN635" s="78">
        <v>615.47</v>
      </c>
      <c r="DO635" s="78"/>
      <c r="DP635" s="79">
        <v>576.08000000000004</v>
      </c>
      <c r="DQ635" s="65" t="s">
        <v>403</v>
      </c>
      <c r="DR635" s="78">
        <v>610</v>
      </c>
      <c r="DS635" s="78">
        <v>711.89</v>
      </c>
      <c r="DT635" s="78">
        <v>856.98</v>
      </c>
      <c r="DU635" s="78">
        <v>820.38</v>
      </c>
      <c r="DV635" s="78"/>
      <c r="DW635" s="79"/>
      <c r="DX635" s="65" t="s">
        <v>404</v>
      </c>
      <c r="DY635" s="78">
        <v>759.62</v>
      </c>
      <c r="DZ635" s="78">
        <v>825.13</v>
      </c>
      <c r="EA635" s="78">
        <v>813.05</v>
      </c>
      <c r="EB635" s="78">
        <v>659.96</v>
      </c>
      <c r="EC635" s="78"/>
      <c r="ED635" s="79">
        <v>553.47</v>
      </c>
      <c r="EE635" s="65" t="s">
        <v>405</v>
      </c>
      <c r="EF635" s="68">
        <v>0.28962001853568098</v>
      </c>
      <c r="EG635" s="78">
        <v>715.66</v>
      </c>
      <c r="EH635" s="78">
        <v>806.68</v>
      </c>
      <c r="EI635" s="78">
        <v>710.33</v>
      </c>
      <c r="EJ635" s="78"/>
      <c r="EK635" s="78">
        <v>523.08000000000004</v>
      </c>
      <c r="EL635" s="79">
        <v>379.81</v>
      </c>
      <c r="EM635" s="65" t="s">
        <v>406</v>
      </c>
      <c r="EN635" s="78">
        <v>749.84</v>
      </c>
      <c r="EO635" s="78">
        <v>782.1</v>
      </c>
      <c r="EP635" s="78">
        <v>728.46</v>
      </c>
      <c r="EQ635" s="78"/>
      <c r="ER635" s="78"/>
      <c r="ES635" s="79">
        <v>619.52</v>
      </c>
      <c r="ET635" s="65" t="s">
        <v>407</v>
      </c>
      <c r="EU635" s="68">
        <v>1.4326647564469901</v>
      </c>
      <c r="EV635" s="78">
        <v>727.52</v>
      </c>
      <c r="EW635" s="78">
        <v>798.7</v>
      </c>
      <c r="EX635" s="78">
        <v>813.24</v>
      </c>
      <c r="EY635" s="78"/>
      <c r="EZ635" s="78"/>
      <c r="FA635" s="79">
        <v>377.19</v>
      </c>
      <c r="FB635" s="65" t="s">
        <v>408</v>
      </c>
      <c r="FC635" s="78">
        <v>759.43</v>
      </c>
      <c r="FD635" s="78">
        <v>770.14</v>
      </c>
      <c r="FE635" s="78">
        <v>730.79</v>
      </c>
      <c r="FF635" s="78"/>
      <c r="FG635" s="78"/>
      <c r="FH635" s="79"/>
      <c r="FI635" s="65" t="s">
        <v>409</v>
      </c>
      <c r="FJ635" s="78">
        <v>735.05</v>
      </c>
      <c r="FK635" s="78">
        <v>779.27</v>
      </c>
      <c r="FL635" s="78">
        <v>495.74</v>
      </c>
      <c r="FM635" s="78">
        <v>560.53</v>
      </c>
      <c r="FN635" s="78"/>
      <c r="FO635" s="79">
        <v>594.08000000000004</v>
      </c>
      <c r="FP635" s="65" t="s">
        <v>410</v>
      </c>
      <c r="FQ635" s="68">
        <v>0.24236548715462899</v>
      </c>
      <c r="FR635" s="78">
        <v>712.47</v>
      </c>
      <c r="FS635" s="78">
        <v>778.71</v>
      </c>
      <c r="FT635" s="78">
        <v>748.49</v>
      </c>
      <c r="FU635" s="78">
        <v>622.70000000000005</v>
      </c>
      <c r="FV635" s="78">
        <v>563.52</v>
      </c>
      <c r="FW635" s="79">
        <v>447.93</v>
      </c>
      <c r="FX635" s="65" t="s">
        <v>411</v>
      </c>
      <c r="FY635" s="78">
        <v>762.73</v>
      </c>
      <c r="FZ635" s="78">
        <v>825.48</v>
      </c>
      <c r="GA635" s="78">
        <v>775.02</v>
      </c>
      <c r="GB635" s="78">
        <v>765.77</v>
      </c>
      <c r="GC635" s="78"/>
      <c r="GD635" s="79">
        <v>564.86</v>
      </c>
      <c r="GE635" s="65" t="s">
        <v>412</v>
      </c>
      <c r="GF635" s="68">
        <v>0.22986920442268299</v>
      </c>
      <c r="GG635" s="78">
        <v>681.08</v>
      </c>
      <c r="GH635" s="78">
        <v>768.99</v>
      </c>
      <c r="GI635" s="78">
        <v>626.05999999999995</v>
      </c>
      <c r="GJ635" s="78">
        <v>590.76</v>
      </c>
      <c r="GK635" s="78"/>
      <c r="GL635" s="79">
        <v>499.04</v>
      </c>
      <c r="GM635" s="65" t="s">
        <v>413</v>
      </c>
      <c r="GN635" s="68">
        <v>0.11314521056323699</v>
      </c>
      <c r="GO635" s="78">
        <v>721.19</v>
      </c>
      <c r="GP635" s="78">
        <v>774.59</v>
      </c>
      <c r="GQ635" s="78">
        <v>708.04</v>
      </c>
      <c r="GR635" s="78">
        <v>679.55</v>
      </c>
      <c r="GS635" s="78"/>
      <c r="GT635" s="79"/>
      <c r="GU635" s="65" t="s">
        <v>414</v>
      </c>
      <c r="GV635" s="68">
        <v>1</v>
      </c>
      <c r="GW635" s="78">
        <v>703.66</v>
      </c>
      <c r="GX635" s="78">
        <v>748.29</v>
      </c>
      <c r="GY635" s="78">
        <v>714.51</v>
      </c>
      <c r="GZ635" s="78">
        <v>615</v>
      </c>
      <c r="HA635" s="78"/>
      <c r="HB635" s="79">
        <v>576.22</v>
      </c>
      <c r="HC635" s="65" t="s">
        <v>415</v>
      </c>
      <c r="HD635" s="68">
        <v>1</v>
      </c>
      <c r="HE635" s="78">
        <v>706.5</v>
      </c>
      <c r="HF635" s="78">
        <v>813.12</v>
      </c>
      <c r="HG635" s="78"/>
      <c r="HH635" s="78">
        <v>480.05</v>
      </c>
      <c r="HI635" s="78">
        <v>473.41</v>
      </c>
      <c r="HJ635" s="79">
        <v>412.17</v>
      </c>
      <c r="HK635" s="85" t="s">
        <v>416</v>
      </c>
      <c r="HL635" s="68">
        <v>1.1981069909542901</v>
      </c>
      <c r="HM635" s="78">
        <v>676.56</v>
      </c>
      <c r="HN635" s="78">
        <v>750.53</v>
      </c>
      <c r="HO635" s="78">
        <v>711.02</v>
      </c>
      <c r="HP635" s="78"/>
      <c r="HQ635" s="78"/>
      <c r="HR635" s="79"/>
    </row>
    <row r="636" spans="1:226" x14ac:dyDescent="0.25">
      <c r="A636" s="81">
        <v>40966</v>
      </c>
      <c r="B636" s="82" t="s">
        <v>387</v>
      </c>
      <c r="C636" s="83">
        <v>720.17669778627305</v>
      </c>
      <c r="D636" s="83">
        <v>787.65879340269419</v>
      </c>
      <c r="E636" s="83">
        <v>762.667725526244</v>
      </c>
      <c r="F636" s="83">
        <v>626.7623206986118</v>
      </c>
      <c r="G636" s="83">
        <v>551.73548913043476</v>
      </c>
      <c r="H636" s="84">
        <v>501.55252531121772</v>
      </c>
      <c r="I636" s="82" t="s">
        <v>388</v>
      </c>
      <c r="J636" s="83">
        <v>738.57309484220684</v>
      </c>
      <c r="K636" s="83">
        <v>796.80726253754278</v>
      </c>
      <c r="L636" s="83">
        <v>762.63411436582385</v>
      </c>
      <c r="M636" s="83">
        <v>629.16614057121183</v>
      </c>
      <c r="N636" s="83"/>
      <c r="O636" s="84">
        <v>551.59747347885786</v>
      </c>
      <c r="P636" s="65" t="s">
        <v>389</v>
      </c>
      <c r="Q636" s="78">
        <v>671.25</v>
      </c>
      <c r="R636" s="78">
        <v>747.63</v>
      </c>
      <c r="S636" s="78">
        <v>748.35</v>
      </c>
      <c r="T636" s="78">
        <v>600</v>
      </c>
      <c r="U636" s="78"/>
      <c r="V636" s="79"/>
      <c r="W636" s="65" t="s">
        <v>390</v>
      </c>
      <c r="X636" s="78">
        <v>776.26</v>
      </c>
      <c r="Y636" s="78">
        <v>820.41</v>
      </c>
      <c r="Z636" s="78">
        <v>746.47</v>
      </c>
      <c r="AA636" s="78">
        <v>546.96</v>
      </c>
      <c r="AB636" s="78"/>
      <c r="AC636" s="79">
        <v>653.72</v>
      </c>
      <c r="AD636" s="65" t="s">
        <v>391</v>
      </c>
      <c r="AE636" s="68">
        <v>0.51129972389814904</v>
      </c>
      <c r="AF636" s="78">
        <v>696.9</v>
      </c>
      <c r="AG636" s="78">
        <v>726.05</v>
      </c>
      <c r="AH636" s="78">
        <v>747.52</v>
      </c>
      <c r="AI636" s="78"/>
      <c r="AJ636" s="78"/>
      <c r="AK636" s="79">
        <v>491.92</v>
      </c>
      <c r="AL636" s="69" t="s">
        <v>392</v>
      </c>
      <c r="AM636" s="70">
        <v>1</v>
      </c>
      <c r="AN636" s="78">
        <v>764.43</v>
      </c>
      <c r="AO636" s="78">
        <v>814.19</v>
      </c>
      <c r="AP636" s="78">
        <v>779.79</v>
      </c>
      <c r="AQ636" s="78">
        <v>710.41</v>
      </c>
      <c r="AR636" s="78"/>
      <c r="AS636" s="79"/>
      <c r="AT636" s="65" t="s">
        <v>393</v>
      </c>
      <c r="AU636" s="68">
        <v>3.9891495133237601E-2</v>
      </c>
      <c r="AV636" s="78">
        <v>698.5</v>
      </c>
      <c r="AW636" s="78">
        <v>791.15</v>
      </c>
      <c r="AX636" s="78">
        <v>714.79</v>
      </c>
      <c r="AY636" s="78">
        <v>428.16</v>
      </c>
      <c r="AZ636" s="78"/>
      <c r="BA636" s="79">
        <v>504.66</v>
      </c>
      <c r="BB636" s="65" t="s">
        <v>394</v>
      </c>
      <c r="BC636" s="78">
        <v>740.46</v>
      </c>
      <c r="BD636" s="78">
        <v>806.91</v>
      </c>
      <c r="BE636" s="78">
        <v>746.51</v>
      </c>
      <c r="BF636" s="78"/>
      <c r="BG636" s="78"/>
      <c r="BH636" s="79">
        <v>569.67999999999995</v>
      </c>
      <c r="BI636" s="65" t="s">
        <v>395</v>
      </c>
      <c r="BJ636" s="68">
        <v>0.13448090371167301</v>
      </c>
      <c r="BK636" s="78">
        <v>815.22</v>
      </c>
      <c r="BL636" s="78">
        <v>834.19</v>
      </c>
      <c r="BM636" s="78">
        <v>882.09</v>
      </c>
      <c r="BN636" s="78">
        <v>499.46</v>
      </c>
      <c r="BO636" s="78"/>
      <c r="BP636" s="79"/>
      <c r="BQ636" s="65" t="s">
        <v>396</v>
      </c>
      <c r="BR636" s="68">
        <v>1</v>
      </c>
      <c r="BS636" s="78">
        <v>723.06</v>
      </c>
      <c r="BT636" s="78">
        <v>781.25</v>
      </c>
      <c r="BU636" s="78">
        <v>754.88</v>
      </c>
      <c r="BV636" s="78"/>
      <c r="BW636" s="78"/>
      <c r="BX636" s="79">
        <v>567.58000000000004</v>
      </c>
      <c r="BY636" s="65" t="s">
        <v>397</v>
      </c>
      <c r="BZ636" s="78">
        <v>768.15</v>
      </c>
      <c r="CA636" s="78">
        <v>813.35</v>
      </c>
      <c r="CB636" s="78">
        <v>732.27</v>
      </c>
      <c r="CC636" s="78">
        <v>606.72</v>
      </c>
      <c r="CD636" s="78"/>
      <c r="CE636" s="79">
        <v>587.53</v>
      </c>
      <c r="CF636" s="65" t="s">
        <v>398</v>
      </c>
      <c r="CG636" s="78">
        <v>718.58</v>
      </c>
      <c r="CH636" s="78">
        <v>826.63</v>
      </c>
      <c r="CI636" s="78">
        <v>781.78</v>
      </c>
      <c r="CJ636" s="78"/>
      <c r="CK636" s="78"/>
      <c r="CL636" s="79"/>
      <c r="CM636" s="65" t="s">
        <v>399</v>
      </c>
      <c r="CN636" s="78">
        <v>733.15</v>
      </c>
      <c r="CO636" s="78">
        <v>765.18</v>
      </c>
      <c r="CP636" s="78">
        <v>792.73</v>
      </c>
      <c r="CQ636" s="78">
        <v>615.94000000000005</v>
      </c>
      <c r="CR636" s="78"/>
      <c r="CS636" s="79">
        <v>673.13</v>
      </c>
      <c r="CT636" s="65" t="s">
        <v>400</v>
      </c>
      <c r="CU636" s="78">
        <v>749.42</v>
      </c>
      <c r="CV636" s="78">
        <v>843.89</v>
      </c>
      <c r="CW636" s="78">
        <v>769.3</v>
      </c>
      <c r="CX636" s="78">
        <v>654.29</v>
      </c>
      <c r="CY636" s="78"/>
      <c r="CZ636" s="79"/>
      <c r="DA636" s="82"/>
      <c r="DB636" s="68"/>
      <c r="DC636" s="78"/>
      <c r="DD636" s="78"/>
      <c r="DE636" s="78"/>
      <c r="DF636" s="78"/>
      <c r="DG636" s="78"/>
      <c r="DH636" s="79"/>
      <c r="DI636" s="65" t="s">
        <v>402</v>
      </c>
      <c r="DJ636" s="68">
        <v>3.4278271004010599E-3</v>
      </c>
      <c r="DK636" s="78">
        <v>724.86</v>
      </c>
      <c r="DL636" s="78">
        <v>795.34</v>
      </c>
      <c r="DM636" s="78">
        <v>795.34</v>
      </c>
      <c r="DN636" s="78">
        <v>625.91999999999996</v>
      </c>
      <c r="DO636" s="78"/>
      <c r="DP636" s="79">
        <v>560.83000000000004</v>
      </c>
      <c r="DQ636" s="65" t="s">
        <v>403</v>
      </c>
      <c r="DR636" s="78">
        <v>610</v>
      </c>
      <c r="DS636" s="78">
        <v>711.89</v>
      </c>
      <c r="DT636" s="78">
        <v>876.73</v>
      </c>
      <c r="DU636" s="78">
        <v>825.13</v>
      </c>
      <c r="DV636" s="78"/>
      <c r="DW636" s="79"/>
      <c r="DX636" s="65" t="s">
        <v>404</v>
      </c>
      <c r="DY636" s="78">
        <v>755.07</v>
      </c>
      <c r="DZ636" s="78">
        <v>822.46</v>
      </c>
      <c r="EA636" s="78">
        <v>822</v>
      </c>
      <c r="EB636" s="78">
        <v>645.94000000000005</v>
      </c>
      <c r="EC636" s="78"/>
      <c r="ED636" s="79">
        <v>525.32000000000005</v>
      </c>
      <c r="EE636" s="65" t="s">
        <v>405</v>
      </c>
      <c r="EF636" s="68">
        <v>0.28962001853568098</v>
      </c>
      <c r="EG636" s="78">
        <v>713.74</v>
      </c>
      <c r="EH636" s="78">
        <v>805.82</v>
      </c>
      <c r="EI636" s="78">
        <v>747.43</v>
      </c>
      <c r="EJ636" s="78"/>
      <c r="EK636" s="78">
        <v>525.02</v>
      </c>
      <c r="EL636" s="79">
        <v>380.17</v>
      </c>
      <c r="EM636" s="65" t="s">
        <v>406</v>
      </c>
      <c r="EN636" s="78">
        <v>749.84</v>
      </c>
      <c r="EO636" s="78">
        <v>775.15</v>
      </c>
      <c r="EP636" s="78">
        <v>748.81</v>
      </c>
      <c r="EQ636" s="78"/>
      <c r="ER636" s="78"/>
      <c r="ES636" s="79">
        <v>615.17999999999995</v>
      </c>
      <c r="ET636" s="65" t="s">
        <v>407</v>
      </c>
      <c r="EU636" s="68">
        <v>1.431229426077</v>
      </c>
      <c r="EV636" s="78">
        <v>726.79</v>
      </c>
      <c r="EW636" s="78">
        <v>797.9</v>
      </c>
      <c r="EX636" s="78">
        <v>812.42</v>
      </c>
      <c r="EY636" s="78"/>
      <c r="EZ636" s="78"/>
      <c r="FA636" s="79">
        <v>376.81</v>
      </c>
      <c r="FB636" s="65" t="s">
        <v>408</v>
      </c>
      <c r="FC636" s="78">
        <v>734.01</v>
      </c>
      <c r="FD636" s="78">
        <v>761.67</v>
      </c>
      <c r="FE636" s="78">
        <v>730.79</v>
      </c>
      <c r="FF636" s="78"/>
      <c r="FG636" s="78"/>
      <c r="FH636" s="79"/>
      <c r="FI636" s="65" t="s">
        <v>409</v>
      </c>
      <c r="FJ636" s="78">
        <v>728.33</v>
      </c>
      <c r="FK636" s="78">
        <v>779.27</v>
      </c>
      <c r="FL636" s="78">
        <v>504.15</v>
      </c>
      <c r="FM636" s="78">
        <v>553.53</v>
      </c>
      <c r="FN636" s="78"/>
      <c r="FO636" s="79">
        <v>590.72</v>
      </c>
      <c r="FP636" s="65" t="s">
        <v>410</v>
      </c>
      <c r="FQ636" s="68">
        <v>0.23958982222435199</v>
      </c>
      <c r="FR636" s="78">
        <v>698.58</v>
      </c>
      <c r="FS636" s="78">
        <v>768.92</v>
      </c>
      <c r="FT636" s="78">
        <v>753.59</v>
      </c>
      <c r="FU636" s="78">
        <v>615.71</v>
      </c>
      <c r="FV636" s="78">
        <v>554.26</v>
      </c>
      <c r="FW636" s="79">
        <v>443.34</v>
      </c>
      <c r="FX636" s="65" t="s">
        <v>411</v>
      </c>
      <c r="FY636" s="78">
        <v>758.67</v>
      </c>
      <c r="FZ636" s="78">
        <v>824.67</v>
      </c>
      <c r="GA636" s="78">
        <v>771.77</v>
      </c>
      <c r="GB636" s="78">
        <v>756.92</v>
      </c>
      <c r="GC636" s="78"/>
      <c r="GD636" s="79">
        <v>564.04999999999995</v>
      </c>
      <c r="GE636" s="65" t="s">
        <v>412</v>
      </c>
      <c r="GF636" s="68">
        <v>0.229832222477591</v>
      </c>
      <c r="GG636" s="78">
        <v>678.56</v>
      </c>
      <c r="GH636" s="78">
        <v>766.49</v>
      </c>
      <c r="GI636" s="78">
        <v>620.54999999999995</v>
      </c>
      <c r="GJ636" s="78">
        <v>609.05999999999995</v>
      </c>
      <c r="GK636" s="78"/>
      <c r="GL636" s="79">
        <v>497.92</v>
      </c>
      <c r="GM636" s="65" t="s">
        <v>413</v>
      </c>
      <c r="GN636" s="68">
        <v>0.113206692779677</v>
      </c>
      <c r="GO636" s="78">
        <v>721.58</v>
      </c>
      <c r="GP636" s="78">
        <v>793.13</v>
      </c>
      <c r="GQ636" s="78">
        <v>717.84</v>
      </c>
      <c r="GR636" s="78">
        <v>674.49</v>
      </c>
      <c r="GS636" s="78"/>
      <c r="GT636" s="79"/>
      <c r="GU636" s="65" t="s">
        <v>414</v>
      </c>
      <c r="GV636" s="68">
        <v>1</v>
      </c>
      <c r="GW636" s="78">
        <v>703.66</v>
      </c>
      <c r="GX636" s="78">
        <v>748.29</v>
      </c>
      <c r="GY636" s="78">
        <v>714.51</v>
      </c>
      <c r="GZ636" s="78">
        <v>595</v>
      </c>
      <c r="HA636" s="78"/>
      <c r="HB636" s="79">
        <v>576.22</v>
      </c>
      <c r="HC636" s="65" t="s">
        <v>415</v>
      </c>
      <c r="HD636" s="68">
        <v>1</v>
      </c>
      <c r="HE636" s="78">
        <v>700.66</v>
      </c>
      <c r="HF636" s="78">
        <v>811.45</v>
      </c>
      <c r="HG636" s="78"/>
      <c r="HH636" s="78">
        <v>445.05</v>
      </c>
      <c r="HI636" s="78">
        <v>438.41</v>
      </c>
      <c r="HJ636" s="79">
        <v>412.17</v>
      </c>
      <c r="HK636" s="85" t="s">
        <v>416</v>
      </c>
      <c r="HL636" s="68">
        <v>1.1834319526627199</v>
      </c>
      <c r="HM636" s="78">
        <v>657.51</v>
      </c>
      <c r="HN636" s="78">
        <v>733.53</v>
      </c>
      <c r="HO636" s="78">
        <v>708.43</v>
      </c>
      <c r="HP636" s="78"/>
      <c r="HQ636" s="78"/>
      <c r="HR636" s="79"/>
    </row>
    <row r="637" spans="1:226" x14ac:dyDescent="0.25">
      <c r="A637" s="81">
        <v>40959</v>
      </c>
      <c r="B637" s="82" t="s">
        <v>387</v>
      </c>
      <c r="C637" s="83">
        <v>713.89783875752369</v>
      </c>
      <c r="D637" s="83">
        <v>783.62645001270357</v>
      </c>
      <c r="E637" s="83">
        <v>762.31757259305607</v>
      </c>
      <c r="F637" s="83">
        <v>621.02627770290951</v>
      </c>
      <c r="G637" s="83">
        <v>550.00201086956508</v>
      </c>
      <c r="H637" s="84">
        <v>500.20450629553733</v>
      </c>
      <c r="I637" s="82" t="s">
        <v>388</v>
      </c>
      <c r="J637" s="83">
        <v>731.85735702766874</v>
      </c>
      <c r="K637" s="83">
        <v>791.94658337666237</v>
      </c>
      <c r="L637" s="83">
        <v>762.36907553280048</v>
      </c>
      <c r="M637" s="83">
        <v>623.87221268149995</v>
      </c>
      <c r="N637" s="83"/>
      <c r="O637" s="84">
        <v>548.04963201248142</v>
      </c>
      <c r="P637" s="65" t="s">
        <v>389</v>
      </c>
      <c r="Q637" s="78">
        <v>667.08</v>
      </c>
      <c r="R637" s="78">
        <v>748.46</v>
      </c>
      <c r="S637" s="78">
        <v>750.24</v>
      </c>
      <c r="T637" s="78">
        <v>590</v>
      </c>
      <c r="U637" s="78"/>
      <c r="V637" s="79"/>
      <c r="W637" s="65" t="s">
        <v>390</v>
      </c>
      <c r="X637" s="78">
        <v>743.7</v>
      </c>
      <c r="Y637" s="78">
        <v>815.04</v>
      </c>
      <c r="Z637" s="78">
        <v>733.25</v>
      </c>
      <c r="AA637" s="78">
        <v>543.09</v>
      </c>
      <c r="AB637" s="78"/>
      <c r="AC637" s="79">
        <v>585.95000000000005</v>
      </c>
      <c r="AD637" s="65" t="s">
        <v>391</v>
      </c>
      <c r="AE637" s="68">
        <v>0.51129972389814904</v>
      </c>
      <c r="AF637" s="78">
        <v>696.9</v>
      </c>
      <c r="AG637" s="78">
        <v>726.05</v>
      </c>
      <c r="AH637" s="78">
        <v>747.52</v>
      </c>
      <c r="AI637" s="78"/>
      <c r="AJ637" s="78"/>
      <c r="AK637" s="79">
        <v>491.92</v>
      </c>
      <c r="AL637" s="69" t="s">
        <v>392</v>
      </c>
      <c r="AM637" s="70">
        <v>1</v>
      </c>
      <c r="AN637" s="78">
        <v>749.23</v>
      </c>
      <c r="AO637" s="78">
        <v>812.07</v>
      </c>
      <c r="AP637" s="78">
        <v>774.84</v>
      </c>
      <c r="AQ637" s="78">
        <v>692.98</v>
      </c>
      <c r="AR637" s="78"/>
      <c r="AS637" s="79"/>
      <c r="AT637" s="65" t="s">
        <v>393</v>
      </c>
      <c r="AU637" s="68">
        <v>4.01493556028426E-2</v>
      </c>
      <c r="AV637" s="78">
        <v>693.95</v>
      </c>
      <c r="AW637" s="78">
        <v>787.8</v>
      </c>
      <c r="AX637" s="78">
        <v>716.57</v>
      </c>
      <c r="AY637" s="78">
        <v>430.24</v>
      </c>
      <c r="AZ637" s="78"/>
      <c r="BA637" s="79">
        <v>505.41</v>
      </c>
      <c r="BB637" s="65" t="s">
        <v>394</v>
      </c>
      <c r="BC637" s="78">
        <v>748.02</v>
      </c>
      <c r="BD637" s="78">
        <v>814.47</v>
      </c>
      <c r="BE637" s="78">
        <v>749.34</v>
      </c>
      <c r="BF637" s="78"/>
      <c r="BG637" s="78"/>
      <c r="BH637" s="79">
        <v>569.67999999999995</v>
      </c>
      <c r="BI637" s="65" t="s">
        <v>395</v>
      </c>
      <c r="BJ637" s="68">
        <v>0.13451889317854701</v>
      </c>
      <c r="BK637" s="78">
        <v>799.31</v>
      </c>
      <c r="BL637" s="78">
        <v>823.66</v>
      </c>
      <c r="BM637" s="78">
        <v>871.57</v>
      </c>
      <c r="BN637" s="78">
        <v>476.73</v>
      </c>
      <c r="BO637" s="78"/>
      <c r="BP637" s="79"/>
      <c r="BQ637" s="65" t="s">
        <v>396</v>
      </c>
      <c r="BR637" s="68">
        <v>1</v>
      </c>
      <c r="BS637" s="78">
        <v>708.9</v>
      </c>
      <c r="BT637" s="78">
        <v>773.75</v>
      </c>
      <c r="BU637" s="78">
        <v>756.55</v>
      </c>
      <c r="BV637" s="78"/>
      <c r="BW637" s="78"/>
      <c r="BX637" s="79">
        <v>559.25</v>
      </c>
      <c r="BY637" s="65" t="s">
        <v>397</v>
      </c>
      <c r="BZ637" s="78">
        <v>753.7</v>
      </c>
      <c r="CA637" s="78">
        <v>809.52</v>
      </c>
      <c r="CB637" s="78">
        <v>723.67</v>
      </c>
      <c r="CC637" s="78">
        <v>602.85</v>
      </c>
      <c r="CD637" s="78"/>
      <c r="CE637" s="79">
        <v>587.53</v>
      </c>
      <c r="CF637" s="65" t="s">
        <v>398</v>
      </c>
      <c r="CG637" s="78">
        <v>712.89</v>
      </c>
      <c r="CH637" s="78">
        <v>825.82</v>
      </c>
      <c r="CI637" s="78">
        <v>778.52</v>
      </c>
      <c r="CJ637" s="78"/>
      <c r="CK637" s="78"/>
      <c r="CL637" s="79"/>
      <c r="CM637" s="65" t="s">
        <v>399</v>
      </c>
      <c r="CN637" s="78">
        <v>708.82</v>
      </c>
      <c r="CO637" s="78">
        <v>749.71</v>
      </c>
      <c r="CP637" s="78">
        <v>799.92</v>
      </c>
      <c r="CQ637" s="78">
        <v>611.36</v>
      </c>
      <c r="CR637" s="78"/>
      <c r="CS637" s="79">
        <v>669.78</v>
      </c>
      <c r="CT637" s="65" t="s">
        <v>400</v>
      </c>
      <c r="CU637" s="78">
        <v>731.74</v>
      </c>
      <c r="CV637" s="78">
        <v>835.06</v>
      </c>
      <c r="CW637" s="78">
        <v>759.6</v>
      </c>
      <c r="CX637" s="78">
        <v>643.49</v>
      </c>
      <c r="CY637" s="78"/>
      <c r="CZ637" s="79"/>
      <c r="DA637" s="82"/>
      <c r="DB637" s="68"/>
      <c r="DC637" s="78"/>
      <c r="DD637" s="78"/>
      <c r="DE637" s="78"/>
      <c r="DF637" s="78"/>
      <c r="DG637" s="78"/>
      <c r="DH637" s="79"/>
      <c r="DI637" s="65" t="s">
        <v>402</v>
      </c>
      <c r="DJ637" s="68">
        <v>3.4794711203897E-3</v>
      </c>
      <c r="DK637" s="78">
        <v>724.82</v>
      </c>
      <c r="DL637" s="78">
        <v>802.43</v>
      </c>
      <c r="DM637" s="78">
        <v>802.43</v>
      </c>
      <c r="DN637" s="78">
        <v>624.74</v>
      </c>
      <c r="DO637" s="78"/>
      <c r="DP637" s="79">
        <v>570.58000000000004</v>
      </c>
      <c r="DQ637" s="65" t="s">
        <v>403</v>
      </c>
      <c r="DR637" s="78">
        <v>610</v>
      </c>
      <c r="DS637" s="78">
        <v>711.89</v>
      </c>
      <c r="DT637" s="78">
        <v>874.44</v>
      </c>
      <c r="DU637" s="78">
        <v>816.43</v>
      </c>
      <c r="DV637" s="78"/>
      <c r="DW637" s="79"/>
      <c r="DX637" s="65" t="s">
        <v>404</v>
      </c>
      <c r="DY637" s="78">
        <v>744.14</v>
      </c>
      <c r="DZ637" s="78">
        <v>813.49</v>
      </c>
      <c r="EA637" s="78">
        <v>817.46</v>
      </c>
      <c r="EB637" s="78">
        <v>646.45000000000005</v>
      </c>
      <c r="EC637" s="78"/>
      <c r="ED637" s="79">
        <v>524.9</v>
      </c>
      <c r="EE637" s="65" t="s">
        <v>405</v>
      </c>
      <c r="EF637" s="68">
        <v>0.28962001853568098</v>
      </c>
      <c r="EG637" s="78">
        <v>707.56</v>
      </c>
      <c r="EH637" s="78">
        <v>801.88</v>
      </c>
      <c r="EI637" s="78">
        <v>743.6</v>
      </c>
      <c r="EJ637" s="78"/>
      <c r="EK637" s="78">
        <v>521.39</v>
      </c>
      <c r="EL637" s="79">
        <v>387.47</v>
      </c>
      <c r="EM637" s="65" t="s">
        <v>406</v>
      </c>
      <c r="EN637" s="78">
        <v>734.45</v>
      </c>
      <c r="EO637" s="78">
        <v>775.15</v>
      </c>
      <c r="EP637" s="78">
        <v>735.49</v>
      </c>
      <c r="EQ637" s="78"/>
      <c r="ER637" s="78"/>
      <c r="ES637" s="79">
        <v>615.17999999999995</v>
      </c>
      <c r="ET637" s="65" t="s">
        <v>407</v>
      </c>
      <c r="EU637" s="68">
        <v>1.43225436837582</v>
      </c>
      <c r="EV637" s="78">
        <v>715.57</v>
      </c>
      <c r="EW637" s="78">
        <v>784.37</v>
      </c>
      <c r="EX637" s="78">
        <v>798.91</v>
      </c>
      <c r="EY637" s="78"/>
      <c r="EZ637" s="78"/>
      <c r="FA637" s="79">
        <v>377.08</v>
      </c>
      <c r="FB637" s="65" t="s">
        <v>408</v>
      </c>
      <c r="FC637" s="78">
        <v>734.01</v>
      </c>
      <c r="FD637" s="78">
        <v>761.67</v>
      </c>
      <c r="FE637" s="78">
        <v>730.79</v>
      </c>
      <c r="FF637" s="78"/>
      <c r="FG637" s="78"/>
      <c r="FH637" s="79"/>
      <c r="FI637" s="65" t="s">
        <v>409</v>
      </c>
      <c r="FJ637" s="78">
        <v>722.44</v>
      </c>
      <c r="FK637" s="78">
        <v>776.75</v>
      </c>
      <c r="FL637" s="78">
        <v>499.95</v>
      </c>
      <c r="FM637" s="78">
        <v>546.53</v>
      </c>
      <c r="FN637" s="78"/>
      <c r="FO637" s="79">
        <v>574.76</v>
      </c>
      <c r="FP637" s="65" t="s">
        <v>410</v>
      </c>
      <c r="FQ637" s="68">
        <v>0.239923224568138</v>
      </c>
      <c r="FR637" s="78">
        <v>692.94</v>
      </c>
      <c r="FS637" s="78">
        <v>768.51</v>
      </c>
      <c r="FT637" s="78">
        <v>758.73</v>
      </c>
      <c r="FU637" s="78">
        <v>615.67999999999995</v>
      </c>
      <c r="FV637" s="78">
        <v>552.54</v>
      </c>
      <c r="FW637" s="79">
        <v>444.2</v>
      </c>
      <c r="FX637" s="65" t="s">
        <v>411</v>
      </c>
      <c r="FY637" s="78">
        <v>745.66</v>
      </c>
      <c r="FZ637" s="78">
        <v>818.98</v>
      </c>
      <c r="GA637" s="78">
        <v>765.26</v>
      </c>
      <c r="GB637" s="78">
        <v>754.26</v>
      </c>
      <c r="GC637" s="78"/>
      <c r="GD637" s="79">
        <v>562.41999999999996</v>
      </c>
      <c r="GE637" s="65" t="s">
        <v>412</v>
      </c>
      <c r="GF637" s="68">
        <v>0.22975301550832899</v>
      </c>
      <c r="GG637" s="78">
        <v>657.71</v>
      </c>
      <c r="GH637" s="78">
        <v>752.77</v>
      </c>
      <c r="GI637" s="78">
        <v>636.41999999999996</v>
      </c>
      <c r="GJ637" s="78">
        <v>627.23</v>
      </c>
      <c r="GK637" s="78"/>
      <c r="GL637" s="79">
        <v>492.28</v>
      </c>
      <c r="GM637" s="65" t="s">
        <v>413</v>
      </c>
      <c r="GN637" s="68">
        <v>0.113494495516967</v>
      </c>
      <c r="GO637" s="78">
        <v>714.33</v>
      </c>
      <c r="GP637" s="78">
        <v>795.14</v>
      </c>
      <c r="GQ637" s="78">
        <v>710.5</v>
      </c>
      <c r="GR637" s="78">
        <v>660.99</v>
      </c>
      <c r="GS637" s="78"/>
      <c r="GT637" s="79"/>
      <c r="GU637" s="65" t="s">
        <v>414</v>
      </c>
      <c r="GV637" s="68">
        <v>1</v>
      </c>
      <c r="GW637" s="78">
        <v>682</v>
      </c>
      <c r="GX637" s="78">
        <v>720.79</v>
      </c>
      <c r="GY637" s="78">
        <v>687.01</v>
      </c>
      <c r="GZ637" s="78">
        <v>595</v>
      </c>
      <c r="HA637" s="78"/>
      <c r="HB637" s="79">
        <v>576.22</v>
      </c>
      <c r="HC637" s="65" t="s">
        <v>415</v>
      </c>
      <c r="HD637" s="68">
        <v>1</v>
      </c>
      <c r="HE637" s="78">
        <v>684.83</v>
      </c>
      <c r="HF637" s="78">
        <v>793.12</v>
      </c>
      <c r="HG637" s="78"/>
      <c r="HH637" s="78">
        <v>445.05</v>
      </c>
      <c r="HI637" s="78">
        <v>438.41</v>
      </c>
      <c r="HJ637" s="79">
        <v>412.17</v>
      </c>
      <c r="HK637" s="85" t="s">
        <v>416</v>
      </c>
      <c r="HL637" s="68">
        <v>1.1956001912960299</v>
      </c>
      <c r="HM637" s="78">
        <v>654.29999999999995</v>
      </c>
      <c r="HN637" s="78">
        <v>733.42</v>
      </c>
      <c r="HO637" s="78">
        <v>723.3</v>
      </c>
      <c r="HP637" s="78"/>
      <c r="HQ637" s="78"/>
      <c r="HR637" s="79"/>
    </row>
    <row r="638" spans="1:226" x14ac:dyDescent="0.25">
      <c r="A638" s="81">
        <v>40952</v>
      </c>
      <c r="B638" s="82" t="s">
        <v>387</v>
      </c>
      <c r="C638" s="83">
        <v>697.3265875973874</v>
      </c>
      <c r="D638" s="83">
        <v>770.42701219605556</v>
      </c>
      <c r="E638" s="83">
        <v>751.79372649478262</v>
      </c>
      <c r="F638" s="83">
        <v>608.91677224312571</v>
      </c>
      <c r="G638" s="83">
        <v>546.37043478260875</v>
      </c>
      <c r="H638" s="84">
        <v>491.92443799448972</v>
      </c>
      <c r="I638" s="82" t="s">
        <v>388</v>
      </c>
      <c r="J638" s="83">
        <v>711.35043114813982</v>
      </c>
      <c r="K638" s="83">
        <v>776.74462389553651</v>
      </c>
      <c r="L638" s="83">
        <v>752.0739803272254</v>
      </c>
      <c r="M638" s="83">
        <v>611.73362949471459</v>
      </c>
      <c r="N638" s="83"/>
      <c r="O638" s="84">
        <v>537.42010298753235</v>
      </c>
      <c r="P638" s="65" t="s">
        <v>389</v>
      </c>
      <c r="Q638" s="78">
        <v>648.75</v>
      </c>
      <c r="R638" s="78">
        <v>732.63</v>
      </c>
      <c r="S638" s="78">
        <v>738.15</v>
      </c>
      <c r="T638" s="78">
        <v>585</v>
      </c>
      <c r="U638" s="78"/>
      <c r="V638" s="79"/>
      <c r="W638" s="65" t="s">
        <v>390</v>
      </c>
      <c r="X638" s="78">
        <v>731.06</v>
      </c>
      <c r="Y638" s="78">
        <v>780.24</v>
      </c>
      <c r="Z638" s="78">
        <v>733.25</v>
      </c>
      <c r="AA638" s="78">
        <v>543.09</v>
      </c>
      <c r="AB638" s="78"/>
      <c r="AC638" s="79">
        <v>585.95000000000005</v>
      </c>
      <c r="AD638" s="65" t="s">
        <v>391</v>
      </c>
      <c r="AE638" s="68">
        <v>0.51129972389814904</v>
      </c>
      <c r="AF638" s="78">
        <v>660.09</v>
      </c>
      <c r="AG638" s="78">
        <v>711.22</v>
      </c>
      <c r="AH638" s="78">
        <v>732.69</v>
      </c>
      <c r="AI638" s="78"/>
      <c r="AJ638" s="78"/>
      <c r="AK638" s="79">
        <v>462.9</v>
      </c>
      <c r="AL638" s="69" t="s">
        <v>392</v>
      </c>
      <c r="AM638" s="70">
        <v>1</v>
      </c>
      <c r="AN638" s="78">
        <v>743.44</v>
      </c>
      <c r="AO638" s="78">
        <v>805.88</v>
      </c>
      <c r="AP638" s="78">
        <v>763.81</v>
      </c>
      <c r="AQ638" s="78">
        <v>692.98</v>
      </c>
      <c r="AR638" s="78"/>
      <c r="AS638" s="79"/>
      <c r="AT638" s="65" t="s">
        <v>393</v>
      </c>
      <c r="AU638" s="68">
        <v>3.9928129367139097E-2</v>
      </c>
      <c r="AV638" s="78">
        <v>687.99</v>
      </c>
      <c r="AW638" s="78">
        <v>782.79</v>
      </c>
      <c r="AX638" s="78">
        <v>702.24</v>
      </c>
      <c r="AY638" s="78">
        <v>419.29</v>
      </c>
      <c r="AZ638" s="78"/>
      <c r="BA638" s="79">
        <v>503.83</v>
      </c>
      <c r="BB638" s="65" t="s">
        <v>394</v>
      </c>
      <c r="BC638" s="78">
        <v>708.53</v>
      </c>
      <c r="BD638" s="78">
        <v>782.54</v>
      </c>
      <c r="BE638" s="78">
        <v>737.12</v>
      </c>
      <c r="BF638" s="78"/>
      <c r="BG638" s="78"/>
      <c r="BH638" s="79">
        <v>552.87</v>
      </c>
      <c r="BI638" s="65" t="s">
        <v>395</v>
      </c>
      <c r="BJ638" s="68">
        <v>0.13453699094565999</v>
      </c>
      <c r="BK638" s="78">
        <v>770.36</v>
      </c>
      <c r="BL638" s="78">
        <v>797.94</v>
      </c>
      <c r="BM638" s="78">
        <v>845.86</v>
      </c>
      <c r="BN638" s="78">
        <v>472.76</v>
      </c>
      <c r="BO638" s="78"/>
      <c r="BP638" s="79"/>
      <c r="BQ638" s="65" t="s">
        <v>396</v>
      </c>
      <c r="BR638" s="68">
        <v>1</v>
      </c>
      <c r="BS638" s="78">
        <v>698.06</v>
      </c>
      <c r="BT638" s="78">
        <v>755.41</v>
      </c>
      <c r="BU638" s="78">
        <v>753.22</v>
      </c>
      <c r="BV638" s="78"/>
      <c r="BW638" s="78"/>
      <c r="BX638" s="79">
        <v>559.25</v>
      </c>
      <c r="BY638" s="65" t="s">
        <v>397</v>
      </c>
      <c r="BZ638" s="78">
        <v>734.8</v>
      </c>
      <c r="CA638" s="78">
        <v>794.04</v>
      </c>
      <c r="CB638" s="78">
        <v>719.32</v>
      </c>
      <c r="CC638" s="78">
        <v>582.13</v>
      </c>
      <c r="CD638" s="78"/>
      <c r="CE638" s="79">
        <v>587.53</v>
      </c>
      <c r="CF638" s="65" t="s">
        <v>398</v>
      </c>
      <c r="CG638" s="78">
        <v>707.19</v>
      </c>
      <c r="CH638" s="78">
        <v>820.94</v>
      </c>
      <c r="CI638" s="78">
        <v>762.26</v>
      </c>
      <c r="CJ638" s="78"/>
      <c r="CK638" s="78"/>
      <c r="CL638" s="79"/>
      <c r="CM638" s="65" t="s">
        <v>399</v>
      </c>
      <c r="CN638" s="78">
        <v>707.48</v>
      </c>
      <c r="CO638" s="78">
        <v>746.12</v>
      </c>
      <c r="CP638" s="78">
        <v>789.72</v>
      </c>
      <c r="CQ638" s="78">
        <v>606.13</v>
      </c>
      <c r="CR638" s="78"/>
      <c r="CS638" s="79">
        <v>665.6</v>
      </c>
      <c r="CT638" s="65" t="s">
        <v>400</v>
      </c>
      <c r="CU638" s="78">
        <v>720.67</v>
      </c>
      <c r="CV638" s="78">
        <v>828.71</v>
      </c>
      <c r="CW638" s="78">
        <v>750</v>
      </c>
      <c r="CX638" s="78">
        <v>639.37</v>
      </c>
      <c r="CY638" s="78"/>
      <c r="CZ638" s="79"/>
      <c r="DA638" s="82"/>
      <c r="DB638" s="68"/>
      <c r="DC638" s="78"/>
      <c r="DD638" s="78"/>
      <c r="DE638" s="78"/>
      <c r="DF638" s="78"/>
      <c r="DG638" s="78"/>
      <c r="DH638" s="79"/>
      <c r="DI638" s="65" t="s">
        <v>402</v>
      </c>
      <c r="DJ638" s="68">
        <v>3.4429333792391102E-3</v>
      </c>
      <c r="DK638" s="78">
        <v>713.19</v>
      </c>
      <c r="DL638" s="78">
        <v>788.29</v>
      </c>
      <c r="DM638" s="78">
        <v>788.29</v>
      </c>
      <c r="DN638" s="78">
        <v>601.30999999999995</v>
      </c>
      <c r="DO638" s="78"/>
      <c r="DP638" s="79">
        <v>561.52</v>
      </c>
      <c r="DQ638" s="65" t="s">
        <v>403</v>
      </c>
      <c r="DR638" s="78">
        <v>610</v>
      </c>
      <c r="DS638" s="78">
        <v>711.89</v>
      </c>
      <c r="DT638" s="78">
        <v>855.68</v>
      </c>
      <c r="DU638" s="78">
        <v>809.25</v>
      </c>
      <c r="DV638" s="78"/>
      <c r="DW638" s="79"/>
      <c r="DX638" s="65" t="s">
        <v>404</v>
      </c>
      <c r="DY638" s="78">
        <v>730.96</v>
      </c>
      <c r="DZ638" s="78">
        <v>804.44</v>
      </c>
      <c r="EA638" s="78">
        <v>801.96</v>
      </c>
      <c r="EB638" s="78">
        <v>640.74</v>
      </c>
      <c r="EC638" s="78"/>
      <c r="ED638" s="79">
        <v>514.51</v>
      </c>
      <c r="EE638" s="65" t="s">
        <v>405</v>
      </c>
      <c r="EF638" s="68">
        <v>0.28962001853568098</v>
      </c>
      <c r="EG638" s="78">
        <v>697.94</v>
      </c>
      <c r="EH638" s="78">
        <v>796.27</v>
      </c>
      <c r="EI638" s="78">
        <v>732.59</v>
      </c>
      <c r="EJ638" s="78"/>
      <c r="EK638" s="78">
        <v>518.25</v>
      </c>
      <c r="EL638" s="79">
        <v>387.8</v>
      </c>
      <c r="EM638" s="65" t="s">
        <v>406</v>
      </c>
      <c r="EN638" s="78">
        <v>718.1</v>
      </c>
      <c r="EO638" s="78">
        <v>775.15</v>
      </c>
      <c r="EP638" s="78">
        <v>735.49</v>
      </c>
      <c r="EQ638" s="78"/>
      <c r="ER638" s="78"/>
      <c r="ES638" s="79">
        <v>582.6</v>
      </c>
      <c r="ET638" s="65" t="s">
        <v>407</v>
      </c>
      <c r="EU638" s="68">
        <v>1.43102461362335</v>
      </c>
      <c r="EV638" s="78">
        <v>702.05</v>
      </c>
      <c r="EW638" s="78">
        <v>777.83</v>
      </c>
      <c r="EX638" s="78">
        <v>792.36</v>
      </c>
      <c r="EY638" s="78"/>
      <c r="EZ638" s="78"/>
      <c r="FA638" s="79">
        <v>376.76</v>
      </c>
      <c r="FB638" s="65" t="s">
        <v>408</v>
      </c>
      <c r="FC638" s="78">
        <v>734.01</v>
      </c>
      <c r="FD638" s="78">
        <v>761.67</v>
      </c>
      <c r="FE638" s="78">
        <v>730.79</v>
      </c>
      <c r="FF638" s="78"/>
      <c r="FG638" s="78"/>
      <c r="FH638" s="79"/>
      <c r="FI638" s="65" t="s">
        <v>409</v>
      </c>
      <c r="FJ638" s="78">
        <v>705.64</v>
      </c>
      <c r="FK638" s="78">
        <v>763.3</v>
      </c>
      <c r="FL638" s="78">
        <v>494.06</v>
      </c>
      <c r="FM638" s="78">
        <v>542.53</v>
      </c>
      <c r="FN638" s="78"/>
      <c r="FO638" s="79">
        <v>568.03</v>
      </c>
      <c r="FP638" s="65" t="s">
        <v>410</v>
      </c>
      <c r="FQ638" s="68">
        <v>0.23842449096371199</v>
      </c>
      <c r="FR638" s="78">
        <v>688.14</v>
      </c>
      <c r="FS638" s="78">
        <v>764.22</v>
      </c>
      <c r="FT638" s="78">
        <v>746.11</v>
      </c>
      <c r="FU638" s="78">
        <v>610.45000000000005</v>
      </c>
      <c r="FV638" s="78">
        <v>549.09</v>
      </c>
      <c r="FW638" s="79">
        <v>442.02</v>
      </c>
      <c r="FX638" s="65" t="s">
        <v>411</v>
      </c>
      <c r="FY638" s="78">
        <v>731.84</v>
      </c>
      <c r="FZ638" s="78">
        <v>810.85</v>
      </c>
      <c r="GA638" s="78">
        <v>751.44</v>
      </c>
      <c r="GB638" s="78">
        <v>730.37</v>
      </c>
      <c r="GC638" s="78"/>
      <c r="GD638" s="79">
        <v>551.85</v>
      </c>
      <c r="GE638" s="65" t="s">
        <v>412</v>
      </c>
      <c r="GF638" s="68">
        <v>0.23010722996916599</v>
      </c>
      <c r="GG638" s="78">
        <v>658.73</v>
      </c>
      <c r="GH638" s="78">
        <v>753.93</v>
      </c>
      <c r="GI638" s="78">
        <v>615.54</v>
      </c>
      <c r="GJ638" s="78">
        <v>628.19000000000005</v>
      </c>
      <c r="GK638" s="78"/>
      <c r="GL638" s="79">
        <v>493.04</v>
      </c>
      <c r="GM638" s="65" t="s">
        <v>413</v>
      </c>
      <c r="GN638" s="68">
        <v>0.113509954823038</v>
      </c>
      <c r="GO638" s="78">
        <v>687.19</v>
      </c>
      <c r="GP638" s="78">
        <v>772.55</v>
      </c>
      <c r="GQ638" s="78">
        <v>701.7</v>
      </c>
      <c r="GR638" s="78">
        <v>642.13</v>
      </c>
      <c r="GS638" s="78"/>
      <c r="GT638" s="79"/>
      <c r="GU638" s="65" t="s">
        <v>414</v>
      </c>
      <c r="GV638" s="68">
        <v>1</v>
      </c>
      <c r="GW638" s="78">
        <v>682</v>
      </c>
      <c r="GX638" s="78">
        <v>720.79</v>
      </c>
      <c r="GY638" s="78">
        <v>687.01</v>
      </c>
      <c r="GZ638" s="78">
        <v>595</v>
      </c>
      <c r="HA638" s="78"/>
      <c r="HB638" s="79">
        <v>576.22</v>
      </c>
      <c r="HC638" s="65" t="s">
        <v>415</v>
      </c>
      <c r="HD638" s="68">
        <v>1</v>
      </c>
      <c r="HE638" s="78">
        <v>671.5</v>
      </c>
      <c r="HF638" s="78">
        <v>783.12</v>
      </c>
      <c r="HG638" s="78"/>
      <c r="HH638" s="78">
        <v>430.05</v>
      </c>
      <c r="HI638" s="78">
        <v>423.41</v>
      </c>
      <c r="HJ638" s="79">
        <v>412.17</v>
      </c>
      <c r="HK638" s="85" t="s">
        <v>416</v>
      </c>
      <c r="HL638" s="68">
        <v>1.1921082434285</v>
      </c>
      <c r="HM638" s="78">
        <v>649.27</v>
      </c>
      <c r="HN638" s="78">
        <v>728.03</v>
      </c>
      <c r="HO638" s="78">
        <v>692.54</v>
      </c>
      <c r="HP638" s="78"/>
      <c r="HQ638" s="78"/>
      <c r="HR638" s="79"/>
    </row>
    <row r="639" spans="1:226" x14ac:dyDescent="0.25">
      <c r="A639" s="81">
        <v>40945</v>
      </c>
      <c r="B639" s="82" t="s">
        <v>387</v>
      </c>
      <c r="C639" s="83">
        <v>686.20743641609943</v>
      </c>
      <c r="D639" s="83">
        <v>755.36586814957423</v>
      </c>
      <c r="E639" s="83">
        <v>721.56076359379153</v>
      </c>
      <c r="F639" s="83">
        <v>594.52894270736738</v>
      </c>
      <c r="G639" s="83">
        <v>570.25951086956525</v>
      </c>
      <c r="H639" s="84">
        <v>481.5150759221562</v>
      </c>
      <c r="I639" s="82" t="s">
        <v>388</v>
      </c>
      <c r="J639" s="83">
        <v>694.33056010065843</v>
      </c>
      <c r="K639" s="83">
        <v>755.83527678227961</v>
      </c>
      <c r="L639" s="83">
        <v>720.84524019420087</v>
      </c>
      <c r="M639" s="83">
        <v>597.16700534806796</v>
      </c>
      <c r="N639" s="83"/>
      <c r="O639" s="84">
        <v>517.45082194296549</v>
      </c>
      <c r="P639" s="65" t="s">
        <v>389</v>
      </c>
      <c r="Q639" s="78">
        <v>638.75</v>
      </c>
      <c r="R639" s="78">
        <v>720.13</v>
      </c>
      <c r="S639" s="78">
        <v>709.13</v>
      </c>
      <c r="T639" s="78">
        <v>564</v>
      </c>
      <c r="U639" s="78"/>
      <c r="V639" s="79"/>
      <c r="W639" s="65" t="s">
        <v>390</v>
      </c>
      <c r="X639" s="78">
        <v>716.35</v>
      </c>
      <c r="Y639" s="78">
        <v>755.45</v>
      </c>
      <c r="Z639" s="78">
        <v>698.78</v>
      </c>
      <c r="AA639" s="78">
        <v>520.57000000000005</v>
      </c>
      <c r="AB639" s="78"/>
      <c r="AC639" s="79">
        <v>585.95000000000005</v>
      </c>
      <c r="AD639" s="65" t="s">
        <v>391</v>
      </c>
      <c r="AE639" s="68">
        <v>0.51129972389814904</v>
      </c>
      <c r="AF639" s="78">
        <v>660.09</v>
      </c>
      <c r="AG639" s="78">
        <v>711.22</v>
      </c>
      <c r="AH639" s="78">
        <v>732.69</v>
      </c>
      <c r="AI639" s="78"/>
      <c r="AJ639" s="78"/>
      <c r="AK639" s="79">
        <v>450.46</v>
      </c>
      <c r="AL639" s="69" t="s">
        <v>392</v>
      </c>
      <c r="AM639" s="70">
        <v>1</v>
      </c>
      <c r="AN639" s="78">
        <v>742.99</v>
      </c>
      <c r="AO639" s="78">
        <v>805.61</v>
      </c>
      <c r="AP639" s="78">
        <v>757.96</v>
      </c>
      <c r="AQ639" s="78">
        <v>692.01</v>
      </c>
      <c r="AR639" s="78"/>
      <c r="AS639" s="79"/>
      <c r="AT639" s="65" t="s">
        <v>393</v>
      </c>
      <c r="AU639" s="68">
        <v>4.0032025620496403E-2</v>
      </c>
      <c r="AV639" s="78">
        <v>691.49</v>
      </c>
      <c r="AW639" s="78">
        <v>786.73</v>
      </c>
      <c r="AX639" s="78">
        <v>691.62</v>
      </c>
      <c r="AY639" s="78">
        <v>419.58</v>
      </c>
      <c r="AZ639" s="78"/>
      <c r="BA639" s="79">
        <v>497.63</v>
      </c>
      <c r="BB639" s="65" t="s">
        <v>394</v>
      </c>
      <c r="BC639" s="78">
        <v>674.91</v>
      </c>
      <c r="BD639" s="78">
        <v>740.52</v>
      </c>
      <c r="BE639" s="78">
        <v>699.29</v>
      </c>
      <c r="BF639" s="78"/>
      <c r="BG639" s="78"/>
      <c r="BH639" s="79">
        <v>524.64</v>
      </c>
      <c r="BI639" s="65" t="s">
        <v>395</v>
      </c>
      <c r="BJ639" s="68">
        <v>0.134513464797826</v>
      </c>
      <c r="BK639" s="78">
        <v>754.08</v>
      </c>
      <c r="BL639" s="78">
        <v>779.51</v>
      </c>
      <c r="BM639" s="78">
        <v>827.42</v>
      </c>
      <c r="BN639" s="78">
        <v>445.78</v>
      </c>
      <c r="BO639" s="78"/>
      <c r="BP639" s="79"/>
      <c r="BQ639" s="65" t="s">
        <v>396</v>
      </c>
      <c r="BR639" s="68">
        <v>1</v>
      </c>
      <c r="BS639" s="78">
        <v>698.06</v>
      </c>
      <c r="BT639" s="78">
        <v>759.58</v>
      </c>
      <c r="BU639" s="78">
        <v>751.55</v>
      </c>
      <c r="BV639" s="78"/>
      <c r="BW639" s="78"/>
      <c r="BX639" s="79">
        <v>559.25</v>
      </c>
      <c r="BY639" s="65" t="s">
        <v>397</v>
      </c>
      <c r="BZ639" s="78">
        <v>722.46</v>
      </c>
      <c r="CA639" s="78">
        <v>773.27</v>
      </c>
      <c r="CB639" s="78">
        <v>700.86</v>
      </c>
      <c r="CC639" s="78">
        <v>576.12</v>
      </c>
      <c r="CD639" s="78"/>
      <c r="CE639" s="79">
        <v>587.71</v>
      </c>
      <c r="CF639" s="65" t="s">
        <v>398</v>
      </c>
      <c r="CG639" s="78">
        <v>695</v>
      </c>
      <c r="CH639" s="78">
        <v>814.44</v>
      </c>
      <c r="CI639" s="78">
        <v>745.19</v>
      </c>
      <c r="CJ639" s="78"/>
      <c r="CK639" s="78"/>
      <c r="CL639" s="79"/>
      <c r="CM639" s="65" t="s">
        <v>399</v>
      </c>
      <c r="CN639" s="78">
        <v>695.19</v>
      </c>
      <c r="CO639" s="78">
        <v>727.72</v>
      </c>
      <c r="CP639" s="78">
        <v>755.36</v>
      </c>
      <c r="CQ639" s="78">
        <v>584.69000000000005</v>
      </c>
      <c r="CR639" s="78"/>
      <c r="CS639" s="79">
        <v>665.94</v>
      </c>
      <c r="CT639" s="65" t="s">
        <v>400</v>
      </c>
      <c r="CU639" s="78">
        <v>716.82</v>
      </c>
      <c r="CV639" s="78">
        <v>828.31</v>
      </c>
      <c r="CW639" s="78">
        <v>744.73</v>
      </c>
      <c r="CX639" s="78">
        <v>617.75</v>
      </c>
      <c r="CY639" s="78"/>
      <c r="CZ639" s="79"/>
      <c r="DA639" s="82"/>
      <c r="DB639" s="68"/>
      <c r="DC639" s="78"/>
      <c r="DD639" s="78"/>
      <c r="DE639" s="78"/>
      <c r="DF639" s="78"/>
      <c r="DG639" s="78"/>
      <c r="DH639" s="79"/>
      <c r="DI639" s="65" t="s">
        <v>402</v>
      </c>
      <c r="DJ639" s="68">
        <v>3.4128528036585799E-3</v>
      </c>
      <c r="DK639" s="78">
        <v>714.36</v>
      </c>
      <c r="DL639" s="78">
        <v>797.36</v>
      </c>
      <c r="DM639" s="78">
        <v>797.36</v>
      </c>
      <c r="DN639" s="78">
        <v>557.17999999999995</v>
      </c>
      <c r="DO639" s="78"/>
      <c r="DP639" s="79">
        <v>560.1</v>
      </c>
      <c r="DQ639" s="65" t="s">
        <v>403</v>
      </c>
      <c r="DR639" s="78">
        <v>610</v>
      </c>
      <c r="DS639" s="78">
        <v>711.89</v>
      </c>
      <c r="DT639" s="78">
        <v>831.28</v>
      </c>
      <c r="DU639" s="78">
        <v>790.12</v>
      </c>
      <c r="DV639" s="78"/>
      <c r="DW639" s="79"/>
      <c r="DX639" s="65" t="s">
        <v>404</v>
      </c>
      <c r="DY639" s="78">
        <v>722.91</v>
      </c>
      <c r="DZ639" s="78">
        <v>797.33</v>
      </c>
      <c r="EA639" s="78">
        <v>784.41</v>
      </c>
      <c r="EB639" s="78">
        <v>613.35</v>
      </c>
      <c r="EC639" s="78"/>
      <c r="ED639" s="79">
        <v>495.16</v>
      </c>
      <c r="EE639" s="65" t="s">
        <v>405</v>
      </c>
      <c r="EF639" s="68">
        <v>0.28962001853568098</v>
      </c>
      <c r="EG639" s="78">
        <v>695.91</v>
      </c>
      <c r="EH639" s="78">
        <v>793.63</v>
      </c>
      <c r="EI639" s="78">
        <v>719.66</v>
      </c>
      <c r="EJ639" s="78"/>
      <c r="EK639" s="78">
        <v>504.89</v>
      </c>
      <c r="EL639" s="79">
        <v>394.56</v>
      </c>
      <c r="EM639" s="65" t="s">
        <v>406</v>
      </c>
      <c r="EN639" s="78">
        <v>718.1</v>
      </c>
      <c r="EO639" s="78">
        <v>742.67</v>
      </c>
      <c r="EP639" s="78">
        <v>705.42</v>
      </c>
      <c r="EQ639" s="78"/>
      <c r="ER639" s="78"/>
      <c r="ES639" s="79">
        <v>553.11</v>
      </c>
      <c r="ET639" s="65" t="s">
        <v>407</v>
      </c>
      <c r="EU639" s="68">
        <v>1.4300014300014301</v>
      </c>
      <c r="EV639" s="78">
        <v>692.18</v>
      </c>
      <c r="EW639" s="78">
        <v>773.77</v>
      </c>
      <c r="EX639" s="78">
        <v>788.29</v>
      </c>
      <c r="EY639" s="78"/>
      <c r="EZ639" s="78"/>
      <c r="FA639" s="79">
        <v>376.49</v>
      </c>
      <c r="FB639" s="65" t="s">
        <v>408</v>
      </c>
      <c r="FC639" s="78">
        <v>734.01</v>
      </c>
      <c r="FD639" s="78">
        <v>761.67</v>
      </c>
      <c r="FE639" s="78">
        <v>730.79</v>
      </c>
      <c r="FF639" s="78"/>
      <c r="FG639" s="78"/>
      <c r="FH639" s="79"/>
      <c r="FI639" s="65" t="s">
        <v>409</v>
      </c>
      <c r="FJ639" s="78">
        <v>692.19</v>
      </c>
      <c r="FK639" s="78">
        <v>752.38</v>
      </c>
      <c r="FL639" s="78">
        <v>472.21</v>
      </c>
      <c r="FM639" s="78">
        <v>516.53</v>
      </c>
      <c r="FN639" s="78"/>
      <c r="FO639" s="79">
        <v>543.66</v>
      </c>
      <c r="FP639" s="65" t="s">
        <v>410</v>
      </c>
      <c r="FQ639" s="68">
        <v>0.23940627244433799</v>
      </c>
      <c r="FR639" s="78">
        <v>689.65</v>
      </c>
      <c r="FS639" s="78">
        <v>769.48</v>
      </c>
      <c r="FT639" s="78">
        <v>730.98</v>
      </c>
      <c r="FU639" s="78">
        <v>611.57000000000005</v>
      </c>
      <c r="FV639" s="78">
        <v>574.48</v>
      </c>
      <c r="FW639" s="79">
        <v>444.53</v>
      </c>
      <c r="FX639" s="65" t="s">
        <v>411</v>
      </c>
      <c r="FY639" s="78">
        <v>716.39</v>
      </c>
      <c r="FZ639" s="78">
        <v>792.96</v>
      </c>
      <c r="GA639" s="78">
        <v>740.06</v>
      </c>
      <c r="GB639" s="78">
        <v>727.71</v>
      </c>
      <c r="GC639" s="78"/>
      <c r="GD639" s="79">
        <v>550.23</v>
      </c>
      <c r="GE639" s="65" t="s">
        <v>412</v>
      </c>
      <c r="GF639" s="68">
        <v>0.23030861354214599</v>
      </c>
      <c r="GG639" s="78">
        <v>659.3</v>
      </c>
      <c r="GH639" s="78">
        <v>752.2</v>
      </c>
      <c r="GI639" s="78">
        <v>616.08000000000004</v>
      </c>
      <c r="GJ639" s="78">
        <v>610.32000000000005</v>
      </c>
      <c r="GK639" s="78"/>
      <c r="GL639" s="79">
        <v>480.01</v>
      </c>
      <c r="GM639" s="65" t="s">
        <v>413</v>
      </c>
      <c r="GN639" s="68">
        <v>0.113604089747231</v>
      </c>
      <c r="GO639" s="78">
        <v>678.67</v>
      </c>
      <c r="GP639" s="78">
        <v>759.56</v>
      </c>
      <c r="GQ639" s="78">
        <v>685.1</v>
      </c>
      <c r="GR639" s="78">
        <v>629.82000000000005</v>
      </c>
      <c r="GS639" s="78"/>
      <c r="GT639" s="79"/>
      <c r="GU639" s="65" t="s">
        <v>414</v>
      </c>
      <c r="GV639" s="68">
        <v>1</v>
      </c>
      <c r="GW639" s="78">
        <v>677</v>
      </c>
      <c r="GX639" s="78">
        <v>739.12</v>
      </c>
      <c r="GY639" s="78">
        <v>704.51</v>
      </c>
      <c r="GZ639" s="78">
        <v>595</v>
      </c>
      <c r="HA639" s="78"/>
      <c r="HB639" s="79">
        <v>540.64</v>
      </c>
      <c r="HC639" s="65" t="s">
        <v>415</v>
      </c>
      <c r="HD639" s="68">
        <v>1</v>
      </c>
      <c r="HE639" s="78">
        <v>672.33</v>
      </c>
      <c r="HF639" s="78">
        <v>783.95</v>
      </c>
      <c r="HG639" s="78"/>
      <c r="HH639" s="78">
        <v>415.05</v>
      </c>
      <c r="HI639" s="78">
        <v>408.41</v>
      </c>
      <c r="HJ639" s="79">
        <v>413</v>
      </c>
      <c r="HK639" s="85" t="s">
        <v>416</v>
      </c>
      <c r="HL639" s="68">
        <v>1.2075836251660399</v>
      </c>
      <c r="HM639" s="78">
        <v>651.21</v>
      </c>
      <c r="HN639" s="78">
        <v>731.58</v>
      </c>
      <c r="HO639" s="78">
        <v>675.94</v>
      </c>
      <c r="HP639" s="78"/>
      <c r="HQ639" s="78"/>
      <c r="HR639" s="79"/>
    </row>
    <row r="640" spans="1:226" x14ac:dyDescent="0.25">
      <c r="A640" s="81">
        <v>40938</v>
      </c>
      <c r="B640" s="82" t="s">
        <v>387</v>
      </c>
      <c r="C640" s="83">
        <v>682.40637116134542</v>
      </c>
      <c r="D640" s="83">
        <v>754.13880628917525</v>
      </c>
      <c r="E640" s="83">
        <v>714.9826477778613</v>
      </c>
      <c r="F640" s="83">
        <v>591.31118898722241</v>
      </c>
      <c r="G640" s="83">
        <v>568.29005434782607</v>
      </c>
      <c r="H640" s="84">
        <v>470.43463507957307</v>
      </c>
      <c r="I640" s="82" t="s">
        <v>388</v>
      </c>
      <c r="J640" s="83">
        <v>692.18335053619296</v>
      </c>
      <c r="K640" s="83">
        <v>756.25209857428752</v>
      </c>
      <c r="L640" s="83">
        <v>714.46274392825944</v>
      </c>
      <c r="M640" s="83">
        <v>594.66978252105241</v>
      </c>
      <c r="N640" s="83"/>
      <c r="O640" s="84">
        <v>506.80938923544284</v>
      </c>
      <c r="P640" s="65" t="s">
        <v>389</v>
      </c>
      <c r="Q640" s="78">
        <v>634.58000000000004</v>
      </c>
      <c r="R640" s="78">
        <v>720.13</v>
      </c>
      <c r="S640" s="78">
        <v>706.53</v>
      </c>
      <c r="T640" s="78">
        <v>564</v>
      </c>
      <c r="U640" s="78"/>
      <c r="V640" s="79"/>
      <c r="W640" s="65" t="s">
        <v>390</v>
      </c>
      <c r="X640" s="78">
        <v>708.83</v>
      </c>
      <c r="Y640" s="78">
        <v>749.67</v>
      </c>
      <c r="Z640" s="78">
        <v>698.78</v>
      </c>
      <c r="AA640" s="78">
        <v>520.57000000000005</v>
      </c>
      <c r="AB640" s="78"/>
      <c r="AC640" s="79">
        <v>585.95000000000005</v>
      </c>
      <c r="AD640" s="65" t="s">
        <v>391</v>
      </c>
      <c r="AE640" s="68">
        <v>0.51129972389814904</v>
      </c>
      <c r="AF640" s="78">
        <v>660.09</v>
      </c>
      <c r="AG640" s="78">
        <v>711.22</v>
      </c>
      <c r="AH640" s="78">
        <v>732.69</v>
      </c>
      <c r="AI640" s="78"/>
      <c r="AJ640" s="78"/>
      <c r="AK640" s="79">
        <v>425.59</v>
      </c>
      <c r="AL640" s="69" t="s">
        <v>392</v>
      </c>
      <c r="AM640" s="70">
        <v>1</v>
      </c>
      <c r="AN640" s="78">
        <v>721.47</v>
      </c>
      <c r="AO640" s="78">
        <v>805.58</v>
      </c>
      <c r="AP640" s="78">
        <v>757.96</v>
      </c>
      <c r="AQ640" s="78">
        <v>692.01</v>
      </c>
      <c r="AR640" s="78"/>
      <c r="AS640" s="79"/>
      <c r="AT640" s="65" t="s">
        <v>393</v>
      </c>
      <c r="AU640" s="68">
        <v>3.9572615749901098E-2</v>
      </c>
      <c r="AV640" s="78">
        <v>685.83</v>
      </c>
      <c r="AW640" s="78">
        <v>780.9</v>
      </c>
      <c r="AX640" s="78">
        <v>695.52</v>
      </c>
      <c r="AY640" s="78">
        <v>414.76</v>
      </c>
      <c r="AZ640" s="78"/>
      <c r="BA640" s="79">
        <v>491.49</v>
      </c>
      <c r="BB640" s="65" t="s">
        <v>394</v>
      </c>
      <c r="BC640" s="78">
        <v>680.79</v>
      </c>
      <c r="BD640" s="78">
        <v>742.21</v>
      </c>
      <c r="BE640" s="78">
        <v>689.31</v>
      </c>
      <c r="BF640" s="78"/>
      <c r="BG640" s="78"/>
      <c r="BH640" s="79">
        <v>524.64</v>
      </c>
      <c r="BI640" s="65" t="s">
        <v>395</v>
      </c>
      <c r="BJ640" s="68">
        <v>0.134515274209386</v>
      </c>
      <c r="BK640" s="78">
        <v>748.71</v>
      </c>
      <c r="BL640" s="78">
        <v>773.06</v>
      </c>
      <c r="BM640" s="78">
        <v>820.97</v>
      </c>
      <c r="BN640" s="78">
        <v>445.78</v>
      </c>
      <c r="BO640" s="78"/>
      <c r="BP640" s="79"/>
      <c r="BQ640" s="65" t="s">
        <v>396</v>
      </c>
      <c r="BR640" s="68">
        <v>1</v>
      </c>
      <c r="BS640" s="78">
        <v>680.56</v>
      </c>
      <c r="BT640" s="78">
        <v>778.75</v>
      </c>
      <c r="BU640" s="78">
        <v>743.22</v>
      </c>
      <c r="BV640" s="78"/>
      <c r="BW640" s="78"/>
      <c r="BX640" s="79">
        <v>559.25</v>
      </c>
      <c r="BY640" s="65" t="s">
        <v>397</v>
      </c>
      <c r="BZ640" s="78">
        <v>716.26</v>
      </c>
      <c r="CA640" s="78">
        <v>770.15</v>
      </c>
      <c r="CB640" s="78">
        <v>700.14</v>
      </c>
      <c r="CC640" s="78">
        <v>574.27</v>
      </c>
      <c r="CD640" s="78"/>
      <c r="CE640" s="79">
        <v>561.74</v>
      </c>
      <c r="CF640" s="65" t="s">
        <v>398</v>
      </c>
      <c r="CG640" s="78">
        <v>681.18</v>
      </c>
      <c r="CH640" s="78">
        <v>807.93</v>
      </c>
      <c r="CI640" s="78">
        <v>739.5</v>
      </c>
      <c r="CJ640" s="78"/>
      <c r="CK640" s="78"/>
      <c r="CL640" s="79"/>
      <c r="CM640" s="65" t="s">
        <v>399</v>
      </c>
      <c r="CN640" s="78">
        <v>685.83</v>
      </c>
      <c r="CO640" s="78">
        <v>728.23</v>
      </c>
      <c r="CP640" s="78">
        <v>748.08</v>
      </c>
      <c r="CQ640" s="78">
        <v>574.67999999999995</v>
      </c>
      <c r="CR640" s="78"/>
      <c r="CS640" s="79">
        <v>656.49</v>
      </c>
      <c r="CT640" s="65" t="s">
        <v>400</v>
      </c>
      <c r="CU640" s="78">
        <v>712.83</v>
      </c>
      <c r="CV640" s="78">
        <v>829.96</v>
      </c>
      <c r="CW640" s="78">
        <v>746.39</v>
      </c>
      <c r="CX640" s="78">
        <v>615.12</v>
      </c>
      <c r="CY640" s="78"/>
      <c r="CZ640" s="79"/>
      <c r="DA640" s="82"/>
      <c r="DB640" s="68"/>
      <c r="DC640" s="78"/>
      <c r="DD640" s="78"/>
      <c r="DE640" s="78"/>
      <c r="DF640" s="78"/>
      <c r="DG640" s="78"/>
      <c r="DH640" s="79"/>
      <c r="DI640" s="65" t="s">
        <v>402</v>
      </c>
      <c r="DJ640" s="68">
        <v>3.3779219024456198E-3</v>
      </c>
      <c r="DK640" s="78">
        <v>719.57</v>
      </c>
      <c r="DL640" s="78">
        <v>804.99</v>
      </c>
      <c r="DM640" s="78">
        <v>804.99</v>
      </c>
      <c r="DN640" s="78">
        <v>630.66</v>
      </c>
      <c r="DO640" s="78"/>
      <c r="DP640" s="79">
        <v>549.39</v>
      </c>
      <c r="DQ640" s="65" t="s">
        <v>403</v>
      </c>
      <c r="DR640" s="78">
        <v>632.37</v>
      </c>
      <c r="DS640" s="78">
        <v>720.18</v>
      </c>
      <c r="DT640" s="78">
        <v>827.47</v>
      </c>
      <c r="DU640" s="78">
        <v>783.65</v>
      </c>
      <c r="DV640" s="78"/>
      <c r="DW640" s="79"/>
      <c r="DX640" s="65" t="s">
        <v>404</v>
      </c>
      <c r="DY640" s="78">
        <v>715.32</v>
      </c>
      <c r="DZ640" s="78">
        <v>799.51</v>
      </c>
      <c r="EA640" s="78">
        <v>781.19</v>
      </c>
      <c r="EB640" s="78">
        <v>612.29</v>
      </c>
      <c r="EC640" s="78"/>
      <c r="ED640" s="79">
        <v>479.41</v>
      </c>
      <c r="EE640" s="65" t="s">
        <v>405</v>
      </c>
      <c r="EF640" s="68">
        <v>0.28962001853568098</v>
      </c>
      <c r="EG640" s="78">
        <v>691.5</v>
      </c>
      <c r="EH640" s="78">
        <v>793.59</v>
      </c>
      <c r="EI640" s="78">
        <v>707.7</v>
      </c>
      <c r="EJ640" s="78"/>
      <c r="EK640" s="78">
        <v>512.53</v>
      </c>
      <c r="EL640" s="79">
        <v>392.09</v>
      </c>
      <c r="EM640" s="65" t="s">
        <v>406</v>
      </c>
      <c r="EN640" s="78">
        <v>704.27</v>
      </c>
      <c r="EO640" s="78">
        <v>742.67</v>
      </c>
      <c r="EP640" s="78">
        <v>705.42</v>
      </c>
      <c r="EQ640" s="78"/>
      <c r="ER640" s="78"/>
      <c r="ES640" s="79">
        <v>553.11</v>
      </c>
      <c r="ET640" s="65" t="s">
        <v>407</v>
      </c>
      <c r="EU640" s="68">
        <v>1.43041052782148</v>
      </c>
      <c r="EV640" s="78">
        <v>688.86</v>
      </c>
      <c r="EW640" s="78">
        <v>770.48</v>
      </c>
      <c r="EX640" s="78">
        <v>784.99</v>
      </c>
      <c r="EY640" s="78"/>
      <c r="EZ640" s="78"/>
      <c r="FA640" s="79">
        <v>370.73</v>
      </c>
      <c r="FB640" s="65" t="s">
        <v>408</v>
      </c>
      <c r="FC640" s="78">
        <v>725.54</v>
      </c>
      <c r="FD640" s="78">
        <v>753.19</v>
      </c>
      <c r="FE640" s="78">
        <v>688.42</v>
      </c>
      <c r="FF640" s="78"/>
      <c r="FG640" s="78"/>
      <c r="FH640" s="79"/>
      <c r="FI640" s="65" t="s">
        <v>409</v>
      </c>
      <c r="FJ640" s="78">
        <v>687.15</v>
      </c>
      <c r="FK640" s="78">
        <v>752.38</v>
      </c>
      <c r="FL640" s="78">
        <v>470.53</v>
      </c>
      <c r="FM640" s="78">
        <v>514.53</v>
      </c>
      <c r="FN640" s="78"/>
      <c r="FO640" s="79">
        <v>531.9</v>
      </c>
      <c r="FP640" s="65" t="s">
        <v>410</v>
      </c>
      <c r="FQ640" s="68">
        <v>0.235045246209895</v>
      </c>
      <c r="FR640" s="78">
        <v>677.02</v>
      </c>
      <c r="FS640" s="78">
        <v>756.01</v>
      </c>
      <c r="FT640" s="78">
        <v>716.41</v>
      </c>
      <c r="FU640" s="78">
        <v>603.01</v>
      </c>
      <c r="FV640" s="78">
        <v>572.26</v>
      </c>
      <c r="FW640" s="79">
        <v>434.71</v>
      </c>
      <c r="FX640" s="65" t="s">
        <v>411</v>
      </c>
      <c r="FY640" s="78">
        <v>716.39</v>
      </c>
      <c r="FZ640" s="78">
        <v>803.53</v>
      </c>
      <c r="GA640" s="78">
        <v>740.06</v>
      </c>
      <c r="GB640" s="78">
        <v>738.33</v>
      </c>
      <c r="GC640" s="78"/>
      <c r="GD640" s="79">
        <v>550.23</v>
      </c>
      <c r="GE640" s="65" t="s">
        <v>412</v>
      </c>
      <c r="GF640" s="68">
        <v>0.23052097740894401</v>
      </c>
      <c r="GG640" s="78">
        <v>659.91</v>
      </c>
      <c r="GH640" s="78">
        <v>752.89</v>
      </c>
      <c r="GI640" s="78">
        <v>594.74</v>
      </c>
      <c r="GJ640" s="78">
        <v>576.29999999999995</v>
      </c>
      <c r="GK640" s="78"/>
      <c r="GL640" s="79">
        <v>468.88</v>
      </c>
      <c r="GM640" s="65" t="s">
        <v>413</v>
      </c>
      <c r="GN640" s="68">
        <v>0.112364600656209</v>
      </c>
      <c r="GO640" s="78">
        <v>671.27</v>
      </c>
      <c r="GP640" s="78">
        <v>751.27</v>
      </c>
      <c r="GQ640" s="78">
        <v>671.42</v>
      </c>
      <c r="GR640" s="78">
        <v>623.4</v>
      </c>
      <c r="GS640" s="78"/>
      <c r="GT640" s="79"/>
      <c r="GU640" s="65" t="s">
        <v>414</v>
      </c>
      <c r="GV640" s="68">
        <v>1</v>
      </c>
      <c r="GW640" s="78">
        <v>677</v>
      </c>
      <c r="GX640" s="78">
        <v>739.12</v>
      </c>
      <c r="GY640" s="78">
        <v>704.51</v>
      </c>
      <c r="GZ640" s="78">
        <v>566</v>
      </c>
      <c r="HA640" s="78"/>
      <c r="HB640" s="79">
        <v>540.64</v>
      </c>
      <c r="HC640" s="65" t="s">
        <v>415</v>
      </c>
      <c r="HD640" s="68">
        <v>1</v>
      </c>
      <c r="HE640" s="78">
        <v>671.5</v>
      </c>
      <c r="HF640" s="78">
        <v>784.78</v>
      </c>
      <c r="HG640" s="78"/>
      <c r="HH640" s="78">
        <v>415.05</v>
      </c>
      <c r="HI640" s="78">
        <v>408.41</v>
      </c>
      <c r="HJ640" s="79">
        <v>413.83</v>
      </c>
      <c r="HK640" s="85" t="s">
        <v>416</v>
      </c>
      <c r="HL640" s="68">
        <v>1.1964584828906399</v>
      </c>
      <c r="HM640" s="78">
        <v>643.71</v>
      </c>
      <c r="HN640" s="78">
        <v>726.92</v>
      </c>
      <c r="HO640" s="78">
        <v>683.24</v>
      </c>
      <c r="HP640" s="78"/>
      <c r="HQ640" s="78"/>
      <c r="HR640" s="79"/>
    </row>
    <row r="641" spans="1:226" x14ac:dyDescent="0.25">
      <c r="A641" s="81">
        <v>40931</v>
      </c>
      <c r="B641" s="82" t="s">
        <v>387</v>
      </c>
      <c r="C641" s="83">
        <v>681.53548584647001</v>
      </c>
      <c r="D641" s="83">
        <v>763.28048060229469</v>
      </c>
      <c r="E641" s="83">
        <v>727.24514656941244</v>
      </c>
      <c r="F641" s="83">
        <v>596.68744312448587</v>
      </c>
      <c r="G641" s="83">
        <v>547.29206521739138</v>
      </c>
      <c r="H641" s="84">
        <v>469.354206631914</v>
      </c>
      <c r="I641" s="82" t="s">
        <v>388</v>
      </c>
      <c r="J641" s="83">
        <v>692.14388103506872</v>
      </c>
      <c r="K641" s="83">
        <v>768.43350365193828</v>
      </c>
      <c r="L641" s="83">
        <v>727.01464637135734</v>
      </c>
      <c r="M641" s="83">
        <v>601.75859203024379</v>
      </c>
      <c r="N641" s="83"/>
      <c r="O641" s="84">
        <v>506.58525917441631</v>
      </c>
      <c r="P641" s="65" t="s">
        <v>389</v>
      </c>
      <c r="Q641" s="78">
        <v>636.25</v>
      </c>
      <c r="R641" s="78">
        <v>727.63</v>
      </c>
      <c r="S641" s="78">
        <v>710.14</v>
      </c>
      <c r="T641" s="78">
        <v>579</v>
      </c>
      <c r="U641" s="78"/>
      <c r="V641" s="79"/>
      <c r="W641" s="65" t="s">
        <v>390</v>
      </c>
      <c r="X641" s="78">
        <v>730.89</v>
      </c>
      <c r="Y641" s="78">
        <v>787.02</v>
      </c>
      <c r="Z641" s="78">
        <v>711.43</v>
      </c>
      <c r="AA641" s="78">
        <v>536.82000000000005</v>
      </c>
      <c r="AB641" s="78"/>
      <c r="AC641" s="79">
        <v>591.74</v>
      </c>
      <c r="AD641" s="65" t="s">
        <v>391</v>
      </c>
      <c r="AE641" s="68">
        <v>0.51129972389814904</v>
      </c>
      <c r="AF641" s="78">
        <v>650.37</v>
      </c>
      <c r="AG641" s="78">
        <v>715.31</v>
      </c>
      <c r="AH641" s="78">
        <v>736.78</v>
      </c>
      <c r="AI641" s="78"/>
      <c r="AJ641" s="78"/>
      <c r="AK641" s="79">
        <v>425.59</v>
      </c>
      <c r="AL641" s="69" t="s">
        <v>392</v>
      </c>
      <c r="AM641" s="70">
        <v>1</v>
      </c>
      <c r="AN641" s="78">
        <v>708.16</v>
      </c>
      <c r="AO641" s="78">
        <v>803.33</v>
      </c>
      <c r="AP641" s="78">
        <v>757.96</v>
      </c>
      <c r="AQ641" s="78">
        <v>691.73</v>
      </c>
      <c r="AR641" s="78"/>
      <c r="AS641" s="79"/>
      <c r="AT641" s="65" t="s">
        <v>393</v>
      </c>
      <c r="AU641" s="68">
        <v>3.9449287940352698E-2</v>
      </c>
      <c r="AV641" s="78">
        <v>685.17</v>
      </c>
      <c r="AW641" s="78">
        <v>781.42</v>
      </c>
      <c r="AX641" s="78">
        <v>705.55</v>
      </c>
      <c r="AY641" s="78">
        <v>414.41</v>
      </c>
      <c r="AZ641" s="78"/>
      <c r="BA641" s="79">
        <v>488.68</v>
      </c>
      <c r="BB641" s="65" t="s">
        <v>394</v>
      </c>
      <c r="BC641" s="78">
        <v>681.63</v>
      </c>
      <c r="BD641" s="78">
        <v>756.49</v>
      </c>
      <c r="BE641" s="78">
        <v>707.89</v>
      </c>
      <c r="BF641" s="78"/>
      <c r="BG641" s="78"/>
      <c r="BH641" s="79">
        <v>524.64</v>
      </c>
      <c r="BI641" s="65" t="s">
        <v>395</v>
      </c>
      <c r="BJ641" s="68">
        <v>0.13448452083165199</v>
      </c>
      <c r="BK641" s="78">
        <v>748.54</v>
      </c>
      <c r="BL641" s="78">
        <v>782.57</v>
      </c>
      <c r="BM641" s="78">
        <v>830.47</v>
      </c>
      <c r="BN641" s="78">
        <v>452.41</v>
      </c>
      <c r="BO641" s="78"/>
      <c r="BP641" s="79"/>
      <c r="BQ641" s="65" t="s">
        <v>396</v>
      </c>
      <c r="BR641" s="68">
        <v>1</v>
      </c>
      <c r="BS641" s="78">
        <v>681.4</v>
      </c>
      <c r="BT641" s="78">
        <v>777.91</v>
      </c>
      <c r="BU641" s="78">
        <v>749.88</v>
      </c>
      <c r="BV641" s="78"/>
      <c r="BW641" s="78"/>
      <c r="BX641" s="79">
        <v>559.25</v>
      </c>
      <c r="BY641" s="65" t="s">
        <v>397</v>
      </c>
      <c r="BZ641" s="78">
        <v>715.67</v>
      </c>
      <c r="CA641" s="78">
        <v>781.17</v>
      </c>
      <c r="CB641" s="78">
        <v>708.72</v>
      </c>
      <c r="CC641" s="78">
        <v>576.75</v>
      </c>
      <c r="CD641" s="78"/>
      <c r="CE641" s="79">
        <v>581.59</v>
      </c>
      <c r="CF641" s="65" t="s">
        <v>398</v>
      </c>
      <c r="CG641" s="78">
        <v>686.06</v>
      </c>
      <c r="CH641" s="78">
        <v>812.81</v>
      </c>
      <c r="CI641" s="78">
        <v>749.26</v>
      </c>
      <c r="CJ641" s="78"/>
      <c r="CK641" s="78"/>
      <c r="CL641" s="79"/>
      <c r="CM641" s="65" t="s">
        <v>399</v>
      </c>
      <c r="CN641" s="78">
        <v>688.09</v>
      </c>
      <c r="CO641" s="78">
        <v>746.29</v>
      </c>
      <c r="CP641" s="78">
        <v>753.43</v>
      </c>
      <c r="CQ641" s="78">
        <v>584.24</v>
      </c>
      <c r="CR641" s="78"/>
      <c r="CS641" s="79">
        <v>655.57</v>
      </c>
      <c r="CT641" s="65" t="s">
        <v>400</v>
      </c>
      <c r="CU641" s="78">
        <v>711.17</v>
      </c>
      <c r="CV641" s="78">
        <v>832.93</v>
      </c>
      <c r="CW641" s="78">
        <v>756.69</v>
      </c>
      <c r="CX641" s="78">
        <v>626.12</v>
      </c>
      <c r="CY641" s="78"/>
      <c r="CZ641" s="79"/>
      <c r="DA641" s="82"/>
      <c r="DB641" s="68"/>
      <c r="DC641" s="78"/>
      <c r="DD641" s="78"/>
      <c r="DE641" s="78"/>
      <c r="DF641" s="78"/>
      <c r="DG641" s="78"/>
      <c r="DH641" s="79"/>
      <c r="DI641" s="65" t="s">
        <v>402</v>
      </c>
      <c r="DJ641" s="68">
        <v>3.31246480506145E-3</v>
      </c>
      <c r="DK641" s="78">
        <v>705.84</v>
      </c>
      <c r="DL641" s="78">
        <v>802.3</v>
      </c>
      <c r="DM641" s="78">
        <v>802.3</v>
      </c>
      <c r="DN641" s="78">
        <v>541.65</v>
      </c>
      <c r="DO641" s="78"/>
      <c r="DP641" s="79">
        <v>523.38</v>
      </c>
      <c r="DQ641" s="65" t="s">
        <v>403</v>
      </c>
      <c r="DR641" s="78">
        <v>632.37</v>
      </c>
      <c r="DS641" s="78">
        <v>720.18</v>
      </c>
      <c r="DT641" s="78">
        <v>834.81</v>
      </c>
      <c r="DU641" s="78">
        <v>794.88</v>
      </c>
      <c r="DV641" s="78"/>
      <c r="DW641" s="79"/>
      <c r="DX641" s="65" t="s">
        <v>404</v>
      </c>
      <c r="DY641" s="78">
        <v>711.32</v>
      </c>
      <c r="DZ641" s="78">
        <v>801.01</v>
      </c>
      <c r="EA641" s="78">
        <v>786.48</v>
      </c>
      <c r="EB641" s="78">
        <v>614.95000000000005</v>
      </c>
      <c r="EC641" s="78"/>
      <c r="ED641" s="79">
        <v>479.09</v>
      </c>
      <c r="EE641" s="65" t="s">
        <v>405</v>
      </c>
      <c r="EF641" s="68">
        <v>0.28962001853568098</v>
      </c>
      <c r="EG641" s="78">
        <v>683.5</v>
      </c>
      <c r="EH641" s="78">
        <v>793.2</v>
      </c>
      <c r="EI641" s="78">
        <v>704.34</v>
      </c>
      <c r="EJ641" s="78"/>
      <c r="EK641" s="78">
        <v>510.83</v>
      </c>
      <c r="EL641" s="79">
        <v>393.22</v>
      </c>
      <c r="EM641" s="65" t="s">
        <v>406</v>
      </c>
      <c r="EN641" s="78">
        <v>704.27</v>
      </c>
      <c r="EO641" s="78">
        <v>759.39</v>
      </c>
      <c r="EP641" s="78">
        <v>725.32</v>
      </c>
      <c r="EQ641" s="78"/>
      <c r="ER641" s="78"/>
      <c r="ES641" s="79">
        <v>562.66</v>
      </c>
      <c r="ET641" s="65" t="s">
        <v>407</v>
      </c>
      <c r="EU641" s="68">
        <v>1.4314342971657601</v>
      </c>
      <c r="EV641" s="78">
        <v>689.35</v>
      </c>
      <c r="EW641" s="78">
        <v>776.9</v>
      </c>
      <c r="EX641" s="78">
        <v>791.43</v>
      </c>
      <c r="EY641" s="78"/>
      <c r="EZ641" s="78"/>
      <c r="FA641" s="79">
        <v>374.52</v>
      </c>
      <c r="FB641" s="65" t="s">
        <v>408</v>
      </c>
      <c r="FC641" s="78">
        <v>725.54</v>
      </c>
      <c r="FD641" s="78">
        <v>753.19</v>
      </c>
      <c r="FE641" s="78">
        <v>688.42</v>
      </c>
      <c r="FF641" s="78"/>
      <c r="FG641" s="78"/>
      <c r="FH641" s="79"/>
      <c r="FI641" s="65" t="s">
        <v>409</v>
      </c>
      <c r="FJ641" s="78">
        <v>688.83</v>
      </c>
      <c r="FK641" s="78">
        <v>766.66</v>
      </c>
      <c r="FL641" s="78">
        <v>479.78</v>
      </c>
      <c r="FM641" s="78">
        <v>524.53</v>
      </c>
      <c r="FN641" s="78"/>
      <c r="FO641" s="79">
        <v>529.38</v>
      </c>
      <c r="FP641" s="65" t="s">
        <v>410</v>
      </c>
      <c r="FQ641" s="68">
        <v>0.23335589106947</v>
      </c>
      <c r="FR641" s="78">
        <v>674.17</v>
      </c>
      <c r="FS641" s="78">
        <v>757.81</v>
      </c>
      <c r="FT641" s="78">
        <v>730.26</v>
      </c>
      <c r="FU641" s="78">
        <v>587.97</v>
      </c>
      <c r="FV641" s="78">
        <v>550.47</v>
      </c>
      <c r="FW641" s="79">
        <v>432.07</v>
      </c>
      <c r="FX641" s="65" t="s">
        <v>411</v>
      </c>
      <c r="FY641" s="78">
        <v>718.83</v>
      </c>
      <c r="FZ641" s="78">
        <v>813.28</v>
      </c>
      <c r="GA641" s="78">
        <v>747.38</v>
      </c>
      <c r="GB641" s="78">
        <v>748.07</v>
      </c>
      <c r="GC641" s="78"/>
      <c r="GD641" s="79">
        <v>546.98</v>
      </c>
      <c r="GE641" s="65" t="s">
        <v>412</v>
      </c>
      <c r="GF641" s="68">
        <v>0.23029270202427299</v>
      </c>
      <c r="GG641" s="78">
        <v>659.26</v>
      </c>
      <c r="GH641" s="78">
        <v>752.15</v>
      </c>
      <c r="GI641" s="78">
        <v>594.16</v>
      </c>
      <c r="GJ641" s="78">
        <v>575.73</v>
      </c>
      <c r="GK641" s="78"/>
      <c r="GL641" s="79">
        <v>468.41</v>
      </c>
      <c r="GM641" s="65" t="s">
        <v>413</v>
      </c>
      <c r="GN641" s="68">
        <v>0.113906892506066</v>
      </c>
      <c r="GO641" s="78">
        <v>680.48</v>
      </c>
      <c r="GP641" s="78">
        <v>770.69</v>
      </c>
      <c r="GQ641" s="78">
        <v>670.62</v>
      </c>
      <c r="GR641" s="78">
        <v>620.55999999999995</v>
      </c>
      <c r="GS641" s="78"/>
      <c r="GT641" s="79"/>
      <c r="GU641" s="65" t="s">
        <v>414</v>
      </c>
      <c r="GV641" s="68">
        <v>1</v>
      </c>
      <c r="GW641" s="78">
        <v>655.33000000000004</v>
      </c>
      <c r="GX641" s="78">
        <v>723.29</v>
      </c>
      <c r="GY641" s="78">
        <v>685.34</v>
      </c>
      <c r="GZ641" s="78">
        <v>566</v>
      </c>
      <c r="HA641" s="78"/>
      <c r="HB641" s="79">
        <v>540.64</v>
      </c>
      <c r="HC641" s="65" t="s">
        <v>415</v>
      </c>
      <c r="HD641" s="68">
        <v>1</v>
      </c>
      <c r="HE641" s="78">
        <v>655.66</v>
      </c>
      <c r="HF641" s="78">
        <v>771.45</v>
      </c>
      <c r="HG641" s="78"/>
      <c r="HH641" s="78">
        <v>415.05</v>
      </c>
      <c r="HI641" s="78">
        <v>408.41</v>
      </c>
      <c r="HJ641" s="79">
        <v>413.83</v>
      </c>
      <c r="HK641" s="85" t="s">
        <v>416</v>
      </c>
      <c r="HL641" s="68">
        <v>1.1958146487294501</v>
      </c>
      <c r="HM641" s="78">
        <v>639.57000000000005</v>
      </c>
      <c r="HN641" s="78">
        <v>722.68</v>
      </c>
      <c r="HO641" s="78">
        <v>680.11</v>
      </c>
      <c r="HP641" s="78"/>
      <c r="HQ641" s="78"/>
      <c r="HR641" s="79"/>
    </row>
    <row r="642" spans="1:226" x14ac:dyDescent="0.25">
      <c r="A642" s="81">
        <v>40924</v>
      </c>
      <c r="B642" s="82" t="s">
        <v>387</v>
      </c>
      <c r="C642" s="83">
        <v>676.86553258270158</v>
      </c>
      <c r="D642" s="83">
        <v>768.88929060790622</v>
      </c>
      <c r="E642" s="83">
        <v>740.6910496119483</v>
      </c>
      <c r="F642" s="83">
        <v>600.46987362850462</v>
      </c>
      <c r="G642" s="83">
        <v>515.81673913043483</v>
      </c>
      <c r="H642" s="84">
        <v>465.20990391584803</v>
      </c>
      <c r="I642" s="82" t="s">
        <v>388</v>
      </c>
      <c r="J642" s="83">
        <v>688.17689630425764</v>
      </c>
      <c r="K642" s="83">
        <v>777.49509288623676</v>
      </c>
      <c r="L642" s="83">
        <v>740.22487419026027</v>
      </c>
      <c r="M642" s="83">
        <v>604.81621749446992</v>
      </c>
      <c r="N642" s="83"/>
      <c r="O642" s="84">
        <v>505.19780259031444</v>
      </c>
      <c r="P642" s="65" t="s">
        <v>389</v>
      </c>
      <c r="Q642" s="78">
        <v>640.41</v>
      </c>
      <c r="R642" s="78">
        <v>732.63</v>
      </c>
      <c r="S642" s="78">
        <v>728.36</v>
      </c>
      <c r="T642" s="78">
        <v>585</v>
      </c>
      <c r="U642" s="78"/>
      <c r="V642" s="79"/>
      <c r="W642" s="65" t="s">
        <v>390</v>
      </c>
      <c r="X642" s="78">
        <v>729.24</v>
      </c>
      <c r="Y642" s="78">
        <v>810.66</v>
      </c>
      <c r="Z642" s="78">
        <v>737.87</v>
      </c>
      <c r="AA642" s="78">
        <v>536.82000000000005</v>
      </c>
      <c r="AB642" s="78"/>
      <c r="AC642" s="79">
        <v>591.74</v>
      </c>
      <c r="AD642" s="65" t="s">
        <v>391</v>
      </c>
      <c r="AE642" s="68">
        <v>0.51129972389814904</v>
      </c>
      <c r="AF642" s="78">
        <v>638.61</v>
      </c>
      <c r="AG642" s="78">
        <v>715.31</v>
      </c>
      <c r="AH642" s="78">
        <v>736.78</v>
      </c>
      <c r="AI642" s="78"/>
      <c r="AJ642" s="78">
        <v>562.42999999999995</v>
      </c>
      <c r="AK642" s="79">
        <v>425.59</v>
      </c>
      <c r="AL642" s="69" t="s">
        <v>392</v>
      </c>
      <c r="AM642" s="70">
        <v>1</v>
      </c>
      <c r="AN642" s="78">
        <v>708.14</v>
      </c>
      <c r="AO642" s="78">
        <v>804.91</v>
      </c>
      <c r="AP642" s="78">
        <v>757.96</v>
      </c>
      <c r="AQ642" s="78">
        <v>686.62</v>
      </c>
      <c r="AR642" s="78"/>
      <c r="AS642" s="79"/>
      <c r="AT642" s="65" t="s">
        <v>393</v>
      </c>
      <c r="AU642" s="68">
        <v>3.9070130884938499E-2</v>
      </c>
      <c r="AV642" s="78">
        <v>658.89</v>
      </c>
      <c r="AW642" s="78">
        <v>751.42</v>
      </c>
      <c r="AX642" s="78">
        <v>701.7</v>
      </c>
      <c r="AY642" s="78">
        <v>405.12</v>
      </c>
      <c r="AZ642" s="78"/>
      <c r="BA642" s="79">
        <v>482.35</v>
      </c>
      <c r="BB642" s="65" t="s">
        <v>394</v>
      </c>
      <c r="BC642" s="78">
        <v>672.39</v>
      </c>
      <c r="BD642" s="78">
        <v>769.1</v>
      </c>
      <c r="BE642" s="78">
        <v>724.85</v>
      </c>
      <c r="BF642" s="78"/>
      <c r="BG642" s="78"/>
      <c r="BH642" s="79">
        <v>522.62</v>
      </c>
      <c r="BI642" s="65" t="s">
        <v>395</v>
      </c>
      <c r="BJ642" s="68">
        <v>0.134500800279762</v>
      </c>
      <c r="BK642" s="78">
        <v>750.78</v>
      </c>
      <c r="BL642" s="78">
        <v>813.86</v>
      </c>
      <c r="BM642" s="78">
        <v>861.77</v>
      </c>
      <c r="BN642" s="78">
        <v>465.91</v>
      </c>
      <c r="BO642" s="78"/>
      <c r="BP642" s="79"/>
      <c r="BQ642" s="65" t="s">
        <v>396</v>
      </c>
      <c r="BR642" s="68">
        <v>1</v>
      </c>
      <c r="BS642" s="78">
        <v>673.06</v>
      </c>
      <c r="BT642" s="78">
        <v>754.58</v>
      </c>
      <c r="BU642" s="78">
        <v>750.72</v>
      </c>
      <c r="BV642" s="78"/>
      <c r="BW642" s="78"/>
      <c r="BX642" s="79">
        <v>559.25</v>
      </c>
      <c r="BY642" s="65" t="s">
        <v>397</v>
      </c>
      <c r="BZ642" s="78">
        <v>713.34</v>
      </c>
      <c r="CA642" s="78">
        <v>802.96</v>
      </c>
      <c r="CB642" s="78">
        <v>707.5</v>
      </c>
      <c r="CC642" s="78">
        <v>571.9</v>
      </c>
      <c r="CD642" s="78"/>
      <c r="CE642" s="79">
        <v>581.59</v>
      </c>
      <c r="CF642" s="65" t="s">
        <v>398</v>
      </c>
      <c r="CG642" s="78">
        <v>689.31</v>
      </c>
      <c r="CH642" s="78">
        <v>812.81</v>
      </c>
      <c r="CI642" s="78">
        <v>773.65</v>
      </c>
      <c r="CJ642" s="78"/>
      <c r="CK642" s="78"/>
      <c r="CL642" s="79"/>
      <c r="CM642" s="65" t="s">
        <v>399</v>
      </c>
      <c r="CN642" s="78">
        <v>690.25</v>
      </c>
      <c r="CO642" s="78">
        <v>753.54</v>
      </c>
      <c r="CP642" s="78">
        <v>757.95</v>
      </c>
      <c r="CQ642" s="78">
        <v>597.66</v>
      </c>
      <c r="CR642" s="78"/>
      <c r="CS642" s="79">
        <v>655.9</v>
      </c>
      <c r="CT642" s="65" t="s">
        <v>400</v>
      </c>
      <c r="CU642" s="78">
        <v>701.43</v>
      </c>
      <c r="CV642" s="78">
        <v>824.52</v>
      </c>
      <c r="CW642" s="78">
        <v>748.3</v>
      </c>
      <c r="CX642" s="78">
        <v>631.75</v>
      </c>
      <c r="CY642" s="78"/>
      <c r="CZ642" s="79"/>
      <c r="DA642" s="82"/>
      <c r="DB642" s="68"/>
      <c r="DC642" s="78"/>
      <c r="DD642" s="78"/>
      <c r="DE642" s="78"/>
      <c r="DF642" s="78"/>
      <c r="DG642" s="78"/>
      <c r="DH642" s="79"/>
      <c r="DI642" s="65" t="s">
        <v>402</v>
      </c>
      <c r="DJ642" s="68">
        <v>3.2284100080710301E-3</v>
      </c>
      <c r="DK642" s="78">
        <v>678.42</v>
      </c>
      <c r="DL642" s="78">
        <v>766.75</v>
      </c>
      <c r="DM642" s="78">
        <v>766.75</v>
      </c>
      <c r="DN642" s="78">
        <v>618.89</v>
      </c>
      <c r="DO642" s="78"/>
      <c r="DP642" s="79">
        <v>510.69</v>
      </c>
      <c r="DQ642" s="65" t="s">
        <v>403</v>
      </c>
      <c r="DR642" s="78">
        <v>632.37</v>
      </c>
      <c r="DS642" s="78">
        <v>720.18</v>
      </c>
      <c r="DT642" s="78">
        <v>860.25</v>
      </c>
      <c r="DU642" s="78">
        <v>805.1</v>
      </c>
      <c r="DV642" s="78"/>
      <c r="DW642" s="79"/>
      <c r="DX642" s="65" t="s">
        <v>404</v>
      </c>
      <c r="DY642" s="78">
        <v>708.49</v>
      </c>
      <c r="DZ642" s="78">
        <v>796.48</v>
      </c>
      <c r="EA642" s="78">
        <v>800.78</v>
      </c>
      <c r="EB642" s="78">
        <v>634.79</v>
      </c>
      <c r="EC642" s="78"/>
      <c r="ED642" s="79">
        <v>478.7</v>
      </c>
      <c r="EE642" s="65" t="s">
        <v>405</v>
      </c>
      <c r="EF642" s="68">
        <v>0.28962001853568098</v>
      </c>
      <c r="EG642" s="78">
        <v>678.61</v>
      </c>
      <c r="EH642" s="78">
        <v>792.2</v>
      </c>
      <c r="EI642" s="78">
        <v>731.15</v>
      </c>
      <c r="EJ642" s="78"/>
      <c r="EK642" s="78">
        <v>527.64</v>
      </c>
      <c r="EL642" s="79">
        <v>391.27</v>
      </c>
      <c r="EM642" s="65" t="s">
        <v>406</v>
      </c>
      <c r="EN642" s="78">
        <v>704.27</v>
      </c>
      <c r="EO642" s="78">
        <v>781.22</v>
      </c>
      <c r="EP642" s="78">
        <v>725.32</v>
      </c>
      <c r="EQ642" s="78"/>
      <c r="ER642" s="78"/>
      <c r="ES642" s="79">
        <v>562.66</v>
      </c>
      <c r="ET642" s="65" t="s">
        <v>407</v>
      </c>
      <c r="EU642" s="68">
        <v>1.42918393597256</v>
      </c>
      <c r="EV642" s="78">
        <v>677.72</v>
      </c>
      <c r="EW642" s="78">
        <v>770.99</v>
      </c>
      <c r="EX642" s="78">
        <v>785.49</v>
      </c>
      <c r="EY642" s="78"/>
      <c r="EZ642" s="78"/>
      <c r="FA642" s="79">
        <v>370.42</v>
      </c>
      <c r="FB642" s="65" t="s">
        <v>408</v>
      </c>
      <c r="FC642" s="78">
        <v>725.54</v>
      </c>
      <c r="FD642" s="78">
        <v>753.19</v>
      </c>
      <c r="FE642" s="78">
        <v>688.42</v>
      </c>
      <c r="FF642" s="78">
        <v>684</v>
      </c>
      <c r="FG642" s="78"/>
      <c r="FH642" s="79"/>
      <c r="FI642" s="65" t="s">
        <v>409</v>
      </c>
      <c r="FJ642" s="78">
        <v>689.67</v>
      </c>
      <c r="FK642" s="78">
        <v>772.54</v>
      </c>
      <c r="FL642" s="78">
        <v>494.9</v>
      </c>
      <c r="FM642" s="78">
        <v>536.53</v>
      </c>
      <c r="FN642" s="78"/>
      <c r="FO642" s="79">
        <v>523.5</v>
      </c>
      <c r="FP642" s="65" t="s">
        <v>410</v>
      </c>
      <c r="FQ642" s="68">
        <v>0.227650420015025</v>
      </c>
      <c r="FR642" s="78">
        <v>655.53</v>
      </c>
      <c r="FS642" s="78">
        <v>736.44</v>
      </c>
      <c r="FT642" s="78">
        <v>743.41</v>
      </c>
      <c r="FU642" s="78">
        <v>576.4</v>
      </c>
      <c r="FV642" s="78">
        <v>517.37</v>
      </c>
      <c r="FW642" s="79">
        <v>422.62</v>
      </c>
      <c r="FX642" s="65" t="s">
        <v>411</v>
      </c>
      <c r="FY642" s="78">
        <v>718.83</v>
      </c>
      <c r="FZ642" s="78">
        <v>821.41</v>
      </c>
      <c r="GA642" s="78">
        <v>745.75</v>
      </c>
      <c r="GB642" s="78">
        <v>742.76</v>
      </c>
      <c r="GC642" s="78"/>
      <c r="GD642" s="79">
        <v>545.35</v>
      </c>
      <c r="GE642" s="65" t="s">
        <v>412</v>
      </c>
      <c r="GF642" s="68">
        <v>0.231803430690774</v>
      </c>
      <c r="GG642" s="78">
        <v>660.53</v>
      </c>
      <c r="GH642" s="78">
        <v>752.97</v>
      </c>
      <c r="GI642" s="78">
        <v>609.87</v>
      </c>
      <c r="GJ642" s="78">
        <v>593.11</v>
      </c>
      <c r="GK642" s="78"/>
      <c r="GL642" s="79">
        <v>464.49</v>
      </c>
      <c r="GM642" s="65" t="s">
        <v>413</v>
      </c>
      <c r="GN642" s="68">
        <v>0.112678595573985</v>
      </c>
      <c r="GO642" s="78">
        <v>668.63</v>
      </c>
      <c r="GP642" s="78">
        <v>789.43</v>
      </c>
      <c r="GQ642" s="78">
        <v>700.97</v>
      </c>
      <c r="GR642" s="78">
        <v>628.75</v>
      </c>
      <c r="GS642" s="78"/>
      <c r="GT642" s="79"/>
      <c r="GU642" s="65" t="s">
        <v>414</v>
      </c>
      <c r="GV642" s="68">
        <v>1</v>
      </c>
      <c r="GW642" s="78">
        <v>655.33000000000004</v>
      </c>
      <c r="GX642" s="78">
        <v>723.29</v>
      </c>
      <c r="GY642" s="78">
        <v>685.34</v>
      </c>
      <c r="GZ642" s="78">
        <v>566</v>
      </c>
      <c r="HA642" s="78"/>
      <c r="HB642" s="79">
        <v>540.64</v>
      </c>
      <c r="HC642" s="65" t="s">
        <v>415</v>
      </c>
      <c r="HD642" s="68">
        <v>1</v>
      </c>
      <c r="HE642" s="78">
        <v>639.83000000000004</v>
      </c>
      <c r="HF642" s="78">
        <v>760.62</v>
      </c>
      <c r="HG642" s="78"/>
      <c r="HH642" s="78">
        <v>415.05</v>
      </c>
      <c r="HI642" s="78">
        <v>408.41</v>
      </c>
      <c r="HJ642" s="79">
        <v>412.17</v>
      </c>
      <c r="HK642" s="85" t="s">
        <v>416</v>
      </c>
      <c r="HL642" s="68">
        <v>1.2085322375974401</v>
      </c>
      <c r="HM642" s="78">
        <v>642.07000000000005</v>
      </c>
      <c r="HN642" s="78">
        <v>726.59</v>
      </c>
      <c r="HO642" s="78">
        <v>707</v>
      </c>
      <c r="HP642" s="78"/>
      <c r="HQ642" s="78"/>
      <c r="HR642" s="79"/>
    </row>
    <row r="643" spans="1:226" x14ac:dyDescent="0.25">
      <c r="A643" s="81">
        <v>40917</v>
      </c>
      <c r="B643" s="82" t="s">
        <v>387</v>
      </c>
      <c r="C643" s="83">
        <v>671.51546360814098</v>
      </c>
      <c r="D643" s="83">
        <v>753.91731622016232</v>
      </c>
      <c r="E643" s="83">
        <v>723.13580089363438</v>
      </c>
      <c r="F643" s="83">
        <v>585.27520363742019</v>
      </c>
      <c r="G643" s="83">
        <v>490.30010869565217</v>
      </c>
      <c r="H643" s="84">
        <v>457.81902732141884</v>
      </c>
      <c r="I643" s="82" t="s">
        <v>388</v>
      </c>
      <c r="J643" s="83">
        <v>684.58253244714558</v>
      </c>
      <c r="K643" s="83">
        <v>763.60812582857307</v>
      </c>
      <c r="L643" s="83">
        <v>722.74403222851595</v>
      </c>
      <c r="M643" s="83">
        <v>588.60997737787659</v>
      </c>
      <c r="N643" s="83"/>
      <c r="O643" s="84">
        <v>501.2527433700667</v>
      </c>
      <c r="P643" s="65" t="s">
        <v>389</v>
      </c>
      <c r="Q643" s="78">
        <v>619.58000000000004</v>
      </c>
      <c r="R643" s="78">
        <v>711.79</v>
      </c>
      <c r="S643" s="78">
        <v>716.58</v>
      </c>
      <c r="T643" s="78">
        <v>567</v>
      </c>
      <c r="U643" s="78"/>
      <c r="V643" s="79"/>
      <c r="W643" s="65" t="s">
        <v>390</v>
      </c>
      <c r="X643" s="78">
        <v>683.29</v>
      </c>
      <c r="Y643" s="78">
        <v>755.95</v>
      </c>
      <c r="Z643" s="78">
        <v>723.33</v>
      </c>
      <c r="AA643" s="78">
        <v>532.48</v>
      </c>
      <c r="AB643" s="78"/>
      <c r="AC643" s="79">
        <v>581.82000000000005</v>
      </c>
      <c r="AD643" s="65" t="s">
        <v>391</v>
      </c>
      <c r="AE643" s="68">
        <v>0.51129972389814904</v>
      </c>
      <c r="AF643" s="78">
        <v>638.61</v>
      </c>
      <c r="AG643" s="78">
        <v>715.31</v>
      </c>
      <c r="AH643" s="78">
        <v>736.78</v>
      </c>
      <c r="AI643" s="78"/>
      <c r="AJ643" s="78">
        <v>562.42999999999995</v>
      </c>
      <c r="AK643" s="79">
        <v>425.59</v>
      </c>
      <c r="AL643" s="69" t="s">
        <v>392</v>
      </c>
      <c r="AM643" s="70">
        <v>1</v>
      </c>
      <c r="AN643" s="78">
        <v>677.8</v>
      </c>
      <c r="AO643" s="78">
        <v>794.88</v>
      </c>
      <c r="AP643" s="78">
        <v>757.96</v>
      </c>
      <c r="AQ643" s="78">
        <v>683.6</v>
      </c>
      <c r="AR643" s="78"/>
      <c r="AS643" s="79"/>
      <c r="AT643" s="65" t="s">
        <v>393</v>
      </c>
      <c r="AU643" s="68">
        <v>3.8732667131458703E-2</v>
      </c>
      <c r="AV643" s="78">
        <v>649.64</v>
      </c>
      <c r="AW643" s="78">
        <v>740.02</v>
      </c>
      <c r="AX643" s="78">
        <v>686.96</v>
      </c>
      <c r="AY643" s="78">
        <v>400.81</v>
      </c>
      <c r="AZ643" s="78"/>
      <c r="BA643" s="79">
        <v>475.35</v>
      </c>
      <c r="BB643" s="65" t="s">
        <v>394</v>
      </c>
      <c r="BC643" s="78">
        <v>690.88</v>
      </c>
      <c r="BD643" s="78">
        <v>780.86</v>
      </c>
      <c r="BE643" s="78">
        <v>703.88</v>
      </c>
      <c r="BF643" s="78"/>
      <c r="BG643" s="78"/>
      <c r="BH643" s="79">
        <v>522.62</v>
      </c>
      <c r="BI643" s="65" t="s">
        <v>395</v>
      </c>
      <c r="BJ643" s="68">
        <v>0.13448813814621599</v>
      </c>
      <c r="BK643" s="78">
        <v>755.02</v>
      </c>
      <c r="BL643" s="78">
        <v>807.33</v>
      </c>
      <c r="BM643" s="78">
        <v>855.24</v>
      </c>
      <c r="BN643" s="78">
        <v>459.14</v>
      </c>
      <c r="BO643" s="78"/>
      <c r="BP643" s="79"/>
      <c r="BQ643" s="65" t="s">
        <v>396</v>
      </c>
      <c r="BR643" s="68">
        <v>1</v>
      </c>
      <c r="BS643" s="78">
        <v>653.05999999999995</v>
      </c>
      <c r="BT643" s="78">
        <v>741.25</v>
      </c>
      <c r="BU643" s="78">
        <v>749.05</v>
      </c>
      <c r="BV643" s="78"/>
      <c r="BW643" s="78"/>
      <c r="BX643" s="79">
        <v>559.25</v>
      </c>
      <c r="BY643" s="65" t="s">
        <v>397</v>
      </c>
      <c r="BZ643" s="78">
        <v>705.4</v>
      </c>
      <c r="CA643" s="78">
        <v>782.35</v>
      </c>
      <c r="CB643" s="78">
        <v>688.34</v>
      </c>
      <c r="CC643" s="78">
        <v>548.69000000000005</v>
      </c>
      <c r="CD643" s="78"/>
      <c r="CE643" s="79">
        <v>581.67999999999995</v>
      </c>
      <c r="CF643" s="65" t="s">
        <v>398</v>
      </c>
      <c r="CG643" s="78">
        <v>664.92</v>
      </c>
      <c r="CH643" s="78">
        <v>791.67</v>
      </c>
      <c r="CI643" s="78">
        <v>765.52</v>
      </c>
      <c r="CJ643" s="78"/>
      <c r="CK643" s="78"/>
      <c r="CL643" s="79"/>
      <c r="CM643" s="65" t="s">
        <v>399</v>
      </c>
      <c r="CN643" s="78">
        <v>673.45</v>
      </c>
      <c r="CO643" s="78">
        <v>732.05</v>
      </c>
      <c r="CP643" s="78">
        <v>746.49</v>
      </c>
      <c r="CQ643" s="78">
        <v>585.25</v>
      </c>
      <c r="CR643" s="78"/>
      <c r="CS643" s="79">
        <v>655.9</v>
      </c>
      <c r="CT643" s="65" t="s">
        <v>400</v>
      </c>
      <c r="CU643" s="78">
        <v>676.53</v>
      </c>
      <c r="CV643" s="78">
        <v>805.38</v>
      </c>
      <c r="CW643" s="78">
        <v>720.25</v>
      </c>
      <c r="CX643" s="78">
        <v>628.03</v>
      </c>
      <c r="CY643" s="78"/>
      <c r="CZ643" s="79"/>
      <c r="DA643" s="82"/>
      <c r="DB643" s="68"/>
      <c r="DC643" s="78"/>
      <c r="DD643" s="78"/>
      <c r="DE643" s="78"/>
      <c r="DF643" s="78"/>
      <c r="DG643" s="78"/>
      <c r="DH643" s="79"/>
      <c r="DI643" s="65" t="s">
        <v>402</v>
      </c>
      <c r="DJ643" s="68">
        <v>3.17188441653186E-3</v>
      </c>
      <c r="DK643" s="78">
        <v>641.36</v>
      </c>
      <c r="DL643" s="78">
        <v>728.36</v>
      </c>
      <c r="DM643" s="78">
        <v>728.36</v>
      </c>
      <c r="DN643" s="78">
        <v>548.91</v>
      </c>
      <c r="DO643" s="78"/>
      <c r="DP643" s="79">
        <v>503.03</v>
      </c>
      <c r="DQ643" s="65" t="s">
        <v>403</v>
      </c>
      <c r="DR643" s="78">
        <v>647.74</v>
      </c>
      <c r="DS643" s="78">
        <v>693.76</v>
      </c>
      <c r="DT643" s="78">
        <v>850.87</v>
      </c>
      <c r="DU643" s="78">
        <v>800.04</v>
      </c>
      <c r="DV643" s="78"/>
      <c r="DW643" s="79"/>
      <c r="DX643" s="65" t="s">
        <v>404</v>
      </c>
      <c r="DY643" s="78">
        <v>695.82</v>
      </c>
      <c r="DZ643" s="78">
        <v>782.02</v>
      </c>
      <c r="EA643" s="78">
        <v>790.05</v>
      </c>
      <c r="EB643" s="78">
        <v>624.48</v>
      </c>
      <c r="EC643" s="78"/>
      <c r="ED643" s="79">
        <v>474.82</v>
      </c>
      <c r="EE643" s="65" t="s">
        <v>405</v>
      </c>
      <c r="EF643" s="68">
        <v>0.28962001853568098</v>
      </c>
      <c r="EG643" s="78">
        <v>669.6</v>
      </c>
      <c r="EH643" s="78">
        <v>780.91</v>
      </c>
      <c r="EI643" s="78">
        <v>721.58</v>
      </c>
      <c r="EJ643" s="78"/>
      <c r="EK643" s="78">
        <v>511.83</v>
      </c>
      <c r="EL643" s="79">
        <v>391.42</v>
      </c>
      <c r="EM643" s="65" t="s">
        <v>406</v>
      </c>
      <c r="EN643" s="78">
        <v>704.27</v>
      </c>
      <c r="EO643" s="78">
        <v>739.44</v>
      </c>
      <c r="EP643" s="78">
        <v>694.54</v>
      </c>
      <c r="EQ643" s="78"/>
      <c r="ER643" s="78"/>
      <c r="ES643" s="79">
        <v>535.57000000000005</v>
      </c>
      <c r="ET643" s="65" t="s">
        <v>407</v>
      </c>
      <c r="EU643" s="68">
        <v>1.43307537976498</v>
      </c>
      <c r="EV643" s="78">
        <v>670.16</v>
      </c>
      <c r="EW643" s="78">
        <v>756.64</v>
      </c>
      <c r="EX643" s="78">
        <v>771.18</v>
      </c>
      <c r="EY643" s="78"/>
      <c r="EZ643" s="78"/>
      <c r="FA643" s="79">
        <v>371.42</v>
      </c>
      <c r="FB643" s="65" t="s">
        <v>408</v>
      </c>
      <c r="FC643" s="78">
        <v>725.54</v>
      </c>
      <c r="FD643" s="78">
        <v>753.19</v>
      </c>
      <c r="FE643" s="78">
        <v>688.42</v>
      </c>
      <c r="FF643" s="78">
        <v>684</v>
      </c>
      <c r="FG643" s="78"/>
      <c r="FH643" s="79"/>
      <c r="FI643" s="65" t="s">
        <v>409</v>
      </c>
      <c r="FJ643" s="78">
        <v>684.63</v>
      </c>
      <c r="FK643" s="78">
        <v>756.58</v>
      </c>
      <c r="FL643" s="78">
        <v>485.66</v>
      </c>
      <c r="FM643" s="78">
        <v>536.53</v>
      </c>
      <c r="FN643" s="78"/>
      <c r="FO643" s="79">
        <v>510.05</v>
      </c>
      <c r="FP643" s="65" t="s">
        <v>410</v>
      </c>
      <c r="FQ643" s="68">
        <v>0.22310970304098501</v>
      </c>
      <c r="FR643" s="78">
        <v>629.21</v>
      </c>
      <c r="FS643" s="78">
        <v>695.71</v>
      </c>
      <c r="FT643" s="78">
        <v>710.26</v>
      </c>
      <c r="FU643" s="78">
        <v>561.39</v>
      </c>
      <c r="FV643" s="78">
        <v>491.71</v>
      </c>
      <c r="FW643" s="79">
        <v>406.66</v>
      </c>
      <c r="FX643" s="65" t="s">
        <v>411</v>
      </c>
      <c r="FY643" s="78">
        <v>708.26</v>
      </c>
      <c r="FZ643" s="78">
        <v>810.85</v>
      </c>
      <c r="GA643" s="78">
        <v>714.04</v>
      </c>
      <c r="GB643" s="78">
        <v>710.9</v>
      </c>
      <c r="GC643" s="78"/>
      <c r="GD643" s="79">
        <v>545.35</v>
      </c>
      <c r="GE643" s="65" t="s">
        <v>412</v>
      </c>
      <c r="GF643" s="68">
        <v>0.229552601978743</v>
      </c>
      <c r="GG643" s="78">
        <v>639.51</v>
      </c>
      <c r="GH643" s="78">
        <v>712.93</v>
      </c>
      <c r="GI643" s="78">
        <v>578.47</v>
      </c>
      <c r="GJ643" s="78">
        <v>553.22</v>
      </c>
      <c r="GK643" s="78"/>
      <c r="GL643" s="79">
        <v>459.98</v>
      </c>
      <c r="GM643" s="65" t="s">
        <v>413</v>
      </c>
      <c r="GN643" s="68">
        <v>0.113195159774968</v>
      </c>
      <c r="GO643" s="78">
        <v>671.7</v>
      </c>
      <c r="GP643" s="78">
        <v>774.93</v>
      </c>
      <c r="GQ643" s="78">
        <v>696.13</v>
      </c>
      <c r="GR643" s="78">
        <v>628.46</v>
      </c>
      <c r="GS643" s="78"/>
      <c r="GT643" s="79"/>
      <c r="GU643" s="65" t="s">
        <v>414</v>
      </c>
      <c r="GV643" s="68">
        <v>1</v>
      </c>
      <c r="GW643" s="78">
        <v>623.66</v>
      </c>
      <c r="GX643" s="78">
        <v>699.96</v>
      </c>
      <c r="GY643" s="78">
        <v>653.98</v>
      </c>
      <c r="GZ643" s="78">
        <v>566</v>
      </c>
      <c r="HA643" s="78"/>
      <c r="HB643" s="79">
        <v>540.64</v>
      </c>
      <c r="HC643" s="65" t="s">
        <v>415</v>
      </c>
      <c r="HD643" s="68">
        <v>1</v>
      </c>
      <c r="HE643" s="78">
        <v>639.83000000000004</v>
      </c>
      <c r="HF643" s="78">
        <v>756.45</v>
      </c>
      <c r="HG643" s="78"/>
      <c r="HH643" s="78">
        <v>385.05</v>
      </c>
      <c r="HI643" s="78">
        <v>378.41</v>
      </c>
      <c r="HJ643" s="79">
        <v>407.17</v>
      </c>
      <c r="HK643" s="85" t="s">
        <v>416</v>
      </c>
      <c r="HL643" s="68">
        <v>1.21359223300971</v>
      </c>
      <c r="HM643" s="78">
        <v>638.55999999999995</v>
      </c>
      <c r="HN643" s="78">
        <v>722.74</v>
      </c>
      <c r="HO643" s="78">
        <v>693.23</v>
      </c>
      <c r="HP643" s="78"/>
      <c r="HQ643" s="78"/>
      <c r="HR643" s="79"/>
    </row>
    <row r="644" spans="1:226" x14ac:dyDescent="0.25">
      <c r="A644" s="81">
        <v>40896</v>
      </c>
      <c r="B644" s="82" t="s">
        <v>387</v>
      </c>
      <c r="C644" s="83">
        <v>635.9851305371626</v>
      </c>
      <c r="D644" s="83">
        <v>729.44629781922595</v>
      </c>
      <c r="E644" s="83">
        <v>703.01259391934798</v>
      </c>
      <c r="F644" s="83">
        <v>561.67990471758321</v>
      </c>
      <c r="G644" s="83">
        <v>488.50115402512796</v>
      </c>
      <c r="H644" s="84">
        <v>452.39782937475059</v>
      </c>
      <c r="I644" s="82" t="s">
        <v>388</v>
      </c>
      <c r="J644" s="83">
        <v>639.99356915274086</v>
      </c>
      <c r="K644" s="83">
        <v>732.09858031508145</v>
      </c>
      <c r="L644" s="83">
        <v>703.82106858468512</v>
      </c>
      <c r="M644" s="83">
        <v>566.74455302154786</v>
      </c>
      <c r="N644" s="83"/>
      <c r="O644" s="84">
        <v>491.33282555028853</v>
      </c>
      <c r="P644" s="65" t="s">
        <v>389</v>
      </c>
      <c r="Q644" s="78">
        <v>601.25</v>
      </c>
      <c r="R644" s="78">
        <v>701.79</v>
      </c>
      <c r="S644" s="78">
        <v>678.77</v>
      </c>
      <c r="T644" s="78">
        <v>533</v>
      </c>
      <c r="U644" s="78"/>
      <c r="V644" s="79"/>
      <c r="W644" s="65" t="s">
        <v>390</v>
      </c>
      <c r="X644" s="78">
        <v>659.32</v>
      </c>
      <c r="Y644" s="78">
        <v>751.9</v>
      </c>
      <c r="Z644" s="78">
        <v>676.39</v>
      </c>
      <c r="AA644" s="78">
        <v>494.49</v>
      </c>
      <c r="AB644" s="78"/>
      <c r="AC644" s="79">
        <v>548.76</v>
      </c>
      <c r="AD644" s="65" t="s">
        <v>391</v>
      </c>
      <c r="AE644" s="68">
        <v>0.51129972389814904</v>
      </c>
      <c r="AF644" s="78">
        <v>586.46</v>
      </c>
      <c r="AG644" s="78">
        <v>683.1</v>
      </c>
      <c r="AH644" s="78">
        <v>687.7</v>
      </c>
      <c r="AI644" s="78"/>
      <c r="AJ644" s="78">
        <v>562.42999999999995</v>
      </c>
      <c r="AK644" s="79">
        <v>400.72</v>
      </c>
      <c r="AL644" s="69" t="s">
        <v>392</v>
      </c>
      <c r="AM644" s="70">
        <v>1</v>
      </c>
      <c r="AN644" s="78">
        <v>677.8</v>
      </c>
      <c r="AO644" s="78">
        <v>794.88</v>
      </c>
      <c r="AP644" s="78">
        <v>757.96</v>
      </c>
      <c r="AQ644" s="78">
        <v>683.6</v>
      </c>
      <c r="AR644" s="78"/>
      <c r="AS644" s="79"/>
      <c r="AT644" s="65" t="s">
        <v>393</v>
      </c>
      <c r="AU644" s="68">
        <v>3.9538193895302901E-2</v>
      </c>
      <c r="AV644" s="78">
        <v>641.9</v>
      </c>
      <c r="AW644" s="78">
        <v>737.85</v>
      </c>
      <c r="AX644" s="78">
        <v>672.18</v>
      </c>
      <c r="AY644" s="78">
        <v>400.09</v>
      </c>
      <c r="AZ644" s="78"/>
      <c r="BA644" s="79">
        <v>481.18</v>
      </c>
      <c r="BB644" s="65" t="s">
        <v>394</v>
      </c>
      <c r="BC644" s="78">
        <v>611.89</v>
      </c>
      <c r="BD644" s="78">
        <v>705.23</v>
      </c>
      <c r="BE644" s="78">
        <v>688.15</v>
      </c>
      <c r="BF644" s="78"/>
      <c r="BG644" s="78"/>
      <c r="BH644" s="79">
        <v>522.52</v>
      </c>
      <c r="BI644" s="65" t="s">
        <v>395</v>
      </c>
      <c r="BJ644" s="68">
        <v>0.13455690411474999</v>
      </c>
      <c r="BK644" s="78">
        <v>694.72</v>
      </c>
      <c r="BL644" s="78">
        <v>746.12</v>
      </c>
      <c r="BM644" s="78">
        <v>794.26</v>
      </c>
      <c r="BN644" s="78">
        <v>413.49</v>
      </c>
      <c r="BO644" s="78"/>
      <c r="BP644" s="79"/>
      <c r="BQ644" s="65" t="s">
        <v>396</v>
      </c>
      <c r="BR644" s="68">
        <v>1</v>
      </c>
      <c r="BS644" s="78">
        <v>635.55999999999995</v>
      </c>
      <c r="BT644" s="78">
        <v>742.91</v>
      </c>
      <c r="BU644" s="78">
        <v>743.22</v>
      </c>
      <c r="BV644" s="78"/>
      <c r="BW644" s="78"/>
      <c r="BX644" s="79">
        <v>559.25</v>
      </c>
      <c r="BY644" s="65" t="s">
        <v>397</v>
      </c>
      <c r="BZ644" s="78">
        <v>655.76</v>
      </c>
      <c r="CA644" s="78">
        <v>743.48</v>
      </c>
      <c r="CB644" s="78">
        <v>674.41</v>
      </c>
      <c r="CC644" s="78">
        <v>543.98</v>
      </c>
      <c r="CD644" s="78"/>
      <c r="CE644" s="79">
        <v>581.99</v>
      </c>
      <c r="CF644" s="65" t="s">
        <v>398</v>
      </c>
      <c r="CG644" s="78">
        <v>638.39</v>
      </c>
      <c r="CH644" s="78">
        <v>781.1</v>
      </c>
      <c r="CI644" s="78">
        <v>723.31</v>
      </c>
      <c r="CJ644" s="78"/>
      <c r="CK644" s="78"/>
      <c r="CL644" s="79"/>
      <c r="CM644" s="65" t="s">
        <v>399</v>
      </c>
      <c r="CN644" s="78">
        <v>635.74</v>
      </c>
      <c r="CO644" s="78">
        <v>706.96</v>
      </c>
      <c r="CP644" s="78">
        <v>722.83</v>
      </c>
      <c r="CQ644" s="78">
        <v>532.37</v>
      </c>
      <c r="CR644" s="78"/>
      <c r="CS644" s="79">
        <v>648.54</v>
      </c>
      <c r="CT644" s="65" t="s">
        <v>400</v>
      </c>
      <c r="CU644" s="78">
        <v>652.79</v>
      </c>
      <c r="CV644" s="78">
        <v>804.98</v>
      </c>
      <c r="CW644" s="78">
        <v>715.96</v>
      </c>
      <c r="CX644" s="78">
        <v>580.29</v>
      </c>
      <c r="CY644" s="78"/>
      <c r="CZ644" s="79"/>
      <c r="DA644" s="82"/>
      <c r="DB644" s="68"/>
      <c r="DC644" s="78"/>
      <c r="DD644" s="78"/>
      <c r="DE644" s="78"/>
      <c r="DF644" s="78"/>
      <c r="DG644" s="78"/>
      <c r="DH644" s="79"/>
      <c r="DI644" s="65" t="s">
        <v>402</v>
      </c>
      <c r="DJ644" s="68">
        <v>3.2978267321834898E-3</v>
      </c>
      <c r="DK644" s="78">
        <v>638.66</v>
      </c>
      <c r="DL644" s="78">
        <v>753.15</v>
      </c>
      <c r="DM644" s="78">
        <v>753.15</v>
      </c>
      <c r="DN644" s="78">
        <v>543.13</v>
      </c>
      <c r="DO644" s="78"/>
      <c r="DP644" s="79">
        <v>521.91999999999996</v>
      </c>
      <c r="DQ644" s="65" t="s">
        <v>403</v>
      </c>
      <c r="DR644" s="78">
        <v>667.94</v>
      </c>
      <c r="DS644" s="78">
        <v>713.2</v>
      </c>
      <c r="DT644" s="78">
        <v>806.91</v>
      </c>
      <c r="DU644" s="78">
        <v>751.57</v>
      </c>
      <c r="DV644" s="78"/>
      <c r="DW644" s="79"/>
      <c r="DX644" s="65" t="s">
        <v>404</v>
      </c>
      <c r="DY644" s="78">
        <v>678.86</v>
      </c>
      <c r="DZ644" s="78">
        <v>773.73</v>
      </c>
      <c r="EA644" s="78">
        <v>758.26</v>
      </c>
      <c r="EB644" s="78">
        <v>564.32000000000005</v>
      </c>
      <c r="EC644" s="78"/>
      <c r="ED644" s="79">
        <v>464.62</v>
      </c>
      <c r="EE644" s="65" t="s">
        <v>405</v>
      </c>
      <c r="EF644" s="68">
        <v>0.28962001853568098</v>
      </c>
      <c r="EG644" s="78">
        <v>640.61</v>
      </c>
      <c r="EH644" s="78">
        <v>758.73</v>
      </c>
      <c r="EI644" s="78">
        <v>676.1</v>
      </c>
      <c r="EJ644" s="78"/>
      <c r="EK644" s="78">
        <v>469.42</v>
      </c>
      <c r="EL644" s="79">
        <v>398.29</v>
      </c>
      <c r="EM644" s="65" t="s">
        <v>406</v>
      </c>
      <c r="EN644" s="78">
        <v>658.96</v>
      </c>
      <c r="EO644" s="78">
        <v>724.79</v>
      </c>
      <c r="EP644" s="78">
        <v>677.71</v>
      </c>
      <c r="EQ644" s="78"/>
      <c r="ER644" s="78"/>
      <c r="ES644" s="79">
        <v>504.41</v>
      </c>
      <c r="ET644" s="65" t="s">
        <v>407</v>
      </c>
      <c r="EU644" s="68">
        <v>1.4341029685931399</v>
      </c>
      <c r="EV644" s="78">
        <v>634.09</v>
      </c>
      <c r="EW644" s="78">
        <v>747.05</v>
      </c>
      <c r="EX644" s="78">
        <v>747.05</v>
      </c>
      <c r="EY644" s="78"/>
      <c r="EZ644" s="78"/>
      <c r="FA644" s="79">
        <v>377.57</v>
      </c>
      <c r="FB644" s="65" t="s">
        <v>408</v>
      </c>
      <c r="FC644" s="78">
        <v>725.54</v>
      </c>
      <c r="FD644" s="78">
        <v>753.19</v>
      </c>
      <c r="FE644" s="78">
        <v>688.42</v>
      </c>
      <c r="FF644" s="78">
        <v>684</v>
      </c>
      <c r="FG644" s="78"/>
      <c r="FH644" s="79"/>
      <c r="FI644" s="65" t="s">
        <v>409</v>
      </c>
      <c r="FJ644" s="78">
        <v>639.70000000000005</v>
      </c>
      <c r="FK644" s="78">
        <v>725.96</v>
      </c>
      <c r="FL644" s="78">
        <v>453.02</v>
      </c>
      <c r="FM644" s="78">
        <v>491.11</v>
      </c>
      <c r="FN644" s="78"/>
      <c r="FO644" s="79">
        <v>486.53</v>
      </c>
      <c r="FP644" s="65" t="s">
        <v>410</v>
      </c>
      <c r="FQ644" s="68">
        <v>0.22281639928698799</v>
      </c>
      <c r="FR644" s="78">
        <v>619.14</v>
      </c>
      <c r="FS644" s="78">
        <v>723.05</v>
      </c>
      <c r="FT644" s="78">
        <v>699.18</v>
      </c>
      <c r="FU644" s="78">
        <v>555.29</v>
      </c>
      <c r="FV644" s="78">
        <v>489.51</v>
      </c>
      <c r="FW644" s="79">
        <v>412.19</v>
      </c>
      <c r="FX644" s="65" t="s">
        <v>411</v>
      </c>
      <c r="FY644" s="78">
        <v>658.51</v>
      </c>
      <c r="FZ644" s="78">
        <v>772.18</v>
      </c>
      <c r="GA644" s="78">
        <v>728.17</v>
      </c>
      <c r="GB644" s="78">
        <v>696.2</v>
      </c>
      <c r="GC644" s="78"/>
      <c r="GD644" s="79">
        <v>543.57000000000005</v>
      </c>
      <c r="GE644" s="65" t="s">
        <v>412</v>
      </c>
      <c r="GF644" s="68">
        <v>0.232153221125943</v>
      </c>
      <c r="GG644" s="78">
        <v>633.78</v>
      </c>
      <c r="GH644" s="78">
        <v>727.07</v>
      </c>
      <c r="GI644" s="78">
        <v>586.88</v>
      </c>
      <c r="GJ644" s="78">
        <v>564.13</v>
      </c>
      <c r="GK644" s="78"/>
      <c r="GL644" s="79">
        <v>480.03</v>
      </c>
      <c r="GM644" s="65" t="s">
        <v>413</v>
      </c>
      <c r="GN644" s="68">
        <v>0.111237179915015</v>
      </c>
      <c r="GO644" s="78">
        <v>621.15</v>
      </c>
      <c r="GP644" s="78">
        <v>730.94</v>
      </c>
      <c r="GQ644" s="78">
        <v>661.19</v>
      </c>
      <c r="GR644" s="78">
        <v>572.98</v>
      </c>
      <c r="GS644" s="78"/>
      <c r="GT644" s="79"/>
      <c r="GU644" s="65" t="s">
        <v>414</v>
      </c>
      <c r="GV644" s="68">
        <v>1</v>
      </c>
      <c r="GW644" s="78">
        <v>612</v>
      </c>
      <c r="GX644" s="78">
        <v>710.05</v>
      </c>
      <c r="GY644" s="78">
        <v>667.68</v>
      </c>
      <c r="GZ644" s="78">
        <v>563</v>
      </c>
      <c r="HA644" s="78"/>
      <c r="HB644" s="79">
        <v>544.70000000000005</v>
      </c>
      <c r="HC644" s="65" t="s">
        <v>415</v>
      </c>
      <c r="HD644" s="68">
        <v>1</v>
      </c>
      <c r="HE644" s="78">
        <v>643.16</v>
      </c>
      <c r="HF644" s="78">
        <v>762.28</v>
      </c>
      <c r="HG644" s="78"/>
      <c r="HH644" s="78">
        <v>450</v>
      </c>
      <c r="HI644" s="78">
        <v>443.36</v>
      </c>
      <c r="HJ644" s="79">
        <v>404.67</v>
      </c>
      <c r="HK644" s="85" t="s">
        <v>416</v>
      </c>
      <c r="HL644" s="68">
        <v>1.1907597046915901</v>
      </c>
      <c r="HM644" s="78">
        <v>624.62</v>
      </c>
      <c r="HN644" s="78">
        <v>708.36</v>
      </c>
      <c r="HO644" s="78">
        <v>645.03</v>
      </c>
      <c r="HP644" s="78"/>
      <c r="HQ644" s="78"/>
      <c r="HR644" s="79"/>
    </row>
    <row r="645" spans="1:226" x14ac:dyDescent="0.25">
      <c r="A645" s="81">
        <v>40889</v>
      </c>
      <c r="B645" s="82" t="s">
        <v>387</v>
      </c>
      <c r="C645" s="83">
        <v>630.84905880496365</v>
      </c>
      <c r="D645" s="83">
        <v>729.37064454849337</v>
      </c>
      <c r="E645" s="83">
        <v>711.84295107795231</v>
      </c>
      <c r="F645" s="83">
        <v>560.79350317477167</v>
      </c>
      <c r="G645" s="83">
        <v>477.39973476035368</v>
      </c>
      <c r="H645" s="84">
        <v>448.95710673312891</v>
      </c>
      <c r="I645" s="82" t="s">
        <v>388</v>
      </c>
      <c r="J645" s="83">
        <v>636.62435254929426</v>
      </c>
      <c r="K645" s="83">
        <v>733.96566101768576</v>
      </c>
      <c r="L645" s="83">
        <v>713.06390655900805</v>
      </c>
      <c r="M645" s="83">
        <v>565.69996066947067</v>
      </c>
      <c r="N645" s="83"/>
      <c r="O645" s="84">
        <v>489.81219346876691</v>
      </c>
      <c r="P645" s="65" t="s">
        <v>389</v>
      </c>
      <c r="Q645" s="78">
        <v>602.08000000000004</v>
      </c>
      <c r="R645" s="78">
        <v>708.46</v>
      </c>
      <c r="S645" s="78">
        <v>699</v>
      </c>
      <c r="T645" s="78">
        <v>533</v>
      </c>
      <c r="U645" s="78"/>
      <c r="V645" s="79"/>
      <c r="W645" s="65" t="s">
        <v>390</v>
      </c>
      <c r="X645" s="78">
        <v>640.64</v>
      </c>
      <c r="Y645" s="78">
        <v>731.07</v>
      </c>
      <c r="Z645" s="78">
        <v>693.41</v>
      </c>
      <c r="AA645" s="78">
        <v>500.64</v>
      </c>
      <c r="AB645" s="78"/>
      <c r="AC645" s="79">
        <v>530.58000000000004</v>
      </c>
      <c r="AD645" s="65" t="s">
        <v>391</v>
      </c>
      <c r="AE645" s="68">
        <v>0.51129972389814904</v>
      </c>
      <c r="AF645" s="78">
        <v>586.46</v>
      </c>
      <c r="AG645" s="78">
        <v>683.1</v>
      </c>
      <c r="AH645" s="78">
        <v>687.7</v>
      </c>
      <c r="AI645" s="78"/>
      <c r="AJ645" s="78">
        <v>562.42999999999995</v>
      </c>
      <c r="AK645" s="79">
        <v>400.72</v>
      </c>
      <c r="AL645" s="69" t="s">
        <v>392</v>
      </c>
      <c r="AM645" s="70">
        <v>1</v>
      </c>
      <c r="AN645" s="78">
        <v>677.8</v>
      </c>
      <c r="AO645" s="78">
        <v>794.88</v>
      </c>
      <c r="AP645" s="78">
        <v>757.96</v>
      </c>
      <c r="AQ645" s="78">
        <v>683.6</v>
      </c>
      <c r="AR645" s="78"/>
      <c r="AS645" s="79"/>
      <c r="AT645" s="65" t="s">
        <v>393</v>
      </c>
      <c r="AU645" s="68">
        <v>3.9096098209398703E-2</v>
      </c>
      <c r="AV645" s="78">
        <v>636.97</v>
      </c>
      <c r="AW645" s="78">
        <v>731.42</v>
      </c>
      <c r="AX645" s="78">
        <v>669.59</v>
      </c>
      <c r="AY645" s="78">
        <v>385.41</v>
      </c>
      <c r="AZ645" s="78"/>
      <c r="BA645" s="79">
        <v>475.83</v>
      </c>
      <c r="BB645" s="65" t="s">
        <v>394</v>
      </c>
      <c r="BC645" s="78">
        <v>607.67999999999995</v>
      </c>
      <c r="BD645" s="78">
        <v>700.19</v>
      </c>
      <c r="BE645" s="78">
        <v>698.44</v>
      </c>
      <c r="BF645" s="78"/>
      <c r="BG645" s="78"/>
      <c r="BH645" s="79">
        <v>522.52</v>
      </c>
      <c r="BI645" s="65" t="s">
        <v>395</v>
      </c>
      <c r="BJ645" s="68">
        <v>0.13447909522464699</v>
      </c>
      <c r="BK645" s="78">
        <v>688.94</v>
      </c>
      <c r="BL645" s="78">
        <v>755.37</v>
      </c>
      <c r="BM645" s="78">
        <v>803.49</v>
      </c>
      <c r="BN645" s="78">
        <v>413.25</v>
      </c>
      <c r="BO645" s="78"/>
      <c r="BP645" s="79"/>
      <c r="BQ645" s="65" t="s">
        <v>396</v>
      </c>
      <c r="BR645" s="68">
        <v>1</v>
      </c>
      <c r="BS645" s="78">
        <v>617.23</v>
      </c>
      <c r="BT645" s="78">
        <v>740.41</v>
      </c>
      <c r="BU645" s="78">
        <v>717.38</v>
      </c>
      <c r="BV645" s="78"/>
      <c r="BW645" s="78"/>
      <c r="BX645" s="79">
        <v>559.25</v>
      </c>
      <c r="BY645" s="65" t="s">
        <v>397</v>
      </c>
      <c r="BZ645" s="78">
        <v>654.23</v>
      </c>
      <c r="CA645" s="78">
        <v>753.31</v>
      </c>
      <c r="CB645" s="78">
        <v>682.79</v>
      </c>
      <c r="CC645" s="78">
        <v>539.63</v>
      </c>
      <c r="CD645" s="78"/>
      <c r="CE645" s="79">
        <v>581.99</v>
      </c>
      <c r="CF645" s="65" t="s">
        <v>398</v>
      </c>
      <c r="CG645" s="78">
        <v>641.64</v>
      </c>
      <c r="CH645" s="78">
        <v>782.73</v>
      </c>
      <c r="CI645" s="78">
        <v>729.82</v>
      </c>
      <c r="CJ645" s="78"/>
      <c r="CK645" s="78"/>
      <c r="CL645" s="79"/>
      <c r="CM645" s="65" t="s">
        <v>399</v>
      </c>
      <c r="CN645" s="78">
        <v>629.13</v>
      </c>
      <c r="CO645" s="78">
        <v>711.9</v>
      </c>
      <c r="CP645" s="78">
        <v>728.85</v>
      </c>
      <c r="CQ645" s="78">
        <v>530.53</v>
      </c>
      <c r="CR645" s="78"/>
      <c r="CS645" s="79">
        <v>650.89</v>
      </c>
      <c r="CT645" s="65" t="s">
        <v>400</v>
      </c>
      <c r="CU645" s="78">
        <v>650.47</v>
      </c>
      <c r="CV645" s="78">
        <v>805.68</v>
      </c>
      <c r="CW645" s="78">
        <v>720.66</v>
      </c>
      <c r="CX645" s="78">
        <v>583.15</v>
      </c>
      <c r="CY645" s="78"/>
      <c r="CZ645" s="79"/>
      <c r="DA645" s="82"/>
      <c r="DB645" s="68"/>
      <c r="DC645" s="78"/>
      <c r="DD645" s="78"/>
      <c r="DE645" s="78"/>
      <c r="DF645" s="78"/>
      <c r="DG645" s="78"/>
      <c r="DH645" s="79"/>
      <c r="DI645" s="65" t="s">
        <v>402</v>
      </c>
      <c r="DJ645" s="68">
        <v>3.2769694586446498E-3</v>
      </c>
      <c r="DK645" s="78">
        <v>635.04</v>
      </c>
      <c r="DL645" s="78">
        <v>756.41</v>
      </c>
      <c r="DM645" s="78">
        <v>756.41</v>
      </c>
      <c r="DN645" s="78">
        <v>550.87</v>
      </c>
      <c r="DO645" s="78"/>
      <c r="DP645" s="79">
        <v>517.42999999999995</v>
      </c>
      <c r="DQ645" s="65" t="s">
        <v>403</v>
      </c>
      <c r="DR645" s="78">
        <v>667.94</v>
      </c>
      <c r="DS645" s="78">
        <v>713.2</v>
      </c>
      <c r="DT645" s="78">
        <v>818.82</v>
      </c>
      <c r="DU645" s="78">
        <v>751.37</v>
      </c>
      <c r="DV645" s="78"/>
      <c r="DW645" s="79"/>
      <c r="DX645" s="65" t="s">
        <v>404</v>
      </c>
      <c r="DY645" s="78">
        <v>678.22</v>
      </c>
      <c r="DZ645" s="78">
        <v>777.3</v>
      </c>
      <c r="EA645" s="78">
        <v>761.21</v>
      </c>
      <c r="EB645" s="78">
        <v>568.16999999999996</v>
      </c>
      <c r="EC645" s="78"/>
      <c r="ED645" s="79">
        <v>464.52</v>
      </c>
      <c r="EE645" s="65" t="s">
        <v>405</v>
      </c>
      <c r="EF645" s="68">
        <v>0.28962001853568098</v>
      </c>
      <c r="EG645" s="78">
        <v>633.78</v>
      </c>
      <c r="EH645" s="78">
        <v>758.87</v>
      </c>
      <c r="EI645" s="78">
        <v>682.56</v>
      </c>
      <c r="EJ645" s="78"/>
      <c r="EK645" s="78">
        <v>471.57</v>
      </c>
      <c r="EL645" s="79">
        <v>395.28</v>
      </c>
      <c r="EM645" s="65" t="s">
        <v>406</v>
      </c>
      <c r="EN645" s="78">
        <v>643.32000000000005</v>
      </c>
      <c r="EO645" s="78">
        <v>724.79</v>
      </c>
      <c r="EP645" s="78">
        <v>693.45</v>
      </c>
      <c r="EQ645" s="78"/>
      <c r="ER645" s="78"/>
      <c r="ES645" s="79">
        <v>504.41</v>
      </c>
      <c r="ET645" s="65" t="s">
        <v>407</v>
      </c>
      <c r="EU645" s="68">
        <v>1.43287003868749</v>
      </c>
      <c r="EV645" s="78">
        <v>639.41999999999996</v>
      </c>
      <c r="EW645" s="78">
        <v>753.46</v>
      </c>
      <c r="EX645" s="78">
        <v>753.46</v>
      </c>
      <c r="EY645" s="78"/>
      <c r="EZ645" s="78"/>
      <c r="FA645" s="79">
        <v>377.25</v>
      </c>
      <c r="FB645" s="65" t="s">
        <v>408</v>
      </c>
      <c r="FC645" s="78">
        <v>725.54</v>
      </c>
      <c r="FD645" s="78">
        <v>753.19</v>
      </c>
      <c r="FE645" s="78">
        <v>688.42</v>
      </c>
      <c r="FF645" s="78">
        <v>684</v>
      </c>
      <c r="FG645" s="78"/>
      <c r="FH645" s="79"/>
      <c r="FI645" s="65" t="s">
        <v>409</v>
      </c>
      <c r="FJ645" s="78">
        <v>634.65</v>
      </c>
      <c r="FK645" s="78">
        <v>729.32</v>
      </c>
      <c r="FL645" s="78">
        <v>463.1</v>
      </c>
      <c r="FM645" s="78">
        <v>490.11</v>
      </c>
      <c r="FN645" s="78"/>
      <c r="FO645" s="79">
        <v>477.29</v>
      </c>
      <c r="FP645" s="65" t="s">
        <v>410</v>
      </c>
      <c r="FQ645" s="68">
        <v>0.22028857803722901</v>
      </c>
      <c r="FR645" s="78">
        <v>604.47</v>
      </c>
      <c r="FS645" s="78">
        <v>710.81</v>
      </c>
      <c r="FT645" s="78">
        <v>696.17</v>
      </c>
      <c r="FU645" s="78">
        <v>540.5</v>
      </c>
      <c r="FV645" s="78">
        <v>478</v>
      </c>
      <c r="FW645" s="79">
        <v>405.41</v>
      </c>
      <c r="FX645" s="65" t="s">
        <v>411</v>
      </c>
      <c r="FY645" s="78">
        <v>653.64</v>
      </c>
      <c r="FZ645" s="78">
        <v>776.24</v>
      </c>
      <c r="GA645" s="78">
        <v>730.82</v>
      </c>
      <c r="GB645" s="78">
        <v>693.55</v>
      </c>
      <c r="GC645" s="78"/>
      <c r="GD645" s="79">
        <v>543.57000000000005</v>
      </c>
      <c r="GE645" s="65" t="s">
        <v>412</v>
      </c>
      <c r="GF645" s="68">
        <v>0.229932629739486</v>
      </c>
      <c r="GG645" s="78">
        <v>627.71</v>
      </c>
      <c r="GH645" s="78">
        <v>720.11</v>
      </c>
      <c r="GI645" s="78">
        <v>581.27</v>
      </c>
      <c r="GJ645" s="78">
        <v>558.74</v>
      </c>
      <c r="GK645" s="78"/>
      <c r="GL645" s="79">
        <v>475.44</v>
      </c>
      <c r="GM645" s="65" t="s">
        <v>413</v>
      </c>
      <c r="GN645" s="68">
        <v>0.110466721900028</v>
      </c>
      <c r="GO645" s="78">
        <v>599.16999999999996</v>
      </c>
      <c r="GP645" s="78">
        <v>730.3</v>
      </c>
      <c r="GQ645" s="78">
        <v>664.92</v>
      </c>
      <c r="GR645" s="78">
        <v>578.63</v>
      </c>
      <c r="GS645" s="78"/>
      <c r="GT645" s="79"/>
      <c r="GU645" s="65" t="s">
        <v>414</v>
      </c>
      <c r="GV645" s="68">
        <v>1</v>
      </c>
      <c r="GW645" s="78">
        <v>605.33000000000004</v>
      </c>
      <c r="GX645" s="78">
        <v>715.52</v>
      </c>
      <c r="GY645" s="78">
        <v>679.44</v>
      </c>
      <c r="GZ645" s="78">
        <v>563</v>
      </c>
      <c r="HA645" s="78"/>
      <c r="HB645" s="79">
        <v>546.20000000000005</v>
      </c>
      <c r="HC645" s="65" t="s">
        <v>415</v>
      </c>
      <c r="HD645" s="68">
        <v>1</v>
      </c>
      <c r="HE645" s="78">
        <v>644.83000000000004</v>
      </c>
      <c r="HF645" s="78">
        <v>750.62</v>
      </c>
      <c r="HG645" s="78"/>
      <c r="HH645" s="78">
        <v>450</v>
      </c>
      <c r="HI645" s="78">
        <v>443.36</v>
      </c>
      <c r="HJ645" s="79">
        <v>403.83</v>
      </c>
      <c r="HK645" s="85" t="s">
        <v>416</v>
      </c>
      <c r="HL645" s="68">
        <v>1.17924528301887</v>
      </c>
      <c r="HM645" s="78">
        <v>618.99</v>
      </c>
      <c r="HN645" s="78">
        <v>701.77</v>
      </c>
      <c r="HO645" s="78">
        <v>666.21</v>
      </c>
      <c r="HP645" s="78"/>
      <c r="HQ645" s="78"/>
      <c r="HR645" s="79"/>
    </row>
    <row r="646" spans="1:226" x14ac:dyDescent="0.25">
      <c r="A646" s="81">
        <v>40882</v>
      </c>
      <c r="B646" s="82" t="s">
        <v>387</v>
      </c>
      <c r="C646" s="83">
        <v>631.95551214419766</v>
      </c>
      <c r="D646" s="83">
        <v>735.94139757511857</v>
      </c>
      <c r="E646" s="83">
        <v>718.29187895047698</v>
      </c>
      <c r="F646" s="83">
        <v>555.45421292339347</v>
      </c>
      <c r="G646" s="83">
        <v>484.82558399255464</v>
      </c>
      <c r="H646" s="84">
        <v>456.95562249811064</v>
      </c>
      <c r="I646" s="82" t="s">
        <v>388</v>
      </c>
      <c r="J646" s="83">
        <v>637.49309826168826</v>
      </c>
      <c r="K646" s="83">
        <v>742.06232537173742</v>
      </c>
      <c r="L646" s="83">
        <v>718.95029677806519</v>
      </c>
      <c r="M646" s="83">
        <v>558.53487344121754</v>
      </c>
      <c r="N646" s="83"/>
      <c r="O646" s="84">
        <v>495.6940503979381</v>
      </c>
      <c r="P646" s="65" t="s">
        <v>389</v>
      </c>
      <c r="Q646" s="78">
        <v>602.08000000000004</v>
      </c>
      <c r="R646" s="78">
        <v>712.63</v>
      </c>
      <c r="S646" s="78">
        <v>701.35</v>
      </c>
      <c r="T646" s="78">
        <v>533</v>
      </c>
      <c r="U646" s="78"/>
      <c r="V646" s="79"/>
      <c r="W646" s="65" t="s">
        <v>390</v>
      </c>
      <c r="X646" s="78">
        <v>650.4</v>
      </c>
      <c r="Y646" s="78">
        <v>753.71</v>
      </c>
      <c r="Z646" s="78">
        <v>693.41</v>
      </c>
      <c r="AA646" s="78">
        <v>487.84</v>
      </c>
      <c r="AB646" s="78"/>
      <c r="AC646" s="79">
        <v>530.58000000000004</v>
      </c>
      <c r="AD646" s="65" t="s">
        <v>391</v>
      </c>
      <c r="AE646" s="68">
        <v>0.51129972389814904</v>
      </c>
      <c r="AF646" s="78">
        <v>586.46</v>
      </c>
      <c r="AG646" s="78">
        <v>683.1</v>
      </c>
      <c r="AH646" s="78">
        <v>687.7</v>
      </c>
      <c r="AI646" s="78"/>
      <c r="AJ646" s="78">
        <v>562.42999999999995</v>
      </c>
      <c r="AK646" s="79">
        <v>433.88</v>
      </c>
      <c r="AL646" s="69" t="s">
        <v>392</v>
      </c>
      <c r="AM646" s="70">
        <v>1</v>
      </c>
      <c r="AN646" s="78">
        <v>677.89</v>
      </c>
      <c r="AO646" s="78">
        <v>794.88</v>
      </c>
      <c r="AP646" s="78">
        <v>758.03</v>
      </c>
      <c r="AQ646" s="78">
        <v>683.6</v>
      </c>
      <c r="AR646" s="78"/>
      <c r="AS646" s="79"/>
      <c r="AT646" s="65" t="s">
        <v>393</v>
      </c>
      <c r="AU646" s="68">
        <v>3.9767756303189399E-2</v>
      </c>
      <c r="AV646" s="78">
        <v>650.83000000000004</v>
      </c>
      <c r="AW646" s="78">
        <v>746.44</v>
      </c>
      <c r="AX646" s="78">
        <v>688.65</v>
      </c>
      <c r="AY646" s="78">
        <v>392.03</v>
      </c>
      <c r="AZ646" s="78"/>
      <c r="BA646" s="79">
        <v>483.34</v>
      </c>
      <c r="BB646" s="65" t="s">
        <v>394</v>
      </c>
      <c r="BC646" s="78">
        <v>613.57000000000005</v>
      </c>
      <c r="BD646" s="78">
        <v>723.72</v>
      </c>
      <c r="BE646" s="78">
        <v>709.53</v>
      </c>
      <c r="BF646" s="78"/>
      <c r="BG646" s="78"/>
      <c r="BH646" s="79">
        <v>523.53</v>
      </c>
      <c r="BI646" s="65" t="s">
        <v>395</v>
      </c>
      <c r="BJ646" s="68">
        <v>0.134493564482939</v>
      </c>
      <c r="BK646" s="78">
        <v>685.78</v>
      </c>
      <c r="BL646" s="78">
        <v>755.45</v>
      </c>
      <c r="BM646" s="78">
        <v>803.57</v>
      </c>
      <c r="BN646" s="78">
        <v>399.85</v>
      </c>
      <c r="BO646" s="78"/>
      <c r="BP646" s="79"/>
      <c r="BQ646" s="65" t="s">
        <v>396</v>
      </c>
      <c r="BR646" s="68">
        <v>1</v>
      </c>
      <c r="BS646" s="78">
        <v>618.9</v>
      </c>
      <c r="BT646" s="78">
        <v>742.08</v>
      </c>
      <c r="BU646" s="78">
        <v>716.55</v>
      </c>
      <c r="BV646" s="78"/>
      <c r="BW646" s="78"/>
      <c r="BX646" s="79">
        <v>559.25</v>
      </c>
      <c r="BY646" s="65" t="s">
        <v>397</v>
      </c>
      <c r="BZ646" s="78">
        <v>645.63</v>
      </c>
      <c r="CA646" s="78">
        <v>753.13</v>
      </c>
      <c r="CB646" s="78">
        <v>685.17</v>
      </c>
      <c r="CC646" s="78">
        <v>529.78</v>
      </c>
      <c r="CD646" s="78"/>
      <c r="CE646" s="79">
        <v>574.03</v>
      </c>
      <c r="CF646" s="65" t="s">
        <v>398</v>
      </c>
      <c r="CG646" s="78">
        <v>643.27</v>
      </c>
      <c r="CH646" s="78">
        <v>779.48</v>
      </c>
      <c r="CI646" s="78">
        <v>733.88</v>
      </c>
      <c r="CJ646" s="78"/>
      <c r="CK646" s="78"/>
      <c r="CL646" s="79"/>
      <c r="CM646" s="65" t="s">
        <v>399</v>
      </c>
      <c r="CN646" s="78">
        <v>627.04</v>
      </c>
      <c r="CO646" s="78">
        <v>715.91</v>
      </c>
      <c r="CP646" s="78">
        <v>733.37</v>
      </c>
      <c r="CQ646" s="78">
        <v>525.64</v>
      </c>
      <c r="CR646" s="78"/>
      <c r="CS646" s="79">
        <v>652.30999999999995</v>
      </c>
      <c r="CT646" s="65" t="s">
        <v>400</v>
      </c>
      <c r="CU646" s="78">
        <v>649</v>
      </c>
      <c r="CV646" s="78">
        <v>805.7</v>
      </c>
      <c r="CW646" s="78">
        <v>723.84</v>
      </c>
      <c r="CX646" s="78">
        <v>578.52</v>
      </c>
      <c r="CY646" s="78"/>
      <c r="CZ646" s="79"/>
      <c r="DA646" s="82"/>
      <c r="DB646" s="68"/>
      <c r="DC646" s="78"/>
      <c r="DD646" s="78"/>
      <c r="DE646" s="78"/>
      <c r="DF646" s="78"/>
      <c r="DG646" s="78"/>
      <c r="DH646" s="79"/>
      <c r="DI646" s="65" t="s">
        <v>402</v>
      </c>
      <c r="DJ646" s="68">
        <v>3.3335555703713602E-3</v>
      </c>
      <c r="DK646" s="78">
        <v>651.71</v>
      </c>
      <c r="DL646" s="78">
        <v>778.01</v>
      </c>
      <c r="DM646" s="78">
        <v>778.01</v>
      </c>
      <c r="DN646" s="78">
        <v>551.16</v>
      </c>
      <c r="DO646" s="78"/>
      <c r="DP646" s="79">
        <v>524.51</v>
      </c>
      <c r="DQ646" s="65" t="s">
        <v>403</v>
      </c>
      <c r="DR646" s="78">
        <v>679.44</v>
      </c>
      <c r="DS646" s="78">
        <v>726.5</v>
      </c>
      <c r="DT646" s="78">
        <v>820.85</v>
      </c>
      <c r="DU646" s="78">
        <v>749.04</v>
      </c>
      <c r="DV646" s="78"/>
      <c r="DW646" s="79"/>
      <c r="DX646" s="65" t="s">
        <v>404</v>
      </c>
      <c r="DY646" s="78">
        <v>679.8</v>
      </c>
      <c r="DZ646" s="78">
        <v>779.99</v>
      </c>
      <c r="EA646" s="78">
        <v>751.71</v>
      </c>
      <c r="EB646" s="78">
        <v>564.29</v>
      </c>
      <c r="EC646" s="78"/>
      <c r="ED646" s="79">
        <v>473.96</v>
      </c>
      <c r="EE646" s="65" t="s">
        <v>405</v>
      </c>
      <c r="EF646" s="68">
        <v>0.28962001853568098</v>
      </c>
      <c r="EG646" s="78">
        <v>636.16</v>
      </c>
      <c r="EH646" s="78">
        <v>760.98</v>
      </c>
      <c r="EI646" s="78">
        <v>685.91</v>
      </c>
      <c r="EJ646" s="78"/>
      <c r="EK646" s="78">
        <v>480.22</v>
      </c>
      <c r="EL646" s="79">
        <v>396.17</v>
      </c>
      <c r="EM646" s="65" t="s">
        <v>406</v>
      </c>
      <c r="EN646" s="78">
        <v>643.32000000000005</v>
      </c>
      <c r="EO646" s="78">
        <v>733.49</v>
      </c>
      <c r="EP646" s="78">
        <v>693.45</v>
      </c>
      <c r="EQ646" s="78"/>
      <c r="ER646" s="78"/>
      <c r="ES646" s="79">
        <v>498.43</v>
      </c>
      <c r="ET646" s="65" t="s">
        <v>407</v>
      </c>
      <c r="EU646" s="68">
        <v>1.43307537976498</v>
      </c>
      <c r="EV646" s="78">
        <v>653.6</v>
      </c>
      <c r="EW646" s="78">
        <v>771.18</v>
      </c>
      <c r="EX646" s="78">
        <v>771.18</v>
      </c>
      <c r="EY646" s="78"/>
      <c r="EZ646" s="78"/>
      <c r="FA646" s="79">
        <v>378.48</v>
      </c>
      <c r="FB646" s="65" t="s">
        <v>408</v>
      </c>
      <c r="FC646" s="78">
        <v>725.54</v>
      </c>
      <c r="FD646" s="78">
        <v>753.19</v>
      </c>
      <c r="FE646" s="78">
        <v>688.42</v>
      </c>
      <c r="FF646" s="78">
        <v>684</v>
      </c>
      <c r="FG646" s="78"/>
      <c r="FH646" s="79"/>
      <c r="FI646" s="65" t="s">
        <v>409</v>
      </c>
      <c r="FJ646" s="78">
        <v>626.25</v>
      </c>
      <c r="FK646" s="78">
        <v>736.89</v>
      </c>
      <c r="FL646" s="78">
        <v>460.58</v>
      </c>
      <c r="FM646" s="78">
        <v>478.11</v>
      </c>
      <c r="FN646" s="78"/>
      <c r="FO646" s="79">
        <v>479.81</v>
      </c>
      <c r="FP646" s="65" t="s">
        <v>410</v>
      </c>
      <c r="FQ646" s="68">
        <v>0.22377872759415501</v>
      </c>
      <c r="FR646" s="78">
        <v>615.80999999999995</v>
      </c>
      <c r="FS646" s="78">
        <v>721.76</v>
      </c>
      <c r="FT646" s="78">
        <v>716.78</v>
      </c>
      <c r="FU646" s="78">
        <v>548.97</v>
      </c>
      <c r="FV646" s="78">
        <v>485.51</v>
      </c>
      <c r="FW646" s="79">
        <v>412.54</v>
      </c>
      <c r="FX646" s="65" t="s">
        <v>411</v>
      </c>
      <c r="FY646" s="78">
        <v>649.57000000000005</v>
      </c>
      <c r="FZ646" s="78">
        <v>776.24</v>
      </c>
      <c r="GA646" s="78">
        <v>731.71</v>
      </c>
      <c r="GB646" s="78">
        <v>679.39</v>
      </c>
      <c r="GC646" s="78"/>
      <c r="GD646" s="79">
        <v>543.57000000000005</v>
      </c>
      <c r="GE646" s="65" t="s">
        <v>412</v>
      </c>
      <c r="GF646" s="68">
        <v>0.229663313582288</v>
      </c>
      <c r="GG646" s="78">
        <v>626.98</v>
      </c>
      <c r="GH646" s="78">
        <v>719.27</v>
      </c>
      <c r="GI646" s="78">
        <v>580.59</v>
      </c>
      <c r="GJ646" s="78">
        <v>558.08000000000004</v>
      </c>
      <c r="GK646" s="78"/>
      <c r="GL646" s="79">
        <v>474.88</v>
      </c>
      <c r="GM646" s="65" t="s">
        <v>413</v>
      </c>
      <c r="GN646" s="68">
        <v>0.11054609772274999</v>
      </c>
      <c r="GO646" s="78">
        <v>608.45000000000005</v>
      </c>
      <c r="GP646" s="78">
        <v>739.66</v>
      </c>
      <c r="GQ646" s="78">
        <v>684.77</v>
      </c>
      <c r="GR646" s="78">
        <v>586.01</v>
      </c>
      <c r="GS646" s="78"/>
      <c r="GT646" s="79"/>
      <c r="GU646" s="65" t="s">
        <v>414</v>
      </c>
      <c r="GV646" s="68">
        <v>1</v>
      </c>
      <c r="GW646" s="78">
        <v>605.33000000000004</v>
      </c>
      <c r="GX646" s="78">
        <v>715.52</v>
      </c>
      <c r="GY646" s="78">
        <v>679.44</v>
      </c>
      <c r="GZ646" s="78">
        <v>563</v>
      </c>
      <c r="HA646" s="78"/>
      <c r="HB646" s="79">
        <v>546.20000000000005</v>
      </c>
      <c r="HC646" s="65" t="s">
        <v>415</v>
      </c>
      <c r="HD646" s="68">
        <v>1</v>
      </c>
      <c r="HE646" s="78">
        <v>643.16</v>
      </c>
      <c r="HF646" s="78">
        <v>763.95</v>
      </c>
      <c r="HG646" s="78"/>
      <c r="HH646" s="78">
        <v>450</v>
      </c>
      <c r="HI646" s="78">
        <v>443.36</v>
      </c>
      <c r="HJ646" s="79">
        <v>405.5</v>
      </c>
      <c r="HK646" s="85" t="s">
        <v>416</v>
      </c>
      <c r="HL646" s="68">
        <v>1.1638056444573801</v>
      </c>
      <c r="HM646" s="78">
        <v>613.29</v>
      </c>
      <c r="HN646" s="78">
        <v>692.99</v>
      </c>
      <c r="HO646" s="78">
        <v>661.54</v>
      </c>
      <c r="HP646" s="78"/>
      <c r="HQ646" s="78"/>
      <c r="HR646" s="79"/>
    </row>
    <row r="647" spans="1:226" x14ac:dyDescent="0.25">
      <c r="A647" s="81">
        <v>40875</v>
      </c>
      <c r="B647" s="82" t="s">
        <v>387</v>
      </c>
      <c r="C647" s="83">
        <v>627.25019812500068</v>
      </c>
      <c r="D647" s="83">
        <v>732.34615689577845</v>
      </c>
      <c r="E647" s="83">
        <v>716.49180693663573</v>
      </c>
      <c r="F647" s="83">
        <v>552.96385938725166</v>
      </c>
      <c r="G647" s="83">
        <v>478.83511865984178</v>
      </c>
      <c r="H647" s="84">
        <v>457.14594910454224</v>
      </c>
      <c r="I647" s="82" t="s">
        <v>388</v>
      </c>
      <c r="J647" s="83">
        <v>631.60116333611063</v>
      </c>
      <c r="K647" s="83">
        <v>738.6816144123668</v>
      </c>
      <c r="L647" s="83">
        <v>717.68168668300677</v>
      </c>
      <c r="M647" s="83">
        <v>556.38963084597822</v>
      </c>
      <c r="N647" s="83"/>
      <c r="O647" s="84">
        <v>496.32683580504658</v>
      </c>
      <c r="P647" s="65" t="s">
        <v>389</v>
      </c>
      <c r="Q647" s="78">
        <v>602.91</v>
      </c>
      <c r="R647" s="78">
        <v>711.79</v>
      </c>
      <c r="S647" s="78">
        <v>707.29</v>
      </c>
      <c r="T647" s="78">
        <v>533</v>
      </c>
      <c r="U647" s="78"/>
      <c r="V647" s="79"/>
      <c r="W647" s="65" t="s">
        <v>390</v>
      </c>
      <c r="X647" s="78">
        <v>623.04</v>
      </c>
      <c r="Y647" s="78">
        <v>716.86</v>
      </c>
      <c r="Z647" s="78">
        <v>693.41</v>
      </c>
      <c r="AA647" s="78">
        <v>481.14</v>
      </c>
      <c r="AB647" s="78"/>
      <c r="AC647" s="79">
        <v>528.92999999999995</v>
      </c>
      <c r="AD647" s="65" t="s">
        <v>391</v>
      </c>
      <c r="AE647" s="68">
        <v>0.51129972389814904</v>
      </c>
      <c r="AF647" s="78">
        <v>576.75</v>
      </c>
      <c r="AG647" s="78">
        <v>699.97</v>
      </c>
      <c r="AH647" s="78">
        <v>705.08</v>
      </c>
      <c r="AI647" s="78"/>
      <c r="AJ647" s="78">
        <v>562.42999999999995</v>
      </c>
      <c r="AK647" s="79">
        <v>462.9</v>
      </c>
      <c r="AL647" s="69" t="s">
        <v>392</v>
      </c>
      <c r="AM647" s="70">
        <v>1</v>
      </c>
      <c r="AN647" s="78">
        <v>677.97</v>
      </c>
      <c r="AO647" s="78">
        <v>777.7</v>
      </c>
      <c r="AP647" s="78">
        <v>761.7</v>
      </c>
      <c r="AQ647" s="78">
        <v>683.6</v>
      </c>
      <c r="AR647" s="78"/>
      <c r="AS647" s="79"/>
      <c r="AT647" s="65" t="s">
        <v>393</v>
      </c>
      <c r="AU647" s="68">
        <v>3.8824397251232698E-2</v>
      </c>
      <c r="AV647" s="78">
        <v>637.98</v>
      </c>
      <c r="AW647" s="78">
        <v>727.6</v>
      </c>
      <c r="AX647" s="78">
        <v>675.54</v>
      </c>
      <c r="AY647" s="78">
        <v>378.23</v>
      </c>
      <c r="AZ647" s="78"/>
      <c r="BA647" s="79">
        <v>460.75</v>
      </c>
      <c r="BB647" s="65" t="s">
        <v>394</v>
      </c>
      <c r="BC647" s="78">
        <v>595.91999999999996</v>
      </c>
      <c r="BD647" s="78">
        <v>714.47</v>
      </c>
      <c r="BE647" s="78">
        <v>703.62</v>
      </c>
      <c r="BF647" s="78"/>
      <c r="BG647" s="78"/>
      <c r="BH647" s="79">
        <v>525.54</v>
      </c>
      <c r="BI647" s="65" t="s">
        <v>395</v>
      </c>
      <c r="BJ647" s="68">
        <v>0.13445378151260501</v>
      </c>
      <c r="BK647" s="78">
        <v>693.11</v>
      </c>
      <c r="BL647" s="78">
        <v>765.98</v>
      </c>
      <c r="BM647" s="78">
        <v>814.09</v>
      </c>
      <c r="BN647" s="78">
        <v>399.73</v>
      </c>
      <c r="BO647" s="78"/>
      <c r="BP647" s="79"/>
      <c r="BQ647" s="65" t="s">
        <v>396</v>
      </c>
      <c r="BR647" s="68">
        <v>1</v>
      </c>
      <c r="BS647" s="78">
        <v>618.05999999999995</v>
      </c>
      <c r="BT647" s="78">
        <v>742.08</v>
      </c>
      <c r="BU647" s="78">
        <v>726.55</v>
      </c>
      <c r="BV647" s="78"/>
      <c r="BW647" s="78"/>
      <c r="BX647" s="79">
        <v>559.25</v>
      </c>
      <c r="BY647" s="65" t="s">
        <v>397</v>
      </c>
      <c r="BZ647" s="78">
        <v>646.96</v>
      </c>
      <c r="CA647" s="78">
        <v>755.39</v>
      </c>
      <c r="CB647" s="78">
        <v>685</v>
      </c>
      <c r="CC647" s="78">
        <v>536.51</v>
      </c>
      <c r="CD647" s="78"/>
      <c r="CE647" s="79">
        <v>572.95000000000005</v>
      </c>
      <c r="CF647" s="65" t="s">
        <v>398</v>
      </c>
      <c r="CG647" s="78">
        <v>651.4</v>
      </c>
      <c r="CH647" s="78">
        <v>785.98</v>
      </c>
      <c r="CI647" s="78">
        <v>738.76</v>
      </c>
      <c r="CJ647" s="78"/>
      <c r="CK647" s="78"/>
      <c r="CL647" s="79"/>
      <c r="CM647" s="65" t="s">
        <v>399</v>
      </c>
      <c r="CN647" s="78">
        <v>621.11</v>
      </c>
      <c r="CO647" s="78">
        <v>713.4</v>
      </c>
      <c r="CP647" s="78">
        <v>732.28</v>
      </c>
      <c r="CQ647" s="78">
        <v>520.73</v>
      </c>
      <c r="CR647" s="78"/>
      <c r="CS647" s="79">
        <v>652.64</v>
      </c>
      <c r="CT647" s="65" t="s">
        <v>400</v>
      </c>
      <c r="CU647" s="78">
        <v>654.78</v>
      </c>
      <c r="CV647" s="78">
        <v>809.03</v>
      </c>
      <c r="CW647" s="78">
        <v>727.88</v>
      </c>
      <c r="CX647" s="78">
        <v>560.69000000000005</v>
      </c>
      <c r="CY647" s="78"/>
      <c r="CZ647" s="79"/>
      <c r="DA647" s="82"/>
      <c r="DB647" s="68"/>
      <c r="DC647" s="78"/>
      <c r="DD647" s="78"/>
      <c r="DE647" s="78"/>
      <c r="DF647" s="78"/>
      <c r="DG647" s="78"/>
      <c r="DH647" s="79"/>
      <c r="DI647" s="65" t="s">
        <v>402</v>
      </c>
      <c r="DJ647" s="68">
        <v>3.23718882522417E-3</v>
      </c>
      <c r="DK647" s="78">
        <v>633.20000000000005</v>
      </c>
      <c r="DL647" s="78">
        <v>763.42</v>
      </c>
      <c r="DM647" s="78">
        <v>763.42</v>
      </c>
      <c r="DN647" s="78">
        <v>563.91999999999996</v>
      </c>
      <c r="DO647" s="78"/>
      <c r="DP647" s="79">
        <v>510.93</v>
      </c>
      <c r="DQ647" s="65" t="s">
        <v>403</v>
      </c>
      <c r="DR647" s="78">
        <v>687.21</v>
      </c>
      <c r="DS647" s="78">
        <v>712.62</v>
      </c>
      <c r="DT647" s="78">
        <v>821.23</v>
      </c>
      <c r="DU647" s="78">
        <v>737.51</v>
      </c>
      <c r="DV647" s="78"/>
      <c r="DW647" s="79"/>
      <c r="DX647" s="65" t="s">
        <v>404</v>
      </c>
      <c r="DY647" s="78">
        <v>681.19</v>
      </c>
      <c r="DZ647" s="78">
        <v>782.78</v>
      </c>
      <c r="EA647" s="78">
        <v>774.53</v>
      </c>
      <c r="EB647" s="78">
        <v>553.78</v>
      </c>
      <c r="EC647" s="78"/>
      <c r="ED647" s="79">
        <v>474.23</v>
      </c>
      <c r="EE647" s="65" t="s">
        <v>405</v>
      </c>
      <c r="EF647" s="68">
        <v>0.28962001853568098</v>
      </c>
      <c r="EG647" s="78">
        <v>659.21</v>
      </c>
      <c r="EH647" s="78">
        <v>780.29</v>
      </c>
      <c r="EI647" s="78">
        <v>683.04</v>
      </c>
      <c r="EJ647" s="78"/>
      <c r="EK647" s="78">
        <v>470.13</v>
      </c>
      <c r="EL647" s="79">
        <v>402.42</v>
      </c>
      <c r="EM647" s="65" t="s">
        <v>406</v>
      </c>
      <c r="EN647" s="78">
        <v>629.78</v>
      </c>
      <c r="EO647" s="78">
        <v>733.49</v>
      </c>
      <c r="EP647" s="78">
        <v>693.45</v>
      </c>
      <c r="EQ647" s="78"/>
      <c r="ER647" s="78"/>
      <c r="ES647" s="79">
        <v>505.44</v>
      </c>
      <c r="ET647" s="65" t="s">
        <v>407</v>
      </c>
      <c r="EU647" s="68">
        <v>1.4347202295552399</v>
      </c>
      <c r="EV647" s="78">
        <v>636.71</v>
      </c>
      <c r="EW647" s="78">
        <v>773.24</v>
      </c>
      <c r="EX647" s="78">
        <v>773.24</v>
      </c>
      <c r="EY647" s="78"/>
      <c r="EZ647" s="78"/>
      <c r="FA647" s="79">
        <v>378.91</v>
      </c>
      <c r="FB647" s="65" t="s">
        <v>408</v>
      </c>
      <c r="FC647" s="78">
        <v>725.54</v>
      </c>
      <c r="FD647" s="78">
        <v>736.24</v>
      </c>
      <c r="FE647" s="78">
        <v>688.42</v>
      </c>
      <c r="FF647" s="78">
        <v>684</v>
      </c>
      <c r="FG647" s="78"/>
      <c r="FH647" s="79"/>
      <c r="FI647" s="65" t="s">
        <v>409</v>
      </c>
      <c r="FJ647" s="78">
        <v>623.73</v>
      </c>
      <c r="FK647" s="78">
        <v>736.89</v>
      </c>
      <c r="FL647" s="78">
        <v>463.1</v>
      </c>
      <c r="FM647" s="78">
        <v>477.11</v>
      </c>
      <c r="FN647" s="78"/>
      <c r="FO647" s="79">
        <v>480.65</v>
      </c>
      <c r="FP647" s="65" t="s">
        <v>410</v>
      </c>
      <c r="FQ647" s="68">
        <v>0.22146922685092901</v>
      </c>
      <c r="FR647" s="78">
        <v>602.62</v>
      </c>
      <c r="FS647" s="78">
        <v>708</v>
      </c>
      <c r="FT647" s="78">
        <v>694.59</v>
      </c>
      <c r="FU647" s="78">
        <v>537.32000000000005</v>
      </c>
      <c r="FV647" s="78">
        <v>479.51</v>
      </c>
      <c r="FW647" s="79">
        <v>406.27</v>
      </c>
      <c r="FX647" s="65" t="s">
        <v>411</v>
      </c>
      <c r="FY647" s="78">
        <v>647.94000000000005</v>
      </c>
      <c r="FZ647" s="78">
        <v>784.37</v>
      </c>
      <c r="GA647" s="78">
        <v>732.59</v>
      </c>
      <c r="GB647" s="78">
        <v>695.32</v>
      </c>
      <c r="GC647" s="78"/>
      <c r="GD647" s="79">
        <v>543.57000000000005</v>
      </c>
      <c r="GE647" s="65" t="s">
        <v>412</v>
      </c>
      <c r="GF647" s="68">
        <v>0.22904260192395801</v>
      </c>
      <c r="GG647" s="78">
        <v>625.28</v>
      </c>
      <c r="GH647" s="78">
        <v>717.32</v>
      </c>
      <c r="GI647" s="78">
        <v>579.02</v>
      </c>
      <c r="GJ647" s="78">
        <v>563.44000000000005</v>
      </c>
      <c r="GK647" s="78"/>
      <c r="GL647" s="79">
        <v>473.6</v>
      </c>
      <c r="GM647" s="65" t="s">
        <v>413</v>
      </c>
      <c r="GN647" s="68">
        <v>0.10799485944469001</v>
      </c>
      <c r="GO647" s="78">
        <v>598.72</v>
      </c>
      <c r="GP647" s="78">
        <v>726.91</v>
      </c>
      <c r="GQ647" s="78">
        <v>672.85</v>
      </c>
      <c r="GR647" s="78">
        <v>580.47</v>
      </c>
      <c r="GS647" s="78"/>
      <c r="GT647" s="79"/>
      <c r="GU647" s="65" t="s">
        <v>414</v>
      </c>
      <c r="GV647" s="68">
        <v>1</v>
      </c>
      <c r="GW647" s="78">
        <v>620.27</v>
      </c>
      <c r="GX647" s="78">
        <v>710.22</v>
      </c>
      <c r="GY647" s="78">
        <v>664.27</v>
      </c>
      <c r="GZ647" s="78">
        <v>549</v>
      </c>
      <c r="HA647" s="78"/>
      <c r="HB647" s="79">
        <v>546.20000000000005</v>
      </c>
      <c r="HC647" s="65" t="s">
        <v>415</v>
      </c>
      <c r="HD647" s="68">
        <v>1</v>
      </c>
      <c r="HE647" s="78">
        <v>639.83000000000004</v>
      </c>
      <c r="HF647" s="78">
        <v>749.78</v>
      </c>
      <c r="HG647" s="78"/>
      <c r="HH647" s="78">
        <v>450</v>
      </c>
      <c r="HI647" s="78">
        <v>443.36</v>
      </c>
      <c r="HJ647" s="79">
        <v>406.33</v>
      </c>
      <c r="HK647" s="85" t="s">
        <v>416</v>
      </c>
      <c r="HL647" s="68">
        <v>1.1652295502213901</v>
      </c>
      <c r="HM647" s="78">
        <v>617.84</v>
      </c>
      <c r="HN647" s="78">
        <v>694.83</v>
      </c>
      <c r="HO647" s="78">
        <v>660.44</v>
      </c>
      <c r="HP647" s="78"/>
      <c r="HQ647" s="78"/>
      <c r="HR647" s="79"/>
    </row>
    <row r="648" spans="1:226" x14ac:dyDescent="0.25">
      <c r="A648" s="81">
        <v>40868</v>
      </c>
      <c r="B648" s="82" t="s">
        <v>387</v>
      </c>
      <c r="C648" s="83">
        <v>636.82729836463386</v>
      </c>
      <c r="D648" s="83">
        <v>745.49977093789369</v>
      </c>
      <c r="E648" s="83">
        <v>727.47673840642813</v>
      </c>
      <c r="F648" s="83">
        <v>565.40901631343536</v>
      </c>
      <c r="G648" s="83">
        <v>478.56695207073057</v>
      </c>
      <c r="H648" s="84">
        <v>459.07184427993991</v>
      </c>
      <c r="I648" s="82" t="s">
        <v>388</v>
      </c>
      <c r="J648" s="83">
        <v>644.98710113883214</v>
      </c>
      <c r="K648" s="83">
        <v>754.39015742109029</v>
      </c>
      <c r="L648" s="83">
        <v>728.51746540299814</v>
      </c>
      <c r="M648" s="83">
        <v>570.44532040467618</v>
      </c>
      <c r="N648" s="83"/>
      <c r="O648" s="84">
        <v>495.16070257241239</v>
      </c>
      <c r="P648" s="65" t="s">
        <v>389</v>
      </c>
      <c r="Q648" s="78">
        <v>617.91</v>
      </c>
      <c r="R648" s="78">
        <v>730.13</v>
      </c>
      <c r="S648" s="78">
        <v>724.93</v>
      </c>
      <c r="T648" s="78">
        <v>544</v>
      </c>
      <c r="U648" s="78"/>
      <c r="V648" s="79"/>
      <c r="W648" s="65" t="s">
        <v>390</v>
      </c>
      <c r="X648" s="78">
        <v>667.83</v>
      </c>
      <c r="Y648" s="78">
        <v>789.42</v>
      </c>
      <c r="Z648" s="78">
        <v>720.52</v>
      </c>
      <c r="AA648" s="78">
        <v>506.27</v>
      </c>
      <c r="AB648" s="78"/>
      <c r="AC648" s="79">
        <v>528.92999999999995</v>
      </c>
      <c r="AD648" s="65" t="s">
        <v>391</v>
      </c>
      <c r="AE648" s="68">
        <v>0.51129972389814904</v>
      </c>
      <c r="AF648" s="78">
        <v>594.13</v>
      </c>
      <c r="AG648" s="78">
        <v>719.4</v>
      </c>
      <c r="AH648" s="78">
        <v>724.51</v>
      </c>
      <c r="AI648" s="78"/>
      <c r="AJ648" s="78">
        <v>562.42999999999995</v>
      </c>
      <c r="AK648" s="79">
        <v>462.9</v>
      </c>
      <c r="AL648" s="69" t="s">
        <v>392</v>
      </c>
      <c r="AM648" s="70">
        <v>1</v>
      </c>
      <c r="AN648" s="78">
        <v>680.7</v>
      </c>
      <c r="AO648" s="78">
        <v>776.07</v>
      </c>
      <c r="AP648" s="78">
        <v>721.89</v>
      </c>
      <c r="AQ648" s="78">
        <v>683.6</v>
      </c>
      <c r="AR648" s="78"/>
      <c r="AS648" s="79"/>
      <c r="AT648" s="65" t="s">
        <v>393</v>
      </c>
      <c r="AU648" s="68">
        <v>3.9065551996249698E-2</v>
      </c>
      <c r="AV648" s="78">
        <v>643.38</v>
      </c>
      <c r="AW648" s="78">
        <v>729.87</v>
      </c>
      <c r="AX648" s="78">
        <v>685.93</v>
      </c>
      <c r="AY648" s="78">
        <v>379.83</v>
      </c>
      <c r="AZ648" s="78"/>
      <c r="BA648" s="79">
        <v>461.59</v>
      </c>
      <c r="BB648" s="65" t="s">
        <v>394</v>
      </c>
      <c r="BC648" s="78">
        <v>615.25</v>
      </c>
      <c r="BD648" s="78">
        <v>736.32</v>
      </c>
      <c r="BE648" s="78">
        <v>722.3</v>
      </c>
      <c r="BF648" s="78"/>
      <c r="BG648" s="78"/>
      <c r="BH648" s="79">
        <v>522.62</v>
      </c>
      <c r="BI648" s="65" t="s">
        <v>395</v>
      </c>
      <c r="BJ648" s="68">
        <v>0.13436164781124901</v>
      </c>
      <c r="BK648" s="78">
        <v>685.11</v>
      </c>
      <c r="BL648" s="78">
        <v>786.96</v>
      </c>
      <c r="BM648" s="78">
        <v>835.03</v>
      </c>
      <c r="BN648" s="78">
        <v>419.61</v>
      </c>
      <c r="BO648" s="78"/>
      <c r="BP648" s="79"/>
      <c r="BQ648" s="65" t="s">
        <v>396</v>
      </c>
      <c r="BR648" s="68">
        <v>1</v>
      </c>
      <c r="BS648" s="78">
        <v>618.05999999999995</v>
      </c>
      <c r="BT648" s="78">
        <v>740.41</v>
      </c>
      <c r="BU648" s="78">
        <v>721.55</v>
      </c>
      <c r="BV648" s="78"/>
      <c r="BW648" s="78"/>
      <c r="BX648" s="79">
        <v>559.25</v>
      </c>
      <c r="BY648" s="65" t="s">
        <v>397</v>
      </c>
      <c r="BZ648" s="78">
        <v>655</v>
      </c>
      <c r="CA648" s="78">
        <v>774.92</v>
      </c>
      <c r="CB648" s="78">
        <v>687.97</v>
      </c>
      <c r="CC648" s="78">
        <v>543.91999999999996</v>
      </c>
      <c r="CD648" s="78"/>
      <c r="CE648" s="79">
        <v>572.95000000000005</v>
      </c>
      <c r="CF648" s="65" t="s">
        <v>398</v>
      </c>
      <c r="CG648" s="78">
        <v>657.9</v>
      </c>
      <c r="CH648" s="78">
        <v>784.35</v>
      </c>
      <c r="CI648" s="78">
        <v>761.53</v>
      </c>
      <c r="CJ648" s="78"/>
      <c r="CK648" s="78"/>
      <c r="CL648" s="79"/>
      <c r="CM648" s="65" t="s">
        <v>399</v>
      </c>
      <c r="CN648" s="78">
        <v>634.57000000000005</v>
      </c>
      <c r="CO648" s="78">
        <v>729.29</v>
      </c>
      <c r="CP648" s="78">
        <v>728.43</v>
      </c>
      <c r="CQ648" s="78">
        <v>535.11</v>
      </c>
      <c r="CR648" s="78"/>
      <c r="CS648" s="79">
        <v>663.85</v>
      </c>
      <c r="CT648" s="65" t="s">
        <v>400</v>
      </c>
      <c r="CU648" s="78">
        <v>667.57</v>
      </c>
      <c r="CV648" s="78">
        <v>807.79</v>
      </c>
      <c r="CW648" s="78">
        <v>724.32</v>
      </c>
      <c r="CX648" s="78">
        <v>586.66999999999996</v>
      </c>
      <c r="CY648" s="78"/>
      <c r="CZ648" s="79"/>
      <c r="DA648" s="82"/>
      <c r="DB648" s="68"/>
      <c r="DC648" s="78"/>
      <c r="DD648" s="78"/>
      <c r="DE648" s="78"/>
      <c r="DF648" s="78"/>
      <c r="DG648" s="78"/>
      <c r="DH648" s="79"/>
      <c r="DI648" s="65" t="s">
        <v>402</v>
      </c>
      <c r="DJ648" s="68">
        <v>3.2565864460872098E-3</v>
      </c>
      <c r="DK648" s="78">
        <v>649.85</v>
      </c>
      <c r="DL648" s="78">
        <v>760.67</v>
      </c>
      <c r="DM648" s="78">
        <v>760.67</v>
      </c>
      <c r="DN648" s="78">
        <v>520.82000000000005</v>
      </c>
      <c r="DO648" s="78"/>
      <c r="DP648" s="79">
        <v>496.93</v>
      </c>
      <c r="DQ648" s="65" t="s">
        <v>403</v>
      </c>
      <c r="DR648" s="78">
        <v>687.21</v>
      </c>
      <c r="DS648" s="78">
        <v>712.62</v>
      </c>
      <c r="DT648" s="78">
        <v>840.08</v>
      </c>
      <c r="DU648" s="78">
        <v>756.13</v>
      </c>
      <c r="DV648" s="78"/>
      <c r="DW648" s="79"/>
      <c r="DX648" s="65" t="s">
        <v>404</v>
      </c>
      <c r="DY648" s="78">
        <v>689.94</v>
      </c>
      <c r="DZ648" s="78">
        <v>779.26</v>
      </c>
      <c r="EA648" s="78">
        <v>771.39</v>
      </c>
      <c r="EB648" s="78">
        <v>569.79999999999995</v>
      </c>
      <c r="EC648" s="78"/>
      <c r="ED648" s="79">
        <v>471.33</v>
      </c>
      <c r="EE648" s="65" t="s">
        <v>405</v>
      </c>
      <c r="EF648" s="68">
        <v>0.28962001853568098</v>
      </c>
      <c r="EG648" s="78">
        <v>651.85</v>
      </c>
      <c r="EH648" s="78">
        <v>766.28</v>
      </c>
      <c r="EI648" s="78">
        <v>692.14</v>
      </c>
      <c r="EJ648" s="78"/>
      <c r="EK648" s="78">
        <v>482.02</v>
      </c>
      <c r="EL648" s="79">
        <v>399.39</v>
      </c>
      <c r="EM648" s="65" t="s">
        <v>406</v>
      </c>
      <c r="EN648" s="78">
        <v>650.14</v>
      </c>
      <c r="EO648" s="78">
        <v>756.78</v>
      </c>
      <c r="EP648" s="78">
        <v>715.2</v>
      </c>
      <c r="EQ648" s="78"/>
      <c r="ER648" s="78"/>
      <c r="ES648" s="79">
        <v>505.44</v>
      </c>
      <c r="ET648" s="65" t="s">
        <v>407</v>
      </c>
      <c r="EU648" s="68">
        <v>1.4208581983518001</v>
      </c>
      <c r="EV648" s="78">
        <v>656.18</v>
      </c>
      <c r="EW648" s="78">
        <v>778.59</v>
      </c>
      <c r="EX648" s="78">
        <v>778.59</v>
      </c>
      <c r="EY648" s="78"/>
      <c r="EZ648" s="78"/>
      <c r="FA648" s="79">
        <v>377.58</v>
      </c>
      <c r="FB648" s="65" t="s">
        <v>408</v>
      </c>
      <c r="FC648" s="78">
        <v>725.54</v>
      </c>
      <c r="FD648" s="78">
        <v>736.24</v>
      </c>
      <c r="FE648" s="78">
        <v>688.42</v>
      </c>
      <c r="FF648" s="78">
        <v>684</v>
      </c>
      <c r="FG648" s="78"/>
      <c r="FH648" s="79"/>
      <c r="FI648" s="65" t="s">
        <v>409</v>
      </c>
      <c r="FJ648" s="78">
        <v>632.13</v>
      </c>
      <c r="FK648" s="78">
        <v>747.81</v>
      </c>
      <c r="FL648" s="78">
        <v>481.59</v>
      </c>
      <c r="FM648" s="78">
        <v>491.11</v>
      </c>
      <c r="FN648" s="78"/>
      <c r="FO648" s="79">
        <v>484.01</v>
      </c>
      <c r="FP648" s="65" t="s">
        <v>410</v>
      </c>
      <c r="FQ648" s="68">
        <v>0.22487575614472999</v>
      </c>
      <c r="FR648" s="78">
        <v>612.89</v>
      </c>
      <c r="FS648" s="78">
        <v>719.05</v>
      </c>
      <c r="FT648" s="78">
        <v>707.12</v>
      </c>
      <c r="FU648" s="78">
        <v>548.12</v>
      </c>
      <c r="FV648" s="78">
        <v>479.01</v>
      </c>
      <c r="FW648" s="79">
        <v>414.09</v>
      </c>
      <c r="FX648" s="65" t="s">
        <v>411</v>
      </c>
      <c r="FY648" s="78">
        <v>660.14</v>
      </c>
      <c r="FZ648" s="78">
        <v>794.13</v>
      </c>
      <c r="GA648" s="78">
        <v>734.36</v>
      </c>
      <c r="GB648" s="78">
        <v>703.28</v>
      </c>
      <c r="GC648" s="78"/>
      <c r="GD648" s="79">
        <v>543.57000000000005</v>
      </c>
      <c r="GE648" s="65" t="s">
        <v>412</v>
      </c>
      <c r="GF648" s="68">
        <v>0.22921059869808399</v>
      </c>
      <c r="GG648" s="78">
        <v>625.74</v>
      </c>
      <c r="GH648" s="78">
        <v>717.85</v>
      </c>
      <c r="GI648" s="78">
        <v>579.44000000000005</v>
      </c>
      <c r="GJ648" s="78">
        <v>555.84</v>
      </c>
      <c r="GK648" s="78"/>
      <c r="GL648" s="79">
        <v>473.95</v>
      </c>
      <c r="GM648" s="65" t="s">
        <v>413</v>
      </c>
      <c r="GN648" s="68">
        <v>0.108938395337437</v>
      </c>
      <c r="GO648" s="78">
        <v>590.88</v>
      </c>
      <c r="GP648" s="78">
        <v>759.41</v>
      </c>
      <c r="GQ648" s="78">
        <v>687.53</v>
      </c>
      <c r="GR648" s="78">
        <v>585.44000000000005</v>
      </c>
      <c r="GS648" s="78"/>
      <c r="GT648" s="79"/>
      <c r="GU648" s="65" t="s">
        <v>414</v>
      </c>
      <c r="GV648" s="68">
        <v>1</v>
      </c>
      <c r="GW648" s="78">
        <v>620.27</v>
      </c>
      <c r="GX648" s="78">
        <v>710.22</v>
      </c>
      <c r="GY648" s="78">
        <v>664.27</v>
      </c>
      <c r="GZ648" s="78">
        <v>549</v>
      </c>
      <c r="HA648" s="78"/>
      <c r="HB648" s="79">
        <v>546.13</v>
      </c>
      <c r="HC648" s="65" t="s">
        <v>415</v>
      </c>
      <c r="HD648" s="68">
        <v>1</v>
      </c>
      <c r="HE648" s="78">
        <v>650.66</v>
      </c>
      <c r="HF648" s="78">
        <v>739.78</v>
      </c>
      <c r="HG648" s="78"/>
      <c r="HH648" s="78">
        <v>450</v>
      </c>
      <c r="HI648" s="78">
        <v>443.36</v>
      </c>
      <c r="HJ648" s="79">
        <v>404.67</v>
      </c>
      <c r="HK648" s="85" t="s">
        <v>416</v>
      </c>
      <c r="HL648" s="68">
        <v>1.16279069767442</v>
      </c>
      <c r="HM648" s="78">
        <v>618.55999999999995</v>
      </c>
      <c r="HN648" s="78">
        <v>693.06</v>
      </c>
      <c r="HO648" s="78">
        <v>685.8</v>
      </c>
      <c r="HP648" s="78"/>
      <c r="HQ648" s="78"/>
      <c r="HR648" s="79"/>
    </row>
    <row r="649" spans="1:226" x14ac:dyDescent="0.25">
      <c r="A649" s="81">
        <v>40861</v>
      </c>
      <c r="B649" s="82" t="s">
        <v>387</v>
      </c>
      <c r="C649" s="83">
        <v>638.79165288583886</v>
      </c>
      <c r="D649" s="83">
        <v>734.84294256029079</v>
      </c>
      <c r="E649" s="83">
        <v>713.27820088584622</v>
      </c>
      <c r="F649" s="83">
        <v>565.64088890620974</v>
      </c>
      <c r="G649" s="83">
        <v>478.61371335504884</v>
      </c>
      <c r="H649" s="84">
        <v>459.64259548364913</v>
      </c>
      <c r="I649" s="82" t="s">
        <v>388</v>
      </c>
      <c r="J649" s="83">
        <v>645.1425219059588</v>
      </c>
      <c r="K649" s="83">
        <v>742.64330667107845</v>
      </c>
      <c r="L649" s="83">
        <v>713.97744431325066</v>
      </c>
      <c r="M649" s="83">
        <v>566.3828185679921</v>
      </c>
      <c r="N649" s="83"/>
      <c r="O649" s="84">
        <v>495.95702404184863</v>
      </c>
      <c r="P649" s="65" t="s">
        <v>389</v>
      </c>
      <c r="Q649" s="78">
        <v>622.08000000000004</v>
      </c>
      <c r="R649" s="78">
        <v>719.29</v>
      </c>
      <c r="S649" s="78">
        <v>723.15</v>
      </c>
      <c r="T649" s="78">
        <v>543</v>
      </c>
      <c r="U649" s="78"/>
      <c r="V649" s="79"/>
      <c r="W649" s="65" t="s">
        <v>390</v>
      </c>
      <c r="X649" s="78">
        <v>630.98</v>
      </c>
      <c r="Y649" s="78">
        <v>735.63</v>
      </c>
      <c r="Z649" s="78">
        <v>668.7</v>
      </c>
      <c r="AA649" s="78">
        <v>474.23</v>
      </c>
      <c r="AB649" s="78"/>
      <c r="AC649" s="79">
        <v>528.92999999999995</v>
      </c>
      <c r="AD649" s="65" t="s">
        <v>391</v>
      </c>
      <c r="AE649" s="68">
        <v>0.51129972389814904</v>
      </c>
      <c r="AF649" s="78">
        <v>611.51</v>
      </c>
      <c r="AG649" s="78">
        <v>711.22</v>
      </c>
      <c r="AH649" s="78">
        <v>715.82</v>
      </c>
      <c r="AI649" s="78"/>
      <c r="AJ649" s="78">
        <v>562.42999999999995</v>
      </c>
      <c r="AK649" s="79">
        <v>450.46</v>
      </c>
      <c r="AL649" s="69" t="s">
        <v>392</v>
      </c>
      <c r="AM649" s="70">
        <v>1</v>
      </c>
      <c r="AN649" s="78">
        <v>703.22</v>
      </c>
      <c r="AO649" s="78">
        <v>776.18</v>
      </c>
      <c r="AP649" s="78">
        <v>722.07</v>
      </c>
      <c r="AQ649" s="78">
        <v>683.6</v>
      </c>
      <c r="AR649" s="78"/>
      <c r="AS649" s="79"/>
      <c r="AT649" s="65" t="s">
        <v>393</v>
      </c>
      <c r="AU649" s="68">
        <v>3.8845511401157599E-2</v>
      </c>
      <c r="AV649" s="78">
        <v>630.29999999999995</v>
      </c>
      <c r="AW649" s="78">
        <v>710.39</v>
      </c>
      <c r="AX649" s="78">
        <v>673.71</v>
      </c>
      <c r="AY649" s="78">
        <v>377.73</v>
      </c>
      <c r="AZ649" s="78"/>
      <c r="BA649" s="79">
        <v>460.25</v>
      </c>
      <c r="BB649" s="65" t="s">
        <v>394</v>
      </c>
      <c r="BC649" s="78">
        <v>603.48</v>
      </c>
      <c r="BD649" s="78">
        <v>723.72</v>
      </c>
      <c r="BE649" s="78">
        <v>704.94</v>
      </c>
      <c r="BF649" s="78"/>
      <c r="BG649" s="78"/>
      <c r="BH649" s="79">
        <v>522.62</v>
      </c>
      <c r="BI649" s="65" t="s">
        <v>395</v>
      </c>
      <c r="BJ649" s="68">
        <v>0.134354426978369</v>
      </c>
      <c r="BK649" s="78">
        <v>711.94</v>
      </c>
      <c r="BL649" s="78">
        <v>790.14</v>
      </c>
      <c r="BM649" s="78">
        <v>803.17</v>
      </c>
      <c r="BN649" s="78">
        <v>500.87</v>
      </c>
      <c r="BO649" s="78"/>
      <c r="BP649" s="79"/>
      <c r="BQ649" s="65" t="s">
        <v>396</v>
      </c>
      <c r="BR649" s="68">
        <v>1</v>
      </c>
      <c r="BS649" s="78">
        <v>631.4</v>
      </c>
      <c r="BT649" s="78">
        <v>707.91</v>
      </c>
      <c r="BU649" s="78">
        <v>717.38</v>
      </c>
      <c r="BV649" s="78"/>
      <c r="BW649" s="78"/>
      <c r="BX649" s="79">
        <v>559.25</v>
      </c>
      <c r="BY649" s="65" t="s">
        <v>397</v>
      </c>
      <c r="BZ649" s="78">
        <v>667.34</v>
      </c>
      <c r="CA649" s="78">
        <v>769.36</v>
      </c>
      <c r="CB649" s="78">
        <v>676.36</v>
      </c>
      <c r="CC649" s="78">
        <v>530.91999999999996</v>
      </c>
      <c r="CD649" s="78"/>
      <c r="CE649" s="79">
        <v>572.67999999999995</v>
      </c>
      <c r="CF649" s="65" t="s">
        <v>398</v>
      </c>
      <c r="CG649" s="78">
        <v>663.59</v>
      </c>
      <c r="CH649" s="78">
        <v>775.41</v>
      </c>
      <c r="CI649" s="78">
        <v>759.9</v>
      </c>
      <c r="CJ649" s="78"/>
      <c r="CK649" s="78"/>
      <c r="CL649" s="79"/>
      <c r="CM649" s="65" t="s">
        <v>399</v>
      </c>
      <c r="CN649" s="78">
        <v>641.41999999999996</v>
      </c>
      <c r="CO649" s="78">
        <v>714.24</v>
      </c>
      <c r="CP649" s="78">
        <v>727.43</v>
      </c>
      <c r="CQ649" s="78">
        <v>546.66999999999996</v>
      </c>
      <c r="CR649" s="78"/>
      <c r="CS649" s="79">
        <v>656.32</v>
      </c>
      <c r="CT649" s="65" t="s">
        <v>400</v>
      </c>
      <c r="CU649" s="78">
        <v>666.48</v>
      </c>
      <c r="CV649" s="78">
        <v>792.5</v>
      </c>
      <c r="CW649" s="78">
        <v>705.05</v>
      </c>
      <c r="CX649" s="78">
        <v>589.45000000000005</v>
      </c>
      <c r="CY649" s="78"/>
      <c r="CZ649" s="79"/>
      <c r="DA649" s="82"/>
      <c r="DB649" s="68"/>
      <c r="DC649" s="78"/>
      <c r="DD649" s="78"/>
      <c r="DE649" s="78"/>
      <c r="DF649" s="78"/>
      <c r="DG649" s="78"/>
      <c r="DH649" s="79"/>
      <c r="DI649" s="65" t="s">
        <v>402</v>
      </c>
      <c r="DJ649" s="68">
        <v>3.1685678073510798E-3</v>
      </c>
      <c r="DK649" s="78">
        <v>619.29</v>
      </c>
      <c r="DL649" s="78">
        <v>720.2</v>
      </c>
      <c r="DM649" s="78">
        <v>720.2</v>
      </c>
      <c r="DN649" s="78">
        <v>507.42</v>
      </c>
      <c r="DO649" s="78"/>
      <c r="DP649" s="79">
        <v>482.98</v>
      </c>
      <c r="DQ649" s="65" t="s">
        <v>403</v>
      </c>
      <c r="DR649" s="78">
        <v>687.21</v>
      </c>
      <c r="DS649" s="78">
        <v>712.62</v>
      </c>
      <c r="DT649" s="78">
        <v>833.11</v>
      </c>
      <c r="DU649" s="78">
        <v>762.4</v>
      </c>
      <c r="DV649" s="78"/>
      <c r="DW649" s="79"/>
      <c r="DX649" s="65" t="s">
        <v>404</v>
      </c>
      <c r="DY649" s="78">
        <v>695.85</v>
      </c>
      <c r="DZ649" s="78">
        <v>771.94</v>
      </c>
      <c r="EA649" s="78">
        <v>769.38</v>
      </c>
      <c r="EB649" s="78">
        <v>584.29999999999995</v>
      </c>
      <c r="EC649" s="78"/>
      <c r="ED649" s="79">
        <v>474.97</v>
      </c>
      <c r="EE649" s="65" t="s">
        <v>405</v>
      </c>
      <c r="EF649" s="68">
        <v>0.28962001853568098</v>
      </c>
      <c r="EG649" s="78">
        <v>654.54</v>
      </c>
      <c r="EH649" s="78">
        <v>749.7</v>
      </c>
      <c r="EI649" s="78">
        <v>701.47</v>
      </c>
      <c r="EJ649" s="78"/>
      <c r="EK649" s="78">
        <v>494.73</v>
      </c>
      <c r="EL649" s="79">
        <v>398.28</v>
      </c>
      <c r="EM649" s="65" t="s">
        <v>406</v>
      </c>
      <c r="EN649" s="78">
        <v>650.14</v>
      </c>
      <c r="EO649" s="78">
        <v>741.75</v>
      </c>
      <c r="EP649" s="78">
        <v>696.08</v>
      </c>
      <c r="EQ649" s="78"/>
      <c r="ER649" s="78"/>
      <c r="ES649" s="79">
        <v>505.44</v>
      </c>
      <c r="ET649" s="65" t="s">
        <v>407</v>
      </c>
      <c r="EU649" s="68">
        <v>1.42612664004564</v>
      </c>
      <c r="EV649" s="78">
        <v>658.61</v>
      </c>
      <c r="EW649" s="78">
        <v>770.95</v>
      </c>
      <c r="EX649" s="78">
        <v>770.95</v>
      </c>
      <c r="EY649" s="78"/>
      <c r="EZ649" s="78"/>
      <c r="FA649" s="79">
        <v>378.98</v>
      </c>
      <c r="FB649" s="65" t="s">
        <v>408</v>
      </c>
      <c r="FC649" s="78">
        <v>725.54</v>
      </c>
      <c r="FD649" s="78">
        <v>736.24</v>
      </c>
      <c r="FE649" s="78">
        <v>688.42</v>
      </c>
      <c r="FF649" s="78">
        <v>684</v>
      </c>
      <c r="FG649" s="78"/>
      <c r="FH649" s="79"/>
      <c r="FI649" s="65" t="s">
        <v>409</v>
      </c>
      <c r="FJ649" s="78">
        <v>645.58000000000004</v>
      </c>
      <c r="FK649" s="78">
        <v>750.33</v>
      </c>
      <c r="FL649" s="78">
        <v>475.7</v>
      </c>
      <c r="FM649" s="78">
        <v>501.11</v>
      </c>
      <c r="FN649" s="78"/>
      <c r="FO649" s="79">
        <v>478.13</v>
      </c>
      <c r="FP649" s="65" t="s">
        <v>410</v>
      </c>
      <c r="FQ649" s="68">
        <v>0.227500227500227</v>
      </c>
      <c r="FR649" s="78">
        <v>618.77</v>
      </c>
      <c r="FS649" s="78">
        <v>710.81</v>
      </c>
      <c r="FT649" s="78">
        <v>700.9</v>
      </c>
      <c r="FU649" s="78">
        <v>551</v>
      </c>
      <c r="FV649" s="78">
        <v>478.82</v>
      </c>
      <c r="FW649" s="79">
        <v>417.75</v>
      </c>
      <c r="FX649" s="65" t="s">
        <v>411</v>
      </c>
      <c r="FY649" s="78">
        <v>669.08</v>
      </c>
      <c r="FZ649" s="78">
        <v>786.81</v>
      </c>
      <c r="GA649" s="78">
        <v>721.09</v>
      </c>
      <c r="GB649" s="78">
        <v>675.85</v>
      </c>
      <c r="GC649" s="78"/>
      <c r="GD649" s="79">
        <v>544.38</v>
      </c>
      <c r="GE649" s="65" t="s">
        <v>412</v>
      </c>
      <c r="GF649" s="68">
        <v>0.22985863693828301</v>
      </c>
      <c r="GG649" s="78">
        <v>627.51</v>
      </c>
      <c r="GH649" s="78">
        <v>719.88</v>
      </c>
      <c r="GI649" s="78">
        <v>581.08000000000004</v>
      </c>
      <c r="GJ649" s="78">
        <v>557.41</v>
      </c>
      <c r="GK649" s="78"/>
      <c r="GL649" s="79">
        <v>475.29</v>
      </c>
      <c r="GM649" s="65" t="s">
        <v>413</v>
      </c>
      <c r="GN649" s="68">
        <v>0.109714085094244</v>
      </c>
      <c r="GO649" s="78">
        <v>612.64</v>
      </c>
      <c r="GP649" s="78">
        <v>747.26</v>
      </c>
      <c r="GQ649" s="78">
        <v>692.43</v>
      </c>
      <c r="GR649" s="78">
        <v>604.75</v>
      </c>
      <c r="GS649" s="78"/>
      <c r="GT649" s="79"/>
      <c r="GU649" s="65" t="s">
        <v>414</v>
      </c>
      <c r="GV649" s="68">
        <v>1</v>
      </c>
      <c r="GW649" s="78">
        <v>633.54</v>
      </c>
      <c r="GX649" s="78">
        <v>702.01</v>
      </c>
      <c r="GY649" s="78">
        <v>652.51</v>
      </c>
      <c r="GZ649" s="78">
        <v>549</v>
      </c>
      <c r="HA649" s="78"/>
      <c r="HB649" s="79">
        <v>546.13</v>
      </c>
      <c r="HC649" s="65" t="s">
        <v>415</v>
      </c>
      <c r="HD649" s="68">
        <v>1</v>
      </c>
      <c r="HE649" s="78">
        <v>650.66</v>
      </c>
      <c r="HF649" s="78">
        <v>739.78</v>
      </c>
      <c r="HG649" s="78"/>
      <c r="HH649" s="78">
        <v>450</v>
      </c>
      <c r="HI649" s="78">
        <v>443.36</v>
      </c>
      <c r="HJ649" s="79">
        <v>400.5</v>
      </c>
      <c r="HK649" s="85" t="s">
        <v>416</v>
      </c>
      <c r="HL649" s="68">
        <v>1.1674060238150801</v>
      </c>
      <c r="HM649" s="78">
        <v>623.94000000000005</v>
      </c>
      <c r="HN649" s="78">
        <v>690.64</v>
      </c>
      <c r="HO649" s="78">
        <v>679.49</v>
      </c>
      <c r="HP649" s="78"/>
      <c r="HQ649" s="78"/>
      <c r="HR649" s="79"/>
    </row>
    <row r="650" spans="1:226" x14ac:dyDescent="0.25">
      <c r="A650" s="81">
        <v>40854</v>
      </c>
      <c r="B650" s="82" t="s">
        <v>387</v>
      </c>
      <c r="C650" s="83">
        <v>643.81460737423458</v>
      </c>
      <c r="D650" s="83">
        <v>728.01058220142966</v>
      </c>
      <c r="E650" s="83">
        <v>701.2240909725798</v>
      </c>
      <c r="F650" s="83">
        <v>549.04176566749038</v>
      </c>
      <c r="G650" s="83">
        <v>480.23166589111207</v>
      </c>
      <c r="H650" s="84">
        <v>460.16880481653516</v>
      </c>
      <c r="I650" s="82" t="s">
        <v>388</v>
      </c>
      <c r="J650" s="83">
        <v>650.34525585807819</v>
      </c>
      <c r="K650" s="83">
        <v>734.01743022897085</v>
      </c>
      <c r="L650" s="83">
        <v>702.32662755721742</v>
      </c>
      <c r="M650" s="83">
        <v>548.46471012776112</v>
      </c>
      <c r="N650" s="83"/>
      <c r="O650" s="84">
        <v>495.61279845141678</v>
      </c>
      <c r="P650" s="65" t="s">
        <v>389</v>
      </c>
      <c r="Q650" s="78">
        <v>612.08000000000004</v>
      </c>
      <c r="R650" s="78">
        <v>699.29</v>
      </c>
      <c r="S650" s="78">
        <v>694.62</v>
      </c>
      <c r="T650" s="78">
        <v>515</v>
      </c>
      <c r="U650" s="78"/>
      <c r="V650" s="79"/>
      <c r="W650" s="65" t="s">
        <v>390</v>
      </c>
      <c r="X650" s="78">
        <v>630.98</v>
      </c>
      <c r="Y650" s="78">
        <v>733.23</v>
      </c>
      <c r="Z650" s="78">
        <v>668.7</v>
      </c>
      <c r="AA650" s="78">
        <v>474.23</v>
      </c>
      <c r="AB650" s="78"/>
      <c r="AC650" s="79">
        <v>528.92999999999995</v>
      </c>
      <c r="AD650" s="65" t="s">
        <v>391</v>
      </c>
      <c r="AE650" s="68">
        <v>0.51129972389814904</v>
      </c>
      <c r="AF650" s="78">
        <v>603.84</v>
      </c>
      <c r="AG650" s="78">
        <v>676.45</v>
      </c>
      <c r="AH650" s="78">
        <v>681.05</v>
      </c>
      <c r="AI650" s="78"/>
      <c r="AJ650" s="78">
        <v>552.20000000000005</v>
      </c>
      <c r="AK650" s="79">
        <v>442.17</v>
      </c>
      <c r="AL650" s="69" t="s">
        <v>392</v>
      </c>
      <c r="AM650" s="70">
        <v>1</v>
      </c>
      <c r="AN650" s="78">
        <v>703.22</v>
      </c>
      <c r="AO650" s="78">
        <v>770.25</v>
      </c>
      <c r="AP650" s="78">
        <v>722</v>
      </c>
      <c r="AQ650" s="78">
        <v>683.6</v>
      </c>
      <c r="AR650" s="78"/>
      <c r="AS650" s="79"/>
      <c r="AT650" s="65" t="s">
        <v>393</v>
      </c>
      <c r="AU650" s="68">
        <v>4.0006401024163897E-2</v>
      </c>
      <c r="AV650" s="78">
        <v>645.77</v>
      </c>
      <c r="AW650" s="78">
        <v>727.28</v>
      </c>
      <c r="AX650" s="78">
        <v>680.24</v>
      </c>
      <c r="AY650" s="78">
        <v>382.78</v>
      </c>
      <c r="AZ650" s="78"/>
      <c r="BA650" s="79">
        <v>471.88</v>
      </c>
      <c r="BB650" s="65" t="s">
        <v>394</v>
      </c>
      <c r="BC650" s="78">
        <v>626.16999999999996</v>
      </c>
      <c r="BD650" s="78">
        <v>728.76</v>
      </c>
      <c r="BE650" s="78">
        <v>698.1</v>
      </c>
      <c r="BF650" s="78"/>
      <c r="BG650" s="78"/>
      <c r="BH650" s="79">
        <v>523.63</v>
      </c>
      <c r="BI650" s="65" t="s">
        <v>395</v>
      </c>
      <c r="BJ650" s="68">
        <v>0.134339987640721</v>
      </c>
      <c r="BK650" s="78">
        <v>707.57</v>
      </c>
      <c r="BL650" s="78">
        <v>775.01</v>
      </c>
      <c r="BM650" s="78">
        <v>788.04</v>
      </c>
      <c r="BN650" s="78">
        <v>473.95</v>
      </c>
      <c r="BO650" s="78"/>
      <c r="BP650" s="79"/>
      <c r="BQ650" s="65" t="s">
        <v>396</v>
      </c>
      <c r="BR650" s="68">
        <v>1</v>
      </c>
      <c r="BS650" s="78">
        <v>631.4</v>
      </c>
      <c r="BT650" s="78">
        <v>697.08</v>
      </c>
      <c r="BU650" s="78">
        <v>711.55</v>
      </c>
      <c r="BV650" s="78"/>
      <c r="BW650" s="78"/>
      <c r="BX650" s="79">
        <v>559.25</v>
      </c>
      <c r="BY650" s="65" t="s">
        <v>397</v>
      </c>
      <c r="BZ650" s="78">
        <v>663.87</v>
      </c>
      <c r="CA650" s="78">
        <v>751.89</v>
      </c>
      <c r="CB650" s="78">
        <v>661.23</v>
      </c>
      <c r="CC650" s="78">
        <v>524.48</v>
      </c>
      <c r="CD650" s="78"/>
      <c r="CE650" s="79">
        <v>572.67999999999995</v>
      </c>
      <c r="CF650" s="65" t="s">
        <v>398</v>
      </c>
      <c r="CG650" s="78">
        <v>661.97</v>
      </c>
      <c r="CH650" s="78">
        <v>763.22</v>
      </c>
      <c r="CI650" s="78">
        <v>739.57</v>
      </c>
      <c r="CJ650" s="78"/>
      <c r="CK650" s="78"/>
      <c r="CL650" s="79"/>
      <c r="CM650" s="65" t="s">
        <v>399</v>
      </c>
      <c r="CN650" s="78">
        <v>635.91</v>
      </c>
      <c r="CO650" s="78">
        <v>704.54</v>
      </c>
      <c r="CP650" s="78">
        <v>708.95</v>
      </c>
      <c r="CQ650" s="78">
        <v>519.48</v>
      </c>
      <c r="CR650" s="78"/>
      <c r="CS650" s="79">
        <v>656.32</v>
      </c>
      <c r="CT650" s="65" t="s">
        <v>400</v>
      </c>
      <c r="CU650" s="78">
        <v>667.59</v>
      </c>
      <c r="CV650" s="78">
        <v>786.41</v>
      </c>
      <c r="CW650" s="78">
        <v>694.95</v>
      </c>
      <c r="CX650" s="78">
        <v>555.73</v>
      </c>
      <c r="CY650" s="78"/>
      <c r="CZ650" s="79"/>
      <c r="DA650" s="82"/>
      <c r="DB650" s="68"/>
      <c r="DC650" s="78"/>
      <c r="DD650" s="78"/>
      <c r="DE650" s="78"/>
      <c r="DF650" s="78"/>
      <c r="DG650" s="78"/>
      <c r="DH650" s="79"/>
      <c r="DI650" s="65" t="s">
        <v>402</v>
      </c>
      <c r="DJ650" s="68">
        <v>3.2604088552704502E-3</v>
      </c>
      <c r="DK650" s="78">
        <v>629.76</v>
      </c>
      <c r="DL650" s="78">
        <v>725.54</v>
      </c>
      <c r="DM650" s="78">
        <v>725.54</v>
      </c>
      <c r="DN650" s="78">
        <v>514.79999999999995</v>
      </c>
      <c r="DO650" s="78"/>
      <c r="DP650" s="79">
        <v>498.93</v>
      </c>
      <c r="DQ650" s="65" t="s">
        <v>403</v>
      </c>
      <c r="DR650" s="78">
        <v>687.21</v>
      </c>
      <c r="DS650" s="78">
        <v>712.62</v>
      </c>
      <c r="DT650" s="78">
        <v>805.7</v>
      </c>
      <c r="DU650" s="78">
        <v>737.41</v>
      </c>
      <c r="DV650" s="78"/>
      <c r="DW650" s="79"/>
      <c r="DX650" s="65" t="s">
        <v>404</v>
      </c>
      <c r="DY650" s="78">
        <v>693.71</v>
      </c>
      <c r="DZ650" s="78">
        <v>759.69</v>
      </c>
      <c r="EA650" s="78">
        <v>749.87</v>
      </c>
      <c r="EB650" s="78">
        <v>562.21</v>
      </c>
      <c r="EC650" s="78"/>
      <c r="ED650" s="79">
        <v>474.89</v>
      </c>
      <c r="EE650" s="65" t="s">
        <v>405</v>
      </c>
      <c r="EF650" s="68">
        <v>0.28962001853568098</v>
      </c>
      <c r="EG650" s="78">
        <v>656.25</v>
      </c>
      <c r="EH650" s="78">
        <v>745.66</v>
      </c>
      <c r="EI650" s="78">
        <v>676.1</v>
      </c>
      <c r="EJ650" s="78"/>
      <c r="EK650" s="78">
        <v>479.35</v>
      </c>
      <c r="EL650" s="79">
        <v>400.7</v>
      </c>
      <c r="EM650" s="65" t="s">
        <v>406</v>
      </c>
      <c r="EN650" s="78">
        <v>650.14</v>
      </c>
      <c r="EO650" s="78">
        <v>727.69</v>
      </c>
      <c r="EP650" s="78">
        <v>673.97</v>
      </c>
      <c r="EQ650" s="78"/>
      <c r="ER650" s="78"/>
      <c r="ES650" s="79">
        <v>490.84</v>
      </c>
      <c r="ET650" s="65" t="s">
        <v>407</v>
      </c>
      <c r="EU650" s="68">
        <v>1.4228799089356901</v>
      </c>
      <c r="EV650" s="78">
        <v>667.62</v>
      </c>
      <c r="EW650" s="78">
        <v>769.19</v>
      </c>
      <c r="EX650" s="78">
        <v>769.19</v>
      </c>
      <c r="EY650" s="78"/>
      <c r="EZ650" s="78"/>
      <c r="FA650" s="79">
        <v>378.12</v>
      </c>
      <c r="FB650" s="65" t="s">
        <v>408</v>
      </c>
      <c r="FC650" s="78">
        <v>725.54</v>
      </c>
      <c r="FD650" s="78">
        <v>736.24</v>
      </c>
      <c r="FE650" s="78">
        <v>688.42</v>
      </c>
      <c r="FF650" s="78">
        <v>684</v>
      </c>
      <c r="FG650" s="78"/>
      <c r="FH650" s="79"/>
      <c r="FI650" s="65" t="s">
        <v>409</v>
      </c>
      <c r="FJ650" s="78">
        <v>638.01</v>
      </c>
      <c r="FK650" s="78">
        <v>733.53</v>
      </c>
      <c r="FL650" s="78">
        <v>451.33</v>
      </c>
      <c r="FM650" s="78">
        <v>476.11</v>
      </c>
      <c r="FN650" s="78"/>
      <c r="FO650" s="79">
        <v>474.76</v>
      </c>
      <c r="FP650" s="65" t="s">
        <v>410</v>
      </c>
      <c r="FQ650" s="68">
        <v>0.22917908053352901</v>
      </c>
      <c r="FR650" s="78">
        <v>616.97</v>
      </c>
      <c r="FS650" s="78">
        <v>709.21</v>
      </c>
      <c r="FT650" s="78">
        <v>679.29</v>
      </c>
      <c r="FU650" s="78">
        <v>549.47</v>
      </c>
      <c r="FV650" s="78">
        <v>480.78</v>
      </c>
      <c r="FW650" s="79">
        <v>420.58</v>
      </c>
      <c r="FX650" s="65" t="s">
        <v>411</v>
      </c>
      <c r="FY650" s="78">
        <v>665.83</v>
      </c>
      <c r="FZ650" s="78">
        <v>775.43</v>
      </c>
      <c r="GA650" s="78">
        <v>712.24</v>
      </c>
      <c r="GB650" s="78">
        <v>670.54</v>
      </c>
      <c r="GC650" s="78"/>
      <c r="GD650" s="79">
        <v>545.19000000000005</v>
      </c>
      <c r="GE650" s="65" t="s">
        <v>412</v>
      </c>
      <c r="GF650" s="68">
        <v>0.22976357328309199</v>
      </c>
      <c r="GG650" s="78">
        <v>627.25</v>
      </c>
      <c r="GH650" s="78">
        <v>719.58</v>
      </c>
      <c r="GI650" s="78">
        <v>590.49</v>
      </c>
      <c r="GJ650" s="78">
        <v>547.99</v>
      </c>
      <c r="GK650" s="78"/>
      <c r="GL650" s="79">
        <v>475.09</v>
      </c>
      <c r="GM650" s="65" t="s">
        <v>413</v>
      </c>
      <c r="GN650" s="68">
        <v>0.110077604711321</v>
      </c>
      <c r="GO650" s="78">
        <v>614.66999999999996</v>
      </c>
      <c r="GP650" s="78">
        <v>740.93</v>
      </c>
      <c r="GQ650" s="78">
        <v>662.58</v>
      </c>
      <c r="GR650" s="78">
        <v>594.20000000000005</v>
      </c>
      <c r="GS650" s="78"/>
      <c r="GT650" s="79"/>
      <c r="GU650" s="65" t="s">
        <v>414</v>
      </c>
      <c r="GV650" s="68">
        <v>1</v>
      </c>
      <c r="GW650" s="78">
        <v>633.54</v>
      </c>
      <c r="GX650" s="78">
        <v>702.01</v>
      </c>
      <c r="GY650" s="78">
        <v>652.51</v>
      </c>
      <c r="GZ650" s="78">
        <v>549</v>
      </c>
      <c r="HA650" s="78"/>
      <c r="HB650" s="79">
        <v>546.13</v>
      </c>
      <c r="HC650" s="65" t="s">
        <v>415</v>
      </c>
      <c r="HD650" s="68">
        <v>1</v>
      </c>
      <c r="HE650" s="78">
        <v>650.66</v>
      </c>
      <c r="HF650" s="78">
        <v>728.95</v>
      </c>
      <c r="HG650" s="78"/>
      <c r="HH650" s="78">
        <v>450</v>
      </c>
      <c r="HI650" s="78">
        <v>443.36</v>
      </c>
      <c r="HJ650" s="79">
        <v>397.17</v>
      </c>
      <c r="HK650" s="85" t="s">
        <v>416</v>
      </c>
      <c r="HL650" s="68">
        <v>1.1674741696340001</v>
      </c>
      <c r="HM650" s="78">
        <v>631.07000000000005</v>
      </c>
      <c r="HN650" s="78">
        <v>689.56</v>
      </c>
      <c r="HO650" s="78">
        <v>671.76</v>
      </c>
      <c r="HP650" s="78"/>
      <c r="HQ650" s="78"/>
      <c r="HR650" s="79"/>
    </row>
    <row r="651" spans="1:226" x14ac:dyDescent="0.25">
      <c r="A651" s="81">
        <v>40847</v>
      </c>
      <c r="B651" s="82" t="s">
        <v>387</v>
      </c>
      <c r="C651" s="83">
        <v>647.30700238984525</v>
      </c>
      <c r="D651" s="83">
        <v>726.17083772212402</v>
      </c>
      <c r="E651" s="83">
        <v>698.58009231302117</v>
      </c>
      <c r="F651" s="83">
        <v>544.90761540540893</v>
      </c>
      <c r="G651" s="83">
        <v>479.7495951605398</v>
      </c>
      <c r="H651" s="84">
        <v>459.8802332096364</v>
      </c>
      <c r="I651" s="82" t="s">
        <v>388</v>
      </c>
      <c r="J651" s="83">
        <v>656.31106282423059</v>
      </c>
      <c r="K651" s="83">
        <v>733.31181423690839</v>
      </c>
      <c r="L651" s="83">
        <v>699.70199432040079</v>
      </c>
      <c r="M651" s="83">
        <v>546.34537710349059</v>
      </c>
      <c r="N651" s="83"/>
      <c r="O651" s="84">
        <v>496.54669878862831</v>
      </c>
      <c r="P651" s="65" t="s">
        <v>389</v>
      </c>
      <c r="Q651" s="78">
        <v>608.75</v>
      </c>
      <c r="R651" s="78">
        <v>697.63</v>
      </c>
      <c r="S651" s="78">
        <v>687.52</v>
      </c>
      <c r="T651" s="78">
        <v>522</v>
      </c>
      <c r="U651" s="78"/>
      <c r="V651" s="79"/>
      <c r="W651" s="65" t="s">
        <v>390</v>
      </c>
      <c r="X651" s="78">
        <v>654.20000000000005</v>
      </c>
      <c r="Y651" s="78">
        <v>759.75</v>
      </c>
      <c r="Z651" s="78">
        <v>671.76</v>
      </c>
      <c r="AA651" s="78">
        <v>478.43</v>
      </c>
      <c r="AB651" s="78"/>
      <c r="AC651" s="79">
        <v>538.84</v>
      </c>
      <c r="AD651" s="65" t="s">
        <v>391</v>
      </c>
      <c r="AE651" s="68">
        <v>0.51129972389814904</v>
      </c>
      <c r="AF651" s="78">
        <v>603.84</v>
      </c>
      <c r="AG651" s="78">
        <v>676.45</v>
      </c>
      <c r="AH651" s="78">
        <v>681.05</v>
      </c>
      <c r="AI651" s="78"/>
      <c r="AJ651" s="78">
        <v>552.20000000000005</v>
      </c>
      <c r="AK651" s="79">
        <v>425.59</v>
      </c>
      <c r="AL651" s="69" t="s">
        <v>392</v>
      </c>
      <c r="AM651" s="70">
        <v>1</v>
      </c>
      <c r="AN651" s="78">
        <v>698.4</v>
      </c>
      <c r="AO651" s="78">
        <v>758.39</v>
      </c>
      <c r="AP651" s="78">
        <v>718.34</v>
      </c>
      <c r="AQ651" s="78">
        <v>683.6</v>
      </c>
      <c r="AR651" s="78"/>
      <c r="AS651" s="79"/>
      <c r="AT651" s="65" t="s">
        <v>393</v>
      </c>
      <c r="AU651" s="68">
        <v>4.0320954800209703E-2</v>
      </c>
      <c r="AV651" s="78">
        <v>653.97</v>
      </c>
      <c r="AW651" s="78">
        <v>734.08</v>
      </c>
      <c r="AX651" s="78">
        <v>678.1</v>
      </c>
      <c r="AY651" s="78">
        <v>385.63</v>
      </c>
      <c r="AZ651" s="78"/>
      <c r="BA651" s="79">
        <v>474.85</v>
      </c>
      <c r="BB651" s="65" t="s">
        <v>394</v>
      </c>
      <c r="BC651" s="78">
        <v>632.04999999999995</v>
      </c>
      <c r="BD651" s="78">
        <v>725.4</v>
      </c>
      <c r="BE651" s="78">
        <v>694.78</v>
      </c>
      <c r="BF651" s="78"/>
      <c r="BG651" s="78"/>
      <c r="BH651" s="79">
        <v>523.63</v>
      </c>
      <c r="BI651" s="65" t="s">
        <v>395</v>
      </c>
      <c r="BJ651" s="68">
        <v>0.13437248051598999</v>
      </c>
      <c r="BK651" s="78">
        <v>712.04</v>
      </c>
      <c r="BL651" s="78">
        <v>773.04</v>
      </c>
      <c r="BM651" s="78">
        <v>786.08</v>
      </c>
      <c r="BN651" s="78">
        <v>474.07</v>
      </c>
      <c r="BO651" s="78"/>
      <c r="BP651" s="79"/>
      <c r="BQ651" s="65" t="s">
        <v>396</v>
      </c>
      <c r="BR651" s="68">
        <v>1</v>
      </c>
      <c r="BS651" s="78">
        <v>636.4</v>
      </c>
      <c r="BT651" s="78">
        <v>700.41</v>
      </c>
      <c r="BU651" s="78">
        <v>693.22</v>
      </c>
      <c r="BV651" s="78"/>
      <c r="BW651" s="78"/>
      <c r="BX651" s="79">
        <v>559.25</v>
      </c>
      <c r="BY651" s="65" t="s">
        <v>397</v>
      </c>
      <c r="BZ651" s="78">
        <v>671.19</v>
      </c>
      <c r="CA651" s="78">
        <v>752.5</v>
      </c>
      <c r="CB651" s="78">
        <v>657.99</v>
      </c>
      <c r="CC651" s="78">
        <v>522.76</v>
      </c>
      <c r="CD651" s="78"/>
      <c r="CE651" s="79">
        <v>557.91999999999996</v>
      </c>
      <c r="CF651" s="65" t="s">
        <v>398</v>
      </c>
      <c r="CG651" s="78">
        <v>667.66</v>
      </c>
      <c r="CH651" s="78">
        <v>763.22</v>
      </c>
      <c r="CI651" s="78">
        <v>733.88</v>
      </c>
      <c r="CJ651" s="78"/>
      <c r="CK651" s="78"/>
      <c r="CL651" s="79"/>
      <c r="CM651" s="65" t="s">
        <v>399</v>
      </c>
      <c r="CN651" s="78">
        <v>639.33000000000004</v>
      </c>
      <c r="CO651" s="78">
        <v>700.78</v>
      </c>
      <c r="CP651" s="78">
        <v>705.77</v>
      </c>
      <c r="CQ651" s="78">
        <v>517.79999999999995</v>
      </c>
      <c r="CR651" s="78"/>
      <c r="CS651" s="79">
        <v>655.57</v>
      </c>
      <c r="CT651" s="65" t="s">
        <v>400</v>
      </c>
      <c r="CU651" s="78">
        <v>680.32</v>
      </c>
      <c r="CV651" s="78">
        <v>787.19</v>
      </c>
      <c r="CW651" s="78">
        <v>697.38</v>
      </c>
      <c r="CX651" s="78">
        <v>550.69000000000005</v>
      </c>
      <c r="CY651" s="78"/>
      <c r="CZ651" s="79"/>
      <c r="DA651" s="82"/>
      <c r="DB651" s="68"/>
      <c r="DC651" s="78"/>
      <c r="DD651" s="78"/>
      <c r="DE651" s="78"/>
      <c r="DF651" s="78"/>
      <c r="DG651" s="78"/>
      <c r="DH651" s="79"/>
      <c r="DI651" s="65" t="s">
        <v>402</v>
      </c>
      <c r="DJ651" s="68">
        <v>3.2943501894251402E-3</v>
      </c>
      <c r="DK651" s="78">
        <v>644.19000000000005</v>
      </c>
      <c r="DL651" s="78">
        <v>730.11</v>
      </c>
      <c r="DM651" s="78">
        <v>730.11</v>
      </c>
      <c r="DN651" s="78">
        <v>494.42</v>
      </c>
      <c r="DO651" s="78"/>
      <c r="DP651" s="79">
        <v>506.47</v>
      </c>
      <c r="DQ651" s="65" t="s">
        <v>403</v>
      </c>
      <c r="DR651" s="78">
        <v>687.21</v>
      </c>
      <c r="DS651" s="78">
        <v>712.62</v>
      </c>
      <c r="DT651" s="78">
        <v>801.7</v>
      </c>
      <c r="DU651" s="78">
        <v>726.99</v>
      </c>
      <c r="DV651" s="78"/>
      <c r="DW651" s="79"/>
      <c r="DX651" s="65" t="s">
        <v>404</v>
      </c>
      <c r="DY651" s="78">
        <v>699.96</v>
      </c>
      <c r="DZ651" s="78">
        <v>758.67</v>
      </c>
      <c r="EA651" s="78">
        <v>745.94</v>
      </c>
      <c r="EB651" s="78">
        <v>551.13</v>
      </c>
      <c r="EC651" s="78"/>
      <c r="ED651" s="79">
        <v>475.33</v>
      </c>
      <c r="EE651" s="65" t="s">
        <v>405</v>
      </c>
      <c r="EF651" s="68">
        <v>0.28962001853568098</v>
      </c>
      <c r="EG651" s="78">
        <v>661.53</v>
      </c>
      <c r="EH651" s="78">
        <v>729.87</v>
      </c>
      <c r="EI651" s="78">
        <v>661.74</v>
      </c>
      <c r="EJ651" s="78"/>
      <c r="EK651" s="78">
        <v>461.32</v>
      </c>
      <c r="EL651" s="79">
        <v>399.75</v>
      </c>
      <c r="EM651" s="65" t="s">
        <v>406</v>
      </c>
      <c r="EN651" s="78">
        <v>650.14</v>
      </c>
      <c r="EO651" s="78">
        <v>727.69</v>
      </c>
      <c r="EP651" s="78">
        <v>673.97</v>
      </c>
      <c r="EQ651" s="78"/>
      <c r="ER651" s="78"/>
      <c r="ES651" s="79">
        <v>503.2</v>
      </c>
      <c r="ET651" s="65" t="s">
        <v>407</v>
      </c>
      <c r="EU651" s="68">
        <v>1.4194464158978</v>
      </c>
      <c r="EV651" s="78">
        <v>666</v>
      </c>
      <c r="EW651" s="78">
        <v>767.34</v>
      </c>
      <c r="EX651" s="78">
        <v>767.34</v>
      </c>
      <c r="EY651" s="78"/>
      <c r="EZ651" s="78"/>
      <c r="FA651" s="79">
        <v>377.2</v>
      </c>
      <c r="FB651" s="65" t="s">
        <v>408</v>
      </c>
      <c r="FC651" s="78">
        <v>725.54</v>
      </c>
      <c r="FD651" s="78">
        <v>736.24</v>
      </c>
      <c r="FE651" s="78">
        <v>688.42</v>
      </c>
      <c r="FF651" s="78">
        <v>684</v>
      </c>
      <c r="FG651" s="78"/>
      <c r="FH651" s="79"/>
      <c r="FI651" s="65" t="s">
        <v>409</v>
      </c>
      <c r="FJ651" s="78">
        <v>645.58000000000004</v>
      </c>
      <c r="FK651" s="78">
        <v>731.84</v>
      </c>
      <c r="FL651" s="78">
        <v>448.81</v>
      </c>
      <c r="FM651" s="78">
        <v>468.11</v>
      </c>
      <c r="FN651" s="78"/>
      <c r="FO651" s="79">
        <v>479.81</v>
      </c>
      <c r="FP651" s="65" t="s">
        <v>410</v>
      </c>
      <c r="FQ651" s="68">
        <v>0.23016548898658101</v>
      </c>
      <c r="FR651" s="78">
        <v>615.41999999999996</v>
      </c>
      <c r="FS651" s="78">
        <v>706.64</v>
      </c>
      <c r="FT651" s="78">
        <v>679.42</v>
      </c>
      <c r="FU651" s="78">
        <v>531.58000000000004</v>
      </c>
      <c r="FV651" s="78">
        <v>480.62</v>
      </c>
      <c r="FW651" s="79">
        <v>421.86</v>
      </c>
      <c r="FX651" s="65" t="s">
        <v>411</v>
      </c>
      <c r="FY651" s="78">
        <v>669.08</v>
      </c>
      <c r="FZ651" s="78">
        <v>774.61</v>
      </c>
      <c r="GA651" s="78">
        <v>712.24</v>
      </c>
      <c r="GB651" s="78">
        <v>674.97</v>
      </c>
      <c r="GC651" s="78"/>
      <c r="GD651" s="79">
        <v>545.19000000000005</v>
      </c>
      <c r="GE651" s="65" t="s">
        <v>412</v>
      </c>
      <c r="GF651" s="68">
        <v>0.23069115068745999</v>
      </c>
      <c r="GG651" s="78">
        <v>640.55999999999995</v>
      </c>
      <c r="GH651" s="78">
        <v>722.49</v>
      </c>
      <c r="GI651" s="78">
        <v>604.41</v>
      </c>
      <c r="GJ651" s="78">
        <v>550.20000000000005</v>
      </c>
      <c r="GK651" s="78"/>
      <c r="GL651" s="79">
        <v>477.01</v>
      </c>
      <c r="GM651" s="65" t="s">
        <v>413</v>
      </c>
      <c r="GN651" s="68">
        <v>0.11100011100011099</v>
      </c>
      <c r="GO651" s="78">
        <v>624.26</v>
      </c>
      <c r="GP651" s="78">
        <v>747.14</v>
      </c>
      <c r="GQ651" s="78">
        <v>652.95000000000005</v>
      </c>
      <c r="GR651" s="78">
        <v>571.54</v>
      </c>
      <c r="GS651" s="78"/>
      <c r="GT651" s="79"/>
      <c r="GU651" s="65" t="s">
        <v>414</v>
      </c>
      <c r="GV651" s="68">
        <v>1</v>
      </c>
      <c r="GW651" s="78">
        <v>636.47</v>
      </c>
      <c r="GX651" s="78">
        <v>685.71</v>
      </c>
      <c r="GY651" s="78">
        <v>634.82000000000005</v>
      </c>
      <c r="GZ651" s="78">
        <v>547</v>
      </c>
      <c r="HA651" s="78"/>
      <c r="HB651" s="79">
        <v>546.13</v>
      </c>
      <c r="HC651" s="65" t="s">
        <v>415</v>
      </c>
      <c r="HD651" s="68">
        <v>1</v>
      </c>
      <c r="HE651" s="78">
        <v>649.83000000000004</v>
      </c>
      <c r="HF651" s="78">
        <v>727.28</v>
      </c>
      <c r="HG651" s="78"/>
      <c r="HH651" s="78">
        <v>450</v>
      </c>
      <c r="HI651" s="78">
        <v>443.36</v>
      </c>
      <c r="HJ651" s="79">
        <v>397.17</v>
      </c>
      <c r="HK651" s="85" t="s">
        <v>416</v>
      </c>
      <c r="HL651" s="68">
        <v>1.1453441759248699</v>
      </c>
      <c r="HM651" s="78">
        <v>622.25</v>
      </c>
      <c r="HN651" s="78">
        <v>675.09</v>
      </c>
      <c r="HO651" s="78">
        <v>658.33</v>
      </c>
      <c r="HP651" s="78"/>
      <c r="HQ651" s="78"/>
      <c r="HR651" s="79"/>
    </row>
    <row r="652" spans="1:226" x14ac:dyDescent="0.25">
      <c r="A652" s="81">
        <v>40840</v>
      </c>
      <c r="B652" s="82" t="s">
        <v>387</v>
      </c>
      <c r="C652" s="83">
        <v>648.84593584468814</v>
      </c>
      <c r="D652" s="83">
        <v>723.21399648734825</v>
      </c>
      <c r="E652" s="83">
        <v>696.52834881039666</v>
      </c>
      <c r="F652" s="83">
        <v>548.38867383160482</v>
      </c>
      <c r="G652" s="83">
        <v>477.94145183806421</v>
      </c>
      <c r="H652" s="84">
        <v>459.85398841297211</v>
      </c>
      <c r="I652" s="82" t="s">
        <v>388</v>
      </c>
      <c r="J652" s="83">
        <v>658.14254741270997</v>
      </c>
      <c r="K652" s="83">
        <v>731.4771953511613</v>
      </c>
      <c r="L652" s="83">
        <v>697.43401703902475</v>
      </c>
      <c r="M652" s="83">
        <v>548.01851759048623</v>
      </c>
      <c r="N652" s="83"/>
      <c r="O652" s="84">
        <v>497.27535376511429</v>
      </c>
      <c r="P652" s="65" t="s">
        <v>389</v>
      </c>
      <c r="Q652" s="78">
        <v>614.58000000000004</v>
      </c>
      <c r="R652" s="78">
        <v>690.13</v>
      </c>
      <c r="S652" s="78">
        <v>688.53</v>
      </c>
      <c r="T652" s="78">
        <v>522</v>
      </c>
      <c r="U652" s="78"/>
      <c r="V652" s="79"/>
      <c r="W652" s="65" t="s">
        <v>390</v>
      </c>
      <c r="X652" s="78">
        <v>654.20000000000005</v>
      </c>
      <c r="Y652" s="78">
        <v>759.75</v>
      </c>
      <c r="Z652" s="78">
        <v>671.76</v>
      </c>
      <c r="AA652" s="78">
        <v>478.43</v>
      </c>
      <c r="AB652" s="78"/>
      <c r="AC652" s="79">
        <v>538.84</v>
      </c>
      <c r="AD652" s="65" t="s">
        <v>391</v>
      </c>
      <c r="AE652" s="68">
        <v>0.51129972389814904</v>
      </c>
      <c r="AF652" s="78">
        <v>630.94000000000005</v>
      </c>
      <c r="AG652" s="78">
        <v>685.14</v>
      </c>
      <c r="AH652" s="78">
        <v>689.74</v>
      </c>
      <c r="AI652" s="78"/>
      <c r="AJ652" s="78">
        <v>552.20000000000005</v>
      </c>
      <c r="AK652" s="79">
        <v>425.59</v>
      </c>
      <c r="AL652" s="69" t="s">
        <v>392</v>
      </c>
      <c r="AM652" s="70">
        <v>1</v>
      </c>
      <c r="AN652" s="78">
        <v>678.5</v>
      </c>
      <c r="AO652" s="78">
        <v>741.84</v>
      </c>
      <c r="AP652" s="78">
        <v>722.76</v>
      </c>
      <c r="AQ652" s="78">
        <v>683.6</v>
      </c>
      <c r="AR652" s="78"/>
      <c r="AS652" s="79"/>
      <c r="AT652" s="65" t="s">
        <v>393</v>
      </c>
      <c r="AU652" s="68">
        <v>4.0028820750940698E-2</v>
      </c>
      <c r="AV652" s="78">
        <v>644.55999999999995</v>
      </c>
      <c r="AW652" s="78">
        <v>716.98</v>
      </c>
      <c r="AX652" s="78">
        <v>657.34</v>
      </c>
      <c r="AY652" s="78">
        <v>381.15</v>
      </c>
      <c r="AZ652" s="78"/>
      <c r="BA652" s="79">
        <v>472.47</v>
      </c>
      <c r="BB652" s="65" t="s">
        <v>394</v>
      </c>
      <c r="BC652" s="78">
        <v>631.21</v>
      </c>
      <c r="BD652" s="78">
        <v>725.4</v>
      </c>
      <c r="BE652" s="78">
        <v>690.89</v>
      </c>
      <c r="BF652" s="78"/>
      <c r="BG652" s="78"/>
      <c r="BH652" s="79">
        <v>525.65</v>
      </c>
      <c r="BI652" s="65" t="s">
        <v>395</v>
      </c>
      <c r="BJ652" s="68">
        <v>0.134314726266588</v>
      </c>
      <c r="BK652" s="78">
        <v>700.99</v>
      </c>
      <c r="BL652" s="78">
        <v>765.19</v>
      </c>
      <c r="BM652" s="78">
        <v>778.22</v>
      </c>
      <c r="BN652" s="78">
        <v>467.15</v>
      </c>
      <c r="BO652" s="78"/>
      <c r="BP652" s="79"/>
      <c r="BQ652" s="65" t="s">
        <v>396</v>
      </c>
      <c r="BR652" s="68">
        <v>1</v>
      </c>
      <c r="BS652" s="78">
        <v>635.55999999999995</v>
      </c>
      <c r="BT652" s="78">
        <v>681.25</v>
      </c>
      <c r="BU652" s="78">
        <v>692.38</v>
      </c>
      <c r="BV652" s="78"/>
      <c r="BW652" s="78"/>
      <c r="BX652" s="79">
        <v>559.25</v>
      </c>
      <c r="BY652" s="65" t="s">
        <v>397</v>
      </c>
      <c r="BZ652" s="78">
        <v>671.44</v>
      </c>
      <c r="CA652" s="78">
        <v>748.66</v>
      </c>
      <c r="CB652" s="78">
        <v>651.54</v>
      </c>
      <c r="CC652" s="78">
        <v>524.91999999999996</v>
      </c>
      <c r="CD652" s="78"/>
      <c r="CE652" s="79">
        <v>557.91999999999996</v>
      </c>
      <c r="CF652" s="65" t="s">
        <v>398</v>
      </c>
      <c r="CG652" s="78">
        <v>669.28</v>
      </c>
      <c r="CH652" s="78">
        <v>753.46</v>
      </c>
      <c r="CI652" s="78">
        <v>737.95</v>
      </c>
      <c r="CJ652" s="78"/>
      <c r="CK652" s="78"/>
      <c r="CL652" s="79"/>
      <c r="CM652" s="65" t="s">
        <v>399</v>
      </c>
      <c r="CN652" s="78">
        <v>641.59</v>
      </c>
      <c r="CO652" s="78">
        <v>699.02</v>
      </c>
      <c r="CP652" s="78">
        <v>704.19</v>
      </c>
      <c r="CQ652" s="78">
        <v>509.92</v>
      </c>
      <c r="CR652" s="78"/>
      <c r="CS652" s="79">
        <v>655.65</v>
      </c>
      <c r="CT652" s="65" t="s">
        <v>400</v>
      </c>
      <c r="CU652" s="78">
        <v>681.81</v>
      </c>
      <c r="CV652" s="78">
        <v>780.67</v>
      </c>
      <c r="CW652" s="78">
        <v>695.73</v>
      </c>
      <c r="CX652" s="78">
        <v>561.72</v>
      </c>
      <c r="CY652" s="78"/>
      <c r="CZ652" s="79"/>
      <c r="DA652" s="82"/>
      <c r="DB652" s="68"/>
      <c r="DC652" s="78"/>
      <c r="DD652" s="78"/>
      <c r="DE652" s="78"/>
      <c r="DF652" s="78"/>
      <c r="DG652" s="78"/>
      <c r="DH652" s="79"/>
      <c r="DI652" s="65" t="s">
        <v>402</v>
      </c>
      <c r="DJ652" s="68">
        <v>3.3624747814391398E-3</v>
      </c>
      <c r="DK652" s="78">
        <v>657.55</v>
      </c>
      <c r="DL652" s="78">
        <v>727.41</v>
      </c>
      <c r="DM652" s="78">
        <v>727.41</v>
      </c>
      <c r="DN652" s="78">
        <v>507.31</v>
      </c>
      <c r="DO652" s="78"/>
      <c r="DP652" s="79">
        <v>513.08000000000004</v>
      </c>
      <c r="DQ652" s="65" t="s">
        <v>403</v>
      </c>
      <c r="DR652" s="78">
        <v>687.21</v>
      </c>
      <c r="DS652" s="78">
        <v>712.62</v>
      </c>
      <c r="DT652" s="78">
        <v>803.89</v>
      </c>
      <c r="DU652" s="78">
        <v>732.35</v>
      </c>
      <c r="DV652" s="78"/>
      <c r="DW652" s="79"/>
      <c r="DX652" s="65" t="s">
        <v>404</v>
      </c>
      <c r="DY652" s="78">
        <v>706.72</v>
      </c>
      <c r="DZ652" s="78">
        <v>760.06</v>
      </c>
      <c r="EA652" s="78">
        <v>742.94</v>
      </c>
      <c r="EB652" s="78">
        <v>550.32000000000005</v>
      </c>
      <c r="EC652" s="78"/>
      <c r="ED652" s="79">
        <v>476.3</v>
      </c>
      <c r="EE652" s="65" t="s">
        <v>405</v>
      </c>
      <c r="EF652" s="68">
        <v>0.28962001853568098</v>
      </c>
      <c r="EG652" s="78">
        <v>674.66</v>
      </c>
      <c r="EH652" s="78">
        <v>737.71</v>
      </c>
      <c r="EI652" s="78">
        <v>676.1</v>
      </c>
      <c r="EJ652" s="78"/>
      <c r="EK652" s="78">
        <v>474.22</v>
      </c>
      <c r="EL652" s="79">
        <v>412.95</v>
      </c>
      <c r="EM652" s="65" t="s">
        <v>406</v>
      </c>
      <c r="EN652" s="78">
        <v>650.14</v>
      </c>
      <c r="EO652" s="78">
        <v>727.69</v>
      </c>
      <c r="EP652" s="78">
        <v>673.97</v>
      </c>
      <c r="EQ652" s="78"/>
      <c r="ER652" s="78"/>
      <c r="ES652" s="79">
        <v>503.2</v>
      </c>
      <c r="ET652" s="65" t="s">
        <v>407</v>
      </c>
      <c r="EU652" s="68">
        <v>1.41904356463743</v>
      </c>
      <c r="EV652" s="78">
        <v>671.63</v>
      </c>
      <c r="EW652" s="78">
        <v>756.65</v>
      </c>
      <c r="EX652" s="78">
        <v>756.65</v>
      </c>
      <c r="EY652" s="78"/>
      <c r="EZ652" s="78"/>
      <c r="FA652" s="79">
        <v>377.1</v>
      </c>
      <c r="FB652" s="65" t="s">
        <v>408</v>
      </c>
      <c r="FC652" s="78">
        <v>725.54</v>
      </c>
      <c r="FD652" s="78">
        <v>727.77</v>
      </c>
      <c r="FE652" s="78">
        <v>688.42</v>
      </c>
      <c r="FF652" s="78">
        <v>684</v>
      </c>
      <c r="FG652" s="78"/>
      <c r="FH652" s="79"/>
      <c r="FI652" s="65" t="s">
        <v>409</v>
      </c>
      <c r="FJ652" s="78">
        <v>649.78</v>
      </c>
      <c r="FK652" s="78">
        <v>729.32</v>
      </c>
      <c r="FL652" s="78">
        <v>451.33</v>
      </c>
      <c r="FM652" s="78">
        <v>475.11</v>
      </c>
      <c r="FN652" s="78"/>
      <c r="FO652" s="79">
        <v>478.13</v>
      </c>
      <c r="FP652" s="65" t="s">
        <v>410</v>
      </c>
      <c r="FQ652" s="68">
        <v>0.22862891241226399</v>
      </c>
      <c r="FR652" s="78">
        <v>607.54</v>
      </c>
      <c r="FS652" s="78">
        <v>683.84</v>
      </c>
      <c r="FT652" s="78">
        <v>681.01</v>
      </c>
      <c r="FU652" s="78">
        <v>540.01</v>
      </c>
      <c r="FV652" s="78">
        <v>478.51</v>
      </c>
      <c r="FW652" s="79">
        <v>419.04</v>
      </c>
      <c r="FX652" s="65" t="s">
        <v>411</v>
      </c>
      <c r="FY652" s="78">
        <v>675.59</v>
      </c>
      <c r="FZ652" s="78">
        <v>768.92</v>
      </c>
      <c r="GA652" s="78">
        <v>705.16</v>
      </c>
      <c r="GB652" s="78">
        <v>674.97</v>
      </c>
      <c r="GC652" s="78"/>
      <c r="GD652" s="79">
        <v>546.01</v>
      </c>
      <c r="GE652" s="65" t="s">
        <v>412</v>
      </c>
      <c r="GF652" s="68">
        <v>0.23126734505087901</v>
      </c>
      <c r="GG652" s="78">
        <v>651.70000000000005</v>
      </c>
      <c r="GH652" s="78">
        <v>724.29</v>
      </c>
      <c r="GI652" s="78">
        <v>610.54999999999995</v>
      </c>
      <c r="GJ652" s="78">
        <v>561.98</v>
      </c>
      <c r="GK652" s="78"/>
      <c r="GL652" s="79">
        <v>478.2</v>
      </c>
      <c r="GM652" s="65" t="s">
        <v>413</v>
      </c>
      <c r="GN652" s="68">
        <v>0.10981167298083799</v>
      </c>
      <c r="GO652" s="78">
        <v>626.37</v>
      </c>
      <c r="GP652" s="78">
        <v>739.14</v>
      </c>
      <c r="GQ652" s="78">
        <v>662.47</v>
      </c>
      <c r="GR652" s="78">
        <v>591.23</v>
      </c>
      <c r="GS652" s="78"/>
      <c r="GT652" s="79"/>
      <c r="GU652" s="65" t="s">
        <v>414</v>
      </c>
      <c r="GV652" s="68">
        <v>1</v>
      </c>
      <c r="GW652" s="78">
        <v>636.47</v>
      </c>
      <c r="GX652" s="78">
        <v>685.71</v>
      </c>
      <c r="GY652" s="78">
        <v>634.82000000000005</v>
      </c>
      <c r="GZ652" s="78">
        <v>547</v>
      </c>
      <c r="HA652" s="78"/>
      <c r="HB652" s="79">
        <v>546.13</v>
      </c>
      <c r="HC652" s="65" t="s">
        <v>415</v>
      </c>
      <c r="HD652" s="68">
        <v>1</v>
      </c>
      <c r="HE652" s="78">
        <v>649.83000000000004</v>
      </c>
      <c r="HF652" s="78">
        <v>715.62</v>
      </c>
      <c r="HG652" s="78"/>
      <c r="HH652" s="78">
        <v>450</v>
      </c>
      <c r="HI652" s="78">
        <v>443.36</v>
      </c>
      <c r="HJ652" s="79">
        <v>397.17</v>
      </c>
      <c r="HK652" s="85" t="s">
        <v>416</v>
      </c>
      <c r="HL652" s="68">
        <v>1.15061557933494</v>
      </c>
      <c r="HM652" s="78">
        <v>624.39</v>
      </c>
      <c r="HN652" s="78">
        <v>677.46</v>
      </c>
      <c r="HO652" s="78">
        <v>666.37</v>
      </c>
      <c r="HP652" s="78"/>
      <c r="HQ652" s="78"/>
      <c r="HR652" s="79"/>
    </row>
    <row r="653" spans="1:226" x14ac:dyDescent="0.25">
      <c r="A653" s="81">
        <v>40833</v>
      </c>
      <c r="B653" s="82" t="s">
        <v>387</v>
      </c>
      <c r="C653" s="83">
        <v>652.57200864889785</v>
      </c>
      <c r="D653" s="83">
        <v>712.66022586831821</v>
      </c>
      <c r="E653" s="83">
        <v>681.83738102664324</v>
      </c>
      <c r="F653" s="83">
        <v>550.11448344632049</v>
      </c>
      <c r="G653" s="83">
        <v>486.23144718473702</v>
      </c>
      <c r="H653" s="84">
        <v>463.30262120523781</v>
      </c>
      <c r="I653" s="82" t="s">
        <v>388</v>
      </c>
      <c r="J653" s="83">
        <v>665.56154358806293</v>
      </c>
      <c r="K653" s="83">
        <v>720.50643191090592</v>
      </c>
      <c r="L653" s="83">
        <v>682.52070132482129</v>
      </c>
      <c r="M653" s="83">
        <v>547.77930266575595</v>
      </c>
      <c r="N653" s="83"/>
      <c r="O653" s="84">
        <v>500.07572794672973</v>
      </c>
      <c r="P653" s="65" t="s">
        <v>389</v>
      </c>
      <c r="Q653" s="78">
        <v>613.75</v>
      </c>
      <c r="R653" s="78">
        <v>685.13</v>
      </c>
      <c r="S653" s="78">
        <v>678.09</v>
      </c>
      <c r="T653" s="78">
        <v>517</v>
      </c>
      <c r="U653" s="78"/>
      <c r="V653" s="79"/>
      <c r="W653" s="65" t="s">
        <v>390</v>
      </c>
      <c r="X653" s="78">
        <v>699.82</v>
      </c>
      <c r="Y653" s="78">
        <v>754.55</v>
      </c>
      <c r="Z653" s="78">
        <v>671.76</v>
      </c>
      <c r="AA653" s="78">
        <v>478.43</v>
      </c>
      <c r="AB653" s="78"/>
      <c r="AC653" s="79">
        <v>538.84</v>
      </c>
      <c r="AD653" s="65" t="s">
        <v>391</v>
      </c>
      <c r="AE653" s="68">
        <v>0.51129972389814904</v>
      </c>
      <c r="AF653" s="78">
        <v>630.94000000000005</v>
      </c>
      <c r="AG653" s="78">
        <v>689.74</v>
      </c>
      <c r="AH653" s="78">
        <v>689.74</v>
      </c>
      <c r="AI653" s="78"/>
      <c r="AJ653" s="78">
        <v>536.86</v>
      </c>
      <c r="AK653" s="79">
        <v>425.59</v>
      </c>
      <c r="AL653" s="69" t="s">
        <v>392</v>
      </c>
      <c r="AM653" s="70">
        <v>1</v>
      </c>
      <c r="AN653" s="78">
        <v>677.04</v>
      </c>
      <c r="AO653" s="78">
        <v>742.48</v>
      </c>
      <c r="AP653" s="78">
        <v>723.73</v>
      </c>
      <c r="AQ653" s="78">
        <v>683.6</v>
      </c>
      <c r="AR653" s="78"/>
      <c r="AS653" s="79"/>
      <c r="AT653" s="65" t="s">
        <v>393</v>
      </c>
      <c r="AU653" s="68">
        <v>4.0384460059768999E-2</v>
      </c>
      <c r="AV653" s="78">
        <v>650.29</v>
      </c>
      <c r="AW653" s="78">
        <v>723.35</v>
      </c>
      <c r="AX653" s="78">
        <v>663.18</v>
      </c>
      <c r="AY653" s="78">
        <v>384.54</v>
      </c>
      <c r="AZ653" s="78"/>
      <c r="BA653" s="79">
        <v>476.67</v>
      </c>
      <c r="BB653" s="65" t="s">
        <v>394</v>
      </c>
      <c r="BC653" s="78">
        <v>649.70000000000005</v>
      </c>
      <c r="BD653" s="78">
        <v>713.63</v>
      </c>
      <c r="BE653" s="78">
        <v>671.99</v>
      </c>
      <c r="BF653" s="78"/>
      <c r="BG653" s="78"/>
      <c r="BH653" s="79">
        <v>525.65</v>
      </c>
      <c r="BI653" s="65" t="s">
        <v>395</v>
      </c>
      <c r="BJ653" s="68">
        <v>0.13431292224624899</v>
      </c>
      <c r="BK653" s="78">
        <v>727.84</v>
      </c>
      <c r="BL653" s="78">
        <v>756.58</v>
      </c>
      <c r="BM653" s="78">
        <v>769.61</v>
      </c>
      <c r="BN653" s="78">
        <v>472.51</v>
      </c>
      <c r="BO653" s="78"/>
      <c r="BP653" s="79"/>
      <c r="BQ653" s="65" t="s">
        <v>396</v>
      </c>
      <c r="BR653" s="68">
        <v>1</v>
      </c>
      <c r="BS653" s="78">
        <v>632.23</v>
      </c>
      <c r="BT653" s="78">
        <v>668.75</v>
      </c>
      <c r="BU653" s="78">
        <v>689.05</v>
      </c>
      <c r="BV653" s="78"/>
      <c r="BW653" s="78"/>
      <c r="BX653" s="79">
        <v>559.25</v>
      </c>
      <c r="BY653" s="65" t="s">
        <v>397</v>
      </c>
      <c r="BZ653" s="78">
        <v>684.54</v>
      </c>
      <c r="CA653" s="78">
        <v>738.37</v>
      </c>
      <c r="CB653" s="78">
        <v>643.83000000000004</v>
      </c>
      <c r="CC653" s="78">
        <v>524.28</v>
      </c>
      <c r="CD653" s="78"/>
      <c r="CE653" s="79">
        <v>557.91999999999996</v>
      </c>
      <c r="CF653" s="65" t="s">
        <v>398</v>
      </c>
      <c r="CG653" s="78">
        <v>672.54</v>
      </c>
      <c r="CH653" s="78">
        <v>755.09</v>
      </c>
      <c r="CI653" s="78">
        <v>725.75</v>
      </c>
      <c r="CJ653" s="78"/>
      <c r="CK653" s="78"/>
      <c r="CL653" s="79"/>
      <c r="CM653" s="65" t="s">
        <v>399</v>
      </c>
      <c r="CN653" s="78">
        <v>645.19000000000005</v>
      </c>
      <c r="CO653" s="78">
        <v>683.05</v>
      </c>
      <c r="CP653" s="78">
        <v>695.16</v>
      </c>
      <c r="CQ653" s="78">
        <v>515.9</v>
      </c>
      <c r="CR653" s="78"/>
      <c r="CS653" s="79">
        <v>656.15</v>
      </c>
      <c r="CT653" s="65" t="s">
        <v>400</v>
      </c>
      <c r="CU653" s="78">
        <v>677.64</v>
      </c>
      <c r="CV653" s="78">
        <v>776.04</v>
      </c>
      <c r="CW653" s="78">
        <v>654.55999999999995</v>
      </c>
      <c r="CX653" s="78">
        <v>561.46</v>
      </c>
      <c r="CY653" s="78"/>
      <c r="CZ653" s="79"/>
      <c r="DA653" s="82"/>
      <c r="DB653" s="68"/>
      <c r="DC653" s="78"/>
      <c r="DD653" s="78"/>
      <c r="DE653" s="78"/>
      <c r="DF653" s="78"/>
      <c r="DG653" s="78"/>
      <c r="DH653" s="79"/>
      <c r="DI653" s="65" t="s">
        <v>402</v>
      </c>
      <c r="DJ653" s="68">
        <v>3.4020548411240401E-3</v>
      </c>
      <c r="DK653" s="78">
        <v>660.05</v>
      </c>
      <c r="DL653" s="78">
        <v>727.73</v>
      </c>
      <c r="DM653" s="78">
        <v>727.73</v>
      </c>
      <c r="DN653" s="78">
        <v>520.51</v>
      </c>
      <c r="DO653" s="78"/>
      <c r="DP653" s="79">
        <v>520.36</v>
      </c>
      <c r="DQ653" s="65" t="s">
        <v>403</v>
      </c>
      <c r="DR653" s="78">
        <v>687.21</v>
      </c>
      <c r="DS653" s="78">
        <v>712.62</v>
      </c>
      <c r="DT653" s="78">
        <v>785.12</v>
      </c>
      <c r="DU653" s="78">
        <v>736.3</v>
      </c>
      <c r="DV653" s="78"/>
      <c r="DW653" s="79"/>
      <c r="DX653" s="65" t="s">
        <v>404</v>
      </c>
      <c r="DY653" s="78">
        <v>700.07</v>
      </c>
      <c r="DZ653" s="78">
        <v>751.94</v>
      </c>
      <c r="EA653" s="78">
        <v>736.18</v>
      </c>
      <c r="EB653" s="78">
        <v>555.85</v>
      </c>
      <c r="EC653" s="78"/>
      <c r="ED653" s="79">
        <v>477.91</v>
      </c>
      <c r="EE653" s="65" t="s">
        <v>405</v>
      </c>
      <c r="EF653" s="68">
        <v>0.28962001853568098</v>
      </c>
      <c r="EG653" s="78">
        <v>679.45</v>
      </c>
      <c r="EH653" s="78">
        <v>736.9</v>
      </c>
      <c r="EI653" s="78">
        <v>669.16</v>
      </c>
      <c r="EJ653" s="78"/>
      <c r="EK653" s="78">
        <v>476.62</v>
      </c>
      <c r="EL653" s="79">
        <v>402.89</v>
      </c>
      <c r="EM653" s="65" t="s">
        <v>406</v>
      </c>
      <c r="EN653" s="78">
        <v>669.73</v>
      </c>
      <c r="EO653" s="78">
        <v>702.31</v>
      </c>
      <c r="EP653" s="78">
        <v>649.42999999999995</v>
      </c>
      <c r="EQ653" s="78"/>
      <c r="ER653" s="78"/>
      <c r="ES653" s="79">
        <v>499.7</v>
      </c>
      <c r="ET653" s="65" t="s">
        <v>407</v>
      </c>
      <c r="EU653" s="68">
        <v>1.4186409419775901</v>
      </c>
      <c r="EV653" s="78">
        <v>665.63</v>
      </c>
      <c r="EW653" s="78">
        <v>737.84</v>
      </c>
      <c r="EX653" s="78">
        <v>737.84</v>
      </c>
      <c r="EY653" s="78"/>
      <c r="EZ653" s="78"/>
      <c r="FA653" s="79">
        <v>373.5</v>
      </c>
      <c r="FB653" s="65" t="s">
        <v>408</v>
      </c>
      <c r="FC653" s="78">
        <v>725.54</v>
      </c>
      <c r="FD653" s="78">
        <v>727.77</v>
      </c>
      <c r="FE653" s="78">
        <v>688.42</v>
      </c>
      <c r="FF653" s="78">
        <v>684</v>
      </c>
      <c r="FG653" s="78"/>
      <c r="FH653" s="79"/>
      <c r="FI653" s="65" t="s">
        <v>409</v>
      </c>
      <c r="FJ653" s="78">
        <v>654.82000000000005</v>
      </c>
      <c r="FK653" s="78">
        <v>714.2</v>
      </c>
      <c r="FL653" s="78">
        <v>441.25</v>
      </c>
      <c r="FM653" s="78">
        <v>474.11</v>
      </c>
      <c r="FN653" s="78"/>
      <c r="FO653" s="79">
        <v>493.25</v>
      </c>
      <c r="FP653" s="65" t="s">
        <v>410</v>
      </c>
      <c r="FQ653" s="68">
        <v>0.23295361893447</v>
      </c>
      <c r="FR653" s="78">
        <v>598.83000000000004</v>
      </c>
      <c r="FS653" s="78">
        <v>672.32</v>
      </c>
      <c r="FT653" s="78">
        <v>667.47</v>
      </c>
      <c r="FU653" s="78">
        <v>551.05999999999995</v>
      </c>
      <c r="FV653" s="78">
        <v>487.03</v>
      </c>
      <c r="FW653" s="79">
        <v>426.69</v>
      </c>
      <c r="FX653" s="65" t="s">
        <v>411</v>
      </c>
      <c r="FY653" s="78">
        <v>671.52</v>
      </c>
      <c r="FZ653" s="78">
        <v>754.29</v>
      </c>
      <c r="GA653" s="78">
        <v>697.19</v>
      </c>
      <c r="GB653" s="78">
        <v>659.04</v>
      </c>
      <c r="GC653" s="78"/>
      <c r="GD653" s="79">
        <v>546.01</v>
      </c>
      <c r="GE653" s="65" t="s">
        <v>412</v>
      </c>
      <c r="GF653" s="68">
        <v>0.230840258541089</v>
      </c>
      <c r="GG653" s="78">
        <v>635.04</v>
      </c>
      <c r="GH653" s="78">
        <v>700.79</v>
      </c>
      <c r="GI653" s="78">
        <v>604.79999999999995</v>
      </c>
      <c r="GJ653" s="78">
        <v>572.48</v>
      </c>
      <c r="GK653" s="78"/>
      <c r="GL653" s="79">
        <v>473.22</v>
      </c>
      <c r="GM653" s="65" t="s">
        <v>413</v>
      </c>
      <c r="GN653" s="68">
        <v>0.10919176257343099</v>
      </c>
      <c r="GO653" s="78">
        <v>622.83000000000004</v>
      </c>
      <c r="GP653" s="78">
        <v>717.5</v>
      </c>
      <c r="GQ653" s="78">
        <v>648.95000000000005</v>
      </c>
      <c r="GR653" s="78">
        <v>605.03</v>
      </c>
      <c r="GS653" s="78"/>
      <c r="GT653" s="79"/>
      <c r="GU653" s="65" t="s">
        <v>414</v>
      </c>
      <c r="GV653" s="68">
        <v>1</v>
      </c>
      <c r="GW653" s="78">
        <v>630.64</v>
      </c>
      <c r="GX653" s="78">
        <v>680.71</v>
      </c>
      <c r="GY653" s="78">
        <v>634.82000000000005</v>
      </c>
      <c r="GZ653" s="78">
        <v>547</v>
      </c>
      <c r="HA653" s="78"/>
      <c r="HB653" s="79">
        <v>546.05999999999995</v>
      </c>
      <c r="HC653" s="65" t="s">
        <v>415</v>
      </c>
      <c r="HD653" s="68">
        <v>1</v>
      </c>
      <c r="HE653" s="78">
        <v>649.83000000000004</v>
      </c>
      <c r="HF653" s="78">
        <v>714.78</v>
      </c>
      <c r="HG653" s="78"/>
      <c r="HH653" s="78">
        <v>450</v>
      </c>
      <c r="HI653" s="78">
        <v>443.36</v>
      </c>
      <c r="HJ653" s="79">
        <v>393.83</v>
      </c>
      <c r="HK653" s="85" t="s">
        <v>416</v>
      </c>
      <c r="HL653" s="68">
        <v>1.1441647597254001</v>
      </c>
      <c r="HM653" s="78">
        <v>619.27</v>
      </c>
      <c r="HN653" s="78">
        <v>669.19</v>
      </c>
      <c r="HO653" s="78">
        <v>659.62</v>
      </c>
      <c r="HP653" s="78"/>
      <c r="HQ653" s="78"/>
      <c r="HR653" s="79"/>
    </row>
    <row r="654" spans="1:226" x14ac:dyDescent="0.25">
      <c r="A654" s="81">
        <v>40826</v>
      </c>
      <c r="B654" s="82" t="s">
        <v>387</v>
      </c>
      <c r="C654" s="83">
        <v>644.40773331447474</v>
      </c>
      <c r="D654" s="83">
        <v>704.45941471482183</v>
      </c>
      <c r="E654" s="83">
        <v>668.68576962457303</v>
      </c>
      <c r="F654" s="83">
        <v>538.94510098355431</v>
      </c>
      <c r="G654" s="83">
        <v>486.26078641228474</v>
      </c>
      <c r="H654" s="84">
        <v>461.31462071908368</v>
      </c>
      <c r="I654" s="82" t="s">
        <v>388</v>
      </c>
      <c r="J654" s="83">
        <v>654.23236062141223</v>
      </c>
      <c r="K654" s="83">
        <v>711.63562447845675</v>
      </c>
      <c r="L654" s="83">
        <v>669.40411326473043</v>
      </c>
      <c r="M654" s="83">
        <v>537.6409466674902</v>
      </c>
      <c r="N654" s="83"/>
      <c r="O654" s="84">
        <v>501.1154929044036</v>
      </c>
      <c r="P654" s="65" t="s">
        <v>389</v>
      </c>
      <c r="Q654" s="78">
        <v>610.41</v>
      </c>
      <c r="R654" s="78">
        <v>678.46</v>
      </c>
      <c r="S654" s="78">
        <v>660.12</v>
      </c>
      <c r="T654" s="78">
        <v>511</v>
      </c>
      <c r="U654" s="78"/>
      <c r="V654" s="79"/>
      <c r="W654" s="65" t="s">
        <v>390</v>
      </c>
      <c r="X654" s="78">
        <v>636.84</v>
      </c>
      <c r="Y654" s="78">
        <v>701.41</v>
      </c>
      <c r="Z654" s="78">
        <v>649.94000000000005</v>
      </c>
      <c r="AA654" s="78">
        <v>467.44</v>
      </c>
      <c r="AB654" s="78"/>
      <c r="AC654" s="79">
        <v>538.02</v>
      </c>
      <c r="AD654" s="65" t="s">
        <v>391</v>
      </c>
      <c r="AE654" s="68">
        <v>0.51129972389814904</v>
      </c>
      <c r="AF654" s="78">
        <v>601.79999999999995</v>
      </c>
      <c r="AG654" s="78">
        <v>652.41999999999996</v>
      </c>
      <c r="AH654" s="78">
        <v>657.53</v>
      </c>
      <c r="AI654" s="78"/>
      <c r="AJ654" s="78">
        <v>506.19</v>
      </c>
      <c r="AK654" s="79">
        <v>425.59</v>
      </c>
      <c r="AL654" s="69" t="s">
        <v>392</v>
      </c>
      <c r="AM654" s="70">
        <v>1</v>
      </c>
      <c r="AN654" s="78">
        <v>694.05</v>
      </c>
      <c r="AO654" s="78">
        <v>749.47</v>
      </c>
      <c r="AP654" s="78">
        <v>725.72</v>
      </c>
      <c r="AQ654" s="78">
        <v>683.6</v>
      </c>
      <c r="AR654" s="78"/>
      <c r="AS654" s="79"/>
      <c r="AT654" s="65" t="s">
        <v>393</v>
      </c>
      <c r="AU654" s="68">
        <v>4.0355125100887797E-2</v>
      </c>
      <c r="AV654" s="78">
        <v>648.98</v>
      </c>
      <c r="AW654" s="78">
        <v>718.62</v>
      </c>
      <c r="AX654" s="78">
        <v>654.26</v>
      </c>
      <c r="AY654" s="78">
        <v>384.02</v>
      </c>
      <c r="AZ654" s="78"/>
      <c r="BA654" s="79">
        <v>477.74</v>
      </c>
      <c r="BB654" s="65" t="s">
        <v>394</v>
      </c>
      <c r="BC654" s="78">
        <v>633.74</v>
      </c>
      <c r="BD654" s="78">
        <v>705.23</v>
      </c>
      <c r="BE654" s="78">
        <v>656.41</v>
      </c>
      <c r="BF654" s="78"/>
      <c r="BG654" s="78"/>
      <c r="BH654" s="79">
        <v>525.65</v>
      </c>
      <c r="BI654" s="65" t="s">
        <v>395</v>
      </c>
      <c r="BJ654" s="68">
        <v>0.13434720692156801</v>
      </c>
      <c r="BK654" s="78">
        <v>725.88</v>
      </c>
      <c r="BL654" s="78">
        <v>744.96</v>
      </c>
      <c r="BM654" s="78">
        <v>757.99</v>
      </c>
      <c r="BN654" s="78">
        <v>457.86</v>
      </c>
      <c r="BO654" s="78"/>
      <c r="BP654" s="79"/>
      <c r="BQ654" s="65" t="s">
        <v>396</v>
      </c>
      <c r="BR654" s="68">
        <v>1</v>
      </c>
      <c r="BS654" s="78">
        <v>633.9</v>
      </c>
      <c r="BT654" s="78">
        <v>670.41</v>
      </c>
      <c r="BU654" s="78">
        <v>678.22</v>
      </c>
      <c r="BV654" s="78"/>
      <c r="BW654" s="78"/>
      <c r="BX654" s="79">
        <v>559.25</v>
      </c>
      <c r="BY654" s="65" t="s">
        <v>397</v>
      </c>
      <c r="BZ654" s="78">
        <v>672.53</v>
      </c>
      <c r="CA654" s="78">
        <v>729.28</v>
      </c>
      <c r="CB654" s="78">
        <v>638.24</v>
      </c>
      <c r="CC654" s="78">
        <v>519.02</v>
      </c>
      <c r="CD654" s="78"/>
      <c r="CE654" s="79">
        <v>557.91999999999996</v>
      </c>
      <c r="CF654" s="65" t="s">
        <v>398</v>
      </c>
      <c r="CG654" s="78">
        <v>661.15</v>
      </c>
      <c r="CH654" s="78">
        <v>743.7</v>
      </c>
      <c r="CI654" s="78">
        <v>711.93</v>
      </c>
      <c r="CJ654" s="78"/>
      <c r="CK654" s="78"/>
      <c r="CL654" s="79"/>
      <c r="CM654" s="65" t="s">
        <v>399</v>
      </c>
      <c r="CN654" s="78">
        <v>630.72</v>
      </c>
      <c r="CO654" s="78">
        <v>674.44</v>
      </c>
      <c r="CP654" s="78">
        <v>683.03</v>
      </c>
      <c r="CQ654" s="78">
        <v>504.42</v>
      </c>
      <c r="CR654" s="78"/>
      <c r="CS654" s="79">
        <v>657.32</v>
      </c>
      <c r="CT654" s="65" t="s">
        <v>400</v>
      </c>
      <c r="CU654" s="78">
        <v>668.27</v>
      </c>
      <c r="CV654" s="78">
        <v>773.76</v>
      </c>
      <c r="CW654" s="78">
        <v>653.44000000000005</v>
      </c>
      <c r="CX654" s="78">
        <v>540.74</v>
      </c>
      <c r="CY654" s="78"/>
      <c r="CZ654" s="79"/>
      <c r="DA654" s="82"/>
      <c r="DB654" s="68"/>
      <c r="DC654" s="78"/>
      <c r="DD654" s="78"/>
      <c r="DE654" s="78"/>
      <c r="DF654" s="78"/>
      <c r="DG654" s="78"/>
      <c r="DH654" s="79"/>
      <c r="DI654" s="65" t="s">
        <v>402</v>
      </c>
      <c r="DJ654" s="68">
        <v>3.4059945504087202E-3</v>
      </c>
      <c r="DK654" s="78">
        <v>649.75</v>
      </c>
      <c r="DL654" s="78">
        <v>715.41</v>
      </c>
      <c r="DM654" s="78">
        <v>715.41</v>
      </c>
      <c r="DN654" s="78">
        <v>494.22</v>
      </c>
      <c r="DO654" s="78"/>
      <c r="DP654" s="79">
        <v>519.1</v>
      </c>
      <c r="DQ654" s="65" t="s">
        <v>403</v>
      </c>
      <c r="DR654" s="78">
        <v>687.21</v>
      </c>
      <c r="DS654" s="78">
        <v>712.62</v>
      </c>
      <c r="DT654" s="78">
        <v>771.28</v>
      </c>
      <c r="DU654" s="78">
        <v>718.59</v>
      </c>
      <c r="DV654" s="78"/>
      <c r="DW654" s="79"/>
      <c r="DX654" s="65" t="s">
        <v>404</v>
      </c>
      <c r="DY654" s="78">
        <v>697.49</v>
      </c>
      <c r="DZ654" s="78">
        <v>750.62</v>
      </c>
      <c r="EA654" s="78">
        <v>729.31</v>
      </c>
      <c r="EB654" s="78">
        <v>544.4</v>
      </c>
      <c r="EC654" s="78"/>
      <c r="ED654" s="79">
        <v>478.75</v>
      </c>
      <c r="EE654" s="65" t="s">
        <v>405</v>
      </c>
      <c r="EF654" s="68">
        <v>0.28962001853568098</v>
      </c>
      <c r="EG654" s="78">
        <v>662.68</v>
      </c>
      <c r="EH654" s="78">
        <v>719.25</v>
      </c>
      <c r="EI654" s="78">
        <v>644.03</v>
      </c>
      <c r="EJ654" s="78"/>
      <c r="EK654" s="78">
        <v>461.17</v>
      </c>
      <c r="EL654" s="79">
        <v>411.5</v>
      </c>
      <c r="EM654" s="65" t="s">
        <v>406</v>
      </c>
      <c r="EN654" s="78">
        <v>645.94000000000005</v>
      </c>
      <c r="EO654" s="78">
        <v>702.31</v>
      </c>
      <c r="EP654" s="78">
        <v>649.42999999999995</v>
      </c>
      <c r="EQ654" s="78"/>
      <c r="ER654" s="78"/>
      <c r="ES654" s="79">
        <v>499.7</v>
      </c>
      <c r="ET654" s="65" t="s">
        <v>407</v>
      </c>
      <c r="EU654" s="68">
        <v>1.41242937853107</v>
      </c>
      <c r="EV654" s="78">
        <v>640.71</v>
      </c>
      <c r="EW654" s="78">
        <v>718.39</v>
      </c>
      <c r="EX654" s="78">
        <v>718.39</v>
      </c>
      <c r="EY654" s="78"/>
      <c r="EZ654" s="78"/>
      <c r="FA654" s="79">
        <v>366.07</v>
      </c>
      <c r="FB654" s="65" t="s">
        <v>408</v>
      </c>
      <c r="FC654" s="78">
        <v>725.54</v>
      </c>
      <c r="FD654" s="78">
        <v>727.77</v>
      </c>
      <c r="FE654" s="78">
        <v>688.42</v>
      </c>
      <c r="FF654" s="78">
        <v>684</v>
      </c>
      <c r="FG654" s="78"/>
      <c r="FH654" s="79"/>
      <c r="FI654" s="65" t="s">
        <v>409</v>
      </c>
      <c r="FJ654" s="78">
        <v>643.9</v>
      </c>
      <c r="FK654" s="78">
        <v>701.59</v>
      </c>
      <c r="FL654" s="78">
        <v>426.12</v>
      </c>
      <c r="FM654" s="78">
        <v>461.11</v>
      </c>
      <c r="FN654" s="78"/>
      <c r="FO654" s="79">
        <v>497.45</v>
      </c>
      <c r="FP654" s="65" t="s">
        <v>410</v>
      </c>
      <c r="FQ654" s="68">
        <v>0.23156188491374299</v>
      </c>
      <c r="FR654" s="78">
        <v>585.04</v>
      </c>
      <c r="FS654" s="78">
        <v>661.13</v>
      </c>
      <c r="FT654" s="78">
        <v>658.08</v>
      </c>
      <c r="FU654" s="78">
        <v>542.1</v>
      </c>
      <c r="FV654" s="78">
        <v>487.35</v>
      </c>
      <c r="FW654" s="79">
        <v>418.25</v>
      </c>
      <c r="FX654" s="65" t="s">
        <v>411</v>
      </c>
      <c r="FY654" s="78">
        <v>665.83</v>
      </c>
      <c r="FZ654" s="78">
        <v>751.85</v>
      </c>
      <c r="GA654" s="78">
        <v>695.42</v>
      </c>
      <c r="GB654" s="78">
        <v>658.15</v>
      </c>
      <c r="GC654" s="78"/>
      <c r="GD654" s="79">
        <v>546.01</v>
      </c>
      <c r="GE654" s="65" t="s">
        <v>412</v>
      </c>
      <c r="GF654" s="68">
        <v>0.231894812513044</v>
      </c>
      <c r="GG654" s="78">
        <v>637.94000000000005</v>
      </c>
      <c r="GH654" s="78">
        <v>704</v>
      </c>
      <c r="GI654" s="78">
        <v>607.55999999999995</v>
      </c>
      <c r="GJ654" s="78">
        <v>575.1</v>
      </c>
      <c r="GK654" s="78"/>
      <c r="GL654" s="79">
        <v>475.38</v>
      </c>
      <c r="GM654" s="65" t="s">
        <v>413</v>
      </c>
      <c r="GN654" s="68">
        <v>0.109590242084845</v>
      </c>
      <c r="GO654" s="78">
        <v>620.72</v>
      </c>
      <c r="GP654" s="78">
        <v>698.2</v>
      </c>
      <c r="GQ654" s="78">
        <v>629.57000000000005</v>
      </c>
      <c r="GR654" s="78">
        <v>580.5</v>
      </c>
      <c r="GS654" s="78"/>
      <c r="GT654" s="79"/>
      <c r="GU654" s="65" t="s">
        <v>414</v>
      </c>
      <c r="GV654" s="68">
        <v>1</v>
      </c>
      <c r="GW654" s="78">
        <v>630.64</v>
      </c>
      <c r="GX654" s="78">
        <v>680.71</v>
      </c>
      <c r="GY654" s="78">
        <v>634.82000000000005</v>
      </c>
      <c r="GZ654" s="78">
        <v>547</v>
      </c>
      <c r="HA654" s="78"/>
      <c r="HB654" s="79">
        <v>545.41</v>
      </c>
      <c r="HC654" s="65" t="s">
        <v>415</v>
      </c>
      <c r="HD654" s="68">
        <v>1</v>
      </c>
      <c r="HE654" s="78">
        <v>650.66</v>
      </c>
      <c r="HF654" s="78">
        <v>715.62</v>
      </c>
      <c r="HG654" s="78"/>
      <c r="HH654" s="78">
        <v>450</v>
      </c>
      <c r="HI654" s="78">
        <v>443.36</v>
      </c>
      <c r="HJ654" s="79">
        <v>393</v>
      </c>
      <c r="HK654" s="85" t="s">
        <v>416</v>
      </c>
      <c r="HL654" s="68">
        <v>1.150880423524</v>
      </c>
      <c r="HM654" s="78">
        <v>622.74</v>
      </c>
      <c r="HN654" s="78">
        <v>671.16</v>
      </c>
      <c r="HO654" s="78">
        <v>638.92999999999995</v>
      </c>
      <c r="HP654" s="78"/>
      <c r="HQ654" s="78"/>
      <c r="HR654" s="79"/>
    </row>
    <row r="655" spans="1:226" x14ac:dyDescent="0.25">
      <c r="A655" s="81">
        <v>40819</v>
      </c>
      <c r="B655" s="82" t="s">
        <v>387</v>
      </c>
      <c r="C655" s="83">
        <v>645.6342737682354</v>
      </c>
      <c r="D655" s="83">
        <v>704.60539339467107</v>
      </c>
      <c r="E655" s="83">
        <v>667.55614877059054</v>
      </c>
      <c r="F655" s="83">
        <v>538.765265136945</v>
      </c>
      <c r="G655" s="83">
        <v>473.02447650069803</v>
      </c>
      <c r="H655" s="84">
        <v>456.63567522142301</v>
      </c>
      <c r="I655" s="82" t="s">
        <v>388</v>
      </c>
      <c r="J655" s="83">
        <v>653.49766841102019</v>
      </c>
      <c r="K655" s="83">
        <v>710.65642392591462</v>
      </c>
      <c r="L655" s="83">
        <v>668.61462317176961</v>
      </c>
      <c r="M655" s="83">
        <v>538.89535171676744</v>
      </c>
      <c r="N655" s="83"/>
      <c r="O655" s="84">
        <v>501.90081933922193</v>
      </c>
      <c r="P655" s="65" t="s">
        <v>389</v>
      </c>
      <c r="Q655" s="78">
        <v>612.08000000000004</v>
      </c>
      <c r="R655" s="78">
        <v>674.29</v>
      </c>
      <c r="S655" s="78">
        <v>652.49</v>
      </c>
      <c r="T655" s="78">
        <v>511</v>
      </c>
      <c r="U655" s="78"/>
      <c r="V655" s="79"/>
      <c r="W655" s="65" t="s">
        <v>390</v>
      </c>
      <c r="X655" s="78">
        <v>681.47</v>
      </c>
      <c r="Y655" s="78">
        <v>732.9</v>
      </c>
      <c r="Z655" s="78">
        <v>649.94000000000005</v>
      </c>
      <c r="AA655" s="78">
        <v>472.8</v>
      </c>
      <c r="AB655" s="78"/>
      <c r="AC655" s="79">
        <v>550.41</v>
      </c>
      <c r="AD655" s="65" t="s">
        <v>391</v>
      </c>
      <c r="AE655" s="68">
        <v>0.51129972389814904</v>
      </c>
      <c r="AF655" s="78">
        <v>613.55999999999995</v>
      </c>
      <c r="AG655" s="78">
        <v>665.71</v>
      </c>
      <c r="AH655" s="78">
        <v>670.31</v>
      </c>
      <c r="AI655" s="78"/>
      <c r="AJ655" s="78">
        <v>521.53</v>
      </c>
      <c r="AK655" s="79">
        <v>451.85</v>
      </c>
      <c r="AL655" s="69" t="s">
        <v>392</v>
      </c>
      <c r="AM655" s="70">
        <v>1</v>
      </c>
      <c r="AN655" s="78">
        <v>712.36</v>
      </c>
      <c r="AO655" s="78">
        <v>759.25</v>
      </c>
      <c r="AP655" s="78">
        <v>725.64</v>
      </c>
      <c r="AQ655" s="78">
        <v>683.6</v>
      </c>
      <c r="AR655" s="78"/>
      <c r="AS655" s="79"/>
      <c r="AT655" s="65" t="s">
        <v>393</v>
      </c>
      <c r="AU655" s="68">
        <v>4.0196157247367199E-2</v>
      </c>
      <c r="AV655" s="78">
        <v>650.41</v>
      </c>
      <c r="AW655" s="78">
        <v>718.71</v>
      </c>
      <c r="AX655" s="78">
        <v>643.91</v>
      </c>
      <c r="AY655" s="78">
        <v>382.79</v>
      </c>
      <c r="AZ655" s="78"/>
      <c r="BA655" s="79">
        <v>475.59</v>
      </c>
      <c r="BB655" s="65" t="s">
        <v>394</v>
      </c>
      <c r="BC655" s="78">
        <v>616.92999999999995</v>
      </c>
      <c r="BD655" s="78">
        <v>693.47</v>
      </c>
      <c r="BE655" s="78">
        <v>658.94</v>
      </c>
      <c r="BF655" s="78"/>
      <c r="BG655" s="78"/>
      <c r="BH655" s="79">
        <v>523.63</v>
      </c>
      <c r="BI655" s="65" t="s">
        <v>395</v>
      </c>
      <c r="BJ655" s="68">
        <v>0.134367063945286</v>
      </c>
      <c r="BK655" s="78">
        <v>704.49</v>
      </c>
      <c r="BL655" s="78">
        <v>740.77</v>
      </c>
      <c r="BM655" s="78">
        <v>753.8</v>
      </c>
      <c r="BN655" s="78">
        <v>453.89</v>
      </c>
      <c r="BO655" s="78"/>
      <c r="BP655" s="79"/>
      <c r="BQ655" s="65" t="s">
        <v>396</v>
      </c>
      <c r="BR655" s="68">
        <v>1</v>
      </c>
      <c r="BS655" s="78">
        <v>652.23</v>
      </c>
      <c r="BT655" s="78">
        <v>676.25</v>
      </c>
      <c r="BU655" s="78">
        <v>679.05</v>
      </c>
      <c r="BV655" s="78"/>
      <c r="BW655" s="78"/>
      <c r="BX655" s="79">
        <v>559.25</v>
      </c>
      <c r="BY655" s="65" t="s">
        <v>397</v>
      </c>
      <c r="BZ655" s="78">
        <v>668.61</v>
      </c>
      <c r="CA655" s="78">
        <v>723.57</v>
      </c>
      <c r="CB655" s="78">
        <v>642.24</v>
      </c>
      <c r="CC655" s="78">
        <v>519.28</v>
      </c>
      <c r="CD655" s="78"/>
      <c r="CE655" s="79">
        <v>563.80999999999995</v>
      </c>
      <c r="CF655" s="65" t="s">
        <v>398</v>
      </c>
      <c r="CG655" s="78">
        <v>667.66</v>
      </c>
      <c r="CH655" s="78">
        <v>744.52</v>
      </c>
      <c r="CI655" s="78">
        <v>707.05</v>
      </c>
      <c r="CJ655" s="78"/>
      <c r="CK655" s="78"/>
      <c r="CL655" s="79"/>
      <c r="CM655" s="65" t="s">
        <v>399</v>
      </c>
      <c r="CN655" s="78">
        <v>638.75</v>
      </c>
      <c r="CO655" s="78">
        <v>677.11</v>
      </c>
      <c r="CP655" s="78">
        <v>672.66</v>
      </c>
      <c r="CQ655" s="78">
        <v>499.97</v>
      </c>
      <c r="CR655" s="78"/>
      <c r="CS655" s="79">
        <v>657.24</v>
      </c>
      <c r="CT655" s="65" t="s">
        <v>400</v>
      </c>
      <c r="CU655" s="78">
        <v>684.49</v>
      </c>
      <c r="CV655" s="78">
        <v>777.79</v>
      </c>
      <c r="CW655" s="78">
        <v>662.15</v>
      </c>
      <c r="CX655" s="78">
        <v>545.87</v>
      </c>
      <c r="CY655" s="78"/>
      <c r="CZ655" s="79"/>
      <c r="DA655" s="82"/>
      <c r="DB655" s="68"/>
      <c r="DC655" s="78"/>
      <c r="DD655" s="78"/>
      <c r="DE655" s="78"/>
      <c r="DF655" s="78"/>
      <c r="DG655" s="78"/>
      <c r="DH655" s="79"/>
      <c r="DI655" s="65" t="s">
        <v>402</v>
      </c>
      <c r="DJ655" s="68">
        <v>3.3955857385398998E-3</v>
      </c>
      <c r="DK655" s="78">
        <v>661.67</v>
      </c>
      <c r="DL655" s="78">
        <v>713.53</v>
      </c>
      <c r="DM655" s="78">
        <v>713.53</v>
      </c>
      <c r="DN655" s="78">
        <v>501.57</v>
      </c>
      <c r="DO655" s="78"/>
      <c r="DP655" s="79">
        <v>518.58000000000004</v>
      </c>
      <c r="DQ655" s="65" t="s">
        <v>403</v>
      </c>
      <c r="DR655" s="78">
        <v>687.21</v>
      </c>
      <c r="DS655" s="78">
        <v>712.62</v>
      </c>
      <c r="DT655" s="78">
        <v>777.59</v>
      </c>
      <c r="DU655" s="78">
        <v>720.41</v>
      </c>
      <c r="DV655" s="78"/>
      <c r="DW655" s="79"/>
      <c r="DX655" s="65" t="s">
        <v>404</v>
      </c>
      <c r="DY655" s="78">
        <v>704.25</v>
      </c>
      <c r="DZ655" s="78">
        <v>753.01</v>
      </c>
      <c r="EA655" s="78">
        <v>728.44</v>
      </c>
      <c r="EB655" s="78">
        <v>537.74</v>
      </c>
      <c r="EC655" s="78"/>
      <c r="ED655" s="79">
        <v>479.52</v>
      </c>
      <c r="EE655" s="65" t="s">
        <v>405</v>
      </c>
      <c r="EF655" s="68">
        <v>0.28962001853568098</v>
      </c>
      <c r="EG655" s="78">
        <v>673.59</v>
      </c>
      <c r="EH655" s="78">
        <v>719.44</v>
      </c>
      <c r="EI655" s="78">
        <v>636.85</v>
      </c>
      <c r="EJ655" s="78"/>
      <c r="EK655" s="78">
        <v>458.8</v>
      </c>
      <c r="EL655" s="79">
        <v>402.37</v>
      </c>
      <c r="EM655" s="65" t="s">
        <v>406</v>
      </c>
      <c r="EN655" s="78">
        <v>645.94000000000005</v>
      </c>
      <c r="EO655" s="78">
        <v>706.12</v>
      </c>
      <c r="EP655" s="78">
        <v>649.42999999999995</v>
      </c>
      <c r="EQ655" s="78"/>
      <c r="ER655" s="78"/>
      <c r="ES655" s="79">
        <v>510.04</v>
      </c>
      <c r="ET655" s="65" t="s">
        <v>407</v>
      </c>
      <c r="EU655" s="68">
        <v>1.4100394811054699</v>
      </c>
      <c r="EV655" s="78">
        <v>644.25</v>
      </c>
      <c r="EW655" s="78">
        <v>688.28</v>
      </c>
      <c r="EX655" s="78">
        <v>688.28</v>
      </c>
      <c r="EY655" s="78"/>
      <c r="EZ655" s="78"/>
      <c r="FA655" s="79">
        <v>363.14</v>
      </c>
      <c r="FB655" s="65" t="s">
        <v>408</v>
      </c>
      <c r="FC655" s="78">
        <v>725.54</v>
      </c>
      <c r="FD655" s="78">
        <v>727.77</v>
      </c>
      <c r="FE655" s="78">
        <v>688.42</v>
      </c>
      <c r="FF655" s="78">
        <v>684</v>
      </c>
      <c r="FG655" s="78"/>
      <c r="FH655" s="79"/>
      <c r="FI655" s="65" t="s">
        <v>409</v>
      </c>
      <c r="FJ655" s="78">
        <v>648.94000000000005</v>
      </c>
      <c r="FK655" s="78">
        <v>698.23</v>
      </c>
      <c r="FL655" s="78">
        <v>427.81</v>
      </c>
      <c r="FM655" s="78">
        <v>462.11</v>
      </c>
      <c r="FN655" s="78"/>
      <c r="FO655" s="79">
        <v>500.81</v>
      </c>
      <c r="FP655" s="65" t="s">
        <v>410</v>
      </c>
      <c r="FQ655" s="68">
        <v>0.22823234052265201</v>
      </c>
      <c r="FR655" s="78">
        <v>586.66</v>
      </c>
      <c r="FS655" s="78">
        <v>657.9</v>
      </c>
      <c r="FT655" s="78">
        <v>649.49</v>
      </c>
      <c r="FU655" s="78">
        <v>532.46</v>
      </c>
      <c r="FV655" s="78">
        <v>473.82</v>
      </c>
      <c r="FW655" s="79">
        <v>398.63</v>
      </c>
      <c r="FX655" s="65" t="s">
        <v>411</v>
      </c>
      <c r="FY655" s="78">
        <v>678.03</v>
      </c>
      <c r="FZ655" s="78">
        <v>752.66</v>
      </c>
      <c r="GA655" s="78">
        <v>698.96</v>
      </c>
      <c r="GB655" s="78">
        <v>672.31</v>
      </c>
      <c r="GC655" s="78"/>
      <c r="GD655" s="79">
        <v>546.01</v>
      </c>
      <c r="GE655" s="65" t="s">
        <v>412</v>
      </c>
      <c r="GF655" s="68">
        <v>0.23255273133182899</v>
      </c>
      <c r="GG655" s="78">
        <v>639.75</v>
      </c>
      <c r="GH655" s="78">
        <v>705.99</v>
      </c>
      <c r="GI655" s="78">
        <v>609.29</v>
      </c>
      <c r="GJ655" s="78">
        <v>576.73</v>
      </c>
      <c r="GK655" s="78"/>
      <c r="GL655" s="79">
        <v>476.73</v>
      </c>
      <c r="GM655" s="65" t="s">
        <v>413</v>
      </c>
      <c r="GN655" s="68">
        <v>0.109179841034151</v>
      </c>
      <c r="GO655" s="78">
        <v>609.66</v>
      </c>
      <c r="GP655" s="78">
        <v>704.32</v>
      </c>
      <c r="GQ655" s="78">
        <v>630.54</v>
      </c>
      <c r="GR655" s="78">
        <v>569.59</v>
      </c>
      <c r="GS655" s="78"/>
      <c r="GT655" s="79"/>
      <c r="GU655" s="65" t="s">
        <v>414</v>
      </c>
      <c r="GV655" s="68">
        <v>1</v>
      </c>
      <c r="GW655" s="78">
        <v>653.71</v>
      </c>
      <c r="GX655" s="78">
        <v>685.24</v>
      </c>
      <c r="GY655" s="78">
        <v>640.79999999999995</v>
      </c>
      <c r="GZ655" s="78">
        <v>547</v>
      </c>
      <c r="HA655" s="78"/>
      <c r="HB655" s="79">
        <v>539.08000000000004</v>
      </c>
      <c r="HC655" s="65" t="s">
        <v>415</v>
      </c>
      <c r="HD655" s="68">
        <v>1</v>
      </c>
      <c r="HE655" s="78">
        <v>649.83000000000004</v>
      </c>
      <c r="HF655" s="78">
        <v>736.45</v>
      </c>
      <c r="HG655" s="78"/>
      <c r="HH655" s="78">
        <v>443</v>
      </c>
      <c r="HI655" s="78">
        <v>436.36</v>
      </c>
      <c r="HJ655" s="79">
        <v>393</v>
      </c>
      <c r="HK655" s="85" t="s">
        <v>416</v>
      </c>
      <c r="HL655" s="68">
        <v>1.1633317822242899</v>
      </c>
      <c r="HM655" s="78">
        <v>634.80999999999995</v>
      </c>
      <c r="HN655" s="78">
        <v>680.81</v>
      </c>
      <c r="HO655" s="78">
        <v>646.48</v>
      </c>
      <c r="HP655" s="78"/>
      <c r="HQ655" s="78"/>
      <c r="HR655" s="79"/>
    </row>
    <row r="656" spans="1:226" x14ac:dyDescent="0.25">
      <c r="A656" s="81">
        <v>40812</v>
      </c>
      <c r="B656" s="82" t="s">
        <v>387</v>
      </c>
      <c r="C656" s="83">
        <v>651.7183799523815</v>
      </c>
      <c r="D656" s="83">
        <v>703.47057375925033</v>
      </c>
      <c r="E656" s="83">
        <v>679.04312743297942</v>
      </c>
      <c r="F656" s="83">
        <v>546.0157141265031</v>
      </c>
      <c r="G656" s="83">
        <v>462.78538855281528</v>
      </c>
      <c r="H656" s="84">
        <v>449.37950423102723</v>
      </c>
      <c r="I656" s="82" t="s">
        <v>388</v>
      </c>
      <c r="J656" s="83">
        <v>661.34972587753589</v>
      </c>
      <c r="K656" s="83">
        <v>709.72253715835848</v>
      </c>
      <c r="L656" s="83">
        <v>680.42346387949783</v>
      </c>
      <c r="M656" s="83">
        <v>545.97866251011294</v>
      </c>
      <c r="N656" s="83"/>
      <c r="O656" s="84">
        <v>501.83672963924096</v>
      </c>
      <c r="P656" s="65" t="s">
        <v>389</v>
      </c>
      <c r="Q656" s="78">
        <v>627.91</v>
      </c>
      <c r="R656" s="78">
        <v>680.96</v>
      </c>
      <c r="S656" s="78">
        <v>661.35</v>
      </c>
      <c r="T656" s="78">
        <v>520</v>
      </c>
      <c r="U656" s="78"/>
      <c r="V656" s="79"/>
      <c r="W656" s="65" t="s">
        <v>390</v>
      </c>
      <c r="X656" s="78">
        <v>679.07</v>
      </c>
      <c r="Y656" s="78">
        <v>709.09</v>
      </c>
      <c r="Z656" s="78">
        <v>671.43</v>
      </c>
      <c r="AA656" s="78">
        <v>486.82</v>
      </c>
      <c r="AB656" s="78"/>
      <c r="AC656" s="79">
        <v>545.45000000000005</v>
      </c>
      <c r="AD656" s="65" t="s">
        <v>391</v>
      </c>
      <c r="AE656" s="68">
        <v>0.51129972389814904</v>
      </c>
      <c r="AF656" s="78">
        <v>630.94000000000005</v>
      </c>
      <c r="AG656" s="78">
        <v>665.71</v>
      </c>
      <c r="AH656" s="78">
        <v>670.31</v>
      </c>
      <c r="AI656" s="78"/>
      <c r="AJ656" s="78">
        <v>521.53</v>
      </c>
      <c r="AK656" s="79">
        <v>439.41</v>
      </c>
      <c r="AL656" s="69" t="s">
        <v>392</v>
      </c>
      <c r="AM656" s="70">
        <v>1</v>
      </c>
      <c r="AN656" s="78">
        <v>712.2</v>
      </c>
      <c r="AO656" s="78">
        <v>759.27</v>
      </c>
      <c r="AP656" s="78">
        <v>725.64</v>
      </c>
      <c r="AQ656" s="78">
        <v>683.6</v>
      </c>
      <c r="AR656" s="78"/>
      <c r="AS656" s="79"/>
      <c r="AT656" s="65" t="s">
        <v>393</v>
      </c>
      <c r="AU656" s="68">
        <v>4.0526849037487302E-2</v>
      </c>
      <c r="AV656" s="78">
        <v>656.16</v>
      </c>
      <c r="AW656" s="78">
        <v>724.76</v>
      </c>
      <c r="AX656" s="78">
        <v>654.41</v>
      </c>
      <c r="AY656" s="78">
        <v>383.55</v>
      </c>
      <c r="AZ656" s="78"/>
      <c r="BA656" s="79">
        <v>478.96</v>
      </c>
      <c r="BB656" s="65" t="s">
        <v>394</v>
      </c>
      <c r="BC656" s="78">
        <v>614.41</v>
      </c>
      <c r="BD656" s="78">
        <v>671.62</v>
      </c>
      <c r="BE656" s="78">
        <v>666.69</v>
      </c>
      <c r="BF656" s="78"/>
      <c r="BG656" s="78"/>
      <c r="BH656" s="79">
        <v>523.63</v>
      </c>
      <c r="BI656" s="65" t="s">
        <v>395</v>
      </c>
      <c r="BJ656" s="68">
        <v>0.13435984253026501</v>
      </c>
      <c r="BK656" s="78">
        <v>722.72</v>
      </c>
      <c r="BL656" s="78">
        <v>749.32</v>
      </c>
      <c r="BM656" s="78">
        <v>762.36</v>
      </c>
      <c r="BN656" s="78">
        <v>467.3</v>
      </c>
      <c r="BO656" s="78"/>
      <c r="BP656" s="79"/>
      <c r="BQ656" s="65" t="s">
        <v>396</v>
      </c>
      <c r="BR656" s="68">
        <v>1</v>
      </c>
      <c r="BS656" s="78">
        <v>653.05999999999995</v>
      </c>
      <c r="BT656" s="78">
        <v>677.08</v>
      </c>
      <c r="BU656" s="78">
        <v>685.72</v>
      </c>
      <c r="BV656" s="78"/>
      <c r="BW656" s="78"/>
      <c r="BX656" s="79">
        <v>559.25</v>
      </c>
      <c r="BY656" s="65" t="s">
        <v>397</v>
      </c>
      <c r="BZ656" s="78">
        <v>684.1</v>
      </c>
      <c r="CA656" s="78">
        <v>735.06</v>
      </c>
      <c r="CB656" s="78">
        <v>649.91</v>
      </c>
      <c r="CC656" s="78">
        <v>519.53</v>
      </c>
      <c r="CD656" s="78"/>
      <c r="CE656" s="79">
        <v>563.80999999999995</v>
      </c>
      <c r="CF656" s="65" t="s">
        <v>398</v>
      </c>
      <c r="CG656" s="78">
        <v>679.85</v>
      </c>
      <c r="CH656" s="78">
        <v>755.9</v>
      </c>
      <c r="CI656" s="78">
        <v>714.37</v>
      </c>
      <c r="CJ656" s="78"/>
      <c r="CK656" s="78"/>
      <c r="CL656" s="79"/>
      <c r="CM656" s="65" t="s">
        <v>399</v>
      </c>
      <c r="CN656" s="78">
        <v>656.14</v>
      </c>
      <c r="CO656" s="78">
        <v>683.72</v>
      </c>
      <c r="CP656" s="78">
        <v>689.3</v>
      </c>
      <c r="CQ656" s="78">
        <v>508.73</v>
      </c>
      <c r="CR656" s="78"/>
      <c r="CS656" s="79">
        <v>657.49</v>
      </c>
      <c r="CT656" s="65" t="s">
        <v>400</v>
      </c>
      <c r="CU656" s="78">
        <v>693.83</v>
      </c>
      <c r="CV656" s="78">
        <v>777.58</v>
      </c>
      <c r="CW656" s="78">
        <v>680.22</v>
      </c>
      <c r="CX656" s="78">
        <v>565</v>
      </c>
      <c r="CY656" s="78"/>
      <c r="CZ656" s="79"/>
      <c r="DA656" s="82"/>
      <c r="DB656" s="68"/>
      <c r="DC656" s="78"/>
      <c r="DD656" s="78"/>
      <c r="DE656" s="78"/>
      <c r="DF656" s="78"/>
      <c r="DG656" s="78"/>
      <c r="DH656" s="79"/>
      <c r="DI656" s="65" t="s">
        <v>402</v>
      </c>
      <c r="DJ656" s="68">
        <v>3.4551862345380399E-3</v>
      </c>
      <c r="DK656" s="78">
        <v>673.08</v>
      </c>
      <c r="DL656" s="78">
        <v>714.64</v>
      </c>
      <c r="DM656" s="78">
        <v>714.64</v>
      </c>
      <c r="DN656" s="78">
        <v>498.64</v>
      </c>
      <c r="DO656" s="78"/>
      <c r="DP656" s="79">
        <v>506.09</v>
      </c>
      <c r="DQ656" s="65" t="s">
        <v>403</v>
      </c>
      <c r="DR656" s="78">
        <v>687.21</v>
      </c>
      <c r="DS656" s="78">
        <v>712.62</v>
      </c>
      <c r="DT656" s="78">
        <v>793.18</v>
      </c>
      <c r="DU656" s="78">
        <v>735.79</v>
      </c>
      <c r="DV656" s="78"/>
      <c r="DW656" s="79"/>
      <c r="DX656" s="65" t="s">
        <v>404</v>
      </c>
      <c r="DY656" s="78">
        <v>712.44</v>
      </c>
      <c r="DZ656" s="78">
        <v>755.73</v>
      </c>
      <c r="EA656" s="78">
        <v>734.69</v>
      </c>
      <c r="EB656" s="78">
        <v>540.22</v>
      </c>
      <c r="EC656" s="78"/>
      <c r="ED656" s="79">
        <v>479.59</v>
      </c>
      <c r="EE656" s="65" t="s">
        <v>405</v>
      </c>
      <c r="EF656" s="68">
        <v>0.28962001853568098</v>
      </c>
      <c r="EG656" s="78">
        <v>687.24</v>
      </c>
      <c r="EH656" s="78">
        <v>728.62</v>
      </c>
      <c r="EI656" s="78">
        <v>636.61</v>
      </c>
      <c r="EJ656" s="78"/>
      <c r="EK656" s="78">
        <v>467.4</v>
      </c>
      <c r="EL656" s="79">
        <v>401.42</v>
      </c>
      <c r="EM656" s="65" t="s">
        <v>406</v>
      </c>
      <c r="EN656" s="78">
        <v>684.37</v>
      </c>
      <c r="EO656" s="78">
        <v>706.12</v>
      </c>
      <c r="EP656" s="78">
        <v>649.42999999999995</v>
      </c>
      <c r="EQ656" s="78"/>
      <c r="ER656" s="78"/>
      <c r="ES656" s="79">
        <v>519.30999999999995</v>
      </c>
      <c r="ET656" s="65" t="s">
        <v>407</v>
      </c>
      <c r="EU656" s="68">
        <v>1.4092446448703499</v>
      </c>
      <c r="EV656" s="78">
        <v>643.88</v>
      </c>
      <c r="EW656" s="78">
        <v>686.74</v>
      </c>
      <c r="EX656" s="78">
        <v>686.74</v>
      </c>
      <c r="EY656" s="78"/>
      <c r="EZ656" s="78"/>
      <c r="FA656" s="79">
        <v>357.16</v>
      </c>
      <c r="FB656" s="65" t="s">
        <v>408</v>
      </c>
      <c r="FC656" s="78">
        <v>717.06</v>
      </c>
      <c r="FD656" s="78">
        <v>710.82</v>
      </c>
      <c r="FE656" s="78">
        <v>688.42</v>
      </c>
      <c r="FF656" s="78">
        <v>684</v>
      </c>
      <c r="FG656" s="78"/>
      <c r="FH656" s="79"/>
      <c r="FI656" s="65" t="s">
        <v>409</v>
      </c>
      <c r="FJ656" s="78">
        <v>676.67</v>
      </c>
      <c r="FK656" s="78">
        <v>706.63</v>
      </c>
      <c r="FL656" s="78">
        <v>440.41</v>
      </c>
      <c r="FM656" s="78">
        <v>473.11</v>
      </c>
      <c r="FN656" s="78"/>
      <c r="FO656" s="79">
        <v>500.81</v>
      </c>
      <c r="FP656" s="65" t="s">
        <v>410</v>
      </c>
      <c r="FQ656" s="68">
        <v>0.22785271600437501</v>
      </c>
      <c r="FR656" s="78">
        <v>585.70000000000005</v>
      </c>
      <c r="FS656" s="78">
        <v>654.54999999999995</v>
      </c>
      <c r="FT656" s="78">
        <v>662.39</v>
      </c>
      <c r="FU656" s="78">
        <v>528.37</v>
      </c>
      <c r="FV656" s="78">
        <v>463.08</v>
      </c>
      <c r="FW656" s="79">
        <v>380.4</v>
      </c>
      <c r="FX656" s="65" t="s">
        <v>411</v>
      </c>
      <c r="FY656" s="78">
        <v>691.85</v>
      </c>
      <c r="FZ656" s="78">
        <v>754.29</v>
      </c>
      <c r="GA656" s="78">
        <v>699.85</v>
      </c>
      <c r="GB656" s="78">
        <v>671.43</v>
      </c>
      <c r="GC656" s="78"/>
      <c r="GD656" s="79">
        <v>547.63</v>
      </c>
      <c r="GE656" s="65" t="s">
        <v>412</v>
      </c>
      <c r="GF656" s="68">
        <v>0.23275842003584499</v>
      </c>
      <c r="GG656" s="78">
        <v>647.29999999999995</v>
      </c>
      <c r="GH656" s="78">
        <v>707.47</v>
      </c>
      <c r="GI656" s="78">
        <v>605.16</v>
      </c>
      <c r="GJ656" s="78">
        <v>585.86</v>
      </c>
      <c r="GK656" s="78"/>
      <c r="GL656" s="79">
        <v>478.55</v>
      </c>
      <c r="GM656" s="65" t="s">
        <v>413</v>
      </c>
      <c r="GN656" s="68">
        <v>0.10813733441470701</v>
      </c>
      <c r="GO656" s="78">
        <v>616.82000000000005</v>
      </c>
      <c r="GP656" s="78">
        <v>697.59</v>
      </c>
      <c r="GQ656" s="78">
        <v>635.24</v>
      </c>
      <c r="GR656" s="78">
        <v>579.62</v>
      </c>
      <c r="GS656" s="78"/>
      <c r="GT656" s="79"/>
      <c r="GU656" s="65" t="s">
        <v>414</v>
      </c>
      <c r="GV656" s="68">
        <v>1</v>
      </c>
      <c r="GW656" s="78">
        <v>653.71</v>
      </c>
      <c r="GX656" s="78">
        <v>685.24</v>
      </c>
      <c r="GY656" s="78">
        <v>640.79999999999995</v>
      </c>
      <c r="GZ656" s="78">
        <v>518</v>
      </c>
      <c r="HA656" s="78"/>
      <c r="HB656" s="79">
        <v>539.08000000000004</v>
      </c>
      <c r="HC656" s="65" t="s">
        <v>415</v>
      </c>
      <c r="HD656" s="68">
        <v>1</v>
      </c>
      <c r="HE656" s="78">
        <v>650.66</v>
      </c>
      <c r="HF656" s="78">
        <v>736.45</v>
      </c>
      <c r="HG656" s="78">
        <v>786.87</v>
      </c>
      <c r="HH656" s="78">
        <v>443</v>
      </c>
      <c r="HI656" s="78">
        <v>436.36</v>
      </c>
      <c r="HJ656" s="79">
        <v>392.17</v>
      </c>
      <c r="HK656" s="85" t="s">
        <v>416</v>
      </c>
      <c r="HL656" s="68">
        <v>1.1499540018399299</v>
      </c>
      <c r="HM656" s="78">
        <v>633.57000000000005</v>
      </c>
      <c r="HN656" s="78">
        <v>676.55</v>
      </c>
      <c r="HO656" s="78">
        <v>645.78</v>
      </c>
      <c r="HP656" s="78"/>
      <c r="HQ656" s="78"/>
      <c r="HR656" s="79"/>
    </row>
    <row r="657" spans="1:226" x14ac:dyDescent="0.25">
      <c r="A657" s="81">
        <v>40805</v>
      </c>
      <c r="B657" s="82" t="s">
        <v>387</v>
      </c>
      <c r="C657" s="83">
        <v>663.31914470721676</v>
      </c>
      <c r="D657" s="83">
        <v>705.34371631240003</v>
      </c>
      <c r="E657" s="83">
        <v>676.21553864491568</v>
      </c>
      <c r="F657" s="83">
        <v>547.2673465427664</v>
      </c>
      <c r="G657" s="83">
        <v>447.94371800837604</v>
      </c>
      <c r="H657" s="84">
        <v>445.66574089257051</v>
      </c>
      <c r="I657" s="82" t="s">
        <v>388</v>
      </c>
      <c r="J657" s="83">
        <v>678.73053835299174</v>
      </c>
      <c r="K657" s="83">
        <v>712.99593334865688</v>
      </c>
      <c r="L657" s="83">
        <v>677.19537167637225</v>
      </c>
      <c r="M657" s="83">
        <v>545.86579276685291</v>
      </c>
      <c r="N657" s="83"/>
      <c r="O657" s="84">
        <v>504.75089047988013</v>
      </c>
      <c r="P657" s="65" t="s">
        <v>389</v>
      </c>
      <c r="Q657" s="78">
        <v>636.25</v>
      </c>
      <c r="R657" s="78">
        <v>683.46</v>
      </c>
      <c r="S657" s="78">
        <v>668.98</v>
      </c>
      <c r="T657" s="78">
        <v>520</v>
      </c>
      <c r="U657" s="78"/>
      <c r="V657" s="79"/>
      <c r="W657" s="65" t="s">
        <v>390</v>
      </c>
      <c r="X657" s="78">
        <v>722.71</v>
      </c>
      <c r="Y657" s="78">
        <v>738.35</v>
      </c>
      <c r="Z657" s="78">
        <v>659.03</v>
      </c>
      <c r="AA657" s="78">
        <v>473.61</v>
      </c>
      <c r="AB657" s="78"/>
      <c r="AC657" s="79">
        <v>545.45000000000005</v>
      </c>
      <c r="AD657" s="65" t="s">
        <v>391</v>
      </c>
      <c r="AE657" s="68">
        <v>0.51129972389814904</v>
      </c>
      <c r="AF657" s="78">
        <v>630.94000000000005</v>
      </c>
      <c r="AG657" s="78">
        <v>665.71</v>
      </c>
      <c r="AH657" s="78">
        <v>670.31</v>
      </c>
      <c r="AI657" s="78"/>
      <c r="AJ657" s="78">
        <v>521.53</v>
      </c>
      <c r="AK657" s="79">
        <v>439.41</v>
      </c>
      <c r="AL657" s="69" t="s">
        <v>392</v>
      </c>
      <c r="AM657" s="70">
        <v>1</v>
      </c>
      <c r="AN657" s="78">
        <v>712.07</v>
      </c>
      <c r="AO657" s="78">
        <v>761.77</v>
      </c>
      <c r="AP657" s="78">
        <v>725.72</v>
      </c>
      <c r="AQ657" s="78">
        <v>683.6</v>
      </c>
      <c r="AR657" s="78"/>
      <c r="AS657" s="79"/>
      <c r="AT657" s="65" t="s">
        <v>393</v>
      </c>
      <c r="AU657" s="68">
        <v>4.0600893219650797E-2</v>
      </c>
      <c r="AV657" s="78">
        <v>659.12</v>
      </c>
      <c r="AW657" s="78">
        <v>728.41</v>
      </c>
      <c r="AX657" s="78">
        <v>642.04</v>
      </c>
      <c r="AY657" s="78">
        <v>382.34</v>
      </c>
      <c r="AZ657" s="78"/>
      <c r="BA657" s="79">
        <v>481.19</v>
      </c>
      <c r="BB657" s="65" t="s">
        <v>394</v>
      </c>
      <c r="BC657" s="78">
        <v>652.22</v>
      </c>
      <c r="BD657" s="78">
        <v>685.06</v>
      </c>
      <c r="BE657" s="78">
        <v>658.04</v>
      </c>
      <c r="BF657" s="78"/>
      <c r="BG657" s="78"/>
      <c r="BH657" s="79">
        <v>523.63</v>
      </c>
      <c r="BI657" s="65" t="s">
        <v>395</v>
      </c>
      <c r="BJ657" s="68">
        <v>0.134276852013481</v>
      </c>
      <c r="BK657" s="78">
        <v>743.76</v>
      </c>
      <c r="BL657" s="78">
        <v>759.6</v>
      </c>
      <c r="BM657" s="78">
        <v>772.63</v>
      </c>
      <c r="BN657" s="78">
        <v>469.7</v>
      </c>
      <c r="BO657" s="78"/>
      <c r="BP657" s="79"/>
      <c r="BQ657" s="65" t="s">
        <v>396</v>
      </c>
      <c r="BR657" s="68">
        <v>1</v>
      </c>
      <c r="BS657" s="78">
        <v>653.05999999999995</v>
      </c>
      <c r="BT657" s="78">
        <v>677.08</v>
      </c>
      <c r="BU657" s="78">
        <v>679.88</v>
      </c>
      <c r="BV657" s="78"/>
      <c r="BW657" s="78"/>
      <c r="BX657" s="79">
        <v>571.75</v>
      </c>
      <c r="BY657" s="65" t="s">
        <v>397</v>
      </c>
      <c r="BZ657" s="78">
        <v>703.51</v>
      </c>
      <c r="CA657" s="78">
        <v>735.3</v>
      </c>
      <c r="CB657" s="78">
        <v>646.91</v>
      </c>
      <c r="CC657" s="78">
        <v>518.98</v>
      </c>
      <c r="CD657" s="78"/>
      <c r="CE657" s="79">
        <v>563.80999999999995</v>
      </c>
      <c r="CF657" s="65" t="s">
        <v>398</v>
      </c>
      <c r="CG657" s="78">
        <v>685.54</v>
      </c>
      <c r="CH657" s="78">
        <v>760.78</v>
      </c>
      <c r="CI657" s="78">
        <v>720.87</v>
      </c>
      <c r="CJ657" s="78"/>
      <c r="CK657" s="78"/>
      <c r="CL657" s="79"/>
      <c r="CM657" s="65" t="s">
        <v>399</v>
      </c>
      <c r="CN657" s="78">
        <v>663.33</v>
      </c>
      <c r="CO657" s="78">
        <v>682.63</v>
      </c>
      <c r="CP657" s="78">
        <v>696.49</v>
      </c>
      <c r="CQ657" s="78">
        <v>521.42999999999995</v>
      </c>
      <c r="CR657" s="78"/>
      <c r="CS657" s="79">
        <v>657.24</v>
      </c>
      <c r="CT657" s="65" t="s">
        <v>400</v>
      </c>
      <c r="CU657" s="78">
        <v>699.46</v>
      </c>
      <c r="CV657" s="78">
        <v>773.55</v>
      </c>
      <c r="CW657" s="78">
        <v>672.59</v>
      </c>
      <c r="CX657" s="78">
        <v>553.82000000000005</v>
      </c>
      <c r="CY657" s="78"/>
      <c r="CZ657" s="79"/>
      <c r="DA657" s="82"/>
      <c r="DB657" s="68"/>
      <c r="DC657" s="78"/>
      <c r="DD657" s="78"/>
      <c r="DE657" s="78"/>
      <c r="DF657" s="78"/>
      <c r="DG657" s="78"/>
      <c r="DH657" s="79"/>
      <c r="DI657" s="65" t="s">
        <v>402</v>
      </c>
      <c r="DJ657" s="68">
        <v>3.44340759615716E-3</v>
      </c>
      <c r="DK657" s="78">
        <v>654.41</v>
      </c>
      <c r="DL657" s="78">
        <v>692.95</v>
      </c>
      <c r="DM657" s="78">
        <v>692.95</v>
      </c>
      <c r="DN657" s="78">
        <v>491.38</v>
      </c>
      <c r="DO657" s="78"/>
      <c r="DP657" s="79">
        <v>505.59</v>
      </c>
      <c r="DQ657" s="65" t="s">
        <v>403</v>
      </c>
      <c r="DR657" s="78">
        <v>687.21</v>
      </c>
      <c r="DS657" s="78">
        <v>712.62</v>
      </c>
      <c r="DT657" s="78">
        <v>790.9</v>
      </c>
      <c r="DU657" s="78">
        <v>733.06</v>
      </c>
      <c r="DV657" s="78"/>
      <c r="DW657" s="79"/>
      <c r="DX657" s="65" t="s">
        <v>404</v>
      </c>
      <c r="DY657" s="78">
        <v>713.62</v>
      </c>
      <c r="DZ657" s="78">
        <v>753.26</v>
      </c>
      <c r="EA657" s="78">
        <v>738.13</v>
      </c>
      <c r="EB657" s="78">
        <v>559.66999999999996</v>
      </c>
      <c r="EC657" s="78"/>
      <c r="ED657" s="79">
        <v>484.19</v>
      </c>
      <c r="EE657" s="65" t="s">
        <v>405</v>
      </c>
      <c r="EF657" s="68">
        <v>0.28962001853568098</v>
      </c>
      <c r="EG657" s="78">
        <v>674.44</v>
      </c>
      <c r="EH657" s="78">
        <v>715.83</v>
      </c>
      <c r="EI657" s="78">
        <v>647.86</v>
      </c>
      <c r="EJ657" s="78"/>
      <c r="EK657" s="78">
        <v>475.15</v>
      </c>
      <c r="EL657" s="79">
        <v>382.18</v>
      </c>
      <c r="EM657" s="65" t="s">
        <v>406</v>
      </c>
      <c r="EN657" s="78">
        <v>684.37</v>
      </c>
      <c r="EO657" s="78">
        <v>706.12</v>
      </c>
      <c r="EP657" s="78">
        <v>657.37</v>
      </c>
      <c r="EQ657" s="78"/>
      <c r="ER657" s="78"/>
      <c r="ES657" s="79">
        <v>519.30999999999995</v>
      </c>
      <c r="ET657" s="65" t="s">
        <v>407</v>
      </c>
      <c r="EU657" s="68">
        <v>1.40984068800226</v>
      </c>
      <c r="EV657" s="78">
        <v>655.72</v>
      </c>
      <c r="EW657" s="78">
        <v>692.81</v>
      </c>
      <c r="EX657" s="78">
        <v>692.81</v>
      </c>
      <c r="EY657" s="78"/>
      <c r="EZ657" s="78"/>
      <c r="FA657" s="79">
        <v>345.76</v>
      </c>
      <c r="FB657" s="65" t="s">
        <v>408</v>
      </c>
      <c r="FC657" s="78">
        <v>717.06</v>
      </c>
      <c r="FD657" s="78">
        <v>710.82</v>
      </c>
      <c r="FE657" s="78">
        <v>688.42</v>
      </c>
      <c r="FF657" s="78">
        <v>684</v>
      </c>
      <c r="FG657" s="78"/>
      <c r="FH657" s="79"/>
      <c r="FI657" s="65" t="s">
        <v>409</v>
      </c>
      <c r="FJ657" s="78">
        <v>686.75</v>
      </c>
      <c r="FK657" s="78">
        <v>710</v>
      </c>
      <c r="FL657" s="78">
        <v>442.09</v>
      </c>
      <c r="FM657" s="78">
        <v>471.11</v>
      </c>
      <c r="FN657" s="78"/>
      <c r="FO657" s="79">
        <v>503.34</v>
      </c>
      <c r="FP657" s="65" t="s">
        <v>410</v>
      </c>
      <c r="FQ657" s="68">
        <v>0.22912131973880201</v>
      </c>
      <c r="FR657" s="78">
        <v>579.41999999999996</v>
      </c>
      <c r="FS657" s="78">
        <v>648.70000000000005</v>
      </c>
      <c r="FT657" s="78">
        <v>660.69</v>
      </c>
      <c r="FU657" s="78">
        <v>507.16</v>
      </c>
      <c r="FV657" s="78">
        <v>447.65</v>
      </c>
      <c r="FW657" s="79">
        <v>367.79</v>
      </c>
      <c r="FX657" s="65" t="s">
        <v>411</v>
      </c>
      <c r="FY657" s="78">
        <v>702.42</v>
      </c>
      <c r="FZ657" s="78">
        <v>752.66</v>
      </c>
      <c r="GA657" s="78">
        <v>698.96</v>
      </c>
      <c r="GB657" s="78">
        <v>665.23</v>
      </c>
      <c r="GC657" s="78"/>
      <c r="GD657" s="79">
        <v>549.26</v>
      </c>
      <c r="GE657" s="65" t="s">
        <v>412</v>
      </c>
      <c r="GF657" s="68">
        <v>0.233236151603499</v>
      </c>
      <c r="GG657" s="78">
        <v>648.63</v>
      </c>
      <c r="GH657" s="78">
        <v>708.92</v>
      </c>
      <c r="GI657" s="78">
        <v>606.41</v>
      </c>
      <c r="GJ657" s="78">
        <v>591.02</v>
      </c>
      <c r="GK657" s="78"/>
      <c r="GL657" s="79">
        <v>479.53</v>
      </c>
      <c r="GM657" s="65" t="s">
        <v>413</v>
      </c>
      <c r="GN657" s="68">
        <v>0.109070284891584</v>
      </c>
      <c r="GO657" s="78">
        <v>630.86</v>
      </c>
      <c r="GP657" s="78">
        <v>699.25</v>
      </c>
      <c r="GQ657" s="78">
        <v>647</v>
      </c>
      <c r="GR657" s="78">
        <v>596.51</v>
      </c>
      <c r="GS657" s="78"/>
      <c r="GT657" s="79"/>
      <c r="GU657" s="65" t="s">
        <v>414</v>
      </c>
      <c r="GV657" s="68">
        <v>1</v>
      </c>
      <c r="GW657" s="78">
        <v>647.61</v>
      </c>
      <c r="GX657" s="78">
        <v>665.3</v>
      </c>
      <c r="GY657" s="78">
        <v>625.84</v>
      </c>
      <c r="GZ657" s="78">
        <v>518</v>
      </c>
      <c r="HA657" s="78"/>
      <c r="HB657" s="79">
        <v>539.08000000000004</v>
      </c>
      <c r="HC657" s="65" t="s">
        <v>415</v>
      </c>
      <c r="HD657" s="68">
        <v>1</v>
      </c>
      <c r="HE657" s="78">
        <v>637.33000000000004</v>
      </c>
      <c r="HF657" s="78">
        <v>703.12</v>
      </c>
      <c r="HG657" s="78">
        <v>786.87</v>
      </c>
      <c r="HH657" s="78">
        <v>439.58</v>
      </c>
      <c r="HI657" s="78">
        <v>432.94</v>
      </c>
      <c r="HJ657" s="79">
        <v>392.17</v>
      </c>
      <c r="HK657" s="85" t="s">
        <v>416</v>
      </c>
      <c r="HL657" s="68">
        <v>1.15194102061974</v>
      </c>
      <c r="HM657" s="78">
        <v>632.24</v>
      </c>
      <c r="HN657" s="78">
        <v>675.06</v>
      </c>
      <c r="HO657" s="78">
        <v>635.92999999999995</v>
      </c>
      <c r="HP657" s="78"/>
      <c r="HQ657" s="78"/>
      <c r="HR657" s="79"/>
    </row>
    <row r="658" spans="1:226" x14ac:dyDescent="0.25">
      <c r="A658" s="81">
        <v>40798</v>
      </c>
      <c r="B658" s="82" t="s">
        <v>387</v>
      </c>
      <c r="C658" s="83">
        <v>664.43455035490774</v>
      </c>
      <c r="D658" s="83">
        <v>701.31257767174793</v>
      </c>
      <c r="E658" s="83">
        <v>673.87407071567475</v>
      </c>
      <c r="F658" s="83">
        <v>545.65632501961773</v>
      </c>
      <c r="G658" s="83">
        <v>444.03369008841327</v>
      </c>
      <c r="H658" s="84">
        <v>440.63425115912736</v>
      </c>
      <c r="I658" s="82" t="s">
        <v>388</v>
      </c>
      <c r="J658" s="83">
        <v>678.55711296659319</v>
      </c>
      <c r="K658" s="83">
        <v>708.14559433649708</v>
      </c>
      <c r="L658" s="83">
        <v>675.30336389435865</v>
      </c>
      <c r="M658" s="83">
        <v>545.72788666474355</v>
      </c>
      <c r="N658" s="83"/>
      <c r="O658" s="84">
        <v>503.26631736610881</v>
      </c>
      <c r="P658" s="65" t="s">
        <v>389</v>
      </c>
      <c r="Q658" s="78">
        <v>639.58000000000004</v>
      </c>
      <c r="R658" s="78">
        <v>680.96</v>
      </c>
      <c r="S658" s="78">
        <v>656.39</v>
      </c>
      <c r="T658" s="78">
        <v>506</v>
      </c>
      <c r="U658" s="78"/>
      <c r="V658" s="79"/>
      <c r="W658" s="65" t="s">
        <v>390</v>
      </c>
      <c r="X658" s="78">
        <v>681.39</v>
      </c>
      <c r="Y658" s="78">
        <v>692.4</v>
      </c>
      <c r="Z658" s="78">
        <v>659.03</v>
      </c>
      <c r="AA658" s="78">
        <v>479.66</v>
      </c>
      <c r="AB658" s="78"/>
      <c r="AC658" s="79">
        <v>545.45000000000005</v>
      </c>
      <c r="AD658" s="65" t="s">
        <v>391</v>
      </c>
      <c r="AE658" s="68">
        <v>0.51129972389814904</v>
      </c>
      <c r="AF658" s="78">
        <v>630.94000000000005</v>
      </c>
      <c r="AG658" s="78">
        <v>652.41999999999996</v>
      </c>
      <c r="AH658" s="78">
        <v>657.53</v>
      </c>
      <c r="AI658" s="78"/>
      <c r="AJ658" s="78">
        <v>501.07</v>
      </c>
      <c r="AK658" s="79">
        <v>422.82</v>
      </c>
      <c r="AL658" s="69" t="s">
        <v>392</v>
      </c>
      <c r="AM658" s="70">
        <v>1</v>
      </c>
      <c r="AN658" s="78">
        <v>712.13</v>
      </c>
      <c r="AO658" s="78">
        <v>759.21</v>
      </c>
      <c r="AP658" s="78">
        <v>725.64</v>
      </c>
      <c r="AQ658" s="78">
        <v>683.6</v>
      </c>
      <c r="AR658" s="78"/>
      <c r="AS658" s="79"/>
      <c r="AT658" s="65" t="s">
        <v>393</v>
      </c>
      <c r="AU658" s="68">
        <v>4.0779708017290597E-2</v>
      </c>
      <c r="AV658" s="78">
        <v>656.66</v>
      </c>
      <c r="AW658" s="78">
        <v>727.2</v>
      </c>
      <c r="AX658" s="78">
        <v>637.49</v>
      </c>
      <c r="AY658" s="78">
        <v>382.07</v>
      </c>
      <c r="AZ658" s="78"/>
      <c r="BA658" s="79">
        <v>484.56</v>
      </c>
      <c r="BB658" s="65" t="s">
        <v>394</v>
      </c>
      <c r="BC658" s="78">
        <v>652.22</v>
      </c>
      <c r="BD658" s="78">
        <v>685.06</v>
      </c>
      <c r="BE658" s="78">
        <v>658.04</v>
      </c>
      <c r="BF658" s="78"/>
      <c r="BG658" s="78"/>
      <c r="BH658" s="79">
        <v>523.63</v>
      </c>
      <c r="BI658" s="65" t="s">
        <v>395</v>
      </c>
      <c r="BJ658" s="68">
        <v>0.13427865506499101</v>
      </c>
      <c r="BK658" s="78">
        <v>760.96</v>
      </c>
      <c r="BL658" s="78">
        <v>757.47</v>
      </c>
      <c r="BM658" s="78">
        <v>770.49</v>
      </c>
      <c r="BN658" s="78">
        <v>469.71</v>
      </c>
      <c r="BO658" s="78"/>
      <c r="BP658" s="79"/>
      <c r="BQ658" s="65" t="s">
        <v>396</v>
      </c>
      <c r="BR658" s="68">
        <v>1</v>
      </c>
      <c r="BS658" s="78">
        <v>631.4</v>
      </c>
      <c r="BT658" s="78">
        <v>654.58000000000004</v>
      </c>
      <c r="BU658" s="78">
        <v>672.38</v>
      </c>
      <c r="BV658" s="78"/>
      <c r="BW658" s="78"/>
      <c r="BX658" s="79">
        <v>571.75</v>
      </c>
      <c r="BY658" s="65" t="s">
        <v>397</v>
      </c>
      <c r="BZ658" s="78">
        <v>706.97</v>
      </c>
      <c r="CA658" s="78">
        <v>736.22</v>
      </c>
      <c r="CB658" s="78">
        <v>644.48</v>
      </c>
      <c r="CC658" s="78">
        <v>523.88</v>
      </c>
      <c r="CD658" s="78"/>
      <c r="CE658" s="79">
        <v>563.72</v>
      </c>
      <c r="CF658" s="65" t="s">
        <v>398</v>
      </c>
      <c r="CG658" s="78">
        <v>675.79</v>
      </c>
      <c r="CH658" s="78">
        <v>751.83</v>
      </c>
      <c r="CI658" s="78">
        <v>722.5</v>
      </c>
      <c r="CJ658" s="78"/>
      <c r="CK658" s="78"/>
      <c r="CL658" s="79"/>
      <c r="CM658" s="65" t="s">
        <v>399</v>
      </c>
      <c r="CN658" s="78">
        <v>667.85</v>
      </c>
      <c r="CO658" s="78">
        <v>676.19</v>
      </c>
      <c r="CP658" s="78">
        <v>690.47</v>
      </c>
      <c r="CQ658" s="78">
        <v>519.16999999999996</v>
      </c>
      <c r="CR658" s="78"/>
      <c r="CS658" s="79">
        <v>659.83</v>
      </c>
      <c r="CT658" s="65" t="s">
        <v>400</v>
      </c>
      <c r="CU658" s="78">
        <v>696</v>
      </c>
      <c r="CV658" s="78">
        <v>750.03</v>
      </c>
      <c r="CW658" s="78">
        <v>668.62</v>
      </c>
      <c r="CX658" s="78">
        <v>551.95000000000005</v>
      </c>
      <c r="CY658" s="78"/>
      <c r="CZ658" s="79"/>
      <c r="DA658" s="82"/>
      <c r="DB658" s="68"/>
      <c r="DC658" s="78"/>
      <c r="DD658" s="78"/>
      <c r="DE658" s="78"/>
      <c r="DF658" s="78"/>
      <c r="DG658" s="78"/>
      <c r="DH658" s="79"/>
      <c r="DI658" s="65" t="s">
        <v>402</v>
      </c>
      <c r="DJ658" s="68">
        <v>3.5391966023712602E-3</v>
      </c>
      <c r="DK658" s="78">
        <v>659.32</v>
      </c>
      <c r="DL658" s="78">
        <v>699.01</v>
      </c>
      <c r="DM658" s="78">
        <v>699.01</v>
      </c>
      <c r="DN658" s="78">
        <v>502.24</v>
      </c>
      <c r="DO658" s="78"/>
      <c r="DP658" s="79">
        <v>520.19000000000005</v>
      </c>
      <c r="DQ658" s="65" t="s">
        <v>403</v>
      </c>
      <c r="DR658" s="78">
        <v>687.21</v>
      </c>
      <c r="DS658" s="78">
        <v>712.62</v>
      </c>
      <c r="DT658" s="78">
        <v>798.22</v>
      </c>
      <c r="DU658" s="78">
        <v>737</v>
      </c>
      <c r="DV658" s="78"/>
      <c r="DW658" s="79"/>
      <c r="DX658" s="65" t="s">
        <v>404</v>
      </c>
      <c r="DY658" s="78">
        <v>712.17</v>
      </c>
      <c r="DZ658" s="78">
        <v>748.47</v>
      </c>
      <c r="EA658" s="78">
        <v>740.08</v>
      </c>
      <c r="EB658" s="78">
        <v>555.16999999999996</v>
      </c>
      <c r="EC658" s="78"/>
      <c r="ED658" s="79">
        <v>483.01</v>
      </c>
      <c r="EE658" s="65" t="s">
        <v>405</v>
      </c>
      <c r="EF658" s="68">
        <v>0.28962001853568098</v>
      </c>
      <c r="EG658" s="78">
        <v>676</v>
      </c>
      <c r="EH658" s="78">
        <v>718.76</v>
      </c>
      <c r="EI658" s="78">
        <v>641.39</v>
      </c>
      <c r="EJ658" s="78"/>
      <c r="EK658" s="78">
        <v>472</v>
      </c>
      <c r="EL658" s="79">
        <v>368.66</v>
      </c>
      <c r="EM658" s="65" t="s">
        <v>406</v>
      </c>
      <c r="EN658" s="78">
        <v>696.98</v>
      </c>
      <c r="EO658" s="78">
        <v>707.33</v>
      </c>
      <c r="EP658" s="78">
        <v>657.37</v>
      </c>
      <c r="EQ658" s="78"/>
      <c r="ER658" s="78"/>
      <c r="ES658" s="79">
        <v>499.43</v>
      </c>
      <c r="ET658" s="65" t="s">
        <v>407</v>
      </c>
      <c r="EU658" s="68">
        <v>1.4102383302778201</v>
      </c>
      <c r="EV658" s="78">
        <v>655.9</v>
      </c>
      <c r="EW658" s="78">
        <v>693.01</v>
      </c>
      <c r="EX658" s="78">
        <v>693.01</v>
      </c>
      <c r="EY658" s="78"/>
      <c r="EZ658" s="78"/>
      <c r="FA658" s="79">
        <v>342.39</v>
      </c>
      <c r="FB658" s="65" t="s">
        <v>408</v>
      </c>
      <c r="FC658" s="78">
        <v>717.06</v>
      </c>
      <c r="FD658" s="78">
        <v>710.82</v>
      </c>
      <c r="FE658" s="78">
        <v>688.42</v>
      </c>
      <c r="FF658" s="78">
        <v>684</v>
      </c>
      <c r="FG658" s="78"/>
      <c r="FH658" s="79"/>
      <c r="FI658" s="65" t="s">
        <v>409</v>
      </c>
      <c r="FJ658" s="78">
        <v>693.48</v>
      </c>
      <c r="FK658" s="78">
        <v>709.16</v>
      </c>
      <c r="FL658" s="78">
        <v>437.89</v>
      </c>
      <c r="FM658" s="78">
        <v>465.11</v>
      </c>
      <c r="FN658" s="78"/>
      <c r="FO658" s="79">
        <v>495.77</v>
      </c>
      <c r="FP658" s="65" t="s">
        <v>410</v>
      </c>
      <c r="FQ658" s="68">
        <v>0.23131014063656499</v>
      </c>
      <c r="FR658" s="78">
        <v>570.22</v>
      </c>
      <c r="FS658" s="78">
        <v>642.38</v>
      </c>
      <c r="FT658" s="78">
        <v>639.5</v>
      </c>
      <c r="FU658" s="78">
        <v>505.57</v>
      </c>
      <c r="FV658" s="78">
        <v>443.62</v>
      </c>
      <c r="FW658" s="79">
        <v>362.01</v>
      </c>
      <c r="FX658" s="65" t="s">
        <v>411</v>
      </c>
      <c r="FY658" s="78">
        <v>702.42</v>
      </c>
      <c r="FZ658" s="78">
        <v>749.41</v>
      </c>
      <c r="GA658" s="78">
        <v>697.19</v>
      </c>
      <c r="GB658" s="78">
        <v>659.04</v>
      </c>
      <c r="GC658" s="78"/>
      <c r="GD658" s="79">
        <v>549.26</v>
      </c>
      <c r="GE658" s="65" t="s">
        <v>412</v>
      </c>
      <c r="GF658" s="68">
        <v>0.23351937043177701</v>
      </c>
      <c r="GG658" s="78">
        <v>641.77</v>
      </c>
      <c r="GH658" s="78">
        <v>686.38</v>
      </c>
      <c r="GI658" s="78">
        <v>588.46</v>
      </c>
      <c r="GJ658" s="78">
        <v>572.12</v>
      </c>
      <c r="GK658" s="78"/>
      <c r="GL658" s="79">
        <v>461.77</v>
      </c>
      <c r="GM658" s="65" t="s">
        <v>413</v>
      </c>
      <c r="GN658" s="68">
        <v>0.11122851899227</v>
      </c>
      <c r="GO658" s="78">
        <v>661.14</v>
      </c>
      <c r="GP658" s="78">
        <v>713.09</v>
      </c>
      <c r="GQ658" s="78">
        <v>641.03</v>
      </c>
      <c r="GR658" s="78">
        <v>585.4</v>
      </c>
      <c r="GS658" s="78"/>
      <c r="GT658" s="79"/>
      <c r="GU658" s="65" t="s">
        <v>414</v>
      </c>
      <c r="GV658" s="68">
        <v>1</v>
      </c>
      <c r="GW658" s="78">
        <v>647.61</v>
      </c>
      <c r="GX658" s="78">
        <v>665.3</v>
      </c>
      <c r="GY658" s="78">
        <v>625.84</v>
      </c>
      <c r="GZ658" s="78">
        <v>518</v>
      </c>
      <c r="HA658" s="78"/>
      <c r="HB658" s="79">
        <v>539.92999999999995</v>
      </c>
      <c r="HC658" s="65" t="s">
        <v>415</v>
      </c>
      <c r="HD658" s="68">
        <v>1</v>
      </c>
      <c r="HE658" s="78">
        <v>635.75</v>
      </c>
      <c r="HF658" s="78">
        <v>703.2</v>
      </c>
      <c r="HG658" s="78">
        <v>790.29</v>
      </c>
      <c r="HH658" s="78">
        <v>443</v>
      </c>
      <c r="HI658" s="78">
        <v>436.36</v>
      </c>
      <c r="HJ658" s="79">
        <v>392.17</v>
      </c>
      <c r="HK658" s="85" t="s">
        <v>416</v>
      </c>
      <c r="HL658" s="68">
        <v>1.1625879207115</v>
      </c>
      <c r="HM658" s="78">
        <v>634.21</v>
      </c>
      <c r="HN658" s="78">
        <v>676.8</v>
      </c>
      <c r="HO658" s="78">
        <v>652.83000000000004</v>
      </c>
      <c r="HP658" s="78"/>
      <c r="HQ658" s="78"/>
      <c r="HR658" s="79"/>
    </row>
    <row r="659" spans="1:226" x14ac:dyDescent="0.25">
      <c r="A659" s="81">
        <v>40791</v>
      </c>
      <c r="B659" s="82" t="s">
        <v>387</v>
      </c>
      <c r="C659" s="83">
        <v>648.11960469715063</v>
      </c>
      <c r="D659" s="83">
        <v>693.28399765695974</v>
      </c>
      <c r="E659" s="83">
        <v>669.63633045390134</v>
      </c>
      <c r="F659" s="83">
        <v>540.08051362233334</v>
      </c>
      <c r="G659" s="83">
        <v>444.6427035830618</v>
      </c>
      <c r="H659" s="84">
        <v>439.97701163585572</v>
      </c>
      <c r="I659" s="82" t="s">
        <v>388</v>
      </c>
      <c r="J659" s="83">
        <v>658.48159560760212</v>
      </c>
      <c r="K659" s="83">
        <v>700.06908254556379</v>
      </c>
      <c r="L659" s="83">
        <v>671.09483866730011</v>
      </c>
      <c r="M659" s="83">
        <v>539.55433261345308</v>
      </c>
      <c r="N659" s="83"/>
      <c r="O659" s="84">
        <v>502.19794299579377</v>
      </c>
      <c r="P659" s="65" t="s">
        <v>389</v>
      </c>
      <c r="Q659" s="78">
        <v>628.75</v>
      </c>
      <c r="R659" s="78">
        <v>675.13</v>
      </c>
      <c r="S659" s="78">
        <v>652.91</v>
      </c>
      <c r="T659" s="78">
        <v>506</v>
      </c>
      <c r="U659" s="78"/>
      <c r="V659" s="79"/>
      <c r="W659" s="65" t="s">
        <v>390</v>
      </c>
      <c r="X659" s="78">
        <v>668.33</v>
      </c>
      <c r="Y659" s="78">
        <v>703.14</v>
      </c>
      <c r="Z659" s="78">
        <v>659.03</v>
      </c>
      <c r="AA659" s="78">
        <v>459.57</v>
      </c>
      <c r="AB659" s="78"/>
      <c r="AC659" s="79">
        <v>545.45000000000005</v>
      </c>
      <c r="AD659" s="65" t="s">
        <v>391</v>
      </c>
      <c r="AE659" s="68">
        <v>0.51129972389814904</v>
      </c>
      <c r="AF659" s="78">
        <v>630.94000000000005</v>
      </c>
      <c r="AG659" s="78">
        <v>652.41999999999996</v>
      </c>
      <c r="AH659" s="78">
        <v>657.53</v>
      </c>
      <c r="AI659" s="78"/>
      <c r="AJ659" s="78">
        <v>501.07</v>
      </c>
      <c r="AK659" s="79">
        <v>406.25</v>
      </c>
      <c r="AL659" s="69" t="s">
        <v>392</v>
      </c>
      <c r="AM659" s="70">
        <v>1</v>
      </c>
      <c r="AN659" s="78">
        <v>685.69</v>
      </c>
      <c r="AO659" s="78">
        <v>742.74</v>
      </c>
      <c r="AP659" s="78">
        <v>725.8</v>
      </c>
      <c r="AQ659" s="78">
        <v>683.6</v>
      </c>
      <c r="AR659" s="78"/>
      <c r="AS659" s="79"/>
      <c r="AT659" s="65" t="s">
        <v>393</v>
      </c>
      <c r="AU659" s="68">
        <v>4.0879731828959202E-2</v>
      </c>
      <c r="AV659" s="78">
        <v>638.85</v>
      </c>
      <c r="AW659" s="78">
        <v>700.61</v>
      </c>
      <c r="AX659" s="78">
        <v>624.64</v>
      </c>
      <c r="AY659" s="78">
        <v>384.96</v>
      </c>
      <c r="AZ659" s="78"/>
      <c r="BA659" s="79">
        <v>488.44</v>
      </c>
      <c r="BB659" s="65" t="s">
        <v>394</v>
      </c>
      <c r="BC659" s="78">
        <v>616.09</v>
      </c>
      <c r="BD659" s="78">
        <v>680.86</v>
      </c>
      <c r="BE659" s="78">
        <v>659.83</v>
      </c>
      <c r="BF659" s="78"/>
      <c r="BG659" s="78"/>
      <c r="BH659" s="79">
        <v>523.63</v>
      </c>
      <c r="BI659" s="65" t="s">
        <v>395</v>
      </c>
      <c r="BJ659" s="68">
        <v>0.13424620754463701</v>
      </c>
      <c r="BK659" s="78">
        <v>757.55</v>
      </c>
      <c r="BL659" s="78">
        <v>748.69</v>
      </c>
      <c r="BM659" s="78">
        <v>761.71</v>
      </c>
      <c r="BN659" s="78">
        <v>449.46</v>
      </c>
      <c r="BO659" s="78"/>
      <c r="BP659" s="79"/>
      <c r="BQ659" s="65" t="s">
        <v>396</v>
      </c>
      <c r="BR659" s="68">
        <v>1</v>
      </c>
      <c r="BS659" s="78">
        <v>615.55999999999995</v>
      </c>
      <c r="BT659" s="78">
        <v>638.75</v>
      </c>
      <c r="BU659" s="78">
        <v>676.55</v>
      </c>
      <c r="BV659" s="78"/>
      <c r="BW659" s="78"/>
      <c r="BX659" s="79">
        <v>571.75</v>
      </c>
      <c r="BY659" s="65" t="s">
        <v>397</v>
      </c>
      <c r="BZ659" s="78">
        <v>704.9</v>
      </c>
      <c r="CA659" s="78">
        <v>726.38</v>
      </c>
      <c r="CB659" s="78">
        <v>638.53</v>
      </c>
      <c r="CC659" s="78">
        <v>525.39</v>
      </c>
      <c r="CD659" s="78"/>
      <c r="CE659" s="79">
        <v>563.80999999999995</v>
      </c>
      <c r="CF659" s="65" t="s">
        <v>398</v>
      </c>
      <c r="CG659" s="78">
        <v>667.66</v>
      </c>
      <c r="CH659" s="78">
        <v>744.52</v>
      </c>
      <c r="CI659" s="78">
        <v>703.8</v>
      </c>
      <c r="CJ659" s="78"/>
      <c r="CK659" s="78"/>
      <c r="CL659" s="79"/>
      <c r="CM659" s="65" t="s">
        <v>399</v>
      </c>
      <c r="CN659" s="78">
        <v>650.54</v>
      </c>
      <c r="CO659" s="78">
        <v>666.33</v>
      </c>
      <c r="CP659" s="78">
        <v>679.19</v>
      </c>
      <c r="CQ659" s="78">
        <v>505.04</v>
      </c>
      <c r="CR659" s="78"/>
      <c r="CS659" s="79">
        <v>661.17</v>
      </c>
      <c r="CT659" s="65" t="s">
        <v>400</v>
      </c>
      <c r="CU659" s="78">
        <v>679.78</v>
      </c>
      <c r="CV659" s="78">
        <v>731.97</v>
      </c>
      <c r="CW659" s="78">
        <v>663.1</v>
      </c>
      <c r="CX659" s="78">
        <v>545.37</v>
      </c>
      <c r="CY659" s="78"/>
      <c r="CZ659" s="79"/>
      <c r="DA659" s="82"/>
      <c r="DB659" s="68"/>
      <c r="DC659" s="78"/>
      <c r="DD659" s="78"/>
      <c r="DE659" s="78"/>
      <c r="DF659" s="78"/>
      <c r="DG659" s="78"/>
      <c r="DH659" s="79"/>
      <c r="DI659" s="65" t="s">
        <v>402</v>
      </c>
      <c r="DJ659" s="68">
        <v>3.6020459621064799E-3</v>
      </c>
      <c r="DK659" s="78">
        <v>651.29999999999995</v>
      </c>
      <c r="DL659" s="78">
        <v>696.93</v>
      </c>
      <c r="DM659" s="78">
        <v>696.93</v>
      </c>
      <c r="DN659" s="78">
        <v>486.55</v>
      </c>
      <c r="DO659" s="78"/>
      <c r="DP659" s="79">
        <v>529.91</v>
      </c>
      <c r="DQ659" s="65" t="s">
        <v>403</v>
      </c>
      <c r="DR659" s="78">
        <v>687.21</v>
      </c>
      <c r="DS659" s="78">
        <v>712.62</v>
      </c>
      <c r="DT659" s="78">
        <v>790.34</v>
      </c>
      <c r="DU659" s="78">
        <v>723.55</v>
      </c>
      <c r="DV659" s="78"/>
      <c r="DW659" s="79"/>
      <c r="DX659" s="65" t="s">
        <v>404</v>
      </c>
      <c r="DY659" s="78">
        <v>699.62</v>
      </c>
      <c r="DZ659" s="78">
        <v>735.52</v>
      </c>
      <c r="EA659" s="78">
        <v>731.08</v>
      </c>
      <c r="EB659" s="78">
        <v>542.84</v>
      </c>
      <c r="EC659" s="78"/>
      <c r="ED659" s="79">
        <v>482.95</v>
      </c>
      <c r="EE659" s="65" t="s">
        <v>405</v>
      </c>
      <c r="EF659" s="68">
        <v>0.28962001853568098</v>
      </c>
      <c r="EG659" s="78">
        <v>663.44</v>
      </c>
      <c r="EH659" s="78">
        <v>723.18</v>
      </c>
      <c r="EI659" s="78">
        <v>627.51</v>
      </c>
      <c r="EJ659" s="78"/>
      <c r="EK659" s="78">
        <v>463.23</v>
      </c>
      <c r="EL659" s="79">
        <v>360.19</v>
      </c>
      <c r="EM659" s="65" t="s">
        <v>406</v>
      </c>
      <c r="EN659" s="78">
        <v>678.32</v>
      </c>
      <c r="EO659" s="78">
        <v>707.33</v>
      </c>
      <c r="EP659" s="78">
        <v>657.37</v>
      </c>
      <c r="EQ659" s="78"/>
      <c r="ER659" s="78"/>
      <c r="ES659" s="79">
        <v>499.43</v>
      </c>
      <c r="ET659" s="65" t="s">
        <v>407</v>
      </c>
      <c r="EU659" s="68">
        <v>1.40984068800226</v>
      </c>
      <c r="EV659" s="78">
        <v>633.75</v>
      </c>
      <c r="EW659" s="78">
        <v>676.62</v>
      </c>
      <c r="EX659" s="78">
        <v>676.62</v>
      </c>
      <c r="EY659" s="78"/>
      <c r="EZ659" s="78"/>
      <c r="FA659" s="79">
        <v>342.3</v>
      </c>
      <c r="FB659" s="65" t="s">
        <v>408</v>
      </c>
      <c r="FC659" s="78">
        <v>717.06</v>
      </c>
      <c r="FD659" s="78">
        <v>710.82</v>
      </c>
      <c r="FE659" s="78">
        <v>688.42</v>
      </c>
      <c r="FF659" s="78">
        <v>684</v>
      </c>
      <c r="FG659" s="78"/>
      <c r="FH659" s="79"/>
      <c r="FI659" s="65" t="s">
        <v>409</v>
      </c>
      <c r="FJ659" s="78">
        <v>673.31</v>
      </c>
      <c r="FK659" s="78">
        <v>694.03</v>
      </c>
      <c r="FL659" s="78">
        <v>420.24</v>
      </c>
      <c r="FM659" s="78">
        <v>450.11</v>
      </c>
      <c r="FN659" s="78"/>
      <c r="FO659" s="79">
        <v>486.53</v>
      </c>
      <c r="FP659" s="65" t="s">
        <v>410</v>
      </c>
      <c r="FQ659" s="68">
        <v>0.23777820049457901</v>
      </c>
      <c r="FR659" s="78">
        <v>571.46</v>
      </c>
      <c r="FS659" s="78">
        <v>649.73</v>
      </c>
      <c r="FT659" s="78">
        <v>638.9</v>
      </c>
      <c r="FU659" s="78">
        <v>516.96</v>
      </c>
      <c r="FV659" s="78">
        <v>443.88</v>
      </c>
      <c r="FW659" s="79">
        <v>368.1</v>
      </c>
      <c r="FX659" s="65" t="s">
        <v>411</v>
      </c>
      <c r="FY659" s="78">
        <v>686.97</v>
      </c>
      <c r="FZ659" s="78">
        <v>739.66</v>
      </c>
      <c r="GA659" s="78">
        <v>690.11</v>
      </c>
      <c r="GB659" s="78">
        <v>643.99</v>
      </c>
      <c r="GC659" s="78"/>
      <c r="GD659" s="79">
        <v>559.01</v>
      </c>
      <c r="GE659" s="65" t="s">
        <v>412</v>
      </c>
      <c r="GF659" s="68">
        <v>0.235443693640666</v>
      </c>
      <c r="GG659" s="78">
        <v>647.05999999999995</v>
      </c>
      <c r="GH659" s="78">
        <v>692.03</v>
      </c>
      <c r="GI659" s="78">
        <v>583.9</v>
      </c>
      <c r="GJ659" s="78">
        <v>588.6</v>
      </c>
      <c r="GK659" s="78"/>
      <c r="GL659" s="79">
        <v>441.46</v>
      </c>
      <c r="GM659" s="65" t="s">
        <v>413</v>
      </c>
      <c r="GN659" s="68">
        <v>0.109920307776862</v>
      </c>
      <c r="GO659" s="78">
        <v>657.76</v>
      </c>
      <c r="GP659" s="78">
        <v>695.91</v>
      </c>
      <c r="GQ659" s="78">
        <v>641.85</v>
      </c>
      <c r="GR659" s="78">
        <v>578.84</v>
      </c>
      <c r="GS659" s="78"/>
      <c r="GT659" s="79"/>
      <c r="GU659" s="65" t="s">
        <v>414</v>
      </c>
      <c r="GV659" s="68">
        <v>1</v>
      </c>
      <c r="GW659" s="78">
        <v>626.05999999999995</v>
      </c>
      <c r="GX659" s="78">
        <v>650.47</v>
      </c>
      <c r="GY659" s="78">
        <v>608.79</v>
      </c>
      <c r="GZ659" s="78">
        <v>518</v>
      </c>
      <c r="HA659" s="78"/>
      <c r="HB659" s="79">
        <v>550.6</v>
      </c>
      <c r="HC659" s="65" t="s">
        <v>415</v>
      </c>
      <c r="HD659" s="68">
        <v>1</v>
      </c>
      <c r="HE659" s="78">
        <v>643.25</v>
      </c>
      <c r="HF659" s="78">
        <v>707.37</v>
      </c>
      <c r="HG659" s="78">
        <v>790.29</v>
      </c>
      <c r="HH659" s="78">
        <v>480</v>
      </c>
      <c r="HI659" s="78">
        <v>473.36</v>
      </c>
      <c r="HJ659" s="79">
        <v>391.33</v>
      </c>
      <c r="HK659" s="85" t="s">
        <v>416</v>
      </c>
      <c r="HL659" s="68">
        <v>1.1427265455376501</v>
      </c>
      <c r="HM659" s="78">
        <v>619.72</v>
      </c>
      <c r="HN659" s="78">
        <v>661.03</v>
      </c>
      <c r="HO659" s="78">
        <v>622.87</v>
      </c>
      <c r="HP659" s="78"/>
      <c r="HQ659" s="78"/>
      <c r="HR659" s="79"/>
    </row>
    <row r="660" spans="1:226" x14ac:dyDescent="0.25">
      <c r="A660" s="81">
        <v>40784</v>
      </c>
      <c r="B660" s="82" t="s">
        <v>387</v>
      </c>
      <c r="C660" s="83">
        <v>635.91250946378261</v>
      </c>
      <c r="D660" s="83">
        <v>682.43106511691417</v>
      </c>
      <c r="E660" s="83">
        <v>657.08695613639759</v>
      </c>
      <c r="F660" s="83">
        <v>528.52342321568403</v>
      </c>
      <c r="G660" s="83">
        <v>446.89946486738017</v>
      </c>
      <c r="H660" s="84">
        <v>439.24019597532288</v>
      </c>
      <c r="I660" s="82" t="s">
        <v>388</v>
      </c>
      <c r="J660" s="83">
        <v>643.90526505732123</v>
      </c>
      <c r="K660" s="83">
        <v>686.23327977435963</v>
      </c>
      <c r="L660" s="83">
        <v>658.11338792324193</v>
      </c>
      <c r="M660" s="83">
        <v>528.41230566982131</v>
      </c>
      <c r="N660" s="83"/>
      <c r="O660" s="84">
        <v>498.99296546395851</v>
      </c>
      <c r="P660" s="65" t="s">
        <v>389</v>
      </c>
      <c r="Q660" s="78">
        <v>601.25</v>
      </c>
      <c r="R660" s="78">
        <v>655.13</v>
      </c>
      <c r="S660" s="78">
        <v>644.91</v>
      </c>
      <c r="T660" s="78">
        <v>490</v>
      </c>
      <c r="U660" s="78"/>
      <c r="V660" s="79"/>
      <c r="W660" s="65" t="s">
        <v>390</v>
      </c>
      <c r="X660" s="78">
        <v>658.25</v>
      </c>
      <c r="Y660" s="78">
        <v>695.37</v>
      </c>
      <c r="Z660" s="78">
        <v>632.25</v>
      </c>
      <c r="AA660" s="78">
        <v>446.06</v>
      </c>
      <c r="AB660" s="78"/>
      <c r="AC660" s="79">
        <v>531.4</v>
      </c>
      <c r="AD660" s="65" t="s">
        <v>391</v>
      </c>
      <c r="AE660" s="68">
        <v>0.51129972389814904</v>
      </c>
      <c r="AF660" s="78">
        <v>617.65</v>
      </c>
      <c r="AG660" s="78">
        <v>643.73</v>
      </c>
      <c r="AH660" s="78">
        <v>648.84</v>
      </c>
      <c r="AI660" s="78"/>
      <c r="AJ660" s="78">
        <v>501.07</v>
      </c>
      <c r="AK660" s="79">
        <v>406.25</v>
      </c>
      <c r="AL660" s="69" t="s">
        <v>392</v>
      </c>
      <c r="AM660" s="70">
        <v>1</v>
      </c>
      <c r="AN660" s="78">
        <v>687.3</v>
      </c>
      <c r="AO660" s="78">
        <v>744.05</v>
      </c>
      <c r="AP660" s="78">
        <v>725.43</v>
      </c>
      <c r="AQ660" s="78">
        <v>683.6</v>
      </c>
      <c r="AR660" s="78"/>
      <c r="AS660" s="79"/>
      <c r="AT660" s="65" t="s">
        <v>393</v>
      </c>
      <c r="AU660" s="68">
        <v>4.1454213820834897E-2</v>
      </c>
      <c r="AV660" s="78">
        <v>652.39</v>
      </c>
      <c r="AW660" s="78">
        <v>716.64</v>
      </c>
      <c r="AX660" s="78">
        <v>624.47</v>
      </c>
      <c r="AY660" s="78">
        <v>390.37</v>
      </c>
      <c r="AZ660" s="78"/>
      <c r="BA660" s="79">
        <v>487.85</v>
      </c>
      <c r="BB660" s="65" t="s">
        <v>394</v>
      </c>
      <c r="BC660" s="78">
        <v>604.32000000000005</v>
      </c>
      <c r="BD660" s="78">
        <v>664.05</v>
      </c>
      <c r="BE660" s="78">
        <v>648.61</v>
      </c>
      <c r="BF660" s="78"/>
      <c r="BG660" s="78"/>
      <c r="BH660" s="79">
        <v>518.59</v>
      </c>
      <c r="BI660" s="65" t="s">
        <v>395</v>
      </c>
      <c r="BJ660" s="68">
        <v>0.13421377570193799</v>
      </c>
      <c r="BK660" s="78">
        <v>721.94</v>
      </c>
      <c r="BL660" s="78">
        <v>732.4</v>
      </c>
      <c r="BM660" s="78">
        <v>745.42</v>
      </c>
      <c r="BN660" s="78">
        <v>435.93</v>
      </c>
      <c r="BO660" s="78"/>
      <c r="BP660" s="79"/>
      <c r="BQ660" s="65" t="s">
        <v>396</v>
      </c>
      <c r="BR660" s="68">
        <v>1</v>
      </c>
      <c r="BS660" s="78">
        <v>615.55999999999995</v>
      </c>
      <c r="BT660" s="78">
        <v>639.58000000000004</v>
      </c>
      <c r="BU660" s="78">
        <v>654.04999999999995</v>
      </c>
      <c r="BV660" s="78"/>
      <c r="BW660" s="78"/>
      <c r="BX660" s="79">
        <v>571.75</v>
      </c>
      <c r="BY660" s="65" t="s">
        <v>397</v>
      </c>
      <c r="BZ660" s="78">
        <v>675.5</v>
      </c>
      <c r="CA660" s="78">
        <v>707.93</v>
      </c>
      <c r="CB660" s="78">
        <v>636.32000000000005</v>
      </c>
      <c r="CC660" s="78">
        <v>517.66999999999996</v>
      </c>
      <c r="CD660" s="78"/>
      <c r="CE660" s="79">
        <v>568.76</v>
      </c>
      <c r="CF660" s="65" t="s">
        <v>398</v>
      </c>
      <c r="CG660" s="78">
        <v>661.15</v>
      </c>
      <c r="CH660" s="78">
        <v>743.7</v>
      </c>
      <c r="CI660" s="78">
        <v>691.61</v>
      </c>
      <c r="CJ660" s="78"/>
      <c r="CK660" s="78"/>
      <c r="CL660" s="79"/>
      <c r="CM660" s="65" t="s">
        <v>399</v>
      </c>
      <c r="CN660" s="78">
        <v>630.47</v>
      </c>
      <c r="CO660" s="78">
        <v>651.36</v>
      </c>
      <c r="CP660" s="78">
        <v>666.73</v>
      </c>
      <c r="CQ660" s="78">
        <v>491.77</v>
      </c>
      <c r="CR660" s="78"/>
      <c r="CS660" s="79">
        <v>662.59</v>
      </c>
      <c r="CT660" s="65" t="s">
        <v>400</v>
      </c>
      <c r="CU660" s="78">
        <v>672.97</v>
      </c>
      <c r="CV660" s="78">
        <v>724.18</v>
      </c>
      <c r="CW660" s="78">
        <v>644.98</v>
      </c>
      <c r="CX660" s="78">
        <v>529.17999999999995</v>
      </c>
      <c r="CY660" s="78"/>
      <c r="CZ660" s="79"/>
      <c r="DA660" s="82"/>
      <c r="DB660" s="68"/>
      <c r="DC660" s="78"/>
      <c r="DD660" s="78"/>
      <c r="DE660" s="78"/>
      <c r="DF660" s="78"/>
      <c r="DG660" s="78"/>
      <c r="DH660" s="79"/>
      <c r="DI660" s="65" t="s">
        <v>402</v>
      </c>
      <c r="DJ660" s="68">
        <v>3.6690515501742798E-3</v>
      </c>
      <c r="DK660" s="78">
        <v>664.06</v>
      </c>
      <c r="DL660" s="78">
        <v>710</v>
      </c>
      <c r="DM660" s="78">
        <v>710</v>
      </c>
      <c r="DN660" s="78">
        <v>513.83000000000004</v>
      </c>
      <c r="DO660" s="78"/>
      <c r="DP660" s="79">
        <v>542.71</v>
      </c>
      <c r="DQ660" s="65" t="s">
        <v>403</v>
      </c>
      <c r="DR660" s="78">
        <v>668.2</v>
      </c>
      <c r="DS660" s="78">
        <v>696.92</v>
      </c>
      <c r="DT660" s="78">
        <v>771.13</v>
      </c>
      <c r="DU660" s="78">
        <v>710.09</v>
      </c>
      <c r="DV660" s="78"/>
      <c r="DW660" s="79"/>
      <c r="DX660" s="65" t="s">
        <v>404</v>
      </c>
      <c r="DY660" s="78">
        <v>693.39</v>
      </c>
      <c r="DZ660" s="78">
        <v>729.16</v>
      </c>
      <c r="EA660" s="78">
        <v>721.35</v>
      </c>
      <c r="EB660" s="78">
        <v>526.16999999999996</v>
      </c>
      <c r="EC660" s="78"/>
      <c r="ED660" s="79">
        <v>478.9</v>
      </c>
      <c r="EE660" s="65" t="s">
        <v>405</v>
      </c>
      <c r="EF660" s="68">
        <v>0.28962001853568098</v>
      </c>
      <c r="EG660" s="78">
        <v>663.95</v>
      </c>
      <c r="EH660" s="78">
        <v>706.87</v>
      </c>
      <c r="EI660" s="78">
        <v>611.71</v>
      </c>
      <c r="EJ660" s="78"/>
      <c r="EK660" s="78">
        <v>447.85</v>
      </c>
      <c r="EL660" s="79">
        <v>360.75</v>
      </c>
      <c r="EM660" s="65" t="s">
        <v>406</v>
      </c>
      <c r="EN660" s="78">
        <v>657.26</v>
      </c>
      <c r="EO660" s="78">
        <v>686.9</v>
      </c>
      <c r="EP660" s="78">
        <v>633.57000000000005</v>
      </c>
      <c r="EQ660" s="78"/>
      <c r="ER660" s="78"/>
      <c r="ES660" s="79">
        <v>499.38</v>
      </c>
      <c r="ET660" s="65" t="s">
        <v>407</v>
      </c>
      <c r="EU660" s="68">
        <v>1.40984068800226</v>
      </c>
      <c r="EV660" s="78">
        <v>649.94000000000005</v>
      </c>
      <c r="EW660" s="78">
        <v>704.37</v>
      </c>
      <c r="EX660" s="78">
        <v>704.37</v>
      </c>
      <c r="EY660" s="78"/>
      <c r="EZ660" s="78"/>
      <c r="FA660" s="79">
        <v>345.76</v>
      </c>
      <c r="FB660" s="65" t="s">
        <v>408</v>
      </c>
      <c r="FC660" s="78">
        <v>742.48</v>
      </c>
      <c r="FD660" s="78">
        <v>744.72</v>
      </c>
      <c r="FE660" s="78">
        <v>688.42</v>
      </c>
      <c r="FF660" s="78">
        <v>684</v>
      </c>
      <c r="FG660" s="78"/>
      <c r="FH660" s="79"/>
      <c r="FI660" s="65" t="s">
        <v>409</v>
      </c>
      <c r="FJ660" s="78">
        <v>643.9</v>
      </c>
      <c r="FK660" s="78">
        <v>677.22</v>
      </c>
      <c r="FL660" s="78">
        <v>418.56</v>
      </c>
      <c r="FM660" s="78">
        <v>446.11</v>
      </c>
      <c r="FN660" s="78"/>
      <c r="FO660" s="79">
        <v>488.21</v>
      </c>
      <c r="FP660" s="65" t="s">
        <v>410</v>
      </c>
      <c r="FQ660" s="68">
        <v>0.24060439824839999</v>
      </c>
      <c r="FR660" s="78">
        <v>578.08000000000004</v>
      </c>
      <c r="FS660" s="78">
        <v>658.59</v>
      </c>
      <c r="FT660" s="78">
        <v>634.01</v>
      </c>
      <c r="FU660" s="78">
        <v>519.16999999999996</v>
      </c>
      <c r="FV660" s="78">
        <v>446.5</v>
      </c>
      <c r="FW660" s="79">
        <v>372.3</v>
      </c>
      <c r="FX660" s="65" t="s">
        <v>411</v>
      </c>
      <c r="FY660" s="78">
        <v>666.64</v>
      </c>
      <c r="FZ660" s="78">
        <v>725.83</v>
      </c>
      <c r="GA660" s="78">
        <v>682.15</v>
      </c>
      <c r="GB660" s="78">
        <v>641.34</v>
      </c>
      <c r="GC660" s="78"/>
      <c r="GD660" s="79">
        <v>559.01</v>
      </c>
      <c r="GE660" s="65" t="s">
        <v>412</v>
      </c>
      <c r="GF660" s="68">
        <v>0.23593808984522499</v>
      </c>
      <c r="GG660" s="78">
        <v>638.45000000000005</v>
      </c>
      <c r="GH660" s="78">
        <v>691.7</v>
      </c>
      <c r="GI660" s="78">
        <v>582.61</v>
      </c>
      <c r="GJ660" s="78">
        <v>589.84</v>
      </c>
      <c r="GK660" s="78"/>
      <c r="GL660" s="79">
        <v>419.97</v>
      </c>
      <c r="GM660" s="65" t="s">
        <v>413</v>
      </c>
      <c r="GN660" s="68">
        <v>0.109700845793521</v>
      </c>
      <c r="GO660" s="78">
        <v>630.12</v>
      </c>
      <c r="GP660" s="78">
        <v>676.96</v>
      </c>
      <c r="GQ660" s="78">
        <v>623.19000000000005</v>
      </c>
      <c r="GR660" s="78">
        <v>554.76</v>
      </c>
      <c r="GS660" s="78"/>
      <c r="GT660" s="79"/>
      <c r="GU660" s="65" t="s">
        <v>414</v>
      </c>
      <c r="GV660" s="68">
        <v>1</v>
      </c>
      <c r="GW660" s="78">
        <v>626.05999999999995</v>
      </c>
      <c r="GX660" s="78">
        <v>650.47</v>
      </c>
      <c r="GY660" s="78">
        <v>608.79</v>
      </c>
      <c r="GZ660" s="78">
        <v>547</v>
      </c>
      <c r="HA660" s="78"/>
      <c r="HB660" s="79">
        <v>550.6</v>
      </c>
      <c r="HC660" s="65" t="s">
        <v>415</v>
      </c>
      <c r="HD660" s="68">
        <v>1</v>
      </c>
      <c r="HE660" s="78">
        <v>643.25</v>
      </c>
      <c r="HF660" s="78">
        <v>706.54</v>
      </c>
      <c r="HG660" s="78">
        <v>790.29</v>
      </c>
      <c r="HH660" s="78">
        <v>480</v>
      </c>
      <c r="HI660" s="78">
        <v>473.36</v>
      </c>
      <c r="HJ660" s="79">
        <v>392.17</v>
      </c>
      <c r="HK660" s="85" t="s">
        <v>416</v>
      </c>
      <c r="HL660" s="68">
        <v>1.13045444268596</v>
      </c>
      <c r="HM660" s="78">
        <v>610.24</v>
      </c>
      <c r="HN660" s="78">
        <v>651.66</v>
      </c>
      <c r="HO660" s="78">
        <v>606.77</v>
      </c>
      <c r="HP660" s="78"/>
      <c r="HQ660" s="78"/>
      <c r="HR660" s="79"/>
    </row>
    <row r="661" spans="1:226" x14ac:dyDescent="0.25">
      <c r="A661" s="81">
        <v>40777</v>
      </c>
      <c r="B661" s="82" t="s">
        <v>387</v>
      </c>
      <c r="C661" s="83">
        <v>634.84283262556619</v>
      </c>
      <c r="D661" s="83">
        <v>681.36957266980369</v>
      </c>
      <c r="E661" s="83">
        <v>651.1296953592738</v>
      </c>
      <c r="F661" s="83">
        <v>529.58091396158818</v>
      </c>
      <c r="G661" s="83">
        <v>454.41962308050256</v>
      </c>
      <c r="H661" s="84">
        <v>439.74074423408427</v>
      </c>
      <c r="I661" s="82" t="s">
        <v>388</v>
      </c>
      <c r="J661" s="83">
        <v>639.67246271651004</v>
      </c>
      <c r="K661" s="83">
        <v>683.07206363395744</v>
      </c>
      <c r="L661" s="83">
        <v>652.33828275513849</v>
      </c>
      <c r="M661" s="83">
        <v>530.04318585684246</v>
      </c>
      <c r="N661" s="83"/>
      <c r="O661" s="84">
        <v>499.92800534233623</v>
      </c>
      <c r="P661" s="65" t="s">
        <v>389</v>
      </c>
      <c r="Q661" s="78">
        <v>600.41</v>
      </c>
      <c r="R661" s="78">
        <v>653.46</v>
      </c>
      <c r="S661" s="78">
        <v>632.02</v>
      </c>
      <c r="T661" s="78">
        <v>495</v>
      </c>
      <c r="U661" s="78"/>
      <c r="V661" s="79"/>
      <c r="W661" s="65" t="s">
        <v>390</v>
      </c>
      <c r="X661" s="78">
        <v>654.78</v>
      </c>
      <c r="Y661" s="78">
        <v>690.83</v>
      </c>
      <c r="Z661" s="78">
        <v>632.25</v>
      </c>
      <c r="AA661" s="78">
        <v>455.87</v>
      </c>
      <c r="AB661" s="78"/>
      <c r="AC661" s="79">
        <v>531.4</v>
      </c>
      <c r="AD661" s="65" t="s">
        <v>391</v>
      </c>
      <c r="AE661" s="68">
        <v>0.51129972389814904</v>
      </c>
      <c r="AF661" s="78">
        <v>613.55999999999995</v>
      </c>
      <c r="AG661" s="78">
        <v>639.64</v>
      </c>
      <c r="AH661" s="78">
        <v>644.75</v>
      </c>
      <c r="AI661" s="78"/>
      <c r="AJ661" s="78">
        <v>490.85</v>
      </c>
      <c r="AK661" s="79">
        <v>406.25</v>
      </c>
      <c r="AL661" s="69" t="s">
        <v>392</v>
      </c>
      <c r="AM661" s="70">
        <v>1</v>
      </c>
      <c r="AN661" s="78">
        <v>698.57</v>
      </c>
      <c r="AO661" s="78">
        <v>755.98</v>
      </c>
      <c r="AP661" s="78">
        <v>725.66</v>
      </c>
      <c r="AQ661" s="78">
        <v>683.6</v>
      </c>
      <c r="AR661" s="78"/>
      <c r="AS661" s="79"/>
      <c r="AT661" s="65" t="s">
        <v>393</v>
      </c>
      <c r="AU661" s="68">
        <v>4.0827991671089699E-2</v>
      </c>
      <c r="AV661" s="78">
        <v>648.11</v>
      </c>
      <c r="AW661" s="78">
        <v>709.86</v>
      </c>
      <c r="AX661" s="78">
        <v>614.97</v>
      </c>
      <c r="AY661" s="78">
        <v>391.05</v>
      </c>
      <c r="AZ661" s="78"/>
      <c r="BA661" s="79">
        <v>488.44</v>
      </c>
      <c r="BB661" s="65" t="s">
        <v>394</v>
      </c>
      <c r="BC661" s="78">
        <v>594.24</v>
      </c>
      <c r="BD661" s="78">
        <v>651.45000000000005</v>
      </c>
      <c r="BE661" s="78">
        <v>643.38</v>
      </c>
      <c r="BF661" s="78"/>
      <c r="BG661" s="78"/>
      <c r="BH661" s="79">
        <v>518.59</v>
      </c>
      <c r="BI661" s="65" t="s">
        <v>395</v>
      </c>
      <c r="BJ661" s="68">
        <v>0.13425702164223199</v>
      </c>
      <c r="BK661" s="78">
        <v>707.13</v>
      </c>
      <c r="BL661" s="78">
        <v>715.46</v>
      </c>
      <c r="BM661" s="78">
        <v>728.48</v>
      </c>
      <c r="BN661" s="78">
        <v>433.38</v>
      </c>
      <c r="BO661" s="78"/>
      <c r="BP661" s="79"/>
      <c r="BQ661" s="65" t="s">
        <v>396</v>
      </c>
      <c r="BR661" s="68">
        <v>1</v>
      </c>
      <c r="BS661" s="78">
        <v>614.73</v>
      </c>
      <c r="BT661" s="78">
        <v>638.75</v>
      </c>
      <c r="BU661" s="78">
        <v>652.38</v>
      </c>
      <c r="BV661" s="78"/>
      <c r="BW661" s="78"/>
      <c r="BX661" s="79">
        <v>571.75</v>
      </c>
      <c r="BY661" s="65" t="s">
        <v>397</v>
      </c>
      <c r="BZ661" s="78">
        <v>668.61</v>
      </c>
      <c r="CA661" s="78">
        <v>704.3</v>
      </c>
      <c r="CB661" s="78">
        <v>630.5</v>
      </c>
      <c r="CC661" s="78">
        <v>524.71</v>
      </c>
      <c r="CD661" s="78"/>
      <c r="CE661" s="79">
        <v>568.76</v>
      </c>
      <c r="CF661" s="65" t="s">
        <v>398</v>
      </c>
      <c r="CG661" s="78">
        <v>667.66</v>
      </c>
      <c r="CH661" s="78">
        <v>746.14</v>
      </c>
      <c r="CI661" s="78">
        <v>676.97</v>
      </c>
      <c r="CJ661" s="78"/>
      <c r="CK661" s="78"/>
      <c r="CL661" s="79"/>
      <c r="CM661" s="65" t="s">
        <v>399</v>
      </c>
      <c r="CN661" s="78">
        <v>630.29999999999995</v>
      </c>
      <c r="CO661" s="78">
        <v>652.11</v>
      </c>
      <c r="CP661" s="78">
        <v>657.95</v>
      </c>
      <c r="CQ661" s="78">
        <v>483.9</v>
      </c>
      <c r="CR661" s="78"/>
      <c r="CS661" s="79">
        <v>661.76</v>
      </c>
      <c r="CT661" s="65" t="s">
        <v>400</v>
      </c>
      <c r="CU661" s="78">
        <v>674.63</v>
      </c>
      <c r="CV661" s="78">
        <v>724.58</v>
      </c>
      <c r="CW661" s="78">
        <v>644.55999999999995</v>
      </c>
      <c r="CX661" s="78">
        <v>535.91</v>
      </c>
      <c r="CY661" s="78"/>
      <c r="CZ661" s="79"/>
      <c r="DA661" s="82"/>
      <c r="DB661" s="68"/>
      <c r="DC661" s="78"/>
      <c r="DD661" s="78"/>
      <c r="DE661" s="78"/>
      <c r="DF661" s="78"/>
      <c r="DG661" s="78"/>
      <c r="DH661" s="79"/>
      <c r="DI661" s="65" t="s">
        <v>402</v>
      </c>
      <c r="DJ661" s="68">
        <v>3.6652860755782002E-3</v>
      </c>
      <c r="DK661" s="78">
        <v>663.73</v>
      </c>
      <c r="DL661" s="78">
        <v>709.67</v>
      </c>
      <c r="DM661" s="78">
        <v>709.67</v>
      </c>
      <c r="DN661" s="78">
        <v>519.76</v>
      </c>
      <c r="DO661" s="78"/>
      <c r="DP661" s="79">
        <v>542.02</v>
      </c>
      <c r="DQ661" s="65" t="s">
        <v>403</v>
      </c>
      <c r="DR661" s="78">
        <v>668.2</v>
      </c>
      <c r="DS661" s="78">
        <v>696.92</v>
      </c>
      <c r="DT661" s="78">
        <v>760.74</v>
      </c>
      <c r="DU661" s="78">
        <v>705.44</v>
      </c>
      <c r="DV661" s="78"/>
      <c r="DW661" s="79"/>
      <c r="DX661" s="65" t="s">
        <v>404</v>
      </c>
      <c r="DY661" s="78">
        <v>694.17</v>
      </c>
      <c r="DZ661" s="78">
        <v>730.02</v>
      </c>
      <c r="EA661" s="78">
        <v>712.51</v>
      </c>
      <c r="EB661" s="78">
        <v>519.79999999999995</v>
      </c>
      <c r="EC661" s="78"/>
      <c r="ED661" s="79">
        <v>480.45</v>
      </c>
      <c r="EE661" s="65" t="s">
        <v>405</v>
      </c>
      <c r="EF661" s="68">
        <v>0.28962001853568098</v>
      </c>
      <c r="EG661" s="78">
        <v>663.4</v>
      </c>
      <c r="EH661" s="78">
        <v>705.85</v>
      </c>
      <c r="EI661" s="78">
        <v>599.51</v>
      </c>
      <c r="EJ661" s="78"/>
      <c r="EK661" s="78">
        <v>441.43</v>
      </c>
      <c r="EL661" s="79">
        <v>370.78</v>
      </c>
      <c r="EM661" s="65" t="s">
        <v>406</v>
      </c>
      <c r="EN661" s="78">
        <v>640.96</v>
      </c>
      <c r="EO661" s="78">
        <v>686.9</v>
      </c>
      <c r="EP661" s="78">
        <v>633.57000000000005</v>
      </c>
      <c r="EQ661" s="78"/>
      <c r="ER661" s="78"/>
      <c r="ES661" s="79">
        <v>499.38</v>
      </c>
      <c r="ET661" s="65" t="s">
        <v>407</v>
      </c>
      <c r="EU661" s="68">
        <v>1.4094432699083901</v>
      </c>
      <c r="EV661" s="78">
        <v>649.75</v>
      </c>
      <c r="EW661" s="78">
        <v>704.17</v>
      </c>
      <c r="EX661" s="78">
        <v>704.17</v>
      </c>
      <c r="EY661" s="78"/>
      <c r="EZ661" s="78"/>
      <c r="FA661" s="79">
        <v>345.67</v>
      </c>
      <c r="FB661" s="65" t="s">
        <v>408</v>
      </c>
      <c r="FC661" s="78">
        <v>742.48</v>
      </c>
      <c r="FD661" s="78">
        <v>744.72</v>
      </c>
      <c r="FE661" s="78">
        <v>688.42</v>
      </c>
      <c r="FF661" s="78">
        <v>684</v>
      </c>
      <c r="FG661" s="78"/>
      <c r="FH661" s="79"/>
      <c r="FI661" s="65" t="s">
        <v>409</v>
      </c>
      <c r="FJ661" s="78">
        <v>632.97</v>
      </c>
      <c r="FK661" s="78">
        <v>671.34</v>
      </c>
      <c r="FL661" s="78">
        <v>414.36</v>
      </c>
      <c r="FM661" s="78">
        <v>447.11</v>
      </c>
      <c r="FN661" s="78"/>
      <c r="FO661" s="79">
        <v>489.05</v>
      </c>
      <c r="FP661" s="65" t="s">
        <v>410</v>
      </c>
      <c r="FQ661" s="68">
        <v>0.23906287353573999</v>
      </c>
      <c r="FR661" s="78">
        <v>591.27</v>
      </c>
      <c r="FS661" s="78">
        <v>662.87</v>
      </c>
      <c r="FT661" s="78">
        <v>621.69000000000005</v>
      </c>
      <c r="FU661" s="78">
        <v>515.98</v>
      </c>
      <c r="FV661" s="78">
        <v>454.39</v>
      </c>
      <c r="FW661" s="79">
        <v>370.45</v>
      </c>
      <c r="FX661" s="65" t="s">
        <v>411</v>
      </c>
      <c r="FY661" s="78">
        <v>665.02</v>
      </c>
      <c r="FZ661" s="78">
        <v>725.02</v>
      </c>
      <c r="GA661" s="78">
        <v>681.26</v>
      </c>
      <c r="GB661" s="78">
        <v>632.49</v>
      </c>
      <c r="GC661" s="78"/>
      <c r="GD661" s="79">
        <v>559.01</v>
      </c>
      <c r="GE661" s="65" t="s">
        <v>412</v>
      </c>
      <c r="GF661" s="68">
        <v>0.234549079394863</v>
      </c>
      <c r="GG661" s="78">
        <v>647.74</v>
      </c>
      <c r="GH661" s="78">
        <v>699.29</v>
      </c>
      <c r="GI661" s="78">
        <v>574.65</v>
      </c>
      <c r="GJ661" s="78">
        <v>581.67999999999995</v>
      </c>
      <c r="GK661" s="78"/>
      <c r="GL661" s="79">
        <v>427.58</v>
      </c>
      <c r="GM661" s="65" t="s">
        <v>413</v>
      </c>
      <c r="GN661" s="68">
        <v>0.109405599378576</v>
      </c>
      <c r="GO661" s="78">
        <v>619.66999999999996</v>
      </c>
      <c r="GP661" s="78">
        <v>683.89</v>
      </c>
      <c r="GQ661" s="78">
        <v>620.72</v>
      </c>
      <c r="GR661" s="78">
        <v>554.69000000000005</v>
      </c>
      <c r="GS661" s="78"/>
      <c r="GT661" s="79"/>
      <c r="GU661" s="65" t="s">
        <v>414</v>
      </c>
      <c r="GV661" s="68">
        <v>1</v>
      </c>
      <c r="GW661" s="78">
        <v>657.76</v>
      </c>
      <c r="GX661" s="78">
        <v>683.43</v>
      </c>
      <c r="GY661" s="78">
        <v>637.73</v>
      </c>
      <c r="GZ661" s="78">
        <v>547</v>
      </c>
      <c r="HA661" s="78"/>
      <c r="HB661" s="79">
        <v>550.6</v>
      </c>
      <c r="HC661" s="65" t="s">
        <v>415</v>
      </c>
      <c r="HD661" s="68">
        <v>1</v>
      </c>
      <c r="HE661" s="78">
        <v>644.08000000000004</v>
      </c>
      <c r="HF661" s="78">
        <v>708.2</v>
      </c>
      <c r="HG661" s="78">
        <v>790.29</v>
      </c>
      <c r="HH661" s="78">
        <v>480</v>
      </c>
      <c r="HI661" s="78">
        <v>473.36</v>
      </c>
      <c r="HJ661" s="79">
        <v>392.17</v>
      </c>
      <c r="HK661" s="85" t="s">
        <v>416</v>
      </c>
      <c r="HL661" s="68">
        <v>1.1446231328335099</v>
      </c>
      <c r="HM661" s="78">
        <v>620.17999999999995</v>
      </c>
      <c r="HN661" s="78">
        <v>662.98</v>
      </c>
      <c r="HO661" s="78">
        <v>596.16999999999996</v>
      </c>
      <c r="HP661" s="78"/>
      <c r="HQ661" s="78"/>
      <c r="HR661" s="79"/>
    </row>
    <row r="662" spans="1:226" x14ac:dyDescent="0.25">
      <c r="A662" s="81">
        <v>40763</v>
      </c>
      <c r="B662" s="82" t="s">
        <v>387</v>
      </c>
      <c r="C662" s="83">
        <v>653.92127748632208</v>
      </c>
      <c r="D662" s="83">
        <v>701.2694991110551</v>
      </c>
      <c r="E662" s="83">
        <v>670.27434231821007</v>
      </c>
      <c r="F662" s="83">
        <v>545.26498363824726</v>
      </c>
      <c r="G662" s="83">
        <v>475.8693066542578</v>
      </c>
      <c r="H662" s="84">
        <v>444.95490491546434</v>
      </c>
      <c r="I662" s="82" t="s">
        <v>388</v>
      </c>
      <c r="J662" s="83">
        <v>656.50780190360967</v>
      </c>
      <c r="K662" s="83">
        <v>702.28941377835918</v>
      </c>
      <c r="L662" s="83">
        <v>671.92146782099837</v>
      </c>
      <c r="M662" s="83">
        <v>548.63649064685455</v>
      </c>
      <c r="N662" s="83"/>
      <c r="O662" s="84">
        <v>503.27588229770311</v>
      </c>
      <c r="P662" s="65" t="s">
        <v>389</v>
      </c>
      <c r="Q662" s="78">
        <v>622.91</v>
      </c>
      <c r="R662" s="78">
        <v>675.96</v>
      </c>
      <c r="S662" s="78">
        <v>648.94000000000005</v>
      </c>
      <c r="T662" s="78">
        <v>519</v>
      </c>
      <c r="U662" s="78"/>
      <c r="V662" s="79"/>
      <c r="W662" s="65" t="s">
        <v>390</v>
      </c>
      <c r="X662" s="78">
        <v>700.73</v>
      </c>
      <c r="Y662" s="78">
        <v>715.04</v>
      </c>
      <c r="Z662" s="78">
        <v>663.08</v>
      </c>
      <c r="AA662" s="78">
        <v>476.75</v>
      </c>
      <c r="AB662" s="78"/>
      <c r="AC662" s="79">
        <v>547.92999999999995</v>
      </c>
      <c r="AD662" s="65" t="s">
        <v>391</v>
      </c>
      <c r="AE662" s="68">
        <v>0.51129972389814904</v>
      </c>
      <c r="AF662" s="78">
        <v>632.99</v>
      </c>
      <c r="AG662" s="78">
        <v>669.8</v>
      </c>
      <c r="AH662" s="78">
        <v>674.92</v>
      </c>
      <c r="AI662" s="78"/>
      <c r="AJ662" s="78">
        <v>513.86</v>
      </c>
      <c r="AK662" s="79">
        <v>397.95</v>
      </c>
      <c r="AL662" s="69" t="s">
        <v>392</v>
      </c>
      <c r="AM662" s="70">
        <v>1</v>
      </c>
      <c r="AN662" s="78">
        <v>720.35</v>
      </c>
      <c r="AO662" s="78">
        <v>784.93</v>
      </c>
      <c r="AP662" s="78">
        <v>728.87</v>
      </c>
      <c r="AQ662" s="78">
        <v>683.6</v>
      </c>
      <c r="AR662" s="78"/>
      <c r="AS662" s="79"/>
      <c r="AT662" s="65" t="s">
        <v>393</v>
      </c>
      <c r="AU662" s="68">
        <v>4.1329145313274897E-2</v>
      </c>
      <c r="AV662" s="78">
        <v>678.21</v>
      </c>
      <c r="AW662" s="78">
        <v>740.86</v>
      </c>
      <c r="AX662" s="78">
        <v>644.41999999999996</v>
      </c>
      <c r="AY662" s="78">
        <v>396.72</v>
      </c>
      <c r="AZ662" s="78"/>
      <c r="BA662" s="79">
        <v>493.09</v>
      </c>
      <c r="BB662" s="65" t="s">
        <v>394</v>
      </c>
      <c r="BC662" s="78">
        <v>594.24</v>
      </c>
      <c r="BD662" s="78">
        <v>652.29</v>
      </c>
      <c r="BE662" s="78">
        <v>661.42</v>
      </c>
      <c r="BF662" s="78"/>
      <c r="BG662" s="78"/>
      <c r="BH662" s="79">
        <v>518.59</v>
      </c>
      <c r="BI662" s="65" t="s">
        <v>395</v>
      </c>
      <c r="BJ662" s="68">
        <v>0.13423899911402301</v>
      </c>
      <c r="BK662" s="78">
        <v>727.44</v>
      </c>
      <c r="BL662" s="78">
        <v>745.43</v>
      </c>
      <c r="BM662" s="78">
        <v>751.04</v>
      </c>
      <c r="BN662" s="78">
        <v>434.67</v>
      </c>
      <c r="BO662" s="78"/>
      <c r="BP662" s="79"/>
      <c r="BQ662" s="65" t="s">
        <v>396</v>
      </c>
      <c r="BR662" s="68">
        <v>1</v>
      </c>
      <c r="BS662" s="78">
        <v>621.4</v>
      </c>
      <c r="BT662" s="78">
        <v>648.75</v>
      </c>
      <c r="BU662" s="78">
        <v>652.38</v>
      </c>
      <c r="BV662" s="78"/>
      <c r="BW662" s="78"/>
      <c r="BX662" s="79">
        <v>571.75</v>
      </c>
      <c r="BY662" s="65" t="s">
        <v>397</v>
      </c>
      <c r="BZ662" s="78">
        <v>691.24</v>
      </c>
      <c r="CA662" s="78">
        <v>728.33</v>
      </c>
      <c r="CB662" s="78">
        <v>650.6</v>
      </c>
      <c r="CC662" s="78">
        <v>537.27</v>
      </c>
      <c r="CD662" s="78"/>
      <c r="CE662" s="79">
        <v>568.76</v>
      </c>
      <c r="CF662" s="65" t="s">
        <v>398</v>
      </c>
      <c r="CG662" s="78">
        <v>687.98</v>
      </c>
      <c r="CH662" s="78">
        <v>766.47</v>
      </c>
      <c r="CI662" s="78">
        <v>697.3</v>
      </c>
      <c r="CJ662" s="78"/>
      <c r="CK662" s="78"/>
      <c r="CL662" s="79"/>
      <c r="CM662" s="65" t="s">
        <v>399</v>
      </c>
      <c r="CN662" s="78">
        <v>661.24</v>
      </c>
      <c r="CO662" s="78">
        <v>679.71</v>
      </c>
      <c r="CP662" s="78">
        <v>674.5</v>
      </c>
      <c r="CQ662" s="78">
        <v>501.7</v>
      </c>
      <c r="CR662" s="78"/>
      <c r="CS662" s="79">
        <v>661.25</v>
      </c>
      <c r="CT662" s="65" t="s">
        <v>400</v>
      </c>
      <c r="CU662" s="78">
        <v>705.85</v>
      </c>
      <c r="CV662" s="78">
        <v>759.03</v>
      </c>
      <c r="CW662" s="78">
        <v>670.02</v>
      </c>
      <c r="CX662" s="78">
        <v>558.29999999999995</v>
      </c>
      <c r="CY662" s="78"/>
      <c r="CZ662" s="79"/>
      <c r="DA662" s="82"/>
      <c r="DB662" s="68"/>
      <c r="DC662" s="78"/>
      <c r="DD662" s="78"/>
      <c r="DE662" s="78"/>
      <c r="DF662" s="78"/>
      <c r="DG662" s="78"/>
      <c r="DH662" s="79"/>
      <c r="DI662" s="65" t="s">
        <v>402</v>
      </c>
      <c r="DJ662" s="68">
        <v>3.6503011498448599E-3</v>
      </c>
      <c r="DK662" s="78">
        <v>685.74</v>
      </c>
      <c r="DL662" s="78">
        <v>726.67</v>
      </c>
      <c r="DM662" s="78">
        <v>726.67</v>
      </c>
      <c r="DN662" s="78">
        <v>524.22</v>
      </c>
      <c r="DO662" s="78"/>
      <c r="DP662" s="79">
        <v>541.66</v>
      </c>
      <c r="DQ662" s="65" t="s">
        <v>403</v>
      </c>
      <c r="DR662" s="78">
        <v>668.2</v>
      </c>
      <c r="DS662" s="78">
        <v>696.92</v>
      </c>
      <c r="DT662" s="78">
        <v>778.97</v>
      </c>
      <c r="DU662" s="78">
        <v>723.75</v>
      </c>
      <c r="DV662" s="78"/>
      <c r="DW662" s="79"/>
      <c r="DX662" s="65" t="s">
        <v>404</v>
      </c>
      <c r="DY662" s="78">
        <v>714.08</v>
      </c>
      <c r="DZ662" s="78">
        <v>751.07</v>
      </c>
      <c r="EA662" s="78">
        <v>729.06</v>
      </c>
      <c r="EB662" s="78">
        <v>538.04999999999995</v>
      </c>
      <c r="EC662" s="78"/>
      <c r="ED662" s="79">
        <v>481.75</v>
      </c>
      <c r="EE662" s="65" t="s">
        <v>405</v>
      </c>
      <c r="EF662" s="68">
        <v>0.28962001853568098</v>
      </c>
      <c r="EG662" s="78">
        <v>689.26</v>
      </c>
      <c r="EH662" s="78">
        <v>726.4</v>
      </c>
      <c r="EI662" s="78">
        <v>618.17999999999995</v>
      </c>
      <c r="EJ662" s="78"/>
      <c r="EK662" s="78">
        <v>442.06</v>
      </c>
      <c r="EL662" s="79">
        <v>358.05</v>
      </c>
      <c r="EM662" s="65" t="s">
        <v>406</v>
      </c>
      <c r="EN662" s="78">
        <v>688.23</v>
      </c>
      <c r="EO662" s="78">
        <v>711.58</v>
      </c>
      <c r="EP662" s="78">
        <v>662.23</v>
      </c>
      <c r="EQ662" s="78"/>
      <c r="ER662" s="78"/>
      <c r="ES662" s="79">
        <v>517.5</v>
      </c>
      <c r="ET662" s="65" t="s">
        <v>407</v>
      </c>
      <c r="EU662" s="68">
        <v>1.4094432699083901</v>
      </c>
      <c r="EV662" s="78">
        <v>667.09</v>
      </c>
      <c r="EW662" s="78">
        <v>727.27</v>
      </c>
      <c r="EX662" s="78">
        <v>727.27</v>
      </c>
      <c r="EY662" s="78"/>
      <c r="EZ662" s="78"/>
      <c r="FA662" s="79">
        <v>345.67</v>
      </c>
      <c r="FB662" s="65" t="s">
        <v>408</v>
      </c>
      <c r="FC662" s="78">
        <v>742.48</v>
      </c>
      <c r="FD662" s="78">
        <v>744.72</v>
      </c>
      <c r="FE662" s="78">
        <v>688.42</v>
      </c>
      <c r="FF662" s="78">
        <v>684</v>
      </c>
      <c r="FG662" s="78"/>
      <c r="FH662" s="79"/>
      <c r="FI662" s="65" t="s">
        <v>409</v>
      </c>
      <c r="FJ662" s="78">
        <v>667.43</v>
      </c>
      <c r="FK662" s="78">
        <v>701.59</v>
      </c>
      <c r="FL662" s="78">
        <v>430.33</v>
      </c>
      <c r="FM662" s="78">
        <v>466.11</v>
      </c>
      <c r="FN662" s="78"/>
      <c r="FO662" s="79">
        <v>507.54</v>
      </c>
      <c r="FP662" s="65" t="s">
        <v>410</v>
      </c>
      <c r="FQ662" s="68">
        <v>0.24682825689884999</v>
      </c>
      <c r="FR662" s="78">
        <v>646.87</v>
      </c>
      <c r="FS662" s="78">
        <v>692.8</v>
      </c>
      <c r="FT662" s="78">
        <v>633.41999999999996</v>
      </c>
      <c r="FU662" s="78">
        <v>533.46</v>
      </c>
      <c r="FV662" s="78">
        <v>476.9</v>
      </c>
      <c r="FW662" s="79">
        <v>384.04</v>
      </c>
      <c r="FX662" s="65" t="s">
        <v>411</v>
      </c>
      <c r="FY662" s="78">
        <v>699.16</v>
      </c>
      <c r="FZ662" s="78">
        <v>751.85</v>
      </c>
      <c r="GA662" s="78">
        <v>705.16</v>
      </c>
      <c r="GB662" s="78">
        <v>672.31</v>
      </c>
      <c r="GC662" s="78"/>
      <c r="GD662" s="79">
        <v>560.64</v>
      </c>
      <c r="GE662" s="65" t="s">
        <v>412</v>
      </c>
      <c r="GF662" s="68">
        <v>0.23568230025925099</v>
      </c>
      <c r="GG662" s="78">
        <v>671.22</v>
      </c>
      <c r="GH662" s="78">
        <v>722.84</v>
      </c>
      <c r="GI662" s="78">
        <v>577.41999999999996</v>
      </c>
      <c r="GJ662" s="78">
        <v>584.49</v>
      </c>
      <c r="GK662" s="78"/>
      <c r="GL662" s="79">
        <v>429.65</v>
      </c>
      <c r="GM662" s="65" t="s">
        <v>413</v>
      </c>
      <c r="GN662" s="68">
        <v>0.108390509327003</v>
      </c>
      <c r="GO662" s="78">
        <v>609.59</v>
      </c>
      <c r="GP662" s="78">
        <v>673.21</v>
      </c>
      <c r="GQ662" s="78">
        <v>623.29</v>
      </c>
      <c r="GR662" s="78">
        <v>552.47</v>
      </c>
      <c r="GS662" s="78"/>
      <c r="GT662" s="79"/>
      <c r="GU662" s="65" t="s">
        <v>414</v>
      </c>
      <c r="GV662" s="68">
        <v>1</v>
      </c>
      <c r="GW662" s="78">
        <v>670.86</v>
      </c>
      <c r="GX662" s="78">
        <v>698.71</v>
      </c>
      <c r="GY662" s="78">
        <v>653.66999999999996</v>
      </c>
      <c r="GZ662" s="78">
        <v>547</v>
      </c>
      <c r="HA662" s="78"/>
      <c r="HB662" s="79">
        <v>516.54</v>
      </c>
      <c r="HC662" s="65" t="s">
        <v>415</v>
      </c>
      <c r="HD662" s="68">
        <v>1</v>
      </c>
      <c r="HE662" s="78">
        <v>653.25</v>
      </c>
      <c r="HF662" s="78">
        <v>718.2</v>
      </c>
      <c r="HG662" s="78">
        <v>790.29</v>
      </c>
      <c r="HH662" s="78">
        <v>455</v>
      </c>
      <c r="HI662" s="78">
        <v>448.36</v>
      </c>
      <c r="HJ662" s="79">
        <v>392.17</v>
      </c>
      <c r="HK662" s="85" t="s">
        <v>416</v>
      </c>
      <c r="HL662" s="68">
        <v>1.15061557933494</v>
      </c>
      <c r="HM662" s="78">
        <v>641.70000000000005</v>
      </c>
      <c r="HN662" s="78">
        <v>683.65</v>
      </c>
      <c r="HO662" s="78">
        <v>613.88</v>
      </c>
      <c r="HP662" s="78"/>
      <c r="HQ662" s="78"/>
      <c r="HR662" s="79"/>
    </row>
    <row r="663" spans="1:226" x14ac:dyDescent="0.25">
      <c r="A663" s="81">
        <v>40756</v>
      </c>
      <c r="B663" s="82" t="s">
        <v>387</v>
      </c>
      <c r="C663" s="83">
        <v>668.62887337652808</v>
      </c>
      <c r="D663" s="83">
        <v>715.42093353008806</v>
      </c>
      <c r="E663" s="83">
        <v>675.4779853607057</v>
      </c>
      <c r="F663" s="83">
        <v>558.22347218710809</v>
      </c>
      <c r="G663" s="83">
        <v>484.02530944625408</v>
      </c>
      <c r="H663" s="84">
        <v>446.11762242380757</v>
      </c>
      <c r="I663" s="82" t="s">
        <v>388</v>
      </c>
      <c r="J663" s="83">
        <v>677.20941919525069</v>
      </c>
      <c r="K663" s="83">
        <v>719.77499602288015</v>
      </c>
      <c r="L663" s="83">
        <v>676.11124322957562</v>
      </c>
      <c r="M663" s="83">
        <v>558.5893522817164</v>
      </c>
      <c r="N663" s="83"/>
      <c r="O663" s="84">
        <v>502.37440799267631</v>
      </c>
      <c r="P663" s="65" t="s">
        <v>389</v>
      </c>
      <c r="Q663" s="78">
        <v>619.58000000000004</v>
      </c>
      <c r="R663" s="78">
        <v>672.63</v>
      </c>
      <c r="S663" s="78">
        <v>665.01</v>
      </c>
      <c r="T663" s="78">
        <v>533</v>
      </c>
      <c r="U663" s="78"/>
      <c r="V663" s="79"/>
      <c r="W663" s="65" t="s">
        <v>390</v>
      </c>
      <c r="X663" s="78">
        <v>744.28</v>
      </c>
      <c r="Y663" s="78">
        <v>783.64</v>
      </c>
      <c r="Z663" s="78">
        <v>669.53</v>
      </c>
      <c r="AA663" s="78">
        <v>492.64</v>
      </c>
      <c r="AB663" s="78"/>
      <c r="AC663" s="79">
        <v>547.92999999999995</v>
      </c>
      <c r="AD663" s="65" t="s">
        <v>391</v>
      </c>
      <c r="AE663" s="68">
        <v>0.51129972389814904</v>
      </c>
      <c r="AF663" s="78">
        <v>652.41999999999996</v>
      </c>
      <c r="AG663" s="78">
        <v>687.19</v>
      </c>
      <c r="AH663" s="78">
        <v>691.79</v>
      </c>
      <c r="AI663" s="78"/>
      <c r="AJ663" s="78">
        <v>529.20000000000005</v>
      </c>
      <c r="AK663" s="79">
        <v>397.95</v>
      </c>
      <c r="AL663" s="69" t="s">
        <v>392</v>
      </c>
      <c r="AM663" s="70">
        <v>1</v>
      </c>
      <c r="AN663" s="78">
        <v>718.66</v>
      </c>
      <c r="AO663" s="78">
        <v>784.93</v>
      </c>
      <c r="AP663" s="78">
        <v>728.87</v>
      </c>
      <c r="AQ663" s="78">
        <v>683.6</v>
      </c>
      <c r="AR663" s="78"/>
      <c r="AS663" s="79"/>
      <c r="AT663" s="65" t="s">
        <v>393</v>
      </c>
      <c r="AU663" s="68">
        <v>4.1390728476821202E-2</v>
      </c>
      <c r="AV663" s="78">
        <v>683.91</v>
      </c>
      <c r="AW663" s="78">
        <v>746.38</v>
      </c>
      <c r="AX663" s="78">
        <v>653.66</v>
      </c>
      <c r="AY663" s="78">
        <v>375.99</v>
      </c>
      <c r="AZ663" s="78"/>
      <c r="BA663" s="79">
        <v>494.31</v>
      </c>
      <c r="BB663" s="65" t="s">
        <v>394</v>
      </c>
      <c r="BC663" s="78">
        <v>645.5</v>
      </c>
      <c r="BD663" s="78">
        <v>702.71</v>
      </c>
      <c r="BE663" s="78">
        <v>655.63</v>
      </c>
      <c r="BF663" s="78"/>
      <c r="BG663" s="78"/>
      <c r="BH663" s="79">
        <v>518.59</v>
      </c>
      <c r="BI663" s="65" t="s">
        <v>395</v>
      </c>
      <c r="BJ663" s="68">
        <v>0.13422638622300401</v>
      </c>
      <c r="BK663" s="78">
        <v>752.07</v>
      </c>
      <c r="BL663" s="78">
        <v>766.84</v>
      </c>
      <c r="BM663" s="78">
        <v>772.45</v>
      </c>
      <c r="BN663" s="78">
        <v>454.76</v>
      </c>
      <c r="BO663" s="78"/>
      <c r="BP663" s="79"/>
      <c r="BQ663" s="65" t="s">
        <v>396</v>
      </c>
      <c r="BR663" s="68">
        <v>1</v>
      </c>
      <c r="BS663" s="78">
        <v>623.05999999999995</v>
      </c>
      <c r="BT663" s="78">
        <v>651.25</v>
      </c>
      <c r="BU663" s="78">
        <v>671.55</v>
      </c>
      <c r="BV663" s="78"/>
      <c r="BW663" s="78"/>
      <c r="BX663" s="79">
        <v>571.75</v>
      </c>
      <c r="BY663" s="65" t="s">
        <v>397</v>
      </c>
      <c r="BZ663" s="78">
        <v>705.13</v>
      </c>
      <c r="CA663" s="78">
        <v>739.68</v>
      </c>
      <c r="CB663" s="78">
        <v>658.56</v>
      </c>
      <c r="CC663" s="78">
        <v>537.17999999999995</v>
      </c>
      <c r="CD663" s="78"/>
      <c r="CE663" s="79">
        <v>551.4</v>
      </c>
      <c r="CF663" s="65" t="s">
        <v>398</v>
      </c>
      <c r="CG663" s="78">
        <v>691.23</v>
      </c>
      <c r="CH663" s="78">
        <v>766.47</v>
      </c>
      <c r="CI663" s="78">
        <v>714.37</v>
      </c>
      <c r="CJ663" s="78"/>
      <c r="CK663" s="78"/>
      <c r="CL663" s="79"/>
      <c r="CM663" s="65" t="s">
        <v>399</v>
      </c>
      <c r="CN663" s="78">
        <v>659.82</v>
      </c>
      <c r="CO663" s="78">
        <v>680.96</v>
      </c>
      <c r="CP663" s="78">
        <v>689.47</v>
      </c>
      <c r="CQ663" s="78">
        <v>526.12</v>
      </c>
      <c r="CR663" s="78"/>
      <c r="CS663" s="79">
        <v>659.75</v>
      </c>
      <c r="CT663" s="65" t="s">
        <v>400</v>
      </c>
      <c r="CU663" s="78">
        <v>709.78</v>
      </c>
      <c r="CV663" s="78">
        <v>766.21</v>
      </c>
      <c r="CW663" s="78">
        <v>671.65</v>
      </c>
      <c r="CX663" s="78">
        <v>567.66</v>
      </c>
      <c r="CY663" s="78"/>
      <c r="CZ663" s="79"/>
      <c r="DA663" s="82"/>
      <c r="DB663" s="68"/>
      <c r="DC663" s="78"/>
      <c r="DD663" s="78"/>
      <c r="DE663" s="78"/>
      <c r="DF663" s="78"/>
      <c r="DG663" s="78"/>
      <c r="DH663" s="79"/>
      <c r="DI663" s="65" t="s">
        <v>402</v>
      </c>
      <c r="DJ663" s="68">
        <v>3.7327360955580402E-3</v>
      </c>
      <c r="DK663" s="78">
        <v>700.72</v>
      </c>
      <c r="DL663" s="78">
        <v>749.33</v>
      </c>
      <c r="DM663" s="78">
        <v>749.33</v>
      </c>
      <c r="DN663" s="78">
        <v>536.05999999999995</v>
      </c>
      <c r="DO663" s="78"/>
      <c r="DP663" s="79">
        <v>554.03</v>
      </c>
      <c r="DQ663" s="65" t="s">
        <v>403</v>
      </c>
      <c r="DR663" s="78">
        <v>668.2</v>
      </c>
      <c r="DS663" s="78">
        <v>696.92</v>
      </c>
      <c r="DT663" s="78">
        <v>793.56</v>
      </c>
      <c r="DU663" s="78">
        <v>742.77</v>
      </c>
      <c r="DV663" s="78"/>
      <c r="DW663" s="79"/>
      <c r="DX663" s="65" t="s">
        <v>404</v>
      </c>
      <c r="DY663" s="78">
        <v>718.07</v>
      </c>
      <c r="DZ663" s="78">
        <v>756.12</v>
      </c>
      <c r="EA663" s="78">
        <v>742.39</v>
      </c>
      <c r="EB663" s="78">
        <v>561.24</v>
      </c>
      <c r="EC663" s="78"/>
      <c r="ED663" s="79">
        <v>481.7</v>
      </c>
      <c r="EE663" s="65" t="s">
        <v>405</v>
      </c>
      <c r="EF663" s="68">
        <v>0.28962001853568098</v>
      </c>
      <c r="EG663" s="78">
        <v>685.55</v>
      </c>
      <c r="EH663" s="78">
        <v>735.51</v>
      </c>
      <c r="EI663" s="78">
        <v>635.16999999999996</v>
      </c>
      <c r="EJ663" s="78"/>
      <c r="EK663" s="78">
        <v>453.61</v>
      </c>
      <c r="EL663" s="79">
        <v>362.61</v>
      </c>
      <c r="EM663" s="65" t="s">
        <v>406</v>
      </c>
      <c r="EN663" s="78">
        <v>694.65</v>
      </c>
      <c r="EO663" s="78">
        <v>726.32</v>
      </c>
      <c r="EP663" s="78">
        <v>662.23</v>
      </c>
      <c r="EQ663" s="78"/>
      <c r="ER663" s="78"/>
      <c r="ES663" s="79">
        <v>517.5</v>
      </c>
      <c r="ET663" s="65" t="s">
        <v>407</v>
      </c>
      <c r="EU663" s="68">
        <v>1.40984068800226</v>
      </c>
      <c r="EV663" s="78">
        <v>673.04</v>
      </c>
      <c r="EW663" s="78">
        <v>733.26</v>
      </c>
      <c r="EX663" s="78">
        <v>733.26</v>
      </c>
      <c r="EY663" s="78"/>
      <c r="EZ663" s="78"/>
      <c r="FA663" s="79">
        <v>345.76</v>
      </c>
      <c r="FB663" s="65" t="s">
        <v>408</v>
      </c>
      <c r="FC663" s="78">
        <v>742.48</v>
      </c>
      <c r="FD663" s="78">
        <v>744.72</v>
      </c>
      <c r="FE663" s="78">
        <v>688.42</v>
      </c>
      <c r="FF663" s="78">
        <v>684</v>
      </c>
      <c r="FG663" s="78"/>
      <c r="FH663" s="79"/>
      <c r="FI663" s="65" t="s">
        <v>409</v>
      </c>
      <c r="FJ663" s="78">
        <v>680.03</v>
      </c>
      <c r="FK663" s="78">
        <v>711.68</v>
      </c>
      <c r="FL663" s="78">
        <v>440.41</v>
      </c>
      <c r="FM663" s="78">
        <v>481.11</v>
      </c>
      <c r="FN663" s="78"/>
      <c r="FO663" s="79">
        <v>502.5</v>
      </c>
      <c r="FP663" s="65" t="s">
        <v>410</v>
      </c>
      <c r="FQ663" s="68">
        <v>0.25107964246258901</v>
      </c>
      <c r="FR663" s="78">
        <v>657.84</v>
      </c>
      <c r="FS663" s="78">
        <v>706.61</v>
      </c>
      <c r="FT663" s="78">
        <v>656.92</v>
      </c>
      <c r="FU663" s="78">
        <v>547.65</v>
      </c>
      <c r="FV663" s="78">
        <v>485.11</v>
      </c>
      <c r="FW663" s="79">
        <v>387.65</v>
      </c>
      <c r="FX663" s="65" t="s">
        <v>411</v>
      </c>
      <c r="FY663" s="78">
        <v>702.42</v>
      </c>
      <c r="FZ663" s="78">
        <v>756.73</v>
      </c>
      <c r="GA663" s="78">
        <v>704.27</v>
      </c>
      <c r="GB663" s="78">
        <v>676.74</v>
      </c>
      <c r="GC663" s="78"/>
      <c r="GD663" s="79">
        <v>560.64</v>
      </c>
      <c r="GE663" s="65" t="s">
        <v>412</v>
      </c>
      <c r="GF663" s="68">
        <v>0.23688262465948101</v>
      </c>
      <c r="GG663" s="78">
        <v>674.64</v>
      </c>
      <c r="GH663" s="78">
        <v>726.52</v>
      </c>
      <c r="GI663" s="78">
        <v>580.36</v>
      </c>
      <c r="GJ663" s="78">
        <v>587.46</v>
      </c>
      <c r="GK663" s="78"/>
      <c r="GL663" s="79">
        <v>431.84</v>
      </c>
      <c r="GM663" s="65" t="s">
        <v>413</v>
      </c>
      <c r="GN663" s="68">
        <v>0.11102475852115</v>
      </c>
      <c r="GO663" s="78">
        <v>646.61</v>
      </c>
      <c r="GP663" s="78">
        <v>698.46</v>
      </c>
      <c r="GQ663" s="78">
        <v>640.75</v>
      </c>
      <c r="GR663" s="78">
        <v>597.32000000000005</v>
      </c>
      <c r="GS663" s="78"/>
      <c r="GT663" s="79"/>
      <c r="GU663" s="65" t="s">
        <v>414</v>
      </c>
      <c r="GV663" s="68">
        <v>1</v>
      </c>
      <c r="GW663" s="78">
        <v>670.86</v>
      </c>
      <c r="GX663" s="78">
        <v>698.71</v>
      </c>
      <c r="GY663" s="78">
        <v>653.66999999999996</v>
      </c>
      <c r="GZ663" s="78">
        <v>547</v>
      </c>
      <c r="HA663" s="78"/>
      <c r="HB663" s="79">
        <v>516.54</v>
      </c>
      <c r="HC663" s="65" t="s">
        <v>415</v>
      </c>
      <c r="HD663" s="68">
        <v>1</v>
      </c>
      <c r="HE663" s="78">
        <v>651.58000000000004</v>
      </c>
      <c r="HF663" s="78">
        <v>717.37</v>
      </c>
      <c r="HG663" s="78">
        <v>790.29</v>
      </c>
      <c r="HH663" s="78">
        <v>455</v>
      </c>
      <c r="HI663" s="78">
        <v>448.36</v>
      </c>
      <c r="HJ663" s="79">
        <v>393</v>
      </c>
      <c r="HK663" s="85" t="s">
        <v>416</v>
      </c>
      <c r="HL663" s="68">
        <v>1.13694502870786</v>
      </c>
      <c r="HM663" s="78">
        <v>630.30999999999995</v>
      </c>
      <c r="HN663" s="78">
        <v>672.83</v>
      </c>
      <c r="HO663" s="78">
        <v>649.58000000000004</v>
      </c>
      <c r="HP663" s="78"/>
      <c r="HQ663" s="78"/>
      <c r="HR663" s="79"/>
    </row>
    <row r="664" spans="1:226" x14ac:dyDescent="0.25">
      <c r="A664" s="81">
        <v>40749</v>
      </c>
      <c r="B664" s="82" t="s">
        <v>387</v>
      </c>
      <c r="C664" s="83">
        <v>663.84128157899875</v>
      </c>
      <c r="D664" s="83">
        <v>711.73661598870615</v>
      </c>
      <c r="E664" s="83">
        <v>683.92605524767248</v>
      </c>
      <c r="F664" s="83">
        <v>564.05381608564835</v>
      </c>
      <c r="G664" s="83">
        <v>461.36169381107499</v>
      </c>
      <c r="H664" s="84">
        <v>446.01444728305643</v>
      </c>
      <c r="I664" s="82" t="s">
        <v>388</v>
      </c>
      <c r="J664" s="83">
        <v>672.8973925996886</v>
      </c>
      <c r="K664" s="83">
        <v>717.4100002203644</v>
      </c>
      <c r="L664" s="83">
        <v>684.8755160969381</v>
      </c>
      <c r="M664" s="83">
        <v>566.61968383244164</v>
      </c>
      <c r="N664" s="83"/>
      <c r="O664" s="84">
        <v>503.22323517984535</v>
      </c>
      <c r="P664" s="65" t="s">
        <v>389</v>
      </c>
      <c r="Q664" s="78">
        <v>634.58000000000004</v>
      </c>
      <c r="R664" s="78">
        <v>684.29</v>
      </c>
      <c r="S664" s="78">
        <v>669.76</v>
      </c>
      <c r="T664" s="78">
        <v>539</v>
      </c>
      <c r="U664" s="78"/>
      <c r="V664" s="79"/>
      <c r="W664" s="65" t="s">
        <v>390</v>
      </c>
      <c r="X664" s="78">
        <v>698.25</v>
      </c>
      <c r="Y664" s="78">
        <v>730.42</v>
      </c>
      <c r="Z664" s="78">
        <v>669.53</v>
      </c>
      <c r="AA664" s="78">
        <v>498.52</v>
      </c>
      <c r="AB664" s="78"/>
      <c r="AC664" s="79">
        <v>547.92999999999995</v>
      </c>
      <c r="AD664" s="65" t="s">
        <v>391</v>
      </c>
      <c r="AE664" s="68">
        <v>0.51129972389814904</v>
      </c>
      <c r="AF664" s="78">
        <v>652.41999999999996</v>
      </c>
      <c r="AG664" s="78">
        <v>687.19</v>
      </c>
      <c r="AH664" s="78">
        <v>691.79</v>
      </c>
      <c r="AI664" s="78"/>
      <c r="AJ664" s="78">
        <v>529.20000000000005</v>
      </c>
      <c r="AK664" s="79">
        <v>397.95</v>
      </c>
      <c r="AL664" s="69" t="s">
        <v>392</v>
      </c>
      <c r="AM664" s="70">
        <v>1</v>
      </c>
      <c r="AN664" s="78">
        <v>697.97</v>
      </c>
      <c r="AO664" s="78">
        <v>769.51</v>
      </c>
      <c r="AP664" s="78">
        <v>720.96</v>
      </c>
      <c r="AQ664" s="78">
        <v>683.6</v>
      </c>
      <c r="AR664" s="78"/>
      <c r="AS664" s="79"/>
      <c r="AT664" s="65" t="s">
        <v>393</v>
      </c>
      <c r="AU664" s="68">
        <v>4.1003772347055899E-2</v>
      </c>
      <c r="AV664" s="78">
        <v>679.67</v>
      </c>
      <c r="AW664" s="78">
        <v>742.68</v>
      </c>
      <c r="AX664" s="78">
        <v>651</v>
      </c>
      <c r="AY664" s="78">
        <v>373.01</v>
      </c>
      <c r="AZ664" s="78"/>
      <c r="BA664" s="79">
        <v>490.75</v>
      </c>
      <c r="BB664" s="65" t="s">
        <v>394</v>
      </c>
      <c r="BC664" s="78">
        <v>634.58000000000004</v>
      </c>
      <c r="BD664" s="78">
        <v>695.99</v>
      </c>
      <c r="BE664" s="78">
        <v>673.61</v>
      </c>
      <c r="BF664" s="78"/>
      <c r="BG664" s="78"/>
      <c r="BH664" s="79">
        <v>519.59</v>
      </c>
      <c r="BI664" s="65" t="s">
        <v>395</v>
      </c>
      <c r="BJ664" s="68">
        <v>0.134166957361741</v>
      </c>
      <c r="BK664" s="78">
        <v>760.32</v>
      </c>
      <c r="BL664" s="78">
        <v>775.08</v>
      </c>
      <c r="BM664" s="78">
        <v>780.69</v>
      </c>
      <c r="BN664" s="78">
        <v>454.56</v>
      </c>
      <c r="BO664" s="78"/>
      <c r="BP664" s="79"/>
      <c r="BQ664" s="65" t="s">
        <v>396</v>
      </c>
      <c r="BR664" s="68">
        <v>1</v>
      </c>
      <c r="BS664" s="78">
        <v>622.23</v>
      </c>
      <c r="BT664" s="78">
        <v>650.41</v>
      </c>
      <c r="BU664" s="78">
        <v>700.72</v>
      </c>
      <c r="BV664" s="78"/>
      <c r="BW664" s="78"/>
      <c r="BX664" s="79">
        <v>571.75</v>
      </c>
      <c r="BY664" s="65" t="s">
        <v>397</v>
      </c>
      <c r="BZ664" s="78">
        <v>706.55</v>
      </c>
      <c r="CA664" s="78">
        <v>741.4</v>
      </c>
      <c r="CB664" s="78">
        <v>655.9</v>
      </c>
      <c r="CC664" s="78">
        <v>535.72</v>
      </c>
      <c r="CD664" s="78"/>
      <c r="CE664" s="79">
        <v>551.4</v>
      </c>
      <c r="CF664" s="65" t="s">
        <v>398</v>
      </c>
      <c r="CG664" s="78">
        <v>692.05</v>
      </c>
      <c r="CH664" s="78">
        <v>770.53</v>
      </c>
      <c r="CI664" s="78">
        <v>722.5</v>
      </c>
      <c r="CJ664" s="78"/>
      <c r="CK664" s="78"/>
      <c r="CL664" s="79"/>
      <c r="CM664" s="65" t="s">
        <v>399</v>
      </c>
      <c r="CN664" s="78">
        <v>669.1</v>
      </c>
      <c r="CO664" s="78">
        <v>689.57</v>
      </c>
      <c r="CP664" s="78">
        <v>691.31</v>
      </c>
      <c r="CQ664" s="78">
        <v>536.29999999999995</v>
      </c>
      <c r="CR664" s="78"/>
      <c r="CS664" s="79">
        <v>658.49</v>
      </c>
      <c r="CT664" s="65" t="s">
        <v>400</v>
      </c>
      <c r="CU664" s="78">
        <v>706.4</v>
      </c>
      <c r="CV664" s="78">
        <v>772.57</v>
      </c>
      <c r="CW664" s="78">
        <v>682.25</v>
      </c>
      <c r="CX664" s="78">
        <v>594.29999999999995</v>
      </c>
      <c r="CY664" s="78"/>
      <c r="CZ664" s="79"/>
      <c r="DA664" s="82"/>
      <c r="DB664" s="68"/>
      <c r="DC664" s="78"/>
      <c r="DD664" s="78"/>
      <c r="DE664" s="78"/>
      <c r="DF664" s="78"/>
      <c r="DG664" s="78"/>
      <c r="DH664" s="79"/>
      <c r="DI664" s="65" t="s">
        <v>402</v>
      </c>
      <c r="DJ664" s="68">
        <v>3.7181632273656801E-3</v>
      </c>
      <c r="DK664" s="78">
        <v>689.61</v>
      </c>
      <c r="DL664" s="78">
        <v>733.91</v>
      </c>
      <c r="DM664" s="78">
        <v>733.91</v>
      </c>
      <c r="DN664" s="78">
        <v>520.74</v>
      </c>
      <c r="DO664" s="78"/>
      <c r="DP664" s="79">
        <v>551.70000000000005</v>
      </c>
      <c r="DQ664" s="65" t="s">
        <v>403</v>
      </c>
      <c r="DR664" s="78">
        <v>668.2</v>
      </c>
      <c r="DS664" s="78">
        <v>696.92</v>
      </c>
      <c r="DT664" s="78">
        <v>802.53</v>
      </c>
      <c r="DU664" s="78">
        <v>751.17</v>
      </c>
      <c r="DV664" s="78"/>
      <c r="DW664" s="79"/>
      <c r="DX664" s="65" t="s">
        <v>404</v>
      </c>
      <c r="DY664" s="78">
        <v>712</v>
      </c>
      <c r="DZ664" s="78">
        <v>748.89</v>
      </c>
      <c r="EA664" s="78">
        <v>743.26</v>
      </c>
      <c r="EB664" s="78">
        <v>565.32000000000005</v>
      </c>
      <c r="EC664" s="78"/>
      <c r="ED664" s="79">
        <v>483.58</v>
      </c>
      <c r="EE664" s="65" t="s">
        <v>405</v>
      </c>
      <c r="EF664" s="68">
        <v>0.28962001853568098</v>
      </c>
      <c r="EG664" s="78">
        <v>683.01</v>
      </c>
      <c r="EH664" s="78">
        <v>733.54</v>
      </c>
      <c r="EI664" s="78">
        <v>645.70000000000005</v>
      </c>
      <c r="EJ664" s="78"/>
      <c r="EK664" s="78">
        <v>458.12</v>
      </c>
      <c r="EL664" s="79">
        <v>363.76</v>
      </c>
      <c r="EM664" s="65" t="s">
        <v>406</v>
      </c>
      <c r="EN664" s="78">
        <v>694.65</v>
      </c>
      <c r="EO664" s="78">
        <v>726.32</v>
      </c>
      <c r="EP664" s="78">
        <v>658.79</v>
      </c>
      <c r="EQ664" s="78"/>
      <c r="ER664" s="78"/>
      <c r="ES664" s="79">
        <v>517.5</v>
      </c>
      <c r="ET664" s="65" t="s">
        <v>407</v>
      </c>
      <c r="EU664" s="68">
        <v>1.40984068800226</v>
      </c>
      <c r="EV664" s="78">
        <v>673.04</v>
      </c>
      <c r="EW664" s="78">
        <v>727.48</v>
      </c>
      <c r="EX664" s="78">
        <v>727.48</v>
      </c>
      <c r="EY664" s="78"/>
      <c r="EZ664" s="78"/>
      <c r="FA664" s="79">
        <v>345.76</v>
      </c>
      <c r="FB664" s="65" t="s">
        <v>408</v>
      </c>
      <c r="FC664" s="78">
        <v>708.59</v>
      </c>
      <c r="FD664" s="78">
        <v>736.24</v>
      </c>
      <c r="FE664" s="78">
        <v>679.94</v>
      </c>
      <c r="FF664" s="78">
        <v>684</v>
      </c>
      <c r="FG664" s="78"/>
      <c r="FH664" s="79"/>
      <c r="FI664" s="65" t="s">
        <v>409</v>
      </c>
      <c r="FJ664" s="78">
        <v>686.75</v>
      </c>
      <c r="FK664" s="78">
        <v>717.56</v>
      </c>
      <c r="FL664" s="78">
        <v>445.45</v>
      </c>
      <c r="FM664" s="78">
        <v>491.11</v>
      </c>
      <c r="FN664" s="78"/>
      <c r="FO664" s="79">
        <v>499.13</v>
      </c>
      <c r="FP664" s="65" t="s">
        <v>410</v>
      </c>
      <c r="FQ664" s="68">
        <v>0.250100040016006</v>
      </c>
      <c r="FR664" s="78">
        <v>642.16999999999996</v>
      </c>
      <c r="FS664" s="78">
        <v>689.9</v>
      </c>
      <c r="FT664" s="78">
        <v>660.63</v>
      </c>
      <c r="FU664" s="78">
        <v>532.66</v>
      </c>
      <c r="FV664" s="78">
        <v>461.61</v>
      </c>
      <c r="FW664" s="79">
        <v>386.51</v>
      </c>
      <c r="FX664" s="65" t="s">
        <v>411</v>
      </c>
      <c r="FY664" s="78">
        <v>707.29</v>
      </c>
      <c r="FZ664" s="78">
        <v>759.98</v>
      </c>
      <c r="GA664" s="78">
        <v>704.27</v>
      </c>
      <c r="GB664" s="78">
        <v>679.83</v>
      </c>
      <c r="GC664" s="78"/>
      <c r="GD664" s="79">
        <v>563.08000000000004</v>
      </c>
      <c r="GE664" s="65" t="s">
        <v>412</v>
      </c>
      <c r="GF664" s="68">
        <v>0.23537719195010001</v>
      </c>
      <c r="GG664" s="78">
        <v>670.35</v>
      </c>
      <c r="GH664" s="78">
        <v>721.9</v>
      </c>
      <c r="GI664" s="78">
        <v>576.66999999999996</v>
      </c>
      <c r="GJ664" s="78">
        <v>583.73</v>
      </c>
      <c r="GK664" s="78"/>
      <c r="GL664" s="79">
        <v>429.09</v>
      </c>
      <c r="GM664" s="65" t="s">
        <v>413</v>
      </c>
      <c r="GN664" s="68">
        <v>0.10978997178397699</v>
      </c>
      <c r="GO664" s="78">
        <v>648.20000000000005</v>
      </c>
      <c r="GP664" s="78">
        <v>703.86</v>
      </c>
      <c r="GQ664" s="78">
        <v>652.05999999999995</v>
      </c>
      <c r="GR664" s="78">
        <v>593.09</v>
      </c>
      <c r="GS664" s="78"/>
      <c r="GT664" s="79"/>
      <c r="GU664" s="65" t="s">
        <v>414</v>
      </c>
      <c r="GV664" s="68">
        <v>1</v>
      </c>
      <c r="GW664" s="78">
        <v>632.19000000000005</v>
      </c>
      <c r="GX664" s="78">
        <v>657.67</v>
      </c>
      <c r="GY664" s="78">
        <v>613.34</v>
      </c>
      <c r="GZ664" s="78">
        <v>531</v>
      </c>
      <c r="HA664" s="78"/>
      <c r="HB664" s="79">
        <v>516.75</v>
      </c>
      <c r="HC664" s="65" t="s">
        <v>415</v>
      </c>
      <c r="HD664" s="68">
        <v>1</v>
      </c>
      <c r="HE664" s="78">
        <v>637.41999999999996</v>
      </c>
      <c r="HF664" s="78">
        <v>708.2</v>
      </c>
      <c r="HG664" s="78">
        <v>790.29</v>
      </c>
      <c r="HH664" s="78">
        <v>455</v>
      </c>
      <c r="HI664" s="78">
        <v>448.36</v>
      </c>
      <c r="HJ664" s="79">
        <v>397.17</v>
      </c>
      <c r="HK664" s="85" t="s">
        <v>416</v>
      </c>
      <c r="HL664" s="68">
        <v>1.1331444759206799</v>
      </c>
      <c r="HM664" s="78">
        <v>624.37</v>
      </c>
      <c r="HN664" s="78">
        <v>664.92</v>
      </c>
      <c r="HO664" s="78">
        <v>649.35</v>
      </c>
      <c r="HP664" s="78"/>
      <c r="HQ664" s="78"/>
      <c r="HR664" s="79"/>
    </row>
    <row r="665" spans="1:226" x14ac:dyDescent="0.25">
      <c r="A665" s="81">
        <v>40742</v>
      </c>
      <c r="B665" s="82" t="s">
        <v>387</v>
      </c>
      <c r="C665" s="83">
        <v>659.62489669216166</v>
      </c>
      <c r="D665" s="83">
        <v>703.23481212396894</v>
      </c>
      <c r="E665" s="83">
        <v>683.28957959001059</v>
      </c>
      <c r="F665" s="83">
        <v>558.6137018223061</v>
      </c>
      <c r="G665" s="83">
        <v>446.79249883666819</v>
      </c>
      <c r="H665" s="84">
        <v>444.09030721758484</v>
      </c>
      <c r="I665" s="82" t="s">
        <v>388</v>
      </c>
      <c r="J665" s="83">
        <v>670.38404951806581</v>
      </c>
      <c r="K665" s="83">
        <v>709.64137866707108</v>
      </c>
      <c r="L665" s="83">
        <v>684.5173994522919</v>
      </c>
      <c r="M665" s="83">
        <v>559.52308555739546</v>
      </c>
      <c r="N665" s="83"/>
      <c r="O665" s="84">
        <v>505.42817221246332</v>
      </c>
      <c r="P665" s="65" t="s">
        <v>389</v>
      </c>
      <c r="Q665" s="78">
        <v>628.75</v>
      </c>
      <c r="R665" s="78">
        <v>675.13</v>
      </c>
      <c r="S665" s="78">
        <v>668.53</v>
      </c>
      <c r="T665" s="78">
        <v>533</v>
      </c>
      <c r="U665" s="78"/>
      <c r="V665" s="79"/>
      <c r="W665" s="65" t="s">
        <v>390</v>
      </c>
      <c r="X665" s="78">
        <v>687.34</v>
      </c>
      <c r="Y665" s="78">
        <v>720.58</v>
      </c>
      <c r="Z665" s="78">
        <v>660.44</v>
      </c>
      <c r="AA665" s="78">
        <v>498.52</v>
      </c>
      <c r="AB665" s="78"/>
      <c r="AC665" s="79">
        <v>547.92999999999995</v>
      </c>
      <c r="AD665" s="65" t="s">
        <v>391</v>
      </c>
      <c r="AE665" s="68">
        <v>0.51129972389814904</v>
      </c>
      <c r="AF665" s="78">
        <v>652.41999999999996</v>
      </c>
      <c r="AG665" s="78">
        <v>687.19</v>
      </c>
      <c r="AH665" s="78">
        <v>691.79</v>
      </c>
      <c r="AI665" s="78"/>
      <c r="AJ665" s="78">
        <v>529.20000000000005</v>
      </c>
      <c r="AK665" s="79">
        <v>389.66</v>
      </c>
      <c r="AL665" s="69" t="s">
        <v>392</v>
      </c>
      <c r="AM665" s="70">
        <v>1</v>
      </c>
      <c r="AN665" s="78">
        <v>681.48</v>
      </c>
      <c r="AO665" s="78">
        <v>754.54</v>
      </c>
      <c r="AP665" s="78">
        <v>721.26</v>
      </c>
      <c r="AQ665" s="78">
        <v>683.6</v>
      </c>
      <c r="AR665" s="78"/>
      <c r="AS665" s="79"/>
      <c r="AT665" s="65" t="s">
        <v>393</v>
      </c>
      <c r="AU665" s="68">
        <v>4.0975209997951199E-2</v>
      </c>
      <c r="AV665" s="78">
        <v>658.85</v>
      </c>
      <c r="AW665" s="78">
        <v>718.98</v>
      </c>
      <c r="AX665" s="78">
        <v>638.70000000000005</v>
      </c>
      <c r="AY665" s="78">
        <v>383.53</v>
      </c>
      <c r="AZ665" s="78"/>
      <c r="BA665" s="79">
        <v>490.34</v>
      </c>
      <c r="BB665" s="65" t="s">
        <v>394</v>
      </c>
      <c r="BC665" s="78">
        <v>635.41999999999996</v>
      </c>
      <c r="BD665" s="78">
        <v>674.98</v>
      </c>
      <c r="BE665" s="78">
        <v>676.31</v>
      </c>
      <c r="BF665" s="78"/>
      <c r="BG665" s="78"/>
      <c r="BH665" s="79">
        <v>534.72</v>
      </c>
      <c r="BI665" s="65" t="s">
        <v>395</v>
      </c>
      <c r="BJ665" s="68">
        <v>0.13410758110155999</v>
      </c>
      <c r="BK665" s="78">
        <v>755.7</v>
      </c>
      <c r="BL665" s="78">
        <v>769.38</v>
      </c>
      <c r="BM665" s="78">
        <v>774.98</v>
      </c>
      <c r="BN665" s="78">
        <v>454.36</v>
      </c>
      <c r="BO665" s="78"/>
      <c r="BP665" s="79"/>
      <c r="BQ665" s="65" t="s">
        <v>396</v>
      </c>
      <c r="BR665" s="68">
        <v>1</v>
      </c>
      <c r="BS665" s="78">
        <v>597.23</v>
      </c>
      <c r="BT665" s="78">
        <v>633.75</v>
      </c>
      <c r="BU665" s="78">
        <v>665.72</v>
      </c>
      <c r="BV665" s="78"/>
      <c r="BW665" s="78"/>
      <c r="BX665" s="79">
        <v>571.75</v>
      </c>
      <c r="BY665" s="65" t="s">
        <v>397</v>
      </c>
      <c r="BZ665" s="78">
        <v>707</v>
      </c>
      <c r="CA665" s="78">
        <v>741.97</v>
      </c>
      <c r="CB665" s="78">
        <v>649.59</v>
      </c>
      <c r="CC665" s="78">
        <v>531.33000000000004</v>
      </c>
      <c r="CD665" s="78"/>
      <c r="CE665" s="79">
        <v>542.42999999999995</v>
      </c>
      <c r="CF665" s="65" t="s">
        <v>398</v>
      </c>
      <c r="CG665" s="78">
        <v>685.54</v>
      </c>
      <c r="CH665" s="78">
        <v>762.4</v>
      </c>
      <c r="CI665" s="78">
        <v>724.13</v>
      </c>
      <c r="CJ665" s="78"/>
      <c r="CK665" s="78"/>
      <c r="CL665" s="79"/>
      <c r="CM665" s="65" t="s">
        <v>399</v>
      </c>
      <c r="CN665" s="78">
        <v>658.15</v>
      </c>
      <c r="CO665" s="78">
        <v>679.71</v>
      </c>
      <c r="CP665" s="78">
        <v>691.06</v>
      </c>
      <c r="CQ665" s="78">
        <v>528.54</v>
      </c>
      <c r="CR665" s="78"/>
      <c r="CS665" s="79">
        <v>656.24</v>
      </c>
      <c r="CT665" s="65" t="s">
        <v>400</v>
      </c>
      <c r="CU665" s="78">
        <v>691.81</v>
      </c>
      <c r="CV665" s="78">
        <v>777.47</v>
      </c>
      <c r="CW665" s="78">
        <v>683.35</v>
      </c>
      <c r="CX665" s="78">
        <v>580.73</v>
      </c>
      <c r="CY665" s="78"/>
      <c r="CZ665" s="79"/>
      <c r="DA665" s="82"/>
      <c r="DB665" s="68"/>
      <c r="DC665" s="78"/>
      <c r="DD665" s="78"/>
      <c r="DE665" s="78"/>
      <c r="DF665" s="78"/>
      <c r="DG665" s="78"/>
      <c r="DH665" s="79"/>
      <c r="DI665" s="65" t="s">
        <v>402</v>
      </c>
      <c r="DJ665" s="68">
        <v>3.6632720345812901E-3</v>
      </c>
      <c r="DK665" s="78">
        <v>650.54</v>
      </c>
      <c r="DL665" s="78">
        <v>696.24</v>
      </c>
      <c r="DM665" s="78">
        <v>696.24</v>
      </c>
      <c r="DN665" s="78">
        <v>513.04999999999995</v>
      </c>
      <c r="DO665" s="78"/>
      <c r="DP665" s="79">
        <v>542.42999999999995</v>
      </c>
      <c r="DQ665" s="65" t="s">
        <v>403</v>
      </c>
      <c r="DR665" s="78">
        <v>688.87</v>
      </c>
      <c r="DS665" s="78">
        <v>715.92</v>
      </c>
      <c r="DT665" s="78">
        <v>801.55</v>
      </c>
      <c r="DU665" s="78">
        <v>753.7</v>
      </c>
      <c r="DV665" s="78"/>
      <c r="DW665" s="79"/>
      <c r="DX665" s="65" t="s">
        <v>404</v>
      </c>
      <c r="DY665" s="78">
        <v>711.63</v>
      </c>
      <c r="DZ665" s="78">
        <v>748.27</v>
      </c>
      <c r="EA665" s="78">
        <v>733.59</v>
      </c>
      <c r="EB665" s="78">
        <v>567.26</v>
      </c>
      <c r="EC665" s="78"/>
      <c r="ED665" s="79">
        <v>484.39</v>
      </c>
      <c r="EE665" s="65" t="s">
        <v>405</v>
      </c>
      <c r="EF665" s="68">
        <v>0.28962001853568098</v>
      </c>
      <c r="EG665" s="78">
        <v>675.5</v>
      </c>
      <c r="EH665" s="78">
        <v>726.67</v>
      </c>
      <c r="EI665" s="78">
        <v>647.86</v>
      </c>
      <c r="EJ665" s="78"/>
      <c r="EK665" s="78">
        <v>456.92</v>
      </c>
      <c r="EL665" s="79">
        <v>360.73</v>
      </c>
      <c r="EM665" s="65" t="s">
        <v>406</v>
      </c>
      <c r="EN665" s="78">
        <v>682.85</v>
      </c>
      <c r="EO665" s="78">
        <v>715.91</v>
      </c>
      <c r="EP665" s="78">
        <v>658.79</v>
      </c>
      <c r="EQ665" s="78"/>
      <c r="ER665" s="78"/>
      <c r="ES665" s="79">
        <v>495.35</v>
      </c>
      <c r="ET665" s="65" t="s">
        <v>407</v>
      </c>
      <c r="EU665" s="68">
        <v>1.40984068800226</v>
      </c>
      <c r="EV665" s="78">
        <v>661.5</v>
      </c>
      <c r="EW665" s="78">
        <v>715.92</v>
      </c>
      <c r="EX665" s="78">
        <v>715.92</v>
      </c>
      <c r="EY665" s="78"/>
      <c r="EZ665" s="78"/>
      <c r="FA665" s="79">
        <v>345.76</v>
      </c>
      <c r="FB665" s="65" t="s">
        <v>408</v>
      </c>
      <c r="FC665" s="78">
        <v>708.59</v>
      </c>
      <c r="FD665" s="78">
        <v>736.24</v>
      </c>
      <c r="FE665" s="78">
        <v>679.94</v>
      </c>
      <c r="FF665" s="78">
        <v>684</v>
      </c>
      <c r="FG665" s="78"/>
      <c r="FH665" s="79"/>
      <c r="FI665" s="65" t="s">
        <v>409</v>
      </c>
      <c r="FJ665" s="78">
        <v>683.39</v>
      </c>
      <c r="FK665" s="78">
        <v>714.2</v>
      </c>
      <c r="FL665" s="78">
        <v>447.97</v>
      </c>
      <c r="FM665" s="78">
        <v>492.11</v>
      </c>
      <c r="FN665" s="78"/>
      <c r="FO665" s="79">
        <v>492.41</v>
      </c>
      <c r="FP665" s="65" t="s">
        <v>410</v>
      </c>
      <c r="FQ665" s="68">
        <v>0.247279920870425</v>
      </c>
      <c r="FR665" s="78">
        <v>619.74</v>
      </c>
      <c r="FS665" s="78">
        <v>666.93</v>
      </c>
      <c r="FT665" s="78">
        <v>660.17</v>
      </c>
      <c r="FU665" s="78">
        <v>528.84</v>
      </c>
      <c r="FV665" s="78">
        <v>446.58</v>
      </c>
      <c r="FW665" s="79">
        <v>381.7</v>
      </c>
      <c r="FX665" s="65" t="s">
        <v>411</v>
      </c>
      <c r="FY665" s="78">
        <v>697.54</v>
      </c>
      <c r="FZ665" s="78">
        <v>751.04</v>
      </c>
      <c r="GA665" s="78">
        <v>696.31</v>
      </c>
      <c r="GB665" s="78">
        <v>663.02</v>
      </c>
      <c r="GC665" s="78"/>
      <c r="GD665" s="79">
        <v>563.89</v>
      </c>
      <c r="GE665" s="65" t="s">
        <v>412</v>
      </c>
      <c r="GF665" s="68">
        <v>0.23425787106446799</v>
      </c>
      <c r="GG665" s="78">
        <v>639.99</v>
      </c>
      <c r="GH665" s="78">
        <v>692.93</v>
      </c>
      <c r="GI665" s="78">
        <v>576.04</v>
      </c>
      <c r="GJ665" s="78">
        <v>572.76</v>
      </c>
      <c r="GK665" s="78"/>
      <c r="GL665" s="79">
        <v>414.76</v>
      </c>
      <c r="GM665" s="65" t="s">
        <v>413</v>
      </c>
      <c r="GN665" s="68">
        <v>0.10806838567445499</v>
      </c>
      <c r="GO665" s="78">
        <v>655.33000000000004</v>
      </c>
      <c r="GP665" s="78">
        <v>710.12</v>
      </c>
      <c r="GQ665" s="78">
        <v>650.83000000000004</v>
      </c>
      <c r="GR665" s="78">
        <v>600.42999999999995</v>
      </c>
      <c r="GS665" s="78"/>
      <c r="GT665" s="79"/>
      <c r="GU665" s="65" t="s">
        <v>414</v>
      </c>
      <c r="GV665" s="68">
        <v>1</v>
      </c>
      <c r="GW665" s="78">
        <v>632.19000000000005</v>
      </c>
      <c r="GX665" s="78">
        <v>657.67</v>
      </c>
      <c r="GY665" s="78">
        <v>613.34</v>
      </c>
      <c r="GZ665" s="78">
        <v>531</v>
      </c>
      <c r="HA665" s="78"/>
      <c r="HB665" s="79">
        <v>516.75</v>
      </c>
      <c r="HC665" s="65" t="s">
        <v>415</v>
      </c>
      <c r="HD665" s="68">
        <v>1</v>
      </c>
      <c r="HE665" s="78">
        <v>637.41999999999996</v>
      </c>
      <c r="HF665" s="78">
        <v>704.87</v>
      </c>
      <c r="HG665" s="78">
        <v>790.29</v>
      </c>
      <c r="HH665" s="78">
        <v>455</v>
      </c>
      <c r="HI665" s="78">
        <v>448.36</v>
      </c>
      <c r="HJ665" s="79">
        <v>393</v>
      </c>
      <c r="HK665" s="85" t="s">
        <v>416</v>
      </c>
      <c r="HL665" s="68">
        <v>1.14527858901678</v>
      </c>
      <c r="HM665" s="78">
        <v>624.49</v>
      </c>
      <c r="HN665" s="78">
        <v>666.37</v>
      </c>
      <c r="HO665" s="78">
        <v>643.30999999999995</v>
      </c>
      <c r="HP665" s="78"/>
      <c r="HQ665" s="78"/>
      <c r="HR665" s="79"/>
    </row>
    <row r="666" spans="1:226" x14ac:dyDescent="0.25">
      <c r="A666" s="81">
        <v>40735</v>
      </c>
      <c r="B666" s="82" t="s">
        <v>387</v>
      </c>
      <c r="C666" s="83">
        <v>642.65738622681295</v>
      </c>
      <c r="D666" s="83">
        <v>691.5213308093289</v>
      </c>
      <c r="E666" s="83">
        <v>652.31954960108283</v>
      </c>
      <c r="F666" s="83">
        <v>547.48056956496282</v>
      </c>
      <c r="G666" s="83">
        <v>457.29648673801773</v>
      </c>
      <c r="H666" s="84">
        <v>445.78139567853543</v>
      </c>
      <c r="I666" s="82" t="s">
        <v>388</v>
      </c>
      <c r="J666" s="83">
        <v>651.04220719415719</v>
      </c>
      <c r="K666" s="83">
        <v>696.86977584062026</v>
      </c>
      <c r="L666" s="83">
        <v>652.75118918947294</v>
      </c>
      <c r="M666" s="83">
        <v>547.18095036184934</v>
      </c>
      <c r="N666" s="83"/>
      <c r="O666" s="84">
        <v>504.94687313108346</v>
      </c>
      <c r="P666" s="65" t="s">
        <v>389</v>
      </c>
      <c r="Q666" s="78">
        <v>614.58000000000004</v>
      </c>
      <c r="R666" s="78">
        <v>665.13</v>
      </c>
      <c r="S666" s="78">
        <v>658.07</v>
      </c>
      <c r="T666" s="78">
        <v>524.70000000000005</v>
      </c>
      <c r="U666" s="78"/>
      <c r="V666" s="79"/>
      <c r="W666" s="65" t="s">
        <v>390</v>
      </c>
      <c r="X666" s="78">
        <v>650.07000000000005</v>
      </c>
      <c r="Y666" s="78">
        <v>683.39</v>
      </c>
      <c r="Z666" s="78">
        <v>628.04</v>
      </c>
      <c r="AA666" s="78">
        <v>476.16</v>
      </c>
      <c r="AB666" s="78"/>
      <c r="AC666" s="79">
        <v>547.92999999999995</v>
      </c>
      <c r="AD666" s="65" t="s">
        <v>391</v>
      </c>
      <c r="AE666" s="68">
        <v>0.51129972389814904</v>
      </c>
      <c r="AF666" s="78">
        <v>623.27</v>
      </c>
      <c r="AG666" s="78">
        <v>654.97</v>
      </c>
      <c r="AH666" s="78">
        <v>659.58</v>
      </c>
      <c r="AI666" s="78"/>
      <c r="AJ666" s="78">
        <v>498.52</v>
      </c>
      <c r="AK666" s="79">
        <v>381.37</v>
      </c>
      <c r="AL666" s="69" t="s">
        <v>392</v>
      </c>
      <c r="AM666" s="70">
        <v>1</v>
      </c>
      <c r="AN666" s="78">
        <v>675.73</v>
      </c>
      <c r="AO666" s="78">
        <v>748.42</v>
      </c>
      <c r="AP666" s="78">
        <v>719.33</v>
      </c>
      <c r="AQ666" s="78">
        <v>683.71</v>
      </c>
      <c r="AR666" s="78"/>
      <c r="AS666" s="79"/>
      <c r="AT666" s="65" t="s">
        <v>393</v>
      </c>
      <c r="AU666" s="68">
        <v>4.1356492969396197E-2</v>
      </c>
      <c r="AV666" s="78">
        <v>656.64</v>
      </c>
      <c r="AW666" s="78">
        <v>716.64</v>
      </c>
      <c r="AX666" s="78">
        <v>631.92999999999995</v>
      </c>
      <c r="AY666" s="78">
        <v>414.68</v>
      </c>
      <c r="AZ666" s="78"/>
      <c r="BA666" s="79">
        <v>499.59</v>
      </c>
      <c r="BB666" s="65" t="s">
        <v>394</v>
      </c>
      <c r="BC666" s="78">
        <v>612.73</v>
      </c>
      <c r="BD666" s="78">
        <v>685.06</v>
      </c>
      <c r="BE666" s="78">
        <v>639.80999999999995</v>
      </c>
      <c r="BF666" s="78"/>
      <c r="BG666" s="78"/>
      <c r="BH666" s="79">
        <v>534.72</v>
      </c>
      <c r="BI666" s="65" t="s">
        <v>395</v>
      </c>
      <c r="BJ666" s="68">
        <v>0.134077013836748</v>
      </c>
      <c r="BK666" s="78">
        <v>744.8</v>
      </c>
      <c r="BL666" s="78">
        <v>758.47</v>
      </c>
      <c r="BM666" s="78">
        <v>764.08</v>
      </c>
      <c r="BN666" s="78">
        <v>454.25</v>
      </c>
      <c r="BO666" s="78"/>
      <c r="BP666" s="79"/>
      <c r="BQ666" s="65" t="s">
        <v>396</v>
      </c>
      <c r="BR666" s="68">
        <v>1</v>
      </c>
      <c r="BS666" s="78">
        <v>570.55999999999995</v>
      </c>
      <c r="BT666" s="78">
        <v>615.41</v>
      </c>
      <c r="BU666" s="78">
        <v>644.04999999999995</v>
      </c>
      <c r="BV666" s="78"/>
      <c r="BW666" s="78"/>
      <c r="BX666" s="79">
        <v>571.75</v>
      </c>
      <c r="BY666" s="65" t="s">
        <v>397</v>
      </c>
      <c r="BZ666" s="78">
        <v>686.84</v>
      </c>
      <c r="CA666" s="78">
        <v>720.8</v>
      </c>
      <c r="CB666" s="78">
        <v>621.14</v>
      </c>
      <c r="CC666" s="78">
        <v>520.95000000000005</v>
      </c>
      <c r="CD666" s="78"/>
      <c r="CE666" s="79">
        <v>542.42999999999995</v>
      </c>
      <c r="CF666" s="65" t="s">
        <v>398</v>
      </c>
      <c r="CG666" s="78">
        <v>666.84</v>
      </c>
      <c r="CH666" s="78">
        <v>747.77</v>
      </c>
      <c r="CI666" s="78">
        <v>706.24</v>
      </c>
      <c r="CJ666" s="78"/>
      <c r="CK666" s="78"/>
      <c r="CL666" s="79"/>
      <c r="CM666" s="65" t="s">
        <v>399</v>
      </c>
      <c r="CN666" s="78">
        <v>630.14</v>
      </c>
      <c r="CO666" s="78">
        <v>654.96</v>
      </c>
      <c r="CP666" s="78">
        <v>658.7</v>
      </c>
      <c r="CQ666" s="78">
        <v>523.29</v>
      </c>
      <c r="CR666" s="78"/>
      <c r="CS666" s="79">
        <v>653.39</v>
      </c>
      <c r="CT666" s="65" t="s">
        <v>400</v>
      </c>
      <c r="CU666" s="78">
        <v>667.09</v>
      </c>
      <c r="CV666" s="78">
        <v>761.71</v>
      </c>
      <c r="CW666" s="78">
        <v>641.30999999999995</v>
      </c>
      <c r="CX666" s="78">
        <v>557.66</v>
      </c>
      <c r="CY666" s="78"/>
      <c r="CZ666" s="79"/>
      <c r="DA666" s="82"/>
      <c r="DB666" s="68"/>
      <c r="DC666" s="78"/>
      <c r="DD666" s="78"/>
      <c r="DE666" s="78"/>
      <c r="DF666" s="78"/>
      <c r="DG666" s="78"/>
      <c r="DH666" s="79"/>
      <c r="DI666" s="65" t="s">
        <v>402</v>
      </c>
      <c r="DJ666" s="68">
        <v>3.7574209062899199E-3</v>
      </c>
      <c r="DK666" s="78">
        <v>651.76</v>
      </c>
      <c r="DL666" s="78">
        <v>702.36</v>
      </c>
      <c r="DM666" s="78">
        <v>702.36</v>
      </c>
      <c r="DN666" s="78">
        <v>529.41999999999996</v>
      </c>
      <c r="DO666" s="78"/>
      <c r="DP666" s="79">
        <v>555.82000000000005</v>
      </c>
      <c r="DQ666" s="65" t="s">
        <v>403</v>
      </c>
      <c r="DR666" s="78">
        <v>702.92</v>
      </c>
      <c r="DS666" s="78">
        <v>739.06</v>
      </c>
      <c r="DT666" s="78">
        <v>779.02</v>
      </c>
      <c r="DU666" s="78">
        <v>738.62</v>
      </c>
      <c r="DV666" s="78"/>
      <c r="DW666" s="79"/>
      <c r="DX666" s="65" t="s">
        <v>404</v>
      </c>
      <c r="DY666" s="78">
        <v>701.08</v>
      </c>
      <c r="DZ666" s="78">
        <v>735.42</v>
      </c>
      <c r="EA666" s="78">
        <v>724.96</v>
      </c>
      <c r="EB666" s="78">
        <v>559.20000000000005</v>
      </c>
      <c r="EC666" s="78"/>
      <c r="ED666" s="79">
        <v>484.84</v>
      </c>
      <c r="EE666" s="65" t="s">
        <v>405</v>
      </c>
      <c r="EF666" s="68">
        <v>0.28962001853568098</v>
      </c>
      <c r="EG666" s="78">
        <v>656.3</v>
      </c>
      <c r="EH666" s="78">
        <v>716.98</v>
      </c>
      <c r="EI666" s="78">
        <v>632.29999999999995</v>
      </c>
      <c r="EJ666" s="78"/>
      <c r="EK666" s="78">
        <v>437.85</v>
      </c>
      <c r="EL666" s="79">
        <v>358.58</v>
      </c>
      <c r="EM666" s="65" t="s">
        <v>406</v>
      </c>
      <c r="EN666" s="78">
        <v>650.28</v>
      </c>
      <c r="EO666" s="78">
        <v>686.35</v>
      </c>
      <c r="EP666" s="78">
        <v>628.29999999999995</v>
      </c>
      <c r="EQ666" s="78"/>
      <c r="ER666" s="78"/>
      <c r="ES666" s="79">
        <v>495.35</v>
      </c>
      <c r="ET666" s="65" t="s">
        <v>407</v>
      </c>
      <c r="EU666" s="68">
        <v>1.4102383302778201</v>
      </c>
      <c r="EV666" s="78">
        <v>650.12</v>
      </c>
      <c r="EW666" s="78">
        <v>698.79</v>
      </c>
      <c r="EX666" s="78">
        <v>698.79</v>
      </c>
      <c r="EY666" s="78"/>
      <c r="EZ666" s="78"/>
      <c r="FA666" s="79">
        <v>345.86</v>
      </c>
      <c r="FB666" s="65" t="s">
        <v>408</v>
      </c>
      <c r="FC666" s="78">
        <v>708.59</v>
      </c>
      <c r="FD666" s="78">
        <v>736.24</v>
      </c>
      <c r="FE666" s="78">
        <v>679.94</v>
      </c>
      <c r="FF666" s="78">
        <v>684</v>
      </c>
      <c r="FG666" s="78"/>
      <c r="FH666" s="79"/>
      <c r="FI666" s="65" t="s">
        <v>409</v>
      </c>
      <c r="FJ666" s="78">
        <v>661.54</v>
      </c>
      <c r="FK666" s="78">
        <v>699.07</v>
      </c>
      <c r="FL666" s="78">
        <v>423.6</v>
      </c>
      <c r="FM666" s="78">
        <v>476.11</v>
      </c>
      <c r="FN666" s="78"/>
      <c r="FO666" s="79">
        <v>487.37</v>
      </c>
      <c r="FP666" s="65" t="s">
        <v>410</v>
      </c>
      <c r="FQ666" s="68">
        <v>0.25117423956999002</v>
      </c>
      <c r="FR666" s="78">
        <v>608.91</v>
      </c>
      <c r="FS666" s="78">
        <v>671.34</v>
      </c>
      <c r="FT666" s="78">
        <v>635.19000000000005</v>
      </c>
      <c r="FU666" s="78">
        <v>523.27</v>
      </c>
      <c r="FV666" s="78">
        <v>457.79</v>
      </c>
      <c r="FW666" s="79">
        <v>388.41</v>
      </c>
      <c r="FX666" s="65" t="s">
        <v>411</v>
      </c>
      <c r="FY666" s="78">
        <v>672.33</v>
      </c>
      <c r="FZ666" s="78">
        <v>731.52</v>
      </c>
      <c r="GA666" s="78">
        <v>683.92</v>
      </c>
      <c r="GB666" s="78">
        <v>651.07000000000005</v>
      </c>
      <c r="GC666" s="78"/>
      <c r="GD666" s="79">
        <v>565.52</v>
      </c>
      <c r="GE666" s="65" t="s">
        <v>412</v>
      </c>
      <c r="GF666" s="68">
        <v>0.23641779753179801</v>
      </c>
      <c r="GG666" s="78">
        <v>628.4</v>
      </c>
      <c r="GH666" s="78">
        <v>684.84</v>
      </c>
      <c r="GI666" s="78">
        <v>566.92999999999995</v>
      </c>
      <c r="GJ666" s="78">
        <v>567.4</v>
      </c>
      <c r="GK666" s="78"/>
      <c r="GL666" s="79">
        <v>418.58</v>
      </c>
      <c r="GM666" s="65" t="s">
        <v>413</v>
      </c>
      <c r="GN666" s="68">
        <v>0.10902747492368101</v>
      </c>
      <c r="GO666" s="78">
        <v>634.98</v>
      </c>
      <c r="GP666" s="78">
        <v>690.25</v>
      </c>
      <c r="GQ666" s="78">
        <v>623.64</v>
      </c>
      <c r="GR666" s="78">
        <v>588.75</v>
      </c>
      <c r="GS666" s="78"/>
      <c r="GT666" s="79"/>
      <c r="GU666" s="65" t="s">
        <v>414</v>
      </c>
      <c r="GV666" s="68">
        <v>1</v>
      </c>
      <c r="GW666" s="78">
        <v>624.69000000000005</v>
      </c>
      <c r="GX666" s="78">
        <v>667.67</v>
      </c>
      <c r="GY666" s="78">
        <v>621.67999999999995</v>
      </c>
      <c r="GZ666" s="78">
        <v>531</v>
      </c>
      <c r="HA666" s="78"/>
      <c r="HB666" s="79">
        <v>526.29</v>
      </c>
      <c r="HC666" s="65" t="s">
        <v>415</v>
      </c>
      <c r="HD666" s="68">
        <v>1</v>
      </c>
      <c r="HE666" s="78">
        <v>638.25</v>
      </c>
      <c r="HF666" s="78">
        <v>705.7</v>
      </c>
      <c r="HG666" s="78">
        <v>790.29</v>
      </c>
      <c r="HH666" s="78">
        <v>455</v>
      </c>
      <c r="HI666" s="78">
        <v>448.36</v>
      </c>
      <c r="HJ666" s="79">
        <v>394.67</v>
      </c>
      <c r="HK666" s="85" t="s">
        <v>416</v>
      </c>
      <c r="HL666" s="68">
        <v>1.13546042920404</v>
      </c>
      <c r="HM666" s="78">
        <v>611.58000000000004</v>
      </c>
      <c r="HN666" s="78">
        <v>651.53</v>
      </c>
      <c r="HO666" s="78">
        <v>627.65</v>
      </c>
      <c r="HP666" s="78"/>
      <c r="HQ666" s="78"/>
      <c r="HR666" s="79"/>
    </row>
    <row r="667" spans="1:226" x14ac:dyDescent="0.25">
      <c r="A667" s="81">
        <v>40728</v>
      </c>
      <c r="B667" s="82" t="s">
        <v>387</v>
      </c>
      <c r="C667" s="83">
        <v>626.1908039762784</v>
      </c>
      <c r="D667" s="83">
        <v>675.41463981558115</v>
      </c>
      <c r="E667" s="83">
        <v>638.39134408258053</v>
      </c>
      <c r="F667" s="83">
        <v>539.28011797561851</v>
      </c>
      <c r="G667" s="83">
        <v>459.99490926012101</v>
      </c>
      <c r="H667" s="84">
        <v>447.71989493975099</v>
      </c>
      <c r="I667" s="82" t="s">
        <v>388</v>
      </c>
      <c r="J667" s="83">
        <v>632.90538998835552</v>
      </c>
      <c r="K667" s="83">
        <v>677.81213385801254</v>
      </c>
      <c r="L667" s="83">
        <v>638.99933570326812</v>
      </c>
      <c r="M667" s="83">
        <v>541.04225896856622</v>
      </c>
      <c r="N667" s="83"/>
      <c r="O667" s="84">
        <v>507.40083461321245</v>
      </c>
      <c r="P667" s="65" t="s">
        <v>389</v>
      </c>
      <c r="Q667" s="78">
        <v>596.25</v>
      </c>
      <c r="R667" s="78">
        <v>660.13</v>
      </c>
      <c r="S667" s="78">
        <v>628.99</v>
      </c>
      <c r="T667" s="78">
        <v>510</v>
      </c>
      <c r="U667" s="78"/>
      <c r="V667" s="79"/>
      <c r="W667" s="65" t="s">
        <v>390</v>
      </c>
      <c r="X667" s="78">
        <v>618.33000000000004</v>
      </c>
      <c r="Y667" s="78">
        <v>675.79</v>
      </c>
      <c r="Z667" s="78">
        <v>628.04</v>
      </c>
      <c r="AA667" s="78">
        <v>464.73</v>
      </c>
      <c r="AB667" s="78"/>
      <c r="AC667" s="79">
        <v>521.49</v>
      </c>
      <c r="AD667" s="65" t="s">
        <v>391</v>
      </c>
      <c r="AE667" s="68">
        <v>0.51129972389814904</v>
      </c>
      <c r="AF667" s="78">
        <v>600.27</v>
      </c>
      <c r="AG667" s="78">
        <v>641.67999999999995</v>
      </c>
      <c r="AH667" s="78">
        <v>646.79</v>
      </c>
      <c r="AI667" s="78"/>
      <c r="AJ667" s="78">
        <v>483.18</v>
      </c>
      <c r="AK667" s="79">
        <v>373.08</v>
      </c>
      <c r="AL667" s="69" t="s">
        <v>392</v>
      </c>
      <c r="AM667" s="70">
        <v>1</v>
      </c>
      <c r="AN667" s="78">
        <v>676.6</v>
      </c>
      <c r="AO667" s="78">
        <v>749.96</v>
      </c>
      <c r="AP667" s="78">
        <v>721.61</v>
      </c>
      <c r="AQ667" s="78">
        <v>683.71</v>
      </c>
      <c r="AR667" s="78"/>
      <c r="AS667" s="79"/>
      <c r="AT667" s="65" t="s">
        <v>393</v>
      </c>
      <c r="AU667" s="68">
        <v>4.1189554329022202E-2</v>
      </c>
      <c r="AV667" s="78">
        <v>664.28</v>
      </c>
      <c r="AW667" s="78">
        <v>720.58</v>
      </c>
      <c r="AX667" s="78">
        <v>625.36</v>
      </c>
      <c r="AY667" s="78">
        <v>413.01</v>
      </c>
      <c r="AZ667" s="78"/>
      <c r="BA667" s="79">
        <v>499.9</v>
      </c>
      <c r="BB667" s="65" t="s">
        <v>394</v>
      </c>
      <c r="BC667" s="78">
        <v>589.20000000000005</v>
      </c>
      <c r="BD667" s="78">
        <v>644.73</v>
      </c>
      <c r="BE667" s="78">
        <v>618.22</v>
      </c>
      <c r="BF667" s="78"/>
      <c r="BG667" s="78"/>
      <c r="BH667" s="79">
        <v>534.72</v>
      </c>
      <c r="BI667" s="65" t="s">
        <v>395</v>
      </c>
      <c r="BJ667" s="68">
        <v>0.13405903960103999</v>
      </c>
      <c r="BK667" s="78">
        <v>712.52</v>
      </c>
      <c r="BL667" s="78">
        <v>729.42</v>
      </c>
      <c r="BM667" s="78">
        <v>735.02</v>
      </c>
      <c r="BN667" s="78">
        <v>447.49</v>
      </c>
      <c r="BO667" s="78"/>
      <c r="BP667" s="79"/>
      <c r="BQ667" s="65" t="s">
        <v>396</v>
      </c>
      <c r="BR667" s="68">
        <v>1</v>
      </c>
      <c r="BS667" s="78">
        <v>579.73</v>
      </c>
      <c r="BT667" s="78">
        <v>622.91</v>
      </c>
      <c r="BU667" s="78">
        <v>640.72</v>
      </c>
      <c r="BV667" s="78"/>
      <c r="BW667" s="78"/>
      <c r="BX667" s="79">
        <v>571.75</v>
      </c>
      <c r="BY667" s="65" t="s">
        <v>397</v>
      </c>
      <c r="BZ667" s="78">
        <v>667.52</v>
      </c>
      <c r="CA667" s="78">
        <v>707.18</v>
      </c>
      <c r="CB667" s="78">
        <v>621.11</v>
      </c>
      <c r="CC667" s="78">
        <v>513.20000000000005</v>
      </c>
      <c r="CD667" s="78"/>
      <c r="CE667" s="79">
        <v>546.33000000000004</v>
      </c>
      <c r="CF667" s="65" t="s">
        <v>398</v>
      </c>
      <c r="CG667" s="78">
        <v>667.66</v>
      </c>
      <c r="CH667" s="78">
        <v>746.96</v>
      </c>
      <c r="CI667" s="78">
        <v>679.41</v>
      </c>
      <c r="CJ667" s="78"/>
      <c r="CK667" s="78"/>
      <c r="CL667" s="79"/>
      <c r="CM667" s="65" t="s">
        <v>399</v>
      </c>
      <c r="CN667" s="78">
        <v>612.08000000000004</v>
      </c>
      <c r="CO667" s="78">
        <v>637.65</v>
      </c>
      <c r="CP667" s="78">
        <v>654.52</v>
      </c>
      <c r="CQ667" s="78">
        <v>522.65</v>
      </c>
      <c r="CR667" s="78"/>
      <c r="CS667" s="79">
        <v>653.39</v>
      </c>
      <c r="CT667" s="65" t="s">
        <v>400</v>
      </c>
      <c r="CU667" s="78">
        <v>660.99</v>
      </c>
      <c r="CV667" s="78">
        <v>763.63</v>
      </c>
      <c r="CW667" s="78">
        <v>632.15</v>
      </c>
      <c r="CX667" s="78">
        <v>552.48</v>
      </c>
      <c r="CY667" s="78"/>
      <c r="CZ667" s="79"/>
      <c r="DA667" s="82"/>
      <c r="DB667" s="68"/>
      <c r="DC667" s="78"/>
      <c r="DD667" s="78"/>
      <c r="DE667" s="78"/>
      <c r="DF667" s="78"/>
      <c r="DG667" s="78"/>
      <c r="DH667" s="79"/>
      <c r="DI667" s="65" t="s">
        <v>402</v>
      </c>
      <c r="DJ667" s="68">
        <v>3.7874483960156002E-3</v>
      </c>
      <c r="DK667" s="78">
        <v>657.28</v>
      </c>
      <c r="DL667" s="78">
        <v>715.55</v>
      </c>
      <c r="DM667" s="78">
        <v>715.55</v>
      </c>
      <c r="DN667" s="78">
        <v>533.65</v>
      </c>
      <c r="DO667" s="78"/>
      <c r="DP667" s="79">
        <v>560.33000000000004</v>
      </c>
      <c r="DQ667" s="65" t="s">
        <v>403</v>
      </c>
      <c r="DR667" s="78">
        <v>702.92</v>
      </c>
      <c r="DS667" s="78">
        <v>739.06</v>
      </c>
      <c r="DT667" s="78">
        <v>757.96</v>
      </c>
      <c r="DU667" s="78">
        <v>732.25</v>
      </c>
      <c r="DV667" s="78"/>
      <c r="DW667" s="79"/>
      <c r="DX667" s="65" t="s">
        <v>404</v>
      </c>
      <c r="DY667" s="78">
        <v>683.16</v>
      </c>
      <c r="DZ667" s="78">
        <v>718.32</v>
      </c>
      <c r="EA667" s="78">
        <v>703.02</v>
      </c>
      <c r="EB667" s="78">
        <v>543.91999999999996</v>
      </c>
      <c r="EC667" s="78"/>
      <c r="ED667" s="79">
        <v>491.83</v>
      </c>
      <c r="EE667" s="65" t="s">
        <v>405</v>
      </c>
      <c r="EF667" s="68">
        <v>0.28962001853568098</v>
      </c>
      <c r="EG667" s="78">
        <v>656.67</v>
      </c>
      <c r="EH667" s="78">
        <v>715.76</v>
      </c>
      <c r="EI667" s="78">
        <v>612.19000000000005</v>
      </c>
      <c r="EJ667" s="78"/>
      <c r="EK667" s="78">
        <v>442.54</v>
      </c>
      <c r="EL667" s="79">
        <v>362.56</v>
      </c>
      <c r="EM667" s="65" t="s">
        <v>406</v>
      </c>
      <c r="EN667" s="78">
        <v>627.35</v>
      </c>
      <c r="EO667" s="78">
        <v>686.35</v>
      </c>
      <c r="EP667" s="78">
        <v>628.29999999999995</v>
      </c>
      <c r="EQ667" s="78"/>
      <c r="ER667" s="78"/>
      <c r="ES667" s="79">
        <v>501.03</v>
      </c>
      <c r="ET667" s="65" t="s">
        <v>407</v>
      </c>
      <c r="EU667" s="68">
        <v>1.4102383302778201</v>
      </c>
      <c r="EV667" s="78">
        <v>650.12</v>
      </c>
      <c r="EW667" s="78">
        <v>693.01</v>
      </c>
      <c r="EX667" s="78">
        <v>693.01</v>
      </c>
      <c r="EY667" s="78"/>
      <c r="EZ667" s="78"/>
      <c r="FA667" s="79">
        <v>345.86</v>
      </c>
      <c r="FB667" s="65" t="s">
        <v>408</v>
      </c>
      <c r="FC667" s="78">
        <v>708.59</v>
      </c>
      <c r="FD667" s="78">
        <v>736.24</v>
      </c>
      <c r="FE667" s="78">
        <v>679.94</v>
      </c>
      <c r="FF667" s="78">
        <v>684</v>
      </c>
      <c r="FG667" s="78"/>
      <c r="FH667" s="79"/>
      <c r="FI667" s="65" t="s">
        <v>409</v>
      </c>
      <c r="FJ667" s="78">
        <v>637.16999999999996</v>
      </c>
      <c r="FK667" s="78">
        <v>676.38</v>
      </c>
      <c r="FL667" s="78">
        <v>404.28</v>
      </c>
      <c r="FM667" s="78">
        <v>464.11</v>
      </c>
      <c r="FN667" s="78"/>
      <c r="FO667" s="79">
        <v>479.81</v>
      </c>
      <c r="FP667" s="65" t="s">
        <v>410</v>
      </c>
      <c r="FQ667" s="68">
        <v>0.253646163601775</v>
      </c>
      <c r="FR667" s="78">
        <v>616.91999999999996</v>
      </c>
      <c r="FS667" s="78">
        <v>680.44</v>
      </c>
      <c r="FT667" s="78">
        <v>619.49</v>
      </c>
      <c r="FU667" s="78">
        <v>533.94000000000005</v>
      </c>
      <c r="FV667" s="78">
        <v>460.49</v>
      </c>
      <c r="FW667" s="79">
        <v>391.9</v>
      </c>
      <c r="FX667" s="65" t="s">
        <v>411</v>
      </c>
      <c r="FY667" s="78">
        <v>659.33</v>
      </c>
      <c r="FZ667" s="78">
        <v>725.02</v>
      </c>
      <c r="GA667" s="78">
        <v>679.49</v>
      </c>
      <c r="GB667" s="78">
        <v>649.29999999999995</v>
      </c>
      <c r="GC667" s="78"/>
      <c r="GD667" s="79">
        <v>566.33000000000004</v>
      </c>
      <c r="GE667" s="65" t="s">
        <v>412</v>
      </c>
      <c r="GF667" s="68">
        <v>0.23675923952932301</v>
      </c>
      <c r="GG667" s="78">
        <v>629.29999999999995</v>
      </c>
      <c r="GH667" s="78">
        <v>685.83</v>
      </c>
      <c r="GI667" s="78">
        <v>567.75</v>
      </c>
      <c r="GJ667" s="78">
        <v>568.22</v>
      </c>
      <c r="GK667" s="78"/>
      <c r="GL667" s="79">
        <v>419.19</v>
      </c>
      <c r="GM667" s="65" t="s">
        <v>413</v>
      </c>
      <c r="GN667" s="68">
        <v>0.109899771408475</v>
      </c>
      <c r="GO667" s="78">
        <v>609.28</v>
      </c>
      <c r="GP667" s="78">
        <v>682.59</v>
      </c>
      <c r="GQ667" s="78">
        <v>605.24</v>
      </c>
      <c r="GR667" s="78">
        <v>554.66999999999996</v>
      </c>
      <c r="GS667" s="78"/>
      <c r="GT667" s="79"/>
      <c r="GU667" s="65" t="s">
        <v>414</v>
      </c>
      <c r="GV667" s="68">
        <v>1</v>
      </c>
      <c r="GW667" s="78">
        <v>624.69000000000005</v>
      </c>
      <c r="GX667" s="78">
        <v>667.67</v>
      </c>
      <c r="GY667" s="78">
        <v>621.67999999999995</v>
      </c>
      <c r="GZ667" s="78">
        <v>531</v>
      </c>
      <c r="HA667" s="78"/>
      <c r="HB667" s="79">
        <v>528.26</v>
      </c>
      <c r="HC667" s="65" t="s">
        <v>415</v>
      </c>
      <c r="HD667" s="68">
        <v>1</v>
      </c>
      <c r="HE667" s="78">
        <v>643.25</v>
      </c>
      <c r="HF667" s="78">
        <v>708.2</v>
      </c>
      <c r="HG667" s="78">
        <v>790.29</v>
      </c>
      <c r="HH667" s="78">
        <v>455</v>
      </c>
      <c r="HI667" s="78">
        <v>448.36</v>
      </c>
      <c r="HJ667" s="79">
        <v>395.5</v>
      </c>
      <c r="HK667" s="85" t="s">
        <v>416</v>
      </c>
      <c r="HL667" s="68">
        <v>1.10926234054354</v>
      </c>
      <c r="HM667" s="78">
        <v>590.57000000000005</v>
      </c>
      <c r="HN667" s="78">
        <v>630.08000000000004</v>
      </c>
      <c r="HO667" s="78">
        <v>590.83000000000004</v>
      </c>
      <c r="HP667" s="78"/>
      <c r="HQ667" s="78"/>
      <c r="HR667" s="79"/>
    </row>
    <row r="668" spans="1:226" x14ac:dyDescent="0.25">
      <c r="A668" s="81">
        <v>40721</v>
      </c>
      <c r="B668" s="82" t="s">
        <v>387</v>
      </c>
      <c r="C668" s="83">
        <v>631.23664358695908</v>
      </c>
      <c r="D668" s="83">
        <v>683.32213959747503</v>
      </c>
      <c r="E668" s="83">
        <v>639.25763822433908</v>
      </c>
      <c r="F668" s="83">
        <v>533.91660137044039</v>
      </c>
      <c r="G668" s="83">
        <v>452.97369939506746</v>
      </c>
      <c r="H668" s="84">
        <v>446.73734815431266</v>
      </c>
      <c r="I668" s="82" t="s">
        <v>388</v>
      </c>
      <c r="J668" s="83">
        <v>637.08068169142712</v>
      </c>
      <c r="K668" s="83">
        <v>686.87428179778919</v>
      </c>
      <c r="L668" s="83">
        <v>640.29628628060846</v>
      </c>
      <c r="M668" s="83">
        <v>536.82192164240644</v>
      </c>
      <c r="N668" s="83"/>
      <c r="O668" s="84">
        <v>509.48084326491346</v>
      </c>
      <c r="P668" s="65" t="s">
        <v>389</v>
      </c>
      <c r="Q668" s="78">
        <v>600.41</v>
      </c>
      <c r="R668" s="78">
        <v>655.96</v>
      </c>
      <c r="S668" s="78">
        <v>618.54</v>
      </c>
      <c r="T668" s="78">
        <v>516</v>
      </c>
      <c r="U668" s="78"/>
      <c r="V668" s="79"/>
      <c r="W668" s="65" t="s">
        <v>390</v>
      </c>
      <c r="X668" s="78">
        <v>672.38</v>
      </c>
      <c r="Y668" s="78">
        <v>713.8</v>
      </c>
      <c r="Z668" s="78">
        <v>636.39</v>
      </c>
      <c r="AA668" s="78">
        <v>471.47</v>
      </c>
      <c r="AB668" s="78"/>
      <c r="AC668" s="79">
        <v>514.88</v>
      </c>
      <c r="AD668" s="65" t="s">
        <v>391</v>
      </c>
      <c r="AE668" s="68">
        <v>0.51129972389814904</v>
      </c>
      <c r="AF668" s="78">
        <v>584.41999999999996</v>
      </c>
      <c r="AG668" s="78">
        <v>628.9</v>
      </c>
      <c r="AH668" s="78">
        <v>633.5</v>
      </c>
      <c r="AI668" s="78"/>
      <c r="AJ668" s="78">
        <v>467.84</v>
      </c>
      <c r="AK668" s="79">
        <v>368.94</v>
      </c>
      <c r="AL668" s="69" t="s">
        <v>392</v>
      </c>
      <c r="AM668" s="70">
        <v>1</v>
      </c>
      <c r="AN668" s="78">
        <v>689.15</v>
      </c>
      <c r="AO668" s="78">
        <v>765.67</v>
      </c>
      <c r="AP668" s="78">
        <v>732.67</v>
      </c>
      <c r="AQ668" s="78">
        <v>683.71</v>
      </c>
      <c r="AR668" s="78"/>
      <c r="AS668" s="79"/>
      <c r="AT668" s="65" t="s">
        <v>393</v>
      </c>
      <c r="AU668" s="68">
        <v>4.0913182227313598E-2</v>
      </c>
      <c r="AV668" s="78">
        <v>659.83</v>
      </c>
      <c r="AW668" s="78">
        <v>715.74</v>
      </c>
      <c r="AX668" s="78">
        <v>621.16</v>
      </c>
      <c r="AY668" s="78">
        <v>410.24</v>
      </c>
      <c r="AZ668" s="78"/>
      <c r="BA668" s="79">
        <v>496.55</v>
      </c>
      <c r="BB668" s="65" t="s">
        <v>394</v>
      </c>
      <c r="BC668" s="78">
        <v>588.36</v>
      </c>
      <c r="BD668" s="78">
        <v>649.77</v>
      </c>
      <c r="BE668" s="78">
        <v>620.6</v>
      </c>
      <c r="BF668" s="78"/>
      <c r="BG668" s="78"/>
      <c r="BH668" s="79">
        <v>534.72</v>
      </c>
      <c r="BI668" s="65" t="s">
        <v>395</v>
      </c>
      <c r="BJ668" s="68">
        <v>0.134084204880665</v>
      </c>
      <c r="BK668" s="78">
        <v>703</v>
      </c>
      <c r="BL668" s="78">
        <v>725.26</v>
      </c>
      <c r="BM668" s="78">
        <v>730.87</v>
      </c>
      <c r="BN668" s="78">
        <v>440.87</v>
      </c>
      <c r="BO668" s="78"/>
      <c r="BP668" s="79"/>
      <c r="BQ668" s="65" t="s">
        <v>396</v>
      </c>
      <c r="BR668" s="68">
        <v>1</v>
      </c>
      <c r="BS668" s="78">
        <v>592.23</v>
      </c>
      <c r="BT668" s="78">
        <v>633.75</v>
      </c>
      <c r="BU668" s="78">
        <v>644.88</v>
      </c>
      <c r="BV668" s="78"/>
      <c r="BW668" s="78"/>
      <c r="BX668" s="79">
        <v>571.75</v>
      </c>
      <c r="BY668" s="65" t="s">
        <v>397</v>
      </c>
      <c r="BZ668" s="78">
        <v>663.79</v>
      </c>
      <c r="CA668" s="78">
        <v>707.94</v>
      </c>
      <c r="CB668" s="78">
        <v>633.91999999999996</v>
      </c>
      <c r="CC668" s="78">
        <v>525.45000000000005</v>
      </c>
      <c r="CD668" s="78"/>
      <c r="CE668" s="79">
        <v>546.33000000000004</v>
      </c>
      <c r="CF668" s="65" t="s">
        <v>398</v>
      </c>
      <c r="CG668" s="78">
        <v>674.16</v>
      </c>
      <c r="CH668" s="78">
        <v>755.09</v>
      </c>
      <c r="CI668" s="78">
        <v>685.1</v>
      </c>
      <c r="CJ668" s="78"/>
      <c r="CK668" s="78"/>
      <c r="CL668" s="79"/>
      <c r="CM668" s="65" t="s">
        <v>399</v>
      </c>
      <c r="CN668" s="78">
        <v>628.21</v>
      </c>
      <c r="CO668" s="78">
        <v>657.21</v>
      </c>
      <c r="CP668" s="78">
        <v>647.91999999999996</v>
      </c>
      <c r="CQ668" s="78">
        <v>500.11</v>
      </c>
      <c r="CR668" s="78"/>
      <c r="CS668" s="79">
        <v>668.78</v>
      </c>
      <c r="CT668" s="65" t="s">
        <v>400</v>
      </c>
      <c r="CU668" s="78">
        <v>672.35</v>
      </c>
      <c r="CV668" s="78">
        <v>778.91</v>
      </c>
      <c r="CW668" s="78">
        <v>644.33000000000004</v>
      </c>
      <c r="CX668" s="78">
        <v>534.63</v>
      </c>
      <c r="CY668" s="78"/>
      <c r="CZ668" s="79"/>
      <c r="DA668" s="82"/>
      <c r="DB668" s="68"/>
      <c r="DC668" s="78"/>
      <c r="DD668" s="78"/>
      <c r="DE668" s="78"/>
      <c r="DF668" s="78"/>
      <c r="DG668" s="78"/>
      <c r="DH668" s="79"/>
      <c r="DI668" s="65" t="s">
        <v>402</v>
      </c>
      <c r="DJ668" s="68">
        <v>3.7180249851279002E-3</v>
      </c>
      <c r="DK668" s="78">
        <v>661.52</v>
      </c>
      <c r="DL668" s="78">
        <v>727.16</v>
      </c>
      <c r="DM668" s="78">
        <v>727.16</v>
      </c>
      <c r="DN668" s="78">
        <v>549.9</v>
      </c>
      <c r="DO668" s="78"/>
      <c r="DP668" s="79">
        <v>550.03</v>
      </c>
      <c r="DQ668" s="65" t="s">
        <v>403</v>
      </c>
      <c r="DR668" s="78">
        <v>702.92</v>
      </c>
      <c r="DS668" s="78">
        <v>739.06</v>
      </c>
      <c r="DT668" s="78">
        <v>750.23</v>
      </c>
      <c r="DU668" s="78">
        <v>721.93</v>
      </c>
      <c r="DV668" s="78"/>
      <c r="DW668" s="79"/>
      <c r="DX668" s="65" t="s">
        <v>404</v>
      </c>
      <c r="DY668" s="78">
        <v>684.4</v>
      </c>
      <c r="DZ668" s="78">
        <v>723.71</v>
      </c>
      <c r="EA668" s="78">
        <v>692.66</v>
      </c>
      <c r="EB668" s="78">
        <v>525.09</v>
      </c>
      <c r="EC668" s="78"/>
      <c r="ED668" s="79">
        <v>494.25</v>
      </c>
      <c r="EE668" s="65" t="s">
        <v>405</v>
      </c>
      <c r="EF668" s="68">
        <v>0.28962001853568098</v>
      </c>
      <c r="EG668" s="78">
        <v>668.88</v>
      </c>
      <c r="EH668" s="78">
        <v>724.02</v>
      </c>
      <c r="EI668" s="78">
        <v>600.22</v>
      </c>
      <c r="EJ668" s="78"/>
      <c r="EK668" s="78">
        <v>434.32</v>
      </c>
      <c r="EL668" s="79">
        <v>362.14</v>
      </c>
      <c r="EM668" s="65" t="s">
        <v>406</v>
      </c>
      <c r="EN668" s="78">
        <v>653.19000000000005</v>
      </c>
      <c r="EO668" s="78">
        <v>697.99</v>
      </c>
      <c r="EP668" s="78">
        <v>638.70000000000005</v>
      </c>
      <c r="EQ668" s="78"/>
      <c r="ER668" s="78"/>
      <c r="ES668" s="79">
        <v>501.03</v>
      </c>
      <c r="ET668" s="65" t="s">
        <v>407</v>
      </c>
      <c r="EU668" s="68">
        <v>1.40984068800226</v>
      </c>
      <c r="EV668" s="78">
        <v>661.5</v>
      </c>
      <c r="EW668" s="78">
        <v>704.37</v>
      </c>
      <c r="EX668" s="78">
        <v>704.37</v>
      </c>
      <c r="EY668" s="78"/>
      <c r="EZ668" s="78"/>
      <c r="FA668" s="79">
        <v>345.76</v>
      </c>
      <c r="FB668" s="65" t="s">
        <v>408</v>
      </c>
      <c r="FC668" s="78">
        <v>725.54</v>
      </c>
      <c r="FD668" s="78">
        <v>719.29</v>
      </c>
      <c r="FE668" s="78">
        <v>662.99</v>
      </c>
      <c r="FF668" s="78">
        <v>684</v>
      </c>
      <c r="FG668" s="78"/>
      <c r="FH668" s="79"/>
      <c r="FI668" s="65" t="s">
        <v>409</v>
      </c>
      <c r="FJ668" s="78">
        <v>640.54</v>
      </c>
      <c r="FK668" s="78">
        <v>682.26</v>
      </c>
      <c r="FL668" s="78">
        <v>408.48</v>
      </c>
      <c r="FM668" s="78">
        <v>463.11</v>
      </c>
      <c r="FN668" s="78"/>
      <c r="FO668" s="79">
        <v>479.81</v>
      </c>
      <c r="FP668" s="65" t="s">
        <v>410</v>
      </c>
      <c r="FQ668" s="68">
        <v>0.249850089946032</v>
      </c>
      <c r="FR668" s="78">
        <v>610.99</v>
      </c>
      <c r="FS668" s="78">
        <v>673.91</v>
      </c>
      <c r="FT668" s="78">
        <v>608.22</v>
      </c>
      <c r="FU668" s="78">
        <v>526.19000000000005</v>
      </c>
      <c r="FV668" s="78">
        <v>453.39</v>
      </c>
      <c r="FW668" s="79">
        <v>387.43</v>
      </c>
      <c r="FX668" s="65" t="s">
        <v>411</v>
      </c>
      <c r="FY668" s="78">
        <v>670.71</v>
      </c>
      <c r="FZ668" s="78">
        <v>736.4</v>
      </c>
      <c r="GA668" s="78">
        <v>690.11</v>
      </c>
      <c r="GB668" s="78">
        <v>652.84</v>
      </c>
      <c r="GC668" s="78"/>
      <c r="GD668" s="79">
        <v>566.33000000000004</v>
      </c>
      <c r="GE668" s="65" t="s">
        <v>412</v>
      </c>
      <c r="GF668" s="68">
        <v>0.23685457129322601</v>
      </c>
      <c r="GG668" s="78">
        <v>629.55999999999995</v>
      </c>
      <c r="GH668" s="78">
        <v>686.11</v>
      </c>
      <c r="GI668" s="78">
        <v>567.98</v>
      </c>
      <c r="GJ668" s="78">
        <v>568.45000000000005</v>
      </c>
      <c r="GK668" s="78"/>
      <c r="GL668" s="79">
        <v>419.36</v>
      </c>
      <c r="GM668" s="65" t="s">
        <v>413</v>
      </c>
      <c r="GN668" s="68">
        <v>0.108779601649099</v>
      </c>
      <c r="GO668" s="78">
        <v>590.02</v>
      </c>
      <c r="GP668" s="78">
        <v>671.28</v>
      </c>
      <c r="GQ668" s="78">
        <v>596.29</v>
      </c>
      <c r="GR668" s="78">
        <v>537.37</v>
      </c>
      <c r="GS668" s="78"/>
      <c r="GT668" s="79"/>
      <c r="GU668" s="65" t="s">
        <v>414</v>
      </c>
      <c r="GV668" s="68">
        <v>1</v>
      </c>
      <c r="GW668" s="78">
        <v>632.19000000000005</v>
      </c>
      <c r="GX668" s="78">
        <v>674.34</v>
      </c>
      <c r="GY668" s="78">
        <v>625.84</v>
      </c>
      <c r="GZ668" s="78">
        <v>524</v>
      </c>
      <c r="HA668" s="78"/>
      <c r="HB668" s="79">
        <v>528.26</v>
      </c>
      <c r="HC668" s="65" t="s">
        <v>415</v>
      </c>
      <c r="HD668" s="68">
        <v>1</v>
      </c>
      <c r="HE668" s="78">
        <v>650.6</v>
      </c>
      <c r="HF668" s="78">
        <v>712.91</v>
      </c>
      <c r="HG668" s="78">
        <v>832.29</v>
      </c>
      <c r="HH668" s="78">
        <v>455</v>
      </c>
      <c r="HI668" s="78">
        <v>448.36</v>
      </c>
      <c r="HJ668" s="79">
        <v>395.08</v>
      </c>
      <c r="HK668" s="85" t="s">
        <v>416</v>
      </c>
      <c r="HL668" s="68">
        <v>1.12397437338429</v>
      </c>
      <c r="HM668" s="78">
        <v>611.85</v>
      </c>
      <c r="HN668" s="78">
        <v>648.41</v>
      </c>
      <c r="HO668" s="78">
        <v>593.79999999999995</v>
      </c>
      <c r="HP668" s="78"/>
      <c r="HQ668" s="78"/>
      <c r="HR668" s="79"/>
    </row>
    <row r="669" spans="1:226" x14ac:dyDescent="0.25">
      <c r="A669" s="81">
        <v>40714</v>
      </c>
      <c r="B669" s="82" t="s">
        <v>387</v>
      </c>
      <c r="C669" s="83">
        <v>653.3696844498686</v>
      </c>
      <c r="D669" s="83">
        <v>706.63134605079836</v>
      </c>
      <c r="E669" s="83">
        <v>669.60923119428526</v>
      </c>
      <c r="F669" s="83">
        <v>546.39558587302963</v>
      </c>
      <c r="G669" s="83">
        <v>452.56149837133552</v>
      </c>
      <c r="H669" s="84">
        <v>449.27793114443659</v>
      </c>
      <c r="I669" s="82" t="s">
        <v>388</v>
      </c>
      <c r="J669" s="83">
        <v>662.67347229419318</v>
      </c>
      <c r="K669" s="83">
        <v>713.80395932215447</v>
      </c>
      <c r="L669" s="83">
        <v>670.78211718179853</v>
      </c>
      <c r="M669" s="83">
        <v>546.09529079582853</v>
      </c>
      <c r="N669" s="83"/>
      <c r="O669" s="84">
        <v>512.92529173455489</v>
      </c>
      <c r="P669" s="65" t="s">
        <v>389</v>
      </c>
      <c r="Q669" s="78">
        <v>619.58000000000004</v>
      </c>
      <c r="R669" s="78">
        <v>672.63</v>
      </c>
      <c r="S669" s="78">
        <v>653.05999999999995</v>
      </c>
      <c r="T669" s="78">
        <v>523</v>
      </c>
      <c r="U669" s="78"/>
      <c r="V669" s="79"/>
      <c r="W669" s="65" t="s">
        <v>390</v>
      </c>
      <c r="X669" s="78">
        <v>664.28</v>
      </c>
      <c r="Y669" s="78">
        <v>730.75</v>
      </c>
      <c r="Z669" s="78">
        <v>663.33</v>
      </c>
      <c r="AA669" s="78">
        <v>471.47</v>
      </c>
      <c r="AB669" s="78"/>
      <c r="AC669" s="79">
        <v>514.88</v>
      </c>
      <c r="AD669" s="65" t="s">
        <v>391</v>
      </c>
      <c r="AE669" s="68">
        <v>0.51129972389814904</v>
      </c>
      <c r="AF669" s="78">
        <v>607.94000000000005</v>
      </c>
      <c r="AG669" s="78">
        <v>671.85</v>
      </c>
      <c r="AH669" s="78">
        <v>676.96</v>
      </c>
      <c r="AI669" s="78"/>
      <c r="AJ669" s="78">
        <v>498.52</v>
      </c>
      <c r="AK669" s="79">
        <v>368.94</v>
      </c>
      <c r="AL669" s="69" t="s">
        <v>392</v>
      </c>
      <c r="AM669" s="70">
        <v>1</v>
      </c>
      <c r="AN669" s="78">
        <v>689.08</v>
      </c>
      <c r="AO669" s="78">
        <v>766.4</v>
      </c>
      <c r="AP669" s="78">
        <v>732.67</v>
      </c>
      <c r="AQ669" s="78">
        <v>683.71</v>
      </c>
      <c r="AR669" s="78"/>
      <c r="AS669" s="79"/>
      <c r="AT669" s="65" t="s">
        <v>393</v>
      </c>
      <c r="AU669" s="68">
        <v>4.1450777202072499E-2</v>
      </c>
      <c r="AV669" s="78">
        <v>670.4</v>
      </c>
      <c r="AW669" s="78">
        <v>725.94</v>
      </c>
      <c r="AX669" s="78">
        <v>643.39</v>
      </c>
      <c r="AY669" s="78">
        <v>415.83</v>
      </c>
      <c r="AZ669" s="78"/>
      <c r="BA669" s="79">
        <v>503.56</v>
      </c>
      <c r="BB669" s="65" t="s">
        <v>394</v>
      </c>
      <c r="BC669" s="78">
        <v>639.62</v>
      </c>
      <c r="BD669" s="78">
        <v>706.07</v>
      </c>
      <c r="BE669" s="78">
        <v>661.14</v>
      </c>
      <c r="BF669" s="78"/>
      <c r="BG669" s="78"/>
      <c r="BH669" s="79">
        <v>534.72</v>
      </c>
      <c r="BI669" s="65" t="s">
        <v>395</v>
      </c>
      <c r="BJ669" s="68">
        <v>0.13405903960103999</v>
      </c>
      <c r="BK669" s="78">
        <v>730.76</v>
      </c>
      <c r="BL669" s="78">
        <v>763.73</v>
      </c>
      <c r="BM669" s="78">
        <v>769.34</v>
      </c>
      <c r="BN669" s="78">
        <v>454.19</v>
      </c>
      <c r="BO669" s="78"/>
      <c r="BP669" s="79"/>
      <c r="BQ669" s="65" t="s">
        <v>396</v>
      </c>
      <c r="BR669" s="68">
        <v>1</v>
      </c>
      <c r="BS669" s="78">
        <v>592.23</v>
      </c>
      <c r="BT669" s="78">
        <v>617.91</v>
      </c>
      <c r="BU669" s="78">
        <v>652.38</v>
      </c>
      <c r="BV669" s="78"/>
      <c r="BW669" s="78"/>
      <c r="BX669" s="79">
        <v>571.75</v>
      </c>
      <c r="BY669" s="65" t="s">
        <v>397</v>
      </c>
      <c r="BZ669" s="78">
        <v>678.77</v>
      </c>
      <c r="CA669" s="78">
        <v>732.2</v>
      </c>
      <c r="CB669" s="78">
        <v>639.59</v>
      </c>
      <c r="CC669" s="78">
        <v>518.59</v>
      </c>
      <c r="CD669" s="78"/>
      <c r="CE669" s="79">
        <v>546.33000000000004</v>
      </c>
      <c r="CF669" s="65" t="s">
        <v>398</v>
      </c>
      <c r="CG669" s="78">
        <v>683.1</v>
      </c>
      <c r="CH669" s="78">
        <v>756.71</v>
      </c>
      <c r="CI669" s="78">
        <v>706.24</v>
      </c>
      <c r="CJ669" s="78"/>
      <c r="CK669" s="78"/>
      <c r="CL669" s="79"/>
      <c r="CM669" s="65" t="s">
        <v>399</v>
      </c>
      <c r="CN669" s="78">
        <v>645.69000000000005</v>
      </c>
      <c r="CO669" s="78">
        <v>677.87</v>
      </c>
      <c r="CP669" s="78">
        <v>671.58</v>
      </c>
      <c r="CQ669" s="78">
        <v>515.05999999999995</v>
      </c>
      <c r="CR669" s="78"/>
      <c r="CS669" s="79">
        <v>668.86</v>
      </c>
      <c r="CT669" s="65" t="s">
        <v>400</v>
      </c>
      <c r="CU669" s="78">
        <v>674.48</v>
      </c>
      <c r="CV669" s="78">
        <v>777.55</v>
      </c>
      <c r="CW669" s="78">
        <v>673.86</v>
      </c>
      <c r="CX669" s="78">
        <v>568.87</v>
      </c>
      <c r="CY669" s="78"/>
      <c r="CZ669" s="79"/>
      <c r="DA669" s="82"/>
      <c r="DB669" s="68"/>
      <c r="DC669" s="78"/>
      <c r="DD669" s="78"/>
      <c r="DE669" s="78"/>
      <c r="DF669" s="78"/>
      <c r="DG669" s="78"/>
      <c r="DH669" s="79"/>
      <c r="DI669" s="65" t="s">
        <v>402</v>
      </c>
      <c r="DJ669" s="68">
        <v>3.7174721189591098E-3</v>
      </c>
      <c r="DK669" s="78">
        <v>655.22</v>
      </c>
      <c r="DL669" s="78">
        <v>718.22</v>
      </c>
      <c r="DM669" s="78">
        <v>718.22</v>
      </c>
      <c r="DN669" s="78">
        <v>533.46</v>
      </c>
      <c r="DO669" s="78"/>
      <c r="DP669" s="79">
        <v>555.16</v>
      </c>
      <c r="DQ669" s="65" t="s">
        <v>403</v>
      </c>
      <c r="DR669" s="78">
        <v>702.92</v>
      </c>
      <c r="DS669" s="78">
        <v>739.06</v>
      </c>
      <c r="DT669" s="78">
        <v>786.27</v>
      </c>
      <c r="DU669" s="78">
        <v>735.89</v>
      </c>
      <c r="DV669" s="78"/>
      <c r="DW669" s="79"/>
      <c r="DX669" s="65" t="s">
        <v>404</v>
      </c>
      <c r="DY669" s="78">
        <v>703.17</v>
      </c>
      <c r="DZ669" s="78">
        <v>746.11</v>
      </c>
      <c r="EA669" s="78">
        <v>713.44</v>
      </c>
      <c r="EB669" s="78">
        <v>544.65</v>
      </c>
      <c r="EC669" s="78"/>
      <c r="ED669" s="79">
        <v>499.6</v>
      </c>
      <c r="EE669" s="65" t="s">
        <v>405</v>
      </c>
      <c r="EF669" s="68">
        <v>0.28962001853568098</v>
      </c>
      <c r="EG669" s="78">
        <v>667.9</v>
      </c>
      <c r="EH669" s="78">
        <v>720.94</v>
      </c>
      <c r="EI669" s="78">
        <v>634.45000000000005</v>
      </c>
      <c r="EJ669" s="78"/>
      <c r="EK669" s="78">
        <v>453.74</v>
      </c>
      <c r="EL669" s="79">
        <v>362.61</v>
      </c>
      <c r="EM669" s="65" t="s">
        <v>406</v>
      </c>
      <c r="EN669" s="78">
        <v>671.87</v>
      </c>
      <c r="EO669" s="78">
        <v>716.43</v>
      </c>
      <c r="EP669" s="78">
        <v>664.49</v>
      </c>
      <c r="EQ669" s="78"/>
      <c r="ER669" s="78"/>
      <c r="ES669" s="79">
        <v>487.4</v>
      </c>
      <c r="ET669" s="65" t="s">
        <v>407</v>
      </c>
      <c r="EU669" s="68">
        <v>1.4104372355430199</v>
      </c>
      <c r="EV669" s="78">
        <v>661.78</v>
      </c>
      <c r="EW669" s="78">
        <v>704.67</v>
      </c>
      <c r="EX669" s="78">
        <v>704.67</v>
      </c>
      <c r="EY669" s="78"/>
      <c r="EZ669" s="78"/>
      <c r="FA669" s="79">
        <v>345.91</v>
      </c>
      <c r="FB669" s="65" t="s">
        <v>408</v>
      </c>
      <c r="FC669" s="78">
        <v>725.54</v>
      </c>
      <c r="FD669" s="78">
        <v>719.29</v>
      </c>
      <c r="FE669" s="78">
        <v>662.99</v>
      </c>
      <c r="FF669" s="78">
        <v>684</v>
      </c>
      <c r="FG669" s="78"/>
      <c r="FH669" s="79"/>
      <c r="FI669" s="65" t="s">
        <v>409</v>
      </c>
      <c r="FJ669" s="78">
        <v>657.34</v>
      </c>
      <c r="FK669" s="78">
        <v>703.27</v>
      </c>
      <c r="FL669" s="78">
        <v>437.05</v>
      </c>
      <c r="FM669" s="78">
        <v>476.11</v>
      </c>
      <c r="FN669" s="78"/>
      <c r="FO669" s="79">
        <v>483.17</v>
      </c>
      <c r="FP669" s="65" t="s">
        <v>410</v>
      </c>
      <c r="FQ669" s="68">
        <v>0.25063912978094099</v>
      </c>
      <c r="FR669" s="78">
        <v>617.14</v>
      </c>
      <c r="FS669" s="78">
        <v>679.01</v>
      </c>
      <c r="FT669" s="78">
        <v>642.78</v>
      </c>
      <c r="FU669" s="78">
        <v>528.37</v>
      </c>
      <c r="FV669" s="78">
        <v>452.6</v>
      </c>
      <c r="FW669" s="79">
        <v>389.83</v>
      </c>
      <c r="FX669" s="65" t="s">
        <v>411</v>
      </c>
      <c r="FY669" s="78">
        <v>680.46</v>
      </c>
      <c r="FZ669" s="78">
        <v>742.91</v>
      </c>
      <c r="GA669" s="78">
        <v>691</v>
      </c>
      <c r="GB669" s="78">
        <v>652.84</v>
      </c>
      <c r="GC669" s="78"/>
      <c r="GD669" s="79">
        <v>566.33000000000004</v>
      </c>
      <c r="GE669" s="65" t="s">
        <v>412</v>
      </c>
      <c r="GF669" s="68">
        <v>0.23413720440177899</v>
      </c>
      <c r="GG669" s="78">
        <v>635.67999999999995</v>
      </c>
      <c r="GH669" s="78">
        <v>677.59</v>
      </c>
      <c r="GI669" s="78">
        <v>561.46</v>
      </c>
      <c r="GJ669" s="78">
        <v>575.98</v>
      </c>
      <c r="GK669" s="78"/>
      <c r="GL669" s="79">
        <v>416.97</v>
      </c>
      <c r="GM669" s="65" t="s">
        <v>413</v>
      </c>
      <c r="GN669" s="68">
        <v>0.109041741178523</v>
      </c>
      <c r="GO669" s="78">
        <v>617.61</v>
      </c>
      <c r="GP669" s="78">
        <v>690.34</v>
      </c>
      <c r="GQ669" s="78">
        <v>631.57000000000005</v>
      </c>
      <c r="GR669" s="78">
        <v>583.27</v>
      </c>
      <c r="GS669" s="78"/>
      <c r="GT669" s="79"/>
      <c r="GU669" s="65" t="s">
        <v>414</v>
      </c>
      <c r="GV669" s="68">
        <v>1</v>
      </c>
      <c r="GW669" s="78">
        <v>632.19000000000005</v>
      </c>
      <c r="GX669" s="78">
        <v>674.34</v>
      </c>
      <c r="GY669" s="78">
        <v>625.84</v>
      </c>
      <c r="GZ669" s="78">
        <v>524</v>
      </c>
      <c r="HA669" s="78"/>
      <c r="HB669" s="79">
        <v>528.26</v>
      </c>
      <c r="HC669" s="65" t="s">
        <v>415</v>
      </c>
      <c r="HD669" s="68">
        <v>1</v>
      </c>
      <c r="HE669" s="78">
        <v>649.08000000000004</v>
      </c>
      <c r="HF669" s="78">
        <v>712.37</v>
      </c>
      <c r="HG669" s="78">
        <v>832.29</v>
      </c>
      <c r="HH669" s="78">
        <v>455</v>
      </c>
      <c r="HI669" s="78">
        <v>448.36</v>
      </c>
      <c r="HJ669" s="79">
        <v>394.67</v>
      </c>
      <c r="HK669" s="85" t="s">
        <v>416</v>
      </c>
      <c r="HL669" s="68">
        <v>1.1370096645821499</v>
      </c>
      <c r="HM669" s="78">
        <v>629.96</v>
      </c>
      <c r="HN669" s="78">
        <v>668.13</v>
      </c>
      <c r="HO669" s="78">
        <v>624.34</v>
      </c>
      <c r="HP669" s="78"/>
      <c r="HQ669" s="78"/>
      <c r="HR669" s="79"/>
    </row>
    <row r="670" spans="1:226" x14ac:dyDescent="0.25">
      <c r="A670" s="81">
        <v>40707</v>
      </c>
      <c r="B670" s="82" t="s">
        <v>387</v>
      </c>
      <c r="C670" s="83">
        <v>652.43860765173008</v>
      </c>
      <c r="D670" s="83">
        <v>702.63977409085965</v>
      </c>
      <c r="E670" s="83">
        <v>656.20577990912409</v>
      </c>
      <c r="F670" s="83">
        <v>539.33592085872681</v>
      </c>
      <c r="G670" s="83">
        <v>451.90938110749187</v>
      </c>
      <c r="H670" s="84">
        <v>452.9060612384406</v>
      </c>
      <c r="I670" s="82" t="s">
        <v>388</v>
      </c>
      <c r="J670" s="83">
        <v>658.92849530083686</v>
      </c>
      <c r="K670" s="83">
        <v>707.50250666581883</v>
      </c>
      <c r="L670" s="83">
        <v>656.53613675569227</v>
      </c>
      <c r="M670" s="83">
        <v>536.68392238967454</v>
      </c>
      <c r="N670" s="83"/>
      <c r="O670" s="84">
        <v>513.92279324437447</v>
      </c>
      <c r="P670" s="65" t="s">
        <v>389</v>
      </c>
      <c r="Q670" s="78">
        <v>621.25</v>
      </c>
      <c r="R670" s="78">
        <v>666.79</v>
      </c>
      <c r="S670" s="78">
        <v>655.84</v>
      </c>
      <c r="T670" s="78">
        <v>505</v>
      </c>
      <c r="U670" s="78"/>
      <c r="V670" s="79"/>
      <c r="W670" s="65" t="s">
        <v>390</v>
      </c>
      <c r="X670" s="78">
        <v>680.73</v>
      </c>
      <c r="Y670" s="78">
        <v>691.32</v>
      </c>
      <c r="Z670" s="78">
        <v>641.42999999999995</v>
      </c>
      <c r="AA670" s="78">
        <v>457.69</v>
      </c>
      <c r="AB670" s="78"/>
      <c r="AC670" s="79">
        <v>530.58000000000004</v>
      </c>
      <c r="AD670" s="65" t="s">
        <v>391</v>
      </c>
      <c r="AE670" s="68">
        <v>0.51129972389814904</v>
      </c>
      <c r="AF670" s="78">
        <v>600.27</v>
      </c>
      <c r="AG670" s="78">
        <v>652.41999999999996</v>
      </c>
      <c r="AH670" s="78">
        <v>657.53</v>
      </c>
      <c r="AI670" s="78"/>
      <c r="AJ670" s="78">
        <v>488.29</v>
      </c>
      <c r="AK670" s="79">
        <v>368.94</v>
      </c>
      <c r="AL670" s="69" t="s">
        <v>392</v>
      </c>
      <c r="AM670" s="70">
        <v>1</v>
      </c>
      <c r="AN670" s="78">
        <v>689</v>
      </c>
      <c r="AO670" s="78">
        <v>744.87</v>
      </c>
      <c r="AP670" s="78">
        <v>732.67</v>
      </c>
      <c r="AQ670" s="78">
        <v>683.71</v>
      </c>
      <c r="AR670" s="78"/>
      <c r="AS670" s="79"/>
      <c r="AT670" s="65" t="s">
        <v>393</v>
      </c>
      <c r="AU670" s="68">
        <v>4.1438753522294001E-2</v>
      </c>
      <c r="AV670" s="78">
        <v>673.45</v>
      </c>
      <c r="AW670" s="78">
        <v>731.05</v>
      </c>
      <c r="AX670" s="78">
        <v>640.54</v>
      </c>
      <c r="AY670" s="78">
        <v>414.59</v>
      </c>
      <c r="AZ670" s="78"/>
      <c r="BA670" s="79">
        <v>506.11</v>
      </c>
      <c r="BB670" s="65" t="s">
        <v>394</v>
      </c>
      <c r="BC670" s="78">
        <v>626.16999999999996</v>
      </c>
      <c r="BD670" s="78">
        <v>715.31</v>
      </c>
      <c r="BE670" s="78">
        <v>637.1</v>
      </c>
      <c r="BF670" s="78"/>
      <c r="BG670" s="78"/>
      <c r="BH670" s="79">
        <v>534.72</v>
      </c>
      <c r="BI670" s="65" t="s">
        <v>395</v>
      </c>
      <c r="BJ670" s="68">
        <v>0.13407162105997</v>
      </c>
      <c r="BK670" s="78">
        <v>734.04</v>
      </c>
      <c r="BL670" s="78">
        <v>757.37</v>
      </c>
      <c r="BM670" s="78">
        <v>762.97</v>
      </c>
      <c r="BN670" s="78">
        <v>450.21</v>
      </c>
      <c r="BO670" s="78"/>
      <c r="BP670" s="79"/>
      <c r="BQ670" s="65" t="s">
        <v>396</v>
      </c>
      <c r="BR670" s="68">
        <v>1</v>
      </c>
      <c r="BS670" s="78">
        <v>592.23</v>
      </c>
      <c r="BT670" s="78">
        <v>609.58000000000004</v>
      </c>
      <c r="BU670" s="78">
        <v>649.04999999999995</v>
      </c>
      <c r="BV670" s="78"/>
      <c r="BW670" s="78"/>
      <c r="BX670" s="79">
        <v>571.75</v>
      </c>
      <c r="BY670" s="65" t="s">
        <v>397</v>
      </c>
      <c r="BZ670" s="78">
        <v>674.84</v>
      </c>
      <c r="CA670" s="78">
        <v>725.36</v>
      </c>
      <c r="CB670" s="78">
        <v>630.44000000000005</v>
      </c>
      <c r="CC670" s="78">
        <v>509.28</v>
      </c>
      <c r="CD670" s="78"/>
      <c r="CE670" s="79">
        <v>546.33000000000004</v>
      </c>
      <c r="CF670" s="65" t="s">
        <v>398</v>
      </c>
      <c r="CG670" s="78">
        <v>677.41</v>
      </c>
      <c r="CH670" s="78">
        <v>751.83</v>
      </c>
      <c r="CI670" s="78">
        <v>706.24</v>
      </c>
      <c r="CJ670" s="78"/>
      <c r="CK670" s="78"/>
      <c r="CL670" s="79"/>
      <c r="CM670" s="65" t="s">
        <v>399</v>
      </c>
      <c r="CN670" s="78">
        <v>642.76</v>
      </c>
      <c r="CO670" s="78">
        <v>665.24</v>
      </c>
      <c r="CP670" s="78">
        <v>671.33</v>
      </c>
      <c r="CQ670" s="78">
        <v>513.79</v>
      </c>
      <c r="CR670" s="78"/>
      <c r="CS670" s="79">
        <v>668.36</v>
      </c>
      <c r="CT670" s="65" t="s">
        <v>400</v>
      </c>
      <c r="CU670" s="78">
        <v>677.97</v>
      </c>
      <c r="CV670" s="78">
        <v>773.78</v>
      </c>
      <c r="CW670" s="78">
        <v>650.04999999999995</v>
      </c>
      <c r="CX670" s="78">
        <v>548.64</v>
      </c>
      <c r="CY670" s="78"/>
      <c r="CZ670" s="79"/>
      <c r="DA670" s="82"/>
      <c r="DB670" s="68"/>
      <c r="DC670" s="78"/>
      <c r="DD670" s="78"/>
      <c r="DE670" s="78"/>
      <c r="DF670" s="78"/>
      <c r="DG670" s="78"/>
      <c r="DH670" s="79"/>
      <c r="DI670" s="65" t="s">
        <v>402</v>
      </c>
      <c r="DJ670" s="68">
        <v>3.7693177534866202E-3</v>
      </c>
      <c r="DK670" s="78">
        <v>680.52</v>
      </c>
      <c r="DL670" s="78">
        <v>730.83</v>
      </c>
      <c r="DM670" s="78">
        <v>730.83</v>
      </c>
      <c r="DN670" s="78">
        <v>520.91</v>
      </c>
      <c r="DO670" s="78"/>
      <c r="DP670" s="79">
        <v>566.1</v>
      </c>
      <c r="DQ670" s="65" t="s">
        <v>403</v>
      </c>
      <c r="DR670" s="78">
        <v>702.92</v>
      </c>
      <c r="DS670" s="78">
        <v>739.06</v>
      </c>
      <c r="DT670" s="78">
        <v>778.71</v>
      </c>
      <c r="DU670" s="78">
        <v>728.51</v>
      </c>
      <c r="DV670" s="78"/>
      <c r="DW670" s="79"/>
      <c r="DX670" s="65" t="s">
        <v>404</v>
      </c>
      <c r="DY670" s="78">
        <v>704.19</v>
      </c>
      <c r="DZ670" s="78">
        <v>739.57</v>
      </c>
      <c r="EA670" s="78">
        <v>716.46</v>
      </c>
      <c r="EB670" s="78">
        <v>550.32000000000005</v>
      </c>
      <c r="EC670" s="78"/>
      <c r="ED670" s="79">
        <v>499.65</v>
      </c>
      <c r="EE670" s="65" t="s">
        <v>405</v>
      </c>
      <c r="EF670" s="68">
        <v>0.28962001853568098</v>
      </c>
      <c r="EG670" s="78">
        <v>662.47</v>
      </c>
      <c r="EH670" s="78">
        <v>707.48</v>
      </c>
      <c r="EI670" s="78">
        <v>627.75</v>
      </c>
      <c r="EJ670" s="78"/>
      <c r="EK670" s="78">
        <v>451.94</v>
      </c>
      <c r="EL670" s="79">
        <v>371.08</v>
      </c>
      <c r="EM670" s="65" t="s">
        <v>406</v>
      </c>
      <c r="EN670" s="78">
        <v>671.87</v>
      </c>
      <c r="EO670" s="78">
        <v>690.19</v>
      </c>
      <c r="EP670" s="78">
        <v>647.42999999999995</v>
      </c>
      <c r="EQ670" s="78"/>
      <c r="ER670" s="78"/>
      <c r="ES670" s="79">
        <v>499.92</v>
      </c>
      <c r="ET670" s="65" t="s">
        <v>407</v>
      </c>
      <c r="EU670" s="68">
        <v>1.41123341800734</v>
      </c>
      <c r="EV670" s="78">
        <v>662.15</v>
      </c>
      <c r="EW670" s="78">
        <v>687.71</v>
      </c>
      <c r="EX670" s="78">
        <v>687.71</v>
      </c>
      <c r="EY670" s="78"/>
      <c r="EZ670" s="78"/>
      <c r="FA670" s="79">
        <v>357.66</v>
      </c>
      <c r="FB670" s="65" t="s">
        <v>408</v>
      </c>
      <c r="FC670" s="78">
        <v>725.54</v>
      </c>
      <c r="FD670" s="78">
        <v>719.29</v>
      </c>
      <c r="FE670" s="78">
        <v>662.99</v>
      </c>
      <c r="FF670" s="78">
        <v>684</v>
      </c>
      <c r="FG670" s="78"/>
      <c r="FH670" s="79"/>
      <c r="FI670" s="65" t="s">
        <v>409</v>
      </c>
      <c r="FJ670" s="78">
        <v>661.54</v>
      </c>
      <c r="FK670" s="78">
        <v>690.67</v>
      </c>
      <c r="FL670" s="78">
        <v>426.96</v>
      </c>
      <c r="FM670" s="78">
        <v>464.11</v>
      </c>
      <c r="FN670" s="78"/>
      <c r="FO670" s="79">
        <v>488.21</v>
      </c>
      <c r="FP670" s="65" t="s">
        <v>410</v>
      </c>
      <c r="FQ670" s="68">
        <v>0.25424590664090302</v>
      </c>
      <c r="FR670" s="78">
        <v>633.04999999999995</v>
      </c>
      <c r="FS670" s="78">
        <v>692.21</v>
      </c>
      <c r="FT670" s="78">
        <v>644.30999999999995</v>
      </c>
      <c r="FU670" s="78">
        <v>532.55999999999995</v>
      </c>
      <c r="FV670" s="78">
        <v>451.96</v>
      </c>
      <c r="FW670" s="79">
        <v>396.67</v>
      </c>
      <c r="FX670" s="65" t="s">
        <v>411</v>
      </c>
      <c r="FY670" s="78">
        <v>686.16</v>
      </c>
      <c r="FZ670" s="78">
        <v>737.22</v>
      </c>
      <c r="GA670" s="78">
        <v>689.23</v>
      </c>
      <c r="GB670" s="78">
        <v>644.88</v>
      </c>
      <c r="GC670" s="78"/>
      <c r="GD670" s="79">
        <v>567.14</v>
      </c>
      <c r="GE670" s="65" t="s">
        <v>412</v>
      </c>
      <c r="GF670" s="68">
        <v>0.238845896627496</v>
      </c>
      <c r="GG670" s="78">
        <v>648.46</v>
      </c>
      <c r="GH670" s="78">
        <v>691.22</v>
      </c>
      <c r="GI670" s="78">
        <v>568.37</v>
      </c>
      <c r="GJ670" s="78">
        <v>580.16</v>
      </c>
      <c r="GK670" s="78"/>
      <c r="GL670" s="79">
        <v>425.35</v>
      </c>
      <c r="GM670" s="65" t="s">
        <v>413</v>
      </c>
      <c r="GN670" s="68">
        <v>0.10959624742448799</v>
      </c>
      <c r="GO670" s="78">
        <v>629.52</v>
      </c>
      <c r="GP670" s="78">
        <v>693.85</v>
      </c>
      <c r="GQ670" s="78">
        <v>632.67999999999995</v>
      </c>
      <c r="GR670" s="78">
        <v>590.84</v>
      </c>
      <c r="GS670" s="78"/>
      <c r="GT670" s="79"/>
      <c r="GU670" s="65" t="s">
        <v>414</v>
      </c>
      <c r="GV670" s="68">
        <v>1</v>
      </c>
      <c r="GW670" s="78">
        <v>643.86</v>
      </c>
      <c r="GX670" s="78">
        <v>664.34</v>
      </c>
      <c r="GY670" s="78">
        <v>610.84</v>
      </c>
      <c r="GZ670" s="78">
        <v>524</v>
      </c>
      <c r="HA670" s="78"/>
      <c r="HB670" s="79">
        <v>528.26</v>
      </c>
      <c r="HC670" s="65" t="s">
        <v>415</v>
      </c>
      <c r="HD670" s="68">
        <v>1</v>
      </c>
      <c r="HE670" s="78">
        <v>657.42</v>
      </c>
      <c r="HF670" s="78">
        <v>718.2</v>
      </c>
      <c r="HG670" s="78">
        <v>832.29</v>
      </c>
      <c r="HH670" s="78">
        <v>455</v>
      </c>
      <c r="HI670" s="78">
        <v>448.36</v>
      </c>
      <c r="HJ670" s="79">
        <v>394.67</v>
      </c>
      <c r="HK670" s="85" t="s">
        <v>416</v>
      </c>
      <c r="HL670" s="68">
        <v>1.1355893708834901</v>
      </c>
      <c r="HM670" s="78">
        <v>627.55999999999995</v>
      </c>
      <c r="HN670" s="78">
        <v>664.62</v>
      </c>
      <c r="HO670" s="78">
        <v>624.20000000000005</v>
      </c>
      <c r="HP670" s="78"/>
      <c r="HQ670" s="78"/>
      <c r="HR670" s="79"/>
    </row>
    <row r="671" spans="1:226" x14ac:dyDescent="0.25">
      <c r="A671" s="81">
        <v>40700</v>
      </c>
      <c r="B671" s="82" t="s">
        <v>387</v>
      </c>
      <c r="C671" s="83">
        <v>657.67558374136843</v>
      </c>
      <c r="D671" s="83">
        <v>695.9385935091874</v>
      </c>
      <c r="E671" s="83">
        <v>658.1029291509916</v>
      </c>
      <c r="F671" s="83">
        <v>535.97817447876764</v>
      </c>
      <c r="G671" s="83">
        <v>445.13425779432293</v>
      </c>
      <c r="H671" s="84">
        <v>455.79629036140989</v>
      </c>
      <c r="I671" s="82" t="s">
        <v>388</v>
      </c>
      <c r="J671" s="83">
        <v>666.92565298959846</v>
      </c>
      <c r="K671" s="83">
        <v>699.70571356249798</v>
      </c>
      <c r="L671" s="83">
        <v>659.12310063787083</v>
      </c>
      <c r="M671" s="83">
        <v>535.48077220498658</v>
      </c>
      <c r="N671" s="83"/>
      <c r="O671" s="84">
        <v>520.26770924855259</v>
      </c>
      <c r="P671" s="65" t="s">
        <v>389</v>
      </c>
      <c r="Q671" s="78">
        <v>621.25</v>
      </c>
      <c r="R671" s="78">
        <v>654.29</v>
      </c>
      <c r="S671" s="78">
        <v>648.66</v>
      </c>
      <c r="T671" s="78">
        <v>500</v>
      </c>
      <c r="U671" s="78"/>
      <c r="V671" s="79"/>
      <c r="W671" s="65" t="s">
        <v>390</v>
      </c>
      <c r="X671" s="78">
        <v>680.73</v>
      </c>
      <c r="Y671" s="78">
        <v>691.32</v>
      </c>
      <c r="Z671" s="78">
        <v>641.42999999999995</v>
      </c>
      <c r="AA671" s="78">
        <v>457.69</v>
      </c>
      <c r="AB671" s="78"/>
      <c r="AC671" s="79">
        <v>530.58000000000004</v>
      </c>
      <c r="AD671" s="65" t="s">
        <v>391</v>
      </c>
      <c r="AE671" s="68">
        <v>0.51129972389814904</v>
      </c>
      <c r="AF671" s="78">
        <v>630.94000000000005</v>
      </c>
      <c r="AG671" s="78">
        <v>646.28</v>
      </c>
      <c r="AH671" s="78">
        <v>650.88</v>
      </c>
      <c r="AI671" s="78"/>
      <c r="AJ671" s="78">
        <v>488.29</v>
      </c>
      <c r="AK671" s="79">
        <v>373.08</v>
      </c>
      <c r="AL671" s="69" t="s">
        <v>392</v>
      </c>
      <c r="AM671" s="70">
        <v>1</v>
      </c>
      <c r="AN671" s="78">
        <v>689</v>
      </c>
      <c r="AO671" s="78">
        <v>744.81</v>
      </c>
      <c r="AP671" s="78">
        <v>732.67</v>
      </c>
      <c r="AQ671" s="78">
        <v>683.71</v>
      </c>
      <c r="AR671" s="78"/>
      <c r="AS671" s="79"/>
      <c r="AT671" s="65" t="s">
        <v>393</v>
      </c>
      <c r="AU671" s="68">
        <v>4.10829464689208E-2</v>
      </c>
      <c r="AV671" s="78">
        <v>672.08</v>
      </c>
      <c r="AW671" s="78">
        <v>726.86</v>
      </c>
      <c r="AX671" s="78">
        <v>640.86</v>
      </c>
      <c r="AY671" s="78">
        <v>411.16</v>
      </c>
      <c r="AZ671" s="78"/>
      <c r="BA671" s="79">
        <v>502.27</v>
      </c>
      <c r="BB671" s="65" t="s">
        <v>394</v>
      </c>
      <c r="BC671" s="78">
        <v>635.41999999999996</v>
      </c>
      <c r="BD671" s="78">
        <v>691.78</v>
      </c>
      <c r="BE671" s="78">
        <v>648.83000000000004</v>
      </c>
      <c r="BF671" s="78"/>
      <c r="BG671" s="78"/>
      <c r="BH671" s="79">
        <v>534.72</v>
      </c>
      <c r="BI671" s="65" t="s">
        <v>395</v>
      </c>
      <c r="BJ671" s="68">
        <v>0.13412736734803399</v>
      </c>
      <c r="BK671" s="78">
        <v>728.98</v>
      </c>
      <c r="BL671" s="78">
        <v>748.03</v>
      </c>
      <c r="BM671" s="78">
        <v>753.63</v>
      </c>
      <c r="BN671" s="78">
        <v>441.01</v>
      </c>
      <c r="BO671" s="78"/>
      <c r="BP671" s="79"/>
      <c r="BQ671" s="65" t="s">
        <v>396</v>
      </c>
      <c r="BR671" s="68">
        <v>1</v>
      </c>
      <c r="BS671" s="78">
        <v>593.05999999999995</v>
      </c>
      <c r="BT671" s="78">
        <v>601.25</v>
      </c>
      <c r="BU671" s="78">
        <v>643.22</v>
      </c>
      <c r="BV671" s="78"/>
      <c r="BW671" s="78"/>
      <c r="BX671" s="79">
        <v>571.75</v>
      </c>
      <c r="BY671" s="65" t="s">
        <v>397</v>
      </c>
      <c r="BZ671" s="78">
        <v>679.7</v>
      </c>
      <c r="CA671" s="78">
        <v>714.77</v>
      </c>
      <c r="CB671" s="78">
        <v>630.83000000000004</v>
      </c>
      <c r="CC671" s="78">
        <v>525.74</v>
      </c>
      <c r="CD671" s="78"/>
      <c r="CE671" s="79">
        <v>546.91</v>
      </c>
      <c r="CF671" s="65" t="s">
        <v>398</v>
      </c>
      <c r="CG671" s="78">
        <v>682.29</v>
      </c>
      <c r="CH671" s="78">
        <v>751.83</v>
      </c>
      <c r="CI671" s="78">
        <v>694.86</v>
      </c>
      <c r="CJ671" s="78"/>
      <c r="CK671" s="78"/>
      <c r="CL671" s="79"/>
      <c r="CM671" s="65" t="s">
        <v>399</v>
      </c>
      <c r="CN671" s="78">
        <v>656.89</v>
      </c>
      <c r="CO671" s="78">
        <v>663.07</v>
      </c>
      <c r="CP671" s="78">
        <v>664.72</v>
      </c>
      <c r="CQ671" s="78">
        <v>495.43</v>
      </c>
      <c r="CR671" s="78"/>
      <c r="CS671" s="79">
        <v>668.19</v>
      </c>
      <c r="CT671" s="65" t="s">
        <v>400</v>
      </c>
      <c r="CU671" s="78">
        <v>689.75</v>
      </c>
      <c r="CV671" s="78">
        <v>775.38</v>
      </c>
      <c r="CW671" s="78">
        <v>655.43</v>
      </c>
      <c r="CX671" s="78">
        <v>543.02</v>
      </c>
      <c r="CY671" s="78"/>
      <c r="CZ671" s="79"/>
      <c r="DA671" s="82"/>
      <c r="DB671" s="68"/>
      <c r="DC671" s="78"/>
      <c r="DD671" s="78"/>
      <c r="DE671" s="78"/>
      <c r="DF671" s="78"/>
      <c r="DG671" s="78"/>
      <c r="DH671" s="79"/>
      <c r="DI671" s="65" t="s">
        <v>402</v>
      </c>
      <c r="DJ671" s="68">
        <v>3.7589745517422799E-3</v>
      </c>
      <c r="DK671" s="78">
        <v>693.04</v>
      </c>
      <c r="DL671" s="78">
        <v>726.7</v>
      </c>
      <c r="DM671" s="78">
        <v>726.7</v>
      </c>
      <c r="DN671" s="78">
        <v>483.94</v>
      </c>
      <c r="DO671" s="78"/>
      <c r="DP671" s="79">
        <v>560.99</v>
      </c>
      <c r="DQ671" s="65" t="s">
        <v>403</v>
      </c>
      <c r="DR671" s="78">
        <v>702.92</v>
      </c>
      <c r="DS671" s="78">
        <v>739.06</v>
      </c>
      <c r="DT671" s="78">
        <v>771.3</v>
      </c>
      <c r="DU671" s="78">
        <v>714.34</v>
      </c>
      <c r="DV671" s="78"/>
      <c r="DW671" s="79"/>
      <c r="DX671" s="65" t="s">
        <v>404</v>
      </c>
      <c r="DY671" s="78">
        <v>708.12</v>
      </c>
      <c r="DZ671" s="78">
        <v>737.86</v>
      </c>
      <c r="EA671" s="78">
        <v>710.12</v>
      </c>
      <c r="EB671" s="78">
        <v>529.30999999999995</v>
      </c>
      <c r="EC671" s="78"/>
      <c r="ED671" s="79">
        <v>507.64</v>
      </c>
      <c r="EE671" s="65" t="s">
        <v>405</v>
      </c>
      <c r="EF671" s="68">
        <v>0.28962001853568098</v>
      </c>
      <c r="EG671" s="78">
        <v>662.75</v>
      </c>
      <c r="EH671" s="78">
        <v>704.34</v>
      </c>
      <c r="EI671" s="78">
        <v>622.48</v>
      </c>
      <c r="EJ671" s="78"/>
      <c r="EK671" s="78">
        <v>442.88</v>
      </c>
      <c r="EL671" s="79">
        <v>370.58</v>
      </c>
      <c r="EM671" s="65" t="s">
        <v>406</v>
      </c>
      <c r="EN671" s="78">
        <v>691.87</v>
      </c>
      <c r="EO671" s="78">
        <v>703.09</v>
      </c>
      <c r="EP671" s="78">
        <v>647.42999999999995</v>
      </c>
      <c r="EQ671" s="78"/>
      <c r="ER671" s="78"/>
      <c r="ES671" s="79">
        <v>499.92</v>
      </c>
      <c r="ET671" s="65" t="s">
        <v>407</v>
      </c>
      <c r="EU671" s="68">
        <v>1.4102383302778201</v>
      </c>
      <c r="EV671" s="78">
        <v>667.47</v>
      </c>
      <c r="EW671" s="78">
        <v>693.01</v>
      </c>
      <c r="EX671" s="78">
        <v>693.01</v>
      </c>
      <c r="EY671" s="78"/>
      <c r="EZ671" s="78"/>
      <c r="FA671" s="79">
        <v>364.35</v>
      </c>
      <c r="FB671" s="65" t="s">
        <v>408</v>
      </c>
      <c r="FC671" s="78">
        <v>725.54</v>
      </c>
      <c r="FD671" s="78">
        <v>719.29</v>
      </c>
      <c r="FE671" s="78">
        <v>662.99</v>
      </c>
      <c r="FF671" s="78">
        <v>684</v>
      </c>
      <c r="FG671" s="78"/>
      <c r="FH671" s="79"/>
      <c r="FI671" s="65" t="s">
        <v>409</v>
      </c>
      <c r="FJ671" s="78">
        <v>680.03</v>
      </c>
      <c r="FK671" s="78">
        <v>693.19</v>
      </c>
      <c r="FL671" s="78">
        <v>427.81</v>
      </c>
      <c r="FM671" s="78">
        <v>457.11</v>
      </c>
      <c r="FN671" s="78"/>
      <c r="FO671" s="79">
        <v>502.5</v>
      </c>
      <c r="FP671" s="65" t="s">
        <v>410</v>
      </c>
      <c r="FQ671" s="68">
        <v>0.25244875290316099</v>
      </c>
      <c r="FR671" s="78">
        <v>632.25</v>
      </c>
      <c r="FS671" s="78">
        <v>690.42</v>
      </c>
      <c r="FT671" s="78">
        <v>634.54999999999995</v>
      </c>
      <c r="FU671" s="78">
        <v>528.66</v>
      </c>
      <c r="FV671" s="78">
        <v>445.13</v>
      </c>
      <c r="FW671" s="79">
        <v>395.03</v>
      </c>
      <c r="FX671" s="65" t="s">
        <v>411</v>
      </c>
      <c r="FY671" s="78">
        <v>686.97</v>
      </c>
      <c r="FZ671" s="78">
        <v>734.78</v>
      </c>
      <c r="GA671" s="78">
        <v>689.23</v>
      </c>
      <c r="GB671" s="78">
        <v>640.45000000000005</v>
      </c>
      <c r="GC671" s="78"/>
      <c r="GD671" s="79">
        <v>569.58000000000004</v>
      </c>
      <c r="GE671" s="65" t="s">
        <v>412</v>
      </c>
      <c r="GF671" s="68">
        <v>0.24169184290030199</v>
      </c>
      <c r="GG671" s="78">
        <v>656.19</v>
      </c>
      <c r="GH671" s="78">
        <v>699.46</v>
      </c>
      <c r="GI671" s="78">
        <v>575.14</v>
      </c>
      <c r="GJ671" s="78">
        <v>587.07000000000005</v>
      </c>
      <c r="GK671" s="78"/>
      <c r="GL671" s="79">
        <v>430.42</v>
      </c>
      <c r="GM671" s="65" t="s">
        <v>413</v>
      </c>
      <c r="GN671" s="68">
        <v>0.11115433779803301</v>
      </c>
      <c r="GO671" s="78">
        <v>656.26</v>
      </c>
      <c r="GP671" s="78">
        <v>703.72</v>
      </c>
      <c r="GQ671" s="78">
        <v>621.30999999999995</v>
      </c>
      <c r="GR671" s="78">
        <v>568</v>
      </c>
      <c r="GS671" s="78"/>
      <c r="GT671" s="79"/>
      <c r="GU671" s="65" t="s">
        <v>414</v>
      </c>
      <c r="GV671" s="68">
        <v>1</v>
      </c>
      <c r="GW671" s="78">
        <v>643.86</v>
      </c>
      <c r="GX671" s="78">
        <v>664.34</v>
      </c>
      <c r="GY671" s="78">
        <v>610.84</v>
      </c>
      <c r="GZ671" s="78">
        <v>524</v>
      </c>
      <c r="HA671" s="78"/>
      <c r="HB671" s="79">
        <v>528.83000000000004</v>
      </c>
      <c r="HC671" s="65" t="s">
        <v>415</v>
      </c>
      <c r="HD671" s="68">
        <v>1</v>
      </c>
      <c r="HE671" s="78">
        <v>659.08</v>
      </c>
      <c r="HF671" s="78">
        <v>725.7</v>
      </c>
      <c r="HG671" s="78">
        <v>835</v>
      </c>
      <c r="HH671" s="78">
        <v>455</v>
      </c>
      <c r="HI671" s="78">
        <v>448.36</v>
      </c>
      <c r="HJ671" s="79">
        <v>394.67</v>
      </c>
      <c r="HK671" s="85" t="s">
        <v>416</v>
      </c>
      <c r="HL671" s="68">
        <v>1.1232168931820701</v>
      </c>
      <c r="HM671" s="78">
        <v>618.47</v>
      </c>
      <c r="HN671" s="78">
        <v>655.61</v>
      </c>
      <c r="HO671" s="78">
        <v>611.64</v>
      </c>
      <c r="HP671" s="78"/>
      <c r="HQ671" s="78"/>
      <c r="HR671" s="79"/>
    </row>
    <row r="672" spans="1:226" x14ac:dyDescent="0.25">
      <c r="A672" s="81">
        <v>40693</v>
      </c>
      <c r="B672" s="82" t="s">
        <v>387</v>
      </c>
      <c r="C672" s="83">
        <v>656.80863889270404</v>
      </c>
      <c r="D672" s="83">
        <v>692.29181485048423</v>
      </c>
      <c r="E672" s="83">
        <v>645.57301500805522</v>
      </c>
      <c r="F672" s="83">
        <v>534.95554737034342</v>
      </c>
      <c r="G672" s="83">
        <v>442.46543973941374</v>
      </c>
      <c r="H672" s="84">
        <v>461.07060413676851</v>
      </c>
      <c r="I672" s="82" t="s">
        <v>388</v>
      </c>
      <c r="J672" s="83">
        <v>663.14292992350306</v>
      </c>
      <c r="K672" s="83">
        <v>693.67686196295381</v>
      </c>
      <c r="L672" s="83">
        <v>645.5910456358074</v>
      </c>
      <c r="M672" s="83">
        <v>532.56650625792008</v>
      </c>
      <c r="N672" s="83"/>
      <c r="O672" s="84">
        <v>527.90883639517801</v>
      </c>
      <c r="P672" s="65" t="s">
        <v>389</v>
      </c>
      <c r="Q672" s="78">
        <v>626.25</v>
      </c>
      <c r="R672" s="78">
        <v>656.79</v>
      </c>
      <c r="S672" s="78">
        <v>646.36</v>
      </c>
      <c r="T672" s="78">
        <v>494</v>
      </c>
      <c r="U672" s="78"/>
      <c r="V672" s="79"/>
      <c r="W672" s="65" t="s">
        <v>390</v>
      </c>
      <c r="X672" s="78">
        <v>648.99</v>
      </c>
      <c r="Y672" s="78">
        <v>668.35</v>
      </c>
      <c r="Z672" s="78">
        <v>626.54999999999995</v>
      </c>
      <c r="AA672" s="78">
        <v>447.12</v>
      </c>
      <c r="AB672" s="78"/>
      <c r="AC672" s="79">
        <v>528.1</v>
      </c>
      <c r="AD672" s="65" t="s">
        <v>391</v>
      </c>
      <c r="AE672" s="68">
        <v>0.51129972389814904</v>
      </c>
      <c r="AF672" s="78">
        <v>630.94000000000005</v>
      </c>
      <c r="AG672" s="78">
        <v>646.28</v>
      </c>
      <c r="AH672" s="78">
        <v>650.88</v>
      </c>
      <c r="AI672" s="78"/>
      <c r="AJ672" s="78">
        <v>511.3</v>
      </c>
      <c r="AK672" s="79">
        <v>396.57</v>
      </c>
      <c r="AL672" s="69" t="s">
        <v>392</v>
      </c>
      <c r="AM672" s="70">
        <v>1</v>
      </c>
      <c r="AN672" s="78">
        <v>689.62</v>
      </c>
      <c r="AO672" s="78">
        <v>746.03</v>
      </c>
      <c r="AP672" s="78">
        <v>732.67</v>
      </c>
      <c r="AQ672" s="78">
        <v>683.71</v>
      </c>
      <c r="AR672" s="78"/>
      <c r="AS672" s="79"/>
      <c r="AT672" s="65" t="s">
        <v>393</v>
      </c>
      <c r="AU672" s="68">
        <v>4.0801338283895698E-2</v>
      </c>
      <c r="AV672" s="78">
        <v>664.38</v>
      </c>
      <c r="AW672" s="78">
        <v>716.27</v>
      </c>
      <c r="AX672" s="78">
        <v>631.13</v>
      </c>
      <c r="AY672" s="78">
        <v>408.01</v>
      </c>
      <c r="AZ672" s="78"/>
      <c r="BA672" s="79">
        <v>499.88</v>
      </c>
      <c r="BB672" s="65" t="s">
        <v>394</v>
      </c>
      <c r="BC672" s="78">
        <v>620.29</v>
      </c>
      <c r="BD672" s="78">
        <v>663.21</v>
      </c>
      <c r="BE672" s="78">
        <v>635.28</v>
      </c>
      <c r="BF672" s="78"/>
      <c r="BG672" s="78"/>
      <c r="BH672" s="79">
        <v>534.72</v>
      </c>
      <c r="BI672" s="65" t="s">
        <v>395</v>
      </c>
      <c r="BJ672" s="68">
        <v>0.13412017167382001</v>
      </c>
      <c r="BK672" s="78">
        <v>743.96</v>
      </c>
      <c r="BL672" s="78">
        <v>724.11</v>
      </c>
      <c r="BM672" s="78">
        <v>754.67</v>
      </c>
      <c r="BN672" s="78">
        <v>434.28</v>
      </c>
      <c r="BO672" s="78"/>
      <c r="BP672" s="79"/>
      <c r="BQ672" s="65" t="s">
        <v>396</v>
      </c>
      <c r="BR672" s="68">
        <v>1</v>
      </c>
      <c r="BS672" s="78">
        <v>597.23</v>
      </c>
      <c r="BT672" s="78">
        <v>601.25</v>
      </c>
      <c r="BU672" s="78">
        <v>645.72</v>
      </c>
      <c r="BV672" s="78"/>
      <c r="BW672" s="78"/>
      <c r="BX672" s="79">
        <v>571.75</v>
      </c>
      <c r="BY672" s="65" t="s">
        <v>397</v>
      </c>
      <c r="BZ672" s="78">
        <v>700.28</v>
      </c>
      <c r="CA672" s="78">
        <v>722.03</v>
      </c>
      <c r="CB672" s="78">
        <v>629.4</v>
      </c>
      <c r="CC672" s="78">
        <v>521.04999999999995</v>
      </c>
      <c r="CD672" s="78"/>
      <c r="CE672" s="79">
        <v>563.23</v>
      </c>
      <c r="CF672" s="65" t="s">
        <v>398</v>
      </c>
      <c r="CG672" s="78">
        <v>679.04</v>
      </c>
      <c r="CH672" s="78">
        <v>752.65</v>
      </c>
      <c r="CI672" s="78">
        <v>703.8</v>
      </c>
      <c r="CJ672" s="78"/>
      <c r="CK672" s="78"/>
      <c r="CL672" s="79"/>
      <c r="CM672" s="65" t="s">
        <v>399</v>
      </c>
      <c r="CN672" s="78">
        <v>656.06</v>
      </c>
      <c r="CO672" s="78">
        <v>662.06</v>
      </c>
      <c r="CP672" s="78">
        <v>636.54</v>
      </c>
      <c r="CQ672" s="78">
        <v>498.55</v>
      </c>
      <c r="CR672" s="78"/>
      <c r="CS672" s="79">
        <v>666.44</v>
      </c>
      <c r="CT672" s="65" t="s">
        <v>400</v>
      </c>
      <c r="CU672" s="78">
        <v>682.31</v>
      </c>
      <c r="CV672" s="78">
        <v>770.53</v>
      </c>
      <c r="CW672" s="78">
        <v>646.76</v>
      </c>
      <c r="CX672" s="78">
        <v>538.11</v>
      </c>
      <c r="CY672" s="78"/>
      <c r="CZ672" s="79"/>
      <c r="DA672" s="82"/>
      <c r="DB672" s="68"/>
      <c r="DC672" s="78"/>
      <c r="DD672" s="78"/>
      <c r="DE672" s="78"/>
      <c r="DF672" s="78"/>
      <c r="DG672" s="78"/>
      <c r="DH672" s="79"/>
      <c r="DI672" s="65" t="s">
        <v>402</v>
      </c>
      <c r="DJ672" s="68">
        <v>3.7303689334875199E-3</v>
      </c>
      <c r="DK672" s="78">
        <v>669.99</v>
      </c>
      <c r="DL672" s="78">
        <v>703.04</v>
      </c>
      <c r="DM672" s="78">
        <v>703.04</v>
      </c>
      <c r="DN672" s="78">
        <v>512.97</v>
      </c>
      <c r="DO672" s="78"/>
      <c r="DP672" s="79">
        <v>559.11</v>
      </c>
      <c r="DQ672" s="65" t="s">
        <v>403</v>
      </c>
      <c r="DR672" s="78">
        <v>702.92</v>
      </c>
      <c r="DS672" s="78">
        <v>739.06</v>
      </c>
      <c r="DT672" s="78">
        <v>777.23</v>
      </c>
      <c r="DU672" s="78">
        <v>717.58</v>
      </c>
      <c r="DV672" s="78"/>
      <c r="DW672" s="79"/>
      <c r="DX672" s="65" t="s">
        <v>404</v>
      </c>
      <c r="DY672" s="78">
        <v>709.8</v>
      </c>
      <c r="DZ672" s="78">
        <v>738.85</v>
      </c>
      <c r="EA672" s="78">
        <v>713.53</v>
      </c>
      <c r="EB672" s="78">
        <v>530.77</v>
      </c>
      <c r="EC672" s="78"/>
      <c r="ED672" s="79">
        <v>519.72</v>
      </c>
      <c r="EE672" s="65" t="s">
        <v>405</v>
      </c>
      <c r="EF672" s="68">
        <v>0.28962001853568098</v>
      </c>
      <c r="EG672" s="78">
        <v>656.04</v>
      </c>
      <c r="EH672" s="78">
        <v>698.66</v>
      </c>
      <c r="EI672" s="78">
        <v>632.54</v>
      </c>
      <c r="EJ672" s="78"/>
      <c r="EK672" s="78">
        <v>448.97</v>
      </c>
      <c r="EL672" s="79">
        <v>368.3</v>
      </c>
      <c r="EM672" s="65" t="s">
        <v>406</v>
      </c>
      <c r="EN672" s="78">
        <v>668.34</v>
      </c>
      <c r="EO672" s="78">
        <v>703.09</v>
      </c>
      <c r="EP672" s="78">
        <v>647.42999999999995</v>
      </c>
      <c r="EQ672" s="78"/>
      <c r="ER672" s="78"/>
      <c r="ES672" s="79">
        <v>496.04</v>
      </c>
      <c r="ET672" s="65" t="s">
        <v>407</v>
      </c>
      <c r="EU672" s="68">
        <v>1.4094432699083901</v>
      </c>
      <c r="EV672" s="78">
        <v>666.38</v>
      </c>
      <c r="EW672" s="78">
        <v>692.61</v>
      </c>
      <c r="EX672" s="78">
        <v>692.61</v>
      </c>
      <c r="EY672" s="78"/>
      <c r="EZ672" s="78"/>
      <c r="FA672" s="79">
        <v>364.14</v>
      </c>
      <c r="FB672" s="65" t="s">
        <v>408</v>
      </c>
      <c r="FC672" s="78">
        <v>700.11</v>
      </c>
      <c r="FD672" s="78">
        <v>753.19</v>
      </c>
      <c r="FE672" s="78">
        <v>662.99</v>
      </c>
      <c r="FF672" s="78">
        <v>684</v>
      </c>
      <c r="FG672" s="78"/>
      <c r="FH672" s="79"/>
      <c r="FI672" s="65" t="s">
        <v>409</v>
      </c>
      <c r="FJ672" s="78">
        <v>680.87</v>
      </c>
      <c r="FK672" s="78">
        <v>690.67</v>
      </c>
      <c r="FL672" s="78">
        <v>422.76</v>
      </c>
      <c r="FM672" s="78">
        <v>452.11</v>
      </c>
      <c r="FN672" s="78"/>
      <c r="FO672" s="79">
        <v>507.54</v>
      </c>
      <c r="FP672" s="65" t="s">
        <v>410</v>
      </c>
      <c r="FQ672" s="68">
        <v>0.25157232704402499</v>
      </c>
      <c r="FR672" s="78">
        <v>631.62</v>
      </c>
      <c r="FS672" s="78">
        <v>691.93</v>
      </c>
      <c r="FT672" s="78">
        <v>636.85</v>
      </c>
      <c r="FU672" s="78">
        <v>526.85</v>
      </c>
      <c r="FV672" s="78">
        <v>441.97</v>
      </c>
      <c r="FW672" s="79">
        <v>394.74</v>
      </c>
      <c r="FX672" s="65" t="s">
        <v>411</v>
      </c>
      <c r="FY672" s="78">
        <v>685.34</v>
      </c>
      <c r="FZ672" s="78">
        <v>729.09</v>
      </c>
      <c r="GA672" s="78">
        <v>676.84</v>
      </c>
      <c r="GB672" s="78">
        <v>632.04999999999995</v>
      </c>
      <c r="GC672" s="78"/>
      <c r="GD672" s="79">
        <v>576.9</v>
      </c>
      <c r="GE672" s="65" t="s">
        <v>412</v>
      </c>
      <c r="GF672" s="68">
        <v>0.24251242876197401</v>
      </c>
      <c r="GG672" s="78">
        <v>640.23</v>
      </c>
      <c r="GH672" s="78">
        <v>690.68</v>
      </c>
      <c r="GI672" s="78">
        <v>577.09</v>
      </c>
      <c r="GJ672" s="78">
        <v>589.07000000000005</v>
      </c>
      <c r="GK672" s="78"/>
      <c r="GL672" s="79">
        <v>431.88</v>
      </c>
      <c r="GM672" s="65" t="s">
        <v>413</v>
      </c>
      <c r="GN672" s="68">
        <v>0.112468227725667</v>
      </c>
      <c r="GO672" s="78">
        <v>646.02</v>
      </c>
      <c r="GP672" s="78">
        <v>694.04</v>
      </c>
      <c r="GQ672" s="78">
        <v>629.1</v>
      </c>
      <c r="GR672" s="78">
        <v>583.94000000000005</v>
      </c>
      <c r="GS672" s="78"/>
      <c r="GT672" s="79"/>
      <c r="GU672" s="65" t="s">
        <v>414</v>
      </c>
      <c r="GV672" s="68">
        <v>1</v>
      </c>
      <c r="GW672" s="78">
        <v>658.03</v>
      </c>
      <c r="GX672" s="78">
        <v>661.01</v>
      </c>
      <c r="GY672" s="78">
        <v>611.67999999999995</v>
      </c>
      <c r="GZ672" s="78">
        <v>547</v>
      </c>
      <c r="HA672" s="78"/>
      <c r="HB672" s="79">
        <v>561.4</v>
      </c>
      <c r="HC672" s="65" t="s">
        <v>415</v>
      </c>
      <c r="HD672" s="68">
        <v>1</v>
      </c>
      <c r="HE672" s="78">
        <v>659.92</v>
      </c>
      <c r="HF672" s="78">
        <v>725.7</v>
      </c>
      <c r="HG672" s="78">
        <v>857.29</v>
      </c>
      <c r="HH672" s="78">
        <v>475</v>
      </c>
      <c r="HI672" s="78">
        <v>468.36</v>
      </c>
      <c r="HJ672" s="79">
        <v>397.17</v>
      </c>
      <c r="HK672" s="85" t="s">
        <v>416</v>
      </c>
      <c r="HL672" s="68">
        <v>1.15326951908661</v>
      </c>
      <c r="HM672" s="78">
        <v>634.55999999999995</v>
      </c>
      <c r="HN672" s="78">
        <v>675.38</v>
      </c>
      <c r="HO672" s="78">
        <v>613.19000000000005</v>
      </c>
      <c r="HP672" s="78"/>
      <c r="HQ672" s="78"/>
      <c r="HR672" s="79"/>
    </row>
    <row r="673" spans="1:226" x14ac:dyDescent="0.25">
      <c r="A673" s="81">
        <v>40686</v>
      </c>
      <c r="B673" s="82" t="s">
        <v>387</v>
      </c>
      <c r="C673" s="83">
        <v>665.78536744866562</v>
      </c>
      <c r="D673" s="83">
        <v>699.60871548398643</v>
      </c>
      <c r="E673" s="83">
        <v>643.13646650437749</v>
      </c>
      <c r="F673" s="83">
        <v>531.07050233737186</v>
      </c>
      <c r="G673" s="83">
        <v>449.95123778501625</v>
      </c>
      <c r="H673" s="84">
        <v>464.16826301364637</v>
      </c>
      <c r="I673" s="82" t="s">
        <v>388</v>
      </c>
      <c r="J673" s="83">
        <v>676.98806468710586</v>
      </c>
      <c r="K673" s="83">
        <v>703.04580227088627</v>
      </c>
      <c r="L673" s="83">
        <v>643.87185374885394</v>
      </c>
      <c r="M673" s="83">
        <v>530.22852430150522</v>
      </c>
      <c r="N673" s="83"/>
      <c r="O673" s="84">
        <v>528.96319595791113</v>
      </c>
      <c r="P673" s="65" t="s">
        <v>389</v>
      </c>
      <c r="Q673" s="78">
        <v>623.75</v>
      </c>
      <c r="R673" s="78">
        <v>649.29</v>
      </c>
      <c r="S673" s="78">
        <v>631.95000000000005</v>
      </c>
      <c r="T673" s="78">
        <v>494</v>
      </c>
      <c r="U673" s="78"/>
      <c r="V673" s="79"/>
      <c r="W673" s="65" t="s">
        <v>390</v>
      </c>
      <c r="X673" s="78">
        <v>683.12</v>
      </c>
      <c r="Y673" s="78">
        <v>700.42</v>
      </c>
      <c r="Z673" s="78">
        <v>626.54999999999995</v>
      </c>
      <c r="AA673" s="78">
        <v>447.12</v>
      </c>
      <c r="AB673" s="78"/>
      <c r="AC673" s="79">
        <v>528.1</v>
      </c>
      <c r="AD673" s="65" t="s">
        <v>391</v>
      </c>
      <c r="AE673" s="68">
        <v>0.51129972389814904</v>
      </c>
      <c r="AF673" s="78">
        <v>623.27</v>
      </c>
      <c r="AG673" s="78">
        <v>632.99</v>
      </c>
      <c r="AH673" s="78">
        <v>638.1</v>
      </c>
      <c r="AI673" s="78"/>
      <c r="AJ673" s="78">
        <v>521.53</v>
      </c>
      <c r="AK673" s="79">
        <v>396.57</v>
      </c>
      <c r="AL673" s="69" t="s">
        <v>392</v>
      </c>
      <c r="AM673" s="70">
        <v>1</v>
      </c>
      <c r="AN673" s="78">
        <v>690.09</v>
      </c>
      <c r="AO673" s="78">
        <v>746.88</v>
      </c>
      <c r="AP673" s="78">
        <v>735</v>
      </c>
      <c r="AQ673" s="78">
        <v>683.71</v>
      </c>
      <c r="AR673" s="78"/>
      <c r="AS673" s="79"/>
      <c r="AT673" s="65" t="s">
        <v>393</v>
      </c>
      <c r="AU673" s="68">
        <v>4.0766408479412999E-2</v>
      </c>
      <c r="AV673" s="78">
        <v>670.74</v>
      </c>
      <c r="AW673" s="78">
        <v>719.73</v>
      </c>
      <c r="AX673" s="78">
        <v>621.96</v>
      </c>
      <c r="AY673" s="78">
        <v>400.77</v>
      </c>
      <c r="AZ673" s="78"/>
      <c r="BA673" s="79">
        <v>499.9</v>
      </c>
      <c r="BB673" s="65" t="s">
        <v>394</v>
      </c>
      <c r="BC673" s="78">
        <v>664.83</v>
      </c>
      <c r="BD673" s="78">
        <v>721.2</v>
      </c>
      <c r="BE673" s="78">
        <v>629.54</v>
      </c>
      <c r="BF673" s="78"/>
      <c r="BG673" s="78"/>
      <c r="BH673" s="79">
        <v>534.72</v>
      </c>
      <c r="BI673" s="65" t="s">
        <v>395</v>
      </c>
      <c r="BJ673" s="68">
        <v>0.1341183728759</v>
      </c>
      <c r="BK673" s="78">
        <v>725.71</v>
      </c>
      <c r="BL673" s="78">
        <v>698.35</v>
      </c>
      <c r="BM673" s="78">
        <v>737.49</v>
      </c>
      <c r="BN673" s="78">
        <v>427.57</v>
      </c>
      <c r="BO673" s="78"/>
      <c r="BP673" s="79"/>
      <c r="BQ673" s="65" t="s">
        <v>396</v>
      </c>
      <c r="BR673" s="68">
        <v>1</v>
      </c>
      <c r="BS673" s="78">
        <v>602.23</v>
      </c>
      <c r="BT673" s="78">
        <v>633.75</v>
      </c>
      <c r="BU673" s="78">
        <v>659.88</v>
      </c>
      <c r="BV673" s="78"/>
      <c r="BW673" s="78"/>
      <c r="BX673" s="79">
        <v>571.75</v>
      </c>
      <c r="BY673" s="65" t="s">
        <v>397</v>
      </c>
      <c r="BZ673" s="78">
        <v>680.67</v>
      </c>
      <c r="CA673" s="78">
        <v>704.72</v>
      </c>
      <c r="CB673" s="78">
        <v>622.77</v>
      </c>
      <c r="CC673" s="78">
        <v>525.82000000000005</v>
      </c>
      <c r="CD673" s="78"/>
      <c r="CE673" s="79">
        <v>563.23</v>
      </c>
      <c r="CF673" s="65" t="s">
        <v>398</v>
      </c>
      <c r="CG673" s="78">
        <v>687.17</v>
      </c>
      <c r="CH673" s="78">
        <v>755.9</v>
      </c>
      <c r="CI673" s="78">
        <v>680.22</v>
      </c>
      <c r="CJ673" s="78"/>
      <c r="CK673" s="78"/>
      <c r="CL673" s="79"/>
      <c r="CM673" s="65" t="s">
        <v>399</v>
      </c>
      <c r="CN673" s="78">
        <v>655.89</v>
      </c>
      <c r="CO673" s="78">
        <v>657.13</v>
      </c>
      <c r="CP673" s="78">
        <v>655.44</v>
      </c>
      <c r="CQ673" s="78">
        <v>488.5</v>
      </c>
      <c r="CR673" s="78"/>
      <c r="CS673" s="79">
        <v>664.93</v>
      </c>
      <c r="CT673" s="65" t="s">
        <v>400</v>
      </c>
      <c r="CU673" s="78">
        <v>689.22</v>
      </c>
      <c r="CV673" s="78">
        <v>778.11</v>
      </c>
      <c r="CW673" s="78">
        <v>632.66</v>
      </c>
      <c r="CX673" s="78">
        <v>531.4</v>
      </c>
      <c r="CY673" s="78"/>
      <c r="CZ673" s="79"/>
      <c r="DA673" s="82"/>
      <c r="DB673" s="68"/>
      <c r="DC673" s="78"/>
      <c r="DD673" s="78"/>
      <c r="DE673" s="78"/>
      <c r="DF673" s="78"/>
      <c r="DG673" s="78"/>
      <c r="DH673" s="79"/>
      <c r="DI673" s="65" t="s">
        <v>402</v>
      </c>
      <c r="DJ673" s="68">
        <v>3.7015102161682E-3</v>
      </c>
      <c r="DK673" s="78">
        <v>676.61</v>
      </c>
      <c r="DL673" s="78">
        <v>697.76</v>
      </c>
      <c r="DM673" s="78">
        <v>697.76</v>
      </c>
      <c r="DN673" s="78">
        <v>540.48</v>
      </c>
      <c r="DO673" s="78"/>
      <c r="DP673" s="79">
        <v>553.54</v>
      </c>
      <c r="DQ673" s="65" t="s">
        <v>403</v>
      </c>
      <c r="DR673" s="78">
        <v>679.78</v>
      </c>
      <c r="DS673" s="78">
        <v>736.59</v>
      </c>
      <c r="DT673" s="78">
        <v>756.9</v>
      </c>
      <c r="DU673" s="78">
        <v>706.04</v>
      </c>
      <c r="DV673" s="78"/>
      <c r="DW673" s="79"/>
      <c r="DX673" s="65" t="s">
        <v>404</v>
      </c>
      <c r="DY673" s="78">
        <v>710.63</v>
      </c>
      <c r="DZ673" s="78">
        <v>738.92</v>
      </c>
      <c r="EA673" s="78">
        <v>702.1</v>
      </c>
      <c r="EB673" s="78">
        <v>519.42999999999995</v>
      </c>
      <c r="EC673" s="78"/>
      <c r="ED673" s="79">
        <v>519.89</v>
      </c>
      <c r="EE673" s="65" t="s">
        <v>405</v>
      </c>
      <c r="EF673" s="68">
        <v>0.28962001853568098</v>
      </c>
      <c r="EG673" s="78">
        <v>660.2</v>
      </c>
      <c r="EH673" s="78">
        <v>702.93</v>
      </c>
      <c r="EI673" s="78">
        <v>611.47</v>
      </c>
      <c r="EJ673" s="78"/>
      <c r="EK673" s="78">
        <v>447.59</v>
      </c>
      <c r="EL673" s="79">
        <v>369.22</v>
      </c>
      <c r="EM673" s="65" t="s">
        <v>406</v>
      </c>
      <c r="EN673" s="78">
        <v>668.34</v>
      </c>
      <c r="EO673" s="78">
        <v>687.83</v>
      </c>
      <c r="EP673" s="78">
        <v>636.26</v>
      </c>
      <c r="EQ673" s="78"/>
      <c r="ER673" s="78"/>
      <c r="ES673" s="79">
        <v>496.04</v>
      </c>
      <c r="ET673" s="65" t="s">
        <v>407</v>
      </c>
      <c r="EU673" s="68">
        <v>1.40984068800226</v>
      </c>
      <c r="EV673" s="78">
        <v>670.04</v>
      </c>
      <c r="EW673" s="78">
        <v>692.81</v>
      </c>
      <c r="EX673" s="78">
        <v>692.81</v>
      </c>
      <c r="EY673" s="78"/>
      <c r="EZ673" s="78"/>
      <c r="FA673" s="79">
        <v>380.43</v>
      </c>
      <c r="FB673" s="65" t="s">
        <v>408</v>
      </c>
      <c r="FC673" s="78">
        <v>700.11</v>
      </c>
      <c r="FD673" s="78">
        <v>753.19</v>
      </c>
      <c r="FE673" s="78">
        <v>662.99</v>
      </c>
      <c r="FF673" s="78">
        <v>684</v>
      </c>
      <c r="FG673" s="78"/>
      <c r="FH673" s="79"/>
      <c r="FI673" s="65" t="s">
        <v>409</v>
      </c>
      <c r="FJ673" s="78">
        <v>681.71</v>
      </c>
      <c r="FK673" s="78">
        <v>683.95</v>
      </c>
      <c r="FL673" s="78">
        <v>411.84</v>
      </c>
      <c r="FM673" s="78">
        <v>444.11</v>
      </c>
      <c r="FN673" s="78"/>
      <c r="FO673" s="79">
        <v>515.94000000000005</v>
      </c>
      <c r="FP673" s="65" t="s">
        <v>410</v>
      </c>
      <c r="FQ673" s="68">
        <v>0.253260731923515</v>
      </c>
      <c r="FR673" s="78">
        <v>626.87</v>
      </c>
      <c r="FS673" s="78">
        <v>697.28</v>
      </c>
      <c r="FT673" s="78">
        <v>618.70000000000005</v>
      </c>
      <c r="FU673" s="78">
        <v>535.79999999999995</v>
      </c>
      <c r="FV673" s="78">
        <v>449.73</v>
      </c>
      <c r="FW673" s="79">
        <v>402.02</v>
      </c>
      <c r="FX673" s="65" t="s">
        <v>411</v>
      </c>
      <c r="FY673" s="78">
        <v>697.54</v>
      </c>
      <c r="FZ673" s="78">
        <v>742.91</v>
      </c>
      <c r="GA673" s="78">
        <v>686.57</v>
      </c>
      <c r="GB673" s="78">
        <v>636.03</v>
      </c>
      <c r="GC673" s="78"/>
      <c r="GD673" s="79">
        <v>577.71</v>
      </c>
      <c r="GE673" s="65" t="s">
        <v>412</v>
      </c>
      <c r="GF673" s="68">
        <v>0.24268899405412001</v>
      </c>
      <c r="GG673" s="78">
        <v>640.70000000000005</v>
      </c>
      <c r="GH673" s="78">
        <v>691.18</v>
      </c>
      <c r="GI673" s="78">
        <v>577.51</v>
      </c>
      <c r="GJ673" s="78">
        <v>589.5</v>
      </c>
      <c r="GK673" s="78"/>
      <c r="GL673" s="79">
        <v>432.2</v>
      </c>
      <c r="GM673" s="65" t="s">
        <v>413</v>
      </c>
      <c r="GN673" s="68">
        <v>0.112164208401099</v>
      </c>
      <c r="GO673" s="78">
        <v>635.29999999999995</v>
      </c>
      <c r="GP673" s="78">
        <v>683.19</v>
      </c>
      <c r="GQ673" s="78">
        <v>617.44000000000005</v>
      </c>
      <c r="GR673" s="78">
        <v>562.84</v>
      </c>
      <c r="GS673" s="78"/>
      <c r="GT673" s="79"/>
      <c r="GU673" s="65" t="s">
        <v>414</v>
      </c>
      <c r="GV673" s="68">
        <v>1</v>
      </c>
      <c r="GW673" s="78">
        <v>658.03</v>
      </c>
      <c r="GX673" s="78">
        <v>661.01</v>
      </c>
      <c r="GY673" s="78">
        <v>611.67999999999995</v>
      </c>
      <c r="GZ673" s="78">
        <v>547</v>
      </c>
      <c r="HA673" s="78"/>
      <c r="HB673" s="79">
        <v>561.4</v>
      </c>
      <c r="HC673" s="65" t="s">
        <v>415</v>
      </c>
      <c r="HD673" s="68">
        <v>1</v>
      </c>
      <c r="HE673" s="78">
        <v>659.92</v>
      </c>
      <c r="HF673" s="78">
        <v>725.7</v>
      </c>
      <c r="HG673" s="78">
        <v>857.29</v>
      </c>
      <c r="HH673" s="78">
        <v>475</v>
      </c>
      <c r="HI673" s="78">
        <v>468.36</v>
      </c>
      <c r="HJ673" s="79">
        <v>395.5</v>
      </c>
      <c r="HK673" s="85" t="s">
        <v>416</v>
      </c>
      <c r="HL673" s="68">
        <v>1.1497556769186501</v>
      </c>
      <c r="HM673" s="78">
        <v>637.85</v>
      </c>
      <c r="HN673" s="78">
        <v>682.45</v>
      </c>
      <c r="HO673" s="78">
        <v>611.28</v>
      </c>
      <c r="HP673" s="78"/>
      <c r="HQ673" s="78"/>
      <c r="HR673" s="79"/>
    </row>
    <row r="674" spans="1:226" x14ac:dyDescent="0.25">
      <c r="A674" s="81">
        <v>40679</v>
      </c>
      <c r="B674" s="82" t="s">
        <v>387</v>
      </c>
      <c r="C674" s="83">
        <v>670.80954652102878</v>
      </c>
      <c r="D674" s="83">
        <v>696.78650452075453</v>
      </c>
      <c r="E674" s="83">
        <v>653.53958022222639</v>
      </c>
      <c r="F674" s="83">
        <v>536.15520342308844</v>
      </c>
      <c r="G674" s="83">
        <v>464.13587715216386</v>
      </c>
      <c r="H674" s="84">
        <v>468.0099224913173</v>
      </c>
      <c r="I674" s="82" t="s">
        <v>388</v>
      </c>
      <c r="J674" s="83">
        <v>680.26348612226809</v>
      </c>
      <c r="K674" s="83">
        <v>696.97814288624568</v>
      </c>
      <c r="L674" s="83">
        <v>654.68948228723866</v>
      </c>
      <c r="M674" s="83">
        <v>535.45755052005893</v>
      </c>
      <c r="N674" s="83"/>
      <c r="O674" s="84">
        <v>531.06848858255864</v>
      </c>
      <c r="P674" s="65" t="s">
        <v>389</v>
      </c>
      <c r="Q674" s="78">
        <v>646.25</v>
      </c>
      <c r="R674" s="78">
        <v>665.13</v>
      </c>
      <c r="S674" s="78">
        <v>635.95000000000005</v>
      </c>
      <c r="T674" s="78">
        <v>502</v>
      </c>
      <c r="U674" s="78"/>
      <c r="V674" s="79"/>
      <c r="W674" s="65" t="s">
        <v>390</v>
      </c>
      <c r="X674" s="78">
        <v>697.26</v>
      </c>
      <c r="Y674" s="78">
        <v>688.68</v>
      </c>
      <c r="Z674" s="78">
        <v>634.9</v>
      </c>
      <c r="AA674" s="78">
        <v>454.52</v>
      </c>
      <c r="AB674" s="78"/>
      <c r="AC674" s="79">
        <v>552.89</v>
      </c>
      <c r="AD674" s="65" t="s">
        <v>391</v>
      </c>
      <c r="AE674" s="68">
        <v>0.51129972389814904</v>
      </c>
      <c r="AF674" s="78">
        <v>623.27</v>
      </c>
      <c r="AG674" s="78">
        <v>632.99</v>
      </c>
      <c r="AH674" s="78">
        <v>638.1</v>
      </c>
      <c r="AI674" s="78"/>
      <c r="AJ674" s="78">
        <v>521.53</v>
      </c>
      <c r="AK674" s="79">
        <v>429.74</v>
      </c>
      <c r="AL674" s="69" t="s">
        <v>392</v>
      </c>
      <c r="AM674" s="70">
        <v>1</v>
      </c>
      <c r="AN674" s="78">
        <v>711.61</v>
      </c>
      <c r="AO674" s="78">
        <v>772.03</v>
      </c>
      <c r="AP674" s="78">
        <v>737.95</v>
      </c>
      <c r="AQ674" s="78">
        <v>683.71</v>
      </c>
      <c r="AR674" s="78"/>
      <c r="AS674" s="79"/>
      <c r="AT674" s="65" t="s">
        <v>393</v>
      </c>
      <c r="AU674" s="68">
        <v>4.1029007508308402E-2</v>
      </c>
      <c r="AV674" s="78">
        <v>677.87</v>
      </c>
      <c r="AW674" s="78">
        <v>729.46</v>
      </c>
      <c r="AX674" s="78">
        <v>633.35</v>
      </c>
      <c r="AY674" s="78">
        <v>403.93</v>
      </c>
      <c r="AZ674" s="78"/>
      <c r="BA674" s="79">
        <v>503.77</v>
      </c>
      <c r="BB674" s="65" t="s">
        <v>394</v>
      </c>
      <c r="BC674" s="78">
        <v>645.5</v>
      </c>
      <c r="BD674" s="78">
        <v>669.94</v>
      </c>
      <c r="BE674" s="78">
        <v>643.41</v>
      </c>
      <c r="BF674" s="78"/>
      <c r="BG674" s="78"/>
      <c r="BH674" s="79">
        <v>534.72</v>
      </c>
      <c r="BI674" s="65" t="s">
        <v>395</v>
      </c>
      <c r="BJ674" s="68">
        <v>0.134112976771632</v>
      </c>
      <c r="BK674" s="78">
        <v>748.22</v>
      </c>
      <c r="BL674" s="78">
        <v>702.62</v>
      </c>
      <c r="BM674" s="78">
        <v>741.75</v>
      </c>
      <c r="BN674" s="78">
        <v>434.26</v>
      </c>
      <c r="BO674" s="78"/>
      <c r="BP674" s="79"/>
      <c r="BQ674" s="65" t="s">
        <v>396</v>
      </c>
      <c r="BR674" s="68">
        <v>1</v>
      </c>
      <c r="BS674" s="78">
        <v>609.73</v>
      </c>
      <c r="BT674" s="78">
        <v>634.58000000000004</v>
      </c>
      <c r="BU674" s="78">
        <v>659.05</v>
      </c>
      <c r="BV674" s="78"/>
      <c r="BW674" s="78"/>
      <c r="BX674" s="79">
        <v>571.75</v>
      </c>
      <c r="BY674" s="65" t="s">
        <v>397</v>
      </c>
      <c r="BZ674" s="78">
        <v>697.29</v>
      </c>
      <c r="CA674" s="78">
        <v>709.21</v>
      </c>
      <c r="CB674" s="78">
        <v>637.27</v>
      </c>
      <c r="CC674" s="78">
        <v>532.99</v>
      </c>
      <c r="CD674" s="78"/>
      <c r="CE674" s="79">
        <v>563.23</v>
      </c>
      <c r="CF674" s="65" t="s">
        <v>398</v>
      </c>
      <c r="CG674" s="78">
        <v>691.23</v>
      </c>
      <c r="CH674" s="78">
        <v>751.02</v>
      </c>
      <c r="CI674" s="78">
        <v>695.27</v>
      </c>
      <c r="CJ674" s="78"/>
      <c r="CK674" s="78"/>
      <c r="CL674" s="79"/>
      <c r="CM674" s="65" t="s">
        <v>399</v>
      </c>
      <c r="CN674" s="78">
        <v>676.79</v>
      </c>
      <c r="CO674" s="78">
        <v>664.99</v>
      </c>
      <c r="CP674" s="78">
        <v>663.3</v>
      </c>
      <c r="CQ674" s="78">
        <v>491.38</v>
      </c>
      <c r="CR674" s="78"/>
      <c r="CS674" s="79">
        <v>662.68</v>
      </c>
      <c r="CT674" s="65" t="s">
        <v>400</v>
      </c>
      <c r="CU674" s="78">
        <v>703.3</v>
      </c>
      <c r="CV674" s="78">
        <v>791.05</v>
      </c>
      <c r="CW674" s="78">
        <v>640.44000000000005</v>
      </c>
      <c r="CX674" s="78">
        <v>537.21</v>
      </c>
      <c r="CY674" s="78"/>
      <c r="CZ674" s="79"/>
      <c r="DA674" s="82"/>
      <c r="DB674" s="68"/>
      <c r="DC674" s="78"/>
      <c r="DD674" s="78"/>
      <c r="DE674" s="78"/>
      <c r="DF674" s="78"/>
      <c r="DG674" s="78"/>
      <c r="DH674" s="79"/>
      <c r="DI674" s="65" t="s">
        <v>402</v>
      </c>
      <c r="DJ674" s="68">
        <v>3.7323181427984901E-3</v>
      </c>
      <c r="DK674" s="78">
        <v>687.67</v>
      </c>
      <c r="DL674" s="78">
        <v>708.67</v>
      </c>
      <c r="DM674" s="78">
        <v>708.67</v>
      </c>
      <c r="DN674" s="78">
        <v>526.74</v>
      </c>
      <c r="DO674" s="78"/>
      <c r="DP674" s="79">
        <v>563.39</v>
      </c>
      <c r="DQ674" s="65" t="s">
        <v>403</v>
      </c>
      <c r="DR674" s="78">
        <v>679.78</v>
      </c>
      <c r="DS674" s="78">
        <v>736.59</v>
      </c>
      <c r="DT674" s="78">
        <v>759.24</v>
      </c>
      <c r="DU674" s="78">
        <v>709.89</v>
      </c>
      <c r="DV674" s="78"/>
      <c r="DW674" s="79"/>
      <c r="DX674" s="65" t="s">
        <v>404</v>
      </c>
      <c r="DY674" s="78">
        <v>721.04</v>
      </c>
      <c r="DZ674" s="78">
        <v>743.83</v>
      </c>
      <c r="EA674" s="78">
        <v>703.86</v>
      </c>
      <c r="EB674" s="78">
        <v>514.51</v>
      </c>
      <c r="EC674" s="78"/>
      <c r="ED674" s="79">
        <v>521.79999999999995</v>
      </c>
      <c r="EE674" s="65" t="s">
        <v>405</v>
      </c>
      <c r="EF674" s="68">
        <v>0.28962001853568098</v>
      </c>
      <c r="EG674" s="78">
        <v>677.4</v>
      </c>
      <c r="EH674" s="78">
        <v>718.03</v>
      </c>
      <c r="EI674" s="78">
        <v>609.79999999999995</v>
      </c>
      <c r="EJ674" s="78"/>
      <c r="EK674" s="78">
        <v>438.8</v>
      </c>
      <c r="EL674" s="79">
        <v>365</v>
      </c>
      <c r="EM674" s="65" t="s">
        <v>406</v>
      </c>
      <c r="EN674" s="78">
        <v>695.4</v>
      </c>
      <c r="EO674" s="78">
        <v>687.83</v>
      </c>
      <c r="EP674" s="78">
        <v>636.26</v>
      </c>
      <c r="EQ674" s="78"/>
      <c r="ER674" s="78"/>
      <c r="ES674" s="79">
        <v>520.48</v>
      </c>
      <c r="ET674" s="65" t="s">
        <v>407</v>
      </c>
      <c r="EU674" s="68">
        <v>1.40984068800226</v>
      </c>
      <c r="EV674" s="78">
        <v>683.91</v>
      </c>
      <c r="EW674" s="78">
        <v>704.37</v>
      </c>
      <c r="EX674" s="78">
        <v>704.37</v>
      </c>
      <c r="EY674" s="78"/>
      <c r="EZ674" s="78"/>
      <c r="FA674" s="79">
        <v>380.43</v>
      </c>
      <c r="FB674" s="65" t="s">
        <v>408</v>
      </c>
      <c r="FC674" s="78">
        <v>700.11</v>
      </c>
      <c r="FD674" s="78">
        <v>753.19</v>
      </c>
      <c r="FE674" s="78">
        <v>662.99</v>
      </c>
      <c r="FF674" s="78">
        <v>684</v>
      </c>
      <c r="FG674" s="78"/>
      <c r="FH674" s="79"/>
      <c r="FI674" s="65" t="s">
        <v>409</v>
      </c>
      <c r="FJ674" s="78">
        <v>696</v>
      </c>
      <c r="FK674" s="78">
        <v>697.39</v>
      </c>
      <c r="FL674" s="78">
        <v>415.2</v>
      </c>
      <c r="FM674" s="78">
        <v>450.11</v>
      </c>
      <c r="FN674" s="78"/>
      <c r="FO674" s="79">
        <v>520.14</v>
      </c>
      <c r="FP674" s="65" t="s">
        <v>410</v>
      </c>
      <c r="FQ674" s="68">
        <v>0.25443350380378099</v>
      </c>
      <c r="FR674" s="78">
        <v>644.27</v>
      </c>
      <c r="FS674" s="78">
        <v>709.19</v>
      </c>
      <c r="FT674" s="78">
        <v>630.28</v>
      </c>
      <c r="FU674" s="78">
        <v>539.27</v>
      </c>
      <c r="FV674" s="78">
        <v>464.55</v>
      </c>
      <c r="FW674" s="79">
        <v>401.85</v>
      </c>
      <c r="FX674" s="65" t="s">
        <v>411</v>
      </c>
      <c r="FY674" s="78">
        <v>717.86</v>
      </c>
      <c r="FZ674" s="78">
        <v>748.6</v>
      </c>
      <c r="GA674" s="78">
        <v>692.77</v>
      </c>
      <c r="GB674" s="78">
        <v>643.11</v>
      </c>
      <c r="GC674" s="78"/>
      <c r="GD674" s="79">
        <v>577.71</v>
      </c>
      <c r="GE674" s="65" t="s">
        <v>412</v>
      </c>
      <c r="GF674" s="68">
        <v>0.243546030199708</v>
      </c>
      <c r="GG674" s="78">
        <v>658.06</v>
      </c>
      <c r="GH674" s="78">
        <v>698.49</v>
      </c>
      <c r="GI674" s="78">
        <v>579.54999999999995</v>
      </c>
      <c r="GJ674" s="78">
        <v>591.82000000000005</v>
      </c>
      <c r="GK674" s="78"/>
      <c r="GL674" s="79">
        <v>443.01</v>
      </c>
      <c r="GM674" s="65" t="s">
        <v>413</v>
      </c>
      <c r="GN674" s="68">
        <v>0.11100011100011099</v>
      </c>
      <c r="GO674" s="78">
        <v>655.34</v>
      </c>
      <c r="GP674" s="78">
        <v>676.1</v>
      </c>
      <c r="GQ674" s="78">
        <v>608.46</v>
      </c>
      <c r="GR674" s="78">
        <v>568.1</v>
      </c>
      <c r="GS674" s="78"/>
      <c r="GT674" s="79"/>
      <c r="GU674" s="65" t="s">
        <v>414</v>
      </c>
      <c r="GV674" s="68">
        <v>1</v>
      </c>
      <c r="GW674" s="78">
        <v>678.79</v>
      </c>
      <c r="GX674" s="78">
        <v>701.74</v>
      </c>
      <c r="GY674" s="78">
        <v>657.66</v>
      </c>
      <c r="GZ674" s="78">
        <v>547</v>
      </c>
      <c r="HA674" s="78"/>
      <c r="HB674" s="79">
        <v>561.4</v>
      </c>
      <c r="HC674" s="65" t="s">
        <v>415</v>
      </c>
      <c r="HD674" s="68">
        <v>1</v>
      </c>
      <c r="HE674" s="78">
        <v>669.08</v>
      </c>
      <c r="HF674" s="78">
        <v>736.54</v>
      </c>
      <c r="HG674" s="78">
        <v>857.29</v>
      </c>
      <c r="HH674" s="78">
        <v>475</v>
      </c>
      <c r="HI674" s="78">
        <v>468.36</v>
      </c>
      <c r="HJ674" s="79">
        <v>398.83</v>
      </c>
      <c r="HK674" s="85" t="s">
        <v>416</v>
      </c>
      <c r="HL674" s="68">
        <v>1.1461318051575899</v>
      </c>
      <c r="HM674" s="78">
        <v>638.58000000000004</v>
      </c>
      <c r="HN674" s="78">
        <v>687.29</v>
      </c>
      <c r="HO674" s="78">
        <v>612.15</v>
      </c>
      <c r="HP674" s="78"/>
      <c r="HQ674" s="78"/>
      <c r="HR674" s="79"/>
    </row>
    <row r="675" spans="1:226" x14ac:dyDescent="0.25">
      <c r="A675" s="81">
        <v>40672</v>
      </c>
      <c r="B675" s="82" t="s">
        <v>387</v>
      </c>
      <c r="C675" s="83">
        <v>674.29386493863899</v>
      </c>
      <c r="D675" s="83">
        <v>708.37815607483469</v>
      </c>
      <c r="E675" s="83">
        <v>668.52568145741668</v>
      </c>
      <c r="F675" s="83">
        <v>538.2947737713672</v>
      </c>
      <c r="G675" s="83">
        <v>463.13640763145651</v>
      </c>
      <c r="H675" s="84">
        <v>466.6383454051001</v>
      </c>
      <c r="I675" s="82" t="s">
        <v>388</v>
      </c>
      <c r="J675" s="83">
        <v>683.4497795927706</v>
      </c>
      <c r="K675" s="83">
        <v>708.66041425068795</v>
      </c>
      <c r="L675" s="83">
        <v>669.31600166742578</v>
      </c>
      <c r="M675" s="83">
        <v>537.23866102277373</v>
      </c>
      <c r="N675" s="83"/>
      <c r="O675" s="84">
        <v>532.14630440190899</v>
      </c>
      <c r="P675" s="65" t="s">
        <v>389</v>
      </c>
      <c r="Q675" s="78">
        <v>644.58000000000004</v>
      </c>
      <c r="R675" s="78">
        <v>677.63</v>
      </c>
      <c r="S675" s="78">
        <v>641.66999999999996</v>
      </c>
      <c r="T675" s="78">
        <v>522</v>
      </c>
      <c r="U675" s="78"/>
      <c r="V675" s="79"/>
      <c r="W675" s="65" t="s">
        <v>390</v>
      </c>
      <c r="X675" s="78">
        <v>730.89</v>
      </c>
      <c r="Y675" s="78">
        <v>709.41</v>
      </c>
      <c r="Z675" s="78">
        <v>651.42999999999995</v>
      </c>
      <c r="AA675" s="78">
        <v>474.69</v>
      </c>
      <c r="AB675" s="78"/>
      <c r="AC675" s="79">
        <v>542.98</v>
      </c>
      <c r="AD675" s="65" t="s">
        <v>391</v>
      </c>
      <c r="AE675" s="68">
        <v>0.51129972389814904</v>
      </c>
      <c r="AF675" s="78">
        <v>635.03</v>
      </c>
      <c r="AG675" s="78">
        <v>663.16</v>
      </c>
      <c r="AH675" s="78">
        <v>668.27</v>
      </c>
      <c r="AI675" s="78"/>
      <c r="AJ675" s="78">
        <v>483.18</v>
      </c>
      <c r="AK675" s="79">
        <v>410.39</v>
      </c>
      <c r="AL675" s="69" t="s">
        <v>392</v>
      </c>
      <c r="AM675" s="70">
        <v>1</v>
      </c>
      <c r="AN675" s="78">
        <v>711.68</v>
      </c>
      <c r="AO675" s="78">
        <v>798.21</v>
      </c>
      <c r="AP675" s="78">
        <v>747.74</v>
      </c>
      <c r="AQ675" s="78">
        <v>683.71</v>
      </c>
      <c r="AR675" s="78"/>
      <c r="AS675" s="79"/>
      <c r="AT675" s="65" t="s">
        <v>393</v>
      </c>
      <c r="AU675" s="68">
        <v>4.1363335539377898E-2</v>
      </c>
      <c r="AV675" s="78">
        <v>687.25</v>
      </c>
      <c r="AW675" s="78">
        <v>739.2</v>
      </c>
      <c r="AX675" s="78">
        <v>642.86</v>
      </c>
      <c r="AY675" s="78">
        <v>407.22</v>
      </c>
      <c r="AZ675" s="78"/>
      <c r="BA675" s="79">
        <v>509.22</v>
      </c>
      <c r="BB675" s="65" t="s">
        <v>394</v>
      </c>
      <c r="BC675" s="78">
        <v>647.17999999999995</v>
      </c>
      <c r="BD675" s="78">
        <v>680.86</v>
      </c>
      <c r="BE675" s="78">
        <v>660.03</v>
      </c>
      <c r="BF675" s="78"/>
      <c r="BG675" s="78"/>
      <c r="BH675" s="79">
        <v>533.71</v>
      </c>
      <c r="BI675" s="65" t="s">
        <v>395</v>
      </c>
      <c r="BJ675" s="68">
        <v>0.13410218586563</v>
      </c>
      <c r="BK675" s="78">
        <v>750.3</v>
      </c>
      <c r="BL675" s="78">
        <v>703.63</v>
      </c>
      <c r="BM675" s="78">
        <v>789.86</v>
      </c>
      <c r="BN675" s="78">
        <v>478.74</v>
      </c>
      <c r="BO675" s="78"/>
      <c r="BP675" s="79"/>
      <c r="BQ675" s="65" t="s">
        <v>396</v>
      </c>
      <c r="BR675" s="68">
        <v>1</v>
      </c>
      <c r="BS675" s="78">
        <v>603.9</v>
      </c>
      <c r="BT675" s="78">
        <v>644.58000000000004</v>
      </c>
      <c r="BU675" s="78">
        <v>665.72</v>
      </c>
      <c r="BV675" s="78"/>
      <c r="BW675" s="78"/>
      <c r="BX675" s="79">
        <v>571.75</v>
      </c>
      <c r="BY675" s="65" t="s">
        <v>397</v>
      </c>
      <c r="BZ675" s="78">
        <v>698.6</v>
      </c>
      <c r="CA675" s="78">
        <v>706.56</v>
      </c>
      <c r="CB675" s="78">
        <v>649.83000000000004</v>
      </c>
      <c r="CC675" s="78">
        <v>527.86</v>
      </c>
      <c r="CD675" s="78"/>
      <c r="CE675" s="79">
        <v>562.98</v>
      </c>
      <c r="CF675" s="65" t="s">
        <v>398</v>
      </c>
      <c r="CG675" s="78">
        <v>703.43</v>
      </c>
      <c r="CH675" s="78">
        <v>768.99</v>
      </c>
      <c r="CI675" s="78">
        <v>692.74</v>
      </c>
      <c r="CJ675" s="78"/>
      <c r="CK675" s="78"/>
      <c r="CL675" s="79"/>
      <c r="CM675" s="65" t="s">
        <v>399</v>
      </c>
      <c r="CN675" s="78">
        <v>684.32</v>
      </c>
      <c r="CO675" s="78">
        <v>687.73</v>
      </c>
      <c r="CP675" s="78">
        <v>676.34</v>
      </c>
      <c r="CQ675" s="78">
        <v>487</v>
      </c>
      <c r="CR675" s="78"/>
      <c r="CS675" s="79">
        <v>659.92</v>
      </c>
      <c r="CT675" s="65" t="s">
        <v>400</v>
      </c>
      <c r="CU675" s="78">
        <v>712.17</v>
      </c>
      <c r="CV675" s="78">
        <v>810.25</v>
      </c>
      <c r="CW675" s="78">
        <v>671.02</v>
      </c>
      <c r="CX675" s="78">
        <v>544.89</v>
      </c>
      <c r="CY675" s="78"/>
      <c r="CZ675" s="79"/>
      <c r="DA675" s="82"/>
      <c r="DB675" s="68"/>
      <c r="DC675" s="78"/>
      <c r="DD675" s="78"/>
      <c r="DE675" s="78"/>
      <c r="DF675" s="78"/>
      <c r="DG675" s="78"/>
      <c r="DH675" s="79"/>
      <c r="DI675" s="65" t="s">
        <v>402</v>
      </c>
      <c r="DJ675" s="68">
        <v>3.7821482602118E-3</v>
      </c>
      <c r="DK675" s="78">
        <v>714.71</v>
      </c>
      <c r="DL675" s="78">
        <v>747.97</v>
      </c>
      <c r="DM675" s="78">
        <v>747.97</v>
      </c>
      <c r="DN675" s="78">
        <v>523.66999999999996</v>
      </c>
      <c r="DO675" s="78"/>
      <c r="DP675" s="79">
        <v>570.45000000000005</v>
      </c>
      <c r="DQ675" s="65" t="s">
        <v>403</v>
      </c>
      <c r="DR675" s="78">
        <v>679.78</v>
      </c>
      <c r="DS675" s="78">
        <v>736.59</v>
      </c>
      <c r="DT675" s="78">
        <v>764.83</v>
      </c>
      <c r="DU675" s="78">
        <v>713.63</v>
      </c>
      <c r="DV675" s="78"/>
      <c r="DW675" s="79"/>
      <c r="DX675" s="65" t="s">
        <v>404</v>
      </c>
      <c r="DY675" s="78">
        <v>725.4</v>
      </c>
      <c r="DZ675" s="78">
        <v>757.47</v>
      </c>
      <c r="EA675" s="78">
        <v>709.2</v>
      </c>
      <c r="EB675" s="78">
        <v>513.80999999999995</v>
      </c>
      <c r="EC675" s="78"/>
      <c r="ED675" s="79">
        <v>523.34</v>
      </c>
      <c r="EE675" s="65" t="s">
        <v>405</v>
      </c>
      <c r="EF675" s="68">
        <v>0.28962001853568098</v>
      </c>
      <c r="EG675" s="78">
        <v>681.69</v>
      </c>
      <c r="EH675" s="78">
        <v>731.41</v>
      </c>
      <c r="EI675" s="78">
        <v>607.41</v>
      </c>
      <c r="EJ675" s="78"/>
      <c r="EK675" s="78">
        <v>433.86</v>
      </c>
      <c r="EL675" s="79">
        <v>361.49</v>
      </c>
      <c r="EM675" s="65" t="s">
        <v>406</v>
      </c>
      <c r="EN675" s="78">
        <v>706.65</v>
      </c>
      <c r="EO675" s="78">
        <v>687.83</v>
      </c>
      <c r="EP675" s="78">
        <v>636.26</v>
      </c>
      <c r="EQ675" s="78"/>
      <c r="ER675" s="78"/>
      <c r="ES675" s="79">
        <v>520.48</v>
      </c>
      <c r="ET675" s="65" t="s">
        <v>407</v>
      </c>
      <c r="EU675" s="68">
        <v>1.40984068800226</v>
      </c>
      <c r="EV675" s="78">
        <v>683.91</v>
      </c>
      <c r="EW675" s="78">
        <v>704.37</v>
      </c>
      <c r="EX675" s="78">
        <v>704.37</v>
      </c>
      <c r="EY675" s="78"/>
      <c r="EZ675" s="78"/>
      <c r="FA675" s="79">
        <v>380.43</v>
      </c>
      <c r="FB675" s="65" t="s">
        <v>408</v>
      </c>
      <c r="FC675" s="78">
        <v>700.11</v>
      </c>
      <c r="FD675" s="78">
        <v>753.19</v>
      </c>
      <c r="FE675" s="78">
        <v>662.99</v>
      </c>
      <c r="FF675" s="78">
        <v>684</v>
      </c>
      <c r="FG675" s="78"/>
      <c r="FH675" s="79"/>
      <c r="FI675" s="65" t="s">
        <v>409</v>
      </c>
      <c r="FJ675" s="78">
        <v>688.44</v>
      </c>
      <c r="FK675" s="78">
        <v>702.43</v>
      </c>
      <c r="FL675" s="78">
        <v>423.6</v>
      </c>
      <c r="FM675" s="78">
        <v>456.11</v>
      </c>
      <c r="FN675" s="78"/>
      <c r="FO675" s="79">
        <v>526.03</v>
      </c>
      <c r="FP675" s="65" t="s">
        <v>410</v>
      </c>
      <c r="FQ675" s="68">
        <v>0.253916664550694</v>
      </c>
      <c r="FR675" s="78">
        <v>642.19000000000005</v>
      </c>
      <c r="FS675" s="78">
        <v>709.09</v>
      </c>
      <c r="FT675" s="78">
        <v>650.5</v>
      </c>
      <c r="FU675" s="78">
        <v>540.19000000000005</v>
      </c>
      <c r="FV675" s="78">
        <v>463.61</v>
      </c>
      <c r="FW675" s="79">
        <v>400.83</v>
      </c>
      <c r="FX675" s="65" t="s">
        <v>411</v>
      </c>
      <c r="FY675" s="78">
        <v>722.74</v>
      </c>
      <c r="FZ675" s="78">
        <v>762.42</v>
      </c>
      <c r="GA675" s="78">
        <v>705.16</v>
      </c>
      <c r="GB675" s="78">
        <v>656.38</v>
      </c>
      <c r="GC675" s="78"/>
      <c r="GD675" s="79">
        <v>576.9</v>
      </c>
      <c r="GE675" s="65" t="s">
        <v>412</v>
      </c>
      <c r="GF675" s="68">
        <v>0.24391433728474601</v>
      </c>
      <c r="GG675" s="78">
        <v>643.08000000000004</v>
      </c>
      <c r="GH675" s="78">
        <v>699.55</v>
      </c>
      <c r="GI675" s="78">
        <v>580.42999999999995</v>
      </c>
      <c r="GJ675" s="78">
        <v>584.41999999999996</v>
      </c>
      <c r="GK675" s="78"/>
      <c r="GL675" s="79">
        <v>442.48</v>
      </c>
      <c r="GM675" s="65" t="s">
        <v>413</v>
      </c>
      <c r="GN675" s="68">
        <v>0.111369736387834</v>
      </c>
      <c r="GO675" s="78">
        <v>675.35</v>
      </c>
      <c r="GP675" s="78">
        <v>722.9</v>
      </c>
      <c r="GQ675" s="78">
        <v>617.42999999999995</v>
      </c>
      <c r="GR675" s="78">
        <v>566.21</v>
      </c>
      <c r="GS675" s="78"/>
      <c r="GT675" s="79"/>
      <c r="GU675" s="65" t="s">
        <v>414</v>
      </c>
      <c r="GV675" s="68">
        <v>1</v>
      </c>
      <c r="GW675" s="78">
        <v>678.79</v>
      </c>
      <c r="GX675" s="78">
        <v>701.74</v>
      </c>
      <c r="GY675" s="78">
        <v>657.66</v>
      </c>
      <c r="GZ675" s="78">
        <v>547</v>
      </c>
      <c r="HA675" s="78"/>
      <c r="HB675" s="79">
        <v>561.4</v>
      </c>
      <c r="HC675" s="65" t="s">
        <v>415</v>
      </c>
      <c r="HD675" s="68">
        <v>1</v>
      </c>
      <c r="HE675" s="78">
        <v>670.75</v>
      </c>
      <c r="HF675" s="78">
        <v>739.87</v>
      </c>
      <c r="HG675" s="78">
        <v>857.29</v>
      </c>
      <c r="HH675" s="78">
        <v>475</v>
      </c>
      <c r="HI675" s="78">
        <v>468.36</v>
      </c>
      <c r="HJ675" s="79">
        <v>400.5</v>
      </c>
      <c r="HK675" s="85" t="s">
        <v>416</v>
      </c>
      <c r="HL675" s="68">
        <v>1.13733295422235</v>
      </c>
      <c r="HM675" s="78">
        <v>639.87</v>
      </c>
      <c r="HN675" s="78">
        <v>696.8</v>
      </c>
      <c r="HO675" s="78">
        <v>625.55999999999995</v>
      </c>
      <c r="HP675" s="78"/>
      <c r="HQ675" s="78"/>
      <c r="HR675" s="79"/>
    </row>
    <row r="676" spans="1:226" x14ac:dyDescent="0.25">
      <c r="A676" s="81">
        <v>40665</v>
      </c>
      <c r="B676" s="82" t="s">
        <v>387</v>
      </c>
      <c r="C676" s="83">
        <v>689.32291263000661</v>
      </c>
      <c r="D676" s="83">
        <v>734.16559010274352</v>
      </c>
      <c r="E676" s="83">
        <v>690.28973450867272</v>
      </c>
      <c r="F676" s="83">
        <v>554.23202522558233</v>
      </c>
      <c r="G676" s="83">
        <v>476.25255467659377</v>
      </c>
      <c r="H676" s="84">
        <v>468.8253820216371</v>
      </c>
      <c r="I676" s="82" t="s">
        <v>388</v>
      </c>
      <c r="J676" s="83">
        <v>707.4676464356404</v>
      </c>
      <c r="K676" s="83">
        <v>741.4755112586962</v>
      </c>
      <c r="L676" s="83">
        <v>690.61213038211986</v>
      </c>
      <c r="M676" s="83">
        <v>550.8240870165472</v>
      </c>
      <c r="N676" s="83"/>
      <c r="O676" s="84">
        <v>537.88408919262827</v>
      </c>
      <c r="P676" s="65" t="s">
        <v>389</v>
      </c>
      <c r="Q676" s="78">
        <v>648.75</v>
      </c>
      <c r="R676" s="78">
        <v>691.79</v>
      </c>
      <c r="S676" s="78">
        <v>679.14</v>
      </c>
      <c r="T676" s="78">
        <v>527</v>
      </c>
      <c r="U676" s="78"/>
      <c r="V676" s="79"/>
      <c r="W676" s="65" t="s">
        <v>390</v>
      </c>
      <c r="X676" s="78">
        <v>714.2</v>
      </c>
      <c r="Y676" s="78">
        <v>743.1</v>
      </c>
      <c r="Z676" s="78">
        <v>677.96</v>
      </c>
      <c r="AA676" s="78">
        <v>483.36</v>
      </c>
      <c r="AB676" s="78"/>
      <c r="AC676" s="79">
        <v>579.34</v>
      </c>
      <c r="AD676" s="65" t="s">
        <v>391</v>
      </c>
      <c r="AE676" s="68">
        <v>0.51129972389814904</v>
      </c>
      <c r="AF676" s="78">
        <v>646.28</v>
      </c>
      <c r="AG676" s="78">
        <v>735.76</v>
      </c>
      <c r="AH676" s="78">
        <v>685.65</v>
      </c>
      <c r="AI676" s="78"/>
      <c r="AJ676" s="78">
        <v>483.18</v>
      </c>
      <c r="AK676" s="79">
        <v>397.95</v>
      </c>
      <c r="AL676" s="69" t="s">
        <v>392</v>
      </c>
      <c r="AM676" s="70">
        <v>1</v>
      </c>
      <c r="AN676" s="78">
        <v>712.5</v>
      </c>
      <c r="AO676" s="78">
        <v>774.13</v>
      </c>
      <c r="AP676" s="78">
        <v>747.86</v>
      </c>
      <c r="AQ676" s="78">
        <v>683.71</v>
      </c>
      <c r="AR676" s="78"/>
      <c r="AS676" s="79"/>
      <c r="AT676" s="65" t="s">
        <v>393</v>
      </c>
      <c r="AU676" s="68">
        <v>4.1365046535677401E-2</v>
      </c>
      <c r="AV676" s="78">
        <v>688.07</v>
      </c>
      <c r="AW676" s="78">
        <v>740.74</v>
      </c>
      <c r="AX676" s="78">
        <v>670.35</v>
      </c>
      <c r="AY676" s="78">
        <v>407.94</v>
      </c>
      <c r="AZ676" s="78"/>
      <c r="BA676" s="79">
        <v>509.93</v>
      </c>
      <c r="BB676" s="65" t="s">
        <v>394</v>
      </c>
      <c r="BC676" s="78">
        <v>713.57</v>
      </c>
      <c r="BD676" s="78">
        <v>748.09</v>
      </c>
      <c r="BE676" s="78">
        <v>670.77</v>
      </c>
      <c r="BF676" s="78"/>
      <c r="BG676" s="78"/>
      <c r="BH676" s="79">
        <v>530.72</v>
      </c>
      <c r="BI676" s="65" t="s">
        <v>395</v>
      </c>
      <c r="BJ676" s="68">
        <v>0.134094992892965</v>
      </c>
      <c r="BK676" s="78">
        <v>780.3</v>
      </c>
      <c r="BL676" s="78">
        <v>746.51</v>
      </c>
      <c r="BM676" s="78">
        <v>832.73</v>
      </c>
      <c r="BN676" s="78">
        <v>505.54</v>
      </c>
      <c r="BO676" s="78"/>
      <c r="BP676" s="79"/>
      <c r="BQ676" s="65" t="s">
        <v>396</v>
      </c>
      <c r="BR676" s="68">
        <v>1</v>
      </c>
      <c r="BS676" s="78">
        <v>603.9</v>
      </c>
      <c r="BT676" s="78">
        <v>644.58000000000004</v>
      </c>
      <c r="BU676" s="78">
        <v>672.38</v>
      </c>
      <c r="BV676" s="78"/>
      <c r="BW676" s="78"/>
      <c r="BX676" s="79">
        <v>571.75</v>
      </c>
      <c r="BY676" s="65" t="s">
        <v>397</v>
      </c>
      <c r="BZ676" s="78">
        <v>728.18</v>
      </c>
      <c r="CA676" s="78">
        <v>750.75</v>
      </c>
      <c r="CB676" s="78">
        <v>664.45</v>
      </c>
      <c r="CC676" s="78">
        <v>535.26</v>
      </c>
      <c r="CD676" s="78"/>
      <c r="CE676" s="79">
        <v>556.95000000000005</v>
      </c>
      <c r="CF676" s="65" t="s">
        <v>398</v>
      </c>
      <c r="CG676" s="78">
        <v>695.3</v>
      </c>
      <c r="CH676" s="78">
        <v>767.28</v>
      </c>
      <c r="CI676" s="78">
        <v>716.97</v>
      </c>
      <c r="CJ676" s="78"/>
      <c r="CK676" s="78"/>
      <c r="CL676" s="79"/>
      <c r="CM676" s="65" t="s">
        <v>399</v>
      </c>
      <c r="CN676" s="78">
        <v>682.39</v>
      </c>
      <c r="CO676" s="78">
        <v>699.69</v>
      </c>
      <c r="CP676" s="78">
        <v>702.26</v>
      </c>
      <c r="CQ676" s="78">
        <v>517.91999999999996</v>
      </c>
      <c r="CR676" s="78"/>
      <c r="CS676" s="79">
        <v>664.1</v>
      </c>
      <c r="CT676" s="65" t="s">
        <v>400</v>
      </c>
      <c r="CU676" s="78">
        <v>711.11</v>
      </c>
      <c r="CV676" s="78">
        <v>812.34</v>
      </c>
      <c r="CW676" s="78">
        <v>715.35</v>
      </c>
      <c r="CX676" s="78">
        <v>555.05999999999995</v>
      </c>
      <c r="CY676" s="78"/>
      <c r="CZ676" s="79"/>
      <c r="DA676" s="82"/>
      <c r="DB676" s="68"/>
      <c r="DC676" s="78"/>
      <c r="DD676" s="78"/>
      <c r="DE676" s="78"/>
      <c r="DF676" s="78"/>
      <c r="DG676" s="78"/>
      <c r="DH676" s="79"/>
      <c r="DI676" s="65" t="s">
        <v>402</v>
      </c>
      <c r="DJ676" s="68">
        <v>3.7871615224389301E-3</v>
      </c>
      <c r="DK676" s="78">
        <v>704.11</v>
      </c>
      <c r="DL676" s="78">
        <v>758.64</v>
      </c>
      <c r="DM676" s="78">
        <v>758.64</v>
      </c>
      <c r="DN676" s="78">
        <v>566.55999999999995</v>
      </c>
      <c r="DO676" s="78"/>
      <c r="DP676" s="79">
        <v>571.35</v>
      </c>
      <c r="DQ676" s="65" t="s">
        <v>403</v>
      </c>
      <c r="DR676" s="78">
        <v>679.78</v>
      </c>
      <c r="DS676" s="78">
        <v>736.59</v>
      </c>
      <c r="DT676" s="78">
        <v>803.15</v>
      </c>
      <c r="DU676" s="78">
        <v>733.26</v>
      </c>
      <c r="DV676" s="78"/>
      <c r="DW676" s="79"/>
      <c r="DX676" s="65" t="s">
        <v>404</v>
      </c>
      <c r="DY676" s="78">
        <v>722.42</v>
      </c>
      <c r="DZ676" s="78">
        <v>783.71</v>
      </c>
      <c r="EA676" s="78">
        <v>742.1</v>
      </c>
      <c r="EB676" s="78">
        <v>536.47</v>
      </c>
      <c r="EC676" s="78"/>
      <c r="ED676" s="79">
        <v>531.62</v>
      </c>
      <c r="EE676" s="65" t="s">
        <v>405</v>
      </c>
      <c r="EF676" s="68">
        <v>0.28962001853568098</v>
      </c>
      <c r="EG676" s="78">
        <v>690.38</v>
      </c>
      <c r="EH676" s="78">
        <v>748.74</v>
      </c>
      <c r="EI676" s="78">
        <v>655.28</v>
      </c>
      <c r="EJ676" s="78"/>
      <c r="EK676" s="78">
        <v>448.86</v>
      </c>
      <c r="EL676" s="79">
        <v>358.66</v>
      </c>
      <c r="EM676" s="65" t="s">
        <v>406</v>
      </c>
      <c r="EN676" s="78">
        <v>706.65</v>
      </c>
      <c r="EO676" s="78">
        <v>728</v>
      </c>
      <c r="EP676" s="78">
        <v>677.14</v>
      </c>
      <c r="EQ676" s="78"/>
      <c r="ER676" s="78"/>
      <c r="ES676" s="79">
        <v>553.64</v>
      </c>
      <c r="ET676" s="65" t="s">
        <v>407</v>
      </c>
      <c r="EU676" s="68">
        <v>1.4100394811054699</v>
      </c>
      <c r="EV676" s="78">
        <v>695.57</v>
      </c>
      <c r="EW676" s="78">
        <v>721.8</v>
      </c>
      <c r="EX676" s="78">
        <v>721.8</v>
      </c>
      <c r="EY676" s="78"/>
      <c r="EZ676" s="78"/>
      <c r="FA676" s="79">
        <v>380.49</v>
      </c>
      <c r="FB676" s="65" t="s">
        <v>408</v>
      </c>
      <c r="FC676" s="78">
        <v>700.11</v>
      </c>
      <c r="FD676" s="78">
        <v>753.19</v>
      </c>
      <c r="FE676" s="78">
        <v>662.99</v>
      </c>
      <c r="FF676" s="78">
        <v>684</v>
      </c>
      <c r="FG676" s="78"/>
      <c r="FH676" s="79"/>
      <c r="FI676" s="65" t="s">
        <v>409</v>
      </c>
      <c r="FJ676" s="78">
        <v>703.56</v>
      </c>
      <c r="FK676" s="78">
        <v>725.12</v>
      </c>
      <c r="FL676" s="78">
        <v>451.33</v>
      </c>
      <c r="FM676" s="78">
        <v>473.11</v>
      </c>
      <c r="FN676" s="78"/>
      <c r="FO676" s="79">
        <v>531.07000000000005</v>
      </c>
      <c r="FP676" s="65" t="s">
        <v>410</v>
      </c>
      <c r="FQ676" s="68">
        <v>0.254472351579001</v>
      </c>
      <c r="FR676" s="78">
        <v>644.94000000000005</v>
      </c>
      <c r="FS676" s="78">
        <v>715.25</v>
      </c>
      <c r="FT676" s="78">
        <v>674.4</v>
      </c>
      <c r="FU676" s="78">
        <v>544.76</v>
      </c>
      <c r="FV676" s="78">
        <v>476.88</v>
      </c>
      <c r="FW676" s="79">
        <v>402.57</v>
      </c>
      <c r="FX676" s="65" t="s">
        <v>411</v>
      </c>
      <c r="FY676" s="78">
        <v>722.74</v>
      </c>
      <c r="FZ676" s="78">
        <v>782.74</v>
      </c>
      <c r="GA676" s="78">
        <v>710.47</v>
      </c>
      <c r="GB676" s="78">
        <v>665.23</v>
      </c>
      <c r="GC676" s="78"/>
      <c r="GD676" s="79">
        <v>577.71</v>
      </c>
      <c r="GE676" s="65" t="s">
        <v>412</v>
      </c>
      <c r="GF676" s="68">
        <v>0.244289727616954</v>
      </c>
      <c r="GG676" s="78">
        <v>658.85</v>
      </c>
      <c r="GH676" s="78">
        <v>723.6</v>
      </c>
      <c r="GI676" s="78">
        <v>574.23</v>
      </c>
      <c r="GJ676" s="78">
        <v>577.26</v>
      </c>
      <c r="GK676" s="78"/>
      <c r="GL676" s="79">
        <v>440.21</v>
      </c>
      <c r="GM676" s="65" t="s">
        <v>413</v>
      </c>
      <c r="GN676" s="68">
        <v>0.112023480121433</v>
      </c>
      <c r="GO676" s="78">
        <v>692.75</v>
      </c>
      <c r="GP676" s="78">
        <v>745.07</v>
      </c>
      <c r="GQ676" s="78">
        <v>657.8</v>
      </c>
      <c r="GR676" s="78">
        <v>609.97</v>
      </c>
      <c r="GS676" s="78"/>
      <c r="GT676" s="79"/>
      <c r="GU676" s="65" t="s">
        <v>414</v>
      </c>
      <c r="GV676" s="68">
        <v>1</v>
      </c>
      <c r="GW676" s="78">
        <v>666.29</v>
      </c>
      <c r="GX676" s="78">
        <v>712.57</v>
      </c>
      <c r="GY676" s="78">
        <v>667.66</v>
      </c>
      <c r="GZ676" s="78">
        <v>547</v>
      </c>
      <c r="HA676" s="78"/>
      <c r="HB676" s="79">
        <v>561.4</v>
      </c>
      <c r="HC676" s="65" t="s">
        <v>415</v>
      </c>
      <c r="HD676" s="68">
        <v>1</v>
      </c>
      <c r="HE676" s="78">
        <v>652.41999999999996</v>
      </c>
      <c r="HF676" s="78">
        <v>729.04</v>
      </c>
      <c r="HG676" s="78">
        <v>857.29</v>
      </c>
      <c r="HH676" s="78">
        <v>475</v>
      </c>
      <c r="HI676" s="78">
        <v>468.36</v>
      </c>
      <c r="HJ676" s="79">
        <v>400.5</v>
      </c>
      <c r="HK676" s="85" t="s">
        <v>416</v>
      </c>
      <c r="HL676" s="68">
        <v>1.12460638776428</v>
      </c>
      <c r="HM676" s="78">
        <v>625.6</v>
      </c>
      <c r="HN676" s="78">
        <v>684.01</v>
      </c>
      <c r="HO676" s="78">
        <v>647.46</v>
      </c>
      <c r="HP676" s="78"/>
      <c r="HQ676" s="78"/>
      <c r="HR676" s="79"/>
    </row>
    <row r="677" spans="1:226" x14ac:dyDescent="0.25">
      <c r="A677" s="81">
        <v>40651</v>
      </c>
      <c r="B677" s="82" t="s">
        <v>387</v>
      </c>
      <c r="C677" s="83">
        <v>691.5884072629832</v>
      </c>
      <c r="D677" s="83">
        <v>734.78384821913858</v>
      </c>
      <c r="E677" s="83">
        <v>696.6663828098682</v>
      </c>
      <c r="F677" s="83">
        <v>571.3749127580312</v>
      </c>
      <c r="G677" s="83">
        <v>462.97640297812944</v>
      </c>
      <c r="H677" s="84">
        <v>466.15048037550628</v>
      </c>
      <c r="I677" s="82" t="s">
        <v>388</v>
      </c>
      <c r="J677" s="83">
        <v>715.19323132409454</v>
      </c>
      <c r="K677" s="83">
        <v>743.40946026219012</v>
      </c>
      <c r="L677" s="83">
        <v>697.04728137422887</v>
      </c>
      <c r="M677" s="83">
        <v>570.66919835409124</v>
      </c>
      <c r="N677" s="83"/>
      <c r="O677" s="84">
        <v>537.95429302830451</v>
      </c>
      <c r="P677" s="65" t="s">
        <v>389</v>
      </c>
      <c r="Q677" s="78">
        <v>634.58000000000004</v>
      </c>
      <c r="R677" s="78">
        <v>695.13</v>
      </c>
      <c r="S677" s="78">
        <v>684.56</v>
      </c>
      <c r="T677" s="78">
        <v>544</v>
      </c>
      <c r="U677" s="78"/>
      <c r="V677" s="79"/>
      <c r="W677" s="65" t="s">
        <v>390</v>
      </c>
      <c r="X677" s="78">
        <v>729.07</v>
      </c>
      <c r="Y677" s="78">
        <v>764.85</v>
      </c>
      <c r="Z677" s="78">
        <v>677.96</v>
      </c>
      <c r="AA677" s="78">
        <v>538.04</v>
      </c>
      <c r="AB677" s="78"/>
      <c r="AC677" s="79">
        <v>571.9</v>
      </c>
      <c r="AD677" s="65" t="s">
        <v>391</v>
      </c>
      <c r="AE677" s="68">
        <v>0.51129972389814904</v>
      </c>
      <c r="AF677" s="78">
        <v>607.94000000000005</v>
      </c>
      <c r="AG677" s="78">
        <v>680.54</v>
      </c>
      <c r="AH677" s="78">
        <v>685.65</v>
      </c>
      <c r="AI677" s="78"/>
      <c r="AJ677" s="78">
        <v>483.18</v>
      </c>
      <c r="AK677" s="79">
        <v>373.08</v>
      </c>
      <c r="AL677" s="69" t="s">
        <v>392</v>
      </c>
      <c r="AM677" s="70">
        <v>1</v>
      </c>
      <c r="AN677" s="78">
        <v>712.75</v>
      </c>
      <c r="AO677" s="78">
        <v>780.8</v>
      </c>
      <c r="AP677" s="78">
        <v>747.85</v>
      </c>
      <c r="AQ677" s="78">
        <v>656.27</v>
      </c>
      <c r="AR677" s="78"/>
      <c r="AS677" s="79"/>
      <c r="AT677" s="65" t="s">
        <v>393</v>
      </c>
      <c r="AU677" s="68">
        <v>4.1342814618819203E-2</v>
      </c>
      <c r="AV677" s="78">
        <v>682.85</v>
      </c>
      <c r="AW677" s="78">
        <v>744.48</v>
      </c>
      <c r="AX677" s="78">
        <v>676.2</v>
      </c>
      <c r="AY677" s="78">
        <v>408.92</v>
      </c>
      <c r="AZ677" s="78"/>
      <c r="BA677" s="79">
        <v>512.27</v>
      </c>
      <c r="BB677" s="65" t="s">
        <v>394</v>
      </c>
      <c r="BC677" s="78">
        <v>748.02</v>
      </c>
      <c r="BD677" s="78">
        <v>732.96</v>
      </c>
      <c r="BE677" s="78">
        <v>678.36</v>
      </c>
      <c r="BF677" s="78"/>
      <c r="BG677" s="78"/>
      <c r="BH677" s="79">
        <v>529.78</v>
      </c>
      <c r="BI677" s="65" t="s">
        <v>395</v>
      </c>
      <c r="BJ677" s="68">
        <v>0.13407881152541501</v>
      </c>
      <c r="BK677" s="78">
        <v>765.19</v>
      </c>
      <c r="BL677" s="78">
        <v>752.85</v>
      </c>
      <c r="BM677" s="78">
        <v>839.07</v>
      </c>
      <c r="BN677" s="78">
        <v>510.84</v>
      </c>
      <c r="BO677" s="78"/>
      <c r="BP677" s="79"/>
      <c r="BQ677" s="65" t="s">
        <v>396</v>
      </c>
      <c r="BR677" s="68">
        <v>1</v>
      </c>
      <c r="BS677" s="78">
        <v>626.4</v>
      </c>
      <c r="BT677" s="78">
        <v>668.75</v>
      </c>
      <c r="BU677" s="78">
        <v>677.38</v>
      </c>
      <c r="BV677" s="78"/>
      <c r="BW677" s="78"/>
      <c r="BX677" s="79">
        <v>571.75</v>
      </c>
      <c r="BY677" s="65" t="s">
        <v>397</v>
      </c>
      <c r="BZ677" s="78">
        <v>713.03</v>
      </c>
      <c r="CA677" s="78">
        <v>757.7</v>
      </c>
      <c r="CB677" s="78">
        <v>674.67</v>
      </c>
      <c r="CC677" s="78">
        <v>548.36</v>
      </c>
      <c r="CD677" s="78"/>
      <c r="CE677" s="79">
        <v>556.77</v>
      </c>
      <c r="CF677" s="65" t="s">
        <v>398</v>
      </c>
      <c r="CG677" s="78">
        <v>685.54</v>
      </c>
      <c r="CH677" s="78">
        <v>766.31</v>
      </c>
      <c r="CI677" s="78">
        <v>734.13</v>
      </c>
      <c r="CJ677" s="78"/>
      <c r="CK677" s="78"/>
      <c r="CL677" s="79"/>
      <c r="CM677" s="65" t="s">
        <v>399</v>
      </c>
      <c r="CN677" s="78">
        <v>675.2</v>
      </c>
      <c r="CO677" s="78">
        <v>709.97</v>
      </c>
      <c r="CP677" s="78">
        <v>710.12</v>
      </c>
      <c r="CQ677" s="78">
        <v>539.09</v>
      </c>
      <c r="CR677" s="78"/>
      <c r="CS677" s="79">
        <v>663.09</v>
      </c>
      <c r="CT677" s="65" t="s">
        <v>400</v>
      </c>
      <c r="CU677" s="78">
        <v>703.26</v>
      </c>
      <c r="CV677" s="78">
        <v>812.17</v>
      </c>
      <c r="CW677" s="78">
        <v>716.9</v>
      </c>
      <c r="CX677" s="78">
        <v>579.72</v>
      </c>
      <c r="CY677" s="78"/>
      <c r="CZ677" s="79"/>
      <c r="DA677" s="82"/>
      <c r="DB677" s="68"/>
      <c r="DC677" s="78"/>
      <c r="DD677" s="78"/>
      <c r="DE677" s="78"/>
      <c r="DF677" s="78"/>
      <c r="DG677" s="78"/>
      <c r="DH677" s="79"/>
      <c r="DI677" s="65" t="s">
        <v>402</v>
      </c>
      <c r="DJ677" s="68">
        <v>3.7405550983765998E-3</v>
      </c>
      <c r="DK677" s="78">
        <v>686.45</v>
      </c>
      <c r="DL677" s="78">
        <v>748.37</v>
      </c>
      <c r="DM677" s="78">
        <v>748.37</v>
      </c>
      <c r="DN677" s="78">
        <v>534.87</v>
      </c>
      <c r="DO677" s="78"/>
      <c r="DP677" s="79">
        <v>560.51</v>
      </c>
      <c r="DQ677" s="65" t="s">
        <v>403</v>
      </c>
      <c r="DR677" s="78">
        <v>669.03</v>
      </c>
      <c r="DS677" s="78">
        <v>720.06</v>
      </c>
      <c r="DT677" s="78">
        <v>803.69</v>
      </c>
      <c r="DU677" s="78">
        <v>753.19</v>
      </c>
      <c r="DV677" s="78"/>
      <c r="DW677" s="79"/>
      <c r="DX677" s="65" t="s">
        <v>404</v>
      </c>
      <c r="DY677" s="78">
        <v>724.37</v>
      </c>
      <c r="DZ677" s="78">
        <v>786.17</v>
      </c>
      <c r="EA677" s="78">
        <v>745.09</v>
      </c>
      <c r="EB677" s="78">
        <v>567.41</v>
      </c>
      <c r="EC677" s="78"/>
      <c r="ED677" s="79">
        <v>532.11</v>
      </c>
      <c r="EE677" s="65" t="s">
        <v>405</v>
      </c>
      <c r="EF677" s="68">
        <v>0.28962001853568098</v>
      </c>
      <c r="EG677" s="78">
        <v>691.39</v>
      </c>
      <c r="EH677" s="78">
        <v>754.02</v>
      </c>
      <c r="EI677" s="78">
        <v>661.98</v>
      </c>
      <c r="EJ677" s="78"/>
      <c r="EK677" s="78">
        <v>454.91</v>
      </c>
      <c r="EL677" s="79">
        <v>361.39</v>
      </c>
      <c r="EM677" s="65" t="s">
        <v>406</v>
      </c>
      <c r="EN677" s="78">
        <v>706.65</v>
      </c>
      <c r="EO677" s="78">
        <v>728</v>
      </c>
      <c r="EP677" s="78">
        <v>677.14</v>
      </c>
      <c r="EQ677" s="78"/>
      <c r="ER677" s="78"/>
      <c r="ES677" s="79">
        <v>553.64</v>
      </c>
      <c r="ET677" s="65" t="s">
        <v>407</v>
      </c>
      <c r="EU677" s="68">
        <v>1.4100394811054699</v>
      </c>
      <c r="EV677" s="78">
        <v>688.64</v>
      </c>
      <c r="EW677" s="78">
        <v>729.89</v>
      </c>
      <c r="EX677" s="78">
        <v>729.89</v>
      </c>
      <c r="EY677" s="78"/>
      <c r="EZ677" s="78"/>
      <c r="FA677" s="79">
        <v>380.49</v>
      </c>
      <c r="FB677" s="65" t="s">
        <v>408</v>
      </c>
      <c r="FC677" s="78">
        <v>700.11</v>
      </c>
      <c r="FD677" s="78">
        <v>727.77</v>
      </c>
      <c r="FE677" s="78">
        <v>646.04999999999995</v>
      </c>
      <c r="FF677" s="78">
        <v>658</v>
      </c>
      <c r="FG677" s="78"/>
      <c r="FH677" s="79"/>
      <c r="FI677" s="65" t="s">
        <v>409</v>
      </c>
      <c r="FJ677" s="78">
        <v>700.2</v>
      </c>
      <c r="FK677" s="78">
        <v>731.84</v>
      </c>
      <c r="FL677" s="78">
        <v>467.3</v>
      </c>
      <c r="FM677" s="78">
        <v>495.11</v>
      </c>
      <c r="FN677" s="78"/>
      <c r="FO677" s="79">
        <v>532.75</v>
      </c>
      <c r="FP677" s="65" t="s">
        <v>410</v>
      </c>
      <c r="FQ677" s="68">
        <v>0.25199707683390898</v>
      </c>
      <c r="FR677" s="78">
        <v>636.21</v>
      </c>
      <c r="FS677" s="78">
        <v>709.18</v>
      </c>
      <c r="FT677" s="78">
        <v>677.67</v>
      </c>
      <c r="FU677" s="78">
        <v>537.03</v>
      </c>
      <c r="FV677" s="78">
        <v>463.05</v>
      </c>
      <c r="FW677" s="79">
        <v>400</v>
      </c>
      <c r="FX677" s="65" t="s">
        <v>411</v>
      </c>
      <c r="FY677" s="78">
        <v>712.17</v>
      </c>
      <c r="FZ677" s="78">
        <v>787.62</v>
      </c>
      <c r="GA677" s="78">
        <v>711.35</v>
      </c>
      <c r="GB677" s="78">
        <v>682.05</v>
      </c>
      <c r="GC677" s="78"/>
      <c r="GD677" s="79">
        <v>577.71</v>
      </c>
      <c r="GE677" s="65" t="s">
        <v>412</v>
      </c>
      <c r="GF677" s="68">
        <v>0.24449877750611199</v>
      </c>
      <c r="GG677" s="78">
        <v>647.19000000000005</v>
      </c>
      <c r="GH677" s="78">
        <v>730.32</v>
      </c>
      <c r="GI677" s="78">
        <v>574.72</v>
      </c>
      <c r="GJ677" s="78">
        <v>577.75</v>
      </c>
      <c r="GK677" s="78"/>
      <c r="GL677" s="79">
        <v>440.59</v>
      </c>
      <c r="GM677" s="65" t="s">
        <v>413</v>
      </c>
      <c r="GN677" s="68">
        <v>0.11191691288387499</v>
      </c>
      <c r="GO677" s="78">
        <v>674.19</v>
      </c>
      <c r="GP677" s="78">
        <v>744.36</v>
      </c>
      <c r="GQ677" s="78">
        <v>668.1</v>
      </c>
      <c r="GR677" s="78">
        <v>618.34</v>
      </c>
      <c r="GS677" s="78"/>
      <c r="GT677" s="79"/>
      <c r="GU677" s="65" t="s">
        <v>414</v>
      </c>
      <c r="GV677" s="68">
        <v>1</v>
      </c>
      <c r="GW677" s="78">
        <v>642.82000000000005</v>
      </c>
      <c r="GX677" s="78">
        <v>698.4</v>
      </c>
      <c r="GY677" s="78">
        <v>653.5</v>
      </c>
      <c r="GZ677" s="78">
        <v>540</v>
      </c>
      <c r="HA677" s="78"/>
      <c r="HB677" s="79">
        <v>561.4</v>
      </c>
      <c r="HC677" s="65" t="s">
        <v>415</v>
      </c>
      <c r="HD677" s="68">
        <v>1</v>
      </c>
      <c r="HE677" s="78">
        <v>654.08000000000004</v>
      </c>
      <c r="HF677" s="78">
        <v>730.7</v>
      </c>
      <c r="HG677" s="78">
        <v>817.29</v>
      </c>
      <c r="HH677" s="78">
        <v>475</v>
      </c>
      <c r="HI677" s="78">
        <v>468.36</v>
      </c>
      <c r="HJ677" s="79">
        <v>399.67</v>
      </c>
      <c r="HK677" s="85" t="s">
        <v>416</v>
      </c>
      <c r="HL677" s="68">
        <v>1.1396011396011401</v>
      </c>
      <c r="HM677" s="78">
        <v>622.23</v>
      </c>
      <c r="HN677" s="78">
        <v>681.86</v>
      </c>
      <c r="HO677" s="78">
        <v>662.72</v>
      </c>
      <c r="HP677" s="78"/>
      <c r="HQ677" s="78"/>
      <c r="HR677" s="79"/>
    </row>
    <row r="678" spans="1:226" x14ac:dyDescent="0.25">
      <c r="A678" s="81">
        <v>40644</v>
      </c>
      <c r="B678" s="82" t="s">
        <v>387</v>
      </c>
      <c r="C678" s="83">
        <v>683.52714737166446</v>
      </c>
      <c r="D678" s="83">
        <v>731.78540782551579</v>
      </c>
      <c r="E678" s="83">
        <v>703.65496492037153</v>
      </c>
      <c r="F678" s="83">
        <v>561.23526777053371</v>
      </c>
      <c r="G678" s="83">
        <v>457.57967892042814</v>
      </c>
      <c r="H678" s="84">
        <v>464.23035126654838</v>
      </c>
      <c r="I678" s="82" t="s">
        <v>388</v>
      </c>
      <c r="J678" s="83">
        <v>709.26878352469805</v>
      </c>
      <c r="K678" s="83">
        <v>741.89280975033444</v>
      </c>
      <c r="L678" s="83">
        <v>703.91297129666452</v>
      </c>
      <c r="M678" s="83">
        <v>557.56597091172114</v>
      </c>
      <c r="N678" s="83"/>
      <c r="O678" s="84">
        <v>538.87105822229807</v>
      </c>
      <c r="P678" s="65" t="s">
        <v>389</v>
      </c>
      <c r="Q678" s="78">
        <v>632.08000000000004</v>
      </c>
      <c r="R678" s="78">
        <v>700.13</v>
      </c>
      <c r="S678" s="78">
        <v>698.71</v>
      </c>
      <c r="T678" s="78">
        <v>535</v>
      </c>
      <c r="U678" s="78"/>
      <c r="V678" s="79"/>
      <c r="W678" s="65" t="s">
        <v>390</v>
      </c>
      <c r="X678" s="78">
        <v>691.14</v>
      </c>
      <c r="Y678" s="78">
        <v>729.14</v>
      </c>
      <c r="Z678" s="78">
        <v>693.82</v>
      </c>
      <c r="AA678" s="78">
        <v>504.99</v>
      </c>
      <c r="AB678" s="78"/>
      <c r="AC678" s="79">
        <v>571.9</v>
      </c>
      <c r="AD678" s="65" t="s">
        <v>391</v>
      </c>
      <c r="AE678" s="68">
        <v>0.51129972389814904</v>
      </c>
      <c r="AF678" s="78">
        <v>607.94000000000005</v>
      </c>
      <c r="AG678" s="78">
        <v>697.92</v>
      </c>
      <c r="AH678" s="78">
        <v>685.65</v>
      </c>
      <c r="AI678" s="78"/>
      <c r="AJ678" s="78">
        <v>498.52</v>
      </c>
      <c r="AK678" s="79">
        <v>348.21</v>
      </c>
      <c r="AL678" s="69" t="s">
        <v>392</v>
      </c>
      <c r="AM678" s="70">
        <v>1</v>
      </c>
      <c r="AN678" s="78">
        <v>686.33</v>
      </c>
      <c r="AO678" s="78">
        <v>758.73</v>
      </c>
      <c r="AP678" s="78">
        <v>723.21</v>
      </c>
      <c r="AQ678" s="78">
        <v>656.27</v>
      </c>
      <c r="AR678" s="78"/>
      <c r="AS678" s="79"/>
      <c r="AT678" s="65" t="s">
        <v>393</v>
      </c>
      <c r="AU678" s="68">
        <v>4.0924902803355798E-2</v>
      </c>
      <c r="AV678" s="78">
        <v>662.64</v>
      </c>
      <c r="AW678" s="78">
        <v>723.59</v>
      </c>
      <c r="AX678" s="78">
        <v>671.88</v>
      </c>
      <c r="AY678" s="78">
        <v>394.07</v>
      </c>
      <c r="AZ678" s="78"/>
      <c r="BA678" s="79">
        <v>505.87</v>
      </c>
      <c r="BB678" s="65" t="s">
        <v>394</v>
      </c>
      <c r="BC678" s="78">
        <v>745.5</v>
      </c>
      <c r="BD678" s="78">
        <v>732.96</v>
      </c>
      <c r="BE678" s="78">
        <v>688.71</v>
      </c>
      <c r="BF678" s="78"/>
      <c r="BG678" s="78"/>
      <c r="BH678" s="79">
        <v>528.77</v>
      </c>
      <c r="BI678" s="65" t="s">
        <v>395</v>
      </c>
      <c r="BJ678" s="68">
        <v>0.134094992892965</v>
      </c>
      <c r="BK678" s="78">
        <v>757.77</v>
      </c>
      <c r="BL678" s="78">
        <v>758.31</v>
      </c>
      <c r="BM678" s="78">
        <v>844.53</v>
      </c>
      <c r="BN678" s="78">
        <v>524.30999999999995</v>
      </c>
      <c r="BO678" s="78"/>
      <c r="BP678" s="79"/>
      <c r="BQ678" s="65" t="s">
        <v>396</v>
      </c>
      <c r="BR678" s="68">
        <v>1</v>
      </c>
      <c r="BS678" s="78">
        <v>603.05999999999995</v>
      </c>
      <c r="BT678" s="78">
        <v>668.75</v>
      </c>
      <c r="BU678" s="78">
        <v>681.55</v>
      </c>
      <c r="BV678" s="78"/>
      <c r="BW678" s="78"/>
      <c r="BX678" s="79">
        <v>571.75</v>
      </c>
      <c r="BY678" s="65" t="s">
        <v>397</v>
      </c>
      <c r="BZ678" s="78">
        <v>705.03</v>
      </c>
      <c r="CA678" s="78">
        <v>762.96</v>
      </c>
      <c r="CB678" s="78">
        <v>664.31</v>
      </c>
      <c r="CC678" s="78">
        <v>507.95</v>
      </c>
      <c r="CD678" s="78"/>
      <c r="CE678" s="79">
        <v>556.19000000000005</v>
      </c>
      <c r="CF678" s="65" t="s">
        <v>398</v>
      </c>
      <c r="CG678" s="78">
        <v>679.04</v>
      </c>
      <c r="CH678" s="78">
        <v>760.53</v>
      </c>
      <c r="CI678" s="78">
        <v>755.92</v>
      </c>
      <c r="CJ678" s="78"/>
      <c r="CK678" s="78"/>
      <c r="CL678" s="79"/>
      <c r="CM678" s="65" t="s">
        <v>399</v>
      </c>
      <c r="CN678" s="78">
        <v>668.6</v>
      </c>
      <c r="CO678" s="78">
        <v>708.22</v>
      </c>
      <c r="CP678" s="78">
        <v>713.05</v>
      </c>
      <c r="CQ678" s="78">
        <v>546.29</v>
      </c>
      <c r="CR678" s="78"/>
      <c r="CS678" s="79">
        <v>663.68</v>
      </c>
      <c r="CT678" s="65" t="s">
        <v>400</v>
      </c>
      <c r="CU678" s="78">
        <v>691.16</v>
      </c>
      <c r="CV678" s="78">
        <v>802.29</v>
      </c>
      <c r="CW678" s="78">
        <v>706.18</v>
      </c>
      <c r="CX678" s="78">
        <v>590.26</v>
      </c>
      <c r="CY678" s="78"/>
      <c r="CZ678" s="79"/>
      <c r="DA678" s="82"/>
      <c r="DB678" s="68"/>
      <c r="DC678" s="78"/>
      <c r="DD678" s="78"/>
      <c r="DE678" s="78"/>
      <c r="DF678" s="78"/>
      <c r="DG678" s="78"/>
      <c r="DH678" s="79"/>
      <c r="DI678" s="65" t="s">
        <v>402</v>
      </c>
      <c r="DJ678" s="68">
        <v>3.7700282752120601E-3</v>
      </c>
      <c r="DK678" s="78">
        <v>691.93</v>
      </c>
      <c r="DL678" s="78">
        <v>754.21</v>
      </c>
      <c r="DM678" s="78">
        <v>754.21</v>
      </c>
      <c r="DN678" s="78">
        <v>536.16</v>
      </c>
      <c r="DO678" s="78"/>
      <c r="DP678" s="79">
        <v>554.47</v>
      </c>
      <c r="DQ678" s="65" t="s">
        <v>403</v>
      </c>
      <c r="DR678" s="78">
        <v>669.03</v>
      </c>
      <c r="DS678" s="78">
        <v>720.06</v>
      </c>
      <c r="DT678" s="78">
        <v>816.49</v>
      </c>
      <c r="DU678" s="78">
        <v>762.91</v>
      </c>
      <c r="DV678" s="78"/>
      <c r="DW678" s="79"/>
      <c r="DX678" s="65" t="s">
        <v>404</v>
      </c>
      <c r="DY678" s="78">
        <v>720.26</v>
      </c>
      <c r="DZ678" s="78">
        <v>783.55</v>
      </c>
      <c r="EA678" s="78">
        <v>752.12</v>
      </c>
      <c r="EB678" s="78">
        <v>571.82000000000005</v>
      </c>
      <c r="EC678" s="78"/>
      <c r="ED678" s="79">
        <v>533.77</v>
      </c>
      <c r="EE678" s="65" t="s">
        <v>405</v>
      </c>
      <c r="EF678" s="68">
        <v>0.28962001853568098</v>
      </c>
      <c r="EG678" s="78">
        <v>681.31</v>
      </c>
      <c r="EH678" s="78">
        <v>750.19</v>
      </c>
      <c r="EI678" s="78">
        <v>679.93</v>
      </c>
      <c r="EJ678" s="78"/>
      <c r="EK678" s="78">
        <v>511.67</v>
      </c>
      <c r="EL678" s="79">
        <v>358.21</v>
      </c>
      <c r="EM678" s="65" t="s">
        <v>406</v>
      </c>
      <c r="EN678" s="78">
        <v>706.65</v>
      </c>
      <c r="EO678" s="78">
        <v>741.93</v>
      </c>
      <c r="EP678" s="78">
        <v>688.98</v>
      </c>
      <c r="EQ678" s="78"/>
      <c r="ER678" s="78"/>
      <c r="ES678" s="79">
        <v>545.12</v>
      </c>
      <c r="ET678" s="65" t="s">
        <v>407</v>
      </c>
      <c r="EU678" s="68">
        <v>1.4102383302778201</v>
      </c>
      <c r="EV678" s="78">
        <v>684.11</v>
      </c>
      <c r="EW678" s="78">
        <v>727.68</v>
      </c>
      <c r="EX678" s="78">
        <v>727.68</v>
      </c>
      <c r="EY678" s="78"/>
      <c r="EZ678" s="78"/>
      <c r="FA678" s="79">
        <v>380.54</v>
      </c>
      <c r="FB678" s="65" t="s">
        <v>408</v>
      </c>
      <c r="FC678" s="78">
        <v>700.11</v>
      </c>
      <c r="FD678" s="78">
        <v>727.77</v>
      </c>
      <c r="FE678" s="78">
        <v>646.04999999999995</v>
      </c>
      <c r="FF678" s="78">
        <v>658</v>
      </c>
      <c r="FG678" s="78"/>
      <c r="FH678" s="79"/>
      <c r="FI678" s="65" t="s">
        <v>409</v>
      </c>
      <c r="FJ678" s="78">
        <v>692.64</v>
      </c>
      <c r="FK678" s="78">
        <v>733.53</v>
      </c>
      <c r="FL678" s="78">
        <v>467.3</v>
      </c>
      <c r="FM678" s="78">
        <v>500.11</v>
      </c>
      <c r="FN678" s="78"/>
      <c r="FO678" s="79">
        <v>533.59</v>
      </c>
      <c r="FP678" s="65" t="s">
        <v>410</v>
      </c>
      <c r="FQ678" s="68">
        <v>0.25141420490257699</v>
      </c>
      <c r="FR678" s="78">
        <v>633.88</v>
      </c>
      <c r="FS678" s="78">
        <v>707.03</v>
      </c>
      <c r="FT678" s="78">
        <v>692.27</v>
      </c>
      <c r="FU678" s="78">
        <v>537.30999999999995</v>
      </c>
      <c r="FV678" s="78">
        <v>456.41</v>
      </c>
      <c r="FW678" s="79">
        <v>399.75</v>
      </c>
      <c r="FX678" s="65" t="s">
        <v>411</v>
      </c>
      <c r="FY678" s="78">
        <v>699.16</v>
      </c>
      <c r="FZ678" s="78">
        <v>784.37</v>
      </c>
      <c r="GA678" s="78">
        <v>708.7</v>
      </c>
      <c r="GB678" s="78">
        <v>659.7</v>
      </c>
      <c r="GC678" s="78"/>
      <c r="GD678" s="79">
        <v>577.71</v>
      </c>
      <c r="GE678" s="65" t="s">
        <v>412</v>
      </c>
      <c r="GF678" s="68">
        <v>0.24330900243309</v>
      </c>
      <c r="GG678" s="78">
        <v>644.04</v>
      </c>
      <c r="GH678" s="78">
        <v>726.76</v>
      </c>
      <c r="GI678" s="78">
        <v>571.92999999999995</v>
      </c>
      <c r="GJ678" s="78">
        <v>561.55999999999995</v>
      </c>
      <c r="GK678" s="78"/>
      <c r="GL678" s="79">
        <v>438.44</v>
      </c>
      <c r="GM678" s="65" t="s">
        <v>413</v>
      </c>
      <c r="GN678" s="68">
        <v>0.110957004160888</v>
      </c>
      <c r="GO678" s="78">
        <v>659.53</v>
      </c>
      <c r="GP678" s="78">
        <v>737.98</v>
      </c>
      <c r="GQ678" s="78">
        <v>678.79</v>
      </c>
      <c r="GR678" s="78">
        <v>629.02</v>
      </c>
      <c r="GS678" s="78"/>
      <c r="GT678" s="79"/>
      <c r="GU678" s="65" t="s">
        <v>414</v>
      </c>
      <c r="GV678" s="68">
        <v>1</v>
      </c>
      <c r="GW678" s="78">
        <v>642.82000000000005</v>
      </c>
      <c r="GX678" s="78">
        <v>698.4</v>
      </c>
      <c r="GY678" s="78">
        <v>653.5</v>
      </c>
      <c r="GZ678" s="78">
        <v>540</v>
      </c>
      <c r="HA678" s="78"/>
      <c r="HB678" s="79">
        <v>563.13</v>
      </c>
      <c r="HC678" s="65" t="s">
        <v>415</v>
      </c>
      <c r="HD678" s="68">
        <v>1</v>
      </c>
      <c r="HE678" s="78">
        <v>644.91999999999996</v>
      </c>
      <c r="HF678" s="78">
        <v>720.7</v>
      </c>
      <c r="HG678" s="78">
        <v>817.29</v>
      </c>
      <c r="HH678" s="78">
        <v>475</v>
      </c>
      <c r="HI678" s="78">
        <v>468.36</v>
      </c>
      <c r="HJ678" s="79">
        <v>401.33</v>
      </c>
      <c r="HK678" s="85" t="s">
        <v>416</v>
      </c>
      <c r="HL678" s="68">
        <v>1.1317338162064301</v>
      </c>
      <c r="HM678" s="78">
        <v>604.92999999999995</v>
      </c>
      <c r="HN678" s="78">
        <v>667.63</v>
      </c>
      <c r="HO678" s="78">
        <v>662.31</v>
      </c>
      <c r="HP678" s="78"/>
      <c r="HQ678" s="78"/>
      <c r="HR678" s="79"/>
    </row>
    <row r="679" spans="1:226" x14ac:dyDescent="0.25">
      <c r="A679" s="81">
        <v>40637</v>
      </c>
      <c r="B679" s="82" t="s">
        <v>387</v>
      </c>
      <c r="C679" s="83">
        <v>670.27976718417983</v>
      </c>
      <c r="D679" s="83">
        <v>721.16568986045513</v>
      </c>
      <c r="E679" s="83">
        <v>691.21346906160704</v>
      </c>
      <c r="F679" s="83">
        <v>541.06806149294937</v>
      </c>
      <c r="G679" s="83">
        <v>446.09243369008846</v>
      </c>
      <c r="H679" s="84">
        <v>461.37412847207486</v>
      </c>
      <c r="I679" s="82" t="s">
        <v>388</v>
      </c>
      <c r="J679" s="83">
        <v>694.63353453779075</v>
      </c>
      <c r="K679" s="83">
        <v>731.85768374372276</v>
      </c>
      <c r="L679" s="83">
        <v>691.66878160806789</v>
      </c>
      <c r="M679" s="83">
        <v>538.24505509452706</v>
      </c>
      <c r="N679" s="83"/>
      <c r="O679" s="84">
        <v>535.92345962561819</v>
      </c>
      <c r="P679" s="65" t="s">
        <v>389</v>
      </c>
      <c r="Q679" s="78">
        <v>609.58000000000004</v>
      </c>
      <c r="R679" s="78">
        <v>685.13</v>
      </c>
      <c r="S679" s="78">
        <v>684.63</v>
      </c>
      <c r="T679" s="78">
        <v>515</v>
      </c>
      <c r="U679" s="78"/>
      <c r="V679" s="79"/>
      <c r="W679" s="65" t="s">
        <v>390</v>
      </c>
      <c r="X679" s="78">
        <v>673.62</v>
      </c>
      <c r="Y679" s="78">
        <v>718.15</v>
      </c>
      <c r="Z679" s="78">
        <v>672.58</v>
      </c>
      <c r="AA679" s="78">
        <v>477.42</v>
      </c>
      <c r="AB679" s="78"/>
      <c r="AC679" s="79">
        <v>571.9</v>
      </c>
      <c r="AD679" s="65" t="s">
        <v>391</v>
      </c>
      <c r="AE679" s="68">
        <v>0.51129972389814904</v>
      </c>
      <c r="AF679" s="78">
        <v>600.27</v>
      </c>
      <c r="AG679" s="78">
        <v>671.85</v>
      </c>
      <c r="AH679" s="78">
        <v>659.58</v>
      </c>
      <c r="AI679" s="78"/>
      <c r="AJ679" s="78">
        <v>475.51</v>
      </c>
      <c r="AK679" s="79">
        <v>348.21</v>
      </c>
      <c r="AL679" s="69" t="s">
        <v>392</v>
      </c>
      <c r="AM679" s="70">
        <v>1</v>
      </c>
      <c r="AN679" s="78">
        <v>686.33</v>
      </c>
      <c r="AO679" s="78">
        <v>758.73</v>
      </c>
      <c r="AP679" s="78">
        <v>722.29</v>
      </c>
      <c r="AQ679" s="78">
        <v>656.27</v>
      </c>
      <c r="AR679" s="78"/>
      <c r="AS679" s="79"/>
      <c r="AT679" s="65" t="s">
        <v>393</v>
      </c>
      <c r="AU679" s="68">
        <v>4.0873048311943098E-2</v>
      </c>
      <c r="AV679" s="78">
        <v>639.36</v>
      </c>
      <c r="AW679" s="78">
        <v>707.41</v>
      </c>
      <c r="AX679" s="78">
        <v>663.74</v>
      </c>
      <c r="AY679" s="78">
        <v>380.65</v>
      </c>
      <c r="AZ679" s="78"/>
      <c r="BA679" s="79">
        <v>503.62</v>
      </c>
      <c r="BB679" s="65" t="s">
        <v>394</v>
      </c>
      <c r="BC679" s="78">
        <v>725.33</v>
      </c>
      <c r="BD679" s="78">
        <v>727.08</v>
      </c>
      <c r="BE679" s="78">
        <v>673.24</v>
      </c>
      <c r="BF679" s="78"/>
      <c r="BG679" s="78"/>
      <c r="BH679" s="79">
        <v>528.77</v>
      </c>
      <c r="BI679" s="65" t="s">
        <v>395</v>
      </c>
      <c r="BJ679" s="68">
        <v>0.13410758110155999</v>
      </c>
      <c r="BK679" s="78">
        <v>744.97</v>
      </c>
      <c r="BL679" s="78">
        <v>746.58</v>
      </c>
      <c r="BM679" s="78">
        <v>826.37</v>
      </c>
      <c r="BN679" s="78">
        <v>497.54</v>
      </c>
      <c r="BO679" s="78"/>
      <c r="BP679" s="79"/>
      <c r="BQ679" s="65" t="s">
        <v>396</v>
      </c>
      <c r="BR679" s="68">
        <v>1</v>
      </c>
      <c r="BS679" s="78">
        <v>604.73</v>
      </c>
      <c r="BT679" s="78">
        <v>670.41</v>
      </c>
      <c r="BU679" s="78">
        <v>685.72</v>
      </c>
      <c r="BV679" s="78"/>
      <c r="BW679" s="78"/>
      <c r="BX679" s="79">
        <v>571.75</v>
      </c>
      <c r="BY679" s="65" t="s">
        <v>397</v>
      </c>
      <c r="BZ679" s="78">
        <v>690.21</v>
      </c>
      <c r="CA679" s="78">
        <v>749.21</v>
      </c>
      <c r="CB679" s="78">
        <v>661.5</v>
      </c>
      <c r="CC679" s="78">
        <v>500.92</v>
      </c>
      <c r="CD679" s="78"/>
      <c r="CE679" s="79">
        <v>559.80999999999995</v>
      </c>
      <c r="CF679" s="65" t="s">
        <v>398</v>
      </c>
      <c r="CG679" s="78">
        <v>666.84</v>
      </c>
      <c r="CH679" s="78">
        <v>753.95</v>
      </c>
      <c r="CI679" s="78">
        <v>744.53</v>
      </c>
      <c r="CJ679" s="78"/>
      <c r="CK679" s="78"/>
      <c r="CL679" s="79"/>
      <c r="CM679" s="65" t="s">
        <v>399</v>
      </c>
      <c r="CN679" s="78">
        <v>681.06</v>
      </c>
      <c r="CO679" s="78">
        <v>700.78</v>
      </c>
      <c r="CP679" s="78">
        <v>706.36</v>
      </c>
      <c r="CQ679" s="78">
        <v>516.05999999999995</v>
      </c>
      <c r="CR679" s="78"/>
      <c r="CS679" s="79">
        <v>652.98</v>
      </c>
      <c r="CT679" s="65" t="s">
        <v>400</v>
      </c>
      <c r="CU679" s="78">
        <v>677.57</v>
      </c>
      <c r="CV679" s="78">
        <v>795.24</v>
      </c>
      <c r="CW679" s="78">
        <v>698.3</v>
      </c>
      <c r="CX679" s="78">
        <v>555.88</v>
      </c>
      <c r="CY679" s="78"/>
      <c r="CZ679" s="79"/>
      <c r="DA679" s="82"/>
      <c r="DB679" s="68"/>
      <c r="DC679" s="78"/>
      <c r="DD679" s="78"/>
      <c r="DE679" s="78"/>
      <c r="DF679" s="78"/>
      <c r="DG679" s="78"/>
      <c r="DH679" s="79"/>
      <c r="DI679" s="65" t="s">
        <v>402</v>
      </c>
      <c r="DJ679" s="68">
        <v>3.76789751318764E-3</v>
      </c>
      <c r="DK679" s="78">
        <v>676.35</v>
      </c>
      <c r="DL679" s="78">
        <v>754.69</v>
      </c>
      <c r="DM679" s="78">
        <v>754.69</v>
      </c>
      <c r="DN679" s="78">
        <v>531.1</v>
      </c>
      <c r="DO679" s="78"/>
      <c r="DP679" s="79">
        <v>552.71</v>
      </c>
      <c r="DQ679" s="65" t="s">
        <v>403</v>
      </c>
      <c r="DR679" s="78">
        <v>669.03</v>
      </c>
      <c r="DS679" s="78">
        <v>720.06</v>
      </c>
      <c r="DT679" s="78">
        <v>802.9</v>
      </c>
      <c r="DU679" s="78">
        <v>729.62</v>
      </c>
      <c r="DV679" s="78"/>
      <c r="DW679" s="79"/>
      <c r="DX679" s="65" t="s">
        <v>404</v>
      </c>
      <c r="DY679" s="78">
        <v>705.17</v>
      </c>
      <c r="DZ679" s="78">
        <v>767.97</v>
      </c>
      <c r="EA679" s="78">
        <v>740.36</v>
      </c>
      <c r="EB679" s="78">
        <v>549.25</v>
      </c>
      <c r="EC679" s="78"/>
      <c r="ED679" s="79">
        <v>533.70000000000005</v>
      </c>
      <c r="EE679" s="65" t="s">
        <v>405</v>
      </c>
      <c r="EF679" s="68">
        <v>0.28962001853568098</v>
      </c>
      <c r="EG679" s="78">
        <v>663.23</v>
      </c>
      <c r="EH679" s="78">
        <v>740.96</v>
      </c>
      <c r="EI679" s="78">
        <v>667.72</v>
      </c>
      <c r="EJ679" s="78"/>
      <c r="EK679" s="78">
        <v>450.96</v>
      </c>
      <c r="EL679" s="79">
        <v>363.88</v>
      </c>
      <c r="EM679" s="65" t="s">
        <v>406</v>
      </c>
      <c r="EN679" s="78">
        <v>671.98</v>
      </c>
      <c r="EO679" s="78">
        <v>726.09</v>
      </c>
      <c r="EP679" s="78">
        <v>671.95</v>
      </c>
      <c r="EQ679" s="78"/>
      <c r="ER679" s="78"/>
      <c r="ES679" s="79">
        <v>545.12</v>
      </c>
      <c r="ET679" s="65" t="s">
        <v>407</v>
      </c>
      <c r="EU679" s="68">
        <v>1.4100394811054699</v>
      </c>
      <c r="EV679" s="78">
        <v>666.67</v>
      </c>
      <c r="EW679" s="78">
        <v>716.02</v>
      </c>
      <c r="EX679" s="78">
        <v>716.02</v>
      </c>
      <c r="EY679" s="78"/>
      <c r="EZ679" s="78"/>
      <c r="FA679" s="79">
        <v>380.49</v>
      </c>
      <c r="FB679" s="65" t="s">
        <v>408</v>
      </c>
      <c r="FC679" s="78">
        <v>700.11</v>
      </c>
      <c r="FD679" s="78">
        <v>727.77</v>
      </c>
      <c r="FE679" s="78">
        <v>646.04999999999995</v>
      </c>
      <c r="FF679" s="78">
        <v>658</v>
      </c>
      <c r="FG679" s="78"/>
      <c r="FH679" s="79"/>
      <c r="FI679" s="65" t="s">
        <v>409</v>
      </c>
      <c r="FJ679" s="78">
        <v>664.91</v>
      </c>
      <c r="FK679" s="78">
        <v>719.24</v>
      </c>
      <c r="FL679" s="78">
        <v>452.18</v>
      </c>
      <c r="FM679" s="78">
        <v>475.11</v>
      </c>
      <c r="FN679" s="78"/>
      <c r="FO679" s="79">
        <v>515.94000000000005</v>
      </c>
      <c r="FP679" s="65" t="s">
        <v>410</v>
      </c>
      <c r="FQ679" s="68">
        <v>0.24798512089274599</v>
      </c>
      <c r="FR679" s="78">
        <v>613.29</v>
      </c>
      <c r="FS679" s="78">
        <v>689.34</v>
      </c>
      <c r="FT679" s="78">
        <v>674.49</v>
      </c>
      <c r="FU679" s="78">
        <v>513.08000000000004</v>
      </c>
      <c r="FV679" s="78">
        <v>445.68</v>
      </c>
      <c r="FW679" s="79">
        <v>395.18</v>
      </c>
      <c r="FX679" s="65" t="s">
        <v>411</v>
      </c>
      <c r="FY679" s="78">
        <v>687.78</v>
      </c>
      <c r="FZ679" s="78">
        <v>779.49</v>
      </c>
      <c r="GA679" s="78">
        <v>698.96</v>
      </c>
      <c r="GB679" s="78">
        <v>659.7</v>
      </c>
      <c r="GC679" s="78"/>
      <c r="GD679" s="79">
        <v>577.71</v>
      </c>
      <c r="GE679" s="65" t="s">
        <v>412</v>
      </c>
      <c r="GF679" s="68">
        <v>0.24208385784835901</v>
      </c>
      <c r="GG679" s="78">
        <v>638.75</v>
      </c>
      <c r="GH679" s="78">
        <v>708.02</v>
      </c>
      <c r="GI679" s="78">
        <v>556.54999999999995</v>
      </c>
      <c r="GJ679" s="78">
        <v>546.63</v>
      </c>
      <c r="GK679" s="78"/>
      <c r="GL679" s="79">
        <v>436.24</v>
      </c>
      <c r="GM679" s="65" t="s">
        <v>413</v>
      </c>
      <c r="GN679" s="68">
        <v>0.11125945705385</v>
      </c>
      <c r="GO679" s="78">
        <v>652.42999999999995</v>
      </c>
      <c r="GP679" s="78">
        <v>717.73</v>
      </c>
      <c r="GQ679" s="78">
        <v>662.75</v>
      </c>
      <c r="GR679" s="78">
        <v>600.91</v>
      </c>
      <c r="GS679" s="78"/>
      <c r="GT679" s="79"/>
      <c r="GU679" s="65" t="s">
        <v>414</v>
      </c>
      <c r="GV679" s="68">
        <v>1</v>
      </c>
      <c r="GW679" s="78">
        <v>631.15</v>
      </c>
      <c r="GX679" s="78">
        <v>699.24</v>
      </c>
      <c r="GY679" s="78">
        <v>651</v>
      </c>
      <c r="GZ679" s="78">
        <v>540</v>
      </c>
      <c r="HA679" s="78"/>
      <c r="HB679" s="79">
        <v>563.13</v>
      </c>
      <c r="HC679" s="65" t="s">
        <v>415</v>
      </c>
      <c r="HD679" s="68">
        <v>1</v>
      </c>
      <c r="HE679" s="78">
        <v>632.41999999999996</v>
      </c>
      <c r="HF679" s="78">
        <v>719.87</v>
      </c>
      <c r="HG679" s="78">
        <v>817.29</v>
      </c>
      <c r="HH679" s="78">
        <v>475</v>
      </c>
      <c r="HI679" s="78">
        <v>468.36</v>
      </c>
      <c r="HJ679" s="79">
        <v>397.17</v>
      </c>
      <c r="HK679" s="85" t="s">
        <v>416</v>
      </c>
      <c r="HL679" s="68">
        <v>1.13513820307622</v>
      </c>
      <c r="HM679" s="78">
        <v>598.47</v>
      </c>
      <c r="HN679" s="78">
        <v>661.4</v>
      </c>
      <c r="HO679" s="78">
        <v>651.29999999999995</v>
      </c>
      <c r="HP679" s="78"/>
      <c r="HQ679" s="78"/>
      <c r="HR679" s="79"/>
    </row>
    <row r="680" spans="1:226" x14ac:dyDescent="0.25">
      <c r="A680" s="81">
        <v>40630</v>
      </c>
      <c r="B680" s="82" t="s">
        <v>387</v>
      </c>
      <c r="C680" s="83">
        <v>657.96094716360642</v>
      </c>
      <c r="D680" s="83">
        <v>718.84697983076467</v>
      </c>
      <c r="E680" s="83">
        <v>691.98598223995646</v>
      </c>
      <c r="F680" s="83">
        <v>544.55738085895143</v>
      </c>
      <c r="G680" s="83">
        <v>446.81744532340622</v>
      </c>
      <c r="H680" s="84">
        <v>462.56514950195736</v>
      </c>
      <c r="I680" s="82" t="s">
        <v>388</v>
      </c>
      <c r="J680" s="83">
        <v>677.96775260078709</v>
      </c>
      <c r="K680" s="83">
        <v>728.91195820191922</v>
      </c>
      <c r="L680" s="83">
        <v>692.53188451928986</v>
      </c>
      <c r="M680" s="83">
        <v>543.06386097695406</v>
      </c>
      <c r="N680" s="83"/>
      <c r="O680" s="84">
        <v>534.82983108711039</v>
      </c>
      <c r="P680" s="65" t="s">
        <v>389</v>
      </c>
      <c r="Q680" s="78">
        <v>601.58000000000004</v>
      </c>
      <c r="R680" s="78">
        <v>690.49</v>
      </c>
      <c r="S680" s="78">
        <v>677.74</v>
      </c>
      <c r="T680" s="78">
        <v>509</v>
      </c>
      <c r="U680" s="78"/>
      <c r="V680" s="79"/>
      <c r="W680" s="65" t="s">
        <v>390</v>
      </c>
      <c r="X680" s="78">
        <v>637.83000000000004</v>
      </c>
      <c r="Y680" s="78">
        <v>723.86</v>
      </c>
      <c r="Z680" s="78">
        <v>669.94</v>
      </c>
      <c r="AA680" s="78">
        <v>476.36</v>
      </c>
      <c r="AB680" s="78"/>
      <c r="AC680" s="79">
        <v>566.94000000000005</v>
      </c>
      <c r="AD680" s="65" t="s">
        <v>391</v>
      </c>
      <c r="AE680" s="68">
        <v>0.51129972389814904</v>
      </c>
      <c r="AF680" s="78">
        <v>600.27</v>
      </c>
      <c r="AG680" s="78">
        <v>683.1</v>
      </c>
      <c r="AH680" s="78">
        <v>670.31</v>
      </c>
      <c r="AI680" s="78"/>
      <c r="AJ680" s="78">
        <v>475.51</v>
      </c>
      <c r="AK680" s="79">
        <v>348.21</v>
      </c>
      <c r="AL680" s="69" t="s">
        <v>392</v>
      </c>
      <c r="AM680" s="70">
        <v>1</v>
      </c>
      <c r="AN680" s="78">
        <v>686.33</v>
      </c>
      <c r="AO680" s="78">
        <v>758.73</v>
      </c>
      <c r="AP680" s="78">
        <v>714.97</v>
      </c>
      <c r="AQ680" s="78">
        <v>621.46</v>
      </c>
      <c r="AR680" s="78"/>
      <c r="AS680" s="79"/>
      <c r="AT680" s="65" t="s">
        <v>393</v>
      </c>
      <c r="AU680" s="68">
        <v>4.0744815222263003E-2</v>
      </c>
      <c r="AV680" s="78">
        <v>636.94000000000005</v>
      </c>
      <c r="AW680" s="78">
        <v>704.75</v>
      </c>
      <c r="AX680" s="78">
        <v>663.33</v>
      </c>
      <c r="AY680" s="78">
        <v>379.09</v>
      </c>
      <c r="AZ680" s="78"/>
      <c r="BA680" s="79">
        <v>501.64</v>
      </c>
      <c r="BB680" s="65" t="s">
        <v>394</v>
      </c>
      <c r="BC680" s="78">
        <v>703.48</v>
      </c>
      <c r="BD680" s="78">
        <v>718.68</v>
      </c>
      <c r="BE680" s="78">
        <v>677.6</v>
      </c>
      <c r="BF680" s="78"/>
      <c r="BG680" s="78"/>
      <c r="BH680" s="79">
        <v>531.70000000000005</v>
      </c>
      <c r="BI680" s="65" t="s">
        <v>395</v>
      </c>
      <c r="BJ680" s="68">
        <v>0.134094992892965</v>
      </c>
      <c r="BK680" s="78">
        <v>730.95</v>
      </c>
      <c r="BL680" s="78">
        <v>746.51</v>
      </c>
      <c r="BM680" s="78">
        <v>826.29</v>
      </c>
      <c r="BN680" s="78">
        <v>502.86</v>
      </c>
      <c r="BO680" s="78"/>
      <c r="BP680" s="79"/>
      <c r="BQ680" s="65" t="s">
        <v>396</v>
      </c>
      <c r="BR680" s="68">
        <v>1</v>
      </c>
      <c r="BS680" s="78">
        <v>604.73</v>
      </c>
      <c r="BT680" s="78">
        <v>675.41</v>
      </c>
      <c r="BU680" s="78">
        <v>678.22</v>
      </c>
      <c r="BV680" s="78"/>
      <c r="BW680" s="78"/>
      <c r="BX680" s="79">
        <v>571.75</v>
      </c>
      <c r="BY680" s="65" t="s">
        <v>397</v>
      </c>
      <c r="BZ680" s="78">
        <v>684.94</v>
      </c>
      <c r="CA680" s="78">
        <v>745.2</v>
      </c>
      <c r="CB680" s="78">
        <v>662.31</v>
      </c>
      <c r="CC680" s="78">
        <v>508.04</v>
      </c>
      <c r="CD680" s="78"/>
      <c r="CE680" s="79">
        <v>561.48</v>
      </c>
      <c r="CF680" s="65" t="s">
        <v>398</v>
      </c>
      <c r="CG680" s="78">
        <v>661.15</v>
      </c>
      <c r="CH680" s="78">
        <v>754.68</v>
      </c>
      <c r="CI680" s="78">
        <v>744.53</v>
      </c>
      <c r="CJ680" s="78"/>
      <c r="CK680" s="78"/>
      <c r="CL680" s="79"/>
      <c r="CM680" s="65" t="s">
        <v>399</v>
      </c>
      <c r="CN680" s="78">
        <v>644.77</v>
      </c>
      <c r="CO680" s="78">
        <v>700.53</v>
      </c>
      <c r="CP680" s="78">
        <v>705.44</v>
      </c>
      <c r="CQ680" s="78">
        <v>521.72</v>
      </c>
      <c r="CR680" s="78"/>
      <c r="CS680" s="79">
        <v>653.05999999999995</v>
      </c>
      <c r="CT680" s="65" t="s">
        <v>400</v>
      </c>
      <c r="CU680" s="78">
        <v>665.62</v>
      </c>
      <c r="CV680" s="78">
        <v>792.86</v>
      </c>
      <c r="CW680" s="78">
        <v>695.15</v>
      </c>
      <c r="CX680" s="78">
        <v>564.47</v>
      </c>
      <c r="CY680" s="78"/>
      <c r="CZ680" s="79"/>
      <c r="DA680" s="82"/>
      <c r="DB680" s="68"/>
      <c r="DC680" s="78"/>
      <c r="DD680" s="78"/>
      <c r="DE680" s="78"/>
      <c r="DF680" s="78"/>
      <c r="DG680" s="78"/>
      <c r="DH680" s="79"/>
      <c r="DI680" s="65" t="s">
        <v>402</v>
      </c>
      <c r="DJ680" s="68">
        <v>3.7411148522259602E-3</v>
      </c>
      <c r="DK680" s="78">
        <v>666.01</v>
      </c>
      <c r="DL680" s="78">
        <v>755.68</v>
      </c>
      <c r="DM680" s="78">
        <v>755.68</v>
      </c>
      <c r="DN680" s="78">
        <v>452.62</v>
      </c>
      <c r="DO680" s="78"/>
      <c r="DP680" s="79">
        <v>550.07000000000005</v>
      </c>
      <c r="DQ680" s="65" t="s">
        <v>403</v>
      </c>
      <c r="DR680" s="78">
        <v>631.01</v>
      </c>
      <c r="DS680" s="78">
        <v>674.6</v>
      </c>
      <c r="DT680" s="78">
        <v>803.91</v>
      </c>
      <c r="DU680" s="78">
        <v>736.8</v>
      </c>
      <c r="DV680" s="78"/>
      <c r="DW680" s="79"/>
      <c r="DX680" s="65" t="s">
        <v>404</v>
      </c>
      <c r="DY680" s="78">
        <v>703.8</v>
      </c>
      <c r="DZ680" s="78">
        <v>767.47</v>
      </c>
      <c r="EA680" s="78">
        <v>739.15</v>
      </c>
      <c r="EB680" s="78">
        <v>549.02</v>
      </c>
      <c r="EC680" s="78"/>
      <c r="ED680" s="79">
        <v>533.75</v>
      </c>
      <c r="EE680" s="65" t="s">
        <v>405</v>
      </c>
      <c r="EF680" s="68">
        <v>0.28962001853568098</v>
      </c>
      <c r="EG680" s="78">
        <v>636.87</v>
      </c>
      <c r="EH680" s="78">
        <v>720.72</v>
      </c>
      <c r="EI680" s="78">
        <v>660.54</v>
      </c>
      <c r="EJ680" s="78"/>
      <c r="EK680" s="78">
        <v>441.31</v>
      </c>
      <c r="EL680" s="79">
        <v>357.95</v>
      </c>
      <c r="EM680" s="65" t="s">
        <v>406</v>
      </c>
      <c r="EN680" s="78">
        <v>641.85</v>
      </c>
      <c r="EO680" s="78">
        <v>731.39</v>
      </c>
      <c r="EP680" s="78">
        <v>671.95</v>
      </c>
      <c r="EQ680" s="78"/>
      <c r="ER680" s="78"/>
      <c r="ES680" s="79">
        <v>526.41</v>
      </c>
      <c r="ET680" s="65" t="s">
        <v>407</v>
      </c>
      <c r="EU680" s="68">
        <v>1.4104372355430199</v>
      </c>
      <c r="EV680" s="78">
        <v>655.29999999999995</v>
      </c>
      <c r="EW680" s="78">
        <v>722</v>
      </c>
      <c r="EX680" s="78">
        <v>722</v>
      </c>
      <c r="EY680" s="78"/>
      <c r="EZ680" s="78"/>
      <c r="FA680" s="79">
        <v>380.59</v>
      </c>
      <c r="FB680" s="65" t="s">
        <v>408</v>
      </c>
      <c r="FC680" s="78">
        <v>666.21</v>
      </c>
      <c r="FD680" s="78">
        <v>702.35</v>
      </c>
      <c r="FE680" s="78">
        <v>637.57000000000005</v>
      </c>
      <c r="FF680" s="78">
        <v>608</v>
      </c>
      <c r="FG680" s="78"/>
      <c r="FH680" s="79"/>
      <c r="FI680" s="65" t="s">
        <v>409</v>
      </c>
      <c r="FJ680" s="78">
        <v>638.86</v>
      </c>
      <c r="FK680" s="78">
        <v>713.36</v>
      </c>
      <c r="FL680" s="78">
        <v>448.81</v>
      </c>
      <c r="FM680" s="78">
        <v>472.11</v>
      </c>
      <c r="FN680" s="78"/>
      <c r="FO680" s="79">
        <v>503.34</v>
      </c>
      <c r="FP680" s="65" t="s">
        <v>410</v>
      </c>
      <c r="FQ680" s="68">
        <v>0.24995625765491</v>
      </c>
      <c r="FR680" s="78">
        <v>608.48</v>
      </c>
      <c r="FS680" s="78">
        <v>689.19</v>
      </c>
      <c r="FT680" s="78">
        <v>676.97</v>
      </c>
      <c r="FU680" s="78">
        <v>518.21</v>
      </c>
      <c r="FV680" s="78">
        <v>446.61</v>
      </c>
      <c r="FW680" s="79">
        <v>400.83</v>
      </c>
      <c r="FX680" s="65" t="s">
        <v>411</v>
      </c>
      <c r="FY680" s="78">
        <v>674.77</v>
      </c>
      <c r="FZ680" s="78">
        <v>780.31</v>
      </c>
      <c r="GA680" s="78">
        <v>696.31</v>
      </c>
      <c r="GB680" s="78">
        <v>657.91</v>
      </c>
      <c r="GC680" s="78"/>
      <c r="GD680" s="79">
        <v>577.71</v>
      </c>
      <c r="GE680" s="65" t="s">
        <v>412</v>
      </c>
      <c r="GF680" s="68">
        <v>0.243249817562637</v>
      </c>
      <c r="GG680" s="78">
        <v>641.82000000000005</v>
      </c>
      <c r="GH680" s="78">
        <v>711.43</v>
      </c>
      <c r="GI680" s="78">
        <v>564.34</v>
      </c>
      <c r="GJ680" s="78">
        <v>553.39</v>
      </c>
      <c r="GK680" s="78"/>
      <c r="GL680" s="79">
        <v>438.34</v>
      </c>
      <c r="GM680" s="65" t="s">
        <v>413</v>
      </c>
      <c r="GN680" s="68">
        <v>0.111446689476089</v>
      </c>
      <c r="GO680" s="78">
        <v>644.61</v>
      </c>
      <c r="GP680" s="78">
        <v>718.94</v>
      </c>
      <c r="GQ680" s="78">
        <v>654.59</v>
      </c>
      <c r="GR680" s="78">
        <v>594.01</v>
      </c>
      <c r="GS680" s="78"/>
      <c r="GT680" s="79"/>
      <c r="GU680" s="65" t="s">
        <v>414</v>
      </c>
      <c r="GV680" s="68">
        <v>1</v>
      </c>
      <c r="GW680" s="78">
        <v>631.15</v>
      </c>
      <c r="GX680" s="78">
        <v>699.24</v>
      </c>
      <c r="GY680" s="78">
        <v>651</v>
      </c>
      <c r="GZ680" s="78">
        <v>490</v>
      </c>
      <c r="HA680" s="78"/>
      <c r="HB680" s="79">
        <v>563.13</v>
      </c>
      <c r="HC680" s="65" t="s">
        <v>415</v>
      </c>
      <c r="HD680" s="68">
        <v>1</v>
      </c>
      <c r="HE680" s="78">
        <v>631.58000000000004</v>
      </c>
      <c r="HF680" s="78">
        <v>721.54</v>
      </c>
      <c r="HG680" s="78">
        <v>817.29</v>
      </c>
      <c r="HH680" s="78">
        <v>475</v>
      </c>
      <c r="HI680" s="78">
        <v>468.36</v>
      </c>
      <c r="HJ680" s="79">
        <v>398</v>
      </c>
      <c r="HK680" s="85" t="s">
        <v>416</v>
      </c>
      <c r="HL680" s="68">
        <v>1.13862795331625</v>
      </c>
      <c r="HM680" s="78">
        <v>596.79999999999995</v>
      </c>
      <c r="HN680" s="78">
        <v>659.44</v>
      </c>
      <c r="HO680" s="78">
        <v>643.37</v>
      </c>
      <c r="HP680" s="78"/>
      <c r="HQ680" s="78"/>
      <c r="HR680" s="79"/>
    </row>
    <row r="681" spans="1:226" x14ac:dyDescent="0.25">
      <c r="A681" s="81">
        <v>40623</v>
      </c>
      <c r="B681" s="82" t="s">
        <v>387</v>
      </c>
      <c r="C681" s="83">
        <v>650.28268266465761</v>
      </c>
      <c r="D681" s="83">
        <v>719.13686313870664</v>
      </c>
      <c r="E681" s="83">
        <v>687.49000816067814</v>
      </c>
      <c r="F681" s="83">
        <v>535.90513066187987</v>
      </c>
      <c r="G681" s="83">
        <v>438.62889716147049</v>
      </c>
      <c r="H681" s="84">
        <v>461.95586684895676</v>
      </c>
      <c r="I681" s="82" t="s">
        <v>388</v>
      </c>
      <c r="J681" s="83">
        <v>670.523883007211</v>
      </c>
      <c r="K681" s="83">
        <v>730.46727091532364</v>
      </c>
      <c r="L681" s="83">
        <v>687.72411226910731</v>
      </c>
      <c r="M681" s="83">
        <v>532.76056617250617</v>
      </c>
      <c r="N681" s="83"/>
      <c r="O681" s="84">
        <v>534.58502337605944</v>
      </c>
      <c r="P681" s="65" t="s">
        <v>389</v>
      </c>
      <c r="Q681" s="78">
        <v>593.24</v>
      </c>
      <c r="R681" s="78">
        <v>684.65</v>
      </c>
      <c r="S681" s="78">
        <v>668.96</v>
      </c>
      <c r="T681" s="78">
        <v>519</v>
      </c>
      <c r="U681" s="78"/>
      <c r="V681" s="79"/>
      <c r="W681" s="65" t="s">
        <v>390</v>
      </c>
      <c r="X681" s="78">
        <v>646.1</v>
      </c>
      <c r="Y681" s="78">
        <v>721.38</v>
      </c>
      <c r="Z681" s="78">
        <v>669.94</v>
      </c>
      <c r="AA681" s="78">
        <v>476.36</v>
      </c>
      <c r="AB681" s="78"/>
      <c r="AC681" s="79">
        <v>523.14</v>
      </c>
      <c r="AD681" s="65" t="s">
        <v>391</v>
      </c>
      <c r="AE681" s="68">
        <v>0.51129972389814904</v>
      </c>
      <c r="AF681" s="78">
        <v>588.51</v>
      </c>
      <c r="AG681" s="78">
        <v>683.1</v>
      </c>
      <c r="AH681" s="78">
        <v>670.31</v>
      </c>
      <c r="AI681" s="78"/>
      <c r="AJ681" s="78">
        <v>495.96</v>
      </c>
      <c r="AK681" s="79">
        <v>348.21</v>
      </c>
      <c r="AL681" s="69" t="s">
        <v>392</v>
      </c>
      <c r="AM681" s="70">
        <v>1</v>
      </c>
      <c r="AN681" s="78">
        <v>686.81</v>
      </c>
      <c r="AO681" s="78">
        <v>758.73</v>
      </c>
      <c r="AP681" s="78">
        <v>711.68</v>
      </c>
      <c r="AQ681" s="78">
        <v>602.58000000000004</v>
      </c>
      <c r="AR681" s="78"/>
      <c r="AS681" s="79"/>
      <c r="AT681" s="65" t="s">
        <v>393</v>
      </c>
      <c r="AU681" s="68">
        <v>4.0861357414293302E-2</v>
      </c>
      <c r="AV681" s="78">
        <v>642.34</v>
      </c>
      <c r="AW681" s="78">
        <v>707.11</v>
      </c>
      <c r="AX681" s="78">
        <v>665.73</v>
      </c>
      <c r="AY681" s="78">
        <v>380.58</v>
      </c>
      <c r="AZ681" s="78"/>
      <c r="BA681" s="79">
        <v>509.3</v>
      </c>
      <c r="BB681" s="65" t="s">
        <v>394</v>
      </c>
      <c r="BC681" s="78">
        <v>684.16</v>
      </c>
      <c r="BD681" s="78">
        <v>726.24</v>
      </c>
      <c r="BE681" s="78">
        <v>666.2</v>
      </c>
      <c r="BF681" s="78"/>
      <c r="BG681" s="78"/>
      <c r="BH681" s="79">
        <v>531.70000000000005</v>
      </c>
      <c r="BI681" s="65" t="s">
        <v>395</v>
      </c>
      <c r="BJ681" s="68">
        <v>0.13410038755011999</v>
      </c>
      <c r="BK681" s="78">
        <v>712.74</v>
      </c>
      <c r="BL681" s="78">
        <v>748.68</v>
      </c>
      <c r="BM681" s="78">
        <v>828.47</v>
      </c>
      <c r="BN681" s="78">
        <v>501.54</v>
      </c>
      <c r="BO681" s="78"/>
      <c r="BP681" s="79"/>
      <c r="BQ681" s="65" t="s">
        <v>396</v>
      </c>
      <c r="BR681" s="68">
        <v>1</v>
      </c>
      <c r="BS681" s="78">
        <v>618.05999999999995</v>
      </c>
      <c r="BT681" s="78">
        <v>691.25</v>
      </c>
      <c r="BU681" s="78">
        <v>678.22</v>
      </c>
      <c r="BV681" s="78"/>
      <c r="BW681" s="78"/>
      <c r="BX681" s="79">
        <v>571.75</v>
      </c>
      <c r="BY681" s="65" t="s">
        <v>397</v>
      </c>
      <c r="BZ681" s="78">
        <v>663.32</v>
      </c>
      <c r="CA681" s="78">
        <v>750.16</v>
      </c>
      <c r="CB681" s="78">
        <v>659.49</v>
      </c>
      <c r="CC681" s="78">
        <v>490.99</v>
      </c>
      <c r="CD681" s="78"/>
      <c r="CE681" s="79">
        <v>561.48</v>
      </c>
      <c r="CF681" s="65" t="s">
        <v>398</v>
      </c>
      <c r="CG681" s="78">
        <v>666.84</v>
      </c>
      <c r="CH681" s="78">
        <v>758.66</v>
      </c>
      <c r="CI681" s="78">
        <v>744.53</v>
      </c>
      <c r="CJ681" s="78"/>
      <c r="CK681" s="78"/>
      <c r="CL681" s="79"/>
      <c r="CM681" s="65" t="s">
        <v>399</v>
      </c>
      <c r="CN681" s="78">
        <v>640.59</v>
      </c>
      <c r="CO681" s="78">
        <v>699.52</v>
      </c>
      <c r="CP681" s="78">
        <v>706.36</v>
      </c>
      <c r="CQ681" s="78">
        <v>510.12</v>
      </c>
      <c r="CR681" s="78"/>
      <c r="CS681" s="79">
        <v>653.39</v>
      </c>
      <c r="CT681" s="65" t="s">
        <v>400</v>
      </c>
      <c r="CU681" s="78">
        <v>677.33</v>
      </c>
      <c r="CV681" s="78">
        <v>793.68</v>
      </c>
      <c r="CW681" s="78">
        <v>697.63</v>
      </c>
      <c r="CX681" s="78">
        <v>557.33000000000004</v>
      </c>
      <c r="CY681" s="78"/>
      <c r="CZ681" s="79"/>
      <c r="DA681" s="82"/>
      <c r="DB681" s="68"/>
      <c r="DC681" s="78"/>
      <c r="DD681" s="78"/>
      <c r="DE681" s="78"/>
      <c r="DF681" s="78"/>
      <c r="DG681" s="78"/>
      <c r="DH681" s="79"/>
      <c r="DI681" s="65" t="s">
        <v>402</v>
      </c>
      <c r="DJ681" s="68">
        <v>3.6879955744053101E-3</v>
      </c>
      <c r="DK681" s="78">
        <v>656.78</v>
      </c>
      <c r="DL681" s="78">
        <v>744.77</v>
      </c>
      <c r="DM681" s="78">
        <v>744.77</v>
      </c>
      <c r="DN681" s="78">
        <v>461.26</v>
      </c>
      <c r="DO681" s="78"/>
      <c r="DP681" s="79">
        <v>542.39</v>
      </c>
      <c r="DQ681" s="65" t="s">
        <v>403</v>
      </c>
      <c r="DR681" s="78">
        <v>631.01</v>
      </c>
      <c r="DS681" s="78">
        <v>674.6</v>
      </c>
      <c r="DT681" s="78">
        <v>798.56</v>
      </c>
      <c r="DU681" s="78">
        <v>723.14</v>
      </c>
      <c r="DV681" s="78"/>
      <c r="DW681" s="79"/>
      <c r="DX681" s="65" t="s">
        <v>404</v>
      </c>
      <c r="DY681" s="78">
        <v>708.62</v>
      </c>
      <c r="DZ681" s="78">
        <v>764.72</v>
      </c>
      <c r="EA681" s="78">
        <v>740.86</v>
      </c>
      <c r="EB681" s="78">
        <v>542.49</v>
      </c>
      <c r="EC681" s="78"/>
      <c r="ED681" s="79">
        <v>534.25</v>
      </c>
      <c r="EE681" s="65" t="s">
        <v>405</v>
      </c>
      <c r="EF681" s="68">
        <v>0.28962001853568098</v>
      </c>
      <c r="EG681" s="78">
        <v>641.77</v>
      </c>
      <c r="EH681" s="78">
        <v>726.1</v>
      </c>
      <c r="EI681" s="78">
        <v>656.95</v>
      </c>
      <c r="EJ681" s="78"/>
      <c r="EK681" s="78">
        <v>436.5</v>
      </c>
      <c r="EL681" s="79">
        <v>364.38</v>
      </c>
      <c r="EM681" s="65" t="s">
        <v>406</v>
      </c>
      <c r="EN681" s="78">
        <v>641.85</v>
      </c>
      <c r="EO681" s="78">
        <v>731.39</v>
      </c>
      <c r="EP681" s="78">
        <v>671.95</v>
      </c>
      <c r="EQ681" s="78"/>
      <c r="ER681" s="78"/>
      <c r="ES681" s="79">
        <v>526.41</v>
      </c>
      <c r="ET681" s="65" t="s">
        <v>407</v>
      </c>
      <c r="EU681" s="68">
        <v>1.41063619692481</v>
      </c>
      <c r="EV681" s="78">
        <v>655.4</v>
      </c>
      <c r="EW681" s="78">
        <v>722.1</v>
      </c>
      <c r="EX681" s="78">
        <v>722.1</v>
      </c>
      <c r="EY681" s="78"/>
      <c r="EZ681" s="78"/>
      <c r="FA681" s="79">
        <v>380.65</v>
      </c>
      <c r="FB681" s="65" t="s">
        <v>408</v>
      </c>
      <c r="FC681" s="78">
        <v>666.21</v>
      </c>
      <c r="FD681" s="78">
        <v>702.35</v>
      </c>
      <c r="FE681" s="78">
        <v>637.57000000000005</v>
      </c>
      <c r="FF681" s="78">
        <v>608</v>
      </c>
      <c r="FG681" s="78"/>
      <c r="FH681" s="79"/>
      <c r="FI681" s="65" t="s">
        <v>409</v>
      </c>
      <c r="FJ681" s="78">
        <v>634.65</v>
      </c>
      <c r="FK681" s="78">
        <v>715.88</v>
      </c>
      <c r="FL681" s="78">
        <v>446.29</v>
      </c>
      <c r="FM681" s="78">
        <v>471.11</v>
      </c>
      <c r="FN681" s="78"/>
      <c r="FO681" s="79">
        <v>506.7</v>
      </c>
      <c r="FP681" s="65" t="s">
        <v>410</v>
      </c>
      <c r="FQ681" s="68">
        <v>0.247304382233653</v>
      </c>
      <c r="FR681" s="78">
        <v>600.19000000000005</v>
      </c>
      <c r="FS681" s="78">
        <v>679.13</v>
      </c>
      <c r="FT681" s="78">
        <v>672.46</v>
      </c>
      <c r="FU681" s="78">
        <v>515.64</v>
      </c>
      <c r="FV681" s="78">
        <v>438.24</v>
      </c>
      <c r="FW681" s="79">
        <v>398.93</v>
      </c>
      <c r="FX681" s="65" t="s">
        <v>411</v>
      </c>
      <c r="FY681" s="78">
        <v>674.77</v>
      </c>
      <c r="FZ681" s="78">
        <v>781.12</v>
      </c>
      <c r="GA681" s="78">
        <v>687.46</v>
      </c>
      <c r="GB681" s="78">
        <v>652.55999999999995</v>
      </c>
      <c r="GC681" s="78"/>
      <c r="GD681" s="79">
        <v>577.71</v>
      </c>
      <c r="GE681" s="65" t="s">
        <v>412</v>
      </c>
      <c r="GF681" s="68">
        <v>0.24032684450853201</v>
      </c>
      <c r="GG681" s="78">
        <v>634.11</v>
      </c>
      <c r="GH681" s="78">
        <v>702.88</v>
      </c>
      <c r="GI681" s="78">
        <v>557.55999999999995</v>
      </c>
      <c r="GJ681" s="78">
        <v>546.74</v>
      </c>
      <c r="GK681" s="78"/>
      <c r="GL681" s="79">
        <v>433.07</v>
      </c>
      <c r="GM681" s="65" t="s">
        <v>413</v>
      </c>
      <c r="GN681" s="68">
        <v>0.112351976271263</v>
      </c>
      <c r="GO681" s="78">
        <v>600.41</v>
      </c>
      <c r="GP681" s="78">
        <v>724.78</v>
      </c>
      <c r="GQ681" s="78">
        <v>657.93</v>
      </c>
      <c r="GR681" s="78">
        <v>594.91</v>
      </c>
      <c r="GS681" s="78"/>
      <c r="GT681" s="79"/>
      <c r="GU681" s="65" t="s">
        <v>414</v>
      </c>
      <c r="GV681" s="68">
        <v>1</v>
      </c>
      <c r="GW681" s="78">
        <v>631.98</v>
      </c>
      <c r="GX681" s="78">
        <v>683.59</v>
      </c>
      <c r="GY681" s="78">
        <v>638.5</v>
      </c>
      <c r="GZ681" s="78">
        <v>490</v>
      </c>
      <c r="HA681" s="78"/>
      <c r="HB681" s="79">
        <v>563.13</v>
      </c>
      <c r="HC681" s="65" t="s">
        <v>415</v>
      </c>
      <c r="HD681" s="68">
        <v>1</v>
      </c>
      <c r="HE681" s="78">
        <v>623.25</v>
      </c>
      <c r="HF681" s="78">
        <v>719.04</v>
      </c>
      <c r="HG681" s="78">
        <v>817.29</v>
      </c>
      <c r="HH681" s="78">
        <v>475</v>
      </c>
      <c r="HI681" s="78">
        <v>468.36</v>
      </c>
      <c r="HJ681" s="79">
        <v>398</v>
      </c>
      <c r="HK681" s="85" t="s">
        <v>416</v>
      </c>
      <c r="HL681" s="68">
        <v>1.14718366410462</v>
      </c>
      <c r="HM681" s="78">
        <v>596.24</v>
      </c>
      <c r="HN681" s="78">
        <v>657.65</v>
      </c>
      <c r="HO681" s="78">
        <v>667.97</v>
      </c>
      <c r="HP681" s="78"/>
      <c r="HQ681" s="78"/>
      <c r="HR681" s="79"/>
    </row>
    <row r="682" spans="1:226" x14ac:dyDescent="0.25">
      <c r="A682" s="81">
        <v>40616</v>
      </c>
      <c r="B682" s="82" t="s">
        <v>387</v>
      </c>
      <c r="C682" s="83">
        <v>662.97125673903111</v>
      </c>
      <c r="D682" s="83">
        <v>719.49966983849538</v>
      </c>
      <c r="E682" s="83">
        <v>692.59655453984863</v>
      </c>
      <c r="F682" s="83">
        <v>532.1739125252933</v>
      </c>
      <c r="G682" s="83">
        <v>436.34551884597494</v>
      </c>
      <c r="H682" s="84">
        <v>467.60741998836625</v>
      </c>
      <c r="I682" s="82" t="s">
        <v>388</v>
      </c>
      <c r="J682" s="83">
        <v>688.10682058827831</v>
      </c>
      <c r="K682" s="83">
        <v>733.0787651661293</v>
      </c>
      <c r="L682" s="83">
        <v>693.58456510030919</v>
      </c>
      <c r="M682" s="83">
        <v>529.03134970646045</v>
      </c>
      <c r="N682" s="83"/>
      <c r="O682" s="84">
        <v>536.25448673027574</v>
      </c>
      <c r="P682" s="65" t="s">
        <v>389</v>
      </c>
      <c r="Q682" s="78">
        <v>609.08000000000004</v>
      </c>
      <c r="R682" s="78">
        <v>689.65</v>
      </c>
      <c r="S682" s="78">
        <v>677.2</v>
      </c>
      <c r="T682" s="78">
        <v>502</v>
      </c>
      <c r="U682" s="78"/>
      <c r="V682" s="79"/>
      <c r="W682" s="65" t="s">
        <v>390</v>
      </c>
      <c r="X682" s="78">
        <v>713.04</v>
      </c>
      <c r="Y682" s="78">
        <v>762.37</v>
      </c>
      <c r="Z682" s="78">
        <v>669.94</v>
      </c>
      <c r="AA682" s="78">
        <v>470.52</v>
      </c>
      <c r="AB682" s="78"/>
      <c r="AC682" s="79">
        <v>557.85</v>
      </c>
      <c r="AD682" s="65" t="s">
        <v>391</v>
      </c>
      <c r="AE682" s="68">
        <v>0.51129972389814904</v>
      </c>
      <c r="AF682" s="78">
        <v>623.27</v>
      </c>
      <c r="AG682" s="78">
        <v>683.1</v>
      </c>
      <c r="AH682" s="78">
        <v>670.31</v>
      </c>
      <c r="AI682" s="78"/>
      <c r="AJ682" s="78">
        <v>495.96</v>
      </c>
      <c r="AK682" s="79">
        <v>397.95</v>
      </c>
      <c r="AL682" s="69" t="s">
        <v>392</v>
      </c>
      <c r="AM682" s="70">
        <v>1</v>
      </c>
      <c r="AN682" s="78">
        <v>686.33</v>
      </c>
      <c r="AO682" s="78">
        <v>756.24</v>
      </c>
      <c r="AP682" s="78">
        <v>701.33</v>
      </c>
      <c r="AQ682" s="78">
        <v>602.58000000000004</v>
      </c>
      <c r="AR682" s="78"/>
      <c r="AS682" s="79"/>
      <c r="AT682" s="65" t="s">
        <v>393</v>
      </c>
      <c r="AU682" s="68">
        <v>4.1099831490690901E-2</v>
      </c>
      <c r="AV682" s="78">
        <v>645.99</v>
      </c>
      <c r="AW682" s="78">
        <v>708.94</v>
      </c>
      <c r="AX682" s="78">
        <v>668.83</v>
      </c>
      <c r="AY682" s="78">
        <v>362.46</v>
      </c>
      <c r="AZ682" s="78"/>
      <c r="BA682" s="79">
        <v>512.41</v>
      </c>
      <c r="BB682" s="65" t="s">
        <v>394</v>
      </c>
      <c r="BC682" s="78">
        <v>712.73</v>
      </c>
      <c r="BD682" s="78">
        <v>721.2</v>
      </c>
      <c r="BE682" s="78">
        <v>674.15</v>
      </c>
      <c r="BF682" s="78"/>
      <c r="BG682" s="78"/>
      <c r="BH682" s="79">
        <v>529.67999999999995</v>
      </c>
      <c r="BI682" s="65" t="s">
        <v>395</v>
      </c>
      <c r="BJ682" s="68">
        <v>0.134077013836748</v>
      </c>
      <c r="BK682" s="78">
        <v>735.14</v>
      </c>
      <c r="BL682" s="78">
        <v>750.7</v>
      </c>
      <c r="BM682" s="78">
        <v>830.47</v>
      </c>
      <c r="BN682" s="78">
        <v>488.04</v>
      </c>
      <c r="BO682" s="78"/>
      <c r="BP682" s="79"/>
      <c r="BQ682" s="65" t="s">
        <v>396</v>
      </c>
      <c r="BR682" s="68">
        <v>1</v>
      </c>
      <c r="BS682" s="78">
        <v>617.23</v>
      </c>
      <c r="BT682" s="78">
        <v>692.08</v>
      </c>
      <c r="BU682" s="78">
        <v>677.38</v>
      </c>
      <c r="BV682" s="78"/>
      <c r="BW682" s="78"/>
      <c r="BX682" s="79">
        <v>571.75</v>
      </c>
      <c r="BY682" s="65" t="s">
        <v>397</v>
      </c>
      <c r="BZ682" s="78">
        <v>679.84</v>
      </c>
      <c r="CA682" s="78">
        <v>749.37</v>
      </c>
      <c r="CB682" s="78">
        <v>660.38</v>
      </c>
      <c r="CC682" s="78">
        <v>488.1</v>
      </c>
      <c r="CD682" s="78"/>
      <c r="CE682" s="79">
        <v>561.07000000000005</v>
      </c>
      <c r="CF682" s="65" t="s">
        <v>398</v>
      </c>
      <c r="CG682" s="78">
        <v>673.35</v>
      </c>
      <c r="CH682" s="78">
        <v>764.27</v>
      </c>
      <c r="CI682" s="78">
        <v>769</v>
      </c>
      <c r="CJ682" s="78"/>
      <c r="CK682" s="78"/>
      <c r="CL682" s="79"/>
      <c r="CM682" s="65" t="s">
        <v>399</v>
      </c>
      <c r="CN682" s="78">
        <v>658.15</v>
      </c>
      <c r="CO682" s="78">
        <v>708.55</v>
      </c>
      <c r="CP682" s="78">
        <v>713.55</v>
      </c>
      <c r="CQ682" s="78">
        <v>512.80999999999995</v>
      </c>
      <c r="CR682" s="78"/>
      <c r="CS682" s="79">
        <v>653.05999999999995</v>
      </c>
      <c r="CT682" s="65" t="s">
        <v>400</v>
      </c>
      <c r="CU682" s="78">
        <v>678.47</v>
      </c>
      <c r="CV682" s="78">
        <v>787.91</v>
      </c>
      <c r="CW682" s="78">
        <v>695.12</v>
      </c>
      <c r="CX682" s="78">
        <v>551.26</v>
      </c>
      <c r="CY682" s="78"/>
      <c r="CZ682" s="79"/>
      <c r="DA682" s="82"/>
      <c r="DB682" s="68"/>
      <c r="DC682" s="78"/>
      <c r="DD682" s="78"/>
      <c r="DE682" s="78"/>
      <c r="DF682" s="78"/>
      <c r="DG682" s="78"/>
      <c r="DH682" s="79"/>
      <c r="DI682" s="65" t="s">
        <v>402</v>
      </c>
      <c r="DJ682" s="68">
        <v>3.66233290606116E-3</v>
      </c>
      <c r="DK682" s="78">
        <v>652.62</v>
      </c>
      <c r="DL682" s="78">
        <v>728.41</v>
      </c>
      <c r="DM682" s="78">
        <v>728.41</v>
      </c>
      <c r="DN682" s="78">
        <v>455.62</v>
      </c>
      <c r="DO682" s="78"/>
      <c r="DP682" s="79">
        <v>540.26</v>
      </c>
      <c r="DQ682" s="65" t="s">
        <v>403</v>
      </c>
      <c r="DR682" s="78">
        <v>631.01</v>
      </c>
      <c r="DS682" s="78">
        <v>674.6</v>
      </c>
      <c r="DT682" s="78">
        <v>798.34</v>
      </c>
      <c r="DU682" s="78">
        <v>726.18</v>
      </c>
      <c r="DV682" s="78"/>
      <c r="DW682" s="79"/>
      <c r="DX682" s="65" t="s">
        <v>404</v>
      </c>
      <c r="DY682" s="78">
        <v>712.23</v>
      </c>
      <c r="DZ682" s="78">
        <v>762.51</v>
      </c>
      <c r="EA682" s="78">
        <v>737.8</v>
      </c>
      <c r="EB682" s="78">
        <v>543.65</v>
      </c>
      <c r="EC682" s="78"/>
      <c r="ED682" s="79">
        <v>537.15</v>
      </c>
      <c r="EE682" s="65" t="s">
        <v>405</v>
      </c>
      <c r="EF682" s="68">
        <v>0.28962001853568098</v>
      </c>
      <c r="EG682" s="78">
        <v>667.2</v>
      </c>
      <c r="EH682" s="78">
        <v>729.46</v>
      </c>
      <c r="EI682" s="78">
        <v>660.78</v>
      </c>
      <c r="EJ682" s="78"/>
      <c r="EK682" s="78">
        <v>445.08</v>
      </c>
      <c r="EL682" s="79">
        <v>369.69</v>
      </c>
      <c r="EM682" s="65" t="s">
        <v>406</v>
      </c>
      <c r="EN682" s="78">
        <v>678.18</v>
      </c>
      <c r="EO682" s="78">
        <v>731.39</v>
      </c>
      <c r="EP682" s="78">
        <v>671.95</v>
      </c>
      <c r="EQ682" s="78"/>
      <c r="ER682" s="78"/>
      <c r="ES682" s="79">
        <v>526.41</v>
      </c>
      <c r="ET682" s="65" t="s">
        <v>407</v>
      </c>
      <c r="EU682" s="68">
        <v>1.4152278516841199</v>
      </c>
      <c r="EV682" s="78">
        <v>657.53</v>
      </c>
      <c r="EW682" s="78">
        <v>712.85</v>
      </c>
      <c r="EX682" s="78">
        <v>712.85</v>
      </c>
      <c r="EY682" s="78"/>
      <c r="EZ682" s="78"/>
      <c r="FA682" s="79">
        <v>381.89</v>
      </c>
      <c r="FB682" s="65" t="s">
        <v>408</v>
      </c>
      <c r="FC682" s="78">
        <v>666.21</v>
      </c>
      <c r="FD682" s="78">
        <v>702.35</v>
      </c>
      <c r="FE682" s="78">
        <v>637.57000000000005</v>
      </c>
      <c r="FF682" s="78">
        <v>608</v>
      </c>
      <c r="FG682" s="78"/>
      <c r="FH682" s="79"/>
      <c r="FI682" s="65" t="s">
        <v>409</v>
      </c>
      <c r="FJ682" s="78">
        <v>660.7</v>
      </c>
      <c r="FK682" s="78">
        <v>724.28</v>
      </c>
      <c r="FL682" s="78">
        <v>447.97</v>
      </c>
      <c r="FM682" s="78">
        <v>471.11</v>
      </c>
      <c r="FN682" s="78"/>
      <c r="FO682" s="79">
        <v>504.18</v>
      </c>
      <c r="FP682" s="65" t="s">
        <v>410</v>
      </c>
      <c r="FQ682" s="68">
        <v>0.24804663276696001</v>
      </c>
      <c r="FR682" s="78">
        <v>595.91</v>
      </c>
      <c r="FS682" s="78">
        <v>667.96</v>
      </c>
      <c r="FT682" s="78">
        <v>665.23</v>
      </c>
      <c r="FU682" s="78">
        <v>514.72</v>
      </c>
      <c r="FV682" s="78">
        <v>435.72</v>
      </c>
      <c r="FW682" s="79">
        <v>401.15</v>
      </c>
      <c r="FX682" s="65" t="s">
        <v>411</v>
      </c>
      <c r="FY682" s="78">
        <v>683.72</v>
      </c>
      <c r="FZ682" s="78">
        <v>778.68</v>
      </c>
      <c r="GA682" s="78">
        <v>666.22</v>
      </c>
      <c r="GB682" s="78">
        <v>637.38</v>
      </c>
      <c r="GC682" s="78"/>
      <c r="GD682" s="79">
        <v>576.09</v>
      </c>
      <c r="GE682" s="65" t="s">
        <v>412</v>
      </c>
      <c r="GF682" s="68">
        <v>0.23901716143219101</v>
      </c>
      <c r="GG682" s="78">
        <v>626.22</v>
      </c>
      <c r="GH682" s="78">
        <v>699.6</v>
      </c>
      <c r="GI682" s="78">
        <v>554.52</v>
      </c>
      <c r="GJ682" s="78">
        <v>533.01</v>
      </c>
      <c r="GK682" s="78"/>
      <c r="GL682" s="79">
        <v>432.38</v>
      </c>
      <c r="GM682" s="65" t="s">
        <v>413</v>
      </c>
      <c r="GN682" s="68">
        <v>0.113115773994684</v>
      </c>
      <c r="GO682" s="78">
        <v>640.69000000000005</v>
      </c>
      <c r="GP682" s="78">
        <v>729.71</v>
      </c>
      <c r="GQ682" s="78">
        <v>656.07</v>
      </c>
      <c r="GR682" s="78">
        <v>597.48</v>
      </c>
      <c r="GS682" s="78"/>
      <c r="GT682" s="79"/>
      <c r="GU682" s="65" t="s">
        <v>414</v>
      </c>
      <c r="GV682" s="68">
        <v>1</v>
      </c>
      <c r="GW682" s="78">
        <v>631.98</v>
      </c>
      <c r="GX682" s="78">
        <v>683.59</v>
      </c>
      <c r="GY682" s="78">
        <v>638.5</v>
      </c>
      <c r="GZ682" s="78">
        <v>490</v>
      </c>
      <c r="HA682" s="78"/>
      <c r="HB682" s="79">
        <v>563.36</v>
      </c>
      <c r="HC682" s="65" t="s">
        <v>415</v>
      </c>
      <c r="HD682" s="68">
        <v>1</v>
      </c>
      <c r="HE682" s="78">
        <v>617.41999999999996</v>
      </c>
      <c r="HF682" s="78">
        <v>707.37</v>
      </c>
      <c r="HG682" s="78">
        <v>817.29</v>
      </c>
      <c r="HH682" s="78">
        <v>475</v>
      </c>
      <c r="HI682" s="78">
        <v>468.36</v>
      </c>
      <c r="HJ682" s="79">
        <v>398</v>
      </c>
      <c r="HK682" s="85" t="s">
        <v>416</v>
      </c>
      <c r="HL682" s="68">
        <v>1.1548677676406101</v>
      </c>
      <c r="HM682" s="78">
        <v>591.26</v>
      </c>
      <c r="HN682" s="78">
        <v>649.69000000000005</v>
      </c>
      <c r="HO682" s="78">
        <v>641.01</v>
      </c>
      <c r="HP682" s="78"/>
      <c r="HQ682" s="78"/>
      <c r="HR682" s="79"/>
    </row>
    <row r="683" spans="1:226" x14ac:dyDescent="0.25">
      <c r="A683" s="81">
        <v>40609</v>
      </c>
      <c r="B683" s="82" t="s">
        <v>387</v>
      </c>
      <c r="C683" s="83">
        <v>636.38554327195959</v>
      </c>
      <c r="D683" s="83">
        <v>709.74168851994045</v>
      </c>
      <c r="E683" s="83">
        <v>689.53063347897887</v>
      </c>
      <c r="F683" s="83">
        <v>516.76931629795604</v>
      </c>
      <c r="G683" s="83">
        <v>420.4286086551885</v>
      </c>
      <c r="H683" s="84">
        <v>469.70073550029292</v>
      </c>
      <c r="I683" s="82" t="s">
        <v>388</v>
      </c>
      <c r="J683" s="83">
        <v>650.90135174135423</v>
      </c>
      <c r="K683" s="83">
        <v>722.31245239994337</v>
      </c>
      <c r="L683" s="83">
        <v>690.32581087199287</v>
      </c>
      <c r="M683" s="83">
        <v>511.42636344935573</v>
      </c>
      <c r="N683" s="83"/>
      <c r="O683" s="84">
        <v>534.34079868017056</v>
      </c>
      <c r="P683" s="65" t="s">
        <v>389</v>
      </c>
      <c r="Q683" s="78">
        <v>603.24</v>
      </c>
      <c r="R683" s="78">
        <v>684.65</v>
      </c>
      <c r="S683" s="78">
        <v>680.7</v>
      </c>
      <c r="T683" s="78">
        <v>496</v>
      </c>
      <c r="U683" s="78"/>
      <c r="V683" s="79"/>
      <c r="W683" s="65" t="s">
        <v>390</v>
      </c>
      <c r="X683" s="78">
        <v>638.66</v>
      </c>
      <c r="Y683" s="78">
        <v>695.76</v>
      </c>
      <c r="Z683" s="78">
        <v>649.20000000000005</v>
      </c>
      <c r="AA683" s="78">
        <v>453.14</v>
      </c>
      <c r="AB683" s="78"/>
      <c r="AC683" s="79">
        <v>550.41</v>
      </c>
      <c r="AD683" s="65" t="s">
        <v>391</v>
      </c>
      <c r="AE683" s="68">
        <v>0.51129972389814904</v>
      </c>
      <c r="AF683" s="78">
        <v>638.61</v>
      </c>
      <c r="AG683" s="78">
        <v>699.97</v>
      </c>
      <c r="AH683" s="78">
        <v>687.7</v>
      </c>
      <c r="AI683" s="78"/>
      <c r="AJ683" s="78">
        <v>495.96</v>
      </c>
      <c r="AK683" s="79">
        <v>397.95</v>
      </c>
      <c r="AL683" s="69" t="s">
        <v>392</v>
      </c>
      <c r="AM683" s="70">
        <v>1</v>
      </c>
      <c r="AN683" s="78">
        <v>686.15</v>
      </c>
      <c r="AO683" s="78">
        <v>736.05</v>
      </c>
      <c r="AP683" s="78">
        <v>684.28</v>
      </c>
      <c r="AQ683" s="78">
        <v>602.58000000000004</v>
      </c>
      <c r="AR683" s="78"/>
      <c r="AS683" s="79"/>
      <c r="AT683" s="65" t="s">
        <v>393</v>
      </c>
      <c r="AU683" s="68">
        <v>4.1277965821844301E-2</v>
      </c>
      <c r="AV683" s="78">
        <v>646.1</v>
      </c>
      <c r="AW683" s="78">
        <v>702.76</v>
      </c>
      <c r="AX683" s="78">
        <v>663.58</v>
      </c>
      <c r="AY683" s="78">
        <v>350.24</v>
      </c>
      <c r="AZ683" s="78"/>
      <c r="BA683" s="79">
        <v>500.56</v>
      </c>
      <c r="BB683" s="65" t="s">
        <v>394</v>
      </c>
      <c r="BC683" s="78">
        <v>615.25</v>
      </c>
      <c r="BD683" s="78">
        <v>715.31</v>
      </c>
      <c r="BE683" s="78">
        <v>680.26</v>
      </c>
      <c r="BF683" s="78"/>
      <c r="BG683" s="78"/>
      <c r="BH683" s="79">
        <v>526.65</v>
      </c>
      <c r="BI683" s="65" t="s">
        <v>395</v>
      </c>
      <c r="BJ683" s="68">
        <v>0.13409858928284099</v>
      </c>
      <c r="BK683" s="78">
        <v>733.12</v>
      </c>
      <c r="BL683" s="78">
        <v>750.82</v>
      </c>
      <c r="BM683" s="78">
        <v>830.61</v>
      </c>
      <c r="BN683" s="78">
        <v>474.71</v>
      </c>
      <c r="BO683" s="78"/>
      <c r="BP683" s="79"/>
      <c r="BQ683" s="65" t="s">
        <v>396</v>
      </c>
      <c r="BR683" s="68">
        <v>1</v>
      </c>
      <c r="BS683" s="78">
        <v>612.23</v>
      </c>
      <c r="BT683" s="78">
        <v>677.08</v>
      </c>
      <c r="BU683" s="78">
        <v>679.05</v>
      </c>
      <c r="BV683" s="78"/>
      <c r="BW683" s="78"/>
      <c r="BX683" s="79">
        <v>571.75</v>
      </c>
      <c r="BY683" s="65" t="s">
        <v>397</v>
      </c>
      <c r="BZ683" s="78">
        <v>677.48</v>
      </c>
      <c r="CA683" s="78">
        <v>746.59</v>
      </c>
      <c r="CB683" s="78">
        <v>647.01</v>
      </c>
      <c r="CC683" s="78">
        <v>463.53</v>
      </c>
      <c r="CD683" s="78"/>
      <c r="CE683" s="79">
        <v>560.54</v>
      </c>
      <c r="CF683" s="65" t="s">
        <v>398</v>
      </c>
      <c r="CG683" s="78">
        <v>673.35</v>
      </c>
      <c r="CH683" s="78">
        <v>751.18</v>
      </c>
      <c r="CI683" s="78">
        <v>760.96</v>
      </c>
      <c r="CJ683" s="78"/>
      <c r="CK683" s="78"/>
      <c r="CL683" s="79"/>
      <c r="CM683" s="65" t="s">
        <v>399</v>
      </c>
      <c r="CN683" s="78">
        <v>648.78</v>
      </c>
      <c r="CO683" s="78">
        <v>692.75</v>
      </c>
      <c r="CP683" s="78">
        <v>707.53</v>
      </c>
      <c r="CQ683" s="78">
        <v>498.46</v>
      </c>
      <c r="CR683" s="78"/>
      <c r="CS683" s="79">
        <v>652.47</v>
      </c>
      <c r="CT683" s="65" t="s">
        <v>400</v>
      </c>
      <c r="CU683" s="78">
        <v>666.43</v>
      </c>
      <c r="CV683" s="78">
        <v>770.13</v>
      </c>
      <c r="CW683" s="78">
        <v>676.47</v>
      </c>
      <c r="CX683" s="78">
        <v>537.53</v>
      </c>
      <c r="CY683" s="78"/>
      <c r="CZ683" s="79"/>
      <c r="DA683" s="82"/>
      <c r="DB683" s="68"/>
      <c r="DC683" s="78"/>
      <c r="DD683" s="78"/>
      <c r="DE683" s="78"/>
      <c r="DF683" s="78"/>
      <c r="DG683" s="78"/>
      <c r="DH683" s="79"/>
      <c r="DI683" s="65" t="s">
        <v>402</v>
      </c>
      <c r="DJ683" s="68">
        <v>3.6810719281454799E-3</v>
      </c>
      <c r="DK683" s="78">
        <v>641.70000000000005</v>
      </c>
      <c r="DL683" s="78">
        <v>716.24</v>
      </c>
      <c r="DM683" s="78">
        <v>716.24</v>
      </c>
      <c r="DN683" s="78">
        <v>487.55</v>
      </c>
      <c r="DO683" s="78"/>
      <c r="DP683" s="79">
        <v>542.97</v>
      </c>
      <c r="DQ683" s="65" t="s">
        <v>403</v>
      </c>
      <c r="DR683" s="78">
        <v>631.01</v>
      </c>
      <c r="DS683" s="78">
        <v>674.6</v>
      </c>
      <c r="DT683" s="78">
        <v>802.32</v>
      </c>
      <c r="DU683" s="78">
        <v>715.96</v>
      </c>
      <c r="DV683" s="78"/>
      <c r="DW683" s="79"/>
      <c r="DX683" s="65" t="s">
        <v>404</v>
      </c>
      <c r="DY683" s="78">
        <v>706.72</v>
      </c>
      <c r="DZ683" s="78">
        <v>757.56</v>
      </c>
      <c r="EA683" s="78">
        <v>738.1</v>
      </c>
      <c r="EB683" s="78">
        <v>525.54999999999995</v>
      </c>
      <c r="EC683" s="78"/>
      <c r="ED683" s="79">
        <v>536.26</v>
      </c>
      <c r="EE683" s="65" t="s">
        <v>405</v>
      </c>
      <c r="EF683" s="68">
        <v>0.28962001853568098</v>
      </c>
      <c r="EG683" s="78">
        <v>654.07000000000005</v>
      </c>
      <c r="EH683" s="78">
        <v>717.1</v>
      </c>
      <c r="EI683" s="78">
        <v>684.72</v>
      </c>
      <c r="EJ683" s="78"/>
      <c r="EK683" s="78">
        <v>445.72</v>
      </c>
      <c r="EL683" s="79">
        <v>378.06</v>
      </c>
      <c r="EM683" s="65" t="s">
        <v>406</v>
      </c>
      <c r="EN683" s="78">
        <v>653.36</v>
      </c>
      <c r="EO683" s="78">
        <v>731.39</v>
      </c>
      <c r="EP683" s="78">
        <v>671.95</v>
      </c>
      <c r="EQ683" s="78"/>
      <c r="ER683" s="78"/>
      <c r="ES683" s="79">
        <v>513.15</v>
      </c>
      <c r="ET683" s="65" t="s">
        <v>407</v>
      </c>
      <c r="EU683" s="68">
        <v>1.41622999575131</v>
      </c>
      <c r="EV683" s="78">
        <v>649.87</v>
      </c>
      <c r="EW683" s="78">
        <v>705.24</v>
      </c>
      <c r="EX683" s="78">
        <v>705.24</v>
      </c>
      <c r="EY683" s="78"/>
      <c r="EZ683" s="78"/>
      <c r="FA683" s="79">
        <v>382.16</v>
      </c>
      <c r="FB683" s="65" t="s">
        <v>408</v>
      </c>
      <c r="FC683" s="78">
        <v>666.21</v>
      </c>
      <c r="FD683" s="78">
        <v>702.35</v>
      </c>
      <c r="FE683" s="78">
        <v>637.57000000000005</v>
      </c>
      <c r="FF683" s="78">
        <v>608</v>
      </c>
      <c r="FG683" s="78"/>
      <c r="FH683" s="79"/>
      <c r="FI683" s="65" t="s">
        <v>409</v>
      </c>
      <c r="FJ683" s="78">
        <v>659.86</v>
      </c>
      <c r="FK683" s="78">
        <v>717.56</v>
      </c>
      <c r="FL683" s="78">
        <v>444.61</v>
      </c>
      <c r="FM683" s="78">
        <v>456.11</v>
      </c>
      <c r="FN683" s="78"/>
      <c r="FO683" s="79">
        <v>499.13</v>
      </c>
      <c r="FP683" s="65" t="s">
        <v>410</v>
      </c>
      <c r="FQ683" s="68">
        <v>0.25168629819792598</v>
      </c>
      <c r="FR683" s="78">
        <v>589.59</v>
      </c>
      <c r="FS683" s="78">
        <v>668.25</v>
      </c>
      <c r="FT683" s="78">
        <v>671.87</v>
      </c>
      <c r="FU683" s="78">
        <v>492.44</v>
      </c>
      <c r="FV683" s="78">
        <v>419.84</v>
      </c>
      <c r="FW683" s="79">
        <v>409.77</v>
      </c>
      <c r="FX683" s="65" t="s">
        <v>411</v>
      </c>
      <c r="FY683" s="78">
        <v>676.4</v>
      </c>
      <c r="FZ683" s="78">
        <v>768.92</v>
      </c>
      <c r="GA683" s="78">
        <v>682.63</v>
      </c>
      <c r="GB683" s="78">
        <v>624.88</v>
      </c>
      <c r="GC683" s="78"/>
      <c r="GD683" s="79">
        <v>576.09</v>
      </c>
      <c r="GE683" s="65" t="s">
        <v>412</v>
      </c>
      <c r="GF683" s="68">
        <v>0.238066896798</v>
      </c>
      <c r="GG683" s="78">
        <v>605.16</v>
      </c>
      <c r="GH683" s="78">
        <v>675.63</v>
      </c>
      <c r="GI683" s="78">
        <v>552.32000000000005</v>
      </c>
      <c r="GJ683" s="78">
        <v>535.65</v>
      </c>
      <c r="GK683" s="78"/>
      <c r="GL683" s="79">
        <v>429</v>
      </c>
      <c r="GM683" s="65" t="s">
        <v>413</v>
      </c>
      <c r="GN683" s="68">
        <v>0.112669708748803</v>
      </c>
      <c r="GO683" s="78">
        <v>633.65</v>
      </c>
      <c r="GP683" s="78">
        <v>722.33</v>
      </c>
      <c r="GQ683" s="78">
        <v>648.79999999999995</v>
      </c>
      <c r="GR683" s="78">
        <v>595.91</v>
      </c>
      <c r="GS683" s="78"/>
      <c r="GT683" s="79"/>
      <c r="GU683" s="65" t="s">
        <v>414</v>
      </c>
      <c r="GV683" s="68">
        <v>1</v>
      </c>
      <c r="GW683" s="78">
        <v>596.87</v>
      </c>
      <c r="GX683" s="78">
        <v>649.97</v>
      </c>
      <c r="GY683" s="78">
        <v>606</v>
      </c>
      <c r="GZ683" s="78">
        <v>490</v>
      </c>
      <c r="HA683" s="78"/>
      <c r="HB683" s="79">
        <v>563.52</v>
      </c>
      <c r="HC683" s="65" t="s">
        <v>415</v>
      </c>
      <c r="HD683" s="68">
        <v>1</v>
      </c>
      <c r="HE683" s="78">
        <v>597.41999999999996</v>
      </c>
      <c r="HF683" s="78">
        <v>682.37</v>
      </c>
      <c r="HG683" s="78">
        <v>817.29</v>
      </c>
      <c r="HH683" s="78">
        <v>435</v>
      </c>
      <c r="HI683" s="78">
        <v>428.36</v>
      </c>
      <c r="HJ683" s="79">
        <v>398.83</v>
      </c>
      <c r="HK683" s="85" t="s">
        <v>416</v>
      </c>
      <c r="HL683" s="68">
        <v>1.16144018583043</v>
      </c>
      <c r="HM683" s="78">
        <v>585.97</v>
      </c>
      <c r="HN683" s="78">
        <v>640.33000000000004</v>
      </c>
      <c r="HO683" s="78">
        <v>636.95000000000005</v>
      </c>
      <c r="HP683" s="78"/>
      <c r="HQ683" s="78"/>
      <c r="HR683" s="79"/>
    </row>
    <row r="684" spans="1:226" x14ac:dyDescent="0.25">
      <c r="A684" s="81">
        <v>40602</v>
      </c>
      <c r="B684" s="82" t="s">
        <v>387</v>
      </c>
      <c r="C684" s="83">
        <v>623.16471002352489</v>
      </c>
      <c r="D684" s="83">
        <v>692.39066529883007</v>
      </c>
      <c r="E684" s="83">
        <v>664.2113011466505</v>
      </c>
      <c r="F684" s="83">
        <v>508.2608826150252</v>
      </c>
      <c r="G684" s="83">
        <v>412.78439739413682</v>
      </c>
      <c r="H684" s="84">
        <v>470.69221385687962</v>
      </c>
      <c r="I684" s="82" t="s">
        <v>388</v>
      </c>
      <c r="J684" s="83">
        <v>636.76971631828906</v>
      </c>
      <c r="K684" s="83">
        <v>703.94441329829726</v>
      </c>
      <c r="L684" s="83">
        <v>664.42330932827929</v>
      </c>
      <c r="M684" s="83">
        <v>503.74307543389239</v>
      </c>
      <c r="N684" s="83"/>
      <c r="O684" s="84">
        <v>531.59367571787095</v>
      </c>
      <c r="P684" s="65" t="s">
        <v>389</v>
      </c>
      <c r="Q684" s="78">
        <v>583.24</v>
      </c>
      <c r="R684" s="78">
        <v>657.15</v>
      </c>
      <c r="S684" s="78">
        <v>656.38</v>
      </c>
      <c r="T684" s="78">
        <v>477</v>
      </c>
      <c r="U684" s="78"/>
      <c r="V684" s="79"/>
      <c r="W684" s="65" t="s">
        <v>390</v>
      </c>
      <c r="X684" s="78">
        <v>639.32000000000005</v>
      </c>
      <c r="Y684" s="78">
        <v>697.49</v>
      </c>
      <c r="Z684" s="78">
        <v>627.87</v>
      </c>
      <c r="AA684" s="78">
        <v>464.41</v>
      </c>
      <c r="AB684" s="78"/>
      <c r="AC684" s="79">
        <v>545.45000000000005</v>
      </c>
      <c r="AD684" s="65" t="s">
        <v>391</v>
      </c>
      <c r="AE684" s="68">
        <v>0.51129972389814904</v>
      </c>
      <c r="AF684" s="78">
        <v>619.17999999999995</v>
      </c>
      <c r="AG684" s="78">
        <v>669.8</v>
      </c>
      <c r="AH684" s="78">
        <v>601.29</v>
      </c>
      <c r="AI684" s="78"/>
      <c r="AJ684" s="78">
        <v>495.96</v>
      </c>
      <c r="AK684" s="79">
        <v>397.95</v>
      </c>
      <c r="AL684" s="69" t="s">
        <v>392</v>
      </c>
      <c r="AM684" s="70">
        <v>1</v>
      </c>
      <c r="AN684" s="78">
        <v>654.15</v>
      </c>
      <c r="AO684" s="78">
        <v>700.66</v>
      </c>
      <c r="AP684" s="78">
        <v>678.82</v>
      </c>
      <c r="AQ684" s="78">
        <v>596.66999999999996</v>
      </c>
      <c r="AR684" s="78"/>
      <c r="AS684" s="79"/>
      <c r="AT684" s="65" t="s">
        <v>393</v>
      </c>
      <c r="AU684" s="68">
        <v>4.1062702747094802E-2</v>
      </c>
      <c r="AV684" s="78">
        <v>625.04</v>
      </c>
      <c r="AW684" s="78">
        <v>683.76</v>
      </c>
      <c r="AX684" s="78">
        <v>636.47</v>
      </c>
      <c r="AY684" s="78">
        <v>337.82</v>
      </c>
      <c r="AZ684" s="78"/>
      <c r="BA684" s="79">
        <v>508.12</v>
      </c>
      <c r="BB684" s="65" t="s">
        <v>394</v>
      </c>
      <c r="BC684" s="78">
        <v>600.96</v>
      </c>
      <c r="BD684" s="78">
        <v>696.83</v>
      </c>
      <c r="BE684" s="78">
        <v>640.47</v>
      </c>
      <c r="BF684" s="78"/>
      <c r="BG684" s="78"/>
      <c r="BH684" s="79">
        <v>528.66999999999996</v>
      </c>
      <c r="BI684" s="65" t="s">
        <v>395</v>
      </c>
      <c r="BJ684" s="68">
        <v>0.134112976771632</v>
      </c>
      <c r="BK684" s="78">
        <v>713.88</v>
      </c>
      <c r="BL684" s="78">
        <v>723</v>
      </c>
      <c r="BM684" s="78">
        <v>802.8</v>
      </c>
      <c r="BN684" s="78">
        <v>474.76</v>
      </c>
      <c r="BO684" s="78"/>
      <c r="BP684" s="79"/>
      <c r="BQ684" s="65" t="s">
        <v>396</v>
      </c>
      <c r="BR684" s="68">
        <v>1</v>
      </c>
      <c r="BS684" s="78">
        <v>587.23</v>
      </c>
      <c r="BT684" s="78">
        <v>672.91</v>
      </c>
      <c r="BU684" s="78">
        <v>669.88</v>
      </c>
      <c r="BV684" s="78"/>
      <c r="BW684" s="78"/>
      <c r="BX684" s="79">
        <v>571.75</v>
      </c>
      <c r="BY684" s="65" t="s">
        <v>397</v>
      </c>
      <c r="BZ684" s="78">
        <v>666.61</v>
      </c>
      <c r="CA684" s="78">
        <v>727.94</v>
      </c>
      <c r="CB684" s="78">
        <v>628.51</v>
      </c>
      <c r="CC684" s="78">
        <v>456.87</v>
      </c>
      <c r="CD684" s="78"/>
      <c r="CE684" s="79">
        <v>543.54999999999995</v>
      </c>
      <c r="CF684" s="65" t="s">
        <v>398</v>
      </c>
      <c r="CG684" s="78">
        <v>637.58000000000004</v>
      </c>
      <c r="CH684" s="78">
        <v>725.09</v>
      </c>
      <c r="CI684" s="78">
        <v>742.74</v>
      </c>
      <c r="CJ684" s="78"/>
      <c r="CK684" s="78"/>
      <c r="CL684" s="79"/>
      <c r="CM684" s="65" t="s">
        <v>399</v>
      </c>
      <c r="CN684" s="78">
        <v>636.07000000000005</v>
      </c>
      <c r="CO684" s="78">
        <v>673.85</v>
      </c>
      <c r="CP684" s="78">
        <v>697</v>
      </c>
      <c r="CQ684" s="78">
        <v>499.41</v>
      </c>
      <c r="CR684" s="78"/>
      <c r="CS684" s="79">
        <v>635.58000000000004</v>
      </c>
      <c r="CT684" s="65" t="s">
        <v>400</v>
      </c>
      <c r="CU684" s="78">
        <v>647.91</v>
      </c>
      <c r="CV684" s="78">
        <v>752.69</v>
      </c>
      <c r="CW684" s="78">
        <v>655.79</v>
      </c>
      <c r="CX684" s="78">
        <v>523.07000000000005</v>
      </c>
      <c r="CY684" s="78"/>
      <c r="CZ684" s="79"/>
      <c r="DA684" s="82"/>
      <c r="DB684" s="68"/>
      <c r="DC684" s="78"/>
      <c r="DD684" s="78"/>
      <c r="DE684" s="78"/>
      <c r="DF684" s="78"/>
      <c r="DG684" s="78"/>
      <c r="DH684" s="79"/>
      <c r="DI684" s="65" t="s">
        <v>402</v>
      </c>
      <c r="DJ684" s="68">
        <v>3.6938534278959799E-3</v>
      </c>
      <c r="DK684" s="78">
        <v>629.11</v>
      </c>
      <c r="DL684" s="78">
        <v>702.88</v>
      </c>
      <c r="DM684" s="78">
        <v>702.88</v>
      </c>
      <c r="DN684" s="78">
        <v>434.84</v>
      </c>
      <c r="DO684" s="78"/>
      <c r="DP684" s="79">
        <v>543.11</v>
      </c>
      <c r="DQ684" s="65" t="s">
        <v>403</v>
      </c>
      <c r="DR684" s="78">
        <v>631.01</v>
      </c>
      <c r="DS684" s="78">
        <v>674.6</v>
      </c>
      <c r="DT684" s="78">
        <v>776.71</v>
      </c>
      <c r="DU684" s="78">
        <v>709.89</v>
      </c>
      <c r="DV684" s="78"/>
      <c r="DW684" s="79"/>
      <c r="DX684" s="65" t="s">
        <v>404</v>
      </c>
      <c r="DY684" s="78">
        <v>692.64</v>
      </c>
      <c r="DZ684" s="78">
        <v>737.07</v>
      </c>
      <c r="EA684" s="78">
        <v>720</v>
      </c>
      <c r="EB684" s="78">
        <v>524.62</v>
      </c>
      <c r="EC684" s="78"/>
      <c r="ED684" s="79">
        <v>533.41999999999996</v>
      </c>
      <c r="EE684" s="65" t="s">
        <v>405</v>
      </c>
      <c r="EF684" s="68">
        <v>0.28962001853568098</v>
      </c>
      <c r="EG684" s="78">
        <v>636.01</v>
      </c>
      <c r="EH684" s="78">
        <v>697.94</v>
      </c>
      <c r="EI684" s="78">
        <v>661.74</v>
      </c>
      <c r="EJ684" s="78"/>
      <c r="EK684" s="78">
        <v>448.73</v>
      </c>
      <c r="EL684" s="79">
        <v>384.35</v>
      </c>
      <c r="EM684" s="65" t="s">
        <v>406</v>
      </c>
      <c r="EN684" s="78">
        <v>642.26</v>
      </c>
      <c r="EO684" s="78">
        <v>688.6</v>
      </c>
      <c r="EP684" s="78">
        <v>647.21</v>
      </c>
      <c r="EQ684" s="78"/>
      <c r="ER684" s="78"/>
      <c r="ES684" s="79">
        <v>513.15</v>
      </c>
      <c r="ET684" s="65" t="s">
        <v>407</v>
      </c>
      <c r="EU684" s="68">
        <v>1.4194464158978</v>
      </c>
      <c r="EV684" s="78">
        <v>630.39</v>
      </c>
      <c r="EW684" s="78">
        <v>697.53</v>
      </c>
      <c r="EX684" s="78">
        <v>697.53</v>
      </c>
      <c r="EY684" s="78"/>
      <c r="EZ684" s="78"/>
      <c r="FA684" s="79">
        <v>383.02</v>
      </c>
      <c r="FB684" s="65" t="s">
        <v>408</v>
      </c>
      <c r="FC684" s="78">
        <v>666.21</v>
      </c>
      <c r="FD684" s="78">
        <v>702.35</v>
      </c>
      <c r="FE684" s="78">
        <v>637.57000000000005</v>
      </c>
      <c r="FF684" s="78">
        <v>608</v>
      </c>
      <c r="FG684" s="78"/>
      <c r="FH684" s="79"/>
      <c r="FI684" s="65" t="s">
        <v>409</v>
      </c>
      <c r="FJ684" s="78">
        <v>648.1</v>
      </c>
      <c r="FK684" s="78">
        <v>699.91</v>
      </c>
      <c r="FL684" s="78">
        <v>421.92</v>
      </c>
      <c r="FM684" s="78">
        <v>445.11</v>
      </c>
      <c r="FN684" s="78"/>
      <c r="FO684" s="79">
        <v>496.61</v>
      </c>
      <c r="FP684" s="65" t="s">
        <v>410</v>
      </c>
      <c r="FQ684" s="68">
        <v>0.25285728734702101</v>
      </c>
      <c r="FR684" s="78">
        <v>574.91999999999996</v>
      </c>
      <c r="FS684" s="78">
        <v>651.07000000000005</v>
      </c>
      <c r="FT684" s="78">
        <v>655.74</v>
      </c>
      <c r="FU684" s="78">
        <v>486.88</v>
      </c>
      <c r="FV684" s="78">
        <v>412.03</v>
      </c>
      <c r="FW684" s="79">
        <v>415.53</v>
      </c>
      <c r="FX684" s="65" t="s">
        <v>411</v>
      </c>
      <c r="FY684" s="78">
        <v>647.94000000000005</v>
      </c>
      <c r="FZ684" s="78">
        <v>746.16</v>
      </c>
      <c r="GA684" s="78">
        <v>665.82</v>
      </c>
      <c r="GB684" s="78">
        <v>603.45000000000005</v>
      </c>
      <c r="GC684" s="78"/>
      <c r="GD684" s="79">
        <v>576.09</v>
      </c>
      <c r="GE684" s="65" t="s">
        <v>412</v>
      </c>
      <c r="GF684" s="68">
        <v>0.237772546781749</v>
      </c>
      <c r="GG684" s="78">
        <v>593.95000000000005</v>
      </c>
      <c r="GH684" s="78">
        <v>667.49</v>
      </c>
      <c r="GI684" s="78">
        <v>551.63</v>
      </c>
      <c r="GJ684" s="78">
        <v>524.76</v>
      </c>
      <c r="GK684" s="78"/>
      <c r="GL684" s="79">
        <v>427.52</v>
      </c>
      <c r="GM684" s="65" t="s">
        <v>413</v>
      </c>
      <c r="GN684" s="68">
        <v>0.114357596203328</v>
      </c>
      <c r="GO684" s="78">
        <v>629.41999999999996</v>
      </c>
      <c r="GP684" s="78">
        <v>714.85</v>
      </c>
      <c r="GQ684" s="78">
        <v>635.1</v>
      </c>
      <c r="GR684" s="78">
        <v>579.91</v>
      </c>
      <c r="GS684" s="78"/>
      <c r="GT684" s="79"/>
      <c r="GU684" s="65" t="s">
        <v>414</v>
      </c>
      <c r="GV684" s="68">
        <v>1</v>
      </c>
      <c r="GW684" s="78">
        <v>596.87</v>
      </c>
      <c r="GX684" s="78">
        <v>649.97</v>
      </c>
      <c r="GY684" s="78">
        <v>606</v>
      </c>
      <c r="GZ684" s="78">
        <v>443</v>
      </c>
      <c r="HA684" s="78"/>
      <c r="HB684" s="79">
        <v>568.49</v>
      </c>
      <c r="HC684" s="65" t="s">
        <v>415</v>
      </c>
      <c r="HD684" s="68">
        <v>1</v>
      </c>
      <c r="HE684" s="78">
        <v>595.75</v>
      </c>
      <c r="HF684" s="78">
        <v>667.37</v>
      </c>
      <c r="HG684" s="78">
        <v>712.29</v>
      </c>
      <c r="HH684" s="78">
        <v>425</v>
      </c>
      <c r="HI684" s="78">
        <v>418.36</v>
      </c>
      <c r="HJ684" s="79">
        <v>398.83</v>
      </c>
      <c r="HK684" s="85" t="s">
        <v>416</v>
      </c>
      <c r="HL684" s="68">
        <v>1.17260787992495</v>
      </c>
      <c r="HM684" s="78">
        <v>576.38</v>
      </c>
      <c r="HN684" s="78">
        <v>628.48</v>
      </c>
      <c r="HO684" s="78">
        <v>619.27</v>
      </c>
      <c r="HP684" s="78"/>
      <c r="HQ684" s="78"/>
      <c r="HR684" s="79"/>
    </row>
    <row r="685" spans="1:226" x14ac:dyDescent="0.25">
      <c r="A685" s="81">
        <v>40595</v>
      </c>
      <c r="B685" s="82" t="s">
        <v>387</v>
      </c>
      <c r="C685" s="83">
        <v>602.47109979652714</v>
      </c>
      <c r="D685" s="83">
        <v>673.99307498405858</v>
      </c>
      <c r="E685" s="83">
        <v>645.64566112822229</v>
      </c>
      <c r="F685" s="83">
        <v>486.22801722201859</v>
      </c>
      <c r="G685" s="83">
        <v>398.2609725453699</v>
      </c>
      <c r="H685" s="84">
        <v>471.97514374028759</v>
      </c>
      <c r="I685" s="82" t="s">
        <v>388</v>
      </c>
      <c r="J685" s="83">
        <v>611.76759587508218</v>
      </c>
      <c r="K685" s="83">
        <v>683.7961341618402</v>
      </c>
      <c r="L685" s="83">
        <v>646.33226046851678</v>
      </c>
      <c r="M685" s="83">
        <v>482.87166372697254</v>
      </c>
      <c r="N685" s="83"/>
      <c r="O685" s="84">
        <v>531.07258919952619</v>
      </c>
      <c r="P685" s="65" t="s">
        <v>389</v>
      </c>
      <c r="Q685" s="78">
        <v>557.41</v>
      </c>
      <c r="R685" s="78">
        <v>637.15</v>
      </c>
      <c r="S685" s="78">
        <v>633.49</v>
      </c>
      <c r="T685" s="78">
        <v>457</v>
      </c>
      <c r="U685" s="78"/>
      <c r="V685" s="79"/>
      <c r="W685" s="65" t="s">
        <v>390</v>
      </c>
      <c r="X685" s="78">
        <v>616.35</v>
      </c>
      <c r="Y685" s="78">
        <v>669.23</v>
      </c>
      <c r="Z685" s="78">
        <v>627.87</v>
      </c>
      <c r="AA685" s="78">
        <v>431.89</v>
      </c>
      <c r="AB685" s="78"/>
      <c r="AC685" s="79">
        <v>545.45000000000005</v>
      </c>
      <c r="AD685" s="65" t="s">
        <v>391</v>
      </c>
      <c r="AE685" s="68">
        <v>0.51129972389814904</v>
      </c>
      <c r="AF685" s="78">
        <v>592.6</v>
      </c>
      <c r="AG685" s="78">
        <v>652.41999999999996</v>
      </c>
      <c r="AH685" s="78">
        <v>640.15</v>
      </c>
      <c r="AI685" s="78"/>
      <c r="AJ685" s="78">
        <v>472.95</v>
      </c>
      <c r="AK685" s="79">
        <v>397.95</v>
      </c>
      <c r="AL685" s="69" t="s">
        <v>392</v>
      </c>
      <c r="AM685" s="70">
        <v>1</v>
      </c>
      <c r="AN685" s="78">
        <v>654.14</v>
      </c>
      <c r="AO685" s="78">
        <v>693.16</v>
      </c>
      <c r="AP685" s="78">
        <v>654.92999999999995</v>
      </c>
      <c r="AQ685" s="78">
        <v>584.12</v>
      </c>
      <c r="AR685" s="78"/>
      <c r="AS685" s="79"/>
      <c r="AT685" s="65" t="s">
        <v>393</v>
      </c>
      <c r="AU685" s="68">
        <v>4.0886417532095799E-2</v>
      </c>
      <c r="AV685" s="78">
        <v>607.91</v>
      </c>
      <c r="AW685" s="78">
        <v>671.35</v>
      </c>
      <c r="AX685" s="78">
        <v>606.91999999999996</v>
      </c>
      <c r="AY685" s="78">
        <v>332.86</v>
      </c>
      <c r="AZ685" s="78"/>
      <c r="BA685" s="79">
        <v>508.25</v>
      </c>
      <c r="BB685" s="65" t="s">
        <v>394</v>
      </c>
      <c r="BC685" s="78">
        <v>567.35</v>
      </c>
      <c r="BD685" s="78">
        <v>672.46</v>
      </c>
      <c r="BE685" s="78">
        <v>629.98</v>
      </c>
      <c r="BF685" s="78"/>
      <c r="BG685" s="78"/>
      <c r="BH685" s="79">
        <v>527.66</v>
      </c>
      <c r="BI685" s="65" t="s">
        <v>395</v>
      </c>
      <c r="BJ685" s="68">
        <v>0.13413276461041099</v>
      </c>
      <c r="BK685" s="78">
        <v>681.8</v>
      </c>
      <c r="BL685" s="78">
        <v>705.94</v>
      </c>
      <c r="BM685" s="78">
        <v>773.62</v>
      </c>
      <c r="BN685" s="78">
        <v>465.44</v>
      </c>
      <c r="BO685" s="78"/>
      <c r="BP685" s="79"/>
      <c r="BQ685" s="65" t="s">
        <v>396</v>
      </c>
      <c r="BR685" s="68">
        <v>1</v>
      </c>
      <c r="BS685" s="78">
        <v>588.05999999999995</v>
      </c>
      <c r="BT685" s="78">
        <v>672.91</v>
      </c>
      <c r="BU685" s="78">
        <v>661.55</v>
      </c>
      <c r="BV685" s="78"/>
      <c r="BW685" s="78"/>
      <c r="BX685" s="79">
        <v>571.75</v>
      </c>
      <c r="BY685" s="65" t="s">
        <v>397</v>
      </c>
      <c r="BZ685" s="78">
        <v>647.96</v>
      </c>
      <c r="CA685" s="78">
        <v>712.66</v>
      </c>
      <c r="CB685" s="78">
        <v>613.69000000000005</v>
      </c>
      <c r="CC685" s="78">
        <v>450.44</v>
      </c>
      <c r="CD685" s="78"/>
      <c r="CE685" s="79">
        <v>543.54999999999995</v>
      </c>
      <c r="CF685" s="65" t="s">
        <v>398</v>
      </c>
      <c r="CG685" s="78">
        <v>629.45000000000005</v>
      </c>
      <c r="CH685" s="78">
        <v>718.58</v>
      </c>
      <c r="CI685" s="78">
        <v>702.34</v>
      </c>
      <c r="CJ685" s="78"/>
      <c r="CK685" s="78"/>
      <c r="CL685" s="79"/>
      <c r="CM685" s="65" t="s">
        <v>399</v>
      </c>
      <c r="CN685" s="78">
        <v>613.41</v>
      </c>
      <c r="CO685" s="78">
        <v>657.3</v>
      </c>
      <c r="CP685" s="78">
        <v>661.38</v>
      </c>
      <c r="CQ685" s="78">
        <v>463.68</v>
      </c>
      <c r="CR685" s="78"/>
      <c r="CS685" s="79">
        <v>629.4</v>
      </c>
      <c r="CT685" s="65" t="s">
        <v>400</v>
      </c>
      <c r="CU685" s="78">
        <v>634.41999999999996</v>
      </c>
      <c r="CV685" s="78">
        <v>743.89</v>
      </c>
      <c r="CW685" s="78">
        <v>646.16999999999996</v>
      </c>
      <c r="CX685" s="78">
        <v>498.88</v>
      </c>
      <c r="CY685" s="78"/>
      <c r="CZ685" s="79"/>
      <c r="DA685" s="82"/>
      <c r="DB685" s="68"/>
      <c r="DC685" s="78"/>
      <c r="DD685" s="78"/>
      <c r="DE685" s="78"/>
      <c r="DF685" s="78"/>
      <c r="DG685" s="78"/>
      <c r="DH685" s="79"/>
      <c r="DI685" s="65" t="s">
        <v>402</v>
      </c>
      <c r="DJ685" s="68">
        <v>3.6899007416700499E-3</v>
      </c>
      <c r="DK685" s="78">
        <v>613.95000000000005</v>
      </c>
      <c r="DL685" s="78">
        <v>697.61</v>
      </c>
      <c r="DM685" s="78">
        <v>697.61</v>
      </c>
      <c r="DN685" s="78">
        <v>453.08</v>
      </c>
      <c r="DO685" s="78"/>
      <c r="DP685" s="79">
        <v>541.66</v>
      </c>
      <c r="DQ685" s="65" t="s">
        <v>403</v>
      </c>
      <c r="DR685" s="78">
        <v>614.49</v>
      </c>
      <c r="DS685" s="78">
        <v>646.5</v>
      </c>
      <c r="DT685" s="78">
        <v>756.81</v>
      </c>
      <c r="DU685" s="78">
        <v>678.22</v>
      </c>
      <c r="DV685" s="78"/>
      <c r="DW685" s="79"/>
      <c r="DX685" s="65" t="s">
        <v>404</v>
      </c>
      <c r="DY685" s="78">
        <v>664.87</v>
      </c>
      <c r="DZ685" s="78">
        <v>708.69</v>
      </c>
      <c r="EA685" s="78">
        <v>695.85</v>
      </c>
      <c r="EB685" s="78">
        <v>484.66</v>
      </c>
      <c r="EC685" s="78"/>
      <c r="ED685" s="79">
        <v>533.23</v>
      </c>
      <c r="EE685" s="65" t="s">
        <v>405</v>
      </c>
      <c r="EF685" s="68">
        <v>0.28962001853568098</v>
      </c>
      <c r="EG685" s="78">
        <v>612.32000000000005</v>
      </c>
      <c r="EH685" s="78">
        <v>679.33</v>
      </c>
      <c r="EI685" s="78">
        <v>640.44000000000005</v>
      </c>
      <c r="EJ685" s="78"/>
      <c r="EK685" s="78">
        <v>427.57</v>
      </c>
      <c r="EL685" s="79">
        <v>392.41</v>
      </c>
      <c r="EM685" s="65" t="s">
        <v>406</v>
      </c>
      <c r="EN685" s="78">
        <v>627.80999999999995</v>
      </c>
      <c r="EO685" s="78">
        <v>688.6</v>
      </c>
      <c r="EP685" s="78">
        <v>628.27</v>
      </c>
      <c r="EQ685" s="78"/>
      <c r="ER685" s="78"/>
      <c r="ES685" s="79">
        <v>519.34</v>
      </c>
      <c r="ET685" s="65" t="s">
        <v>407</v>
      </c>
      <c r="EU685" s="68">
        <v>1.42025280499929</v>
      </c>
      <c r="EV685" s="78">
        <v>613.29</v>
      </c>
      <c r="EW685" s="78">
        <v>681.62</v>
      </c>
      <c r="EX685" s="78">
        <v>681.62</v>
      </c>
      <c r="EY685" s="78"/>
      <c r="EZ685" s="78"/>
      <c r="FA685" s="79">
        <v>383.24</v>
      </c>
      <c r="FB685" s="65" t="s">
        <v>408</v>
      </c>
      <c r="FC685" s="78">
        <v>640.79</v>
      </c>
      <c r="FD685" s="78">
        <v>643.02</v>
      </c>
      <c r="FE685" s="78">
        <v>561.29999999999995</v>
      </c>
      <c r="FF685" s="78">
        <v>554</v>
      </c>
      <c r="FG685" s="78"/>
      <c r="FH685" s="79"/>
      <c r="FI685" s="65" t="s">
        <v>409</v>
      </c>
      <c r="FJ685" s="78">
        <v>623.73</v>
      </c>
      <c r="FK685" s="78">
        <v>678.06</v>
      </c>
      <c r="FL685" s="78">
        <v>410.16</v>
      </c>
      <c r="FM685" s="78">
        <v>426.11</v>
      </c>
      <c r="FN685" s="78"/>
      <c r="FO685" s="79">
        <v>497.45</v>
      </c>
      <c r="FP685" s="65" t="s">
        <v>410</v>
      </c>
      <c r="FQ685" s="68">
        <v>0.25460192988262798</v>
      </c>
      <c r="FR685" s="78">
        <v>563.1</v>
      </c>
      <c r="FS685" s="78">
        <v>628.32000000000005</v>
      </c>
      <c r="FT685" s="78">
        <v>623.17999999999995</v>
      </c>
      <c r="FU685" s="78">
        <v>476.52</v>
      </c>
      <c r="FV685" s="78">
        <v>397.71</v>
      </c>
      <c r="FW685" s="79">
        <v>419.33</v>
      </c>
      <c r="FX685" s="65" t="s">
        <v>411</v>
      </c>
      <c r="FY685" s="78">
        <v>634.12</v>
      </c>
      <c r="FZ685" s="78">
        <v>737.22</v>
      </c>
      <c r="GA685" s="78">
        <v>656.08</v>
      </c>
      <c r="GB685" s="78">
        <v>585.59</v>
      </c>
      <c r="GC685" s="78"/>
      <c r="GD685" s="79">
        <v>576.9</v>
      </c>
      <c r="GE685" s="65" t="s">
        <v>412</v>
      </c>
      <c r="GF685" s="68">
        <v>0.236250236250236</v>
      </c>
      <c r="GG685" s="78">
        <v>573.61</v>
      </c>
      <c r="GH685" s="78">
        <v>651.02</v>
      </c>
      <c r="GI685" s="78">
        <v>533.92999999999995</v>
      </c>
      <c r="GJ685" s="78">
        <v>522.59</v>
      </c>
      <c r="GK685" s="78"/>
      <c r="GL685" s="79">
        <v>424.78</v>
      </c>
      <c r="GM685" s="65" t="s">
        <v>413</v>
      </c>
      <c r="GN685" s="68">
        <v>0.114129194247889</v>
      </c>
      <c r="GO685" s="78">
        <v>587.08000000000004</v>
      </c>
      <c r="GP685" s="78">
        <v>676.9</v>
      </c>
      <c r="GQ685" s="78">
        <v>605.34</v>
      </c>
      <c r="GR685" s="78">
        <v>533.66999999999996</v>
      </c>
      <c r="GS685" s="78"/>
      <c r="GT685" s="79"/>
      <c r="GU685" s="65" t="s">
        <v>414</v>
      </c>
      <c r="GV685" s="68">
        <v>1</v>
      </c>
      <c r="GW685" s="78">
        <v>578.92999999999995</v>
      </c>
      <c r="GX685" s="78">
        <v>629.26</v>
      </c>
      <c r="GY685" s="78">
        <v>583.35</v>
      </c>
      <c r="GZ685" s="78">
        <v>443</v>
      </c>
      <c r="HA685" s="78"/>
      <c r="HB685" s="79">
        <v>568.49</v>
      </c>
      <c r="HC685" s="65" t="s">
        <v>415</v>
      </c>
      <c r="HD685" s="68">
        <v>1</v>
      </c>
      <c r="HE685" s="78">
        <v>597.41999999999996</v>
      </c>
      <c r="HF685" s="78">
        <v>666.54</v>
      </c>
      <c r="HG685" s="78">
        <v>712.29</v>
      </c>
      <c r="HH685" s="78">
        <v>405</v>
      </c>
      <c r="HI685" s="78">
        <v>398.36</v>
      </c>
      <c r="HJ685" s="79">
        <v>399.67</v>
      </c>
      <c r="HK685" s="85" t="s">
        <v>416</v>
      </c>
      <c r="HL685" s="68">
        <v>1.1869436201780399</v>
      </c>
      <c r="HM685" s="78">
        <v>575.45000000000005</v>
      </c>
      <c r="HN685" s="78">
        <v>626.11</v>
      </c>
      <c r="HO685" s="78">
        <v>609.22</v>
      </c>
      <c r="HP685" s="78"/>
      <c r="HQ685" s="78"/>
      <c r="HR685" s="79"/>
    </row>
    <row r="686" spans="1:226" x14ac:dyDescent="0.25">
      <c r="A686" s="81">
        <v>40588</v>
      </c>
      <c r="B686" s="82" t="s">
        <v>387</v>
      </c>
      <c r="C686" s="83">
        <v>601.09954331651807</v>
      </c>
      <c r="D686" s="83">
        <v>671.37046467143739</v>
      </c>
      <c r="E686" s="83">
        <v>633.81397655504509</v>
      </c>
      <c r="F686" s="83">
        <v>477.4999762808024</v>
      </c>
      <c r="G686" s="83">
        <v>396.38187063750581</v>
      </c>
      <c r="H686" s="84">
        <v>471.79575365358653</v>
      </c>
      <c r="I686" s="82" t="s">
        <v>388</v>
      </c>
      <c r="J686" s="83">
        <v>610.01348242815561</v>
      </c>
      <c r="K686" s="83">
        <v>681.51349528363494</v>
      </c>
      <c r="L686" s="83">
        <v>634.39957737230998</v>
      </c>
      <c r="M686" s="83">
        <v>474.02009500979665</v>
      </c>
      <c r="N686" s="83"/>
      <c r="O686" s="84">
        <v>531.01883539827418</v>
      </c>
      <c r="P686" s="65" t="s">
        <v>389</v>
      </c>
      <c r="Q686" s="78">
        <v>554.91</v>
      </c>
      <c r="R686" s="78">
        <v>630.49</v>
      </c>
      <c r="S686" s="78">
        <v>621.77</v>
      </c>
      <c r="T686" s="78">
        <v>437</v>
      </c>
      <c r="U686" s="78"/>
      <c r="V686" s="79"/>
      <c r="W686" s="65" t="s">
        <v>390</v>
      </c>
      <c r="X686" s="78">
        <v>625.11</v>
      </c>
      <c r="Y686" s="78">
        <v>678.9</v>
      </c>
      <c r="Z686" s="78">
        <v>606.14</v>
      </c>
      <c r="AA686" s="78">
        <v>409.07</v>
      </c>
      <c r="AB686" s="78"/>
      <c r="AC686" s="79">
        <v>542.15</v>
      </c>
      <c r="AD686" s="65" t="s">
        <v>391</v>
      </c>
      <c r="AE686" s="68">
        <v>0.51129972389814904</v>
      </c>
      <c r="AF686" s="78">
        <v>580.84</v>
      </c>
      <c r="AG686" s="78">
        <v>639.64</v>
      </c>
      <c r="AH686" s="78">
        <v>627.36</v>
      </c>
      <c r="AI686" s="78"/>
      <c r="AJ686" s="78">
        <v>437.16</v>
      </c>
      <c r="AK686" s="79">
        <v>381.37</v>
      </c>
      <c r="AL686" s="69" t="s">
        <v>392</v>
      </c>
      <c r="AM686" s="70">
        <v>1</v>
      </c>
      <c r="AN686" s="78">
        <v>657.3</v>
      </c>
      <c r="AO686" s="78">
        <v>693.16</v>
      </c>
      <c r="AP686" s="78">
        <v>654.92999999999995</v>
      </c>
      <c r="AQ686" s="78">
        <v>584.12</v>
      </c>
      <c r="AR686" s="78"/>
      <c r="AS686" s="79"/>
      <c r="AT686" s="65" t="s">
        <v>393</v>
      </c>
      <c r="AU686" s="68">
        <v>4.1262636682483998E-2</v>
      </c>
      <c r="AV686" s="78">
        <v>616.57000000000005</v>
      </c>
      <c r="AW686" s="78">
        <v>674.95</v>
      </c>
      <c r="AX686" s="78">
        <v>604.12</v>
      </c>
      <c r="AY686" s="78">
        <v>334.85</v>
      </c>
      <c r="AZ686" s="78"/>
      <c r="BA686" s="79">
        <v>516.57000000000005</v>
      </c>
      <c r="BB686" s="65" t="s">
        <v>394</v>
      </c>
      <c r="BC686" s="78">
        <v>577.42999999999995</v>
      </c>
      <c r="BD686" s="78">
        <v>688.42</v>
      </c>
      <c r="BE686" s="78">
        <v>618.39</v>
      </c>
      <c r="BF686" s="78"/>
      <c r="BG686" s="78"/>
      <c r="BH686" s="79">
        <v>528.66999999999996</v>
      </c>
      <c r="BI686" s="65" t="s">
        <v>395</v>
      </c>
      <c r="BJ686" s="68">
        <v>0.13410578264134701</v>
      </c>
      <c r="BK686" s="78">
        <v>663.42</v>
      </c>
      <c r="BL686" s="78">
        <v>692.92</v>
      </c>
      <c r="BM686" s="78">
        <v>760.59</v>
      </c>
      <c r="BN686" s="78">
        <v>451.94</v>
      </c>
      <c r="BO686" s="78"/>
      <c r="BP686" s="79"/>
      <c r="BQ686" s="65" t="s">
        <v>396</v>
      </c>
      <c r="BR686" s="68">
        <v>1</v>
      </c>
      <c r="BS686" s="78">
        <v>580.55999999999995</v>
      </c>
      <c r="BT686" s="78">
        <v>656.25</v>
      </c>
      <c r="BU686" s="78">
        <v>647.38</v>
      </c>
      <c r="BV686" s="78"/>
      <c r="BW686" s="78"/>
      <c r="BX686" s="79">
        <v>571.75</v>
      </c>
      <c r="BY686" s="65" t="s">
        <v>397</v>
      </c>
      <c r="BZ686" s="78">
        <v>634.66999999999996</v>
      </c>
      <c r="CA686" s="78">
        <v>702.05</v>
      </c>
      <c r="CB686" s="78">
        <v>603.73</v>
      </c>
      <c r="CC686" s="78">
        <v>454.55</v>
      </c>
      <c r="CD686" s="78"/>
      <c r="CE686" s="79">
        <v>543.54999999999995</v>
      </c>
      <c r="CF686" s="65" t="s">
        <v>398</v>
      </c>
      <c r="CG686" s="78">
        <v>619.69000000000005</v>
      </c>
      <c r="CH686" s="78">
        <v>709.64</v>
      </c>
      <c r="CI686" s="78">
        <v>673.72</v>
      </c>
      <c r="CJ686" s="78"/>
      <c r="CK686" s="78"/>
      <c r="CL686" s="79"/>
      <c r="CM686" s="65" t="s">
        <v>399</v>
      </c>
      <c r="CN686" s="78">
        <v>607.55999999999995</v>
      </c>
      <c r="CO686" s="78">
        <v>649.77</v>
      </c>
      <c r="CP686" s="78">
        <v>654.52</v>
      </c>
      <c r="CQ686" s="78">
        <v>449.19</v>
      </c>
      <c r="CR686" s="78"/>
      <c r="CS686" s="79">
        <v>628.73</v>
      </c>
      <c r="CT686" s="65" t="s">
        <v>400</v>
      </c>
      <c r="CU686" s="78">
        <v>627.39</v>
      </c>
      <c r="CV686" s="78">
        <v>735.16</v>
      </c>
      <c r="CW686" s="78">
        <v>636.65</v>
      </c>
      <c r="CX686" s="78">
        <v>479.15</v>
      </c>
      <c r="CY686" s="78"/>
      <c r="CZ686" s="79"/>
      <c r="DA686" s="82"/>
      <c r="DB686" s="68"/>
      <c r="DC686" s="78"/>
      <c r="DD686" s="78"/>
      <c r="DE686" s="78"/>
      <c r="DF686" s="78"/>
      <c r="DG686" s="78"/>
      <c r="DH686" s="79"/>
      <c r="DI686" s="65" t="s">
        <v>402</v>
      </c>
      <c r="DJ686" s="68">
        <v>3.6717459151826698E-3</v>
      </c>
      <c r="DK686" s="78">
        <v>615.03</v>
      </c>
      <c r="DL686" s="78">
        <v>683.07</v>
      </c>
      <c r="DM686" s="78">
        <v>683.07</v>
      </c>
      <c r="DN686" s="78">
        <v>445.29</v>
      </c>
      <c r="DO686" s="78"/>
      <c r="DP686" s="79">
        <v>536.28</v>
      </c>
      <c r="DQ686" s="65" t="s">
        <v>403</v>
      </c>
      <c r="DR686" s="78">
        <v>614.49</v>
      </c>
      <c r="DS686" s="78">
        <v>646.5</v>
      </c>
      <c r="DT686" s="78">
        <v>746.48</v>
      </c>
      <c r="DU686" s="78">
        <v>663.04</v>
      </c>
      <c r="DV686" s="78"/>
      <c r="DW686" s="79"/>
      <c r="DX686" s="65" t="s">
        <v>404</v>
      </c>
      <c r="DY686" s="78">
        <v>657.71</v>
      </c>
      <c r="DZ686" s="78">
        <v>700.07</v>
      </c>
      <c r="EA686" s="78">
        <v>680.93</v>
      </c>
      <c r="EB686" s="78">
        <v>471.64</v>
      </c>
      <c r="EC686" s="78"/>
      <c r="ED686" s="79">
        <v>533.63</v>
      </c>
      <c r="EE686" s="65" t="s">
        <v>405</v>
      </c>
      <c r="EF686" s="68">
        <v>0.28962001853568098</v>
      </c>
      <c r="EG686" s="78">
        <v>609.78</v>
      </c>
      <c r="EH686" s="78">
        <v>673.44</v>
      </c>
      <c r="EI686" s="78">
        <v>633.25</v>
      </c>
      <c r="EJ686" s="78"/>
      <c r="EK686" s="78">
        <v>409.36</v>
      </c>
      <c r="EL686" s="79">
        <v>398.51</v>
      </c>
      <c r="EM686" s="65" t="s">
        <v>406</v>
      </c>
      <c r="EN686" s="78">
        <v>612.83000000000004</v>
      </c>
      <c r="EO686" s="78">
        <v>674.18</v>
      </c>
      <c r="EP686" s="78">
        <v>606.92999999999995</v>
      </c>
      <c r="EQ686" s="78"/>
      <c r="ER686" s="78"/>
      <c r="ES686" s="79">
        <v>501.7</v>
      </c>
      <c r="ET686" s="65" t="s">
        <v>407</v>
      </c>
      <c r="EU686" s="68">
        <v>1.4168319637291</v>
      </c>
      <c r="EV686" s="78">
        <v>604.85</v>
      </c>
      <c r="EW686" s="78">
        <v>663.73</v>
      </c>
      <c r="EX686" s="78">
        <v>663.73</v>
      </c>
      <c r="EY686" s="78"/>
      <c r="EZ686" s="78"/>
      <c r="FA686" s="79">
        <v>382.32</v>
      </c>
      <c r="FB686" s="65" t="s">
        <v>408</v>
      </c>
      <c r="FC686" s="78">
        <v>640.79</v>
      </c>
      <c r="FD686" s="78">
        <v>643.02</v>
      </c>
      <c r="FE686" s="78">
        <v>561.29999999999995</v>
      </c>
      <c r="FF686" s="78">
        <v>554</v>
      </c>
      <c r="FG686" s="78"/>
      <c r="FH686" s="79"/>
      <c r="FI686" s="65" t="s">
        <v>409</v>
      </c>
      <c r="FJ686" s="78">
        <v>610.28</v>
      </c>
      <c r="FK686" s="78">
        <v>673.86</v>
      </c>
      <c r="FL686" s="78">
        <v>401.75</v>
      </c>
      <c r="FM686" s="78">
        <v>405.11</v>
      </c>
      <c r="FN686" s="78"/>
      <c r="FO686" s="79">
        <v>494.09</v>
      </c>
      <c r="FP686" s="65" t="s">
        <v>410</v>
      </c>
      <c r="FQ686" s="68">
        <v>0.25357541332792399</v>
      </c>
      <c r="FR686" s="78">
        <v>563.63</v>
      </c>
      <c r="FS686" s="78">
        <v>625.38</v>
      </c>
      <c r="FT686" s="78">
        <v>608.20000000000005</v>
      </c>
      <c r="FU686" s="78">
        <v>467.86</v>
      </c>
      <c r="FV686" s="78">
        <v>396.11</v>
      </c>
      <c r="FW686" s="79">
        <v>422.06</v>
      </c>
      <c r="FX686" s="65" t="s">
        <v>411</v>
      </c>
      <c r="FY686" s="78">
        <v>626.80999999999995</v>
      </c>
      <c r="FZ686" s="78">
        <v>728.27</v>
      </c>
      <c r="GA686" s="78">
        <v>649</v>
      </c>
      <c r="GB686" s="78">
        <v>578.9</v>
      </c>
      <c r="GC686" s="78"/>
      <c r="GD686" s="79">
        <v>576.09</v>
      </c>
      <c r="GE686" s="65" t="s">
        <v>412</v>
      </c>
      <c r="GF686" s="68">
        <v>0.23534949399858801</v>
      </c>
      <c r="GG686" s="78">
        <v>571.42999999999995</v>
      </c>
      <c r="GH686" s="78">
        <v>634.49</v>
      </c>
      <c r="GI686" s="78">
        <v>517.77</v>
      </c>
      <c r="GJ686" s="78">
        <v>511.18</v>
      </c>
      <c r="GK686" s="78"/>
      <c r="GL686" s="79">
        <v>420.57</v>
      </c>
      <c r="GM686" s="65" t="s">
        <v>413</v>
      </c>
      <c r="GN686" s="68">
        <v>0.114204792033074</v>
      </c>
      <c r="GO686" s="78">
        <v>587.47</v>
      </c>
      <c r="GP686" s="78">
        <v>686.49</v>
      </c>
      <c r="GQ686" s="78">
        <v>606.47</v>
      </c>
      <c r="GR686" s="78">
        <v>526.49</v>
      </c>
      <c r="GS686" s="78"/>
      <c r="GT686" s="79"/>
      <c r="GU686" s="65" t="s">
        <v>414</v>
      </c>
      <c r="GV686" s="68">
        <v>1</v>
      </c>
      <c r="GW686" s="78">
        <v>578.92999999999995</v>
      </c>
      <c r="GX686" s="78">
        <v>629.26</v>
      </c>
      <c r="GY686" s="78">
        <v>583.35</v>
      </c>
      <c r="GZ686" s="78">
        <v>443</v>
      </c>
      <c r="HA686" s="78"/>
      <c r="HB686" s="79">
        <v>594.37</v>
      </c>
      <c r="HC686" s="65" t="s">
        <v>415</v>
      </c>
      <c r="HD686" s="68">
        <v>1</v>
      </c>
      <c r="HE686" s="78">
        <v>595.75</v>
      </c>
      <c r="HF686" s="78">
        <v>668.2</v>
      </c>
      <c r="HG686" s="78">
        <v>712.29</v>
      </c>
      <c r="HH686" s="78">
        <v>405</v>
      </c>
      <c r="HI686" s="78">
        <v>398.36</v>
      </c>
      <c r="HJ686" s="79">
        <v>399.67</v>
      </c>
      <c r="HK686" s="85" t="s">
        <v>416</v>
      </c>
      <c r="HL686" s="68">
        <v>1.19047619047619</v>
      </c>
      <c r="HM686" s="78">
        <v>575.25</v>
      </c>
      <c r="HN686" s="78">
        <v>624.74</v>
      </c>
      <c r="HO686" s="78">
        <v>603.54999999999995</v>
      </c>
      <c r="HP686" s="78"/>
      <c r="HQ686" s="78"/>
      <c r="HR686" s="79"/>
    </row>
    <row r="687" spans="1:226" x14ac:dyDescent="0.25">
      <c r="A687" s="81">
        <v>40581</v>
      </c>
      <c r="B687" s="82" t="s">
        <v>387</v>
      </c>
      <c r="C687" s="83">
        <v>596.33799148798425</v>
      </c>
      <c r="D687" s="83">
        <v>663.48707569726878</v>
      </c>
      <c r="E687" s="83">
        <v>627.86189450095696</v>
      </c>
      <c r="F687" s="83">
        <v>467.40090544144721</v>
      </c>
      <c r="G687" s="83">
        <v>402.54449976733366</v>
      </c>
      <c r="H687" s="84">
        <v>475.44727951316651</v>
      </c>
      <c r="I687" s="82" t="s">
        <v>388</v>
      </c>
      <c r="J687" s="83">
        <v>602.95226554675912</v>
      </c>
      <c r="K687" s="83">
        <v>670.81267057534853</v>
      </c>
      <c r="L687" s="83">
        <v>627.80640803530582</v>
      </c>
      <c r="M687" s="83">
        <v>462.82816756796626</v>
      </c>
      <c r="N687" s="83"/>
      <c r="O687" s="84">
        <v>531.1054930868728</v>
      </c>
      <c r="P687" s="65" t="s">
        <v>389</v>
      </c>
      <c r="Q687" s="78">
        <v>546.58000000000004</v>
      </c>
      <c r="R687" s="78">
        <v>617.99</v>
      </c>
      <c r="S687" s="78">
        <v>619.1</v>
      </c>
      <c r="T687" s="78">
        <v>422</v>
      </c>
      <c r="U687" s="78"/>
      <c r="V687" s="79"/>
      <c r="W687" s="65" t="s">
        <v>390</v>
      </c>
      <c r="X687" s="78">
        <v>621.14</v>
      </c>
      <c r="Y687" s="78">
        <v>665.51</v>
      </c>
      <c r="Z687" s="78">
        <v>580.35</v>
      </c>
      <c r="AA687" s="78">
        <v>397.16</v>
      </c>
      <c r="AB687" s="78"/>
      <c r="AC687" s="79">
        <v>542.15</v>
      </c>
      <c r="AD687" s="65" t="s">
        <v>391</v>
      </c>
      <c r="AE687" s="68">
        <v>0.51129972389814904</v>
      </c>
      <c r="AF687" s="78">
        <v>573.16999999999996</v>
      </c>
      <c r="AG687" s="78">
        <v>639.64</v>
      </c>
      <c r="AH687" s="78">
        <v>627.36</v>
      </c>
      <c r="AI687" s="78"/>
      <c r="AJ687" s="78">
        <v>437.16</v>
      </c>
      <c r="AK687" s="79">
        <v>388.28</v>
      </c>
      <c r="AL687" s="69" t="s">
        <v>392</v>
      </c>
      <c r="AM687" s="70">
        <v>1</v>
      </c>
      <c r="AN687" s="78">
        <v>663.95</v>
      </c>
      <c r="AO687" s="78">
        <v>693.16</v>
      </c>
      <c r="AP687" s="78">
        <v>637.54</v>
      </c>
      <c r="AQ687" s="78">
        <v>584.12</v>
      </c>
      <c r="AR687" s="78"/>
      <c r="AS687" s="79"/>
      <c r="AT687" s="65" t="s">
        <v>393</v>
      </c>
      <c r="AU687" s="68">
        <v>4.1545492314083901E-2</v>
      </c>
      <c r="AV687" s="78">
        <v>617.4</v>
      </c>
      <c r="AW687" s="78">
        <v>674.63</v>
      </c>
      <c r="AX687" s="78">
        <v>598.39</v>
      </c>
      <c r="AY687" s="78">
        <v>330</v>
      </c>
      <c r="AZ687" s="78"/>
      <c r="BA687" s="79">
        <v>522.47</v>
      </c>
      <c r="BB687" s="65" t="s">
        <v>394</v>
      </c>
      <c r="BC687" s="78">
        <v>557.26</v>
      </c>
      <c r="BD687" s="78">
        <v>655.65</v>
      </c>
      <c r="BE687" s="78">
        <v>608.63</v>
      </c>
      <c r="BF687" s="78"/>
      <c r="BG687" s="78"/>
      <c r="BH687" s="79">
        <v>528.66999999999996</v>
      </c>
      <c r="BI687" s="65" t="s">
        <v>395</v>
      </c>
      <c r="BJ687" s="68">
        <v>0.13414535991200099</v>
      </c>
      <c r="BK687" s="78">
        <v>659.32</v>
      </c>
      <c r="BL687" s="78">
        <v>696.35</v>
      </c>
      <c r="BM687" s="78">
        <v>764.04</v>
      </c>
      <c r="BN687" s="78">
        <v>441.34</v>
      </c>
      <c r="BO687" s="78"/>
      <c r="BP687" s="79"/>
      <c r="BQ687" s="65" t="s">
        <v>396</v>
      </c>
      <c r="BR687" s="68">
        <v>1</v>
      </c>
      <c r="BS687" s="78">
        <v>578.9</v>
      </c>
      <c r="BT687" s="78">
        <v>647.08000000000004</v>
      </c>
      <c r="BU687" s="78">
        <v>644.04999999999995</v>
      </c>
      <c r="BV687" s="78"/>
      <c r="BW687" s="78"/>
      <c r="BX687" s="79">
        <v>571.75</v>
      </c>
      <c r="BY687" s="65" t="s">
        <v>397</v>
      </c>
      <c r="BZ687" s="78">
        <v>634.28</v>
      </c>
      <c r="CA687" s="78">
        <v>700.28</v>
      </c>
      <c r="CB687" s="78">
        <v>601.08000000000004</v>
      </c>
      <c r="CC687" s="78">
        <v>431.64</v>
      </c>
      <c r="CD687" s="78"/>
      <c r="CE687" s="79">
        <v>543.54999999999995</v>
      </c>
      <c r="CF687" s="65" t="s">
        <v>398</v>
      </c>
      <c r="CG687" s="78">
        <v>612.01</v>
      </c>
      <c r="CH687" s="78">
        <v>711.27</v>
      </c>
      <c r="CI687" s="78">
        <v>705.68</v>
      </c>
      <c r="CJ687" s="78"/>
      <c r="CK687" s="78"/>
      <c r="CL687" s="79"/>
      <c r="CM687" s="65" t="s">
        <v>399</v>
      </c>
      <c r="CN687" s="78">
        <v>608.30999999999995</v>
      </c>
      <c r="CO687" s="78">
        <v>643.41999999999996</v>
      </c>
      <c r="CP687" s="78">
        <v>653.1</v>
      </c>
      <c r="CQ687" s="78">
        <v>445.49</v>
      </c>
      <c r="CR687" s="78"/>
      <c r="CS687" s="79">
        <v>626.54999999999995</v>
      </c>
      <c r="CT687" s="65" t="s">
        <v>400</v>
      </c>
      <c r="CU687" s="78">
        <v>625.85</v>
      </c>
      <c r="CV687" s="78">
        <v>728.78</v>
      </c>
      <c r="CW687" s="78">
        <v>625.37</v>
      </c>
      <c r="CX687" s="78">
        <v>481.65</v>
      </c>
      <c r="CY687" s="78"/>
      <c r="CZ687" s="79"/>
      <c r="DA687" s="82"/>
      <c r="DB687" s="68"/>
      <c r="DC687" s="78"/>
      <c r="DD687" s="78"/>
      <c r="DE687" s="78"/>
      <c r="DF687" s="78"/>
      <c r="DG687" s="78"/>
      <c r="DH687" s="79"/>
      <c r="DI687" s="65" t="s">
        <v>402</v>
      </c>
      <c r="DJ687" s="68">
        <v>3.7151242709068601E-3</v>
      </c>
      <c r="DK687" s="78">
        <v>618.29</v>
      </c>
      <c r="DL687" s="78">
        <v>693.3</v>
      </c>
      <c r="DM687" s="78">
        <v>693.3</v>
      </c>
      <c r="DN687" s="78">
        <v>414.37</v>
      </c>
      <c r="DO687" s="78"/>
      <c r="DP687" s="79">
        <v>535.66</v>
      </c>
      <c r="DQ687" s="65" t="s">
        <v>403</v>
      </c>
      <c r="DR687" s="78">
        <v>614.49</v>
      </c>
      <c r="DS687" s="78">
        <v>646.5</v>
      </c>
      <c r="DT687" s="78">
        <v>745.67</v>
      </c>
      <c r="DU687" s="78">
        <v>660.82</v>
      </c>
      <c r="DV687" s="78"/>
      <c r="DW687" s="79"/>
      <c r="DX687" s="65" t="s">
        <v>404</v>
      </c>
      <c r="DY687" s="78">
        <v>657.65</v>
      </c>
      <c r="DZ687" s="78">
        <v>699.38</v>
      </c>
      <c r="EA687" s="78">
        <v>673.16</v>
      </c>
      <c r="EB687" s="78">
        <v>465.25</v>
      </c>
      <c r="EC687" s="78"/>
      <c r="ED687" s="79">
        <v>534.20000000000005</v>
      </c>
      <c r="EE687" s="65" t="s">
        <v>405</v>
      </c>
      <c r="EF687" s="68">
        <v>0.28962001853568098</v>
      </c>
      <c r="EG687" s="78">
        <v>611.62</v>
      </c>
      <c r="EH687" s="78">
        <v>669.79</v>
      </c>
      <c r="EI687" s="78">
        <v>627.27</v>
      </c>
      <c r="EJ687" s="78"/>
      <c r="EK687" s="78">
        <v>405.47</v>
      </c>
      <c r="EL687" s="79">
        <v>396.07</v>
      </c>
      <c r="EM687" s="65" t="s">
        <v>406</v>
      </c>
      <c r="EN687" s="78">
        <v>612.83000000000004</v>
      </c>
      <c r="EO687" s="78">
        <v>660.19</v>
      </c>
      <c r="EP687" s="78">
        <v>606.92999999999995</v>
      </c>
      <c r="EQ687" s="78"/>
      <c r="ER687" s="78"/>
      <c r="ES687" s="79">
        <v>510.19</v>
      </c>
      <c r="ET687" s="65" t="s">
        <v>407</v>
      </c>
      <c r="EU687" s="68">
        <v>1.42551674982181</v>
      </c>
      <c r="EV687" s="78">
        <v>608.54999999999995</v>
      </c>
      <c r="EW687" s="78">
        <v>661.95</v>
      </c>
      <c r="EX687" s="78">
        <v>661.95</v>
      </c>
      <c r="EY687" s="78"/>
      <c r="EZ687" s="78"/>
      <c r="FA687" s="79">
        <v>384.66</v>
      </c>
      <c r="FB687" s="65" t="s">
        <v>408</v>
      </c>
      <c r="FC687" s="78">
        <v>640.79</v>
      </c>
      <c r="FD687" s="78">
        <v>643.02</v>
      </c>
      <c r="FE687" s="78">
        <v>561.29999999999995</v>
      </c>
      <c r="FF687" s="78">
        <v>554</v>
      </c>
      <c r="FG687" s="78"/>
      <c r="FH687" s="79"/>
      <c r="FI687" s="65" t="s">
        <v>409</v>
      </c>
      <c r="FJ687" s="78">
        <v>606.91999999999996</v>
      </c>
      <c r="FK687" s="78">
        <v>662.1</v>
      </c>
      <c r="FL687" s="78">
        <v>395.87</v>
      </c>
      <c r="FM687" s="78">
        <v>398.11</v>
      </c>
      <c r="FN687" s="78"/>
      <c r="FO687" s="79">
        <v>494.93</v>
      </c>
      <c r="FP687" s="65" t="s">
        <v>410</v>
      </c>
      <c r="FQ687" s="68">
        <v>0.258131130614352</v>
      </c>
      <c r="FR687" s="78">
        <v>575.85</v>
      </c>
      <c r="FS687" s="78">
        <v>633.45000000000005</v>
      </c>
      <c r="FT687" s="78">
        <v>617.47</v>
      </c>
      <c r="FU687" s="78">
        <v>478.63</v>
      </c>
      <c r="FV687" s="78">
        <v>402.55</v>
      </c>
      <c r="FW687" s="79">
        <v>431.25</v>
      </c>
      <c r="FX687" s="65" t="s">
        <v>411</v>
      </c>
      <c r="FY687" s="78">
        <v>625.17999999999995</v>
      </c>
      <c r="FZ687" s="78">
        <v>720.14</v>
      </c>
      <c r="GA687" s="78">
        <v>641.91999999999996</v>
      </c>
      <c r="GB687" s="78">
        <v>558.80999999999995</v>
      </c>
      <c r="GC687" s="78"/>
      <c r="GD687" s="79">
        <v>576.09</v>
      </c>
      <c r="GE687" s="65" t="s">
        <v>412</v>
      </c>
      <c r="GF687" s="68">
        <v>0.234796900680911</v>
      </c>
      <c r="GG687" s="78">
        <v>570.08000000000004</v>
      </c>
      <c r="GH687" s="78">
        <v>631.6</v>
      </c>
      <c r="GI687" s="78">
        <v>511.86</v>
      </c>
      <c r="GJ687" s="78">
        <v>514</v>
      </c>
      <c r="GK687" s="78"/>
      <c r="GL687" s="79">
        <v>418.64</v>
      </c>
      <c r="GM687" s="65" t="s">
        <v>413</v>
      </c>
      <c r="GN687" s="68">
        <v>0.113571834185122</v>
      </c>
      <c r="GO687" s="78">
        <v>575.13</v>
      </c>
      <c r="GP687" s="78">
        <v>673.59</v>
      </c>
      <c r="GQ687" s="78">
        <v>604.57000000000005</v>
      </c>
      <c r="GR687" s="78">
        <v>518.91</v>
      </c>
      <c r="GS687" s="78"/>
      <c r="GT687" s="79"/>
      <c r="GU687" s="65" t="s">
        <v>414</v>
      </c>
      <c r="GV687" s="68">
        <v>1</v>
      </c>
      <c r="GW687" s="78">
        <v>604.85</v>
      </c>
      <c r="GX687" s="78">
        <v>634.36</v>
      </c>
      <c r="GY687" s="78">
        <v>585.29</v>
      </c>
      <c r="GZ687" s="78">
        <v>436</v>
      </c>
      <c r="HA687" s="78"/>
      <c r="HB687" s="79">
        <v>593.66999999999996</v>
      </c>
      <c r="HC687" s="65" t="s">
        <v>415</v>
      </c>
      <c r="HD687" s="68">
        <v>1</v>
      </c>
      <c r="HE687" s="78">
        <v>607.41999999999996</v>
      </c>
      <c r="HF687" s="78">
        <v>668.2</v>
      </c>
      <c r="HG687" s="78">
        <v>712.29</v>
      </c>
      <c r="HH687" s="78">
        <v>405</v>
      </c>
      <c r="HI687" s="78">
        <v>398.36</v>
      </c>
      <c r="HJ687" s="79">
        <v>388.83</v>
      </c>
      <c r="HK687" s="85" t="s">
        <v>416</v>
      </c>
      <c r="HL687" s="68">
        <v>1.1901928112354201</v>
      </c>
      <c r="HM687" s="78">
        <v>574.23</v>
      </c>
      <c r="HN687" s="78">
        <v>622.20000000000005</v>
      </c>
      <c r="HO687" s="78">
        <v>592.76</v>
      </c>
      <c r="HP687" s="78"/>
      <c r="HQ687" s="78"/>
      <c r="HR687" s="79"/>
    </row>
    <row r="688" spans="1:226" x14ac:dyDescent="0.25">
      <c r="A688" s="81">
        <v>40574</v>
      </c>
      <c r="B688" s="82" t="s">
        <v>387</v>
      </c>
      <c r="C688" s="83">
        <v>591.93495828030836</v>
      </c>
      <c r="D688" s="83">
        <v>648.26660249321992</v>
      </c>
      <c r="E688" s="83">
        <v>610.75869809325309</v>
      </c>
      <c r="F688" s="83">
        <v>457.55594802177143</v>
      </c>
      <c r="G688" s="83">
        <v>388.51339692880413</v>
      </c>
      <c r="H688" s="84">
        <v>474.96573667852698</v>
      </c>
      <c r="I688" s="82" t="s">
        <v>388</v>
      </c>
      <c r="J688" s="83">
        <v>601.5931820924003</v>
      </c>
      <c r="K688" s="83">
        <v>655.58179124926687</v>
      </c>
      <c r="L688" s="83">
        <v>611.42497572758373</v>
      </c>
      <c r="M688" s="83">
        <v>452.9737393569776</v>
      </c>
      <c r="N688" s="83"/>
      <c r="O688" s="84">
        <v>533.15101602745403</v>
      </c>
      <c r="P688" s="65" t="s">
        <v>389</v>
      </c>
      <c r="Q688" s="78">
        <v>539.08000000000004</v>
      </c>
      <c r="R688" s="78">
        <v>607.15</v>
      </c>
      <c r="S688" s="78">
        <v>596.6</v>
      </c>
      <c r="T688" s="78">
        <v>416</v>
      </c>
      <c r="U688" s="78"/>
      <c r="V688" s="79"/>
      <c r="W688" s="65" t="s">
        <v>390</v>
      </c>
      <c r="X688" s="78">
        <v>602.04999999999995</v>
      </c>
      <c r="Y688" s="78">
        <v>656.25</v>
      </c>
      <c r="Z688" s="78">
        <v>580.35</v>
      </c>
      <c r="AA688" s="78">
        <v>385.15</v>
      </c>
      <c r="AB688" s="78"/>
      <c r="AC688" s="79">
        <v>542.15</v>
      </c>
      <c r="AD688" s="65" t="s">
        <v>391</v>
      </c>
      <c r="AE688" s="68">
        <v>0.51129972389814904</v>
      </c>
      <c r="AF688" s="78">
        <v>565.5</v>
      </c>
      <c r="AG688" s="78">
        <v>613.55999999999995</v>
      </c>
      <c r="AH688" s="78">
        <v>601.29</v>
      </c>
      <c r="AI688" s="78"/>
      <c r="AJ688" s="78">
        <v>437.16</v>
      </c>
      <c r="AK688" s="79">
        <v>402.1</v>
      </c>
      <c r="AL688" s="69" t="s">
        <v>392</v>
      </c>
      <c r="AM688" s="70">
        <v>1</v>
      </c>
      <c r="AN688" s="78">
        <v>663.88</v>
      </c>
      <c r="AO688" s="78">
        <v>693.16</v>
      </c>
      <c r="AP688" s="78">
        <v>637.54</v>
      </c>
      <c r="AQ688" s="78">
        <v>586.77</v>
      </c>
      <c r="AR688" s="78"/>
      <c r="AS688" s="79"/>
      <c r="AT688" s="65" t="s">
        <v>393</v>
      </c>
      <c r="AU688" s="68">
        <v>4.1283078066300598E-2</v>
      </c>
      <c r="AV688" s="78">
        <v>618.17999999999995</v>
      </c>
      <c r="AW688" s="78">
        <v>674.39</v>
      </c>
      <c r="AX688" s="78">
        <v>593.48</v>
      </c>
      <c r="AY688" s="78">
        <v>319.16000000000003</v>
      </c>
      <c r="AZ688" s="78"/>
      <c r="BA688" s="79">
        <v>516.41999999999996</v>
      </c>
      <c r="BB688" s="65" t="s">
        <v>394</v>
      </c>
      <c r="BC688" s="78">
        <v>558.95000000000005</v>
      </c>
      <c r="BD688" s="78">
        <v>627.08000000000004</v>
      </c>
      <c r="BE688" s="78">
        <v>586.67999999999995</v>
      </c>
      <c r="BF688" s="78"/>
      <c r="BG688" s="78"/>
      <c r="BH688" s="79">
        <v>525.65</v>
      </c>
      <c r="BI688" s="65" t="s">
        <v>395</v>
      </c>
      <c r="BJ688" s="68">
        <v>0.134148959004078</v>
      </c>
      <c r="BK688" s="78">
        <v>648.61</v>
      </c>
      <c r="BL688" s="78">
        <v>662.03</v>
      </c>
      <c r="BM688" s="78">
        <v>729.72</v>
      </c>
      <c r="BN688" s="78">
        <v>421.23</v>
      </c>
      <c r="BO688" s="78"/>
      <c r="BP688" s="79"/>
      <c r="BQ688" s="65" t="s">
        <v>396</v>
      </c>
      <c r="BR688" s="68">
        <v>1</v>
      </c>
      <c r="BS688" s="78">
        <v>578.9</v>
      </c>
      <c r="BT688" s="78">
        <v>639.58000000000004</v>
      </c>
      <c r="BU688" s="78">
        <v>629.88</v>
      </c>
      <c r="BV688" s="78"/>
      <c r="BW688" s="78"/>
      <c r="BX688" s="79">
        <v>571.75</v>
      </c>
      <c r="BY688" s="65" t="s">
        <v>397</v>
      </c>
      <c r="BZ688" s="78">
        <v>623.92999999999995</v>
      </c>
      <c r="CA688" s="78">
        <v>675.29</v>
      </c>
      <c r="CB688" s="78">
        <v>589.12</v>
      </c>
      <c r="CC688" s="78">
        <v>438.66</v>
      </c>
      <c r="CD688" s="78"/>
      <c r="CE688" s="79">
        <v>539.42999999999995</v>
      </c>
      <c r="CF688" s="65" t="s">
        <v>398</v>
      </c>
      <c r="CG688" s="78">
        <v>622.13</v>
      </c>
      <c r="CH688" s="78">
        <v>702.24</v>
      </c>
      <c r="CI688" s="78">
        <v>698.29</v>
      </c>
      <c r="CJ688" s="78"/>
      <c r="CK688" s="78"/>
      <c r="CL688" s="79"/>
      <c r="CM688" s="65" t="s">
        <v>399</v>
      </c>
      <c r="CN688" s="78">
        <v>605.55999999999995</v>
      </c>
      <c r="CO688" s="78">
        <v>632.04999999999995</v>
      </c>
      <c r="CP688" s="78">
        <v>632.36</v>
      </c>
      <c r="CQ688" s="78">
        <v>420.4</v>
      </c>
      <c r="CR688" s="78"/>
      <c r="CS688" s="79">
        <v>626.29999999999995</v>
      </c>
      <c r="CT688" s="65" t="s">
        <v>400</v>
      </c>
      <c r="CU688" s="78">
        <v>634.09</v>
      </c>
      <c r="CV688" s="78">
        <v>729.09</v>
      </c>
      <c r="CW688" s="78">
        <v>624.95000000000005</v>
      </c>
      <c r="CX688" s="78">
        <v>458.26</v>
      </c>
      <c r="CY688" s="78"/>
      <c r="CZ688" s="79"/>
      <c r="DA688" s="82"/>
      <c r="DB688" s="68"/>
      <c r="DC688" s="78"/>
      <c r="DD688" s="78"/>
      <c r="DE688" s="78"/>
      <c r="DF688" s="78"/>
      <c r="DG688" s="78"/>
      <c r="DH688" s="79"/>
      <c r="DI688" s="65" t="s">
        <v>402</v>
      </c>
      <c r="DJ688" s="68">
        <v>3.6516341062625499E-3</v>
      </c>
      <c r="DK688" s="78">
        <v>619.22</v>
      </c>
      <c r="DL688" s="78">
        <v>686.8</v>
      </c>
      <c r="DM688" s="78">
        <v>686.8</v>
      </c>
      <c r="DN688" s="78">
        <v>437.58</v>
      </c>
      <c r="DO688" s="78"/>
      <c r="DP688" s="79">
        <v>526.79</v>
      </c>
      <c r="DQ688" s="65" t="s">
        <v>403</v>
      </c>
      <c r="DR688" s="78">
        <v>614.49</v>
      </c>
      <c r="DS688" s="78">
        <v>646.5</v>
      </c>
      <c r="DT688" s="78">
        <v>717.13</v>
      </c>
      <c r="DU688" s="78">
        <v>635.32000000000005</v>
      </c>
      <c r="DV688" s="78"/>
      <c r="DW688" s="79"/>
      <c r="DX688" s="65" t="s">
        <v>404</v>
      </c>
      <c r="DY688" s="78">
        <v>657.52</v>
      </c>
      <c r="DZ688" s="78">
        <v>698.57</v>
      </c>
      <c r="EA688" s="78">
        <v>661.72</v>
      </c>
      <c r="EB688" s="78">
        <v>445.41</v>
      </c>
      <c r="EC688" s="78"/>
      <c r="ED688" s="79">
        <v>534.12</v>
      </c>
      <c r="EE688" s="65" t="s">
        <v>405</v>
      </c>
      <c r="EF688" s="68">
        <v>0.28962001853568098</v>
      </c>
      <c r="EG688" s="78">
        <v>602.26</v>
      </c>
      <c r="EH688" s="78">
        <v>648.61</v>
      </c>
      <c r="EI688" s="78">
        <v>605.25</v>
      </c>
      <c r="EJ688" s="78"/>
      <c r="EK688" s="78">
        <v>386.41</v>
      </c>
      <c r="EL688" s="79">
        <v>399</v>
      </c>
      <c r="EM688" s="65" t="s">
        <v>406</v>
      </c>
      <c r="EN688" s="78">
        <v>610.34</v>
      </c>
      <c r="EO688" s="78">
        <v>644.91999999999996</v>
      </c>
      <c r="EP688" s="78">
        <v>589.6</v>
      </c>
      <c r="EQ688" s="78"/>
      <c r="ER688" s="78"/>
      <c r="ES688" s="79">
        <v>533.07000000000005</v>
      </c>
      <c r="ET688" s="65" t="s">
        <v>407</v>
      </c>
      <c r="EU688" s="68">
        <v>1.42247510668563</v>
      </c>
      <c r="EV688" s="78">
        <v>596.76</v>
      </c>
      <c r="EW688" s="78">
        <v>652.38</v>
      </c>
      <c r="EX688" s="78">
        <v>652.38</v>
      </c>
      <c r="EY688" s="78"/>
      <c r="EZ688" s="78"/>
      <c r="FA688" s="79">
        <v>383.84</v>
      </c>
      <c r="FB688" s="65" t="s">
        <v>408</v>
      </c>
      <c r="FC688" s="78">
        <v>640.79</v>
      </c>
      <c r="FD688" s="78">
        <v>643.02</v>
      </c>
      <c r="FE688" s="78">
        <v>561.29999999999995</v>
      </c>
      <c r="FF688" s="78">
        <v>554</v>
      </c>
      <c r="FG688" s="78"/>
      <c r="FH688" s="79"/>
      <c r="FI688" s="65" t="s">
        <v>409</v>
      </c>
      <c r="FJ688" s="78">
        <v>597.67999999999995</v>
      </c>
      <c r="FK688" s="78">
        <v>650.33000000000004</v>
      </c>
      <c r="FL688" s="78">
        <v>378.23</v>
      </c>
      <c r="FM688" s="78">
        <v>379.11</v>
      </c>
      <c r="FN688" s="78"/>
      <c r="FO688" s="79">
        <v>513.41999999999996</v>
      </c>
      <c r="FP688" s="65" t="s">
        <v>410</v>
      </c>
      <c r="FQ688" s="68">
        <v>0.25405213149738298</v>
      </c>
      <c r="FR688" s="78">
        <v>570.58000000000004</v>
      </c>
      <c r="FS688" s="78">
        <v>624.54</v>
      </c>
      <c r="FT688" s="78">
        <v>581.72</v>
      </c>
      <c r="FU688" s="78">
        <v>465.73</v>
      </c>
      <c r="FV688" s="78">
        <v>388.97</v>
      </c>
      <c r="FW688" s="79">
        <v>424.11</v>
      </c>
      <c r="FX688" s="65" t="s">
        <v>411</v>
      </c>
      <c r="FY688" s="78">
        <v>627.62</v>
      </c>
      <c r="FZ688" s="78">
        <v>699</v>
      </c>
      <c r="GA688" s="78">
        <v>634.84</v>
      </c>
      <c r="GB688" s="78">
        <v>562.83000000000004</v>
      </c>
      <c r="GC688" s="78"/>
      <c r="GD688" s="79">
        <v>575.27</v>
      </c>
      <c r="GE688" s="65" t="s">
        <v>412</v>
      </c>
      <c r="GF688" s="68">
        <v>0.234796900680911</v>
      </c>
      <c r="GG688" s="78">
        <v>568.26</v>
      </c>
      <c r="GH688" s="78">
        <v>621.74</v>
      </c>
      <c r="GI688" s="78">
        <v>507.16</v>
      </c>
      <c r="GJ688" s="78">
        <v>517.96</v>
      </c>
      <c r="GK688" s="78"/>
      <c r="GL688" s="79">
        <v>416.99</v>
      </c>
      <c r="GM688" s="65" t="s">
        <v>413</v>
      </c>
      <c r="GN688" s="68">
        <v>0.112777715123492</v>
      </c>
      <c r="GO688" s="78">
        <v>562.08000000000004</v>
      </c>
      <c r="GP688" s="78">
        <v>641.82000000000005</v>
      </c>
      <c r="GQ688" s="78">
        <v>577.05999999999995</v>
      </c>
      <c r="GR688" s="78">
        <v>507.61</v>
      </c>
      <c r="GS688" s="78"/>
      <c r="GT688" s="79"/>
      <c r="GU688" s="65" t="s">
        <v>414</v>
      </c>
      <c r="GV688" s="68">
        <v>1</v>
      </c>
      <c r="GW688" s="78">
        <v>604.85</v>
      </c>
      <c r="GX688" s="78">
        <v>634.36</v>
      </c>
      <c r="GY688" s="78">
        <v>585.29</v>
      </c>
      <c r="GZ688" s="78">
        <v>436</v>
      </c>
      <c r="HA688" s="78"/>
      <c r="HB688" s="79">
        <v>592.78</v>
      </c>
      <c r="HC688" s="65" t="s">
        <v>415</v>
      </c>
      <c r="HD688" s="68">
        <v>1</v>
      </c>
      <c r="HE688" s="78">
        <v>595.75</v>
      </c>
      <c r="HF688" s="78">
        <v>668.2</v>
      </c>
      <c r="HG688" s="78">
        <v>677.29</v>
      </c>
      <c r="HH688" s="78">
        <v>366.23</v>
      </c>
      <c r="HI688" s="78">
        <v>359.59</v>
      </c>
      <c r="HJ688" s="79">
        <v>407.17</v>
      </c>
      <c r="HK688" s="85" t="s">
        <v>416</v>
      </c>
      <c r="HL688" s="68">
        <v>1.16157509582995</v>
      </c>
      <c r="HM688" s="78">
        <v>559.57000000000005</v>
      </c>
      <c r="HN688" s="78">
        <v>605.12</v>
      </c>
      <c r="HO688" s="78">
        <v>573.71</v>
      </c>
      <c r="HP688" s="78"/>
      <c r="HQ688" s="78"/>
      <c r="HR688" s="79"/>
    </row>
    <row r="689" spans="1:226" x14ac:dyDescent="0.25">
      <c r="A689" s="81">
        <v>40567</v>
      </c>
      <c r="B689" s="82" t="s">
        <v>387</v>
      </c>
      <c r="C689" s="83">
        <v>601.03956181847252</v>
      </c>
      <c r="D689" s="83">
        <v>653.60664274986721</v>
      </c>
      <c r="E689" s="83">
        <v>619.11576546898516</v>
      </c>
      <c r="F689" s="83">
        <v>460.37087659922901</v>
      </c>
      <c r="G689" s="83">
        <v>398.55110283852957</v>
      </c>
      <c r="H689" s="84">
        <v>479.8568025662147</v>
      </c>
      <c r="I689" s="82" t="s">
        <v>388</v>
      </c>
      <c r="J689" s="83">
        <v>611.2853350151953</v>
      </c>
      <c r="K689" s="83">
        <v>660.15071552322547</v>
      </c>
      <c r="L689" s="83">
        <v>619.53993204786718</v>
      </c>
      <c r="M689" s="83">
        <v>455.69792044773715</v>
      </c>
      <c r="N689" s="83"/>
      <c r="O689" s="84">
        <v>537.07509837526936</v>
      </c>
      <c r="P689" s="65" t="s">
        <v>389</v>
      </c>
      <c r="Q689" s="78">
        <v>552.41</v>
      </c>
      <c r="R689" s="78">
        <v>617.15</v>
      </c>
      <c r="S689" s="78">
        <v>594.91999999999996</v>
      </c>
      <c r="T689" s="78">
        <v>421</v>
      </c>
      <c r="U689" s="78"/>
      <c r="V689" s="79"/>
      <c r="W689" s="65" t="s">
        <v>390</v>
      </c>
      <c r="X689" s="78">
        <v>608.91</v>
      </c>
      <c r="Y689" s="78">
        <v>654.52</v>
      </c>
      <c r="Z689" s="78">
        <v>593.08000000000004</v>
      </c>
      <c r="AA689" s="78">
        <v>385.15</v>
      </c>
      <c r="AB689" s="78"/>
      <c r="AC689" s="79">
        <v>583.47</v>
      </c>
      <c r="AD689" s="65" t="s">
        <v>391</v>
      </c>
      <c r="AE689" s="68">
        <v>0.51129972389814904</v>
      </c>
      <c r="AF689" s="78">
        <v>590.54999999999995</v>
      </c>
      <c r="AG689" s="78">
        <v>622.25</v>
      </c>
      <c r="AH689" s="78">
        <v>609.98</v>
      </c>
      <c r="AI689" s="78"/>
      <c r="AJ689" s="78">
        <v>429.49</v>
      </c>
      <c r="AK689" s="79">
        <v>402.1</v>
      </c>
      <c r="AL689" s="69" t="s">
        <v>392</v>
      </c>
      <c r="AM689" s="70">
        <v>1</v>
      </c>
      <c r="AN689" s="78">
        <v>650.9</v>
      </c>
      <c r="AO689" s="78">
        <v>678.85</v>
      </c>
      <c r="AP689" s="78">
        <v>637.54</v>
      </c>
      <c r="AQ689" s="78">
        <v>617.32000000000005</v>
      </c>
      <c r="AR689" s="78"/>
      <c r="AS689" s="79"/>
      <c r="AT689" s="65" t="s">
        <v>393</v>
      </c>
      <c r="AU689" s="68">
        <v>4.12898963623601E-2</v>
      </c>
      <c r="AV689" s="78">
        <v>623.79</v>
      </c>
      <c r="AW689" s="78">
        <v>680.94</v>
      </c>
      <c r="AX689" s="78">
        <v>597.16</v>
      </c>
      <c r="AY689" s="78">
        <v>313.23</v>
      </c>
      <c r="AZ689" s="78"/>
      <c r="BA689" s="79">
        <v>505.73</v>
      </c>
      <c r="BB689" s="65" t="s">
        <v>394</v>
      </c>
      <c r="BC689" s="78">
        <v>579.11</v>
      </c>
      <c r="BD689" s="78">
        <v>636.32000000000005</v>
      </c>
      <c r="BE689" s="78">
        <v>602.22</v>
      </c>
      <c r="BF689" s="78"/>
      <c r="BG689" s="78"/>
      <c r="BH689" s="79">
        <v>528.47</v>
      </c>
      <c r="BI689" s="65" t="s">
        <v>395</v>
      </c>
      <c r="BJ689" s="68">
        <v>0.13417415805715799</v>
      </c>
      <c r="BK689" s="78">
        <v>658.39</v>
      </c>
      <c r="BL689" s="78">
        <v>669.66</v>
      </c>
      <c r="BM689" s="78">
        <v>737.37</v>
      </c>
      <c r="BN689" s="78">
        <v>428.02</v>
      </c>
      <c r="BO689" s="78"/>
      <c r="BP689" s="79"/>
      <c r="BQ689" s="65" t="s">
        <v>396</v>
      </c>
      <c r="BR689" s="68">
        <v>1</v>
      </c>
      <c r="BS689" s="78">
        <v>583.9</v>
      </c>
      <c r="BT689" s="78">
        <v>641.25</v>
      </c>
      <c r="BU689" s="78">
        <v>634.88</v>
      </c>
      <c r="BV689" s="78"/>
      <c r="BW689" s="78"/>
      <c r="BX689" s="79">
        <v>571.75</v>
      </c>
      <c r="BY689" s="65" t="s">
        <v>397</v>
      </c>
      <c r="BZ689" s="78">
        <v>634.71</v>
      </c>
      <c r="CA689" s="78">
        <v>679.94</v>
      </c>
      <c r="CB689" s="78">
        <v>591.29999999999995</v>
      </c>
      <c r="CC689" s="78">
        <v>438.23</v>
      </c>
      <c r="CD689" s="78"/>
      <c r="CE689" s="79">
        <v>539.42999999999995</v>
      </c>
      <c r="CF689" s="65" t="s">
        <v>398</v>
      </c>
      <c r="CG689" s="78">
        <v>609.54999999999995</v>
      </c>
      <c r="CH689" s="78">
        <v>688.43</v>
      </c>
      <c r="CI689" s="78">
        <v>682.84</v>
      </c>
      <c r="CJ689" s="78"/>
      <c r="CK689" s="78"/>
      <c r="CL689" s="79"/>
      <c r="CM689" s="65" t="s">
        <v>399</v>
      </c>
      <c r="CN689" s="78">
        <v>613.75</v>
      </c>
      <c r="CO689" s="78">
        <v>638.74</v>
      </c>
      <c r="CP689" s="78">
        <v>636.54</v>
      </c>
      <c r="CQ689" s="78">
        <v>419.63</v>
      </c>
      <c r="CR689" s="78"/>
      <c r="CS689" s="79">
        <v>620.53</v>
      </c>
      <c r="CT689" s="65" t="s">
        <v>400</v>
      </c>
      <c r="CU689" s="78">
        <v>646.72</v>
      </c>
      <c r="CV689" s="78">
        <v>733.75</v>
      </c>
      <c r="CW689" s="78">
        <v>627.23</v>
      </c>
      <c r="CX689" s="78">
        <v>466.2</v>
      </c>
      <c r="CY689" s="78"/>
      <c r="CZ689" s="79"/>
      <c r="DA689" s="82"/>
      <c r="DB689" s="68"/>
      <c r="DC689" s="78"/>
      <c r="DD689" s="78"/>
      <c r="DE689" s="78"/>
      <c r="DF689" s="78"/>
      <c r="DG689" s="78"/>
      <c r="DH689" s="79"/>
      <c r="DI689" s="65" t="s">
        <v>402</v>
      </c>
      <c r="DJ689" s="68">
        <v>3.6493686592219501E-3</v>
      </c>
      <c r="DK689" s="78">
        <v>628.04999999999995</v>
      </c>
      <c r="DL689" s="78">
        <v>688.24</v>
      </c>
      <c r="DM689" s="78">
        <v>688.24</v>
      </c>
      <c r="DN689" s="78">
        <v>440.89</v>
      </c>
      <c r="DO689" s="78"/>
      <c r="DP689" s="79">
        <v>527.11</v>
      </c>
      <c r="DQ689" s="65" t="s">
        <v>403</v>
      </c>
      <c r="DR689" s="78">
        <v>542.59</v>
      </c>
      <c r="DS689" s="78">
        <v>591.13</v>
      </c>
      <c r="DT689" s="78">
        <v>723.39</v>
      </c>
      <c r="DU689" s="78">
        <v>638.72</v>
      </c>
      <c r="DV689" s="78"/>
      <c r="DW689" s="79"/>
      <c r="DX689" s="65" t="s">
        <v>404</v>
      </c>
      <c r="DY689" s="78">
        <v>661.42</v>
      </c>
      <c r="DZ689" s="78">
        <v>701.54</v>
      </c>
      <c r="EA689" s="78">
        <v>666.35</v>
      </c>
      <c r="EB689" s="78">
        <v>442.44</v>
      </c>
      <c r="EC689" s="78"/>
      <c r="ED689" s="79">
        <v>532.91</v>
      </c>
      <c r="EE689" s="65" t="s">
        <v>405</v>
      </c>
      <c r="EF689" s="68">
        <v>0.28962001853568098</v>
      </c>
      <c r="EG689" s="78">
        <v>604.70000000000005</v>
      </c>
      <c r="EH689" s="78">
        <v>656.09</v>
      </c>
      <c r="EI689" s="78">
        <v>608.84</v>
      </c>
      <c r="EJ689" s="78"/>
      <c r="EK689" s="78">
        <v>390.18</v>
      </c>
      <c r="EL689" s="79">
        <v>404.29</v>
      </c>
      <c r="EM689" s="65" t="s">
        <v>406</v>
      </c>
      <c r="EN689" s="78">
        <v>624.41</v>
      </c>
      <c r="EO689" s="78">
        <v>660.3</v>
      </c>
      <c r="EP689" s="78">
        <v>606.14</v>
      </c>
      <c r="EQ689" s="78"/>
      <c r="ER689" s="78"/>
      <c r="ES689" s="79">
        <v>561.30999999999995</v>
      </c>
      <c r="ET689" s="65" t="s">
        <v>407</v>
      </c>
      <c r="EU689" s="68">
        <v>1.42247510668563</v>
      </c>
      <c r="EV689" s="78">
        <v>617.75</v>
      </c>
      <c r="EW689" s="78">
        <v>667.54</v>
      </c>
      <c r="EX689" s="78">
        <v>667.54</v>
      </c>
      <c r="EY689" s="78"/>
      <c r="EZ689" s="78"/>
      <c r="FA689" s="79">
        <v>383.84</v>
      </c>
      <c r="FB689" s="65" t="s">
        <v>408</v>
      </c>
      <c r="FC689" s="78">
        <v>640.79</v>
      </c>
      <c r="FD689" s="78">
        <v>643.02</v>
      </c>
      <c r="FE689" s="78">
        <v>561.29999999999995</v>
      </c>
      <c r="FF689" s="78">
        <v>537</v>
      </c>
      <c r="FG689" s="78"/>
      <c r="FH689" s="79"/>
      <c r="FI689" s="65" t="s">
        <v>409</v>
      </c>
      <c r="FJ689" s="78">
        <v>616.16999999999996</v>
      </c>
      <c r="FK689" s="78">
        <v>659.58</v>
      </c>
      <c r="FL689" s="78">
        <v>384.95</v>
      </c>
      <c r="FM689" s="78">
        <v>382.11</v>
      </c>
      <c r="FN689" s="78"/>
      <c r="FO689" s="79">
        <v>541.15</v>
      </c>
      <c r="FP689" s="65" t="s">
        <v>410</v>
      </c>
      <c r="FQ689" s="68">
        <v>0.25793139025019302</v>
      </c>
      <c r="FR689" s="78">
        <v>585.70000000000005</v>
      </c>
      <c r="FS689" s="78">
        <v>639.54</v>
      </c>
      <c r="FT689" s="78">
        <v>604.16999999999996</v>
      </c>
      <c r="FU689" s="78">
        <v>472.68</v>
      </c>
      <c r="FV689" s="78">
        <v>399.27</v>
      </c>
      <c r="FW689" s="79">
        <v>432.67</v>
      </c>
      <c r="FX689" s="65" t="s">
        <v>411</v>
      </c>
      <c r="FY689" s="78">
        <v>639</v>
      </c>
      <c r="FZ689" s="78">
        <v>705.51</v>
      </c>
      <c r="GA689" s="78">
        <v>633.07000000000005</v>
      </c>
      <c r="GB689" s="78">
        <v>576.66</v>
      </c>
      <c r="GC689" s="78"/>
      <c r="GD689" s="79">
        <v>575.27</v>
      </c>
      <c r="GE689" s="65" t="s">
        <v>412</v>
      </c>
      <c r="GF689" s="68">
        <v>0.23438415563107901</v>
      </c>
      <c r="GG689" s="78">
        <v>574.39</v>
      </c>
      <c r="GH689" s="78">
        <v>623.92999999999995</v>
      </c>
      <c r="GI689" s="78">
        <v>500.41</v>
      </c>
      <c r="GJ689" s="78">
        <v>522.67999999999995</v>
      </c>
      <c r="GK689" s="78"/>
      <c r="GL689" s="79">
        <v>418.14</v>
      </c>
      <c r="GM689" s="65" t="s">
        <v>413</v>
      </c>
      <c r="GN689" s="68">
        <v>0.111694404110354</v>
      </c>
      <c r="GO689" s="78">
        <v>574.55999999999995</v>
      </c>
      <c r="GP689" s="78">
        <v>653.52</v>
      </c>
      <c r="GQ689" s="78">
        <v>581.16999999999996</v>
      </c>
      <c r="GR689" s="78">
        <v>510.11</v>
      </c>
      <c r="GS689" s="78"/>
      <c r="GT689" s="79"/>
      <c r="GU689" s="65" t="s">
        <v>414</v>
      </c>
      <c r="GV689" s="68">
        <v>1</v>
      </c>
      <c r="GW689" s="78">
        <v>583.82000000000005</v>
      </c>
      <c r="GX689" s="78">
        <v>608.62</v>
      </c>
      <c r="GY689" s="78">
        <v>561.13</v>
      </c>
      <c r="GZ689" s="78">
        <v>436</v>
      </c>
      <c r="HA689" s="78"/>
      <c r="HB689" s="79">
        <v>592.78</v>
      </c>
      <c r="HC689" s="65" t="s">
        <v>415</v>
      </c>
      <c r="HD689" s="68">
        <v>1</v>
      </c>
      <c r="HE689" s="78">
        <v>592.41999999999996</v>
      </c>
      <c r="HF689" s="78">
        <v>665.7</v>
      </c>
      <c r="HG689" s="78">
        <v>677.29</v>
      </c>
      <c r="HH689" s="78">
        <v>366.23</v>
      </c>
      <c r="HI689" s="78">
        <v>359.59</v>
      </c>
      <c r="HJ689" s="79">
        <v>403.83</v>
      </c>
      <c r="HK689" s="85" t="s">
        <v>416</v>
      </c>
      <c r="HL689" s="68">
        <v>1.17426021606388</v>
      </c>
      <c r="HM689" s="78">
        <v>563.76</v>
      </c>
      <c r="HN689" s="78">
        <v>609.22</v>
      </c>
      <c r="HO689" s="78">
        <v>574.20000000000005</v>
      </c>
      <c r="HP689" s="78"/>
      <c r="HQ689" s="78"/>
      <c r="HR689" s="79"/>
    </row>
    <row r="690" spans="1:226" x14ac:dyDescent="0.25">
      <c r="A690" s="81">
        <v>40560</v>
      </c>
      <c r="B690" s="82" t="s">
        <v>387</v>
      </c>
      <c r="C690" s="83">
        <v>608.23628389928842</v>
      </c>
      <c r="D690" s="83">
        <v>657.25904905864888</v>
      </c>
      <c r="E690" s="83">
        <v>618.65989032736024</v>
      </c>
      <c r="F690" s="83">
        <v>456.04928802938093</v>
      </c>
      <c r="G690" s="83">
        <v>397.07480223359698</v>
      </c>
      <c r="H690" s="84">
        <v>478.03407829417205</v>
      </c>
      <c r="I690" s="82" t="s">
        <v>388</v>
      </c>
      <c r="J690" s="83">
        <v>619.19617932382641</v>
      </c>
      <c r="K690" s="83">
        <v>663.85821526258735</v>
      </c>
      <c r="L690" s="83">
        <v>618.77570414213426</v>
      </c>
      <c r="M690" s="83">
        <v>448.84553128300411</v>
      </c>
      <c r="N690" s="83"/>
      <c r="O690" s="84">
        <v>533.80334600083586</v>
      </c>
      <c r="P690" s="65" t="s">
        <v>389</v>
      </c>
      <c r="Q690" s="78">
        <v>553.24</v>
      </c>
      <c r="R690" s="78">
        <v>632.15</v>
      </c>
      <c r="S690" s="78">
        <v>609.49</v>
      </c>
      <c r="T690" s="78">
        <v>405</v>
      </c>
      <c r="U690" s="78"/>
      <c r="V690" s="79"/>
      <c r="W690" s="65" t="s">
        <v>390</v>
      </c>
      <c r="X690" s="78">
        <v>642.46</v>
      </c>
      <c r="Y690" s="78">
        <v>686.67</v>
      </c>
      <c r="Z690" s="78">
        <v>583.16</v>
      </c>
      <c r="AA690" s="78">
        <v>399.21</v>
      </c>
      <c r="AB690" s="78"/>
      <c r="AC690" s="79">
        <v>583.47</v>
      </c>
      <c r="AD690" s="65" t="s">
        <v>391</v>
      </c>
      <c r="AE690" s="68">
        <v>0.51129972389814904</v>
      </c>
      <c r="AF690" s="78">
        <v>607.94000000000005</v>
      </c>
      <c r="AG690" s="78">
        <v>637.59</v>
      </c>
      <c r="AH690" s="78">
        <v>625.32000000000005</v>
      </c>
      <c r="AI690" s="78"/>
      <c r="AJ690" s="78">
        <v>429.49</v>
      </c>
      <c r="AK690" s="79">
        <v>402.1</v>
      </c>
      <c r="AL690" s="69" t="s">
        <v>392</v>
      </c>
      <c r="AM690" s="70">
        <v>1</v>
      </c>
      <c r="AN690" s="78">
        <v>637.95000000000005</v>
      </c>
      <c r="AO690" s="78">
        <v>666.8</v>
      </c>
      <c r="AP690" s="78">
        <v>637.28</v>
      </c>
      <c r="AQ690" s="78">
        <v>549.33000000000004</v>
      </c>
      <c r="AR690" s="78"/>
      <c r="AS690" s="79"/>
      <c r="AT690" s="65" t="s">
        <v>393</v>
      </c>
      <c r="AU690" s="68">
        <v>4.1093075816724903E-2</v>
      </c>
      <c r="AV690" s="78">
        <v>624.82000000000005</v>
      </c>
      <c r="AW690" s="78">
        <v>672.69</v>
      </c>
      <c r="AX690" s="78">
        <v>600.05999999999995</v>
      </c>
      <c r="AY690" s="78">
        <v>307.58</v>
      </c>
      <c r="AZ690" s="78"/>
      <c r="BA690" s="79">
        <v>490.31</v>
      </c>
      <c r="BB690" s="65" t="s">
        <v>394</v>
      </c>
      <c r="BC690" s="78">
        <v>597.6</v>
      </c>
      <c r="BD690" s="78">
        <v>647.25</v>
      </c>
      <c r="BE690" s="78">
        <v>607.98</v>
      </c>
      <c r="BF690" s="78"/>
      <c r="BG690" s="78"/>
      <c r="BH690" s="79">
        <v>511.53</v>
      </c>
      <c r="BI690" s="65" t="s">
        <v>395</v>
      </c>
      <c r="BJ690" s="68">
        <v>0.134228187919463</v>
      </c>
      <c r="BK690" s="78">
        <v>674.77</v>
      </c>
      <c r="BL690" s="78">
        <v>687.11</v>
      </c>
      <c r="BM690" s="78">
        <v>754.85</v>
      </c>
      <c r="BN690" s="78">
        <v>441.61</v>
      </c>
      <c r="BO690" s="78"/>
      <c r="BP690" s="79"/>
      <c r="BQ690" s="65" t="s">
        <v>396</v>
      </c>
      <c r="BR690" s="68">
        <v>1</v>
      </c>
      <c r="BS690" s="78">
        <v>594.73</v>
      </c>
      <c r="BT690" s="78">
        <v>643.75</v>
      </c>
      <c r="BU690" s="78">
        <v>621.54999999999995</v>
      </c>
      <c r="BV690" s="78"/>
      <c r="BW690" s="78"/>
      <c r="BX690" s="79">
        <v>571.75</v>
      </c>
      <c r="BY690" s="65" t="s">
        <v>397</v>
      </c>
      <c r="BZ690" s="78">
        <v>646.87</v>
      </c>
      <c r="CA690" s="78">
        <v>685.8</v>
      </c>
      <c r="CB690" s="78">
        <v>588.33000000000004</v>
      </c>
      <c r="CC690" s="78">
        <v>436.08</v>
      </c>
      <c r="CD690" s="78"/>
      <c r="CE690" s="79">
        <v>539.42999999999995</v>
      </c>
      <c r="CF690" s="65" t="s">
        <v>398</v>
      </c>
      <c r="CG690" s="78">
        <v>632.79999999999995</v>
      </c>
      <c r="CH690" s="78">
        <v>696.42</v>
      </c>
      <c r="CI690" s="78">
        <v>625.02</v>
      </c>
      <c r="CJ690" s="78"/>
      <c r="CK690" s="78"/>
      <c r="CL690" s="79"/>
      <c r="CM690" s="65" t="s">
        <v>399</v>
      </c>
      <c r="CN690" s="78">
        <v>615.41999999999996</v>
      </c>
      <c r="CO690" s="78">
        <v>636.9</v>
      </c>
      <c r="CP690" s="78">
        <v>639.47</v>
      </c>
      <c r="CQ690" s="78">
        <v>439.34</v>
      </c>
      <c r="CR690" s="78"/>
      <c r="CS690" s="79">
        <v>632.24</v>
      </c>
      <c r="CT690" s="65" t="s">
        <v>400</v>
      </c>
      <c r="CU690" s="78">
        <v>634.26</v>
      </c>
      <c r="CV690" s="78">
        <v>720.58</v>
      </c>
      <c r="CW690" s="78">
        <v>614.87</v>
      </c>
      <c r="CX690" s="78">
        <v>478.1</v>
      </c>
      <c r="CY690" s="78"/>
      <c r="CZ690" s="79"/>
      <c r="DA690" s="82"/>
      <c r="DB690" s="68"/>
      <c r="DC690" s="78"/>
      <c r="DD690" s="78"/>
      <c r="DE690" s="78"/>
      <c r="DF690" s="78"/>
      <c r="DG690" s="78"/>
      <c r="DH690" s="79"/>
      <c r="DI690" s="65" t="s">
        <v>402</v>
      </c>
      <c r="DJ690" s="68">
        <v>3.6398049064570101E-3</v>
      </c>
      <c r="DK690" s="78">
        <v>617.88</v>
      </c>
      <c r="DL690" s="78">
        <v>671.93</v>
      </c>
      <c r="DM690" s="78">
        <v>671.93</v>
      </c>
      <c r="DN690" s="78">
        <v>442.11</v>
      </c>
      <c r="DO690" s="78"/>
      <c r="DP690" s="79">
        <v>525.26</v>
      </c>
      <c r="DQ690" s="65" t="s">
        <v>403</v>
      </c>
      <c r="DR690" s="78">
        <v>542.59</v>
      </c>
      <c r="DS690" s="78">
        <v>591.13</v>
      </c>
      <c r="DT690" s="78">
        <v>738.52</v>
      </c>
      <c r="DU690" s="78">
        <v>307.91000000000003</v>
      </c>
      <c r="DV690" s="78"/>
      <c r="DW690" s="79"/>
      <c r="DX690" s="65" t="s">
        <v>404</v>
      </c>
      <c r="DY690" s="78">
        <v>657.33</v>
      </c>
      <c r="DZ690" s="78">
        <v>693.96</v>
      </c>
      <c r="EA690" s="78">
        <v>668.15</v>
      </c>
      <c r="EB690" s="78">
        <v>459.36</v>
      </c>
      <c r="EC690" s="78"/>
      <c r="ED690" s="79">
        <v>528.83000000000004</v>
      </c>
      <c r="EE690" s="65" t="s">
        <v>405</v>
      </c>
      <c r="EF690" s="68">
        <v>0.28962001853568098</v>
      </c>
      <c r="EG690" s="78">
        <v>611.66999999999996</v>
      </c>
      <c r="EH690" s="78">
        <v>657.74</v>
      </c>
      <c r="EI690" s="78">
        <v>619.61</v>
      </c>
      <c r="EJ690" s="78"/>
      <c r="EK690" s="78">
        <v>398.65</v>
      </c>
      <c r="EL690" s="79">
        <v>403.59</v>
      </c>
      <c r="EM690" s="65" t="s">
        <v>406</v>
      </c>
      <c r="EN690" s="78">
        <v>624.41</v>
      </c>
      <c r="EO690" s="78">
        <v>672.29</v>
      </c>
      <c r="EP690" s="78">
        <v>606.14</v>
      </c>
      <c r="EQ690" s="78"/>
      <c r="ER690" s="78"/>
      <c r="ES690" s="79">
        <v>561.30999999999995</v>
      </c>
      <c r="ET690" s="65" t="s">
        <v>407</v>
      </c>
      <c r="EU690" s="68">
        <v>1.4247043738424301</v>
      </c>
      <c r="EV690" s="78">
        <v>618.72</v>
      </c>
      <c r="EW690" s="78">
        <v>662.74</v>
      </c>
      <c r="EX690" s="78">
        <v>662.74</v>
      </c>
      <c r="EY690" s="78"/>
      <c r="EZ690" s="78"/>
      <c r="FA690" s="79">
        <v>366.92</v>
      </c>
      <c r="FB690" s="65" t="s">
        <v>408</v>
      </c>
      <c r="FC690" s="78">
        <v>640.79</v>
      </c>
      <c r="FD690" s="78">
        <v>643.02</v>
      </c>
      <c r="FE690" s="78">
        <v>561.29999999999995</v>
      </c>
      <c r="FF690" s="78">
        <v>537</v>
      </c>
      <c r="FG690" s="78"/>
      <c r="FH690" s="79"/>
      <c r="FI690" s="65" t="s">
        <v>409</v>
      </c>
      <c r="FJ690" s="78">
        <v>628.51</v>
      </c>
      <c r="FK690" s="78">
        <v>663.76</v>
      </c>
      <c r="FL690" s="78">
        <v>391.59</v>
      </c>
      <c r="FM690" s="78">
        <v>394.68</v>
      </c>
      <c r="FN690" s="78"/>
      <c r="FO690" s="79">
        <v>556.29999999999995</v>
      </c>
      <c r="FP690" s="65" t="s">
        <v>410</v>
      </c>
      <c r="FQ690" s="68">
        <v>0.258197779499096</v>
      </c>
      <c r="FR690" s="78">
        <v>590.20000000000005</v>
      </c>
      <c r="FS690" s="78">
        <v>644.20000000000005</v>
      </c>
      <c r="FT690" s="78">
        <v>605.65</v>
      </c>
      <c r="FU690" s="78">
        <v>468.65</v>
      </c>
      <c r="FV690" s="78">
        <v>397.82</v>
      </c>
      <c r="FW690" s="79">
        <v>432.78</v>
      </c>
      <c r="FX690" s="65" t="s">
        <v>411</v>
      </c>
      <c r="FY690" s="78">
        <v>638.19000000000005</v>
      </c>
      <c r="FZ690" s="78">
        <v>703.07</v>
      </c>
      <c r="GA690" s="78">
        <v>633.07000000000005</v>
      </c>
      <c r="GB690" s="78">
        <v>563.27</v>
      </c>
      <c r="GC690" s="78"/>
      <c r="GD690" s="79">
        <v>556.58000000000004</v>
      </c>
      <c r="GE690" s="65" t="s">
        <v>412</v>
      </c>
      <c r="GF690" s="68">
        <v>0.23480792711561899</v>
      </c>
      <c r="GG690" s="78">
        <v>579.98</v>
      </c>
      <c r="GH690" s="78">
        <v>622.63</v>
      </c>
      <c r="GI690" s="78">
        <v>494.27</v>
      </c>
      <c r="GJ690" s="78">
        <v>517.52</v>
      </c>
      <c r="GK690" s="78"/>
      <c r="GL690" s="79">
        <v>420.31</v>
      </c>
      <c r="GM690" s="65" t="s">
        <v>413</v>
      </c>
      <c r="GN690" s="68">
        <v>0.112157918349035</v>
      </c>
      <c r="GO690" s="78">
        <v>585.91</v>
      </c>
      <c r="GP690" s="78">
        <v>665.21</v>
      </c>
      <c r="GQ690" s="78">
        <v>585.46</v>
      </c>
      <c r="GR690" s="78">
        <v>524.34</v>
      </c>
      <c r="GS690" s="78"/>
      <c r="GT690" s="79"/>
      <c r="GU690" s="65" t="s">
        <v>414</v>
      </c>
      <c r="GV690" s="68">
        <v>1</v>
      </c>
      <c r="GW690" s="78">
        <v>583.82000000000005</v>
      </c>
      <c r="GX690" s="78">
        <v>608.62</v>
      </c>
      <c r="GY690" s="78">
        <v>561.13</v>
      </c>
      <c r="GZ690" s="78">
        <v>436</v>
      </c>
      <c r="HA690" s="78"/>
      <c r="HB690" s="79">
        <v>592.78</v>
      </c>
      <c r="HC690" s="65" t="s">
        <v>415</v>
      </c>
      <c r="HD690" s="68">
        <v>1</v>
      </c>
      <c r="HE690" s="78">
        <v>579.91999999999996</v>
      </c>
      <c r="HF690" s="78">
        <v>648.20000000000005</v>
      </c>
      <c r="HG690" s="78">
        <v>657.88</v>
      </c>
      <c r="HH690" s="78">
        <v>350</v>
      </c>
      <c r="HI690" s="78">
        <v>343.36</v>
      </c>
      <c r="HJ690" s="79">
        <v>393</v>
      </c>
      <c r="HK690" s="85" t="s">
        <v>416</v>
      </c>
      <c r="HL690" s="68">
        <v>1.19602918311207</v>
      </c>
      <c r="HM690" s="78">
        <v>569.42999999999995</v>
      </c>
      <c r="HN690" s="78">
        <v>613.80999999999995</v>
      </c>
      <c r="HO690" s="78">
        <v>588.17999999999995</v>
      </c>
      <c r="HP690" s="78"/>
      <c r="HQ690" s="78"/>
      <c r="HR690" s="79"/>
    </row>
    <row r="691" spans="1:226" x14ac:dyDescent="0.25">
      <c r="A691" s="81">
        <v>40553</v>
      </c>
      <c r="B691" s="82" t="s">
        <v>387</v>
      </c>
      <c r="C691" s="83">
        <v>597.47427192715725</v>
      </c>
      <c r="D691" s="83">
        <v>640.27778129933165</v>
      </c>
      <c r="E691" s="83">
        <v>602.79976542151076</v>
      </c>
      <c r="F691" s="83">
        <v>441.6751953543062</v>
      </c>
      <c r="G691" s="83">
        <v>390.97121917170779</v>
      </c>
      <c r="H691" s="84">
        <v>473.23671707950837</v>
      </c>
      <c r="I691" s="82" t="s">
        <v>388</v>
      </c>
      <c r="J691" s="83">
        <v>605.49531794481391</v>
      </c>
      <c r="K691" s="83">
        <v>643.49994955911382</v>
      </c>
      <c r="L691" s="83">
        <v>602.60649779070513</v>
      </c>
      <c r="M691" s="83">
        <v>432.90554734386978</v>
      </c>
      <c r="N691" s="83"/>
      <c r="O691" s="84">
        <v>519.56765855332355</v>
      </c>
      <c r="P691" s="65" t="s">
        <v>389</v>
      </c>
      <c r="Q691" s="78">
        <v>553.24</v>
      </c>
      <c r="R691" s="78">
        <v>605.49</v>
      </c>
      <c r="S691" s="78">
        <v>595.09</v>
      </c>
      <c r="T691" s="78">
        <v>410</v>
      </c>
      <c r="U691" s="78"/>
      <c r="V691" s="79"/>
      <c r="W691" s="65" t="s">
        <v>390</v>
      </c>
      <c r="X691" s="78">
        <v>619.82000000000005</v>
      </c>
      <c r="Y691" s="78">
        <v>638.65</v>
      </c>
      <c r="Z691" s="78">
        <v>563</v>
      </c>
      <c r="AA691" s="78">
        <v>399.21</v>
      </c>
      <c r="AB691" s="78"/>
      <c r="AC691" s="79">
        <v>599.16999999999996</v>
      </c>
      <c r="AD691" s="65" t="s">
        <v>391</v>
      </c>
      <c r="AE691" s="68">
        <v>0.51129972389814904</v>
      </c>
      <c r="AF691" s="78">
        <v>563.45000000000005</v>
      </c>
      <c r="AG691" s="78">
        <v>590.04</v>
      </c>
      <c r="AH691" s="78">
        <v>577.77</v>
      </c>
      <c r="AI691" s="78"/>
      <c r="AJ691" s="78">
        <v>429.49</v>
      </c>
      <c r="AK691" s="79">
        <v>447.7</v>
      </c>
      <c r="AL691" s="69" t="s">
        <v>392</v>
      </c>
      <c r="AM691" s="70">
        <v>1</v>
      </c>
      <c r="AN691" s="78">
        <v>633.89</v>
      </c>
      <c r="AO691" s="78">
        <v>661.99</v>
      </c>
      <c r="AP691" s="78">
        <v>637.28</v>
      </c>
      <c r="AQ691" s="78">
        <v>549.33000000000004</v>
      </c>
      <c r="AR691" s="78"/>
      <c r="AS691" s="79"/>
      <c r="AT691" s="65" t="s">
        <v>393</v>
      </c>
      <c r="AU691" s="68">
        <v>4.0571243102888697E-2</v>
      </c>
      <c r="AV691" s="78">
        <v>609.91999999999996</v>
      </c>
      <c r="AW691" s="78">
        <v>658.54</v>
      </c>
      <c r="AX691" s="78">
        <v>592.44000000000005</v>
      </c>
      <c r="AY691" s="78">
        <v>326.68</v>
      </c>
      <c r="AZ691" s="78"/>
      <c r="BA691" s="79">
        <v>483.85</v>
      </c>
      <c r="BB691" s="65" t="s">
        <v>394</v>
      </c>
      <c r="BC691" s="78">
        <v>586.67999999999995</v>
      </c>
      <c r="BD691" s="78">
        <v>629.6</v>
      </c>
      <c r="BE691" s="78">
        <v>589.23</v>
      </c>
      <c r="BF691" s="78"/>
      <c r="BG691" s="78"/>
      <c r="BH691" s="79">
        <v>511.53</v>
      </c>
      <c r="BI691" s="65" t="s">
        <v>395</v>
      </c>
      <c r="BJ691" s="68">
        <v>0.13423899911402301</v>
      </c>
      <c r="BK691" s="78">
        <v>674.82</v>
      </c>
      <c r="BL691" s="78">
        <v>667.84</v>
      </c>
      <c r="BM691" s="78">
        <v>735.58</v>
      </c>
      <c r="BN691" s="78">
        <v>428.22</v>
      </c>
      <c r="BO691" s="78"/>
      <c r="BP691" s="79"/>
      <c r="BQ691" s="65" t="s">
        <v>396</v>
      </c>
      <c r="BR691" s="68">
        <v>1</v>
      </c>
      <c r="BS691" s="78">
        <v>552.23</v>
      </c>
      <c r="BT691" s="78">
        <v>597.08000000000004</v>
      </c>
      <c r="BU691" s="78">
        <v>611.54999999999995</v>
      </c>
      <c r="BV691" s="78"/>
      <c r="BW691" s="78"/>
      <c r="BX691" s="79">
        <v>455.08</v>
      </c>
      <c r="BY691" s="65" t="s">
        <v>397</v>
      </c>
      <c r="BZ691" s="78">
        <v>629.47</v>
      </c>
      <c r="CA691" s="78">
        <v>665.99</v>
      </c>
      <c r="CB691" s="78">
        <v>574.91</v>
      </c>
      <c r="CC691" s="78">
        <v>414.86</v>
      </c>
      <c r="CD691" s="78"/>
      <c r="CE691" s="79">
        <v>539.42999999999995</v>
      </c>
      <c r="CF691" s="65" t="s">
        <v>398</v>
      </c>
      <c r="CG691" s="78">
        <v>631.02</v>
      </c>
      <c r="CH691" s="78">
        <v>681.24</v>
      </c>
      <c r="CI691" s="78">
        <v>606.57000000000005</v>
      </c>
      <c r="CJ691" s="78"/>
      <c r="CK691" s="78"/>
      <c r="CL691" s="79"/>
      <c r="CM691" s="65" t="s">
        <v>399</v>
      </c>
      <c r="CN691" s="78">
        <v>595.69000000000005</v>
      </c>
      <c r="CO691" s="78">
        <v>617.08000000000004</v>
      </c>
      <c r="CP691" s="78">
        <v>625.59</v>
      </c>
      <c r="CQ691" s="78">
        <v>429.62</v>
      </c>
      <c r="CR691" s="78"/>
      <c r="CS691" s="79">
        <v>630.57000000000005</v>
      </c>
      <c r="CT691" s="65" t="s">
        <v>400</v>
      </c>
      <c r="CU691" s="78">
        <v>622.59</v>
      </c>
      <c r="CV691" s="78">
        <v>712.17</v>
      </c>
      <c r="CW691" s="78">
        <v>608.87</v>
      </c>
      <c r="CX691" s="78">
        <v>451.63</v>
      </c>
      <c r="CY691" s="78"/>
      <c r="CZ691" s="79"/>
      <c r="DA691" s="82"/>
      <c r="DB691" s="68"/>
      <c r="DC691" s="78"/>
      <c r="DD691" s="78"/>
      <c r="DE691" s="78"/>
      <c r="DF691" s="78"/>
      <c r="DG691" s="78"/>
      <c r="DH691" s="79"/>
      <c r="DI691" s="65" t="s">
        <v>402</v>
      </c>
      <c r="DJ691" s="68">
        <v>3.5660794522502002E-3</v>
      </c>
      <c r="DK691" s="78">
        <v>596.34</v>
      </c>
      <c r="DL691" s="78">
        <v>649.62</v>
      </c>
      <c r="DM691" s="78">
        <v>649.62</v>
      </c>
      <c r="DN691" s="78">
        <v>433.15</v>
      </c>
      <c r="DO691" s="78"/>
      <c r="DP691" s="79">
        <v>514.11</v>
      </c>
      <c r="DQ691" s="65" t="s">
        <v>403</v>
      </c>
      <c r="DR691" s="78">
        <v>525.23</v>
      </c>
      <c r="DS691" s="78">
        <v>572.95000000000005</v>
      </c>
      <c r="DT691" s="78">
        <v>715.5</v>
      </c>
      <c r="DU691" s="78">
        <v>300.26</v>
      </c>
      <c r="DV691" s="78"/>
      <c r="DW691" s="79"/>
      <c r="DX691" s="65" t="s">
        <v>404</v>
      </c>
      <c r="DY691" s="78">
        <v>639.91</v>
      </c>
      <c r="DZ691" s="78">
        <v>675.56</v>
      </c>
      <c r="EA691" s="78">
        <v>650.17999999999995</v>
      </c>
      <c r="EB691" s="78">
        <v>446.65</v>
      </c>
      <c r="EC691" s="78"/>
      <c r="ED691" s="79">
        <v>502.32</v>
      </c>
      <c r="EE691" s="65" t="s">
        <v>405</v>
      </c>
      <c r="EF691" s="68">
        <v>0.28962001853568098</v>
      </c>
      <c r="EG691" s="78">
        <v>611.07000000000005</v>
      </c>
      <c r="EH691" s="78">
        <v>659.69</v>
      </c>
      <c r="EI691" s="78">
        <v>600.70000000000005</v>
      </c>
      <c r="EJ691" s="78"/>
      <c r="EK691" s="78">
        <v>398.35</v>
      </c>
      <c r="EL691" s="79">
        <v>404.65</v>
      </c>
      <c r="EM691" s="65" t="s">
        <v>406</v>
      </c>
      <c r="EN691" s="78">
        <v>598.63</v>
      </c>
      <c r="EO691" s="78">
        <v>626.64</v>
      </c>
      <c r="EP691" s="78">
        <v>568.29</v>
      </c>
      <c r="EQ691" s="78"/>
      <c r="ER691" s="78"/>
      <c r="ES691" s="79">
        <v>572.87</v>
      </c>
      <c r="ET691" s="65" t="s">
        <v>407</v>
      </c>
      <c r="EU691" s="68">
        <v>1.42734798743934</v>
      </c>
      <c r="EV691" s="78">
        <v>616.36</v>
      </c>
      <c r="EW691" s="78">
        <v>648.76</v>
      </c>
      <c r="EX691" s="78">
        <v>648.76</v>
      </c>
      <c r="EY691" s="78"/>
      <c r="EZ691" s="78"/>
      <c r="FA691" s="79">
        <v>369.94</v>
      </c>
      <c r="FB691" s="65" t="s">
        <v>408</v>
      </c>
      <c r="FC691" s="78">
        <v>640.79</v>
      </c>
      <c r="FD691" s="78">
        <v>643.02</v>
      </c>
      <c r="FE691" s="78">
        <v>561.29999999999995</v>
      </c>
      <c r="FF691" s="78">
        <v>537</v>
      </c>
      <c r="FG691" s="78"/>
      <c r="FH691" s="79"/>
      <c r="FI691" s="65" t="s">
        <v>409</v>
      </c>
      <c r="FJ691" s="78">
        <v>614.86</v>
      </c>
      <c r="FK691" s="78">
        <v>646.17999999999995</v>
      </c>
      <c r="FL691" s="78">
        <v>492.51</v>
      </c>
      <c r="FM691" s="78">
        <v>383.11</v>
      </c>
      <c r="FN691" s="78"/>
      <c r="FO691" s="79">
        <v>558.97</v>
      </c>
      <c r="FP691" s="65" t="s">
        <v>410</v>
      </c>
      <c r="FQ691" s="68">
        <v>0.25610162112326201</v>
      </c>
      <c r="FR691" s="78">
        <v>591</v>
      </c>
      <c r="FS691" s="78">
        <v>644.51</v>
      </c>
      <c r="FT691" s="78">
        <v>597.22</v>
      </c>
      <c r="FU691" s="78">
        <v>461.88</v>
      </c>
      <c r="FV691" s="78">
        <v>391.97</v>
      </c>
      <c r="FW691" s="79">
        <v>428.63</v>
      </c>
      <c r="FX691" s="65" t="s">
        <v>411</v>
      </c>
      <c r="FY691" s="78">
        <v>625.17999999999995</v>
      </c>
      <c r="FZ691" s="78">
        <v>686.81</v>
      </c>
      <c r="GA691" s="78">
        <v>620.67999999999995</v>
      </c>
      <c r="GB691" s="78">
        <v>558.36</v>
      </c>
      <c r="GC691" s="78"/>
      <c r="GD691" s="79">
        <v>541.94000000000005</v>
      </c>
      <c r="GE691" s="65" t="s">
        <v>412</v>
      </c>
      <c r="GF691" s="68">
        <v>0.23453257657488599</v>
      </c>
      <c r="GG691" s="78">
        <v>583.04</v>
      </c>
      <c r="GH691" s="78">
        <v>625.97</v>
      </c>
      <c r="GI691" s="78">
        <v>493.69</v>
      </c>
      <c r="GJ691" s="78">
        <v>514.1</v>
      </c>
      <c r="GK691" s="78"/>
      <c r="GL691" s="79">
        <v>419.81</v>
      </c>
      <c r="GM691" s="65" t="s">
        <v>413</v>
      </c>
      <c r="GN691" s="68">
        <v>0.112101339611008</v>
      </c>
      <c r="GO691" s="78">
        <v>572.16999999999996</v>
      </c>
      <c r="GP691" s="78">
        <v>647.83000000000004</v>
      </c>
      <c r="GQ691" s="78">
        <v>570.54999999999995</v>
      </c>
      <c r="GR691" s="78">
        <v>515</v>
      </c>
      <c r="GS691" s="78"/>
      <c r="GT691" s="79"/>
      <c r="GU691" s="65" t="s">
        <v>414</v>
      </c>
      <c r="GV691" s="68">
        <v>1</v>
      </c>
      <c r="GW691" s="78">
        <v>570.49</v>
      </c>
      <c r="GX691" s="78">
        <v>605.29</v>
      </c>
      <c r="GY691" s="78">
        <v>560.29</v>
      </c>
      <c r="GZ691" s="78">
        <v>436</v>
      </c>
      <c r="HA691" s="78"/>
      <c r="HB691" s="79">
        <v>591.28</v>
      </c>
      <c r="HC691" s="65" t="s">
        <v>415</v>
      </c>
      <c r="HD691" s="68">
        <v>1</v>
      </c>
      <c r="HE691" s="78">
        <v>576.58000000000004</v>
      </c>
      <c r="HF691" s="78">
        <v>636.54</v>
      </c>
      <c r="HG691" s="78">
        <v>657.88</v>
      </c>
      <c r="HH691" s="78">
        <v>318.77</v>
      </c>
      <c r="HI691" s="78">
        <v>312.13</v>
      </c>
      <c r="HJ691" s="79">
        <v>403.83</v>
      </c>
      <c r="HK691" s="85" t="s">
        <v>416</v>
      </c>
      <c r="HL691" s="68">
        <v>1.2022120702091801</v>
      </c>
      <c r="HM691" s="78">
        <v>567.62</v>
      </c>
      <c r="HN691" s="78">
        <v>609.67999999999995</v>
      </c>
      <c r="HO691" s="78">
        <v>617.17999999999995</v>
      </c>
      <c r="HP691" s="78"/>
      <c r="HQ691" s="78"/>
      <c r="HR691" s="79"/>
    </row>
    <row r="692" spans="1:226" x14ac:dyDescent="0.25">
      <c r="A692" s="81">
        <v>40546</v>
      </c>
      <c r="B692" s="82" t="s">
        <v>387</v>
      </c>
      <c r="C692" s="83">
        <v>587.73197817899518</v>
      </c>
      <c r="D692" s="83">
        <v>632.47217785990051</v>
      </c>
      <c r="E692" s="83">
        <v>603.93426579113827</v>
      </c>
      <c r="F692" s="83">
        <v>437.06642166903492</v>
      </c>
      <c r="G692" s="83">
        <v>381.0226198231735</v>
      </c>
      <c r="H692" s="84">
        <v>467.78741654282828</v>
      </c>
      <c r="I692" s="82" t="s">
        <v>388</v>
      </c>
      <c r="J692" s="83">
        <v>597.74642116586165</v>
      </c>
      <c r="K692" s="83">
        <v>637.6583524641178</v>
      </c>
      <c r="L692" s="83">
        <v>604.4586524729541</v>
      </c>
      <c r="M692" s="83">
        <v>429.58849827306705</v>
      </c>
      <c r="N692" s="83"/>
      <c r="O692" s="84">
        <v>514.84243803508491</v>
      </c>
      <c r="P692" s="65" t="s">
        <v>389</v>
      </c>
      <c r="Q692" s="78">
        <v>539.91</v>
      </c>
      <c r="R692" s="78">
        <v>584.65</v>
      </c>
      <c r="S692" s="78">
        <v>592.4</v>
      </c>
      <c r="T692" s="78">
        <v>411</v>
      </c>
      <c r="U692" s="78"/>
      <c r="V692" s="79"/>
      <c r="W692" s="65" t="s">
        <v>390</v>
      </c>
      <c r="X692" s="78">
        <v>611.64</v>
      </c>
      <c r="Y692" s="78">
        <v>637.52</v>
      </c>
      <c r="Z692" s="78">
        <v>589.77</v>
      </c>
      <c r="AA692" s="78">
        <v>376.23</v>
      </c>
      <c r="AB692" s="78"/>
      <c r="AC692" s="79">
        <v>599.16999999999996</v>
      </c>
      <c r="AD692" s="65" t="s">
        <v>391</v>
      </c>
      <c r="AE692" s="68">
        <v>0.51129972389814904</v>
      </c>
      <c r="AF692" s="78">
        <v>573.16999999999996</v>
      </c>
      <c r="AG692" s="78">
        <v>604.87</v>
      </c>
      <c r="AH692" s="78">
        <v>592.6</v>
      </c>
      <c r="AI692" s="78"/>
      <c r="AJ692" s="78">
        <v>429.49</v>
      </c>
      <c r="AK692" s="79">
        <v>447.7</v>
      </c>
      <c r="AL692" s="69" t="s">
        <v>392</v>
      </c>
      <c r="AM692" s="70">
        <v>1</v>
      </c>
      <c r="AN692" s="78">
        <v>612.66999999999996</v>
      </c>
      <c r="AO692" s="78">
        <v>640.41999999999996</v>
      </c>
      <c r="AP692" s="78">
        <v>615.21</v>
      </c>
      <c r="AQ692" s="78">
        <v>549.33000000000004</v>
      </c>
      <c r="AR692" s="78"/>
      <c r="AS692" s="79"/>
      <c r="AT692" s="65" t="s">
        <v>393</v>
      </c>
      <c r="AU692" s="68">
        <v>3.9859693877550999E-2</v>
      </c>
      <c r="AV692" s="78">
        <v>606.07000000000005</v>
      </c>
      <c r="AW692" s="78">
        <v>652.5</v>
      </c>
      <c r="AX692" s="78">
        <v>582.04999999999995</v>
      </c>
      <c r="AY692" s="78">
        <v>320.95</v>
      </c>
      <c r="AZ692" s="78"/>
      <c r="BA692" s="79">
        <v>475.59</v>
      </c>
      <c r="BB692" s="65" t="s">
        <v>394</v>
      </c>
      <c r="BC692" s="78">
        <v>579.95000000000005</v>
      </c>
      <c r="BD692" s="78">
        <v>632.12</v>
      </c>
      <c r="BE692" s="78">
        <v>592.37</v>
      </c>
      <c r="BF692" s="78"/>
      <c r="BG692" s="78"/>
      <c r="BH692" s="79">
        <v>502.45</v>
      </c>
      <c r="BI692" s="65" t="s">
        <v>395</v>
      </c>
      <c r="BJ692" s="68">
        <v>0.134172357810844</v>
      </c>
      <c r="BK692" s="78">
        <v>647.65</v>
      </c>
      <c r="BL692" s="78">
        <v>654.63</v>
      </c>
      <c r="BM692" s="78">
        <v>722.33</v>
      </c>
      <c r="BN692" s="78">
        <v>428.01</v>
      </c>
      <c r="BO692" s="78"/>
      <c r="BP692" s="79"/>
      <c r="BQ692" s="65" t="s">
        <v>396</v>
      </c>
      <c r="BR692" s="68">
        <v>1</v>
      </c>
      <c r="BS692" s="78">
        <v>572.23</v>
      </c>
      <c r="BT692" s="78">
        <v>617.91</v>
      </c>
      <c r="BU692" s="78">
        <v>608.22</v>
      </c>
      <c r="BV692" s="78"/>
      <c r="BW692" s="78"/>
      <c r="BX692" s="79">
        <v>457.58</v>
      </c>
      <c r="BY692" s="65" t="s">
        <v>397</v>
      </c>
      <c r="BZ692" s="78">
        <v>622.41999999999996</v>
      </c>
      <c r="CA692" s="78">
        <v>660.1</v>
      </c>
      <c r="CB692" s="78">
        <v>573.77</v>
      </c>
      <c r="CC692" s="78">
        <v>409.77</v>
      </c>
      <c r="CD692" s="78"/>
      <c r="CE692" s="79">
        <v>520.69000000000005</v>
      </c>
      <c r="CF692" s="65" t="s">
        <v>398</v>
      </c>
      <c r="CG692" s="78">
        <v>609.15</v>
      </c>
      <c r="CH692" s="78">
        <v>667.97</v>
      </c>
      <c r="CI692" s="78">
        <v>593.30999999999995</v>
      </c>
      <c r="CJ692" s="78"/>
      <c r="CK692" s="78"/>
      <c r="CL692" s="79"/>
      <c r="CM692" s="65" t="s">
        <v>399</v>
      </c>
      <c r="CN692" s="78">
        <v>587.24</v>
      </c>
      <c r="CO692" s="78">
        <v>605.88</v>
      </c>
      <c r="CP692" s="78">
        <v>623.5</v>
      </c>
      <c r="CQ692" s="78">
        <v>418.33</v>
      </c>
      <c r="CR692" s="78"/>
      <c r="CS692" s="79">
        <v>617.69000000000005</v>
      </c>
      <c r="CT692" s="65" t="s">
        <v>400</v>
      </c>
      <c r="CU692" s="78">
        <v>612.82000000000005</v>
      </c>
      <c r="CV692" s="78">
        <v>706.34</v>
      </c>
      <c r="CW692" s="78">
        <v>606.27</v>
      </c>
      <c r="CX692" s="78">
        <v>459.44</v>
      </c>
      <c r="CY692" s="78"/>
      <c r="CZ692" s="79"/>
      <c r="DA692" s="82"/>
      <c r="DB692" s="68"/>
      <c r="DC692" s="78"/>
      <c r="DD692" s="78"/>
      <c r="DE692" s="78"/>
      <c r="DF692" s="78"/>
      <c r="DG692" s="78"/>
      <c r="DH692" s="79"/>
      <c r="DI692" s="65" t="s">
        <v>402</v>
      </c>
      <c r="DJ692" s="68">
        <v>3.5920830489600901E-3</v>
      </c>
      <c r="DK692" s="78">
        <v>600.99</v>
      </c>
      <c r="DL692" s="78">
        <v>655.28</v>
      </c>
      <c r="DM692" s="78">
        <v>655.28</v>
      </c>
      <c r="DN692" s="78">
        <v>411.51</v>
      </c>
      <c r="DO692" s="78"/>
      <c r="DP692" s="79">
        <v>519.54999999999995</v>
      </c>
      <c r="DQ692" s="65" t="s">
        <v>403</v>
      </c>
      <c r="DR692" s="78">
        <v>525.23</v>
      </c>
      <c r="DS692" s="78">
        <v>572.95000000000005</v>
      </c>
      <c r="DT692" s="78">
        <v>707.69</v>
      </c>
      <c r="DU692" s="78">
        <v>296.06</v>
      </c>
      <c r="DV692" s="78"/>
      <c r="DW692" s="79"/>
      <c r="DX692" s="65" t="s">
        <v>404</v>
      </c>
      <c r="DY692" s="78">
        <v>633.91999999999996</v>
      </c>
      <c r="DZ692" s="78">
        <v>670.43</v>
      </c>
      <c r="EA692" s="78">
        <v>643.49</v>
      </c>
      <c r="EB692" s="78">
        <v>438.5</v>
      </c>
      <c r="EC692" s="78"/>
      <c r="ED692" s="79">
        <v>499.4</v>
      </c>
      <c r="EE692" s="65" t="s">
        <v>405</v>
      </c>
      <c r="EF692" s="68">
        <v>0.28962001853568098</v>
      </c>
      <c r="EG692" s="78">
        <v>606.85</v>
      </c>
      <c r="EH692" s="78">
        <v>641.16999999999996</v>
      </c>
      <c r="EI692" s="78">
        <v>607.41</v>
      </c>
      <c r="EJ692" s="78"/>
      <c r="EK692" s="78">
        <v>380.29</v>
      </c>
      <c r="EL692" s="79">
        <v>404.41</v>
      </c>
      <c r="EM692" s="65" t="s">
        <v>406</v>
      </c>
      <c r="EN692" s="78">
        <v>612.54</v>
      </c>
      <c r="EO692" s="78">
        <v>636.6</v>
      </c>
      <c r="EP692" s="78">
        <v>586.95000000000005</v>
      </c>
      <c r="EQ692" s="78"/>
      <c r="ER692" s="78"/>
      <c r="ES692" s="79">
        <v>572.87</v>
      </c>
      <c r="ET692" s="65" t="s">
        <v>407</v>
      </c>
      <c r="EU692" s="68">
        <v>1.40884756269372</v>
      </c>
      <c r="EV692" s="78">
        <v>596.82000000000005</v>
      </c>
      <c r="EW692" s="78">
        <v>634.59</v>
      </c>
      <c r="EX692" s="78">
        <v>634.59</v>
      </c>
      <c r="EY692" s="78"/>
      <c r="EZ692" s="78"/>
      <c r="FA692" s="79">
        <v>365.15</v>
      </c>
      <c r="FB692" s="65" t="s">
        <v>408</v>
      </c>
      <c r="FC692" s="78">
        <v>640.79</v>
      </c>
      <c r="FD692" s="78">
        <v>643.02</v>
      </c>
      <c r="FE692" s="78">
        <v>561.29999999999995</v>
      </c>
      <c r="FF692" s="78">
        <v>537</v>
      </c>
      <c r="FG692" s="78"/>
      <c r="FH692" s="79"/>
      <c r="FI692" s="65" t="s">
        <v>409</v>
      </c>
      <c r="FJ692" s="78">
        <v>607.38</v>
      </c>
      <c r="FK692" s="78">
        <v>637.29</v>
      </c>
      <c r="FL692" s="78">
        <v>486.63</v>
      </c>
      <c r="FM692" s="78">
        <v>373.11</v>
      </c>
      <c r="FN692" s="78"/>
      <c r="FO692" s="79">
        <v>556.08000000000004</v>
      </c>
      <c r="FP692" s="65" t="s">
        <v>410</v>
      </c>
      <c r="FQ692" s="68">
        <v>0.252665622315428</v>
      </c>
      <c r="FR692" s="78">
        <v>569.04999999999995</v>
      </c>
      <c r="FS692" s="78">
        <v>620.32000000000005</v>
      </c>
      <c r="FT692" s="78">
        <v>585.99</v>
      </c>
      <c r="FU692" s="78">
        <v>455.56</v>
      </c>
      <c r="FV692" s="78">
        <v>382.03</v>
      </c>
      <c r="FW692" s="79">
        <v>419.76</v>
      </c>
      <c r="FX692" s="65" t="s">
        <v>411</v>
      </c>
      <c r="FY692" s="78">
        <v>620.29999999999995</v>
      </c>
      <c r="FZ692" s="78">
        <v>673.8</v>
      </c>
      <c r="GA692" s="78">
        <v>618.03</v>
      </c>
      <c r="GB692" s="78">
        <v>562.83000000000004</v>
      </c>
      <c r="GC692" s="78"/>
      <c r="GD692" s="79">
        <v>537.88</v>
      </c>
      <c r="GE692" s="65" t="s">
        <v>412</v>
      </c>
      <c r="GF692" s="68">
        <v>0.23405500292568801</v>
      </c>
      <c r="GG692" s="78">
        <v>583.26</v>
      </c>
      <c r="GH692" s="78">
        <v>625.63</v>
      </c>
      <c r="GI692" s="78">
        <v>492.69</v>
      </c>
      <c r="GJ692" s="78">
        <v>500.88</v>
      </c>
      <c r="GK692" s="78"/>
      <c r="GL692" s="79">
        <v>418.96</v>
      </c>
      <c r="GM692" s="65" t="s">
        <v>413</v>
      </c>
      <c r="GN692" s="68">
        <v>0.111894371713103</v>
      </c>
      <c r="GO692" s="78">
        <v>571.11</v>
      </c>
      <c r="GP692" s="78">
        <v>646.64</v>
      </c>
      <c r="GQ692" s="78">
        <v>562.78</v>
      </c>
      <c r="GR692" s="78">
        <v>501.07</v>
      </c>
      <c r="GS692" s="78"/>
      <c r="GT692" s="79"/>
      <c r="GU692" s="65" t="s">
        <v>414</v>
      </c>
      <c r="GV692" s="68">
        <v>1</v>
      </c>
      <c r="GW692" s="78">
        <v>570.49</v>
      </c>
      <c r="GX692" s="78">
        <v>605.29</v>
      </c>
      <c r="GY692" s="78">
        <v>560.29</v>
      </c>
      <c r="GZ692" s="78">
        <v>436</v>
      </c>
      <c r="HA692" s="78"/>
      <c r="HB692" s="79">
        <v>575.1</v>
      </c>
      <c r="HC692" s="65" t="s">
        <v>415</v>
      </c>
      <c r="HD692" s="68">
        <v>1</v>
      </c>
      <c r="HE692" s="78">
        <v>533.25</v>
      </c>
      <c r="HF692" s="78">
        <v>599.87</v>
      </c>
      <c r="HG692" s="78">
        <v>657.88</v>
      </c>
      <c r="HH692" s="78">
        <v>318.77</v>
      </c>
      <c r="HI692" s="78">
        <v>312.13</v>
      </c>
      <c r="HJ692" s="79">
        <v>403.83</v>
      </c>
      <c r="HK692" s="85" t="s">
        <v>416</v>
      </c>
      <c r="HL692" s="68">
        <v>1.16102216391311</v>
      </c>
      <c r="HM692" s="78">
        <v>549.24</v>
      </c>
      <c r="HN692" s="78">
        <v>591.34</v>
      </c>
      <c r="HO692" s="78">
        <v>609.84</v>
      </c>
      <c r="HP692" s="78"/>
      <c r="HQ692" s="78"/>
      <c r="HR692" s="79"/>
    </row>
    <row r="693" spans="1:226" x14ac:dyDescent="0.25">
      <c r="A693" s="81">
        <v>40532</v>
      </c>
      <c r="B693" s="82" t="s">
        <v>387</v>
      </c>
      <c r="C693" s="83">
        <v>580.03561387253126</v>
      </c>
      <c r="D693" s="83">
        <v>624.16263741777971</v>
      </c>
      <c r="E693" s="83">
        <v>590.08922168189247</v>
      </c>
      <c r="F693" s="83">
        <v>436.9477630839902</v>
      </c>
      <c r="G693" s="83">
        <v>374.33078125000003</v>
      </c>
      <c r="H693" s="84">
        <v>463.19648032733051</v>
      </c>
      <c r="I693" s="82" t="s">
        <v>388</v>
      </c>
      <c r="J693" s="83">
        <v>590.25224472025286</v>
      </c>
      <c r="K693" s="83">
        <v>629.46407433481204</v>
      </c>
      <c r="L693" s="83">
        <v>589.48642068897891</v>
      </c>
      <c r="M693" s="83">
        <v>431.02575576074355</v>
      </c>
      <c r="N693" s="83"/>
      <c r="O693" s="84">
        <v>521.01365773948248</v>
      </c>
      <c r="P693" s="65" t="s">
        <v>389</v>
      </c>
      <c r="Q693" s="78">
        <v>549.08000000000004</v>
      </c>
      <c r="R693" s="78">
        <v>600.49</v>
      </c>
      <c r="S693" s="78">
        <v>576.89</v>
      </c>
      <c r="T693" s="78">
        <v>405</v>
      </c>
      <c r="U693" s="78"/>
      <c r="V693" s="79"/>
      <c r="W693" s="65" t="s">
        <v>390</v>
      </c>
      <c r="X693" s="78">
        <v>593.62</v>
      </c>
      <c r="Y693" s="78">
        <v>631.82000000000005</v>
      </c>
      <c r="Z693" s="78">
        <v>565.72</v>
      </c>
      <c r="AA693" s="78">
        <v>377.23</v>
      </c>
      <c r="AB693" s="78"/>
      <c r="AC693" s="79">
        <v>599.16999999999996</v>
      </c>
      <c r="AD693" s="65" t="s">
        <v>391</v>
      </c>
      <c r="AE693" s="68">
        <v>0.51129972389814904</v>
      </c>
      <c r="AF693" s="78">
        <v>557.32000000000005</v>
      </c>
      <c r="AG693" s="78">
        <v>581.86</v>
      </c>
      <c r="AH693" s="78">
        <v>569.59</v>
      </c>
      <c r="AI693" s="78"/>
      <c r="AJ693" s="78">
        <v>429.49</v>
      </c>
      <c r="AK693" s="79">
        <v>447.7</v>
      </c>
      <c r="AL693" s="69" t="s">
        <v>392</v>
      </c>
      <c r="AM693" s="70">
        <v>1</v>
      </c>
      <c r="AN693" s="78">
        <v>611.82000000000005</v>
      </c>
      <c r="AO693" s="78">
        <v>639.76</v>
      </c>
      <c r="AP693" s="78">
        <v>611.65</v>
      </c>
      <c r="AQ693" s="78">
        <v>549.33000000000004</v>
      </c>
      <c r="AR693" s="78"/>
      <c r="AS693" s="79"/>
      <c r="AT693" s="65" t="s">
        <v>393</v>
      </c>
      <c r="AU693" s="68">
        <v>3.9580447259053998E-2</v>
      </c>
      <c r="AV693" s="78">
        <v>581.57000000000005</v>
      </c>
      <c r="AW693" s="78">
        <v>625.57000000000005</v>
      </c>
      <c r="AX693" s="78">
        <v>601.05999999999995</v>
      </c>
      <c r="AY693" s="78">
        <v>304.06</v>
      </c>
      <c r="AZ693" s="78"/>
      <c r="BA693" s="79">
        <v>465.3</v>
      </c>
      <c r="BB693" s="65" t="s">
        <v>394</v>
      </c>
      <c r="BC693" s="78">
        <v>580.79</v>
      </c>
      <c r="BD693" s="78">
        <v>632.96</v>
      </c>
      <c r="BE693" s="78">
        <v>574.95000000000005</v>
      </c>
      <c r="BF693" s="78"/>
      <c r="BG693" s="78"/>
      <c r="BH693" s="79">
        <v>491.36</v>
      </c>
      <c r="BI693" s="65" t="s">
        <v>395</v>
      </c>
      <c r="BJ693" s="68">
        <v>0.13422998966429101</v>
      </c>
      <c r="BK693" s="78">
        <v>642.96</v>
      </c>
      <c r="BL693" s="78">
        <v>649</v>
      </c>
      <c r="BM693" s="78">
        <v>716.2</v>
      </c>
      <c r="BN693" s="78">
        <v>412.76</v>
      </c>
      <c r="BO693" s="78"/>
      <c r="BP693" s="79"/>
      <c r="BQ693" s="65" t="s">
        <v>396</v>
      </c>
      <c r="BR693" s="68">
        <v>6.3911648537062396E-2</v>
      </c>
      <c r="BS693" s="78">
        <v>565.09</v>
      </c>
      <c r="BT693" s="78">
        <v>608.25</v>
      </c>
      <c r="BU693" s="78">
        <v>582.76</v>
      </c>
      <c r="BV693" s="78"/>
      <c r="BW693" s="78"/>
      <c r="BX693" s="79">
        <v>457.35</v>
      </c>
      <c r="BY693" s="65" t="s">
        <v>397</v>
      </c>
      <c r="BZ693" s="78">
        <v>606.07000000000005</v>
      </c>
      <c r="CA693" s="78">
        <v>643.6</v>
      </c>
      <c r="CB693" s="78">
        <v>569.52</v>
      </c>
      <c r="CC693" s="78">
        <v>427.44</v>
      </c>
      <c r="CD693" s="78"/>
      <c r="CE693" s="79">
        <v>520.55999999999995</v>
      </c>
      <c r="CF693" s="65" t="s">
        <v>398</v>
      </c>
      <c r="CG693" s="78">
        <v>588.75</v>
      </c>
      <c r="CH693" s="78">
        <v>664.69</v>
      </c>
      <c r="CI693" s="78">
        <v>617.79</v>
      </c>
      <c r="CJ693" s="78"/>
      <c r="CK693" s="78"/>
      <c r="CL693" s="79"/>
      <c r="CM693" s="65" t="s">
        <v>399</v>
      </c>
      <c r="CN693" s="78">
        <v>574.57000000000005</v>
      </c>
      <c r="CO693" s="78">
        <v>591.58000000000004</v>
      </c>
      <c r="CP693" s="78">
        <v>607.86</v>
      </c>
      <c r="CQ693" s="78">
        <v>420.99</v>
      </c>
      <c r="CR693" s="78"/>
      <c r="CS693" s="79">
        <v>610.25</v>
      </c>
      <c r="CT693" s="65" t="s">
        <v>400</v>
      </c>
      <c r="CU693" s="78">
        <v>598.55999999999995</v>
      </c>
      <c r="CV693" s="78">
        <v>687.98</v>
      </c>
      <c r="CW693" s="78">
        <v>589.51</v>
      </c>
      <c r="CX693" s="78">
        <v>452.69</v>
      </c>
      <c r="CY693" s="78"/>
      <c r="CZ693" s="79"/>
      <c r="DA693" s="82"/>
      <c r="DB693" s="68"/>
      <c r="DC693" s="78"/>
      <c r="DD693" s="78"/>
      <c r="DE693" s="78"/>
      <c r="DF693" s="78"/>
      <c r="DG693" s="78"/>
      <c r="DH693" s="79"/>
      <c r="DI693" s="65" t="s">
        <v>402</v>
      </c>
      <c r="DJ693" s="68">
        <v>3.6386129607393698E-3</v>
      </c>
      <c r="DK693" s="78">
        <v>599.82000000000005</v>
      </c>
      <c r="DL693" s="78">
        <v>645.83000000000004</v>
      </c>
      <c r="DM693" s="78">
        <v>645.83000000000004</v>
      </c>
      <c r="DN693" s="78">
        <v>400.89</v>
      </c>
      <c r="DO693" s="78"/>
      <c r="DP693" s="79">
        <v>500.21</v>
      </c>
      <c r="DQ693" s="65" t="s">
        <v>403</v>
      </c>
      <c r="DR693" s="78">
        <v>525.23</v>
      </c>
      <c r="DS693" s="78">
        <v>572.95000000000005</v>
      </c>
      <c r="DT693" s="78">
        <v>698.7</v>
      </c>
      <c r="DU693" s="78">
        <v>293.36</v>
      </c>
      <c r="DV693" s="78"/>
      <c r="DW693" s="79"/>
      <c r="DX693" s="65" t="s">
        <v>404</v>
      </c>
      <c r="DY693" s="78">
        <v>617.42999999999995</v>
      </c>
      <c r="DZ693" s="78">
        <v>654.08000000000004</v>
      </c>
      <c r="EA693" s="78">
        <v>639.66999999999996</v>
      </c>
      <c r="EB693" s="78">
        <v>440.77</v>
      </c>
      <c r="EC693" s="78"/>
      <c r="ED693" s="79">
        <v>491.85</v>
      </c>
      <c r="EE693" s="65" t="s">
        <v>405</v>
      </c>
      <c r="EF693" s="68">
        <v>0.28962001853568098</v>
      </c>
      <c r="EG693" s="78">
        <v>595.69000000000005</v>
      </c>
      <c r="EH693" s="78">
        <v>651.78</v>
      </c>
      <c r="EI693" s="78">
        <v>595.67999999999995</v>
      </c>
      <c r="EJ693" s="78"/>
      <c r="EK693" s="78">
        <v>378.13</v>
      </c>
      <c r="EL693" s="79">
        <v>389.12</v>
      </c>
      <c r="EM693" s="65" t="s">
        <v>406</v>
      </c>
      <c r="EN693" s="78">
        <v>609.01</v>
      </c>
      <c r="EO693" s="78">
        <v>608.26</v>
      </c>
      <c r="EP693" s="78">
        <v>559.74</v>
      </c>
      <c r="EQ693" s="78"/>
      <c r="ER693" s="78"/>
      <c r="ES693" s="79">
        <v>575.76</v>
      </c>
      <c r="ET693" s="65" t="s">
        <v>407</v>
      </c>
      <c r="EU693" s="68">
        <v>1.40964195094446</v>
      </c>
      <c r="EV693" s="78">
        <v>574.63</v>
      </c>
      <c r="EW693" s="78">
        <v>605.64</v>
      </c>
      <c r="EX693" s="78">
        <v>605.64</v>
      </c>
      <c r="EY693" s="78"/>
      <c r="EZ693" s="78"/>
      <c r="FA693" s="79">
        <v>347.28</v>
      </c>
      <c r="FB693" s="65" t="s">
        <v>408</v>
      </c>
      <c r="FC693" s="78">
        <v>606.89</v>
      </c>
      <c r="FD693" s="78">
        <v>592.17999999999995</v>
      </c>
      <c r="FE693" s="78">
        <v>510.45</v>
      </c>
      <c r="FF693" s="78">
        <v>502</v>
      </c>
      <c r="FG693" s="78"/>
      <c r="FH693" s="79"/>
      <c r="FI693" s="65" t="s">
        <v>409</v>
      </c>
      <c r="FJ693" s="78">
        <v>595.23</v>
      </c>
      <c r="FK693" s="78">
        <v>653.9</v>
      </c>
      <c r="FL693" s="78">
        <v>490.34</v>
      </c>
      <c r="FM693" s="78">
        <v>366.94</v>
      </c>
      <c r="FN693" s="78"/>
      <c r="FO693" s="79">
        <v>620.54999999999995</v>
      </c>
      <c r="FP693" s="65" t="s">
        <v>410</v>
      </c>
      <c r="FQ693" s="68">
        <v>0.25021268077866199</v>
      </c>
      <c r="FR693" s="78">
        <v>568.57000000000005</v>
      </c>
      <c r="FS693" s="78">
        <v>621.22</v>
      </c>
      <c r="FT693" s="78">
        <v>578.55999999999995</v>
      </c>
      <c r="FU693" s="78">
        <v>453.39</v>
      </c>
      <c r="FV693" s="78">
        <v>375.07</v>
      </c>
      <c r="FW693" s="79">
        <v>414.38</v>
      </c>
      <c r="FX693" s="65" t="s">
        <v>411</v>
      </c>
      <c r="FY693" s="78">
        <v>610.44000000000005</v>
      </c>
      <c r="FZ693" s="78">
        <v>649.64</v>
      </c>
      <c r="GA693" s="78">
        <v>597.66999999999996</v>
      </c>
      <c r="GB693" s="78">
        <v>546.75</v>
      </c>
      <c r="GC693" s="78"/>
      <c r="GD693" s="79">
        <v>542.04</v>
      </c>
      <c r="GE693" s="65" t="s">
        <v>412</v>
      </c>
      <c r="GF693" s="68">
        <v>0.23301875801002001</v>
      </c>
      <c r="GG693" s="78">
        <v>575.16999999999996</v>
      </c>
      <c r="GH693" s="78">
        <v>611.52</v>
      </c>
      <c r="GI693" s="78">
        <v>479.85</v>
      </c>
      <c r="GJ693" s="78">
        <v>487.01</v>
      </c>
      <c r="GK693" s="78"/>
      <c r="GL693" s="79">
        <v>399.63</v>
      </c>
      <c r="GM693" s="65" t="s">
        <v>413</v>
      </c>
      <c r="GN693" s="68">
        <v>0.111284219897619</v>
      </c>
      <c r="GO693" s="78">
        <v>559.09</v>
      </c>
      <c r="GP693" s="78">
        <v>626.41999999999996</v>
      </c>
      <c r="GQ693" s="78">
        <v>554.46</v>
      </c>
      <c r="GR693" s="78">
        <v>492.66</v>
      </c>
      <c r="GS693" s="78"/>
      <c r="GT693" s="79"/>
      <c r="GU693" s="65" t="s">
        <v>414</v>
      </c>
      <c r="GV693" s="68">
        <v>1</v>
      </c>
      <c r="GW693" s="78">
        <v>569.66</v>
      </c>
      <c r="GX693" s="78">
        <v>591.12</v>
      </c>
      <c r="GY693" s="78">
        <v>549.46</v>
      </c>
      <c r="GZ693" s="78">
        <v>427</v>
      </c>
      <c r="HA693" s="78"/>
      <c r="HB693" s="79">
        <v>575.17999999999995</v>
      </c>
      <c r="HC693" s="65" t="s">
        <v>415</v>
      </c>
      <c r="HD693" s="68">
        <v>1</v>
      </c>
      <c r="HE693" s="78">
        <v>582.14</v>
      </c>
      <c r="HF693" s="78">
        <v>630.32000000000005</v>
      </c>
      <c r="HG693" s="78">
        <v>680</v>
      </c>
      <c r="HH693" s="78">
        <v>335</v>
      </c>
      <c r="HI693" s="78">
        <v>328.36</v>
      </c>
      <c r="HJ693" s="79">
        <v>438.66</v>
      </c>
      <c r="HK693" s="85" t="s">
        <v>416</v>
      </c>
      <c r="HL693" s="68">
        <v>1.1817537225242301</v>
      </c>
      <c r="HM693" s="78">
        <v>542.46</v>
      </c>
      <c r="HN693" s="78">
        <v>584.83000000000004</v>
      </c>
      <c r="HO693" s="78">
        <v>612.85</v>
      </c>
      <c r="HP693" s="78"/>
      <c r="HQ693" s="78"/>
      <c r="HR693" s="79"/>
    </row>
    <row r="694" spans="1:226" x14ac:dyDescent="0.25">
      <c r="A694" s="81">
        <v>40525</v>
      </c>
      <c r="B694" s="82" t="s">
        <v>387</v>
      </c>
      <c r="C694" s="83">
        <v>576.14998119588017</v>
      </c>
      <c r="D694" s="83">
        <v>618.32706759685664</v>
      </c>
      <c r="E694" s="83">
        <v>587.57728219532373</v>
      </c>
      <c r="F694" s="83">
        <v>430.04554731428044</v>
      </c>
      <c r="G694" s="83">
        <v>337.5037760416667</v>
      </c>
      <c r="H694" s="84">
        <v>456.19557760753497</v>
      </c>
      <c r="I694" s="82" t="s">
        <v>388</v>
      </c>
      <c r="J694" s="83">
        <v>586.98730732754393</v>
      </c>
      <c r="K694" s="83">
        <v>624.54534616871501</v>
      </c>
      <c r="L694" s="83">
        <v>587.07308910465804</v>
      </c>
      <c r="M694" s="83">
        <v>423.53598440393813</v>
      </c>
      <c r="N694" s="83"/>
      <c r="O694" s="84">
        <v>516.68066279669699</v>
      </c>
      <c r="P694" s="65" t="s">
        <v>389</v>
      </c>
      <c r="Q694" s="78">
        <v>567.41</v>
      </c>
      <c r="R694" s="78">
        <v>612.15</v>
      </c>
      <c r="S694" s="78">
        <v>584.55999999999995</v>
      </c>
      <c r="T694" s="78">
        <v>405</v>
      </c>
      <c r="U694" s="78"/>
      <c r="V694" s="79"/>
      <c r="W694" s="65" t="s">
        <v>390</v>
      </c>
      <c r="X694" s="78">
        <v>596.17999999999995</v>
      </c>
      <c r="Y694" s="78">
        <v>615.79</v>
      </c>
      <c r="Z694" s="78">
        <v>565.72</v>
      </c>
      <c r="AA694" s="78">
        <v>377.23</v>
      </c>
      <c r="AB694" s="78"/>
      <c r="AC694" s="79">
        <v>604.96</v>
      </c>
      <c r="AD694" s="65" t="s">
        <v>391</v>
      </c>
      <c r="AE694" s="68">
        <v>0.51129972389814904</v>
      </c>
      <c r="AF694" s="78">
        <v>557.32000000000005</v>
      </c>
      <c r="AG694" s="78">
        <v>581.86</v>
      </c>
      <c r="AH694" s="78">
        <v>569.59</v>
      </c>
      <c r="AI694" s="78"/>
      <c r="AJ694" s="78">
        <v>429.49</v>
      </c>
      <c r="AK694" s="79">
        <v>447.7</v>
      </c>
      <c r="AL694" s="69" t="s">
        <v>392</v>
      </c>
      <c r="AM694" s="70">
        <v>1</v>
      </c>
      <c r="AN694" s="78">
        <v>585.15</v>
      </c>
      <c r="AO694" s="78">
        <v>614.14</v>
      </c>
      <c r="AP694" s="78">
        <v>585.11</v>
      </c>
      <c r="AQ694" s="78">
        <v>539.03</v>
      </c>
      <c r="AR694" s="78"/>
      <c r="AS694" s="79"/>
      <c r="AT694" s="65" t="s">
        <v>393</v>
      </c>
      <c r="AU694" s="68">
        <v>3.9732994278448799E-2</v>
      </c>
      <c r="AV694" s="78">
        <v>583.80999999999995</v>
      </c>
      <c r="AW694" s="78">
        <v>627.98</v>
      </c>
      <c r="AX694" s="78">
        <v>603.38</v>
      </c>
      <c r="AY694" s="78">
        <v>305.23</v>
      </c>
      <c r="AZ694" s="78"/>
      <c r="BA694" s="79">
        <v>467.09</v>
      </c>
      <c r="BB694" s="65" t="s">
        <v>394</v>
      </c>
      <c r="BC694" s="78">
        <v>569.87</v>
      </c>
      <c r="BD694" s="78">
        <v>613.63</v>
      </c>
      <c r="BE694" s="78">
        <v>572.29999999999995</v>
      </c>
      <c r="BF694" s="78"/>
      <c r="BG694" s="78"/>
      <c r="BH694" s="79">
        <v>483.29</v>
      </c>
      <c r="BI694" s="65" t="s">
        <v>395</v>
      </c>
      <c r="BJ694" s="68">
        <v>0.13414715943389899</v>
      </c>
      <c r="BK694" s="78">
        <v>650.08000000000004</v>
      </c>
      <c r="BL694" s="78">
        <v>646.46</v>
      </c>
      <c r="BM694" s="78">
        <v>713.61</v>
      </c>
      <c r="BN694" s="78">
        <v>412.5</v>
      </c>
      <c r="BO694" s="78"/>
      <c r="BP694" s="79"/>
      <c r="BQ694" s="65" t="s">
        <v>396</v>
      </c>
      <c r="BR694" s="68">
        <v>6.3911648537062396E-2</v>
      </c>
      <c r="BS694" s="78">
        <v>551.55999999999995</v>
      </c>
      <c r="BT694" s="78">
        <v>594.83000000000004</v>
      </c>
      <c r="BU694" s="78">
        <v>585.04999999999995</v>
      </c>
      <c r="BV694" s="78"/>
      <c r="BW694" s="78"/>
      <c r="BX694" s="79">
        <v>457.35</v>
      </c>
      <c r="BY694" s="65" t="s">
        <v>397</v>
      </c>
      <c r="BZ694" s="78">
        <v>611.73</v>
      </c>
      <c r="CA694" s="78">
        <v>642.58000000000004</v>
      </c>
      <c r="CB694" s="78">
        <v>551.57000000000005</v>
      </c>
      <c r="CC694" s="78">
        <v>417.67</v>
      </c>
      <c r="CD694" s="78"/>
      <c r="CE694" s="79">
        <v>520.55999999999995</v>
      </c>
      <c r="CF694" s="65" t="s">
        <v>398</v>
      </c>
      <c r="CG694" s="78">
        <v>594.9</v>
      </c>
      <c r="CH694" s="78">
        <v>634.6</v>
      </c>
      <c r="CI694" s="78">
        <v>617.92999999999995</v>
      </c>
      <c r="CJ694" s="78"/>
      <c r="CK694" s="78"/>
      <c r="CL694" s="79"/>
      <c r="CM694" s="65" t="s">
        <v>399</v>
      </c>
      <c r="CN694" s="78">
        <v>572.4</v>
      </c>
      <c r="CO694" s="78">
        <v>592.41999999999996</v>
      </c>
      <c r="CP694" s="78">
        <v>607.20000000000005</v>
      </c>
      <c r="CQ694" s="78">
        <v>410.23</v>
      </c>
      <c r="CR694" s="78"/>
      <c r="CS694" s="79">
        <v>597.96</v>
      </c>
      <c r="CT694" s="65" t="s">
        <v>400</v>
      </c>
      <c r="CU694" s="78">
        <v>596.73</v>
      </c>
      <c r="CV694" s="78">
        <v>684.7</v>
      </c>
      <c r="CW694" s="78">
        <v>587.84</v>
      </c>
      <c r="CX694" s="78">
        <v>445.92</v>
      </c>
      <c r="CY694" s="78"/>
      <c r="CZ694" s="79"/>
      <c r="DA694" s="82"/>
      <c r="DB694" s="68"/>
      <c r="DC694" s="78"/>
      <c r="DD694" s="78"/>
      <c r="DE694" s="78"/>
      <c r="DF694" s="78"/>
      <c r="DG694" s="78"/>
      <c r="DH694" s="79"/>
      <c r="DI694" s="65" t="s">
        <v>402</v>
      </c>
      <c r="DJ694" s="68">
        <v>3.5927283178846E-3</v>
      </c>
      <c r="DK694" s="78">
        <v>580.54</v>
      </c>
      <c r="DL694" s="78">
        <v>625.62</v>
      </c>
      <c r="DM694" s="78">
        <v>625.62</v>
      </c>
      <c r="DN694" s="78">
        <v>395.84</v>
      </c>
      <c r="DO694" s="78"/>
      <c r="DP694" s="79">
        <v>494.54</v>
      </c>
      <c r="DQ694" s="65" t="s">
        <v>403</v>
      </c>
      <c r="DR694" s="78">
        <v>525.23</v>
      </c>
      <c r="DS694" s="78">
        <v>572.95000000000005</v>
      </c>
      <c r="DT694" s="78">
        <v>699.9</v>
      </c>
      <c r="DU694" s="78">
        <v>288.39999999999998</v>
      </c>
      <c r="DV694" s="78"/>
      <c r="DW694" s="79"/>
      <c r="DX694" s="65" t="s">
        <v>404</v>
      </c>
      <c r="DY694" s="78">
        <v>618.77</v>
      </c>
      <c r="DZ694" s="78">
        <v>656.36</v>
      </c>
      <c r="EA694" s="78">
        <v>639.62</v>
      </c>
      <c r="EB694" s="78">
        <v>430.49</v>
      </c>
      <c r="EC694" s="78"/>
      <c r="ED694" s="79">
        <v>488.05</v>
      </c>
      <c r="EE694" s="65" t="s">
        <v>405</v>
      </c>
      <c r="EF694" s="68">
        <v>0.28962001853568098</v>
      </c>
      <c r="EG694" s="78">
        <v>590.09</v>
      </c>
      <c r="EH694" s="78">
        <v>642.52</v>
      </c>
      <c r="EI694" s="78">
        <v>583.47</v>
      </c>
      <c r="EJ694" s="78"/>
      <c r="EK694" s="78">
        <v>367.35</v>
      </c>
      <c r="EL694" s="79">
        <v>372.91</v>
      </c>
      <c r="EM694" s="65" t="s">
        <v>406</v>
      </c>
      <c r="EN694" s="78">
        <v>609.01</v>
      </c>
      <c r="EO694" s="78">
        <v>608.26</v>
      </c>
      <c r="EP694" s="78">
        <v>559.74</v>
      </c>
      <c r="EQ694" s="78"/>
      <c r="ER694" s="78"/>
      <c r="ES694" s="79">
        <v>575.76</v>
      </c>
      <c r="ET694" s="65" t="s">
        <v>407</v>
      </c>
      <c r="EU694" s="68">
        <v>1.4094432699083901</v>
      </c>
      <c r="EV694" s="78">
        <v>582.69000000000005</v>
      </c>
      <c r="EW694" s="78">
        <v>613.70000000000005</v>
      </c>
      <c r="EX694" s="78">
        <v>613.70000000000005</v>
      </c>
      <c r="EY694" s="78"/>
      <c r="EZ694" s="78"/>
      <c r="FA694" s="79">
        <v>326.27</v>
      </c>
      <c r="FB694" s="65" t="s">
        <v>408</v>
      </c>
      <c r="FC694" s="78">
        <v>606.89</v>
      </c>
      <c r="FD694" s="78">
        <v>592.17999999999995</v>
      </c>
      <c r="FE694" s="78">
        <v>510.45</v>
      </c>
      <c r="FF694" s="78">
        <v>502</v>
      </c>
      <c r="FG694" s="78"/>
      <c r="FH694" s="79"/>
      <c r="FI694" s="65" t="s">
        <v>409</v>
      </c>
      <c r="FJ694" s="78">
        <v>594.39</v>
      </c>
      <c r="FK694" s="78">
        <v>653.9</v>
      </c>
      <c r="FL694" s="78">
        <v>486.98</v>
      </c>
      <c r="FM694" s="78">
        <v>365.94</v>
      </c>
      <c r="FN694" s="78"/>
      <c r="FO694" s="79">
        <v>617.19000000000005</v>
      </c>
      <c r="FP694" s="65" t="s">
        <v>410</v>
      </c>
      <c r="FQ694" s="68">
        <v>0.249028787727861</v>
      </c>
      <c r="FR694" s="78">
        <v>555.05999999999995</v>
      </c>
      <c r="FS694" s="78">
        <v>605.41999999999996</v>
      </c>
      <c r="FT694" s="78">
        <v>576.02</v>
      </c>
      <c r="FU694" s="78">
        <v>451.24</v>
      </c>
      <c r="FV694" s="78">
        <v>336.94</v>
      </c>
      <c r="FW694" s="79">
        <v>403.23</v>
      </c>
      <c r="FX694" s="65" t="s">
        <v>411</v>
      </c>
      <c r="FY694" s="78">
        <v>607.96</v>
      </c>
      <c r="FZ694" s="78">
        <v>647.16</v>
      </c>
      <c r="GA694" s="78">
        <v>595.02</v>
      </c>
      <c r="GB694" s="78">
        <v>546.75</v>
      </c>
      <c r="GC694" s="78"/>
      <c r="GD694" s="79">
        <v>527.99</v>
      </c>
      <c r="GE694" s="65" t="s">
        <v>412</v>
      </c>
      <c r="GF694" s="68">
        <v>0.23296447291788</v>
      </c>
      <c r="GG694" s="78">
        <v>575.03</v>
      </c>
      <c r="GH694" s="78">
        <v>605.33000000000004</v>
      </c>
      <c r="GI694" s="78">
        <v>472.99</v>
      </c>
      <c r="GJ694" s="78">
        <v>482.25</v>
      </c>
      <c r="GK694" s="78"/>
      <c r="GL694" s="79">
        <v>395.34</v>
      </c>
      <c r="GM694" s="65" t="s">
        <v>413</v>
      </c>
      <c r="GN694" s="68">
        <v>0.10933263360447799</v>
      </c>
      <c r="GO694" s="78">
        <v>558.03</v>
      </c>
      <c r="GP694" s="78">
        <v>615.42999999999995</v>
      </c>
      <c r="GQ694" s="78">
        <v>549.72</v>
      </c>
      <c r="GR694" s="78">
        <v>486.75</v>
      </c>
      <c r="GS694" s="78"/>
      <c r="GT694" s="79"/>
      <c r="GU694" s="65" t="s">
        <v>414</v>
      </c>
      <c r="GV694" s="68">
        <v>1</v>
      </c>
      <c r="GW694" s="78">
        <v>529.52</v>
      </c>
      <c r="GX694" s="78">
        <v>552.32000000000005</v>
      </c>
      <c r="GY694" s="78">
        <v>511.65</v>
      </c>
      <c r="GZ694" s="78">
        <v>427</v>
      </c>
      <c r="HA694" s="78"/>
      <c r="HB694" s="79">
        <v>575.05999999999995</v>
      </c>
      <c r="HC694" s="65" t="s">
        <v>415</v>
      </c>
      <c r="HD694" s="68">
        <v>1</v>
      </c>
      <c r="HE694" s="78">
        <v>567.85</v>
      </c>
      <c r="HF694" s="78">
        <v>615.19000000000005</v>
      </c>
      <c r="HG694" s="78">
        <v>680</v>
      </c>
      <c r="HH694" s="78">
        <v>335</v>
      </c>
      <c r="HI694" s="78">
        <v>328.36</v>
      </c>
      <c r="HJ694" s="79">
        <v>444.54</v>
      </c>
      <c r="HK694" s="85" t="s">
        <v>416</v>
      </c>
      <c r="HL694" s="68">
        <v>1.18518518518519</v>
      </c>
      <c r="HM694" s="78">
        <v>537.71</v>
      </c>
      <c r="HN694" s="78">
        <v>579</v>
      </c>
      <c r="HO694" s="78">
        <v>609.47</v>
      </c>
      <c r="HP694" s="78"/>
      <c r="HQ694" s="78"/>
      <c r="HR694" s="79"/>
    </row>
    <row r="695" spans="1:226" x14ac:dyDescent="0.25">
      <c r="A695" s="81">
        <v>40518</v>
      </c>
      <c r="B695" s="82" t="s">
        <v>387</v>
      </c>
      <c r="C695" s="83">
        <v>565.09916124866515</v>
      </c>
      <c r="D695" s="83">
        <v>603.68337916680105</v>
      </c>
      <c r="E695" s="83">
        <v>576.4762853832035</v>
      </c>
      <c r="F695" s="83">
        <v>430.11592251389544</v>
      </c>
      <c r="G695" s="83">
        <v>350.06638020833338</v>
      </c>
      <c r="H695" s="84">
        <v>437.20074881979815</v>
      </c>
      <c r="I695" s="82" t="s">
        <v>388</v>
      </c>
      <c r="J695" s="83">
        <v>577.43997884925034</v>
      </c>
      <c r="K695" s="83">
        <v>610.0339306925091</v>
      </c>
      <c r="L695" s="83">
        <v>575.68308577992536</v>
      </c>
      <c r="M695" s="83">
        <v>423.47410778511795</v>
      </c>
      <c r="N695" s="83"/>
      <c r="O695" s="84">
        <v>501.80286315611056</v>
      </c>
      <c r="P695" s="65" t="s">
        <v>389</v>
      </c>
      <c r="Q695" s="78">
        <v>552.41</v>
      </c>
      <c r="R695" s="78">
        <v>596.32000000000005</v>
      </c>
      <c r="S695" s="78">
        <v>577.49</v>
      </c>
      <c r="T695" s="78">
        <v>399</v>
      </c>
      <c r="U695" s="78"/>
      <c r="V695" s="79"/>
      <c r="W695" s="65" t="s">
        <v>390</v>
      </c>
      <c r="X695" s="78">
        <v>570.64</v>
      </c>
      <c r="Y695" s="78">
        <v>601.66</v>
      </c>
      <c r="Z695" s="78">
        <v>542.75</v>
      </c>
      <c r="AA695" s="78">
        <v>377.23</v>
      </c>
      <c r="AB695" s="78"/>
      <c r="AC695" s="79">
        <v>604.96</v>
      </c>
      <c r="AD695" s="65" t="s">
        <v>391</v>
      </c>
      <c r="AE695" s="68">
        <v>0.51129972389814904</v>
      </c>
      <c r="AF695" s="78">
        <v>557.32000000000005</v>
      </c>
      <c r="AG695" s="78">
        <v>581.86</v>
      </c>
      <c r="AH695" s="78">
        <v>569.59</v>
      </c>
      <c r="AI695" s="78"/>
      <c r="AJ695" s="78">
        <v>429.49</v>
      </c>
      <c r="AK695" s="79">
        <v>447.7</v>
      </c>
      <c r="AL695" s="69" t="s">
        <v>392</v>
      </c>
      <c r="AM695" s="70">
        <v>1</v>
      </c>
      <c r="AN695" s="78">
        <v>575.83000000000004</v>
      </c>
      <c r="AO695" s="78">
        <v>604.9</v>
      </c>
      <c r="AP695" s="78">
        <v>585.30999999999995</v>
      </c>
      <c r="AQ695" s="78">
        <v>538.98</v>
      </c>
      <c r="AR695" s="78"/>
      <c r="AS695" s="79"/>
      <c r="AT695" s="65" t="s">
        <v>393</v>
      </c>
      <c r="AU695" s="68">
        <v>3.9931318132811602E-2</v>
      </c>
      <c r="AV695" s="78">
        <v>548.96</v>
      </c>
      <c r="AW695" s="78">
        <v>600.47</v>
      </c>
      <c r="AX695" s="78">
        <v>555.74</v>
      </c>
      <c r="AY695" s="78">
        <v>308.07</v>
      </c>
      <c r="AZ695" s="78"/>
      <c r="BA695" s="79">
        <v>433.45</v>
      </c>
      <c r="BB695" s="65" t="s">
        <v>394</v>
      </c>
      <c r="BC695" s="78">
        <v>561.47</v>
      </c>
      <c r="BD695" s="78">
        <v>599.35</v>
      </c>
      <c r="BE695" s="78">
        <v>564.97</v>
      </c>
      <c r="BF695" s="78"/>
      <c r="BG695" s="78"/>
      <c r="BH695" s="79">
        <v>455.03</v>
      </c>
      <c r="BI695" s="65" t="s">
        <v>395</v>
      </c>
      <c r="BJ695" s="68">
        <v>0.13418316001341801</v>
      </c>
      <c r="BK695" s="78">
        <v>652.4</v>
      </c>
      <c r="BL695" s="78">
        <v>639.11</v>
      </c>
      <c r="BM695" s="78">
        <v>706.29</v>
      </c>
      <c r="BN695" s="78">
        <v>405.9</v>
      </c>
      <c r="BO695" s="78"/>
      <c r="BP695" s="79"/>
      <c r="BQ695" s="65" t="s">
        <v>396</v>
      </c>
      <c r="BR695" s="68">
        <v>6.3911648537062396E-2</v>
      </c>
      <c r="BS695" s="78">
        <v>524.4</v>
      </c>
      <c r="BT695" s="78">
        <v>572.78</v>
      </c>
      <c r="BU695" s="78">
        <v>557.46</v>
      </c>
      <c r="BV695" s="78"/>
      <c r="BW695" s="78"/>
      <c r="BX695" s="79">
        <v>457.35</v>
      </c>
      <c r="BY695" s="65" t="s">
        <v>397</v>
      </c>
      <c r="BZ695" s="78">
        <v>601.75</v>
      </c>
      <c r="CA695" s="78">
        <v>627.73</v>
      </c>
      <c r="CB695" s="78">
        <v>541.74</v>
      </c>
      <c r="CC695" s="78">
        <v>419.42</v>
      </c>
      <c r="CD695" s="78"/>
      <c r="CE695" s="79">
        <v>520.55999999999995</v>
      </c>
      <c r="CF695" s="65" t="s">
        <v>398</v>
      </c>
      <c r="CG695" s="78">
        <v>600.78</v>
      </c>
      <c r="CH695" s="78">
        <v>659.36</v>
      </c>
      <c r="CI695" s="78">
        <v>614.64</v>
      </c>
      <c r="CJ695" s="78"/>
      <c r="CK695" s="78"/>
      <c r="CL695" s="79"/>
      <c r="CM695" s="65" t="s">
        <v>399</v>
      </c>
      <c r="CN695" s="78">
        <v>559.94000000000005</v>
      </c>
      <c r="CO695" s="78">
        <v>577.37</v>
      </c>
      <c r="CP695" s="78">
        <v>593.48</v>
      </c>
      <c r="CQ695" s="78">
        <v>411.94</v>
      </c>
      <c r="CR695" s="78"/>
      <c r="CS695" s="79">
        <v>590.02</v>
      </c>
      <c r="CT695" s="65" t="s">
        <v>400</v>
      </c>
      <c r="CU695" s="78">
        <v>573.30999999999995</v>
      </c>
      <c r="CV695" s="78">
        <v>666.26</v>
      </c>
      <c r="CW695" s="78">
        <v>564.46</v>
      </c>
      <c r="CX695" s="78">
        <v>446.63</v>
      </c>
      <c r="CY695" s="78"/>
      <c r="CZ695" s="79"/>
      <c r="DA695" s="82"/>
      <c r="DB695" s="68"/>
      <c r="DC695" s="78"/>
      <c r="DD695" s="78"/>
      <c r="DE695" s="78"/>
      <c r="DF695" s="78"/>
      <c r="DG695" s="78"/>
      <c r="DH695" s="79"/>
      <c r="DI695" s="65" t="s">
        <v>402</v>
      </c>
      <c r="DJ695" s="68">
        <v>3.56951633053721E-3</v>
      </c>
      <c r="DK695" s="78">
        <v>553.23</v>
      </c>
      <c r="DL695" s="78">
        <v>604.14</v>
      </c>
      <c r="DM695" s="78">
        <v>604.14</v>
      </c>
      <c r="DN695" s="78">
        <v>393.28</v>
      </c>
      <c r="DO695" s="78"/>
      <c r="DP695" s="79">
        <v>468.12</v>
      </c>
      <c r="DQ695" s="65" t="s">
        <v>403</v>
      </c>
      <c r="DR695" s="78">
        <v>525.23</v>
      </c>
      <c r="DS695" s="78">
        <v>572.95000000000005</v>
      </c>
      <c r="DT695" s="78">
        <v>691.55</v>
      </c>
      <c r="DU695" s="78">
        <v>288.64999999999998</v>
      </c>
      <c r="DV695" s="78"/>
      <c r="DW695" s="79"/>
      <c r="DX695" s="65" t="s">
        <v>404</v>
      </c>
      <c r="DY695" s="78">
        <v>612.72</v>
      </c>
      <c r="DZ695" s="78">
        <v>648.34</v>
      </c>
      <c r="EA695" s="78">
        <v>628.86</v>
      </c>
      <c r="EB695" s="78">
        <v>441.69</v>
      </c>
      <c r="EC695" s="78"/>
      <c r="ED695" s="79">
        <v>475.21</v>
      </c>
      <c r="EE695" s="65" t="s">
        <v>405</v>
      </c>
      <c r="EF695" s="68">
        <v>0.28962001853568098</v>
      </c>
      <c r="EG695" s="78">
        <v>576.19000000000005</v>
      </c>
      <c r="EH695" s="78">
        <v>629.9</v>
      </c>
      <c r="EI695" s="78">
        <v>590.65</v>
      </c>
      <c r="EJ695" s="78"/>
      <c r="EK695" s="78">
        <v>375.41</v>
      </c>
      <c r="EL695" s="79">
        <v>347.01</v>
      </c>
      <c r="EM695" s="65" t="s">
        <v>406</v>
      </c>
      <c r="EN695" s="78">
        <v>580.61</v>
      </c>
      <c r="EO695" s="78">
        <v>608.26</v>
      </c>
      <c r="EP695" s="78">
        <v>559.74</v>
      </c>
      <c r="EQ695" s="78"/>
      <c r="ER695" s="78"/>
      <c r="ES695" s="79">
        <v>530.27</v>
      </c>
      <c r="ET695" s="65" t="s">
        <v>407</v>
      </c>
      <c r="EU695" s="68">
        <v>1.40884756269372</v>
      </c>
      <c r="EV695" s="78">
        <v>574.29999999999995</v>
      </c>
      <c r="EW695" s="78">
        <v>605.29999999999995</v>
      </c>
      <c r="EX695" s="78">
        <v>605.29999999999995</v>
      </c>
      <c r="EY695" s="78"/>
      <c r="EZ695" s="78"/>
      <c r="FA695" s="79">
        <v>326.13</v>
      </c>
      <c r="FB695" s="65" t="s">
        <v>408</v>
      </c>
      <c r="FC695" s="78">
        <v>606.89</v>
      </c>
      <c r="FD695" s="78">
        <v>592.17999999999995</v>
      </c>
      <c r="FE695" s="78">
        <v>510.45</v>
      </c>
      <c r="FF695" s="78">
        <v>502</v>
      </c>
      <c r="FG695" s="78"/>
      <c r="FH695" s="79"/>
      <c r="FI695" s="65" t="s">
        <v>409</v>
      </c>
      <c r="FJ695" s="78">
        <v>586.82000000000005</v>
      </c>
      <c r="FK695" s="78">
        <v>591.71</v>
      </c>
      <c r="FL695" s="78">
        <v>477.73</v>
      </c>
      <c r="FM695" s="78">
        <v>368.94</v>
      </c>
      <c r="FN695" s="78"/>
      <c r="FO695" s="79">
        <v>597.03</v>
      </c>
      <c r="FP695" s="65" t="s">
        <v>410</v>
      </c>
      <c r="FQ695" s="68">
        <v>0.24881811395869599</v>
      </c>
      <c r="FR695" s="78">
        <v>533.16999999999996</v>
      </c>
      <c r="FS695" s="78">
        <v>584.30999999999995</v>
      </c>
      <c r="FT695" s="78">
        <v>571.25</v>
      </c>
      <c r="FU695" s="78">
        <v>440.16</v>
      </c>
      <c r="FV695" s="78">
        <v>349.84</v>
      </c>
      <c r="FW695" s="79">
        <v>374.14</v>
      </c>
      <c r="FX695" s="65" t="s">
        <v>411</v>
      </c>
      <c r="FY695" s="78">
        <v>591.42999999999995</v>
      </c>
      <c r="FZ695" s="78">
        <v>633.94000000000005</v>
      </c>
      <c r="GA695" s="78">
        <v>580.86</v>
      </c>
      <c r="GB695" s="78">
        <v>528.45000000000005</v>
      </c>
      <c r="GC695" s="78"/>
      <c r="GD695" s="79">
        <v>523.86</v>
      </c>
      <c r="GE695" s="65" t="s">
        <v>412</v>
      </c>
      <c r="GF695" s="68">
        <v>0.23223409196469999</v>
      </c>
      <c r="GG695" s="78">
        <v>556.97</v>
      </c>
      <c r="GH695" s="78">
        <v>591.57000000000005</v>
      </c>
      <c r="GI695" s="78">
        <v>470.35</v>
      </c>
      <c r="GJ695" s="78">
        <v>476.79</v>
      </c>
      <c r="GK695" s="78"/>
      <c r="GL695" s="79">
        <v>392.71</v>
      </c>
      <c r="GM695" s="65" t="s">
        <v>413</v>
      </c>
      <c r="GN695" s="68">
        <v>0.109751413049443</v>
      </c>
      <c r="GO695" s="78">
        <v>560.16999999999996</v>
      </c>
      <c r="GP695" s="78">
        <v>609.01</v>
      </c>
      <c r="GQ695" s="78">
        <v>553.23</v>
      </c>
      <c r="GR695" s="78">
        <v>493.01</v>
      </c>
      <c r="GS695" s="78"/>
      <c r="GT695" s="79"/>
      <c r="GU695" s="65" t="s">
        <v>414</v>
      </c>
      <c r="GV695" s="68">
        <v>1</v>
      </c>
      <c r="GW695" s="78">
        <v>529.52</v>
      </c>
      <c r="GX695" s="78">
        <v>552.32000000000005</v>
      </c>
      <c r="GY695" s="78">
        <v>511.65</v>
      </c>
      <c r="GZ695" s="78">
        <v>427</v>
      </c>
      <c r="HA695" s="78"/>
      <c r="HB695" s="79">
        <v>537.37</v>
      </c>
      <c r="HC695" s="65" t="s">
        <v>415</v>
      </c>
      <c r="HD695" s="68">
        <v>1</v>
      </c>
      <c r="HE695" s="78">
        <v>553.57000000000005</v>
      </c>
      <c r="HF695" s="78">
        <v>597.54999999999995</v>
      </c>
      <c r="HG695" s="78">
        <v>680</v>
      </c>
      <c r="HH695" s="78">
        <v>335</v>
      </c>
      <c r="HI695" s="78">
        <v>328.36</v>
      </c>
      <c r="HJ695" s="79">
        <v>431.09</v>
      </c>
      <c r="HK695" s="85" t="s">
        <v>416</v>
      </c>
      <c r="HL695" s="68">
        <v>1.1803588290840401</v>
      </c>
      <c r="HM695" s="78">
        <v>524.07000000000005</v>
      </c>
      <c r="HN695" s="78">
        <v>565.01</v>
      </c>
      <c r="HO695" s="78">
        <v>562.30999999999995</v>
      </c>
      <c r="HP695" s="78"/>
      <c r="HQ695" s="78"/>
      <c r="HR695" s="79"/>
    </row>
    <row r="696" spans="1:226" x14ac:dyDescent="0.25">
      <c r="A696" s="81">
        <v>40511</v>
      </c>
      <c r="B696" s="82" t="s">
        <v>387</v>
      </c>
      <c r="C696" s="83">
        <v>544.03610332935409</v>
      </c>
      <c r="D696" s="83">
        <v>586.51048706823462</v>
      </c>
      <c r="E696" s="83">
        <v>555.59546501675277</v>
      </c>
      <c r="F696" s="83">
        <v>415.43703114969304</v>
      </c>
      <c r="G696" s="83">
        <v>348.59314236111118</v>
      </c>
      <c r="H696" s="84">
        <v>416.4493298801134</v>
      </c>
      <c r="I696" s="82" t="s">
        <v>388</v>
      </c>
      <c r="J696" s="83">
        <v>554.98898555508299</v>
      </c>
      <c r="K696" s="83">
        <v>592.72975168087657</v>
      </c>
      <c r="L696" s="83">
        <v>555.26405447622562</v>
      </c>
      <c r="M696" s="83">
        <v>409.16125842595596</v>
      </c>
      <c r="N696" s="83"/>
      <c r="O696" s="84">
        <v>483.10624527366031</v>
      </c>
      <c r="P696" s="65" t="s">
        <v>389</v>
      </c>
      <c r="Q696" s="78">
        <v>527.41</v>
      </c>
      <c r="R696" s="78">
        <v>573.82000000000005</v>
      </c>
      <c r="S696" s="78">
        <v>553.85</v>
      </c>
      <c r="T696" s="78">
        <v>379</v>
      </c>
      <c r="U696" s="78"/>
      <c r="V696" s="79"/>
      <c r="W696" s="65" t="s">
        <v>390</v>
      </c>
      <c r="X696" s="78">
        <v>546.1</v>
      </c>
      <c r="Y696" s="78">
        <v>603.47</v>
      </c>
      <c r="Z696" s="78">
        <v>542.75</v>
      </c>
      <c r="AA696" s="78">
        <v>354.52</v>
      </c>
      <c r="AB696" s="78"/>
      <c r="AC696" s="79">
        <v>544.63</v>
      </c>
      <c r="AD696" s="65" t="s">
        <v>391</v>
      </c>
      <c r="AE696" s="68">
        <v>0.51129972389814904</v>
      </c>
      <c r="AF696" s="78">
        <v>511.81</v>
      </c>
      <c r="AG696" s="78">
        <v>546.07000000000005</v>
      </c>
      <c r="AH696" s="78">
        <v>533.79999999999995</v>
      </c>
      <c r="AI696" s="78"/>
      <c r="AJ696" s="78">
        <v>414.15</v>
      </c>
      <c r="AK696" s="79">
        <v>425.59</v>
      </c>
      <c r="AL696" s="69" t="s">
        <v>392</v>
      </c>
      <c r="AM696" s="70">
        <v>1</v>
      </c>
      <c r="AN696" s="78">
        <v>578.79999999999995</v>
      </c>
      <c r="AO696" s="78">
        <v>606.91</v>
      </c>
      <c r="AP696" s="78">
        <v>585.34</v>
      </c>
      <c r="AQ696" s="78">
        <v>523.58000000000004</v>
      </c>
      <c r="AR696" s="78"/>
      <c r="AS696" s="79"/>
      <c r="AT696" s="65" t="s">
        <v>393</v>
      </c>
      <c r="AU696" s="68">
        <v>4.0390984732207799E-2</v>
      </c>
      <c r="AV696" s="78">
        <v>545.21</v>
      </c>
      <c r="AW696" s="78">
        <v>599.37</v>
      </c>
      <c r="AX696" s="78">
        <v>521.89</v>
      </c>
      <c r="AY696" s="78">
        <v>308.70999999999998</v>
      </c>
      <c r="AZ696" s="78"/>
      <c r="BA696" s="79">
        <v>413.84</v>
      </c>
      <c r="BB696" s="65" t="s">
        <v>394</v>
      </c>
      <c r="BC696" s="78">
        <v>535.41999999999996</v>
      </c>
      <c r="BD696" s="78">
        <v>578.34</v>
      </c>
      <c r="BE696" s="78">
        <v>544.04</v>
      </c>
      <c r="BF696" s="78"/>
      <c r="BG696" s="78"/>
      <c r="BH696" s="79">
        <v>450.02</v>
      </c>
      <c r="BI696" s="65" t="s">
        <v>395</v>
      </c>
      <c r="BJ696" s="68">
        <v>0.13415075862254</v>
      </c>
      <c r="BK696" s="78">
        <v>620.04</v>
      </c>
      <c r="BL696" s="78">
        <v>616.41999999999996</v>
      </c>
      <c r="BM696" s="78">
        <v>683.58</v>
      </c>
      <c r="BN696" s="78">
        <v>399.1</v>
      </c>
      <c r="BO696" s="78"/>
      <c r="BP696" s="79"/>
      <c r="BQ696" s="65" t="s">
        <v>396</v>
      </c>
      <c r="BR696" s="68">
        <v>6.3911648537062396E-2</v>
      </c>
      <c r="BS696" s="78">
        <v>512.89</v>
      </c>
      <c r="BT696" s="78">
        <v>559.35</v>
      </c>
      <c r="BU696" s="78">
        <v>539.78</v>
      </c>
      <c r="BV696" s="78"/>
      <c r="BW696" s="78"/>
      <c r="BX696" s="79">
        <v>457.35</v>
      </c>
      <c r="BY696" s="65" t="s">
        <v>397</v>
      </c>
      <c r="BZ696" s="78">
        <v>582.80999999999995</v>
      </c>
      <c r="CA696" s="78">
        <v>612.29999999999995</v>
      </c>
      <c r="CB696" s="78">
        <v>529.74</v>
      </c>
      <c r="CC696" s="78">
        <v>405.08</v>
      </c>
      <c r="CD696" s="78"/>
      <c r="CE696" s="79">
        <v>484.9</v>
      </c>
      <c r="CF696" s="65" t="s">
        <v>398</v>
      </c>
      <c r="CG696" s="78">
        <v>575.76</v>
      </c>
      <c r="CH696" s="78">
        <v>642.54</v>
      </c>
      <c r="CI696" s="78">
        <v>594.82000000000005</v>
      </c>
      <c r="CJ696" s="78"/>
      <c r="CK696" s="78"/>
      <c r="CL696" s="79"/>
      <c r="CM696" s="65" t="s">
        <v>399</v>
      </c>
      <c r="CN696" s="78">
        <v>535.44000000000005</v>
      </c>
      <c r="CO696" s="78">
        <v>558.97</v>
      </c>
      <c r="CP696" s="78">
        <v>564.64</v>
      </c>
      <c r="CQ696" s="78">
        <v>402.26</v>
      </c>
      <c r="CR696" s="78"/>
      <c r="CS696" s="79">
        <v>585.91999999999996</v>
      </c>
      <c r="CT696" s="65" t="s">
        <v>400</v>
      </c>
      <c r="CU696" s="78">
        <v>554.33000000000004</v>
      </c>
      <c r="CV696" s="78">
        <v>654.54999999999995</v>
      </c>
      <c r="CW696" s="78">
        <v>548.72</v>
      </c>
      <c r="CX696" s="78">
        <v>423.25</v>
      </c>
      <c r="CY696" s="78"/>
      <c r="CZ696" s="79"/>
      <c r="DA696" s="82"/>
      <c r="DB696" s="68"/>
      <c r="DC696" s="78"/>
      <c r="DD696" s="78"/>
      <c r="DE696" s="78"/>
      <c r="DF696" s="78"/>
      <c r="DG696" s="78"/>
      <c r="DH696" s="79"/>
      <c r="DI696" s="65" t="s">
        <v>402</v>
      </c>
      <c r="DJ696" s="68">
        <v>3.5640459049112502E-3</v>
      </c>
      <c r="DK696" s="78">
        <v>538.29</v>
      </c>
      <c r="DL696" s="78">
        <v>588.41999999999996</v>
      </c>
      <c r="DM696" s="78">
        <v>588.41999999999996</v>
      </c>
      <c r="DN696" s="78">
        <v>408.8</v>
      </c>
      <c r="DO696" s="78"/>
      <c r="DP696" s="79">
        <v>467.96</v>
      </c>
      <c r="DQ696" s="65" t="s">
        <v>403</v>
      </c>
      <c r="DR696" s="78">
        <v>525.23</v>
      </c>
      <c r="DS696" s="78">
        <v>572.95000000000005</v>
      </c>
      <c r="DT696" s="78">
        <v>668.93</v>
      </c>
      <c r="DU696" s="78">
        <v>282.13</v>
      </c>
      <c r="DV696" s="78"/>
      <c r="DW696" s="79"/>
      <c r="DX696" s="65" t="s">
        <v>404</v>
      </c>
      <c r="DY696" s="78">
        <v>590.1</v>
      </c>
      <c r="DZ696" s="78">
        <v>627.34</v>
      </c>
      <c r="EA696" s="78">
        <v>600.77</v>
      </c>
      <c r="EB696" s="78">
        <v>421.85</v>
      </c>
      <c r="EC696" s="78"/>
      <c r="ED696" s="79">
        <v>453.08</v>
      </c>
      <c r="EE696" s="65" t="s">
        <v>405</v>
      </c>
      <c r="EF696" s="68">
        <v>0.28962001853568098</v>
      </c>
      <c r="EG696" s="78">
        <v>540.86</v>
      </c>
      <c r="EH696" s="78">
        <v>598.28</v>
      </c>
      <c r="EI696" s="78">
        <v>554.51</v>
      </c>
      <c r="EJ696" s="78"/>
      <c r="EK696" s="78">
        <v>363.3</v>
      </c>
      <c r="EL696" s="79">
        <v>332.43</v>
      </c>
      <c r="EM696" s="65" t="s">
        <v>406</v>
      </c>
      <c r="EN696" s="78">
        <v>559.07000000000005</v>
      </c>
      <c r="EO696" s="78">
        <v>564.03</v>
      </c>
      <c r="EP696" s="78">
        <v>517.41999999999996</v>
      </c>
      <c r="EQ696" s="78"/>
      <c r="ER696" s="78"/>
      <c r="ES696" s="79">
        <v>530.27</v>
      </c>
      <c r="ET696" s="65" t="s">
        <v>407</v>
      </c>
      <c r="EU696" s="68">
        <v>1.4092446448703499</v>
      </c>
      <c r="EV696" s="78">
        <v>551.16999999999996</v>
      </c>
      <c r="EW696" s="78">
        <v>587.99</v>
      </c>
      <c r="EX696" s="78">
        <v>587.99</v>
      </c>
      <c r="EY696" s="78"/>
      <c r="EZ696" s="78"/>
      <c r="FA696" s="79">
        <v>326.23</v>
      </c>
      <c r="FB696" s="65" t="s">
        <v>408</v>
      </c>
      <c r="FC696" s="78">
        <v>564.52</v>
      </c>
      <c r="FD696" s="78">
        <v>566.75</v>
      </c>
      <c r="FE696" s="78">
        <v>459.6</v>
      </c>
      <c r="FF696" s="78">
        <v>497</v>
      </c>
      <c r="FG696" s="78"/>
      <c r="FH696" s="79"/>
      <c r="FI696" s="65" t="s">
        <v>409</v>
      </c>
      <c r="FJ696" s="78">
        <v>564.97</v>
      </c>
      <c r="FK696" s="78">
        <v>579.95000000000005</v>
      </c>
      <c r="FL696" s="78">
        <v>451.68</v>
      </c>
      <c r="FM696" s="78">
        <v>349.94</v>
      </c>
      <c r="FN696" s="78"/>
      <c r="FO696" s="79">
        <v>581.05999999999995</v>
      </c>
      <c r="FP696" s="65" t="s">
        <v>410</v>
      </c>
      <c r="FQ696" s="68">
        <v>0.247059986164641</v>
      </c>
      <c r="FR696" s="78">
        <v>511.38</v>
      </c>
      <c r="FS696" s="78">
        <v>562.97</v>
      </c>
      <c r="FT696" s="78">
        <v>539.07000000000005</v>
      </c>
      <c r="FU696" s="78">
        <v>430.38</v>
      </c>
      <c r="FV696" s="78">
        <v>348.6</v>
      </c>
      <c r="FW696" s="79">
        <v>347.6</v>
      </c>
      <c r="FX696" s="65" t="s">
        <v>411</v>
      </c>
      <c r="FY696" s="78">
        <v>567.46</v>
      </c>
      <c r="FZ696" s="78">
        <v>617.41</v>
      </c>
      <c r="GA696" s="78">
        <v>570.24</v>
      </c>
      <c r="GB696" s="78">
        <v>523.09</v>
      </c>
      <c r="GC696" s="78"/>
      <c r="GD696" s="79">
        <v>515.59</v>
      </c>
      <c r="GE696" s="65" t="s">
        <v>412</v>
      </c>
      <c r="GF696" s="68">
        <v>0.232866823463661</v>
      </c>
      <c r="GG696" s="78">
        <v>544.39</v>
      </c>
      <c r="GH696" s="78">
        <v>583.41</v>
      </c>
      <c r="GI696" s="78">
        <v>458.81</v>
      </c>
      <c r="GJ696" s="78">
        <v>465.98</v>
      </c>
      <c r="GK696" s="78"/>
      <c r="GL696" s="79">
        <v>390.65</v>
      </c>
      <c r="GM696" s="65" t="s">
        <v>413</v>
      </c>
      <c r="GN696" s="68">
        <v>0.108453988395423</v>
      </c>
      <c r="GO696" s="78">
        <v>518.84</v>
      </c>
      <c r="GP696" s="78">
        <v>580.12</v>
      </c>
      <c r="GQ696" s="78">
        <v>522.57000000000005</v>
      </c>
      <c r="GR696" s="78">
        <v>467.01</v>
      </c>
      <c r="GS696" s="78"/>
      <c r="GT696" s="79"/>
      <c r="GU696" s="65" t="s">
        <v>414</v>
      </c>
      <c r="GV696" s="68">
        <v>1</v>
      </c>
      <c r="GW696" s="78">
        <v>522.02</v>
      </c>
      <c r="GX696" s="78">
        <v>551.48</v>
      </c>
      <c r="GY696" s="78">
        <v>509.98</v>
      </c>
      <c r="GZ696" s="78">
        <v>421</v>
      </c>
      <c r="HA696" s="78"/>
      <c r="HB696" s="79">
        <v>533.04999999999995</v>
      </c>
      <c r="HC696" s="65" t="s">
        <v>415</v>
      </c>
      <c r="HD696" s="68">
        <v>1</v>
      </c>
      <c r="HE696" s="78">
        <v>546</v>
      </c>
      <c r="HF696" s="78">
        <v>594.17999999999995</v>
      </c>
      <c r="HG696" s="78">
        <v>665</v>
      </c>
      <c r="HH696" s="78">
        <v>335</v>
      </c>
      <c r="HI696" s="78">
        <v>328.36</v>
      </c>
      <c r="HJ696" s="79">
        <v>429.41</v>
      </c>
      <c r="HK696" s="85" t="s">
        <v>416</v>
      </c>
      <c r="HL696" s="68">
        <v>1.1848341232227499</v>
      </c>
      <c r="HM696" s="78">
        <v>512.61</v>
      </c>
      <c r="HN696" s="78">
        <v>552.86</v>
      </c>
      <c r="HO696" s="78">
        <v>522.82000000000005</v>
      </c>
      <c r="HP696" s="78"/>
      <c r="HQ696" s="78"/>
      <c r="HR696" s="79"/>
    </row>
    <row r="697" spans="1:226" x14ac:dyDescent="0.25">
      <c r="A697" s="81">
        <v>40504</v>
      </c>
      <c r="B697" s="82" t="s">
        <v>387</v>
      </c>
      <c r="C697" s="83">
        <v>533.29966864197331</v>
      </c>
      <c r="D697" s="83">
        <v>579.18645344385243</v>
      </c>
      <c r="E697" s="83">
        <v>546.67827632633907</v>
      </c>
      <c r="F697" s="83">
        <v>410.81359716871032</v>
      </c>
      <c r="G697" s="83">
        <v>353.98249131944448</v>
      </c>
      <c r="H697" s="84">
        <v>416.22700011079854</v>
      </c>
      <c r="I697" s="82" t="s">
        <v>388</v>
      </c>
      <c r="J697" s="83">
        <v>541.44692467622156</v>
      </c>
      <c r="K697" s="83">
        <v>583.88234970892415</v>
      </c>
      <c r="L697" s="83">
        <v>546.56049892952228</v>
      </c>
      <c r="M697" s="83">
        <v>406.6313886668226</v>
      </c>
      <c r="N697" s="83"/>
      <c r="O697" s="84">
        <v>476.01828089599172</v>
      </c>
      <c r="P697" s="65" t="s">
        <v>389</v>
      </c>
      <c r="Q697" s="78">
        <v>515.74</v>
      </c>
      <c r="R697" s="78">
        <v>565.49</v>
      </c>
      <c r="S697" s="78">
        <v>535.74</v>
      </c>
      <c r="T697" s="78">
        <v>385</v>
      </c>
      <c r="U697" s="78"/>
      <c r="V697" s="79"/>
      <c r="W697" s="65" t="s">
        <v>390</v>
      </c>
      <c r="X697" s="78">
        <v>532.22</v>
      </c>
      <c r="Y697" s="78">
        <v>576.28</v>
      </c>
      <c r="Z697" s="78">
        <v>536.47</v>
      </c>
      <c r="AA697" s="78">
        <v>354.52</v>
      </c>
      <c r="AB697" s="78"/>
      <c r="AC697" s="79">
        <v>544.63</v>
      </c>
      <c r="AD697" s="65" t="s">
        <v>391</v>
      </c>
      <c r="AE697" s="68">
        <v>0.51129972389814904</v>
      </c>
      <c r="AF697" s="78">
        <v>511.81</v>
      </c>
      <c r="AG697" s="78">
        <v>546.07000000000005</v>
      </c>
      <c r="AH697" s="78">
        <v>533.79999999999995</v>
      </c>
      <c r="AI697" s="78"/>
      <c r="AJ697" s="78">
        <v>414.15</v>
      </c>
      <c r="AK697" s="79">
        <v>417.3</v>
      </c>
      <c r="AL697" s="69" t="s">
        <v>392</v>
      </c>
      <c r="AM697" s="70">
        <v>1</v>
      </c>
      <c r="AN697" s="78">
        <v>582.29999999999995</v>
      </c>
      <c r="AO697" s="78">
        <v>611.02</v>
      </c>
      <c r="AP697" s="78">
        <v>587.13</v>
      </c>
      <c r="AQ697" s="78">
        <v>523.58000000000004</v>
      </c>
      <c r="AR697" s="78"/>
      <c r="AS697" s="79"/>
      <c r="AT697" s="65" t="s">
        <v>393</v>
      </c>
      <c r="AU697" s="68">
        <v>4.0510431436094799E-2</v>
      </c>
      <c r="AV697" s="78">
        <v>552.02</v>
      </c>
      <c r="AW697" s="78">
        <v>606.64</v>
      </c>
      <c r="AX697" s="78">
        <v>520.49</v>
      </c>
      <c r="AY697" s="78">
        <v>309.33999999999997</v>
      </c>
      <c r="AZ697" s="78"/>
      <c r="BA697" s="79">
        <v>418.71</v>
      </c>
      <c r="BB697" s="65" t="s">
        <v>394</v>
      </c>
      <c r="BC697" s="78">
        <v>512.73</v>
      </c>
      <c r="BD697" s="78">
        <v>564.89</v>
      </c>
      <c r="BE697" s="78">
        <v>532.89</v>
      </c>
      <c r="BF697" s="78"/>
      <c r="BG697" s="78"/>
      <c r="BH697" s="79">
        <v>449.01</v>
      </c>
      <c r="BI697" s="65" t="s">
        <v>395</v>
      </c>
      <c r="BJ697" s="68">
        <v>0.1341183728759</v>
      </c>
      <c r="BK697" s="78">
        <v>592</v>
      </c>
      <c r="BL697" s="78">
        <v>593.74</v>
      </c>
      <c r="BM697" s="78">
        <v>660.88</v>
      </c>
      <c r="BN697" s="78">
        <v>385.59</v>
      </c>
      <c r="BO697" s="78"/>
      <c r="BP697" s="79"/>
      <c r="BQ697" s="65" t="s">
        <v>396</v>
      </c>
      <c r="BR697" s="68">
        <v>6.3911648537062396E-2</v>
      </c>
      <c r="BS697" s="78">
        <v>513.21</v>
      </c>
      <c r="BT697" s="78">
        <v>563.19000000000005</v>
      </c>
      <c r="BU697" s="78">
        <v>536.15</v>
      </c>
      <c r="BV697" s="78"/>
      <c r="BW697" s="78"/>
      <c r="BX697" s="79">
        <v>457.35</v>
      </c>
      <c r="BY697" s="65" t="s">
        <v>397</v>
      </c>
      <c r="BZ697" s="78">
        <v>568.16</v>
      </c>
      <c r="CA697" s="78">
        <v>601.80999999999995</v>
      </c>
      <c r="CB697" s="78">
        <v>524.17999999999995</v>
      </c>
      <c r="CC697" s="78">
        <v>409.63</v>
      </c>
      <c r="CD697" s="78"/>
      <c r="CE697" s="79">
        <v>484.9</v>
      </c>
      <c r="CF697" s="65" t="s">
        <v>398</v>
      </c>
      <c r="CG697" s="78">
        <v>552.1</v>
      </c>
      <c r="CH697" s="78">
        <v>624.35</v>
      </c>
      <c r="CI697" s="78">
        <v>579.5</v>
      </c>
      <c r="CJ697" s="78"/>
      <c r="CK697" s="78"/>
      <c r="CL697" s="79"/>
      <c r="CM697" s="65" t="s">
        <v>399</v>
      </c>
      <c r="CN697" s="78">
        <v>532.35</v>
      </c>
      <c r="CO697" s="78">
        <v>559.22</v>
      </c>
      <c r="CP697" s="78">
        <v>555.61</v>
      </c>
      <c r="CQ697" s="78">
        <v>385.59</v>
      </c>
      <c r="CR697" s="78"/>
      <c r="CS697" s="79">
        <v>579.05999999999995</v>
      </c>
      <c r="CT697" s="65" t="s">
        <v>400</v>
      </c>
      <c r="CU697" s="78">
        <v>556.12</v>
      </c>
      <c r="CV697" s="78">
        <v>656.21</v>
      </c>
      <c r="CW697" s="78">
        <v>555.23</v>
      </c>
      <c r="CX697" s="78">
        <v>421.82</v>
      </c>
      <c r="CY697" s="78"/>
      <c r="CZ697" s="79"/>
      <c r="DA697" s="82"/>
      <c r="DB697" s="68"/>
      <c r="DC697" s="78"/>
      <c r="DD697" s="78"/>
      <c r="DE697" s="78"/>
      <c r="DF697" s="78"/>
      <c r="DG697" s="78"/>
      <c r="DH697" s="79"/>
      <c r="DI697" s="65" t="s">
        <v>402</v>
      </c>
      <c r="DJ697" s="68">
        <v>3.66152832192157E-3</v>
      </c>
      <c r="DK697" s="78">
        <v>558.69000000000005</v>
      </c>
      <c r="DL697" s="78">
        <v>603.91999999999996</v>
      </c>
      <c r="DM697" s="78">
        <v>603.91999999999996</v>
      </c>
      <c r="DN697" s="78">
        <v>395.93</v>
      </c>
      <c r="DO697" s="78"/>
      <c r="DP697" s="79">
        <v>481.95</v>
      </c>
      <c r="DQ697" s="65" t="s">
        <v>403</v>
      </c>
      <c r="DR697" s="78">
        <v>520.27</v>
      </c>
      <c r="DS697" s="78">
        <v>563.86</v>
      </c>
      <c r="DT697" s="78">
        <v>655.23</v>
      </c>
      <c r="DU697" s="78">
        <v>273.91000000000003</v>
      </c>
      <c r="DV697" s="78"/>
      <c r="DW697" s="79"/>
      <c r="DX697" s="65" t="s">
        <v>404</v>
      </c>
      <c r="DY697" s="78">
        <v>583.59</v>
      </c>
      <c r="DZ697" s="78">
        <v>617.73</v>
      </c>
      <c r="EA697" s="78">
        <v>594.12</v>
      </c>
      <c r="EB697" s="78">
        <v>403.13</v>
      </c>
      <c r="EC697" s="78"/>
      <c r="ED697" s="79">
        <v>444.9</v>
      </c>
      <c r="EE697" s="65" t="s">
        <v>405</v>
      </c>
      <c r="EF697" s="68">
        <v>0.28962001853568098</v>
      </c>
      <c r="EG697" s="78">
        <v>527.03</v>
      </c>
      <c r="EH697" s="78">
        <v>586.49</v>
      </c>
      <c r="EI697" s="78">
        <v>510.7</v>
      </c>
      <c r="EJ697" s="78"/>
      <c r="EK697" s="78">
        <v>347.69</v>
      </c>
      <c r="EL697" s="79">
        <v>331</v>
      </c>
      <c r="EM697" s="65" t="s">
        <v>406</v>
      </c>
      <c r="EN697" s="78">
        <v>559.07000000000005</v>
      </c>
      <c r="EO697" s="78">
        <v>578.77</v>
      </c>
      <c r="EP697" s="78">
        <v>534.71</v>
      </c>
      <c r="EQ697" s="78"/>
      <c r="ER697" s="78"/>
      <c r="ES697" s="79">
        <v>515.95000000000005</v>
      </c>
      <c r="ET697" s="65" t="s">
        <v>407</v>
      </c>
      <c r="EU697" s="68">
        <v>1.40984068800226</v>
      </c>
      <c r="EV697" s="78">
        <v>551.4</v>
      </c>
      <c r="EW697" s="78">
        <v>588.24</v>
      </c>
      <c r="EX697" s="78">
        <v>588.24</v>
      </c>
      <c r="EY697" s="78"/>
      <c r="EZ697" s="78"/>
      <c r="FA697" s="79">
        <v>326.36</v>
      </c>
      <c r="FB697" s="65" t="s">
        <v>408</v>
      </c>
      <c r="FC697" s="78">
        <v>564.52</v>
      </c>
      <c r="FD697" s="78">
        <v>566.75</v>
      </c>
      <c r="FE697" s="78">
        <v>459.6</v>
      </c>
      <c r="FF697" s="78">
        <v>497</v>
      </c>
      <c r="FG697" s="78"/>
      <c r="FH697" s="79"/>
      <c r="FI697" s="65" t="s">
        <v>409</v>
      </c>
      <c r="FJ697" s="78">
        <v>539.76</v>
      </c>
      <c r="FK697" s="78">
        <v>556.41999999999996</v>
      </c>
      <c r="FL697" s="78">
        <v>446.64</v>
      </c>
      <c r="FM697" s="78">
        <v>345.94</v>
      </c>
      <c r="FN697" s="78"/>
      <c r="FO697" s="79">
        <v>569.29</v>
      </c>
      <c r="FP697" s="65" t="s">
        <v>410</v>
      </c>
      <c r="FQ697" s="68">
        <v>0.25419420437214002</v>
      </c>
      <c r="FR697" s="78">
        <v>523.86</v>
      </c>
      <c r="FS697" s="78">
        <v>576.1</v>
      </c>
      <c r="FT697" s="78">
        <v>529.21</v>
      </c>
      <c r="FU697" s="78">
        <v>444.84</v>
      </c>
      <c r="FV697" s="78">
        <v>354.6</v>
      </c>
      <c r="FW697" s="79">
        <v>358.88</v>
      </c>
      <c r="FX697" s="65" t="s">
        <v>411</v>
      </c>
      <c r="FY697" s="78">
        <v>561.67999999999995</v>
      </c>
      <c r="FZ697" s="78">
        <v>619.89</v>
      </c>
      <c r="GA697" s="78">
        <v>572.01</v>
      </c>
      <c r="GB697" s="78">
        <v>536.04</v>
      </c>
      <c r="GC697" s="78"/>
      <c r="GD697" s="79">
        <v>513.12</v>
      </c>
      <c r="GE697" s="65" t="s">
        <v>412</v>
      </c>
      <c r="GF697" s="68">
        <v>0.232704256160845</v>
      </c>
      <c r="GG697" s="78">
        <v>532.32000000000005</v>
      </c>
      <c r="GH697" s="78">
        <v>579.49</v>
      </c>
      <c r="GI697" s="78">
        <v>456.24</v>
      </c>
      <c r="GJ697" s="78">
        <v>453.78</v>
      </c>
      <c r="GK697" s="78"/>
      <c r="GL697" s="79">
        <v>376.99</v>
      </c>
      <c r="GM697" s="65" t="s">
        <v>413</v>
      </c>
      <c r="GN697" s="68">
        <v>0.106547333652975</v>
      </c>
      <c r="GO697" s="78">
        <v>501.2</v>
      </c>
      <c r="GP697" s="78">
        <v>574.17999999999995</v>
      </c>
      <c r="GQ697" s="78">
        <v>505.03</v>
      </c>
      <c r="GR697" s="78">
        <v>445.8</v>
      </c>
      <c r="GS697" s="78"/>
      <c r="GT697" s="79"/>
      <c r="GU697" s="65" t="s">
        <v>414</v>
      </c>
      <c r="GV697" s="68">
        <v>1</v>
      </c>
      <c r="GW697" s="78">
        <v>522.02</v>
      </c>
      <c r="GX697" s="78">
        <v>551.48</v>
      </c>
      <c r="GY697" s="78">
        <v>509.98</v>
      </c>
      <c r="GZ697" s="78">
        <v>421</v>
      </c>
      <c r="HA697" s="78"/>
      <c r="HB697" s="79">
        <v>532.79999999999995</v>
      </c>
      <c r="HC697" s="65" t="s">
        <v>415</v>
      </c>
      <c r="HD697" s="68">
        <v>1</v>
      </c>
      <c r="HE697" s="78">
        <v>553.57000000000005</v>
      </c>
      <c r="HF697" s="78">
        <v>595.03</v>
      </c>
      <c r="HG697" s="78">
        <v>665</v>
      </c>
      <c r="HH697" s="78">
        <v>335</v>
      </c>
      <c r="HI697" s="78">
        <v>328.36</v>
      </c>
      <c r="HJ697" s="79">
        <v>442.02</v>
      </c>
      <c r="HK697" s="85" t="s">
        <v>416</v>
      </c>
      <c r="HL697" s="68">
        <v>1.16972745350333</v>
      </c>
      <c r="HM697" s="78">
        <v>503.88</v>
      </c>
      <c r="HN697" s="78">
        <v>541.28</v>
      </c>
      <c r="HO697" s="78">
        <v>492.42</v>
      </c>
      <c r="HP697" s="78"/>
      <c r="HQ697" s="78"/>
      <c r="HR697" s="79"/>
    </row>
    <row r="698" spans="1:226" x14ac:dyDescent="0.25">
      <c r="A698" s="81">
        <v>40497</v>
      </c>
      <c r="B698" s="82" t="s">
        <v>387</v>
      </c>
      <c r="C698" s="83">
        <v>535.1138451052924</v>
      </c>
      <c r="D698" s="83">
        <v>581.26102358410412</v>
      </c>
      <c r="E698" s="83">
        <v>558.08052051498794</v>
      </c>
      <c r="F698" s="83">
        <v>415.3991321197459</v>
      </c>
      <c r="G698" s="83">
        <v>342.9719704861111</v>
      </c>
      <c r="H698" s="84">
        <v>413.46564808989092</v>
      </c>
      <c r="I698" s="82" t="s">
        <v>388</v>
      </c>
      <c r="J698" s="83">
        <v>544.50644563204139</v>
      </c>
      <c r="K698" s="83">
        <v>587.41138636397488</v>
      </c>
      <c r="L698" s="83">
        <v>557.87343639132371</v>
      </c>
      <c r="M698" s="83">
        <v>410.28051224577143</v>
      </c>
      <c r="N698" s="83"/>
      <c r="O698" s="84">
        <v>472.63480394507593</v>
      </c>
      <c r="P698" s="65" t="s">
        <v>389</v>
      </c>
      <c r="Q698" s="78">
        <v>518.24</v>
      </c>
      <c r="R698" s="78">
        <v>564.65</v>
      </c>
      <c r="S698" s="78">
        <v>553.47</v>
      </c>
      <c r="T698" s="78">
        <v>393</v>
      </c>
      <c r="U698" s="78"/>
      <c r="V698" s="79"/>
      <c r="W698" s="65" t="s">
        <v>390</v>
      </c>
      <c r="X698" s="78">
        <v>542.04999999999995</v>
      </c>
      <c r="Y698" s="78">
        <v>581.32000000000005</v>
      </c>
      <c r="Z698" s="78">
        <v>507.3</v>
      </c>
      <c r="AA698" s="78">
        <v>357.48</v>
      </c>
      <c r="AB698" s="78"/>
      <c r="AC698" s="79">
        <v>518.17999999999995</v>
      </c>
      <c r="AD698" s="65" t="s">
        <v>391</v>
      </c>
      <c r="AE698" s="68">
        <v>0.51129972389814904</v>
      </c>
      <c r="AF698" s="78">
        <v>511.81</v>
      </c>
      <c r="AG698" s="78">
        <v>546.07000000000005</v>
      </c>
      <c r="AH698" s="78">
        <v>533.79999999999995</v>
      </c>
      <c r="AI698" s="78"/>
      <c r="AJ698" s="78">
        <v>396.26</v>
      </c>
      <c r="AK698" s="79">
        <v>406.25</v>
      </c>
      <c r="AL698" s="69" t="s">
        <v>392</v>
      </c>
      <c r="AM698" s="70">
        <v>1</v>
      </c>
      <c r="AN698" s="78">
        <v>568.9</v>
      </c>
      <c r="AO698" s="78">
        <v>597.33000000000004</v>
      </c>
      <c r="AP698" s="78">
        <v>577.09</v>
      </c>
      <c r="AQ698" s="78">
        <v>523.58000000000004</v>
      </c>
      <c r="AR698" s="78"/>
      <c r="AS698" s="79"/>
      <c r="AT698" s="65" t="s">
        <v>393</v>
      </c>
      <c r="AU698" s="68">
        <v>4.06058391196654E-2</v>
      </c>
      <c r="AV698" s="78">
        <v>540.53</v>
      </c>
      <c r="AW698" s="78">
        <v>590.44000000000005</v>
      </c>
      <c r="AX698" s="78">
        <v>517.66</v>
      </c>
      <c r="AY698" s="78">
        <v>310.72000000000003</v>
      </c>
      <c r="AZ698" s="78"/>
      <c r="BA698" s="79">
        <v>407.14</v>
      </c>
      <c r="BB698" s="65" t="s">
        <v>394</v>
      </c>
      <c r="BC698" s="78">
        <v>521.13</v>
      </c>
      <c r="BD698" s="78">
        <v>568.26</v>
      </c>
      <c r="BE698" s="78">
        <v>560.15</v>
      </c>
      <c r="BF698" s="78"/>
      <c r="BG698" s="78"/>
      <c r="BH698" s="79">
        <v>469.44</v>
      </c>
      <c r="BI698" s="65" t="s">
        <v>395</v>
      </c>
      <c r="BJ698" s="68">
        <v>0.13415435800431999</v>
      </c>
      <c r="BK698" s="78">
        <v>606.11</v>
      </c>
      <c r="BL698" s="78">
        <v>614.29</v>
      </c>
      <c r="BM698" s="78">
        <v>676.08</v>
      </c>
      <c r="BN698" s="78">
        <v>399.11</v>
      </c>
      <c r="BO698" s="78"/>
      <c r="BP698" s="79"/>
      <c r="BQ698" s="65" t="s">
        <v>396</v>
      </c>
      <c r="BR698" s="68">
        <v>6.3911648537062396E-2</v>
      </c>
      <c r="BS698" s="78">
        <v>508.42</v>
      </c>
      <c r="BT698" s="78">
        <v>557.76</v>
      </c>
      <c r="BU698" s="78">
        <v>525.92999999999995</v>
      </c>
      <c r="BV698" s="78"/>
      <c r="BW698" s="78"/>
      <c r="BX698" s="79">
        <v>457.35</v>
      </c>
      <c r="BY698" s="65" t="s">
        <v>397</v>
      </c>
      <c r="BZ698" s="78">
        <v>573.42999999999995</v>
      </c>
      <c r="CA698" s="78">
        <v>615.75</v>
      </c>
      <c r="CB698" s="78">
        <v>521.29999999999995</v>
      </c>
      <c r="CC698" s="78">
        <v>407.61</v>
      </c>
      <c r="CD698" s="78"/>
      <c r="CE698" s="79">
        <v>484.36</v>
      </c>
      <c r="CF698" s="65" t="s">
        <v>398</v>
      </c>
      <c r="CG698" s="78">
        <v>558.77</v>
      </c>
      <c r="CH698" s="78">
        <v>622.4</v>
      </c>
      <c r="CI698" s="78">
        <v>580.55999999999995</v>
      </c>
      <c r="CJ698" s="78"/>
      <c r="CK698" s="78"/>
      <c r="CL698" s="79"/>
      <c r="CM698" s="65" t="s">
        <v>399</v>
      </c>
      <c r="CN698" s="78">
        <v>526.58000000000004</v>
      </c>
      <c r="CO698" s="78">
        <v>556.46</v>
      </c>
      <c r="CP698" s="78">
        <v>566.73</v>
      </c>
      <c r="CQ698" s="78">
        <v>389.95</v>
      </c>
      <c r="CR698" s="78"/>
      <c r="CS698" s="79">
        <v>564.85</v>
      </c>
      <c r="CT698" s="65" t="s">
        <v>400</v>
      </c>
      <c r="CU698" s="78">
        <v>543.86</v>
      </c>
      <c r="CV698" s="78">
        <v>643.85</v>
      </c>
      <c r="CW698" s="78">
        <v>541.27</v>
      </c>
      <c r="CX698" s="78">
        <v>436.02</v>
      </c>
      <c r="CY698" s="78"/>
      <c r="CZ698" s="79"/>
      <c r="DA698" s="82"/>
      <c r="DB698" s="68"/>
      <c r="DC698" s="78"/>
      <c r="DD698" s="78"/>
      <c r="DE698" s="78"/>
      <c r="DF698" s="78"/>
      <c r="DG698" s="78"/>
      <c r="DH698" s="79"/>
      <c r="DI698" s="65" t="s">
        <v>402</v>
      </c>
      <c r="DJ698" s="68">
        <v>3.6168981481481499E-3</v>
      </c>
      <c r="DK698" s="78">
        <v>531.92999999999995</v>
      </c>
      <c r="DL698" s="78">
        <v>579.9</v>
      </c>
      <c r="DM698" s="78">
        <v>579.9</v>
      </c>
      <c r="DN698" s="78">
        <v>379.08</v>
      </c>
      <c r="DO698" s="78"/>
      <c r="DP698" s="79">
        <v>475.89</v>
      </c>
      <c r="DQ698" s="65" t="s">
        <v>403</v>
      </c>
      <c r="DR698" s="78">
        <v>520.27</v>
      </c>
      <c r="DS698" s="78">
        <v>563.86</v>
      </c>
      <c r="DT698" s="78">
        <v>677.97</v>
      </c>
      <c r="DU698" s="78">
        <v>285.2</v>
      </c>
      <c r="DV698" s="78"/>
      <c r="DW698" s="79"/>
      <c r="DX698" s="65" t="s">
        <v>404</v>
      </c>
      <c r="DY698" s="78">
        <v>587.22</v>
      </c>
      <c r="DZ698" s="78">
        <v>623.59</v>
      </c>
      <c r="EA698" s="78">
        <v>603.21</v>
      </c>
      <c r="EB698" s="78">
        <v>423.56</v>
      </c>
      <c r="EC698" s="78"/>
      <c r="ED698" s="79">
        <v>442.21</v>
      </c>
      <c r="EE698" s="65" t="s">
        <v>405</v>
      </c>
      <c r="EF698" s="68">
        <v>0.28962001853568098</v>
      </c>
      <c r="EG698" s="78">
        <v>521</v>
      </c>
      <c r="EH698" s="78">
        <v>581.41999999999996</v>
      </c>
      <c r="EI698" s="78">
        <v>528.41999999999996</v>
      </c>
      <c r="EJ698" s="78"/>
      <c r="EK698" s="78">
        <v>362.88</v>
      </c>
      <c r="EL698" s="79">
        <v>327.23</v>
      </c>
      <c r="EM698" s="65" t="s">
        <v>406</v>
      </c>
      <c r="EN698" s="78">
        <v>543.79999999999995</v>
      </c>
      <c r="EO698" s="78">
        <v>578.77</v>
      </c>
      <c r="EP698" s="78">
        <v>534.71</v>
      </c>
      <c r="EQ698" s="78"/>
      <c r="ER698" s="78"/>
      <c r="ES698" s="79">
        <v>493.31</v>
      </c>
      <c r="ET698" s="65" t="s">
        <v>407</v>
      </c>
      <c r="EU698" s="68">
        <v>1.4100394811054699</v>
      </c>
      <c r="EV698" s="78">
        <v>545.66</v>
      </c>
      <c r="EW698" s="78">
        <v>582.5</v>
      </c>
      <c r="EX698" s="78">
        <v>582.5</v>
      </c>
      <c r="EY698" s="78"/>
      <c r="EZ698" s="78"/>
      <c r="FA698" s="79">
        <v>326.41000000000003</v>
      </c>
      <c r="FB698" s="65" t="s">
        <v>408</v>
      </c>
      <c r="FC698" s="78">
        <v>564.52</v>
      </c>
      <c r="FD698" s="78">
        <v>566.75</v>
      </c>
      <c r="FE698" s="78">
        <v>459.6</v>
      </c>
      <c r="FF698" s="78">
        <v>497</v>
      </c>
      <c r="FG698" s="78"/>
      <c r="FH698" s="79"/>
      <c r="FI698" s="65" t="s">
        <v>409</v>
      </c>
      <c r="FJ698" s="78">
        <v>546.49</v>
      </c>
      <c r="FK698" s="78">
        <v>565.66</v>
      </c>
      <c r="FL698" s="78">
        <v>459.25</v>
      </c>
      <c r="FM698" s="78">
        <v>359.94</v>
      </c>
      <c r="FN698" s="78"/>
      <c r="FO698" s="79">
        <v>553.33000000000004</v>
      </c>
      <c r="FP698" s="65" t="s">
        <v>410</v>
      </c>
      <c r="FQ698" s="68">
        <v>0.25445292620865101</v>
      </c>
      <c r="FR698" s="78">
        <v>517.09</v>
      </c>
      <c r="FS698" s="78">
        <v>569.16999999999996</v>
      </c>
      <c r="FT698" s="78">
        <v>552.70000000000005</v>
      </c>
      <c r="FU698" s="78">
        <v>433.84</v>
      </c>
      <c r="FV698" s="78">
        <v>342.75</v>
      </c>
      <c r="FW698" s="79">
        <v>358.83</v>
      </c>
      <c r="FX698" s="65" t="s">
        <v>411</v>
      </c>
      <c r="FY698" s="78">
        <v>556.72</v>
      </c>
      <c r="FZ698" s="78">
        <v>613.28</v>
      </c>
      <c r="GA698" s="78">
        <v>564.04999999999995</v>
      </c>
      <c r="GB698" s="78">
        <v>524.88</v>
      </c>
      <c r="GC698" s="78"/>
      <c r="GD698" s="79">
        <v>510.64</v>
      </c>
      <c r="GE698" s="65" t="s">
        <v>412</v>
      </c>
      <c r="GF698" s="68">
        <v>0.23288309268747101</v>
      </c>
      <c r="GG698" s="78">
        <v>524.28</v>
      </c>
      <c r="GH698" s="78">
        <v>571.86</v>
      </c>
      <c r="GI698" s="78">
        <v>456.59</v>
      </c>
      <c r="GJ698" s="78">
        <v>454.13</v>
      </c>
      <c r="GK698" s="78"/>
      <c r="GL698" s="79">
        <v>377.28</v>
      </c>
      <c r="GM698" s="65" t="s">
        <v>413</v>
      </c>
      <c r="GN698" s="68">
        <v>0.10673497705198</v>
      </c>
      <c r="GO698" s="78">
        <v>510.62</v>
      </c>
      <c r="GP698" s="78">
        <v>575.19000000000005</v>
      </c>
      <c r="GQ698" s="78">
        <v>523.86</v>
      </c>
      <c r="GR698" s="78">
        <v>462.7</v>
      </c>
      <c r="GS698" s="78"/>
      <c r="GT698" s="79"/>
      <c r="GU698" s="65" t="s">
        <v>414</v>
      </c>
      <c r="GV698" s="68">
        <v>1</v>
      </c>
      <c r="GW698" s="78">
        <v>509.52</v>
      </c>
      <c r="GX698" s="78">
        <v>534.82000000000005</v>
      </c>
      <c r="GY698" s="78">
        <v>494.98</v>
      </c>
      <c r="GZ698" s="78">
        <v>421</v>
      </c>
      <c r="HA698" s="78"/>
      <c r="HB698" s="79">
        <v>532.79999999999995</v>
      </c>
      <c r="HC698" s="65" t="s">
        <v>415</v>
      </c>
      <c r="HD698" s="68">
        <v>1</v>
      </c>
      <c r="HE698" s="78">
        <v>546</v>
      </c>
      <c r="HF698" s="78">
        <v>584.94000000000005</v>
      </c>
      <c r="HG698" s="78">
        <v>665</v>
      </c>
      <c r="HH698" s="78">
        <v>335</v>
      </c>
      <c r="HI698" s="78">
        <v>328.36</v>
      </c>
      <c r="HJ698" s="79">
        <v>442.86</v>
      </c>
      <c r="HK698" s="85" t="s">
        <v>416</v>
      </c>
      <c r="HL698" s="68">
        <v>1.1793843613633701</v>
      </c>
      <c r="HM698" s="78">
        <v>506.12</v>
      </c>
      <c r="HN698" s="78">
        <v>543.34</v>
      </c>
      <c r="HO698" s="78">
        <v>498.29</v>
      </c>
      <c r="HP698" s="78"/>
      <c r="HQ698" s="78"/>
      <c r="HR698" s="79"/>
    </row>
    <row r="699" spans="1:226" x14ac:dyDescent="0.25">
      <c r="A699" s="81">
        <v>40490</v>
      </c>
      <c r="B699" s="82" t="s">
        <v>387</v>
      </c>
      <c r="C699" s="83">
        <v>528.35298074913317</v>
      </c>
      <c r="D699" s="83">
        <v>572.63829641143718</v>
      </c>
      <c r="E699" s="83">
        <v>541.19431739307731</v>
      </c>
      <c r="F699" s="83">
        <v>408.94084887798221</v>
      </c>
      <c r="G699" s="83">
        <v>342.07371527777775</v>
      </c>
      <c r="H699" s="84">
        <v>409.05432560645687</v>
      </c>
      <c r="I699" s="82" t="s">
        <v>388</v>
      </c>
      <c r="J699" s="83">
        <v>538.49311177205789</v>
      </c>
      <c r="K699" s="83">
        <v>578.52923945183318</v>
      </c>
      <c r="L699" s="83">
        <v>541.23512015811082</v>
      </c>
      <c r="M699" s="83">
        <v>403.64908015120812</v>
      </c>
      <c r="N699" s="83"/>
      <c r="O699" s="84">
        <v>462.90103633766938</v>
      </c>
      <c r="P699" s="65" t="s">
        <v>389</v>
      </c>
      <c r="Q699" s="78">
        <v>506.58</v>
      </c>
      <c r="R699" s="78">
        <v>551.32000000000005</v>
      </c>
      <c r="S699" s="78">
        <v>535.04</v>
      </c>
      <c r="T699" s="78">
        <v>381</v>
      </c>
      <c r="U699" s="78"/>
      <c r="V699" s="79"/>
      <c r="W699" s="65" t="s">
        <v>390</v>
      </c>
      <c r="X699" s="78">
        <v>542.04999999999995</v>
      </c>
      <c r="Y699" s="78">
        <v>581.32000000000005</v>
      </c>
      <c r="Z699" s="78">
        <v>507.3</v>
      </c>
      <c r="AA699" s="78">
        <v>357.48</v>
      </c>
      <c r="AB699" s="78"/>
      <c r="AC699" s="79">
        <v>518.17999999999995</v>
      </c>
      <c r="AD699" s="65" t="s">
        <v>391</v>
      </c>
      <c r="AE699" s="68">
        <v>0.51129972389814904</v>
      </c>
      <c r="AF699" s="78">
        <v>500.05</v>
      </c>
      <c r="AG699" s="78">
        <v>526.64</v>
      </c>
      <c r="AH699" s="78">
        <v>514.37</v>
      </c>
      <c r="AI699" s="78"/>
      <c r="AJ699" s="78">
        <v>380.92</v>
      </c>
      <c r="AK699" s="79">
        <v>393.81</v>
      </c>
      <c r="AL699" s="69" t="s">
        <v>392</v>
      </c>
      <c r="AM699" s="70">
        <v>1</v>
      </c>
      <c r="AN699" s="78">
        <v>565.98</v>
      </c>
      <c r="AO699" s="78">
        <v>594.47</v>
      </c>
      <c r="AP699" s="78">
        <v>576.34</v>
      </c>
      <c r="AQ699" s="78">
        <v>523.58000000000004</v>
      </c>
      <c r="AR699" s="78"/>
      <c r="AS699" s="79"/>
      <c r="AT699" s="65" t="s">
        <v>393</v>
      </c>
      <c r="AU699" s="68">
        <v>4.0691759918616503E-2</v>
      </c>
      <c r="AV699" s="78">
        <v>541.51</v>
      </c>
      <c r="AW699" s="78">
        <v>589.41999999999996</v>
      </c>
      <c r="AX699" s="78">
        <v>507.8</v>
      </c>
      <c r="AY699" s="78">
        <v>310.07</v>
      </c>
      <c r="AZ699" s="78"/>
      <c r="BA699" s="79">
        <v>399.83</v>
      </c>
      <c r="BB699" s="65" t="s">
        <v>394</v>
      </c>
      <c r="BC699" s="78">
        <v>524.49</v>
      </c>
      <c r="BD699" s="78">
        <v>576.66</v>
      </c>
      <c r="BE699" s="78">
        <v>529.41</v>
      </c>
      <c r="BF699" s="78"/>
      <c r="BG699" s="78"/>
      <c r="BH699" s="79">
        <v>440.94</v>
      </c>
      <c r="BI699" s="65" t="s">
        <v>395</v>
      </c>
      <c r="BJ699" s="68">
        <v>0.134165157308647</v>
      </c>
      <c r="BK699" s="78">
        <v>572.35</v>
      </c>
      <c r="BL699" s="78">
        <v>596.1</v>
      </c>
      <c r="BM699" s="78">
        <v>650.05999999999995</v>
      </c>
      <c r="BN699" s="78">
        <v>413.77</v>
      </c>
      <c r="BO699" s="78"/>
      <c r="BP699" s="79"/>
      <c r="BQ699" s="65" t="s">
        <v>396</v>
      </c>
      <c r="BR699" s="68">
        <v>6.3911648537062396E-2</v>
      </c>
      <c r="BS699" s="78">
        <v>498.62</v>
      </c>
      <c r="BT699" s="78">
        <v>546.57000000000005</v>
      </c>
      <c r="BU699" s="78">
        <v>516.71</v>
      </c>
      <c r="BV699" s="78"/>
      <c r="BW699" s="78"/>
      <c r="BX699" s="79">
        <v>457.35</v>
      </c>
      <c r="BY699" s="65" t="s">
        <v>397</v>
      </c>
      <c r="BZ699" s="78">
        <v>552.16</v>
      </c>
      <c r="CA699" s="78">
        <v>590.37</v>
      </c>
      <c r="CB699" s="78">
        <v>511.34</v>
      </c>
      <c r="CC699" s="78">
        <v>400.59</v>
      </c>
      <c r="CD699" s="78"/>
      <c r="CE699" s="79">
        <v>484.36</v>
      </c>
      <c r="CF699" s="65" t="s">
        <v>398</v>
      </c>
      <c r="CG699" s="78">
        <v>540.03</v>
      </c>
      <c r="CH699" s="78">
        <v>602.29999999999995</v>
      </c>
      <c r="CI699" s="78">
        <v>553.89</v>
      </c>
      <c r="CJ699" s="78"/>
      <c r="CK699" s="78"/>
      <c r="CL699" s="79"/>
      <c r="CM699" s="65" t="s">
        <v>399</v>
      </c>
      <c r="CN699" s="78">
        <v>527.33000000000004</v>
      </c>
      <c r="CO699" s="78">
        <v>553.87</v>
      </c>
      <c r="CP699" s="78">
        <v>566.05999999999995</v>
      </c>
      <c r="CQ699" s="78">
        <v>390.74</v>
      </c>
      <c r="CR699" s="78"/>
      <c r="CS699" s="79">
        <v>564.67999999999995</v>
      </c>
      <c r="CT699" s="65" t="s">
        <v>400</v>
      </c>
      <c r="CU699" s="78">
        <v>540.1</v>
      </c>
      <c r="CV699" s="78">
        <v>640.16</v>
      </c>
      <c r="CW699" s="78">
        <v>534.34</v>
      </c>
      <c r="CX699" s="78">
        <v>423.05</v>
      </c>
      <c r="CY699" s="78"/>
      <c r="CZ699" s="79"/>
      <c r="DA699" s="82"/>
      <c r="DB699" s="68"/>
      <c r="DC699" s="78"/>
      <c r="DD699" s="78"/>
      <c r="DE699" s="78"/>
      <c r="DF699" s="78"/>
      <c r="DG699" s="78"/>
      <c r="DH699" s="79"/>
      <c r="DI699" s="65" t="s">
        <v>402</v>
      </c>
      <c r="DJ699" s="68">
        <v>3.6416605972323401E-3</v>
      </c>
      <c r="DK699" s="78">
        <v>536.9</v>
      </c>
      <c r="DL699" s="78">
        <v>581.74</v>
      </c>
      <c r="DM699" s="78">
        <v>581.74</v>
      </c>
      <c r="DN699" s="78">
        <v>379.2</v>
      </c>
      <c r="DO699" s="78"/>
      <c r="DP699" s="79">
        <v>482.95</v>
      </c>
      <c r="DQ699" s="65" t="s">
        <v>403</v>
      </c>
      <c r="DR699" s="78">
        <v>520.27</v>
      </c>
      <c r="DS699" s="78">
        <v>563.86</v>
      </c>
      <c r="DT699" s="78">
        <v>645.87</v>
      </c>
      <c r="DU699" s="78">
        <v>276.05</v>
      </c>
      <c r="DV699" s="78"/>
      <c r="DW699" s="79"/>
      <c r="DX699" s="65" t="s">
        <v>404</v>
      </c>
      <c r="DY699" s="78">
        <v>572.65</v>
      </c>
      <c r="DZ699" s="78">
        <v>605.27</v>
      </c>
      <c r="EA699" s="78">
        <v>583.30999999999995</v>
      </c>
      <c r="EB699" s="78">
        <v>410.65</v>
      </c>
      <c r="EC699" s="78"/>
      <c r="ED699" s="79">
        <v>435.15</v>
      </c>
      <c r="EE699" s="65" t="s">
        <v>405</v>
      </c>
      <c r="EF699" s="68">
        <v>0.28962001853568098</v>
      </c>
      <c r="EG699" s="78">
        <v>530.47</v>
      </c>
      <c r="EH699" s="78">
        <v>571.17999999999995</v>
      </c>
      <c r="EI699" s="78">
        <v>508.31</v>
      </c>
      <c r="EJ699" s="78"/>
      <c r="EK699" s="78">
        <v>349.11</v>
      </c>
      <c r="EL699" s="79">
        <v>326.61</v>
      </c>
      <c r="EM699" s="65" t="s">
        <v>406</v>
      </c>
      <c r="EN699" s="78">
        <v>529.19000000000005</v>
      </c>
      <c r="EO699" s="78">
        <v>559.92999999999995</v>
      </c>
      <c r="EP699" s="78">
        <v>514.25</v>
      </c>
      <c r="EQ699" s="78"/>
      <c r="ER699" s="78"/>
      <c r="ES699" s="79">
        <v>493.31</v>
      </c>
      <c r="ET699" s="65" t="s">
        <v>407</v>
      </c>
      <c r="EU699" s="68">
        <v>1.40984068800226</v>
      </c>
      <c r="EV699" s="78">
        <v>539.74</v>
      </c>
      <c r="EW699" s="78">
        <v>568.42999999999995</v>
      </c>
      <c r="EX699" s="78">
        <v>568.42999999999995</v>
      </c>
      <c r="EY699" s="78"/>
      <c r="EZ699" s="78"/>
      <c r="FA699" s="79">
        <v>326.36</v>
      </c>
      <c r="FB699" s="65" t="s">
        <v>408</v>
      </c>
      <c r="FC699" s="78">
        <v>564.52</v>
      </c>
      <c r="FD699" s="78">
        <v>566.75</v>
      </c>
      <c r="FE699" s="78">
        <v>459.6</v>
      </c>
      <c r="FF699" s="78">
        <v>497</v>
      </c>
      <c r="FG699" s="78"/>
      <c r="FH699" s="79"/>
      <c r="FI699" s="65" t="s">
        <v>409</v>
      </c>
      <c r="FJ699" s="78">
        <v>529.67999999999995</v>
      </c>
      <c r="FK699" s="78">
        <v>544.65</v>
      </c>
      <c r="FL699" s="78">
        <v>438.24</v>
      </c>
      <c r="FM699" s="78">
        <v>348.94</v>
      </c>
      <c r="FN699" s="78"/>
      <c r="FO699" s="79">
        <v>538.20000000000005</v>
      </c>
      <c r="FP699" s="65" t="s">
        <v>410</v>
      </c>
      <c r="FQ699" s="68">
        <v>0.25514760288827099</v>
      </c>
      <c r="FR699" s="78">
        <v>521.22</v>
      </c>
      <c r="FS699" s="78">
        <v>572.4</v>
      </c>
      <c r="FT699" s="78">
        <v>525.34</v>
      </c>
      <c r="FU699" s="78">
        <v>435.28</v>
      </c>
      <c r="FV699" s="78">
        <v>342.15</v>
      </c>
      <c r="FW699" s="79">
        <v>361.49</v>
      </c>
      <c r="FX699" s="65" t="s">
        <v>411</v>
      </c>
      <c r="FY699" s="78">
        <v>546.79999999999995</v>
      </c>
      <c r="FZ699" s="78">
        <v>600.04999999999995</v>
      </c>
      <c r="GA699" s="78">
        <v>557.85</v>
      </c>
      <c r="GB699" s="78">
        <v>515.95000000000005</v>
      </c>
      <c r="GC699" s="78"/>
      <c r="GD699" s="79">
        <v>510.64</v>
      </c>
      <c r="GE699" s="65" t="s">
        <v>412</v>
      </c>
      <c r="GF699" s="68">
        <v>0.233236151603499</v>
      </c>
      <c r="GG699" s="78">
        <v>525.07000000000005</v>
      </c>
      <c r="GH699" s="78">
        <v>572.73</v>
      </c>
      <c r="GI699" s="78">
        <v>457.28</v>
      </c>
      <c r="GJ699" s="78">
        <v>454.82</v>
      </c>
      <c r="GK699" s="78"/>
      <c r="GL699" s="79">
        <v>377.86</v>
      </c>
      <c r="GM699" s="65" t="s">
        <v>413</v>
      </c>
      <c r="GN699" s="68">
        <v>0.107596298687325</v>
      </c>
      <c r="GO699" s="78">
        <v>488.92</v>
      </c>
      <c r="GP699" s="78">
        <v>554.01</v>
      </c>
      <c r="GQ699" s="78">
        <v>503.72</v>
      </c>
      <c r="GR699" s="78">
        <v>448.14</v>
      </c>
      <c r="GS699" s="78"/>
      <c r="GT699" s="79"/>
      <c r="GU699" s="65" t="s">
        <v>414</v>
      </c>
      <c r="GV699" s="68">
        <v>1</v>
      </c>
      <c r="GW699" s="78">
        <v>509.52</v>
      </c>
      <c r="GX699" s="78">
        <v>534.82000000000005</v>
      </c>
      <c r="GY699" s="78">
        <v>494.98</v>
      </c>
      <c r="GZ699" s="78">
        <v>421</v>
      </c>
      <c r="HA699" s="78"/>
      <c r="HB699" s="79">
        <v>532.17999999999995</v>
      </c>
      <c r="HC699" s="65" t="s">
        <v>415</v>
      </c>
      <c r="HD699" s="68">
        <v>1</v>
      </c>
      <c r="HE699" s="78">
        <v>551.04999999999995</v>
      </c>
      <c r="HF699" s="78">
        <v>588.29999999999995</v>
      </c>
      <c r="HG699" s="78">
        <v>665</v>
      </c>
      <c r="HH699" s="78">
        <v>335</v>
      </c>
      <c r="HI699" s="78">
        <v>328.36</v>
      </c>
      <c r="HJ699" s="79">
        <v>442.02</v>
      </c>
      <c r="HK699" s="85" t="s">
        <v>416</v>
      </c>
      <c r="HL699" s="68">
        <v>1.1591515011011899</v>
      </c>
      <c r="HM699" s="78">
        <v>496.2</v>
      </c>
      <c r="HN699" s="78">
        <v>530.92999999999995</v>
      </c>
      <c r="HO699" s="78">
        <v>482.28</v>
      </c>
      <c r="HP699" s="78"/>
      <c r="HQ699" s="78"/>
      <c r="HR699" s="79"/>
    </row>
    <row r="700" spans="1:226" x14ac:dyDescent="0.25">
      <c r="A700" s="81">
        <v>40476</v>
      </c>
      <c r="B700" s="82" t="s">
        <v>387</v>
      </c>
      <c r="C700" s="83">
        <v>525.20087204880792</v>
      </c>
      <c r="D700" s="83">
        <v>567.55022234559794</v>
      </c>
      <c r="E700" s="83">
        <v>539.33096767237771</v>
      </c>
      <c r="F700" s="83">
        <v>403.8012191722666</v>
      </c>
      <c r="G700" s="83">
        <v>347.8157291666667</v>
      </c>
      <c r="H700" s="84">
        <v>404.30787920457226</v>
      </c>
      <c r="I700" s="82" t="s">
        <v>388</v>
      </c>
      <c r="J700" s="83">
        <v>539.59741415222697</v>
      </c>
      <c r="K700" s="83">
        <v>574.93426635919923</v>
      </c>
      <c r="L700" s="83">
        <v>539.62577383036853</v>
      </c>
      <c r="M700" s="83">
        <v>398.43936458243854</v>
      </c>
      <c r="N700" s="83"/>
      <c r="O700" s="84">
        <v>454.66814816217988</v>
      </c>
      <c r="P700" s="65" t="s">
        <v>389</v>
      </c>
      <c r="Q700" s="78">
        <v>508.24</v>
      </c>
      <c r="R700" s="78">
        <v>547.15</v>
      </c>
      <c r="S700" s="78">
        <v>520.66</v>
      </c>
      <c r="T700" s="78">
        <v>375</v>
      </c>
      <c r="U700" s="78"/>
      <c r="V700" s="79"/>
      <c r="W700" s="65" t="s">
        <v>390</v>
      </c>
      <c r="X700" s="78">
        <v>560.4</v>
      </c>
      <c r="Y700" s="78">
        <v>579.17999999999995</v>
      </c>
      <c r="Z700" s="78">
        <v>507.3</v>
      </c>
      <c r="AA700" s="78">
        <v>349.65</v>
      </c>
      <c r="AB700" s="78"/>
      <c r="AC700" s="79">
        <v>503.31</v>
      </c>
      <c r="AD700" s="65" t="s">
        <v>391</v>
      </c>
      <c r="AE700" s="68">
        <v>0.51129972389814904</v>
      </c>
      <c r="AF700" s="78">
        <v>500.05</v>
      </c>
      <c r="AG700" s="78">
        <v>520.5</v>
      </c>
      <c r="AH700" s="78">
        <v>514.37</v>
      </c>
      <c r="AI700" s="78"/>
      <c r="AJ700" s="78">
        <v>380.92</v>
      </c>
      <c r="AK700" s="79">
        <v>385.52</v>
      </c>
      <c r="AL700" s="69" t="s">
        <v>392</v>
      </c>
      <c r="AM700" s="70">
        <v>1</v>
      </c>
      <c r="AN700" s="78">
        <v>567.6</v>
      </c>
      <c r="AO700" s="78">
        <v>596.41</v>
      </c>
      <c r="AP700" s="78">
        <v>580.66</v>
      </c>
      <c r="AQ700" s="78">
        <v>523.58000000000004</v>
      </c>
      <c r="AR700" s="78"/>
      <c r="AS700" s="79"/>
      <c r="AT700" s="65" t="s">
        <v>393</v>
      </c>
      <c r="AU700" s="68">
        <v>4.0799673602611199E-2</v>
      </c>
      <c r="AV700" s="78">
        <v>549.4</v>
      </c>
      <c r="AW700" s="78">
        <v>594.25</v>
      </c>
      <c r="AX700" s="78">
        <v>507.21</v>
      </c>
      <c r="AY700" s="78">
        <v>323.62</v>
      </c>
      <c r="AZ700" s="78"/>
      <c r="BA700" s="79">
        <v>400.69</v>
      </c>
      <c r="BB700" s="65" t="s">
        <v>394</v>
      </c>
      <c r="BC700" s="78">
        <v>529.53</v>
      </c>
      <c r="BD700" s="78">
        <v>571.62</v>
      </c>
      <c r="BE700" s="78">
        <v>521.77</v>
      </c>
      <c r="BF700" s="78"/>
      <c r="BG700" s="78"/>
      <c r="BH700" s="79">
        <v>435.9</v>
      </c>
      <c r="BI700" s="65" t="s">
        <v>395</v>
      </c>
      <c r="BJ700" s="68">
        <v>0.134086002762172</v>
      </c>
      <c r="BK700" s="78">
        <v>561.28</v>
      </c>
      <c r="BL700" s="78">
        <v>580.73</v>
      </c>
      <c r="BM700" s="78">
        <v>634.66</v>
      </c>
      <c r="BN700" s="78">
        <v>406.82</v>
      </c>
      <c r="BO700" s="78"/>
      <c r="BP700" s="79"/>
      <c r="BQ700" s="65" t="s">
        <v>396</v>
      </c>
      <c r="BR700" s="68">
        <v>6.3911648537062396E-2</v>
      </c>
      <c r="BS700" s="78">
        <v>498.83</v>
      </c>
      <c r="BT700" s="78">
        <v>538.79999999999995</v>
      </c>
      <c r="BU700" s="78">
        <v>513.25</v>
      </c>
      <c r="BV700" s="78"/>
      <c r="BW700" s="78"/>
      <c r="BX700" s="79">
        <v>457.35</v>
      </c>
      <c r="BY700" s="65" t="s">
        <v>397</v>
      </c>
      <c r="BZ700" s="78">
        <v>553.66999999999996</v>
      </c>
      <c r="CA700" s="78">
        <v>583.79</v>
      </c>
      <c r="CB700" s="78">
        <v>512.37</v>
      </c>
      <c r="CC700" s="78">
        <v>405.52</v>
      </c>
      <c r="CD700" s="78"/>
      <c r="CE700" s="79">
        <v>480.62</v>
      </c>
      <c r="CF700" s="65" t="s">
        <v>398</v>
      </c>
      <c r="CG700" s="78">
        <v>532.79</v>
      </c>
      <c r="CH700" s="78">
        <v>592.32000000000005</v>
      </c>
      <c r="CI700" s="78">
        <v>545.54999999999995</v>
      </c>
      <c r="CJ700" s="78"/>
      <c r="CK700" s="78"/>
      <c r="CL700" s="79"/>
      <c r="CM700" s="65" t="s">
        <v>399</v>
      </c>
      <c r="CN700" s="78">
        <v>530.16999999999996</v>
      </c>
      <c r="CO700" s="78">
        <v>556.21</v>
      </c>
      <c r="CP700" s="78">
        <v>574.41999999999996</v>
      </c>
      <c r="CQ700" s="78">
        <v>379.27</v>
      </c>
      <c r="CR700" s="78"/>
      <c r="CS700" s="79">
        <v>586.16999999999996</v>
      </c>
      <c r="CT700" s="65" t="s">
        <v>400</v>
      </c>
      <c r="CU700" s="78">
        <v>545.78</v>
      </c>
      <c r="CV700" s="78">
        <v>641.87</v>
      </c>
      <c r="CW700" s="78">
        <v>535.20000000000005</v>
      </c>
      <c r="CX700" s="78">
        <v>409.57</v>
      </c>
      <c r="CY700" s="78"/>
      <c r="CZ700" s="79"/>
      <c r="DA700" s="82"/>
      <c r="DB700" s="68"/>
      <c r="DC700" s="78"/>
      <c r="DD700" s="78"/>
      <c r="DE700" s="78"/>
      <c r="DF700" s="78"/>
      <c r="DG700" s="78"/>
      <c r="DH700" s="79"/>
      <c r="DI700" s="65" t="s">
        <v>402</v>
      </c>
      <c r="DJ700" s="68">
        <v>3.6559061163309301E-3</v>
      </c>
      <c r="DK700" s="78">
        <v>549.25</v>
      </c>
      <c r="DL700" s="78">
        <v>581.92999999999995</v>
      </c>
      <c r="DM700" s="78">
        <v>581.92999999999995</v>
      </c>
      <c r="DN700" s="78">
        <v>397.44</v>
      </c>
      <c r="DO700" s="78"/>
      <c r="DP700" s="79">
        <v>486.91</v>
      </c>
      <c r="DQ700" s="65" t="s">
        <v>403</v>
      </c>
      <c r="DR700" s="78">
        <v>524.4</v>
      </c>
      <c r="DS700" s="78">
        <v>558.9</v>
      </c>
      <c r="DT700" s="78">
        <v>649.41</v>
      </c>
      <c r="DU700" s="78">
        <v>267.64</v>
      </c>
      <c r="DV700" s="78"/>
      <c r="DW700" s="79"/>
      <c r="DX700" s="65" t="s">
        <v>404</v>
      </c>
      <c r="DY700" s="78">
        <v>562.30999999999995</v>
      </c>
      <c r="DZ700" s="78">
        <v>596.75</v>
      </c>
      <c r="EA700" s="78">
        <v>577.98</v>
      </c>
      <c r="EB700" s="78">
        <v>393.97</v>
      </c>
      <c r="EC700" s="78"/>
      <c r="ED700" s="79">
        <v>425.47</v>
      </c>
      <c r="EE700" s="65" t="s">
        <v>405</v>
      </c>
      <c r="EF700" s="68">
        <v>0.28962001853568098</v>
      </c>
      <c r="EG700" s="78">
        <v>525.87</v>
      </c>
      <c r="EH700" s="78">
        <v>621.91999999999996</v>
      </c>
      <c r="EI700" s="78">
        <v>499.22</v>
      </c>
      <c r="EJ700" s="78"/>
      <c r="EK700" s="78">
        <v>334.51</v>
      </c>
      <c r="EL700" s="79">
        <v>325.7</v>
      </c>
      <c r="EM700" s="65" t="s">
        <v>406</v>
      </c>
      <c r="EN700" s="78">
        <v>546.45000000000005</v>
      </c>
      <c r="EO700" s="78">
        <v>568.47</v>
      </c>
      <c r="EP700" s="78">
        <v>531.03</v>
      </c>
      <c r="EQ700" s="78"/>
      <c r="ER700" s="78"/>
      <c r="ES700" s="79">
        <v>467.71</v>
      </c>
      <c r="ET700" s="65" t="s">
        <v>407</v>
      </c>
      <c r="EU700" s="68">
        <v>1.4094432699083901</v>
      </c>
      <c r="EV700" s="78">
        <v>539.59</v>
      </c>
      <c r="EW700" s="78">
        <v>581.45000000000005</v>
      </c>
      <c r="EX700" s="78">
        <v>581.45000000000005</v>
      </c>
      <c r="EY700" s="78"/>
      <c r="EZ700" s="78"/>
      <c r="FA700" s="79">
        <v>326.27</v>
      </c>
      <c r="FB700" s="65" t="s">
        <v>408</v>
      </c>
      <c r="FC700" s="78">
        <v>570.09</v>
      </c>
      <c r="FD700" s="78">
        <v>562.85</v>
      </c>
      <c r="FE700" s="78">
        <v>504.69</v>
      </c>
      <c r="FF700" s="78">
        <v>497.98</v>
      </c>
      <c r="FG700" s="78"/>
      <c r="FH700" s="79"/>
      <c r="FI700" s="65" t="s">
        <v>409</v>
      </c>
      <c r="FJ700" s="78">
        <v>531.36</v>
      </c>
      <c r="FK700" s="78">
        <v>544.65</v>
      </c>
      <c r="FL700" s="78">
        <v>430.67</v>
      </c>
      <c r="FM700" s="78">
        <v>339.94</v>
      </c>
      <c r="FN700" s="78"/>
      <c r="FO700" s="79">
        <v>524.76</v>
      </c>
      <c r="FP700" s="65" t="s">
        <v>410</v>
      </c>
      <c r="FQ700" s="68">
        <v>0.254349374300539</v>
      </c>
      <c r="FR700" s="78">
        <v>520.63</v>
      </c>
      <c r="FS700" s="78">
        <v>574.36</v>
      </c>
      <c r="FT700" s="78">
        <v>522.24</v>
      </c>
      <c r="FU700" s="78">
        <v>444.35</v>
      </c>
      <c r="FV700" s="78">
        <v>347.95</v>
      </c>
      <c r="FW700" s="79">
        <v>360.15</v>
      </c>
      <c r="FX700" s="65" t="s">
        <v>411</v>
      </c>
      <c r="FY700" s="78">
        <v>547.63</v>
      </c>
      <c r="FZ700" s="78">
        <v>598.4</v>
      </c>
      <c r="GA700" s="78">
        <v>558.74</v>
      </c>
      <c r="GB700" s="78">
        <v>508.81</v>
      </c>
      <c r="GC700" s="78"/>
      <c r="GD700" s="79">
        <v>508.16</v>
      </c>
      <c r="GE700" s="65" t="s">
        <v>412</v>
      </c>
      <c r="GF700" s="68">
        <v>0.234301780693533</v>
      </c>
      <c r="GG700" s="78">
        <v>527.47</v>
      </c>
      <c r="GH700" s="78">
        <v>575.35</v>
      </c>
      <c r="GI700" s="78">
        <v>459.37</v>
      </c>
      <c r="GJ700" s="78">
        <v>456.9</v>
      </c>
      <c r="GK700" s="78"/>
      <c r="GL700" s="79">
        <v>379.58</v>
      </c>
      <c r="GM700" s="65" t="s">
        <v>413</v>
      </c>
      <c r="GN700" s="68">
        <v>0.108707468203066</v>
      </c>
      <c r="GO700" s="78">
        <v>493.97</v>
      </c>
      <c r="GP700" s="78">
        <v>559.73</v>
      </c>
      <c r="GQ700" s="78">
        <v>495.97</v>
      </c>
      <c r="GR700" s="78">
        <v>434.83</v>
      </c>
      <c r="GS700" s="78"/>
      <c r="GT700" s="79"/>
      <c r="GU700" s="65" t="s">
        <v>414</v>
      </c>
      <c r="GV700" s="68">
        <v>1</v>
      </c>
      <c r="GW700" s="78">
        <v>521.17999999999995</v>
      </c>
      <c r="GX700" s="78">
        <v>541.48</v>
      </c>
      <c r="GY700" s="78">
        <v>504.15</v>
      </c>
      <c r="GZ700" s="78">
        <v>413</v>
      </c>
      <c r="HA700" s="78"/>
      <c r="HB700" s="79">
        <v>504.71</v>
      </c>
      <c r="HC700" s="65" t="s">
        <v>415</v>
      </c>
      <c r="HD700" s="68">
        <v>1</v>
      </c>
      <c r="HE700" s="78">
        <v>540.96</v>
      </c>
      <c r="HF700" s="78">
        <v>578.22</v>
      </c>
      <c r="HG700" s="78">
        <v>665</v>
      </c>
      <c r="HH700" s="78">
        <v>365</v>
      </c>
      <c r="HI700" s="78">
        <v>358.36</v>
      </c>
      <c r="HJ700" s="79">
        <v>421.01</v>
      </c>
      <c r="HK700" s="85" t="s">
        <v>416</v>
      </c>
      <c r="HL700" s="68">
        <v>1.1203854125819299</v>
      </c>
      <c r="HM700" s="78">
        <v>470.71</v>
      </c>
      <c r="HN700" s="78">
        <v>503.47</v>
      </c>
      <c r="HO700" s="78">
        <v>471.26</v>
      </c>
      <c r="HP700" s="78"/>
      <c r="HQ700" s="78"/>
      <c r="HR700" s="79"/>
    </row>
    <row r="701" spans="1:226" x14ac:dyDescent="0.25">
      <c r="A701" s="81">
        <v>40469</v>
      </c>
      <c r="B701" s="82" t="s">
        <v>387</v>
      </c>
      <c r="C701" s="83">
        <v>520.72134548232816</v>
      </c>
      <c r="D701" s="83">
        <v>563.29997479632698</v>
      </c>
      <c r="E701" s="83">
        <v>542.78190592268618</v>
      </c>
      <c r="F701" s="83">
        <v>403.16519318103099</v>
      </c>
      <c r="G701" s="83">
        <v>344.23637152777775</v>
      </c>
      <c r="H701" s="84">
        <v>402.36462142086771</v>
      </c>
      <c r="I701" s="82" t="s">
        <v>388</v>
      </c>
      <c r="J701" s="83">
        <v>532.02355511441738</v>
      </c>
      <c r="K701" s="83">
        <v>569.34241681490721</v>
      </c>
      <c r="L701" s="83">
        <v>543.21111344157714</v>
      </c>
      <c r="M701" s="83">
        <v>398.4431376990737</v>
      </c>
      <c r="N701" s="83"/>
      <c r="O701" s="84">
        <v>453.31451751082358</v>
      </c>
      <c r="P701" s="65" t="s">
        <v>389</v>
      </c>
      <c r="Q701" s="78">
        <v>513.24</v>
      </c>
      <c r="R701" s="78">
        <v>552.15</v>
      </c>
      <c r="S701" s="78">
        <v>527.21</v>
      </c>
      <c r="T701" s="78">
        <v>375</v>
      </c>
      <c r="U701" s="78"/>
      <c r="V701" s="79"/>
      <c r="W701" s="65" t="s">
        <v>390</v>
      </c>
      <c r="X701" s="78">
        <v>547.75</v>
      </c>
      <c r="Y701" s="78">
        <v>588.92999999999995</v>
      </c>
      <c r="Z701" s="78">
        <v>525.05999999999995</v>
      </c>
      <c r="AA701" s="78">
        <v>353.66</v>
      </c>
      <c r="AB701" s="78"/>
      <c r="AC701" s="79">
        <v>485.12</v>
      </c>
      <c r="AD701" s="65" t="s">
        <v>391</v>
      </c>
      <c r="AE701" s="68">
        <v>0.51129972389814904</v>
      </c>
      <c r="AF701" s="78">
        <v>507.72</v>
      </c>
      <c r="AG701" s="78">
        <v>514.37</v>
      </c>
      <c r="AH701" s="78">
        <v>527.66</v>
      </c>
      <c r="AI701" s="78"/>
      <c r="AJ701" s="78">
        <v>396.26</v>
      </c>
      <c r="AK701" s="79">
        <v>368.94</v>
      </c>
      <c r="AL701" s="69" t="s">
        <v>392</v>
      </c>
      <c r="AM701" s="70">
        <v>1</v>
      </c>
      <c r="AN701" s="78">
        <v>567.41</v>
      </c>
      <c r="AO701" s="78">
        <v>595.92999999999995</v>
      </c>
      <c r="AP701" s="78">
        <v>582.37</v>
      </c>
      <c r="AQ701" s="78">
        <v>523.58000000000004</v>
      </c>
      <c r="AR701" s="78"/>
      <c r="AS701" s="79"/>
      <c r="AT701" s="65" t="s">
        <v>393</v>
      </c>
      <c r="AU701" s="68">
        <v>4.0756439517443802E-2</v>
      </c>
      <c r="AV701" s="78">
        <v>547.04999999999995</v>
      </c>
      <c r="AW701" s="78">
        <v>597.08000000000004</v>
      </c>
      <c r="AX701" s="78">
        <v>506.53</v>
      </c>
      <c r="AY701" s="78">
        <v>327.56</v>
      </c>
      <c r="AZ701" s="78"/>
      <c r="BA701" s="79">
        <v>399.55</v>
      </c>
      <c r="BB701" s="65" t="s">
        <v>394</v>
      </c>
      <c r="BC701" s="78">
        <v>503.48</v>
      </c>
      <c r="BD701" s="78">
        <v>543.04999999999995</v>
      </c>
      <c r="BE701" s="78">
        <v>531.29999999999995</v>
      </c>
      <c r="BF701" s="78"/>
      <c r="BG701" s="78"/>
      <c r="BH701" s="79">
        <v>435.9</v>
      </c>
      <c r="BI701" s="65" t="s">
        <v>395</v>
      </c>
      <c r="BJ701" s="68">
        <v>0.13409319477036499</v>
      </c>
      <c r="BK701" s="78">
        <v>572.04</v>
      </c>
      <c r="BL701" s="78">
        <v>587.19000000000005</v>
      </c>
      <c r="BM701" s="78">
        <v>635.76</v>
      </c>
      <c r="BN701" s="78">
        <v>400.13</v>
      </c>
      <c r="BO701" s="78"/>
      <c r="BP701" s="79"/>
      <c r="BQ701" s="65" t="s">
        <v>396</v>
      </c>
      <c r="BR701" s="68">
        <v>6.3911648537062396E-2</v>
      </c>
      <c r="BS701" s="78">
        <v>499.04</v>
      </c>
      <c r="BT701" s="78">
        <v>539.22</v>
      </c>
      <c r="BU701" s="78">
        <v>510.22</v>
      </c>
      <c r="BV701" s="78"/>
      <c r="BW701" s="78"/>
      <c r="BX701" s="79">
        <v>457.35</v>
      </c>
      <c r="BY701" s="65" t="s">
        <v>397</v>
      </c>
      <c r="BZ701" s="78">
        <v>555.5</v>
      </c>
      <c r="CA701" s="78">
        <v>584.26</v>
      </c>
      <c r="CB701" s="78">
        <v>514.75</v>
      </c>
      <c r="CC701" s="78">
        <v>401.76</v>
      </c>
      <c r="CD701" s="78"/>
      <c r="CE701" s="79">
        <v>480.62</v>
      </c>
      <c r="CF701" s="65" t="s">
        <v>398</v>
      </c>
      <c r="CG701" s="78">
        <v>565.19000000000005</v>
      </c>
      <c r="CH701" s="78">
        <v>608.09</v>
      </c>
      <c r="CI701" s="78">
        <v>556.01</v>
      </c>
      <c r="CJ701" s="78"/>
      <c r="CK701" s="78"/>
      <c r="CL701" s="79"/>
      <c r="CM701" s="65" t="s">
        <v>399</v>
      </c>
      <c r="CN701" s="78">
        <v>526.24</v>
      </c>
      <c r="CO701" s="78">
        <v>549.69000000000005</v>
      </c>
      <c r="CP701" s="78">
        <v>563.54999999999995</v>
      </c>
      <c r="CQ701" s="78">
        <v>374.29</v>
      </c>
      <c r="CR701" s="78"/>
      <c r="CS701" s="79">
        <v>587.59</v>
      </c>
      <c r="CT701" s="65" t="s">
        <v>400</v>
      </c>
      <c r="CU701" s="78">
        <v>540.67999999999995</v>
      </c>
      <c r="CV701" s="78">
        <v>641</v>
      </c>
      <c r="CW701" s="78">
        <v>532.66999999999996</v>
      </c>
      <c r="CX701" s="78">
        <v>413.32</v>
      </c>
      <c r="CY701" s="78"/>
      <c r="CZ701" s="79"/>
      <c r="DA701" s="82"/>
      <c r="DB701" s="68"/>
      <c r="DC701" s="78"/>
      <c r="DD701" s="78"/>
      <c r="DE701" s="78"/>
      <c r="DF701" s="78"/>
      <c r="DG701" s="78"/>
      <c r="DH701" s="79"/>
      <c r="DI701" s="65" t="s">
        <v>402</v>
      </c>
      <c r="DJ701" s="68">
        <v>3.61493691935076E-3</v>
      </c>
      <c r="DK701" s="78">
        <v>530.83000000000004</v>
      </c>
      <c r="DL701" s="78">
        <v>583.84</v>
      </c>
      <c r="DM701" s="78">
        <v>583.84</v>
      </c>
      <c r="DN701" s="78">
        <v>392.19</v>
      </c>
      <c r="DO701" s="78"/>
      <c r="DP701" s="79">
        <v>481.97</v>
      </c>
      <c r="DQ701" s="65" t="s">
        <v>403</v>
      </c>
      <c r="DR701" s="78">
        <v>524.4</v>
      </c>
      <c r="DS701" s="78">
        <v>558.9</v>
      </c>
      <c r="DT701" s="78">
        <v>649.41</v>
      </c>
      <c r="DU701" s="78">
        <v>267.64</v>
      </c>
      <c r="DV701" s="78"/>
      <c r="DW701" s="79"/>
      <c r="DX701" s="65" t="s">
        <v>404</v>
      </c>
      <c r="DY701" s="78">
        <v>568.36</v>
      </c>
      <c r="DZ701" s="78">
        <v>601.29</v>
      </c>
      <c r="EA701" s="78">
        <v>586.33000000000004</v>
      </c>
      <c r="EB701" s="78">
        <v>408.42</v>
      </c>
      <c r="EC701" s="78"/>
      <c r="ED701" s="79">
        <v>425.56</v>
      </c>
      <c r="EE701" s="65" t="s">
        <v>405</v>
      </c>
      <c r="EF701" s="68">
        <v>0.28962001853568098</v>
      </c>
      <c r="EG701" s="78">
        <v>540.16</v>
      </c>
      <c r="EH701" s="78">
        <v>580.16</v>
      </c>
      <c r="EI701" s="78">
        <v>504.48</v>
      </c>
      <c r="EJ701" s="78"/>
      <c r="EK701" s="78">
        <v>336.9</v>
      </c>
      <c r="EL701" s="79">
        <v>326.92</v>
      </c>
      <c r="EM701" s="65" t="s">
        <v>406</v>
      </c>
      <c r="EN701" s="78">
        <v>546.45000000000005</v>
      </c>
      <c r="EO701" s="78">
        <v>568.47</v>
      </c>
      <c r="EP701" s="78">
        <v>531.03</v>
      </c>
      <c r="EQ701" s="78"/>
      <c r="ER701" s="78"/>
      <c r="ES701" s="79">
        <v>467.71</v>
      </c>
      <c r="ET701" s="65" t="s">
        <v>407</v>
      </c>
      <c r="EU701" s="68">
        <v>1.4100394811054699</v>
      </c>
      <c r="EV701" s="78">
        <v>536.32000000000005</v>
      </c>
      <c r="EW701" s="78">
        <v>581.70000000000005</v>
      </c>
      <c r="EX701" s="78">
        <v>581.70000000000005</v>
      </c>
      <c r="EY701" s="78"/>
      <c r="EZ701" s="78"/>
      <c r="FA701" s="79">
        <v>326.41000000000003</v>
      </c>
      <c r="FB701" s="65" t="s">
        <v>408</v>
      </c>
      <c r="FC701" s="78">
        <v>570.09</v>
      </c>
      <c r="FD701" s="78">
        <v>562.85</v>
      </c>
      <c r="FE701" s="78">
        <v>504.69</v>
      </c>
      <c r="FF701" s="78">
        <v>497.98</v>
      </c>
      <c r="FG701" s="78"/>
      <c r="FH701" s="79"/>
      <c r="FI701" s="65" t="s">
        <v>409</v>
      </c>
      <c r="FJ701" s="78">
        <v>531.36</v>
      </c>
      <c r="FK701" s="78">
        <v>544.65</v>
      </c>
      <c r="FL701" s="78">
        <v>437.4</v>
      </c>
      <c r="FM701" s="78">
        <v>336.94</v>
      </c>
      <c r="FN701" s="78"/>
      <c r="FO701" s="79">
        <v>518.03</v>
      </c>
      <c r="FP701" s="65" t="s">
        <v>410</v>
      </c>
      <c r="FQ701" s="68">
        <v>0.254932952633457</v>
      </c>
      <c r="FR701" s="78">
        <v>514.51</v>
      </c>
      <c r="FS701" s="78">
        <v>567.74</v>
      </c>
      <c r="FT701" s="78">
        <v>525.95000000000005</v>
      </c>
      <c r="FU701" s="78">
        <v>437.21</v>
      </c>
      <c r="FV701" s="78">
        <v>344.16</v>
      </c>
      <c r="FW701" s="79">
        <v>360.14</v>
      </c>
      <c r="FX701" s="65" t="s">
        <v>411</v>
      </c>
      <c r="FY701" s="78">
        <v>546.79999999999995</v>
      </c>
      <c r="FZ701" s="78">
        <v>599.23</v>
      </c>
      <c r="GA701" s="78">
        <v>558.74</v>
      </c>
      <c r="GB701" s="78">
        <v>515.95000000000005</v>
      </c>
      <c r="GC701" s="78"/>
      <c r="GD701" s="79">
        <v>508.16</v>
      </c>
      <c r="GE701" s="65" t="s">
        <v>412</v>
      </c>
      <c r="GF701" s="68">
        <v>0.233563003620226</v>
      </c>
      <c r="GG701" s="78">
        <v>530.54999999999995</v>
      </c>
      <c r="GH701" s="78">
        <v>579</v>
      </c>
      <c r="GI701" s="78">
        <v>457.92</v>
      </c>
      <c r="GJ701" s="78">
        <v>461.3</v>
      </c>
      <c r="GK701" s="78"/>
      <c r="GL701" s="79">
        <v>380.29</v>
      </c>
      <c r="GM701" s="65" t="s">
        <v>413</v>
      </c>
      <c r="GN701" s="68">
        <v>0.107676239084321</v>
      </c>
      <c r="GO701" s="78">
        <v>493.59</v>
      </c>
      <c r="GP701" s="78">
        <v>554.41999999999996</v>
      </c>
      <c r="GQ701" s="78">
        <v>493.85</v>
      </c>
      <c r="GR701" s="78">
        <v>428.55</v>
      </c>
      <c r="GS701" s="78"/>
      <c r="GT701" s="79"/>
      <c r="GU701" s="65" t="s">
        <v>414</v>
      </c>
      <c r="GV701" s="68">
        <v>1</v>
      </c>
      <c r="GW701" s="78">
        <v>492.51</v>
      </c>
      <c r="GX701" s="78">
        <v>533.08000000000004</v>
      </c>
      <c r="GY701" s="78">
        <v>497.39</v>
      </c>
      <c r="GZ701" s="78">
        <v>413</v>
      </c>
      <c r="HA701" s="78"/>
      <c r="HB701" s="79">
        <v>504.71</v>
      </c>
      <c r="HC701" s="65" t="s">
        <v>415</v>
      </c>
      <c r="HD701" s="68">
        <v>1</v>
      </c>
      <c r="HE701" s="78">
        <v>538.44000000000005</v>
      </c>
      <c r="HF701" s="78">
        <v>576.54</v>
      </c>
      <c r="HG701" s="78">
        <v>665</v>
      </c>
      <c r="HH701" s="78">
        <v>365</v>
      </c>
      <c r="HI701" s="78">
        <v>358.36</v>
      </c>
      <c r="HJ701" s="79">
        <v>420.17</v>
      </c>
      <c r="HK701" s="85" t="s">
        <v>416</v>
      </c>
      <c r="HL701" s="68">
        <v>1.1432491139819401</v>
      </c>
      <c r="HM701" s="78">
        <v>475.89</v>
      </c>
      <c r="HN701" s="78">
        <v>508.19</v>
      </c>
      <c r="HO701" s="78">
        <v>476.28</v>
      </c>
      <c r="HP701" s="78"/>
      <c r="HQ701" s="78"/>
      <c r="HR701" s="79"/>
    </row>
    <row r="702" spans="1:226" x14ac:dyDescent="0.25">
      <c r="A702" s="81">
        <v>40462</v>
      </c>
      <c r="B702" s="82" t="s">
        <v>387</v>
      </c>
      <c r="C702" s="83">
        <v>516.62067379499319</v>
      </c>
      <c r="D702" s="83">
        <v>562.41157827887196</v>
      </c>
      <c r="E702" s="83">
        <v>540.67368085371004</v>
      </c>
      <c r="F702" s="83">
        <v>406.53639045116955</v>
      </c>
      <c r="G702" s="83">
        <v>341.28544270833339</v>
      </c>
      <c r="H702" s="84">
        <v>402.75346688509802</v>
      </c>
      <c r="I702" s="82" t="s">
        <v>388</v>
      </c>
      <c r="J702" s="83">
        <v>527.41321421910482</v>
      </c>
      <c r="K702" s="83">
        <v>569.07258551064524</v>
      </c>
      <c r="L702" s="83">
        <v>540.52397474234385</v>
      </c>
      <c r="M702" s="83">
        <v>400.64978710665156</v>
      </c>
      <c r="N702" s="83"/>
      <c r="O702" s="84">
        <v>453.8632888494526</v>
      </c>
      <c r="P702" s="65" t="s">
        <v>389</v>
      </c>
      <c r="Q702" s="78">
        <v>509.08</v>
      </c>
      <c r="R702" s="78">
        <v>550.49</v>
      </c>
      <c r="S702" s="78">
        <v>532.99</v>
      </c>
      <c r="T702" s="78">
        <v>375</v>
      </c>
      <c r="U702" s="78"/>
      <c r="V702" s="79"/>
      <c r="W702" s="65" t="s">
        <v>390</v>
      </c>
      <c r="X702" s="78">
        <v>536.76</v>
      </c>
      <c r="Y702" s="78">
        <v>587.19000000000005</v>
      </c>
      <c r="Z702" s="78">
        <v>525.05999999999995</v>
      </c>
      <c r="AA702" s="78">
        <v>347.99</v>
      </c>
      <c r="AB702" s="78"/>
      <c r="AC702" s="79">
        <v>485.12</v>
      </c>
      <c r="AD702" s="65" t="s">
        <v>391</v>
      </c>
      <c r="AE702" s="68">
        <v>0.51129972389814904</v>
      </c>
      <c r="AF702" s="78">
        <v>495.96</v>
      </c>
      <c r="AG702" s="78">
        <v>514.37</v>
      </c>
      <c r="AH702" s="78">
        <v>527.66</v>
      </c>
      <c r="AI702" s="78"/>
      <c r="AJ702" s="78">
        <v>411.6</v>
      </c>
      <c r="AK702" s="79">
        <v>385.52</v>
      </c>
      <c r="AL702" s="69" t="s">
        <v>392</v>
      </c>
      <c r="AM702" s="70">
        <v>1</v>
      </c>
      <c r="AN702" s="78">
        <v>550.82000000000005</v>
      </c>
      <c r="AO702" s="78">
        <v>577.05999999999995</v>
      </c>
      <c r="AP702" s="78">
        <v>582.37</v>
      </c>
      <c r="AQ702" s="78">
        <v>523.58000000000004</v>
      </c>
      <c r="AR702" s="78"/>
      <c r="AS702" s="79"/>
      <c r="AT702" s="65" t="s">
        <v>393</v>
      </c>
      <c r="AU702" s="68">
        <v>4.0746475429875299E-2</v>
      </c>
      <c r="AV702" s="78">
        <v>537.58000000000004</v>
      </c>
      <c r="AW702" s="78">
        <v>588.45000000000005</v>
      </c>
      <c r="AX702" s="78">
        <v>507.87</v>
      </c>
      <c r="AY702" s="78">
        <v>337.26</v>
      </c>
      <c r="AZ702" s="78"/>
      <c r="BA702" s="79">
        <v>398.3</v>
      </c>
      <c r="BB702" s="65" t="s">
        <v>394</v>
      </c>
      <c r="BC702" s="78">
        <v>504.32</v>
      </c>
      <c r="BD702" s="78">
        <v>548.92999999999995</v>
      </c>
      <c r="BE702" s="78">
        <v>533.45000000000005</v>
      </c>
      <c r="BF702" s="78"/>
      <c r="BG702" s="78"/>
      <c r="BH702" s="79">
        <v>434.89</v>
      </c>
      <c r="BI702" s="65" t="s">
        <v>395</v>
      </c>
      <c r="BJ702" s="68">
        <v>0.134089598669831</v>
      </c>
      <c r="BK702" s="78">
        <v>566.66</v>
      </c>
      <c r="BL702" s="78">
        <v>586.11</v>
      </c>
      <c r="BM702" s="78">
        <v>634.66999999999996</v>
      </c>
      <c r="BN702" s="78">
        <v>406.83</v>
      </c>
      <c r="BO702" s="78"/>
      <c r="BP702" s="79"/>
      <c r="BQ702" s="65" t="s">
        <v>396</v>
      </c>
      <c r="BR702" s="68">
        <v>6.3911648537062396E-2</v>
      </c>
      <c r="BS702" s="78">
        <v>497.98</v>
      </c>
      <c r="BT702" s="78">
        <v>527.72</v>
      </c>
      <c r="BU702" s="78">
        <v>494.77</v>
      </c>
      <c r="BV702" s="78"/>
      <c r="BW702" s="78"/>
      <c r="BX702" s="79">
        <v>457.35</v>
      </c>
      <c r="BY702" s="65" t="s">
        <v>397</v>
      </c>
      <c r="BZ702" s="78">
        <v>553.13</v>
      </c>
      <c r="CA702" s="78">
        <v>590.09</v>
      </c>
      <c r="CB702" s="78">
        <v>513.46</v>
      </c>
      <c r="CC702" s="78">
        <v>404.15</v>
      </c>
      <c r="CD702" s="78"/>
      <c r="CE702" s="79">
        <v>480.62</v>
      </c>
      <c r="CF702" s="65" t="s">
        <v>398</v>
      </c>
      <c r="CG702" s="78">
        <v>562.87</v>
      </c>
      <c r="CH702" s="78">
        <v>608.09</v>
      </c>
      <c r="CI702" s="78">
        <v>560.79999999999995</v>
      </c>
      <c r="CJ702" s="78"/>
      <c r="CK702" s="78"/>
      <c r="CL702" s="79"/>
      <c r="CM702" s="65" t="s">
        <v>399</v>
      </c>
      <c r="CN702" s="78">
        <v>511.27</v>
      </c>
      <c r="CO702" s="78">
        <v>543</v>
      </c>
      <c r="CP702" s="78">
        <v>555.36</v>
      </c>
      <c r="CQ702" s="78">
        <v>381.05</v>
      </c>
      <c r="CR702" s="78"/>
      <c r="CS702" s="79">
        <v>585.16999999999996</v>
      </c>
      <c r="CT702" s="65" t="s">
        <v>400</v>
      </c>
      <c r="CU702" s="78">
        <v>526.24</v>
      </c>
      <c r="CV702" s="78">
        <v>636.86</v>
      </c>
      <c r="CW702" s="78">
        <v>505.46</v>
      </c>
      <c r="CX702" s="78">
        <v>420.51</v>
      </c>
      <c r="CY702" s="78"/>
      <c r="CZ702" s="79"/>
      <c r="DA702" s="82"/>
      <c r="DB702" s="68"/>
      <c r="DC702" s="78"/>
      <c r="DD702" s="78"/>
      <c r="DE702" s="78"/>
      <c r="DF702" s="78"/>
      <c r="DG702" s="78"/>
      <c r="DH702" s="79"/>
      <c r="DI702" s="65" t="s">
        <v>402</v>
      </c>
      <c r="DJ702" s="68">
        <v>3.64923548516586E-3</v>
      </c>
      <c r="DK702" s="78">
        <v>535.46</v>
      </c>
      <c r="DL702" s="78">
        <v>588.83000000000004</v>
      </c>
      <c r="DM702" s="78">
        <v>588.83000000000004</v>
      </c>
      <c r="DN702" s="78">
        <v>396.18</v>
      </c>
      <c r="DO702" s="78"/>
      <c r="DP702" s="79">
        <v>483.09</v>
      </c>
      <c r="DQ702" s="65" t="s">
        <v>403</v>
      </c>
      <c r="DR702" s="78">
        <v>524.4</v>
      </c>
      <c r="DS702" s="78">
        <v>558.9</v>
      </c>
      <c r="DT702" s="78">
        <v>650.71</v>
      </c>
      <c r="DU702" s="78">
        <v>272.27999999999997</v>
      </c>
      <c r="DV702" s="78"/>
      <c r="DW702" s="79"/>
      <c r="DX702" s="65" t="s">
        <v>404</v>
      </c>
      <c r="DY702" s="78">
        <v>564.72</v>
      </c>
      <c r="DZ702" s="78">
        <v>596.77</v>
      </c>
      <c r="EA702" s="78">
        <v>583.23</v>
      </c>
      <c r="EB702" s="78">
        <v>405.45</v>
      </c>
      <c r="EC702" s="78"/>
      <c r="ED702" s="79">
        <v>428.16</v>
      </c>
      <c r="EE702" s="65" t="s">
        <v>405</v>
      </c>
      <c r="EF702" s="68">
        <v>0.28962001853568098</v>
      </c>
      <c r="EG702" s="78">
        <v>540.04</v>
      </c>
      <c r="EH702" s="78">
        <v>576.09</v>
      </c>
      <c r="EI702" s="78">
        <v>505.2</v>
      </c>
      <c r="EJ702" s="78"/>
      <c r="EK702" s="78">
        <v>345.64</v>
      </c>
      <c r="EL702" s="79">
        <v>326.89999999999998</v>
      </c>
      <c r="EM702" s="65" t="s">
        <v>406</v>
      </c>
      <c r="EN702" s="78">
        <v>534.99</v>
      </c>
      <c r="EO702" s="78">
        <v>568.47</v>
      </c>
      <c r="EP702" s="78">
        <v>531.03</v>
      </c>
      <c r="EQ702" s="78"/>
      <c r="ER702" s="78"/>
      <c r="ES702" s="79">
        <v>453.61</v>
      </c>
      <c r="ET702" s="65" t="s">
        <v>407</v>
      </c>
      <c r="EU702" s="68">
        <v>1.4104372355430199</v>
      </c>
      <c r="EV702" s="78">
        <v>537.64</v>
      </c>
      <c r="EW702" s="78">
        <v>581.86</v>
      </c>
      <c r="EX702" s="78">
        <v>581.86</v>
      </c>
      <c r="EY702" s="78"/>
      <c r="EZ702" s="78"/>
      <c r="FA702" s="79">
        <v>323</v>
      </c>
      <c r="FB702" s="65" t="s">
        <v>408</v>
      </c>
      <c r="FC702" s="78">
        <v>570.09</v>
      </c>
      <c r="FD702" s="78">
        <v>562.85</v>
      </c>
      <c r="FE702" s="78">
        <v>504.69</v>
      </c>
      <c r="FF702" s="78">
        <v>497.98</v>
      </c>
      <c r="FG702" s="78"/>
      <c r="FH702" s="79"/>
      <c r="FI702" s="65" t="s">
        <v>409</v>
      </c>
      <c r="FJ702" s="78">
        <v>518.76</v>
      </c>
      <c r="FK702" s="78">
        <v>544.65</v>
      </c>
      <c r="FL702" s="78">
        <v>445.8</v>
      </c>
      <c r="FM702" s="78">
        <v>342.94</v>
      </c>
      <c r="FN702" s="78"/>
      <c r="FO702" s="79">
        <v>512.99</v>
      </c>
      <c r="FP702" s="65" t="s">
        <v>410</v>
      </c>
      <c r="FQ702" s="68">
        <v>0.25249337204898398</v>
      </c>
      <c r="FR702" s="78">
        <v>514.55999999999995</v>
      </c>
      <c r="FS702" s="78">
        <v>567.69000000000005</v>
      </c>
      <c r="FT702" s="78">
        <v>533.75</v>
      </c>
      <c r="FU702" s="78">
        <v>434.79</v>
      </c>
      <c r="FV702" s="78">
        <v>340.87</v>
      </c>
      <c r="FW702" s="79">
        <v>357.31</v>
      </c>
      <c r="FX702" s="65" t="s">
        <v>411</v>
      </c>
      <c r="FY702" s="78">
        <v>540.19000000000005</v>
      </c>
      <c r="FZ702" s="78">
        <v>595.09</v>
      </c>
      <c r="GA702" s="78">
        <v>555.20000000000005</v>
      </c>
      <c r="GB702" s="78">
        <v>507.91</v>
      </c>
      <c r="GC702" s="78"/>
      <c r="GD702" s="79">
        <v>508.16</v>
      </c>
      <c r="GE702" s="65" t="s">
        <v>412</v>
      </c>
      <c r="GF702" s="68">
        <v>0.23436767601012501</v>
      </c>
      <c r="GG702" s="78">
        <v>527.47</v>
      </c>
      <c r="GH702" s="78">
        <v>578.72</v>
      </c>
      <c r="GI702" s="78">
        <v>455.15</v>
      </c>
      <c r="GJ702" s="78">
        <v>462.89</v>
      </c>
      <c r="GK702" s="78"/>
      <c r="GL702" s="79">
        <v>376.12</v>
      </c>
      <c r="GM702" s="65" t="s">
        <v>413</v>
      </c>
      <c r="GN702" s="68">
        <v>0.107857412500674</v>
      </c>
      <c r="GO702" s="78">
        <v>494.42</v>
      </c>
      <c r="GP702" s="78">
        <v>563.99</v>
      </c>
      <c r="GQ702" s="78">
        <v>509.6</v>
      </c>
      <c r="GR702" s="78">
        <v>442.11</v>
      </c>
      <c r="GS702" s="78"/>
      <c r="GT702" s="79"/>
      <c r="GU702" s="65" t="s">
        <v>414</v>
      </c>
      <c r="GV702" s="68">
        <v>1</v>
      </c>
      <c r="GW702" s="78">
        <v>492.51</v>
      </c>
      <c r="GX702" s="78">
        <v>533.08000000000004</v>
      </c>
      <c r="GY702" s="78">
        <v>497.39</v>
      </c>
      <c r="GZ702" s="78">
        <v>413</v>
      </c>
      <c r="HA702" s="78"/>
      <c r="HB702" s="79">
        <v>504.71</v>
      </c>
      <c r="HC702" s="65" t="s">
        <v>415</v>
      </c>
      <c r="HD702" s="68">
        <v>1</v>
      </c>
      <c r="HE702" s="78">
        <v>537.6</v>
      </c>
      <c r="HF702" s="78">
        <v>576.54</v>
      </c>
      <c r="HG702" s="78">
        <v>665</v>
      </c>
      <c r="HH702" s="78">
        <v>365</v>
      </c>
      <c r="HI702" s="78">
        <v>358.36</v>
      </c>
      <c r="HJ702" s="79">
        <v>419.33</v>
      </c>
      <c r="HK702" s="85" t="s">
        <v>416</v>
      </c>
      <c r="HL702" s="68">
        <v>1.14337983077979</v>
      </c>
      <c r="HM702" s="78">
        <v>471.07</v>
      </c>
      <c r="HN702" s="78">
        <v>500.17</v>
      </c>
      <c r="HO702" s="78">
        <v>477.11</v>
      </c>
      <c r="HP702" s="78"/>
      <c r="HQ702" s="78"/>
      <c r="HR702" s="79"/>
    </row>
    <row r="703" spans="1:226" x14ac:dyDescent="0.25">
      <c r="A703" s="81">
        <v>40455</v>
      </c>
      <c r="B703" s="82" t="s">
        <v>387</v>
      </c>
      <c r="C703" s="83">
        <v>507.36836219249363</v>
      </c>
      <c r="D703" s="83">
        <v>554.14512129585137</v>
      </c>
      <c r="E703" s="83">
        <v>532.93718841750433</v>
      </c>
      <c r="F703" s="83">
        <v>404.86449184043602</v>
      </c>
      <c r="G703" s="83">
        <v>346.93217881944446</v>
      </c>
      <c r="H703" s="84">
        <v>398.37773085329354</v>
      </c>
      <c r="I703" s="82" t="s">
        <v>388</v>
      </c>
      <c r="J703" s="83">
        <v>515.35575799758635</v>
      </c>
      <c r="K703" s="83">
        <v>559.13631557295798</v>
      </c>
      <c r="L703" s="83">
        <v>532.5386326577451</v>
      </c>
      <c r="M703" s="83">
        <v>399.63792407210093</v>
      </c>
      <c r="N703" s="83"/>
      <c r="O703" s="84">
        <v>447.15251838318687</v>
      </c>
      <c r="P703" s="65" t="s">
        <v>389</v>
      </c>
      <c r="Q703" s="78">
        <v>495.74</v>
      </c>
      <c r="R703" s="78">
        <v>539.65</v>
      </c>
      <c r="S703" s="78">
        <v>531.42999999999995</v>
      </c>
      <c r="T703" s="78">
        <v>368</v>
      </c>
      <c r="U703" s="78"/>
      <c r="V703" s="79"/>
      <c r="W703" s="65" t="s">
        <v>390</v>
      </c>
      <c r="X703" s="78">
        <v>526.02</v>
      </c>
      <c r="Y703" s="78">
        <v>565.71</v>
      </c>
      <c r="Z703" s="78">
        <v>510.11</v>
      </c>
      <c r="AA703" s="78">
        <v>347.99</v>
      </c>
      <c r="AB703" s="78"/>
      <c r="AC703" s="79">
        <v>485.12</v>
      </c>
      <c r="AD703" s="65" t="s">
        <v>391</v>
      </c>
      <c r="AE703" s="68">
        <v>0.51129972389814904</v>
      </c>
      <c r="AF703" s="78">
        <v>486.25</v>
      </c>
      <c r="AG703" s="78">
        <v>499.03</v>
      </c>
      <c r="AH703" s="78">
        <v>512.32000000000005</v>
      </c>
      <c r="AI703" s="78"/>
      <c r="AJ703" s="78">
        <v>411.6</v>
      </c>
      <c r="AK703" s="79">
        <v>385.52</v>
      </c>
      <c r="AL703" s="69" t="s">
        <v>392</v>
      </c>
      <c r="AM703" s="70">
        <v>1</v>
      </c>
      <c r="AN703" s="78">
        <v>558.52</v>
      </c>
      <c r="AO703" s="78">
        <v>583.15</v>
      </c>
      <c r="AP703" s="78">
        <v>582.30999999999995</v>
      </c>
      <c r="AQ703" s="78">
        <v>514.87</v>
      </c>
      <c r="AR703" s="78"/>
      <c r="AS703" s="79"/>
      <c r="AT703" s="65" t="s">
        <v>393</v>
      </c>
      <c r="AU703" s="68">
        <v>4.0868037108177699E-2</v>
      </c>
      <c r="AV703" s="78">
        <v>543.85</v>
      </c>
      <c r="AW703" s="78">
        <v>592.65</v>
      </c>
      <c r="AX703" s="78">
        <v>508.98</v>
      </c>
      <c r="AY703" s="78">
        <v>345.74</v>
      </c>
      <c r="AZ703" s="78"/>
      <c r="BA703" s="79">
        <v>400.03</v>
      </c>
      <c r="BB703" s="65" t="s">
        <v>394</v>
      </c>
      <c r="BC703" s="78">
        <v>486.68</v>
      </c>
      <c r="BD703" s="78">
        <v>546.41</v>
      </c>
      <c r="BE703" s="78">
        <v>527.94000000000005</v>
      </c>
      <c r="BF703" s="78"/>
      <c r="BG703" s="78"/>
      <c r="BH703" s="79">
        <v>422.79</v>
      </c>
      <c r="BI703" s="65" t="s">
        <v>395</v>
      </c>
      <c r="BJ703" s="68">
        <v>0.13415435800431999</v>
      </c>
      <c r="BK703" s="78">
        <v>552.98</v>
      </c>
      <c r="BL703" s="78">
        <v>586.39</v>
      </c>
      <c r="BM703" s="78">
        <v>629.61</v>
      </c>
      <c r="BN703" s="78">
        <v>393.61</v>
      </c>
      <c r="BO703" s="78"/>
      <c r="BP703" s="79"/>
      <c r="BQ703" s="65" t="s">
        <v>396</v>
      </c>
      <c r="BR703" s="68">
        <v>6.3911648537062396E-2</v>
      </c>
      <c r="BS703" s="78">
        <v>498.62</v>
      </c>
      <c r="BT703" s="78">
        <v>528.25</v>
      </c>
      <c r="BU703" s="78">
        <v>494.77</v>
      </c>
      <c r="BV703" s="78"/>
      <c r="BW703" s="78"/>
      <c r="BX703" s="79">
        <v>457.35</v>
      </c>
      <c r="BY703" s="65" t="s">
        <v>397</v>
      </c>
      <c r="BZ703" s="78">
        <v>536.12</v>
      </c>
      <c r="CA703" s="78">
        <v>579.70000000000005</v>
      </c>
      <c r="CB703" s="78">
        <v>508.89</v>
      </c>
      <c r="CC703" s="78">
        <v>412.39</v>
      </c>
      <c r="CD703" s="78"/>
      <c r="CE703" s="79">
        <v>477.04</v>
      </c>
      <c r="CF703" s="65" t="s">
        <v>398</v>
      </c>
      <c r="CG703" s="78">
        <v>549.05999999999995</v>
      </c>
      <c r="CH703" s="78">
        <v>608.09</v>
      </c>
      <c r="CI703" s="78">
        <v>560.79999999999995</v>
      </c>
      <c r="CJ703" s="78"/>
      <c r="CK703" s="78"/>
      <c r="CL703" s="79"/>
      <c r="CM703" s="65" t="s">
        <v>399</v>
      </c>
      <c r="CN703" s="78">
        <v>493.05</v>
      </c>
      <c r="CO703" s="78">
        <v>524.86</v>
      </c>
      <c r="CP703" s="78">
        <v>539.47</v>
      </c>
      <c r="CQ703" s="78">
        <v>376.31</v>
      </c>
      <c r="CR703" s="78"/>
      <c r="CS703" s="79">
        <v>571.87</v>
      </c>
      <c r="CT703" s="65" t="s">
        <v>400</v>
      </c>
      <c r="CU703" s="78">
        <v>524.24</v>
      </c>
      <c r="CV703" s="78">
        <v>634.67999999999995</v>
      </c>
      <c r="CW703" s="78">
        <v>505.73</v>
      </c>
      <c r="CX703" s="78">
        <v>408.52</v>
      </c>
      <c r="CY703" s="78"/>
      <c r="CZ703" s="79"/>
      <c r="DA703" s="82"/>
      <c r="DB703" s="68"/>
      <c r="DC703" s="78"/>
      <c r="DD703" s="78"/>
      <c r="DE703" s="78"/>
      <c r="DF703" s="78"/>
      <c r="DG703" s="78"/>
      <c r="DH703" s="79"/>
      <c r="DI703" s="65" t="s">
        <v>402</v>
      </c>
      <c r="DJ703" s="68">
        <v>3.6734993755051099E-3</v>
      </c>
      <c r="DK703" s="78">
        <v>547.59</v>
      </c>
      <c r="DL703" s="78">
        <v>592.91999999999996</v>
      </c>
      <c r="DM703" s="78">
        <v>592.91999999999996</v>
      </c>
      <c r="DN703" s="78">
        <v>403.36</v>
      </c>
      <c r="DO703" s="78"/>
      <c r="DP703" s="79">
        <v>487.91</v>
      </c>
      <c r="DQ703" s="65" t="s">
        <v>403</v>
      </c>
      <c r="DR703" s="78">
        <v>524.4</v>
      </c>
      <c r="DS703" s="78">
        <v>558.9</v>
      </c>
      <c r="DT703" s="78">
        <v>644.14</v>
      </c>
      <c r="DU703" s="78">
        <v>266.13</v>
      </c>
      <c r="DV703" s="78"/>
      <c r="DW703" s="79"/>
      <c r="DX703" s="65" t="s">
        <v>404</v>
      </c>
      <c r="DY703" s="78">
        <v>556.04999999999995</v>
      </c>
      <c r="DZ703" s="78">
        <v>586.73</v>
      </c>
      <c r="EA703" s="78">
        <v>581.87</v>
      </c>
      <c r="EB703" s="78">
        <v>391.47</v>
      </c>
      <c r="EC703" s="78"/>
      <c r="ED703" s="79">
        <v>420.37</v>
      </c>
      <c r="EE703" s="65" t="s">
        <v>405</v>
      </c>
      <c r="EF703" s="68">
        <v>0.28962001853568098</v>
      </c>
      <c r="EG703" s="78">
        <v>528.25</v>
      </c>
      <c r="EH703" s="78">
        <v>560.89</v>
      </c>
      <c r="EI703" s="78">
        <v>516.45000000000005</v>
      </c>
      <c r="EJ703" s="78"/>
      <c r="EK703" s="78">
        <v>336.51</v>
      </c>
      <c r="EL703" s="79">
        <v>325.77</v>
      </c>
      <c r="EM703" s="65" t="s">
        <v>406</v>
      </c>
      <c r="EN703" s="78">
        <v>519.86</v>
      </c>
      <c r="EO703" s="78">
        <v>549.25</v>
      </c>
      <c r="EP703" s="78">
        <v>510.36</v>
      </c>
      <c r="EQ703" s="78"/>
      <c r="ER703" s="78"/>
      <c r="ES703" s="79">
        <v>453.61</v>
      </c>
      <c r="ET703" s="65" t="s">
        <v>407</v>
      </c>
      <c r="EU703" s="68">
        <v>1.4100394811054699</v>
      </c>
      <c r="EV703" s="78">
        <v>528.16999999999996</v>
      </c>
      <c r="EW703" s="78">
        <v>574.70000000000005</v>
      </c>
      <c r="EX703" s="78">
        <v>574.70000000000005</v>
      </c>
      <c r="EY703" s="78"/>
      <c r="EZ703" s="78"/>
      <c r="FA703" s="79">
        <v>314.75</v>
      </c>
      <c r="FB703" s="65" t="s">
        <v>408</v>
      </c>
      <c r="FC703" s="78">
        <v>570.09</v>
      </c>
      <c r="FD703" s="78">
        <v>562.85</v>
      </c>
      <c r="FE703" s="78">
        <v>504.69</v>
      </c>
      <c r="FF703" s="78">
        <v>497.98</v>
      </c>
      <c r="FG703" s="78"/>
      <c r="FH703" s="79"/>
      <c r="FI703" s="65" t="s">
        <v>409</v>
      </c>
      <c r="FJ703" s="78">
        <v>516.23</v>
      </c>
      <c r="FK703" s="78">
        <v>537.92999999999995</v>
      </c>
      <c r="FL703" s="78">
        <v>434.88</v>
      </c>
      <c r="FM703" s="78">
        <v>330.94</v>
      </c>
      <c r="FN703" s="78"/>
      <c r="FO703" s="79">
        <v>513.83000000000004</v>
      </c>
      <c r="FP703" s="65" t="s">
        <v>410</v>
      </c>
      <c r="FQ703" s="68">
        <v>0.25327356077299101</v>
      </c>
      <c r="FR703" s="78">
        <v>511.58</v>
      </c>
      <c r="FS703" s="78">
        <v>563.21</v>
      </c>
      <c r="FT703" s="78">
        <v>527.09</v>
      </c>
      <c r="FU703" s="78">
        <v>438.92</v>
      </c>
      <c r="FV703" s="78">
        <v>346.98</v>
      </c>
      <c r="FW703" s="79">
        <v>353.64</v>
      </c>
      <c r="FX703" s="65" t="s">
        <v>411</v>
      </c>
      <c r="FY703" s="78">
        <v>532.75</v>
      </c>
      <c r="FZ703" s="78">
        <v>590.96</v>
      </c>
      <c r="GA703" s="78">
        <v>554.30999999999995</v>
      </c>
      <c r="GB703" s="78">
        <v>513.27</v>
      </c>
      <c r="GC703" s="78"/>
      <c r="GD703" s="79">
        <v>508.16</v>
      </c>
      <c r="GE703" s="65" t="s">
        <v>412</v>
      </c>
      <c r="GF703" s="68">
        <v>0.23386889309852901</v>
      </c>
      <c r="GG703" s="78">
        <v>526.34</v>
      </c>
      <c r="GH703" s="78">
        <v>577.49</v>
      </c>
      <c r="GI703" s="78">
        <v>454.18</v>
      </c>
      <c r="GJ703" s="78">
        <v>461.9</v>
      </c>
      <c r="GK703" s="78"/>
      <c r="GL703" s="79">
        <v>375.32</v>
      </c>
      <c r="GM703" s="65" t="s">
        <v>413</v>
      </c>
      <c r="GN703" s="68">
        <v>0.108227450810624</v>
      </c>
      <c r="GO703" s="78">
        <v>478.8</v>
      </c>
      <c r="GP703" s="78">
        <v>557.26</v>
      </c>
      <c r="GQ703" s="78">
        <v>505.98</v>
      </c>
      <c r="GR703" s="78">
        <v>433.89</v>
      </c>
      <c r="GS703" s="78"/>
      <c r="GT703" s="79"/>
      <c r="GU703" s="65" t="s">
        <v>414</v>
      </c>
      <c r="GV703" s="68">
        <v>1</v>
      </c>
      <c r="GW703" s="78">
        <v>513.47</v>
      </c>
      <c r="GX703" s="78">
        <v>540.09</v>
      </c>
      <c r="GY703" s="78">
        <v>504.06</v>
      </c>
      <c r="GZ703" s="78">
        <v>413</v>
      </c>
      <c r="HA703" s="78"/>
      <c r="HB703" s="79">
        <v>504.71</v>
      </c>
      <c r="HC703" s="65" t="s">
        <v>415</v>
      </c>
      <c r="HD703" s="68">
        <v>1</v>
      </c>
      <c r="HE703" s="78">
        <v>541.79999999999995</v>
      </c>
      <c r="HF703" s="78">
        <v>577.38</v>
      </c>
      <c r="HG703" s="78">
        <v>665</v>
      </c>
      <c r="HH703" s="78">
        <v>365</v>
      </c>
      <c r="HI703" s="78">
        <v>358.36</v>
      </c>
      <c r="HJ703" s="79">
        <v>420.17</v>
      </c>
      <c r="HK703" s="85" t="s">
        <v>416</v>
      </c>
      <c r="HL703" s="68">
        <v>1.15526802218115</v>
      </c>
      <c r="HM703" s="78">
        <v>468.39</v>
      </c>
      <c r="HN703" s="78">
        <v>497.47</v>
      </c>
      <c r="HO703" s="78">
        <v>478.41</v>
      </c>
      <c r="HP703" s="78"/>
      <c r="HQ703" s="78"/>
      <c r="HR703" s="79"/>
    </row>
    <row r="704" spans="1:226" x14ac:dyDescent="0.25">
      <c r="A704" s="81">
        <v>40448</v>
      </c>
      <c r="B704" s="82" t="s">
        <v>387</v>
      </c>
      <c r="C704" s="83">
        <v>507.25102543680271</v>
      </c>
      <c r="D704" s="83">
        <v>552.55701311687744</v>
      </c>
      <c r="E704" s="83">
        <v>527.94780628638568</v>
      </c>
      <c r="F704" s="83">
        <v>408.47461565762336</v>
      </c>
      <c r="G704" s="83">
        <v>347.89713541666669</v>
      </c>
      <c r="H704" s="84">
        <v>398.78741899068723</v>
      </c>
      <c r="I704" s="82" t="s">
        <v>388</v>
      </c>
      <c r="J704" s="83">
        <v>511.37274452317445</v>
      </c>
      <c r="K704" s="83">
        <v>555.28943071121</v>
      </c>
      <c r="L704" s="83">
        <v>527.49582031537284</v>
      </c>
      <c r="M704" s="83">
        <v>403.41449159611795</v>
      </c>
      <c r="N704" s="83"/>
      <c r="O704" s="84">
        <v>447.95662397403851</v>
      </c>
      <c r="P704" s="65" t="s">
        <v>389</v>
      </c>
      <c r="Q704" s="78">
        <v>503.24</v>
      </c>
      <c r="R704" s="78">
        <v>542.99</v>
      </c>
      <c r="S704" s="78">
        <v>517.17999999999995</v>
      </c>
      <c r="T704" s="78">
        <v>380</v>
      </c>
      <c r="U704" s="78"/>
      <c r="V704" s="79"/>
      <c r="W704" s="65" t="s">
        <v>390</v>
      </c>
      <c r="X704" s="78">
        <v>526.42999999999995</v>
      </c>
      <c r="Y704" s="78">
        <v>568.92999999999995</v>
      </c>
      <c r="Z704" s="78">
        <v>507.38</v>
      </c>
      <c r="AA704" s="78">
        <v>358.38</v>
      </c>
      <c r="AB704" s="78"/>
      <c r="AC704" s="79">
        <v>480.17</v>
      </c>
      <c r="AD704" s="65" t="s">
        <v>391</v>
      </c>
      <c r="AE704" s="68">
        <v>0.51129972389814904</v>
      </c>
      <c r="AF704" s="78">
        <v>486.25</v>
      </c>
      <c r="AG704" s="78">
        <v>499.03</v>
      </c>
      <c r="AH704" s="78">
        <v>512.32000000000005</v>
      </c>
      <c r="AI704" s="78"/>
      <c r="AJ704" s="78">
        <v>411.6</v>
      </c>
      <c r="AK704" s="79">
        <v>385.52</v>
      </c>
      <c r="AL704" s="69" t="s">
        <v>392</v>
      </c>
      <c r="AM704" s="70">
        <v>1</v>
      </c>
      <c r="AN704" s="78">
        <v>567.47</v>
      </c>
      <c r="AO704" s="78">
        <v>594.29999999999995</v>
      </c>
      <c r="AP704" s="78">
        <v>582.30999999999995</v>
      </c>
      <c r="AQ704" s="78">
        <v>514.87</v>
      </c>
      <c r="AR704" s="78"/>
      <c r="AS704" s="79"/>
      <c r="AT704" s="65" t="s">
        <v>393</v>
      </c>
      <c r="AU704" s="68">
        <v>4.0700040700040699E-2</v>
      </c>
      <c r="AV704" s="78">
        <v>550.05999999999995</v>
      </c>
      <c r="AW704" s="78">
        <v>595.07000000000005</v>
      </c>
      <c r="AX704" s="78">
        <v>515.23</v>
      </c>
      <c r="AY704" s="78">
        <v>348.96</v>
      </c>
      <c r="AZ704" s="78"/>
      <c r="BA704" s="79">
        <v>400.35</v>
      </c>
      <c r="BB704" s="65" t="s">
        <v>394</v>
      </c>
      <c r="BC704" s="78">
        <v>465.67</v>
      </c>
      <c r="BD704" s="78">
        <v>519.52</v>
      </c>
      <c r="BE704" s="78">
        <v>519.57000000000005</v>
      </c>
      <c r="BF704" s="78"/>
      <c r="BG704" s="78"/>
      <c r="BH704" s="79">
        <v>423.8</v>
      </c>
      <c r="BI704" s="65" t="s">
        <v>395</v>
      </c>
      <c r="BJ704" s="68">
        <v>0.134222782975182</v>
      </c>
      <c r="BK704" s="78">
        <v>544.67999999999995</v>
      </c>
      <c r="BL704" s="78">
        <v>577.02</v>
      </c>
      <c r="BM704" s="78">
        <v>620.27</v>
      </c>
      <c r="BN704" s="78">
        <v>400.52</v>
      </c>
      <c r="BO704" s="78"/>
      <c r="BP704" s="79"/>
      <c r="BQ704" s="65" t="s">
        <v>396</v>
      </c>
      <c r="BR704" s="68">
        <v>6.3911648537062396E-2</v>
      </c>
      <c r="BS704" s="78">
        <v>497.66</v>
      </c>
      <c r="BT704" s="78">
        <v>526.87</v>
      </c>
      <c r="BU704" s="78">
        <v>507.13</v>
      </c>
      <c r="BV704" s="78"/>
      <c r="BW704" s="78"/>
      <c r="BX704" s="79">
        <v>457.35</v>
      </c>
      <c r="BY704" s="65" t="s">
        <v>397</v>
      </c>
      <c r="BZ704" s="78">
        <v>538.13</v>
      </c>
      <c r="CA704" s="78">
        <v>578.66999999999996</v>
      </c>
      <c r="CB704" s="78">
        <v>509.5</v>
      </c>
      <c r="CC704" s="78">
        <v>411.61</v>
      </c>
      <c r="CD704" s="78"/>
      <c r="CE704" s="79">
        <v>477.04</v>
      </c>
      <c r="CF704" s="65" t="s">
        <v>398</v>
      </c>
      <c r="CG704" s="78">
        <v>540.45000000000005</v>
      </c>
      <c r="CH704" s="78">
        <v>598.11</v>
      </c>
      <c r="CI704" s="78">
        <v>550.67999999999995</v>
      </c>
      <c r="CJ704" s="78"/>
      <c r="CK704" s="78"/>
      <c r="CL704" s="79"/>
      <c r="CM704" s="65" t="s">
        <v>399</v>
      </c>
      <c r="CN704" s="78">
        <v>500.66</v>
      </c>
      <c r="CO704" s="78">
        <v>529.79</v>
      </c>
      <c r="CP704" s="78">
        <v>539.47</v>
      </c>
      <c r="CQ704" s="78">
        <v>377.63</v>
      </c>
      <c r="CR704" s="78"/>
      <c r="CS704" s="79">
        <v>570.95000000000005</v>
      </c>
      <c r="CT704" s="65" t="s">
        <v>400</v>
      </c>
      <c r="CU704" s="78">
        <v>538.01</v>
      </c>
      <c r="CV704" s="78">
        <v>638.66999999999996</v>
      </c>
      <c r="CW704" s="78">
        <v>505.64</v>
      </c>
      <c r="CX704" s="78">
        <v>416.14</v>
      </c>
      <c r="CY704" s="78"/>
      <c r="CZ704" s="79"/>
      <c r="DA704" s="82"/>
      <c r="DB704" s="68"/>
      <c r="DC704" s="78"/>
      <c r="DD704" s="78"/>
      <c r="DE704" s="78"/>
      <c r="DF704" s="78"/>
      <c r="DG704" s="78"/>
      <c r="DH704" s="79"/>
      <c r="DI704" s="65" t="s">
        <v>402</v>
      </c>
      <c r="DJ704" s="68">
        <v>3.6141530232389999E-3</v>
      </c>
      <c r="DK704" s="78">
        <v>556.37</v>
      </c>
      <c r="DL704" s="78">
        <v>592.41</v>
      </c>
      <c r="DM704" s="78">
        <v>592.41</v>
      </c>
      <c r="DN704" s="78">
        <v>396.84</v>
      </c>
      <c r="DO704" s="78"/>
      <c r="DP704" s="79">
        <v>462.07</v>
      </c>
      <c r="DQ704" s="65" t="s">
        <v>403</v>
      </c>
      <c r="DR704" s="78">
        <v>531.01</v>
      </c>
      <c r="DS704" s="78">
        <v>564.67999999999995</v>
      </c>
      <c r="DT704" s="78">
        <v>638.34</v>
      </c>
      <c r="DU704" s="78">
        <v>266.95</v>
      </c>
      <c r="DV704" s="78"/>
      <c r="DW704" s="79"/>
      <c r="DX704" s="65" t="s">
        <v>404</v>
      </c>
      <c r="DY704" s="78">
        <v>559.29999999999995</v>
      </c>
      <c r="DZ704" s="78">
        <v>590.25</v>
      </c>
      <c r="EA704" s="78">
        <v>567.59</v>
      </c>
      <c r="EB704" s="78">
        <v>395.88</v>
      </c>
      <c r="EC704" s="78"/>
      <c r="ED704" s="79">
        <v>419.88</v>
      </c>
      <c r="EE704" s="65" t="s">
        <v>405</v>
      </c>
      <c r="EF704" s="68">
        <v>0.28962001853568098</v>
      </c>
      <c r="EG704" s="78">
        <v>535.04</v>
      </c>
      <c r="EH704" s="78">
        <v>567.87</v>
      </c>
      <c r="EI704" s="78">
        <v>493.71</v>
      </c>
      <c r="EJ704" s="78"/>
      <c r="EK704" s="78">
        <v>333.85</v>
      </c>
      <c r="EL704" s="79">
        <v>326.76</v>
      </c>
      <c r="EM704" s="65" t="s">
        <v>406</v>
      </c>
      <c r="EN704" s="78">
        <v>519.86</v>
      </c>
      <c r="EO704" s="78">
        <v>549.25</v>
      </c>
      <c r="EP704" s="78">
        <v>510.36</v>
      </c>
      <c r="EQ704" s="78"/>
      <c r="ER704" s="78"/>
      <c r="ES704" s="79">
        <v>473.22</v>
      </c>
      <c r="ET704" s="65" t="s">
        <v>407</v>
      </c>
      <c r="EU704" s="68">
        <v>1.4092446448703499</v>
      </c>
      <c r="EV704" s="78">
        <v>539.52</v>
      </c>
      <c r="EW704" s="78">
        <v>572.04999999999995</v>
      </c>
      <c r="EX704" s="78">
        <v>572.04999999999995</v>
      </c>
      <c r="EY704" s="78"/>
      <c r="EZ704" s="78"/>
      <c r="FA704" s="79">
        <v>314.57</v>
      </c>
      <c r="FB704" s="65" t="s">
        <v>408</v>
      </c>
      <c r="FC704" s="78">
        <v>578.57000000000005</v>
      </c>
      <c r="FD704" s="78">
        <v>545.91</v>
      </c>
      <c r="FE704" s="78">
        <v>513.16999999999996</v>
      </c>
      <c r="FF704" s="78">
        <v>519.98</v>
      </c>
      <c r="FG704" s="78"/>
      <c r="FH704" s="79"/>
      <c r="FI704" s="65" t="s">
        <v>409</v>
      </c>
      <c r="FJ704" s="78">
        <v>517.91999999999996</v>
      </c>
      <c r="FK704" s="78">
        <v>532.89</v>
      </c>
      <c r="FL704" s="78">
        <v>434.88</v>
      </c>
      <c r="FM704" s="78">
        <v>337.94</v>
      </c>
      <c r="FN704" s="78"/>
      <c r="FO704" s="79">
        <v>521.4</v>
      </c>
      <c r="FP704" s="65" t="s">
        <v>410</v>
      </c>
      <c r="FQ704" s="68">
        <v>0.25318378611033698</v>
      </c>
      <c r="FR704" s="78">
        <v>517.83000000000004</v>
      </c>
      <c r="FS704" s="78">
        <v>569.66</v>
      </c>
      <c r="FT704" s="78">
        <v>522.75</v>
      </c>
      <c r="FU704" s="78">
        <v>438.77</v>
      </c>
      <c r="FV704" s="78">
        <v>347.87</v>
      </c>
      <c r="FW704" s="79">
        <v>353.72</v>
      </c>
      <c r="FX704" s="65" t="s">
        <v>411</v>
      </c>
      <c r="FY704" s="78">
        <v>544.32000000000005</v>
      </c>
      <c r="FZ704" s="78">
        <v>595.09</v>
      </c>
      <c r="GA704" s="78">
        <v>552.54</v>
      </c>
      <c r="GB704" s="78">
        <v>526.66</v>
      </c>
      <c r="GC704" s="78"/>
      <c r="GD704" s="79">
        <v>508.16</v>
      </c>
      <c r="GE704" s="65" t="s">
        <v>412</v>
      </c>
      <c r="GF704" s="68">
        <v>0.23568230025925099</v>
      </c>
      <c r="GG704" s="78">
        <v>530.41999999999996</v>
      </c>
      <c r="GH704" s="78">
        <v>581.97</v>
      </c>
      <c r="GI704" s="78">
        <v>457.7</v>
      </c>
      <c r="GJ704" s="78">
        <v>465.48</v>
      </c>
      <c r="GK704" s="78"/>
      <c r="GL704" s="79">
        <v>378.23</v>
      </c>
      <c r="GM704" s="65" t="s">
        <v>413</v>
      </c>
      <c r="GN704" s="68">
        <v>0.10903936321011901</v>
      </c>
      <c r="GO704" s="78">
        <v>469.31</v>
      </c>
      <c r="GP704" s="78">
        <v>544</v>
      </c>
      <c r="GQ704" s="78">
        <v>501.06</v>
      </c>
      <c r="GR704" s="78">
        <v>436.7</v>
      </c>
      <c r="GS704" s="78"/>
      <c r="GT704" s="79"/>
      <c r="GU704" s="65" t="s">
        <v>414</v>
      </c>
      <c r="GV704" s="68">
        <v>1</v>
      </c>
      <c r="GW704" s="78">
        <v>513.47</v>
      </c>
      <c r="GX704" s="78">
        <v>540.09</v>
      </c>
      <c r="GY704" s="78">
        <v>504.06</v>
      </c>
      <c r="GZ704" s="78">
        <v>433</v>
      </c>
      <c r="HA704" s="78"/>
      <c r="HB704" s="79">
        <v>504.71</v>
      </c>
      <c r="HC704" s="65" t="s">
        <v>415</v>
      </c>
      <c r="HD704" s="68">
        <v>1</v>
      </c>
      <c r="HE704" s="78">
        <v>543.48</v>
      </c>
      <c r="HF704" s="78">
        <v>576.54</v>
      </c>
      <c r="HG704" s="78">
        <v>645</v>
      </c>
      <c r="HH704" s="78">
        <v>375</v>
      </c>
      <c r="HI704" s="78">
        <v>368.36</v>
      </c>
      <c r="HJ704" s="79">
        <v>420.17</v>
      </c>
      <c r="HK704" s="85" t="s">
        <v>416</v>
      </c>
      <c r="HL704" s="68">
        <v>1.17591721542803</v>
      </c>
      <c r="HM704" s="78">
        <v>482.34</v>
      </c>
      <c r="HN704" s="78">
        <v>509.48</v>
      </c>
      <c r="HO704" s="78">
        <v>478.65</v>
      </c>
      <c r="HP704" s="78"/>
      <c r="HQ704" s="78"/>
      <c r="HR704" s="79"/>
    </row>
    <row r="705" spans="1:226" x14ac:dyDescent="0.25">
      <c r="A705" s="81">
        <v>40441</v>
      </c>
      <c r="B705" s="82" t="s">
        <v>387</v>
      </c>
      <c r="C705" s="83">
        <v>521.50630385455861</v>
      </c>
      <c r="D705" s="83">
        <v>560.07356912006526</v>
      </c>
      <c r="E705" s="83">
        <v>535.69155335351434</v>
      </c>
      <c r="F705" s="83">
        <v>413.75356473917282</v>
      </c>
      <c r="G705" s="83">
        <v>348.24167534722221</v>
      </c>
      <c r="H705" s="84">
        <v>394.09907064019984</v>
      </c>
      <c r="I705" s="82" t="s">
        <v>388</v>
      </c>
      <c r="J705" s="83">
        <v>530.75670873637932</v>
      </c>
      <c r="K705" s="83">
        <v>564.77020004208418</v>
      </c>
      <c r="L705" s="83">
        <v>535.4706766447415</v>
      </c>
      <c r="M705" s="83">
        <v>409.70054611521721</v>
      </c>
      <c r="N705" s="83"/>
      <c r="O705" s="84">
        <v>449.10668242237836</v>
      </c>
      <c r="P705" s="65" t="s">
        <v>389</v>
      </c>
      <c r="Q705" s="78">
        <v>514.91</v>
      </c>
      <c r="R705" s="78">
        <v>547.99</v>
      </c>
      <c r="S705" s="78">
        <v>520.32000000000005</v>
      </c>
      <c r="T705" s="78">
        <v>395</v>
      </c>
      <c r="U705" s="78"/>
      <c r="V705" s="79"/>
      <c r="W705" s="65" t="s">
        <v>390</v>
      </c>
      <c r="X705" s="78">
        <v>556.35</v>
      </c>
      <c r="Y705" s="78">
        <v>581.82000000000005</v>
      </c>
      <c r="Z705" s="78">
        <v>518.87</v>
      </c>
      <c r="AA705" s="78">
        <v>369.78</v>
      </c>
      <c r="AB705" s="78"/>
      <c r="AC705" s="79">
        <v>498.35</v>
      </c>
      <c r="AD705" s="65" t="s">
        <v>391</v>
      </c>
      <c r="AE705" s="68">
        <v>0.51129972389814904</v>
      </c>
      <c r="AF705" s="78">
        <v>509.77</v>
      </c>
      <c r="AG705" s="78">
        <v>518.46</v>
      </c>
      <c r="AH705" s="78">
        <v>531.75</v>
      </c>
      <c r="AI705" s="78"/>
      <c r="AJ705" s="78">
        <v>411.6</v>
      </c>
      <c r="AK705" s="79">
        <v>373.09</v>
      </c>
      <c r="AL705" s="69" t="s">
        <v>392</v>
      </c>
      <c r="AM705" s="70">
        <v>1</v>
      </c>
      <c r="AN705" s="78">
        <v>565.79999999999995</v>
      </c>
      <c r="AO705" s="78">
        <v>592.76</v>
      </c>
      <c r="AP705" s="78">
        <v>582.30999999999995</v>
      </c>
      <c r="AQ705" s="78">
        <v>514.87</v>
      </c>
      <c r="AR705" s="78"/>
      <c r="AS705" s="79"/>
      <c r="AT705" s="65" t="s">
        <v>393</v>
      </c>
      <c r="AU705" s="68">
        <v>4.0526849037487302E-2</v>
      </c>
      <c r="AV705" s="78">
        <v>547.72</v>
      </c>
      <c r="AW705" s="78">
        <v>592.54</v>
      </c>
      <c r="AX705" s="78">
        <v>513.04</v>
      </c>
      <c r="AY705" s="78">
        <v>347.48</v>
      </c>
      <c r="AZ705" s="78"/>
      <c r="BA705" s="79">
        <v>398.65</v>
      </c>
      <c r="BB705" s="65" t="s">
        <v>394</v>
      </c>
      <c r="BC705" s="78">
        <v>497.6</v>
      </c>
      <c r="BD705" s="78">
        <v>536.32000000000005</v>
      </c>
      <c r="BE705" s="78">
        <v>533.11</v>
      </c>
      <c r="BF705" s="78"/>
      <c r="BG705" s="78"/>
      <c r="BH705" s="79">
        <v>422.79</v>
      </c>
      <c r="BI705" s="65" t="s">
        <v>395</v>
      </c>
      <c r="BJ705" s="68">
        <v>0.134275049010393</v>
      </c>
      <c r="BK705" s="78">
        <v>562.08000000000004</v>
      </c>
      <c r="BL705" s="78">
        <v>587.99</v>
      </c>
      <c r="BM705" s="78">
        <v>631.25</v>
      </c>
      <c r="BN705" s="78">
        <v>407.39</v>
      </c>
      <c r="BO705" s="78"/>
      <c r="BP705" s="79"/>
      <c r="BQ705" s="65" t="s">
        <v>396</v>
      </c>
      <c r="BR705" s="68">
        <v>6.3911648537062396E-2</v>
      </c>
      <c r="BS705" s="78">
        <v>497.55</v>
      </c>
      <c r="BT705" s="78">
        <v>526.76</v>
      </c>
      <c r="BU705" s="78">
        <v>508.09</v>
      </c>
      <c r="BV705" s="78"/>
      <c r="BW705" s="78"/>
      <c r="BX705" s="79">
        <v>457.35</v>
      </c>
      <c r="BY705" s="65" t="s">
        <v>397</v>
      </c>
      <c r="BZ705" s="78">
        <v>558.66</v>
      </c>
      <c r="CA705" s="78">
        <v>587.05999999999995</v>
      </c>
      <c r="CB705" s="78">
        <v>513.35</v>
      </c>
      <c r="CC705" s="78">
        <v>406.84</v>
      </c>
      <c r="CD705" s="78"/>
      <c r="CE705" s="79">
        <v>477.04</v>
      </c>
      <c r="CF705" s="65" t="s">
        <v>398</v>
      </c>
      <c r="CG705" s="78">
        <v>552.36</v>
      </c>
      <c r="CH705" s="78">
        <v>586.26</v>
      </c>
      <c r="CI705" s="78">
        <v>554.24</v>
      </c>
      <c r="CJ705" s="78"/>
      <c r="CK705" s="78"/>
      <c r="CL705" s="79"/>
      <c r="CM705" s="65" t="s">
        <v>399</v>
      </c>
      <c r="CN705" s="78">
        <v>514.62</v>
      </c>
      <c r="CO705" s="78">
        <v>537.23</v>
      </c>
      <c r="CP705" s="78">
        <v>540.64</v>
      </c>
      <c r="CQ705" s="78">
        <v>393.89</v>
      </c>
      <c r="CR705" s="78"/>
      <c r="CS705" s="79">
        <v>571.54</v>
      </c>
      <c r="CT705" s="65" t="s">
        <v>400</v>
      </c>
      <c r="CU705" s="78">
        <v>540.04</v>
      </c>
      <c r="CV705" s="78">
        <v>637.66999999999996</v>
      </c>
      <c r="CW705" s="78">
        <v>505.47</v>
      </c>
      <c r="CX705" s="78">
        <v>430.38</v>
      </c>
      <c r="CY705" s="78"/>
      <c r="CZ705" s="79"/>
      <c r="DA705" s="82"/>
      <c r="DB705" s="68"/>
      <c r="DC705" s="78"/>
      <c r="DD705" s="78"/>
      <c r="DE705" s="78"/>
      <c r="DF705" s="78"/>
      <c r="DG705" s="78"/>
      <c r="DH705" s="79"/>
      <c r="DI705" s="65" t="s">
        <v>402</v>
      </c>
      <c r="DJ705" s="68">
        <v>3.5555555555555601E-3</v>
      </c>
      <c r="DK705" s="78">
        <v>547.29999999999995</v>
      </c>
      <c r="DL705" s="78">
        <v>582.64</v>
      </c>
      <c r="DM705" s="78">
        <v>582.64</v>
      </c>
      <c r="DN705" s="78">
        <v>398.61</v>
      </c>
      <c r="DO705" s="78"/>
      <c r="DP705" s="79">
        <v>444.56</v>
      </c>
      <c r="DQ705" s="65" t="s">
        <v>403</v>
      </c>
      <c r="DR705" s="78">
        <v>531.01</v>
      </c>
      <c r="DS705" s="78">
        <v>564.67999999999995</v>
      </c>
      <c r="DT705" s="78">
        <v>652.51</v>
      </c>
      <c r="DU705" s="78">
        <v>278.87</v>
      </c>
      <c r="DV705" s="78"/>
      <c r="DW705" s="79"/>
      <c r="DX705" s="65" t="s">
        <v>404</v>
      </c>
      <c r="DY705" s="78">
        <v>573.28</v>
      </c>
      <c r="DZ705" s="78">
        <v>600.16</v>
      </c>
      <c r="EA705" s="78">
        <v>584.05999999999995</v>
      </c>
      <c r="EB705" s="78">
        <v>407.92</v>
      </c>
      <c r="EC705" s="78"/>
      <c r="ED705" s="79">
        <v>421.31</v>
      </c>
      <c r="EE705" s="65" t="s">
        <v>405</v>
      </c>
      <c r="EF705" s="68">
        <v>0.28962001853568098</v>
      </c>
      <c r="EG705" s="78">
        <v>539.85</v>
      </c>
      <c r="EH705" s="78">
        <v>574.04999999999995</v>
      </c>
      <c r="EI705" s="78">
        <v>501.85</v>
      </c>
      <c r="EJ705" s="78"/>
      <c r="EK705" s="78">
        <v>343.23</v>
      </c>
      <c r="EL705" s="79">
        <v>328.19</v>
      </c>
      <c r="EM705" s="65" t="s">
        <v>406</v>
      </c>
      <c r="EN705" s="78">
        <v>541.02</v>
      </c>
      <c r="EO705" s="78">
        <v>568.94000000000005</v>
      </c>
      <c r="EP705" s="78">
        <v>510.77</v>
      </c>
      <c r="EQ705" s="78"/>
      <c r="ER705" s="78"/>
      <c r="ES705" s="79">
        <v>461.61</v>
      </c>
      <c r="ET705" s="65" t="s">
        <v>407</v>
      </c>
      <c r="EU705" s="68">
        <v>1.4102383302778201</v>
      </c>
      <c r="EV705" s="78">
        <v>539.9</v>
      </c>
      <c r="EW705" s="78">
        <v>572.46</v>
      </c>
      <c r="EX705" s="78">
        <v>572.46</v>
      </c>
      <c r="EY705" s="78"/>
      <c r="EZ705" s="78"/>
      <c r="FA705" s="79">
        <v>314.79000000000002</v>
      </c>
      <c r="FB705" s="65" t="s">
        <v>408</v>
      </c>
      <c r="FC705" s="78">
        <v>578.57000000000005</v>
      </c>
      <c r="FD705" s="78">
        <v>545.91</v>
      </c>
      <c r="FE705" s="78">
        <v>513.16999999999996</v>
      </c>
      <c r="FF705" s="78">
        <v>519.98</v>
      </c>
      <c r="FG705" s="78"/>
      <c r="FH705" s="79"/>
      <c r="FI705" s="65" t="s">
        <v>409</v>
      </c>
      <c r="FJ705" s="78">
        <v>539.76</v>
      </c>
      <c r="FK705" s="78">
        <v>544.65</v>
      </c>
      <c r="FL705" s="78">
        <v>440.76</v>
      </c>
      <c r="FM705" s="78">
        <v>353.94</v>
      </c>
      <c r="FN705" s="78"/>
      <c r="FO705" s="79">
        <v>520.54999999999995</v>
      </c>
      <c r="FP705" s="65" t="s">
        <v>410</v>
      </c>
      <c r="FQ705" s="68">
        <v>0.25327356077299101</v>
      </c>
      <c r="FR705" s="78">
        <v>518.42999999999995</v>
      </c>
      <c r="FS705" s="78">
        <v>566.12</v>
      </c>
      <c r="FT705" s="78">
        <v>530.21</v>
      </c>
      <c r="FU705" s="78">
        <v>438.67</v>
      </c>
      <c r="FV705" s="78">
        <v>348</v>
      </c>
      <c r="FW705" s="79">
        <v>343.26</v>
      </c>
      <c r="FX705" s="65" t="s">
        <v>411</v>
      </c>
      <c r="FY705" s="78">
        <v>551.76</v>
      </c>
      <c r="FZ705" s="78">
        <v>599.23</v>
      </c>
      <c r="GA705" s="78">
        <v>551.66</v>
      </c>
      <c r="GB705" s="78">
        <v>524.42999999999995</v>
      </c>
      <c r="GC705" s="78"/>
      <c r="GD705" s="79">
        <v>508.98</v>
      </c>
      <c r="GE705" s="65" t="s">
        <v>412</v>
      </c>
      <c r="GF705" s="68">
        <v>0.23452157598499099</v>
      </c>
      <c r="GG705" s="78">
        <v>533.61</v>
      </c>
      <c r="GH705" s="78">
        <v>577.94000000000005</v>
      </c>
      <c r="GI705" s="78">
        <v>444.48</v>
      </c>
      <c r="GJ705" s="78">
        <v>466.71</v>
      </c>
      <c r="GK705" s="78"/>
      <c r="GL705" s="79">
        <v>371.72</v>
      </c>
      <c r="GM705" s="65" t="s">
        <v>413</v>
      </c>
      <c r="GN705" s="68">
        <v>0.108956199607758</v>
      </c>
      <c r="GO705" s="78">
        <v>482.02</v>
      </c>
      <c r="GP705" s="78">
        <v>552.29999999999995</v>
      </c>
      <c r="GQ705" s="78">
        <v>504.16</v>
      </c>
      <c r="GR705" s="78">
        <v>436.37</v>
      </c>
      <c r="GS705" s="78"/>
      <c r="GT705" s="79"/>
      <c r="GU705" s="65" t="s">
        <v>414</v>
      </c>
      <c r="GV705" s="68">
        <v>1</v>
      </c>
      <c r="GW705" s="78">
        <v>498.16</v>
      </c>
      <c r="GX705" s="78">
        <v>525.16999999999996</v>
      </c>
      <c r="GY705" s="78">
        <v>488.77</v>
      </c>
      <c r="GZ705" s="78">
        <v>433</v>
      </c>
      <c r="HA705" s="78"/>
      <c r="HB705" s="79">
        <v>504.71</v>
      </c>
      <c r="HC705" s="65" t="s">
        <v>415</v>
      </c>
      <c r="HD705" s="68">
        <v>1</v>
      </c>
      <c r="HE705" s="78">
        <v>532.55999999999995</v>
      </c>
      <c r="HF705" s="78">
        <v>574.86</v>
      </c>
      <c r="HG705" s="78">
        <v>645</v>
      </c>
      <c r="HH705" s="78">
        <v>375</v>
      </c>
      <c r="HI705" s="78">
        <v>368.36</v>
      </c>
      <c r="HJ705" s="79">
        <v>421.85</v>
      </c>
      <c r="HK705" s="85" t="s">
        <v>416</v>
      </c>
      <c r="HL705" s="68">
        <v>1.1928903733746901</v>
      </c>
      <c r="HM705" s="78">
        <v>485.96</v>
      </c>
      <c r="HN705" s="78">
        <v>512.9</v>
      </c>
      <c r="HO705" s="78">
        <v>474.53</v>
      </c>
      <c r="HP705" s="78"/>
      <c r="HQ705" s="78"/>
      <c r="HR705" s="79"/>
    </row>
    <row r="706" spans="1:226" x14ac:dyDescent="0.25">
      <c r="A706" s="81">
        <v>40434</v>
      </c>
      <c r="B706" s="82" t="s">
        <v>387</v>
      </c>
      <c r="C706" s="83">
        <v>523.19845670893608</v>
      </c>
      <c r="D706" s="83">
        <v>556.06213776139759</v>
      </c>
      <c r="E706" s="83">
        <v>532.90778714070791</v>
      </c>
      <c r="F706" s="83">
        <v>417.68991653655064</v>
      </c>
      <c r="G706" s="83">
        <v>350.45934895833335</v>
      </c>
      <c r="H706" s="84">
        <v>388.79498372317261</v>
      </c>
      <c r="I706" s="82" t="s">
        <v>388</v>
      </c>
      <c r="J706" s="83">
        <v>532.19076763790144</v>
      </c>
      <c r="K706" s="83">
        <v>560.28902921961605</v>
      </c>
      <c r="L706" s="83">
        <v>532.38443736420345</v>
      </c>
      <c r="M706" s="83">
        <v>412.55136130713953</v>
      </c>
      <c r="N706" s="83"/>
      <c r="O706" s="84">
        <v>446.43809622416251</v>
      </c>
      <c r="P706" s="65" t="s">
        <v>389</v>
      </c>
      <c r="Q706" s="78">
        <v>514.08000000000004</v>
      </c>
      <c r="R706" s="78">
        <v>548.82000000000005</v>
      </c>
      <c r="S706" s="78">
        <v>526.71</v>
      </c>
      <c r="T706" s="78">
        <v>383</v>
      </c>
      <c r="U706" s="78"/>
      <c r="V706" s="79"/>
      <c r="W706" s="65" t="s">
        <v>390</v>
      </c>
      <c r="X706" s="78">
        <v>533.54</v>
      </c>
      <c r="Y706" s="78">
        <v>559.66999999999996</v>
      </c>
      <c r="Z706" s="78">
        <v>503.33</v>
      </c>
      <c r="AA706" s="78">
        <v>359.99</v>
      </c>
      <c r="AB706" s="78"/>
      <c r="AC706" s="79">
        <v>476.86</v>
      </c>
      <c r="AD706" s="65" t="s">
        <v>391</v>
      </c>
      <c r="AE706" s="68">
        <v>0.51129972389814904</v>
      </c>
      <c r="AF706" s="78">
        <v>515.39</v>
      </c>
      <c r="AG706" s="78">
        <v>518.46</v>
      </c>
      <c r="AH706" s="78">
        <v>531.75</v>
      </c>
      <c r="AI706" s="78"/>
      <c r="AJ706" s="78">
        <v>411.6</v>
      </c>
      <c r="AK706" s="79">
        <v>360.65</v>
      </c>
      <c r="AL706" s="69" t="s">
        <v>392</v>
      </c>
      <c r="AM706" s="70">
        <v>1</v>
      </c>
      <c r="AN706" s="78">
        <v>550.92999999999995</v>
      </c>
      <c r="AO706" s="78">
        <v>578.5</v>
      </c>
      <c r="AP706" s="78">
        <v>582.6</v>
      </c>
      <c r="AQ706" s="78">
        <v>525.82000000000005</v>
      </c>
      <c r="AR706" s="78"/>
      <c r="AS706" s="79"/>
      <c r="AT706" s="65" t="s">
        <v>393</v>
      </c>
      <c r="AU706" s="68">
        <v>4.05317769130999E-2</v>
      </c>
      <c r="AV706" s="78">
        <v>542.41999999999996</v>
      </c>
      <c r="AW706" s="78">
        <v>585.95000000000005</v>
      </c>
      <c r="AX706" s="78">
        <v>510.06</v>
      </c>
      <c r="AY706" s="78">
        <v>349.99</v>
      </c>
      <c r="AZ706" s="78"/>
      <c r="BA706" s="79">
        <v>398.33</v>
      </c>
      <c r="BB706" s="65" t="s">
        <v>394</v>
      </c>
      <c r="BC706" s="78">
        <v>512.73</v>
      </c>
      <c r="BD706" s="78">
        <v>538</v>
      </c>
      <c r="BE706" s="78">
        <v>532.85</v>
      </c>
      <c r="BF706" s="78"/>
      <c r="BG706" s="78"/>
      <c r="BH706" s="79">
        <v>422.79</v>
      </c>
      <c r="BI706" s="65" t="s">
        <v>395</v>
      </c>
      <c r="BJ706" s="68">
        <v>0.134289474390997</v>
      </c>
      <c r="BK706" s="78">
        <v>584.70000000000005</v>
      </c>
      <c r="BL706" s="78">
        <v>597.72</v>
      </c>
      <c r="BM706" s="78">
        <v>640.99</v>
      </c>
      <c r="BN706" s="78">
        <v>407.43</v>
      </c>
      <c r="BO706" s="78"/>
      <c r="BP706" s="79"/>
      <c r="BQ706" s="65" t="s">
        <v>396</v>
      </c>
      <c r="BR706" s="68">
        <v>6.3911648537062396E-2</v>
      </c>
      <c r="BS706" s="78">
        <v>497.77</v>
      </c>
      <c r="BT706" s="78">
        <v>527.08000000000004</v>
      </c>
      <c r="BU706" s="78">
        <v>494.77</v>
      </c>
      <c r="BV706" s="78"/>
      <c r="BW706" s="78"/>
      <c r="BX706" s="79">
        <v>457.35</v>
      </c>
      <c r="BY706" s="65" t="s">
        <v>397</v>
      </c>
      <c r="BZ706" s="78">
        <v>550.24</v>
      </c>
      <c r="CA706" s="78">
        <v>581.41</v>
      </c>
      <c r="CB706" s="78">
        <v>503.93</v>
      </c>
      <c r="CC706" s="78">
        <v>412.99</v>
      </c>
      <c r="CD706" s="78"/>
      <c r="CE706" s="79">
        <v>477.04</v>
      </c>
      <c r="CF706" s="65" t="s">
        <v>398</v>
      </c>
      <c r="CG706" s="78">
        <v>567.54</v>
      </c>
      <c r="CH706" s="78">
        <v>594.04999999999995</v>
      </c>
      <c r="CI706" s="78">
        <v>556.16</v>
      </c>
      <c r="CJ706" s="78"/>
      <c r="CK706" s="78"/>
      <c r="CL706" s="79"/>
      <c r="CM706" s="65" t="s">
        <v>399</v>
      </c>
      <c r="CN706" s="78">
        <v>503.58</v>
      </c>
      <c r="CO706" s="78">
        <v>528.29</v>
      </c>
      <c r="CP706" s="78">
        <v>538.29999999999995</v>
      </c>
      <c r="CQ706" s="78">
        <v>400.55</v>
      </c>
      <c r="CR706" s="78"/>
      <c r="CS706" s="79">
        <v>567.36</v>
      </c>
      <c r="CT706" s="65" t="s">
        <v>400</v>
      </c>
      <c r="CU706" s="78">
        <v>529.51</v>
      </c>
      <c r="CV706" s="78">
        <v>629.65</v>
      </c>
      <c r="CW706" s="78">
        <v>493.36</v>
      </c>
      <c r="CX706" s="78">
        <v>431.76</v>
      </c>
      <c r="CY706" s="78"/>
      <c r="CZ706" s="79"/>
      <c r="DA706" s="82"/>
      <c r="DB706" s="68"/>
      <c r="DC706" s="78"/>
      <c r="DD706" s="78"/>
      <c r="DE706" s="78"/>
      <c r="DF706" s="78"/>
      <c r="DG706" s="78"/>
      <c r="DH706" s="79"/>
      <c r="DI706" s="65" t="s">
        <v>402</v>
      </c>
      <c r="DJ706" s="68">
        <v>3.52410487736115E-3</v>
      </c>
      <c r="DK706" s="78">
        <v>528.1</v>
      </c>
      <c r="DL706" s="78">
        <v>563.1</v>
      </c>
      <c r="DM706" s="78">
        <v>563.1</v>
      </c>
      <c r="DN706" s="78">
        <v>401.59</v>
      </c>
      <c r="DO706" s="78"/>
      <c r="DP706" s="79">
        <v>440.66</v>
      </c>
      <c r="DQ706" s="65" t="s">
        <v>403</v>
      </c>
      <c r="DR706" s="78">
        <v>531.01</v>
      </c>
      <c r="DS706" s="78">
        <v>564.67999999999995</v>
      </c>
      <c r="DT706" s="78">
        <v>653.97</v>
      </c>
      <c r="DU706" s="78">
        <v>281.31</v>
      </c>
      <c r="DV706" s="78"/>
      <c r="DW706" s="79"/>
      <c r="DX706" s="65" t="s">
        <v>404</v>
      </c>
      <c r="DY706" s="78">
        <v>568.61</v>
      </c>
      <c r="DZ706" s="78">
        <v>595.71</v>
      </c>
      <c r="EA706" s="78">
        <v>583.6</v>
      </c>
      <c r="EB706" s="78">
        <v>417.62</v>
      </c>
      <c r="EC706" s="78"/>
      <c r="ED706" s="79">
        <v>420.72</v>
      </c>
      <c r="EE706" s="65" t="s">
        <v>405</v>
      </c>
      <c r="EF706" s="68">
        <v>0.28962001853568098</v>
      </c>
      <c r="EG706" s="78">
        <v>547.08000000000004</v>
      </c>
      <c r="EH706" s="78">
        <v>575.22</v>
      </c>
      <c r="EI706" s="78">
        <v>512.38</v>
      </c>
      <c r="EJ706" s="78"/>
      <c r="EK706" s="78">
        <v>349.86</v>
      </c>
      <c r="EL706" s="79">
        <v>316.86</v>
      </c>
      <c r="EM706" s="65" t="s">
        <v>406</v>
      </c>
      <c r="EN706" s="78">
        <v>541.02</v>
      </c>
      <c r="EO706" s="78">
        <v>568.94000000000005</v>
      </c>
      <c r="EP706" s="78">
        <v>510.77</v>
      </c>
      <c r="EQ706" s="78"/>
      <c r="ER706" s="78"/>
      <c r="ES706" s="79">
        <v>461.61</v>
      </c>
      <c r="ET706" s="65" t="s">
        <v>407</v>
      </c>
      <c r="EU706" s="68">
        <v>1.41083521444695</v>
      </c>
      <c r="EV706" s="78">
        <v>528.47</v>
      </c>
      <c r="EW706" s="78">
        <v>563.36</v>
      </c>
      <c r="EX706" s="78">
        <v>563.36</v>
      </c>
      <c r="EY706" s="78"/>
      <c r="EZ706" s="78"/>
      <c r="FA706" s="79">
        <v>314.93</v>
      </c>
      <c r="FB706" s="65" t="s">
        <v>408</v>
      </c>
      <c r="FC706" s="78">
        <v>578.57000000000005</v>
      </c>
      <c r="FD706" s="78">
        <v>545.91</v>
      </c>
      <c r="FE706" s="78">
        <v>513.16999999999996</v>
      </c>
      <c r="FF706" s="78">
        <v>519.98</v>
      </c>
      <c r="FG706" s="78"/>
      <c r="FH706" s="79"/>
      <c r="FI706" s="65" t="s">
        <v>409</v>
      </c>
      <c r="FJ706" s="78">
        <v>538.08000000000004</v>
      </c>
      <c r="FK706" s="78">
        <v>542.97</v>
      </c>
      <c r="FL706" s="78">
        <v>437.4</v>
      </c>
      <c r="FM706" s="78">
        <v>348.94</v>
      </c>
      <c r="FN706" s="78"/>
      <c r="FO706" s="79">
        <v>510.47</v>
      </c>
      <c r="FP706" s="65" t="s">
        <v>410</v>
      </c>
      <c r="FQ706" s="68">
        <v>0.253916664550694</v>
      </c>
      <c r="FR706" s="78">
        <v>513.91999999999996</v>
      </c>
      <c r="FS706" s="78">
        <v>560.9</v>
      </c>
      <c r="FT706" s="78">
        <v>530.92999999999995</v>
      </c>
      <c r="FU706" s="78">
        <v>438.26</v>
      </c>
      <c r="FV706" s="78">
        <v>350.15</v>
      </c>
      <c r="FW706" s="79">
        <v>336.22</v>
      </c>
      <c r="FX706" s="65" t="s">
        <v>411</v>
      </c>
      <c r="FY706" s="78">
        <v>549.28</v>
      </c>
      <c r="FZ706" s="78">
        <v>596.75</v>
      </c>
      <c r="GA706" s="78">
        <v>546.35</v>
      </c>
      <c r="GB706" s="78">
        <v>517.74</v>
      </c>
      <c r="GC706" s="78"/>
      <c r="GD706" s="79">
        <v>508.98</v>
      </c>
      <c r="GE706" s="65" t="s">
        <v>412</v>
      </c>
      <c r="GF706" s="68">
        <v>0.234697709350357</v>
      </c>
      <c r="GG706" s="78">
        <v>523.29</v>
      </c>
      <c r="GH706" s="78">
        <v>564.77</v>
      </c>
      <c r="GI706" s="78">
        <v>444.81</v>
      </c>
      <c r="GJ706" s="78">
        <v>467.06</v>
      </c>
      <c r="GK706" s="78"/>
      <c r="GL706" s="79">
        <v>372</v>
      </c>
      <c r="GM706" s="65" t="s">
        <v>413</v>
      </c>
      <c r="GN706" s="68">
        <v>0.108885017421603</v>
      </c>
      <c r="GO706" s="78">
        <v>512.20000000000005</v>
      </c>
      <c r="GP706" s="78">
        <v>565</v>
      </c>
      <c r="GQ706" s="78">
        <v>511.67</v>
      </c>
      <c r="GR706" s="78">
        <v>452.96</v>
      </c>
      <c r="GS706" s="78"/>
      <c r="GT706" s="79"/>
      <c r="GU706" s="65" t="s">
        <v>414</v>
      </c>
      <c r="GV706" s="68">
        <v>1</v>
      </c>
      <c r="GW706" s="78">
        <v>498.16</v>
      </c>
      <c r="GX706" s="78">
        <v>525.16999999999996</v>
      </c>
      <c r="GY706" s="78">
        <v>488.77</v>
      </c>
      <c r="GZ706" s="78">
        <v>433</v>
      </c>
      <c r="HA706" s="78"/>
      <c r="HB706" s="79">
        <v>504.71</v>
      </c>
      <c r="HC706" s="65" t="s">
        <v>415</v>
      </c>
      <c r="HD706" s="68">
        <v>1</v>
      </c>
      <c r="HE706" s="78">
        <v>535.91999999999996</v>
      </c>
      <c r="HF706" s="78">
        <v>577.38</v>
      </c>
      <c r="HG706" s="78">
        <v>645</v>
      </c>
      <c r="HH706" s="78">
        <v>375</v>
      </c>
      <c r="HI706" s="78">
        <v>368.36</v>
      </c>
      <c r="HJ706" s="79">
        <v>421.85</v>
      </c>
      <c r="HK706" s="85" t="s">
        <v>416</v>
      </c>
      <c r="HL706" s="68">
        <v>1.20307988450433</v>
      </c>
      <c r="HM706" s="78">
        <v>485.92</v>
      </c>
      <c r="HN706" s="78">
        <v>511.71</v>
      </c>
      <c r="HO706" s="78">
        <v>476.23</v>
      </c>
      <c r="HP706" s="78"/>
      <c r="HQ706" s="78"/>
      <c r="HR706" s="79"/>
    </row>
    <row r="707" spans="1:226" x14ac:dyDescent="0.25">
      <c r="A707" s="81">
        <v>40427</v>
      </c>
      <c r="B707" s="82" t="s">
        <v>387</v>
      </c>
      <c r="C707" s="83">
        <v>514.66131503121278</v>
      </c>
      <c r="D707" s="83">
        <v>550.27113211050619</v>
      </c>
      <c r="E707" s="83">
        <v>521.28730365194906</v>
      </c>
      <c r="F707" s="83">
        <v>410.9833173623656</v>
      </c>
      <c r="G707" s="83">
        <v>352.42914930555554</v>
      </c>
      <c r="H707" s="84">
        <v>385.7969347528732</v>
      </c>
      <c r="I707" s="82" t="s">
        <v>388</v>
      </c>
      <c r="J707" s="83">
        <v>523.31491650612702</v>
      </c>
      <c r="K707" s="83">
        <v>554.66909365661559</v>
      </c>
      <c r="L707" s="83">
        <v>520.93744537403347</v>
      </c>
      <c r="M707" s="83">
        <v>406.60641865310907</v>
      </c>
      <c r="N707" s="83"/>
      <c r="O707" s="84">
        <v>444.42980401735758</v>
      </c>
      <c r="P707" s="65" t="s">
        <v>389</v>
      </c>
      <c r="Q707" s="78">
        <v>506.58</v>
      </c>
      <c r="R707" s="78">
        <v>542.15</v>
      </c>
      <c r="S707" s="78">
        <v>513.75</v>
      </c>
      <c r="T707" s="78">
        <v>389</v>
      </c>
      <c r="U707" s="78"/>
      <c r="V707" s="79"/>
      <c r="W707" s="65" t="s">
        <v>390</v>
      </c>
      <c r="X707" s="78">
        <v>530.07000000000005</v>
      </c>
      <c r="Y707" s="78">
        <v>571.74</v>
      </c>
      <c r="Z707" s="78">
        <v>503.33</v>
      </c>
      <c r="AA707" s="78">
        <v>359.99</v>
      </c>
      <c r="AB707" s="78"/>
      <c r="AC707" s="79">
        <v>464.46</v>
      </c>
      <c r="AD707" s="65" t="s">
        <v>391</v>
      </c>
      <c r="AE707" s="68">
        <v>0.51129972389814904</v>
      </c>
      <c r="AF707" s="78">
        <v>515.39</v>
      </c>
      <c r="AG707" s="78">
        <v>518.46</v>
      </c>
      <c r="AH707" s="78">
        <v>531.75</v>
      </c>
      <c r="AI707" s="78"/>
      <c r="AJ707" s="78">
        <v>411.6</v>
      </c>
      <c r="AK707" s="79">
        <v>360.65</v>
      </c>
      <c r="AL707" s="69" t="s">
        <v>392</v>
      </c>
      <c r="AM707" s="70">
        <v>1</v>
      </c>
      <c r="AN707" s="78">
        <v>550.92999999999995</v>
      </c>
      <c r="AO707" s="78">
        <v>578.5</v>
      </c>
      <c r="AP707" s="78">
        <v>582.6</v>
      </c>
      <c r="AQ707" s="78">
        <v>525.82000000000005</v>
      </c>
      <c r="AR707" s="78"/>
      <c r="AS707" s="79"/>
      <c r="AT707" s="65" t="s">
        <v>393</v>
      </c>
      <c r="AU707" s="68">
        <v>4.0480913249402901E-2</v>
      </c>
      <c r="AV707" s="78">
        <v>539.51</v>
      </c>
      <c r="AW707" s="78">
        <v>586.70000000000005</v>
      </c>
      <c r="AX707" s="78">
        <v>502.27</v>
      </c>
      <c r="AY707" s="78">
        <v>349.55</v>
      </c>
      <c r="AZ707" s="78"/>
      <c r="BA707" s="79">
        <v>398.47</v>
      </c>
      <c r="BB707" s="65" t="s">
        <v>394</v>
      </c>
      <c r="BC707" s="78">
        <v>500.12</v>
      </c>
      <c r="BD707" s="78">
        <v>531.28</v>
      </c>
      <c r="BE707" s="78">
        <v>515.47</v>
      </c>
      <c r="BF707" s="78"/>
      <c r="BG707" s="78"/>
      <c r="BH707" s="79">
        <v>427.83</v>
      </c>
      <c r="BI707" s="65" t="s">
        <v>395</v>
      </c>
      <c r="BJ707" s="68">
        <v>0.13430209914180999</v>
      </c>
      <c r="BK707" s="78">
        <v>567.55999999999995</v>
      </c>
      <c r="BL707" s="78">
        <v>577.36</v>
      </c>
      <c r="BM707" s="78">
        <v>620.64</v>
      </c>
      <c r="BN707" s="78">
        <v>394.04</v>
      </c>
      <c r="BO707" s="78"/>
      <c r="BP707" s="79"/>
      <c r="BQ707" s="65" t="s">
        <v>396</v>
      </c>
      <c r="BR707" s="68">
        <v>6.3911648537062396E-2</v>
      </c>
      <c r="BS707" s="78">
        <v>487.54</v>
      </c>
      <c r="BT707" s="78">
        <v>517.28</v>
      </c>
      <c r="BU707" s="78">
        <v>498.61</v>
      </c>
      <c r="BV707" s="78"/>
      <c r="BW707" s="78"/>
      <c r="BX707" s="79">
        <v>457.35</v>
      </c>
      <c r="BY707" s="65" t="s">
        <v>397</v>
      </c>
      <c r="BZ707" s="78">
        <v>545</v>
      </c>
      <c r="CA707" s="78">
        <v>577.74</v>
      </c>
      <c r="CB707" s="78">
        <v>500.25</v>
      </c>
      <c r="CC707" s="78">
        <v>410.97</v>
      </c>
      <c r="CD707" s="78"/>
      <c r="CE707" s="79">
        <v>477.46</v>
      </c>
      <c r="CF707" s="65" t="s">
        <v>398</v>
      </c>
      <c r="CG707" s="78">
        <v>574.1</v>
      </c>
      <c r="CH707" s="78">
        <v>597.05999999999995</v>
      </c>
      <c r="CI707" s="78">
        <v>559.58000000000004</v>
      </c>
      <c r="CJ707" s="78"/>
      <c r="CK707" s="78"/>
      <c r="CL707" s="79"/>
      <c r="CM707" s="65" t="s">
        <v>399</v>
      </c>
      <c r="CN707" s="78">
        <v>495.22</v>
      </c>
      <c r="CO707" s="78">
        <v>523.61</v>
      </c>
      <c r="CP707" s="78">
        <v>526.01</v>
      </c>
      <c r="CQ707" s="78">
        <v>382.32</v>
      </c>
      <c r="CR707" s="78"/>
      <c r="CS707" s="79">
        <v>567.19000000000005</v>
      </c>
      <c r="CT707" s="65" t="s">
        <v>400</v>
      </c>
      <c r="CU707" s="78">
        <v>523.96</v>
      </c>
      <c r="CV707" s="78">
        <v>626.53</v>
      </c>
      <c r="CW707" s="78">
        <v>493.52</v>
      </c>
      <c r="CX707" s="78">
        <v>429.3</v>
      </c>
      <c r="CY707" s="78"/>
      <c r="CZ707" s="79"/>
      <c r="DA707" s="82"/>
      <c r="DB707" s="68"/>
      <c r="DC707" s="78"/>
      <c r="DD707" s="78"/>
      <c r="DE707" s="78"/>
      <c r="DF707" s="78"/>
      <c r="DG707" s="78"/>
      <c r="DH707" s="79"/>
      <c r="DI707" s="65" t="s">
        <v>402</v>
      </c>
      <c r="DJ707" s="68">
        <v>3.51246926589392E-3</v>
      </c>
      <c r="DK707" s="78">
        <v>517.53</v>
      </c>
      <c r="DL707" s="78">
        <v>560.88</v>
      </c>
      <c r="DM707" s="78">
        <v>560.88</v>
      </c>
      <c r="DN707" s="78">
        <v>399.05</v>
      </c>
      <c r="DO707" s="78"/>
      <c r="DP707" s="79">
        <v>427.08</v>
      </c>
      <c r="DQ707" s="65" t="s">
        <v>403</v>
      </c>
      <c r="DR707" s="78">
        <v>531.01</v>
      </c>
      <c r="DS707" s="78">
        <v>564.67999999999995</v>
      </c>
      <c r="DT707" s="78">
        <v>634.66999999999996</v>
      </c>
      <c r="DU707" s="78">
        <v>272.72000000000003</v>
      </c>
      <c r="DV707" s="78"/>
      <c r="DW707" s="79"/>
      <c r="DX707" s="65" t="s">
        <v>404</v>
      </c>
      <c r="DY707" s="78">
        <v>560.91999999999996</v>
      </c>
      <c r="DZ707" s="78">
        <v>584.44000000000005</v>
      </c>
      <c r="EA707" s="78">
        <v>570.04999999999995</v>
      </c>
      <c r="EB707" s="78">
        <v>400.45</v>
      </c>
      <c r="EC707" s="78"/>
      <c r="ED707" s="79">
        <v>421.05</v>
      </c>
      <c r="EE707" s="65" t="s">
        <v>405</v>
      </c>
      <c r="EF707" s="68">
        <v>0.28962001853568098</v>
      </c>
      <c r="EG707" s="78">
        <v>538.38</v>
      </c>
      <c r="EH707" s="78">
        <v>565.41999999999996</v>
      </c>
      <c r="EI707" s="78">
        <v>494.19</v>
      </c>
      <c r="EJ707" s="78"/>
      <c r="EK707" s="78">
        <v>342.64</v>
      </c>
      <c r="EL707" s="79">
        <v>309.08999999999997</v>
      </c>
      <c r="EM707" s="65" t="s">
        <v>406</v>
      </c>
      <c r="EN707" s="78">
        <v>526.65</v>
      </c>
      <c r="EO707" s="78">
        <v>548.89</v>
      </c>
      <c r="EP707" s="78">
        <v>510.77</v>
      </c>
      <c r="EQ707" s="78"/>
      <c r="ER707" s="78"/>
      <c r="ES707" s="79">
        <v>437.42</v>
      </c>
      <c r="ET707" s="65" t="s">
        <v>407</v>
      </c>
      <c r="EU707" s="68">
        <v>1.40984068800226</v>
      </c>
      <c r="EV707" s="78">
        <v>528.1</v>
      </c>
      <c r="EW707" s="78">
        <v>562.96</v>
      </c>
      <c r="EX707" s="78">
        <v>562.96</v>
      </c>
      <c r="EY707" s="78"/>
      <c r="EZ707" s="78"/>
      <c r="FA707" s="79">
        <v>314.7</v>
      </c>
      <c r="FB707" s="65" t="s">
        <v>408</v>
      </c>
      <c r="FC707" s="78">
        <v>578.57000000000005</v>
      </c>
      <c r="FD707" s="78">
        <v>545.91</v>
      </c>
      <c r="FE707" s="78">
        <v>513.16999999999996</v>
      </c>
      <c r="FF707" s="78">
        <v>519.98</v>
      </c>
      <c r="FG707" s="78"/>
      <c r="FH707" s="79"/>
      <c r="FI707" s="65" t="s">
        <v>409</v>
      </c>
      <c r="FJ707" s="78">
        <v>521.28</v>
      </c>
      <c r="FK707" s="78">
        <v>527.85</v>
      </c>
      <c r="FL707" s="78">
        <v>426.47</v>
      </c>
      <c r="FM707" s="78">
        <v>347.94</v>
      </c>
      <c r="FN707" s="78"/>
      <c r="FO707" s="79">
        <v>494.5</v>
      </c>
      <c r="FP707" s="65" t="s">
        <v>410</v>
      </c>
      <c r="FQ707" s="68">
        <v>0.25423944270714099</v>
      </c>
      <c r="FR707" s="78">
        <v>517.07000000000005</v>
      </c>
      <c r="FS707" s="78">
        <v>558.07000000000005</v>
      </c>
      <c r="FT707" s="78">
        <v>516.39</v>
      </c>
      <c r="FU707" s="78">
        <v>440.6</v>
      </c>
      <c r="FV707" s="78">
        <v>352.38</v>
      </c>
      <c r="FW707" s="79">
        <v>331.86</v>
      </c>
      <c r="FX707" s="65" t="s">
        <v>411</v>
      </c>
      <c r="FY707" s="78">
        <v>541.84</v>
      </c>
      <c r="FZ707" s="78">
        <v>590.96</v>
      </c>
      <c r="GA707" s="78">
        <v>533.96</v>
      </c>
      <c r="GB707" s="78">
        <v>521.30999999999995</v>
      </c>
      <c r="GC707" s="78"/>
      <c r="GD707" s="79">
        <v>507.33</v>
      </c>
      <c r="GE707" s="65" t="s">
        <v>412</v>
      </c>
      <c r="GF707" s="68">
        <v>0.233274237193244</v>
      </c>
      <c r="GG707" s="78">
        <v>503.94</v>
      </c>
      <c r="GH707" s="78">
        <v>557.6</v>
      </c>
      <c r="GI707" s="78">
        <v>442.12</v>
      </c>
      <c r="GJ707" s="78">
        <v>464.23</v>
      </c>
      <c r="GK707" s="78"/>
      <c r="GL707" s="79">
        <v>369.74</v>
      </c>
      <c r="GM707" s="65" t="s">
        <v>413</v>
      </c>
      <c r="GN707" s="68">
        <v>0.107511853181813</v>
      </c>
      <c r="GO707" s="78">
        <v>484.23</v>
      </c>
      <c r="GP707" s="78">
        <v>544.98</v>
      </c>
      <c r="GQ707" s="78">
        <v>491.29</v>
      </c>
      <c r="GR707" s="78">
        <v>436.93</v>
      </c>
      <c r="GS707" s="78"/>
      <c r="GT707" s="79"/>
      <c r="GU707" s="65" t="s">
        <v>414</v>
      </c>
      <c r="GV707" s="68">
        <v>1</v>
      </c>
      <c r="GW707" s="78">
        <v>493.16</v>
      </c>
      <c r="GX707" s="78">
        <v>527.66999999999996</v>
      </c>
      <c r="GY707" s="78">
        <v>489.6</v>
      </c>
      <c r="GZ707" s="78">
        <v>433</v>
      </c>
      <c r="HA707" s="78"/>
      <c r="HB707" s="79">
        <v>504.71</v>
      </c>
      <c r="HC707" s="65" t="s">
        <v>415</v>
      </c>
      <c r="HD707" s="68">
        <v>1</v>
      </c>
      <c r="HE707" s="78">
        <v>535.91999999999996</v>
      </c>
      <c r="HF707" s="78">
        <v>577.38</v>
      </c>
      <c r="HG707" s="78">
        <v>645</v>
      </c>
      <c r="HH707" s="78">
        <v>375</v>
      </c>
      <c r="HI707" s="78">
        <v>368.36</v>
      </c>
      <c r="HJ707" s="79">
        <v>423.53</v>
      </c>
      <c r="HK707" s="85" t="s">
        <v>416</v>
      </c>
      <c r="HL707" s="68">
        <v>1.1929615269907501</v>
      </c>
      <c r="HM707" s="78">
        <v>481.17</v>
      </c>
      <c r="HN707" s="78">
        <v>506.52</v>
      </c>
      <c r="HO707" s="78">
        <v>462.31</v>
      </c>
      <c r="HP707" s="78"/>
      <c r="HQ707" s="78"/>
      <c r="HR707" s="79"/>
    </row>
    <row r="708" spans="1:226" x14ac:dyDescent="0.25">
      <c r="A708" s="81">
        <v>40420</v>
      </c>
      <c r="B708" s="82" t="s">
        <v>387</v>
      </c>
      <c r="C708" s="83">
        <v>515.10135089810535</v>
      </c>
      <c r="D708" s="83">
        <v>549.013102967191</v>
      </c>
      <c r="E708" s="83">
        <v>516.70379964376525</v>
      </c>
      <c r="F708" s="83">
        <v>416.37144415934375</v>
      </c>
      <c r="G708" s="83">
        <v>355.10046006944447</v>
      </c>
      <c r="H708" s="84">
        <v>385.23972740491007</v>
      </c>
      <c r="I708" s="82" t="s">
        <v>388</v>
      </c>
      <c r="J708" s="83">
        <v>521.06061119989022</v>
      </c>
      <c r="K708" s="83">
        <v>551.32596331016737</v>
      </c>
      <c r="L708" s="83">
        <v>516.24957122365549</v>
      </c>
      <c r="M708" s="83">
        <v>412.1984819068457</v>
      </c>
      <c r="N708" s="83"/>
      <c r="O708" s="84">
        <v>445.65358795041988</v>
      </c>
      <c r="P708" s="65" t="s">
        <v>389</v>
      </c>
      <c r="Q708" s="78">
        <v>499.91</v>
      </c>
      <c r="R708" s="78">
        <v>539.65</v>
      </c>
      <c r="S708" s="78">
        <v>507.61</v>
      </c>
      <c r="T708" s="78">
        <v>389</v>
      </c>
      <c r="U708" s="78"/>
      <c r="V708" s="79"/>
      <c r="W708" s="65" t="s">
        <v>390</v>
      </c>
      <c r="X708" s="78">
        <v>542.63</v>
      </c>
      <c r="Y708" s="78">
        <v>579.01</v>
      </c>
      <c r="Z708" s="78">
        <v>493.16</v>
      </c>
      <c r="AA708" s="78">
        <v>363.78</v>
      </c>
      <c r="AB708" s="78"/>
      <c r="AC708" s="79">
        <v>464.46</v>
      </c>
      <c r="AD708" s="65" t="s">
        <v>391</v>
      </c>
      <c r="AE708" s="68">
        <v>0.51129972389814904</v>
      </c>
      <c r="AF708" s="78">
        <v>507.72</v>
      </c>
      <c r="AG708" s="78">
        <v>505.68</v>
      </c>
      <c r="AH708" s="78">
        <v>518.97</v>
      </c>
      <c r="AI708" s="78"/>
      <c r="AJ708" s="78">
        <v>411.6</v>
      </c>
      <c r="AK708" s="79">
        <v>360.65</v>
      </c>
      <c r="AL708" s="69" t="s">
        <v>392</v>
      </c>
      <c r="AM708" s="70">
        <v>1</v>
      </c>
      <c r="AN708" s="78">
        <v>550.91</v>
      </c>
      <c r="AO708" s="78">
        <v>578.44000000000005</v>
      </c>
      <c r="AP708" s="78">
        <v>582.59</v>
      </c>
      <c r="AQ708" s="78">
        <v>525.82000000000005</v>
      </c>
      <c r="AR708" s="78"/>
      <c r="AS708" s="79"/>
      <c r="AT708" s="65" t="s">
        <v>393</v>
      </c>
      <c r="AU708" s="68">
        <v>4.0309577555627203E-2</v>
      </c>
      <c r="AV708" s="78">
        <v>541.02</v>
      </c>
      <c r="AW708" s="78">
        <v>587.30999999999995</v>
      </c>
      <c r="AX708" s="78">
        <v>502.26</v>
      </c>
      <c r="AY708" s="78">
        <v>341.5</v>
      </c>
      <c r="AZ708" s="78"/>
      <c r="BA708" s="79">
        <v>397.08</v>
      </c>
      <c r="BB708" s="65" t="s">
        <v>394</v>
      </c>
      <c r="BC708" s="78">
        <v>498.44</v>
      </c>
      <c r="BD708" s="78">
        <v>526.24</v>
      </c>
      <c r="BE708" s="78">
        <v>508.93</v>
      </c>
      <c r="BF708" s="78"/>
      <c r="BG708" s="78"/>
      <c r="BH708" s="79">
        <v>457.07</v>
      </c>
      <c r="BI708" s="65" t="s">
        <v>395</v>
      </c>
      <c r="BJ708" s="68">
        <v>0.13428586775527701</v>
      </c>
      <c r="BK708" s="78">
        <v>562.12</v>
      </c>
      <c r="BL708" s="78">
        <v>581.59</v>
      </c>
      <c r="BM708" s="78">
        <v>624.86</v>
      </c>
      <c r="BN708" s="78">
        <v>407.42</v>
      </c>
      <c r="BO708" s="78"/>
      <c r="BP708" s="79"/>
      <c r="BQ708" s="65" t="s">
        <v>396</v>
      </c>
      <c r="BR708" s="68">
        <v>6.3911648537062396E-2</v>
      </c>
      <c r="BS708" s="78">
        <v>486.26</v>
      </c>
      <c r="BT708" s="78">
        <v>516</v>
      </c>
      <c r="BU708" s="78">
        <v>497.7</v>
      </c>
      <c r="BV708" s="78"/>
      <c r="BW708" s="78"/>
      <c r="BX708" s="79">
        <v>457.35</v>
      </c>
      <c r="BY708" s="65" t="s">
        <v>397</v>
      </c>
      <c r="BZ708" s="78">
        <v>539.33000000000004</v>
      </c>
      <c r="CA708" s="78">
        <v>575.51</v>
      </c>
      <c r="CB708" s="78">
        <v>497.47</v>
      </c>
      <c r="CC708" s="78">
        <v>416.82</v>
      </c>
      <c r="CD708" s="78"/>
      <c r="CE708" s="79">
        <v>469.74</v>
      </c>
      <c r="CF708" s="65" t="s">
        <v>398</v>
      </c>
      <c r="CG708" s="78">
        <v>552.36</v>
      </c>
      <c r="CH708" s="78">
        <v>582.42999999999995</v>
      </c>
      <c r="CI708" s="78">
        <v>542.76</v>
      </c>
      <c r="CJ708" s="78"/>
      <c r="CK708" s="78"/>
      <c r="CL708" s="79"/>
      <c r="CM708" s="65" t="s">
        <v>399</v>
      </c>
      <c r="CN708" s="78">
        <v>491.29</v>
      </c>
      <c r="CO708" s="78">
        <v>516.41</v>
      </c>
      <c r="CP708" s="78">
        <v>524.84</v>
      </c>
      <c r="CQ708" s="78">
        <v>392.85</v>
      </c>
      <c r="CR708" s="78"/>
      <c r="CS708" s="79">
        <v>577.89</v>
      </c>
      <c r="CT708" s="65" t="s">
        <v>400</v>
      </c>
      <c r="CU708" s="78">
        <v>527.44000000000005</v>
      </c>
      <c r="CV708" s="78">
        <v>622.6</v>
      </c>
      <c r="CW708" s="78">
        <v>493.67</v>
      </c>
      <c r="CX708" s="78">
        <v>426.12</v>
      </c>
      <c r="CY708" s="78"/>
      <c r="CZ708" s="79"/>
      <c r="DA708" s="82"/>
      <c r="DB708" s="68"/>
      <c r="DC708" s="78"/>
      <c r="DD708" s="78"/>
      <c r="DE708" s="78"/>
      <c r="DF708" s="78"/>
      <c r="DG708" s="78"/>
      <c r="DH708" s="79"/>
      <c r="DI708" s="65" t="s">
        <v>402</v>
      </c>
      <c r="DJ708" s="68">
        <v>3.5274612861123798E-3</v>
      </c>
      <c r="DK708" s="78">
        <v>509.25</v>
      </c>
      <c r="DL708" s="78">
        <v>557.85</v>
      </c>
      <c r="DM708" s="78">
        <v>557.85</v>
      </c>
      <c r="DN708" s="78">
        <v>390.93</v>
      </c>
      <c r="DO708" s="78"/>
      <c r="DP708" s="79">
        <v>430.36</v>
      </c>
      <c r="DQ708" s="65" t="s">
        <v>403</v>
      </c>
      <c r="DR708" s="78">
        <v>531.01</v>
      </c>
      <c r="DS708" s="78">
        <v>564.67999999999995</v>
      </c>
      <c r="DT708" s="78">
        <v>628.49</v>
      </c>
      <c r="DU708" s="78">
        <v>276.05</v>
      </c>
      <c r="DV708" s="78"/>
      <c r="DW708" s="79"/>
      <c r="DX708" s="65" t="s">
        <v>404</v>
      </c>
      <c r="DY708" s="78">
        <v>561.29999999999995</v>
      </c>
      <c r="DZ708" s="78">
        <v>583.27</v>
      </c>
      <c r="EA708" s="78">
        <v>575.30999999999995</v>
      </c>
      <c r="EB708" s="78">
        <v>415.17</v>
      </c>
      <c r="EC708" s="78"/>
      <c r="ED708" s="79">
        <v>419.34</v>
      </c>
      <c r="EE708" s="65" t="s">
        <v>405</v>
      </c>
      <c r="EF708" s="68">
        <v>0.28962001853568098</v>
      </c>
      <c r="EG708" s="78">
        <v>532.25</v>
      </c>
      <c r="EH708" s="78">
        <v>561.62</v>
      </c>
      <c r="EI708" s="78">
        <v>481.02</v>
      </c>
      <c r="EJ708" s="78"/>
      <c r="EK708" s="78">
        <v>344.09</v>
      </c>
      <c r="EL708" s="79">
        <v>307.3</v>
      </c>
      <c r="EM708" s="65" t="s">
        <v>406</v>
      </c>
      <c r="EN708" s="78">
        <v>526.65</v>
      </c>
      <c r="EO708" s="78">
        <v>548.89</v>
      </c>
      <c r="EP708" s="78">
        <v>497.73</v>
      </c>
      <c r="EQ708" s="78"/>
      <c r="ER708" s="78"/>
      <c r="ES708" s="79">
        <v>423.32</v>
      </c>
      <c r="ET708" s="65" t="s">
        <v>407</v>
      </c>
      <c r="EU708" s="68">
        <v>1.4110342881332001</v>
      </c>
      <c r="EV708" s="78">
        <v>522.72</v>
      </c>
      <c r="EW708" s="78">
        <v>557.61</v>
      </c>
      <c r="EX708" s="78">
        <v>557.61</v>
      </c>
      <c r="EY708" s="78"/>
      <c r="EZ708" s="78"/>
      <c r="FA708" s="79">
        <v>314.97000000000003</v>
      </c>
      <c r="FB708" s="65" t="s">
        <v>408</v>
      </c>
      <c r="FC708" s="78">
        <v>595.52</v>
      </c>
      <c r="FD708" s="78">
        <v>545.91</v>
      </c>
      <c r="FE708" s="78">
        <v>513.16999999999996</v>
      </c>
      <c r="FF708" s="78">
        <v>505.98</v>
      </c>
      <c r="FG708" s="78"/>
      <c r="FH708" s="79"/>
      <c r="FI708" s="65" t="s">
        <v>409</v>
      </c>
      <c r="FJ708" s="78">
        <v>514.54999999999995</v>
      </c>
      <c r="FK708" s="78">
        <v>522.79999999999995</v>
      </c>
      <c r="FL708" s="78">
        <v>421.43</v>
      </c>
      <c r="FM708" s="78">
        <v>351.94</v>
      </c>
      <c r="FN708" s="78"/>
      <c r="FO708" s="79">
        <v>485.26</v>
      </c>
      <c r="FP708" s="65" t="s">
        <v>410</v>
      </c>
      <c r="FQ708" s="68">
        <v>0.25121840928503197</v>
      </c>
      <c r="FR708" s="78">
        <v>508.87</v>
      </c>
      <c r="FS708" s="78">
        <v>548.96</v>
      </c>
      <c r="FT708" s="78">
        <v>507.78</v>
      </c>
      <c r="FU708" s="78">
        <v>438.63</v>
      </c>
      <c r="FV708" s="78">
        <v>355.22</v>
      </c>
      <c r="FW708" s="79">
        <v>328.94</v>
      </c>
      <c r="FX708" s="65" t="s">
        <v>411</v>
      </c>
      <c r="FY708" s="78">
        <v>541.84</v>
      </c>
      <c r="FZ708" s="78">
        <v>594.27</v>
      </c>
      <c r="GA708" s="78">
        <v>557.45000000000005</v>
      </c>
      <c r="GB708" s="78">
        <v>525.77</v>
      </c>
      <c r="GC708" s="78"/>
      <c r="GD708" s="79">
        <v>507.33</v>
      </c>
      <c r="GE708" s="65" t="s">
        <v>412</v>
      </c>
      <c r="GF708" s="68">
        <v>0.23616096731532199</v>
      </c>
      <c r="GG708" s="78">
        <v>503.09</v>
      </c>
      <c r="GH708" s="78">
        <v>562.14</v>
      </c>
      <c r="GI708" s="78">
        <v>443.59</v>
      </c>
      <c r="GJ708" s="78">
        <v>469.97</v>
      </c>
      <c r="GK708" s="78"/>
      <c r="GL708" s="79">
        <v>370.77</v>
      </c>
      <c r="GM708" s="65" t="s">
        <v>413</v>
      </c>
      <c r="GN708" s="68">
        <v>0.106528038179649</v>
      </c>
      <c r="GO708" s="78">
        <v>479.8</v>
      </c>
      <c r="GP708" s="78">
        <v>552.77</v>
      </c>
      <c r="GQ708" s="78">
        <v>488.75</v>
      </c>
      <c r="GR708" s="78">
        <v>442.63</v>
      </c>
      <c r="GS708" s="78"/>
      <c r="GT708" s="79"/>
      <c r="GU708" s="65" t="s">
        <v>414</v>
      </c>
      <c r="GV708" s="68">
        <v>1</v>
      </c>
      <c r="GW708" s="78">
        <v>493.16</v>
      </c>
      <c r="GX708" s="78">
        <v>527.66999999999996</v>
      </c>
      <c r="GY708" s="78">
        <v>489.6</v>
      </c>
      <c r="GZ708" s="78">
        <v>424</v>
      </c>
      <c r="HA708" s="78"/>
      <c r="HB708" s="79">
        <v>504.71</v>
      </c>
      <c r="HC708" s="65" t="s">
        <v>415</v>
      </c>
      <c r="HD708" s="68">
        <v>1</v>
      </c>
      <c r="HE708" s="78">
        <v>535.91999999999996</v>
      </c>
      <c r="HF708" s="78">
        <v>575.70000000000005</v>
      </c>
      <c r="HG708" s="78">
        <v>655</v>
      </c>
      <c r="HH708" s="78">
        <v>370</v>
      </c>
      <c r="HI708" s="78">
        <v>363.36</v>
      </c>
      <c r="HJ708" s="79">
        <v>424.37</v>
      </c>
      <c r="HK708" s="85" t="s">
        <v>416</v>
      </c>
      <c r="HL708" s="68">
        <v>1.22473974280465</v>
      </c>
      <c r="HM708" s="78">
        <v>498.08</v>
      </c>
      <c r="HN708" s="78">
        <v>522.96</v>
      </c>
      <c r="HO708" s="78">
        <v>472.53</v>
      </c>
      <c r="HP708" s="78"/>
      <c r="HQ708" s="78"/>
      <c r="HR708" s="79"/>
    </row>
    <row r="709" spans="1:226" x14ac:dyDescent="0.25">
      <c r="A709" s="81">
        <v>40413</v>
      </c>
      <c r="B709" s="82" t="s">
        <v>387</v>
      </c>
      <c r="C709" s="83">
        <v>523.52901972716654</v>
      </c>
      <c r="D709" s="83">
        <v>552.73145791862692</v>
      </c>
      <c r="E709" s="83">
        <v>518.98056150247919</v>
      </c>
      <c r="F709" s="83">
        <v>416.37673457036834</v>
      </c>
      <c r="G709" s="83">
        <v>360.26186631944444</v>
      </c>
      <c r="H709" s="84">
        <v>381.50119775597858</v>
      </c>
      <c r="I709" s="82" t="s">
        <v>388</v>
      </c>
      <c r="J709" s="83">
        <v>531.38567398431633</v>
      </c>
      <c r="K709" s="83">
        <v>555.23009898340433</v>
      </c>
      <c r="L709" s="83">
        <v>519.36028396438712</v>
      </c>
      <c r="M709" s="83">
        <v>412.94338128518183</v>
      </c>
      <c r="N709" s="83"/>
      <c r="O709" s="84">
        <v>441.70870087161552</v>
      </c>
      <c r="P709" s="65" t="s">
        <v>389</v>
      </c>
      <c r="Q709" s="78">
        <v>502.41</v>
      </c>
      <c r="R709" s="78">
        <v>540.49</v>
      </c>
      <c r="S709" s="78">
        <v>505.69</v>
      </c>
      <c r="T709" s="78">
        <v>401</v>
      </c>
      <c r="U709" s="78"/>
      <c r="V709" s="79"/>
      <c r="W709" s="65" t="s">
        <v>390</v>
      </c>
      <c r="X709" s="78">
        <v>540.98</v>
      </c>
      <c r="Y709" s="78">
        <v>576.53</v>
      </c>
      <c r="Z709" s="78">
        <v>503.99</v>
      </c>
      <c r="AA709" s="78">
        <v>363.78</v>
      </c>
      <c r="AB709" s="78"/>
      <c r="AC709" s="79">
        <v>445.45</v>
      </c>
      <c r="AD709" s="65" t="s">
        <v>391</v>
      </c>
      <c r="AE709" s="68">
        <v>0.51129972389814904</v>
      </c>
      <c r="AF709" s="78">
        <v>507.72</v>
      </c>
      <c r="AG709" s="78">
        <v>505.68</v>
      </c>
      <c r="AH709" s="78">
        <v>518.97</v>
      </c>
      <c r="AI709" s="78"/>
      <c r="AJ709" s="78">
        <v>411.6</v>
      </c>
      <c r="AK709" s="79">
        <v>360.65</v>
      </c>
      <c r="AL709" s="69" t="s">
        <v>392</v>
      </c>
      <c r="AM709" s="70">
        <v>1</v>
      </c>
      <c r="AN709" s="78">
        <v>561.27</v>
      </c>
      <c r="AO709" s="78">
        <v>583.85</v>
      </c>
      <c r="AP709" s="78">
        <v>582.6</v>
      </c>
      <c r="AQ709" s="78">
        <v>525.82000000000005</v>
      </c>
      <c r="AR709" s="78"/>
      <c r="AS709" s="79"/>
      <c r="AT709" s="65" t="s">
        <v>393</v>
      </c>
      <c r="AU709" s="68">
        <v>4.0314452731304198E-2</v>
      </c>
      <c r="AV709" s="78">
        <v>547.84</v>
      </c>
      <c r="AW709" s="78">
        <v>592.35</v>
      </c>
      <c r="AX709" s="78">
        <v>502.45</v>
      </c>
      <c r="AY709" s="78">
        <v>350.98</v>
      </c>
      <c r="AZ709" s="78"/>
      <c r="BA709" s="79">
        <v>398.21</v>
      </c>
      <c r="BB709" s="65" t="s">
        <v>394</v>
      </c>
      <c r="BC709" s="78">
        <v>517.77</v>
      </c>
      <c r="BD709" s="78">
        <v>543.89</v>
      </c>
      <c r="BE709" s="78">
        <v>514.72</v>
      </c>
      <c r="BF709" s="78"/>
      <c r="BG709" s="78"/>
      <c r="BH709" s="79">
        <v>429.85</v>
      </c>
      <c r="BI709" s="65" t="s">
        <v>395</v>
      </c>
      <c r="BJ709" s="68">
        <v>0.13423899911402301</v>
      </c>
      <c r="BK709" s="78">
        <v>569.44000000000005</v>
      </c>
      <c r="BL709" s="78">
        <v>576.02</v>
      </c>
      <c r="BM709" s="78">
        <v>588.24</v>
      </c>
      <c r="BN709" s="78">
        <v>403.39</v>
      </c>
      <c r="BO709" s="78"/>
      <c r="BP709" s="79"/>
      <c r="BQ709" s="65" t="s">
        <v>396</v>
      </c>
      <c r="BR709" s="68">
        <v>6.3911648537062396E-2</v>
      </c>
      <c r="BS709" s="78">
        <v>499.82</v>
      </c>
      <c r="BT709" s="78">
        <v>529.64</v>
      </c>
      <c r="BU709" s="78">
        <v>516.98</v>
      </c>
      <c r="BV709" s="78"/>
      <c r="BW709" s="78"/>
      <c r="BX709" s="79">
        <v>457.35</v>
      </c>
      <c r="BY709" s="65" t="s">
        <v>397</v>
      </c>
      <c r="BZ709" s="78">
        <v>535.6</v>
      </c>
      <c r="CA709" s="78">
        <v>566.55999999999995</v>
      </c>
      <c r="CB709" s="78">
        <v>503.16</v>
      </c>
      <c r="CC709" s="78">
        <v>408.11</v>
      </c>
      <c r="CD709" s="78"/>
      <c r="CE709" s="79">
        <v>469.74</v>
      </c>
      <c r="CF709" s="65" t="s">
        <v>398</v>
      </c>
      <c r="CG709" s="78">
        <v>552.36</v>
      </c>
      <c r="CH709" s="78">
        <v>577.51</v>
      </c>
      <c r="CI709" s="78">
        <v>542.76</v>
      </c>
      <c r="CJ709" s="78"/>
      <c r="CK709" s="78"/>
      <c r="CL709" s="79"/>
      <c r="CM709" s="65" t="s">
        <v>399</v>
      </c>
      <c r="CN709" s="78">
        <v>500.57</v>
      </c>
      <c r="CO709" s="78">
        <v>522.69000000000005</v>
      </c>
      <c r="CP709" s="78">
        <v>527.17999999999995</v>
      </c>
      <c r="CQ709" s="78">
        <v>397.31</v>
      </c>
      <c r="CR709" s="78"/>
      <c r="CS709" s="79">
        <v>577.64</v>
      </c>
      <c r="CT709" s="65" t="s">
        <v>400</v>
      </c>
      <c r="CU709" s="78">
        <v>536.37</v>
      </c>
      <c r="CV709" s="78">
        <v>612.76</v>
      </c>
      <c r="CW709" s="78">
        <v>475.71</v>
      </c>
      <c r="CX709" s="78">
        <v>437.73</v>
      </c>
      <c r="CY709" s="78"/>
      <c r="CZ709" s="79"/>
      <c r="DA709" s="82"/>
      <c r="DB709" s="68"/>
      <c r="DC709" s="78"/>
      <c r="DD709" s="78"/>
      <c r="DE709" s="78"/>
      <c r="DF709" s="78"/>
      <c r="DG709" s="78"/>
      <c r="DH709" s="79"/>
      <c r="DI709" s="65" t="s">
        <v>402</v>
      </c>
      <c r="DJ709" s="68">
        <v>3.5623953546364598E-3</v>
      </c>
      <c r="DK709" s="78">
        <v>525.9</v>
      </c>
      <c r="DL709" s="78">
        <v>569.76</v>
      </c>
      <c r="DM709" s="78">
        <v>569.76</v>
      </c>
      <c r="DN709" s="78">
        <v>389.53</v>
      </c>
      <c r="DO709" s="78"/>
      <c r="DP709" s="79">
        <v>435.3</v>
      </c>
      <c r="DQ709" s="65" t="s">
        <v>403</v>
      </c>
      <c r="DR709" s="78">
        <v>539.28</v>
      </c>
      <c r="DS709" s="78">
        <v>565.51</v>
      </c>
      <c r="DT709" s="78">
        <v>632.07000000000005</v>
      </c>
      <c r="DU709" s="78">
        <v>279.62</v>
      </c>
      <c r="DV709" s="78"/>
      <c r="DW709" s="79"/>
      <c r="DX709" s="65" t="s">
        <v>404</v>
      </c>
      <c r="DY709" s="78">
        <v>569.07000000000005</v>
      </c>
      <c r="DZ709" s="78">
        <v>586.13</v>
      </c>
      <c r="EA709" s="78">
        <v>571.86</v>
      </c>
      <c r="EB709" s="78">
        <v>415.02</v>
      </c>
      <c r="EC709" s="78"/>
      <c r="ED709" s="79">
        <v>419.81</v>
      </c>
      <c r="EE709" s="65" t="s">
        <v>405</v>
      </c>
      <c r="EF709" s="68">
        <v>0.28962001853568098</v>
      </c>
      <c r="EG709" s="78">
        <v>541.27</v>
      </c>
      <c r="EH709" s="78">
        <v>569.75</v>
      </c>
      <c r="EI709" s="78">
        <v>483.9</v>
      </c>
      <c r="EJ709" s="78"/>
      <c r="EK709" s="78">
        <v>343.31</v>
      </c>
      <c r="EL709" s="79">
        <v>309.24</v>
      </c>
      <c r="EM709" s="65" t="s">
        <v>406</v>
      </c>
      <c r="EN709" s="78">
        <v>526.65</v>
      </c>
      <c r="EO709" s="78">
        <v>548.89</v>
      </c>
      <c r="EP709" s="78">
        <v>509.82</v>
      </c>
      <c r="EQ709" s="78"/>
      <c r="ER709" s="78"/>
      <c r="ES709" s="79">
        <v>423.32</v>
      </c>
      <c r="ET709" s="65" t="s">
        <v>407</v>
      </c>
      <c r="EU709" s="68">
        <v>1.41143260409315</v>
      </c>
      <c r="EV709" s="78">
        <v>534.52</v>
      </c>
      <c r="EW709" s="78">
        <v>564.77</v>
      </c>
      <c r="EX709" s="78">
        <v>564.77</v>
      </c>
      <c r="EY709" s="78"/>
      <c r="EZ709" s="78"/>
      <c r="FA709" s="79">
        <v>315.06</v>
      </c>
      <c r="FB709" s="65" t="s">
        <v>408</v>
      </c>
      <c r="FC709" s="78">
        <v>595.52</v>
      </c>
      <c r="FD709" s="78">
        <v>545.91</v>
      </c>
      <c r="FE709" s="78">
        <v>513.16999999999996</v>
      </c>
      <c r="FF709" s="78">
        <v>505.98</v>
      </c>
      <c r="FG709" s="78"/>
      <c r="FH709" s="79"/>
      <c r="FI709" s="65" t="s">
        <v>409</v>
      </c>
      <c r="FJ709" s="78">
        <v>522.96</v>
      </c>
      <c r="FK709" s="78">
        <v>527.85</v>
      </c>
      <c r="FL709" s="78">
        <v>440.76</v>
      </c>
      <c r="FM709" s="78">
        <v>356.94</v>
      </c>
      <c r="FN709" s="78"/>
      <c r="FO709" s="79">
        <v>479.38</v>
      </c>
      <c r="FP709" s="65" t="s">
        <v>410</v>
      </c>
      <c r="FQ709" s="68">
        <v>0.25060144346431401</v>
      </c>
      <c r="FR709" s="78">
        <v>513.99</v>
      </c>
      <c r="FS709" s="78">
        <v>552.14</v>
      </c>
      <c r="FT709" s="78">
        <v>496.47</v>
      </c>
      <c r="FU709" s="78">
        <v>437.55</v>
      </c>
      <c r="FV709" s="78">
        <v>360.62</v>
      </c>
      <c r="FW709" s="79">
        <v>323</v>
      </c>
      <c r="FX709" s="65" t="s">
        <v>411</v>
      </c>
      <c r="FY709" s="78">
        <v>548.45000000000005</v>
      </c>
      <c r="FZ709" s="78">
        <v>598.4</v>
      </c>
      <c r="GA709" s="78">
        <v>559.22</v>
      </c>
      <c r="GB709" s="78">
        <v>530.67999999999995</v>
      </c>
      <c r="GC709" s="78"/>
      <c r="GD709" s="79">
        <v>510.64</v>
      </c>
      <c r="GE709" s="65" t="s">
        <v>412</v>
      </c>
      <c r="GF709" s="68">
        <v>0.23675363416828399</v>
      </c>
      <c r="GG709" s="78">
        <v>504.36</v>
      </c>
      <c r="GH709" s="78">
        <v>563.54999999999995</v>
      </c>
      <c r="GI709" s="78">
        <v>444.7</v>
      </c>
      <c r="GJ709" s="78">
        <v>471.15</v>
      </c>
      <c r="GK709" s="78"/>
      <c r="GL709" s="79">
        <v>371.7</v>
      </c>
      <c r="GM709" s="65" t="s">
        <v>413</v>
      </c>
      <c r="GN709" s="68">
        <v>0.106450926123057</v>
      </c>
      <c r="GO709" s="78">
        <v>470.94</v>
      </c>
      <c r="GP709" s="78">
        <v>543.86</v>
      </c>
      <c r="GQ709" s="78">
        <v>484.48</v>
      </c>
      <c r="GR709" s="78">
        <v>435.49</v>
      </c>
      <c r="GS709" s="78"/>
      <c r="GT709" s="79"/>
      <c r="GU709" s="65" t="s">
        <v>414</v>
      </c>
      <c r="GV709" s="68">
        <v>1</v>
      </c>
      <c r="GW709" s="78">
        <v>509.82</v>
      </c>
      <c r="GX709" s="78">
        <v>533.5</v>
      </c>
      <c r="GY709" s="78">
        <v>498.77</v>
      </c>
      <c r="GZ709" s="78">
        <v>424</v>
      </c>
      <c r="HA709" s="78"/>
      <c r="HB709" s="79">
        <v>504.71</v>
      </c>
      <c r="HC709" s="65" t="s">
        <v>415</v>
      </c>
      <c r="HD709" s="68">
        <v>1</v>
      </c>
      <c r="HE709" s="78">
        <v>546</v>
      </c>
      <c r="HF709" s="78">
        <v>582.41999999999996</v>
      </c>
      <c r="HG709" s="78">
        <v>655</v>
      </c>
      <c r="HH709" s="78">
        <v>370</v>
      </c>
      <c r="HI709" s="78">
        <v>363.36</v>
      </c>
      <c r="HJ709" s="79">
        <v>425.21</v>
      </c>
      <c r="HK709" s="85" t="s">
        <v>416</v>
      </c>
      <c r="HL709" s="68">
        <v>1.22414004162076</v>
      </c>
      <c r="HM709" s="78">
        <v>504.71</v>
      </c>
      <c r="HN709" s="78">
        <v>528.22</v>
      </c>
      <c r="HO709" s="78">
        <v>467.38</v>
      </c>
      <c r="HP709" s="78"/>
      <c r="HQ709" s="78"/>
      <c r="HR709" s="79"/>
    </row>
    <row r="710" spans="1:226" x14ac:dyDescent="0.25">
      <c r="A710" s="81">
        <v>40406</v>
      </c>
      <c r="B710" s="82" t="s">
        <v>387</v>
      </c>
      <c r="C710" s="83">
        <v>522.74725078761639</v>
      </c>
      <c r="D710" s="83">
        <v>553.26871328815901</v>
      </c>
      <c r="E710" s="83">
        <v>521.99639364768143</v>
      </c>
      <c r="F710" s="83">
        <v>422.96788441698237</v>
      </c>
      <c r="G710" s="83">
        <v>357.93765625000003</v>
      </c>
      <c r="H710" s="84">
        <v>381.9811186867388</v>
      </c>
      <c r="I710" s="82" t="s">
        <v>388</v>
      </c>
      <c r="J710" s="83">
        <v>527.89178397857813</v>
      </c>
      <c r="K710" s="83">
        <v>554.30036321380078</v>
      </c>
      <c r="L710" s="83">
        <v>522.37085509616281</v>
      </c>
      <c r="M710" s="83">
        <v>420.7836395980803</v>
      </c>
      <c r="N710" s="83"/>
      <c r="O710" s="84">
        <v>441.41304947795288</v>
      </c>
      <c r="P710" s="65" t="s">
        <v>389</v>
      </c>
      <c r="Q710" s="78">
        <v>509.91</v>
      </c>
      <c r="R710" s="78">
        <v>542.99</v>
      </c>
      <c r="S710" s="78">
        <v>509.09</v>
      </c>
      <c r="T710" s="78">
        <v>401</v>
      </c>
      <c r="U710" s="78"/>
      <c r="V710" s="79"/>
      <c r="W710" s="65" t="s">
        <v>390</v>
      </c>
      <c r="X710" s="78">
        <v>550.89</v>
      </c>
      <c r="Y710" s="78">
        <v>574.04999999999995</v>
      </c>
      <c r="Z710" s="78">
        <v>503.99</v>
      </c>
      <c r="AA710" s="78">
        <v>373.54</v>
      </c>
      <c r="AB710" s="78"/>
      <c r="AC710" s="79">
        <v>445.45</v>
      </c>
      <c r="AD710" s="65" t="s">
        <v>391</v>
      </c>
      <c r="AE710" s="68">
        <v>0.51129972389814904</v>
      </c>
      <c r="AF710" s="78">
        <v>507.72</v>
      </c>
      <c r="AG710" s="78">
        <v>518.46</v>
      </c>
      <c r="AH710" s="78">
        <v>518.97</v>
      </c>
      <c r="AI710" s="78"/>
      <c r="AJ710" s="78">
        <v>411.6</v>
      </c>
      <c r="AK710" s="79">
        <v>360.65</v>
      </c>
      <c r="AL710" s="69" t="s">
        <v>392</v>
      </c>
      <c r="AM710" s="70">
        <v>1</v>
      </c>
      <c r="AN710" s="78">
        <v>572.47</v>
      </c>
      <c r="AO710" s="78">
        <v>591.86</v>
      </c>
      <c r="AP710" s="78">
        <v>582.6</v>
      </c>
      <c r="AQ710" s="78">
        <v>525.82000000000005</v>
      </c>
      <c r="AR710" s="78"/>
      <c r="AS710" s="79"/>
      <c r="AT710" s="65" t="s">
        <v>393</v>
      </c>
      <c r="AU710" s="68">
        <v>4.0236591155997301E-2</v>
      </c>
      <c r="AV710" s="78">
        <v>551.01</v>
      </c>
      <c r="AW710" s="78">
        <v>594.09</v>
      </c>
      <c r="AX710" s="78">
        <v>504.97</v>
      </c>
      <c r="AY710" s="78">
        <v>350.3</v>
      </c>
      <c r="AZ710" s="78"/>
      <c r="BA710" s="79">
        <v>398.54</v>
      </c>
      <c r="BB710" s="65" t="s">
        <v>394</v>
      </c>
      <c r="BC710" s="78">
        <v>491.72</v>
      </c>
      <c r="BD710" s="78">
        <v>515.30999999999995</v>
      </c>
      <c r="BE710" s="78">
        <v>514.72</v>
      </c>
      <c r="BF710" s="78"/>
      <c r="BG710" s="78"/>
      <c r="BH710" s="79">
        <v>429.85</v>
      </c>
      <c r="BI710" s="65" t="s">
        <v>395</v>
      </c>
      <c r="BJ710" s="68">
        <v>0.13423179145748901</v>
      </c>
      <c r="BK710" s="78">
        <v>576.92999999999995</v>
      </c>
      <c r="BL710" s="78">
        <v>582.42999999999995</v>
      </c>
      <c r="BM710" s="78">
        <v>594.65</v>
      </c>
      <c r="BN710" s="78">
        <v>403.37</v>
      </c>
      <c r="BO710" s="78"/>
      <c r="BP710" s="79"/>
      <c r="BQ710" s="65" t="s">
        <v>396</v>
      </c>
      <c r="BR710" s="68">
        <v>6.3911648537062396E-2</v>
      </c>
      <c r="BS710" s="78">
        <v>499.02</v>
      </c>
      <c r="BT710" s="78">
        <v>530.70000000000005</v>
      </c>
      <c r="BU710" s="78">
        <v>517.35</v>
      </c>
      <c r="BV710" s="78"/>
      <c r="BW710" s="78"/>
      <c r="BX710" s="79">
        <v>457.35</v>
      </c>
      <c r="BY710" s="65" t="s">
        <v>397</v>
      </c>
      <c r="BZ710" s="78">
        <v>548.36</v>
      </c>
      <c r="CA710" s="78">
        <v>580.59</v>
      </c>
      <c r="CB710" s="78">
        <v>514.24</v>
      </c>
      <c r="CC710" s="78">
        <v>425.08</v>
      </c>
      <c r="CD710" s="78"/>
      <c r="CE710" s="79">
        <v>469.74</v>
      </c>
      <c r="CF710" s="65" t="s">
        <v>398</v>
      </c>
      <c r="CG710" s="78">
        <v>564.74</v>
      </c>
      <c r="CH710" s="78">
        <v>616.21</v>
      </c>
      <c r="CI710" s="78">
        <v>562.14</v>
      </c>
      <c r="CJ710" s="78"/>
      <c r="CK710" s="78"/>
      <c r="CL710" s="79"/>
      <c r="CM710" s="65" t="s">
        <v>399</v>
      </c>
      <c r="CN710" s="78">
        <v>511.27</v>
      </c>
      <c r="CO710" s="78">
        <v>529.46</v>
      </c>
      <c r="CP710" s="78">
        <v>526.59</v>
      </c>
      <c r="CQ710" s="78">
        <v>402.23</v>
      </c>
      <c r="CR710" s="78"/>
      <c r="CS710" s="79">
        <v>572.54</v>
      </c>
      <c r="CT710" s="65" t="s">
        <v>400</v>
      </c>
      <c r="CU710" s="78">
        <v>542.69000000000005</v>
      </c>
      <c r="CV710" s="78">
        <v>591.63</v>
      </c>
      <c r="CW710" s="78">
        <v>493.44</v>
      </c>
      <c r="CX710" s="78">
        <v>436.76</v>
      </c>
      <c r="CY710" s="78"/>
      <c r="CZ710" s="79"/>
      <c r="DA710" s="82"/>
      <c r="DB710" s="68"/>
      <c r="DC710" s="78"/>
      <c r="DD710" s="78"/>
      <c r="DE710" s="78"/>
      <c r="DF710" s="78"/>
      <c r="DG710" s="78"/>
      <c r="DH710" s="79"/>
      <c r="DI710" s="65" t="s">
        <v>402</v>
      </c>
      <c r="DJ710" s="68">
        <v>3.56887937187723E-3</v>
      </c>
      <c r="DK710" s="78">
        <v>535.37</v>
      </c>
      <c r="DL710" s="78">
        <v>576.70000000000005</v>
      </c>
      <c r="DM710" s="78">
        <v>576.70000000000005</v>
      </c>
      <c r="DN710" s="78">
        <v>402.06</v>
      </c>
      <c r="DO710" s="78"/>
      <c r="DP710" s="79">
        <v>437.28</v>
      </c>
      <c r="DQ710" s="65" t="s">
        <v>403</v>
      </c>
      <c r="DR710" s="78">
        <v>539.28</v>
      </c>
      <c r="DS710" s="78">
        <v>565.51</v>
      </c>
      <c r="DT710" s="78">
        <v>637.33000000000004</v>
      </c>
      <c r="DU710" s="78">
        <v>283.32</v>
      </c>
      <c r="DV710" s="78"/>
      <c r="DW710" s="79"/>
      <c r="DX710" s="65" t="s">
        <v>404</v>
      </c>
      <c r="DY710" s="78">
        <v>574.28</v>
      </c>
      <c r="DZ710" s="78">
        <v>587.54999999999995</v>
      </c>
      <c r="EA710" s="78">
        <v>586.4</v>
      </c>
      <c r="EB710" s="78">
        <v>416.26</v>
      </c>
      <c r="EC710" s="78"/>
      <c r="ED710" s="79">
        <v>419.81</v>
      </c>
      <c r="EE710" s="65" t="s">
        <v>405</v>
      </c>
      <c r="EF710" s="68">
        <v>0.28962001853568098</v>
      </c>
      <c r="EG710" s="78">
        <v>549.94000000000005</v>
      </c>
      <c r="EH710" s="78">
        <v>578.23</v>
      </c>
      <c r="EI710" s="78">
        <v>479.83</v>
      </c>
      <c r="EJ710" s="78"/>
      <c r="EK710" s="78">
        <v>345.64</v>
      </c>
      <c r="EL710" s="79">
        <v>311.33999999999997</v>
      </c>
      <c r="EM710" s="65" t="s">
        <v>406</v>
      </c>
      <c r="EN710" s="78">
        <v>539.51</v>
      </c>
      <c r="EO710" s="78">
        <v>548.89</v>
      </c>
      <c r="EP710" s="78">
        <v>509.82</v>
      </c>
      <c r="EQ710" s="78"/>
      <c r="ER710" s="78"/>
      <c r="ES710" s="79">
        <v>423.32</v>
      </c>
      <c r="ET710" s="65" t="s">
        <v>407</v>
      </c>
      <c r="EU710" s="68">
        <v>1.41143260409315</v>
      </c>
      <c r="EV710" s="78">
        <v>540.35</v>
      </c>
      <c r="EW710" s="78">
        <v>564.77</v>
      </c>
      <c r="EX710" s="78">
        <v>564.77</v>
      </c>
      <c r="EY710" s="78"/>
      <c r="EZ710" s="78"/>
      <c r="FA710" s="79">
        <v>315.06</v>
      </c>
      <c r="FB710" s="65" t="s">
        <v>408</v>
      </c>
      <c r="FC710" s="78">
        <v>595.52</v>
      </c>
      <c r="FD710" s="78">
        <v>545.91</v>
      </c>
      <c r="FE710" s="78">
        <v>513.16999999999996</v>
      </c>
      <c r="FF710" s="78">
        <v>505.98</v>
      </c>
      <c r="FG710" s="78"/>
      <c r="FH710" s="79"/>
      <c r="FI710" s="65" t="s">
        <v>409</v>
      </c>
      <c r="FJ710" s="78">
        <v>528</v>
      </c>
      <c r="FK710" s="78">
        <v>532.89</v>
      </c>
      <c r="FL710" s="78">
        <v>439.92</v>
      </c>
      <c r="FM710" s="78">
        <v>361.94</v>
      </c>
      <c r="FN710" s="78"/>
      <c r="FO710" s="79">
        <v>479.38</v>
      </c>
      <c r="FP710" s="65" t="s">
        <v>410</v>
      </c>
      <c r="FQ710" s="68">
        <v>0.25044453905682601</v>
      </c>
      <c r="FR710" s="78">
        <v>518.59</v>
      </c>
      <c r="FS710" s="78">
        <v>556.72</v>
      </c>
      <c r="FT710" s="78">
        <v>500.88</v>
      </c>
      <c r="FU710" s="78">
        <v>437.53</v>
      </c>
      <c r="FV710" s="78">
        <v>358.14</v>
      </c>
      <c r="FW710" s="79">
        <v>324.02999999999997</v>
      </c>
      <c r="FX710" s="65" t="s">
        <v>411</v>
      </c>
      <c r="FY710" s="78">
        <v>559.20000000000005</v>
      </c>
      <c r="FZ710" s="78">
        <v>603.36</v>
      </c>
      <c r="GA710" s="78">
        <v>563.64</v>
      </c>
      <c r="GB710" s="78">
        <v>536.04</v>
      </c>
      <c r="GC710" s="78"/>
      <c r="GD710" s="79">
        <v>513.12</v>
      </c>
      <c r="GE710" s="65" t="s">
        <v>412</v>
      </c>
      <c r="GF710" s="68">
        <v>0.23633398719069801</v>
      </c>
      <c r="GG710" s="78">
        <v>506.01</v>
      </c>
      <c r="GH710" s="78">
        <v>569.4</v>
      </c>
      <c r="GI710" s="78">
        <v>441.3</v>
      </c>
      <c r="GJ710" s="78">
        <v>469.13</v>
      </c>
      <c r="GK710" s="78"/>
      <c r="GL710" s="79">
        <v>374.59</v>
      </c>
      <c r="GM710" s="65" t="s">
        <v>413</v>
      </c>
      <c r="GN710" s="68">
        <v>0.105326353706961</v>
      </c>
      <c r="GO710" s="78">
        <v>474.39</v>
      </c>
      <c r="GP710" s="78">
        <v>538.11</v>
      </c>
      <c r="GQ710" s="78">
        <v>481.97</v>
      </c>
      <c r="GR710" s="78">
        <v>437.42</v>
      </c>
      <c r="GS710" s="78"/>
      <c r="GT710" s="79"/>
      <c r="GU710" s="65" t="s">
        <v>414</v>
      </c>
      <c r="GV710" s="68">
        <v>1</v>
      </c>
      <c r="GW710" s="78">
        <v>509.82</v>
      </c>
      <c r="GX710" s="78">
        <v>533.5</v>
      </c>
      <c r="GY710" s="78">
        <v>498.77</v>
      </c>
      <c r="GZ710" s="78">
        <v>424</v>
      </c>
      <c r="HA710" s="78"/>
      <c r="HB710" s="79">
        <v>504.71</v>
      </c>
      <c r="HC710" s="65" t="s">
        <v>415</v>
      </c>
      <c r="HD710" s="68">
        <v>1</v>
      </c>
      <c r="HE710" s="78">
        <v>551.89</v>
      </c>
      <c r="HF710" s="78">
        <v>585.78</v>
      </c>
      <c r="HG710" s="78">
        <v>655</v>
      </c>
      <c r="HH710" s="78">
        <v>370</v>
      </c>
      <c r="HI710" s="78">
        <v>363.36</v>
      </c>
      <c r="HJ710" s="79">
        <v>423.53</v>
      </c>
      <c r="HK710" s="85" t="s">
        <v>416</v>
      </c>
      <c r="HL710" s="68">
        <v>1.2178784557301201</v>
      </c>
      <c r="HM710" s="78">
        <v>509.32</v>
      </c>
      <c r="HN710" s="78">
        <v>534.71</v>
      </c>
      <c r="HO710" s="78">
        <v>481.31</v>
      </c>
      <c r="HP710" s="78"/>
      <c r="HQ710" s="78"/>
      <c r="HR710" s="79"/>
    </row>
    <row r="711" spans="1:226" x14ac:dyDescent="0.25">
      <c r="A711" s="81">
        <v>40399</v>
      </c>
      <c r="B711" s="82" t="s">
        <v>387</v>
      </c>
      <c r="C711" s="83">
        <v>530.55180833751808</v>
      </c>
      <c r="D711" s="83">
        <v>559.96450020823283</v>
      </c>
      <c r="E711" s="83">
        <v>532.84531022836131</v>
      </c>
      <c r="F711" s="83">
        <v>425.31809041866273</v>
      </c>
      <c r="G711" s="83">
        <v>359.70078125000003</v>
      </c>
      <c r="H711" s="84">
        <v>382.98226250319311</v>
      </c>
      <c r="I711" s="82" t="s">
        <v>388</v>
      </c>
      <c r="J711" s="83">
        <v>539.18987332319648</v>
      </c>
      <c r="K711" s="83">
        <v>563.10352762212369</v>
      </c>
      <c r="L711" s="83">
        <v>533.26673876637915</v>
      </c>
      <c r="M711" s="83">
        <v>421.19909749428439</v>
      </c>
      <c r="N711" s="83"/>
      <c r="O711" s="84">
        <v>441.59874620958152</v>
      </c>
      <c r="P711" s="65" t="s">
        <v>389</v>
      </c>
      <c r="Q711" s="78">
        <v>513.24</v>
      </c>
      <c r="R711" s="78">
        <v>544.65</v>
      </c>
      <c r="S711" s="78">
        <v>523.9</v>
      </c>
      <c r="T711" s="78">
        <v>406</v>
      </c>
      <c r="U711" s="78"/>
      <c r="V711" s="79"/>
      <c r="W711" s="65" t="s">
        <v>390</v>
      </c>
      <c r="X711" s="78">
        <v>555.85</v>
      </c>
      <c r="Y711" s="78">
        <v>590.58000000000004</v>
      </c>
      <c r="Z711" s="78">
        <v>520.35</v>
      </c>
      <c r="AA711" s="78">
        <v>373.54</v>
      </c>
      <c r="AB711" s="78"/>
      <c r="AC711" s="79">
        <v>445.45</v>
      </c>
      <c r="AD711" s="65" t="s">
        <v>391</v>
      </c>
      <c r="AE711" s="68">
        <v>0.51129972389814904</v>
      </c>
      <c r="AF711" s="78">
        <v>507.72</v>
      </c>
      <c r="AG711" s="78">
        <v>518.46</v>
      </c>
      <c r="AH711" s="78">
        <v>518.97</v>
      </c>
      <c r="AI711" s="78"/>
      <c r="AJ711" s="78">
        <v>411.6</v>
      </c>
      <c r="AK711" s="79">
        <v>360.65</v>
      </c>
      <c r="AL711" s="69" t="s">
        <v>392</v>
      </c>
      <c r="AM711" s="70">
        <v>1</v>
      </c>
      <c r="AN711" s="78">
        <v>557.78</v>
      </c>
      <c r="AO711" s="78">
        <v>574.91999999999996</v>
      </c>
      <c r="AP711" s="78">
        <v>581.88</v>
      </c>
      <c r="AQ711" s="78">
        <v>522.83000000000004</v>
      </c>
      <c r="AR711" s="78"/>
      <c r="AS711" s="79"/>
      <c r="AT711" s="65" t="s">
        <v>393</v>
      </c>
      <c r="AU711" s="68">
        <v>4.0374677002584E-2</v>
      </c>
      <c r="AV711" s="78">
        <v>557.24</v>
      </c>
      <c r="AW711" s="78">
        <v>599.46</v>
      </c>
      <c r="AX711" s="78">
        <v>500.44</v>
      </c>
      <c r="AY711" s="78">
        <v>350.29</v>
      </c>
      <c r="AZ711" s="78"/>
      <c r="BA711" s="79">
        <v>399.41</v>
      </c>
      <c r="BB711" s="65" t="s">
        <v>394</v>
      </c>
      <c r="BC711" s="78">
        <v>521.13</v>
      </c>
      <c r="BD711" s="78">
        <v>540.52</v>
      </c>
      <c r="BE711" s="78">
        <v>530.89</v>
      </c>
      <c r="BF711" s="78"/>
      <c r="BG711" s="78"/>
      <c r="BH711" s="79">
        <v>431.86</v>
      </c>
      <c r="BI711" s="65" t="s">
        <v>395</v>
      </c>
      <c r="BJ711" s="68">
        <v>0.13421197439235499</v>
      </c>
      <c r="BK711" s="78">
        <v>588.65</v>
      </c>
      <c r="BL711" s="78">
        <v>593.08000000000004</v>
      </c>
      <c r="BM711" s="78">
        <v>605.29999999999995</v>
      </c>
      <c r="BN711" s="78">
        <v>410.02</v>
      </c>
      <c r="BO711" s="78"/>
      <c r="BP711" s="79"/>
      <c r="BQ711" s="65" t="s">
        <v>396</v>
      </c>
      <c r="BR711" s="68">
        <v>6.3911648537062396E-2</v>
      </c>
      <c r="BS711" s="78">
        <v>486.47</v>
      </c>
      <c r="BT711" s="78">
        <v>510.99</v>
      </c>
      <c r="BU711" s="78">
        <v>501.54</v>
      </c>
      <c r="BV711" s="78"/>
      <c r="BW711" s="78"/>
      <c r="BX711" s="79">
        <v>457.35</v>
      </c>
      <c r="BY711" s="65" t="s">
        <v>397</v>
      </c>
      <c r="BZ711" s="78">
        <v>555.62</v>
      </c>
      <c r="CA711" s="78">
        <v>588.1</v>
      </c>
      <c r="CB711" s="78">
        <v>512.69000000000005</v>
      </c>
      <c r="CC711" s="78">
        <v>418.7</v>
      </c>
      <c r="CD711" s="78"/>
      <c r="CE711" s="79">
        <v>469.74</v>
      </c>
      <c r="CF711" s="65" t="s">
        <v>398</v>
      </c>
      <c r="CG711" s="78">
        <v>586.07000000000005</v>
      </c>
      <c r="CH711" s="78">
        <v>631.53</v>
      </c>
      <c r="CI711" s="78">
        <v>574.16999999999996</v>
      </c>
      <c r="CJ711" s="78"/>
      <c r="CK711" s="78"/>
      <c r="CL711" s="79"/>
      <c r="CM711" s="65" t="s">
        <v>399</v>
      </c>
      <c r="CN711" s="78">
        <v>511.02</v>
      </c>
      <c r="CO711" s="78">
        <v>534.05999999999995</v>
      </c>
      <c r="CP711" s="78">
        <v>534.79</v>
      </c>
      <c r="CQ711" s="78">
        <v>408.87</v>
      </c>
      <c r="CR711" s="78"/>
      <c r="CS711" s="79">
        <v>573.88</v>
      </c>
      <c r="CT711" s="65" t="s">
        <v>400</v>
      </c>
      <c r="CU711" s="78">
        <v>541.66</v>
      </c>
      <c r="CV711" s="78">
        <v>590.66</v>
      </c>
      <c r="CW711" s="78">
        <v>493.27</v>
      </c>
      <c r="CX711" s="78">
        <v>448.6</v>
      </c>
      <c r="CY711" s="78"/>
      <c r="CZ711" s="79"/>
      <c r="DA711" s="82"/>
      <c r="DB711" s="68"/>
      <c r="DC711" s="78"/>
      <c r="DD711" s="78"/>
      <c r="DE711" s="78"/>
      <c r="DF711" s="78"/>
      <c r="DG711" s="78"/>
      <c r="DH711" s="79"/>
      <c r="DI711" s="65" t="s">
        <v>402</v>
      </c>
      <c r="DJ711" s="68">
        <v>3.5806359209395598E-3</v>
      </c>
      <c r="DK711" s="78">
        <v>536.96</v>
      </c>
      <c r="DL711" s="78">
        <v>569.55999999999995</v>
      </c>
      <c r="DM711" s="78">
        <v>569.55999999999995</v>
      </c>
      <c r="DN711" s="78">
        <v>413.72</v>
      </c>
      <c r="DO711" s="78"/>
      <c r="DP711" s="79">
        <v>440.12</v>
      </c>
      <c r="DQ711" s="65" t="s">
        <v>403</v>
      </c>
      <c r="DR711" s="78">
        <v>539.28</v>
      </c>
      <c r="DS711" s="78">
        <v>565.51</v>
      </c>
      <c r="DT711" s="78">
        <v>650.94000000000005</v>
      </c>
      <c r="DU711" s="78">
        <v>290.35000000000002</v>
      </c>
      <c r="DV711" s="78"/>
      <c r="DW711" s="79"/>
      <c r="DX711" s="65" t="s">
        <v>404</v>
      </c>
      <c r="DY711" s="78">
        <v>574.98</v>
      </c>
      <c r="DZ711" s="78">
        <v>588.83000000000004</v>
      </c>
      <c r="EA711" s="78">
        <v>580.99</v>
      </c>
      <c r="EB711" s="78">
        <v>424.77</v>
      </c>
      <c r="EC711" s="78"/>
      <c r="ED711" s="79">
        <v>419.83</v>
      </c>
      <c r="EE711" s="65" t="s">
        <v>405</v>
      </c>
      <c r="EF711" s="68">
        <v>0.28962001853568098</v>
      </c>
      <c r="EG711" s="78">
        <v>545.72</v>
      </c>
      <c r="EH711" s="78">
        <v>574.72</v>
      </c>
      <c r="EI711" s="78">
        <v>502.81</v>
      </c>
      <c r="EJ711" s="78"/>
      <c r="EK711" s="78">
        <v>358.25</v>
      </c>
      <c r="EL711" s="79">
        <v>310.39</v>
      </c>
      <c r="EM711" s="65" t="s">
        <v>406</v>
      </c>
      <c r="EN711" s="78">
        <v>539.51</v>
      </c>
      <c r="EO711" s="78">
        <v>561.02</v>
      </c>
      <c r="EP711" s="78">
        <v>523.66</v>
      </c>
      <c r="EQ711" s="78"/>
      <c r="ER711" s="78"/>
      <c r="ES711" s="79">
        <v>415.82</v>
      </c>
      <c r="ET711" s="65" t="s">
        <v>407</v>
      </c>
      <c r="EU711" s="68">
        <v>1.41063619692481</v>
      </c>
      <c r="EV711" s="78">
        <v>542.39</v>
      </c>
      <c r="EW711" s="78">
        <v>565.62</v>
      </c>
      <c r="EX711" s="78">
        <v>565.62</v>
      </c>
      <c r="EY711" s="78"/>
      <c r="EZ711" s="78"/>
      <c r="FA711" s="79">
        <v>314.88</v>
      </c>
      <c r="FB711" s="65" t="s">
        <v>408</v>
      </c>
      <c r="FC711" s="78">
        <v>595.52</v>
      </c>
      <c r="FD711" s="78">
        <v>545.91</v>
      </c>
      <c r="FE711" s="78">
        <v>513.16999999999996</v>
      </c>
      <c r="FF711" s="78">
        <v>505.98</v>
      </c>
      <c r="FG711" s="78"/>
      <c r="FH711" s="79"/>
      <c r="FI711" s="65" t="s">
        <v>409</v>
      </c>
      <c r="FJ711" s="78">
        <v>531.36</v>
      </c>
      <c r="FK711" s="78">
        <v>534.57000000000005</v>
      </c>
      <c r="FL711" s="78">
        <v>441.6</v>
      </c>
      <c r="FM711" s="78">
        <v>371.94</v>
      </c>
      <c r="FN711" s="78"/>
      <c r="FO711" s="79">
        <v>478.54</v>
      </c>
      <c r="FP711" s="65" t="s">
        <v>410</v>
      </c>
      <c r="FQ711" s="68">
        <v>0.25116793087858502</v>
      </c>
      <c r="FR711" s="78">
        <v>525.86</v>
      </c>
      <c r="FS711" s="78">
        <v>563.05999999999995</v>
      </c>
      <c r="FT711" s="78">
        <v>513.65</v>
      </c>
      <c r="FU711" s="78">
        <v>439.29</v>
      </c>
      <c r="FV711" s="78">
        <v>359.67</v>
      </c>
      <c r="FW711" s="79">
        <v>326.61</v>
      </c>
      <c r="FX711" s="65" t="s">
        <v>411</v>
      </c>
      <c r="FY711" s="78">
        <v>554.24</v>
      </c>
      <c r="FZ711" s="78">
        <v>602.53</v>
      </c>
      <c r="GA711" s="78">
        <v>557.45000000000005</v>
      </c>
      <c r="GB711" s="78">
        <v>518.17999999999995</v>
      </c>
      <c r="GC711" s="78"/>
      <c r="GD711" s="79">
        <v>513.94000000000005</v>
      </c>
      <c r="GE711" s="65" t="s">
        <v>412</v>
      </c>
      <c r="GF711" s="68">
        <v>0.236250236250236</v>
      </c>
      <c r="GG711" s="78">
        <v>503.95</v>
      </c>
      <c r="GH711" s="78">
        <v>562.35</v>
      </c>
      <c r="GI711" s="78">
        <v>437.14</v>
      </c>
      <c r="GJ711" s="78">
        <v>470.39</v>
      </c>
      <c r="GK711" s="78"/>
      <c r="GL711" s="79">
        <v>374.46</v>
      </c>
      <c r="GM711" s="65" t="s">
        <v>413</v>
      </c>
      <c r="GN711" s="68">
        <v>0.106450926123057</v>
      </c>
      <c r="GO711" s="78">
        <v>492.23</v>
      </c>
      <c r="GP711" s="78">
        <v>552.37</v>
      </c>
      <c r="GQ711" s="78">
        <v>503.21</v>
      </c>
      <c r="GR711" s="78">
        <v>456.04</v>
      </c>
      <c r="GS711" s="78"/>
      <c r="GT711" s="79"/>
      <c r="GU711" s="65" t="s">
        <v>414</v>
      </c>
      <c r="GV711" s="68">
        <v>1</v>
      </c>
      <c r="GW711" s="78">
        <v>509.82</v>
      </c>
      <c r="GX711" s="78">
        <v>523.5</v>
      </c>
      <c r="GY711" s="78">
        <v>492.1</v>
      </c>
      <c r="GZ711" s="78">
        <v>424</v>
      </c>
      <c r="HA711" s="78"/>
      <c r="HB711" s="79">
        <v>504.71</v>
      </c>
      <c r="HC711" s="65" t="s">
        <v>415</v>
      </c>
      <c r="HD711" s="68">
        <v>1</v>
      </c>
      <c r="HE711" s="78">
        <v>551.04999999999995</v>
      </c>
      <c r="HF711" s="78">
        <v>583.26</v>
      </c>
      <c r="HG711" s="78">
        <v>655</v>
      </c>
      <c r="HH711" s="78">
        <v>370</v>
      </c>
      <c r="HI711" s="78">
        <v>363.36</v>
      </c>
      <c r="HJ711" s="79">
        <v>423.53</v>
      </c>
      <c r="HK711" s="85" t="s">
        <v>416</v>
      </c>
      <c r="HL711" s="68">
        <v>1.20423892100193</v>
      </c>
      <c r="HM711" s="78">
        <v>503.71</v>
      </c>
      <c r="HN711" s="78">
        <v>530.33000000000004</v>
      </c>
      <c r="HO711" s="78">
        <v>479.46</v>
      </c>
      <c r="HP711" s="78"/>
      <c r="HQ711" s="78"/>
      <c r="HR711" s="79"/>
    </row>
    <row r="712" spans="1:226" x14ac:dyDescent="0.25">
      <c r="A712" s="81">
        <v>40392</v>
      </c>
      <c r="B712" s="82" t="s">
        <v>387</v>
      </c>
      <c r="C712" s="83">
        <v>526.26181745465635</v>
      </c>
      <c r="D712" s="83">
        <v>549.43200384020201</v>
      </c>
      <c r="E712" s="83">
        <v>513.36324633527101</v>
      </c>
      <c r="F712" s="83">
        <v>418.94559689160315</v>
      </c>
      <c r="G712" s="83">
        <v>357.73613715277776</v>
      </c>
      <c r="H712" s="84">
        <v>383.49404686908491</v>
      </c>
      <c r="I712" s="82" t="s">
        <v>388</v>
      </c>
      <c r="J712" s="83">
        <v>531.34603904456219</v>
      </c>
      <c r="K712" s="83">
        <v>549.01149669103631</v>
      </c>
      <c r="L712" s="83">
        <v>513.34957687097153</v>
      </c>
      <c r="M712" s="83">
        <v>414.82749834622285</v>
      </c>
      <c r="N712" s="83"/>
      <c r="O712" s="84">
        <v>441.63641084821131</v>
      </c>
      <c r="P712" s="65" t="s">
        <v>389</v>
      </c>
      <c r="Q712" s="78">
        <v>507.41</v>
      </c>
      <c r="R712" s="78">
        <v>532.99</v>
      </c>
      <c r="S712" s="78">
        <v>507.67</v>
      </c>
      <c r="T712" s="78">
        <v>400</v>
      </c>
      <c r="U712" s="78"/>
      <c r="V712" s="79"/>
      <c r="W712" s="65" t="s">
        <v>390</v>
      </c>
      <c r="X712" s="78">
        <v>550.07000000000005</v>
      </c>
      <c r="Y712" s="78">
        <v>569.09</v>
      </c>
      <c r="Z712" s="78">
        <v>500.52</v>
      </c>
      <c r="AA712" s="78">
        <v>373.54</v>
      </c>
      <c r="AB712" s="78"/>
      <c r="AC712" s="79">
        <v>445.45</v>
      </c>
      <c r="AD712" s="65" t="s">
        <v>391</v>
      </c>
      <c r="AE712" s="68">
        <v>0.51129972389814904</v>
      </c>
      <c r="AF712" s="78">
        <v>492.38</v>
      </c>
      <c r="AG712" s="78">
        <v>501.07</v>
      </c>
      <c r="AH712" s="78">
        <v>501.59</v>
      </c>
      <c r="AI712" s="78"/>
      <c r="AJ712" s="78">
        <v>398.81</v>
      </c>
      <c r="AK712" s="79">
        <v>360.65</v>
      </c>
      <c r="AL712" s="69" t="s">
        <v>392</v>
      </c>
      <c r="AM712" s="70">
        <v>1</v>
      </c>
      <c r="AN712" s="78">
        <v>557.78</v>
      </c>
      <c r="AO712" s="78">
        <v>574.91999999999996</v>
      </c>
      <c r="AP712" s="78">
        <v>581.89</v>
      </c>
      <c r="AQ712" s="78">
        <v>511.03</v>
      </c>
      <c r="AR712" s="78"/>
      <c r="AS712" s="79"/>
      <c r="AT712" s="65" t="s">
        <v>393</v>
      </c>
      <c r="AU712" s="68">
        <v>4.0518638573743902E-2</v>
      </c>
      <c r="AV712" s="78">
        <v>566.15</v>
      </c>
      <c r="AW712" s="78">
        <v>608.29</v>
      </c>
      <c r="AX712" s="78">
        <v>508.17</v>
      </c>
      <c r="AY712" s="78">
        <v>352.84</v>
      </c>
      <c r="AZ712" s="78"/>
      <c r="BA712" s="79">
        <v>402.11</v>
      </c>
      <c r="BB712" s="65" t="s">
        <v>394</v>
      </c>
      <c r="BC712" s="78">
        <v>508.53</v>
      </c>
      <c r="BD712" s="78">
        <v>527.91999999999996</v>
      </c>
      <c r="BE712" s="78">
        <v>506.63</v>
      </c>
      <c r="BF712" s="78"/>
      <c r="BG712" s="78"/>
      <c r="BH712" s="79">
        <v>428.84</v>
      </c>
      <c r="BI712" s="65" t="s">
        <v>395</v>
      </c>
      <c r="BJ712" s="68">
        <v>0.134215577059874</v>
      </c>
      <c r="BK712" s="78">
        <v>582.23</v>
      </c>
      <c r="BL712" s="78">
        <v>573.77</v>
      </c>
      <c r="BM712" s="78">
        <v>585.99</v>
      </c>
      <c r="BN712" s="78">
        <v>406</v>
      </c>
      <c r="BO712" s="78"/>
      <c r="BP712" s="79"/>
      <c r="BQ712" s="65" t="s">
        <v>396</v>
      </c>
      <c r="BR712" s="68">
        <v>6.3911648537062396E-2</v>
      </c>
      <c r="BS712" s="78">
        <v>490.63</v>
      </c>
      <c r="BT712" s="78">
        <v>514.99</v>
      </c>
      <c r="BU712" s="78">
        <v>498.34</v>
      </c>
      <c r="BV712" s="78"/>
      <c r="BW712" s="78"/>
      <c r="BX712" s="79">
        <v>457.35</v>
      </c>
      <c r="BY712" s="65" t="s">
        <v>397</v>
      </c>
      <c r="BZ712" s="78">
        <v>548.83000000000004</v>
      </c>
      <c r="CA712" s="78">
        <v>570.32000000000005</v>
      </c>
      <c r="CB712" s="78">
        <v>506.63</v>
      </c>
      <c r="CC712" s="78">
        <v>418.12</v>
      </c>
      <c r="CD712" s="78"/>
      <c r="CE712" s="79">
        <v>490.42</v>
      </c>
      <c r="CF712" s="65" t="s">
        <v>398</v>
      </c>
      <c r="CG712" s="78">
        <v>580.32000000000005</v>
      </c>
      <c r="CH712" s="78">
        <v>613.34</v>
      </c>
      <c r="CI712" s="78">
        <v>460.27</v>
      </c>
      <c r="CJ712" s="78"/>
      <c r="CK712" s="78"/>
      <c r="CL712" s="79"/>
      <c r="CM712" s="65" t="s">
        <v>399</v>
      </c>
      <c r="CN712" s="78">
        <v>486.94</v>
      </c>
      <c r="CO712" s="78">
        <v>509.39</v>
      </c>
      <c r="CP712" s="78">
        <v>522</v>
      </c>
      <c r="CQ712" s="78">
        <v>398.97</v>
      </c>
      <c r="CR712" s="78"/>
      <c r="CS712" s="79">
        <v>570.95000000000005</v>
      </c>
      <c r="CT712" s="65" t="s">
        <v>400</v>
      </c>
      <c r="CU712" s="78">
        <v>551.57000000000005</v>
      </c>
      <c r="CV712" s="78">
        <v>604.04</v>
      </c>
      <c r="CW712" s="78">
        <v>505.79</v>
      </c>
      <c r="CX712" s="78">
        <v>428.35</v>
      </c>
      <c r="CY712" s="78"/>
      <c r="CZ712" s="79"/>
      <c r="DA712" s="82"/>
      <c r="DB712" s="68"/>
      <c r="DC712" s="78"/>
      <c r="DD712" s="78"/>
      <c r="DE712" s="78"/>
      <c r="DF712" s="78"/>
      <c r="DG712" s="78"/>
      <c r="DH712" s="79"/>
      <c r="DI712" s="65" t="s">
        <v>402</v>
      </c>
      <c r="DJ712" s="68">
        <v>3.5505059470974602E-3</v>
      </c>
      <c r="DK712" s="78">
        <v>532.54999999999995</v>
      </c>
      <c r="DL712" s="78">
        <v>564.97</v>
      </c>
      <c r="DM712" s="78">
        <v>564.97</v>
      </c>
      <c r="DN712" s="78">
        <v>386.95</v>
      </c>
      <c r="DO712" s="78"/>
      <c r="DP712" s="79">
        <v>438.31</v>
      </c>
      <c r="DQ712" s="65" t="s">
        <v>403</v>
      </c>
      <c r="DR712" s="78">
        <v>538.45000000000005</v>
      </c>
      <c r="DS712" s="78">
        <v>563.03</v>
      </c>
      <c r="DT712" s="78">
        <v>627.13</v>
      </c>
      <c r="DU712" s="78">
        <v>280.19</v>
      </c>
      <c r="DV712" s="78"/>
      <c r="DW712" s="79"/>
      <c r="DX712" s="65" t="s">
        <v>404</v>
      </c>
      <c r="DY712" s="78">
        <v>571.66999999999996</v>
      </c>
      <c r="DZ712" s="78">
        <v>585.72</v>
      </c>
      <c r="EA712" s="78">
        <v>574.04</v>
      </c>
      <c r="EB712" s="78">
        <v>418.34</v>
      </c>
      <c r="EC712" s="78"/>
      <c r="ED712" s="79">
        <v>420.42</v>
      </c>
      <c r="EE712" s="65" t="s">
        <v>405</v>
      </c>
      <c r="EF712" s="68">
        <v>0.28962001853568098</v>
      </c>
      <c r="EG712" s="78">
        <v>543.66999999999996</v>
      </c>
      <c r="EH712" s="78">
        <v>573.42999999999995</v>
      </c>
      <c r="EI712" s="78">
        <v>482.7</v>
      </c>
      <c r="EJ712" s="78"/>
      <c r="EK712" s="78">
        <v>343.59</v>
      </c>
      <c r="EL712" s="79">
        <v>311.95999999999998</v>
      </c>
      <c r="EM712" s="65" t="s">
        <v>406</v>
      </c>
      <c r="EN712" s="78">
        <v>539.51</v>
      </c>
      <c r="EO712" s="78">
        <v>538.33000000000004</v>
      </c>
      <c r="EP712" s="78">
        <v>501.38</v>
      </c>
      <c r="EQ712" s="78"/>
      <c r="ER712" s="78"/>
      <c r="ES712" s="79">
        <v>415.82</v>
      </c>
      <c r="ET712" s="65" t="s">
        <v>407</v>
      </c>
      <c r="EU712" s="68">
        <v>1.41143260409315</v>
      </c>
      <c r="EV712" s="78">
        <v>548.53</v>
      </c>
      <c r="EW712" s="78">
        <v>574.1</v>
      </c>
      <c r="EX712" s="78">
        <v>574.1</v>
      </c>
      <c r="EY712" s="78"/>
      <c r="EZ712" s="78"/>
      <c r="FA712" s="79">
        <v>315.06</v>
      </c>
      <c r="FB712" s="65" t="s">
        <v>408</v>
      </c>
      <c r="FC712" s="78">
        <v>595.52</v>
      </c>
      <c r="FD712" s="78">
        <v>545.91</v>
      </c>
      <c r="FE712" s="78">
        <v>513.16999999999996</v>
      </c>
      <c r="FF712" s="78">
        <v>505.98</v>
      </c>
      <c r="FG712" s="78"/>
      <c r="FH712" s="79"/>
      <c r="FI712" s="65" t="s">
        <v>409</v>
      </c>
      <c r="FJ712" s="78">
        <v>531.36</v>
      </c>
      <c r="FK712" s="78">
        <v>524.48</v>
      </c>
      <c r="FL712" s="78">
        <v>422.27</v>
      </c>
      <c r="FM712" s="78">
        <v>359.94</v>
      </c>
      <c r="FN712" s="78"/>
      <c r="FO712" s="79">
        <v>478.54</v>
      </c>
      <c r="FP712" s="65" t="s">
        <v>410</v>
      </c>
      <c r="FQ712" s="68">
        <v>0.25068939583855598</v>
      </c>
      <c r="FR712" s="78">
        <v>531.42999999999995</v>
      </c>
      <c r="FS712" s="78">
        <v>567.54</v>
      </c>
      <c r="FT712" s="78">
        <v>496.44</v>
      </c>
      <c r="FU712" s="78">
        <v>437.2</v>
      </c>
      <c r="FV712" s="78">
        <v>357.98</v>
      </c>
      <c r="FW712" s="79">
        <v>327.84</v>
      </c>
      <c r="FX712" s="65" t="s">
        <v>411</v>
      </c>
      <c r="FY712" s="78">
        <v>546.79999999999995</v>
      </c>
      <c r="FZ712" s="78">
        <v>594.27</v>
      </c>
      <c r="GA712" s="78">
        <v>553.91</v>
      </c>
      <c r="GB712" s="78">
        <v>516.4</v>
      </c>
      <c r="GC712" s="78"/>
      <c r="GD712" s="79">
        <v>516.41999999999996</v>
      </c>
      <c r="GE712" s="65" t="s">
        <v>412</v>
      </c>
      <c r="GF712" s="68">
        <v>0.23558235959291399</v>
      </c>
      <c r="GG712" s="78">
        <v>492.43</v>
      </c>
      <c r="GH712" s="78">
        <v>556.91999999999996</v>
      </c>
      <c r="GI712" s="78">
        <v>434.72</v>
      </c>
      <c r="GJ712" s="78">
        <v>466.44</v>
      </c>
      <c r="GK712" s="78"/>
      <c r="GL712" s="79">
        <v>373.4</v>
      </c>
      <c r="GM712" s="65" t="s">
        <v>413</v>
      </c>
      <c r="GN712" s="68">
        <v>0.106871860639094</v>
      </c>
      <c r="GO712" s="78">
        <v>497.6</v>
      </c>
      <c r="GP712" s="78">
        <v>546.01</v>
      </c>
      <c r="GQ712" s="78">
        <v>487.93</v>
      </c>
      <c r="GR712" s="78">
        <v>447.8</v>
      </c>
      <c r="GS712" s="78"/>
      <c r="GT712" s="79"/>
      <c r="GU712" s="65" t="s">
        <v>414</v>
      </c>
      <c r="GV712" s="68">
        <v>1</v>
      </c>
      <c r="GW712" s="78">
        <v>509.82</v>
      </c>
      <c r="GX712" s="78">
        <v>523.5</v>
      </c>
      <c r="GY712" s="78">
        <v>492.1</v>
      </c>
      <c r="GZ712" s="78">
        <v>424</v>
      </c>
      <c r="HA712" s="78"/>
      <c r="HB712" s="79">
        <v>503.87</v>
      </c>
      <c r="HC712" s="65" t="s">
        <v>415</v>
      </c>
      <c r="HD712" s="68">
        <v>1</v>
      </c>
      <c r="HE712" s="78">
        <v>551.04999999999995</v>
      </c>
      <c r="HF712" s="78">
        <v>583.26</v>
      </c>
      <c r="HG712" s="78">
        <v>630</v>
      </c>
      <c r="HH712" s="78">
        <v>370</v>
      </c>
      <c r="HI712" s="78">
        <v>363.36</v>
      </c>
      <c r="HJ712" s="79">
        <v>421.01</v>
      </c>
      <c r="HK712" s="85" t="s">
        <v>416</v>
      </c>
      <c r="HL712" s="68">
        <v>1.2106537530266299</v>
      </c>
      <c r="HM712" s="78">
        <v>508.08</v>
      </c>
      <c r="HN712" s="78">
        <v>534.02</v>
      </c>
      <c r="HO712" s="78">
        <v>477.4</v>
      </c>
      <c r="HP712" s="78"/>
      <c r="HQ712" s="78"/>
      <c r="HR712" s="79"/>
    </row>
    <row r="713" spans="1:226" x14ac:dyDescent="0.25">
      <c r="A713" s="81">
        <v>40385</v>
      </c>
      <c r="B713" s="82" t="s">
        <v>387</v>
      </c>
      <c r="C713" s="83">
        <v>527.44278069796417</v>
      </c>
      <c r="D713" s="83">
        <v>549.56555092092742</v>
      </c>
      <c r="E713" s="83">
        <v>515.54439395568693</v>
      </c>
      <c r="F713" s="83">
        <v>421.86255812767899</v>
      </c>
      <c r="G713" s="83">
        <v>354.14940104166669</v>
      </c>
      <c r="H713" s="84">
        <v>381.4880756081057</v>
      </c>
      <c r="I713" s="82" t="s">
        <v>388</v>
      </c>
      <c r="J713" s="83">
        <v>534.13989771492061</v>
      </c>
      <c r="K713" s="83">
        <v>550.26182968747094</v>
      </c>
      <c r="L713" s="83">
        <v>515.39370188514602</v>
      </c>
      <c r="M713" s="83">
        <v>419.12112401467084</v>
      </c>
      <c r="N713" s="83"/>
      <c r="O713" s="84">
        <v>441.72851546201599</v>
      </c>
      <c r="P713" s="65" t="s">
        <v>389</v>
      </c>
      <c r="Q713" s="78">
        <v>511.58</v>
      </c>
      <c r="R713" s="78">
        <v>537.15</v>
      </c>
      <c r="S713" s="78">
        <v>511.05</v>
      </c>
      <c r="T713" s="78">
        <v>400</v>
      </c>
      <c r="U713" s="78"/>
      <c r="V713" s="79"/>
      <c r="W713" s="65" t="s">
        <v>390</v>
      </c>
      <c r="X713" s="78">
        <v>529.41</v>
      </c>
      <c r="Y713" s="78">
        <v>555.04</v>
      </c>
      <c r="Z713" s="78">
        <v>500.52</v>
      </c>
      <c r="AA713" s="78">
        <v>373.54</v>
      </c>
      <c r="AB713" s="78"/>
      <c r="AC713" s="79">
        <v>445.45</v>
      </c>
      <c r="AD713" s="65" t="s">
        <v>391</v>
      </c>
      <c r="AE713" s="68">
        <v>0.51129972389814904</v>
      </c>
      <c r="AF713" s="78">
        <v>492.38</v>
      </c>
      <c r="AG713" s="78">
        <v>501.07</v>
      </c>
      <c r="AH713" s="78">
        <v>501.59</v>
      </c>
      <c r="AI713" s="78"/>
      <c r="AJ713" s="78">
        <v>398.81</v>
      </c>
      <c r="AK713" s="79">
        <v>360.65</v>
      </c>
      <c r="AL713" s="69" t="s">
        <v>392</v>
      </c>
      <c r="AM713" s="70">
        <v>1</v>
      </c>
      <c r="AN713" s="78">
        <v>562.80999999999995</v>
      </c>
      <c r="AO713" s="78">
        <v>577.53</v>
      </c>
      <c r="AP713" s="78">
        <v>581.83000000000004</v>
      </c>
      <c r="AQ713" s="78">
        <v>511.03</v>
      </c>
      <c r="AR713" s="78"/>
      <c r="AS713" s="79"/>
      <c r="AT713" s="65" t="s">
        <v>393</v>
      </c>
      <c r="AU713" s="68">
        <v>3.98009950248756E-2</v>
      </c>
      <c r="AV713" s="78">
        <v>561.66</v>
      </c>
      <c r="AW713" s="78">
        <v>602.82000000000005</v>
      </c>
      <c r="AX713" s="78">
        <v>507.53</v>
      </c>
      <c r="AY713" s="78">
        <v>347.9</v>
      </c>
      <c r="AZ713" s="78"/>
      <c r="BA713" s="79">
        <v>397.31</v>
      </c>
      <c r="BB713" s="65" t="s">
        <v>394</v>
      </c>
      <c r="BC713" s="78">
        <v>519.45000000000005</v>
      </c>
      <c r="BD713" s="78">
        <v>534.64</v>
      </c>
      <c r="BE713" s="78">
        <v>510.27</v>
      </c>
      <c r="BF713" s="78"/>
      <c r="BG713" s="78"/>
      <c r="BH713" s="79">
        <v>426.82</v>
      </c>
      <c r="BI713" s="65" t="s">
        <v>395</v>
      </c>
      <c r="BJ713" s="68">
        <v>0.134181359525535</v>
      </c>
      <c r="BK713" s="78">
        <v>589.59</v>
      </c>
      <c r="BL713" s="78">
        <v>583.29</v>
      </c>
      <c r="BM713" s="78">
        <v>595.5</v>
      </c>
      <c r="BN713" s="78">
        <v>405.9</v>
      </c>
      <c r="BO713" s="78"/>
      <c r="BP713" s="79"/>
      <c r="BQ713" s="65" t="s">
        <v>396</v>
      </c>
      <c r="BR713" s="68">
        <v>6.3911648537062396E-2</v>
      </c>
      <c r="BS713" s="78">
        <v>491.48</v>
      </c>
      <c r="BT713" s="78">
        <v>516.64</v>
      </c>
      <c r="BU713" s="78">
        <v>499.67</v>
      </c>
      <c r="BV713" s="78"/>
      <c r="BW713" s="78"/>
      <c r="BX713" s="79">
        <v>457.35</v>
      </c>
      <c r="BY713" s="65" t="s">
        <v>397</v>
      </c>
      <c r="BZ713" s="78">
        <v>546.9</v>
      </c>
      <c r="CA713" s="78">
        <v>567.94000000000005</v>
      </c>
      <c r="CB713" s="78">
        <v>504.12</v>
      </c>
      <c r="CC713" s="78">
        <v>418.41</v>
      </c>
      <c r="CD713" s="78"/>
      <c r="CE713" s="79">
        <v>490.42</v>
      </c>
      <c r="CF713" s="65" t="s">
        <v>398</v>
      </c>
      <c r="CG713" s="78">
        <v>580.32000000000005</v>
      </c>
      <c r="CH713" s="78">
        <v>613.34</v>
      </c>
      <c r="CI713" s="78">
        <v>460.27</v>
      </c>
      <c r="CJ713" s="78"/>
      <c r="CK713" s="78"/>
      <c r="CL713" s="79"/>
      <c r="CM713" s="65" t="s">
        <v>399</v>
      </c>
      <c r="CN713" s="78">
        <v>503.58</v>
      </c>
      <c r="CO713" s="78">
        <v>518.09</v>
      </c>
      <c r="CP713" s="78">
        <v>525.92999999999995</v>
      </c>
      <c r="CQ713" s="78">
        <v>410.8</v>
      </c>
      <c r="CR713" s="78"/>
      <c r="CS713" s="79">
        <v>572.21</v>
      </c>
      <c r="CT713" s="65" t="s">
        <v>400</v>
      </c>
      <c r="CU713" s="78">
        <v>537.69000000000005</v>
      </c>
      <c r="CV713" s="78">
        <v>605.65</v>
      </c>
      <c r="CW713" s="78">
        <v>493.58</v>
      </c>
      <c r="CX713" s="78">
        <v>436.22</v>
      </c>
      <c r="CY713" s="78"/>
      <c r="CZ713" s="79"/>
      <c r="DA713" s="82"/>
      <c r="DB713" s="68"/>
      <c r="DC713" s="78"/>
      <c r="DD713" s="78"/>
      <c r="DE713" s="78"/>
      <c r="DF713" s="78"/>
      <c r="DG713" s="78"/>
      <c r="DH713" s="79"/>
      <c r="DI713" s="65" t="s">
        <v>402</v>
      </c>
      <c r="DJ713" s="68">
        <v>3.4798343598844701E-3</v>
      </c>
      <c r="DK713" s="78">
        <v>521.61</v>
      </c>
      <c r="DL713" s="78">
        <v>553.51</v>
      </c>
      <c r="DM713" s="78">
        <v>553.51</v>
      </c>
      <c r="DN713" s="78">
        <v>387.14</v>
      </c>
      <c r="DO713" s="78"/>
      <c r="DP713" s="79">
        <v>428.01</v>
      </c>
      <c r="DQ713" s="65" t="s">
        <v>403</v>
      </c>
      <c r="DR713" s="78">
        <v>538.45000000000005</v>
      </c>
      <c r="DS713" s="78">
        <v>563.03</v>
      </c>
      <c r="DT713" s="78">
        <v>638.08000000000004</v>
      </c>
      <c r="DU713" s="78">
        <v>286.08</v>
      </c>
      <c r="DV713" s="78"/>
      <c r="DW713" s="79"/>
      <c r="DX713" s="65" t="s">
        <v>404</v>
      </c>
      <c r="DY713" s="78">
        <v>565.53</v>
      </c>
      <c r="DZ713" s="78">
        <v>578.34</v>
      </c>
      <c r="EA713" s="78">
        <v>577.28</v>
      </c>
      <c r="EB713" s="78">
        <v>423.21</v>
      </c>
      <c r="EC713" s="78"/>
      <c r="ED713" s="79">
        <v>420.76</v>
      </c>
      <c r="EE713" s="65" t="s">
        <v>405</v>
      </c>
      <c r="EF713" s="68">
        <v>0.28962001853568098</v>
      </c>
      <c r="EG713" s="78">
        <v>544.66999999999996</v>
      </c>
      <c r="EH713" s="78">
        <v>574.72</v>
      </c>
      <c r="EI713" s="78">
        <v>486.05</v>
      </c>
      <c r="EJ713" s="78"/>
      <c r="EK713" s="78">
        <v>348.53</v>
      </c>
      <c r="EL713" s="79">
        <v>310.27999999999997</v>
      </c>
      <c r="EM713" s="65" t="s">
        <v>406</v>
      </c>
      <c r="EN713" s="78">
        <v>539.51</v>
      </c>
      <c r="EO713" s="78">
        <v>550.19000000000005</v>
      </c>
      <c r="EP713" s="78">
        <v>501.38</v>
      </c>
      <c r="EQ713" s="78"/>
      <c r="ER713" s="78"/>
      <c r="ES713" s="79">
        <v>423.71</v>
      </c>
      <c r="ET713" s="65" t="s">
        <v>407</v>
      </c>
      <c r="EU713" s="68">
        <v>1.41083521444695</v>
      </c>
      <c r="EV713" s="78">
        <v>548.29</v>
      </c>
      <c r="EW713" s="78">
        <v>573.86</v>
      </c>
      <c r="EX713" s="78">
        <v>573.86</v>
      </c>
      <c r="EY713" s="78"/>
      <c r="EZ713" s="78"/>
      <c r="FA713" s="79">
        <v>314.93</v>
      </c>
      <c r="FB713" s="65" t="s">
        <v>408</v>
      </c>
      <c r="FC713" s="78">
        <v>595.52</v>
      </c>
      <c r="FD713" s="78">
        <v>545.91</v>
      </c>
      <c r="FE713" s="78">
        <v>513.16999999999996</v>
      </c>
      <c r="FF713" s="78">
        <v>493.98</v>
      </c>
      <c r="FG713" s="78"/>
      <c r="FH713" s="79"/>
      <c r="FI713" s="65" t="s">
        <v>409</v>
      </c>
      <c r="FJ713" s="78">
        <v>528</v>
      </c>
      <c r="FK713" s="78">
        <v>522.79999999999995</v>
      </c>
      <c r="FL713" s="78">
        <v>425.63</v>
      </c>
      <c r="FM713" s="78">
        <v>364.94</v>
      </c>
      <c r="FN713" s="78"/>
      <c r="FO713" s="79">
        <v>478.54</v>
      </c>
      <c r="FP713" s="65" t="s">
        <v>410</v>
      </c>
      <c r="FQ713" s="68">
        <v>0.247813049835204</v>
      </c>
      <c r="FR713" s="78">
        <v>529.79999999999995</v>
      </c>
      <c r="FS713" s="78">
        <v>565.70000000000005</v>
      </c>
      <c r="FT713" s="78">
        <v>507.2</v>
      </c>
      <c r="FU713" s="78">
        <v>428.47</v>
      </c>
      <c r="FV713" s="78">
        <v>354.12</v>
      </c>
      <c r="FW713" s="79">
        <v>324.08</v>
      </c>
      <c r="FX713" s="65" t="s">
        <v>411</v>
      </c>
      <c r="FY713" s="78">
        <v>547.63</v>
      </c>
      <c r="FZ713" s="78">
        <v>594.27</v>
      </c>
      <c r="GA713" s="78">
        <v>554.79</v>
      </c>
      <c r="GB713" s="78">
        <v>516.4</v>
      </c>
      <c r="GC713" s="78"/>
      <c r="GD713" s="79">
        <v>517.25</v>
      </c>
      <c r="GE713" s="65" t="s">
        <v>412</v>
      </c>
      <c r="GF713" s="68">
        <v>0.23494584498273099</v>
      </c>
      <c r="GG713" s="78">
        <v>508.2</v>
      </c>
      <c r="GH713" s="78">
        <v>555.05999999999995</v>
      </c>
      <c r="GI713" s="78">
        <v>437.07</v>
      </c>
      <c r="GJ713" s="78">
        <v>465.18</v>
      </c>
      <c r="GK713" s="78"/>
      <c r="GL713" s="79">
        <v>362.29</v>
      </c>
      <c r="GM713" s="65" t="s">
        <v>413</v>
      </c>
      <c r="GN713" s="68">
        <v>0.105416288924965</v>
      </c>
      <c r="GO713" s="78">
        <v>495.03</v>
      </c>
      <c r="GP713" s="78">
        <v>542.79</v>
      </c>
      <c r="GQ713" s="78">
        <v>486.52</v>
      </c>
      <c r="GR713" s="78">
        <v>443.91</v>
      </c>
      <c r="GS713" s="78"/>
      <c r="GT713" s="79"/>
      <c r="GU713" s="65" t="s">
        <v>414</v>
      </c>
      <c r="GV713" s="68">
        <v>1</v>
      </c>
      <c r="GW713" s="78">
        <v>515.66</v>
      </c>
      <c r="GX713" s="78">
        <v>529.33000000000004</v>
      </c>
      <c r="GY713" s="78">
        <v>498.77</v>
      </c>
      <c r="GZ713" s="78">
        <v>428</v>
      </c>
      <c r="HA713" s="78"/>
      <c r="HB713" s="79">
        <v>503.87</v>
      </c>
      <c r="HC713" s="65" t="s">
        <v>415</v>
      </c>
      <c r="HD713" s="68">
        <v>1</v>
      </c>
      <c r="HE713" s="78">
        <v>552.73</v>
      </c>
      <c r="HF713" s="78">
        <v>583.26</v>
      </c>
      <c r="HG713" s="78">
        <v>630</v>
      </c>
      <c r="HH713" s="78">
        <v>370</v>
      </c>
      <c r="HI713" s="78">
        <v>363.36</v>
      </c>
      <c r="HJ713" s="79">
        <v>421.85</v>
      </c>
      <c r="HK713" s="85" t="s">
        <v>416</v>
      </c>
      <c r="HL713" s="68">
        <v>1.19868145040455</v>
      </c>
      <c r="HM713" s="78">
        <v>504.12</v>
      </c>
      <c r="HN713" s="78">
        <v>528.71</v>
      </c>
      <c r="HO713" s="78">
        <v>480.5</v>
      </c>
      <c r="HP713" s="78"/>
      <c r="HQ713" s="78"/>
      <c r="HR713" s="79"/>
    </row>
    <row r="714" spans="1:226" x14ac:dyDescent="0.25">
      <c r="A714" s="81">
        <v>40378</v>
      </c>
      <c r="B714" s="82" t="s">
        <v>387</v>
      </c>
      <c r="C714" s="83">
        <v>524.53925031608333</v>
      </c>
      <c r="D714" s="83">
        <v>550.45320019068288</v>
      </c>
      <c r="E714" s="83">
        <v>522.40575090401478</v>
      </c>
      <c r="F714" s="83">
        <v>420.51195190147058</v>
      </c>
      <c r="G714" s="83">
        <v>343.97390625000003</v>
      </c>
      <c r="H714" s="84">
        <v>377.14173998493669</v>
      </c>
      <c r="I714" s="82" t="s">
        <v>388</v>
      </c>
      <c r="J714" s="83">
        <v>532.75068056187501</v>
      </c>
      <c r="K714" s="83">
        <v>553.1436006400703</v>
      </c>
      <c r="L714" s="83">
        <v>523.07017863285478</v>
      </c>
      <c r="M714" s="83">
        <v>420.00448039680657</v>
      </c>
      <c r="N714" s="83"/>
      <c r="O714" s="84">
        <v>442.78694635464308</v>
      </c>
      <c r="P714" s="65" t="s">
        <v>389</v>
      </c>
      <c r="Q714" s="78">
        <v>516.58000000000004</v>
      </c>
      <c r="R714" s="78">
        <v>538.82000000000005</v>
      </c>
      <c r="S714" s="78">
        <v>507.05</v>
      </c>
      <c r="T714" s="78">
        <v>400</v>
      </c>
      <c r="U714" s="78"/>
      <c r="V714" s="79"/>
      <c r="W714" s="65" t="s">
        <v>390</v>
      </c>
      <c r="X714" s="78">
        <v>583.95000000000005</v>
      </c>
      <c r="Y714" s="78">
        <v>601.32000000000005</v>
      </c>
      <c r="Z714" s="78">
        <v>500.52</v>
      </c>
      <c r="AA714" s="78">
        <v>409.08</v>
      </c>
      <c r="AB714" s="78"/>
      <c r="AC714" s="79">
        <v>445.45</v>
      </c>
      <c r="AD714" s="65" t="s">
        <v>391</v>
      </c>
      <c r="AE714" s="68">
        <v>0.51129972389814904</v>
      </c>
      <c r="AF714" s="78">
        <v>492.38</v>
      </c>
      <c r="AG714" s="78">
        <v>501.07</v>
      </c>
      <c r="AH714" s="78">
        <v>501.59</v>
      </c>
      <c r="AI714" s="78"/>
      <c r="AJ714" s="78">
        <v>380.92</v>
      </c>
      <c r="AK714" s="79">
        <v>331.63</v>
      </c>
      <c r="AL714" s="69" t="s">
        <v>392</v>
      </c>
      <c r="AM714" s="70">
        <v>1</v>
      </c>
      <c r="AN714" s="78">
        <v>575.61</v>
      </c>
      <c r="AO714" s="78">
        <v>585.29</v>
      </c>
      <c r="AP714" s="78">
        <v>581.98</v>
      </c>
      <c r="AQ714" s="78">
        <v>517.79999999999995</v>
      </c>
      <c r="AR714" s="78"/>
      <c r="AS714" s="79"/>
      <c r="AT714" s="65" t="s">
        <v>393</v>
      </c>
      <c r="AU714" s="68">
        <v>3.9325179912698099E-2</v>
      </c>
      <c r="AV714" s="78">
        <v>558.97</v>
      </c>
      <c r="AW714" s="78">
        <v>599.22</v>
      </c>
      <c r="AX714" s="78">
        <v>504.94</v>
      </c>
      <c r="AY714" s="78">
        <v>338.43</v>
      </c>
      <c r="AZ714" s="78"/>
      <c r="BA714" s="79">
        <v>391.58</v>
      </c>
      <c r="BB714" s="65" t="s">
        <v>394</v>
      </c>
      <c r="BC714" s="78">
        <v>506.84</v>
      </c>
      <c r="BD714" s="78">
        <v>527.91999999999996</v>
      </c>
      <c r="BE714" s="78">
        <v>520.45000000000005</v>
      </c>
      <c r="BF714" s="78"/>
      <c r="BG714" s="78"/>
      <c r="BH714" s="79">
        <v>426.82</v>
      </c>
      <c r="BI714" s="65" t="s">
        <v>395</v>
      </c>
      <c r="BJ714" s="68">
        <v>0.134175958351783</v>
      </c>
      <c r="BK714" s="78">
        <v>573.47</v>
      </c>
      <c r="BL714" s="78">
        <v>571.46</v>
      </c>
      <c r="BM714" s="78">
        <v>583.66999999999996</v>
      </c>
      <c r="BN714" s="78">
        <v>400.52</v>
      </c>
      <c r="BO714" s="78"/>
      <c r="BP714" s="79"/>
      <c r="BQ714" s="65" t="s">
        <v>396</v>
      </c>
      <c r="BR714" s="68">
        <v>6.3911648537062396E-2</v>
      </c>
      <c r="BS714" s="78">
        <v>492.01</v>
      </c>
      <c r="BT714" s="78">
        <v>517.07000000000005</v>
      </c>
      <c r="BU714" s="78">
        <v>504.2</v>
      </c>
      <c r="BV714" s="78"/>
      <c r="BW714" s="78"/>
      <c r="BX714" s="79">
        <v>457.35</v>
      </c>
      <c r="BY714" s="65" t="s">
        <v>397</v>
      </c>
      <c r="BZ714" s="78">
        <v>546.74</v>
      </c>
      <c r="CA714" s="78">
        <v>567.29</v>
      </c>
      <c r="CB714" s="78">
        <v>508.38</v>
      </c>
      <c r="CC714" s="78">
        <v>418.21</v>
      </c>
      <c r="CD714" s="78"/>
      <c r="CE714" s="79">
        <v>490.42</v>
      </c>
      <c r="CF714" s="65" t="s">
        <v>398</v>
      </c>
      <c r="CG714" s="78">
        <v>564.74</v>
      </c>
      <c r="CH714" s="78">
        <v>606.23</v>
      </c>
      <c r="CI714" s="78">
        <v>552.15</v>
      </c>
      <c r="CJ714" s="78"/>
      <c r="CK714" s="78"/>
      <c r="CL714" s="79"/>
      <c r="CM714" s="65" t="s">
        <v>399</v>
      </c>
      <c r="CN714" s="78">
        <v>504.84</v>
      </c>
      <c r="CO714" s="78">
        <v>522.42999999999995</v>
      </c>
      <c r="CP714" s="78">
        <v>528.02</v>
      </c>
      <c r="CQ714" s="78">
        <v>402.41</v>
      </c>
      <c r="CR714" s="78"/>
      <c r="CS714" s="79">
        <v>571.45000000000005</v>
      </c>
      <c r="CT714" s="65" t="s">
        <v>400</v>
      </c>
      <c r="CU714" s="78">
        <v>541.70000000000005</v>
      </c>
      <c r="CV714" s="78">
        <v>629.22</v>
      </c>
      <c r="CW714" s="78">
        <v>486.97</v>
      </c>
      <c r="CX714" s="78">
        <v>446.83</v>
      </c>
      <c r="CY714" s="78"/>
      <c r="CZ714" s="79"/>
      <c r="DA714" s="82"/>
      <c r="DB714" s="68"/>
      <c r="DC714" s="78"/>
      <c r="DD714" s="78"/>
      <c r="DE714" s="78"/>
      <c r="DF714" s="78"/>
      <c r="DG714" s="78"/>
      <c r="DH714" s="79"/>
      <c r="DI714" s="65" t="s">
        <v>402</v>
      </c>
      <c r="DJ714" s="68">
        <v>3.45805380731724E-3</v>
      </c>
      <c r="DK714" s="78">
        <v>523.59</v>
      </c>
      <c r="DL714" s="78">
        <v>557.28</v>
      </c>
      <c r="DM714" s="78">
        <v>557.28</v>
      </c>
      <c r="DN714" s="78">
        <v>387.53</v>
      </c>
      <c r="DO714" s="78"/>
      <c r="DP714" s="79">
        <v>424.74</v>
      </c>
      <c r="DQ714" s="65" t="s">
        <v>403</v>
      </c>
      <c r="DR714" s="78">
        <v>538.45000000000005</v>
      </c>
      <c r="DS714" s="78">
        <v>563.03</v>
      </c>
      <c r="DT714" s="78">
        <v>638.08000000000004</v>
      </c>
      <c r="DU714" s="78">
        <v>286.08</v>
      </c>
      <c r="DV714" s="78"/>
      <c r="DW714" s="79"/>
      <c r="DX714" s="65" t="s">
        <v>404</v>
      </c>
      <c r="DY714" s="78">
        <v>573.97</v>
      </c>
      <c r="DZ714" s="78">
        <v>583.13</v>
      </c>
      <c r="EA714" s="78">
        <v>571.79999999999995</v>
      </c>
      <c r="EB714" s="78">
        <v>419.82</v>
      </c>
      <c r="EC714" s="78"/>
      <c r="ED714" s="79">
        <v>421.08</v>
      </c>
      <c r="EE714" s="65" t="s">
        <v>405</v>
      </c>
      <c r="EF714" s="68">
        <v>0.28962001853568098</v>
      </c>
      <c r="EG714" s="78">
        <v>551.37</v>
      </c>
      <c r="EH714" s="78">
        <v>585.15</v>
      </c>
      <c r="EI714" s="78">
        <v>482.22</v>
      </c>
      <c r="EJ714" s="78"/>
      <c r="EK714" s="78">
        <v>342.87</v>
      </c>
      <c r="EL714" s="79">
        <v>311.29000000000002</v>
      </c>
      <c r="EM714" s="65" t="s">
        <v>406</v>
      </c>
      <c r="EN714" s="78">
        <v>539.51</v>
      </c>
      <c r="EO714" s="78">
        <v>550.19000000000005</v>
      </c>
      <c r="EP714" s="78">
        <v>516.09</v>
      </c>
      <c r="EQ714" s="78"/>
      <c r="ER714" s="78"/>
      <c r="ES714" s="79">
        <v>423.71</v>
      </c>
      <c r="ET714" s="65" t="s">
        <v>407</v>
      </c>
      <c r="EU714" s="68">
        <v>1.41083521444695</v>
      </c>
      <c r="EV714" s="78">
        <v>548.29</v>
      </c>
      <c r="EW714" s="78">
        <v>573.86</v>
      </c>
      <c r="EX714" s="78">
        <v>573.86</v>
      </c>
      <c r="EY714" s="78"/>
      <c r="EZ714" s="78"/>
      <c r="FA714" s="79">
        <v>314.93</v>
      </c>
      <c r="FB714" s="65" t="s">
        <v>408</v>
      </c>
      <c r="FC714" s="78">
        <v>595.52</v>
      </c>
      <c r="FD714" s="78">
        <v>545.91</v>
      </c>
      <c r="FE714" s="78">
        <v>513.16999999999996</v>
      </c>
      <c r="FF714" s="78">
        <v>493.98</v>
      </c>
      <c r="FG714" s="78"/>
      <c r="FH714" s="79"/>
      <c r="FI714" s="65" t="s">
        <v>409</v>
      </c>
      <c r="FJ714" s="78">
        <v>529.67999999999995</v>
      </c>
      <c r="FK714" s="78">
        <v>527.85</v>
      </c>
      <c r="FL714" s="78">
        <v>428.15</v>
      </c>
      <c r="FM714" s="78">
        <v>362.94</v>
      </c>
      <c r="FN714" s="78"/>
      <c r="FO714" s="79">
        <v>484.42</v>
      </c>
      <c r="FP714" s="65" t="s">
        <v>410</v>
      </c>
      <c r="FQ714" s="68">
        <v>0.2421776615325</v>
      </c>
      <c r="FR714" s="78">
        <v>522.12</v>
      </c>
      <c r="FS714" s="78">
        <v>559.17999999999995</v>
      </c>
      <c r="FT714" s="78">
        <v>496.46</v>
      </c>
      <c r="FU714" s="78">
        <v>391.12</v>
      </c>
      <c r="FV714" s="78">
        <v>343.65</v>
      </c>
      <c r="FW714" s="79">
        <v>318.3</v>
      </c>
      <c r="FX714" s="65" t="s">
        <v>411</v>
      </c>
      <c r="FY714" s="78">
        <v>547.63</v>
      </c>
      <c r="FZ714" s="78">
        <v>595.09</v>
      </c>
      <c r="GA714" s="78">
        <v>555.67999999999995</v>
      </c>
      <c r="GB714" s="78">
        <v>516.4</v>
      </c>
      <c r="GC714" s="78"/>
      <c r="GD714" s="79">
        <v>517.25</v>
      </c>
      <c r="GE714" s="65" t="s">
        <v>412</v>
      </c>
      <c r="GF714" s="68">
        <v>0.234027615258601</v>
      </c>
      <c r="GG714" s="78">
        <v>518.86</v>
      </c>
      <c r="GH714" s="78">
        <v>552.89</v>
      </c>
      <c r="GI714" s="78">
        <v>435.36</v>
      </c>
      <c r="GJ714" s="78">
        <v>463.36</v>
      </c>
      <c r="GK714" s="78"/>
      <c r="GL714" s="79">
        <v>356.89</v>
      </c>
      <c r="GM714" s="65" t="s">
        <v>413</v>
      </c>
      <c r="GN714" s="68">
        <v>0.104918583179453</v>
      </c>
      <c r="GO714" s="78">
        <v>480.11</v>
      </c>
      <c r="GP714" s="78">
        <v>536.03</v>
      </c>
      <c r="GQ714" s="78">
        <v>491.52</v>
      </c>
      <c r="GR714" s="78">
        <v>430.38</v>
      </c>
      <c r="GS714" s="78"/>
      <c r="GT714" s="79"/>
      <c r="GU714" s="65" t="s">
        <v>414</v>
      </c>
      <c r="GV714" s="68">
        <v>1</v>
      </c>
      <c r="GW714" s="78">
        <v>515.66</v>
      </c>
      <c r="GX714" s="78">
        <v>529.33000000000004</v>
      </c>
      <c r="GY714" s="78">
        <v>498.77</v>
      </c>
      <c r="GZ714" s="78">
        <v>428</v>
      </c>
      <c r="HA714" s="78"/>
      <c r="HB714" s="79">
        <v>503.87</v>
      </c>
      <c r="HC714" s="65" t="s">
        <v>415</v>
      </c>
      <c r="HD714" s="68">
        <v>1</v>
      </c>
      <c r="HE714" s="78">
        <v>553.57000000000005</v>
      </c>
      <c r="HF714" s="78">
        <v>580.74</v>
      </c>
      <c r="HG714" s="78">
        <v>630</v>
      </c>
      <c r="HH714" s="78">
        <v>370</v>
      </c>
      <c r="HI714" s="78">
        <v>363.36</v>
      </c>
      <c r="HJ714" s="79">
        <v>421.85</v>
      </c>
      <c r="HK714" s="85" t="s">
        <v>416</v>
      </c>
      <c r="HL714" s="68">
        <v>1.17882824472474</v>
      </c>
      <c r="HM714" s="78">
        <v>498.13</v>
      </c>
      <c r="HN714" s="78">
        <v>522.11</v>
      </c>
      <c r="HO714" s="78">
        <v>465.41</v>
      </c>
      <c r="HP714" s="78"/>
      <c r="HQ714" s="78"/>
      <c r="HR714" s="79"/>
    </row>
    <row r="715" spans="1:226" x14ac:dyDescent="0.25">
      <c r="A715" s="81">
        <v>40371</v>
      </c>
      <c r="B715" s="82" t="s">
        <v>387</v>
      </c>
      <c r="C715" s="83">
        <v>530.88511245030554</v>
      </c>
      <c r="D715" s="83">
        <v>555.01438410820583</v>
      </c>
      <c r="E715" s="83">
        <v>521.49877900278977</v>
      </c>
      <c r="F715" s="83">
        <v>416.63002209485944</v>
      </c>
      <c r="G715" s="83">
        <v>345.2405121527778</v>
      </c>
      <c r="H715" s="84">
        <v>379.98096933079904</v>
      </c>
      <c r="I715" s="82" t="s">
        <v>388</v>
      </c>
      <c r="J715" s="83">
        <v>536.1701910831614</v>
      </c>
      <c r="K715" s="83">
        <v>555.10575050084924</v>
      </c>
      <c r="L715" s="83">
        <v>521.54797919619091</v>
      </c>
      <c r="M715" s="83">
        <v>413.37480978167315</v>
      </c>
      <c r="N715" s="83"/>
      <c r="O715" s="84">
        <v>445.74472806442532</v>
      </c>
      <c r="P715" s="65" t="s">
        <v>389</v>
      </c>
      <c r="Q715" s="78">
        <v>504.91</v>
      </c>
      <c r="R715" s="78">
        <v>532.99</v>
      </c>
      <c r="S715" s="78">
        <v>512.89</v>
      </c>
      <c r="T715" s="78">
        <v>386</v>
      </c>
      <c r="U715" s="78"/>
      <c r="V715" s="79"/>
      <c r="W715" s="65" t="s">
        <v>390</v>
      </c>
      <c r="X715" s="78">
        <v>583.95000000000005</v>
      </c>
      <c r="Y715" s="78">
        <v>601.32000000000005</v>
      </c>
      <c r="Z715" s="78">
        <v>500.52</v>
      </c>
      <c r="AA715" s="78">
        <v>389.55</v>
      </c>
      <c r="AB715" s="78"/>
      <c r="AC715" s="79">
        <v>445.45</v>
      </c>
      <c r="AD715" s="65" t="s">
        <v>391</v>
      </c>
      <c r="AE715" s="68">
        <v>0.51129972389814904</v>
      </c>
      <c r="AF715" s="78">
        <v>507.72</v>
      </c>
      <c r="AG715" s="78">
        <v>518.46</v>
      </c>
      <c r="AH715" s="78">
        <v>514.37</v>
      </c>
      <c r="AI715" s="78"/>
      <c r="AJ715" s="78">
        <v>380.92</v>
      </c>
      <c r="AK715" s="79">
        <v>331.63</v>
      </c>
      <c r="AL715" s="69" t="s">
        <v>392</v>
      </c>
      <c r="AM715" s="70">
        <v>1</v>
      </c>
      <c r="AN715" s="78">
        <v>578.26</v>
      </c>
      <c r="AO715" s="78">
        <v>588.88</v>
      </c>
      <c r="AP715" s="78">
        <v>581.69000000000005</v>
      </c>
      <c r="AQ715" s="78">
        <v>517.79999999999995</v>
      </c>
      <c r="AR715" s="78"/>
      <c r="AS715" s="79"/>
      <c r="AT715" s="65" t="s">
        <v>393</v>
      </c>
      <c r="AU715" s="68">
        <v>3.9486673247778901E-2</v>
      </c>
      <c r="AV715" s="78">
        <v>565.45000000000005</v>
      </c>
      <c r="AW715" s="78">
        <v>605.66</v>
      </c>
      <c r="AX715" s="78">
        <v>520.63</v>
      </c>
      <c r="AY715" s="78">
        <v>337.33</v>
      </c>
      <c r="AZ715" s="78"/>
      <c r="BA715" s="79">
        <v>392.1</v>
      </c>
      <c r="BB715" s="65" t="s">
        <v>394</v>
      </c>
      <c r="BC715" s="78">
        <v>510.21</v>
      </c>
      <c r="BD715" s="78">
        <v>532.96</v>
      </c>
      <c r="BE715" s="78">
        <v>512.04999999999995</v>
      </c>
      <c r="BF715" s="78"/>
      <c r="BG715" s="78"/>
      <c r="BH715" s="79">
        <v>427.83</v>
      </c>
      <c r="BI715" s="65" t="s">
        <v>395</v>
      </c>
      <c r="BJ715" s="68">
        <v>0.134134563794399</v>
      </c>
      <c r="BK715" s="78">
        <v>579.73</v>
      </c>
      <c r="BL715" s="78">
        <v>577.72</v>
      </c>
      <c r="BM715" s="78">
        <v>589.91999999999996</v>
      </c>
      <c r="BN715" s="78">
        <v>389.66</v>
      </c>
      <c r="BO715" s="78"/>
      <c r="BP715" s="79"/>
      <c r="BQ715" s="65" t="s">
        <v>396</v>
      </c>
      <c r="BR715" s="68">
        <v>6.3911648537062396E-2</v>
      </c>
      <c r="BS715" s="78">
        <v>492.01</v>
      </c>
      <c r="BT715" s="78">
        <v>516.96</v>
      </c>
      <c r="BU715" s="78">
        <v>504.73</v>
      </c>
      <c r="BV715" s="78"/>
      <c r="BW715" s="78"/>
      <c r="BX715" s="79">
        <v>457.35</v>
      </c>
      <c r="BY715" s="65" t="s">
        <v>397</v>
      </c>
      <c r="BZ715" s="78">
        <v>547.98</v>
      </c>
      <c r="CA715" s="78">
        <v>568.04999999999995</v>
      </c>
      <c r="CB715" s="78">
        <v>512.1</v>
      </c>
      <c r="CC715" s="78">
        <v>414</v>
      </c>
      <c r="CD715" s="78"/>
      <c r="CE715" s="79">
        <v>490.09</v>
      </c>
      <c r="CF715" s="65" t="s">
        <v>398</v>
      </c>
      <c r="CG715" s="78">
        <v>573.62</v>
      </c>
      <c r="CH715" s="78">
        <v>616.21</v>
      </c>
      <c r="CI715" s="78">
        <v>564.87</v>
      </c>
      <c r="CJ715" s="78"/>
      <c r="CK715" s="78"/>
      <c r="CL715" s="79"/>
      <c r="CM715" s="65" t="s">
        <v>399</v>
      </c>
      <c r="CN715" s="78">
        <v>508.1</v>
      </c>
      <c r="CO715" s="78">
        <v>521.17999999999995</v>
      </c>
      <c r="CP715" s="78">
        <v>528.35</v>
      </c>
      <c r="CQ715" s="78">
        <v>396.45</v>
      </c>
      <c r="CR715" s="78"/>
      <c r="CS715" s="79">
        <v>568.78</v>
      </c>
      <c r="CT715" s="65" t="s">
        <v>400</v>
      </c>
      <c r="CU715" s="78">
        <v>547.65</v>
      </c>
      <c r="CV715" s="78">
        <v>644.65</v>
      </c>
      <c r="CW715" s="78">
        <v>495.23</v>
      </c>
      <c r="CX715" s="78">
        <v>434.11</v>
      </c>
      <c r="CY715" s="78"/>
      <c r="CZ715" s="79"/>
      <c r="DA715" s="82"/>
      <c r="DB715" s="68"/>
      <c r="DC715" s="78"/>
      <c r="DD715" s="78"/>
      <c r="DE715" s="78"/>
      <c r="DF715" s="78"/>
      <c r="DG715" s="78"/>
      <c r="DH715" s="79"/>
      <c r="DI715" s="65" t="s">
        <v>402</v>
      </c>
      <c r="DJ715" s="68">
        <v>3.5853859667993298E-3</v>
      </c>
      <c r="DK715" s="78">
        <v>542.52</v>
      </c>
      <c r="DL715" s="78">
        <v>577.74</v>
      </c>
      <c r="DM715" s="78">
        <v>577.74</v>
      </c>
      <c r="DN715" s="78">
        <v>391.68</v>
      </c>
      <c r="DO715" s="78"/>
      <c r="DP715" s="79">
        <v>440.1</v>
      </c>
      <c r="DQ715" s="65" t="s">
        <v>403</v>
      </c>
      <c r="DR715" s="78">
        <v>538.45000000000005</v>
      </c>
      <c r="DS715" s="78">
        <v>563.03</v>
      </c>
      <c r="DT715" s="78">
        <v>636.82000000000005</v>
      </c>
      <c r="DU715" s="78">
        <v>279.56</v>
      </c>
      <c r="DV715" s="78"/>
      <c r="DW715" s="79"/>
      <c r="DX715" s="65" t="s">
        <v>404</v>
      </c>
      <c r="DY715" s="78">
        <v>579.64</v>
      </c>
      <c r="DZ715" s="78">
        <v>587.07000000000005</v>
      </c>
      <c r="EA715" s="78">
        <v>578.41</v>
      </c>
      <c r="EB715" s="78">
        <v>415.03</v>
      </c>
      <c r="EC715" s="78"/>
      <c r="ED715" s="79">
        <v>424.8</v>
      </c>
      <c r="EE715" s="65" t="s">
        <v>405</v>
      </c>
      <c r="EF715" s="68">
        <v>0.28962001853568098</v>
      </c>
      <c r="EG715" s="78">
        <v>558.52</v>
      </c>
      <c r="EH715" s="78">
        <v>596.94000000000005</v>
      </c>
      <c r="EI715" s="78">
        <v>463.17</v>
      </c>
      <c r="EJ715" s="78"/>
      <c r="EK715" s="78">
        <v>337.16</v>
      </c>
      <c r="EL715" s="79">
        <v>303.24</v>
      </c>
      <c r="EM715" s="65" t="s">
        <v>406</v>
      </c>
      <c r="EN715" s="78">
        <v>539.51</v>
      </c>
      <c r="EO715" s="78">
        <v>533.75</v>
      </c>
      <c r="EP715" s="78">
        <v>501.68</v>
      </c>
      <c r="EQ715" s="78"/>
      <c r="ER715" s="78"/>
      <c r="ES715" s="79">
        <v>435.49</v>
      </c>
      <c r="ET715" s="65" t="s">
        <v>407</v>
      </c>
      <c r="EU715" s="68">
        <v>1.4110342881332001</v>
      </c>
      <c r="EV715" s="78">
        <v>548.37</v>
      </c>
      <c r="EW715" s="78">
        <v>573.94000000000005</v>
      </c>
      <c r="EX715" s="78">
        <v>573.94000000000005</v>
      </c>
      <c r="EY715" s="78"/>
      <c r="EZ715" s="78"/>
      <c r="FA715" s="79">
        <v>314.97000000000003</v>
      </c>
      <c r="FB715" s="65" t="s">
        <v>408</v>
      </c>
      <c r="FC715" s="78">
        <v>595.52</v>
      </c>
      <c r="FD715" s="78">
        <v>545.91</v>
      </c>
      <c r="FE715" s="78">
        <v>513.16999999999996</v>
      </c>
      <c r="FF715" s="78">
        <v>493.98</v>
      </c>
      <c r="FG715" s="78"/>
      <c r="FH715" s="79"/>
      <c r="FI715" s="65" t="s">
        <v>409</v>
      </c>
      <c r="FJ715" s="78">
        <v>531.36</v>
      </c>
      <c r="FK715" s="78">
        <v>527.85</v>
      </c>
      <c r="FL715" s="78">
        <v>423.95</v>
      </c>
      <c r="FM715" s="78">
        <v>351.94</v>
      </c>
      <c r="FN715" s="78"/>
      <c r="FO715" s="79">
        <v>490.3</v>
      </c>
      <c r="FP715" s="65" t="s">
        <v>410</v>
      </c>
      <c r="FQ715" s="68">
        <v>0.24527839097375501</v>
      </c>
      <c r="FR715" s="78">
        <v>536.24</v>
      </c>
      <c r="FS715" s="78">
        <v>573.17999999999995</v>
      </c>
      <c r="FT715" s="78">
        <v>506.23</v>
      </c>
      <c r="FU715" s="78">
        <v>409.37</v>
      </c>
      <c r="FV715" s="78">
        <v>345.11</v>
      </c>
      <c r="FW715" s="79">
        <v>323.38</v>
      </c>
      <c r="FX715" s="65" t="s">
        <v>411</v>
      </c>
      <c r="FY715" s="78">
        <v>559.20000000000005</v>
      </c>
      <c r="FZ715" s="78">
        <v>600.04999999999995</v>
      </c>
      <c r="GA715" s="78">
        <v>560.99</v>
      </c>
      <c r="GB715" s="78">
        <v>516.4</v>
      </c>
      <c r="GC715" s="78"/>
      <c r="GD715" s="79">
        <v>517.25</v>
      </c>
      <c r="GE715" s="65" t="s">
        <v>412</v>
      </c>
      <c r="GF715" s="68">
        <v>0.23551577955722999</v>
      </c>
      <c r="GG715" s="78">
        <v>525.92999999999995</v>
      </c>
      <c r="GH715" s="78">
        <v>556.41</v>
      </c>
      <c r="GI715" s="78">
        <v>438.13</v>
      </c>
      <c r="GJ715" s="78">
        <v>466.31</v>
      </c>
      <c r="GK715" s="78"/>
      <c r="GL715" s="79">
        <v>355.63</v>
      </c>
      <c r="GM715" s="65" t="s">
        <v>413</v>
      </c>
      <c r="GN715" s="68">
        <v>0.10575296108291</v>
      </c>
      <c r="GO715" s="78">
        <v>492.39</v>
      </c>
      <c r="GP715" s="78">
        <v>552.98</v>
      </c>
      <c r="GQ715" s="78">
        <v>497.38</v>
      </c>
      <c r="GR715" s="78">
        <v>445.12</v>
      </c>
      <c r="GS715" s="78"/>
      <c r="GT715" s="79"/>
      <c r="GU715" s="65" t="s">
        <v>414</v>
      </c>
      <c r="GV715" s="68">
        <v>1</v>
      </c>
      <c r="GW715" s="78">
        <v>530.66</v>
      </c>
      <c r="GX715" s="78">
        <v>560.16999999999996</v>
      </c>
      <c r="GY715" s="78">
        <v>529.6</v>
      </c>
      <c r="GZ715" s="78">
        <v>428</v>
      </c>
      <c r="HA715" s="78"/>
      <c r="HB715" s="79">
        <v>503.87</v>
      </c>
      <c r="HC715" s="65" t="s">
        <v>415</v>
      </c>
      <c r="HD715" s="68">
        <v>1</v>
      </c>
      <c r="HE715" s="78">
        <v>556.92999999999995</v>
      </c>
      <c r="HF715" s="78">
        <v>584.1</v>
      </c>
      <c r="HG715" s="78">
        <v>630</v>
      </c>
      <c r="HH715" s="78">
        <v>370</v>
      </c>
      <c r="HI715" s="78">
        <v>363.36</v>
      </c>
      <c r="HJ715" s="79">
        <v>413.45</v>
      </c>
      <c r="HK715" s="85" t="s">
        <v>416</v>
      </c>
      <c r="HL715" s="68">
        <v>1.19574315437044</v>
      </c>
      <c r="HM715" s="78">
        <v>510.81</v>
      </c>
      <c r="HN715" s="78">
        <v>535.12</v>
      </c>
      <c r="HO715" s="78">
        <v>471.85</v>
      </c>
      <c r="HP715" s="78"/>
      <c r="HQ715" s="78"/>
      <c r="HR715" s="79"/>
    </row>
    <row r="716" spans="1:226" x14ac:dyDescent="0.25">
      <c r="A716" s="81">
        <v>40364</v>
      </c>
      <c r="B716" s="82" t="s">
        <v>387</v>
      </c>
      <c r="C716" s="83">
        <v>535.21117162346286</v>
      </c>
      <c r="D716" s="83">
        <v>562.62257636368736</v>
      </c>
      <c r="E716" s="83">
        <v>529.24357543259771</v>
      </c>
      <c r="F716" s="83">
        <v>411.33527085098564</v>
      </c>
      <c r="G716" s="83">
        <v>341.41478298611116</v>
      </c>
      <c r="H716" s="84">
        <v>378.45313980308651</v>
      </c>
      <c r="I716" s="82" t="s">
        <v>388</v>
      </c>
      <c r="J716" s="83">
        <v>540.75075134942654</v>
      </c>
      <c r="K716" s="83">
        <v>564.11758579799312</v>
      </c>
      <c r="L716" s="83">
        <v>529.81046367789634</v>
      </c>
      <c r="M716" s="83">
        <v>410.59860130571036</v>
      </c>
      <c r="N716" s="83"/>
      <c r="O716" s="84">
        <v>446.32907280245456</v>
      </c>
      <c r="P716" s="65" t="s">
        <v>389</v>
      </c>
      <c r="Q716" s="78">
        <v>519.08000000000004</v>
      </c>
      <c r="R716" s="78">
        <v>545.49</v>
      </c>
      <c r="S716" s="78">
        <v>513.64</v>
      </c>
      <c r="T716" s="78">
        <v>398</v>
      </c>
      <c r="U716" s="78"/>
      <c r="V716" s="79"/>
      <c r="W716" s="65" t="s">
        <v>390</v>
      </c>
      <c r="X716" s="78">
        <v>560.80999999999995</v>
      </c>
      <c r="Y716" s="78">
        <v>595.54</v>
      </c>
      <c r="Z716" s="78">
        <v>500.52</v>
      </c>
      <c r="AA716" s="78">
        <v>372.19</v>
      </c>
      <c r="AB716" s="78"/>
      <c r="AC716" s="79">
        <v>445.45</v>
      </c>
      <c r="AD716" s="65" t="s">
        <v>391</v>
      </c>
      <c r="AE716" s="68">
        <v>0.51129972389814904</v>
      </c>
      <c r="AF716" s="78">
        <v>507.72</v>
      </c>
      <c r="AG716" s="78">
        <v>518.46</v>
      </c>
      <c r="AH716" s="78">
        <v>514.37</v>
      </c>
      <c r="AI716" s="78"/>
      <c r="AJ716" s="78">
        <v>380.92</v>
      </c>
      <c r="AK716" s="79">
        <v>331.63</v>
      </c>
      <c r="AL716" s="69" t="s">
        <v>392</v>
      </c>
      <c r="AM716" s="70">
        <v>1</v>
      </c>
      <c r="AN716" s="78">
        <v>584.4</v>
      </c>
      <c r="AO716" s="78">
        <v>602.82000000000005</v>
      </c>
      <c r="AP716" s="78">
        <v>581.75</v>
      </c>
      <c r="AQ716" s="78">
        <v>517.79999999999995</v>
      </c>
      <c r="AR716" s="78"/>
      <c r="AS716" s="79"/>
      <c r="AT716" s="65" t="s">
        <v>393</v>
      </c>
      <c r="AU716" s="68">
        <v>3.9083873993590201E-2</v>
      </c>
      <c r="AV716" s="78">
        <v>563.33000000000004</v>
      </c>
      <c r="AW716" s="78">
        <v>604.11</v>
      </c>
      <c r="AX716" s="78">
        <v>530.73</v>
      </c>
      <c r="AY716" s="78">
        <v>331.39</v>
      </c>
      <c r="AZ716" s="78"/>
      <c r="BA716" s="79">
        <v>386.28</v>
      </c>
      <c r="BB716" s="65" t="s">
        <v>394</v>
      </c>
      <c r="BC716" s="78">
        <v>507.68</v>
      </c>
      <c r="BD716" s="78">
        <v>524.55999999999995</v>
      </c>
      <c r="BE716" s="78">
        <v>524.78</v>
      </c>
      <c r="BF716" s="78"/>
      <c r="BG716" s="78"/>
      <c r="BH716" s="79">
        <v>427.83</v>
      </c>
      <c r="BI716" s="65" t="s">
        <v>395</v>
      </c>
      <c r="BJ716" s="68">
        <v>0.13420476963751299</v>
      </c>
      <c r="BK716" s="78">
        <v>578.96</v>
      </c>
      <c r="BL716" s="78">
        <v>573.73</v>
      </c>
      <c r="BM716" s="78">
        <v>585.94000000000005</v>
      </c>
      <c r="BN716" s="78">
        <v>383.15</v>
      </c>
      <c r="BO716" s="78"/>
      <c r="BP716" s="79"/>
      <c r="BQ716" s="65" t="s">
        <v>396</v>
      </c>
      <c r="BR716" s="68">
        <v>6.3911648537062396E-2</v>
      </c>
      <c r="BS716" s="78">
        <v>511.83</v>
      </c>
      <c r="BT716" s="78">
        <v>541.25</v>
      </c>
      <c r="BU716" s="78">
        <v>511.12</v>
      </c>
      <c r="BV716" s="78"/>
      <c r="BW716" s="78"/>
      <c r="BX716" s="79">
        <v>457.35</v>
      </c>
      <c r="BY716" s="65" t="s">
        <v>397</v>
      </c>
      <c r="BZ716" s="78">
        <v>562.79</v>
      </c>
      <c r="CA716" s="78">
        <v>587.08000000000004</v>
      </c>
      <c r="CB716" s="78">
        <v>527.77</v>
      </c>
      <c r="CC716" s="78">
        <v>417.77</v>
      </c>
      <c r="CD716" s="78"/>
      <c r="CE716" s="79">
        <v>490.09</v>
      </c>
      <c r="CF716" s="65" t="s">
        <v>398</v>
      </c>
      <c r="CG716" s="78">
        <v>564.74</v>
      </c>
      <c r="CH716" s="78">
        <v>606.23</v>
      </c>
      <c r="CI716" s="78">
        <v>552.15</v>
      </c>
      <c r="CJ716" s="78"/>
      <c r="CK716" s="78"/>
      <c r="CL716" s="79"/>
      <c r="CM716" s="65" t="s">
        <v>399</v>
      </c>
      <c r="CN716" s="78">
        <v>528.33000000000004</v>
      </c>
      <c r="CO716" s="78">
        <v>543.5</v>
      </c>
      <c r="CP716" s="78">
        <v>540.64</v>
      </c>
      <c r="CQ716" s="78">
        <v>384.66</v>
      </c>
      <c r="CR716" s="78"/>
      <c r="CS716" s="79">
        <v>562.16999999999996</v>
      </c>
      <c r="CT716" s="65" t="s">
        <v>400</v>
      </c>
      <c r="CU716" s="78">
        <v>554.41999999999996</v>
      </c>
      <c r="CV716" s="78">
        <v>652.07000000000005</v>
      </c>
      <c r="CW716" s="78">
        <v>484.43</v>
      </c>
      <c r="CX716" s="78">
        <v>438.78</v>
      </c>
      <c r="CY716" s="78"/>
      <c r="CZ716" s="79"/>
      <c r="DA716" s="82"/>
      <c r="DB716" s="68"/>
      <c r="DC716" s="78"/>
      <c r="DD716" s="78"/>
      <c r="DE716" s="78"/>
      <c r="DF716" s="78"/>
      <c r="DG716" s="78"/>
      <c r="DH716" s="79"/>
      <c r="DI716" s="65" t="s">
        <v>402</v>
      </c>
      <c r="DJ716" s="68">
        <v>3.4940600978336802E-3</v>
      </c>
      <c r="DK716" s="78">
        <v>536.66</v>
      </c>
      <c r="DL716" s="78">
        <v>577.12</v>
      </c>
      <c r="DM716" s="78">
        <v>577.12</v>
      </c>
      <c r="DN716" s="78">
        <v>355.15</v>
      </c>
      <c r="DO716" s="78"/>
      <c r="DP716" s="79">
        <v>428.55</v>
      </c>
      <c r="DQ716" s="65" t="s">
        <v>403</v>
      </c>
      <c r="DR716" s="78">
        <v>538.45000000000005</v>
      </c>
      <c r="DS716" s="78">
        <v>563.03</v>
      </c>
      <c r="DT716" s="78">
        <v>643.65</v>
      </c>
      <c r="DU716" s="78">
        <v>275.98</v>
      </c>
      <c r="DV716" s="78"/>
      <c r="DW716" s="79"/>
      <c r="DX716" s="65" t="s">
        <v>404</v>
      </c>
      <c r="DY716" s="78">
        <v>584.04</v>
      </c>
      <c r="DZ716" s="78">
        <v>593.32000000000005</v>
      </c>
      <c r="EA716" s="78">
        <v>579.19000000000005</v>
      </c>
      <c r="EB716" s="78">
        <v>404.98</v>
      </c>
      <c r="EC716" s="78"/>
      <c r="ED716" s="79">
        <v>424.73</v>
      </c>
      <c r="EE716" s="65" t="s">
        <v>405</v>
      </c>
      <c r="EF716" s="68">
        <v>0.28962001853568098</v>
      </c>
      <c r="EG716" s="78">
        <v>560.76</v>
      </c>
      <c r="EH716" s="78">
        <v>597.69000000000005</v>
      </c>
      <c r="EI716" s="78">
        <v>517.65</v>
      </c>
      <c r="EJ716" s="78"/>
      <c r="EK716" s="78">
        <v>344.59</v>
      </c>
      <c r="EL716" s="79">
        <v>295.17</v>
      </c>
      <c r="EM716" s="65" t="s">
        <v>406</v>
      </c>
      <c r="EN716" s="78">
        <v>562.88</v>
      </c>
      <c r="EO716" s="78">
        <v>565.6</v>
      </c>
      <c r="EP716" s="78">
        <v>539.01</v>
      </c>
      <c r="EQ716" s="78"/>
      <c r="ER716" s="78"/>
      <c r="ES716" s="79">
        <v>435.49</v>
      </c>
      <c r="ET716" s="65" t="s">
        <v>407</v>
      </c>
      <c r="EU716" s="68">
        <v>1.40984068800226</v>
      </c>
      <c r="EV716" s="78">
        <v>547.91</v>
      </c>
      <c r="EW716" s="78">
        <v>573.45000000000005</v>
      </c>
      <c r="EX716" s="78">
        <v>573.45000000000005</v>
      </c>
      <c r="EY716" s="78"/>
      <c r="EZ716" s="78"/>
      <c r="FA716" s="79">
        <v>314.7</v>
      </c>
      <c r="FB716" s="65" t="s">
        <v>408</v>
      </c>
      <c r="FC716" s="78">
        <v>595.52</v>
      </c>
      <c r="FD716" s="78">
        <v>545.91</v>
      </c>
      <c r="FE716" s="78">
        <v>513.16999999999996</v>
      </c>
      <c r="FF716" s="78">
        <v>493.98</v>
      </c>
      <c r="FG716" s="78"/>
      <c r="FH716" s="79"/>
      <c r="FI716" s="65" t="s">
        <v>409</v>
      </c>
      <c r="FJ716" s="78">
        <v>538.08000000000004</v>
      </c>
      <c r="FK716" s="78">
        <v>537.92999999999995</v>
      </c>
      <c r="FL716" s="78">
        <v>439.92</v>
      </c>
      <c r="FM716" s="78">
        <v>355.94</v>
      </c>
      <c r="FN716" s="78"/>
      <c r="FO716" s="79">
        <v>497.03</v>
      </c>
      <c r="FP716" s="65" t="s">
        <v>410</v>
      </c>
      <c r="FQ716" s="68">
        <v>0.24231850344092301</v>
      </c>
      <c r="FR716" s="78">
        <v>527.59</v>
      </c>
      <c r="FS716" s="78">
        <v>564.66999999999996</v>
      </c>
      <c r="FT716" s="78">
        <v>517.6</v>
      </c>
      <c r="FU716" s="78">
        <v>405.64</v>
      </c>
      <c r="FV716" s="78">
        <v>340.94</v>
      </c>
      <c r="FW716" s="79">
        <v>320.67</v>
      </c>
      <c r="FX716" s="65" t="s">
        <v>411</v>
      </c>
      <c r="FY716" s="78">
        <v>574.9</v>
      </c>
      <c r="FZ716" s="78">
        <v>612.45000000000005</v>
      </c>
      <c r="GA716" s="78">
        <v>573.38</v>
      </c>
      <c r="GB716" s="78">
        <v>504.79</v>
      </c>
      <c r="GC716" s="78"/>
      <c r="GD716" s="79">
        <v>518.07000000000005</v>
      </c>
      <c r="GE716" s="65" t="s">
        <v>412</v>
      </c>
      <c r="GF716" s="68">
        <v>0.23514473158228899</v>
      </c>
      <c r="GG716" s="78">
        <v>541.37</v>
      </c>
      <c r="GH716" s="78">
        <v>577.01</v>
      </c>
      <c r="GI716" s="78">
        <v>437.44</v>
      </c>
      <c r="GJ716" s="78">
        <v>465.57</v>
      </c>
      <c r="GK716" s="78"/>
      <c r="GL716" s="79">
        <v>348.71</v>
      </c>
      <c r="GM716" s="65" t="s">
        <v>413</v>
      </c>
      <c r="GN716" s="68">
        <v>0.10417209229647401</v>
      </c>
      <c r="GO716" s="78">
        <v>485.03</v>
      </c>
      <c r="GP716" s="78">
        <v>536.38</v>
      </c>
      <c r="GQ716" s="78">
        <v>481.61</v>
      </c>
      <c r="GR716" s="78">
        <v>418.25</v>
      </c>
      <c r="GS716" s="78"/>
      <c r="GT716" s="79"/>
      <c r="GU716" s="65" t="s">
        <v>414</v>
      </c>
      <c r="GV716" s="68">
        <v>1</v>
      </c>
      <c r="GW716" s="78">
        <v>530.66</v>
      </c>
      <c r="GX716" s="78">
        <v>560.16999999999996</v>
      </c>
      <c r="GY716" s="78">
        <v>529.6</v>
      </c>
      <c r="GZ716" s="78">
        <v>428</v>
      </c>
      <c r="HA716" s="78"/>
      <c r="HB716" s="79">
        <v>501.49</v>
      </c>
      <c r="HC716" s="65" t="s">
        <v>415</v>
      </c>
      <c r="HD716" s="68">
        <v>1</v>
      </c>
      <c r="HE716" s="78">
        <v>561.13</v>
      </c>
      <c r="HF716" s="78">
        <v>586.62</v>
      </c>
      <c r="HG716" s="78">
        <v>630</v>
      </c>
      <c r="HH716" s="78">
        <v>370</v>
      </c>
      <c r="HI716" s="78">
        <v>363.36</v>
      </c>
      <c r="HJ716" s="79">
        <v>411.76</v>
      </c>
      <c r="HK716" s="85" t="s">
        <v>416</v>
      </c>
      <c r="HL716" s="68">
        <v>1.2084592145015101</v>
      </c>
      <c r="HM716" s="78">
        <v>521.54999999999995</v>
      </c>
      <c r="HN716" s="78">
        <v>547.54999999999995</v>
      </c>
      <c r="HO716" s="78">
        <v>487.25</v>
      </c>
      <c r="HP716" s="78"/>
      <c r="HQ716" s="78"/>
      <c r="HR716" s="79"/>
    </row>
    <row r="717" spans="1:226" x14ac:dyDescent="0.25">
      <c r="A717" s="81">
        <v>40357</v>
      </c>
      <c r="B717" s="82" t="s">
        <v>387</v>
      </c>
      <c r="C717" s="83">
        <v>550.35755501360984</v>
      </c>
      <c r="D717" s="83">
        <v>580.66007300232093</v>
      </c>
      <c r="E717" s="83">
        <v>546.55206897206779</v>
      </c>
      <c r="F717" s="83">
        <v>422.3735457084797</v>
      </c>
      <c r="G717" s="83">
        <v>344.67432291666665</v>
      </c>
      <c r="H717" s="84">
        <v>378.08064646528607</v>
      </c>
      <c r="I717" s="82" t="s">
        <v>388</v>
      </c>
      <c r="J717" s="83">
        <v>560.12286254491994</v>
      </c>
      <c r="K717" s="83">
        <v>585.79993593854306</v>
      </c>
      <c r="L717" s="83">
        <v>546.95140597366378</v>
      </c>
      <c r="M717" s="83">
        <v>419.66867977582712</v>
      </c>
      <c r="N717" s="83"/>
      <c r="O717" s="84">
        <v>447.11895221193942</v>
      </c>
      <c r="P717" s="65" t="s">
        <v>389</v>
      </c>
      <c r="Q717" s="78">
        <v>524.08000000000004</v>
      </c>
      <c r="R717" s="78">
        <v>557.15</v>
      </c>
      <c r="S717" s="78">
        <v>543.61</v>
      </c>
      <c r="T717" s="78">
        <v>399</v>
      </c>
      <c r="U717" s="78"/>
      <c r="V717" s="79"/>
      <c r="W717" s="65" t="s">
        <v>390</v>
      </c>
      <c r="X717" s="78">
        <v>566.6</v>
      </c>
      <c r="Y717" s="78">
        <v>601.32000000000005</v>
      </c>
      <c r="Z717" s="78">
        <v>517.71</v>
      </c>
      <c r="AA717" s="78">
        <v>371.68</v>
      </c>
      <c r="AB717" s="78"/>
      <c r="AC717" s="79">
        <v>470.25</v>
      </c>
      <c r="AD717" s="65" t="s">
        <v>391</v>
      </c>
      <c r="AE717" s="68">
        <v>0.51129972389814904</v>
      </c>
      <c r="AF717" s="78">
        <v>523.05999999999995</v>
      </c>
      <c r="AG717" s="78">
        <v>535.84</v>
      </c>
      <c r="AH717" s="78">
        <v>531.75</v>
      </c>
      <c r="AI717" s="78"/>
      <c r="AJ717" s="78">
        <v>403.93</v>
      </c>
      <c r="AK717" s="79">
        <v>319.19</v>
      </c>
      <c r="AL717" s="69" t="s">
        <v>392</v>
      </c>
      <c r="AM717" s="70">
        <v>1</v>
      </c>
      <c r="AN717" s="78">
        <v>582.77</v>
      </c>
      <c r="AO717" s="78">
        <v>601.66999999999996</v>
      </c>
      <c r="AP717" s="78">
        <v>577.76</v>
      </c>
      <c r="AQ717" s="78">
        <v>517.79999999999995</v>
      </c>
      <c r="AR717" s="78"/>
      <c r="AS717" s="79"/>
      <c r="AT717" s="65" t="s">
        <v>393</v>
      </c>
      <c r="AU717" s="68">
        <v>3.8842493688094802E-2</v>
      </c>
      <c r="AV717" s="78">
        <v>559.85</v>
      </c>
      <c r="AW717" s="78">
        <v>600.38</v>
      </c>
      <c r="AX717" s="78">
        <v>527.45000000000005</v>
      </c>
      <c r="AY717" s="78">
        <v>329.35</v>
      </c>
      <c r="AZ717" s="78"/>
      <c r="BA717" s="79">
        <v>383.89</v>
      </c>
      <c r="BB717" s="65" t="s">
        <v>394</v>
      </c>
      <c r="BC717" s="78">
        <v>548.86</v>
      </c>
      <c r="BD717" s="78">
        <v>573.29999999999995</v>
      </c>
      <c r="BE717" s="78">
        <v>542.26</v>
      </c>
      <c r="BF717" s="78"/>
      <c r="BG717" s="78"/>
      <c r="BH717" s="79">
        <v>427.93</v>
      </c>
      <c r="BI717" s="65" t="s">
        <v>395</v>
      </c>
      <c r="BJ717" s="68">
        <v>0.134330964630657</v>
      </c>
      <c r="BK717" s="78">
        <v>593.47</v>
      </c>
      <c r="BL717" s="78">
        <v>602.21</v>
      </c>
      <c r="BM717" s="78">
        <v>614.42999999999995</v>
      </c>
      <c r="BN717" s="78">
        <v>403.66</v>
      </c>
      <c r="BO717" s="78"/>
      <c r="BP717" s="79"/>
      <c r="BQ717" s="65" t="s">
        <v>396</v>
      </c>
      <c r="BR717" s="68">
        <v>6.3911648537062396E-2</v>
      </c>
      <c r="BS717" s="78">
        <v>513.96</v>
      </c>
      <c r="BT717" s="78">
        <v>527.51</v>
      </c>
      <c r="BU717" s="78">
        <v>518.30999999999995</v>
      </c>
      <c r="BV717" s="78"/>
      <c r="BW717" s="78"/>
      <c r="BX717" s="79">
        <v>457.35</v>
      </c>
      <c r="BY717" s="65" t="s">
        <v>397</v>
      </c>
      <c r="BZ717" s="78">
        <v>570.16999999999996</v>
      </c>
      <c r="CA717" s="78">
        <v>603.57000000000005</v>
      </c>
      <c r="CB717" s="78">
        <v>536.96</v>
      </c>
      <c r="CC717" s="78">
        <v>427.61</v>
      </c>
      <c r="CD717" s="78"/>
      <c r="CE717" s="79">
        <v>487.37</v>
      </c>
      <c r="CF717" s="65" t="s">
        <v>398</v>
      </c>
      <c r="CG717" s="78">
        <v>561.39</v>
      </c>
      <c r="CH717" s="78">
        <v>611.04</v>
      </c>
      <c r="CI717" s="78">
        <v>563.30999999999995</v>
      </c>
      <c r="CJ717" s="78"/>
      <c r="CK717" s="78"/>
      <c r="CL717" s="79"/>
      <c r="CM717" s="65" t="s">
        <v>399</v>
      </c>
      <c r="CN717" s="78">
        <v>536.11</v>
      </c>
      <c r="CO717" s="78">
        <v>557.47</v>
      </c>
      <c r="CP717" s="78">
        <v>556.86</v>
      </c>
      <c r="CQ717" s="78">
        <v>403.92</v>
      </c>
      <c r="CR717" s="78"/>
      <c r="CS717" s="79">
        <v>546.20000000000005</v>
      </c>
      <c r="CT717" s="65" t="s">
        <v>400</v>
      </c>
      <c r="CU717" s="78">
        <v>558.29</v>
      </c>
      <c r="CV717" s="78">
        <v>654.16999999999996</v>
      </c>
      <c r="CW717" s="78">
        <v>511.29</v>
      </c>
      <c r="CX717" s="78">
        <v>442.34</v>
      </c>
      <c r="CY717" s="78"/>
      <c r="CZ717" s="79"/>
      <c r="DA717" s="82"/>
      <c r="DB717" s="68"/>
      <c r="DC717" s="78"/>
      <c r="DD717" s="78"/>
      <c r="DE717" s="78"/>
      <c r="DF717" s="78"/>
      <c r="DG717" s="78"/>
      <c r="DH717" s="79"/>
      <c r="DI717" s="65" t="s">
        <v>402</v>
      </c>
      <c r="DJ717" s="68">
        <v>3.5085257174935101E-3</v>
      </c>
      <c r="DK717" s="78">
        <v>538.72</v>
      </c>
      <c r="DL717" s="78">
        <v>579.88</v>
      </c>
      <c r="DM717" s="78">
        <v>579.88</v>
      </c>
      <c r="DN717" s="78">
        <v>384.2</v>
      </c>
      <c r="DO717" s="78"/>
      <c r="DP717" s="79">
        <v>428.3</v>
      </c>
      <c r="DQ717" s="65" t="s">
        <v>403</v>
      </c>
      <c r="DR717" s="78">
        <v>538.45000000000005</v>
      </c>
      <c r="DS717" s="78">
        <v>563.03</v>
      </c>
      <c r="DT717" s="78">
        <v>665.22</v>
      </c>
      <c r="DU717" s="78">
        <v>284.26</v>
      </c>
      <c r="DV717" s="78"/>
      <c r="DW717" s="79"/>
      <c r="DX717" s="65" t="s">
        <v>404</v>
      </c>
      <c r="DY717" s="78">
        <v>599.08000000000004</v>
      </c>
      <c r="DZ717" s="78">
        <v>616.92999999999995</v>
      </c>
      <c r="EA717" s="78">
        <v>600.4</v>
      </c>
      <c r="EB717" s="78">
        <v>414.73</v>
      </c>
      <c r="EC717" s="78"/>
      <c r="ED717" s="79">
        <v>424.73</v>
      </c>
      <c r="EE717" s="65" t="s">
        <v>405</v>
      </c>
      <c r="EF717" s="68">
        <v>0.28962001853568098</v>
      </c>
      <c r="EG717" s="78">
        <v>565.91999999999996</v>
      </c>
      <c r="EH717" s="78">
        <v>600.82000000000005</v>
      </c>
      <c r="EI717" s="78">
        <v>517.65</v>
      </c>
      <c r="EJ717" s="78"/>
      <c r="EK717" s="78">
        <v>353.11</v>
      </c>
      <c r="EL717" s="79">
        <v>301.83</v>
      </c>
      <c r="EM717" s="65" t="s">
        <v>406</v>
      </c>
      <c r="EN717" s="78">
        <v>562.88</v>
      </c>
      <c r="EO717" s="78">
        <v>584.92999999999995</v>
      </c>
      <c r="EP717" s="78">
        <v>539.01</v>
      </c>
      <c r="EQ717" s="78"/>
      <c r="ER717" s="78"/>
      <c r="ES717" s="79">
        <v>447.12</v>
      </c>
      <c r="ET717" s="65" t="s">
        <v>407</v>
      </c>
      <c r="EU717" s="68">
        <v>1.41083521444695</v>
      </c>
      <c r="EV717" s="78">
        <v>529.95000000000005</v>
      </c>
      <c r="EW717" s="78">
        <v>558.34</v>
      </c>
      <c r="EX717" s="78">
        <v>558.34</v>
      </c>
      <c r="EY717" s="78"/>
      <c r="EZ717" s="78"/>
      <c r="FA717" s="79">
        <v>314.93</v>
      </c>
      <c r="FB717" s="65" t="s">
        <v>408</v>
      </c>
      <c r="FC717" s="78">
        <v>595.52</v>
      </c>
      <c r="FD717" s="78">
        <v>528.96</v>
      </c>
      <c r="FE717" s="78">
        <v>521.64</v>
      </c>
      <c r="FF717" s="78">
        <v>493.98</v>
      </c>
      <c r="FG717" s="78"/>
      <c r="FH717" s="79"/>
      <c r="FI717" s="65" t="s">
        <v>409</v>
      </c>
      <c r="FJ717" s="78">
        <v>553.21</v>
      </c>
      <c r="FK717" s="78">
        <v>554.74</v>
      </c>
      <c r="FL717" s="78">
        <v>462.61</v>
      </c>
      <c r="FM717" s="78">
        <v>369.94</v>
      </c>
      <c r="FN717" s="78"/>
      <c r="FO717" s="79">
        <v>504.59</v>
      </c>
      <c r="FP717" s="65" t="s">
        <v>410</v>
      </c>
      <c r="FQ717" s="68">
        <v>0.242001839213978</v>
      </c>
      <c r="FR717" s="78">
        <v>532.85</v>
      </c>
      <c r="FS717" s="78">
        <v>570.08000000000004</v>
      </c>
      <c r="FT717" s="78">
        <v>533.39</v>
      </c>
      <c r="FU717" s="78">
        <v>407.53</v>
      </c>
      <c r="FV717" s="78">
        <v>344.13</v>
      </c>
      <c r="FW717" s="79">
        <v>322.83</v>
      </c>
      <c r="FX717" s="65" t="s">
        <v>411</v>
      </c>
      <c r="FY717" s="78">
        <v>580.38</v>
      </c>
      <c r="FZ717" s="78">
        <v>619.76</v>
      </c>
      <c r="GA717" s="78">
        <v>573.82000000000005</v>
      </c>
      <c r="GB717" s="78">
        <v>504.79</v>
      </c>
      <c r="GC717" s="78"/>
      <c r="GD717" s="79">
        <v>517.85</v>
      </c>
      <c r="GE717" s="65" t="s">
        <v>412</v>
      </c>
      <c r="GF717" s="68">
        <v>0.230388204123949</v>
      </c>
      <c r="GG717" s="78">
        <v>532.44000000000005</v>
      </c>
      <c r="GH717" s="78">
        <v>566.29</v>
      </c>
      <c r="GI717" s="78">
        <v>424.33</v>
      </c>
      <c r="GJ717" s="78">
        <v>456.16</v>
      </c>
      <c r="GK717" s="78"/>
      <c r="GL717" s="79">
        <v>331.78</v>
      </c>
      <c r="GM717" s="65" t="s">
        <v>413</v>
      </c>
      <c r="GN717" s="68">
        <v>0.10462002008704401</v>
      </c>
      <c r="GO717" s="78">
        <v>516.4</v>
      </c>
      <c r="GP717" s="78">
        <v>576.35</v>
      </c>
      <c r="GQ717" s="78">
        <v>518.58000000000004</v>
      </c>
      <c r="GR717" s="78">
        <v>454.47</v>
      </c>
      <c r="GS717" s="78"/>
      <c r="GT717" s="79"/>
      <c r="GU717" s="65" t="s">
        <v>414</v>
      </c>
      <c r="GV717" s="68">
        <v>1</v>
      </c>
      <c r="GW717" s="78">
        <v>522.32000000000005</v>
      </c>
      <c r="GX717" s="78">
        <v>546</v>
      </c>
      <c r="GY717" s="78">
        <v>512.92999999999995</v>
      </c>
      <c r="GZ717" s="78">
        <v>433</v>
      </c>
      <c r="HA717" s="78"/>
      <c r="HB717" s="79">
        <v>501.49</v>
      </c>
      <c r="HC717" s="65" t="s">
        <v>415</v>
      </c>
      <c r="HD717" s="68">
        <v>1</v>
      </c>
      <c r="HE717" s="78">
        <v>559.45000000000005</v>
      </c>
      <c r="HF717" s="78">
        <v>584.94000000000005</v>
      </c>
      <c r="HG717" s="78">
        <v>681</v>
      </c>
      <c r="HH717" s="78">
        <v>370</v>
      </c>
      <c r="HI717" s="78">
        <v>363.36</v>
      </c>
      <c r="HJ717" s="79">
        <v>410.08</v>
      </c>
      <c r="HK717" s="85" t="s">
        <v>416</v>
      </c>
      <c r="HL717" s="68">
        <v>1.2195121951219501</v>
      </c>
      <c r="HM717" s="78">
        <v>525.99</v>
      </c>
      <c r="HN717" s="78">
        <v>551.96</v>
      </c>
      <c r="HO717" s="78">
        <v>508.8</v>
      </c>
      <c r="HP717" s="78"/>
      <c r="HQ717" s="78"/>
      <c r="HR717" s="79"/>
    </row>
    <row r="718" spans="1:226" x14ac:dyDescent="0.25">
      <c r="A718" s="81">
        <v>40350</v>
      </c>
      <c r="B718" s="82" t="s">
        <v>387</v>
      </c>
      <c r="C718" s="83">
        <v>548.62198167492056</v>
      </c>
      <c r="D718" s="83">
        <v>578.5342210616891</v>
      </c>
      <c r="E718" s="83">
        <v>550.52705996804696</v>
      </c>
      <c r="F718" s="83">
        <v>420.79374664762435</v>
      </c>
      <c r="G718" s="83">
        <v>352.46485243055554</v>
      </c>
      <c r="H718" s="84">
        <v>377.47389879260413</v>
      </c>
      <c r="I718" s="82" t="s">
        <v>388</v>
      </c>
      <c r="J718" s="83">
        <v>558.47756224358636</v>
      </c>
      <c r="K718" s="83">
        <v>583.7061113706576</v>
      </c>
      <c r="L718" s="83">
        <v>550.48000615420585</v>
      </c>
      <c r="M718" s="83">
        <v>416.32134357525854</v>
      </c>
      <c r="N718" s="83"/>
      <c r="O718" s="84">
        <v>446.93177818044956</v>
      </c>
      <c r="P718" s="65" t="s">
        <v>389</v>
      </c>
      <c r="Q718" s="78">
        <v>529.08000000000004</v>
      </c>
      <c r="R718" s="78">
        <v>557.15</v>
      </c>
      <c r="S718" s="78">
        <v>552.85</v>
      </c>
      <c r="T718" s="78">
        <v>399</v>
      </c>
      <c r="U718" s="78"/>
      <c r="V718" s="79"/>
      <c r="W718" s="65" t="s">
        <v>390</v>
      </c>
      <c r="X718" s="78">
        <v>587.26</v>
      </c>
      <c r="Y718" s="78">
        <v>602.98</v>
      </c>
      <c r="Z718" s="78">
        <v>529.11</v>
      </c>
      <c r="AA718" s="78">
        <v>369.31</v>
      </c>
      <c r="AB718" s="78"/>
      <c r="AC718" s="79">
        <v>470.25</v>
      </c>
      <c r="AD718" s="65" t="s">
        <v>391</v>
      </c>
      <c r="AE718" s="68">
        <v>0.51129972389814904</v>
      </c>
      <c r="AF718" s="78">
        <v>523.05999999999995</v>
      </c>
      <c r="AG718" s="78">
        <v>535.84</v>
      </c>
      <c r="AH718" s="78">
        <v>531.75</v>
      </c>
      <c r="AI718" s="78"/>
      <c r="AJ718" s="78">
        <v>419.27</v>
      </c>
      <c r="AK718" s="79">
        <v>306.76</v>
      </c>
      <c r="AL718" s="69" t="s">
        <v>392</v>
      </c>
      <c r="AM718" s="70">
        <v>1</v>
      </c>
      <c r="AN718" s="78">
        <v>571.55999999999995</v>
      </c>
      <c r="AO718" s="78">
        <v>588.22</v>
      </c>
      <c r="AP718" s="78">
        <v>556</v>
      </c>
      <c r="AQ718" s="78">
        <v>518.13</v>
      </c>
      <c r="AR718" s="78"/>
      <c r="AS718" s="79"/>
      <c r="AT718" s="65" t="s">
        <v>393</v>
      </c>
      <c r="AU718" s="68">
        <v>3.8819875776397499E-2</v>
      </c>
      <c r="AV718" s="78">
        <v>555.64</v>
      </c>
      <c r="AW718" s="78">
        <v>593.91</v>
      </c>
      <c r="AX718" s="78">
        <v>523.07000000000005</v>
      </c>
      <c r="AY718" s="78">
        <v>327.99</v>
      </c>
      <c r="AZ718" s="78"/>
      <c r="BA718" s="79">
        <v>384.06</v>
      </c>
      <c r="BB718" s="65" t="s">
        <v>394</v>
      </c>
      <c r="BC718" s="78">
        <v>542.98</v>
      </c>
      <c r="BD718" s="78">
        <v>564.89</v>
      </c>
      <c r="BE718" s="78">
        <v>548.57000000000005</v>
      </c>
      <c r="BF718" s="78"/>
      <c r="BG718" s="78"/>
      <c r="BH718" s="79">
        <v>427.93</v>
      </c>
      <c r="BI718" s="65" t="s">
        <v>395</v>
      </c>
      <c r="BJ718" s="68">
        <v>0.13440498911319601</v>
      </c>
      <c r="BK718" s="78">
        <v>611.01</v>
      </c>
      <c r="BL718" s="78">
        <v>617.59</v>
      </c>
      <c r="BM718" s="78">
        <v>626.6</v>
      </c>
      <c r="BN718" s="78">
        <v>403.89</v>
      </c>
      <c r="BO718" s="78"/>
      <c r="BP718" s="79"/>
      <c r="BQ718" s="65" t="s">
        <v>396</v>
      </c>
      <c r="BR718" s="68">
        <v>6.3911648537062396E-2</v>
      </c>
      <c r="BS718" s="78">
        <v>513.96</v>
      </c>
      <c r="BT718" s="78">
        <v>524.9</v>
      </c>
      <c r="BU718" s="78">
        <v>522.84</v>
      </c>
      <c r="BV718" s="78"/>
      <c r="BW718" s="78"/>
      <c r="BX718" s="79">
        <v>457.35</v>
      </c>
      <c r="BY718" s="65" t="s">
        <v>397</v>
      </c>
      <c r="BZ718" s="78">
        <v>577.29999999999995</v>
      </c>
      <c r="CA718" s="78">
        <v>607.59</v>
      </c>
      <c r="CB718" s="78">
        <v>528.70000000000005</v>
      </c>
      <c r="CC718" s="78">
        <v>418.26</v>
      </c>
      <c r="CD718" s="78"/>
      <c r="CE718" s="79">
        <v>488.06</v>
      </c>
      <c r="CF718" s="65" t="s">
        <v>398</v>
      </c>
      <c r="CG718" s="78">
        <v>572.78</v>
      </c>
      <c r="CH718" s="78">
        <v>619.92999999999995</v>
      </c>
      <c r="CI718" s="78">
        <v>572.91999999999996</v>
      </c>
      <c r="CJ718" s="78"/>
      <c r="CK718" s="78"/>
      <c r="CL718" s="79"/>
      <c r="CM718" s="65" t="s">
        <v>399</v>
      </c>
      <c r="CN718" s="78">
        <v>533.17999999999995</v>
      </c>
      <c r="CO718" s="78">
        <v>550.86</v>
      </c>
      <c r="CP718" s="78">
        <v>553.77</v>
      </c>
      <c r="CQ718" s="78">
        <v>404.31</v>
      </c>
      <c r="CR718" s="78"/>
      <c r="CS718" s="79">
        <v>542.52</v>
      </c>
      <c r="CT718" s="65" t="s">
        <v>400</v>
      </c>
      <c r="CU718" s="78">
        <v>554.13</v>
      </c>
      <c r="CV718" s="78">
        <v>645.95000000000005</v>
      </c>
      <c r="CW718" s="78">
        <v>511.33</v>
      </c>
      <c r="CX718" s="78">
        <v>438.76</v>
      </c>
      <c r="CY718" s="78"/>
      <c r="CZ718" s="79"/>
      <c r="DA718" s="82"/>
      <c r="DB718" s="68"/>
      <c r="DC718" s="78"/>
      <c r="DD718" s="78"/>
      <c r="DE718" s="78"/>
      <c r="DF718" s="78"/>
      <c r="DG718" s="78"/>
      <c r="DH718" s="79"/>
      <c r="DI718" s="65" t="s">
        <v>402</v>
      </c>
      <c r="DJ718" s="68">
        <v>3.5967341653778402E-3</v>
      </c>
      <c r="DK718" s="78">
        <v>546.23</v>
      </c>
      <c r="DL718" s="78">
        <v>580.02</v>
      </c>
      <c r="DM718" s="78">
        <v>580.02</v>
      </c>
      <c r="DN718" s="78">
        <v>419.21</v>
      </c>
      <c r="DO718" s="78"/>
      <c r="DP718" s="79">
        <v>437.19</v>
      </c>
      <c r="DQ718" s="65" t="s">
        <v>403</v>
      </c>
      <c r="DR718" s="78">
        <v>538.45000000000005</v>
      </c>
      <c r="DS718" s="78">
        <v>563.03</v>
      </c>
      <c r="DT718" s="78">
        <v>674.65</v>
      </c>
      <c r="DU718" s="78">
        <v>283.13</v>
      </c>
      <c r="DV718" s="78"/>
      <c r="DW718" s="79"/>
      <c r="DX718" s="65" t="s">
        <v>404</v>
      </c>
      <c r="DY718" s="78">
        <v>595.66</v>
      </c>
      <c r="DZ718" s="78">
        <v>620.09</v>
      </c>
      <c r="EA718" s="78">
        <v>609.70000000000005</v>
      </c>
      <c r="EB718" s="78">
        <v>417.73</v>
      </c>
      <c r="EC718" s="78"/>
      <c r="ED718" s="79">
        <v>424.73</v>
      </c>
      <c r="EE718" s="65" t="s">
        <v>405</v>
      </c>
      <c r="EF718" s="68">
        <v>0.28962001853568098</v>
      </c>
      <c r="EG718" s="78">
        <v>566.80999999999995</v>
      </c>
      <c r="EH718" s="78">
        <v>597.35</v>
      </c>
      <c r="EI718" s="78">
        <v>532.25</v>
      </c>
      <c r="EJ718" s="78"/>
      <c r="EK718" s="78">
        <v>357.28</v>
      </c>
      <c r="EL718" s="79">
        <v>303.68</v>
      </c>
      <c r="EM718" s="65" t="s">
        <v>406</v>
      </c>
      <c r="EN718" s="78">
        <v>562.88</v>
      </c>
      <c r="EO718" s="78">
        <v>568.13</v>
      </c>
      <c r="EP718" s="78">
        <v>551.42999999999995</v>
      </c>
      <c r="EQ718" s="78"/>
      <c r="ER718" s="78"/>
      <c r="ES718" s="79">
        <v>447.12</v>
      </c>
      <c r="ET718" s="65" t="s">
        <v>407</v>
      </c>
      <c r="EU718" s="68">
        <v>1.41183114499506</v>
      </c>
      <c r="EV718" s="78">
        <v>530.33000000000004</v>
      </c>
      <c r="EW718" s="78">
        <v>558.73</v>
      </c>
      <c r="EX718" s="78">
        <v>558.73</v>
      </c>
      <c r="EY718" s="78"/>
      <c r="EZ718" s="78"/>
      <c r="FA718" s="79">
        <v>315.14999999999998</v>
      </c>
      <c r="FB718" s="65" t="s">
        <v>408</v>
      </c>
      <c r="FC718" s="78">
        <v>595.52</v>
      </c>
      <c r="FD718" s="78">
        <v>528.96</v>
      </c>
      <c r="FE718" s="78">
        <v>521.64</v>
      </c>
      <c r="FF718" s="78">
        <v>493.98</v>
      </c>
      <c r="FG718" s="78"/>
      <c r="FH718" s="79"/>
      <c r="FI718" s="65" t="s">
        <v>409</v>
      </c>
      <c r="FJ718" s="78">
        <v>556.57000000000005</v>
      </c>
      <c r="FK718" s="78">
        <v>559.78</v>
      </c>
      <c r="FL718" s="78">
        <v>449.16</v>
      </c>
      <c r="FM718" s="78">
        <v>362.94</v>
      </c>
      <c r="FN718" s="78"/>
      <c r="FO718" s="79">
        <v>504.59</v>
      </c>
      <c r="FP718" s="65" t="s">
        <v>410</v>
      </c>
      <c r="FQ718" s="68">
        <v>0.24764735017335299</v>
      </c>
      <c r="FR718" s="78">
        <v>538.58000000000004</v>
      </c>
      <c r="FS718" s="78">
        <v>570.6</v>
      </c>
      <c r="FT718" s="78">
        <v>545.63</v>
      </c>
      <c r="FU718" s="78">
        <v>417.29</v>
      </c>
      <c r="FV718" s="78">
        <v>352.15</v>
      </c>
      <c r="FW718" s="79">
        <v>322.85000000000002</v>
      </c>
      <c r="FX718" s="65" t="s">
        <v>411</v>
      </c>
      <c r="FY718" s="78">
        <v>577.04999999999995</v>
      </c>
      <c r="FZ718" s="78">
        <v>613.91999999999996</v>
      </c>
      <c r="GA718" s="78">
        <v>565.78</v>
      </c>
      <c r="GB718" s="78">
        <v>506.13</v>
      </c>
      <c r="GC718" s="78"/>
      <c r="GD718" s="79">
        <v>517.85</v>
      </c>
      <c r="GE718" s="65" t="s">
        <v>412</v>
      </c>
      <c r="GF718" s="68">
        <v>0.23632281696797799</v>
      </c>
      <c r="GG718" s="78">
        <v>546.16</v>
      </c>
      <c r="GH718" s="78">
        <v>575</v>
      </c>
      <c r="GI718" s="78">
        <v>435.26</v>
      </c>
      <c r="GJ718" s="78">
        <v>467.91</v>
      </c>
      <c r="GK718" s="78"/>
      <c r="GL718" s="79">
        <v>340.33</v>
      </c>
      <c r="GM718" s="65" t="s">
        <v>413</v>
      </c>
      <c r="GN718" s="68">
        <v>0.105066296833302</v>
      </c>
      <c r="GO718" s="78">
        <v>518.61</v>
      </c>
      <c r="GP718" s="78">
        <v>578.80999999999995</v>
      </c>
      <c r="GQ718" s="78">
        <v>534.83000000000004</v>
      </c>
      <c r="GR718" s="78">
        <v>458.51</v>
      </c>
      <c r="GS718" s="78"/>
      <c r="GT718" s="79"/>
      <c r="GU718" s="65" t="s">
        <v>414</v>
      </c>
      <c r="GV718" s="68">
        <v>1</v>
      </c>
      <c r="GW718" s="78">
        <v>522.32000000000005</v>
      </c>
      <c r="GX718" s="78">
        <v>546</v>
      </c>
      <c r="GY718" s="78">
        <v>512.92999999999995</v>
      </c>
      <c r="GZ718" s="78">
        <v>433</v>
      </c>
      <c r="HA718" s="78"/>
      <c r="HB718" s="79">
        <v>501.49</v>
      </c>
      <c r="HC718" s="65" t="s">
        <v>415</v>
      </c>
      <c r="HD718" s="68">
        <v>1</v>
      </c>
      <c r="HE718" s="78">
        <v>548.53</v>
      </c>
      <c r="HF718" s="78">
        <v>573.17999999999995</v>
      </c>
      <c r="HG718" s="78">
        <v>681</v>
      </c>
      <c r="HH718" s="78">
        <v>370</v>
      </c>
      <c r="HI718" s="78">
        <v>363.36</v>
      </c>
      <c r="HJ718" s="79">
        <v>410.92</v>
      </c>
      <c r="HK718" s="85" t="s">
        <v>416</v>
      </c>
      <c r="HL718" s="68">
        <v>1.19889701474643</v>
      </c>
      <c r="HM718" s="78">
        <v>516.33000000000004</v>
      </c>
      <c r="HN718" s="78">
        <v>542.72</v>
      </c>
      <c r="HO718" s="78">
        <v>506.82</v>
      </c>
      <c r="HP718" s="78"/>
      <c r="HQ718" s="78"/>
      <c r="HR718" s="79"/>
    </row>
    <row r="719" spans="1:226" x14ac:dyDescent="0.25">
      <c r="A719" s="81">
        <v>40343</v>
      </c>
      <c r="B719" s="82" t="s">
        <v>387</v>
      </c>
      <c r="C719" s="83">
        <v>545.76752642515112</v>
      </c>
      <c r="D719" s="83">
        <v>572.01099458745477</v>
      </c>
      <c r="E719" s="83">
        <v>541.30623949909693</v>
      </c>
      <c r="F719" s="83">
        <v>418.47159380612084</v>
      </c>
      <c r="G719" s="83">
        <v>333.29800347222221</v>
      </c>
      <c r="H719" s="84">
        <v>373.5606803357723</v>
      </c>
      <c r="I719" s="82" t="s">
        <v>388</v>
      </c>
      <c r="J719" s="83">
        <v>555.27171608080084</v>
      </c>
      <c r="K719" s="83">
        <v>577.02788696762138</v>
      </c>
      <c r="L719" s="83">
        <v>541.47936733585834</v>
      </c>
      <c r="M719" s="83">
        <v>415.56646261409867</v>
      </c>
      <c r="N719" s="83"/>
      <c r="O719" s="84">
        <v>447.98360204282557</v>
      </c>
      <c r="P719" s="65" t="s">
        <v>389</v>
      </c>
      <c r="Q719" s="78">
        <v>523.24</v>
      </c>
      <c r="R719" s="78">
        <v>551.32000000000005</v>
      </c>
      <c r="S719" s="78">
        <v>539.75</v>
      </c>
      <c r="T719" s="78">
        <v>399</v>
      </c>
      <c r="U719" s="78"/>
      <c r="V719" s="79"/>
      <c r="W719" s="65" t="s">
        <v>390</v>
      </c>
      <c r="X719" s="78">
        <v>578.16999999999996</v>
      </c>
      <c r="Y719" s="78">
        <v>588.1</v>
      </c>
      <c r="Z719" s="78">
        <v>518.70000000000005</v>
      </c>
      <c r="AA719" s="78">
        <v>369.31</v>
      </c>
      <c r="AB719" s="78"/>
      <c r="AC719" s="79">
        <v>470.25</v>
      </c>
      <c r="AD719" s="65" t="s">
        <v>391</v>
      </c>
      <c r="AE719" s="68">
        <v>0.51129972389814904</v>
      </c>
      <c r="AF719" s="78">
        <v>511.81</v>
      </c>
      <c r="AG719" s="78">
        <v>525.1</v>
      </c>
      <c r="AH719" s="78">
        <v>521.01</v>
      </c>
      <c r="AI719" s="78"/>
      <c r="AJ719" s="78">
        <v>403.93</v>
      </c>
      <c r="AK719" s="79">
        <v>297.08999999999997</v>
      </c>
      <c r="AL719" s="69" t="s">
        <v>392</v>
      </c>
      <c r="AM719" s="70">
        <v>1</v>
      </c>
      <c r="AN719" s="78">
        <v>572.63</v>
      </c>
      <c r="AO719" s="78">
        <v>575.07000000000005</v>
      </c>
      <c r="AP719" s="78">
        <v>548.91</v>
      </c>
      <c r="AQ719" s="78">
        <v>517.79999999999995</v>
      </c>
      <c r="AR719" s="78"/>
      <c r="AS719" s="79"/>
      <c r="AT719" s="65" t="s">
        <v>393</v>
      </c>
      <c r="AU719" s="68">
        <v>3.8939293641213298E-2</v>
      </c>
      <c r="AV719" s="78">
        <v>560.08000000000004</v>
      </c>
      <c r="AW719" s="78">
        <v>597.1</v>
      </c>
      <c r="AX719" s="78">
        <v>519.16</v>
      </c>
      <c r="AY719" s="78">
        <v>332.89</v>
      </c>
      <c r="AZ719" s="78"/>
      <c r="BA719" s="79">
        <v>385.43</v>
      </c>
      <c r="BB719" s="65" t="s">
        <v>394</v>
      </c>
      <c r="BC719" s="78">
        <v>548.02</v>
      </c>
      <c r="BD719" s="78">
        <v>565.73</v>
      </c>
      <c r="BE719" s="78">
        <v>535.73</v>
      </c>
      <c r="BF719" s="78"/>
      <c r="BG719" s="78"/>
      <c r="BH719" s="79">
        <v>427.93</v>
      </c>
      <c r="BI719" s="65" t="s">
        <v>395</v>
      </c>
      <c r="BJ719" s="68">
        <v>0.13445378151260501</v>
      </c>
      <c r="BK719" s="78">
        <v>609.08000000000004</v>
      </c>
      <c r="BL719" s="78">
        <v>610.29</v>
      </c>
      <c r="BM719" s="78">
        <v>619.29</v>
      </c>
      <c r="BN719" s="78">
        <v>404.03</v>
      </c>
      <c r="BO719" s="78"/>
      <c r="BP719" s="79"/>
      <c r="BQ719" s="65" t="s">
        <v>396</v>
      </c>
      <c r="BR719" s="68">
        <v>6.3911648537062396E-2</v>
      </c>
      <c r="BS719" s="78">
        <v>513.41999999999996</v>
      </c>
      <c r="BT719" s="78">
        <v>524.47</v>
      </c>
      <c r="BU719" s="78">
        <v>516.61</v>
      </c>
      <c r="BV719" s="78"/>
      <c r="BW719" s="78"/>
      <c r="BX719" s="79">
        <v>457.35</v>
      </c>
      <c r="BY719" s="65" t="s">
        <v>397</v>
      </c>
      <c r="BZ719" s="78">
        <v>568.63</v>
      </c>
      <c r="CA719" s="78">
        <v>597.78</v>
      </c>
      <c r="CB719" s="78">
        <v>515.55999999999995</v>
      </c>
      <c r="CC719" s="78">
        <v>415.49</v>
      </c>
      <c r="CD719" s="78"/>
      <c r="CE719" s="79">
        <v>488.06</v>
      </c>
      <c r="CF719" s="65" t="s">
        <v>398</v>
      </c>
      <c r="CG719" s="78">
        <v>596.63</v>
      </c>
      <c r="CH719" s="78">
        <v>637.02</v>
      </c>
      <c r="CI719" s="78">
        <v>594.29</v>
      </c>
      <c r="CJ719" s="78"/>
      <c r="CK719" s="78"/>
      <c r="CL719" s="79"/>
      <c r="CM719" s="65" t="s">
        <v>399</v>
      </c>
      <c r="CN719" s="78">
        <v>523.05999999999995</v>
      </c>
      <c r="CO719" s="78">
        <v>541.83000000000004</v>
      </c>
      <c r="CP719" s="78">
        <v>546.08000000000004</v>
      </c>
      <c r="CQ719" s="78">
        <v>403.15</v>
      </c>
      <c r="CR719" s="78"/>
      <c r="CS719" s="79">
        <v>541.86</v>
      </c>
      <c r="CT719" s="65" t="s">
        <v>400</v>
      </c>
      <c r="CU719" s="78">
        <v>549.28</v>
      </c>
      <c r="CV719" s="78">
        <v>640.30999999999995</v>
      </c>
      <c r="CW719" s="78">
        <v>509.85</v>
      </c>
      <c r="CX719" s="78">
        <v>438.91</v>
      </c>
      <c r="CY719" s="78"/>
      <c r="CZ719" s="79"/>
      <c r="DA719" s="82"/>
      <c r="DB719" s="68"/>
      <c r="DC719" s="78"/>
      <c r="DD719" s="78"/>
      <c r="DE719" s="78"/>
      <c r="DF719" s="78"/>
      <c r="DG719" s="78"/>
      <c r="DH719" s="79"/>
      <c r="DI719" s="65" t="s">
        <v>402</v>
      </c>
      <c r="DJ719" s="68">
        <v>3.5842293906810001E-3</v>
      </c>
      <c r="DK719" s="78">
        <v>538.52</v>
      </c>
      <c r="DL719" s="78">
        <v>568.98</v>
      </c>
      <c r="DM719" s="78">
        <v>568.98</v>
      </c>
      <c r="DN719" s="78">
        <v>397.24</v>
      </c>
      <c r="DO719" s="78"/>
      <c r="DP719" s="79">
        <v>435.58</v>
      </c>
      <c r="DQ719" s="65" t="s">
        <v>403</v>
      </c>
      <c r="DR719" s="78">
        <v>544.24</v>
      </c>
      <c r="DS719" s="78">
        <v>567.16</v>
      </c>
      <c r="DT719" s="78">
        <v>665.95</v>
      </c>
      <c r="DU719" s="78">
        <v>284.51</v>
      </c>
      <c r="DV719" s="78"/>
      <c r="DW719" s="79"/>
      <c r="DX719" s="65" t="s">
        <v>404</v>
      </c>
      <c r="DY719" s="78">
        <v>582.82000000000005</v>
      </c>
      <c r="DZ719" s="78">
        <v>609.99</v>
      </c>
      <c r="EA719" s="78">
        <v>605.23</v>
      </c>
      <c r="EB719" s="78">
        <v>422.56</v>
      </c>
      <c r="EC719" s="78"/>
      <c r="ED719" s="79">
        <v>427.89</v>
      </c>
      <c r="EE719" s="65" t="s">
        <v>405</v>
      </c>
      <c r="EF719" s="68">
        <v>0.28962001853568098</v>
      </c>
      <c r="EG719" s="78">
        <v>557.01</v>
      </c>
      <c r="EH719" s="78">
        <v>584.55999999999995</v>
      </c>
      <c r="EI719" s="78">
        <v>517.16999999999996</v>
      </c>
      <c r="EJ719" s="78"/>
      <c r="EK719" s="78">
        <v>359.65</v>
      </c>
      <c r="EL719" s="79">
        <v>303.10000000000002</v>
      </c>
      <c r="EM719" s="65" t="s">
        <v>406</v>
      </c>
      <c r="EN719" s="78">
        <v>552.96</v>
      </c>
      <c r="EO719" s="78">
        <v>559.66</v>
      </c>
      <c r="EP719" s="78">
        <v>537.88</v>
      </c>
      <c r="EQ719" s="78"/>
      <c r="ER719" s="78"/>
      <c r="ES719" s="79">
        <v>447.12</v>
      </c>
      <c r="ET719" s="65" t="s">
        <v>407</v>
      </c>
      <c r="EU719" s="68">
        <v>1.4132278123233499</v>
      </c>
      <c r="EV719" s="78">
        <v>525.01</v>
      </c>
      <c r="EW719" s="78">
        <v>556.95000000000005</v>
      </c>
      <c r="EX719" s="78">
        <v>556.95000000000005</v>
      </c>
      <c r="EY719" s="78"/>
      <c r="EZ719" s="78"/>
      <c r="FA719" s="79">
        <v>315.45999999999998</v>
      </c>
      <c r="FB719" s="65" t="s">
        <v>408</v>
      </c>
      <c r="FC719" s="78">
        <v>595.52</v>
      </c>
      <c r="FD719" s="78">
        <v>528.96</v>
      </c>
      <c r="FE719" s="78">
        <v>521.64</v>
      </c>
      <c r="FF719" s="78">
        <v>493.98</v>
      </c>
      <c r="FG719" s="78"/>
      <c r="FH719" s="79"/>
      <c r="FI719" s="65" t="s">
        <v>409</v>
      </c>
      <c r="FJ719" s="78">
        <v>548.16999999999996</v>
      </c>
      <c r="FK719" s="78">
        <v>549.69000000000005</v>
      </c>
      <c r="FL719" s="78">
        <v>449.16</v>
      </c>
      <c r="FM719" s="78">
        <v>361.94</v>
      </c>
      <c r="FN719" s="78"/>
      <c r="FO719" s="79">
        <v>499.55</v>
      </c>
      <c r="FP719" s="65" t="s">
        <v>410</v>
      </c>
      <c r="FQ719" s="68">
        <v>0.24527839097375501</v>
      </c>
      <c r="FR719" s="78">
        <v>524.38</v>
      </c>
      <c r="FS719" s="78">
        <v>556.29</v>
      </c>
      <c r="FT719" s="78">
        <v>533.16999999999996</v>
      </c>
      <c r="FU719" s="78">
        <v>408.14</v>
      </c>
      <c r="FV719" s="78">
        <v>332.11</v>
      </c>
      <c r="FW719" s="79">
        <v>313.93</v>
      </c>
      <c r="FX719" s="65" t="s">
        <v>411</v>
      </c>
      <c r="FY719" s="78">
        <v>569.54999999999995</v>
      </c>
      <c r="FZ719" s="78">
        <v>610.59</v>
      </c>
      <c r="GA719" s="78">
        <v>561.32000000000005</v>
      </c>
      <c r="GB719" s="78">
        <v>506.13</v>
      </c>
      <c r="GC719" s="78"/>
      <c r="GD719" s="79">
        <v>519.52</v>
      </c>
      <c r="GE719" s="65" t="s">
        <v>412</v>
      </c>
      <c r="GF719" s="68">
        <v>0.23654642223536401</v>
      </c>
      <c r="GG719" s="78">
        <v>538.67999999999995</v>
      </c>
      <c r="GH719" s="78">
        <v>563.61</v>
      </c>
      <c r="GI719" s="78">
        <v>424.68</v>
      </c>
      <c r="GJ719" s="78">
        <v>457.94</v>
      </c>
      <c r="GK719" s="78"/>
      <c r="GL719" s="79">
        <v>333.53</v>
      </c>
      <c r="GM719" s="65" t="s">
        <v>413</v>
      </c>
      <c r="GN719" s="68">
        <v>0.104525974704714</v>
      </c>
      <c r="GO719" s="78">
        <v>515.94000000000005</v>
      </c>
      <c r="GP719" s="78">
        <v>571.65</v>
      </c>
      <c r="GQ719" s="78">
        <v>513.85</v>
      </c>
      <c r="GR719" s="78">
        <v>446.33</v>
      </c>
      <c r="GS719" s="78"/>
      <c r="GT719" s="79"/>
      <c r="GU719" s="65" t="s">
        <v>414</v>
      </c>
      <c r="GV719" s="68">
        <v>1</v>
      </c>
      <c r="GW719" s="78">
        <v>509.82</v>
      </c>
      <c r="GX719" s="78">
        <v>528.5</v>
      </c>
      <c r="GY719" s="78">
        <v>491.27</v>
      </c>
      <c r="GZ719" s="78">
        <v>433</v>
      </c>
      <c r="HA719" s="78"/>
      <c r="HB719" s="79">
        <v>501.49</v>
      </c>
      <c r="HC719" s="65" t="s">
        <v>415</v>
      </c>
      <c r="HD719" s="68">
        <v>1</v>
      </c>
      <c r="HE719" s="78">
        <v>549.37</v>
      </c>
      <c r="HF719" s="78">
        <v>573.17999999999995</v>
      </c>
      <c r="HG719" s="78">
        <v>681</v>
      </c>
      <c r="HH719" s="78">
        <v>370</v>
      </c>
      <c r="HI719" s="78">
        <v>363.36</v>
      </c>
      <c r="HJ719" s="79">
        <v>406.72</v>
      </c>
      <c r="HK719" s="85" t="s">
        <v>416</v>
      </c>
      <c r="HL719" s="68">
        <v>1.20365912373616</v>
      </c>
      <c r="HM719" s="78">
        <v>519.03</v>
      </c>
      <c r="HN719" s="78">
        <v>543.02</v>
      </c>
      <c r="HO719" s="78">
        <v>498.8</v>
      </c>
      <c r="HP719" s="78"/>
      <c r="HQ719" s="78"/>
      <c r="HR719" s="79"/>
    </row>
    <row r="720" spans="1:226" x14ac:dyDescent="0.25">
      <c r="A720" s="81">
        <v>40336</v>
      </c>
      <c r="B720" s="82" t="s">
        <v>387</v>
      </c>
      <c r="C720" s="83">
        <v>542.6378635251076</v>
      </c>
      <c r="D720" s="83">
        <v>565.9338458948522</v>
      </c>
      <c r="E720" s="83">
        <v>531.13342587747638</v>
      </c>
      <c r="F720" s="83">
        <v>413.13538274812197</v>
      </c>
      <c r="G720" s="83">
        <v>328.45190104166659</v>
      </c>
      <c r="H720" s="84">
        <v>370.06793519518783</v>
      </c>
      <c r="I720" s="82" t="s">
        <v>388</v>
      </c>
      <c r="J720" s="83">
        <v>551.21348879297909</v>
      </c>
      <c r="K720" s="83">
        <v>570.43598091398837</v>
      </c>
      <c r="L720" s="83">
        <v>531.76381951442841</v>
      </c>
      <c r="M720" s="83">
        <v>411.99375146847063</v>
      </c>
      <c r="N720" s="83"/>
      <c r="O720" s="84">
        <v>445.38359991924403</v>
      </c>
      <c r="P720" s="65" t="s">
        <v>389</v>
      </c>
      <c r="Q720" s="78">
        <v>516.58000000000004</v>
      </c>
      <c r="R720" s="78">
        <v>543.82000000000005</v>
      </c>
      <c r="S720" s="78">
        <v>533.9</v>
      </c>
      <c r="T720" s="78">
        <v>388</v>
      </c>
      <c r="U720" s="78"/>
      <c r="V720" s="79"/>
      <c r="W720" s="65" t="s">
        <v>390</v>
      </c>
      <c r="X720" s="78">
        <v>583.95000000000005</v>
      </c>
      <c r="Y720" s="78">
        <v>594.71</v>
      </c>
      <c r="Z720" s="78">
        <v>518.70000000000005</v>
      </c>
      <c r="AA720" s="78">
        <v>369.31</v>
      </c>
      <c r="AB720" s="78"/>
      <c r="AC720" s="79">
        <v>457.02</v>
      </c>
      <c r="AD720" s="65" t="s">
        <v>391</v>
      </c>
      <c r="AE720" s="68">
        <v>0.51129972389814904</v>
      </c>
      <c r="AF720" s="78">
        <v>498.01</v>
      </c>
      <c r="AG720" s="78">
        <v>509.77</v>
      </c>
      <c r="AH720" s="78">
        <v>505.68</v>
      </c>
      <c r="AI720" s="78"/>
      <c r="AJ720" s="78">
        <v>380.92</v>
      </c>
      <c r="AK720" s="79">
        <v>305.37</v>
      </c>
      <c r="AL720" s="69" t="s">
        <v>392</v>
      </c>
      <c r="AM720" s="70">
        <v>1</v>
      </c>
      <c r="AN720" s="78">
        <v>572.63</v>
      </c>
      <c r="AO720" s="78">
        <v>576.78</v>
      </c>
      <c r="AP720" s="78">
        <v>549.14</v>
      </c>
      <c r="AQ720" s="78">
        <v>517.79999999999995</v>
      </c>
      <c r="AR720" s="78"/>
      <c r="AS720" s="79"/>
      <c r="AT720" s="65" t="s">
        <v>393</v>
      </c>
      <c r="AU720" s="68">
        <v>3.8613020310448699E-2</v>
      </c>
      <c r="AV720" s="78">
        <v>542.32000000000005</v>
      </c>
      <c r="AW720" s="78">
        <v>574.95000000000005</v>
      </c>
      <c r="AX720" s="78">
        <v>503.51</v>
      </c>
      <c r="AY720" s="78">
        <v>324</v>
      </c>
      <c r="AZ720" s="78"/>
      <c r="BA720" s="79">
        <v>384.52</v>
      </c>
      <c r="BB720" s="65" t="s">
        <v>394</v>
      </c>
      <c r="BC720" s="78">
        <v>542.98</v>
      </c>
      <c r="BD720" s="78">
        <v>559.85</v>
      </c>
      <c r="BE720" s="78">
        <v>521.55999999999995</v>
      </c>
      <c r="BF720" s="78"/>
      <c r="BG720" s="78"/>
      <c r="BH720" s="79">
        <v>427.93</v>
      </c>
      <c r="BI720" s="65" t="s">
        <v>395</v>
      </c>
      <c r="BJ720" s="68">
        <v>0.134450166045955</v>
      </c>
      <c r="BK720" s="78">
        <v>602.61</v>
      </c>
      <c r="BL720" s="78">
        <v>596.29</v>
      </c>
      <c r="BM720" s="78">
        <v>605.29</v>
      </c>
      <c r="BN720" s="78">
        <v>397.3</v>
      </c>
      <c r="BO720" s="78"/>
      <c r="BP720" s="79"/>
      <c r="BQ720" s="65" t="s">
        <v>396</v>
      </c>
      <c r="BR720" s="68">
        <v>6.3911648537062396E-2</v>
      </c>
      <c r="BS720" s="78">
        <v>508.1</v>
      </c>
      <c r="BT720" s="78">
        <v>524.47</v>
      </c>
      <c r="BU720" s="78">
        <v>514.58000000000004</v>
      </c>
      <c r="BV720" s="78"/>
      <c r="BW720" s="78"/>
      <c r="BX720" s="79">
        <v>457.35</v>
      </c>
      <c r="BY720" s="65" t="s">
        <v>397</v>
      </c>
      <c r="BZ720" s="78">
        <v>567.38</v>
      </c>
      <c r="CA720" s="78">
        <v>589.09</v>
      </c>
      <c r="CB720" s="78">
        <v>506.8</v>
      </c>
      <c r="CC720" s="78">
        <v>414.06</v>
      </c>
      <c r="CD720" s="78"/>
      <c r="CE720" s="79">
        <v>488.04</v>
      </c>
      <c r="CF720" s="65" t="s">
        <v>398</v>
      </c>
      <c r="CG720" s="78">
        <v>561.07000000000005</v>
      </c>
      <c r="CH720" s="78">
        <v>596.08000000000004</v>
      </c>
      <c r="CI720" s="78">
        <v>555</v>
      </c>
      <c r="CJ720" s="78"/>
      <c r="CK720" s="78"/>
      <c r="CL720" s="79"/>
      <c r="CM720" s="65" t="s">
        <v>399</v>
      </c>
      <c r="CN720" s="78">
        <v>519.39</v>
      </c>
      <c r="CO720" s="78">
        <v>535.9</v>
      </c>
      <c r="CP720" s="78">
        <v>542.65</v>
      </c>
      <c r="CQ720" s="78">
        <v>395.9</v>
      </c>
      <c r="CR720" s="78"/>
      <c r="CS720" s="79">
        <v>541.1</v>
      </c>
      <c r="CT720" s="65" t="s">
        <v>400</v>
      </c>
      <c r="CU720" s="78">
        <v>546.04</v>
      </c>
      <c r="CV720" s="78">
        <v>637.95000000000005</v>
      </c>
      <c r="CW720" s="78">
        <v>508.34</v>
      </c>
      <c r="CX720" s="78">
        <v>429.99</v>
      </c>
      <c r="CY720" s="78"/>
      <c r="CZ720" s="79"/>
      <c r="DA720" s="82"/>
      <c r="DB720" s="68"/>
      <c r="DC720" s="78"/>
      <c r="DD720" s="78"/>
      <c r="DE720" s="78"/>
      <c r="DF720" s="78"/>
      <c r="DG720" s="78"/>
      <c r="DH720" s="79"/>
      <c r="DI720" s="65" t="s">
        <v>402</v>
      </c>
      <c r="DJ720" s="68">
        <v>3.5001750087504399E-3</v>
      </c>
      <c r="DK720" s="78">
        <v>515.16</v>
      </c>
      <c r="DL720" s="78">
        <v>544.92999999999995</v>
      </c>
      <c r="DM720" s="78">
        <v>544.92999999999995</v>
      </c>
      <c r="DN720" s="78">
        <v>373.16</v>
      </c>
      <c r="DO720" s="78"/>
      <c r="DP720" s="79">
        <v>410.55</v>
      </c>
      <c r="DQ720" s="65" t="s">
        <v>403</v>
      </c>
      <c r="DR720" s="78">
        <v>544.24</v>
      </c>
      <c r="DS720" s="78">
        <v>567.16</v>
      </c>
      <c r="DT720" s="78">
        <v>653.58000000000004</v>
      </c>
      <c r="DU720" s="78">
        <v>279.06</v>
      </c>
      <c r="DV720" s="78"/>
      <c r="DW720" s="79"/>
      <c r="DX720" s="65" t="s">
        <v>404</v>
      </c>
      <c r="DY720" s="78">
        <v>579.48</v>
      </c>
      <c r="DZ720" s="78">
        <v>601.94000000000005</v>
      </c>
      <c r="EA720" s="78">
        <v>589.91</v>
      </c>
      <c r="EB720" s="78">
        <v>414.61</v>
      </c>
      <c r="EC720" s="78"/>
      <c r="ED720" s="79">
        <v>425.06</v>
      </c>
      <c r="EE720" s="65" t="s">
        <v>405</v>
      </c>
      <c r="EF720" s="68">
        <v>0.28962001853568098</v>
      </c>
      <c r="EG720" s="78">
        <v>547.91</v>
      </c>
      <c r="EH720" s="78">
        <v>570.61</v>
      </c>
      <c r="EI720" s="78">
        <v>502.33</v>
      </c>
      <c r="EJ720" s="78"/>
      <c r="EK720" s="78">
        <v>353.42</v>
      </c>
      <c r="EL720" s="79">
        <v>302.08</v>
      </c>
      <c r="EM720" s="65" t="s">
        <v>406</v>
      </c>
      <c r="EN720" s="78">
        <v>552.96</v>
      </c>
      <c r="EO720" s="78">
        <v>559.66</v>
      </c>
      <c r="EP720" s="78">
        <v>519.29</v>
      </c>
      <c r="EQ720" s="78"/>
      <c r="ER720" s="78"/>
      <c r="ES720" s="79">
        <v>434.47</v>
      </c>
      <c r="ET720" s="65" t="s">
        <v>407</v>
      </c>
      <c r="EU720" s="68">
        <v>1.41183114499506</v>
      </c>
      <c r="EV720" s="78">
        <v>524.5</v>
      </c>
      <c r="EW720" s="78">
        <v>550.57000000000005</v>
      </c>
      <c r="EX720" s="78">
        <v>550.57000000000005</v>
      </c>
      <c r="EY720" s="78"/>
      <c r="EZ720" s="78"/>
      <c r="FA720" s="79">
        <v>315.14999999999998</v>
      </c>
      <c r="FB720" s="65" t="s">
        <v>408</v>
      </c>
      <c r="FC720" s="78">
        <v>595.52</v>
      </c>
      <c r="FD720" s="78">
        <v>528.96</v>
      </c>
      <c r="FE720" s="78">
        <v>521.64</v>
      </c>
      <c r="FF720" s="78">
        <v>493.98</v>
      </c>
      <c r="FG720" s="78"/>
      <c r="FH720" s="79"/>
      <c r="FI720" s="65" t="s">
        <v>409</v>
      </c>
      <c r="FJ720" s="78">
        <v>549.85</v>
      </c>
      <c r="FK720" s="78">
        <v>544.65</v>
      </c>
      <c r="FL720" s="78">
        <v>443.28</v>
      </c>
      <c r="FM720" s="78">
        <v>355.94</v>
      </c>
      <c r="FN720" s="78"/>
      <c r="FO720" s="79">
        <v>496.18</v>
      </c>
      <c r="FP720" s="65" t="s">
        <v>410</v>
      </c>
      <c r="FQ720" s="68">
        <v>0.24094643760692</v>
      </c>
      <c r="FR720" s="78">
        <v>518.67999999999995</v>
      </c>
      <c r="FS720" s="78">
        <v>550.41999999999996</v>
      </c>
      <c r="FT720" s="78">
        <v>512.29999999999995</v>
      </c>
      <c r="FU720" s="78">
        <v>401.18</v>
      </c>
      <c r="FV720" s="78">
        <v>327.20999999999998</v>
      </c>
      <c r="FW720" s="79">
        <v>308.38</v>
      </c>
      <c r="FX720" s="65" t="s">
        <v>411</v>
      </c>
      <c r="FY720" s="78">
        <v>560.38</v>
      </c>
      <c r="FZ720" s="78">
        <v>599.76</v>
      </c>
      <c r="GA720" s="78">
        <v>555.96</v>
      </c>
      <c r="GB720" s="78">
        <v>517.74</v>
      </c>
      <c r="GC720" s="78"/>
      <c r="GD720" s="79">
        <v>520.35</v>
      </c>
      <c r="GE720" s="65" t="s">
        <v>412</v>
      </c>
      <c r="GF720" s="68">
        <v>0.236077338936235</v>
      </c>
      <c r="GG720" s="78">
        <v>529.74</v>
      </c>
      <c r="GH720" s="78">
        <v>549.55999999999995</v>
      </c>
      <c r="GI720" s="78">
        <v>423.83</v>
      </c>
      <c r="GJ720" s="78">
        <v>457.03</v>
      </c>
      <c r="GK720" s="78"/>
      <c r="GL720" s="79">
        <v>314.85000000000002</v>
      </c>
      <c r="GM720" s="65" t="s">
        <v>413</v>
      </c>
      <c r="GN720" s="68">
        <v>0.103681738535392</v>
      </c>
      <c r="GO720" s="78">
        <v>507.63</v>
      </c>
      <c r="GP720" s="78">
        <v>560.4</v>
      </c>
      <c r="GQ720" s="78">
        <v>495.68</v>
      </c>
      <c r="GR720" s="78">
        <v>426.13</v>
      </c>
      <c r="GS720" s="78"/>
      <c r="GT720" s="79"/>
      <c r="GU720" s="65" t="s">
        <v>414</v>
      </c>
      <c r="GV720" s="68">
        <v>1</v>
      </c>
      <c r="GW720" s="78">
        <v>509.82</v>
      </c>
      <c r="GX720" s="78">
        <v>528.5</v>
      </c>
      <c r="GY720" s="78">
        <v>491.27</v>
      </c>
      <c r="GZ720" s="78">
        <v>433</v>
      </c>
      <c r="HA720" s="78"/>
      <c r="HB720" s="79">
        <v>501.49</v>
      </c>
      <c r="HC720" s="65" t="s">
        <v>415</v>
      </c>
      <c r="HD720" s="68">
        <v>1</v>
      </c>
      <c r="HE720" s="78">
        <v>554.41</v>
      </c>
      <c r="HF720" s="78">
        <v>572.34</v>
      </c>
      <c r="HG720" s="78">
        <v>681</v>
      </c>
      <c r="HH720" s="78">
        <v>370</v>
      </c>
      <c r="HI720" s="78">
        <v>363.36</v>
      </c>
      <c r="HJ720" s="79">
        <v>406.72</v>
      </c>
      <c r="HK720" s="85" t="s">
        <v>416</v>
      </c>
      <c r="HL720" s="68">
        <v>1.2127091923356801</v>
      </c>
      <c r="HM720" s="78">
        <v>526.44000000000005</v>
      </c>
      <c r="HN720" s="78">
        <v>549.07000000000005</v>
      </c>
      <c r="HO720" s="78">
        <v>492.47</v>
      </c>
      <c r="HP720" s="78"/>
      <c r="HQ720" s="78"/>
      <c r="HR720" s="79"/>
    </row>
    <row r="721" spans="1:226" x14ac:dyDescent="0.25">
      <c r="A721" s="81">
        <v>40329</v>
      </c>
      <c r="B721" s="82" t="s">
        <v>387</v>
      </c>
      <c r="C721" s="83">
        <v>537.78133861691776</v>
      </c>
      <c r="D721" s="83">
        <v>559.42434298300566</v>
      </c>
      <c r="E721" s="83">
        <v>524.01356382642928</v>
      </c>
      <c r="F721" s="83">
        <v>409.04861412109926</v>
      </c>
      <c r="G721" s="83">
        <v>346.82572916666669</v>
      </c>
      <c r="H721" s="84">
        <v>374.51189056757414</v>
      </c>
      <c r="I721" s="82" t="s">
        <v>388</v>
      </c>
      <c r="J721" s="83">
        <v>545.48341748828739</v>
      </c>
      <c r="K721" s="83">
        <v>562.09520825836194</v>
      </c>
      <c r="L721" s="83">
        <v>524.1234791309638</v>
      </c>
      <c r="M721" s="83">
        <v>405.52297258199627</v>
      </c>
      <c r="N721" s="83"/>
      <c r="O721" s="84">
        <v>446.00661718954461</v>
      </c>
      <c r="P721" s="65" t="s">
        <v>389</v>
      </c>
      <c r="Q721" s="78">
        <v>517.41</v>
      </c>
      <c r="R721" s="78">
        <v>543.82000000000005</v>
      </c>
      <c r="S721" s="78">
        <v>523.33000000000004</v>
      </c>
      <c r="T721" s="78">
        <v>380</v>
      </c>
      <c r="U721" s="78"/>
      <c r="V721" s="79"/>
      <c r="W721" s="65" t="s">
        <v>390</v>
      </c>
      <c r="X721" s="78">
        <v>552.54999999999995</v>
      </c>
      <c r="Y721" s="78">
        <v>544.29999999999995</v>
      </c>
      <c r="Z721" s="78">
        <v>501.59</v>
      </c>
      <c r="AA721" s="78">
        <v>345.27</v>
      </c>
      <c r="AB721" s="78"/>
      <c r="AC721" s="79">
        <v>450.41</v>
      </c>
      <c r="AD721" s="65" t="s">
        <v>391</v>
      </c>
      <c r="AE721" s="68">
        <v>0.51129972389814904</v>
      </c>
      <c r="AF721" s="78">
        <v>498.01</v>
      </c>
      <c r="AG721" s="78">
        <v>509.77</v>
      </c>
      <c r="AH721" s="78">
        <v>505.68</v>
      </c>
      <c r="AI721" s="78"/>
      <c r="AJ721" s="78">
        <v>380.92</v>
      </c>
      <c r="AK721" s="79">
        <v>327.48</v>
      </c>
      <c r="AL721" s="69" t="s">
        <v>392</v>
      </c>
      <c r="AM721" s="70">
        <v>1</v>
      </c>
      <c r="AN721" s="78">
        <v>572.38</v>
      </c>
      <c r="AO721" s="78">
        <v>584.71</v>
      </c>
      <c r="AP721" s="78">
        <v>551.66</v>
      </c>
      <c r="AQ721" s="78">
        <v>517.79999999999995</v>
      </c>
      <c r="AR721" s="78"/>
      <c r="AS721" s="79"/>
      <c r="AT721" s="65" t="s">
        <v>393</v>
      </c>
      <c r="AU721" s="68">
        <v>3.9207998431680102E-2</v>
      </c>
      <c r="AV721" s="78">
        <v>552.28</v>
      </c>
      <c r="AW721" s="78">
        <v>584.79</v>
      </c>
      <c r="AX721" s="78">
        <v>512.54999999999995</v>
      </c>
      <c r="AY721" s="78">
        <v>327.82</v>
      </c>
      <c r="AZ721" s="78"/>
      <c r="BA721" s="79">
        <v>391.43</v>
      </c>
      <c r="BB721" s="65" t="s">
        <v>394</v>
      </c>
      <c r="BC721" s="78">
        <v>538.78</v>
      </c>
      <c r="BD721" s="78">
        <v>559.85</v>
      </c>
      <c r="BE721" s="78">
        <v>514.79999999999995</v>
      </c>
      <c r="BF721" s="78"/>
      <c r="BG721" s="78"/>
      <c r="BH721" s="79">
        <v>430.86</v>
      </c>
      <c r="BI721" s="65" t="s">
        <v>395</v>
      </c>
      <c r="BJ721" s="68">
        <v>0.13441763559379</v>
      </c>
      <c r="BK721" s="78">
        <v>591.71</v>
      </c>
      <c r="BL721" s="78">
        <v>589.69000000000005</v>
      </c>
      <c r="BM721" s="78">
        <v>598.70000000000005</v>
      </c>
      <c r="BN721" s="78">
        <v>370.32</v>
      </c>
      <c r="BO721" s="78"/>
      <c r="BP721" s="79"/>
      <c r="BQ721" s="65" t="s">
        <v>396</v>
      </c>
      <c r="BR721" s="68">
        <v>6.3911648537062396E-2</v>
      </c>
      <c r="BS721" s="78">
        <v>529.19000000000005</v>
      </c>
      <c r="BT721" s="78">
        <v>539.91</v>
      </c>
      <c r="BU721" s="78">
        <v>514.04999999999995</v>
      </c>
      <c r="BV721" s="78"/>
      <c r="BW721" s="78"/>
      <c r="BX721" s="79">
        <v>457.35</v>
      </c>
      <c r="BY721" s="65" t="s">
        <v>397</v>
      </c>
      <c r="BZ721" s="78">
        <v>557.35</v>
      </c>
      <c r="CA721" s="78">
        <v>578.61</v>
      </c>
      <c r="CB721" s="78">
        <v>507.52</v>
      </c>
      <c r="CC721" s="78">
        <v>413.05</v>
      </c>
      <c r="CD721" s="78"/>
      <c r="CE721" s="79">
        <v>499.58</v>
      </c>
      <c r="CF721" s="65" t="s">
        <v>398</v>
      </c>
      <c r="CG721" s="78">
        <v>557.89</v>
      </c>
      <c r="CH721" s="78">
        <v>594.14</v>
      </c>
      <c r="CI721" s="78">
        <v>552.66</v>
      </c>
      <c r="CJ721" s="78"/>
      <c r="CK721" s="78"/>
      <c r="CL721" s="79"/>
      <c r="CM721" s="65" t="s">
        <v>399</v>
      </c>
      <c r="CN721" s="78">
        <v>519.89</v>
      </c>
      <c r="CO721" s="78">
        <v>529.12</v>
      </c>
      <c r="CP721" s="78">
        <v>532.11</v>
      </c>
      <c r="CQ721" s="78">
        <v>388.23</v>
      </c>
      <c r="CR721" s="78"/>
      <c r="CS721" s="79">
        <v>543.36</v>
      </c>
      <c r="CT721" s="65" t="s">
        <v>400</v>
      </c>
      <c r="CU721" s="78">
        <v>552.92999999999995</v>
      </c>
      <c r="CV721" s="78">
        <v>641.57000000000005</v>
      </c>
      <c r="CW721" s="78">
        <v>507.87</v>
      </c>
      <c r="CX721" s="78">
        <v>413.18</v>
      </c>
      <c r="CY721" s="78"/>
      <c r="CZ721" s="79"/>
      <c r="DA721" s="82"/>
      <c r="DB721" s="68"/>
      <c r="DC721" s="78"/>
      <c r="DD721" s="78"/>
      <c r="DE721" s="78"/>
      <c r="DF721" s="78"/>
      <c r="DG721" s="78"/>
      <c r="DH721" s="79"/>
      <c r="DI721" s="65" t="s">
        <v>402</v>
      </c>
      <c r="DJ721" s="68">
        <v>3.6293688527565099E-3</v>
      </c>
      <c r="DK721" s="78">
        <v>534.13</v>
      </c>
      <c r="DL721" s="78">
        <v>564.66</v>
      </c>
      <c r="DM721" s="78">
        <v>564.66</v>
      </c>
      <c r="DN721" s="78">
        <v>420.83</v>
      </c>
      <c r="DO721" s="78"/>
      <c r="DP721" s="79">
        <v>425.49</v>
      </c>
      <c r="DQ721" s="65" t="s">
        <v>403</v>
      </c>
      <c r="DR721" s="78">
        <v>527.71</v>
      </c>
      <c r="DS721" s="78">
        <v>547.33000000000004</v>
      </c>
      <c r="DT721" s="78">
        <v>638.59</v>
      </c>
      <c r="DU721" s="78">
        <v>270.95999999999998</v>
      </c>
      <c r="DV721" s="78"/>
      <c r="DW721" s="79"/>
      <c r="DX721" s="65" t="s">
        <v>404</v>
      </c>
      <c r="DY721" s="78">
        <v>568.77</v>
      </c>
      <c r="DZ721" s="78">
        <v>590.41999999999996</v>
      </c>
      <c r="EA721" s="78">
        <v>586.21</v>
      </c>
      <c r="EB721" s="78">
        <v>409.27</v>
      </c>
      <c r="EC721" s="78"/>
      <c r="ED721" s="79">
        <v>425.15</v>
      </c>
      <c r="EE721" s="65" t="s">
        <v>405</v>
      </c>
      <c r="EF721" s="68">
        <v>0.28962001853568098</v>
      </c>
      <c r="EG721" s="78">
        <v>541.72</v>
      </c>
      <c r="EH721" s="78">
        <v>559.82000000000005</v>
      </c>
      <c r="EI721" s="78">
        <v>519.08000000000004</v>
      </c>
      <c r="EJ721" s="78"/>
      <c r="EK721" s="78">
        <v>341.77</v>
      </c>
      <c r="EL721" s="79">
        <v>302.58</v>
      </c>
      <c r="EM721" s="65" t="s">
        <v>406</v>
      </c>
      <c r="EN721" s="78">
        <v>532.1</v>
      </c>
      <c r="EO721" s="78">
        <v>537.76</v>
      </c>
      <c r="EP721" s="78">
        <v>495.71</v>
      </c>
      <c r="EQ721" s="78"/>
      <c r="ER721" s="78"/>
      <c r="ES721" s="79">
        <v>434.47</v>
      </c>
      <c r="ET721" s="65" t="s">
        <v>407</v>
      </c>
      <c r="EU721" s="68">
        <v>1.4104372355430199</v>
      </c>
      <c r="EV721" s="78">
        <v>523.98</v>
      </c>
      <c r="EW721" s="78">
        <v>550.03</v>
      </c>
      <c r="EX721" s="78">
        <v>550.03</v>
      </c>
      <c r="EY721" s="78"/>
      <c r="EZ721" s="78"/>
      <c r="FA721" s="79">
        <v>314.83999999999997</v>
      </c>
      <c r="FB721" s="65" t="s">
        <v>408</v>
      </c>
      <c r="FC721" s="78">
        <v>595.52</v>
      </c>
      <c r="FD721" s="78">
        <v>528.96</v>
      </c>
      <c r="FE721" s="78">
        <v>521.64</v>
      </c>
      <c r="FF721" s="78">
        <v>493.98</v>
      </c>
      <c r="FG721" s="78"/>
      <c r="FH721" s="79"/>
      <c r="FI721" s="65" t="s">
        <v>409</v>
      </c>
      <c r="FJ721" s="78">
        <v>536.4</v>
      </c>
      <c r="FK721" s="78">
        <v>534.57000000000005</v>
      </c>
      <c r="FL721" s="78">
        <v>396.22</v>
      </c>
      <c r="FM721" s="78">
        <v>315.94</v>
      </c>
      <c r="FN721" s="78"/>
      <c r="FO721" s="79">
        <v>497.87</v>
      </c>
      <c r="FP721" s="65" t="s">
        <v>410</v>
      </c>
      <c r="FQ721" s="68">
        <v>0.245152116888529</v>
      </c>
      <c r="FR721" s="78">
        <v>531.75</v>
      </c>
      <c r="FS721" s="78">
        <v>563.04</v>
      </c>
      <c r="FT721" s="78">
        <v>505.17</v>
      </c>
      <c r="FU721" s="78">
        <v>411.37</v>
      </c>
      <c r="FV721" s="78">
        <v>346.65</v>
      </c>
      <c r="FW721" s="79">
        <v>313.77</v>
      </c>
      <c r="FX721" s="65" t="s">
        <v>411</v>
      </c>
      <c r="FY721" s="78">
        <v>562.04999999999995</v>
      </c>
      <c r="FZ721" s="78">
        <v>597.26</v>
      </c>
      <c r="GA721" s="78">
        <v>552.39</v>
      </c>
      <c r="GB721" s="78">
        <v>517.74</v>
      </c>
      <c r="GC721" s="78"/>
      <c r="GD721" s="79">
        <v>519.52</v>
      </c>
      <c r="GE721" s="65" t="s">
        <v>412</v>
      </c>
      <c r="GF721" s="68">
        <v>0.23892008123282801</v>
      </c>
      <c r="GG721" s="78">
        <v>536.29999999999995</v>
      </c>
      <c r="GH721" s="78">
        <v>556.25</v>
      </c>
      <c r="GI721" s="78">
        <v>430.4</v>
      </c>
      <c r="GJ721" s="78">
        <v>464.71</v>
      </c>
      <c r="GK721" s="78"/>
      <c r="GL721" s="79">
        <v>318.64</v>
      </c>
      <c r="GM721" s="65" t="s">
        <v>413</v>
      </c>
      <c r="GN721" s="68">
        <v>0.10391769718383</v>
      </c>
      <c r="GO721" s="78">
        <v>500.47</v>
      </c>
      <c r="GP721" s="78">
        <v>553.36</v>
      </c>
      <c r="GQ721" s="78">
        <v>507.37</v>
      </c>
      <c r="GR721" s="78">
        <v>436.25</v>
      </c>
      <c r="GS721" s="78"/>
      <c r="GT721" s="79"/>
      <c r="GU721" s="65" t="s">
        <v>414</v>
      </c>
      <c r="GV721" s="68">
        <v>1</v>
      </c>
      <c r="GW721" s="78">
        <v>533.99</v>
      </c>
      <c r="GX721" s="78">
        <v>552.66999999999996</v>
      </c>
      <c r="GY721" s="78">
        <v>514.66999999999996</v>
      </c>
      <c r="GZ721" s="78">
        <v>439</v>
      </c>
      <c r="HA721" s="78"/>
      <c r="HB721" s="79">
        <v>479.62</v>
      </c>
      <c r="HC721" s="65" t="s">
        <v>415</v>
      </c>
      <c r="HD721" s="68">
        <v>1</v>
      </c>
      <c r="HE721" s="78">
        <v>555.25</v>
      </c>
      <c r="HF721" s="78">
        <v>573.17999999999995</v>
      </c>
      <c r="HG721" s="78">
        <v>635</v>
      </c>
      <c r="HH721" s="78">
        <v>370</v>
      </c>
      <c r="HI721" s="78">
        <v>363.36</v>
      </c>
      <c r="HJ721" s="79">
        <v>405.88</v>
      </c>
      <c r="HK721" s="85" t="s">
        <v>416</v>
      </c>
      <c r="HL721" s="68">
        <v>1.17836984315897</v>
      </c>
      <c r="HM721" s="78">
        <v>514.91999999999996</v>
      </c>
      <c r="HN721" s="78">
        <v>537.11</v>
      </c>
      <c r="HO721" s="78">
        <v>474.55</v>
      </c>
      <c r="HP721" s="78"/>
      <c r="HQ721" s="78"/>
      <c r="HR721" s="79"/>
    </row>
    <row r="722" spans="1:226" x14ac:dyDescent="0.25">
      <c r="A722" s="81">
        <v>40322</v>
      </c>
      <c r="B722" s="82" t="s">
        <v>387</v>
      </c>
      <c r="C722" s="83">
        <v>534.17931176456307</v>
      </c>
      <c r="D722" s="83">
        <v>559.39108415986993</v>
      </c>
      <c r="E722" s="83">
        <v>525.43799011220153</v>
      </c>
      <c r="F722" s="83">
        <v>414.40336409223409</v>
      </c>
      <c r="G722" s="83">
        <v>345.23751736111109</v>
      </c>
      <c r="H722" s="84">
        <v>375.01037519582098</v>
      </c>
      <c r="I722" s="82" t="s">
        <v>388</v>
      </c>
      <c r="J722" s="83">
        <v>538.72900802956008</v>
      </c>
      <c r="K722" s="83">
        <v>561.56904359800717</v>
      </c>
      <c r="L722" s="83">
        <v>526.49580968367161</v>
      </c>
      <c r="M722" s="83">
        <v>413.83800771940128</v>
      </c>
      <c r="N722" s="83"/>
      <c r="O722" s="84">
        <v>447.00424984484397</v>
      </c>
      <c r="P722" s="65" t="s">
        <v>389</v>
      </c>
      <c r="Q722" s="78">
        <v>519.08000000000004</v>
      </c>
      <c r="R722" s="78">
        <v>544.65</v>
      </c>
      <c r="S722" s="78">
        <v>513.48</v>
      </c>
      <c r="T722" s="78">
        <v>401</v>
      </c>
      <c r="U722" s="78"/>
      <c r="V722" s="79"/>
      <c r="W722" s="65" t="s">
        <v>390</v>
      </c>
      <c r="X722" s="78">
        <v>595.52</v>
      </c>
      <c r="Y722" s="78">
        <v>603.6</v>
      </c>
      <c r="Z722" s="78">
        <v>536.22</v>
      </c>
      <c r="AA722" s="78">
        <v>388.16</v>
      </c>
      <c r="AB722" s="78"/>
      <c r="AC722" s="79">
        <v>467.77</v>
      </c>
      <c r="AD722" s="65" t="s">
        <v>391</v>
      </c>
      <c r="AE722" s="68">
        <v>0.51129972389814904</v>
      </c>
      <c r="AF722" s="78">
        <v>515.39</v>
      </c>
      <c r="AG722" s="78">
        <v>523.05999999999995</v>
      </c>
      <c r="AH722" s="78">
        <v>518.97</v>
      </c>
      <c r="AI722" s="78"/>
      <c r="AJ722" s="78">
        <v>396.26</v>
      </c>
      <c r="AK722" s="79">
        <v>334.4</v>
      </c>
      <c r="AL722" s="69" t="s">
        <v>392</v>
      </c>
      <c r="AM722" s="70">
        <v>1</v>
      </c>
      <c r="AN722" s="78">
        <v>572.86</v>
      </c>
      <c r="AO722" s="78">
        <v>594</v>
      </c>
      <c r="AP722" s="78">
        <v>551.66</v>
      </c>
      <c r="AQ722" s="78">
        <v>517.79999999999995</v>
      </c>
      <c r="AR722" s="78"/>
      <c r="AS722" s="79"/>
      <c r="AT722" s="65" t="s">
        <v>393</v>
      </c>
      <c r="AU722" s="68">
        <v>3.8965087281795499E-2</v>
      </c>
      <c r="AV722" s="78">
        <v>552.69000000000005</v>
      </c>
      <c r="AW722" s="78">
        <v>584.61</v>
      </c>
      <c r="AX722" s="78">
        <v>510.41</v>
      </c>
      <c r="AY722" s="78">
        <v>323.10000000000002</v>
      </c>
      <c r="AZ722" s="78"/>
      <c r="BA722" s="79">
        <v>389.91</v>
      </c>
      <c r="BB722" s="65" t="s">
        <v>394</v>
      </c>
      <c r="BC722" s="78">
        <v>499.28</v>
      </c>
      <c r="BD722" s="78">
        <v>514.47</v>
      </c>
      <c r="BE722" s="78">
        <v>514.79999999999995</v>
      </c>
      <c r="BF722" s="78"/>
      <c r="BG722" s="78"/>
      <c r="BH722" s="79">
        <v>430.86</v>
      </c>
      <c r="BI722" s="65" t="s">
        <v>395</v>
      </c>
      <c r="BJ722" s="68">
        <v>0.13437067494390001</v>
      </c>
      <c r="BK722" s="78">
        <v>567.85</v>
      </c>
      <c r="BL722" s="78">
        <v>563.67999999999995</v>
      </c>
      <c r="BM722" s="78">
        <v>572.69000000000005</v>
      </c>
      <c r="BN722" s="78">
        <v>383.63</v>
      </c>
      <c r="BO722" s="78"/>
      <c r="BP722" s="79"/>
      <c r="BQ722" s="65" t="s">
        <v>396</v>
      </c>
      <c r="BR722" s="68">
        <v>6.3911648537062396E-2</v>
      </c>
      <c r="BS722" s="78">
        <v>529.19000000000005</v>
      </c>
      <c r="BT722" s="78">
        <v>540.17999999999995</v>
      </c>
      <c r="BU722" s="78">
        <v>516.08000000000004</v>
      </c>
      <c r="BV722" s="78"/>
      <c r="BW722" s="78"/>
      <c r="BX722" s="79">
        <v>457.35</v>
      </c>
      <c r="BY722" s="65" t="s">
        <v>397</v>
      </c>
      <c r="BZ722" s="78">
        <v>562.64</v>
      </c>
      <c r="CA722" s="78">
        <v>582.53</v>
      </c>
      <c r="CB722" s="78">
        <v>513.87</v>
      </c>
      <c r="CC722" s="78">
        <v>425.18</v>
      </c>
      <c r="CD722" s="78"/>
      <c r="CE722" s="79">
        <v>499.58</v>
      </c>
      <c r="CF722" s="65" t="s">
        <v>398</v>
      </c>
      <c r="CG722" s="78">
        <v>546.76</v>
      </c>
      <c r="CH722" s="78">
        <v>582.9</v>
      </c>
      <c r="CI722" s="78">
        <v>525.23</v>
      </c>
      <c r="CJ722" s="78"/>
      <c r="CK722" s="78"/>
      <c r="CL722" s="79"/>
      <c r="CM722" s="65" t="s">
        <v>399</v>
      </c>
      <c r="CN722" s="78">
        <v>537.95000000000005</v>
      </c>
      <c r="CO722" s="78">
        <v>544.84</v>
      </c>
      <c r="CP722" s="78">
        <v>534.70000000000005</v>
      </c>
      <c r="CQ722" s="78">
        <v>380.03</v>
      </c>
      <c r="CR722" s="78"/>
      <c r="CS722" s="79">
        <v>541.94000000000005</v>
      </c>
      <c r="CT722" s="65" t="s">
        <v>400</v>
      </c>
      <c r="CU722" s="78">
        <v>575.04</v>
      </c>
      <c r="CV722" s="78">
        <v>656.32</v>
      </c>
      <c r="CW722" s="78">
        <v>508.62</v>
      </c>
      <c r="CX722" s="78">
        <v>435.21</v>
      </c>
      <c r="CY722" s="78"/>
      <c r="CZ722" s="79"/>
      <c r="DA722" s="82"/>
      <c r="DB722" s="68"/>
      <c r="DC722" s="78"/>
      <c r="DD722" s="78"/>
      <c r="DE722" s="78"/>
      <c r="DF722" s="78"/>
      <c r="DG722" s="78"/>
      <c r="DH722" s="79"/>
      <c r="DI722" s="65" t="s">
        <v>402</v>
      </c>
      <c r="DJ722" s="68">
        <v>3.5927283178846E-3</v>
      </c>
      <c r="DK722" s="78">
        <v>546.42999999999995</v>
      </c>
      <c r="DL722" s="78">
        <v>576.34</v>
      </c>
      <c r="DM722" s="78">
        <v>576.34</v>
      </c>
      <c r="DN722" s="78">
        <v>430.3</v>
      </c>
      <c r="DO722" s="78"/>
      <c r="DP722" s="79">
        <v>424.3</v>
      </c>
      <c r="DQ722" s="65" t="s">
        <v>403</v>
      </c>
      <c r="DR722" s="78">
        <v>527.71</v>
      </c>
      <c r="DS722" s="78">
        <v>547.33000000000004</v>
      </c>
      <c r="DT722" s="78">
        <v>629.97</v>
      </c>
      <c r="DU722" s="78">
        <v>272.41000000000003</v>
      </c>
      <c r="DV722" s="78"/>
      <c r="DW722" s="79"/>
      <c r="DX722" s="65" t="s">
        <v>404</v>
      </c>
      <c r="DY722" s="78">
        <v>579.82000000000005</v>
      </c>
      <c r="DZ722" s="78">
        <v>599.6</v>
      </c>
      <c r="EA722" s="78">
        <v>572.71</v>
      </c>
      <c r="EB722" s="78">
        <v>404.36</v>
      </c>
      <c r="EC722" s="78"/>
      <c r="ED722" s="79">
        <v>425.12</v>
      </c>
      <c r="EE722" s="65" t="s">
        <v>405</v>
      </c>
      <c r="EF722" s="68">
        <v>0.28962001853568098</v>
      </c>
      <c r="EG722" s="78">
        <v>556.89</v>
      </c>
      <c r="EH722" s="78">
        <v>567.54</v>
      </c>
      <c r="EI722" s="78">
        <v>494.19</v>
      </c>
      <c r="EJ722" s="78"/>
      <c r="EK722" s="78">
        <v>338.26</v>
      </c>
      <c r="EL722" s="79">
        <v>302.01</v>
      </c>
      <c r="EM722" s="65" t="s">
        <v>406</v>
      </c>
      <c r="EN722" s="78">
        <v>576.96</v>
      </c>
      <c r="EO722" s="78">
        <v>561.63</v>
      </c>
      <c r="EP722" s="78">
        <v>521.82000000000005</v>
      </c>
      <c r="EQ722" s="78"/>
      <c r="ER722" s="78"/>
      <c r="ES722" s="79">
        <v>445.88</v>
      </c>
      <c r="ET722" s="65" t="s">
        <v>407</v>
      </c>
      <c r="EU722" s="68">
        <v>1.41362736782584</v>
      </c>
      <c r="EV722" s="78">
        <v>528.66999999999996</v>
      </c>
      <c r="EW722" s="78">
        <v>554.78</v>
      </c>
      <c r="EX722" s="78">
        <v>554.78</v>
      </c>
      <c r="EY722" s="78"/>
      <c r="EZ722" s="78"/>
      <c r="FA722" s="79">
        <v>315.55</v>
      </c>
      <c r="FB722" s="65" t="s">
        <v>408</v>
      </c>
      <c r="FC722" s="78">
        <v>595.52</v>
      </c>
      <c r="FD722" s="78">
        <v>528.96</v>
      </c>
      <c r="FE722" s="78">
        <v>521.64</v>
      </c>
      <c r="FF722" s="78">
        <v>509.98</v>
      </c>
      <c r="FG722" s="78"/>
      <c r="FH722" s="79"/>
      <c r="FI722" s="65" t="s">
        <v>409</v>
      </c>
      <c r="FJ722" s="78">
        <v>529.67999999999995</v>
      </c>
      <c r="FK722" s="78">
        <v>526.16999999999996</v>
      </c>
      <c r="FL722" s="78">
        <v>425.63</v>
      </c>
      <c r="FM722" s="78">
        <v>348.94</v>
      </c>
      <c r="FN722" s="78"/>
      <c r="FO722" s="79">
        <v>502.91</v>
      </c>
      <c r="FP722" s="65" t="s">
        <v>410</v>
      </c>
      <c r="FQ722" s="68">
        <v>0.24301336573511501</v>
      </c>
      <c r="FR722" s="78">
        <v>535.87</v>
      </c>
      <c r="FS722" s="78">
        <v>566.89</v>
      </c>
      <c r="FT722" s="78">
        <v>497.77</v>
      </c>
      <c r="FU722" s="78">
        <v>408.51</v>
      </c>
      <c r="FV722" s="78">
        <v>345.08</v>
      </c>
      <c r="FW722" s="79">
        <v>312.42</v>
      </c>
      <c r="FX722" s="65" t="s">
        <v>411</v>
      </c>
      <c r="FY722" s="78">
        <v>579.54999999999995</v>
      </c>
      <c r="FZ722" s="78">
        <v>608.91999999999996</v>
      </c>
      <c r="GA722" s="78">
        <v>568.46</v>
      </c>
      <c r="GB722" s="78">
        <v>521.75</v>
      </c>
      <c r="GC722" s="78"/>
      <c r="GD722" s="79">
        <v>520.35</v>
      </c>
      <c r="GE722" s="65" t="s">
        <v>412</v>
      </c>
      <c r="GF722" s="68">
        <v>0.239120038259206</v>
      </c>
      <c r="GG722" s="78">
        <v>538.72</v>
      </c>
      <c r="GH722" s="78">
        <v>558.32000000000005</v>
      </c>
      <c r="GI722" s="78">
        <v>430.77</v>
      </c>
      <c r="GJ722" s="78">
        <v>465.1</v>
      </c>
      <c r="GK722" s="78"/>
      <c r="GL722" s="79">
        <v>319.08</v>
      </c>
      <c r="GM722" s="65" t="s">
        <v>413</v>
      </c>
      <c r="GN722" s="68">
        <v>0.102082482645978</v>
      </c>
      <c r="GO722" s="78">
        <v>487.55</v>
      </c>
      <c r="GP722" s="78">
        <v>539.51</v>
      </c>
      <c r="GQ722" s="78">
        <v>480.03</v>
      </c>
      <c r="GR722" s="78">
        <v>418.23</v>
      </c>
      <c r="GS722" s="78"/>
      <c r="GT722" s="79"/>
      <c r="GU722" s="65" t="s">
        <v>414</v>
      </c>
      <c r="GV722" s="68">
        <v>1</v>
      </c>
      <c r="GW722" s="78">
        <v>533.99</v>
      </c>
      <c r="GX722" s="78">
        <v>552.66999999999996</v>
      </c>
      <c r="GY722" s="78">
        <v>514.66999999999996</v>
      </c>
      <c r="GZ722" s="78">
        <v>439</v>
      </c>
      <c r="HA722" s="78"/>
      <c r="HB722" s="79">
        <v>479.62</v>
      </c>
      <c r="HC722" s="65" t="s">
        <v>415</v>
      </c>
      <c r="HD722" s="68">
        <v>1</v>
      </c>
      <c r="HE722" s="78">
        <v>560.29</v>
      </c>
      <c r="HF722" s="78">
        <v>579.9</v>
      </c>
      <c r="HG722" s="78">
        <v>635</v>
      </c>
      <c r="HH722" s="78">
        <v>370</v>
      </c>
      <c r="HI722" s="78">
        <v>363.36</v>
      </c>
      <c r="HJ722" s="79">
        <v>400.84</v>
      </c>
      <c r="HK722" s="85" t="s">
        <v>416</v>
      </c>
      <c r="HL722" s="68">
        <v>1.16171003717472</v>
      </c>
      <c r="HM722" s="78">
        <v>521.30999999999995</v>
      </c>
      <c r="HN722" s="78">
        <v>541.04999999999995</v>
      </c>
      <c r="HO722" s="78">
        <v>476.38</v>
      </c>
      <c r="HP722" s="78"/>
      <c r="HQ722" s="78"/>
      <c r="HR722" s="79"/>
    </row>
    <row r="723" spans="1:226" x14ac:dyDescent="0.25">
      <c r="A723" s="81">
        <v>40315</v>
      </c>
      <c r="B723" s="82" t="s">
        <v>387</v>
      </c>
      <c r="C723" s="83">
        <v>554.2010172779834</v>
      </c>
      <c r="D723" s="83">
        <v>577.7064858741237</v>
      </c>
      <c r="E723" s="83">
        <v>549.90244567625359</v>
      </c>
      <c r="F723" s="83">
        <v>431.10002310825467</v>
      </c>
      <c r="G723" s="83">
        <v>344.00466145833332</v>
      </c>
      <c r="H723" s="84">
        <v>377.50614094096954</v>
      </c>
      <c r="I723" s="82" t="s">
        <v>388</v>
      </c>
      <c r="J723" s="83">
        <v>561.00398246984639</v>
      </c>
      <c r="K723" s="83">
        <v>582.03071926069276</v>
      </c>
      <c r="L723" s="83">
        <v>550.92357640808302</v>
      </c>
      <c r="M723" s="83">
        <v>430.45386809683072</v>
      </c>
      <c r="N723" s="83"/>
      <c r="O723" s="84">
        <v>445.76885682026068</v>
      </c>
      <c r="P723" s="65" t="s">
        <v>389</v>
      </c>
      <c r="Q723" s="78">
        <v>534.08000000000004</v>
      </c>
      <c r="R723" s="78">
        <v>557.99</v>
      </c>
      <c r="S723" s="78">
        <v>544.42999999999995</v>
      </c>
      <c r="T723" s="78">
        <v>410</v>
      </c>
      <c r="U723" s="78"/>
      <c r="V723" s="79"/>
      <c r="W723" s="65" t="s">
        <v>390</v>
      </c>
      <c r="X723" s="78">
        <v>595.52</v>
      </c>
      <c r="Y723" s="78">
        <v>608.20000000000005</v>
      </c>
      <c r="Z723" s="78">
        <v>536.22</v>
      </c>
      <c r="AA723" s="78">
        <v>388.16</v>
      </c>
      <c r="AB723" s="78"/>
      <c r="AC723" s="79">
        <v>467.77</v>
      </c>
      <c r="AD723" s="65" t="s">
        <v>391</v>
      </c>
      <c r="AE723" s="68">
        <v>0.51129972389814904</v>
      </c>
      <c r="AF723" s="78">
        <v>515.39</v>
      </c>
      <c r="AG723" s="78">
        <v>523.05999999999995</v>
      </c>
      <c r="AH723" s="78">
        <v>518.97</v>
      </c>
      <c r="AI723" s="78"/>
      <c r="AJ723" s="78">
        <v>396.26</v>
      </c>
      <c r="AK723" s="79">
        <v>334.4</v>
      </c>
      <c r="AL723" s="69" t="s">
        <v>392</v>
      </c>
      <c r="AM723" s="70">
        <v>1</v>
      </c>
      <c r="AN723" s="78">
        <v>593.73</v>
      </c>
      <c r="AO723" s="78">
        <v>594</v>
      </c>
      <c r="AP723" s="78">
        <v>551.66</v>
      </c>
      <c r="AQ723" s="78">
        <v>517.79999999999995</v>
      </c>
      <c r="AR723" s="78"/>
      <c r="AS723" s="79"/>
      <c r="AT723" s="65" t="s">
        <v>393</v>
      </c>
      <c r="AU723" s="68">
        <v>3.9123630672926402E-2</v>
      </c>
      <c r="AV723" s="78">
        <v>557.87</v>
      </c>
      <c r="AW723" s="78">
        <v>589.23</v>
      </c>
      <c r="AX723" s="78">
        <v>523.17999999999995</v>
      </c>
      <c r="AY723" s="78">
        <v>325.77999999999997</v>
      </c>
      <c r="AZ723" s="78"/>
      <c r="BA723" s="79">
        <v>391.4</v>
      </c>
      <c r="BB723" s="65" t="s">
        <v>394</v>
      </c>
      <c r="BC723" s="78">
        <v>536.26</v>
      </c>
      <c r="BD723" s="78">
        <v>558.16999999999996</v>
      </c>
      <c r="BE723" s="78">
        <v>539.86</v>
      </c>
      <c r="BF723" s="78"/>
      <c r="BG723" s="78"/>
      <c r="BH723" s="79">
        <v>431.86</v>
      </c>
      <c r="BI723" s="65" t="s">
        <v>395</v>
      </c>
      <c r="BJ723" s="68">
        <v>0.134399569921376</v>
      </c>
      <c r="BK723" s="78">
        <v>613.13</v>
      </c>
      <c r="BL723" s="78">
        <v>611.11</v>
      </c>
      <c r="BM723" s="78">
        <v>616.67999999999995</v>
      </c>
      <c r="BN723" s="78">
        <v>412.07</v>
      </c>
      <c r="BO723" s="78"/>
      <c r="BP723" s="79"/>
      <c r="BQ723" s="65" t="s">
        <v>396</v>
      </c>
      <c r="BR723" s="68">
        <v>6.3911648537062396E-2</v>
      </c>
      <c r="BS723" s="78">
        <v>528.98</v>
      </c>
      <c r="BT723" s="78">
        <v>540.07000000000005</v>
      </c>
      <c r="BU723" s="78">
        <v>515.91999999999996</v>
      </c>
      <c r="BV723" s="78"/>
      <c r="BW723" s="78"/>
      <c r="BX723" s="79">
        <v>457.35</v>
      </c>
      <c r="BY723" s="65" t="s">
        <v>397</v>
      </c>
      <c r="BZ723" s="78">
        <v>582.20000000000005</v>
      </c>
      <c r="CA723" s="78">
        <v>603.66</v>
      </c>
      <c r="CB723" s="78">
        <v>529.71</v>
      </c>
      <c r="CC723" s="78">
        <v>430.04</v>
      </c>
      <c r="CD723" s="78"/>
      <c r="CE723" s="79">
        <v>499.58</v>
      </c>
      <c r="CF723" s="65" t="s">
        <v>398</v>
      </c>
      <c r="CG723" s="78">
        <v>588.53</v>
      </c>
      <c r="CH723" s="78">
        <v>625.91999999999996</v>
      </c>
      <c r="CI723" s="78">
        <v>567.55999999999995</v>
      </c>
      <c r="CJ723" s="78"/>
      <c r="CK723" s="78"/>
      <c r="CL723" s="79"/>
      <c r="CM723" s="65" t="s">
        <v>399</v>
      </c>
      <c r="CN723" s="78">
        <v>541.79</v>
      </c>
      <c r="CO723" s="78">
        <v>552.70000000000005</v>
      </c>
      <c r="CP723" s="78">
        <v>557.61</v>
      </c>
      <c r="CQ723" s="78">
        <v>421.57</v>
      </c>
      <c r="CR723" s="78"/>
      <c r="CS723" s="79">
        <v>540.52</v>
      </c>
      <c r="CT723" s="65" t="s">
        <v>400</v>
      </c>
      <c r="CU723" s="78">
        <v>578.02</v>
      </c>
      <c r="CV723" s="78">
        <v>656.78</v>
      </c>
      <c r="CW723" s="78">
        <v>566.5</v>
      </c>
      <c r="CX723" s="78">
        <v>456.17</v>
      </c>
      <c r="CY723" s="78"/>
      <c r="CZ723" s="79"/>
      <c r="DA723" s="82"/>
      <c r="DB723" s="68"/>
      <c r="DC723" s="78"/>
      <c r="DD723" s="78"/>
      <c r="DE723" s="78"/>
      <c r="DF723" s="78"/>
      <c r="DG723" s="78"/>
      <c r="DH723" s="79"/>
      <c r="DI723" s="65" t="s">
        <v>402</v>
      </c>
      <c r="DJ723" s="68">
        <v>3.5994528831617598E-3</v>
      </c>
      <c r="DK723" s="78">
        <v>546.48</v>
      </c>
      <c r="DL723" s="78">
        <v>574.79999999999995</v>
      </c>
      <c r="DM723" s="78">
        <v>574.79999999999995</v>
      </c>
      <c r="DN723" s="78">
        <v>401.16</v>
      </c>
      <c r="DO723" s="78"/>
      <c r="DP723" s="79">
        <v>421.08</v>
      </c>
      <c r="DQ723" s="65" t="s">
        <v>403</v>
      </c>
      <c r="DR723" s="78">
        <v>527.71</v>
      </c>
      <c r="DS723" s="78">
        <v>547.33000000000004</v>
      </c>
      <c r="DT723" s="78">
        <v>664.42</v>
      </c>
      <c r="DU723" s="78">
        <v>294.17</v>
      </c>
      <c r="DV723" s="78"/>
      <c r="DW723" s="79"/>
      <c r="DX723" s="65" t="s">
        <v>404</v>
      </c>
      <c r="DY723" s="78">
        <v>598.16</v>
      </c>
      <c r="DZ723" s="78">
        <v>619.52</v>
      </c>
      <c r="EA723" s="78">
        <v>597.41</v>
      </c>
      <c r="EB723" s="78">
        <v>429.4</v>
      </c>
      <c r="EC723" s="78"/>
      <c r="ED723" s="79">
        <v>425.12</v>
      </c>
      <c r="EE723" s="65" t="s">
        <v>405</v>
      </c>
      <c r="EF723" s="68">
        <v>0.28962001853568098</v>
      </c>
      <c r="EG723" s="78">
        <v>568.80999999999995</v>
      </c>
      <c r="EH723" s="78">
        <v>579.58000000000004</v>
      </c>
      <c r="EI723" s="78">
        <v>522.42999999999995</v>
      </c>
      <c r="EJ723" s="78"/>
      <c r="EK723" s="78">
        <v>367.51</v>
      </c>
      <c r="EL723" s="79">
        <v>304.5</v>
      </c>
      <c r="EM723" s="65" t="s">
        <v>406</v>
      </c>
      <c r="EN723" s="78">
        <v>576.96</v>
      </c>
      <c r="EO723" s="78">
        <v>561.63</v>
      </c>
      <c r="EP723" s="78">
        <v>521.82000000000005</v>
      </c>
      <c r="EQ723" s="78"/>
      <c r="ER723" s="78"/>
      <c r="ES723" s="79">
        <v>445.88</v>
      </c>
      <c r="ET723" s="65" t="s">
        <v>407</v>
      </c>
      <c r="EU723" s="68">
        <v>1.41362736782584</v>
      </c>
      <c r="EV723" s="78">
        <v>545.02</v>
      </c>
      <c r="EW723" s="78">
        <v>568.79</v>
      </c>
      <c r="EX723" s="78">
        <v>568.79</v>
      </c>
      <c r="EY723" s="78"/>
      <c r="EZ723" s="78"/>
      <c r="FA723" s="79">
        <v>315.55</v>
      </c>
      <c r="FB723" s="65" t="s">
        <v>408</v>
      </c>
      <c r="FC723" s="78">
        <v>595.52</v>
      </c>
      <c r="FD723" s="78">
        <v>528.96</v>
      </c>
      <c r="FE723" s="78">
        <v>521.64</v>
      </c>
      <c r="FF723" s="78">
        <v>509.98</v>
      </c>
      <c r="FG723" s="78"/>
      <c r="FH723" s="79"/>
      <c r="FI723" s="65" t="s">
        <v>409</v>
      </c>
      <c r="FJ723" s="78">
        <v>561.61</v>
      </c>
      <c r="FK723" s="78">
        <v>554.74</v>
      </c>
      <c r="FL723" s="78">
        <v>450.84</v>
      </c>
      <c r="FM723" s="78">
        <v>374.94</v>
      </c>
      <c r="FN723" s="78"/>
      <c r="FO723" s="79">
        <v>494.5</v>
      </c>
      <c r="FP723" s="65" t="s">
        <v>410</v>
      </c>
      <c r="FQ723" s="68">
        <v>0.24878716258241099</v>
      </c>
      <c r="FR723" s="78">
        <v>542.89</v>
      </c>
      <c r="FS723" s="78">
        <v>573.63</v>
      </c>
      <c r="FT723" s="78">
        <v>523.87</v>
      </c>
      <c r="FU723" s="78">
        <v>410.25</v>
      </c>
      <c r="FV723" s="78">
        <v>343.08</v>
      </c>
      <c r="FW723" s="79">
        <v>320.66000000000003</v>
      </c>
      <c r="FX723" s="65" t="s">
        <v>411</v>
      </c>
      <c r="FY723" s="78">
        <v>586.22</v>
      </c>
      <c r="FZ723" s="78">
        <v>613.09</v>
      </c>
      <c r="GA723" s="78">
        <v>573.82000000000005</v>
      </c>
      <c r="GB723" s="78">
        <v>521.75</v>
      </c>
      <c r="GC723" s="78"/>
      <c r="GD723" s="79">
        <v>520.35</v>
      </c>
      <c r="GE723" s="65" t="s">
        <v>412</v>
      </c>
      <c r="GF723" s="68">
        <v>0.23851547965462999</v>
      </c>
      <c r="GG723" s="78">
        <v>542.86</v>
      </c>
      <c r="GH723" s="78">
        <v>560.99</v>
      </c>
      <c r="GI723" s="78">
        <v>420.13</v>
      </c>
      <c r="GJ723" s="78">
        <v>457.06</v>
      </c>
      <c r="GK723" s="78"/>
      <c r="GL723" s="79">
        <v>317.32</v>
      </c>
      <c r="GM723" s="65" t="s">
        <v>413</v>
      </c>
      <c r="GN723" s="68">
        <v>0.104128703077003</v>
      </c>
      <c r="GO723" s="78">
        <v>518.14</v>
      </c>
      <c r="GP723" s="78">
        <v>566.98</v>
      </c>
      <c r="GQ723" s="78">
        <v>510.15</v>
      </c>
      <c r="GR723" s="78">
        <v>450.25</v>
      </c>
      <c r="GS723" s="78"/>
      <c r="GT723" s="79"/>
      <c r="GU723" s="65" t="s">
        <v>414</v>
      </c>
      <c r="GV723" s="68">
        <v>1</v>
      </c>
      <c r="GW723" s="78">
        <v>538.99</v>
      </c>
      <c r="GX723" s="78">
        <v>553.5</v>
      </c>
      <c r="GY723" s="78">
        <v>517.16999999999996</v>
      </c>
      <c r="GZ723" s="78">
        <v>439</v>
      </c>
      <c r="HA723" s="78"/>
      <c r="HB723" s="79">
        <v>479.62</v>
      </c>
      <c r="HC723" s="65" t="s">
        <v>415</v>
      </c>
      <c r="HD723" s="68">
        <v>1</v>
      </c>
      <c r="HE723" s="78">
        <v>560.29</v>
      </c>
      <c r="HF723" s="78">
        <v>579.05999999999995</v>
      </c>
      <c r="HG723" s="78">
        <v>635</v>
      </c>
      <c r="HH723" s="78">
        <v>370</v>
      </c>
      <c r="HI723" s="78">
        <v>363.36</v>
      </c>
      <c r="HJ723" s="79">
        <v>402.52</v>
      </c>
      <c r="HK723" s="85" t="s">
        <v>416</v>
      </c>
      <c r="HL723" s="68">
        <v>1.1690437222352099</v>
      </c>
      <c r="HM723" s="78">
        <v>538.30999999999995</v>
      </c>
      <c r="HN723" s="78">
        <v>553.54</v>
      </c>
      <c r="HO723" s="78">
        <v>496.1</v>
      </c>
      <c r="HP723" s="78"/>
      <c r="HQ723" s="78"/>
      <c r="HR723" s="79"/>
    </row>
    <row r="724" spans="1:226" x14ac:dyDescent="0.25">
      <c r="A724" s="81">
        <v>40308</v>
      </c>
      <c r="B724" s="82" t="s">
        <v>387</v>
      </c>
      <c r="C724" s="83">
        <v>556.03976871647478</v>
      </c>
      <c r="D724" s="83">
        <v>578.57467987601603</v>
      </c>
      <c r="E724" s="83">
        <v>553.21854469994753</v>
      </c>
      <c r="F724" s="83">
        <v>425.85970914933421</v>
      </c>
      <c r="G724" s="83">
        <v>343.18983506944448</v>
      </c>
      <c r="H724" s="84">
        <v>376.10531925576828</v>
      </c>
      <c r="I724" s="82" t="s">
        <v>388</v>
      </c>
      <c r="J724" s="83">
        <v>565.791200007822</v>
      </c>
      <c r="K724" s="83">
        <v>585.40669509061524</v>
      </c>
      <c r="L724" s="83">
        <v>554.39152557216039</v>
      </c>
      <c r="M724" s="83">
        <v>425.45089472093451</v>
      </c>
      <c r="N724" s="83"/>
      <c r="O724" s="84">
        <v>444.78209730090799</v>
      </c>
      <c r="P724" s="65" t="s">
        <v>389</v>
      </c>
      <c r="Q724" s="78">
        <v>541.58000000000004</v>
      </c>
      <c r="R724" s="78">
        <v>562.15</v>
      </c>
      <c r="S724" s="78">
        <v>539.66</v>
      </c>
      <c r="T724" s="78">
        <v>410</v>
      </c>
      <c r="U724" s="78"/>
      <c r="V724" s="79"/>
      <c r="W724" s="65" t="s">
        <v>390</v>
      </c>
      <c r="X724" s="78">
        <v>602.96</v>
      </c>
      <c r="Y724" s="78">
        <v>613.16</v>
      </c>
      <c r="Z724" s="78">
        <v>536.22</v>
      </c>
      <c r="AA724" s="78">
        <v>388.16</v>
      </c>
      <c r="AB724" s="78"/>
      <c r="AC724" s="79">
        <v>467.77</v>
      </c>
      <c r="AD724" s="65" t="s">
        <v>391</v>
      </c>
      <c r="AE724" s="68">
        <v>0.51129972389814904</v>
      </c>
      <c r="AF724" s="78">
        <v>515.39</v>
      </c>
      <c r="AG724" s="78">
        <v>529.20000000000005</v>
      </c>
      <c r="AH724" s="78">
        <v>518.97</v>
      </c>
      <c r="AI724" s="78"/>
      <c r="AJ724" s="78">
        <v>396.26</v>
      </c>
      <c r="AK724" s="79">
        <v>312.29000000000002</v>
      </c>
      <c r="AL724" s="69" t="s">
        <v>392</v>
      </c>
      <c r="AM724" s="70">
        <v>1</v>
      </c>
      <c r="AN724" s="78">
        <v>593.73</v>
      </c>
      <c r="AO724" s="78">
        <v>594</v>
      </c>
      <c r="AP724" s="78">
        <v>551.66</v>
      </c>
      <c r="AQ724" s="78">
        <v>517.79999999999995</v>
      </c>
      <c r="AR724" s="78"/>
      <c r="AS724" s="79"/>
      <c r="AT724" s="65" t="s">
        <v>393</v>
      </c>
      <c r="AU724" s="68">
        <v>3.9057922899660202E-2</v>
      </c>
      <c r="AV724" s="78">
        <v>559.63</v>
      </c>
      <c r="AW724" s="78">
        <v>590.26</v>
      </c>
      <c r="AX724" s="78">
        <v>523.34</v>
      </c>
      <c r="AY724" s="78">
        <v>325.24</v>
      </c>
      <c r="AZ724" s="78"/>
      <c r="BA724" s="79">
        <v>390.9</v>
      </c>
      <c r="BB724" s="65" t="s">
        <v>394</v>
      </c>
      <c r="BC724" s="78">
        <v>544.66</v>
      </c>
      <c r="BD724" s="78">
        <v>560.69000000000005</v>
      </c>
      <c r="BE724" s="78">
        <v>545.99</v>
      </c>
      <c r="BF724" s="78"/>
      <c r="BG724" s="78"/>
      <c r="BH724" s="79">
        <v>431.86</v>
      </c>
      <c r="BI724" s="65" t="s">
        <v>395</v>
      </c>
      <c r="BJ724" s="68">
        <v>0.13437428613660499</v>
      </c>
      <c r="BK724" s="78">
        <v>604.41999999999996</v>
      </c>
      <c r="BL724" s="78">
        <v>607.77</v>
      </c>
      <c r="BM724" s="78">
        <v>613.34</v>
      </c>
      <c r="BN724" s="78">
        <v>418.71</v>
      </c>
      <c r="BO724" s="78"/>
      <c r="BP724" s="79"/>
      <c r="BQ724" s="65" t="s">
        <v>396</v>
      </c>
      <c r="BR724" s="68">
        <v>6.3911648537062396E-2</v>
      </c>
      <c r="BS724" s="78">
        <v>528.44000000000005</v>
      </c>
      <c r="BT724" s="78">
        <v>539.91</v>
      </c>
      <c r="BU724" s="78">
        <v>516.61</v>
      </c>
      <c r="BV724" s="78"/>
      <c r="BW724" s="78"/>
      <c r="BX724" s="79">
        <v>457.35</v>
      </c>
      <c r="BY724" s="65" t="s">
        <v>397</v>
      </c>
      <c r="BZ724" s="78">
        <v>588.79</v>
      </c>
      <c r="CA724" s="78">
        <v>610.4</v>
      </c>
      <c r="CB724" s="78">
        <v>531.20000000000005</v>
      </c>
      <c r="CC724" s="78">
        <v>419.02</v>
      </c>
      <c r="CD724" s="78"/>
      <c r="CE724" s="79">
        <v>499.58</v>
      </c>
      <c r="CF724" s="65" t="s">
        <v>398</v>
      </c>
      <c r="CG724" s="78">
        <v>575.58000000000004</v>
      </c>
      <c r="CH724" s="78">
        <v>616.27</v>
      </c>
      <c r="CI724" s="78">
        <v>560.25</v>
      </c>
      <c r="CJ724" s="78"/>
      <c r="CK724" s="78"/>
      <c r="CL724" s="79"/>
      <c r="CM724" s="65" t="s">
        <v>399</v>
      </c>
      <c r="CN724" s="78">
        <v>546.55999999999995</v>
      </c>
      <c r="CO724" s="78">
        <v>561.05999999999995</v>
      </c>
      <c r="CP724" s="78">
        <v>562.04999999999995</v>
      </c>
      <c r="CQ724" s="78">
        <v>419.11</v>
      </c>
      <c r="CR724" s="78"/>
      <c r="CS724" s="79">
        <v>534.16</v>
      </c>
      <c r="CT724" s="65" t="s">
        <v>400</v>
      </c>
      <c r="CU724" s="78">
        <v>581.16</v>
      </c>
      <c r="CV724" s="78">
        <v>655.79</v>
      </c>
      <c r="CW724" s="78">
        <v>565.44000000000005</v>
      </c>
      <c r="CX724" s="78">
        <v>454.93</v>
      </c>
      <c r="CY724" s="78"/>
      <c r="CZ724" s="79"/>
      <c r="DA724" s="82"/>
      <c r="DB724" s="68"/>
      <c r="DC724" s="78"/>
      <c r="DD724" s="78"/>
      <c r="DE724" s="78"/>
      <c r="DF724" s="78"/>
      <c r="DG724" s="78"/>
      <c r="DH724" s="79"/>
      <c r="DI724" s="65" t="s">
        <v>402</v>
      </c>
      <c r="DJ724" s="68">
        <v>3.6603221083455302E-3</v>
      </c>
      <c r="DK724" s="78">
        <v>549.08000000000004</v>
      </c>
      <c r="DL724" s="78">
        <v>574.26</v>
      </c>
      <c r="DM724" s="78">
        <v>574.26</v>
      </c>
      <c r="DN724" s="78">
        <v>414.65</v>
      </c>
      <c r="DO724" s="78"/>
      <c r="DP724" s="79">
        <v>427.51</v>
      </c>
      <c r="DQ724" s="65" t="s">
        <v>403</v>
      </c>
      <c r="DR724" s="78">
        <v>527.71</v>
      </c>
      <c r="DS724" s="78">
        <v>547.33000000000004</v>
      </c>
      <c r="DT724" s="78">
        <v>668.93</v>
      </c>
      <c r="DU724" s="78">
        <v>294.11</v>
      </c>
      <c r="DV724" s="78"/>
      <c r="DW724" s="79"/>
      <c r="DX724" s="65" t="s">
        <v>404</v>
      </c>
      <c r="DY724" s="78">
        <v>602.37</v>
      </c>
      <c r="DZ724" s="78">
        <v>615.11</v>
      </c>
      <c r="EA724" s="78">
        <v>600.09</v>
      </c>
      <c r="EB724" s="78">
        <v>429.39</v>
      </c>
      <c r="EC724" s="78"/>
      <c r="ED724" s="79">
        <v>424.2</v>
      </c>
      <c r="EE724" s="65" t="s">
        <v>405</v>
      </c>
      <c r="EF724" s="68">
        <v>0.28962001853568098</v>
      </c>
      <c r="EG724" s="78">
        <v>569.61</v>
      </c>
      <c r="EH724" s="78">
        <v>587.48</v>
      </c>
      <c r="EI724" s="78">
        <v>519.79999999999995</v>
      </c>
      <c r="EJ724" s="78"/>
      <c r="EK724" s="78">
        <v>362.62</v>
      </c>
      <c r="EL724" s="79">
        <v>307.33999999999997</v>
      </c>
      <c r="EM724" s="65" t="s">
        <v>406</v>
      </c>
      <c r="EN724" s="78">
        <v>583.54</v>
      </c>
      <c r="EO724" s="78">
        <v>590.32000000000005</v>
      </c>
      <c r="EP724" s="78">
        <v>541.63</v>
      </c>
      <c r="EQ724" s="78"/>
      <c r="ER724" s="78"/>
      <c r="ES724" s="79">
        <v>438.59</v>
      </c>
      <c r="ET724" s="65" t="s">
        <v>407</v>
      </c>
      <c r="EU724" s="68">
        <v>1.41362736782584</v>
      </c>
      <c r="EV724" s="78">
        <v>545.02</v>
      </c>
      <c r="EW724" s="78">
        <v>568.79</v>
      </c>
      <c r="EX724" s="78">
        <v>568.79</v>
      </c>
      <c r="EY724" s="78"/>
      <c r="EZ724" s="78"/>
      <c r="FA724" s="79">
        <v>315.55</v>
      </c>
      <c r="FB724" s="65" t="s">
        <v>408</v>
      </c>
      <c r="FC724" s="78">
        <v>595.52</v>
      </c>
      <c r="FD724" s="78">
        <v>528.96</v>
      </c>
      <c r="FE724" s="78">
        <v>521.64</v>
      </c>
      <c r="FF724" s="78">
        <v>509.98</v>
      </c>
      <c r="FG724" s="78"/>
      <c r="FH724" s="79"/>
      <c r="FI724" s="65" t="s">
        <v>409</v>
      </c>
      <c r="FJ724" s="78">
        <v>559.92999999999995</v>
      </c>
      <c r="FK724" s="78">
        <v>554.74</v>
      </c>
      <c r="FL724" s="78">
        <v>458.41</v>
      </c>
      <c r="FM724" s="78">
        <v>371.94</v>
      </c>
      <c r="FN724" s="78"/>
      <c r="FO724" s="79">
        <v>493.66</v>
      </c>
      <c r="FP724" s="65" t="s">
        <v>410</v>
      </c>
      <c r="FQ724" s="68">
        <v>0.24826216484607699</v>
      </c>
      <c r="FR724" s="78">
        <v>531.37</v>
      </c>
      <c r="FS724" s="78">
        <v>553.70000000000005</v>
      </c>
      <c r="FT724" s="78">
        <v>529.48</v>
      </c>
      <c r="FU724" s="78">
        <v>415.59</v>
      </c>
      <c r="FV724" s="78">
        <v>342.35</v>
      </c>
      <c r="FW724" s="79">
        <v>322.43</v>
      </c>
      <c r="FX724" s="65" t="s">
        <v>411</v>
      </c>
      <c r="FY724" s="78">
        <v>588.72</v>
      </c>
      <c r="FZ724" s="78">
        <v>613.09</v>
      </c>
      <c r="GA724" s="78">
        <v>572.92999999999995</v>
      </c>
      <c r="GB724" s="78">
        <v>515.05999999999995</v>
      </c>
      <c r="GC724" s="78"/>
      <c r="GD724" s="79">
        <v>520.35</v>
      </c>
      <c r="GE724" s="65" t="s">
        <v>412</v>
      </c>
      <c r="GF724" s="68">
        <v>0.23990595686490901</v>
      </c>
      <c r="GG724" s="78">
        <v>544.97</v>
      </c>
      <c r="GH724" s="78">
        <v>557.82000000000005</v>
      </c>
      <c r="GI724" s="78">
        <v>422.58</v>
      </c>
      <c r="GJ724" s="78">
        <v>459.72</v>
      </c>
      <c r="GK724" s="78"/>
      <c r="GL724" s="79">
        <v>319.17</v>
      </c>
      <c r="GM724" s="65" t="s">
        <v>413</v>
      </c>
      <c r="GN724" s="68">
        <v>0.103240726401751</v>
      </c>
      <c r="GO724" s="78">
        <v>521.99</v>
      </c>
      <c r="GP724" s="78">
        <v>568.75</v>
      </c>
      <c r="GQ724" s="78">
        <v>506.13</v>
      </c>
      <c r="GR724" s="78">
        <v>433.82</v>
      </c>
      <c r="GS724" s="78"/>
      <c r="GT724" s="79"/>
      <c r="GU724" s="65" t="s">
        <v>414</v>
      </c>
      <c r="GV724" s="68">
        <v>1</v>
      </c>
      <c r="GW724" s="78">
        <v>538.99</v>
      </c>
      <c r="GX724" s="78">
        <v>553.5</v>
      </c>
      <c r="GY724" s="78">
        <v>517.16999999999996</v>
      </c>
      <c r="GZ724" s="78">
        <v>439</v>
      </c>
      <c r="HA724" s="78"/>
      <c r="HB724" s="79">
        <v>479.62</v>
      </c>
      <c r="HC724" s="65" t="s">
        <v>415</v>
      </c>
      <c r="HD724" s="68">
        <v>1</v>
      </c>
      <c r="HE724" s="78">
        <v>560.29</v>
      </c>
      <c r="HF724" s="78">
        <v>579.05999999999995</v>
      </c>
      <c r="HG724" s="78">
        <v>580</v>
      </c>
      <c r="HH724" s="78">
        <v>370</v>
      </c>
      <c r="HI724" s="78">
        <v>363.36</v>
      </c>
      <c r="HJ724" s="79">
        <v>405.88</v>
      </c>
      <c r="HK724" s="85" t="s">
        <v>416</v>
      </c>
      <c r="HL724" s="68">
        <v>1.1573404316879801</v>
      </c>
      <c r="HM724" s="78">
        <v>532.99</v>
      </c>
      <c r="HN724" s="78">
        <v>547.83000000000004</v>
      </c>
      <c r="HO724" s="78">
        <v>515.91</v>
      </c>
      <c r="HP724" s="78"/>
      <c r="HQ724" s="78"/>
      <c r="HR724" s="79"/>
    </row>
    <row r="725" spans="1:226" x14ac:dyDescent="0.25">
      <c r="A725" s="81">
        <v>40301</v>
      </c>
      <c r="B725" s="82" t="s">
        <v>387</v>
      </c>
      <c r="C725" s="83">
        <v>562.61919558536943</v>
      </c>
      <c r="D725" s="83">
        <v>581.2126098406776</v>
      </c>
      <c r="E725" s="83">
        <v>553.3991171638985</v>
      </c>
      <c r="F725" s="83">
        <v>429.85084453219508</v>
      </c>
      <c r="G725" s="83">
        <v>342.01188368055557</v>
      </c>
      <c r="H725" s="84">
        <v>378.15283457300154</v>
      </c>
      <c r="I725" s="82" t="s">
        <v>388</v>
      </c>
      <c r="J725" s="83">
        <v>574.50883279790469</v>
      </c>
      <c r="K725" s="83">
        <v>587.78311353040147</v>
      </c>
      <c r="L725" s="83">
        <v>554.1439305041315</v>
      </c>
      <c r="M725" s="83">
        <v>427.15290948160947</v>
      </c>
      <c r="N725" s="83"/>
      <c r="O725" s="84">
        <v>444.82075646857379</v>
      </c>
      <c r="P725" s="65" t="s">
        <v>389</v>
      </c>
      <c r="Q725" s="78">
        <v>544.08000000000004</v>
      </c>
      <c r="R725" s="78">
        <v>562.99</v>
      </c>
      <c r="S725" s="78">
        <v>550.42999999999995</v>
      </c>
      <c r="T725" s="78">
        <v>410</v>
      </c>
      <c r="U725" s="78"/>
      <c r="V725" s="79"/>
      <c r="W725" s="65" t="s">
        <v>390</v>
      </c>
      <c r="X725" s="78">
        <v>602.96</v>
      </c>
      <c r="Y725" s="78">
        <v>613.16</v>
      </c>
      <c r="Z725" s="78">
        <v>536.22</v>
      </c>
      <c r="AA725" s="78">
        <v>378.58</v>
      </c>
      <c r="AB725" s="78"/>
      <c r="AC725" s="79">
        <v>482.64</v>
      </c>
      <c r="AD725" s="65" t="s">
        <v>391</v>
      </c>
      <c r="AE725" s="68">
        <v>0.51129972389814904</v>
      </c>
      <c r="AF725" s="78">
        <v>527.66</v>
      </c>
      <c r="AG725" s="78">
        <v>537.38</v>
      </c>
      <c r="AH725" s="78">
        <v>526.64</v>
      </c>
      <c r="AI725" s="78"/>
      <c r="AJ725" s="78">
        <v>396.26</v>
      </c>
      <c r="AK725" s="79">
        <v>298.47000000000003</v>
      </c>
      <c r="AL725" s="69" t="s">
        <v>392</v>
      </c>
      <c r="AM725" s="70">
        <v>1</v>
      </c>
      <c r="AN725" s="78">
        <v>594.67999999999995</v>
      </c>
      <c r="AO725" s="78">
        <v>594.65</v>
      </c>
      <c r="AP725" s="78">
        <v>551.91999999999996</v>
      </c>
      <c r="AQ725" s="78">
        <v>487.64</v>
      </c>
      <c r="AR725" s="78"/>
      <c r="AS725" s="79"/>
      <c r="AT725" s="65" t="s">
        <v>393</v>
      </c>
      <c r="AU725" s="68">
        <v>3.9108330074305801E-2</v>
      </c>
      <c r="AV725" s="78">
        <v>551.36</v>
      </c>
      <c r="AW725" s="78">
        <v>577.99</v>
      </c>
      <c r="AX725" s="78">
        <v>515.97</v>
      </c>
      <c r="AY725" s="78">
        <v>326.98</v>
      </c>
      <c r="AZ725" s="78"/>
      <c r="BA725" s="79">
        <v>390.99</v>
      </c>
      <c r="BB725" s="65" t="s">
        <v>394</v>
      </c>
      <c r="BC725" s="78">
        <v>569.03</v>
      </c>
      <c r="BD725" s="78">
        <v>585.9</v>
      </c>
      <c r="BE725" s="78">
        <v>545.39</v>
      </c>
      <c r="BF725" s="78"/>
      <c r="BG725" s="78"/>
      <c r="BH725" s="79">
        <v>431.86</v>
      </c>
      <c r="BI725" s="65" t="s">
        <v>395</v>
      </c>
      <c r="BJ725" s="68">
        <v>0.13436345314074599</v>
      </c>
      <c r="BK725" s="78">
        <v>617.27</v>
      </c>
      <c r="BL725" s="78">
        <v>614.17999999999995</v>
      </c>
      <c r="BM725" s="78">
        <v>619.74</v>
      </c>
      <c r="BN725" s="78">
        <v>424.05</v>
      </c>
      <c r="BO725" s="78"/>
      <c r="BP725" s="79"/>
      <c r="BQ725" s="65" t="s">
        <v>396</v>
      </c>
      <c r="BR725" s="68">
        <v>6.3911648537062396E-2</v>
      </c>
      <c r="BS725" s="78">
        <v>531.11</v>
      </c>
      <c r="BT725" s="78">
        <v>542.30999999999995</v>
      </c>
      <c r="BU725" s="78">
        <v>522.47</v>
      </c>
      <c r="BV725" s="78"/>
      <c r="BW725" s="78"/>
      <c r="BX725" s="79">
        <v>457.35</v>
      </c>
      <c r="BY725" s="65" t="s">
        <v>397</v>
      </c>
      <c r="BZ725" s="78">
        <v>589.16</v>
      </c>
      <c r="CA725" s="78">
        <v>607.92999999999995</v>
      </c>
      <c r="CB725" s="78">
        <v>526.95000000000005</v>
      </c>
      <c r="CC725" s="78">
        <v>425.91</v>
      </c>
      <c r="CD725" s="78"/>
      <c r="CE725" s="79">
        <v>499.39</v>
      </c>
      <c r="CF725" s="65" t="s">
        <v>398</v>
      </c>
      <c r="CG725" s="78">
        <v>575.58000000000004</v>
      </c>
      <c r="CH725" s="78">
        <v>620.82000000000005</v>
      </c>
      <c r="CI725" s="78">
        <v>570.17999999999995</v>
      </c>
      <c r="CJ725" s="78"/>
      <c r="CK725" s="78"/>
      <c r="CL725" s="79"/>
      <c r="CM725" s="65" t="s">
        <v>399</v>
      </c>
      <c r="CN725" s="78">
        <v>544.64</v>
      </c>
      <c r="CO725" s="78">
        <v>551.36</v>
      </c>
      <c r="CP725" s="78">
        <v>562.29999999999995</v>
      </c>
      <c r="CQ725" s="78">
        <v>422.59</v>
      </c>
      <c r="CR725" s="78"/>
      <c r="CS725" s="79">
        <v>535.33000000000004</v>
      </c>
      <c r="CT725" s="65" t="s">
        <v>400</v>
      </c>
      <c r="CU725" s="78">
        <v>577.01</v>
      </c>
      <c r="CV725" s="78">
        <v>644.69000000000005</v>
      </c>
      <c r="CW725" s="78">
        <v>553.97</v>
      </c>
      <c r="CX725" s="78">
        <v>449.36</v>
      </c>
      <c r="CY725" s="78"/>
      <c r="CZ725" s="79"/>
      <c r="DA725" s="82"/>
      <c r="DB725" s="68"/>
      <c r="DC725" s="78"/>
      <c r="DD725" s="78"/>
      <c r="DE725" s="78"/>
      <c r="DF725" s="78"/>
      <c r="DG725" s="78"/>
      <c r="DH725" s="79"/>
      <c r="DI725" s="65" t="s">
        <v>402</v>
      </c>
      <c r="DJ725" s="68">
        <v>3.7309256426519399E-3</v>
      </c>
      <c r="DK725" s="78">
        <v>547.01</v>
      </c>
      <c r="DL725" s="78">
        <v>561.02</v>
      </c>
      <c r="DM725" s="78">
        <v>561.02</v>
      </c>
      <c r="DN725" s="78">
        <v>390.96</v>
      </c>
      <c r="DO725" s="78"/>
      <c r="DP725" s="79">
        <v>435.38</v>
      </c>
      <c r="DQ725" s="65" t="s">
        <v>403</v>
      </c>
      <c r="DR725" s="78">
        <v>527.71</v>
      </c>
      <c r="DS725" s="78">
        <v>547.33000000000004</v>
      </c>
      <c r="DT725" s="78">
        <v>670.03</v>
      </c>
      <c r="DU725" s="78">
        <v>293.55</v>
      </c>
      <c r="DV725" s="78"/>
      <c r="DW725" s="79"/>
      <c r="DX725" s="65" t="s">
        <v>404</v>
      </c>
      <c r="DY725" s="78">
        <v>606.53</v>
      </c>
      <c r="DZ725" s="78">
        <v>616.67999999999995</v>
      </c>
      <c r="EA725" s="78">
        <v>607.26</v>
      </c>
      <c r="EB725" s="78">
        <v>430.36</v>
      </c>
      <c r="EC725" s="78"/>
      <c r="ED725" s="79">
        <v>424.04</v>
      </c>
      <c r="EE725" s="65" t="s">
        <v>405</v>
      </c>
      <c r="EF725" s="68">
        <v>0.28962001853568098</v>
      </c>
      <c r="EG725" s="78">
        <v>560.1</v>
      </c>
      <c r="EH725" s="78">
        <v>580.79999999999995</v>
      </c>
      <c r="EI725" s="78">
        <v>538.95000000000005</v>
      </c>
      <c r="EJ725" s="78"/>
      <c r="EK725" s="78">
        <v>368.47</v>
      </c>
      <c r="EL725" s="79">
        <v>304.70999999999998</v>
      </c>
      <c r="EM725" s="65" t="s">
        <v>406</v>
      </c>
      <c r="EN725" s="78">
        <v>583.54</v>
      </c>
      <c r="EO725" s="78">
        <v>578.34</v>
      </c>
      <c r="EP725" s="78">
        <v>541.63</v>
      </c>
      <c r="EQ725" s="78"/>
      <c r="ER725" s="78"/>
      <c r="ES725" s="79">
        <v>438.59</v>
      </c>
      <c r="ET725" s="65" t="s">
        <v>407</v>
      </c>
      <c r="EU725" s="68">
        <v>1.4142271248762599</v>
      </c>
      <c r="EV725" s="78">
        <v>545.26</v>
      </c>
      <c r="EW725" s="78">
        <v>563.19000000000005</v>
      </c>
      <c r="EX725" s="78">
        <v>563.19000000000005</v>
      </c>
      <c r="EY725" s="78"/>
      <c r="EZ725" s="78"/>
      <c r="FA725" s="79">
        <v>315.68</v>
      </c>
      <c r="FB725" s="65" t="s">
        <v>408</v>
      </c>
      <c r="FC725" s="78">
        <v>595.52</v>
      </c>
      <c r="FD725" s="78">
        <v>528.96</v>
      </c>
      <c r="FE725" s="78">
        <v>521.64</v>
      </c>
      <c r="FF725" s="78">
        <v>509.98</v>
      </c>
      <c r="FG725" s="78"/>
      <c r="FH725" s="79"/>
      <c r="FI725" s="65" t="s">
        <v>409</v>
      </c>
      <c r="FJ725" s="78">
        <v>566.65</v>
      </c>
      <c r="FK725" s="78">
        <v>554.74</v>
      </c>
      <c r="FL725" s="78">
        <v>462.61</v>
      </c>
      <c r="FM725" s="78">
        <v>374.94</v>
      </c>
      <c r="FN725" s="78"/>
      <c r="FO725" s="79">
        <v>492.82</v>
      </c>
      <c r="FP725" s="65" t="s">
        <v>410</v>
      </c>
      <c r="FQ725" s="68">
        <v>0.25536261491317702</v>
      </c>
      <c r="FR725" s="78">
        <v>546.99</v>
      </c>
      <c r="FS725" s="78">
        <v>571.21</v>
      </c>
      <c r="FT725" s="78">
        <v>534.58000000000004</v>
      </c>
      <c r="FU725" s="78">
        <v>429.01</v>
      </c>
      <c r="FV725" s="78">
        <v>341.16</v>
      </c>
      <c r="FW725" s="79">
        <v>331.65</v>
      </c>
      <c r="FX725" s="65" t="s">
        <v>411</v>
      </c>
      <c r="FY725" s="78">
        <v>587.04999999999995</v>
      </c>
      <c r="FZ725" s="78">
        <v>611.41999999999996</v>
      </c>
      <c r="GA725" s="78">
        <v>566.67999999999995</v>
      </c>
      <c r="GB725" s="78">
        <v>515.05999999999995</v>
      </c>
      <c r="GC725" s="78"/>
      <c r="GD725" s="79">
        <v>507.02</v>
      </c>
      <c r="GE725" s="65" t="s">
        <v>412</v>
      </c>
      <c r="GF725" s="68">
        <v>0.24230676035861401</v>
      </c>
      <c r="GG725" s="78">
        <v>547.97</v>
      </c>
      <c r="GH725" s="78">
        <v>558.61</v>
      </c>
      <c r="GI725" s="78">
        <v>405.3</v>
      </c>
      <c r="GJ725" s="78">
        <v>433.73</v>
      </c>
      <c r="GK725" s="78"/>
      <c r="GL725" s="79">
        <v>316.69</v>
      </c>
      <c r="GM725" s="65" t="s">
        <v>413</v>
      </c>
      <c r="GN725" s="68">
        <v>0.10406368697642999</v>
      </c>
      <c r="GO725" s="78">
        <v>534.47</v>
      </c>
      <c r="GP725" s="78">
        <v>589.94000000000005</v>
      </c>
      <c r="GQ725" s="78">
        <v>528.05999999999995</v>
      </c>
      <c r="GR725" s="78">
        <v>470.16</v>
      </c>
      <c r="GS725" s="78"/>
      <c r="GT725" s="79"/>
      <c r="GU725" s="65" t="s">
        <v>414</v>
      </c>
      <c r="GV725" s="68">
        <v>1</v>
      </c>
      <c r="GW725" s="78">
        <v>535.66</v>
      </c>
      <c r="GX725" s="78">
        <v>545.16999999999996</v>
      </c>
      <c r="GY725" s="78">
        <v>511.33</v>
      </c>
      <c r="GZ725" s="78">
        <v>439</v>
      </c>
      <c r="HA725" s="78"/>
      <c r="HB725" s="79">
        <v>479.62</v>
      </c>
      <c r="HC725" s="65" t="s">
        <v>415</v>
      </c>
      <c r="HD725" s="68">
        <v>1</v>
      </c>
      <c r="HE725" s="78">
        <v>542.64</v>
      </c>
      <c r="HF725" s="78">
        <v>559.73</v>
      </c>
      <c r="HG725" s="78">
        <v>560</v>
      </c>
      <c r="HH725" s="78">
        <v>350</v>
      </c>
      <c r="HI725" s="78">
        <v>353.36</v>
      </c>
      <c r="HJ725" s="79">
        <v>406.72</v>
      </c>
      <c r="HK725" s="85" t="s">
        <v>416</v>
      </c>
      <c r="HL725" s="68">
        <v>1.1520737327188899</v>
      </c>
      <c r="HM725" s="78">
        <v>529.32000000000005</v>
      </c>
      <c r="HN725" s="78">
        <v>544.01</v>
      </c>
      <c r="HO725" s="78">
        <v>504.41</v>
      </c>
      <c r="HP725" s="78"/>
      <c r="HQ725" s="78"/>
      <c r="HR725" s="79"/>
    </row>
    <row r="726" spans="1:226" x14ac:dyDescent="0.25">
      <c r="A726" s="81">
        <v>40294</v>
      </c>
      <c r="B726" s="82" t="s">
        <v>387</v>
      </c>
      <c r="C726" s="83">
        <v>557.75908479490283</v>
      </c>
      <c r="D726" s="83">
        <v>569.45641082370832</v>
      </c>
      <c r="E726" s="83">
        <v>541.36879309556753</v>
      </c>
      <c r="F726" s="83">
        <v>423.77063807399821</v>
      </c>
      <c r="G726" s="83">
        <v>348.81073784722219</v>
      </c>
      <c r="H726" s="84">
        <v>378.17044816894486</v>
      </c>
      <c r="I726" s="82" t="s">
        <v>388</v>
      </c>
      <c r="J726" s="83">
        <v>567.4397965269585</v>
      </c>
      <c r="K726" s="83">
        <v>573.47088854778633</v>
      </c>
      <c r="L726" s="83">
        <v>541.76319188836567</v>
      </c>
      <c r="M726" s="83">
        <v>420.50345582055206</v>
      </c>
      <c r="N726" s="83"/>
      <c r="O726" s="84">
        <v>443.05138240169083</v>
      </c>
      <c r="P726" s="65" t="s">
        <v>389</v>
      </c>
      <c r="Q726" s="78">
        <v>529.91</v>
      </c>
      <c r="R726" s="78">
        <v>550.49</v>
      </c>
      <c r="S726" s="78">
        <v>532.89</v>
      </c>
      <c r="T726" s="78">
        <v>399</v>
      </c>
      <c r="U726" s="78"/>
      <c r="V726" s="79"/>
      <c r="W726" s="65" t="s">
        <v>390</v>
      </c>
      <c r="X726" s="78">
        <v>553.37</v>
      </c>
      <c r="Y726" s="78">
        <v>576.79999999999995</v>
      </c>
      <c r="Z726" s="78">
        <v>516.88</v>
      </c>
      <c r="AA726" s="78">
        <v>378.58</v>
      </c>
      <c r="AB726" s="78"/>
      <c r="AC726" s="79">
        <v>482.64</v>
      </c>
      <c r="AD726" s="65" t="s">
        <v>391</v>
      </c>
      <c r="AE726" s="68">
        <v>0.51129972389814904</v>
      </c>
      <c r="AF726" s="78">
        <v>522.04</v>
      </c>
      <c r="AG726" s="78">
        <v>528.67999999999995</v>
      </c>
      <c r="AH726" s="78">
        <v>526.64</v>
      </c>
      <c r="AI726" s="78"/>
      <c r="AJ726" s="78">
        <v>396.26</v>
      </c>
      <c r="AK726" s="79">
        <v>284.64999999999998</v>
      </c>
      <c r="AL726" s="69" t="s">
        <v>392</v>
      </c>
      <c r="AM726" s="70">
        <v>1</v>
      </c>
      <c r="AN726" s="78">
        <v>594.35</v>
      </c>
      <c r="AO726" s="78">
        <v>595.23</v>
      </c>
      <c r="AP726" s="78">
        <v>551.95000000000005</v>
      </c>
      <c r="AQ726" s="78">
        <v>487.64</v>
      </c>
      <c r="AR726" s="78"/>
      <c r="AS726" s="79"/>
      <c r="AT726" s="65" t="s">
        <v>393</v>
      </c>
      <c r="AU726" s="68">
        <v>3.9323633503735703E-2</v>
      </c>
      <c r="AV726" s="78">
        <v>548.16999999999996</v>
      </c>
      <c r="AW726" s="78">
        <v>573.92999999999995</v>
      </c>
      <c r="AX726" s="78">
        <v>507.57</v>
      </c>
      <c r="AY726" s="78">
        <v>325.39999999999998</v>
      </c>
      <c r="AZ726" s="78"/>
      <c r="BA726" s="79">
        <v>394.74</v>
      </c>
      <c r="BB726" s="65" t="s">
        <v>394</v>
      </c>
      <c r="BC726" s="78">
        <v>553.05999999999995</v>
      </c>
      <c r="BD726" s="78">
        <v>567.41999999999996</v>
      </c>
      <c r="BE726" s="78">
        <v>532.44000000000005</v>
      </c>
      <c r="BF726" s="78"/>
      <c r="BG726" s="78"/>
      <c r="BH726" s="79">
        <v>431.86</v>
      </c>
      <c r="BI726" s="65" t="s">
        <v>395</v>
      </c>
      <c r="BJ726" s="68">
        <v>0.13437248051598999</v>
      </c>
      <c r="BK726" s="78">
        <v>609.78</v>
      </c>
      <c r="BL726" s="78">
        <v>600.24</v>
      </c>
      <c r="BM726" s="78">
        <v>605.79999999999995</v>
      </c>
      <c r="BN726" s="78">
        <v>411.99</v>
      </c>
      <c r="BO726" s="78"/>
      <c r="BP726" s="79"/>
      <c r="BQ726" s="65" t="s">
        <v>396</v>
      </c>
      <c r="BR726" s="68">
        <v>6.3911648537062396E-2</v>
      </c>
      <c r="BS726" s="78">
        <v>531.32000000000005</v>
      </c>
      <c r="BT726" s="78">
        <v>543.11</v>
      </c>
      <c r="BU726" s="78">
        <v>519.01</v>
      </c>
      <c r="BV726" s="78"/>
      <c r="BW726" s="78"/>
      <c r="BX726" s="79">
        <v>457.35</v>
      </c>
      <c r="BY726" s="65" t="s">
        <v>397</v>
      </c>
      <c r="BZ726" s="78">
        <v>577.03</v>
      </c>
      <c r="CA726" s="78">
        <v>591.91999999999996</v>
      </c>
      <c r="CB726" s="78">
        <v>519.42999999999995</v>
      </c>
      <c r="CC726" s="78">
        <v>417.23</v>
      </c>
      <c r="CD726" s="78"/>
      <c r="CE726" s="79">
        <v>499.39</v>
      </c>
      <c r="CF726" s="65" t="s">
        <v>398</v>
      </c>
      <c r="CG726" s="78">
        <v>575.58000000000004</v>
      </c>
      <c r="CH726" s="78">
        <v>607.58000000000004</v>
      </c>
      <c r="CI726" s="78">
        <v>552.95000000000005</v>
      </c>
      <c r="CJ726" s="78"/>
      <c r="CK726" s="78"/>
      <c r="CL726" s="79"/>
      <c r="CM726" s="65" t="s">
        <v>399</v>
      </c>
      <c r="CN726" s="78">
        <v>541.79</v>
      </c>
      <c r="CO726" s="78">
        <v>542</v>
      </c>
      <c r="CP726" s="78">
        <v>551.09</v>
      </c>
      <c r="CQ726" s="78">
        <v>415.78</v>
      </c>
      <c r="CR726" s="78"/>
      <c r="CS726" s="79">
        <v>535.16999999999996</v>
      </c>
      <c r="CT726" s="65" t="s">
        <v>400</v>
      </c>
      <c r="CU726" s="78">
        <v>573.98</v>
      </c>
      <c r="CV726" s="78">
        <v>636.72</v>
      </c>
      <c r="CW726" s="78">
        <v>549.27</v>
      </c>
      <c r="CX726" s="78">
        <v>444.76</v>
      </c>
      <c r="CY726" s="78"/>
      <c r="CZ726" s="79"/>
      <c r="DA726" s="82"/>
      <c r="DB726" s="68"/>
      <c r="DC726" s="78"/>
      <c r="DD726" s="78"/>
      <c r="DE726" s="78"/>
      <c r="DF726" s="78"/>
      <c r="DG726" s="78"/>
      <c r="DH726" s="79"/>
      <c r="DI726" s="65" t="s">
        <v>402</v>
      </c>
      <c r="DJ726" s="68">
        <v>3.7962189659099502E-3</v>
      </c>
      <c r="DK726" s="78">
        <v>556.96</v>
      </c>
      <c r="DL726" s="78">
        <v>570.9</v>
      </c>
      <c r="DM726" s="78">
        <v>570.9</v>
      </c>
      <c r="DN726" s="78">
        <v>401.18</v>
      </c>
      <c r="DO726" s="78"/>
      <c r="DP726" s="79">
        <v>428.81</v>
      </c>
      <c r="DQ726" s="65" t="s">
        <v>403</v>
      </c>
      <c r="DR726" s="78">
        <v>527.71</v>
      </c>
      <c r="DS726" s="78">
        <v>547.33000000000004</v>
      </c>
      <c r="DT726" s="78">
        <v>656.34</v>
      </c>
      <c r="DU726" s="78">
        <v>308.56</v>
      </c>
      <c r="DV726" s="78"/>
      <c r="DW726" s="79"/>
      <c r="DX726" s="65" t="s">
        <v>404</v>
      </c>
      <c r="DY726" s="78">
        <v>594.05999999999995</v>
      </c>
      <c r="DZ726" s="78">
        <v>602.33000000000004</v>
      </c>
      <c r="EA726" s="78">
        <v>597.53</v>
      </c>
      <c r="EB726" s="78">
        <v>424.59</v>
      </c>
      <c r="EC726" s="78"/>
      <c r="ED726" s="79">
        <v>424.02</v>
      </c>
      <c r="EE726" s="65" t="s">
        <v>405</v>
      </c>
      <c r="EF726" s="68">
        <v>0.28962001853568098</v>
      </c>
      <c r="EG726" s="78">
        <v>552.13</v>
      </c>
      <c r="EH726" s="78">
        <v>570.25</v>
      </c>
      <c r="EI726" s="78">
        <v>529.61</v>
      </c>
      <c r="EJ726" s="78"/>
      <c r="EK726" s="78">
        <v>363.11</v>
      </c>
      <c r="EL726" s="79">
        <v>311.31</v>
      </c>
      <c r="EM726" s="65" t="s">
        <v>406</v>
      </c>
      <c r="EN726" s="78">
        <v>565.77</v>
      </c>
      <c r="EO726" s="78">
        <v>560.37</v>
      </c>
      <c r="EP726" s="78">
        <v>519.32000000000005</v>
      </c>
      <c r="EQ726" s="78"/>
      <c r="ER726" s="78"/>
      <c r="ES726" s="79">
        <v>438.59</v>
      </c>
      <c r="ET726" s="65" t="s">
        <v>407</v>
      </c>
      <c r="EU726" s="68">
        <v>1.4130281192595699</v>
      </c>
      <c r="EV726" s="78">
        <v>536.61</v>
      </c>
      <c r="EW726" s="78">
        <v>562.71</v>
      </c>
      <c r="EX726" s="78">
        <v>562.71</v>
      </c>
      <c r="EY726" s="78"/>
      <c r="EZ726" s="78"/>
      <c r="FA726" s="79">
        <v>315.42</v>
      </c>
      <c r="FB726" s="65" t="s">
        <v>408</v>
      </c>
      <c r="FC726" s="78">
        <v>578.57000000000005</v>
      </c>
      <c r="FD726" s="78">
        <v>520.48</v>
      </c>
      <c r="FE726" s="78">
        <v>479.27</v>
      </c>
      <c r="FF726" s="78">
        <v>473.98</v>
      </c>
      <c r="FG726" s="78"/>
      <c r="FH726" s="79"/>
      <c r="FI726" s="65" t="s">
        <v>409</v>
      </c>
      <c r="FJ726" s="78">
        <v>615.39</v>
      </c>
      <c r="FK726" s="78">
        <v>542.97</v>
      </c>
      <c r="FL726" s="78">
        <v>447.48</v>
      </c>
      <c r="FM726" s="78">
        <v>367.94</v>
      </c>
      <c r="FN726" s="78"/>
      <c r="FO726" s="79">
        <v>479.38</v>
      </c>
      <c r="FP726" s="65" t="s">
        <v>410</v>
      </c>
      <c r="FQ726" s="68">
        <v>0.25781169433845502</v>
      </c>
      <c r="FR726" s="78">
        <v>538.91999999999996</v>
      </c>
      <c r="FS726" s="78">
        <v>561.04999999999995</v>
      </c>
      <c r="FT726" s="78">
        <v>520.69000000000005</v>
      </c>
      <c r="FU726" s="78">
        <v>435.96</v>
      </c>
      <c r="FV726" s="78">
        <v>348.56</v>
      </c>
      <c r="FW726" s="79">
        <v>336.1</v>
      </c>
      <c r="FX726" s="65" t="s">
        <v>411</v>
      </c>
      <c r="FY726" s="78">
        <v>582.04999999999995</v>
      </c>
      <c r="FZ726" s="78">
        <v>608.91999999999996</v>
      </c>
      <c r="GA726" s="78">
        <v>558.64</v>
      </c>
      <c r="GB726" s="78">
        <v>500.77</v>
      </c>
      <c r="GC726" s="78"/>
      <c r="GD726" s="79">
        <v>506.19</v>
      </c>
      <c r="GE726" s="65" t="s">
        <v>412</v>
      </c>
      <c r="GF726" s="68">
        <v>0.24284812278401099</v>
      </c>
      <c r="GG726" s="78">
        <v>545.75</v>
      </c>
      <c r="GH726" s="78">
        <v>553.14</v>
      </c>
      <c r="GI726" s="78">
        <v>406.21</v>
      </c>
      <c r="GJ726" s="78">
        <v>434.7</v>
      </c>
      <c r="GK726" s="78"/>
      <c r="GL726" s="79">
        <v>317.39</v>
      </c>
      <c r="GM726" s="65" t="s">
        <v>413</v>
      </c>
      <c r="GN726" s="68">
        <v>0.104515050167224</v>
      </c>
      <c r="GO726" s="78">
        <v>536.79</v>
      </c>
      <c r="GP726" s="78">
        <v>584.13</v>
      </c>
      <c r="GQ726" s="78">
        <v>527.76</v>
      </c>
      <c r="GR726" s="78">
        <v>463.84</v>
      </c>
      <c r="GS726" s="78"/>
      <c r="GT726" s="79"/>
      <c r="GU726" s="65" t="s">
        <v>414</v>
      </c>
      <c r="GV726" s="68">
        <v>1</v>
      </c>
      <c r="GW726" s="78">
        <v>535.66</v>
      </c>
      <c r="GX726" s="78">
        <v>545.16999999999996</v>
      </c>
      <c r="GY726" s="78">
        <v>511.33</v>
      </c>
      <c r="GZ726" s="78">
        <v>408</v>
      </c>
      <c r="HA726" s="78"/>
      <c r="HB726" s="79">
        <v>479.62</v>
      </c>
      <c r="HC726" s="65" t="s">
        <v>415</v>
      </c>
      <c r="HD726" s="68">
        <v>1</v>
      </c>
      <c r="HE726" s="78">
        <v>544.32000000000005</v>
      </c>
      <c r="HF726" s="78">
        <v>560.57000000000005</v>
      </c>
      <c r="HG726" s="78">
        <v>560</v>
      </c>
      <c r="HH726" s="78">
        <v>350</v>
      </c>
      <c r="HI726" s="78">
        <v>343.36</v>
      </c>
      <c r="HJ726" s="79">
        <v>422.69</v>
      </c>
      <c r="HK726" s="85" t="s">
        <v>416</v>
      </c>
      <c r="HL726" s="68">
        <v>1.1595547309833001</v>
      </c>
      <c r="HM726" s="78">
        <v>530.82000000000005</v>
      </c>
      <c r="HN726" s="78">
        <v>543.87</v>
      </c>
      <c r="HO726" s="78">
        <v>490.13</v>
      </c>
      <c r="HP726" s="78"/>
      <c r="HQ726" s="78"/>
      <c r="HR726" s="79"/>
    </row>
    <row r="727" spans="1:226" x14ac:dyDescent="0.25">
      <c r="A727" s="81">
        <v>40287</v>
      </c>
      <c r="B727" s="82" t="s">
        <v>387</v>
      </c>
      <c r="C727" s="83">
        <v>549.9843268335984</v>
      </c>
      <c r="D727" s="83">
        <v>564.5824049461911</v>
      </c>
      <c r="E727" s="83">
        <v>538.89871018052338</v>
      </c>
      <c r="F727" s="83">
        <v>420.43056658744246</v>
      </c>
      <c r="G727" s="83">
        <v>339.43810763888888</v>
      </c>
      <c r="H727" s="84">
        <v>378.99943019452616</v>
      </c>
      <c r="I727" s="82" t="s">
        <v>388</v>
      </c>
      <c r="J727" s="83">
        <v>561.05084517680621</v>
      </c>
      <c r="K727" s="83">
        <v>570.63782672021534</v>
      </c>
      <c r="L727" s="83">
        <v>539.69884675040907</v>
      </c>
      <c r="M727" s="83">
        <v>417.48103138250787</v>
      </c>
      <c r="N727" s="83"/>
      <c r="O727" s="84">
        <v>446.59558006425573</v>
      </c>
      <c r="P727" s="65" t="s">
        <v>389</v>
      </c>
      <c r="Q727" s="78">
        <v>535.74</v>
      </c>
      <c r="R727" s="78">
        <v>554.65</v>
      </c>
      <c r="S727" s="78">
        <v>530.33000000000004</v>
      </c>
      <c r="T727" s="78">
        <v>399</v>
      </c>
      <c r="U727" s="78"/>
      <c r="V727" s="79"/>
      <c r="W727" s="65" t="s">
        <v>390</v>
      </c>
      <c r="X727" s="78">
        <v>592.22</v>
      </c>
      <c r="Y727" s="78">
        <v>594.98</v>
      </c>
      <c r="Z727" s="78">
        <v>530.11</v>
      </c>
      <c r="AA727" s="78">
        <v>368.82</v>
      </c>
      <c r="AB727" s="78"/>
      <c r="AC727" s="79">
        <v>482.64</v>
      </c>
      <c r="AD727" s="65" t="s">
        <v>391</v>
      </c>
      <c r="AE727" s="68">
        <v>0.51129972389814904</v>
      </c>
      <c r="AF727" s="78">
        <v>522.04</v>
      </c>
      <c r="AG727" s="78">
        <v>528.67999999999995</v>
      </c>
      <c r="AH727" s="78">
        <v>526.64</v>
      </c>
      <c r="AI727" s="78"/>
      <c r="AJ727" s="78">
        <v>380.92</v>
      </c>
      <c r="AK727" s="79">
        <v>276.36</v>
      </c>
      <c r="AL727" s="69" t="s">
        <v>392</v>
      </c>
      <c r="AM727" s="70">
        <v>1</v>
      </c>
      <c r="AN727" s="78">
        <v>584.27</v>
      </c>
      <c r="AO727" s="78">
        <v>575.75</v>
      </c>
      <c r="AP727" s="78">
        <v>551.5</v>
      </c>
      <c r="AQ727" s="78">
        <v>490.72</v>
      </c>
      <c r="AR727" s="78"/>
      <c r="AS727" s="79"/>
      <c r="AT727" s="65" t="s">
        <v>393</v>
      </c>
      <c r="AU727" s="68">
        <v>3.9603960396039598E-2</v>
      </c>
      <c r="AV727" s="78">
        <v>553.63</v>
      </c>
      <c r="AW727" s="78">
        <v>580.53</v>
      </c>
      <c r="AX727" s="78">
        <v>507.92</v>
      </c>
      <c r="AY727" s="78">
        <v>323.92</v>
      </c>
      <c r="AZ727" s="78"/>
      <c r="BA727" s="79">
        <v>399.54</v>
      </c>
      <c r="BB727" s="65" t="s">
        <v>394</v>
      </c>
      <c r="BC727" s="78">
        <v>547.17999999999995</v>
      </c>
      <c r="BD727" s="78">
        <v>560.69000000000005</v>
      </c>
      <c r="BE727" s="78">
        <v>528.85</v>
      </c>
      <c r="BF727" s="78"/>
      <c r="BG727" s="78"/>
      <c r="BH727" s="79">
        <v>435.9</v>
      </c>
      <c r="BI727" s="65" t="s">
        <v>395</v>
      </c>
      <c r="BJ727" s="68">
        <v>0.13435984253026501</v>
      </c>
      <c r="BK727" s="78">
        <v>606.5</v>
      </c>
      <c r="BL727" s="78">
        <v>603.41</v>
      </c>
      <c r="BM727" s="78">
        <v>608.97</v>
      </c>
      <c r="BN727" s="78">
        <v>411.95</v>
      </c>
      <c r="BO727" s="78"/>
      <c r="BP727" s="79"/>
      <c r="BQ727" s="65" t="s">
        <v>396</v>
      </c>
      <c r="BR727" s="68">
        <v>6.3911648537062396E-2</v>
      </c>
      <c r="BS727" s="78">
        <v>531.11</v>
      </c>
      <c r="BT727" s="78">
        <v>544.07000000000005</v>
      </c>
      <c r="BU727" s="78">
        <v>509.58</v>
      </c>
      <c r="BV727" s="78"/>
      <c r="BW727" s="78"/>
      <c r="BX727" s="79">
        <v>457.35</v>
      </c>
      <c r="BY727" s="65" t="s">
        <v>397</v>
      </c>
      <c r="BZ727" s="78">
        <v>578.80999999999995</v>
      </c>
      <c r="CA727" s="78">
        <v>588.88</v>
      </c>
      <c r="CB727" s="78">
        <v>516.86</v>
      </c>
      <c r="CC727" s="78">
        <v>411.17</v>
      </c>
      <c r="CD727" s="78"/>
      <c r="CE727" s="79">
        <v>499.39</v>
      </c>
      <c r="CF727" s="65" t="s">
        <v>398</v>
      </c>
      <c r="CG727" s="78">
        <v>561.46</v>
      </c>
      <c r="CH727" s="78">
        <v>609.82000000000005</v>
      </c>
      <c r="CI727" s="78">
        <v>543.44000000000005</v>
      </c>
      <c r="CJ727" s="78"/>
      <c r="CK727" s="78"/>
      <c r="CL727" s="79"/>
      <c r="CM727" s="65" t="s">
        <v>399</v>
      </c>
      <c r="CN727" s="78">
        <v>539.28</v>
      </c>
      <c r="CO727" s="78">
        <v>540.16</v>
      </c>
      <c r="CP727" s="78">
        <v>548.16999999999996</v>
      </c>
      <c r="CQ727" s="78">
        <v>413.78</v>
      </c>
      <c r="CR727" s="78"/>
      <c r="CS727" s="79">
        <v>535.25</v>
      </c>
      <c r="CT727" s="65" t="s">
        <v>400</v>
      </c>
      <c r="CU727" s="78">
        <v>577.24</v>
      </c>
      <c r="CV727" s="78">
        <v>635.94000000000005</v>
      </c>
      <c r="CW727" s="78">
        <v>547.65</v>
      </c>
      <c r="CX727" s="78">
        <v>444.21</v>
      </c>
      <c r="CY727" s="78"/>
      <c r="CZ727" s="79"/>
      <c r="DA727" s="82"/>
      <c r="DB727" s="68"/>
      <c r="DC727" s="78"/>
      <c r="DD727" s="78"/>
      <c r="DE727" s="78"/>
      <c r="DF727" s="78"/>
      <c r="DG727" s="78"/>
      <c r="DH727" s="79"/>
      <c r="DI727" s="65" t="s">
        <v>402</v>
      </c>
      <c r="DJ727" s="68">
        <v>3.7681814756198601E-3</v>
      </c>
      <c r="DK727" s="78">
        <v>552.44000000000005</v>
      </c>
      <c r="DL727" s="78">
        <v>566.79999999999995</v>
      </c>
      <c r="DM727" s="78">
        <v>566.79999999999995</v>
      </c>
      <c r="DN727" s="78">
        <v>377.91</v>
      </c>
      <c r="DO727" s="78"/>
      <c r="DP727" s="79">
        <v>424.94</v>
      </c>
      <c r="DQ727" s="65" t="s">
        <v>403</v>
      </c>
      <c r="DR727" s="78">
        <v>493</v>
      </c>
      <c r="DS727" s="78">
        <v>509.31</v>
      </c>
      <c r="DT727" s="78">
        <v>654.35</v>
      </c>
      <c r="DU727" s="78">
        <v>307.55</v>
      </c>
      <c r="DV727" s="78"/>
      <c r="DW727" s="79"/>
      <c r="DX727" s="65" t="s">
        <v>404</v>
      </c>
      <c r="DY727" s="78">
        <v>596.1</v>
      </c>
      <c r="DZ727" s="78">
        <v>596.34</v>
      </c>
      <c r="EA727" s="78">
        <v>591.47</v>
      </c>
      <c r="EB727" s="78">
        <v>424.77</v>
      </c>
      <c r="EC727" s="78"/>
      <c r="ED727" s="79">
        <v>423.84</v>
      </c>
      <c r="EE727" s="65" t="s">
        <v>405</v>
      </c>
      <c r="EF727" s="68">
        <v>0.28962001853568098</v>
      </c>
      <c r="EG727" s="78">
        <v>547.89</v>
      </c>
      <c r="EH727" s="78">
        <v>564.38</v>
      </c>
      <c r="EI727" s="78">
        <v>513.1</v>
      </c>
      <c r="EJ727" s="78"/>
      <c r="EK727" s="78">
        <v>356.1</v>
      </c>
      <c r="EL727" s="79">
        <v>310.89</v>
      </c>
      <c r="EM727" s="65" t="s">
        <v>406</v>
      </c>
      <c r="EN727" s="78">
        <v>565.77</v>
      </c>
      <c r="EO727" s="78">
        <v>574.96</v>
      </c>
      <c r="EP727" s="78">
        <v>533.91</v>
      </c>
      <c r="EQ727" s="78"/>
      <c r="ER727" s="78"/>
      <c r="ES727" s="79">
        <v>443.15</v>
      </c>
      <c r="ET727" s="65" t="s">
        <v>407</v>
      </c>
      <c r="EU727" s="68">
        <v>1.41242937853107</v>
      </c>
      <c r="EV727" s="78">
        <v>548.04999999999995</v>
      </c>
      <c r="EW727" s="78">
        <v>574.15</v>
      </c>
      <c r="EX727" s="78">
        <v>574.15</v>
      </c>
      <c r="EY727" s="78"/>
      <c r="EZ727" s="78"/>
      <c r="FA727" s="79">
        <v>315.27999999999997</v>
      </c>
      <c r="FB727" s="65" t="s">
        <v>408</v>
      </c>
      <c r="FC727" s="78">
        <v>578.57000000000005</v>
      </c>
      <c r="FD727" s="78">
        <v>520.48</v>
      </c>
      <c r="FE727" s="78">
        <v>479.27</v>
      </c>
      <c r="FF727" s="78">
        <v>473.98</v>
      </c>
      <c r="FG727" s="78"/>
      <c r="FH727" s="79"/>
      <c r="FI727" s="65" t="s">
        <v>409</v>
      </c>
      <c r="FJ727" s="78">
        <v>555.73</v>
      </c>
      <c r="FK727" s="78">
        <v>543.80999999999995</v>
      </c>
      <c r="FL727" s="78">
        <v>443.28</v>
      </c>
      <c r="FM727" s="78">
        <v>362.94</v>
      </c>
      <c r="FN727" s="78"/>
      <c r="FO727" s="79">
        <v>500.39</v>
      </c>
      <c r="FP727" s="65" t="s">
        <v>410</v>
      </c>
      <c r="FQ727" s="68">
        <v>0.25620660500627701</v>
      </c>
      <c r="FR727" s="78">
        <v>539.76</v>
      </c>
      <c r="FS727" s="78">
        <v>548.32000000000005</v>
      </c>
      <c r="FT727" s="78">
        <v>510.09</v>
      </c>
      <c r="FU727" s="78">
        <v>432.99</v>
      </c>
      <c r="FV727" s="78">
        <v>338.96</v>
      </c>
      <c r="FW727" s="79">
        <v>336.31</v>
      </c>
      <c r="FX727" s="65" t="s">
        <v>411</v>
      </c>
      <c r="FY727" s="78">
        <v>587.04999999999995</v>
      </c>
      <c r="FZ727" s="78">
        <v>610.59</v>
      </c>
      <c r="GA727" s="78">
        <v>558.64</v>
      </c>
      <c r="GB727" s="78">
        <v>500.77</v>
      </c>
      <c r="GC727" s="78"/>
      <c r="GD727" s="79">
        <v>504.52</v>
      </c>
      <c r="GE727" s="65" t="s">
        <v>412</v>
      </c>
      <c r="GF727" s="68">
        <v>0.240511809129828</v>
      </c>
      <c r="GG727" s="78">
        <v>540.5</v>
      </c>
      <c r="GH727" s="78">
        <v>547.82000000000005</v>
      </c>
      <c r="GI727" s="78">
        <v>402.3</v>
      </c>
      <c r="GJ727" s="78">
        <v>430.52</v>
      </c>
      <c r="GK727" s="78"/>
      <c r="GL727" s="79">
        <v>314.33999999999997</v>
      </c>
      <c r="GM727" s="65" t="s">
        <v>413</v>
      </c>
      <c r="GN727" s="68">
        <v>0.103114044132811</v>
      </c>
      <c r="GO727" s="78">
        <v>513.1</v>
      </c>
      <c r="GP727" s="78">
        <v>568.05999999999995</v>
      </c>
      <c r="GQ727" s="78">
        <v>506.66</v>
      </c>
      <c r="GR727" s="78">
        <v>458.45</v>
      </c>
      <c r="GS727" s="78"/>
      <c r="GT727" s="79"/>
      <c r="GU727" s="65" t="s">
        <v>414</v>
      </c>
      <c r="GV727" s="68">
        <v>1</v>
      </c>
      <c r="GW727" s="78">
        <v>529.82000000000005</v>
      </c>
      <c r="GX727" s="78">
        <v>523.5</v>
      </c>
      <c r="GY727" s="78">
        <v>488</v>
      </c>
      <c r="GZ727" s="78">
        <v>408</v>
      </c>
      <c r="HA727" s="78"/>
      <c r="HB727" s="79">
        <v>479.62</v>
      </c>
      <c r="HC727" s="65" t="s">
        <v>415</v>
      </c>
      <c r="HD727" s="68">
        <v>1</v>
      </c>
      <c r="HE727" s="78">
        <v>541.79999999999995</v>
      </c>
      <c r="HF727" s="78">
        <v>558.89</v>
      </c>
      <c r="HG727" s="78">
        <v>560</v>
      </c>
      <c r="HH727" s="78">
        <v>350</v>
      </c>
      <c r="HI727" s="78">
        <v>343.36</v>
      </c>
      <c r="HJ727" s="79">
        <v>422.69</v>
      </c>
      <c r="HK727" s="85" t="s">
        <v>416</v>
      </c>
      <c r="HL727" s="68">
        <v>1.13571834185122</v>
      </c>
      <c r="HM727" s="78">
        <v>515.73</v>
      </c>
      <c r="HN727" s="78">
        <v>527.21</v>
      </c>
      <c r="HO727" s="78">
        <v>484.72</v>
      </c>
      <c r="HP727" s="78"/>
      <c r="HQ727" s="78"/>
      <c r="HR727" s="79"/>
    </row>
    <row r="728" spans="1:226" x14ac:dyDescent="0.25">
      <c r="A728" s="81">
        <v>40280</v>
      </c>
      <c r="B728" s="82" t="s">
        <v>387</v>
      </c>
      <c r="C728" s="83">
        <v>547.68608170306709</v>
      </c>
      <c r="D728" s="83">
        <v>561.87729138813745</v>
      </c>
      <c r="E728" s="83">
        <v>541.78511750971666</v>
      </c>
      <c r="F728" s="83">
        <v>416.47057549484066</v>
      </c>
      <c r="G728" s="83">
        <v>342.27042534722227</v>
      </c>
      <c r="H728" s="84">
        <v>382.08384840786516</v>
      </c>
      <c r="I728" s="82" t="s">
        <v>388</v>
      </c>
      <c r="J728" s="83">
        <v>559.85892291845028</v>
      </c>
      <c r="K728" s="83">
        <v>569.0988503913544</v>
      </c>
      <c r="L728" s="83">
        <v>542.73164918991642</v>
      </c>
      <c r="M728" s="83">
        <v>411.94498226214586</v>
      </c>
      <c r="N728" s="83"/>
      <c r="O728" s="84">
        <v>448.69810418510048</v>
      </c>
      <c r="P728" s="65" t="s">
        <v>389</v>
      </c>
      <c r="Q728" s="78">
        <v>534.91</v>
      </c>
      <c r="R728" s="78">
        <v>552.15</v>
      </c>
      <c r="S728" s="78">
        <v>541.15</v>
      </c>
      <c r="T728" s="78">
        <v>392</v>
      </c>
      <c r="U728" s="78"/>
      <c r="V728" s="79"/>
      <c r="W728" s="65" t="s">
        <v>390</v>
      </c>
      <c r="X728" s="78">
        <v>607.09</v>
      </c>
      <c r="Y728" s="78">
        <v>595.79</v>
      </c>
      <c r="Z728" s="78">
        <v>530.19000000000005</v>
      </c>
      <c r="AA728" s="78">
        <v>368.82</v>
      </c>
      <c r="AB728" s="78"/>
      <c r="AC728" s="79">
        <v>482.64</v>
      </c>
      <c r="AD728" s="65" t="s">
        <v>391</v>
      </c>
      <c r="AE728" s="68">
        <v>0.51129972389814904</v>
      </c>
      <c r="AF728" s="78">
        <v>522.04</v>
      </c>
      <c r="AG728" s="78">
        <v>528.67999999999995</v>
      </c>
      <c r="AH728" s="78">
        <v>526.64</v>
      </c>
      <c r="AI728" s="78"/>
      <c r="AJ728" s="78">
        <v>380.92</v>
      </c>
      <c r="AK728" s="79">
        <v>276.36</v>
      </c>
      <c r="AL728" s="69" t="s">
        <v>392</v>
      </c>
      <c r="AM728" s="70">
        <v>1</v>
      </c>
      <c r="AN728" s="78">
        <v>581.75</v>
      </c>
      <c r="AO728" s="78">
        <v>570.22</v>
      </c>
      <c r="AP728" s="78">
        <v>549.98</v>
      </c>
      <c r="AQ728" s="78">
        <v>490.72</v>
      </c>
      <c r="AR728" s="78"/>
      <c r="AS728" s="79"/>
      <c r="AT728" s="65" t="s">
        <v>393</v>
      </c>
      <c r="AU728" s="68">
        <v>3.9737730975561297E-2</v>
      </c>
      <c r="AV728" s="78">
        <v>545.1</v>
      </c>
      <c r="AW728" s="78">
        <v>559.54</v>
      </c>
      <c r="AX728" s="78">
        <v>507.62</v>
      </c>
      <c r="AY728" s="78">
        <v>325.17</v>
      </c>
      <c r="AZ728" s="78"/>
      <c r="BA728" s="79">
        <v>401.32</v>
      </c>
      <c r="BB728" s="65" t="s">
        <v>394</v>
      </c>
      <c r="BC728" s="78">
        <v>538.78</v>
      </c>
      <c r="BD728" s="78">
        <v>546.83000000000004</v>
      </c>
      <c r="BE728" s="78">
        <v>535.82000000000005</v>
      </c>
      <c r="BF728" s="78"/>
      <c r="BG728" s="78"/>
      <c r="BH728" s="79">
        <v>431.86</v>
      </c>
      <c r="BI728" s="65" t="s">
        <v>395</v>
      </c>
      <c r="BJ728" s="68">
        <v>0.134354426978369</v>
      </c>
      <c r="BK728" s="78">
        <v>606.48</v>
      </c>
      <c r="BL728" s="78">
        <v>598.01</v>
      </c>
      <c r="BM728" s="78">
        <v>603.57000000000005</v>
      </c>
      <c r="BN728" s="78">
        <v>407.9</v>
      </c>
      <c r="BO728" s="78"/>
      <c r="BP728" s="79"/>
      <c r="BQ728" s="65" t="s">
        <v>396</v>
      </c>
      <c r="BR728" s="68">
        <v>6.3911648537062396E-2</v>
      </c>
      <c r="BS728" s="78">
        <v>520.55999999999995</v>
      </c>
      <c r="BT728" s="78">
        <v>522.61</v>
      </c>
      <c r="BU728" s="78">
        <v>509.42</v>
      </c>
      <c r="BV728" s="78"/>
      <c r="BW728" s="78"/>
      <c r="BX728" s="79">
        <v>457.35</v>
      </c>
      <c r="BY728" s="65" t="s">
        <v>397</v>
      </c>
      <c r="BZ728" s="78">
        <v>585.15</v>
      </c>
      <c r="CA728" s="78">
        <v>596.72</v>
      </c>
      <c r="CB728" s="78">
        <v>515.57000000000005</v>
      </c>
      <c r="CC728" s="78">
        <v>402.48</v>
      </c>
      <c r="CD728" s="78"/>
      <c r="CE728" s="79">
        <v>499.39</v>
      </c>
      <c r="CF728" s="65" t="s">
        <v>398</v>
      </c>
      <c r="CG728" s="78">
        <v>562.70000000000005</v>
      </c>
      <c r="CH728" s="78">
        <v>611.34</v>
      </c>
      <c r="CI728" s="78">
        <v>546.19000000000005</v>
      </c>
      <c r="CJ728" s="78"/>
      <c r="CK728" s="78"/>
      <c r="CL728" s="79"/>
      <c r="CM728" s="65" t="s">
        <v>399</v>
      </c>
      <c r="CN728" s="78">
        <v>550.91</v>
      </c>
      <c r="CO728" s="78">
        <v>543.76</v>
      </c>
      <c r="CP728" s="78">
        <v>550.84</v>
      </c>
      <c r="CQ728" s="78">
        <v>409.2</v>
      </c>
      <c r="CR728" s="78"/>
      <c r="CS728" s="79">
        <v>535.25</v>
      </c>
      <c r="CT728" s="65" t="s">
        <v>400</v>
      </c>
      <c r="CU728" s="78">
        <v>570.42999999999995</v>
      </c>
      <c r="CV728" s="78">
        <v>623.41999999999996</v>
      </c>
      <c r="CW728" s="78">
        <v>535.15</v>
      </c>
      <c r="CX728" s="78">
        <v>445.96</v>
      </c>
      <c r="CY728" s="78"/>
      <c r="CZ728" s="79"/>
      <c r="DA728" s="82"/>
      <c r="DB728" s="68"/>
      <c r="DC728" s="78"/>
      <c r="DD728" s="78"/>
      <c r="DE728" s="78"/>
      <c r="DF728" s="78"/>
      <c r="DG728" s="78"/>
      <c r="DH728" s="79"/>
      <c r="DI728" s="65" t="s">
        <v>402</v>
      </c>
      <c r="DJ728" s="68">
        <v>3.77059688548697E-3</v>
      </c>
      <c r="DK728" s="78">
        <v>552.41</v>
      </c>
      <c r="DL728" s="78">
        <v>566.57000000000005</v>
      </c>
      <c r="DM728" s="78">
        <v>566.57000000000005</v>
      </c>
      <c r="DN728" s="78">
        <v>387.85</v>
      </c>
      <c r="DO728" s="78"/>
      <c r="DP728" s="79">
        <v>425.22</v>
      </c>
      <c r="DQ728" s="65" t="s">
        <v>403</v>
      </c>
      <c r="DR728" s="78">
        <v>493</v>
      </c>
      <c r="DS728" s="78">
        <v>509.31</v>
      </c>
      <c r="DT728" s="78">
        <v>663.06</v>
      </c>
      <c r="DU728" s="78">
        <v>305.61</v>
      </c>
      <c r="DV728" s="78"/>
      <c r="DW728" s="79"/>
      <c r="DX728" s="65" t="s">
        <v>404</v>
      </c>
      <c r="DY728" s="78">
        <v>596.52</v>
      </c>
      <c r="DZ728" s="78">
        <v>593.62</v>
      </c>
      <c r="EA728" s="78">
        <v>586.71</v>
      </c>
      <c r="EB728" s="78">
        <v>419.36</v>
      </c>
      <c r="EC728" s="78"/>
      <c r="ED728" s="79">
        <v>426.85</v>
      </c>
      <c r="EE728" s="65" t="s">
        <v>405</v>
      </c>
      <c r="EF728" s="68">
        <v>0.28962001853568098</v>
      </c>
      <c r="EG728" s="78">
        <v>544.6</v>
      </c>
      <c r="EH728" s="78">
        <v>561.57000000000005</v>
      </c>
      <c r="EI728" s="78">
        <v>521.96</v>
      </c>
      <c r="EJ728" s="78"/>
      <c r="EK728" s="78">
        <v>352.24</v>
      </c>
      <c r="EL728" s="79">
        <v>306.05</v>
      </c>
      <c r="EM728" s="65" t="s">
        <v>406</v>
      </c>
      <c r="EN728" s="78">
        <v>580.45000000000005</v>
      </c>
      <c r="EO728" s="78">
        <v>574.96</v>
      </c>
      <c r="EP728" s="78">
        <v>533.91</v>
      </c>
      <c r="EQ728" s="78"/>
      <c r="ER728" s="78"/>
      <c r="ES728" s="79">
        <v>443.15</v>
      </c>
      <c r="ET728" s="65" t="s">
        <v>407</v>
      </c>
      <c r="EU728" s="68">
        <v>1.41542816702052</v>
      </c>
      <c r="EV728" s="78">
        <v>537.52</v>
      </c>
      <c r="EW728" s="78">
        <v>563.66999999999996</v>
      </c>
      <c r="EX728" s="78">
        <v>563.66999999999996</v>
      </c>
      <c r="EY728" s="78"/>
      <c r="EZ728" s="78"/>
      <c r="FA728" s="79">
        <v>315.95</v>
      </c>
      <c r="FB728" s="65" t="s">
        <v>408</v>
      </c>
      <c r="FC728" s="78">
        <v>578.57000000000005</v>
      </c>
      <c r="FD728" s="78">
        <v>520.48</v>
      </c>
      <c r="FE728" s="78">
        <v>479.27</v>
      </c>
      <c r="FF728" s="78">
        <v>473.98</v>
      </c>
      <c r="FG728" s="78"/>
      <c r="FH728" s="79"/>
      <c r="FI728" s="65" t="s">
        <v>409</v>
      </c>
      <c r="FJ728" s="78">
        <v>555.73</v>
      </c>
      <c r="FK728" s="78">
        <v>542.97</v>
      </c>
      <c r="FL728" s="78">
        <v>455.04</v>
      </c>
      <c r="FM728" s="78">
        <v>363.94</v>
      </c>
      <c r="FN728" s="78"/>
      <c r="FO728" s="79">
        <v>505.43</v>
      </c>
      <c r="FP728" s="65" t="s">
        <v>410</v>
      </c>
      <c r="FQ728" s="68">
        <v>0.25863183757920599</v>
      </c>
      <c r="FR728" s="78">
        <v>531.94000000000005</v>
      </c>
      <c r="FS728" s="78">
        <v>539.94000000000005</v>
      </c>
      <c r="FT728" s="78">
        <v>516.41</v>
      </c>
      <c r="FU728" s="78">
        <v>436.57</v>
      </c>
      <c r="FV728" s="78">
        <v>342.17</v>
      </c>
      <c r="FW728" s="79">
        <v>342.47</v>
      </c>
      <c r="FX728" s="65" t="s">
        <v>411</v>
      </c>
      <c r="FY728" s="78">
        <v>585.38</v>
      </c>
      <c r="FZ728" s="78">
        <v>607.26</v>
      </c>
      <c r="GA728" s="78">
        <v>553.28</v>
      </c>
      <c r="GB728" s="78">
        <v>490.5</v>
      </c>
      <c r="GC728" s="78"/>
      <c r="GD728" s="79">
        <v>499.52</v>
      </c>
      <c r="GE728" s="65" t="s">
        <v>412</v>
      </c>
      <c r="GF728" s="68">
        <v>0.242248062015504</v>
      </c>
      <c r="GG728" s="78">
        <v>542.52</v>
      </c>
      <c r="GH728" s="78">
        <v>550.54999999999995</v>
      </c>
      <c r="GI728" s="78">
        <v>405.21</v>
      </c>
      <c r="GJ728" s="78">
        <v>433.62</v>
      </c>
      <c r="GK728" s="78"/>
      <c r="GL728" s="79">
        <v>316.61</v>
      </c>
      <c r="GM728" s="65" t="s">
        <v>413</v>
      </c>
      <c r="GN728" s="68">
        <v>0.102606197414324</v>
      </c>
      <c r="GO728" s="78">
        <v>518.78</v>
      </c>
      <c r="GP728" s="78">
        <v>565.26</v>
      </c>
      <c r="GQ728" s="78">
        <v>509.09</v>
      </c>
      <c r="GR728" s="78">
        <v>462.76</v>
      </c>
      <c r="GS728" s="78"/>
      <c r="GT728" s="79"/>
      <c r="GU728" s="65" t="s">
        <v>414</v>
      </c>
      <c r="GV728" s="68">
        <v>1</v>
      </c>
      <c r="GW728" s="78">
        <v>529.82000000000005</v>
      </c>
      <c r="GX728" s="78">
        <v>523.5</v>
      </c>
      <c r="GY728" s="78">
        <v>488</v>
      </c>
      <c r="GZ728" s="78">
        <v>408</v>
      </c>
      <c r="HA728" s="78"/>
      <c r="HB728" s="79">
        <v>479.62</v>
      </c>
      <c r="HC728" s="65" t="s">
        <v>415</v>
      </c>
      <c r="HD728" s="68">
        <v>1</v>
      </c>
      <c r="HE728" s="78">
        <v>531.72</v>
      </c>
      <c r="HF728" s="78">
        <v>548.80999999999995</v>
      </c>
      <c r="HG728" s="78">
        <v>540</v>
      </c>
      <c r="HH728" s="78">
        <v>341</v>
      </c>
      <c r="HI728" s="78">
        <v>334.36</v>
      </c>
      <c r="HJ728" s="79">
        <v>421.85</v>
      </c>
      <c r="HK728" s="85" t="s">
        <v>416</v>
      </c>
      <c r="HL728" s="68">
        <v>1.1331444759206799</v>
      </c>
      <c r="HM728" s="78">
        <v>508.65</v>
      </c>
      <c r="HN728" s="78">
        <v>519.94000000000005</v>
      </c>
      <c r="HO728" s="78">
        <v>476.52</v>
      </c>
      <c r="HP728" s="78"/>
      <c r="HQ728" s="78"/>
      <c r="HR728" s="79"/>
    </row>
    <row r="729" spans="1:226" x14ac:dyDescent="0.25">
      <c r="A729" s="81">
        <v>40266</v>
      </c>
      <c r="B729" s="82" t="s">
        <v>387</v>
      </c>
      <c r="C729" s="83">
        <v>540.78232571178614</v>
      </c>
      <c r="D729" s="83">
        <v>543.16077302382621</v>
      </c>
      <c r="E729" s="83">
        <v>516.44332530480835</v>
      </c>
      <c r="F729" s="83">
        <v>401.57781373599147</v>
      </c>
      <c r="G729" s="83">
        <v>334.55535590277776</v>
      </c>
      <c r="H729" s="84">
        <v>386.08326628924834</v>
      </c>
      <c r="I729" s="82" t="s">
        <v>388</v>
      </c>
      <c r="J729" s="83">
        <v>558.7543242701546</v>
      </c>
      <c r="K729" s="83">
        <v>551.37961133929002</v>
      </c>
      <c r="L729" s="83">
        <v>517.3220453008397</v>
      </c>
      <c r="M729" s="83">
        <v>397.79130686471524</v>
      </c>
      <c r="N729" s="83"/>
      <c r="O729" s="84">
        <v>450.38131647096645</v>
      </c>
      <c r="P729" s="65" t="s">
        <v>389</v>
      </c>
      <c r="Q729" s="78">
        <v>521.15</v>
      </c>
      <c r="R729" s="78">
        <v>535.74</v>
      </c>
      <c r="S729" s="78">
        <v>509.29</v>
      </c>
      <c r="T729" s="78">
        <v>385</v>
      </c>
      <c r="U729" s="78"/>
      <c r="V729" s="79"/>
      <c r="W729" s="65" t="s">
        <v>390</v>
      </c>
      <c r="X729" s="78">
        <v>554.20000000000005</v>
      </c>
      <c r="Y729" s="78">
        <v>556.12</v>
      </c>
      <c r="Z729" s="78">
        <v>493</v>
      </c>
      <c r="AA729" s="78">
        <v>354.31</v>
      </c>
      <c r="AB729" s="78"/>
      <c r="AC729" s="79">
        <v>478.51</v>
      </c>
      <c r="AD729" s="65" t="s">
        <v>391</v>
      </c>
      <c r="AE729" s="68">
        <v>0.51129972389814904</v>
      </c>
      <c r="AF729" s="78">
        <v>498.52</v>
      </c>
      <c r="AG729" s="78">
        <v>491.87</v>
      </c>
      <c r="AH729" s="78">
        <v>489.83</v>
      </c>
      <c r="AI729" s="78"/>
      <c r="AJ729" s="78">
        <v>380.92</v>
      </c>
      <c r="AK729" s="79">
        <v>301.23</v>
      </c>
      <c r="AL729" s="69" t="s">
        <v>392</v>
      </c>
      <c r="AM729" s="70">
        <v>1</v>
      </c>
      <c r="AN729" s="78">
        <v>569.27</v>
      </c>
      <c r="AO729" s="78">
        <v>557.83000000000004</v>
      </c>
      <c r="AP729" s="78">
        <v>548.61</v>
      </c>
      <c r="AQ729" s="78">
        <v>490.72</v>
      </c>
      <c r="AR729" s="78"/>
      <c r="AS729" s="79"/>
      <c r="AT729" s="65" t="s">
        <v>393</v>
      </c>
      <c r="AU729" s="68">
        <v>3.9288099634620703E-2</v>
      </c>
      <c r="AV729" s="78">
        <v>528.05999999999995</v>
      </c>
      <c r="AW729" s="78">
        <v>540.15</v>
      </c>
      <c r="AX729" s="78">
        <v>477.28</v>
      </c>
      <c r="AY729" s="78">
        <v>323.14</v>
      </c>
      <c r="AZ729" s="78"/>
      <c r="BA729" s="79">
        <v>397.63</v>
      </c>
      <c r="BB729" s="65" t="s">
        <v>394</v>
      </c>
      <c r="BC729" s="78">
        <v>564.20000000000005</v>
      </c>
      <c r="BD729" s="78">
        <v>559.85</v>
      </c>
      <c r="BE729" s="78">
        <v>508.37</v>
      </c>
      <c r="BF729" s="78"/>
      <c r="BG729" s="78"/>
      <c r="BH729" s="79">
        <v>430.86</v>
      </c>
      <c r="BI729" s="65" t="s">
        <v>395</v>
      </c>
      <c r="BJ729" s="68">
        <v>0.13437428613660499</v>
      </c>
      <c r="BK729" s="78">
        <v>600.12</v>
      </c>
      <c r="BL729" s="78">
        <v>574.45000000000005</v>
      </c>
      <c r="BM729" s="78">
        <v>580.01</v>
      </c>
      <c r="BN729" s="78">
        <v>386.46</v>
      </c>
      <c r="BO729" s="78"/>
      <c r="BP729" s="79"/>
      <c r="BQ729" s="65" t="s">
        <v>396</v>
      </c>
      <c r="BR729" s="68">
        <v>6.3911648537062396E-2</v>
      </c>
      <c r="BS729" s="78">
        <v>513.21</v>
      </c>
      <c r="BT729" s="78">
        <v>522.34</v>
      </c>
      <c r="BU729" s="78">
        <v>496.1</v>
      </c>
      <c r="BV729" s="78"/>
      <c r="BW729" s="78"/>
      <c r="BX729" s="79">
        <v>457.35</v>
      </c>
      <c r="BY729" s="65" t="s">
        <v>397</v>
      </c>
      <c r="BZ729" s="78">
        <v>571.23</v>
      </c>
      <c r="CA729" s="78">
        <v>567.44000000000005</v>
      </c>
      <c r="CB729" s="78">
        <v>490.06</v>
      </c>
      <c r="CC729" s="78">
        <v>391.82</v>
      </c>
      <c r="CD729" s="78"/>
      <c r="CE729" s="79">
        <v>471.32</v>
      </c>
      <c r="CF729" s="65" t="s">
        <v>398</v>
      </c>
      <c r="CG729" s="78">
        <v>555.12</v>
      </c>
      <c r="CH729" s="78">
        <v>584.87</v>
      </c>
      <c r="CI729" s="78">
        <v>525.24</v>
      </c>
      <c r="CJ729" s="78"/>
      <c r="CK729" s="78"/>
      <c r="CL729" s="79"/>
      <c r="CM729" s="65" t="s">
        <v>399</v>
      </c>
      <c r="CN729" s="78">
        <v>528.83000000000004</v>
      </c>
      <c r="CO729" s="78">
        <v>512.57000000000005</v>
      </c>
      <c r="CP729" s="78">
        <v>528.42999999999995</v>
      </c>
      <c r="CQ729" s="78">
        <v>387.88</v>
      </c>
      <c r="CR729" s="78"/>
      <c r="CS729" s="79">
        <v>529.4</v>
      </c>
      <c r="CT729" s="65" t="s">
        <v>400</v>
      </c>
      <c r="CU729" s="78">
        <v>561.61</v>
      </c>
      <c r="CV729" s="78">
        <v>611.54</v>
      </c>
      <c r="CW729" s="78">
        <v>524.08000000000004</v>
      </c>
      <c r="CX729" s="78">
        <v>423.3</v>
      </c>
      <c r="CY729" s="78"/>
      <c r="CZ729" s="79"/>
      <c r="DA729" s="82"/>
      <c r="DB729" s="68"/>
      <c r="DC729" s="78"/>
      <c r="DD729" s="78"/>
      <c r="DE729" s="78"/>
      <c r="DF729" s="78"/>
      <c r="DG729" s="78"/>
      <c r="DH729" s="79"/>
      <c r="DI729" s="65" t="s">
        <v>402</v>
      </c>
      <c r="DJ729" s="68">
        <v>3.7593984962406E-3</v>
      </c>
      <c r="DK729" s="78">
        <v>529.94000000000005</v>
      </c>
      <c r="DL729" s="78">
        <v>537.87</v>
      </c>
      <c r="DM729" s="78">
        <v>537.87</v>
      </c>
      <c r="DN729" s="78">
        <v>364.49</v>
      </c>
      <c r="DO729" s="78"/>
      <c r="DP729" s="79">
        <v>424.22</v>
      </c>
      <c r="DQ729" s="65" t="s">
        <v>403</v>
      </c>
      <c r="DR729" s="78">
        <v>493</v>
      </c>
      <c r="DS729" s="78">
        <v>509.31</v>
      </c>
      <c r="DT729" s="78">
        <v>634.01</v>
      </c>
      <c r="DU729" s="78">
        <v>292.87</v>
      </c>
      <c r="DV729" s="78"/>
      <c r="DW729" s="79"/>
      <c r="DX729" s="65" t="s">
        <v>404</v>
      </c>
      <c r="DY729" s="78">
        <v>583.91</v>
      </c>
      <c r="DZ729" s="78">
        <v>578.57000000000005</v>
      </c>
      <c r="EA729" s="78">
        <v>566.52</v>
      </c>
      <c r="EB729" s="78">
        <v>406.75</v>
      </c>
      <c r="EC729" s="78"/>
      <c r="ED729" s="79">
        <v>426.5</v>
      </c>
      <c r="EE729" s="65" t="s">
        <v>405</v>
      </c>
      <c r="EF729" s="68">
        <v>0.28962001853568098</v>
      </c>
      <c r="EG729" s="78">
        <v>533.25</v>
      </c>
      <c r="EH729" s="78">
        <v>550.13</v>
      </c>
      <c r="EI729" s="78">
        <v>489.4</v>
      </c>
      <c r="EJ729" s="78"/>
      <c r="EK729" s="78">
        <v>342.96</v>
      </c>
      <c r="EL729" s="79">
        <v>309.29000000000002</v>
      </c>
      <c r="EM729" s="65" t="s">
        <v>406</v>
      </c>
      <c r="EN729" s="78">
        <v>552.08000000000004</v>
      </c>
      <c r="EO729" s="78">
        <v>532.23</v>
      </c>
      <c r="EP729" s="78">
        <v>502.05</v>
      </c>
      <c r="EQ729" s="78"/>
      <c r="ER729" s="78"/>
      <c r="ES729" s="79">
        <v>461.23</v>
      </c>
      <c r="ET729" s="65" t="s">
        <v>407</v>
      </c>
      <c r="EU729" s="68">
        <v>1.41242937853107</v>
      </c>
      <c r="EV729" s="78">
        <v>513.04</v>
      </c>
      <c r="EW729" s="78">
        <v>535.62</v>
      </c>
      <c r="EX729" s="78">
        <v>535.62</v>
      </c>
      <c r="EY729" s="78"/>
      <c r="EZ729" s="78"/>
      <c r="FA729" s="79">
        <v>315.27999999999997</v>
      </c>
      <c r="FB729" s="65" t="s">
        <v>408</v>
      </c>
      <c r="FC729" s="78">
        <v>527.72</v>
      </c>
      <c r="FD729" s="78">
        <v>478.11</v>
      </c>
      <c r="FE729" s="78">
        <v>453.85</v>
      </c>
      <c r="FF729" s="78">
        <v>455.98</v>
      </c>
      <c r="FG729" s="78"/>
      <c r="FH729" s="79"/>
      <c r="FI729" s="65" t="s">
        <v>409</v>
      </c>
      <c r="FJ729" s="78">
        <v>546.49</v>
      </c>
      <c r="FK729" s="78">
        <v>516.08000000000004</v>
      </c>
      <c r="FL729" s="78">
        <v>418.91</v>
      </c>
      <c r="FM729" s="78">
        <v>352.94</v>
      </c>
      <c r="FN729" s="78"/>
      <c r="FO729" s="79">
        <v>523.91999999999996</v>
      </c>
      <c r="FP729" s="65" t="s">
        <v>410</v>
      </c>
      <c r="FQ729" s="68">
        <v>0.25696371672319901</v>
      </c>
      <c r="FR729" s="78">
        <v>517.55999999999995</v>
      </c>
      <c r="FS729" s="78">
        <v>526.55999999999995</v>
      </c>
      <c r="FT729" s="78">
        <v>494.75</v>
      </c>
      <c r="FU729" s="78">
        <v>429.64</v>
      </c>
      <c r="FV729" s="78">
        <v>334.57</v>
      </c>
      <c r="FW729" s="79">
        <v>344.89</v>
      </c>
      <c r="FX729" s="65" t="s">
        <v>411</v>
      </c>
      <c r="FY729" s="78">
        <v>568.72</v>
      </c>
      <c r="FZ729" s="78">
        <v>578.91999999999996</v>
      </c>
      <c r="GA729" s="78">
        <v>530.96</v>
      </c>
      <c r="GB729" s="78">
        <v>486.04</v>
      </c>
      <c r="GC729" s="78"/>
      <c r="GD729" s="79">
        <v>487.85</v>
      </c>
      <c r="GE729" s="65" t="s">
        <v>412</v>
      </c>
      <c r="GF729" s="68">
        <v>0.24580895727840299</v>
      </c>
      <c r="GG729" s="78">
        <v>537.48</v>
      </c>
      <c r="GH729" s="78">
        <v>546.66999999999996</v>
      </c>
      <c r="GI729" s="78">
        <v>411.16</v>
      </c>
      <c r="GJ729" s="78">
        <v>440</v>
      </c>
      <c r="GK729" s="78"/>
      <c r="GL729" s="79">
        <v>321.26</v>
      </c>
      <c r="GM729" s="65" t="s">
        <v>413</v>
      </c>
      <c r="GN729" s="68">
        <v>0.102291325695581</v>
      </c>
      <c r="GO729" s="78">
        <v>509</v>
      </c>
      <c r="GP729" s="78">
        <v>530.79</v>
      </c>
      <c r="GQ729" s="78">
        <v>478.97</v>
      </c>
      <c r="GR729" s="78">
        <v>432.08</v>
      </c>
      <c r="GS729" s="78"/>
      <c r="GT729" s="79"/>
      <c r="GU729" s="65" t="s">
        <v>414</v>
      </c>
      <c r="GV729" s="68">
        <v>1</v>
      </c>
      <c r="GW729" s="78">
        <v>521.49</v>
      </c>
      <c r="GX729" s="78">
        <v>511.83</v>
      </c>
      <c r="GY729" s="78">
        <v>478</v>
      </c>
      <c r="GZ729" s="78">
        <v>399</v>
      </c>
      <c r="HA729" s="78"/>
      <c r="HB729" s="79">
        <v>479.62</v>
      </c>
      <c r="HC729" s="65" t="s">
        <v>415</v>
      </c>
      <c r="HD729" s="68">
        <v>1</v>
      </c>
      <c r="HE729" s="78">
        <v>515.75</v>
      </c>
      <c r="HF729" s="78">
        <v>526.96</v>
      </c>
      <c r="HG729" s="78">
        <v>485</v>
      </c>
      <c r="HH729" s="78">
        <v>329</v>
      </c>
      <c r="HI729" s="78">
        <v>322.39999999999998</v>
      </c>
      <c r="HJ729" s="79">
        <v>421.85</v>
      </c>
      <c r="HK729" s="85" t="s">
        <v>416</v>
      </c>
      <c r="HL729" s="68">
        <v>1.11185234600845</v>
      </c>
      <c r="HM729" s="78">
        <v>485.03</v>
      </c>
      <c r="HN729" s="78">
        <v>493.8</v>
      </c>
      <c r="HO729" s="78">
        <v>457.59</v>
      </c>
      <c r="HP729" s="78"/>
      <c r="HQ729" s="78"/>
      <c r="HR729" s="79"/>
    </row>
    <row r="730" spans="1:226" x14ac:dyDescent="0.25">
      <c r="A730" s="81">
        <v>40259</v>
      </c>
      <c r="B730" s="82" t="s">
        <v>387</v>
      </c>
      <c r="C730" s="83">
        <v>526.06228170871566</v>
      </c>
      <c r="D730" s="83">
        <v>532.5216521945573</v>
      </c>
      <c r="E730" s="83">
        <v>514.21826927361212</v>
      </c>
      <c r="F730" s="83">
        <v>397.92219304691821</v>
      </c>
      <c r="G730" s="83">
        <v>343.85740451388887</v>
      </c>
      <c r="H730" s="84">
        <v>385.45762621905834</v>
      </c>
      <c r="I730" s="82" t="s">
        <v>388</v>
      </c>
      <c r="J730" s="83">
        <v>539.14369484413828</v>
      </c>
      <c r="K730" s="83">
        <v>539.12491297532608</v>
      </c>
      <c r="L730" s="83">
        <v>515.29582467481998</v>
      </c>
      <c r="M730" s="83">
        <v>393.7936518584591</v>
      </c>
      <c r="N730" s="83"/>
      <c r="O730" s="84">
        <v>447.36735641523495</v>
      </c>
      <c r="P730" s="65" t="s">
        <v>389</v>
      </c>
      <c r="Q730" s="78">
        <v>511.99</v>
      </c>
      <c r="R730" s="78">
        <v>528.24</v>
      </c>
      <c r="S730" s="78">
        <v>504</v>
      </c>
      <c r="T730" s="78">
        <v>377</v>
      </c>
      <c r="U730" s="78"/>
      <c r="V730" s="79"/>
      <c r="W730" s="65" t="s">
        <v>390</v>
      </c>
      <c r="X730" s="78">
        <v>543.45000000000005</v>
      </c>
      <c r="Y730" s="78">
        <v>540.41999999999996</v>
      </c>
      <c r="Z730" s="78">
        <v>483.82</v>
      </c>
      <c r="AA730" s="78">
        <v>348.31</v>
      </c>
      <c r="AB730" s="78"/>
      <c r="AC730" s="79">
        <v>486.78</v>
      </c>
      <c r="AD730" s="65" t="s">
        <v>391</v>
      </c>
      <c r="AE730" s="68">
        <v>0.51129972389814904</v>
      </c>
      <c r="AF730" s="78">
        <v>498.52</v>
      </c>
      <c r="AG730" s="78">
        <v>491.87</v>
      </c>
      <c r="AH730" s="78">
        <v>489.83</v>
      </c>
      <c r="AI730" s="78"/>
      <c r="AJ730" s="78">
        <v>380.92</v>
      </c>
      <c r="AK730" s="79">
        <v>319.19</v>
      </c>
      <c r="AL730" s="69" t="s">
        <v>392</v>
      </c>
      <c r="AM730" s="70">
        <v>1</v>
      </c>
      <c r="AN730" s="78">
        <v>557.95000000000005</v>
      </c>
      <c r="AO730" s="78">
        <v>550.12</v>
      </c>
      <c r="AP730" s="78">
        <v>529.59</v>
      </c>
      <c r="AQ730" s="78">
        <v>490.72</v>
      </c>
      <c r="AR730" s="78"/>
      <c r="AS730" s="79"/>
      <c r="AT730" s="65" t="s">
        <v>393</v>
      </c>
      <c r="AU730" s="68">
        <v>3.9269585705870802E-2</v>
      </c>
      <c r="AV730" s="78">
        <v>530.76</v>
      </c>
      <c r="AW730" s="78">
        <v>543.79</v>
      </c>
      <c r="AX730" s="78">
        <v>472.71</v>
      </c>
      <c r="AY730" s="78">
        <v>321.81</v>
      </c>
      <c r="AZ730" s="78"/>
      <c r="BA730" s="79">
        <v>394.33</v>
      </c>
      <c r="BB730" s="65" t="s">
        <v>394</v>
      </c>
      <c r="BC730" s="78">
        <v>511.89</v>
      </c>
      <c r="BD730" s="78">
        <v>516.99</v>
      </c>
      <c r="BE730" s="78">
        <v>507.22</v>
      </c>
      <c r="BF730" s="78"/>
      <c r="BG730" s="78"/>
      <c r="BH730" s="79">
        <v>427.83</v>
      </c>
      <c r="BI730" s="65" t="s">
        <v>395</v>
      </c>
      <c r="BJ730" s="68">
        <v>0.13440137627009299</v>
      </c>
      <c r="BK730" s="78">
        <v>591.63</v>
      </c>
      <c r="BL730" s="78">
        <v>571.34</v>
      </c>
      <c r="BM730" s="78">
        <v>576.9</v>
      </c>
      <c r="BN730" s="78">
        <v>383.85</v>
      </c>
      <c r="BO730" s="78"/>
      <c r="BP730" s="79"/>
      <c r="BQ730" s="65" t="s">
        <v>396</v>
      </c>
      <c r="BR730" s="68">
        <v>6.3911648537062396E-2</v>
      </c>
      <c r="BS730" s="78">
        <v>513.32000000000005</v>
      </c>
      <c r="BT730" s="78">
        <v>523.29999999999995</v>
      </c>
      <c r="BU730" s="78">
        <v>495.94</v>
      </c>
      <c r="BV730" s="78"/>
      <c r="BW730" s="78"/>
      <c r="BX730" s="79">
        <v>457.35</v>
      </c>
      <c r="BY730" s="65" t="s">
        <v>397</v>
      </c>
      <c r="BZ730" s="78">
        <v>562.16999999999996</v>
      </c>
      <c r="CA730" s="78">
        <v>560.01</v>
      </c>
      <c r="CB730" s="78">
        <v>486.5</v>
      </c>
      <c r="CC730" s="78">
        <v>391.8</v>
      </c>
      <c r="CD730" s="78"/>
      <c r="CE730" s="79">
        <v>471.9</v>
      </c>
      <c r="CF730" s="65" t="s">
        <v>398</v>
      </c>
      <c r="CG730" s="78">
        <v>555.12</v>
      </c>
      <c r="CH730" s="78">
        <v>584.87</v>
      </c>
      <c r="CI730" s="78">
        <v>525.24</v>
      </c>
      <c r="CJ730" s="78"/>
      <c r="CK730" s="78"/>
      <c r="CL730" s="79"/>
      <c r="CM730" s="65" t="s">
        <v>399</v>
      </c>
      <c r="CN730" s="78">
        <v>531.59</v>
      </c>
      <c r="CO730" s="78">
        <v>511.31</v>
      </c>
      <c r="CP730" s="78">
        <v>528.77</v>
      </c>
      <c r="CQ730" s="78">
        <v>381.68</v>
      </c>
      <c r="CR730" s="78"/>
      <c r="CS730" s="79">
        <v>530.15</v>
      </c>
      <c r="CT730" s="65" t="s">
        <v>400</v>
      </c>
      <c r="CU730" s="78">
        <v>559.23</v>
      </c>
      <c r="CV730" s="78">
        <v>608.33000000000004</v>
      </c>
      <c r="CW730" s="78">
        <v>522.53</v>
      </c>
      <c r="CX730" s="78">
        <v>416.17</v>
      </c>
      <c r="CY730" s="78"/>
      <c r="CZ730" s="79"/>
      <c r="DA730" s="82"/>
      <c r="DB730" s="68"/>
      <c r="DC730" s="78"/>
      <c r="DD730" s="78"/>
      <c r="DE730" s="78"/>
      <c r="DF730" s="78"/>
      <c r="DG730" s="78"/>
      <c r="DH730" s="79"/>
      <c r="DI730" s="65" t="s">
        <v>402</v>
      </c>
      <c r="DJ730" s="68">
        <v>3.7693177534866202E-3</v>
      </c>
      <c r="DK730" s="78">
        <v>531.53</v>
      </c>
      <c r="DL730" s="78">
        <v>539.89</v>
      </c>
      <c r="DM730" s="78">
        <v>539.89</v>
      </c>
      <c r="DN730" s="78">
        <v>380.45</v>
      </c>
      <c r="DO730" s="78"/>
      <c r="DP730" s="79">
        <v>423.97</v>
      </c>
      <c r="DQ730" s="65" t="s">
        <v>403</v>
      </c>
      <c r="DR730" s="78">
        <v>493</v>
      </c>
      <c r="DS730" s="78">
        <v>509.31</v>
      </c>
      <c r="DT730" s="78">
        <v>630.41</v>
      </c>
      <c r="DU730" s="78">
        <v>288.23</v>
      </c>
      <c r="DV730" s="78"/>
      <c r="DW730" s="79"/>
      <c r="DX730" s="65" t="s">
        <v>404</v>
      </c>
      <c r="DY730" s="78">
        <v>583.07000000000005</v>
      </c>
      <c r="DZ730" s="78">
        <v>577.70000000000005</v>
      </c>
      <c r="EA730" s="78">
        <v>562.66</v>
      </c>
      <c r="EB730" s="78">
        <v>395.57</v>
      </c>
      <c r="EC730" s="78"/>
      <c r="ED730" s="79">
        <v>421.79</v>
      </c>
      <c r="EE730" s="65" t="s">
        <v>405</v>
      </c>
      <c r="EF730" s="68">
        <v>0.28962001853568098</v>
      </c>
      <c r="EG730" s="78">
        <v>526.62</v>
      </c>
      <c r="EH730" s="78">
        <v>540.53</v>
      </c>
      <c r="EI730" s="78">
        <v>491.8</v>
      </c>
      <c r="EJ730" s="78"/>
      <c r="EK730" s="78">
        <v>335.09</v>
      </c>
      <c r="EL730" s="79">
        <v>307.82</v>
      </c>
      <c r="EM730" s="65" t="s">
        <v>406</v>
      </c>
      <c r="EN730" s="78">
        <v>552.08000000000004</v>
      </c>
      <c r="EO730" s="78">
        <v>532.23</v>
      </c>
      <c r="EP730" s="78">
        <v>502.05</v>
      </c>
      <c r="EQ730" s="78"/>
      <c r="ER730" s="78"/>
      <c r="ES730" s="79">
        <v>476.23</v>
      </c>
      <c r="ET730" s="65" t="s">
        <v>407</v>
      </c>
      <c r="EU730" s="68">
        <v>1.41242937853107</v>
      </c>
      <c r="EV730" s="78">
        <v>524.72</v>
      </c>
      <c r="EW730" s="78">
        <v>527.46</v>
      </c>
      <c r="EX730" s="78">
        <v>527.46</v>
      </c>
      <c r="EY730" s="78"/>
      <c r="EZ730" s="78"/>
      <c r="FA730" s="79">
        <v>315.27999999999997</v>
      </c>
      <c r="FB730" s="65" t="s">
        <v>408</v>
      </c>
      <c r="FC730" s="78">
        <v>527.72</v>
      </c>
      <c r="FD730" s="78">
        <v>478.11</v>
      </c>
      <c r="FE730" s="78">
        <v>453.85</v>
      </c>
      <c r="FF730" s="78">
        <v>455.98</v>
      </c>
      <c r="FG730" s="78"/>
      <c r="FH730" s="79"/>
      <c r="FI730" s="65" t="s">
        <v>409</v>
      </c>
      <c r="FJ730" s="78">
        <v>538.08000000000004</v>
      </c>
      <c r="FK730" s="78">
        <v>511.04</v>
      </c>
      <c r="FL730" s="78">
        <v>415.55</v>
      </c>
      <c r="FM730" s="78">
        <v>340.94</v>
      </c>
      <c r="FN730" s="78"/>
      <c r="FO730" s="79">
        <v>523.91999999999996</v>
      </c>
      <c r="FP730" s="65" t="s">
        <v>410</v>
      </c>
      <c r="FQ730" s="68">
        <v>0.25477707006369399</v>
      </c>
      <c r="FR730" s="78">
        <v>511.06</v>
      </c>
      <c r="FS730" s="78">
        <v>519.99</v>
      </c>
      <c r="FT730" s="78">
        <v>484.49</v>
      </c>
      <c r="FU730" s="78">
        <v>425.99</v>
      </c>
      <c r="FV730" s="78">
        <v>344.46</v>
      </c>
      <c r="FW730" s="79">
        <v>343.21</v>
      </c>
      <c r="FX730" s="65" t="s">
        <v>411</v>
      </c>
      <c r="FY730" s="78">
        <v>563.72</v>
      </c>
      <c r="FZ730" s="78">
        <v>573.09</v>
      </c>
      <c r="GA730" s="78">
        <v>525.61</v>
      </c>
      <c r="GB730" s="78">
        <v>486.04</v>
      </c>
      <c r="GC730" s="78"/>
      <c r="GD730" s="79">
        <v>487.85</v>
      </c>
      <c r="GE730" s="65" t="s">
        <v>412</v>
      </c>
      <c r="GF730" s="68">
        <v>0.24440914090186999</v>
      </c>
      <c r="GG730" s="78">
        <v>534.41999999999996</v>
      </c>
      <c r="GH730" s="78">
        <v>543.54999999999995</v>
      </c>
      <c r="GI730" s="78">
        <v>408.82</v>
      </c>
      <c r="GJ730" s="78">
        <v>437.49</v>
      </c>
      <c r="GK730" s="78"/>
      <c r="GL730" s="79">
        <v>319.43</v>
      </c>
      <c r="GM730" s="65" t="s">
        <v>413</v>
      </c>
      <c r="GN730" s="68">
        <v>0.102474765588974</v>
      </c>
      <c r="GO730" s="78">
        <v>501.72</v>
      </c>
      <c r="GP730" s="78">
        <v>526</v>
      </c>
      <c r="GQ730" s="78">
        <v>475.48</v>
      </c>
      <c r="GR730" s="78">
        <v>429.06</v>
      </c>
      <c r="GS730" s="78"/>
      <c r="GT730" s="79"/>
      <c r="GU730" s="65" t="s">
        <v>414</v>
      </c>
      <c r="GV730" s="68">
        <v>1</v>
      </c>
      <c r="GW730" s="78">
        <v>503.99</v>
      </c>
      <c r="GX730" s="78">
        <v>495.17</v>
      </c>
      <c r="GY730" s="78">
        <v>465.5</v>
      </c>
      <c r="GZ730" s="78">
        <v>399</v>
      </c>
      <c r="HA730" s="78"/>
      <c r="HB730" s="79">
        <v>478.9</v>
      </c>
      <c r="HC730" s="65" t="s">
        <v>415</v>
      </c>
      <c r="HD730" s="68">
        <v>1</v>
      </c>
      <c r="HE730" s="78">
        <v>519.95000000000005</v>
      </c>
      <c r="HF730" s="78">
        <v>513.51</v>
      </c>
      <c r="HG730" s="78">
        <v>485</v>
      </c>
      <c r="HH730" s="78">
        <v>329</v>
      </c>
      <c r="HI730" s="78">
        <v>322.39999999999998</v>
      </c>
      <c r="HJ730" s="79">
        <v>419.33</v>
      </c>
      <c r="HK730" s="85" t="s">
        <v>416</v>
      </c>
      <c r="HL730" s="68">
        <v>1.1123470522803101</v>
      </c>
      <c r="HM730" s="78">
        <v>478.71</v>
      </c>
      <c r="HN730" s="78">
        <v>485.26</v>
      </c>
      <c r="HO730" s="78">
        <v>456.59</v>
      </c>
      <c r="HP730" s="78"/>
      <c r="HQ730" s="78"/>
      <c r="HR730" s="79"/>
    </row>
    <row r="731" spans="1:226" x14ac:dyDescent="0.25">
      <c r="A731" s="81">
        <v>40252</v>
      </c>
      <c r="B731" s="82" t="s">
        <v>387</v>
      </c>
      <c r="C731" s="83">
        <v>526.58450127064862</v>
      </c>
      <c r="D731" s="83">
        <v>531.2387738967974</v>
      </c>
      <c r="E731" s="83">
        <v>507.53382491949338</v>
      </c>
      <c r="F731" s="83">
        <v>396.82937576626364</v>
      </c>
      <c r="G731" s="83">
        <v>346.51539062499995</v>
      </c>
      <c r="H731" s="84">
        <v>387.36620498426174</v>
      </c>
      <c r="I731" s="82" t="s">
        <v>388</v>
      </c>
      <c r="J731" s="83">
        <v>546.04662111323876</v>
      </c>
      <c r="K731" s="83">
        <v>540.40390255118177</v>
      </c>
      <c r="L731" s="83">
        <v>508.55439421013477</v>
      </c>
      <c r="M731" s="83">
        <v>392.0425414171973</v>
      </c>
      <c r="N731" s="83"/>
      <c r="O731" s="84">
        <v>446.84475597506537</v>
      </c>
      <c r="P731" s="65" t="s">
        <v>389</v>
      </c>
      <c r="Q731" s="78">
        <v>499.49</v>
      </c>
      <c r="R731" s="78">
        <v>514.07000000000005</v>
      </c>
      <c r="S731" s="78">
        <v>500.79</v>
      </c>
      <c r="T731" s="78">
        <v>377</v>
      </c>
      <c r="U731" s="78"/>
      <c r="V731" s="79"/>
      <c r="W731" s="65" t="s">
        <v>390</v>
      </c>
      <c r="X731" s="78">
        <v>557.5</v>
      </c>
      <c r="Y731" s="78">
        <v>552.82000000000005</v>
      </c>
      <c r="Z731" s="78">
        <v>483.82</v>
      </c>
      <c r="AA731" s="78">
        <v>348.38</v>
      </c>
      <c r="AB731" s="78"/>
      <c r="AC731" s="79">
        <v>486.78</v>
      </c>
      <c r="AD731" s="65" t="s">
        <v>391</v>
      </c>
      <c r="AE731" s="68">
        <v>0.51129972389814904</v>
      </c>
      <c r="AF731" s="78">
        <v>498.52</v>
      </c>
      <c r="AG731" s="78">
        <v>491.87</v>
      </c>
      <c r="AH731" s="78">
        <v>489.83</v>
      </c>
      <c r="AI731" s="78"/>
      <c r="AJ731" s="78">
        <v>380.92</v>
      </c>
      <c r="AK731" s="79">
        <v>335.78</v>
      </c>
      <c r="AL731" s="69" t="s">
        <v>392</v>
      </c>
      <c r="AM731" s="70">
        <v>1</v>
      </c>
      <c r="AN731" s="78">
        <v>553.46</v>
      </c>
      <c r="AO731" s="78">
        <v>535.17999999999995</v>
      </c>
      <c r="AP731" s="78">
        <v>524.41</v>
      </c>
      <c r="AQ731" s="78">
        <v>490.72</v>
      </c>
      <c r="AR731" s="78"/>
      <c r="AS731" s="79"/>
      <c r="AT731" s="65" t="s">
        <v>393</v>
      </c>
      <c r="AU731" s="68">
        <v>3.9231071008238499E-2</v>
      </c>
      <c r="AV731" s="78">
        <v>523.77</v>
      </c>
      <c r="AW731" s="78">
        <v>540.38</v>
      </c>
      <c r="AX731" s="78">
        <v>471.36</v>
      </c>
      <c r="AY731" s="78">
        <v>308.83</v>
      </c>
      <c r="AZ731" s="78"/>
      <c r="BA731" s="79">
        <v>394.3</v>
      </c>
      <c r="BB731" s="65" t="s">
        <v>394</v>
      </c>
      <c r="BC731" s="78">
        <v>548.02</v>
      </c>
      <c r="BD731" s="78">
        <v>546.41</v>
      </c>
      <c r="BE731" s="78">
        <v>498.68</v>
      </c>
      <c r="BF731" s="78"/>
      <c r="BG731" s="78"/>
      <c r="BH731" s="79">
        <v>423.8</v>
      </c>
      <c r="BI731" s="65" t="s">
        <v>395</v>
      </c>
      <c r="BJ731" s="68">
        <v>0.13438331496761399</v>
      </c>
      <c r="BK731" s="78">
        <v>593.71</v>
      </c>
      <c r="BL731" s="78">
        <v>564.80999999999995</v>
      </c>
      <c r="BM731" s="78">
        <v>570.38</v>
      </c>
      <c r="BN731" s="78">
        <v>381.11</v>
      </c>
      <c r="BO731" s="78"/>
      <c r="BP731" s="79"/>
      <c r="BQ731" s="65" t="s">
        <v>396</v>
      </c>
      <c r="BR731" s="68">
        <v>6.3911648537062396E-2</v>
      </c>
      <c r="BS731" s="78">
        <v>492.12</v>
      </c>
      <c r="BT731" s="78">
        <v>512.22</v>
      </c>
      <c r="BU731" s="78">
        <v>487.69</v>
      </c>
      <c r="BV731" s="78"/>
      <c r="BW731" s="78"/>
      <c r="BX731" s="79">
        <v>457.35</v>
      </c>
      <c r="BY731" s="65" t="s">
        <v>397</v>
      </c>
      <c r="BZ731" s="78">
        <v>560.14</v>
      </c>
      <c r="CA731" s="78">
        <v>553.37</v>
      </c>
      <c r="CB731" s="78">
        <v>483.4</v>
      </c>
      <c r="CC731" s="78">
        <v>391.17</v>
      </c>
      <c r="CD731" s="78"/>
      <c r="CE731" s="79">
        <v>471.9</v>
      </c>
      <c r="CF731" s="65" t="s">
        <v>398</v>
      </c>
      <c r="CG731" s="78">
        <v>509.18</v>
      </c>
      <c r="CH731" s="78">
        <v>554.17999999999995</v>
      </c>
      <c r="CI731" s="78">
        <v>492.73</v>
      </c>
      <c r="CJ731" s="78"/>
      <c r="CK731" s="78"/>
      <c r="CL731" s="79"/>
      <c r="CM731" s="65" t="s">
        <v>399</v>
      </c>
      <c r="CN731" s="78">
        <v>525.32000000000005</v>
      </c>
      <c r="CO731" s="78">
        <v>507.8</v>
      </c>
      <c r="CP731" s="78">
        <v>524.59</v>
      </c>
      <c r="CQ731" s="78">
        <v>380.12</v>
      </c>
      <c r="CR731" s="78"/>
      <c r="CS731" s="79">
        <v>535.33000000000004</v>
      </c>
      <c r="CT731" s="65" t="s">
        <v>400</v>
      </c>
      <c r="CU731" s="78">
        <v>550.54999999999995</v>
      </c>
      <c r="CV731" s="78">
        <v>602.51</v>
      </c>
      <c r="CW731" s="78">
        <v>515.84</v>
      </c>
      <c r="CX731" s="78">
        <v>417.69</v>
      </c>
      <c r="CY731" s="78"/>
      <c r="CZ731" s="79"/>
      <c r="DA731" s="82"/>
      <c r="DB731" s="68"/>
      <c r="DC731" s="78"/>
      <c r="DD731" s="78"/>
      <c r="DE731" s="78"/>
      <c r="DF731" s="78"/>
      <c r="DG731" s="78"/>
      <c r="DH731" s="79"/>
      <c r="DI731" s="65" t="s">
        <v>402</v>
      </c>
      <c r="DJ731" s="68">
        <v>3.7792894935752101E-3</v>
      </c>
      <c r="DK731" s="78">
        <v>534.45000000000005</v>
      </c>
      <c r="DL731" s="78">
        <v>543.80999999999995</v>
      </c>
      <c r="DM731" s="78">
        <v>543.80999999999995</v>
      </c>
      <c r="DN731" s="78">
        <v>388.13</v>
      </c>
      <c r="DO731" s="78"/>
      <c r="DP731" s="79">
        <v>428.11</v>
      </c>
      <c r="DQ731" s="65" t="s">
        <v>403</v>
      </c>
      <c r="DR731" s="78">
        <v>469.86</v>
      </c>
      <c r="DS731" s="78">
        <v>490.3</v>
      </c>
      <c r="DT731" s="78">
        <v>627.21</v>
      </c>
      <c r="DU731" s="78">
        <v>289.3</v>
      </c>
      <c r="DV731" s="78"/>
      <c r="DW731" s="79"/>
      <c r="DX731" s="65" t="s">
        <v>404</v>
      </c>
      <c r="DY731" s="78">
        <v>571.96</v>
      </c>
      <c r="DZ731" s="78">
        <v>568.27</v>
      </c>
      <c r="EA731" s="78">
        <v>557.91999999999996</v>
      </c>
      <c r="EB731" s="78">
        <v>388.21</v>
      </c>
      <c r="EC731" s="78"/>
      <c r="ED731" s="79">
        <v>421.31</v>
      </c>
      <c r="EE731" s="65" t="s">
        <v>405</v>
      </c>
      <c r="EF731" s="68">
        <v>0.28962001853568098</v>
      </c>
      <c r="EG731" s="78">
        <v>522.63</v>
      </c>
      <c r="EH731" s="78">
        <v>533.42999999999995</v>
      </c>
      <c r="EI731" s="78">
        <v>496.82</v>
      </c>
      <c r="EJ731" s="78"/>
      <c r="EK731" s="78">
        <v>340.34</v>
      </c>
      <c r="EL731" s="79">
        <v>300.52</v>
      </c>
      <c r="EM731" s="65" t="s">
        <v>406</v>
      </c>
      <c r="EN731" s="78">
        <v>552.08000000000004</v>
      </c>
      <c r="EO731" s="78">
        <v>532.23</v>
      </c>
      <c r="EP731" s="78">
        <v>489.46</v>
      </c>
      <c r="EQ731" s="78"/>
      <c r="ER731" s="78"/>
      <c r="ES731" s="79">
        <v>476.23</v>
      </c>
      <c r="ET731" s="65" t="s">
        <v>407</v>
      </c>
      <c r="EU731" s="68">
        <v>1.4132278123233499</v>
      </c>
      <c r="EV731" s="78">
        <v>487.63</v>
      </c>
      <c r="EW731" s="78">
        <v>502.06</v>
      </c>
      <c r="EX731" s="78">
        <v>502.06</v>
      </c>
      <c r="EY731" s="78"/>
      <c r="EZ731" s="78"/>
      <c r="FA731" s="79">
        <v>315.45999999999998</v>
      </c>
      <c r="FB731" s="65" t="s">
        <v>408</v>
      </c>
      <c r="FC731" s="78">
        <v>527.72</v>
      </c>
      <c r="FD731" s="78">
        <v>478.11</v>
      </c>
      <c r="FE731" s="78">
        <v>453.85</v>
      </c>
      <c r="FF731" s="78">
        <v>455.98</v>
      </c>
      <c r="FG731" s="78"/>
      <c r="FH731" s="79"/>
      <c r="FI731" s="65" t="s">
        <v>409</v>
      </c>
      <c r="FJ731" s="78">
        <v>544.80999999999995</v>
      </c>
      <c r="FK731" s="78">
        <v>509.36</v>
      </c>
      <c r="FL731" s="78">
        <v>411.35</v>
      </c>
      <c r="FM731" s="78">
        <v>345.94</v>
      </c>
      <c r="FN731" s="78"/>
      <c r="FO731" s="79">
        <v>523.08000000000004</v>
      </c>
      <c r="FP731" s="65" t="s">
        <v>410</v>
      </c>
      <c r="FQ731" s="68">
        <v>0.25673940949935797</v>
      </c>
      <c r="FR731" s="78">
        <v>502.8</v>
      </c>
      <c r="FS731" s="78">
        <v>519.57000000000005</v>
      </c>
      <c r="FT731" s="78">
        <v>478.75</v>
      </c>
      <c r="FU731" s="78">
        <v>429.01</v>
      </c>
      <c r="FV731" s="78">
        <v>347.11</v>
      </c>
      <c r="FW731" s="79">
        <v>346.06</v>
      </c>
      <c r="FX731" s="65" t="s">
        <v>411</v>
      </c>
      <c r="FY731" s="78">
        <v>557.04999999999995</v>
      </c>
      <c r="FZ731" s="78">
        <v>568.91999999999996</v>
      </c>
      <c r="GA731" s="78">
        <v>518.46</v>
      </c>
      <c r="GB731" s="78">
        <v>475.77</v>
      </c>
      <c r="GC731" s="78"/>
      <c r="GD731" s="79">
        <v>487.85</v>
      </c>
      <c r="GE731" s="65" t="s">
        <v>412</v>
      </c>
      <c r="GF731" s="68">
        <v>0.24461839530332699</v>
      </c>
      <c r="GG731" s="78">
        <v>522.54</v>
      </c>
      <c r="GH731" s="78">
        <v>531.89</v>
      </c>
      <c r="GI731" s="78">
        <v>409.17</v>
      </c>
      <c r="GJ731" s="78">
        <v>437.87</v>
      </c>
      <c r="GK731" s="78"/>
      <c r="GL731" s="79">
        <v>319.70999999999998</v>
      </c>
      <c r="GM731" s="65" t="s">
        <v>413</v>
      </c>
      <c r="GN731" s="68">
        <v>0.10294102508672801</v>
      </c>
      <c r="GO731" s="78">
        <v>492.47</v>
      </c>
      <c r="GP731" s="78">
        <v>517.69000000000005</v>
      </c>
      <c r="GQ731" s="78">
        <v>469.74</v>
      </c>
      <c r="GR731" s="78">
        <v>433.9</v>
      </c>
      <c r="GS731" s="78"/>
      <c r="GT731" s="79"/>
      <c r="GU731" s="65" t="s">
        <v>414</v>
      </c>
      <c r="GV731" s="68">
        <v>1</v>
      </c>
      <c r="GW731" s="78">
        <v>503.99</v>
      </c>
      <c r="GX731" s="78">
        <v>495.17</v>
      </c>
      <c r="GY731" s="78">
        <v>465.5</v>
      </c>
      <c r="GZ731" s="78">
        <v>399</v>
      </c>
      <c r="HA731" s="78"/>
      <c r="HB731" s="79">
        <v>478.9</v>
      </c>
      <c r="HC731" s="65" t="s">
        <v>415</v>
      </c>
      <c r="HD731" s="68">
        <v>1</v>
      </c>
      <c r="HE731" s="78">
        <v>515.75</v>
      </c>
      <c r="HF731" s="78">
        <v>497.55</v>
      </c>
      <c r="HG731" s="78">
        <v>485</v>
      </c>
      <c r="HH731" s="78">
        <v>329</v>
      </c>
      <c r="HI731" s="78">
        <v>322</v>
      </c>
      <c r="HJ731" s="79">
        <v>421.01</v>
      </c>
      <c r="HK731" s="85" t="s">
        <v>416</v>
      </c>
      <c r="HL731" s="68">
        <v>1.09829763866008</v>
      </c>
      <c r="HM731" s="78">
        <v>462.08</v>
      </c>
      <c r="HN731" s="78">
        <v>469.1</v>
      </c>
      <c r="HO731" s="78">
        <v>450.46</v>
      </c>
      <c r="HP731" s="78"/>
      <c r="HQ731" s="78"/>
      <c r="HR731" s="79"/>
    </row>
    <row r="732" spans="1:226" x14ac:dyDescent="0.25">
      <c r="A732" s="81">
        <v>40245</v>
      </c>
      <c r="B732" s="82" t="s">
        <v>387</v>
      </c>
      <c r="C732" s="83">
        <v>503.86629572362392</v>
      </c>
      <c r="D732" s="83">
        <v>514.68844855462862</v>
      </c>
      <c r="E732" s="83">
        <v>498.47619301665384</v>
      </c>
      <c r="F732" s="83">
        <v>396.82213470607996</v>
      </c>
      <c r="G732" s="83">
        <v>340.14958333333334</v>
      </c>
      <c r="H732" s="84">
        <v>389.24866667194277</v>
      </c>
      <c r="I732" s="82" t="s">
        <v>388</v>
      </c>
      <c r="J732" s="83">
        <v>517.23181566822802</v>
      </c>
      <c r="K732" s="83">
        <v>521.24111376456551</v>
      </c>
      <c r="L732" s="83">
        <v>499.10316297703145</v>
      </c>
      <c r="M732" s="83">
        <v>392.15937626721268</v>
      </c>
      <c r="N732" s="83"/>
      <c r="O732" s="84">
        <v>444.76762782489931</v>
      </c>
      <c r="P732" s="65" t="s">
        <v>389</v>
      </c>
      <c r="Q732" s="78">
        <v>467.82</v>
      </c>
      <c r="R732" s="78">
        <v>479.07</v>
      </c>
      <c r="S732" s="78">
        <v>488.1</v>
      </c>
      <c r="T732" s="78">
        <v>372</v>
      </c>
      <c r="U732" s="78"/>
      <c r="V732" s="79"/>
      <c r="W732" s="65" t="s">
        <v>390</v>
      </c>
      <c r="X732" s="78">
        <v>498</v>
      </c>
      <c r="Y732" s="78">
        <v>493.31</v>
      </c>
      <c r="Z732" s="78">
        <v>472.17</v>
      </c>
      <c r="AA732" s="78">
        <v>348.38</v>
      </c>
      <c r="AB732" s="78"/>
      <c r="AC732" s="79">
        <v>468.6</v>
      </c>
      <c r="AD732" s="65" t="s">
        <v>391</v>
      </c>
      <c r="AE732" s="68">
        <v>0.51129972389814904</v>
      </c>
      <c r="AF732" s="78">
        <v>479.6</v>
      </c>
      <c r="AG732" s="78">
        <v>478.58</v>
      </c>
      <c r="AH732" s="78">
        <v>477.04</v>
      </c>
      <c r="AI732" s="78"/>
      <c r="AJ732" s="78">
        <v>380.92</v>
      </c>
      <c r="AK732" s="79">
        <v>352.36</v>
      </c>
      <c r="AL732" s="69" t="s">
        <v>392</v>
      </c>
      <c r="AM732" s="70">
        <v>1</v>
      </c>
      <c r="AN732" s="78">
        <v>549.41</v>
      </c>
      <c r="AO732" s="78">
        <v>534.62</v>
      </c>
      <c r="AP732" s="78">
        <v>504.86</v>
      </c>
      <c r="AQ732" s="78">
        <v>476.21</v>
      </c>
      <c r="AR732" s="78"/>
      <c r="AS732" s="79"/>
      <c r="AT732" s="65" t="s">
        <v>393</v>
      </c>
      <c r="AU732" s="68">
        <v>3.9096098209398703E-2</v>
      </c>
      <c r="AV732" s="78">
        <v>509.26</v>
      </c>
      <c r="AW732" s="78">
        <v>534.54</v>
      </c>
      <c r="AX732" s="78">
        <v>460.39</v>
      </c>
      <c r="AY732" s="78">
        <v>294.75</v>
      </c>
      <c r="AZ732" s="78"/>
      <c r="BA732" s="79">
        <v>393.44</v>
      </c>
      <c r="BB732" s="65" t="s">
        <v>394</v>
      </c>
      <c r="BC732" s="78">
        <v>490.88</v>
      </c>
      <c r="BD732" s="78">
        <v>502.71</v>
      </c>
      <c r="BE732" s="78">
        <v>488.52</v>
      </c>
      <c r="BF732" s="78"/>
      <c r="BG732" s="78"/>
      <c r="BH732" s="79">
        <v>423.8</v>
      </c>
      <c r="BI732" s="65" t="s">
        <v>395</v>
      </c>
      <c r="BJ732" s="68">
        <v>0.13437248051598999</v>
      </c>
      <c r="BK732" s="78">
        <v>567.86</v>
      </c>
      <c r="BL732" s="78">
        <v>546.49</v>
      </c>
      <c r="BM732" s="78">
        <v>552.05999999999995</v>
      </c>
      <c r="BN732" s="78">
        <v>382.42</v>
      </c>
      <c r="BO732" s="78"/>
      <c r="BP732" s="79"/>
      <c r="BQ732" s="65" t="s">
        <v>396</v>
      </c>
      <c r="BR732" s="68">
        <v>6.3911648537062396E-2</v>
      </c>
      <c r="BS732" s="78">
        <v>482</v>
      </c>
      <c r="BT732" s="78">
        <v>506.36</v>
      </c>
      <c r="BU732" s="78">
        <v>482.79</v>
      </c>
      <c r="BV732" s="78"/>
      <c r="BW732" s="78"/>
      <c r="BX732" s="79">
        <v>457.35</v>
      </c>
      <c r="BY732" s="65" t="s">
        <v>397</v>
      </c>
      <c r="BZ732" s="78">
        <v>542.49</v>
      </c>
      <c r="CA732" s="78">
        <v>542.13</v>
      </c>
      <c r="CB732" s="78">
        <v>474.44</v>
      </c>
      <c r="CC732" s="78">
        <v>396.34</v>
      </c>
      <c r="CD732" s="78"/>
      <c r="CE732" s="79">
        <v>471.32</v>
      </c>
      <c r="CF732" s="65" t="s">
        <v>398</v>
      </c>
      <c r="CG732" s="78">
        <v>505.87</v>
      </c>
      <c r="CH732" s="78">
        <v>538.73</v>
      </c>
      <c r="CI732" s="78">
        <v>480.87</v>
      </c>
      <c r="CJ732" s="78"/>
      <c r="CK732" s="78"/>
      <c r="CL732" s="79"/>
      <c r="CM732" s="65" t="s">
        <v>399</v>
      </c>
      <c r="CN732" s="78">
        <v>512.78</v>
      </c>
      <c r="CO732" s="78">
        <v>501.28</v>
      </c>
      <c r="CP732" s="78">
        <v>517.4</v>
      </c>
      <c r="CQ732" s="78">
        <v>376.19</v>
      </c>
      <c r="CR732" s="78"/>
      <c r="CS732" s="79">
        <v>535.33000000000004</v>
      </c>
      <c r="CT732" s="65" t="s">
        <v>400</v>
      </c>
      <c r="CU732" s="78">
        <v>529.75</v>
      </c>
      <c r="CV732" s="78">
        <v>591.79999999999995</v>
      </c>
      <c r="CW732" s="78">
        <v>510.95</v>
      </c>
      <c r="CX732" s="78">
        <v>417.38</v>
      </c>
      <c r="CY732" s="78"/>
      <c r="CZ732" s="79"/>
      <c r="DA732" s="82"/>
      <c r="DB732" s="68"/>
      <c r="DC732" s="78"/>
      <c r="DD732" s="78"/>
      <c r="DE732" s="78"/>
      <c r="DF732" s="78"/>
      <c r="DG732" s="78"/>
      <c r="DH732" s="79"/>
      <c r="DI732" s="65" t="s">
        <v>402</v>
      </c>
      <c r="DJ732" s="68">
        <v>3.7687495289063099E-3</v>
      </c>
      <c r="DK732" s="78">
        <v>513.89</v>
      </c>
      <c r="DL732" s="78">
        <v>531.41</v>
      </c>
      <c r="DM732" s="78">
        <v>531.41</v>
      </c>
      <c r="DN732" s="78">
        <v>379.15</v>
      </c>
      <c r="DO732" s="78"/>
      <c r="DP732" s="79">
        <v>424.58</v>
      </c>
      <c r="DQ732" s="65" t="s">
        <v>403</v>
      </c>
      <c r="DR732" s="78">
        <v>469.86</v>
      </c>
      <c r="DS732" s="78">
        <v>490.3</v>
      </c>
      <c r="DT732" s="78">
        <v>612.89</v>
      </c>
      <c r="DU732" s="78">
        <v>286.73</v>
      </c>
      <c r="DV732" s="78"/>
      <c r="DW732" s="79"/>
      <c r="DX732" s="65" t="s">
        <v>404</v>
      </c>
      <c r="DY732" s="78">
        <v>563.02</v>
      </c>
      <c r="DZ732" s="78">
        <v>561.84</v>
      </c>
      <c r="EA732" s="78">
        <v>550.89</v>
      </c>
      <c r="EB732" s="78">
        <v>386.69</v>
      </c>
      <c r="EC732" s="78"/>
      <c r="ED732" s="79">
        <v>421.3</v>
      </c>
      <c r="EE732" s="65" t="s">
        <v>405</v>
      </c>
      <c r="EF732" s="68">
        <v>0.28962001853568098</v>
      </c>
      <c r="EG732" s="78">
        <v>512.83000000000004</v>
      </c>
      <c r="EH732" s="78">
        <v>531.19000000000005</v>
      </c>
      <c r="EI732" s="78">
        <v>487.97</v>
      </c>
      <c r="EJ732" s="78"/>
      <c r="EK732" s="78">
        <v>345.46</v>
      </c>
      <c r="EL732" s="79">
        <v>302.45999999999998</v>
      </c>
      <c r="EM732" s="65" t="s">
        <v>406</v>
      </c>
      <c r="EN732" s="78">
        <v>540.03</v>
      </c>
      <c r="EO732" s="78">
        <v>524.84</v>
      </c>
      <c r="EP732" s="78">
        <v>478.27</v>
      </c>
      <c r="EQ732" s="78"/>
      <c r="ER732" s="78"/>
      <c r="ES732" s="79">
        <v>453.86</v>
      </c>
      <c r="ET732" s="65" t="s">
        <v>407</v>
      </c>
      <c r="EU732" s="68">
        <v>1.4116318464144599</v>
      </c>
      <c r="EV732" s="78">
        <v>489.41</v>
      </c>
      <c r="EW732" s="78">
        <v>515.49</v>
      </c>
      <c r="EX732" s="78">
        <v>515.49</v>
      </c>
      <c r="EY732" s="78"/>
      <c r="EZ732" s="78"/>
      <c r="FA732" s="79">
        <v>309.27</v>
      </c>
      <c r="FB732" s="65" t="s">
        <v>408</v>
      </c>
      <c r="FC732" s="78">
        <v>527.72</v>
      </c>
      <c r="FD732" s="78">
        <v>478.11</v>
      </c>
      <c r="FE732" s="78">
        <v>453.85</v>
      </c>
      <c r="FF732" s="78">
        <v>455.98</v>
      </c>
      <c r="FG732" s="78"/>
      <c r="FH732" s="79"/>
      <c r="FI732" s="65" t="s">
        <v>409</v>
      </c>
      <c r="FJ732" s="78">
        <v>531.36</v>
      </c>
      <c r="FK732" s="78">
        <v>495.91</v>
      </c>
      <c r="FL732" s="78">
        <v>403.78</v>
      </c>
      <c r="FM732" s="78">
        <v>339.94</v>
      </c>
      <c r="FN732" s="78"/>
      <c r="FO732" s="79">
        <v>512.15</v>
      </c>
      <c r="FP732" s="65" t="s">
        <v>410</v>
      </c>
      <c r="FQ732" s="68">
        <v>0.258524857165016</v>
      </c>
      <c r="FR732" s="78">
        <v>494.85</v>
      </c>
      <c r="FS732" s="78">
        <v>511.53</v>
      </c>
      <c r="FT732" s="78">
        <v>480.17</v>
      </c>
      <c r="FU732" s="78">
        <v>427.08</v>
      </c>
      <c r="FV732" s="78">
        <v>340.74</v>
      </c>
      <c r="FW732" s="79">
        <v>349.95</v>
      </c>
      <c r="FX732" s="65" t="s">
        <v>411</v>
      </c>
      <c r="FY732" s="78">
        <v>540.38</v>
      </c>
      <c r="FZ732" s="78">
        <v>559.76</v>
      </c>
      <c r="GA732" s="78">
        <v>510.43</v>
      </c>
      <c r="GB732" s="78">
        <v>475.77</v>
      </c>
      <c r="GC732" s="78"/>
      <c r="GD732" s="79">
        <v>492.02</v>
      </c>
      <c r="GE732" s="65" t="s">
        <v>412</v>
      </c>
      <c r="GF732" s="68">
        <v>0.24449877750611199</v>
      </c>
      <c r="GG732" s="78">
        <v>512.01</v>
      </c>
      <c r="GH732" s="78">
        <v>521.97</v>
      </c>
      <c r="GI732" s="78">
        <v>408.97</v>
      </c>
      <c r="GJ732" s="78">
        <v>437.65</v>
      </c>
      <c r="GK732" s="78"/>
      <c r="GL732" s="79">
        <v>318.93</v>
      </c>
      <c r="GM732" s="65" t="s">
        <v>413</v>
      </c>
      <c r="GN732" s="68">
        <v>0.10331218877203099</v>
      </c>
      <c r="GO732" s="78">
        <v>494.25</v>
      </c>
      <c r="GP732" s="78">
        <v>519.55999999999995</v>
      </c>
      <c r="GQ732" s="78">
        <v>471.43</v>
      </c>
      <c r="GR732" s="78">
        <v>435.46</v>
      </c>
      <c r="GS732" s="78"/>
      <c r="GT732" s="79"/>
      <c r="GU732" s="65" t="s">
        <v>414</v>
      </c>
      <c r="GV732" s="68">
        <v>1</v>
      </c>
      <c r="GW732" s="78">
        <v>468.16</v>
      </c>
      <c r="GX732" s="78">
        <v>470.17</v>
      </c>
      <c r="GY732" s="78">
        <v>437.17</v>
      </c>
      <c r="GZ732" s="78">
        <v>399</v>
      </c>
      <c r="HA732" s="78"/>
      <c r="HB732" s="79">
        <v>478.9</v>
      </c>
      <c r="HC732" s="65" t="s">
        <v>415</v>
      </c>
      <c r="HD732" s="68">
        <v>1</v>
      </c>
      <c r="HE732" s="78">
        <v>502.31</v>
      </c>
      <c r="HF732" s="78">
        <v>484.1</v>
      </c>
      <c r="HG732" s="78">
        <v>485</v>
      </c>
      <c r="HH732" s="78">
        <v>307</v>
      </c>
      <c r="HI732" s="78">
        <v>300.36</v>
      </c>
      <c r="HJ732" s="79">
        <v>421.01</v>
      </c>
      <c r="HK732" s="85" t="s">
        <v>416</v>
      </c>
      <c r="HL732" s="68">
        <v>1.1081560283687899</v>
      </c>
      <c r="HM732" s="78">
        <v>449.76</v>
      </c>
      <c r="HN732" s="78">
        <v>458.92</v>
      </c>
      <c r="HO732" s="78">
        <v>443.64</v>
      </c>
      <c r="HP732" s="78"/>
      <c r="HQ732" s="78"/>
      <c r="HR732" s="79"/>
    </row>
    <row r="733" spans="1:226" x14ac:dyDescent="0.25">
      <c r="A733" s="81">
        <v>40238</v>
      </c>
      <c r="B733" s="82" t="s">
        <v>387</v>
      </c>
      <c r="C733" s="83">
        <v>490.35507785036748</v>
      </c>
      <c r="D733" s="83">
        <v>507.54630421859235</v>
      </c>
      <c r="E733" s="83">
        <v>495.30025963380433</v>
      </c>
      <c r="F733" s="83">
        <v>390.26113010094878</v>
      </c>
      <c r="G733" s="83">
        <v>333.8141840277778</v>
      </c>
      <c r="H733" s="84">
        <v>387.39654564568485</v>
      </c>
      <c r="I733" s="82" t="s">
        <v>388</v>
      </c>
      <c r="J733" s="83">
        <v>503.14046082870749</v>
      </c>
      <c r="K733" s="83">
        <v>515.7594793606761</v>
      </c>
      <c r="L733" s="83">
        <v>496.32424850651626</v>
      </c>
      <c r="M733" s="83">
        <v>387.16713305340124</v>
      </c>
      <c r="N733" s="83"/>
      <c r="O733" s="84">
        <v>445.09073082109319</v>
      </c>
      <c r="P733" s="65" t="s">
        <v>389</v>
      </c>
      <c r="Q733" s="78">
        <v>455.32</v>
      </c>
      <c r="R733" s="78">
        <v>474.07</v>
      </c>
      <c r="S733" s="78">
        <v>475.91</v>
      </c>
      <c r="T733" s="78">
        <v>372</v>
      </c>
      <c r="U733" s="78"/>
      <c r="V733" s="79"/>
      <c r="W733" s="65" t="s">
        <v>390</v>
      </c>
      <c r="X733" s="78">
        <v>515.36</v>
      </c>
      <c r="Y733" s="78">
        <v>518.11</v>
      </c>
      <c r="Z733" s="78">
        <v>472.17</v>
      </c>
      <c r="AA733" s="78">
        <v>348.38</v>
      </c>
      <c r="AB733" s="78"/>
      <c r="AC733" s="79">
        <v>468.6</v>
      </c>
      <c r="AD733" s="65" t="s">
        <v>391</v>
      </c>
      <c r="AE733" s="68">
        <v>0.51129972389814904</v>
      </c>
      <c r="AF733" s="78">
        <v>469.88</v>
      </c>
      <c r="AG733" s="78">
        <v>472.44</v>
      </c>
      <c r="AH733" s="78">
        <v>470.4</v>
      </c>
      <c r="AI733" s="78"/>
      <c r="AJ733" s="78">
        <v>380.92</v>
      </c>
      <c r="AK733" s="79">
        <v>352.36</v>
      </c>
      <c r="AL733" s="69" t="s">
        <v>392</v>
      </c>
      <c r="AM733" s="70">
        <v>1</v>
      </c>
      <c r="AN733" s="78">
        <v>526.74</v>
      </c>
      <c r="AO733" s="78">
        <v>516.71</v>
      </c>
      <c r="AP733" s="78">
        <v>502.42</v>
      </c>
      <c r="AQ733" s="78">
        <v>441.47</v>
      </c>
      <c r="AR733" s="78"/>
      <c r="AS733" s="79"/>
      <c r="AT733" s="65" t="s">
        <v>393</v>
      </c>
      <c r="AU733" s="68">
        <v>3.8560906952531497E-2</v>
      </c>
      <c r="AV733" s="78">
        <v>494.16</v>
      </c>
      <c r="AW733" s="78">
        <v>520.05999999999995</v>
      </c>
      <c r="AX733" s="78">
        <v>448.3</v>
      </c>
      <c r="AY733" s="78">
        <v>282.83999999999997</v>
      </c>
      <c r="AZ733" s="78"/>
      <c r="BA733" s="79">
        <v>387.47</v>
      </c>
      <c r="BB733" s="65" t="s">
        <v>394</v>
      </c>
      <c r="BC733" s="78">
        <v>469.87</v>
      </c>
      <c r="BD733" s="78">
        <v>485.9</v>
      </c>
      <c r="BE733" s="78">
        <v>488.18</v>
      </c>
      <c r="BF733" s="78"/>
      <c r="BG733" s="78"/>
      <c r="BH733" s="79">
        <v>421.78</v>
      </c>
      <c r="BI733" s="65" t="s">
        <v>395</v>
      </c>
      <c r="BJ733" s="68">
        <v>0.13435984253026501</v>
      </c>
      <c r="BK733" s="78">
        <v>557.05999999999995</v>
      </c>
      <c r="BL733" s="78">
        <v>538.91999999999996</v>
      </c>
      <c r="BM733" s="78">
        <v>544.48</v>
      </c>
      <c r="BN733" s="78">
        <v>375.67</v>
      </c>
      <c r="BO733" s="78"/>
      <c r="BP733" s="79"/>
      <c r="BQ733" s="65" t="s">
        <v>396</v>
      </c>
      <c r="BR733" s="68">
        <v>6.3911648537062396E-2</v>
      </c>
      <c r="BS733" s="78">
        <v>490.63</v>
      </c>
      <c r="BT733" s="78">
        <v>517.71</v>
      </c>
      <c r="BU733" s="78">
        <v>480.13</v>
      </c>
      <c r="BV733" s="78"/>
      <c r="BW733" s="78"/>
      <c r="BX733" s="79">
        <v>457.35</v>
      </c>
      <c r="BY733" s="65" t="s">
        <v>397</v>
      </c>
      <c r="BZ733" s="78">
        <v>528.53</v>
      </c>
      <c r="CA733" s="78">
        <v>530.41</v>
      </c>
      <c r="CB733" s="78">
        <v>466.38</v>
      </c>
      <c r="CC733" s="78">
        <v>388.89</v>
      </c>
      <c r="CD733" s="78"/>
      <c r="CE733" s="79">
        <v>464.37</v>
      </c>
      <c r="CF733" s="65" t="s">
        <v>398</v>
      </c>
      <c r="CG733" s="78">
        <v>490.02</v>
      </c>
      <c r="CH733" s="78">
        <v>531.98</v>
      </c>
      <c r="CI733" s="78">
        <v>469.85</v>
      </c>
      <c r="CJ733" s="78"/>
      <c r="CK733" s="78"/>
      <c r="CL733" s="79"/>
      <c r="CM733" s="65" t="s">
        <v>399</v>
      </c>
      <c r="CN733" s="78">
        <v>509.52</v>
      </c>
      <c r="CO733" s="78">
        <v>501.53</v>
      </c>
      <c r="CP733" s="78">
        <v>516.48</v>
      </c>
      <c r="CQ733" s="78">
        <v>374.3</v>
      </c>
      <c r="CR733" s="78"/>
      <c r="CS733" s="79">
        <v>536.66999999999996</v>
      </c>
      <c r="CT733" s="65" t="s">
        <v>400</v>
      </c>
      <c r="CU733" s="78">
        <v>528.79999999999995</v>
      </c>
      <c r="CV733" s="78">
        <v>583.37</v>
      </c>
      <c r="CW733" s="78">
        <v>500.17</v>
      </c>
      <c r="CX733" s="78">
        <v>416.36</v>
      </c>
      <c r="CY733" s="78"/>
      <c r="CZ733" s="79"/>
      <c r="DA733" s="82"/>
      <c r="DB733" s="68"/>
      <c r="DC733" s="78"/>
      <c r="DD733" s="78"/>
      <c r="DE733" s="78"/>
      <c r="DF733" s="78"/>
      <c r="DG733" s="78"/>
      <c r="DH733" s="79"/>
      <c r="DI733" s="65" t="s">
        <v>402</v>
      </c>
      <c r="DJ733" s="68">
        <v>3.71126368528484E-3</v>
      </c>
      <c r="DK733" s="78">
        <v>506.32</v>
      </c>
      <c r="DL733" s="78">
        <v>523.96</v>
      </c>
      <c r="DM733" s="78">
        <v>523.96</v>
      </c>
      <c r="DN733" s="78">
        <v>372.47</v>
      </c>
      <c r="DO733" s="78"/>
      <c r="DP733" s="79">
        <v>418.07</v>
      </c>
      <c r="DQ733" s="65" t="s">
        <v>403</v>
      </c>
      <c r="DR733" s="78">
        <v>469.86</v>
      </c>
      <c r="DS733" s="78">
        <v>490.3</v>
      </c>
      <c r="DT733" s="78">
        <v>605.33000000000004</v>
      </c>
      <c r="DU733" s="78">
        <v>286.41000000000003</v>
      </c>
      <c r="DV733" s="78"/>
      <c r="DW733" s="79"/>
      <c r="DX733" s="65" t="s">
        <v>404</v>
      </c>
      <c r="DY733" s="78">
        <v>546.98</v>
      </c>
      <c r="DZ733" s="78">
        <v>561.05999999999995</v>
      </c>
      <c r="EA733" s="78">
        <v>540.86</v>
      </c>
      <c r="EB733" s="78">
        <v>373.32</v>
      </c>
      <c r="EC733" s="78"/>
      <c r="ED733" s="79">
        <v>421.28</v>
      </c>
      <c r="EE733" s="65" t="s">
        <v>405</v>
      </c>
      <c r="EF733" s="68">
        <v>0.28962001853568098</v>
      </c>
      <c r="EG733" s="78">
        <v>501.6</v>
      </c>
      <c r="EH733" s="78">
        <v>519.61</v>
      </c>
      <c r="EI733" s="78">
        <v>477.2</v>
      </c>
      <c r="EJ733" s="78"/>
      <c r="EK733" s="78">
        <v>340.82</v>
      </c>
      <c r="EL733" s="79">
        <v>303.12</v>
      </c>
      <c r="EM733" s="65" t="s">
        <v>406</v>
      </c>
      <c r="EN733" s="78">
        <v>522.70000000000005</v>
      </c>
      <c r="EO733" s="78">
        <v>524.84</v>
      </c>
      <c r="EP733" s="78">
        <v>478.27</v>
      </c>
      <c r="EQ733" s="78"/>
      <c r="ER733" s="78"/>
      <c r="ES733" s="79">
        <v>450.84</v>
      </c>
      <c r="ET733" s="65" t="s">
        <v>407</v>
      </c>
      <c r="EU733" s="68">
        <v>1.4100394811054699</v>
      </c>
      <c r="EV733" s="78">
        <v>477.21</v>
      </c>
      <c r="EW733" s="78">
        <v>503.26</v>
      </c>
      <c r="EX733" s="78">
        <v>503.26</v>
      </c>
      <c r="EY733" s="78"/>
      <c r="EZ733" s="78"/>
      <c r="FA733" s="79">
        <v>308.93</v>
      </c>
      <c r="FB733" s="65" t="s">
        <v>408</v>
      </c>
      <c r="FC733" s="78">
        <v>527.72</v>
      </c>
      <c r="FD733" s="78">
        <v>478.11</v>
      </c>
      <c r="FE733" s="78">
        <v>453.85</v>
      </c>
      <c r="FF733" s="78">
        <v>455.98</v>
      </c>
      <c r="FG733" s="78"/>
      <c r="FH733" s="79"/>
      <c r="FI733" s="65" t="s">
        <v>409</v>
      </c>
      <c r="FJ733" s="78">
        <v>512.87</v>
      </c>
      <c r="FK733" s="78">
        <v>494.23</v>
      </c>
      <c r="FL733" s="78">
        <v>394.54</v>
      </c>
      <c r="FM733" s="78">
        <v>336.94</v>
      </c>
      <c r="FN733" s="78"/>
      <c r="FO733" s="79">
        <v>516.35</v>
      </c>
      <c r="FP733" s="65" t="s">
        <v>410</v>
      </c>
      <c r="FQ733" s="68">
        <v>0.25380710659898498</v>
      </c>
      <c r="FR733" s="78">
        <v>488.53</v>
      </c>
      <c r="FS733" s="78">
        <v>505.53</v>
      </c>
      <c r="FT733" s="78">
        <v>473.7</v>
      </c>
      <c r="FU733" s="78">
        <v>414.97</v>
      </c>
      <c r="FV733" s="78">
        <v>334.52</v>
      </c>
      <c r="FW733" s="79">
        <v>345.02</v>
      </c>
      <c r="FX733" s="65" t="s">
        <v>411</v>
      </c>
      <c r="FY733" s="78">
        <v>530.38</v>
      </c>
      <c r="FZ733" s="78">
        <v>550.59</v>
      </c>
      <c r="GA733" s="78">
        <v>502.39</v>
      </c>
      <c r="GB733" s="78">
        <v>467.74</v>
      </c>
      <c r="GC733" s="78"/>
      <c r="GD733" s="79">
        <v>492.02</v>
      </c>
      <c r="GE733" s="65" t="s">
        <v>412</v>
      </c>
      <c r="GF733" s="68">
        <v>0.243249817562637</v>
      </c>
      <c r="GG733" s="78">
        <v>493.05</v>
      </c>
      <c r="GH733" s="78">
        <v>484.56</v>
      </c>
      <c r="GI733" s="78">
        <v>400.75</v>
      </c>
      <c r="GJ733" s="78">
        <v>425.69</v>
      </c>
      <c r="GK733" s="78"/>
      <c r="GL733" s="79">
        <v>316.27999999999997</v>
      </c>
      <c r="GM733" s="65" t="s">
        <v>413</v>
      </c>
      <c r="GN733" s="68">
        <v>0.102407602740427</v>
      </c>
      <c r="GO733" s="78">
        <v>481.73</v>
      </c>
      <c r="GP733" s="78">
        <v>515.01</v>
      </c>
      <c r="GQ733" s="78">
        <v>459.36</v>
      </c>
      <c r="GR733" s="78">
        <v>418.85</v>
      </c>
      <c r="GS733" s="78"/>
      <c r="GT733" s="79"/>
      <c r="GU733" s="65" t="s">
        <v>414</v>
      </c>
      <c r="GV733" s="68">
        <v>1</v>
      </c>
      <c r="GW733" s="78">
        <v>468.16</v>
      </c>
      <c r="GX733" s="78">
        <v>470.17</v>
      </c>
      <c r="GY733" s="78">
        <v>437.17</v>
      </c>
      <c r="GZ733" s="78">
        <v>399</v>
      </c>
      <c r="HA733" s="78"/>
      <c r="HB733" s="79">
        <v>477.9</v>
      </c>
      <c r="HC733" s="65" t="s">
        <v>415</v>
      </c>
      <c r="HD733" s="68">
        <v>1</v>
      </c>
      <c r="HE733" s="78">
        <v>487.18</v>
      </c>
      <c r="HF733" s="78">
        <v>474.02</v>
      </c>
      <c r="HG733" s="78">
        <v>485</v>
      </c>
      <c r="HH733" s="78">
        <v>292</v>
      </c>
      <c r="HI733" s="78">
        <v>285.36</v>
      </c>
      <c r="HJ733" s="79">
        <v>415.97</v>
      </c>
      <c r="HK733" s="85" t="s">
        <v>416</v>
      </c>
      <c r="HL733" s="68">
        <v>1.10290062865336</v>
      </c>
      <c r="HM733" s="78">
        <v>435.47</v>
      </c>
      <c r="HN733" s="78">
        <v>444.77</v>
      </c>
      <c r="HO733" s="78">
        <v>425.87</v>
      </c>
      <c r="HP733" s="78"/>
      <c r="HQ733" s="78"/>
      <c r="HR733" s="79"/>
    </row>
    <row r="734" spans="1:226" x14ac:dyDescent="0.25">
      <c r="A734" s="81">
        <v>40231</v>
      </c>
      <c r="B734" s="82" t="s">
        <v>387</v>
      </c>
      <c r="C734" s="83">
        <v>478.36391410437699</v>
      </c>
      <c r="D734" s="83">
        <v>492.69836997058741</v>
      </c>
      <c r="E734" s="83">
        <v>481.7736563309731</v>
      </c>
      <c r="F734" s="83">
        <v>390.94569921432998</v>
      </c>
      <c r="G734" s="83">
        <v>325.08441840277777</v>
      </c>
      <c r="H734" s="84">
        <v>383.79303416419015</v>
      </c>
      <c r="I734" s="82" t="s">
        <v>388</v>
      </c>
      <c r="J734" s="83">
        <v>486.28052004993941</v>
      </c>
      <c r="K734" s="83">
        <v>496.49270927151906</v>
      </c>
      <c r="L734" s="83">
        <v>481.96084214885661</v>
      </c>
      <c r="M734" s="83">
        <v>387.55969717765839</v>
      </c>
      <c r="N734" s="83"/>
      <c r="O734" s="84">
        <v>444.42604632996756</v>
      </c>
      <c r="P734" s="65" t="s">
        <v>389</v>
      </c>
      <c r="Q734" s="78">
        <v>439.49</v>
      </c>
      <c r="R734" s="78">
        <v>454.9</v>
      </c>
      <c r="S734" s="78">
        <v>471.51</v>
      </c>
      <c r="T734" s="78">
        <v>366</v>
      </c>
      <c r="U734" s="78"/>
      <c r="V734" s="79"/>
      <c r="W734" s="65" t="s">
        <v>390</v>
      </c>
      <c r="X734" s="78">
        <v>499.65</v>
      </c>
      <c r="Y734" s="78">
        <v>493.31</v>
      </c>
      <c r="Z734" s="78">
        <v>450.44</v>
      </c>
      <c r="AA734" s="78">
        <v>348.38</v>
      </c>
      <c r="AB734" s="78"/>
      <c r="AC734" s="79">
        <v>470.25</v>
      </c>
      <c r="AD734" s="65" t="s">
        <v>391</v>
      </c>
      <c r="AE734" s="68">
        <v>0.51129972389814904</v>
      </c>
      <c r="AF734" s="78">
        <v>450.46</v>
      </c>
      <c r="AG734" s="78">
        <v>450.46</v>
      </c>
      <c r="AH734" s="78">
        <v>448.92</v>
      </c>
      <c r="AI734" s="78"/>
      <c r="AJ734" s="78">
        <v>365.58</v>
      </c>
      <c r="AK734" s="79">
        <v>352.36</v>
      </c>
      <c r="AL734" s="69" t="s">
        <v>392</v>
      </c>
      <c r="AM734" s="70">
        <v>1</v>
      </c>
      <c r="AN734" s="78">
        <v>526.04999999999995</v>
      </c>
      <c r="AO734" s="78">
        <v>515.89</v>
      </c>
      <c r="AP734" s="78">
        <v>502.42</v>
      </c>
      <c r="AQ734" s="78">
        <v>441.47</v>
      </c>
      <c r="AR734" s="78"/>
      <c r="AS734" s="79"/>
      <c r="AT734" s="65" t="s">
        <v>393</v>
      </c>
      <c r="AU734" s="68">
        <v>3.8834951456310697E-2</v>
      </c>
      <c r="AV734" s="78">
        <v>484.3</v>
      </c>
      <c r="AW734" s="78">
        <v>511.2</v>
      </c>
      <c r="AX734" s="78">
        <v>442.3</v>
      </c>
      <c r="AY734" s="78">
        <v>274.49</v>
      </c>
      <c r="AZ734" s="78"/>
      <c r="BA734" s="79">
        <v>388.83</v>
      </c>
      <c r="BB734" s="65" t="s">
        <v>394</v>
      </c>
      <c r="BC734" s="78">
        <v>447.39</v>
      </c>
      <c r="BD734" s="78">
        <v>454.18</v>
      </c>
      <c r="BE734" s="78">
        <v>471.88</v>
      </c>
      <c r="BF734" s="78"/>
      <c r="BG734" s="78"/>
      <c r="BH734" s="79">
        <v>420.77</v>
      </c>
      <c r="BI734" s="65" t="s">
        <v>395</v>
      </c>
      <c r="BJ734" s="68">
        <v>0.134343597184158</v>
      </c>
      <c r="BK734" s="78">
        <v>559.14</v>
      </c>
      <c r="BL734" s="78">
        <v>541</v>
      </c>
      <c r="BM734" s="78">
        <v>546.55999999999995</v>
      </c>
      <c r="BN734" s="78">
        <v>382.34</v>
      </c>
      <c r="BO734" s="78"/>
      <c r="BP734" s="79"/>
      <c r="BQ734" s="65" t="s">
        <v>396</v>
      </c>
      <c r="BR734" s="68">
        <v>6.3911648537062396E-2</v>
      </c>
      <c r="BS734" s="78">
        <v>473.05</v>
      </c>
      <c r="BT734" s="78">
        <v>498.11</v>
      </c>
      <c r="BU734" s="78">
        <v>477.73</v>
      </c>
      <c r="BV734" s="78"/>
      <c r="BW734" s="78"/>
      <c r="BX734" s="79">
        <v>457.35</v>
      </c>
      <c r="BY734" s="65" t="s">
        <v>397</v>
      </c>
      <c r="BZ734" s="78">
        <v>518.61</v>
      </c>
      <c r="CA734" s="78">
        <v>526.33000000000004</v>
      </c>
      <c r="CB734" s="78">
        <v>449.4</v>
      </c>
      <c r="CC734" s="78">
        <v>387.67</v>
      </c>
      <c r="CD734" s="78"/>
      <c r="CE734" s="79">
        <v>464.37</v>
      </c>
      <c r="CF734" s="65" t="s">
        <v>398</v>
      </c>
      <c r="CG734" s="78">
        <v>494.43</v>
      </c>
      <c r="CH734" s="78">
        <v>538.73</v>
      </c>
      <c r="CI734" s="78">
        <v>474.26</v>
      </c>
      <c r="CJ734" s="78"/>
      <c r="CK734" s="78"/>
      <c r="CL734" s="79"/>
      <c r="CM734" s="65" t="s">
        <v>399</v>
      </c>
      <c r="CN734" s="78">
        <v>483.52</v>
      </c>
      <c r="CO734" s="78">
        <v>475.19</v>
      </c>
      <c r="CP734" s="78">
        <v>503.6</v>
      </c>
      <c r="CQ734" s="78">
        <v>380.58</v>
      </c>
      <c r="CR734" s="78"/>
      <c r="CS734" s="79">
        <v>524.88</v>
      </c>
      <c r="CT734" s="65" t="s">
        <v>400</v>
      </c>
      <c r="CU734" s="78">
        <v>512.45000000000005</v>
      </c>
      <c r="CV734" s="78">
        <v>565.12</v>
      </c>
      <c r="CW734" s="78">
        <v>482.77</v>
      </c>
      <c r="CX734" s="78">
        <v>408.21</v>
      </c>
      <c r="CY734" s="78"/>
      <c r="CZ734" s="79"/>
      <c r="DA734" s="82"/>
      <c r="DB734" s="68"/>
      <c r="DC734" s="78"/>
      <c r="DD734" s="78"/>
      <c r="DE734" s="78"/>
      <c r="DF734" s="78"/>
      <c r="DG734" s="78"/>
      <c r="DH734" s="79"/>
      <c r="DI734" s="65" t="s">
        <v>402</v>
      </c>
      <c r="DJ734" s="68">
        <v>3.7071362372567201E-3</v>
      </c>
      <c r="DK734" s="78">
        <v>488.15</v>
      </c>
      <c r="DL734" s="78">
        <v>505.68</v>
      </c>
      <c r="DM734" s="78">
        <v>505.68</v>
      </c>
      <c r="DN734" s="78">
        <v>374.34</v>
      </c>
      <c r="DO734" s="78"/>
      <c r="DP734" s="79">
        <v>414.1</v>
      </c>
      <c r="DQ734" s="65" t="s">
        <v>403</v>
      </c>
      <c r="DR734" s="78">
        <v>464.9</v>
      </c>
      <c r="DS734" s="78">
        <v>485.35</v>
      </c>
      <c r="DT734" s="78">
        <v>596.49</v>
      </c>
      <c r="DU734" s="78">
        <v>284.72000000000003</v>
      </c>
      <c r="DV734" s="78"/>
      <c r="DW734" s="79"/>
      <c r="DX734" s="65" t="s">
        <v>404</v>
      </c>
      <c r="DY734" s="78">
        <v>528.58000000000004</v>
      </c>
      <c r="DZ734" s="78">
        <v>539.57000000000005</v>
      </c>
      <c r="EA734" s="78">
        <v>535.23</v>
      </c>
      <c r="EB734" s="78">
        <v>385.53</v>
      </c>
      <c r="EC734" s="78"/>
      <c r="ED734" s="79">
        <v>421.2</v>
      </c>
      <c r="EE734" s="65" t="s">
        <v>405</v>
      </c>
      <c r="EF734" s="68">
        <v>0.28962001853568098</v>
      </c>
      <c r="EG734" s="78">
        <v>507.77</v>
      </c>
      <c r="EH734" s="78">
        <v>520.11</v>
      </c>
      <c r="EI734" s="78">
        <v>481.5</v>
      </c>
      <c r="EJ734" s="78"/>
      <c r="EK734" s="78">
        <v>344.05</v>
      </c>
      <c r="EL734" s="79">
        <v>307.72000000000003</v>
      </c>
      <c r="EM734" s="65" t="s">
        <v>406</v>
      </c>
      <c r="EN734" s="78">
        <v>509.82</v>
      </c>
      <c r="EO734" s="78">
        <v>499.72</v>
      </c>
      <c r="EP734" s="78">
        <v>452.79</v>
      </c>
      <c r="EQ734" s="78"/>
      <c r="ER734" s="78"/>
      <c r="ES734" s="79">
        <v>450.84</v>
      </c>
      <c r="ET734" s="65" t="s">
        <v>407</v>
      </c>
      <c r="EU734" s="68">
        <v>1.40984068800226</v>
      </c>
      <c r="EV734" s="78">
        <v>488.79</v>
      </c>
      <c r="EW734" s="78">
        <v>514.83000000000004</v>
      </c>
      <c r="EX734" s="78">
        <v>514.83000000000004</v>
      </c>
      <c r="EY734" s="78"/>
      <c r="EZ734" s="78"/>
      <c r="FA734" s="79">
        <v>308.88</v>
      </c>
      <c r="FB734" s="65" t="s">
        <v>408</v>
      </c>
      <c r="FC734" s="78">
        <v>536.20000000000005</v>
      </c>
      <c r="FD734" s="78">
        <v>478.11</v>
      </c>
      <c r="FE734" s="78">
        <v>453.85</v>
      </c>
      <c r="FF734" s="78">
        <v>455.98</v>
      </c>
      <c r="FG734" s="78"/>
      <c r="FH734" s="79"/>
      <c r="FI734" s="65" t="s">
        <v>409</v>
      </c>
      <c r="FJ734" s="78">
        <v>509.51</v>
      </c>
      <c r="FK734" s="78">
        <v>494.23</v>
      </c>
      <c r="FL734" s="78">
        <v>365.97</v>
      </c>
      <c r="FM734" s="78">
        <v>322.94</v>
      </c>
      <c r="FN734" s="78"/>
      <c r="FO734" s="79">
        <v>519.71</v>
      </c>
      <c r="FP734" s="65" t="s">
        <v>410</v>
      </c>
      <c r="FQ734" s="68">
        <v>0.25239777889954601</v>
      </c>
      <c r="FR734" s="78">
        <v>473.19</v>
      </c>
      <c r="FS734" s="78">
        <v>490.72</v>
      </c>
      <c r="FT734" s="78">
        <v>473.34</v>
      </c>
      <c r="FU734" s="78">
        <v>413.18</v>
      </c>
      <c r="FV734" s="78">
        <v>325.33999999999997</v>
      </c>
      <c r="FW734" s="79">
        <v>336.28</v>
      </c>
      <c r="FX734" s="65" t="s">
        <v>411</v>
      </c>
      <c r="FY734" s="78">
        <v>516.22</v>
      </c>
      <c r="FZ734" s="78">
        <v>538.09</v>
      </c>
      <c r="GA734" s="78">
        <v>489</v>
      </c>
      <c r="GB734" s="78">
        <v>467.74</v>
      </c>
      <c r="GC734" s="78"/>
      <c r="GD734" s="79">
        <v>487.85</v>
      </c>
      <c r="GE734" s="65" t="s">
        <v>412</v>
      </c>
      <c r="GF734" s="68">
        <v>0.24230676035861401</v>
      </c>
      <c r="GG734" s="78">
        <v>477.69</v>
      </c>
      <c r="GH734" s="78">
        <v>496.53</v>
      </c>
      <c r="GI734" s="78">
        <v>399.2</v>
      </c>
      <c r="GJ734" s="78">
        <v>424.04</v>
      </c>
      <c r="GK734" s="78"/>
      <c r="GL734" s="79">
        <v>308.95</v>
      </c>
      <c r="GM734" s="65" t="s">
        <v>413</v>
      </c>
      <c r="GN734" s="68">
        <v>0.10194719135487799</v>
      </c>
      <c r="GO734" s="78">
        <v>479.56</v>
      </c>
      <c r="GP734" s="78">
        <v>512.69000000000005</v>
      </c>
      <c r="GQ734" s="78">
        <v>455.99</v>
      </c>
      <c r="GR734" s="78">
        <v>423.29</v>
      </c>
      <c r="GS734" s="78"/>
      <c r="GT734" s="79"/>
      <c r="GU734" s="65" t="s">
        <v>414</v>
      </c>
      <c r="GV734" s="68">
        <v>1</v>
      </c>
      <c r="GW734" s="78">
        <v>470.66</v>
      </c>
      <c r="GX734" s="78">
        <v>460.17</v>
      </c>
      <c r="GY734" s="78">
        <v>426.33</v>
      </c>
      <c r="GZ734" s="78">
        <v>396</v>
      </c>
      <c r="HA734" s="78"/>
      <c r="HB734" s="79">
        <v>477.9</v>
      </c>
      <c r="HC734" s="65" t="s">
        <v>415</v>
      </c>
      <c r="HD734" s="68">
        <v>1</v>
      </c>
      <c r="HE734" s="78">
        <v>471.21</v>
      </c>
      <c r="HF734" s="78">
        <v>474.86</v>
      </c>
      <c r="HG734" s="78">
        <v>485</v>
      </c>
      <c r="HH734" s="78">
        <v>292</v>
      </c>
      <c r="HI734" s="78">
        <v>285.36</v>
      </c>
      <c r="HJ734" s="79">
        <v>400</v>
      </c>
      <c r="HK734" s="85" t="s">
        <v>416</v>
      </c>
      <c r="HL734" s="68">
        <v>1.13675116516994</v>
      </c>
      <c r="HM734" s="78">
        <v>440.59</v>
      </c>
      <c r="HN734" s="78">
        <v>452.13</v>
      </c>
      <c r="HO734" s="78">
        <v>432.73</v>
      </c>
      <c r="HP734" s="78"/>
      <c r="HQ734" s="78"/>
      <c r="HR734" s="79"/>
    </row>
    <row r="735" spans="1:226" x14ac:dyDescent="0.25">
      <c r="A735" s="81">
        <v>40224</v>
      </c>
      <c r="B735" s="82" t="s">
        <v>387</v>
      </c>
      <c r="C735" s="83">
        <v>471.78029875647337</v>
      </c>
      <c r="D735" s="83">
        <v>482.46933117833248</v>
      </c>
      <c r="E735" s="83">
        <v>469.78087299343161</v>
      </c>
      <c r="F735" s="83">
        <v>381.95594353052354</v>
      </c>
      <c r="G735" s="83">
        <v>315.34218749999997</v>
      </c>
      <c r="H735" s="84">
        <v>380.76163848999232</v>
      </c>
      <c r="I735" s="82" t="s">
        <v>388</v>
      </c>
      <c r="J735" s="83">
        <v>476.836162277977</v>
      </c>
      <c r="K735" s="83">
        <v>482.70739111447818</v>
      </c>
      <c r="L735" s="83">
        <v>470.68329481028081</v>
      </c>
      <c r="M735" s="83">
        <v>380.57442638662894</v>
      </c>
      <c r="N735" s="83"/>
      <c r="O735" s="84">
        <v>441.09289926696556</v>
      </c>
      <c r="P735" s="65" t="s">
        <v>389</v>
      </c>
      <c r="Q735" s="78">
        <v>423.65</v>
      </c>
      <c r="R735" s="78">
        <v>444.07</v>
      </c>
      <c r="S735" s="78">
        <v>451.08</v>
      </c>
      <c r="T735" s="78">
        <v>356</v>
      </c>
      <c r="U735" s="78"/>
      <c r="V735" s="79"/>
      <c r="W735" s="65" t="s">
        <v>390</v>
      </c>
      <c r="X735" s="78">
        <v>458.33</v>
      </c>
      <c r="Y735" s="78">
        <v>456.12</v>
      </c>
      <c r="Z735" s="78">
        <v>434.9</v>
      </c>
      <c r="AA735" s="78">
        <v>332.39</v>
      </c>
      <c r="AB735" s="78"/>
      <c r="AC735" s="79">
        <v>487.6</v>
      </c>
      <c r="AD735" s="65" t="s">
        <v>391</v>
      </c>
      <c r="AE735" s="68">
        <v>0.51129972389814904</v>
      </c>
      <c r="AF735" s="78">
        <v>442.79</v>
      </c>
      <c r="AG735" s="78">
        <v>441.76</v>
      </c>
      <c r="AH735" s="78">
        <v>440.23</v>
      </c>
      <c r="AI735" s="78"/>
      <c r="AJ735" s="78">
        <v>365.58</v>
      </c>
      <c r="AK735" s="79">
        <v>352.36</v>
      </c>
      <c r="AL735" s="69" t="s">
        <v>392</v>
      </c>
      <c r="AM735" s="70">
        <v>1</v>
      </c>
      <c r="AN735" s="78">
        <v>526.04999999999995</v>
      </c>
      <c r="AO735" s="78">
        <v>515.89</v>
      </c>
      <c r="AP735" s="78">
        <v>502.12</v>
      </c>
      <c r="AQ735" s="78">
        <v>441.47</v>
      </c>
      <c r="AR735" s="78"/>
      <c r="AS735" s="79"/>
      <c r="AT735" s="65" t="s">
        <v>393</v>
      </c>
      <c r="AU735" s="68">
        <v>3.8458580109222401E-2</v>
      </c>
      <c r="AV735" s="78">
        <v>482.21</v>
      </c>
      <c r="AW735" s="78">
        <v>508.71</v>
      </c>
      <c r="AX735" s="78">
        <v>428.11</v>
      </c>
      <c r="AY735" s="78">
        <v>270.02</v>
      </c>
      <c r="AZ735" s="78"/>
      <c r="BA735" s="79">
        <v>379.65</v>
      </c>
      <c r="BB735" s="65" t="s">
        <v>394</v>
      </c>
      <c r="BC735" s="78">
        <v>437.1</v>
      </c>
      <c r="BD735" s="78">
        <v>442.21</v>
      </c>
      <c r="BE735" s="78">
        <v>459.87</v>
      </c>
      <c r="BF735" s="78"/>
      <c r="BG735" s="78"/>
      <c r="BH735" s="79">
        <v>420.77</v>
      </c>
      <c r="BI735" s="65" t="s">
        <v>395</v>
      </c>
      <c r="BJ735" s="68">
        <v>0.13434179238819399</v>
      </c>
      <c r="BK735" s="78">
        <v>535.49</v>
      </c>
      <c r="BL735" s="78">
        <v>517.35</v>
      </c>
      <c r="BM735" s="78">
        <v>522.91</v>
      </c>
      <c r="BN735" s="78">
        <v>368.9</v>
      </c>
      <c r="BO735" s="78"/>
      <c r="BP735" s="79"/>
      <c r="BQ735" s="65" t="s">
        <v>396</v>
      </c>
      <c r="BR735" s="68">
        <v>6.3911648537062396E-2</v>
      </c>
      <c r="BS735" s="78">
        <v>473.37</v>
      </c>
      <c r="BT735" s="78">
        <v>498.37</v>
      </c>
      <c r="BU735" s="78">
        <v>473.57</v>
      </c>
      <c r="BV735" s="78"/>
      <c r="BW735" s="78"/>
      <c r="BX735" s="79">
        <v>457.35</v>
      </c>
      <c r="BY735" s="65" t="s">
        <v>397</v>
      </c>
      <c r="BZ735" s="78">
        <v>510.79</v>
      </c>
      <c r="CA735" s="78">
        <v>511.31</v>
      </c>
      <c r="CB735" s="78">
        <v>443.59</v>
      </c>
      <c r="CC735" s="78">
        <v>384.4</v>
      </c>
      <c r="CD735" s="78"/>
      <c r="CE735" s="79">
        <v>464.37</v>
      </c>
      <c r="CF735" s="65" t="s">
        <v>398</v>
      </c>
      <c r="CG735" s="78">
        <v>510.76</v>
      </c>
      <c r="CH735" s="78">
        <v>555.11</v>
      </c>
      <c r="CI735" s="78">
        <v>481.64</v>
      </c>
      <c r="CJ735" s="78"/>
      <c r="CK735" s="78"/>
      <c r="CL735" s="79"/>
      <c r="CM735" s="65" t="s">
        <v>399</v>
      </c>
      <c r="CN735" s="78">
        <v>477.91</v>
      </c>
      <c r="CO735" s="78">
        <v>464.16</v>
      </c>
      <c r="CP735" s="78">
        <v>489.3</v>
      </c>
      <c r="CQ735" s="78">
        <v>366.41</v>
      </c>
      <c r="CR735" s="78"/>
      <c r="CS735" s="79">
        <v>523.63</v>
      </c>
      <c r="CT735" s="65" t="s">
        <v>400</v>
      </c>
      <c r="CU735" s="78">
        <v>505.05</v>
      </c>
      <c r="CV735" s="78">
        <v>559.58000000000004</v>
      </c>
      <c r="CW735" s="78">
        <v>483.97</v>
      </c>
      <c r="CX735" s="78">
        <v>398.24</v>
      </c>
      <c r="CY735" s="78"/>
      <c r="CZ735" s="79"/>
      <c r="DA735" s="82"/>
      <c r="DB735" s="68"/>
      <c r="DC735" s="78"/>
      <c r="DD735" s="78"/>
      <c r="DE735" s="78"/>
      <c r="DF735" s="78"/>
      <c r="DG735" s="78"/>
      <c r="DH735" s="79"/>
      <c r="DI735" s="65" t="s">
        <v>402</v>
      </c>
      <c r="DJ735" s="68">
        <v>3.6848699240916798E-3</v>
      </c>
      <c r="DK735" s="78">
        <v>485.85</v>
      </c>
      <c r="DL735" s="78">
        <v>503.38</v>
      </c>
      <c r="DM735" s="78">
        <v>503.38</v>
      </c>
      <c r="DN735" s="78">
        <v>373.22</v>
      </c>
      <c r="DO735" s="78"/>
      <c r="DP735" s="79">
        <v>415.01</v>
      </c>
      <c r="DQ735" s="65" t="s">
        <v>403</v>
      </c>
      <c r="DR735" s="78">
        <v>464.9</v>
      </c>
      <c r="DS735" s="78">
        <v>485.35</v>
      </c>
      <c r="DT735" s="78">
        <v>578.38</v>
      </c>
      <c r="DU735" s="78">
        <v>277.25</v>
      </c>
      <c r="DV735" s="78"/>
      <c r="DW735" s="79"/>
      <c r="DX735" s="65" t="s">
        <v>404</v>
      </c>
      <c r="DY735" s="78">
        <v>525.15</v>
      </c>
      <c r="DZ735" s="78">
        <v>523.03</v>
      </c>
      <c r="EA735" s="78">
        <v>521.26</v>
      </c>
      <c r="EB735" s="78">
        <v>378.19</v>
      </c>
      <c r="EC735" s="78"/>
      <c r="ED735" s="79">
        <v>413.22</v>
      </c>
      <c r="EE735" s="65" t="s">
        <v>405</v>
      </c>
      <c r="EF735" s="68">
        <v>0.28962001853568098</v>
      </c>
      <c r="EG735" s="78">
        <v>496.74</v>
      </c>
      <c r="EH735" s="78">
        <v>509.67</v>
      </c>
      <c r="EI735" s="78">
        <v>453.98</v>
      </c>
      <c r="EJ735" s="78"/>
      <c r="EK735" s="78">
        <v>326.55</v>
      </c>
      <c r="EL735" s="79">
        <v>308.32</v>
      </c>
      <c r="EM735" s="65" t="s">
        <v>406</v>
      </c>
      <c r="EN735" s="78">
        <v>495.28</v>
      </c>
      <c r="EO735" s="78">
        <v>485.54</v>
      </c>
      <c r="EP735" s="78">
        <v>440.17</v>
      </c>
      <c r="EQ735" s="78"/>
      <c r="ER735" s="78"/>
      <c r="ES735" s="79">
        <v>477.27</v>
      </c>
      <c r="ET735" s="65" t="s">
        <v>407</v>
      </c>
      <c r="EU735" s="68">
        <v>1.41143260409315</v>
      </c>
      <c r="EV735" s="78">
        <v>489.34</v>
      </c>
      <c r="EW735" s="78">
        <v>503.75</v>
      </c>
      <c r="EX735" s="78">
        <v>503.75</v>
      </c>
      <c r="EY735" s="78"/>
      <c r="EZ735" s="78"/>
      <c r="FA735" s="79">
        <v>309.23</v>
      </c>
      <c r="FB735" s="65" t="s">
        <v>408</v>
      </c>
      <c r="FC735" s="78">
        <v>536.20000000000005</v>
      </c>
      <c r="FD735" s="78">
        <v>478.11</v>
      </c>
      <c r="FE735" s="78">
        <v>453.85</v>
      </c>
      <c r="FF735" s="78">
        <v>455.98</v>
      </c>
      <c r="FG735" s="78"/>
      <c r="FH735" s="79"/>
      <c r="FI735" s="65" t="s">
        <v>409</v>
      </c>
      <c r="FJ735" s="78">
        <v>472.54</v>
      </c>
      <c r="FK735" s="78">
        <v>465.66</v>
      </c>
      <c r="FL735" s="78">
        <v>365.97</v>
      </c>
      <c r="FM735" s="78">
        <v>319.94</v>
      </c>
      <c r="FN735" s="78"/>
      <c r="FO735" s="79">
        <v>528.12</v>
      </c>
      <c r="FP735" s="65" t="s">
        <v>410</v>
      </c>
      <c r="FQ735" s="68">
        <v>0.248954391555467</v>
      </c>
      <c r="FR735" s="78">
        <v>469.18</v>
      </c>
      <c r="FS735" s="78">
        <v>487.29</v>
      </c>
      <c r="FT735" s="78">
        <v>442.6</v>
      </c>
      <c r="FU735" s="78">
        <v>408.04</v>
      </c>
      <c r="FV735" s="78">
        <v>315.43</v>
      </c>
      <c r="FW735" s="79">
        <v>332.1</v>
      </c>
      <c r="FX735" s="65" t="s">
        <v>411</v>
      </c>
      <c r="FY735" s="78">
        <v>511.22</v>
      </c>
      <c r="FZ735" s="78">
        <v>528.91999999999996</v>
      </c>
      <c r="GA735" s="78">
        <v>482.75</v>
      </c>
      <c r="GB735" s="78">
        <v>473.54</v>
      </c>
      <c r="GC735" s="78"/>
      <c r="GD735" s="79">
        <v>486.19</v>
      </c>
      <c r="GE735" s="65" t="s">
        <v>412</v>
      </c>
      <c r="GF735" s="68">
        <v>0.24301336573511501</v>
      </c>
      <c r="GG735" s="78">
        <v>489.5</v>
      </c>
      <c r="GH735" s="78">
        <v>497.97</v>
      </c>
      <c r="GI735" s="78">
        <v>400.36</v>
      </c>
      <c r="GJ735" s="78">
        <v>425.27</v>
      </c>
      <c r="GK735" s="78"/>
      <c r="GL735" s="79">
        <v>309.85000000000002</v>
      </c>
      <c r="GM735" s="65" t="s">
        <v>413</v>
      </c>
      <c r="GN735" s="68">
        <v>0.101209452962907</v>
      </c>
      <c r="GO735" s="78">
        <v>443.7</v>
      </c>
      <c r="GP735" s="78">
        <v>475.79</v>
      </c>
      <c r="GQ735" s="78">
        <v>430.42</v>
      </c>
      <c r="GR735" s="78">
        <v>391.89</v>
      </c>
      <c r="GS735" s="78"/>
      <c r="GT735" s="79"/>
      <c r="GU735" s="65" t="s">
        <v>414</v>
      </c>
      <c r="GV735" s="68">
        <v>1</v>
      </c>
      <c r="GW735" s="78">
        <v>470.66</v>
      </c>
      <c r="GX735" s="78">
        <v>460.17</v>
      </c>
      <c r="GY735" s="78">
        <v>426.33</v>
      </c>
      <c r="GZ735" s="78">
        <v>396</v>
      </c>
      <c r="HA735" s="78"/>
      <c r="HB735" s="79">
        <v>477.9</v>
      </c>
      <c r="HC735" s="65" t="s">
        <v>415</v>
      </c>
      <c r="HD735" s="68">
        <v>1</v>
      </c>
      <c r="HE735" s="78">
        <v>473.74</v>
      </c>
      <c r="HF735" s="78">
        <v>482.42</v>
      </c>
      <c r="HG735" s="78">
        <v>485</v>
      </c>
      <c r="HH735" s="78">
        <v>302</v>
      </c>
      <c r="HI735" s="78">
        <v>295.36</v>
      </c>
      <c r="HJ735" s="79">
        <v>396.64</v>
      </c>
      <c r="HK735" s="85" t="s">
        <v>416</v>
      </c>
      <c r="HL735" s="68">
        <v>1.1526048870447201</v>
      </c>
      <c r="HM735" s="78">
        <v>449.95</v>
      </c>
      <c r="HN735" s="78">
        <v>467.47</v>
      </c>
      <c r="HO735" s="78">
        <v>418.18</v>
      </c>
      <c r="HP735" s="78"/>
      <c r="HQ735" s="78"/>
      <c r="HR735" s="79"/>
    </row>
    <row r="736" spans="1:226" x14ac:dyDescent="0.25">
      <c r="A736" s="81">
        <v>40217</v>
      </c>
      <c r="B736" s="82" t="s">
        <v>387</v>
      </c>
      <c r="C736" s="83">
        <v>478.96218577624438</v>
      </c>
      <c r="D736" s="83">
        <v>487.72972123622264</v>
      </c>
      <c r="E736" s="83">
        <v>470.47518101106311</v>
      </c>
      <c r="F736" s="83">
        <v>377.79265226419693</v>
      </c>
      <c r="G736" s="83">
        <v>318.90306423611111</v>
      </c>
      <c r="H736" s="84">
        <v>374.3530579331067</v>
      </c>
      <c r="I736" s="82" t="s">
        <v>388</v>
      </c>
      <c r="J736" s="83">
        <v>489.70559831516982</v>
      </c>
      <c r="K736" s="83">
        <v>490.76323260360812</v>
      </c>
      <c r="L736" s="83">
        <v>471.9626317170426</v>
      </c>
      <c r="M736" s="83">
        <v>377.22099175918794</v>
      </c>
      <c r="N736" s="83"/>
      <c r="O736" s="84">
        <v>435.58979865855451</v>
      </c>
      <c r="P736" s="65" t="s">
        <v>389</v>
      </c>
      <c r="Q736" s="78">
        <v>441.15</v>
      </c>
      <c r="R736" s="78">
        <v>459.9</v>
      </c>
      <c r="S736" s="78">
        <v>450.42</v>
      </c>
      <c r="T736" s="78">
        <v>356</v>
      </c>
      <c r="U736" s="78"/>
      <c r="V736" s="79"/>
      <c r="W736" s="65" t="s">
        <v>390</v>
      </c>
      <c r="X736" s="78">
        <v>446.76</v>
      </c>
      <c r="Y736" s="78">
        <v>443.73</v>
      </c>
      <c r="Z736" s="78">
        <v>434.9</v>
      </c>
      <c r="AA736" s="78">
        <v>332.39</v>
      </c>
      <c r="AB736" s="78"/>
      <c r="AC736" s="79">
        <v>488.43</v>
      </c>
      <c r="AD736" s="65" t="s">
        <v>391</v>
      </c>
      <c r="AE736" s="68">
        <v>0.51129972389814904</v>
      </c>
      <c r="AF736" s="78">
        <v>446.36</v>
      </c>
      <c r="AG736" s="78">
        <v>450.46</v>
      </c>
      <c r="AH736" s="78">
        <v>440.23</v>
      </c>
      <c r="AI736" s="78"/>
      <c r="AJ736" s="78">
        <v>365.58</v>
      </c>
      <c r="AK736" s="79">
        <v>339.92</v>
      </c>
      <c r="AL736" s="69" t="s">
        <v>392</v>
      </c>
      <c r="AM736" s="70">
        <v>1</v>
      </c>
      <c r="AN736" s="78">
        <v>526.04999999999995</v>
      </c>
      <c r="AO736" s="78">
        <v>515.89</v>
      </c>
      <c r="AP736" s="78">
        <v>502.12</v>
      </c>
      <c r="AQ736" s="78">
        <v>441.47</v>
      </c>
      <c r="AR736" s="78"/>
      <c r="AS736" s="79"/>
      <c r="AT736" s="65" t="s">
        <v>393</v>
      </c>
      <c r="AU736" s="68">
        <v>3.8214613268113699E-2</v>
      </c>
      <c r="AV736" s="78">
        <v>481.06</v>
      </c>
      <c r="AW736" s="78">
        <v>506.85</v>
      </c>
      <c r="AX736" s="78">
        <v>424.88</v>
      </c>
      <c r="AY736" s="78">
        <v>269.11</v>
      </c>
      <c r="AZ736" s="78"/>
      <c r="BA736" s="79">
        <v>362.91</v>
      </c>
      <c r="BB736" s="65" t="s">
        <v>394</v>
      </c>
      <c r="BC736" s="78">
        <v>460.63</v>
      </c>
      <c r="BD736" s="78">
        <v>466.57</v>
      </c>
      <c r="BE736" s="78">
        <v>463.67</v>
      </c>
      <c r="BF736" s="78"/>
      <c r="BG736" s="78"/>
      <c r="BH736" s="79">
        <v>414.72</v>
      </c>
      <c r="BI736" s="65" t="s">
        <v>395</v>
      </c>
      <c r="BJ736" s="68">
        <v>0.134332769135703</v>
      </c>
      <c r="BK736" s="78">
        <v>531.15</v>
      </c>
      <c r="BL736" s="78">
        <v>515.16999999999996</v>
      </c>
      <c r="BM736" s="78">
        <v>518.58000000000004</v>
      </c>
      <c r="BN736" s="78">
        <v>360.82</v>
      </c>
      <c r="BO736" s="78"/>
      <c r="BP736" s="79"/>
      <c r="BQ736" s="65" t="s">
        <v>396</v>
      </c>
      <c r="BR736" s="68">
        <v>6.3911648537062396E-2</v>
      </c>
      <c r="BS736" s="78">
        <v>473.05</v>
      </c>
      <c r="BT736" s="78">
        <v>498.27</v>
      </c>
      <c r="BU736" s="78">
        <v>465.59</v>
      </c>
      <c r="BV736" s="78"/>
      <c r="BW736" s="78"/>
      <c r="BX736" s="79">
        <v>457.35</v>
      </c>
      <c r="BY736" s="65" t="s">
        <v>397</v>
      </c>
      <c r="BZ736" s="78">
        <v>516.32000000000005</v>
      </c>
      <c r="CA736" s="78">
        <v>516.9</v>
      </c>
      <c r="CB736" s="78">
        <v>447.77</v>
      </c>
      <c r="CC736" s="78">
        <v>374.6</v>
      </c>
      <c r="CD736" s="78"/>
      <c r="CE736" s="79">
        <v>464.37</v>
      </c>
      <c r="CF736" s="65" t="s">
        <v>398</v>
      </c>
      <c r="CG736" s="78">
        <v>510.76</v>
      </c>
      <c r="CH736" s="78">
        <v>555.11</v>
      </c>
      <c r="CI736" s="78">
        <v>474.33</v>
      </c>
      <c r="CJ736" s="78"/>
      <c r="CK736" s="78"/>
      <c r="CL736" s="79"/>
      <c r="CM736" s="65" t="s">
        <v>399</v>
      </c>
      <c r="CN736" s="78">
        <v>484.1</v>
      </c>
      <c r="CO736" s="78">
        <v>469.09</v>
      </c>
      <c r="CP736" s="78">
        <v>488.63</v>
      </c>
      <c r="CQ736" s="78">
        <v>361.21</v>
      </c>
      <c r="CR736" s="78"/>
      <c r="CS736" s="79">
        <v>527.73</v>
      </c>
      <c r="CT736" s="65" t="s">
        <v>400</v>
      </c>
      <c r="CU736" s="78">
        <v>513.64</v>
      </c>
      <c r="CV736" s="78">
        <v>560.32000000000005</v>
      </c>
      <c r="CW736" s="78">
        <v>478.8</v>
      </c>
      <c r="CX736" s="78">
        <v>406.82</v>
      </c>
      <c r="CY736" s="78"/>
      <c r="CZ736" s="79"/>
      <c r="DA736" s="82"/>
      <c r="DB736" s="68"/>
      <c r="DC736" s="78"/>
      <c r="DD736" s="78"/>
      <c r="DE736" s="78"/>
      <c r="DF736" s="78"/>
      <c r="DG736" s="78"/>
      <c r="DH736" s="79"/>
      <c r="DI736" s="65" t="s">
        <v>402</v>
      </c>
      <c r="DJ736" s="68">
        <v>3.6509675063891899E-3</v>
      </c>
      <c r="DK736" s="78">
        <v>472.68</v>
      </c>
      <c r="DL736" s="78">
        <v>499.51</v>
      </c>
      <c r="DM736" s="78">
        <v>499.51</v>
      </c>
      <c r="DN736" s="78">
        <v>358.29</v>
      </c>
      <c r="DO736" s="78"/>
      <c r="DP736" s="79">
        <v>413.82</v>
      </c>
      <c r="DQ736" s="65" t="s">
        <v>403</v>
      </c>
      <c r="DR736" s="78">
        <v>464.9</v>
      </c>
      <c r="DS736" s="78">
        <v>485.35</v>
      </c>
      <c r="DT736" s="78">
        <v>581.66</v>
      </c>
      <c r="DU736" s="78">
        <v>279.01</v>
      </c>
      <c r="DV736" s="78"/>
      <c r="DW736" s="79"/>
      <c r="DX736" s="65" t="s">
        <v>404</v>
      </c>
      <c r="DY736" s="78">
        <v>536.67999999999995</v>
      </c>
      <c r="DZ736" s="78">
        <v>529.45000000000005</v>
      </c>
      <c r="EA736" s="78">
        <v>525.16</v>
      </c>
      <c r="EB736" s="78">
        <v>376.8</v>
      </c>
      <c r="EC736" s="78"/>
      <c r="ED736" s="79">
        <v>405.6</v>
      </c>
      <c r="EE736" s="65" t="s">
        <v>405</v>
      </c>
      <c r="EF736" s="68">
        <v>0.28962001853568098</v>
      </c>
      <c r="EG736" s="78">
        <v>504.29</v>
      </c>
      <c r="EH736" s="78">
        <v>520.86</v>
      </c>
      <c r="EI736" s="78">
        <v>451.11</v>
      </c>
      <c r="EJ736" s="78"/>
      <c r="EK736" s="78">
        <v>324.19</v>
      </c>
      <c r="EL736" s="79">
        <v>312.92</v>
      </c>
      <c r="EM736" s="65" t="s">
        <v>406</v>
      </c>
      <c r="EN736" s="78">
        <v>504.03</v>
      </c>
      <c r="EO736" s="78">
        <v>494.88</v>
      </c>
      <c r="EP736" s="78">
        <v>440.17</v>
      </c>
      <c r="EQ736" s="78"/>
      <c r="ER736" s="78"/>
      <c r="ES736" s="79">
        <v>470.4</v>
      </c>
      <c r="ET736" s="65" t="s">
        <v>407</v>
      </c>
      <c r="EU736" s="68">
        <v>1.41083521444695</v>
      </c>
      <c r="EV736" s="78">
        <v>489.14</v>
      </c>
      <c r="EW736" s="78">
        <v>503.54</v>
      </c>
      <c r="EX736" s="78">
        <v>503.54</v>
      </c>
      <c r="EY736" s="78"/>
      <c r="EZ736" s="78"/>
      <c r="FA736" s="79">
        <v>309.10000000000002</v>
      </c>
      <c r="FB736" s="65" t="s">
        <v>408</v>
      </c>
      <c r="FC736" s="78">
        <v>536.20000000000005</v>
      </c>
      <c r="FD736" s="78">
        <v>478.11</v>
      </c>
      <c r="FE736" s="78">
        <v>453.85</v>
      </c>
      <c r="FF736" s="78">
        <v>455.98</v>
      </c>
      <c r="FG736" s="78"/>
      <c r="FH736" s="79"/>
      <c r="FI736" s="65" t="s">
        <v>409</v>
      </c>
      <c r="FJ736" s="78">
        <v>485.98</v>
      </c>
      <c r="FK736" s="78">
        <v>457.26</v>
      </c>
      <c r="FL736" s="78">
        <v>365.97</v>
      </c>
      <c r="FM736" s="78">
        <v>321.94</v>
      </c>
      <c r="FN736" s="78"/>
      <c r="FO736" s="79">
        <v>523.08000000000004</v>
      </c>
      <c r="FP736" s="65" t="s">
        <v>410</v>
      </c>
      <c r="FQ736" s="68">
        <v>0.243664717348928</v>
      </c>
      <c r="FR736" s="78">
        <v>464.41</v>
      </c>
      <c r="FS736" s="78">
        <v>480.53</v>
      </c>
      <c r="FT736" s="78">
        <v>429.8</v>
      </c>
      <c r="FU736" s="78">
        <v>398.39</v>
      </c>
      <c r="FV736" s="78">
        <v>319.2</v>
      </c>
      <c r="FW736" s="79">
        <v>324.24</v>
      </c>
      <c r="FX736" s="65" t="s">
        <v>411</v>
      </c>
      <c r="FY736" s="78">
        <v>509.55</v>
      </c>
      <c r="FZ736" s="78">
        <v>526.41999999999996</v>
      </c>
      <c r="GA736" s="78">
        <v>482.75</v>
      </c>
      <c r="GB736" s="78">
        <v>473.54</v>
      </c>
      <c r="GC736" s="78"/>
      <c r="GD736" s="79">
        <v>482.02</v>
      </c>
      <c r="GE736" s="65" t="s">
        <v>412</v>
      </c>
      <c r="GF736" s="68">
        <v>0.241721053903795</v>
      </c>
      <c r="GG736" s="78">
        <v>486.9</v>
      </c>
      <c r="GH736" s="78">
        <v>495.33</v>
      </c>
      <c r="GI736" s="78">
        <v>398.23</v>
      </c>
      <c r="GJ736" s="78">
        <v>423.01</v>
      </c>
      <c r="GK736" s="78"/>
      <c r="GL736" s="79">
        <v>308.2</v>
      </c>
      <c r="GM736" s="65" t="s">
        <v>413</v>
      </c>
      <c r="GN736" s="68">
        <v>9.8409699259959099E-2</v>
      </c>
      <c r="GO736" s="78">
        <v>440.09</v>
      </c>
      <c r="GP736" s="78">
        <v>473.65</v>
      </c>
      <c r="GQ736" s="78">
        <v>424.89</v>
      </c>
      <c r="GR736" s="78">
        <v>381.83</v>
      </c>
      <c r="GS736" s="78"/>
      <c r="GT736" s="79"/>
      <c r="GU736" s="65" t="s">
        <v>414</v>
      </c>
      <c r="GV736" s="68">
        <v>1</v>
      </c>
      <c r="GW736" s="78">
        <v>470.49</v>
      </c>
      <c r="GX736" s="78">
        <v>469.67</v>
      </c>
      <c r="GY736" s="78">
        <v>438</v>
      </c>
      <c r="GZ736" s="78">
        <v>396</v>
      </c>
      <c r="HA736" s="78"/>
      <c r="HB736" s="79">
        <v>475.87</v>
      </c>
      <c r="HC736" s="65" t="s">
        <v>415</v>
      </c>
      <c r="HD736" s="68">
        <v>1</v>
      </c>
      <c r="HE736" s="78">
        <v>474.58</v>
      </c>
      <c r="HF736" s="78">
        <v>494.18</v>
      </c>
      <c r="HG736" s="78">
        <v>485</v>
      </c>
      <c r="HH736" s="78">
        <v>302</v>
      </c>
      <c r="HI736" s="78">
        <v>295.36</v>
      </c>
      <c r="HJ736" s="79">
        <v>415.13</v>
      </c>
      <c r="HK736" s="85" t="s">
        <v>416</v>
      </c>
      <c r="HL736" s="68">
        <v>1.1414222120762501</v>
      </c>
      <c r="HM736" s="78">
        <v>446.15</v>
      </c>
      <c r="HN736" s="78">
        <v>464.02</v>
      </c>
      <c r="HO736" s="78">
        <v>399.98</v>
      </c>
      <c r="HP736" s="78"/>
      <c r="HQ736" s="78"/>
      <c r="HR736" s="79"/>
    </row>
    <row r="737" spans="1:226" x14ac:dyDescent="0.25">
      <c r="A737" s="81">
        <v>40210</v>
      </c>
      <c r="B737" s="82" t="s">
        <v>387</v>
      </c>
      <c r="C737" s="83">
        <v>477.88283172731707</v>
      </c>
      <c r="D737" s="83">
        <v>486.40796323194468</v>
      </c>
      <c r="E737" s="83">
        <v>462.32001467463448</v>
      </c>
      <c r="F737" s="83">
        <v>376.16973933004004</v>
      </c>
      <c r="G737" s="83">
        <v>326.44742187500003</v>
      </c>
      <c r="H737" s="84">
        <v>372.20126940127926</v>
      </c>
      <c r="I737" s="82" t="s">
        <v>388</v>
      </c>
      <c r="J737" s="83">
        <v>487.16739058623006</v>
      </c>
      <c r="K737" s="83">
        <v>488.26955309454388</v>
      </c>
      <c r="L737" s="83">
        <v>463.41846626390731</v>
      </c>
      <c r="M737" s="83">
        <v>374.2584818883829</v>
      </c>
      <c r="N737" s="83"/>
      <c r="O737" s="84">
        <v>427.57265747278842</v>
      </c>
      <c r="P737" s="65" t="s">
        <v>389</v>
      </c>
      <c r="Q737" s="78">
        <v>425.32</v>
      </c>
      <c r="R737" s="78">
        <v>448.24</v>
      </c>
      <c r="S737" s="78">
        <v>445.6</v>
      </c>
      <c r="T737" s="78">
        <v>356</v>
      </c>
      <c r="U737" s="78"/>
      <c r="V737" s="79"/>
      <c r="W737" s="65" t="s">
        <v>390</v>
      </c>
      <c r="X737" s="78">
        <v>464.94</v>
      </c>
      <c r="Y737" s="78">
        <v>443.73</v>
      </c>
      <c r="Z737" s="78">
        <v>434.9</v>
      </c>
      <c r="AA737" s="78">
        <v>332.39</v>
      </c>
      <c r="AB737" s="78"/>
      <c r="AC737" s="79">
        <v>488.43</v>
      </c>
      <c r="AD737" s="65" t="s">
        <v>391</v>
      </c>
      <c r="AE737" s="68">
        <v>0.51129972389814904</v>
      </c>
      <c r="AF737" s="78">
        <v>438.7</v>
      </c>
      <c r="AG737" s="78">
        <v>442.27</v>
      </c>
      <c r="AH737" s="78">
        <v>431.54</v>
      </c>
      <c r="AI737" s="78"/>
      <c r="AJ737" s="78">
        <v>365.58</v>
      </c>
      <c r="AK737" s="79">
        <v>319.19</v>
      </c>
      <c r="AL737" s="69" t="s">
        <v>392</v>
      </c>
      <c r="AM737" s="70">
        <v>1</v>
      </c>
      <c r="AN737" s="78">
        <v>526.04999999999995</v>
      </c>
      <c r="AO737" s="78">
        <v>515.89</v>
      </c>
      <c r="AP737" s="78">
        <v>502.12</v>
      </c>
      <c r="AQ737" s="78">
        <v>444.73</v>
      </c>
      <c r="AR737" s="78"/>
      <c r="AS737" s="79"/>
      <c r="AT737" s="65" t="s">
        <v>393</v>
      </c>
      <c r="AU737" s="68">
        <v>3.8365624400537097E-2</v>
      </c>
      <c r="AV737" s="78">
        <v>487.28</v>
      </c>
      <c r="AW737" s="78">
        <v>515.12</v>
      </c>
      <c r="AX737" s="78">
        <v>432.54</v>
      </c>
      <c r="AY737" s="78">
        <v>272.36</v>
      </c>
      <c r="AZ737" s="78"/>
      <c r="BA737" s="79">
        <v>358.59</v>
      </c>
      <c r="BB737" s="65" t="s">
        <v>394</v>
      </c>
      <c r="BC737" s="78">
        <v>463.99</v>
      </c>
      <c r="BD737" s="78">
        <v>472.46</v>
      </c>
      <c r="BE737" s="78">
        <v>447.64</v>
      </c>
      <c r="BF737" s="78"/>
      <c r="BG737" s="78"/>
      <c r="BH737" s="79">
        <v>412.7</v>
      </c>
      <c r="BI737" s="65" t="s">
        <v>395</v>
      </c>
      <c r="BJ737" s="68">
        <v>0.13431111827437101</v>
      </c>
      <c r="BK737" s="78">
        <v>527.84</v>
      </c>
      <c r="BL737" s="78">
        <v>502.19</v>
      </c>
      <c r="BM737" s="78">
        <v>513.34</v>
      </c>
      <c r="BN737" s="78">
        <v>347.33</v>
      </c>
      <c r="BO737" s="78"/>
      <c r="BP737" s="79"/>
      <c r="BQ737" s="65" t="s">
        <v>396</v>
      </c>
      <c r="BR737" s="68">
        <v>6.3911648537062396E-2</v>
      </c>
      <c r="BS737" s="78">
        <v>473.05</v>
      </c>
      <c r="BT737" s="78">
        <v>498.11</v>
      </c>
      <c r="BU737" s="78">
        <v>466.54</v>
      </c>
      <c r="BV737" s="78"/>
      <c r="BW737" s="78"/>
      <c r="BX737" s="79">
        <v>457.35</v>
      </c>
      <c r="BY737" s="65" t="s">
        <v>397</v>
      </c>
      <c r="BZ737" s="78">
        <v>507.63</v>
      </c>
      <c r="CA737" s="78">
        <v>510.57</v>
      </c>
      <c r="CB737" s="78">
        <v>448.45</v>
      </c>
      <c r="CC737" s="78">
        <v>373.18</v>
      </c>
      <c r="CD737" s="78"/>
      <c r="CE737" s="79">
        <v>465.16</v>
      </c>
      <c r="CF737" s="65" t="s">
        <v>398</v>
      </c>
      <c r="CG737" s="78">
        <v>504.14</v>
      </c>
      <c r="CH737" s="78">
        <v>543.39</v>
      </c>
      <c r="CI737" s="78">
        <v>469.36</v>
      </c>
      <c r="CJ737" s="78"/>
      <c r="CK737" s="78"/>
      <c r="CL737" s="79"/>
      <c r="CM737" s="65" t="s">
        <v>399</v>
      </c>
      <c r="CN737" s="78">
        <v>475.41</v>
      </c>
      <c r="CO737" s="78">
        <v>462.32</v>
      </c>
      <c r="CP737" s="78">
        <v>482.61</v>
      </c>
      <c r="CQ737" s="78">
        <v>358.14</v>
      </c>
      <c r="CR737" s="78"/>
      <c r="CS737" s="79">
        <v>527.39</v>
      </c>
      <c r="CT737" s="65" t="s">
        <v>400</v>
      </c>
      <c r="CU737" s="78">
        <v>512.92999999999995</v>
      </c>
      <c r="CV737" s="78">
        <v>561.35</v>
      </c>
      <c r="CW737" s="78">
        <v>481.47</v>
      </c>
      <c r="CX737" s="78">
        <v>394.12</v>
      </c>
      <c r="CY737" s="78"/>
      <c r="CZ737" s="79"/>
      <c r="DA737" s="82"/>
      <c r="DB737" s="68"/>
      <c r="DC737" s="78"/>
      <c r="DD737" s="78"/>
      <c r="DE737" s="78"/>
      <c r="DF737" s="78"/>
      <c r="DG737" s="78"/>
      <c r="DH737" s="79"/>
      <c r="DI737" s="65" t="s">
        <v>402</v>
      </c>
      <c r="DJ737" s="68">
        <v>3.6852773171181098E-3</v>
      </c>
      <c r="DK737" s="78">
        <v>477.12</v>
      </c>
      <c r="DL737" s="78">
        <v>504.7</v>
      </c>
      <c r="DM737" s="78">
        <v>504.7</v>
      </c>
      <c r="DN737" s="78">
        <v>337.35</v>
      </c>
      <c r="DO737" s="78"/>
      <c r="DP737" s="79">
        <v>420.63</v>
      </c>
      <c r="DQ737" s="65" t="s">
        <v>403</v>
      </c>
      <c r="DR737" s="78">
        <v>464.9</v>
      </c>
      <c r="DS737" s="78">
        <v>485.35</v>
      </c>
      <c r="DT737" s="78">
        <v>568.29999999999995</v>
      </c>
      <c r="DU737" s="78">
        <v>274.37</v>
      </c>
      <c r="DV737" s="78"/>
      <c r="DW737" s="79"/>
      <c r="DX737" s="65" t="s">
        <v>404</v>
      </c>
      <c r="DY737" s="78">
        <v>529.83000000000004</v>
      </c>
      <c r="DZ737" s="78">
        <v>523.70000000000005</v>
      </c>
      <c r="EA737" s="78">
        <v>520.28</v>
      </c>
      <c r="EB737" s="78">
        <v>379.01</v>
      </c>
      <c r="EC737" s="78"/>
      <c r="ED737" s="79">
        <v>396.16</v>
      </c>
      <c r="EE737" s="65" t="s">
        <v>405</v>
      </c>
      <c r="EF737" s="68">
        <v>0.28962001853568098</v>
      </c>
      <c r="EG737" s="78">
        <v>505.19</v>
      </c>
      <c r="EH737" s="78">
        <v>521.49</v>
      </c>
      <c r="EI737" s="78">
        <v>442.73</v>
      </c>
      <c r="EJ737" s="78"/>
      <c r="EK737" s="78">
        <v>321.54000000000002</v>
      </c>
      <c r="EL737" s="79">
        <v>315.05</v>
      </c>
      <c r="EM737" s="65" t="s">
        <v>406</v>
      </c>
      <c r="EN737" s="78">
        <v>504.03</v>
      </c>
      <c r="EO737" s="78">
        <v>494.88</v>
      </c>
      <c r="EP737" s="78">
        <v>440.17</v>
      </c>
      <c r="EQ737" s="78"/>
      <c r="ER737" s="78"/>
      <c r="ES737" s="79">
        <v>470.4</v>
      </c>
      <c r="ET737" s="65" t="s">
        <v>407</v>
      </c>
      <c r="EU737" s="68">
        <v>1.4110342881332001</v>
      </c>
      <c r="EV737" s="78">
        <v>475.22</v>
      </c>
      <c r="EW737" s="78">
        <v>489.61</v>
      </c>
      <c r="EX737" s="78">
        <v>489.61</v>
      </c>
      <c r="EY737" s="78"/>
      <c r="EZ737" s="78"/>
      <c r="FA737" s="79">
        <v>309.14</v>
      </c>
      <c r="FB737" s="65" t="s">
        <v>408</v>
      </c>
      <c r="FC737" s="78">
        <v>536.20000000000005</v>
      </c>
      <c r="FD737" s="78">
        <v>478.11</v>
      </c>
      <c r="FE737" s="78">
        <v>453.85</v>
      </c>
      <c r="FF737" s="78">
        <v>455.98</v>
      </c>
      <c r="FG737" s="78"/>
      <c r="FH737" s="79"/>
      <c r="FI737" s="65" t="s">
        <v>409</v>
      </c>
      <c r="FJ737" s="78">
        <v>480.94</v>
      </c>
      <c r="FK737" s="78">
        <v>455.58</v>
      </c>
      <c r="FL737" s="78">
        <v>359.25</v>
      </c>
      <c r="FM737" s="78">
        <v>317.94</v>
      </c>
      <c r="FN737" s="78"/>
      <c r="FO737" s="79">
        <v>516.35</v>
      </c>
      <c r="FP737" s="65" t="s">
        <v>410</v>
      </c>
      <c r="FQ737" s="68">
        <v>0.24971906605069299</v>
      </c>
      <c r="FR737" s="78">
        <v>468.79</v>
      </c>
      <c r="FS737" s="78">
        <v>490.01</v>
      </c>
      <c r="FT737" s="78">
        <v>426.76</v>
      </c>
      <c r="FU737" s="78">
        <v>407.29</v>
      </c>
      <c r="FV737" s="78">
        <v>327.13</v>
      </c>
      <c r="FW737" s="79">
        <v>332.1</v>
      </c>
      <c r="FX737" s="65" t="s">
        <v>411</v>
      </c>
      <c r="FY737" s="78">
        <v>508.72</v>
      </c>
      <c r="FZ737" s="78">
        <v>528.09</v>
      </c>
      <c r="GA737" s="78">
        <v>488.11</v>
      </c>
      <c r="GB737" s="78">
        <v>471.75</v>
      </c>
      <c r="GC737" s="78"/>
      <c r="GD737" s="79">
        <v>478.69</v>
      </c>
      <c r="GE737" s="65" t="s">
        <v>412</v>
      </c>
      <c r="GF737" s="68">
        <v>0.24472016249418799</v>
      </c>
      <c r="GG737" s="78">
        <v>492.94</v>
      </c>
      <c r="GH737" s="78">
        <v>501.47</v>
      </c>
      <c r="GI737" s="78">
        <v>403.17</v>
      </c>
      <c r="GJ737" s="78">
        <v>428.26</v>
      </c>
      <c r="GK737" s="78"/>
      <c r="GL737" s="79">
        <v>312.02999999999997</v>
      </c>
      <c r="GM737" s="65" t="s">
        <v>413</v>
      </c>
      <c r="GN737" s="68">
        <v>9.86027983474171E-2</v>
      </c>
      <c r="GO737" s="78">
        <v>444.9</v>
      </c>
      <c r="GP737" s="78">
        <v>473.79</v>
      </c>
      <c r="GQ737" s="78">
        <v>422.26</v>
      </c>
      <c r="GR737" s="78">
        <v>390.86</v>
      </c>
      <c r="GS737" s="78"/>
      <c r="GT737" s="79"/>
      <c r="GU737" s="65" t="s">
        <v>414</v>
      </c>
      <c r="GV737" s="68">
        <v>1</v>
      </c>
      <c r="GW737" s="78">
        <v>470.49</v>
      </c>
      <c r="GX737" s="78">
        <v>469.67</v>
      </c>
      <c r="GY737" s="78">
        <v>438</v>
      </c>
      <c r="GZ737" s="78">
        <v>396</v>
      </c>
      <c r="HA737" s="78"/>
      <c r="HB737" s="79">
        <v>461.69</v>
      </c>
      <c r="HC737" s="65" t="s">
        <v>415</v>
      </c>
      <c r="HD737" s="68">
        <v>1</v>
      </c>
      <c r="HE737" s="78">
        <v>475.42</v>
      </c>
      <c r="HF737" s="78">
        <v>549.65</v>
      </c>
      <c r="HG737" s="78">
        <v>485</v>
      </c>
      <c r="HH737" s="78">
        <v>302</v>
      </c>
      <c r="HI737" s="78">
        <v>295.36</v>
      </c>
      <c r="HJ737" s="79">
        <v>372.27</v>
      </c>
      <c r="HK737" s="85" t="s">
        <v>416</v>
      </c>
      <c r="HL737" s="68">
        <v>1.1430530948162501</v>
      </c>
      <c r="HM737" s="78">
        <v>446.35</v>
      </c>
      <c r="HN737" s="78">
        <v>464.29</v>
      </c>
      <c r="HO737" s="78">
        <v>409.01</v>
      </c>
      <c r="HP737" s="78"/>
      <c r="HQ737" s="78"/>
      <c r="HR737" s="79"/>
    </row>
    <row r="738" spans="1:226" x14ac:dyDescent="0.25">
      <c r="A738" s="81">
        <v>40203</v>
      </c>
      <c r="B738" s="82" t="s">
        <v>387</v>
      </c>
      <c r="C738" s="83">
        <v>480.08273950311849</v>
      </c>
      <c r="D738" s="83">
        <v>491.77070279222619</v>
      </c>
      <c r="E738" s="83">
        <v>471.39604012196776</v>
      </c>
      <c r="F738" s="83">
        <v>380.01636208498309</v>
      </c>
      <c r="G738" s="83">
        <v>329.84836805555557</v>
      </c>
      <c r="H738" s="84">
        <v>370.29709504137134</v>
      </c>
      <c r="I738" s="82" t="s">
        <v>388</v>
      </c>
      <c r="J738" s="83">
        <v>491.5448133333864</v>
      </c>
      <c r="K738" s="83">
        <v>496.00075546333801</v>
      </c>
      <c r="L738" s="83">
        <v>472.94611988440971</v>
      </c>
      <c r="M738" s="83">
        <v>379.84754874529597</v>
      </c>
      <c r="N738" s="83"/>
      <c r="O738" s="84">
        <v>427.00961402660454</v>
      </c>
      <c r="P738" s="65" t="s">
        <v>389</v>
      </c>
      <c r="Q738" s="78">
        <v>442.82</v>
      </c>
      <c r="R738" s="78">
        <v>461.57</v>
      </c>
      <c r="S738" s="78">
        <v>446.51</v>
      </c>
      <c r="T738" s="78">
        <v>361</v>
      </c>
      <c r="U738" s="78"/>
      <c r="V738" s="79"/>
      <c r="W738" s="65" t="s">
        <v>390</v>
      </c>
      <c r="X738" s="78">
        <v>455.03</v>
      </c>
      <c r="Y738" s="78">
        <v>459.07</v>
      </c>
      <c r="Z738" s="78">
        <v>444.82</v>
      </c>
      <c r="AA738" s="78">
        <v>332.39</v>
      </c>
      <c r="AB738" s="78"/>
      <c r="AC738" s="79">
        <v>488.43</v>
      </c>
      <c r="AD738" s="65" t="s">
        <v>391</v>
      </c>
      <c r="AE738" s="68">
        <v>0.51129972389814904</v>
      </c>
      <c r="AF738" s="78">
        <v>438.7</v>
      </c>
      <c r="AG738" s="78">
        <v>442.27</v>
      </c>
      <c r="AH738" s="78">
        <v>431.54</v>
      </c>
      <c r="AI738" s="78"/>
      <c r="AJ738" s="78">
        <v>365.58</v>
      </c>
      <c r="AK738" s="79">
        <v>319.19</v>
      </c>
      <c r="AL738" s="69" t="s">
        <v>392</v>
      </c>
      <c r="AM738" s="70">
        <v>1</v>
      </c>
      <c r="AN738" s="78">
        <v>526.14</v>
      </c>
      <c r="AO738" s="78">
        <v>515.89</v>
      </c>
      <c r="AP738" s="78">
        <v>502.12</v>
      </c>
      <c r="AQ738" s="78">
        <v>444.73</v>
      </c>
      <c r="AR738" s="78"/>
      <c r="AS738" s="79"/>
      <c r="AT738" s="65" t="s">
        <v>393</v>
      </c>
      <c r="AU738" s="68">
        <v>3.8445273153665797E-2</v>
      </c>
      <c r="AV738" s="78">
        <v>493.32</v>
      </c>
      <c r="AW738" s="78">
        <v>520.54999999999995</v>
      </c>
      <c r="AX738" s="78">
        <v>437.8</v>
      </c>
      <c r="AY738" s="78">
        <v>284.69</v>
      </c>
      <c r="AZ738" s="78"/>
      <c r="BA738" s="79">
        <v>354.5</v>
      </c>
      <c r="BB738" s="65" t="s">
        <v>394</v>
      </c>
      <c r="BC738" s="78">
        <v>470.71</v>
      </c>
      <c r="BD738" s="78">
        <v>481.7</v>
      </c>
      <c r="BE738" s="78">
        <v>457.47</v>
      </c>
      <c r="BF738" s="78"/>
      <c r="BG738" s="78"/>
      <c r="BH738" s="79">
        <v>412.7</v>
      </c>
      <c r="BI738" s="65" t="s">
        <v>395</v>
      </c>
      <c r="BJ738" s="68">
        <v>0.13431833445265301</v>
      </c>
      <c r="BK738" s="78">
        <v>542.91</v>
      </c>
      <c r="BL738" s="78">
        <v>516.19000000000005</v>
      </c>
      <c r="BM738" s="78">
        <v>524.11</v>
      </c>
      <c r="BN738" s="78">
        <v>352.72</v>
      </c>
      <c r="BO738" s="78"/>
      <c r="BP738" s="79"/>
      <c r="BQ738" s="65" t="s">
        <v>396</v>
      </c>
      <c r="BR738" s="68">
        <v>6.3911648537062396E-2</v>
      </c>
      <c r="BS738" s="78">
        <v>473.05</v>
      </c>
      <c r="BT738" s="78">
        <v>498.27</v>
      </c>
      <c r="BU738" s="78">
        <v>468.14</v>
      </c>
      <c r="BV738" s="78"/>
      <c r="BW738" s="78"/>
      <c r="BX738" s="79">
        <v>457.35</v>
      </c>
      <c r="BY738" s="65" t="s">
        <v>397</v>
      </c>
      <c r="BZ738" s="78">
        <v>511.93</v>
      </c>
      <c r="CA738" s="78">
        <v>517.85</v>
      </c>
      <c r="CB738" s="78">
        <v>455.49</v>
      </c>
      <c r="CC738" s="78">
        <v>383.98</v>
      </c>
      <c r="CD738" s="78"/>
      <c r="CE738" s="79">
        <v>461.19</v>
      </c>
      <c r="CF738" s="65" t="s">
        <v>398</v>
      </c>
      <c r="CG738" s="78">
        <v>510.76</v>
      </c>
      <c r="CH738" s="78">
        <v>555.11</v>
      </c>
      <c r="CI738" s="78">
        <v>474.88</v>
      </c>
      <c r="CJ738" s="78"/>
      <c r="CK738" s="78"/>
      <c r="CL738" s="79"/>
      <c r="CM738" s="65" t="s">
        <v>399</v>
      </c>
      <c r="CN738" s="78">
        <v>478.33</v>
      </c>
      <c r="CO738" s="78">
        <v>469.34</v>
      </c>
      <c r="CP738" s="78">
        <v>494.82</v>
      </c>
      <c r="CQ738" s="78">
        <v>363.87</v>
      </c>
      <c r="CR738" s="78"/>
      <c r="CS738" s="79">
        <v>525.89</v>
      </c>
      <c r="CT738" s="65" t="s">
        <v>400</v>
      </c>
      <c r="CU738" s="78">
        <v>512.89</v>
      </c>
      <c r="CV738" s="78">
        <v>562.04</v>
      </c>
      <c r="CW738" s="78">
        <v>485.48</v>
      </c>
      <c r="CX738" s="78">
        <v>397.32</v>
      </c>
      <c r="CY738" s="78"/>
      <c r="CZ738" s="79"/>
      <c r="DA738" s="82"/>
      <c r="DB738" s="68"/>
      <c r="DC738" s="78"/>
      <c r="DD738" s="78"/>
      <c r="DE738" s="78"/>
      <c r="DF738" s="78"/>
      <c r="DG738" s="78"/>
      <c r="DH738" s="79"/>
      <c r="DI738" s="65" t="s">
        <v>402</v>
      </c>
      <c r="DJ738" s="68">
        <v>3.6875875802050298E-3</v>
      </c>
      <c r="DK738" s="78">
        <v>477.55</v>
      </c>
      <c r="DL738" s="78">
        <v>502.2</v>
      </c>
      <c r="DM738" s="78">
        <v>502.2</v>
      </c>
      <c r="DN738" s="78">
        <v>350.94</v>
      </c>
      <c r="DO738" s="78"/>
      <c r="DP738" s="79">
        <v>418.47</v>
      </c>
      <c r="DQ738" s="65" t="s">
        <v>403</v>
      </c>
      <c r="DR738" s="78">
        <v>464.9</v>
      </c>
      <c r="DS738" s="78">
        <v>485.35</v>
      </c>
      <c r="DT738" s="78">
        <v>578.84</v>
      </c>
      <c r="DU738" s="78">
        <v>277.19</v>
      </c>
      <c r="DV738" s="78"/>
      <c r="DW738" s="79"/>
      <c r="DX738" s="65" t="s">
        <v>404</v>
      </c>
      <c r="DY738" s="78">
        <v>530.86</v>
      </c>
      <c r="DZ738" s="78">
        <v>532.96</v>
      </c>
      <c r="EA738" s="78">
        <v>530.11</v>
      </c>
      <c r="EB738" s="78">
        <v>378.08</v>
      </c>
      <c r="EC738" s="78"/>
      <c r="ED738" s="79">
        <v>394.9</v>
      </c>
      <c r="EE738" s="65" t="s">
        <v>405</v>
      </c>
      <c r="EF738" s="68">
        <v>0.28962001853568098</v>
      </c>
      <c r="EG738" s="78">
        <v>499.92</v>
      </c>
      <c r="EH738" s="78">
        <v>515.92999999999995</v>
      </c>
      <c r="EI738" s="78">
        <v>448.23</v>
      </c>
      <c r="EJ738" s="78"/>
      <c r="EK738" s="78">
        <v>321.36</v>
      </c>
      <c r="EL738" s="79">
        <v>317.08</v>
      </c>
      <c r="EM738" s="65" t="s">
        <v>406</v>
      </c>
      <c r="EN738" s="78">
        <v>504.03</v>
      </c>
      <c r="EO738" s="78">
        <v>494.88</v>
      </c>
      <c r="EP738" s="78">
        <v>453.18</v>
      </c>
      <c r="EQ738" s="78"/>
      <c r="ER738" s="78"/>
      <c r="ES738" s="79">
        <v>470.4</v>
      </c>
      <c r="ET738" s="65" t="s">
        <v>407</v>
      </c>
      <c r="EU738" s="68">
        <v>1.41183114499506</v>
      </c>
      <c r="EV738" s="78">
        <v>478.98</v>
      </c>
      <c r="EW738" s="78">
        <v>493.39</v>
      </c>
      <c r="EX738" s="78">
        <v>493.39</v>
      </c>
      <c r="EY738" s="78"/>
      <c r="EZ738" s="78"/>
      <c r="FA738" s="79">
        <v>309.32</v>
      </c>
      <c r="FB738" s="65" t="s">
        <v>408</v>
      </c>
      <c r="FC738" s="78">
        <v>502.3</v>
      </c>
      <c r="FD738" s="78">
        <v>469.63</v>
      </c>
      <c r="FE738" s="78">
        <v>436.9</v>
      </c>
      <c r="FF738" s="78">
        <v>428.98</v>
      </c>
      <c r="FG738" s="78"/>
      <c r="FH738" s="79"/>
      <c r="FI738" s="65" t="s">
        <v>409</v>
      </c>
      <c r="FJ738" s="78">
        <v>487.66</v>
      </c>
      <c r="FK738" s="78">
        <v>464.82</v>
      </c>
      <c r="FL738" s="78">
        <v>365.97</v>
      </c>
      <c r="FM738" s="78">
        <v>319.94</v>
      </c>
      <c r="FN738" s="78"/>
      <c r="FO738" s="79">
        <v>514.66999999999996</v>
      </c>
      <c r="FP738" s="65" t="s">
        <v>410</v>
      </c>
      <c r="FQ738" s="68">
        <v>0.24585730442051401</v>
      </c>
      <c r="FR738" s="78">
        <v>466.57</v>
      </c>
      <c r="FS738" s="78">
        <v>487.47</v>
      </c>
      <c r="FT738" s="78">
        <v>430.44</v>
      </c>
      <c r="FU738" s="78">
        <v>400.99</v>
      </c>
      <c r="FV738" s="78">
        <v>330.68</v>
      </c>
      <c r="FW738" s="79">
        <v>327.77</v>
      </c>
      <c r="FX738" s="65" t="s">
        <v>411</v>
      </c>
      <c r="FY738" s="78">
        <v>522.04999999999995</v>
      </c>
      <c r="FZ738" s="78">
        <v>537.26</v>
      </c>
      <c r="GA738" s="78">
        <v>495.25</v>
      </c>
      <c r="GB738" s="78">
        <v>471.75</v>
      </c>
      <c r="GC738" s="78"/>
      <c r="GD738" s="79">
        <v>478.69</v>
      </c>
      <c r="GE738" s="65" t="s">
        <v>412</v>
      </c>
      <c r="GF738" s="68">
        <v>0.24280684715309001</v>
      </c>
      <c r="GG738" s="78">
        <v>489.09</v>
      </c>
      <c r="GH738" s="78">
        <v>497.55</v>
      </c>
      <c r="GI738" s="78">
        <v>400.02</v>
      </c>
      <c r="GJ738" s="78">
        <v>424.91</v>
      </c>
      <c r="GK738" s="78"/>
      <c r="GL738" s="79">
        <v>309.58999999999997</v>
      </c>
      <c r="GM738" s="65" t="s">
        <v>413</v>
      </c>
      <c r="GN738" s="68">
        <v>9.7967180994366895E-2</v>
      </c>
      <c r="GO738" s="78">
        <v>431.84</v>
      </c>
      <c r="GP738" s="78">
        <v>462.11</v>
      </c>
      <c r="GQ738" s="78">
        <v>419.46</v>
      </c>
      <c r="GR738" s="78">
        <v>381.58</v>
      </c>
      <c r="GS738" s="78"/>
      <c r="GT738" s="79"/>
      <c r="GU738" s="65" t="s">
        <v>414</v>
      </c>
      <c r="GV738" s="68">
        <v>1</v>
      </c>
      <c r="GW738" s="78">
        <v>475.49</v>
      </c>
      <c r="GX738" s="78">
        <v>481.33</v>
      </c>
      <c r="GY738" s="78">
        <v>451.33</v>
      </c>
      <c r="GZ738" s="78">
        <v>372</v>
      </c>
      <c r="HA738" s="78"/>
      <c r="HB738" s="79">
        <v>465.1</v>
      </c>
      <c r="HC738" s="65" t="s">
        <v>415</v>
      </c>
      <c r="HD738" s="68">
        <v>1</v>
      </c>
      <c r="HE738" s="78">
        <v>471.21</v>
      </c>
      <c r="HF738" s="78">
        <v>474.99</v>
      </c>
      <c r="HG738" s="78">
        <v>485</v>
      </c>
      <c r="HH738" s="78">
        <v>302</v>
      </c>
      <c r="HI738" s="78">
        <v>295.36</v>
      </c>
      <c r="HJ738" s="79">
        <v>400</v>
      </c>
      <c r="HK738" s="85" t="s">
        <v>416</v>
      </c>
      <c r="HL738" s="68">
        <v>1.13986093696569</v>
      </c>
      <c r="HM738" s="78">
        <v>444.72</v>
      </c>
      <c r="HN738" s="78">
        <v>462.61</v>
      </c>
      <c r="HO738" s="78">
        <v>413.13</v>
      </c>
      <c r="HP738" s="78"/>
      <c r="HQ738" s="78"/>
      <c r="HR738" s="79"/>
    </row>
    <row r="739" spans="1:226" x14ac:dyDescent="0.25">
      <c r="A739" s="81">
        <v>40196</v>
      </c>
      <c r="B739" s="82" t="s">
        <v>387</v>
      </c>
      <c r="C739" s="83">
        <v>484.06409862522599</v>
      </c>
      <c r="D739" s="83">
        <v>500.02356298342704</v>
      </c>
      <c r="E739" s="83">
        <v>480.7810462895049</v>
      </c>
      <c r="F739" s="83">
        <v>380.6724262708297</v>
      </c>
      <c r="G739" s="83">
        <v>332.96378472222227</v>
      </c>
      <c r="H739" s="84">
        <v>370.5839560231077</v>
      </c>
      <c r="I739" s="82" t="s">
        <v>388</v>
      </c>
      <c r="J739" s="83">
        <v>496.40226949748495</v>
      </c>
      <c r="K739" s="83">
        <v>505.55808740317951</v>
      </c>
      <c r="L739" s="83">
        <v>482.02570317456536</v>
      </c>
      <c r="M739" s="83">
        <v>378.66873246971647</v>
      </c>
      <c r="N739" s="83"/>
      <c r="O739" s="84">
        <v>424.67587539162878</v>
      </c>
      <c r="P739" s="65" t="s">
        <v>389</v>
      </c>
      <c r="Q739" s="78">
        <v>462.82</v>
      </c>
      <c r="R739" s="78">
        <v>482.4</v>
      </c>
      <c r="S739" s="78">
        <v>459.54</v>
      </c>
      <c r="T739" s="78">
        <v>367</v>
      </c>
      <c r="U739" s="78"/>
      <c r="V739" s="79"/>
      <c r="W739" s="65" t="s">
        <v>390</v>
      </c>
      <c r="X739" s="78">
        <v>481.47</v>
      </c>
      <c r="Y739" s="78">
        <v>484.3</v>
      </c>
      <c r="Z739" s="78">
        <v>467.54</v>
      </c>
      <c r="AA739" s="78">
        <v>340.59</v>
      </c>
      <c r="AB739" s="78"/>
      <c r="AC739" s="79">
        <v>488.43</v>
      </c>
      <c r="AD739" s="65" t="s">
        <v>391</v>
      </c>
      <c r="AE739" s="68">
        <v>0.51129972389814904</v>
      </c>
      <c r="AF739" s="78">
        <v>452.5</v>
      </c>
      <c r="AG739" s="78">
        <v>457.1</v>
      </c>
      <c r="AH739" s="78">
        <v>446.88</v>
      </c>
      <c r="AI739" s="78"/>
      <c r="AJ739" s="78">
        <v>365.58</v>
      </c>
      <c r="AK739" s="79">
        <v>319.19</v>
      </c>
      <c r="AL739" s="69" t="s">
        <v>392</v>
      </c>
      <c r="AM739" s="70">
        <v>1</v>
      </c>
      <c r="AN739" s="78">
        <v>526.14</v>
      </c>
      <c r="AO739" s="78">
        <v>515.89</v>
      </c>
      <c r="AP739" s="78">
        <v>503.01</v>
      </c>
      <c r="AQ739" s="78">
        <v>444.73</v>
      </c>
      <c r="AR739" s="78"/>
      <c r="AS739" s="79"/>
      <c r="AT739" s="65" t="s">
        <v>393</v>
      </c>
      <c r="AU739" s="68">
        <v>3.86264436633319E-2</v>
      </c>
      <c r="AV739" s="78">
        <v>502.14</v>
      </c>
      <c r="AW739" s="78">
        <v>529.38</v>
      </c>
      <c r="AX739" s="78">
        <v>446.1</v>
      </c>
      <c r="AY739" s="78">
        <v>295.3</v>
      </c>
      <c r="AZ739" s="78"/>
      <c r="BA739" s="79">
        <v>352.14</v>
      </c>
      <c r="BB739" s="65" t="s">
        <v>394</v>
      </c>
      <c r="BC739" s="78">
        <v>476.59</v>
      </c>
      <c r="BD739" s="78">
        <v>493.47</v>
      </c>
      <c r="BE739" s="78">
        <v>465.37</v>
      </c>
      <c r="BF739" s="78"/>
      <c r="BG739" s="78"/>
      <c r="BH739" s="79">
        <v>412.7</v>
      </c>
      <c r="BI739" s="65" t="s">
        <v>395</v>
      </c>
      <c r="BJ739" s="68">
        <v>0.134376091805746</v>
      </c>
      <c r="BK739" s="78">
        <v>538.85</v>
      </c>
      <c r="BL739" s="78">
        <v>514.26</v>
      </c>
      <c r="BM739" s="78">
        <v>522.19000000000005</v>
      </c>
      <c r="BN739" s="78">
        <v>352.87</v>
      </c>
      <c r="BO739" s="78"/>
      <c r="BP739" s="79"/>
      <c r="BQ739" s="65" t="s">
        <v>396</v>
      </c>
      <c r="BR739" s="68">
        <v>6.3911648537062396E-2</v>
      </c>
      <c r="BS739" s="78">
        <v>473.05</v>
      </c>
      <c r="BT739" s="78">
        <v>500.13</v>
      </c>
      <c r="BU739" s="78">
        <v>454.4</v>
      </c>
      <c r="BV739" s="78"/>
      <c r="BW739" s="78"/>
      <c r="BX739" s="79">
        <v>457.35</v>
      </c>
      <c r="BY739" s="65" t="s">
        <v>397</v>
      </c>
      <c r="BZ739" s="78">
        <v>515.47</v>
      </c>
      <c r="CA739" s="78">
        <v>522.85</v>
      </c>
      <c r="CB739" s="78">
        <v>459.78</v>
      </c>
      <c r="CC739" s="78">
        <v>377.21</v>
      </c>
      <c r="CD739" s="78"/>
      <c r="CE739" s="79">
        <v>458.75</v>
      </c>
      <c r="CF739" s="65" t="s">
        <v>398</v>
      </c>
      <c r="CG739" s="78">
        <v>509.34</v>
      </c>
      <c r="CH739" s="78">
        <v>532.19000000000005</v>
      </c>
      <c r="CI739" s="78">
        <v>456.45</v>
      </c>
      <c r="CJ739" s="78"/>
      <c r="CK739" s="78"/>
      <c r="CL739" s="79"/>
      <c r="CM739" s="65" t="s">
        <v>399</v>
      </c>
      <c r="CN739" s="78">
        <v>486.78</v>
      </c>
      <c r="CO739" s="78">
        <v>481.05</v>
      </c>
      <c r="CP739" s="78">
        <v>507.45</v>
      </c>
      <c r="CQ739" s="78">
        <v>370.25</v>
      </c>
      <c r="CR739" s="78"/>
      <c r="CS739" s="79">
        <v>521.54</v>
      </c>
      <c r="CT739" s="65" t="s">
        <v>400</v>
      </c>
      <c r="CU739" s="78">
        <v>517.08000000000004</v>
      </c>
      <c r="CV739" s="78">
        <v>566.07000000000005</v>
      </c>
      <c r="CW739" s="78">
        <v>494.55</v>
      </c>
      <c r="CX739" s="78">
        <v>401.95</v>
      </c>
      <c r="CY739" s="78"/>
      <c r="CZ739" s="79"/>
      <c r="DA739" s="82"/>
      <c r="DB739" s="68"/>
      <c r="DC739" s="78"/>
      <c r="DD739" s="78"/>
      <c r="DE739" s="78"/>
      <c r="DF739" s="78"/>
      <c r="DG739" s="78"/>
      <c r="DH739" s="79"/>
      <c r="DI739" s="65" t="s">
        <v>402</v>
      </c>
      <c r="DJ739" s="68">
        <v>3.73482726423903E-3</v>
      </c>
      <c r="DK739" s="78">
        <v>489.74</v>
      </c>
      <c r="DL739" s="78">
        <v>519.09</v>
      </c>
      <c r="DM739" s="78">
        <v>519.09</v>
      </c>
      <c r="DN739" s="78">
        <v>352.51</v>
      </c>
      <c r="DO739" s="78"/>
      <c r="DP739" s="79">
        <v>424.65</v>
      </c>
      <c r="DQ739" s="65" t="s">
        <v>403</v>
      </c>
      <c r="DR739" s="78">
        <v>464.9</v>
      </c>
      <c r="DS739" s="78">
        <v>485.35</v>
      </c>
      <c r="DT739" s="78">
        <v>581.79</v>
      </c>
      <c r="DU739" s="78">
        <v>277.63</v>
      </c>
      <c r="DV739" s="78"/>
      <c r="DW739" s="79"/>
      <c r="DX739" s="65" t="s">
        <v>404</v>
      </c>
      <c r="DY739" s="78">
        <v>532.62</v>
      </c>
      <c r="DZ739" s="78">
        <v>541.6</v>
      </c>
      <c r="EA739" s="78">
        <v>533.84</v>
      </c>
      <c r="EB739" s="78">
        <v>380.56</v>
      </c>
      <c r="EC739" s="78"/>
      <c r="ED739" s="79">
        <v>393.25</v>
      </c>
      <c r="EE739" s="65" t="s">
        <v>405</v>
      </c>
      <c r="EF739" s="68">
        <v>0.28962001853568098</v>
      </c>
      <c r="EG739" s="78">
        <v>504.13</v>
      </c>
      <c r="EH739" s="78">
        <v>518.87</v>
      </c>
      <c r="EI739" s="78">
        <v>446.56</v>
      </c>
      <c r="EJ739" s="78"/>
      <c r="EK739" s="78">
        <v>327.79</v>
      </c>
      <c r="EL739" s="79">
        <v>312.32</v>
      </c>
      <c r="EM739" s="65" t="s">
        <v>406</v>
      </c>
      <c r="EN739" s="78">
        <v>504.03</v>
      </c>
      <c r="EO739" s="78">
        <v>494.88</v>
      </c>
      <c r="EP739" s="78">
        <v>453.18</v>
      </c>
      <c r="EQ739" s="78"/>
      <c r="ER739" s="78"/>
      <c r="ES739" s="79">
        <v>470.4</v>
      </c>
      <c r="ET739" s="65" t="s">
        <v>407</v>
      </c>
      <c r="EU739" s="68">
        <v>1.41143260409315</v>
      </c>
      <c r="EV739" s="78">
        <v>489.34</v>
      </c>
      <c r="EW739" s="78">
        <v>503.75</v>
      </c>
      <c r="EX739" s="78">
        <v>503.75</v>
      </c>
      <c r="EY739" s="78"/>
      <c r="EZ739" s="78"/>
      <c r="FA739" s="79">
        <v>309.23</v>
      </c>
      <c r="FB739" s="65" t="s">
        <v>408</v>
      </c>
      <c r="FC739" s="78">
        <v>502.3</v>
      </c>
      <c r="FD739" s="78">
        <v>469.63</v>
      </c>
      <c r="FE739" s="78">
        <v>436.9</v>
      </c>
      <c r="FF739" s="78">
        <v>428.98</v>
      </c>
      <c r="FG739" s="78"/>
      <c r="FH739" s="79"/>
      <c r="FI739" s="65" t="s">
        <v>409</v>
      </c>
      <c r="FJ739" s="78">
        <v>487.66</v>
      </c>
      <c r="FK739" s="78">
        <v>474.06</v>
      </c>
      <c r="FL739" s="78">
        <v>377.73</v>
      </c>
      <c r="FM739" s="78">
        <v>327.94</v>
      </c>
      <c r="FN739" s="78"/>
      <c r="FO739" s="79">
        <v>508.79</v>
      </c>
      <c r="FP739" s="65" t="s">
        <v>410</v>
      </c>
      <c r="FQ739" s="68">
        <v>0.24858925597235701</v>
      </c>
      <c r="FR739" s="78">
        <v>477.46</v>
      </c>
      <c r="FS739" s="78">
        <v>499.61</v>
      </c>
      <c r="FT739" s="78">
        <v>453.77</v>
      </c>
      <c r="FU739" s="78">
        <v>405.45</v>
      </c>
      <c r="FV739" s="78">
        <v>334.35</v>
      </c>
      <c r="FW739" s="79">
        <v>331.82</v>
      </c>
      <c r="FX739" s="65" t="s">
        <v>411</v>
      </c>
      <c r="FY739" s="78">
        <v>526.22</v>
      </c>
      <c r="FZ739" s="78">
        <v>544.76</v>
      </c>
      <c r="GA739" s="78">
        <v>502.39</v>
      </c>
      <c r="GB739" s="78">
        <v>454.79</v>
      </c>
      <c r="GC739" s="78"/>
      <c r="GD739" s="79">
        <v>472.85</v>
      </c>
      <c r="GE739" s="65" t="s">
        <v>412</v>
      </c>
      <c r="GF739" s="68">
        <v>0.24358755754756001</v>
      </c>
      <c r="GG739" s="78">
        <v>490.66</v>
      </c>
      <c r="GH739" s="78">
        <v>499.15</v>
      </c>
      <c r="GI739" s="78">
        <v>401.31</v>
      </c>
      <c r="GJ739" s="78">
        <v>426.28</v>
      </c>
      <c r="GK739" s="78"/>
      <c r="GL739" s="79">
        <v>310.58</v>
      </c>
      <c r="GM739" s="65" t="s">
        <v>413</v>
      </c>
      <c r="GN739" s="68">
        <v>9.8721555851720197E-2</v>
      </c>
      <c r="GO739" s="78">
        <v>441.48</v>
      </c>
      <c r="GP739" s="78">
        <v>479.1</v>
      </c>
      <c r="GQ739" s="78">
        <v>435.16</v>
      </c>
      <c r="GR739" s="78">
        <v>396.17</v>
      </c>
      <c r="GS739" s="78"/>
      <c r="GT739" s="79"/>
      <c r="GU739" s="65" t="s">
        <v>414</v>
      </c>
      <c r="GV739" s="68">
        <v>1</v>
      </c>
      <c r="GW739" s="78">
        <v>475.49</v>
      </c>
      <c r="GX739" s="78">
        <v>481.33</v>
      </c>
      <c r="GY739" s="78">
        <v>451.33</v>
      </c>
      <c r="GZ739" s="78">
        <v>372</v>
      </c>
      <c r="HA739" s="78"/>
      <c r="HB739" s="79">
        <v>465.1</v>
      </c>
      <c r="HC739" s="65" t="s">
        <v>415</v>
      </c>
      <c r="HD739" s="68">
        <v>1</v>
      </c>
      <c r="HE739" s="78">
        <v>473.74</v>
      </c>
      <c r="HF739" s="78">
        <v>476.67</v>
      </c>
      <c r="HG739" s="78">
        <v>485</v>
      </c>
      <c r="HH739" s="78">
        <v>270</v>
      </c>
      <c r="HI739" s="78">
        <v>263.36</v>
      </c>
      <c r="HJ739" s="79">
        <v>396.64</v>
      </c>
      <c r="HK739" s="85" t="s">
        <v>416</v>
      </c>
      <c r="HL739" s="68">
        <v>1.1370096645821499</v>
      </c>
      <c r="HM739" s="78">
        <v>441.05</v>
      </c>
      <c r="HN739" s="78">
        <v>458.34</v>
      </c>
      <c r="HO739" s="78">
        <v>431.07</v>
      </c>
      <c r="HP739" s="78"/>
      <c r="HQ739" s="78"/>
      <c r="HR739" s="79"/>
    </row>
    <row r="740" spans="1:226" x14ac:dyDescent="0.25">
      <c r="A740" s="81">
        <v>40189</v>
      </c>
      <c r="B740" s="82" t="s">
        <v>387</v>
      </c>
      <c r="C740" s="83">
        <v>487.90749502584561</v>
      </c>
      <c r="D740" s="83">
        <v>499.62030999811248</v>
      </c>
      <c r="E740" s="83">
        <v>489.58017127686895</v>
      </c>
      <c r="F740" s="83">
        <v>386.17026942992305</v>
      </c>
      <c r="G740" s="83">
        <v>304.64265624999996</v>
      </c>
      <c r="H740" s="84">
        <v>360.68240898364803</v>
      </c>
      <c r="I740" s="82" t="s">
        <v>388</v>
      </c>
      <c r="J740" s="83">
        <v>508.61054176838763</v>
      </c>
      <c r="K740" s="83">
        <v>509.16476480330522</v>
      </c>
      <c r="L740" s="83">
        <v>490.30091730483423</v>
      </c>
      <c r="M740" s="83">
        <v>383.26856604395311</v>
      </c>
      <c r="N740" s="83"/>
      <c r="O740" s="84">
        <v>415.93507859993167</v>
      </c>
      <c r="P740" s="65" t="s">
        <v>389</v>
      </c>
      <c r="Q740" s="78">
        <v>466.99</v>
      </c>
      <c r="R740" s="78">
        <v>489.07</v>
      </c>
      <c r="S740" s="78">
        <v>477.19</v>
      </c>
      <c r="T740" s="78">
        <v>367</v>
      </c>
      <c r="U740" s="78"/>
      <c r="V740" s="79"/>
      <c r="W740" s="65" t="s">
        <v>390</v>
      </c>
      <c r="X740" s="78">
        <v>488.91</v>
      </c>
      <c r="Y740" s="78">
        <v>501.66</v>
      </c>
      <c r="Z740" s="78">
        <v>453</v>
      </c>
      <c r="AA740" s="78">
        <v>340.59</v>
      </c>
      <c r="AB740" s="78"/>
      <c r="AC740" s="79">
        <v>466.94</v>
      </c>
      <c r="AD740" s="65" t="s">
        <v>391</v>
      </c>
      <c r="AE740" s="68">
        <v>0.51129972389814904</v>
      </c>
      <c r="AF740" s="78">
        <v>442.79</v>
      </c>
      <c r="AG740" s="78">
        <v>446.36</v>
      </c>
      <c r="AH740" s="78">
        <v>436.14</v>
      </c>
      <c r="AI740" s="78"/>
      <c r="AJ740" s="78">
        <v>365.58</v>
      </c>
      <c r="AK740" s="79">
        <v>327.48</v>
      </c>
      <c r="AL740" s="69" t="s">
        <v>392</v>
      </c>
      <c r="AM740" s="70">
        <v>1</v>
      </c>
      <c r="AN740" s="78">
        <v>492.4</v>
      </c>
      <c r="AO740" s="78">
        <v>498.77</v>
      </c>
      <c r="AP740" s="78">
        <v>467.06</v>
      </c>
      <c r="AQ740" s="78">
        <v>444.73</v>
      </c>
      <c r="AR740" s="78"/>
      <c r="AS740" s="79"/>
      <c r="AT740" s="65" t="s">
        <v>393</v>
      </c>
      <c r="AU740" s="68">
        <v>3.81795968234575E-2</v>
      </c>
      <c r="AV740" s="78">
        <v>475.37</v>
      </c>
      <c r="AW740" s="78">
        <v>505.18</v>
      </c>
      <c r="AX740" s="78">
        <v>424.94</v>
      </c>
      <c r="AY740" s="78">
        <v>296.12</v>
      </c>
      <c r="AZ740" s="78"/>
      <c r="BA740" s="79">
        <v>336.43</v>
      </c>
      <c r="BB740" s="65" t="s">
        <v>394</v>
      </c>
      <c r="BC740" s="78">
        <v>519.45000000000005</v>
      </c>
      <c r="BD740" s="78">
        <v>505.23</v>
      </c>
      <c r="BE740" s="78">
        <v>484.87</v>
      </c>
      <c r="BF740" s="78"/>
      <c r="BG740" s="78"/>
      <c r="BH740" s="79">
        <v>397.58</v>
      </c>
      <c r="BI740" s="65" t="s">
        <v>395</v>
      </c>
      <c r="BJ740" s="68">
        <v>0.134388732848638</v>
      </c>
      <c r="BK740" s="78">
        <v>552.88</v>
      </c>
      <c r="BL740" s="78">
        <v>535.80999999999995</v>
      </c>
      <c r="BM740" s="78">
        <v>543.74</v>
      </c>
      <c r="BN740" s="78">
        <v>370.38</v>
      </c>
      <c r="BO740" s="78"/>
      <c r="BP740" s="79"/>
      <c r="BQ740" s="65" t="s">
        <v>396</v>
      </c>
      <c r="BR740" s="68">
        <v>6.3911648537062396E-2</v>
      </c>
      <c r="BS740" s="78">
        <v>457.71</v>
      </c>
      <c r="BT740" s="78">
        <v>480.37</v>
      </c>
      <c r="BU740" s="78">
        <v>479.54</v>
      </c>
      <c r="BV740" s="78"/>
      <c r="BW740" s="78"/>
      <c r="BX740" s="79">
        <v>404.09</v>
      </c>
      <c r="BY740" s="65" t="s">
        <v>397</v>
      </c>
      <c r="BZ740" s="78">
        <v>519.12</v>
      </c>
      <c r="CA740" s="78">
        <v>529.48</v>
      </c>
      <c r="CB740" s="78">
        <v>463.53</v>
      </c>
      <c r="CC740" s="78">
        <v>368.21</v>
      </c>
      <c r="CD740" s="78"/>
      <c r="CE740" s="79">
        <v>458.75</v>
      </c>
      <c r="CF740" s="65" t="s">
        <v>398</v>
      </c>
      <c r="CG740" s="78">
        <v>520.37</v>
      </c>
      <c r="CH740" s="78">
        <v>545.55999999999995</v>
      </c>
      <c r="CI740" s="78">
        <v>476.71</v>
      </c>
      <c r="CJ740" s="78"/>
      <c r="CK740" s="78"/>
      <c r="CL740" s="79"/>
      <c r="CM740" s="65" t="s">
        <v>399</v>
      </c>
      <c r="CN740" s="78">
        <v>483.6</v>
      </c>
      <c r="CO740" s="78">
        <v>482.38</v>
      </c>
      <c r="CP740" s="78">
        <v>510.21</v>
      </c>
      <c r="CQ740" s="78">
        <v>391.86</v>
      </c>
      <c r="CR740" s="78"/>
      <c r="CS740" s="79">
        <v>514.6</v>
      </c>
      <c r="CT740" s="65" t="s">
        <v>400</v>
      </c>
      <c r="CU740" s="78">
        <v>505.17</v>
      </c>
      <c r="CV740" s="78">
        <v>546.54</v>
      </c>
      <c r="CW740" s="78">
        <v>479.19</v>
      </c>
      <c r="CX740" s="78">
        <v>411.98</v>
      </c>
      <c r="CY740" s="78"/>
      <c r="CZ740" s="79"/>
      <c r="DA740" s="82"/>
      <c r="DB740" s="68"/>
      <c r="DC740" s="78"/>
      <c r="DD740" s="78"/>
      <c r="DE740" s="78"/>
      <c r="DF740" s="78"/>
      <c r="DG740" s="78"/>
      <c r="DH740" s="79"/>
      <c r="DI740" s="65" t="s">
        <v>402</v>
      </c>
      <c r="DJ740" s="68">
        <v>3.7495313085864298E-3</v>
      </c>
      <c r="DK740" s="78">
        <v>492.03</v>
      </c>
      <c r="DL740" s="78">
        <v>521.24</v>
      </c>
      <c r="DM740" s="78">
        <v>521.24</v>
      </c>
      <c r="DN740" s="78">
        <v>361.89</v>
      </c>
      <c r="DO740" s="78"/>
      <c r="DP740" s="79">
        <v>403.23</v>
      </c>
      <c r="DQ740" s="65" t="s">
        <v>403</v>
      </c>
      <c r="DR740" s="78">
        <v>420.27</v>
      </c>
      <c r="DS740" s="78">
        <v>431.63</v>
      </c>
      <c r="DT740" s="78">
        <v>606.12</v>
      </c>
      <c r="DU740" s="78">
        <v>289.05</v>
      </c>
      <c r="DV740" s="78"/>
      <c r="DW740" s="79"/>
      <c r="DX740" s="65" t="s">
        <v>404</v>
      </c>
      <c r="DY740" s="78">
        <v>528.29999999999995</v>
      </c>
      <c r="DZ740" s="78">
        <v>537.80999999999995</v>
      </c>
      <c r="EA740" s="78">
        <v>544.79</v>
      </c>
      <c r="EB740" s="78">
        <v>396.76</v>
      </c>
      <c r="EC740" s="78"/>
      <c r="ED740" s="79">
        <v>385.55</v>
      </c>
      <c r="EE740" s="65" t="s">
        <v>405</v>
      </c>
      <c r="EF740" s="68">
        <v>0.28962001853568098</v>
      </c>
      <c r="EG740" s="78">
        <v>490.76</v>
      </c>
      <c r="EH740" s="78">
        <v>505.9</v>
      </c>
      <c r="EI740" s="78">
        <v>469.06</v>
      </c>
      <c r="EJ740" s="78"/>
      <c r="EK740" s="78">
        <v>342.17</v>
      </c>
      <c r="EL740" s="79">
        <v>299.76</v>
      </c>
      <c r="EM740" s="65" t="s">
        <v>406</v>
      </c>
      <c r="EN740" s="78">
        <v>504.03</v>
      </c>
      <c r="EO740" s="78">
        <v>517.23</v>
      </c>
      <c r="EP740" s="78">
        <v>474.04</v>
      </c>
      <c r="EQ740" s="78"/>
      <c r="ER740" s="78"/>
      <c r="ES740" s="79">
        <v>442.54</v>
      </c>
      <c r="ET740" s="65" t="s">
        <v>407</v>
      </c>
      <c r="EU740" s="68">
        <v>1.40984068800226</v>
      </c>
      <c r="EV740" s="78">
        <v>477.15</v>
      </c>
      <c r="EW740" s="78">
        <v>497.36</v>
      </c>
      <c r="EX740" s="78">
        <v>497.36</v>
      </c>
      <c r="EY740" s="78"/>
      <c r="EZ740" s="78"/>
      <c r="FA740" s="79">
        <v>308.88</v>
      </c>
      <c r="FB740" s="65" t="s">
        <v>408</v>
      </c>
      <c r="FC740" s="78">
        <v>502.3</v>
      </c>
      <c r="FD740" s="78">
        <v>469.63</v>
      </c>
      <c r="FE740" s="78">
        <v>436.9</v>
      </c>
      <c r="FF740" s="78">
        <v>428.98</v>
      </c>
      <c r="FG740" s="78"/>
      <c r="FH740" s="79"/>
      <c r="FI740" s="65" t="s">
        <v>409</v>
      </c>
      <c r="FJ740" s="78">
        <v>498.59</v>
      </c>
      <c r="FK740" s="78">
        <v>485.83</v>
      </c>
      <c r="FL740" s="78">
        <v>392.86</v>
      </c>
      <c r="FM740" s="78">
        <v>303.94</v>
      </c>
      <c r="FN740" s="78"/>
      <c r="FO740" s="79">
        <v>500.39</v>
      </c>
      <c r="FP740" s="65" t="s">
        <v>410</v>
      </c>
      <c r="FQ740" s="68">
        <v>0.246408594731784</v>
      </c>
      <c r="FR740" s="78">
        <v>454.09</v>
      </c>
      <c r="FS740" s="78">
        <v>475.24</v>
      </c>
      <c r="FT740" s="78">
        <v>475.04</v>
      </c>
      <c r="FU740" s="78">
        <v>388.09</v>
      </c>
      <c r="FV740" s="78">
        <v>304.31</v>
      </c>
      <c r="FW740" s="79">
        <v>316.18</v>
      </c>
      <c r="FX740" s="65" t="s">
        <v>411</v>
      </c>
      <c r="FY740" s="78">
        <v>517.04999999999995</v>
      </c>
      <c r="FZ740" s="78">
        <v>536.41999999999996</v>
      </c>
      <c r="GA740" s="78">
        <v>485.43</v>
      </c>
      <c r="GB740" s="78">
        <v>454.79</v>
      </c>
      <c r="GC740" s="78"/>
      <c r="GD740" s="79">
        <v>471.19</v>
      </c>
      <c r="GE740" s="65" t="s">
        <v>412</v>
      </c>
      <c r="GF740" s="68">
        <v>0.24224219374530701</v>
      </c>
      <c r="GG740" s="78">
        <v>480.82</v>
      </c>
      <c r="GH740" s="78">
        <v>488.66</v>
      </c>
      <c r="GI740" s="78">
        <v>399.09</v>
      </c>
      <c r="GJ740" s="78">
        <v>404.54</v>
      </c>
      <c r="GK740" s="78"/>
      <c r="GL740" s="79">
        <v>306.83</v>
      </c>
      <c r="GM740" s="65" t="s">
        <v>413</v>
      </c>
      <c r="GN740" s="68">
        <v>9.8044021765772801E-2</v>
      </c>
      <c r="GO740" s="78">
        <v>454.14</v>
      </c>
      <c r="GP740" s="78">
        <v>495.42</v>
      </c>
      <c r="GQ740" s="78">
        <v>457.43</v>
      </c>
      <c r="GR740" s="78">
        <v>421.49</v>
      </c>
      <c r="GS740" s="78"/>
      <c r="GT740" s="79"/>
      <c r="GU740" s="65" t="s">
        <v>414</v>
      </c>
      <c r="GV740" s="68">
        <v>1</v>
      </c>
      <c r="GW740" s="78">
        <v>440.49</v>
      </c>
      <c r="GX740" s="78">
        <v>446.33</v>
      </c>
      <c r="GY740" s="78">
        <v>415.5</v>
      </c>
      <c r="GZ740" s="78">
        <v>372</v>
      </c>
      <c r="HA740" s="78"/>
      <c r="HB740" s="79">
        <v>462.75</v>
      </c>
      <c r="HC740" s="65" t="s">
        <v>415</v>
      </c>
      <c r="HD740" s="68">
        <v>1</v>
      </c>
      <c r="HE740" s="78">
        <v>473.74</v>
      </c>
      <c r="HF740" s="78">
        <v>476.67</v>
      </c>
      <c r="HG740" s="78">
        <v>485</v>
      </c>
      <c r="HH740" s="78">
        <v>270</v>
      </c>
      <c r="HI740" s="78">
        <v>272.36</v>
      </c>
      <c r="HJ740" s="79">
        <v>388.24</v>
      </c>
      <c r="HK740" s="85" t="s">
        <v>416</v>
      </c>
      <c r="HL740" s="68">
        <v>1.11247079764156</v>
      </c>
      <c r="HM740" s="78">
        <v>423.2</v>
      </c>
      <c r="HN740" s="78">
        <v>440.92</v>
      </c>
      <c r="HO740" s="78">
        <v>429.9</v>
      </c>
      <c r="HP740" s="78"/>
      <c r="HQ740" s="78"/>
      <c r="HR740" s="79"/>
    </row>
    <row r="741" spans="1:226" x14ac:dyDescent="0.25">
      <c r="A741" s="81">
        <v>40182</v>
      </c>
      <c r="B741" s="82" t="s">
        <v>387</v>
      </c>
      <c r="C741" s="83">
        <v>460.09427114682967</v>
      </c>
      <c r="D741" s="83">
        <v>478.06760560327467</v>
      </c>
      <c r="E741" s="83">
        <v>471.90693435815211</v>
      </c>
      <c r="F741" s="83">
        <v>371.65132027199138</v>
      </c>
      <c r="G741" s="83">
        <v>305.57125000000002</v>
      </c>
      <c r="H741" s="84">
        <v>353.3238352747253</v>
      </c>
      <c r="I741" s="82" t="s">
        <v>388</v>
      </c>
      <c r="J741" s="83">
        <v>472.20361154301924</v>
      </c>
      <c r="K741" s="83">
        <v>484.97457299918204</v>
      </c>
      <c r="L741" s="83">
        <v>472.36606581815431</v>
      </c>
      <c r="M741" s="83">
        <v>367.84206549099247</v>
      </c>
      <c r="N741" s="83"/>
      <c r="O741" s="84">
        <v>407.72816971204537</v>
      </c>
      <c r="P741" s="65" t="s">
        <v>389</v>
      </c>
      <c r="Q741" s="78">
        <v>430.32</v>
      </c>
      <c r="R741" s="78">
        <v>455.74</v>
      </c>
      <c r="S741" s="78">
        <v>458.64</v>
      </c>
      <c r="T741" s="78">
        <v>340</v>
      </c>
      <c r="U741" s="78"/>
      <c r="V741" s="79"/>
      <c r="W741" s="65" t="s">
        <v>390</v>
      </c>
      <c r="X741" s="78">
        <v>438.5</v>
      </c>
      <c r="Y741" s="78">
        <v>461.16</v>
      </c>
      <c r="Z741" s="78">
        <v>453</v>
      </c>
      <c r="AA741" s="78">
        <v>320.05</v>
      </c>
      <c r="AB741" s="78"/>
      <c r="AC741" s="79">
        <v>423.14</v>
      </c>
      <c r="AD741" s="65" t="s">
        <v>391</v>
      </c>
      <c r="AE741" s="68">
        <v>0.51129972389814904</v>
      </c>
      <c r="AF741" s="78">
        <v>428.98</v>
      </c>
      <c r="AG741" s="78">
        <v>431.54</v>
      </c>
      <c r="AH741" s="78">
        <v>420.8</v>
      </c>
      <c r="AI741" s="78"/>
      <c r="AJ741" s="78">
        <v>347.68</v>
      </c>
      <c r="AK741" s="79">
        <v>317.81</v>
      </c>
      <c r="AL741" s="69" t="s">
        <v>392</v>
      </c>
      <c r="AM741" s="70">
        <v>1</v>
      </c>
      <c r="AN741" s="78">
        <v>493.1</v>
      </c>
      <c r="AO741" s="78">
        <v>498.81</v>
      </c>
      <c r="AP741" s="78">
        <v>467.06</v>
      </c>
      <c r="AQ741" s="78">
        <v>468.75</v>
      </c>
      <c r="AR741" s="78"/>
      <c r="AS741" s="79"/>
      <c r="AT741" s="65" t="s">
        <v>393</v>
      </c>
      <c r="AU741" s="68">
        <v>3.8044512079132599E-2</v>
      </c>
      <c r="AV741" s="78">
        <v>450.13</v>
      </c>
      <c r="AW741" s="78">
        <v>475.46</v>
      </c>
      <c r="AX741" s="78">
        <v>427.43</v>
      </c>
      <c r="AY741" s="78">
        <v>283.17</v>
      </c>
      <c r="AZ741" s="78"/>
      <c r="BA741" s="79">
        <v>325.22000000000003</v>
      </c>
      <c r="BB741" s="65" t="s">
        <v>394</v>
      </c>
      <c r="BC741" s="78">
        <v>449.7</v>
      </c>
      <c r="BD741" s="78">
        <v>464.89</v>
      </c>
      <c r="BE741" s="78">
        <v>465.15</v>
      </c>
      <c r="BF741" s="78"/>
      <c r="BG741" s="78"/>
      <c r="BH741" s="79">
        <v>397.58</v>
      </c>
      <c r="BI741" s="65" t="s">
        <v>395</v>
      </c>
      <c r="BJ741" s="68">
        <v>0.13438150910434701</v>
      </c>
      <c r="BK741" s="78">
        <v>527.04</v>
      </c>
      <c r="BL741" s="78">
        <v>517.5</v>
      </c>
      <c r="BM741" s="78">
        <v>546.92999999999995</v>
      </c>
      <c r="BN741" s="78">
        <v>362.83</v>
      </c>
      <c r="BO741" s="78"/>
      <c r="BP741" s="79"/>
      <c r="BQ741" s="65" t="s">
        <v>396</v>
      </c>
      <c r="BR741" s="68">
        <v>6.3911648537062396E-2</v>
      </c>
      <c r="BS741" s="78">
        <v>432.15</v>
      </c>
      <c r="BT741" s="78">
        <v>444.85</v>
      </c>
      <c r="BU741" s="78">
        <v>439.75</v>
      </c>
      <c r="BV741" s="78"/>
      <c r="BW741" s="78"/>
      <c r="BX741" s="79">
        <v>404.09</v>
      </c>
      <c r="BY741" s="65" t="s">
        <v>397</v>
      </c>
      <c r="BZ741" s="78">
        <v>502.97</v>
      </c>
      <c r="CA741" s="78">
        <v>510.96</v>
      </c>
      <c r="CB741" s="78">
        <v>438.16</v>
      </c>
      <c r="CC741" s="78">
        <v>364.25</v>
      </c>
      <c r="CD741" s="78"/>
      <c r="CE741" s="79">
        <v>420.33</v>
      </c>
      <c r="CF741" s="65" t="s">
        <v>398</v>
      </c>
      <c r="CG741" s="78">
        <v>501.89</v>
      </c>
      <c r="CH741" s="78">
        <v>536.6</v>
      </c>
      <c r="CI741" s="78">
        <v>457.41</v>
      </c>
      <c r="CJ741" s="78"/>
      <c r="CK741" s="78"/>
      <c r="CL741" s="79"/>
      <c r="CM741" s="65" t="s">
        <v>399</v>
      </c>
      <c r="CN741" s="78">
        <v>441.37</v>
      </c>
      <c r="CO741" s="78">
        <v>458.22</v>
      </c>
      <c r="CP741" s="78">
        <v>492.56</v>
      </c>
      <c r="CQ741" s="78">
        <v>365.75</v>
      </c>
      <c r="CR741" s="78"/>
      <c r="CS741" s="79">
        <v>517.69000000000005</v>
      </c>
      <c r="CT741" s="65" t="s">
        <v>400</v>
      </c>
      <c r="CU741" s="78">
        <v>485.26</v>
      </c>
      <c r="CV741" s="78">
        <v>525.04999999999995</v>
      </c>
      <c r="CW741" s="78">
        <v>457.73</v>
      </c>
      <c r="CX741" s="78">
        <v>383.96</v>
      </c>
      <c r="CY741" s="78"/>
      <c r="CZ741" s="79"/>
      <c r="DA741" s="82"/>
      <c r="DB741" s="68"/>
      <c r="DC741" s="78"/>
      <c r="DD741" s="78"/>
      <c r="DE741" s="78"/>
      <c r="DF741" s="78"/>
      <c r="DG741" s="78"/>
      <c r="DH741" s="79"/>
      <c r="DI741" s="65" t="s">
        <v>402</v>
      </c>
      <c r="DJ741" s="68">
        <v>3.7057624606262698E-3</v>
      </c>
      <c r="DK741" s="78">
        <v>475.65</v>
      </c>
      <c r="DL741" s="78">
        <v>504.8</v>
      </c>
      <c r="DM741" s="78">
        <v>504.8</v>
      </c>
      <c r="DN741" s="78">
        <v>351.46</v>
      </c>
      <c r="DO741" s="78"/>
      <c r="DP741" s="79">
        <v>398.87</v>
      </c>
      <c r="DQ741" s="65" t="s">
        <v>403</v>
      </c>
      <c r="DR741" s="78">
        <v>420.27</v>
      </c>
      <c r="DS741" s="78">
        <v>431.63</v>
      </c>
      <c r="DT741" s="78">
        <v>579.74</v>
      </c>
      <c r="DU741" s="78">
        <v>271.36</v>
      </c>
      <c r="DV741" s="78"/>
      <c r="DW741" s="79"/>
      <c r="DX741" s="65" t="s">
        <v>404</v>
      </c>
      <c r="DY741" s="78">
        <v>514.30999999999995</v>
      </c>
      <c r="DZ741" s="78">
        <v>523.22</v>
      </c>
      <c r="EA741" s="78">
        <v>520.35</v>
      </c>
      <c r="EB741" s="78">
        <v>374.89</v>
      </c>
      <c r="EC741" s="78"/>
      <c r="ED741" s="79">
        <v>381.46</v>
      </c>
      <c r="EE741" s="65" t="s">
        <v>405</v>
      </c>
      <c r="EF741" s="68">
        <v>0.28962001853568098</v>
      </c>
      <c r="EG741" s="78">
        <v>442.88</v>
      </c>
      <c r="EH741" s="78">
        <v>450.43</v>
      </c>
      <c r="EI741" s="78">
        <v>454.46</v>
      </c>
      <c r="EJ741" s="78"/>
      <c r="EK741" s="78">
        <v>322.39</v>
      </c>
      <c r="EL741" s="79">
        <v>287.33</v>
      </c>
      <c r="EM741" s="65" t="s">
        <v>406</v>
      </c>
      <c r="EN741" s="78">
        <v>480.35</v>
      </c>
      <c r="EO741" s="78">
        <v>476.93</v>
      </c>
      <c r="EP741" s="78">
        <v>433.4</v>
      </c>
      <c r="EQ741" s="78"/>
      <c r="ER741" s="78"/>
      <c r="ES741" s="79">
        <v>419.59</v>
      </c>
      <c r="ET741" s="65" t="s">
        <v>407</v>
      </c>
      <c r="EU741" s="68">
        <v>1.40984068800226</v>
      </c>
      <c r="EV741" s="78">
        <v>453.84</v>
      </c>
      <c r="EW741" s="78">
        <v>479.88</v>
      </c>
      <c r="EX741" s="78">
        <v>479.88</v>
      </c>
      <c r="EY741" s="78"/>
      <c r="EZ741" s="78"/>
      <c r="FA741" s="79">
        <v>308.88</v>
      </c>
      <c r="FB741" s="65" t="s">
        <v>408</v>
      </c>
      <c r="FC741" s="78">
        <v>502.3</v>
      </c>
      <c r="FD741" s="78">
        <v>469.63</v>
      </c>
      <c r="FE741" s="78">
        <v>436.9</v>
      </c>
      <c r="FF741" s="78">
        <v>428.98</v>
      </c>
      <c r="FG741" s="78"/>
      <c r="FH741" s="79"/>
      <c r="FI741" s="65" t="s">
        <v>409</v>
      </c>
      <c r="FJ741" s="78">
        <v>487.66</v>
      </c>
      <c r="FK741" s="78">
        <v>476.59</v>
      </c>
      <c r="FL741" s="78">
        <v>372.69</v>
      </c>
      <c r="FM741" s="78">
        <v>310.94</v>
      </c>
      <c r="FN741" s="78"/>
      <c r="FO741" s="79">
        <v>472.66</v>
      </c>
      <c r="FP741" s="65" t="s">
        <v>410</v>
      </c>
      <c r="FQ741" s="68">
        <v>0.243724104313917</v>
      </c>
      <c r="FR741" s="78">
        <v>449.74</v>
      </c>
      <c r="FS741" s="78">
        <v>462.87</v>
      </c>
      <c r="FT741" s="78">
        <v>448.28</v>
      </c>
      <c r="FU741" s="78">
        <v>383.87</v>
      </c>
      <c r="FV741" s="78">
        <v>305.87</v>
      </c>
      <c r="FW741" s="79">
        <v>310.94</v>
      </c>
      <c r="FX741" s="65" t="s">
        <v>411</v>
      </c>
      <c r="FY741" s="78">
        <v>502.05</v>
      </c>
      <c r="FZ741" s="78">
        <v>520.59</v>
      </c>
      <c r="GA741" s="78">
        <v>469.36</v>
      </c>
      <c r="GB741" s="78">
        <v>452.56</v>
      </c>
      <c r="GC741" s="78"/>
      <c r="GD741" s="79">
        <v>477.85</v>
      </c>
      <c r="GE741" s="65" t="s">
        <v>412</v>
      </c>
      <c r="GF741" s="68">
        <v>0.23666958559155599</v>
      </c>
      <c r="GG741" s="78">
        <v>469.76</v>
      </c>
      <c r="GH741" s="78">
        <v>477.42</v>
      </c>
      <c r="GI741" s="78">
        <v>389.91</v>
      </c>
      <c r="GJ741" s="78">
        <v>395.24</v>
      </c>
      <c r="GK741" s="78"/>
      <c r="GL741" s="79">
        <v>299.77</v>
      </c>
      <c r="GM741" s="65" t="s">
        <v>413</v>
      </c>
      <c r="GN741" s="68">
        <v>9.8106543706465196E-2</v>
      </c>
      <c r="GO741" s="78">
        <v>446.58</v>
      </c>
      <c r="GP741" s="78">
        <v>487.88</v>
      </c>
      <c r="GQ741" s="78">
        <v>451.68</v>
      </c>
      <c r="GR741" s="78">
        <v>409.4</v>
      </c>
      <c r="GS741" s="78"/>
      <c r="GT741" s="79"/>
      <c r="GU741" s="65" t="s">
        <v>414</v>
      </c>
      <c r="GV741" s="68">
        <v>1</v>
      </c>
      <c r="GW741" s="78">
        <v>440.49</v>
      </c>
      <c r="GX741" s="78">
        <v>446.33</v>
      </c>
      <c r="GY741" s="78">
        <v>415.5</v>
      </c>
      <c r="GZ741" s="78">
        <v>372</v>
      </c>
      <c r="HA741" s="78"/>
      <c r="HB741" s="79">
        <v>431.81</v>
      </c>
      <c r="HC741" s="65" t="s">
        <v>415</v>
      </c>
      <c r="HD741" s="68">
        <v>1</v>
      </c>
      <c r="HE741" s="78">
        <v>472.89</v>
      </c>
      <c r="HF741" s="78">
        <v>474.99</v>
      </c>
      <c r="HG741" s="78">
        <v>485</v>
      </c>
      <c r="HH741" s="78">
        <v>273</v>
      </c>
      <c r="HI741" s="78">
        <v>266.36</v>
      </c>
      <c r="HJ741" s="79">
        <v>378.15</v>
      </c>
      <c r="HK741" s="85" t="s">
        <v>416</v>
      </c>
      <c r="HL741" s="68">
        <v>1.12183082791115</v>
      </c>
      <c r="HM741" s="78">
        <v>413.56</v>
      </c>
      <c r="HN741" s="78">
        <v>430.14</v>
      </c>
      <c r="HO741" s="78">
        <v>415.14</v>
      </c>
      <c r="HP741" s="78"/>
      <c r="HQ741" s="78"/>
      <c r="HR741" s="79"/>
    </row>
    <row r="742" spans="1:226" x14ac:dyDescent="0.25">
      <c r="A742" s="81">
        <v>40168</v>
      </c>
      <c r="B742" s="82" t="s">
        <v>387</v>
      </c>
      <c r="C742" s="83">
        <v>444.16111371494515</v>
      </c>
      <c r="D742" s="83">
        <v>463.53028289769492</v>
      </c>
      <c r="E742" s="83">
        <v>448.27736333788721</v>
      </c>
      <c r="F742" s="83">
        <v>363.76753985244687</v>
      </c>
      <c r="G742" s="83">
        <v>298.02960000000002</v>
      </c>
      <c r="H742" s="84">
        <v>342.71507505657371</v>
      </c>
      <c r="I742" s="82" t="s">
        <v>388</v>
      </c>
      <c r="J742" s="83">
        <v>453.0763596242092</v>
      </c>
      <c r="K742" s="83">
        <v>467.86795874708673</v>
      </c>
      <c r="L742" s="83">
        <v>449.10805609439518</v>
      </c>
      <c r="M742" s="83">
        <v>364.10729997094148</v>
      </c>
      <c r="N742" s="83"/>
      <c r="O742" s="84">
        <v>406.32883996742692</v>
      </c>
      <c r="P742" s="65" t="s">
        <v>389</v>
      </c>
      <c r="Q742" s="78">
        <v>426.99</v>
      </c>
      <c r="R742" s="78">
        <v>453.24</v>
      </c>
      <c r="S742" s="78">
        <v>434.37</v>
      </c>
      <c r="T742" s="78">
        <v>333</v>
      </c>
      <c r="U742" s="78"/>
      <c r="V742" s="79"/>
      <c r="W742" s="65" t="s">
        <v>390</v>
      </c>
      <c r="X742" s="78">
        <v>424.45</v>
      </c>
      <c r="Y742" s="78">
        <v>447.11</v>
      </c>
      <c r="Z742" s="78">
        <v>412.25</v>
      </c>
      <c r="AA742" s="78">
        <v>310.24</v>
      </c>
      <c r="AB742" s="78"/>
      <c r="AC742" s="79">
        <v>423.14</v>
      </c>
      <c r="AD742" s="65" t="s">
        <v>391</v>
      </c>
      <c r="AE742" s="68">
        <v>0.51129972389814904</v>
      </c>
      <c r="AF742" s="78">
        <v>405.97</v>
      </c>
      <c r="AG742" s="78">
        <v>407.51</v>
      </c>
      <c r="AH742" s="78">
        <v>397.28</v>
      </c>
      <c r="AI742" s="78"/>
      <c r="AJ742" s="78">
        <v>347.68</v>
      </c>
      <c r="AK742" s="79">
        <v>305.37</v>
      </c>
      <c r="AL742" s="69" t="s">
        <v>392</v>
      </c>
      <c r="AM742" s="70">
        <v>1</v>
      </c>
      <c r="AN742" s="78">
        <v>509.12</v>
      </c>
      <c r="AO742" s="78">
        <v>498.81</v>
      </c>
      <c r="AP742" s="78">
        <v>467.57</v>
      </c>
      <c r="AQ742" s="78">
        <v>466.48</v>
      </c>
      <c r="AR742" s="78"/>
      <c r="AS742" s="79"/>
      <c r="AT742" s="65" t="s">
        <v>393</v>
      </c>
      <c r="AU742" s="68">
        <v>3.7934827965555203E-2</v>
      </c>
      <c r="AV742" s="78">
        <v>458.39</v>
      </c>
      <c r="AW742" s="78">
        <v>483.16</v>
      </c>
      <c r="AX742" s="78">
        <v>397.92</v>
      </c>
      <c r="AY742" s="78">
        <v>290.16000000000003</v>
      </c>
      <c r="AZ742" s="78"/>
      <c r="BA742" s="79">
        <v>324.7</v>
      </c>
      <c r="BB742" s="65" t="s">
        <v>394</v>
      </c>
      <c r="BC742" s="78">
        <v>428.69</v>
      </c>
      <c r="BD742" s="78">
        <v>453.13</v>
      </c>
      <c r="BE742" s="78">
        <v>440.92</v>
      </c>
      <c r="BF742" s="78">
        <v>322.33</v>
      </c>
      <c r="BG742" s="78"/>
      <c r="BH742" s="79">
        <v>397.58</v>
      </c>
      <c r="BI742" s="65" t="s">
        <v>395</v>
      </c>
      <c r="BJ742" s="68">
        <v>0.13438150910434701</v>
      </c>
      <c r="BK742" s="78">
        <v>493.05</v>
      </c>
      <c r="BL742" s="78">
        <v>488.88</v>
      </c>
      <c r="BM742" s="78">
        <v>494.2</v>
      </c>
      <c r="BN742" s="78">
        <v>340.25</v>
      </c>
      <c r="BO742" s="78"/>
      <c r="BP742" s="79"/>
      <c r="BQ742" s="65" t="s">
        <v>396</v>
      </c>
      <c r="BR742" s="68">
        <v>6.3911648537062396E-2</v>
      </c>
      <c r="BS742" s="78">
        <v>454.86</v>
      </c>
      <c r="BT742" s="78">
        <v>467.81</v>
      </c>
      <c r="BU742" s="78">
        <v>449.02</v>
      </c>
      <c r="BV742" s="78"/>
      <c r="BW742" s="78"/>
      <c r="BX742" s="79">
        <v>404.09</v>
      </c>
      <c r="BY742" s="65" t="s">
        <v>397</v>
      </c>
      <c r="BZ742" s="78">
        <v>471.1</v>
      </c>
      <c r="CA742" s="78">
        <v>483.57</v>
      </c>
      <c r="CB742" s="78">
        <v>426.82</v>
      </c>
      <c r="CC742" s="78">
        <v>367.55</v>
      </c>
      <c r="CD742" s="78"/>
      <c r="CE742" s="79">
        <v>419.65</v>
      </c>
      <c r="CF742" s="65" t="s">
        <v>398</v>
      </c>
      <c r="CG742" s="78">
        <v>471.91</v>
      </c>
      <c r="CH742" s="78">
        <v>519.88</v>
      </c>
      <c r="CI742" s="78">
        <v>453.77</v>
      </c>
      <c r="CJ742" s="78"/>
      <c r="CK742" s="78"/>
      <c r="CL742" s="79"/>
      <c r="CM742" s="65" t="s">
        <v>399</v>
      </c>
      <c r="CN742" s="78">
        <v>437.36</v>
      </c>
      <c r="CO742" s="78">
        <v>439.66</v>
      </c>
      <c r="CP742" s="78">
        <v>463.55</v>
      </c>
      <c r="CQ742" s="78">
        <v>354.04</v>
      </c>
      <c r="CR742" s="78">
        <v>343.99</v>
      </c>
      <c r="CS742" s="79">
        <v>515.02</v>
      </c>
      <c r="CT742" s="65" t="s">
        <v>400</v>
      </c>
      <c r="CU742" s="78">
        <v>475.79</v>
      </c>
      <c r="CV742" s="78">
        <v>502.64</v>
      </c>
      <c r="CW742" s="78">
        <v>448.96</v>
      </c>
      <c r="CX742" s="78">
        <v>381.35</v>
      </c>
      <c r="CY742" s="78"/>
      <c r="CZ742" s="79"/>
      <c r="DA742" s="82"/>
      <c r="DB742" s="68"/>
      <c r="DC742" s="78"/>
      <c r="DD742" s="78"/>
      <c r="DE742" s="78"/>
      <c r="DF742" s="78"/>
      <c r="DG742" s="78"/>
      <c r="DH742" s="79"/>
      <c r="DI742" s="65" t="s">
        <v>402</v>
      </c>
      <c r="DJ742" s="68">
        <v>3.6425891523695002E-3</v>
      </c>
      <c r="DK742" s="78">
        <v>452.77</v>
      </c>
      <c r="DL742" s="78">
        <v>481.14</v>
      </c>
      <c r="DM742" s="78">
        <v>481.14</v>
      </c>
      <c r="DN742" s="78">
        <v>349.73</v>
      </c>
      <c r="DO742" s="78"/>
      <c r="DP742" s="79">
        <v>393.21</v>
      </c>
      <c r="DQ742" s="65" t="s">
        <v>403</v>
      </c>
      <c r="DR742" s="78">
        <v>420.27</v>
      </c>
      <c r="DS742" s="78">
        <v>431.63</v>
      </c>
      <c r="DT742" s="78">
        <v>561.61</v>
      </c>
      <c r="DU742" s="78">
        <v>269.79000000000002</v>
      </c>
      <c r="DV742" s="78"/>
      <c r="DW742" s="79"/>
      <c r="DX742" s="65" t="s">
        <v>404</v>
      </c>
      <c r="DY742" s="78">
        <v>489.32</v>
      </c>
      <c r="DZ742" s="78">
        <v>504.78</v>
      </c>
      <c r="EA742" s="78">
        <v>503.63</v>
      </c>
      <c r="EB742" s="78">
        <v>360.59</v>
      </c>
      <c r="EC742" s="78"/>
      <c r="ED742" s="79">
        <v>377.85</v>
      </c>
      <c r="EE742" s="65" t="s">
        <v>405</v>
      </c>
      <c r="EF742" s="68">
        <v>0.28962001853568098</v>
      </c>
      <c r="EG742" s="78">
        <v>434.77</v>
      </c>
      <c r="EH742" s="78">
        <v>447.72</v>
      </c>
      <c r="EI742" s="78">
        <v>427.41</v>
      </c>
      <c r="EJ742" s="78"/>
      <c r="EK742" s="78">
        <v>306.5</v>
      </c>
      <c r="EL742" s="79">
        <v>281.05</v>
      </c>
      <c r="EM742" s="65" t="s">
        <v>406</v>
      </c>
      <c r="EN742" s="78">
        <v>452.78</v>
      </c>
      <c r="EO742" s="78">
        <v>452.56</v>
      </c>
      <c r="EP742" s="78">
        <v>416.07</v>
      </c>
      <c r="EQ742" s="78"/>
      <c r="ER742" s="78"/>
      <c r="ES742" s="79">
        <v>414.68</v>
      </c>
      <c r="ET742" s="65" t="s">
        <v>407</v>
      </c>
      <c r="EU742" s="68">
        <v>1.41442715700141</v>
      </c>
      <c r="EV742" s="78">
        <v>431.94</v>
      </c>
      <c r="EW742" s="78">
        <v>446.38</v>
      </c>
      <c r="EX742" s="78">
        <v>446.38</v>
      </c>
      <c r="EY742" s="78"/>
      <c r="EZ742" s="78"/>
      <c r="FA742" s="79">
        <v>309.89</v>
      </c>
      <c r="FB742" s="65" t="s">
        <v>408</v>
      </c>
      <c r="FC742" s="78">
        <v>570.09</v>
      </c>
      <c r="FD742" s="78">
        <v>469.63</v>
      </c>
      <c r="FE742" s="78">
        <v>436.9</v>
      </c>
      <c r="FF742" s="78">
        <v>435.98</v>
      </c>
      <c r="FG742" s="78"/>
      <c r="FH742" s="79"/>
      <c r="FI742" s="65" t="s">
        <v>409</v>
      </c>
      <c r="FJ742" s="78">
        <v>457.3</v>
      </c>
      <c r="FK742" s="78">
        <v>454.85</v>
      </c>
      <c r="FL742" s="78">
        <v>348.08</v>
      </c>
      <c r="FM742" s="78">
        <v>302.49</v>
      </c>
      <c r="FN742" s="78"/>
      <c r="FO742" s="79">
        <v>468.52</v>
      </c>
      <c r="FP742" s="65" t="s">
        <v>410</v>
      </c>
      <c r="FQ742" s="68">
        <v>0.23886301206258201</v>
      </c>
      <c r="FR742" s="78">
        <v>429.67</v>
      </c>
      <c r="FS742" s="78">
        <v>451.36</v>
      </c>
      <c r="FT742" s="78">
        <v>414.43</v>
      </c>
      <c r="FU742" s="78">
        <v>376.93</v>
      </c>
      <c r="FV742" s="78">
        <v>299.06</v>
      </c>
      <c r="FW742" s="79">
        <v>292.10000000000002</v>
      </c>
      <c r="FX742" s="65" t="s">
        <v>411</v>
      </c>
      <c r="FY742" s="78">
        <v>481.22</v>
      </c>
      <c r="FZ742" s="78">
        <v>503.92</v>
      </c>
      <c r="GA742" s="78">
        <v>463.11</v>
      </c>
      <c r="GB742" s="78">
        <v>458.36</v>
      </c>
      <c r="GC742" s="78"/>
      <c r="GD742" s="79">
        <v>455.35</v>
      </c>
      <c r="GE742" s="65" t="s">
        <v>412</v>
      </c>
      <c r="GF742" s="68">
        <v>0.237304224015187</v>
      </c>
      <c r="GG742" s="78">
        <v>474.07</v>
      </c>
      <c r="GH742" s="78">
        <v>486.09</v>
      </c>
      <c r="GI742" s="78">
        <v>380.14</v>
      </c>
      <c r="GJ742" s="78">
        <v>366.64</v>
      </c>
      <c r="GK742" s="78"/>
      <c r="GL742" s="79">
        <v>300.57</v>
      </c>
      <c r="GM742" s="65" t="s">
        <v>413</v>
      </c>
      <c r="GN742" s="68">
        <v>9.6121497572932202E-2</v>
      </c>
      <c r="GO742" s="78">
        <v>394.48</v>
      </c>
      <c r="GP742" s="78">
        <v>444.18</v>
      </c>
      <c r="GQ742" s="78">
        <v>414.71</v>
      </c>
      <c r="GR742" s="78">
        <v>379.59</v>
      </c>
      <c r="GS742" s="78"/>
      <c r="GT742" s="79"/>
      <c r="GU742" s="65" t="s">
        <v>414</v>
      </c>
      <c r="GV742" s="68">
        <v>1</v>
      </c>
      <c r="GW742" s="78">
        <v>439.66</v>
      </c>
      <c r="GX742" s="78">
        <v>445.5</v>
      </c>
      <c r="GY742" s="78">
        <v>409.67</v>
      </c>
      <c r="GZ742" s="78">
        <v>373</v>
      </c>
      <c r="HA742" s="78"/>
      <c r="HB742" s="79">
        <v>431.81</v>
      </c>
      <c r="HC742" s="65" t="s">
        <v>415</v>
      </c>
      <c r="HD742" s="68">
        <v>1</v>
      </c>
      <c r="HE742" s="78">
        <v>475.42</v>
      </c>
      <c r="HF742" s="78">
        <v>478.35</v>
      </c>
      <c r="HG742" s="78">
        <v>485</v>
      </c>
      <c r="HH742" s="78">
        <v>273</v>
      </c>
      <c r="HI742" s="78">
        <v>266.36</v>
      </c>
      <c r="HJ742" s="79">
        <v>390.76</v>
      </c>
      <c r="HK742" s="85" t="s">
        <v>416</v>
      </c>
      <c r="HL742" s="68">
        <v>1.1213276519399</v>
      </c>
      <c r="HM742" s="78">
        <v>417.8</v>
      </c>
      <c r="HN742" s="78">
        <v>433.98</v>
      </c>
      <c r="HO742" s="78">
        <v>394.01</v>
      </c>
      <c r="HP742" s="78"/>
      <c r="HQ742" s="78"/>
      <c r="HR742" s="79"/>
    </row>
    <row r="743" spans="1:226" x14ac:dyDescent="0.25">
      <c r="A743" s="81">
        <v>40161</v>
      </c>
      <c r="B743" s="82" t="s">
        <v>387</v>
      </c>
      <c r="C743" s="83">
        <v>446.61607230357521</v>
      </c>
      <c r="D743" s="83">
        <v>462.45608761089466</v>
      </c>
      <c r="E743" s="83">
        <v>439.40871259964234</v>
      </c>
      <c r="F743" s="83">
        <v>357.78513567889962</v>
      </c>
      <c r="G743" s="83">
        <v>306.34008888888889</v>
      </c>
      <c r="H743" s="84">
        <v>342.08912120818428</v>
      </c>
      <c r="I743" s="82" t="s">
        <v>388</v>
      </c>
      <c r="J743" s="83">
        <v>454.21156903873037</v>
      </c>
      <c r="K743" s="83">
        <v>465.8022480688839</v>
      </c>
      <c r="L743" s="83">
        <v>440.1596669365461</v>
      </c>
      <c r="M743" s="83">
        <v>359.16502120504339</v>
      </c>
      <c r="N743" s="83"/>
      <c r="O743" s="84">
        <v>402.35147954353164</v>
      </c>
      <c r="P743" s="65" t="s">
        <v>389</v>
      </c>
      <c r="Q743" s="78">
        <v>430.32</v>
      </c>
      <c r="R743" s="78">
        <v>456.57</v>
      </c>
      <c r="S743" s="78">
        <v>420.95</v>
      </c>
      <c r="T743" s="78">
        <v>333</v>
      </c>
      <c r="U743" s="78"/>
      <c r="V743" s="79"/>
      <c r="W743" s="65" t="s">
        <v>390</v>
      </c>
      <c r="X743" s="78">
        <v>439.32</v>
      </c>
      <c r="Y743" s="78">
        <v>463.64</v>
      </c>
      <c r="Z743" s="78">
        <v>426.88</v>
      </c>
      <c r="AA743" s="78">
        <v>310.24</v>
      </c>
      <c r="AB743" s="78"/>
      <c r="AC743" s="79">
        <v>423.14</v>
      </c>
      <c r="AD743" s="65" t="s">
        <v>391</v>
      </c>
      <c r="AE743" s="68">
        <v>0.51129972389814904</v>
      </c>
      <c r="AF743" s="78">
        <v>417.73</v>
      </c>
      <c r="AG743" s="78">
        <v>420.29</v>
      </c>
      <c r="AH743" s="78">
        <v>410.06</v>
      </c>
      <c r="AI743" s="78"/>
      <c r="AJ743" s="78">
        <v>347.68</v>
      </c>
      <c r="AK743" s="79">
        <v>297.08999999999997</v>
      </c>
      <c r="AL743" s="69" t="s">
        <v>392</v>
      </c>
      <c r="AM743" s="70">
        <v>1</v>
      </c>
      <c r="AN743" s="78">
        <v>509.16</v>
      </c>
      <c r="AO743" s="78">
        <v>498.81</v>
      </c>
      <c r="AP743" s="78">
        <v>467.57</v>
      </c>
      <c r="AQ743" s="78">
        <v>466.48</v>
      </c>
      <c r="AR743" s="78"/>
      <c r="AS743" s="79"/>
      <c r="AT743" s="65" t="s">
        <v>393</v>
      </c>
      <c r="AU743" s="68">
        <v>3.88590969145877E-2</v>
      </c>
      <c r="AV743" s="78">
        <v>469.56</v>
      </c>
      <c r="AW743" s="78">
        <v>494.93</v>
      </c>
      <c r="AX743" s="78">
        <v>407.61</v>
      </c>
      <c r="AY743" s="78">
        <v>297.23</v>
      </c>
      <c r="AZ743" s="78"/>
      <c r="BA743" s="79">
        <v>332.61</v>
      </c>
      <c r="BB743" s="65" t="s">
        <v>394</v>
      </c>
      <c r="BC743" s="78">
        <v>421.13</v>
      </c>
      <c r="BD743" s="78">
        <v>435.48</v>
      </c>
      <c r="BE743" s="78">
        <v>424.48</v>
      </c>
      <c r="BF743" s="78">
        <v>330.2</v>
      </c>
      <c r="BG743" s="78"/>
      <c r="BH743" s="79">
        <v>397.58</v>
      </c>
      <c r="BI743" s="65" t="s">
        <v>395</v>
      </c>
      <c r="BJ743" s="68">
        <v>0.13437970328961499</v>
      </c>
      <c r="BK743" s="78">
        <v>488.74</v>
      </c>
      <c r="BL743" s="78">
        <v>478.12</v>
      </c>
      <c r="BM743" s="78">
        <v>483.44</v>
      </c>
      <c r="BN743" s="78">
        <v>333.53</v>
      </c>
      <c r="BO743" s="78"/>
      <c r="BP743" s="79"/>
      <c r="BQ743" s="65" t="s">
        <v>396</v>
      </c>
      <c r="BR743" s="68">
        <v>6.3911648537062396E-2</v>
      </c>
      <c r="BS743" s="78">
        <v>455.07</v>
      </c>
      <c r="BT743" s="78">
        <v>468.34</v>
      </c>
      <c r="BU743" s="78">
        <v>449.02</v>
      </c>
      <c r="BV743" s="78"/>
      <c r="BW743" s="78"/>
      <c r="BX743" s="79">
        <v>404.09</v>
      </c>
      <c r="BY743" s="65" t="s">
        <v>397</v>
      </c>
      <c r="BZ743" s="78">
        <v>477.73</v>
      </c>
      <c r="CA743" s="78">
        <v>485.13</v>
      </c>
      <c r="CB743" s="78">
        <v>427.62</v>
      </c>
      <c r="CC743" s="78">
        <v>365.87</v>
      </c>
      <c r="CD743" s="78"/>
      <c r="CE743" s="79">
        <v>419.65</v>
      </c>
      <c r="CF743" s="65" t="s">
        <v>398</v>
      </c>
      <c r="CG743" s="78">
        <v>468.88</v>
      </c>
      <c r="CH743" s="78">
        <v>511.19</v>
      </c>
      <c r="CI743" s="78">
        <v>444.67</v>
      </c>
      <c r="CJ743" s="78"/>
      <c r="CK743" s="78"/>
      <c r="CL743" s="79"/>
      <c r="CM743" s="65" t="s">
        <v>399</v>
      </c>
      <c r="CN743" s="78">
        <v>444.97</v>
      </c>
      <c r="CO743" s="78">
        <v>442.75</v>
      </c>
      <c r="CP743" s="78">
        <v>453.68</v>
      </c>
      <c r="CQ743" s="78">
        <v>340.36</v>
      </c>
      <c r="CR743" s="78">
        <v>332.03</v>
      </c>
      <c r="CS743" s="79">
        <v>514.35</v>
      </c>
      <c r="CT743" s="65" t="s">
        <v>400</v>
      </c>
      <c r="CU743" s="78">
        <v>484.12</v>
      </c>
      <c r="CV743" s="78">
        <v>506.79</v>
      </c>
      <c r="CW743" s="78">
        <v>453.22</v>
      </c>
      <c r="CX743" s="78">
        <v>376.55</v>
      </c>
      <c r="CY743" s="78"/>
      <c r="CZ743" s="79"/>
      <c r="DA743" s="82"/>
      <c r="DB743" s="68"/>
      <c r="DC743" s="78"/>
      <c r="DD743" s="78"/>
      <c r="DE743" s="78"/>
      <c r="DF743" s="78"/>
      <c r="DG743" s="78"/>
      <c r="DH743" s="79"/>
      <c r="DI743" s="65" t="s">
        <v>402</v>
      </c>
      <c r="DJ743" s="68">
        <v>3.6605900871220401E-3</v>
      </c>
      <c r="DK743" s="78">
        <v>465.45</v>
      </c>
      <c r="DL743" s="78">
        <v>483.71</v>
      </c>
      <c r="DM743" s="78">
        <v>483.71</v>
      </c>
      <c r="DN743" s="78">
        <v>343.07</v>
      </c>
      <c r="DO743" s="78"/>
      <c r="DP743" s="79">
        <v>394.58</v>
      </c>
      <c r="DQ743" s="65" t="s">
        <v>403</v>
      </c>
      <c r="DR743" s="78">
        <v>412.83</v>
      </c>
      <c r="DS743" s="78">
        <v>424.19</v>
      </c>
      <c r="DT743" s="78">
        <v>551.69000000000005</v>
      </c>
      <c r="DU743" s="78">
        <v>261.88</v>
      </c>
      <c r="DV743" s="78"/>
      <c r="DW743" s="79"/>
      <c r="DX743" s="65" t="s">
        <v>404</v>
      </c>
      <c r="DY743" s="78">
        <v>494.59</v>
      </c>
      <c r="DZ743" s="78">
        <v>501.07</v>
      </c>
      <c r="EA743" s="78">
        <v>491.02</v>
      </c>
      <c r="EB743" s="78">
        <v>355.58</v>
      </c>
      <c r="EC743" s="78"/>
      <c r="ED743" s="79">
        <v>371.46</v>
      </c>
      <c r="EE743" s="65" t="s">
        <v>405</v>
      </c>
      <c r="EF743" s="68">
        <v>0.28962001853568098</v>
      </c>
      <c r="EG743" s="78">
        <v>450.2</v>
      </c>
      <c r="EH743" s="78">
        <v>460.04</v>
      </c>
      <c r="EI743" s="78">
        <v>398.69</v>
      </c>
      <c r="EJ743" s="78"/>
      <c r="EK743" s="78">
        <v>293.64999999999998</v>
      </c>
      <c r="EL743" s="79">
        <v>274.64</v>
      </c>
      <c r="EM743" s="65" t="s">
        <v>406</v>
      </c>
      <c r="EN743" s="78">
        <v>452.78</v>
      </c>
      <c r="EO743" s="78">
        <v>469.44</v>
      </c>
      <c r="EP743" s="78">
        <v>430.17</v>
      </c>
      <c r="EQ743" s="78"/>
      <c r="ER743" s="78"/>
      <c r="ES743" s="79">
        <v>414.68</v>
      </c>
      <c r="ET743" s="65" t="s">
        <v>407</v>
      </c>
      <c r="EU743" s="68">
        <v>1.4152278516841199</v>
      </c>
      <c r="EV743" s="78">
        <v>443.87</v>
      </c>
      <c r="EW743" s="78">
        <v>446.63</v>
      </c>
      <c r="EX743" s="78">
        <v>446.63</v>
      </c>
      <c r="EY743" s="78"/>
      <c r="EZ743" s="78"/>
      <c r="FA743" s="79">
        <v>315.91000000000003</v>
      </c>
      <c r="FB743" s="65" t="s">
        <v>408</v>
      </c>
      <c r="FC743" s="78">
        <v>570.09</v>
      </c>
      <c r="FD743" s="78">
        <v>469.63</v>
      </c>
      <c r="FE743" s="78">
        <v>436.9</v>
      </c>
      <c r="FF743" s="78">
        <v>435.98</v>
      </c>
      <c r="FG743" s="78"/>
      <c r="FH743" s="79"/>
      <c r="FI743" s="65" t="s">
        <v>409</v>
      </c>
      <c r="FJ743" s="78">
        <v>460.66</v>
      </c>
      <c r="FK743" s="78">
        <v>454.85</v>
      </c>
      <c r="FL743" s="78">
        <v>342.2</v>
      </c>
      <c r="FM743" s="78">
        <v>294.49</v>
      </c>
      <c r="FN743" s="78"/>
      <c r="FO743" s="79">
        <v>468.52</v>
      </c>
      <c r="FP743" s="65" t="s">
        <v>410</v>
      </c>
      <c r="FQ743" s="68">
        <v>0.241062603958248</v>
      </c>
      <c r="FR743" s="78">
        <v>440.74</v>
      </c>
      <c r="FS743" s="78">
        <v>463.02</v>
      </c>
      <c r="FT743" s="78">
        <v>409.16</v>
      </c>
      <c r="FU743" s="78">
        <v>381.12</v>
      </c>
      <c r="FV743" s="78">
        <v>308.08</v>
      </c>
      <c r="FW743" s="79">
        <v>297.95</v>
      </c>
      <c r="FX743" s="65" t="s">
        <v>411</v>
      </c>
      <c r="FY743" s="78">
        <v>490.38</v>
      </c>
      <c r="FZ743" s="78">
        <v>510.59</v>
      </c>
      <c r="GA743" s="78">
        <v>467.57</v>
      </c>
      <c r="GB743" s="78">
        <v>458.36</v>
      </c>
      <c r="GC743" s="78"/>
      <c r="GD743" s="79">
        <v>446.19</v>
      </c>
      <c r="GE743" s="65" t="s">
        <v>412</v>
      </c>
      <c r="GF743" s="68">
        <v>0.235316265060241</v>
      </c>
      <c r="GG743" s="78">
        <v>470.1</v>
      </c>
      <c r="GH743" s="78">
        <v>482.02</v>
      </c>
      <c r="GI743" s="78">
        <v>376.96</v>
      </c>
      <c r="GJ743" s="78">
        <v>363.56</v>
      </c>
      <c r="GK743" s="78"/>
      <c r="GL743" s="79">
        <v>298.06</v>
      </c>
      <c r="GM743" s="65" t="s">
        <v>413</v>
      </c>
      <c r="GN743" s="68">
        <v>9.5946270088750299E-2</v>
      </c>
      <c r="GO743" s="78">
        <v>389.16</v>
      </c>
      <c r="GP743" s="78">
        <v>435.69</v>
      </c>
      <c r="GQ743" s="78">
        <v>399.67</v>
      </c>
      <c r="GR743" s="78">
        <v>352.6</v>
      </c>
      <c r="GS743" s="78"/>
      <c r="GT743" s="79"/>
      <c r="GU743" s="65" t="s">
        <v>414</v>
      </c>
      <c r="GV743" s="68">
        <v>1</v>
      </c>
      <c r="GW743" s="78">
        <v>447.99</v>
      </c>
      <c r="GX743" s="78">
        <v>448</v>
      </c>
      <c r="GY743" s="78">
        <v>413.83</v>
      </c>
      <c r="GZ743" s="78">
        <v>373</v>
      </c>
      <c r="HA743" s="78"/>
      <c r="HB743" s="79">
        <v>431.81</v>
      </c>
      <c r="HC743" s="65" t="s">
        <v>415</v>
      </c>
      <c r="HD743" s="68">
        <v>1</v>
      </c>
      <c r="HE743" s="78">
        <v>477.94</v>
      </c>
      <c r="HF743" s="78">
        <v>474.99</v>
      </c>
      <c r="HG743" s="78">
        <v>485</v>
      </c>
      <c r="HH743" s="78">
        <v>273</v>
      </c>
      <c r="HI743" s="78">
        <v>266.36</v>
      </c>
      <c r="HJ743" s="79">
        <v>386.55</v>
      </c>
      <c r="HK743" s="85" t="s">
        <v>416</v>
      </c>
      <c r="HL743" s="68">
        <v>1.1103708638685299</v>
      </c>
      <c r="HM743" s="78">
        <v>423.66</v>
      </c>
      <c r="HN743" s="78">
        <v>434.01</v>
      </c>
      <c r="HO743" s="78">
        <v>387.51</v>
      </c>
      <c r="HP743" s="78"/>
      <c r="HQ743" s="78"/>
      <c r="HR743" s="79"/>
    </row>
    <row r="744" spans="1:226" x14ac:dyDescent="0.25">
      <c r="A744" s="81">
        <v>40154</v>
      </c>
      <c r="B744" s="82" t="s">
        <v>387</v>
      </c>
      <c r="C744" s="83">
        <v>458.33703588508564</v>
      </c>
      <c r="D744" s="83">
        <v>469.56788528788604</v>
      </c>
      <c r="E744" s="83">
        <v>444.08789910693719</v>
      </c>
      <c r="F744" s="83">
        <v>364.39605556938875</v>
      </c>
      <c r="G744" s="83">
        <v>307.55142222222224</v>
      </c>
      <c r="H744" s="84">
        <v>343.90362482668036</v>
      </c>
      <c r="I744" s="82" t="s">
        <v>388</v>
      </c>
      <c r="J744" s="83">
        <v>469.71933191812553</v>
      </c>
      <c r="K744" s="83">
        <v>473.78776939895266</v>
      </c>
      <c r="L744" s="83">
        <v>444.46893117714762</v>
      </c>
      <c r="M744" s="83">
        <v>365.0293540932085</v>
      </c>
      <c r="N744" s="83"/>
      <c r="O744" s="84">
        <v>400.35815285939151</v>
      </c>
      <c r="P744" s="65" t="s">
        <v>389</v>
      </c>
      <c r="Q744" s="78">
        <v>448.65</v>
      </c>
      <c r="R744" s="78">
        <v>470.74</v>
      </c>
      <c r="S744" s="78">
        <v>433.06</v>
      </c>
      <c r="T744" s="78">
        <v>356</v>
      </c>
      <c r="U744" s="78"/>
      <c r="V744" s="79"/>
      <c r="W744" s="65" t="s">
        <v>390</v>
      </c>
      <c r="X744" s="78">
        <v>449.24</v>
      </c>
      <c r="Y744" s="78">
        <v>451.24</v>
      </c>
      <c r="Z744" s="78">
        <v>418.62</v>
      </c>
      <c r="AA744" s="78">
        <v>324.98</v>
      </c>
      <c r="AB744" s="78"/>
      <c r="AC744" s="79">
        <v>423.14</v>
      </c>
      <c r="AD744" s="65" t="s">
        <v>391</v>
      </c>
      <c r="AE744" s="68">
        <v>0.51129972389814904</v>
      </c>
      <c r="AF744" s="78">
        <v>403.93</v>
      </c>
      <c r="AG744" s="78">
        <v>400.86</v>
      </c>
      <c r="AH744" s="78">
        <v>390.63</v>
      </c>
      <c r="AI744" s="78"/>
      <c r="AJ744" s="78">
        <v>347.68</v>
      </c>
      <c r="AK744" s="79">
        <v>297.08999999999997</v>
      </c>
      <c r="AL744" s="69" t="s">
        <v>392</v>
      </c>
      <c r="AM744" s="70">
        <v>1</v>
      </c>
      <c r="AN744" s="78">
        <v>509.16</v>
      </c>
      <c r="AO744" s="78">
        <v>498.81</v>
      </c>
      <c r="AP744" s="78">
        <v>466.67</v>
      </c>
      <c r="AQ744" s="78">
        <v>466.48</v>
      </c>
      <c r="AR744" s="78"/>
      <c r="AS744" s="79"/>
      <c r="AT744" s="65" t="s">
        <v>393</v>
      </c>
      <c r="AU744" s="68">
        <v>3.8883272416206503E-2</v>
      </c>
      <c r="AV744" s="78">
        <v>473.05</v>
      </c>
      <c r="AW744" s="78">
        <v>496.97</v>
      </c>
      <c r="AX744" s="78">
        <v>411.95</v>
      </c>
      <c r="AY744" s="78">
        <v>299.70999999999998</v>
      </c>
      <c r="AZ744" s="78"/>
      <c r="BA744" s="79">
        <v>332.03</v>
      </c>
      <c r="BB744" s="65" t="s">
        <v>394</v>
      </c>
      <c r="BC744" s="78">
        <v>449.7</v>
      </c>
      <c r="BD744" s="78">
        <v>457.33</v>
      </c>
      <c r="BE744" s="78">
        <v>434.03</v>
      </c>
      <c r="BF744" s="78">
        <v>328.2</v>
      </c>
      <c r="BG744" s="78"/>
      <c r="BH744" s="79">
        <v>396.57</v>
      </c>
      <c r="BI744" s="65" t="s">
        <v>395</v>
      </c>
      <c r="BJ744" s="68">
        <v>0.13437970328961499</v>
      </c>
      <c r="BK744" s="78">
        <v>511.31</v>
      </c>
      <c r="BL744" s="78">
        <v>494.25</v>
      </c>
      <c r="BM744" s="78">
        <v>499.57</v>
      </c>
      <c r="BN744" s="78">
        <v>340.25</v>
      </c>
      <c r="BO744" s="78"/>
      <c r="BP744" s="79"/>
      <c r="BQ744" s="65" t="s">
        <v>396</v>
      </c>
      <c r="BR744" s="68">
        <v>6.3911648537062396E-2</v>
      </c>
      <c r="BS744" s="78">
        <v>456.03</v>
      </c>
      <c r="BT744" s="78">
        <v>469.41</v>
      </c>
      <c r="BU744" s="78">
        <v>447.26</v>
      </c>
      <c r="BV744" s="78"/>
      <c r="BW744" s="78"/>
      <c r="BX744" s="79">
        <v>404.09</v>
      </c>
      <c r="BY744" s="65" t="s">
        <v>397</v>
      </c>
      <c r="BZ744" s="78">
        <v>485.53</v>
      </c>
      <c r="CA744" s="78">
        <v>491.67</v>
      </c>
      <c r="CB744" s="78">
        <v>426.15</v>
      </c>
      <c r="CC744" s="78">
        <v>364.11</v>
      </c>
      <c r="CD744" s="78"/>
      <c r="CE744" s="79">
        <v>419.64</v>
      </c>
      <c r="CF744" s="65" t="s">
        <v>398</v>
      </c>
      <c r="CG744" s="78">
        <v>484.59</v>
      </c>
      <c r="CH744" s="78">
        <v>519.88</v>
      </c>
      <c r="CI744" s="78">
        <v>453.77</v>
      </c>
      <c r="CJ744" s="78"/>
      <c r="CK744" s="78"/>
      <c r="CL744" s="79"/>
      <c r="CM744" s="65" t="s">
        <v>399</v>
      </c>
      <c r="CN744" s="78">
        <v>448.65</v>
      </c>
      <c r="CO744" s="78">
        <v>443.59</v>
      </c>
      <c r="CP744" s="78">
        <v>454.6</v>
      </c>
      <c r="CQ744" s="78">
        <v>353.65</v>
      </c>
      <c r="CR744" s="78">
        <v>346.09</v>
      </c>
      <c r="CS744" s="79">
        <v>508.24</v>
      </c>
      <c r="CT744" s="65" t="s">
        <v>400</v>
      </c>
      <c r="CU744" s="78">
        <v>483.94</v>
      </c>
      <c r="CV744" s="78">
        <v>507.55</v>
      </c>
      <c r="CW744" s="78">
        <v>453.95</v>
      </c>
      <c r="CX744" s="78">
        <v>381.68</v>
      </c>
      <c r="CY744" s="78"/>
      <c r="CZ744" s="79"/>
      <c r="DA744" s="82"/>
      <c r="DB744" s="68"/>
      <c r="DC744" s="78"/>
      <c r="DD744" s="78"/>
      <c r="DE744" s="78"/>
      <c r="DF744" s="78"/>
      <c r="DG744" s="78"/>
      <c r="DH744" s="79"/>
      <c r="DI744" s="65" t="s">
        <v>402</v>
      </c>
      <c r="DJ744" s="68">
        <v>3.69877200769345E-3</v>
      </c>
      <c r="DK744" s="78">
        <v>470.21</v>
      </c>
      <c r="DL744" s="78">
        <v>488.55</v>
      </c>
      <c r="DM744" s="78">
        <v>488.55</v>
      </c>
      <c r="DN744" s="78">
        <v>341.66</v>
      </c>
      <c r="DO744" s="78"/>
      <c r="DP744" s="79">
        <v>398.71</v>
      </c>
      <c r="DQ744" s="65" t="s">
        <v>403</v>
      </c>
      <c r="DR744" s="78">
        <v>457.23</v>
      </c>
      <c r="DS744" s="78">
        <v>474.19</v>
      </c>
      <c r="DT744" s="78">
        <v>555.25</v>
      </c>
      <c r="DU744" s="78">
        <v>263.74</v>
      </c>
      <c r="DV744" s="78"/>
      <c r="DW744" s="79"/>
      <c r="DX744" s="65" t="s">
        <v>404</v>
      </c>
      <c r="DY744" s="78">
        <v>503.56</v>
      </c>
      <c r="DZ744" s="78">
        <v>508.72</v>
      </c>
      <c r="EA744" s="78">
        <v>496.18</v>
      </c>
      <c r="EB744" s="78">
        <v>363.8</v>
      </c>
      <c r="EC744" s="78"/>
      <c r="ED744" s="79">
        <v>369.41</v>
      </c>
      <c r="EE744" s="65" t="s">
        <v>405</v>
      </c>
      <c r="EF744" s="68">
        <v>0.28962001853568098</v>
      </c>
      <c r="EG744" s="78">
        <v>468.27</v>
      </c>
      <c r="EH744" s="78">
        <v>471.49</v>
      </c>
      <c r="EI744" s="78">
        <v>412.33</v>
      </c>
      <c r="EJ744" s="78"/>
      <c r="EK744" s="78">
        <v>309.07</v>
      </c>
      <c r="EL744" s="79">
        <v>270.31</v>
      </c>
      <c r="EM744" s="65" t="s">
        <v>406</v>
      </c>
      <c r="EN744" s="78">
        <v>482.13</v>
      </c>
      <c r="EO744" s="78">
        <v>469.44</v>
      </c>
      <c r="EP744" s="78">
        <v>430.17</v>
      </c>
      <c r="EQ744" s="78"/>
      <c r="ER744" s="78"/>
      <c r="ES744" s="79">
        <v>414.68</v>
      </c>
      <c r="ET744" s="65" t="s">
        <v>407</v>
      </c>
      <c r="EU744" s="68">
        <v>1.4134275618374601</v>
      </c>
      <c r="EV744" s="78">
        <v>455</v>
      </c>
      <c r="EW744" s="78">
        <v>469.43</v>
      </c>
      <c r="EX744" s="78">
        <v>469.43</v>
      </c>
      <c r="EY744" s="78"/>
      <c r="EZ744" s="78"/>
      <c r="FA744" s="79">
        <v>315.51</v>
      </c>
      <c r="FB744" s="65" t="s">
        <v>408</v>
      </c>
      <c r="FC744" s="78">
        <v>570.09</v>
      </c>
      <c r="FD744" s="78">
        <v>469.63</v>
      </c>
      <c r="FE744" s="78">
        <v>436.9</v>
      </c>
      <c r="FF744" s="78">
        <v>435.98</v>
      </c>
      <c r="FG744" s="78"/>
      <c r="FH744" s="79"/>
      <c r="FI744" s="65" t="s">
        <v>409</v>
      </c>
      <c r="FJ744" s="78">
        <v>473.27</v>
      </c>
      <c r="FK744" s="78">
        <v>459.89</v>
      </c>
      <c r="FL744" s="78">
        <v>351.44</v>
      </c>
      <c r="FM744" s="78">
        <v>309.49</v>
      </c>
      <c r="FN744" s="78"/>
      <c r="FO744" s="79">
        <v>465.99</v>
      </c>
      <c r="FP744" s="65" t="s">
        <v>410</v>
      </c>
      <c r="FQ744" s="68">
        <v>0.24509803921568599</v>
      </c>
      <c r="FR744" s="78">
        <v>445.51</v>
      </c>
      <c r="FS744" s="78">
        <v>471.58</v>
      </c>
      <c r="FT744" s="78">
        <v>420.63</v>
      </c>
      <c r="FU744" s="78">
        <v>387.5</v>
      </c>
      <c r="FV744" s="78">
        <v>309.07</v>
      </c>
      <c r="FW744" s="79">
        <v>305.35000000000002</v>
      </c>
      <c r="FX744" s="65" t="s">
        <v>411</v>
      </c>
      <c r="FY744" s="78">
        <v>491.22</v>
      </c>
      <c r="FZ744" s="78">
        <v>508.09</v>
      </c>
      <c r="GA744" s="78">
        <v>466.68</v>
      </c>
      <c r="GB744" s="78">
        <v>459.25</v>
      </c>
      <c r="GC744" s="78"/>
      <c r="GD744" s="79">
        <v>444.52</v>
      </c>
      <c r="GE744" s="65" t="s">
        <v>412</v>
      </c>
      <c r="GF744" s="68">
        <v>0.236641582658905</v>
      </c>
      <c r="GG744" s="78">
        <v>472.74</v>
      </c>
      <c r="GH744" s="78">
        <v>484.74</v>
      </c>
      <c r="GI744" s="78">
        <v>379.08</v>
      </c>
      <c r="GJ744" s="78">
        <v>365.61</v>
      </c>
      <c r="GK744" s="78"/>
      <c r="GL744" s="79">
        <v>299.73</v>
      </c>
      <c r="GM744" s="65" t="s">
        <v>413</v>
      </c>
      <c r="GN744" s="68">
        <v>9.5871761931240806E-2</v>
      </c>
      <c r="GO744" s="78">
        <v>409.56</v>
      </c>
      <c r="GP744" s="78">
        <v>447.63</v>
      </c>
      <c r="GQ744" s="78">
        <v>409.18</v>
      </c>
      <c r="GR744" s="78">
        <v>375.15</v>
      </c>
      <c r="GS744" s="78"/>
      <c r="GT744" s="79"/>
      <c r="GU744" s="65" t="s">
        <v>414</v>
      </c>
      <c r="GV744" s="68">
        <v>1</v>
      </c>
      <c r="GW744" s="78">
        <v>447.99</v>
      </c>
      <c r="GX744" s="78">
        <v>448</v>
      </c>
      <c r="GY744" s="78">
        <v>413.83</v>
      </c>
      <c r="GZ744" s="78">
        <v>373</v>
      </c>
      <c r="HA744" s="78"/>
      <c r="HB744" s="79">
        <v>430.45</v>
      </c>
      <c r="HC744" s="65" t="s">
        <v>415</v>
      </c>
      <c r="HD744" s="68">
        <v>1</v>
      </c>
      <c r="HE744" s="78">
        <v>488.02</v>
      </c>
      <c r="HF744" s="78">
        <v>469.95</v>
      </c>
      <c r="HG744" s="78">
        <v>485</v>
      </c>
      <c r="HH744" s="78">
        <v>273</v>
      </c>
      <c r="HI744" s="78">
        <v>266.36</v>
      </c>
      <c r="HJ744" s="79">
        <v>392.44</v>
      </c>
      <c r="HK744" s="85" t="s">
        <v>416</v>
      </c>
      <c r="HL744" s="68">
        <v>1.1049113308656999</v>
      </c>
      <c r="HM744" s="78">
        <v>422.93</v>
      </c>
      <c r="HN744" s="78">
        <v>434.79</v>
      </c>
      <c r="HO744" s="78">
        <v>392.24</v>
      </c>
      <c r="HP744" s="78"/>
      <c r="HQ744" s="78"/>
      <c r="HR744" s="79"/>
    </row>
    <row r="745" spans="1:226" x14ac:dyDescent="0.25">
      <c r="A745" s="81">
        <v>40147</v>
      </c>
      <c r="B745" s="82" t="s">
        <v>387</v>
      </c>
      <c r="C745" s="83">
        <v>454.43641917400021</v>
      </c>
      <c r="D745" s="83">
        <v>465.19144685726809</v>
      </c>
      <c r="E745" s="83">
        <v>443.35349170028678</v>
      </c>
      <c r="F745" s="83">
        <v>365.03217257056423</v>
      </c>
      <c r="G745" s="83">
        <v>313.60742222222228</v>
      </c>
      <c r="H745" s="84">
        <v>340.5845466751349</v>
      </c>
      <c r="I745" s="82" t="s">
        <v>388</v>
      </c>
      <c r="J745" s="83">
        <v>464.43100515093693</v>
      </c>
      <c r="K745" s="83">
        <v>468.82446317443731</v>
      </c>
      <c r="L745" s="83">
        <v>443.9139730164693</v>
      </c>
      <c r="M745" s="83">
        <v>366.5641606591098</v>
      </c>
      <c r="N745" s="83"/>
      <c r="O745" s="84">
        <v>398.36847572938478</v>
      </c>
      <c r="P745" s="65" t="s">
        <v>389</v>
      </c>
      <c r="Q745" s="78">
        <v>440.32</v>
      </c>
      <c r="R745" s="78">
        <v>459.07</v>
      </c>
      <c r="S745" s="78">
        <v>427.01</v>
      </c>
      <c r="T745" s="78">
        <v>356</v>
      </c>
      <c r="U745" s="78"/>
      <c r="V745" s="79"/>
      <c r="W745" s="65" t="s">
        <v>390</v>
      </c>
      <c r="X745" s="78">
        <v>452.55</v>
      </c>
      <c r="Y745" s="78">
        <v>449.59</v>
      </c>
      <c r="Z745" s="78">
        <v>418.62</v>
      </c>
      <c r="AA745" s="78">
        <v>331.02</v>
      </c>
      <c r="AB745" s="78"/>
      <c r="AC745" s="79">
        <v>423.14</v>
      </c>
      <c r="AD745" s="65" t="s">
        <v>391</v>
      </c>
      <c r="AE745" s="68">
        <v>0.51129972389814904</v>
      </c>
      <c r="AF745" s="78">
        <v>408.02</v>
      </c>
      <c r="AG745" s="78">
        <v>405.46</v>
      </c>
      <c r="AH745" s="78">
        <v>394.72</v>
      </c>
      <c r="AI745" s="78"/>
      <c r="AJ745" s="78">
        <v>357.91</v>
      </c>
      <c r="AK745" s="79">
        <v>297.08999999999997</v>
      </c>
      <c r="AL745" s="69" t="s">
        <v>392</v>
      </c>
      <c r="AM745" s="70">
        <v>1</v>
      </c>
      <c r="AN745" s="78">
        <v>509.16</v>
      </c>
      <c r="AO745" s="78">
        <v>498.81</v>
      </c>
      <c r="AP745" s="78">
        <v>466.48</v>
      </c>
      <c r="AQ745" s="78">
        <v>463.79</v>
      </c>
      <c r="AR745" s="78"/>
      <c r="AS745" s="79"/>
      <c r="AT745" s="65" t="s">
        <v>393</v>
      </c>
      <c r="AU745" s="68">
        <v>3.8262865888655101E-2</v>
      </c>
      <c r="AV745" s="78">
        <v>470.36</v>
      </c>
      <c r="AW745" s="78">
        <v>492.87</v>
      </c>
      <c r="AX745" s="78">
        <v>406.34</v>
      </c>
      <c r="AY745" s="78">
        <v>270.70999999999998</v>
      </c>
      <c r="AZ745" s="78"/>
      <c r="BA745" s="79">
        <v>324.10000000000002</v>
      </c>
      <c r="BB745" s="65" t="s">
        <v>394</v>
      </c>
      <c r="BC745" s="78">
        <v>435.42</v>
      </c>
      <c r="BD745" s="78">
        <v>438.84</v>
      </c>
      <c r="BE745" s="78">
        <v>432.94</v>
      </c>
      <c r="BF745" s="78">
        <v>328.3</v>
      </c>
      <c r="BG745" s="78"/>
      <c r="BH745" s="79">
        <v>395.56</v>
      </c>
      <c r="BI745" s="65" t="s">
        <v>395</v>
      </c>
      <c r="BJ745" s="68">
        <v>0.134365258518757</v>
      </c>
      <c r="BK745" s="78">
        <v>509.11</v>
      </c>
      <c r="BL745" s="78">
        <v>488.82</v>
      </c>
      <c r="BM745" s="78">
        <v>494.14</v>
      </c>
      <c r="BN745" s="78">
        <v>340.21</v>
      </c>
      <c r="BO745" s="78"/>
      <c r="BP745" s="79"/>
      <c r="BQ745" s="65" t="s">
        <v>396</v>
      </c>
      <c r="BR745" s="68">
        <v>6.3911648537062396E-2</v>
      </c>
      <c r="BS745" s="78">
        <v>456.56</v>
      </c>
      <c r="BT745" s="78">
        <v>470.05</v>
      </c>
      <c r="BU745" s="78">
        <v>447.53</v>
      </c>
      <c r="BV745" s="78"/>
      <c r="BW745" s="78"/>
      <c r="BX745" s="79">
        <v>404.09</v>
      </c>
      <c r="BY745" s="65" t="s">
        <v>397</v>
      </c>
      <c r="BZ745" s="78">
        <v>482.42</v>
      </c>
      <c r="CA745" s="78">
        <v>488.59</v>
      </c>
      <c r="CB745" s="78">
        <v>426.85</v>
      </c>
      <c r="CC745" s="78">
        <v>367.28</v>
      </c>
      <c r="CD745" s="78"/>
      <c r="CE745" s="79">
        <v>410.83</v>
      </c>
      <c r="CF745" s="65" t="s">
        <v>398</v>
      </c>
      <c r="CG745" s="78">
        <v>484.59</v>
      </c>
      <c r="CH745" s="78">
        <v>519.88</v>
      </c>
      <c r="CI745" s="78">
        <v>453.77</v>
      </c>
      <c r="CJ745" s="78"/>
      <c r="CK745" s="78"/>
      <c r="CL745" s="79"/>
      <c r="CM745" s="65" t="s">
        <v>399</v>
      </c>
      <c r="CN745" s="78">
        <v>444.97</v>
      </c>
      <c r="CO745" s="78">
        <v>442.25</v>
      </c>
      <c r="CP745" s="78">
        <v>454.52</v>
      </c>
      <c r="CQ745" s="78">
        <v>354.5</v>
      </c>
      <c r="CR745" s="78">
        <v>346.89</v>
      </c>
      <c r="CS745" s="79">
        <v>504.56</v>
      </c>
      <c r="CT745" s="65" t="s">
        <v>400</v>
      </c>
      <c r="CU745" s="78">
        <v>488.2</v>
      </c>
      <c r="CV745" s="78">
        <v>511.02</v>
      </c>
      <c r="CW745" s="78">
        <v>456.56</v>
      </c>
      <c r="CX745" s="78">
        <v>382.37</v>
      </c>
      <c r="CY745" s="78"/>
      <c r="CZ745" s="79"/>
      <c r="DA745" s="82"/>
      <c r="DB745" s="68"/>
      <c r="DC745" s="78"/>
      <c r="DD745" s="78"/>
      <c r="DE745" s="78"/>
      <c r="DF745" s="78"/>
      <c r="DG745" s="78"/>
      <c r="DH745" s="79"/>
      <c r="DI745" s="65" t="s">
        <v>402</v>
      </c>
      <c r="DJ745" s="68">
        <v>3.6512341171315902E-3</v>
      </c>
      <c r="DK745" s="78">
        <v>464</v>
      </c>
      <c r="DL745" s="78">
        <v>480.87</v>
      </c>
      <c r="DM745" s="78">
        <v>480.87</v>
      </c>
      <c r="DN745" s="78">
        <v>321.02999999999997</v>
      </c>
      <c r="DO745" s="78"/>
      <c r="DP745" s="79">
        <v>392.24</v>
      </c>
      <c r="DQ745" s="65" t="s">
        <v>403</v>
      </c>
      <c r="DR745" s="78">
        <v>457.23</v>
      </c>
      <c r="DS745" s="78">
        <v>474.19</v>
      </c>
      <c r="DT745" s="78">
        <v>548.94000000000005</v>
      </c>
      <c r="DU745" s="78">
        <v>264.06</v>
      </c>
      <c r="DV745" s="78"/>
      <c r="DW745" s="79"/>
      <c r="DX745" s="65" t="s">
        <v>404</v>
      </c>
      <c r="DY745" s="78">
        <v>503.74</v>
      </c>
      <c r="DZ745" s="78">
        <v>508.25</v>
      </c>
      <c r="EA745" s="78">
        <v>495.21</v>
      </c>
      <c r="EB745" s="78">
        <v>364.26</v>
      </c>
      <c r="EC745" s="78"/>
      <c r="ED745" s="79">
        <v>368.88</v>
      </c>
      <c r="EE745" s="65" t="s">
        <v>405</v>
      </c>
      <c r="EF745" s="68">
        <v>0.28962001853568098</v>
      </c>
      <c r="EG745" s="78">
        <v>476.19</v>
      </c>
      <c r="EH745" s="78">
        <v>480.13</v>
      </c>
      <c r="EI745" s="78">
        <v>403.95</v>
      </c>
      <c r="EJ745" s="78"/>
      <c r="EK745" s="78">
        <v>310.39999999999998</v>
      </c>
      <c r="EL745" s="79">
        <v>264.64999999999998</v>
      </c>
      <c r="EM745" s="65" t="s">
        <v>406</v>
      </c>
      <c r="EN745" s="78">
        <v>482.13</v>
      </c>
      <c r="EO745" s="78">
        <v>469.44</v>
      </c>
      <c r="EP745" s="78">
        <v>430.17</v>
      </c>
      <c r="EQ745" s="78"/>
      <c r="ER745" s="78"/>
      <c r="ES745" s="79">
        <v>414.68</v>
      </c>
      <c r="ET745" s="65" t="s">
        <v>407</v>
      </c>
      <c r="EU745" s="68">
        <v>1.41083521444695</v>
      </c>
      <c r="EV745" s="78">
        <v>465.82</v>
      </c>
      <c r="EW745" s="78">
        <v>480.22</v>
      </c>
      <c r="EX745" s="78">
        <v>480.22</v>
      </c>
      <c r="EY745" s="78"/>
      <c r="EZ745" s="78"/>
      <c r="FA745" s="79">
        <v>314.93</v>
      </c>
      <c r="FB745" s="65" t="s">
        <v>408</v>
      </c>
      <c r="FC745" s="78">
        <v>570.09</v>
      </c>
      <c r="FD745" s="78">
        <v>469.63</v>
      </c>
      <c r="FE745" s="78">
        <v>436.9</v>
      </c>
      <c r="FF745" s="78">
        <v>435.98</v>
      </c>
      <c r="FG745" s="78"/>
      <c r="FH745" s="79"/>
      <c r="FI745" s="65" t="s">
        <v>409</v>
      </c>
      <c r="FJ745" s="78">
        <v>471.59</v>
      </c>
      <c r="FK745" s="78">
        <v>458.21</v>
      </c>
      <c r="FL745" s="78">
        <v>319.51</v>
      </c>
      <c r="FM745" s="78">
        <v>278.49</v>
      </c>
      <c r="FN745" s="78"/>
      <c r="FO745" s="79">
        <v>461.79</v>
      </c>
      <c r="FP745" s="65" t="s">
        <v>410</v>
      </c>
      <c r="FQ745" s="68">
        <v>0.241306918269347</v>
      </c>
      <c r="FR745" s="78">
        <v>443.56</v>
      </c>
      <c r="FS745" s="78">
        <v>468.83</v>
      </c>
      <c r="FT745" s="78">
        <v>415.51</v>
      </c>
      <c r="FU745" s="78">
        <v>388.5</v>
      </c>
      <c r="FV745" s="78">
        <v>315.63</v>
      </c>
      <c r="FW745" s="79">
        <v>300.02999999999997</v>
      </c>
      <c r="FX745" s="65" t="s">
        <v>411</v>
      </c>
      <c r="FY745" s="78">
        <v>495.38</v>
      </c>
      <c r="FZ745" s="78">
        <v>512.26</v>
      </c>
      <c r="GA745" s="78">
        <v>471.14</v>
      </c>
      <c r="GB745" s="78">
        <v>459.25</v>
      </c>
      <c r="GC745" s="78"/>
      <c r="GD745" s="79">
        <v>444.52</v>
      </c>
      <c r="GE745" s="65" t="s">
        <v>412</v>
      </c>
      <c r="GF745" s="68">
        <v>0.23415913454783899</v>
      </c>
      <c r="GG745" s="78">
        <v>467.78</v>
      </c>
      <c r="GH745" s="78">
        <v>479.65</v>
      </c>
      <c r="GI745" s="78">
        <v>375.11</v>
      </c>
      <c r="GJ745" s="78">
        <v>361.78</v>
      </c>
      <c r="GK745" s="78"/>
      <c r="GL745" s="79">
        <v>296.58999999999997</v>
      </c>
      <c r="GM745" s="65" t="s">
        <v>413</v>
      </c>
      <c r="GN745" s="68">
        <v>9.5663570355772803E-2</v>
      </c>
      <c r="GO745" s="78">
        <v>412.5</v>
      </c>
      <c r="GP745" s="78">
        <v>444.36</v>
      </c>
      <c r="GQ745" s="78">
        <v>406.68</v>
      </c>
      <c r="GR745" s="78">
        <v>376.34</v>
      </c>
      <c r="GS745" s="78"/>
      <c r="GT745" s="79"/>
      <c r="GU745" s="65" t="s">
        <v>414</v>
      </c>
      <c r="GV745" s="68">
        <v>1</v>
      </c>
      <c r="GW745" s="78">
        <v>447.99</v>
      </c>
      <c r="GX745" s="78">
        <v>452.17</v>
      </c>
      <c r="GY745" s="78">
        <v>419.67</v>
      </c>
      <c r="GZ745" s="78">
        <v>360</v>
      </c>
      <c r="HA745" s="78"/>
      <c r="HB745" s="79">
        <v>423.03</v>
      </c>
      <c r="HC745" s="65" t="s">
        <v>415</v>
      </c>
      <c r="HD745" s="68">
        <v>1</v>
      </c>
      <c r="HE745" s="78">
        <v>481.3</v>
      </c>
      <c r="HF745" s="78">
        <v>470.79</v>
      </c>
      <c r="HG745" s="78">
        <v>480</v>
      </c>
      <c r="HH745" s="78">
        <v>268</v>
      </c>
      <c r="HI745" s="78">
        <v>261.36</v>
      </c>
      <c r="HJ745" s="79">
        <v>363.87</v>
      </c>
      <c r="HK745" s="85" t="s">
        <v>416</v>
      </c>
      <c r="HL745" s="68">
        <v>1.0970325270144301</v>
      </c>
      <c r="HM745" s="78">
        <v>421.39</v>
      </c>
      <c r="HN745" s="78">
        <v>432.78</v>
      </c>
      <c r="HO745" s="78">
        <v>383.68</v>
      </c>
      <c r="HP745" s="78"/>
      <c r="HQ745" s="78"/>
      <c r="HR745" s="79"/>
    </row>
    <row r="746" spans="1:226" x14ac:dyDescent="0.25">
      <c r="A746" s="81">
        <v>40140</v>
      </c>
      <c r="B746" s="82" t="s">
        <v>387</v>
      </c>
      <c r="C746" s="83">
        <v>460.99152593199091</v>
      </c>
      <c r="D746" s="83">
        <v>471.60699411696135</v>
      </c>
      <c r="E746" s="83">
        <v>452.24597565129125</v>
      </c>
      <c r="F746" s="83">
        <v>366.67800665313445</v>
      </c>
      <c r="G746" s="83">
        <v>315.37960000000004</v>
      </c>
      <c r="H746" s="84">
        <v>342.52835584434519</v>
      </c>
      <c r="I746" s="82" t="s">
        <v>388</v>
      </c>
      <c r="J746" s="83">
        <v>471.78235938876207</v>
      </c>
      <c r="K746" s="83">
        <v>475.38343888840728</v>
      </c>
      <c r="L746" s="83">
        <v>452.92151063505094</v>
      </c>
      <c r="M746" s="83">
        <v>368.60533797192386</v>
      </c>
      <c r="N746" s="83"/>
      <c r="O746" s="84">
        <v>395.88444719772264</v>
      </c>
      <c r="P746" s="65" t="s">
        <v>389</v>
      </c>
      <c r="Q746" s="78">
        <v>448.65</v>
      </c>
      <c r="R746" s="78">
        <v>470.74</v>
      </c>
      <c r="S746" s="78">
        <v>436.49</v>
      </c>
      <c r="T746" s="78">
        <v>356</v>
      </c>
      <c r="U746" s="78"/>
      <c r="V746" s="79"/>
      <c r="W746" s="65" t="s">
        <v>390</v>
      </c>
      <c r="X746" s="78">
        <v>424.45</v>
      </c>
      <c r="Y746" s="78">
        <v>424.8</v>
      </c>
      <c r="Z746" s="78">
        <v>430.68</v>
      </c>
      <c r="AA746" s="78">
        <v>331.02</v>
      </c>
      <c r="AB746" s="78"/>
      <c r="AC746" s="79">
        <v>423.14</v>
      </c>
      <c r="AD746" s="65" t="s">
        <v>391</v>
      </c>
      <c r="AE746" s="68">
        <v>0.51129972389814904</v>
      </c>
      <c r="AF746" s="78">
        <v>419.78</v>
      </c>
      <c r="AG746" s="78">
        <v>418.24</v>
      </c>
      <c r="AH746" s="78">
        <v>408.02</v>
      </c>
      <c r="AI746" s="78"/>
      <c r="AJ746" s="78">
        <v>357.91</v>
      </c>
      <c r="AK746" s="79">
        <v>313.67</v>
      </c>
      <c r="AL746" s="69" t="s">
        <v>392</v>
      </c>
      <c r="AM746" s="70">
        <v>1</v>
      </c>
      <c r="AN746" s="78">
        <v>507.3</v>
      </c>
      <c r="AO746" s="78">
        <v>498.15</v>
      </c>
      <c r="AP746" s="78">
        <v>466.27</v>
      </c>
      <c r="AQ746" s="78">
        <v>463.79</v>
      </c>
      <c r="AR746" s="78"/>
      <c r="AS746" s="79"/>
      <c r="AT746" s="65" t="s">
        <v>393</v>
      </c>
      <c r="AU746" s="68">
        <v>3.8693700665531697E-2</v>
      </c>
      <c r="AV746" s="78">
        <v>471.1</v>
      </c>
      <c r="AW746" s="78">
        <v>494.84</v>
      </c>
      <c r="AX746" s="78">
        <v>412.48</v>
      </c>
      <c r="AY746" s="78">
        <v>274.83999999999997</v>
      </c>
      <c r="AZ746" s="78"/>
      <c r="BA746" s="79">
        <v>325.5</v>
      </c>
      <c r="BB746" s="65" t="s">
        <v>394</v>
      </c>
      <c r="BC746" s="78">
        <v>452.22</v>
      </c>
      <c r="BD746" s="78">
        <v>458.17</v>
      </c>
      <c r="BE746" s="78">
        <v>445.74</v>
      </c>
      <c r="BF746" s="78">
        <v>328.5</v>
      </c>
      <c r="BG746" s="78"/>
      <c r="BH746" s="79">
        <v>394.65</v>
      </c>
      <c r="BI746" s="65" t="s">
        <v>395</v>
      </c>
      <c r="BJ746" s="68">
        <v>0.13438150910434701</v>
      </c>
      <c r="BK746" s="78">
        <v>516.70000000000005</v>
      </c>
      <c r="BL746" s="78">
        <v>497.48</v>
      </c>
      <c r="BM746" s="78">
        <v>502.8</v>
      </c>
      <c r="BN746" s="78">
        <v>346.97</v>
      </c>
      <c r="BO746" s="78"/>
      <c r="BP746" s="79"/>
      <c r="BQ746" s="65" t="s">
        <v>396</v>
      </c>
      <c r="BR746" s="68">
        <v>6.3911648537062396E-2</v>
      </c>
      <c r="BS746" s="78">
        <v>444.53</v>
      </c>
      <c r="BT746" s="78">
        <v>450.88</v>
      </c>
      <c r="BU746" s="78">
        <v>437.14</v>
      </c>
      <c r="BV746" s="78"/>
      <c r="BW746" s="78"/>
      <c r="BX746" s="79">
        <v>404.09</v>
      </c>
      <c r="BY746" s="65" t="s">
        <v>397</v>
      </c>
      <c r="BZ746" s="78">
        <v>488.24</v>
      </c>
      <c r="CA746" s="78">
        <v>494.69</v>
      </c>
      <c r="CB746" s="78">
        <v>431.77</v>
      </c>
      <c r="CC746" s="78">
        <v>368.74</v>
      </c>
      <c r="CD746" s="78"/>
      <c r="CE746" s="79">
        <v>410.83</v>
      </c>
      <c r="CF746" s="65" t="s">
        <v>398</v>
      </c>
      <c r="CG746" s="78">
        <v>491.07</v>
      </c>
      <c r="CH746" s="78">
        <v>527.46</v>
      </c>
      <c r="CI746" s="78">
        <v>458.59</v>
      </c>
      <c r="CJ746" s="78"/>
      <c r="CK746" s="78"/>
      <c r="CL746" s="79"/>
      <c r="CM746" s="65" t="s">
        <v>399</v>
      </c>
      <c r="CN746" s="78">
        <v>452.66</v>
      </c>
      <c r="CO746" s="78">
        <v>448.77</v>
      </c>
      <c r="CP746" s="78">
        <v>461.04</v>
      </c>
      <c r="CQ746" s="78">
        <v>361.27</v>
      </c>
      <c r="CR746" s="78">
        <v>352.98</v>
      </c>
      <c r="CS746" s="79">
        <v>504.73</v>
      </c>
      <c r="CT746" s="65" t="s">
        <v>400</v>
      </c>
      <c r="CU746" s="78">
        <v>485.53</v>
      </c>
      <c r="CV746" s="78">
        <v>512.51</v>
      </c>
      <c r="CW746" s="78">
        <v>456.36</v>
      </c>
      <c r="CX746" s="78">
        <v>393.41</v>
      </c>
      <c r="CY746" s="78"/>
      <c r="CZ746" s="79"/>
      <c r="DA746" s="82"/>
      <c r="DB746" s="68"/>
      <c r="DC746" s="78"/>
      <c r="DD746" s="78"/>
      <c r="DE746" s="78"/>
      <c r="DF746" s="78"/>
      <c r="DG746" s="78"/>
      <c r="DH746" s="79"/>
      <c r="DI746" s="65" t="s">
        <v>402</v>
      </c>
      <c r="DJ746" s="68">
        <v>3.73761913660998E-3</v>
      </c>
      <c r="DK746" s="78">
        <v>475.76</v>
      </c>
      <c r="DL746" s="78">
        <v>499.58</v>
      </c>
      <c r="DM746" s="78">
        <v>499.58</v>
      </c>
      <c r="DN746" s="78">
        <v>325.18</v>
      </c>
      <c r="DO746" s="78"/>
      <c r="DP746" s="79">
        <v>402.42</v>
      </c>
      <c r="DQ746" s="65" t="s">
        <v>403</v>
      </c>
      <c r="DR746" s="78">
        <v>442.36</v>
      </c>
      <c r="DS746" s="78">
        <v>455.18</v>
      </c>
      <c r="DT746" s="78">
        <v>563.39</v>
      </c>
      <c r="DU746" s="78">
        <v>269.8</v>
      </c>
      <c r="DV746" s="78"/>
      <c r="DW746" s="79"/>
      <c r="DX746" s="65" t="s">
        <v>404</v>
      </c>
      <c r="DY746" s="78">
        <v>509.97</v>
      </c>
      <c r="DZ746" s="78">
        <v>514.19000000000005</v>
      </c>
      <c r="EA746" s="78">
        <v>499.93</v>
      </c>
      <c r="EB746" s="78">
        <v>368.69</v>
      </c>
      <c r="EC746" s="78"/>
      <c r="ED746" s="79">
        <v>364.56</v>
      </c>
      <c r="EE746" s="65" t="s">
        <v>405</v>
      </c>
      <c r="EF746" s="68">
        <v>0.28962001853568098</v>
      </c>
      <c r="EG746" s="78">
        <v>469.34</v>
      </c>
      <c r="EH746" s="78">
        <v>475.64</v>
      </c>
      <c r="EI746" s="78">
        <v>412.81</v>
      </c>
      <c r="EJ746" s="78"/>
      <c r="EK746" s="78">
        <v>315.3</v>
      </c>
      <c r="EL746" s="79">
        <v>262.17</v>
      </c>
      <c r="EM746" s="65" t="s">
        <v>406</v>
      </c>
      <c r="EN746" s="78">
        <v>482.13</v>
      </c>
      <c r="EO746" s="78">
        <v>476.92</v>
      </c>
      <c r="EP746" s="78">
        <v>440.18</v>
      </c>
      <c r="EQ746" s="78"/>
      <c r="ER746" s="78"/>
      <c r="ES746" s="79">
        <v>414.68</v>
      </c>
      <c r="ET746" s="65" t="s">
        <v>407</v>
      </c>
      <c r="EU746" s="68">
        <v>1.4102383302778201</v>
      </c>
      <c r="EV746" s="78">
        <v>465.62</v>
      </c>
      <c r="EW746" s="78">
        <v>480.02</v>
      </c>
      <c r="EX746" s="78">
        <v>480.02</v>
      </c>
      <c r="EY746" s="78"/>
      <c r="EZ746" s="78"/>
      <c r="FA746" s="79">
        <v>314.79000000000002</v>
      </c>
      <c r="FB746" s="65" t="s">
        <v>408</v>
      </c>
      <c r="FC746" s="78">
        <v>561.62</v>
      </c>
      <c r="FD746" s="78">
        <v>461.16</v>
      </c>
      <c r="FE746" s="78">
        <v>419.95</v>
      </c>
      <c r="FF746" s="78">
        <v>400.98</v>
      </c>
      <c r="FG746" s="78"/>
      <c r="FH746" s="79"/>
      <c r="FI746" s="65" t="s">
        <v>409</v>
      </c>
      <c r="FJ746" s="78">
        <v>474.11</v>
      </c>
      <c r="FK746" s="78">
        <v>459.89</v>
      </c>
      <c r="FL746" s="78">
        <v>354.8</v>
      </c>
      <c r="FM746" s="78">
        <v>320.49</v>
      </c>
      <c r="FN746" s="78"/>
      <c r="FO746" s="79">
        <v>462.63</v>
      </c>
      <c r="FP746" s="65" t="s">
        <v>410</v>
      </c>
      <c r="FQ746" s="68">
        <v>0.24266543716178501</v>
      </c>
      <c r="FR746" s="78">
        <v>451.03</v>
      </c>
      <c r="FS746" s="78">
        <v>477.64</v>
      </c>
      <c r="FT746" s="78">
        <v>426.8</v>
      </c>
      <c r="FU746" s="78">
        <v>389.96</v>
      </c>
      <c r="FV746" s="78">
        <v>317.41000000000003</v>
      </c>
      <c r="FW746" s="79">
        <v>304.31</v>
      </c>
      <c r="FX746" s="65" t="s">
        <v>411</v>
      </c>
      <c r="FY746" s="78">
        <v>491.22</v>
      </c>
      <c r="FZ746" s="78">
        <v>508.92</v>
      </c>
      <c r="GA746" s="78">
        <v>472.03</v>
      </c>
      <c r="GB746" s="78">
        <v>430.77</v>
      </c>
      <c r="GC746" s="78"/>
      <c r="GD746" s="79">
        <v>443.69</v>
      </c>
      <c r="GE746" s="65" t="s">
        <v>412</v>
      </c>
      <c r="GF746" s="68">
        <v>0.23351937043177701</v>
      </c>
      <c r="GG746" s="78">
        <v>466.51</v>
      </c>
      <c r="GH746" s="78">
        <v>478.34</v>
      </c>
      <c r="GI746" s="78">
        <v>374.08</v>
      </c>
      <c r="GJ746" s="78">
        <v>360.79</v>
      </c>
      <c r="GK746" s="78"/>
      <c r="GL746" s="79">
        <v>295.77999999999997</v>
      </c>
      <c r="GM746" s="65" t="s">
        <v>413</v>
      </c>
      <c r="GN746" s="68">
        <v>9.7101519638782302E-2</v>
      </c>
      <c r="GO746" s="78">
        <v>418.7</v>
      </c>
      <c r="GP746" s="78">
        <v>453.37</v>
      </c>
      <c r="GQ746" s="78">
        <v>408.53</v>
      </c>
      <c r="GR746" s="78">
        <v>371.71</v>
      </c>
      <c r="GS746" s="78"/>
      <c r="GT746" s="79"/>
      <c r="GU746" s="65" t="s">
        <v>414</v>
      </c>
      <c r="GV746" s="68">
        <v>1</v>
      </c>
      <c r="GW746" s="78">
        <v>447.99</v>
      </c>
      <c r="GX746" s="78">
        <v>452.17</v>
      </c>
      <c r="GY746" s="78">
        <v>419.67</v>
      </c>
      <c r="GZ746" s="78">
        <v>360</v>
      </c>
      <c r="HA746" s="78"/>
      <c r="HB746" s="79">
        <v>423.03</v>
      </c>
      <c r="HC746" s="65" t="s">
        <v>415</v>
      </c>
      <c r="HD746" s="68">
        <v>1</v>
      </c>
      <c r="HE746" s="78">
        <v>481.3</v>
      </c>
      <c r="HF746" s="78">
        <v>470.79</v>
      </c>
      <c r="HG746" s="78">
        <v>480</v>
      </c>
      <c r="HH746" s="78">
        <v>268</v>
      </c>
      <c r="HI746" s="78">
        <v>261.36</v>
      </c>
      <c r="HJ746" s="79">
        <v>363.87</v>
      </c>
      <c r="HK746" s="85" t="s">
        <v>416</v>
      </c>
      <c r="HL746" s="68">
        <v>1.1101859561476499</v>
      </c>
      <c r="HM746" s="78">
        <v>425.87</v>
      </c>
      <c r="HN746" s="78">
        <v>436.87</v>
      </c>
      <c r="HO746" s="78">
        <v>388.2</v>
      </c>
      <c r="HP746" s="78"/>
      <c r="HQ746" s="78"/>
      <c r="HR746" s="79"/>
    </row>
    <row r="747" spans="1:226" x14ac:dyDescent="0.25">
      <c r="A747" s="81">
        <v>40133</v>
      </c>
      <c r="B747" s="82" t="s">
        <v>387</v>
      </c>
      <c r="C747" s="83">
        <v>458.93009350793329</v>
      </c>
      <c r="D747" s="83">
        <v>471.74147314261791</v>
      </c>
      <c r="E747" s="83">
        <v>451.9788734233976</v>
      </c>
      <c r="F747" s="83">
        <v>364.48298057910773</v>
      </c>
      <c r="G747" s="83">
        <v>307.1456</v>
      </c>
      <c r="H747" s="84">
        <v>342.13653704482488</v>
      </c>
      <c r="I747" s="82" t="s">
        <v>388</v>
      </c>
      <c r="J747" s="83">
        <v>468.28652054354313</v>
      </c>
      <c r="K747" s="83">
        <v>475.04897997344176</v>
      </c>
      <c r="L747" s="83">
        <v>452.82371902524056</v>
      </c>
      <c r="M747" s="83">
        <v>366.51963380739693</v>
      </c>
      <c r="N747" s="83"/>
      <c r="O747" s="84">
        <v>391.59038370348952</v>
      </c>
      <c r="P747" s="65" t="s">
        <v>389</v>
      </c>
      <c r="Q747" s="78">
        <v>441.15</v>
      </c>
      <c r="R747" s="78">
        <v>467.4</v>
      </c>
      <c r="S747" s="78">
        <v>435.49</v>
      </c>
      <c r="T747" s="78">
        <v>350</v>
      </c>
      <c r="U747" s="78"/>
      <c r="V747" s="79"/>
      <c r="W747" s="65" t="s">
        <v>390</v>
      </c>
      <c r="X747" s="78">
        <v>446.76</v>
      </c>
      <c r="Y747" s="78">
        <v>449.59</v>
      </c>
      <c r="Z747" s="78">
        <v>430.68</v>
      </c>
      <c r="AA747" s="78">
        <v>331.02</v>
      </c>
      <c r="AB747" s="78"/>
      <c r="AC747" s="79">
        <v>423.14</v>
      </c>
      <c r="AD747" s="65" t="s">
        <v>391</v>
      </c>
      <c r="AE747" s="68">
        <v>0.51129972389814904</v>
      </c>
      <c r="AF747" s="78">
        <v>419.78</v>
      </c>
      <c r="AG747" s="78">
        <v>418.24</v>
      </c>
      <c r="AH747" s="78">
        <v>408.02</v>
      </c>
      <c r="AI747" s="78"/>
      <c r="AJ747" s="78">
        <v>357.91</v>
      </c>
      <c r="AK747" s="79">
        <v>313.67</v>
      </c>
      <c r="AL747" s="69" t="s">
        <v>392</v>
      </c>
      <c r="AM747" s="70">
        <v>1</v>
      </c>
      <c r="AN747" s="78">
        <v>493.74</v>
      </c>
      <c r="AO747" s="78">
        <v>488.12</v>
      </c>
      <c r="AP747" s="78">
        <v>463.4</v>
      </c>
      <c r="AQ747" s="78">
        <v>403.35</v>
      </c>
      <c r="AR747" s="78"/>
      <c r="AS747" s="79"/>
      <c r="AT747" s="65" t="s">
        <v>393</v>
      </c>
      <c r="AU747" s="68">
        <v>3.92003136025088E-2</v>
      </c>
      <c r="AV747" s="78">
        <v>480.53</v>
      </c>
      <c r="AW747" s="78">
        <v>503.89</v>
      </c>
      <c r="AX747" s="78">
        <v>421.77</v>
      </c>
      <c r="AY747" s="78">
        <v>267.42</v>
      </c>
      <c r="AZ747" s="78"/>
      <c r="BA747" s="79">
        <v>326.20999999999998</v>
      </c>
      <c r="BB747" s="65" t="s">
        <v>394</v>
      </c>
      <c r="BC747" s="78">
        <v>446.34</v>
      </c>
      <c r="BD747" s="78">
        <v>457.33</v>
      </c>
      <c r="BE747" s="78">
        <v>446.59</v>
      </c>
      <c r="BF747" s="78">
        <v>326.2</v>
      </c>
      <c r="BG747" s="78"/>
      <c r="BH747" s="79">
        <v>392.54</v>
      </c>
      <c r="BI747" s="65" t="s">
        <v>395</v>
      </c>
      <c r="BJ747" s="68">
        <v>0.13439415116654099</v>
      </c>
      <c r="BK747" s="78">
        <v>505.99</v>
      </c>
      <c r="BL747" s="78">
        <v>486.78</v>
      </c>
      <c r="BM747" s="78">
        <v>492.1</v>
      </c>
      <c r="BN747" s="78">
        <v>338.94</v>
      </c>
      <c r="BO747" s="78"/>
      <c r="BP747" s="79"/>
      <c r="BQ747" s="65" t="s">
        <v>396</v>
      </c>
      <c r="BR747" s="68">
        <v>6.3911648537062396E-2</v>
      </c>
      <c r="BS747" s="78">
        <v>442.5</v>
      </c>
      <c r="BT747" s="78">
        <v>449.44</v>
      </c>
      <c r="BU747" s="78">
        <v>436.51</v>
      </c>
      <c r="BV747" s="78"/>
      <c r="BW747" s="78"/>
      <c r="BX747" s="79">
        <v>404.09</v>
      </c>
      <c r="BY747" s="65" t="s">
        <v>397</v>
      </c>
      <c r="BZ747" s="78">
        <v>486.54</v>
      </c>
      <c r="CA747" s="78">
        <v>493.3</v>
      </c>
      <c r="CB747" s="78">
        <v>430.96</v>
      </c>
      <c r="CC747" s="78">
        <v>368.3</v>
      </c>
      <c r="CD747" s="78"/>
      <c r="CE747" s="79">
        <v>410.37</v>
      </c>
      <c r="CF747" s="65" t="s">
        <v>398</v>
      </c>
      <c r="CG747" s="78">
        <v>452.62</v>
      </c>
      <c r="CH747" s="78">
        <v>477.34</v>
      </c>
      <c r="CI747" s="78">
        <v>433.91</v>
      </c>
      <c r="CJ747" s="78"/>
      <c r="CK747" s="78"/>
      <c r="CL747" s="79"/>
      <c r="CM747" s="65" t="s">
        <v>399</v>
      </c>
      <c r="CN747" s="78">
        <v>451.33</v>
      </c>
      <c r="CO747" s="78">
        <v>450.44</v>
      </c>
      <c r="CP747" s="78">
        <v>462.13</v>
      </c>
      <c r="CQ747" s="78">
        <v>356.5</v>
      </c>
      <c r="CR747" s="78">
        <v>346.17</v>
      </c>
      <c r="CS747" s="79">
        <v>505.57</v>
      </c>
      <c r="CT747" s="65" t="s">
        <v>400</v>
      </c>
      <c r="CU747" s="78">
        <v>492.37</v>
      </c>
      <c r="CV747" s="78">
        <v>518.47</v>
      </c>
      <c r="CW747" s="78">
        <v>460.61</v>
      </c>
      <c r="CX747" s="78">
        <v>392.44</v>
      </c>
      <c r="CY747" s="78"/>
      <c r="CZ747" s="79"/>
      <c r="DA747" s="82"/>
      <c r="DB747" s="68"/>
      <c r="DC747" s="78"/>
      <c r="DD747" s="78"/>
      <c r="DE747" s="78"/>
      <c r="DF747" s="78"/>
      <c r="DG747" s="78"/>
      <c r="DH747" s="79"/>
      <c r="DI747" s="65" t="s">
        <v>402</v>
      </c>
      <c r="DJ747" s="68">
        <v>3.73929626444303E-3</v>
      </c>
      <c r="DK747" s="78">
        <v>485.01</v>
      </c>
      <c r="DL747" s="78">
        <v>508.87</v>
      </c>
      <c r="DM747" s="78">
        <v>508.87</v>
      </c>
      <c r="DN747" s="78">
        <v>329.17</v>
      </c>
      <c r="DO747" s="78"/>
      <c r="DP747" s="79">
        <v>401</v>
      </c>
      <c r="DQ747" s="65" t="s">
        <v>403</v>
      </c>
      <c r="DR747" s="78">
        <v>442.36</v>
      </c>
      <c r="DS747" s="78">
        <v>455.18</v>
      </c>
      <c r="DT747" s="78">
        <v>558.45000000000005</v>
      </c>
      <c r="DU747" s="78">
        <v>267.32</v>
      </c>
      <c r="DV747" s="78"/>
      <c r="DW747" s="79"/>
      <c r="DX747" s="65" t="s">
        <v>404</v>
      </c>
      <c r="DY747" s="78">
        <v>504.84</v>
      </c>
      <c r="DZ747" s="78">
        <v>507.52</v>
      </c>
      <c r="EA747" s="78">
        <v>499.27</v>
      </c>
      <c r="EB747" s="78">
        <v>366.28</v>
      </c>
      <c r="EC747" s="78"/>
      <c r="ED747" s="79">
        <v>359.8</v>
      </c>
      <c r="EE747" s="65" t="s">
        <v>405</v>
      </c>
      <c r="EF747" s="68">
        <v>0.28962001853568098</v>
      </c>
      <c r="EG747" s="78">
        <v>464.34</v>
      </c>
      <c r="EH747" s="78">
        <v>467.91</v>
      </c>
      <c r="EI747" s="78">
        <v>405.63</v>
      </c>
      <c r="EJ747" s="78"/>
      <c r="EK747" s="78">
        <v>307.70999999999998</v>
      </c>
      <c r="EL747" s="79">
        <v>268.29000000000002</v>
      </c>
      <c r="EM747" s="65" t="s">
        <v>406</v>
      </c>
      <c r="EN747" s="78">
        <v>482.13</v>
      </c>
      <c r="EO747" s="78">
        <v>476.92</v>
      </c>
      <c r="EP747" s="78">
        <v>440.18</v>
      </c>
      <c r="EQ747" s="78"/>
      <c r="ER747" s="78"/>
      <c r="ES747" s="79">
        <v>410</v>
      </c>
      <c r="ET747" s="65" t="s">
        <v>407</v>
      </c>
      <c r="EU747" s="68">
        <v>1.41183114499506</v>
      </c>
      <c r="EV747" s="78">
        <v>460.31</v>
      </c>
      <c r="EW747" s="78">
        <v>468.9</v>
      </c>
      <c r="EX747" s="78">
        <v>468.9</v>
      </c>
      <c r="EY747" s="78"/>
      <c r="EZ747" s="78"/>
      <c r="FA747" s="79">
        <v>315.14999999999998</v>
      </c>
      <c r="FB747" s="65" t="s">
        <v>408</v>
      </c>
      <c r="FC747" s="78">
        <v>561.62</v>
      </c>
      <c r="FD747" s="78">
        <v>461.16</v>
      </c>
      <c r="FE747" s="78">
        <v>419.95</v>
      </c>
      <c r="FF747" s="78">
        <v>400.98</v>
      </c>
      <c r="FG747" s="78"/>
      <c r="FH747" s="79"/>
      <c r="FI747" s="65" t="s">
        <v>409</v>
      </c>
      <c r="FJ747" s="78">
        <v>474.11</v>
      </c>
      <c r="FK747" s="78">
        <v>466.61</v>
      </c>
      <c r="FL747" s="78">
        <v>353.12</v>
      </c>
      <c r="FM747" s="78">
        <v>315.49</v>
      </c>
      <c r="FN747" s="78"/>
      <c r="FO747" s="79">
        <v>455.07</v>
      </c>
      <c r="FP747" s="65" t="s">
        <v>410</v>
      </c>
      <c r="FQ747" s="68">
        <v>0.244140625</v>
      </c>
      <c r="FR747" s="78">
        <v>460.78</v>
      </c>
      <c r="FS747" s="78">
        <v>487.54</v>
      </c>
      <c r="FT747" s="78">
        <v>424.59</v>
      </c>
      <c r="FU747" s="78">
        <v>386.23</v>
      </c>
      <c r="FV747" s="78">
        <v>309.08</v>
      </c>
      <c r="FW747" s="79">
        <v>307.56</v>
      </c>
      <c r="FX747" s="65" t="s">
        <v>411</v>
      </c>
      <c r="FY747" s="78">
        <v>495.38</v>
      </c>
      <c r="FZ747" s="78">
        <v>513.09</v>
      </c>
      <c r="GA747" s="78">
        <v>475.61</v>
      </c>
      <c r="GB747" s="78">
        <v>430.77</v>
      </c>
      <c r="GC747" s="78"/>
      <c r="GD747" s="79">
        <v>443.69</v>
      </c>
      <c r="GE747" s="65" t="s">
        <v>412</v>
      </c>
      <c r="GF747" s="68">
        <v>0.232612235403582</v>
      </c>
      <c r="GG747" s="78">
        <v>464.69</v>
      </c>
      <c r="GH747" s="78">
        <v>476.48</v>
      </c>
      <c r="GI747" s="78">
        <v>372.63</v>
      </c>
      <c r="GJ747" s="78">
        <v>359.39</v>
      </c>
      <c r="GK747" s="78"/>
      <c r="GL747" s="79">
        <v>294.63</v>
      </c>
      <c r="GM747" s="65" t="s">
        <v>413</v>
      </c>
      <c r="GN747" s="68">
        <v>9.8094032939976303E-2</v>
      </c>
      <c r="GO747" s="78">
        <v>411.21</v>
      </c>
      <c r="GP747" s="78">
        <v>446.23</v>
      </c>
      <c r="GQ747" s="78">
        <v>410.74</v>
      </c>
      <c r="GR747" s="78">
        <v>369.72</v>
      </c>
      <c r="GS747" s="78"/>
      <c r="GT747" s="79"/>
      <c r="GU747" s="65" t="s">
        <v>414</v>
      </c>
      <c r="GV747" s="68">
        <v>1</v>
      </c>
      <c r="GW747" s="78">
        <v>456.32</v>
      </c>
      <c r="GX747" s="78">
        <v>458</v>
      </c>
      <c r="GY747" s="78">
        <v>426.33</v>
      </c>
      <c r="GZ747" s="78">
        <v>360</v>
      </c>
      <c r="HA747" s="78"/>
      <c r="HB747" s="79">
        <v>423.03</v>
      </c>
      <c r="HC747" s="65" t="s">
        <v>415</v>
      </c>
      <c r="HD747" s="68">
        <v>1</v>
      </c>
      <c r="HE747" s="78">
        <v>480.46</v>
      </c>
      <c r="HF747" s="78">
        <v>470.79</v>
      </c>
      <c r="HG747" s="78">
        <v>432.11</v>
      </c>
      <c r="HH747" s="78">
        <v>262</v>
      </c>
      <c r="HI747" s="78">
        <v>255.36</v>
      </c>
      <c r="HJ747" s="79">
        <v>364.71</v>
      </c>
      <c r="HK747" s="85" t="s">
        <v>416</v>
      </c>
      <c r="HL747" s="68">
        <v>1.11750572721685</v>
      </c>
      <c r="HM747" s="78">
        <v>426.26</v>
      </c>
      <c r="HN747" s="78">
        <v>437.54</v>
      </c>
      <c r="HO747" s="78">
        <v>393.33</v>
      </c>
      <c r="HP747" s="78"/>
      <c r="HQ747" s="78"/>
      <c r="HR747" s="79"/>
    </row>
    <row r="748" spans="1:226" x14ac:dyDescent="0.25">
      <c r="A748" s="81">
        <v>40126</v>
      </c>
      <c r="B748" s="82" t="s">
        <v>387</v>
      </c>
      <c r="C748" s="83">
        <v>462.46908192381972</v>
      </c>
      <c r="D748" s="83">
        <v>476.94780054708178</v>
      </c>
      <c r="E748" s="83">
        <v>457.43533169725004</v>
      </c>
      <c r="F748" s="83">
        <v>365.39017186615462</v>
      </c>
      <c r="G748" s="83">
        <v>301.57026666666673</v>
      </c>
      <c r="H748" s="84">
        <v>336.24565050765784</v>
      </c>
      <c r="I748" s="82" t="s">
        <v>388</v>
      </c>
      <c r="J748" s="83">
        <v>474.77570883061111</v>
      </c>
      <c r="K748" s="83">
        <v>482.40885882271948</v>
      </c>
      <c r="L748" s="83">
        <v>457.85819343345793</v>
      </c>
      <c r="M748" s="83">
        <v>367.21000847031007</v>
      </c>
      <c r="N748" s="83"/>
      <c r="O748" s="84">
        <v>383.94917152640579</v>
      </c>
      <c r="P748" s="65" t="s">
        <v>389</v>
      </c>
      <c r="Q748" s="78">
        <v>446.15</v>
      </c>
      <c r="R748" s="78">
        <v>470.74</v>
      </c>
      <c r="S748" s="78">
        <v>447.75</v>
      </c>
      <c r="T748" s="78">
        <v>350</v>
      </c>
      <c r="U748" s="78"/>
      <c r="V748" s="79"/>
      <c r="W748" s="65" t="s">
        <v>390</v>
      </c>
      <c r="X748" s="78">
        <v>436.84</v>
      </c>
      <c r="Y748" s="78">
        <v>455.37</v>
      </c>
      <c r="Z748" s="78">
        <v>430.68</v>
      </c>
      <c r="AA748" s="78">
        <v>323.77999999999997</v>
      </c>
      <c r="AB748" s="78"/>
      <c r="AC748" s="79">
        <v>423.14</v>
      </c>
      <c r="AD748" s="65" t="s">
        <v>391</v>
      </c>
      <c r="AE748" s="68">
        <v>0.51129972389814904</v>
      </c>
      <c r="AF748" s="78">
        <v>419.78</v>
      </c>
      <c r="AG748" s="78">
        <v>418.24</v>
      </c>
      <c r="AH748" s="78">
        <v>408.02</v>
      </c>
      <c r="AI748" s="78"/>
      <c r="AJ748" s="78">
        <v>357.91</v>
      </c>
      <c r="AK748" s="79">
        <v>313.67</v>
      </c>
      <c r="AL748" s="69" t="s">
        <v>392</v>
      </c>
      <c r="AM748" s="70">
        <v>1</v>
      </c>
      <c r="AN748" s="78">
        <v>493.98</v>
      </c>
      <c r="AO748" s="78">
        <v>488.12</v>
      </c>
      <c r="AP748" s="78">
        <v>464.53</v>
      </c>
      <c r="AQ748" s="78">
        <v>403.35</v>
      </c>
      <c r="AR748" s="78"/>
      <c r="AS748" s="79"/>
      <c r="AT748" s="65" t="s">
        <v>393</v>
      </c>
      <c r="AU748" s="68">
        <v>3.9096098209398703E-2</v>
      </c>
      <c r="AV748" s="78">
        <v>481.29</v>
      </c>
      <c r="AW748" s="78">
        <v>503.96</v>
      </c>
      <c r="AX748" s="78">
        <v>429.88</v>
      </c>
      <c r="AY748" s="78">
        <v>267.33999999999997</v>
      </c>
      <c r="AZ748" s="78"/>
      <c r="BA748" s="79">
        <v>311.64</v>
      </c>
      <c r="BB748" s="65" t="s">
        <v>394</v>
      </c>
      <c r="BC748" s="78">
        <v>454.74</v>
      </c>
      <c r="BD748" s="78">
        <v>469.94</v>
      </c>
      <c r="BE748" s="78">
        <v>452.07</v>
      </c>
      <c r="BF748" s="78">
        <v>321</v>
      </c>
      <c r="BG748" s="78"/>
      <c r="BH748" s="79">
        <v>388.5</v>
      </c>
      <c r="BI748" s="65" t="s">
        <v>395</v>
      </c>
      <c r="BJ748" s="68">
        <v>0.13438512087941601</v>
      </c>
      <c r="BK748" s="78">
        <v>516.71</v>
      </c>
      <c r="BL748" s="78">
        <v>503.94</v>
      </c>
      <c r="BM748" s="78">
        <v>526.36</v>
      </c>
      <c r="BN748" s="78">
        <v>361.36</v>
      </c>
      <c r="BO748" s="78"/>
      <c r="BP748" s="79"/>
      <c r="BQ748" s="65" t="s">
        <v>396</v>
      </c>
      <c r="BR748" s="68">
        <v>6.3911648537062396E-2</v>
      </c>
      <c r="BS748" s="78">
        <v>435.9</v>
      </c>
      <c r="BT748" s="78">
        <v>442.25</v>
      </c>
      <c r="BU748" s="78">
        <v>442.47</v>
      </c>
      <c r="BV748" s="78"/>
      <c r="BW748" s="78"/>
      <c r="BX748" s="79">
        <v>404.09</v>
      </c>
      <c r="BY748" s="65" t="s">
        <v>397</v>
      </c>
      <c r="BZ748" s="78">
        <v>493.79</v>
      </c>
      <c r="CA748" s="78">
        <v>501.39</v>
      </c>
      <c r="CB748" s="78">
        <v>435.22</v>
      </c>
      <c r="CC748" s="78">
        <v>366.83</v>
      </c>
      <c r="CD748" s="78"/>
      <c r="CE748" s="79">
        <v>410.37</v>
      </c>
      <c r="CF748" s="65" t="s">
        <v>398</v>
      </c>
      <c r="CG748" s="78">
        <v>467.24</v>
      </c>
      <c r="CH748" s="78">
        <v>493.47</v>
      </c>
      <c r="CI748" s="78">
        <v>448.94</v>
      </c>
      <c r="CJ748" s="78"/>
      <c r="CK748" s="78"/>
      <c r="CL748" s="79"/>
      <c r="CM748" s="65" t="s">
        <v>399</v>
      </c>
      <c r="CN748" s="78">
        <v>457.43</v>
      </c>
      <c r="CO748" s="78">
        <v>454.63</v>
      </c>
      <c r="CP748" s="78">
        <v>466.48</v>
      </c>
      <c r="CQ748" s="78">
        <v>365.12</v>
      </c>
      <c r="CR748" s="78">
        <v>357.16</v>
      </c>
      <c r="CS748" s="79">
        <v>502.64</v>
      </c>
      <c r="CT748" s="65" t="s">
        <v>400</v>
      </c>
      <c r="CU748" s="78">
        <v>494.71</v>
      </c>
      <c r="CV748" s="78">
        <v>519.15</v>
      </c>
      <c r="CW748" s="78">
        <v>460.43</v>
      </c>
      <c r="CX748" s="78">
        <v>386.61</v>
      </c>
      <c r="CY748" s="78"/>
      <c r="CZ748" s="79"/>
      <c r="DA748" s="82"/>
      <c r="DB748" s="68"/>
      <c r="DC748" s="78"/>
      <c r="DD748" s="78"/>
      <c r="DE748" s="78"/>
      <c r="DF748" s="78"/>
      <c r="DG748" s="78"/>
      <c r="DH748" s="79"/>
      <c r="DI748" s="65" t="s">
        <v>402</v>
      </c>
      <c r="DJ748" s="68">
        <v>3.6664955635403698E-3</v>
      </c>
      <c r="DK748" s="78">
        <v>475.29</v>
      </c>
      <c r="DL748" s="78">
        <v>498.18</v>
      </c>
      <c r="DM748" s="78">
        <v>498.18</v>
      </c>
      <c r="DN748" s="78">
        <v>333.14</v>
      </c>
      <c r="DO748" s="78"/>
      <c r="DP748" s="79">
        <v>392.62</v>
      </c>
      <c r="DQ748" s="65" t="s">
        <v>403</v>
      </c>
      <c r="DR748" s="78">
        <v>442.36</v>
      </c>
      <c r="DS748" s="78">
        <v>455.18</v>
      </c>
      <c r="DT748" s="78">
        <v>571.77</v>
      </c>
      <c r="DU748" s="78">
        <v>270.63</v>
      </c>
      <c r="DV748" s="78"/>
      <c r="DW748" s="79"/>
      <c r="DX748" s="65" t="s">
        <v>404</v>
      </c>
      <c r="DY748" s="78">
        <v>513.57000000000005</v>
      </c>
      <c r="DZ748" s="78">
        <v>518.22</v>
      </c>
      <c r="EA748" s="78">
        <v>508.21</v>
      </c>
      <c r="EB748" s="78">
        <v>368.72</v>
      </c>
      <c r="EC748" s="78"/>
      <c r="ED748" s="79">
        <v>347.81</v>
      </c>
      <c r="EE748" s="65" t="s">
        <v>405</v>
      </c>
      <c r="EF748" s="68">
        <v>0.28962001853568098</v>
      </c>
      <c r="EG748" s="78">
        <v>466.55</v>
      </c>
      <c r="EH748" s="78">
        <v>470.57</v>
      </c>
      <c r="EI748" s="78">
        <v>419.75</v>
      </c>
      <c r="EJ748" s="78"/>
      <c r="EK748" s="78">
        <v>318.39</v>
      </c>
      <c r="EL748" s="79">
        <v>278.86</v>
      </c>
      <c r="EM748" s="65" t="s">
        <v>406</v>
      </c>
      <c r="EN748" s="78">
        <v>482.13</v>
      </c>
      <c r="EO748" s="78">
        <v>476.92</v>
      </c>
      <c r="EP748" s="78">
        <v>440.18</v>
      </c>
      <c r="EQ748" s="78"/>
      <c r="ER748" s="78"/>
      <c r="ES748" s="79">
        <v>410</v>
      </c>
      <c r="ET748" s="65" t="s">
        <v>407</v>
      </c>
      <c r="EU748" s="68">
        <v>1.4110342881332001</v>
      </c>
      <c r="EV748" s="78">
        <v>454.23</v>
      </c>
      <c r="EW748" s="78">
        <v>480.29</v>
      </c>
      <c r="EX748" s="78">
        <v>480.29</v>
      </c>
      <c r="EY748" s="78"/>
      <c r="EZ748" s="78"/>
      <c r="FA748" s="79">
        <v>314.97000000000003</v>
      </c>
      <c r="FB748" s="65" t="s">
        <v>408</v>
      </c>
      <c r="FC748" s="78">
        <v>561.62</v>
      </c>
      <c r="FD748" s="78">
        <v>461.16</v>
      </c>
      <c r="FE748" s="78">
        <v>419.95</v>
      </c>
      <c r="FF748" s="78">
        <v>400.98</v>
      </c>
      <c r="FG748" s="78"/>
      <c r="FH748" s="79"/>
      <c r="FI748" s="65" t="s">
        <v>409</v>
      </c>
      <c r="FJ748" s="78">
        <v>479.99</v>
      </c>
      <c r="FK748" s="78">
        <v>466.61</v>
      </c>
      <c r="FL748" s="78">
        <v>359.84</v>
      </c>
      <c r="FM748" s="78">
        <v>316.49</v>
      </c>
      <c r="FN748" s="78"/>
      <c r="FO748" s="79">
        <v>455.07</v>
      </c>
      <c r="FP748" s="65" t="s">
        <v>410</v>
      </c>
      <c r="FQ748" s="68">
        <v>0.23707918444760501</v>
      </c>
      <c r="FR748" s="78">
        <v>451.92</v>
      </c>
      <c r="FS748" s="78">
        <v>477.52</v>
      </c>
      <c r="FT748" s="78">
        <v>433.11</v>
      </c>
      <c r="FU748" s="78">
        <v>373.4</v>
      </c>
      <c r="FV748" s="78">
        <v>302.99</v>
      </c>
      <c r="FW748" s="79">
        <v>299.44</v>
      </c>
      <c r="FX748" s="65" t="s">
        <v>411</v>
      </c>
      <c r="FY748" s="78">
        <v>497.88</v>
      </c>
      <c r="FZ748" s="78">
        <v>514.76</v>
      </c>
      <c r="GA748" s="78">
        <v>474.71</v>
      </c>
      <c r="GB748" s="78">
        <v>434.25</v>
      </c>
      <c r="GC748" s="78"/>
      <c r="GD748" s="79">
        <v>443.69</v>
      </c>
      <c r="GE748" s="65" t="s">
        <v>412</v>
      </c>
      <c r="GF748" s="68">
        <v>0.23269342641070401</v>
      </c>
      <c r="GG748" s="78">
        <v>464.86</v>
      </c>
      <c r="GH748" s="78">
        <v>476.65</v>
      </c>
      <c r="GI748" s="78">
        <v>372.76</v>
      </c>
      <c r="GJ748" s="78">
        <v>359.51</v>
      </c>
      <c r="GK748" s="78"/>
      <c r="GL748" s="79">
        <v>294.73</v>
      </c>
      <c r="GM748" s="65" t="s">
        <v>413</v>
      </c>
      <c r="GN748" s="68">
        <v>9.7082665890005304E-2</v>
      </c>
      <c r="GO748" s="78">
        <v>417.07</v>
      </c>
      <c r="GP748" s="78">
        <v>458.72</v>
      </c>
      <c r="GQ748" s="78">
        <v>419.86</v>
      </c>
      <c r="GR748" s="78">
        <v>369.4</v>
      </c>
      <c r="GS748" s="78"/>
      <c r="GT748" s="79"/>
      <c r="GU748" s="65" t="s">
        <v>414</v>
      </c>
      <c r="GV748" s="68">
        <v>1</v>
      </c>
      <c r="GW748" s="78">
        <v>456.32</v>
      </c>
      <c r="GX748" s="78">
        <v>458</v>
      </c>
      <c r="GY748" s="78">
        <v>426.33</v>
      </c>
      <c r="GZ748" s="78">
        <v>360</v>
      </c>
      <c r="HA748" s="78"/>
      <c r="HB748" s="79">
        <v>423.03</v>
      </c>
      <c r="HC748" s="65" t="s">
        <v>415</v>
      </c>
      <c r="HD748" s="68">
        <v>1</v>
      </c>
      <c r="HE748" s="78">
        <v>467.85</v>
      </c>
      <c r="HF748" s="78">
        <v>469.95</v>
      </c>
      <c r="HG748" s="78">
        <v>432.11</v>
      </c>
      <c r="HH748" s="78">
        <v>262</v>
      </c>
      <c r="HI748" s="78">
        <v>255.36</v>
      </c>
      <c r="HJ748" s="79">
        <v>363.87</v>
      </c>
      <c r="HK748" s="85" t="s">
        <v>416</v>
      </c>
      <c r="HL748" s="68">
        <v>1.1190063223857201</v>
      </c>
      <c r="HM748" s="78">
        <v>423.1</v>
      </c>
      <c r="HN748" s="78">
        <v>435.28</v>
      </c>
      <c r="HO748" s="78">
        <v>398.31</v>
      </c>
      <c r="HP748" s="78"/>
      <c r="HQ748" s="78"/>
      <c r="HR748" s="79"/>
    </row>
    <row r="749" spans="1:226" x14ac:dyDescent="0.25">
      <c r="A749" s="81">
        <v>40119</v>
      </c>
      <c r="B749" s="82" t="s">
        <v>387</v>
      </c>
      <c r="C749" s="83">
        <v>462.56468276448516</v>
      </c>
      <c r="D749" s="83">
        <v>475.93712117266398</v>
      </c>
      <c r="E749" s="83">
        <v>458.82236003019335</v>
      </c>
      <c r="F749" s="83">
        <v>361.73234441836718</v>
      </c>
      <c r="G749" s="83">
        <v>284.81377777777772</v>
      </c>
      <c r="H749" s="84">
        <v>327.21633205783257</v>
      </c>
      <c r="I749" s="82" t="s">
        <v>388</v>
      </c>
      <c r="J749" s="83">
        <v>478.58172430116917</v>
      </c>
      <c r="K749" s="83">
        <v>483.75208953530051</v>
      </c>
      <c r="L749" s="83">
        <v>459.49527840245304</v>
      </c>
      <c r="M749" s="83">
        <v>363.52165240940354</v>
      </c>
      <c r="N749" s="83"/>
      <c r="O749" s="84">
        <v>371.03134573844994</v>
      </c>
      <c r="P749" s="65" t="s">
        <v>389</v>
      </c>
      <c r="Q749" s="78">
        <v>436.99</v>
      </c>
      <c r="R749" s="78">
        <v>463.24</v>
      </c>
      <c r="S749" s="78">
        <v>454.92</v>
      </c>
      <c r="T749" s="78">
        <v>344</v>
      </c>
      <c r="U749" s="78"/>
      <c r="V749" s="79"/>
      <c r="W749" s="65" t="s">
        <v>390</v>
      </c>
      <c r="X749" s="78">
        <v>426.93</v>
      </c>
      <c r="Y749" s="78">
        <v>443.8</v>
      </c>
      <c r="Z749" s="78">
        <v>441.76</v>
      </c>
      <c r="AA749" s="78">
        <v>307.06</v>
      </c>
      <c r="AB749" s="78"/>
      <c r="AC749" s="79">
        <v>405.79</v>
      </c>
      <c r="AD749" s="65" t="s">
        <v>391</v>
      </c>
      <c r="AE749" s="68">
        <v>0.51129972389814904</v>
      </c>
      <c r="AF749" s="78">
        <v>431.03</v>
      </c>
      <c r="AG749" s="78">
        <v>442.27</v>
      </c>
      <c r="AH749" s="78">
        <v>431.54</v>
      </c>
      <c r="AI749" s="78"/>
      <c r="AJ749" s="78">
        <v>370.69</v>
      </c>
      <c r="AK749" s="79">
        <v>306.76</v>
      </c>
      <c r="AL749" s="69" t="s">
        <v>392</v>
      </c>
      <c r="AM749" s="70">
        <v>1</v>
      </c>
      <c r="AN749" s="78">
        <v>491.43</v>
      </c>
      <c r="AO749" s="78">
        <v>486</v>
      </c>
      <c r="AP749" s="78">
        <v>464.77</v>
      </c>
      <c r="AQ749" s="78">
        <v>403.35</v>
      </c>
      <c r="AR749" s="78"/>
      <c r="AS749" s="79"/>
      <c r="AT749" s="65" t="s">
        <v>393</v>
      </c>
      <c r="AU749" s="68">
        <v>3.7790038545839302E-2</v>
      </c>
      <c r="AV749" s="78">
        <v>456.67</v>
      </c>
      <c r="AW749" s="78">
        <v>481.47</v>
      </c>
      <c r="AX749" s="78">
        <v>400.34</v>
      </c>
      <c r="AY749" s="78">
        <v>259.81</v>
      </c>
      <c r="AZ749" s="78"/>
      <c r="BA749" s="79">
        <v>298.20999999999998</v>
      </c>
      <c r="BB749" s="65" t="s">
        <v>394</v>
      </c>
      <c r="BC749" s="78">
        <v>469.03</v>
      </c>
      <c r="BD749" s="78">
        <v>476.66</v>
      </c>
      <c r="BE749" s="78">
        <v>455.96</v>
      </c>
      <c r="BF749" s="78">
        <v>312.7</v>
      </c>
      <c r="BG749" s="78"/>
      <c r="BH749" s="79">
        <v>387.51</v>
      </c>
      <c r="BI749" s="65" t="s">
        <v>395</v>
      </c>
      <c r="BJ749" s="68">
        <v>0.134365258518757</v>
      </c>
      <c r="BK749" s="78">
        <v>524.16</v>
      </c>
      <c r="BL749" s="78">
        <v>511.39</v>
      </c>
      <c r="BM749" s="78">
        <v>533.80999999999995</v>
      </c>
      <c r="BN749" s="78">
        <v>355.93</v>
      </c>
      <c r="BO749" s="78"/>
      <c r="BP749" s="79"/>
      <c r="BQ749" s="65" t="s">
        <v>396</v>
      </c>
      <c r="BR749" s="68">
        <v>6.3911648537062396E-2</v>
      </c>
      <c r="BS749" s="78">
        <v>446.44</v>
      </c>
      <c r="BT749" s="78">
        <v>451.94</v>
      </c>
      <c r="BU749" s="78">
        <v>437.3</v>
      </c>
      <c r="BV749" s="78"/>
      <c r="BW749" s="78"/>
      <c r="BX749" s="79">
        <v>404.09</v>
      </c>
      <c r="BY749" s="65" t="s">
        <v>397</v>
      </c>
      <c r="BZ749" s="78">
        <v>495.31</v>
      </c>
      <c r="CA749" s="78">
        <v>502.48</v>
      </c>
      <c r="CB749" s="78">
        <v>430.58</v>
      </c>
      <c r="CC749" s="78">
        <v>363.46</v>
      </c>
      <c r="CD749" s="78"/>
      <c r="CE749" s="79">
        <v>388.68</v>
      </c>
      <c r="CF749" s="65" t="s">
        <v>398</v>
      </c>
      <c r="CG749" s="78">
        <v>476.48</v>
      </c>
      <c r="CH749" s="78">
        <v>499.54</v>
      </c>
      <c r="CI749" s="78">
        <v>449.22</v>
      </c>
      <c r="CJ749" s="78"/>
      <c r="CK749" s="78"/>
      <c r="CL749" s="79"/>
      <c r="CM749" s="65" t="s">
        <v>399</v>
      </c>
      <c r="CN749" s="78">
        <v>451.24</v>
      </c>
      <c r="CO749" s="78">
        <v>454.29</v>
      </c>
      <c r="CP749" s="78">
        <v>464.97</v>
      </c>
      <c r="CQ749" s="78">
        <v>363.04</v>
      </c>
      <c r="CR749" s="78">
        <v>353.07</v>
      </c>
      <c r="CS749" s="79">
        <v>503.73</v>
      </c>
      <c r="CT749" s="65" t="s">
        <v>400</v>
      </c>
      <c r="CU749" s="78">
        <v>490.44</v>
      </c>
      <c r="CV749" s="78">
        <v>519.16</v>
      </c>
      <c r="CW749" s="78">
        <v>457.91</v>
      </c>
      <c r="CX749" s="78">
        <v>377.34</v>
      </c>
      <c r="CY749" s="78"/>
      <c r="CZ749" s="79"/>
      <c r="DA749" s="82"/>
      <c r="DB749" s="68"/>
      <c r="DC749" s="78"/>
      <c r="DD749" s="78"/>
      <c r="DE749" s="78"/>
      <c r="DF749" s="78"/>
      <c r="DG749" s="78"/>
      <c r="DH749" s="79"/>
      <c r="DI749" s="65" t="s">
        <v>402</v>
      </c>
      <c r="DJ749" s="68">
        <v>3.6326649229875001E-3</v>
      </c>
      <c r="DK749" s="78">
        <v>458.46</v>
      </c>
      <c r="DL749" s="78">
        <v>488.06</v>
      </c>
      <c r="DM749" s="78">
        <v>488.06</v>
      </c>
      <c r="DN749" s="78">
        <v>305.12</v>
      </c>
      <c r="DO749" s="78"/>
      <c r="DP749" s="79">
        <v>376.95</v>
      </c>
      <c r="DQ749" s="65" t="s">
        <v>403</v>
      </c>
      <c r="DR749" s="78">
        <v>459.71</v>
      </c>
      <c r="DS749" s="78">
        <v>461.79</v>
      </c>
      <c r="DT749" s="78">
        <v>568.01</v>
      </c>
      <c r="DU749" s="78">
        <v>264.13</v>
      </c>
      <c r="DV749" s="78"/>
      <c r="DW749" s="79"/>
      <c r="DX749" s="65" t="s">
        <v>404</v>
      </c>
      <c r="DY749" s="78">
        <v>515.07000000000005</v>
      </c>
      <c r="DZ749" s="78">
        <v>522.47</v>
      </c>
      <c r="EA749" s="78">
        <v>512.34</v>
      </c>
      <c r="EB749" s="78">
        <v>375.11</v>
      </c>
      <c r="EC749" s="78"/>
      <c r="ED749" s="79">
        <v>327.79</v>
      </c>
      <c r="EE749" s="65" t="s">
        <v>405</v>
      </c>
      <c r="EF749" s="68">
        <v>0.28962001853568098</v>
      </c>
      <c r="EG749" s="78">
        <v>466.31</v>
      </c>
      <c r="EH749" s="78">
        <v>470.85</v>
      </c>
      <c r="EI749" s="78">
        <v>428.61</v>
      </c>
      <c r="EJ749" s="78"/>
      <c r="EK749" s="78">
        <v>309.31</v>
      </c>
      <c r="EL749" s="79">
        <v>277.48</v>
      </c>
      <c r="EM749" s="65" t="s">
        <v>406</v>
      </c>
      <c r="EN749" s="78">
        <v>443.2</v>
      </c>
      <c r="EO749" s="78">
        <v>476.92</v>
      </c>
      <c r="EP749" s="78">
        <v>437.47</v>
      </c>
      <c r="EQ749" s="78"/>
      <c r="ER749" s="78"/>
      <c r="ES749" s="79">
        <v>392.43</v>
      </c>
      <c r="ET749" s="65" t="s">
        <v>407</v>
      </c>
      <c r="EU749" s="68">
        <v>1.4102383302778201</v>
      </c>
      <c r="EV749" s="78">
        <v>453.97</v>
      </c>
      <c r="EW749" s="78">
        <v>480.02</v>
      </c>
      <c r="EX749" s="78">
        <v>480.02</v>
      </c>
      <c r="EY749" s="78"/>
      <c r="EZ749" s="78"/>
      <c r="FA749" s="79">
        <v>314.79000000000002</v>
      </c>
      <c r="FB749" s="65" t="s">
        <v>408</v>
      </c>
      <c r="FC749" s="78">
        <v>561.62</v>
      </c>
      <c r="FD749" s="78">
        <v>461.16</v>
      </c>
      <c r="FE749" s="78">
        <v>419.95</v>
      </c>
      <c r="FF749" s="78">
        <v>400.98</v>
      </c>
      <c r="FG749" s="78"/>
      <c r="FH749" s="79"/>
      <c r="FI749" s="65" t="s">
        <v>409</v>
      </c>
      <c r="FJ749" s="78">
        <v>481.67</v>
      </c>
      <c r="FK749" s="78">
        <v>468.29</v>
      </c>
      <c r="FL749" s="78">
        <v>361.52</v>
      </c>
      <c r="FM749" s="78">
        <v>309.49</v>
      </c>
      <c r="FN749" s="78"/>
      <c r="FO749" s="79">
        <v>452.55</v>
      </c>
      <c r="FP749" s="65" t="s">
        <v>410</v>
      </c>
      <c r="FQ749" s="68">
        <v>0.23494584498273099</v>
      </c>
      <c r="FR749" s="78">
        <v>431.87</v>
      </c>
      <c r="FS749" s="78">
        <v>457.43</v>
      </c>
      <c r="FT749" s="78">
        <v>422.66</v>
      </c>
      <c r="FU749" s="78">
        <v>369.57</v>
      </c>
      <c r="FV749" s="78">
        <v>285.45999999999998</v>
      </c>
      <c r="FW749" s="79">
        <v>292.31</v>
      </c>
      <c r="FX749" s="65" t="s">
        <v>411</v>
      </c>
      <c r="FY749" s="78">
        <v>491.22</v>
      </c>
      <c r="FZ749" s="78">
        <v>513.09</v>
      </c>
      <c r="GA749" s="78">
        <v>469.36</v>
      </c>
      <c r="GB749" s="78">
        <v>434.25</v>
      </c>
      <c r="GC749" s="78"/>
      <c r="GD749" s="79">
        <v>440.35</v>
      </c>
      <c r="GE749" s="65" t="s">
        <v>412</v>
      </c>
      <c r="GF749" s="68">
        <v>0.23223409196469999</v>
      </c>
      <c r="GG749" s="78">
        <v>463.94</v>
      </c>
      <c r="GH749" s="78">
        <v>475.71</v>
      </c>
      <c r="GI749" s="78">
        <v>372.02</v>
      </c>
      <c r="GJ749" s="78">
        <v>358.8</v>
      </c>
      <c r="GK749" s="78"/>
      <c r="GL749" s="79">
        <v>294.14999999999998</v>
      </c>
      <c r="GM749" s="65" t="s">
        <v>413</v>
      </c>
      <c r="GN749" s="68">
        <v>9.6213054187192101E-2</v>
      </c>
      <c r="GO749" s="78">
        <v>435.65</v>
      </c>
      <c r="GP749" s="78">
        <v>471.54</v>
      </c>
      <c r="GQ749" s="78">
        <v>417.49</v>
      </c>
      <c r="GR749" s="78">
        <v>369.75</v>
      </c>
      <c r="GS749" s="78"/>
      <c r="GT749" s="79"/>
      <c r="GU749" s="65" t="s">
        <v>414</v>
      </c>
      <c r="GV749" s="68">
        <v>1</v>
      </c>
      <c r="GW749" s="78">
        <v>426.32</v>
      </c>
      <c r="GX749" s="78">
        <v>431.33</v>
      </c>
      <c r="GY749" s="78">
        <v>399.67</v>
      </c>
      <c r="GZ749" s="78">
        <v>360</v>
      </c>
      <c r="HA749" s="78"/>
      <c r="HB749" s="79">
        <v>384.34</v>
      </c>
      <c r="HC749" s="65" t="s">
        <v>415</v>
      </c>
      <c r="HD749" s="68">
        <v>1</v>
      </c>
      <c r="HE749" s="78">
        <v>466.17</v>
      </c>
      <c r="HF749" s="78">
        <v>468.27</v>
      </c>
      <c r="HG749" s="78">
        <v>432.11</v>
      </c>
      <c r="HH749" s="78">
        <v>262</v>
      </c>
      <c r="HI749" s="78">
        <v>255.36</v>
      </c>
      <c r="HJ749" s="79">
        <v>367.23</v>
      </c>
      <c r="HK749" s="85" t="s">
        <v>416</v>
      </c>
      <c r="HL749" s="68">
        <v>1.10705192073508</v>
      </c>
      <c r="HM749" s="78">
        <v>412.13</v>
      </c>
      <c r="HN749" s="78">
        <v>422.53</v>
      </c>
      <c r="HO749" s="78">
        <v>403.83</v>
      </c>
      <c r="HP749" s="78"/>
      <c r="HQ749" s="78"/>
      <c r="HR749" s="79"/>
    </row>
    <row r="750" spans="1:226" x14ac:dyDescent="0.25">
      <c r="A750" s="81">
        <v>40112</v>
      </c>
      <c r="B750" s="82" t="s">
        <v>387</v>
      </c>
      <c r="C750" s="83">
        <v>450.27417691595991</v>
      </c>
      <c r="D750" s="83">
        <v>468.53027734816243</v>
      </c>
      <c r="E750" s="83">
        <v>462.89100586858353</v>
      </c>
      <c r="F750" s="83">
        <v>359.00348508656703</v>
      </c>
      <c r="G750" s="83">
        <v>288.56151111111109</v>
      </c>
      <c r="H750" s="84">
        <v>322.21539746870513</v>
      </c>
      <c r="I750" s="82" t="s">
        <v>388</v>
      </c>
      <c r="J750" s="83">
        <v>465.63057676251077</v>
      </c>
      <c r="K750" s="83">
        <v>477.22013020739104</v>
      </c>
      <c r="L750" s="83">
        <v>463.67840698486049</v>
      </c>
      <c r="M750" s="83">
        <v>359.46920718334718</v>
      </c>
      <c r="N750" s="83"/>
      <c r="O750" s="84">
        <v>370.01672143376743</v>
      </c>
      <c r="P750" s="65" t="s">
        <v>389</v>
      </c>
      <c r="Q750" s="78">
        <v>432.82</v>
      </c>
      <c r="R750" s="78">
        <v>461.57</v>
      </c>
      <c r="S750" s="78">
        <v>455.5</v>
      </c>
      <c r="T750" s="78">
        <v>335</v>
      </c>
      <c r="U750" s="78"/>
      <c r="V750" s="79"/>
      <c r="W750" s="65" t="s">
        <v>390</v>
      </c>
      <c r="X750" s="78">
        <v>426.93</v>
      </c>
      <c r="Y750" s="78">
        <v>443.8</v>
      </c>
      <c r="Z750" s="78">
        <v>441.76</v>
      </c>
      <c r="AA750" s="78">
        <v>307.06</v>
      </c>
      <c r="AB750" s="78"/>
      <c r="AC750" s="79">
        <v>405.79</v>
      </c>
      <c r="AD750" s="65" t="s">
        <v>391</v>
      </c>
      <c r="AE750" s="68">
        <v>0.51129972389814904</v>
      </c>
      <c r="AF750" s="78">
        <v>421.31</v>
      </c>
      <c r="AG750" s="78">
        <v>433.58</v>
      </c>
      <c r="AH750" s="78">
        <v>431.54</v>
      </c>
      <c r="AI750" s="78"/>
      <c r="AJ750" s="78">
        <v>370.69</v>
      </c>
      <c r="AK750" s="79">
        <v>294.32</v>
      </c>
      <c r="AL750" s="69" t="s">
        <v>392</v>
      </c>
      <c r="AM750" s="70">
        <v>1</v>
      </c>
      <c r="AN750" s="78">
        <v>474.26</v>
      </c>
      <c r="AO750" s="78">
        <v>469.45</v>
      </c>
      <c r="AP750" s="78">
        <v>464.47</v>
      </c>
      <c r="AQ750" s="78">
        <v>403.35</v>
      </c>
      <c r="AR750" s="78"/>
      <c r="AS750" s="79"/>
      <c r="AT750" s="65" t="s">
        <v>393</v>
      </c>
      <c r="AU750" s="68">
        <v>3.8617493724657302E-2</v>
      </c>
      <c r="AV750" s="78">
        <v>449.7</v>
      </c>
      <c r="AW750" s="78">
        <v>477.7</v>
      </c>
      <c r="AX750" s="78">
        <v>401.77</v>
      </c>
      <c r="AY750" s="78">
        <v>264.22000000000003</v>
      </c>
      <c r="AZ750" s="78"/>
      <c r="BA750" s="79">
        <v>304.64</v>
      </c>
      <c r="BB750" s="65" t="s">
        <v>394</v>
      </c>
      <c r="BC750" s="78">
        <v>443.82</v>
      </c>
      <c r="BD750" s="78">
        <v>459.85</v>
      </c>
      <c r="BE750" s="78">
        <v>467.67</v>
      </c>
      <c r="BF750" s="78">
        <v>312.7</v>
      </c>
      <c r="BG750" s="78"/>
      <c r="BH750" s="79">
        <v>385.48</v>
      </c>
      <c r="BI750" s="65" t="s">
        <v>395</v>
      </c>
      <c r="BJ750" s="68">
        <v>0.13434720692156801</v>
      </c>
      <c r="BK750" s="78">
        <v>510.12</v>
      </c>
      <c r="BL750" s="78">
        <v>502.73</v>
      </c>
      <c r="BM750" s="78">
        <v>525.14</v>
      </c>
      <c r="BN750" s="78">
        <v>349.17</v>
      </c>
      <c r="BO750" s="78"/>
      <c r="BP750" s="79"/>
      <c r="BQ750" s="65" t="s">
        <v>396</v>
      </c>
      <c r="BR750" s="68">
        <v>6.3911648537062396E-2</v>
      </c>
      <c r="BS750" s="78">
        <v>437.71</v>
      </c>
      <c r="BT750" s="78">
        <v>435.16</v>
      </c>
      <c r="BU750" s="78">
        <v>435.81</v>
      </c>
      <c r="BV750" s="78"/>
      <c r="BW750" s="78"/>
      <c r="BX750" s="79">
        <v>404.09</v>
      </c>
      <c r="BY750" s="65" t="s">
        <v>397</v>
      </c>
      <c r="BZ750" s="78">
        <v>485.07</v>
      </c>
      <c r="CA750" s="78">
        <v>495.7</v>
      </c>
      <c r="CB750" s="78">
        <v>424.7</v>
      </c>
      <c r="CC750" s="78">
        <v>356.63</v>
      </c>
      <c r="CD750" s="78"/>
      <c r="CE750" s="79">
        <v>388.68</v>
      </c>
      <c r="CF750" s="65" t="s">
        <v>398</v>
      </c>
      <c r="CG750" s="78">
        <v>466.27</v>
      </c>
      <c r="CH750" s="78">
        <v>498.02</v>
      </c>
      <c r="CI750" s="78">
        <v>450.86</v>
      </c>
      <c r="CJ750" s="78"/>
      <c r="CK750" s="78"/>
      <c r="CL750" s="79"/>
      <c r="CM750" s="65" t="s">
        <v>399</v>
      </c>
      <c r="CN750" s="78">
        <v>444.8</v>
      </c>
      <c r="CO750" s="78">
        <v>452.03</v>
      </c>
      <c r="CP750" s="78">
        <v>466.23</v>
      </c>
      <c r="CQ750" s="78">
        <v>357.25</v>
      </c>
      <c r="CR750" s="78">
        <v>350.03</v>
      </c>
      <c r="CS750" s="79">
        <v>503.73</v>
      </c>
      <c r="CT750" s="65" t="s">
        <v>400</v>
      </c>
      <c r="CU750" s="78">
        <v>478.76</v>
      </c>
      <c r="CV750" s="78">
        <v>514.11</v>
      </c>
      <c r="CW750" s="78">
        <v>449.51</v>
      </c>
      <c r="CX750" s="78">
        <v>380.91</v>
      </c>
      <c r="CY750" s="78"/>
      <c r="CZ750" s="79"/>
      <c r="DA750" s="82"/>
      <c r="DB750" s="68"/>
      <c r="DC750" s="78"/>
      <c r="DD750" s="78"/>
      <c r="DE750" s="78"/>
      <c r="DF750" s="78"/>
      <c r="DG750" s="78"/>
      <c r="DH750" s="79"/>
      <c r="DI750" s="65" t="s">
        <v>402</v>
      </c>
      <c r="DJ750" s="68">
        <v>3.7390166386240399E-3</v>
      </c>
      <c r="DK750" s="78">
        <v>460.8</v>
      </c>
      <c r="DL750" s="78">
        <v>489.47</v>
      </c>
      <c r="DM750" s="78">
        <v>489.47</v>
      </c>
      <c r="DN750" s="78">
        <v>332.95</v>
      </c>
      <c r="DO750" s="78"/>
      <c r="DP750" s="79">
        <v>388.42</v>
      </c>
      <c r="DQ750" s="65" t="s">
        <v>403</v>
      </c>
      <c r="DR750" s="78">
        <v>469.71</v>
      </c>
      <c r="DS750" s="78">
        <v>471.79</v>
      </c>
      <c r="DT750" s="78">
        <v>581.88</v>
      </c>
      <c r="DU750" s="78">
        <v>275.35000000000002</v>
      </c>
      <c r="DV750" s="78"/>
      <c r="DW750" s="79"/>
      <c r="DX750" s="65" t="s">
        <v>404</v>
      </c>
      <c r="DY750" s="78">
        <v>508.12</v>
      </c>
      <c r="DZ750" s="78">
        <v>515.80999999999995</v>
      </c>
      <c r="EA750" s="78">
        <v>504</v>
      </c>
      <c r="EB750" s="78">
        <v>366.02</v>
      </c>
      <c r="EC750" s="78"/>
      <c r="ED750" s="79">
        <v>328.99</v>
      </c>
      <c r="EE750" s="65" t="s">
        <v>405</v>
      </c>
      <c r="EF750" s="68">
        <v>0.28962001853568098</v>
      </c>
      <c r="EG750" s="78">
        <v>455.61</v>
      </c>
      <c r="EH750" s="78">
        <v>459.73</v>
      </c>
      <c r="EI750" s="78">
        <v>431.48</v>
      </c>
      <c r="EJ750" s="78"/>
      <c r="EK750" s="78">
        <v>311.38</v>
      </c>
      <c r="EL750" s="79">
        <v>278.02999999999997</v>
      </c>
      <c r="EM750" s="65" t="s">
        <v>406</v>
      </c>
      <c r="EN750" s="78">
        <v>443.2</v>
      </c>
      <c r="EO750" s="78">
        <v>476.92</v>
      </c>
      <c r="EP750" s="78">
        <v>437.47</v>
      </c>
      <c r="EQ750" s="78"/>
      <c r="ER750" s="78"/>
      <c r="ES750" s="79">
        <v>392.43</v>
      </c>
      <c r="ET750" s="65" t="s">
        <v>407</v>
      </c>
      <c r="EU750" s="68">
        <v>1.4100394811054699</v>
      </c>
      <c r="EV750" s="78">
        <v>430.6</v>
      </c>
      <c r="EW750" s="78">
        <v>444.99</v>
      </c>
      <c r="EX750" s="78">
        <v>444.99</v>
      </c>
      <c r="EY750" s="78"/>
      <c r="EZ750" s="78"/>
      <c r="FA750" s="79">
        <v>314.75</v>
      </c>
      <c r="FB750" s="65" t="s">
        <v>408</v>
      </c>
      <c r="FC750" s="78">
        <v>561.62</v>
      </c>
      <c r="FD750" s="78">
        <v>461.16</v>
      </c>
      <c r="FE750" s="78">
        <v>453.85</v>
      </c>
      <c r="FF750" s="78">
        <v>420.98</v>
      </c>
      <c r="FG750" s="78"/>
      <c r="FH750" s="79"/>
      <c r="FI750" s="65" t="s">
        <v>409</v>
      </c>
      <c r="FJ750" s="78">
        <v>474.11</v>
      </c>
      <c r="FK750" s="78">
        <v>468.29</v>
      </c>
      <c r="FL750" s="78">
        <v>363.21</v>
      </c>
      <c r="FM750" s="78">
        <v>306.49</v>
      </c>
      <c r="FN750" s="78"/>
      <c r="FO750" s="79">
        <v>442.47</v>
      </c>
      <c r="FP750" s="65" t="s">
        <v>410</v>
      </c>
      <c r="FQ750" s="68">
        <v>0.239549646664271</v>
      </c>
      <c r="FR750" s="78">
        <v>426.39</v>
      </c>
      <c r="FS750" s="78">
        <v>451.87</v>
      </c>
      <c r="FT750" s="78">
        <v>426.62</v>
      </c>
      <c r="FU750" s="78">
        <v>369.86</v>
      </c>
      <c r="FV750" s="78">
        <v>289.38</v>
      </c>
      <c r="FW750" s="79">
        <v>282.92</v>
      </c>
      <c r="FX750" s="65" t="s">
        <v>411</v>
      </c>
      <c r="FY750" s="78">
        <v>481.22</v>
      </c>
      <c r="FZ750" s="78">
        <v>507.26</v>
      </c>
      <c r="GA750" s="78">
        <v>458.64</v>
      </c>
      <c r="GB750" s="78">
        <v>428</v>
      </c>
      <c r="GC750" s="78"/>
      <c r="GD750" s="79">
        <v>440.35</v>
      </c>
      <c r="GE750" s="65" t="s">
        <v>412</v>
      </c>
      <c r="GF750" s="68">
        <v>0.23320895522387999</v>
      </c>
      <c r="GG750" s="78">
        <v>442.37</v>
      </c>
      <c r="GH750" s="78">
        <v>452.23</v>
      </c>
      <c r="GI750" s="78">
        <v>373.58</v>
      </c>
      <c r="GJ750" s="78">
        <v>360.31</v>
      </c>
      <c r="GK750" s="78"/>
      <c r="GL750" s="79">
        <v>293.43</v>
      </c>
      <c r="GM750" s="65" t="s">
        <v>413</v>
      </c>
      <c r="GN750" s="68">
        <v>9.8039215686274495E-2</v>
      </c>
      <c r="GO750" s="78">
        <v>429.02</v>
      </c>
      <c r="GP750" s="78">
        <v>475.78</v>
      </c>
      <c r="GQ750" s="78">
        <v>435.69</v>
      </c>
      <c r="GR750" s="78">
        <v>376.37</v>
      </c>
      <c r="GS750" s="78"/>
      <c r="GT750" s="79"/>
      <c r="GU750" s="65" t="s">
        <v>414</v>
      </c>
      <c r="GV750" s="68">
        <v>1</v>
      </c>
      <c r="GW750" s="78">
        <v>426.32</v>
      </c>
      <c r="GX750" s="78">
        <v>431.33</v>
      </c>
      <c r="GY750" s="78">
        <v>399.67</v>
      </c>
      <c r="GZ750" s="78">
        <v>352.5</v>
      </c>
      <c r="HA750" s="78"/>
      <c r="HB750" s="79">
        <v>384.34</v>
      </c>
      <c r="HC750" s="65" t="s">
        <v>415</v>
      </c>
      <c r="HD750" s="68">
        <v>1</v>
      </c>
      <c r="HE750" s="78">
        <v>451.89</v>
      </c>
      <c r="HF750" s="78">
        <v>459.03</v>
      </c>
      <c r="HG750" s="78">
        <v>432.11</v>
      </c>
      <c r="HH750" s="78">
        <v>262</v>
      </c>
      <c r="HI750" s="78">
        <v>255.36</v>
      </c>
      <c r="HJ750" s="79">
        <v>382.35</v>
      </c>
      <c r="HK750" s="85" t="s">
        <v>416</v>
      </c>
      <c r="HL750" s="68">
        <v>1.08766586904503</v>
      </c>
      <c r="HM750" s="78">
        <v>398.53</v>
      </c>
      <c r="HN750" s="78">
        <v>408.2</v>
      </c>
      <c r="HO750" s="78">
        <v>400.22</v>
      </c>
      <c r="HP750" s="78"/>
      <c r="HQ750" s="78"/>
      <c r="HR750" s="79"/>
    </row>
    <row r="751" spans="1:226" x14ac:dyDescent="0.25">
      <c r="A751" s="81">
        <v>40105</v>
      </c>
      <c r="B751" s="82" t="s">
        <v>387</v>
      </c>
      <c r="C751" s="83">
        <v>438.10712952922751</v>
      </c>
      <c r="D751" s="83">
        <v>457.65427736069103</v>
      </c>
      <c r="E751" s="83">
        <v>442.75853729112919</v>
      </c>
      <c r="F751" s="83">
        <v>344.55023681485216</v>
      </c>
      <c r="G751" s="83">
        <v>275.51688888888884</v>
      </c>
      <c r="H751" s="84">
        <v>321.5078565000519</v>
      </c>
      <c r="I751" s="82" t="s">
        <v>388</v>
      </c>
      <c r="J751" s="83">
        <v>452.71192625317752</v>
      </c>
      <c r="K751" s="83">
        <v>466.92520160369423</v>
      </c>
      <c r="L751" s="83">
        <v>443.08905041750302</v>
      </c>
      <c r="M751" s="83">
        <v>343.96894167254504</v>
      </c>
      <c r="N751" s="83"/>
      <c r="O751" s="84">
        <v>369.45630479690294</v>
      </c>
      <c r="P751" s="65" t="s">
        <v>389</v>
      </c>
      <c r="Q751" s="78">
        <v>408.65</v>
      </c>
      <c r="R751" s="78">
        <v>439.9</v>
      </c>
      <c r="S751" s="78">
        <v>437.9</v>
      </c>
      <c r="T751" s="78">
        <v>320</v>
      </c>
      <c r="U751" s="78"/>
      <c r="V751" s="79"/>
      <c r="W751" s="65" t="s">
        <v>390</v>
      </c>
      <c r="X751" s="78">
        <v>398.83</v>
      </c>
      <c r="Y751" s="78">
        <v>428.1</v>
      </c>
      <c r="Z751" s="78">
        <v>421.92</v>
      </c>
      <c r="AA751" s="78">
        <v>297.35000000000002</v>
      </c>
      <c r="AB751" s="78"/>
      <c r="AC751" s="79">
        <v>405.79</v>
      </c>
      <c r="AD751" s="65" t="s">
        <v>391</v>
      </c>
      <c r="AE751" s="68">
        <v>0.51129972389814904</v>
      </c>
      <c r="AF751" s="78">
        <v>402.39</v>
      </c>
      <c r="AG751" s="78">
        <v>405.46</v>
      </c>
      <c r="AH751" s="78">
        <v>386.54</v>
      </c>
      <c r="AI751" s="78"/>
      <c r="AJ751" s="78">
        <v>370.69</v>
      </c>
      <c r="AK751" s="79">
        <v>302.61</v>
      </c>
      <c r="AL751" s="69" t="s">
        <v>392</v>
      </c>
      <c r="AM751" s="70">
        <v>1</v>
      </c>
      <c r="AN751" s="78">
        <v>474.01</v>
      </c>
      <c r="AO751" s="78">
        <v>504.96</v>
      </c>
      <c r="AP751" s="78">
        <v>464.47</v>
      </c>
      <c r="AQ751" s="78">
        <v>403.35</v>
      </c>
      <c r="AR751" s="78"/>
      <c r="AS751" s="79"/>
      <c r="AT751" s="65" t="s">
        <v>393</v>
      </c>
      <c r="AU751" s="68">
        <v>3.8782237735117298E-2</v>
      </c>
      <c r="AV751" s="78">
        <v>434.77</v>
      </c>
      <c r="AW751" s="78">
        <v>463.06</v>
      </c>
      <c r="AX751" s="78">
        <v>392.3</v>
      </c>
      <c r="AY751" s="78">
        <v>272.10000000000002</v>
      </c>
      <c r="AZ751" s="78"/>
      <c r="BA751" s="79">
        <v>305.81</v>
      </c>
      <c r="BB751" s="65" t="s">
        <v>394</v>
      </c>
      <c r="BC751" s="78">
        <v>439.62</v>
      </c>
      <c r="BD751" s="78">
        <v>471.62</v>
      </c>
      <c r="BE751" s="78">
        <v>443.8</v>
      </c>
      <c r="BF751" s="78">
        <v>305.83</v>
      </c>
      <c r="BG751" s="78"/>
      <c r="BH751" s="79">
        <v>386.49</v>
      </c>
      <c r="BI751" s="65" t="s">
        <v>395</v>
      </c>
      <c r="BJ751" s="68">
        <v>0.13434179238819399</v>
      </c>
      <c r="BK751" s="78">
        <v>498.27</v>
      </c>
      <c r="BL751" s="78">
        <v>494.11</v>
      </c>
      <c r="BM751" s="78">
        <v>516.52</v>
      </c>
      <c r="BN751" s="78">
        <v>329</v>
      </c>
      <c r="BO751" s="78"/>
      <c r="BP751" s="79"/>
      <c r="BQ751" s="65" t="s">
        <v>396</v>
      </c>
      <c r="BR751" s="68">
        <v>6.3911648537062396E-2</v>
      </c>
      <c r="BS751" s="78">
        <v>439.84</v>
      </c>
      <c r="BT751" s="78">
        <v>435.16</v>
      </c>
      <c r="BU751" s="78">
        <v>433.04</v>
      </c>
      <c r="BV751" s="78"/>
      <c r="BW751" s="78"/>
      <c r="BX751" s="79">
        <v>404.09</v>
      </c>
      <c r="BY751" s="65" t="s">
        <v>397</v>
      </c>
      <c r="BZ751" s="78">
        <v>473.28</v>
      </c>
      <c r="CA751" s="78">
        <v>485.35</v>
      </c>
      <c r="CB751" s="78">
        <v>412.69</v>
      </c>
      <c r="CC751" s="78">
        <v>346.63</v>
      </c>
      <c r="CD751" s="78"/>
      <c r="CE751" s="79">
        <v>388.68</v>
      </c>
      <c r="CF751" s="65" t="s">
        <v>398</v>
      </c>
      <c r="CG751" s="78">
        <v>464.74</v>
      </c>
      <c r="CH751" s="78">
        <v>487.91</v>
      </c>
      <c r="CI751" s="78">
        <v>427.45</v>
      </c>
      <c r="CJ751" s="78"/>
      <c r="CK751" s="78"/>
      <c r="CL751" s="79"/>
      <c r="CM751" s="65" t="s">
        <v>399</v>
      </c>
      <c r="CN751" s="78">
        <v>421.56</v>
      </c>
      <c r="CO751" s="78">
        <v>430.71</v>
      </c>
      <c r="CP751" s="78">
        <v>447.5</v>
      </c>
      <c r="CQ751" s="78">
        <v>335.59</v>
      </c>
      <c r="CR751" s="78">
        <v>329.16</v>
      </c>
      <c r="CS751" s="79">
        <v>506.99</v>
      </c>
      <c r="CT751" s="65" t="s">
        <v>400</v>
      </c>
      <c r="CU751" s="78">
        <v>457.35</v>
      </c>
      <c r="CV751" s="78">
        <v>507.73</v>
      </c>
      <c r="CW751" s="78">
        <v>433.07</v>
      </c>
      <c r="CX751" s="78">
        <v>358.52</v>
      </c>
      <c r="CY751" s="78"/>
      <c r="CZ751" s="79"/>
      <c r="DA751" s="82"/>
      <c r="DB751" s="68"/>
      <c r="DC751" s="78"/>
      <c r="DD751" s="78"/>
      <c r="DE751" s="78"/>
      <c r="DF751" s="78"/>
      <c r="DG751" s="78"/>
      <c r="DH751" s="79"/>
      <c r="DI751" s="65" t="s">
        <v>402</v>
      </c>
      <c r="DJ751" s="68">
        <v>3.7533310813346798E-3</v>
      </c>
      <c r="DK751" s="78">
        <v>446.42</v>
      </c>
      <c r="DL751" s="78">
        <v>470.17</v>
      </c>
      <c r="DM751" s="78">
        <v>470.17</v>
      </c>
      <c r="DN751" s="78">
        <v>309.95</v>
      </c>
      <c r="DO751" s="78"/>
      <c r="DP751" s="79">
        <v>391.3</v>
      </c>
      <c r="DQ751" s="65" t="s">
        <v>403</v>
      </c>
      <c r="DR751" s="78">
        <v>459.71</v>
      </c>
      <c r="DS751" s="78">
        <v>461.79</v>
      </c>
      <c r="DT751" s="78">
        <v>555.54</v>
      </c>
      <c r="DU751" s="78">
        <v>251.2</v>
      </c>
      <c r="DV751" s="78"/>
      <c r="DW751" s="79"/>
      <c r="DX751" s="65" t="s">
        <v>404</v>
      </c>
      <c r="DY751" s="78">
        <v>489.72</v>
      </c>
      <c r="DZ751" s="78">
        <v>499.07</v>
      </c>
      <c r="EA751" s="78">
        <v>488.9</v>
      </c>
      <c r="EB751" s="78">
        <v>344.02</v>
      </c>
      <c r="EC751" s="78"/>
      <c r="ED751" s="79">
        <v>328.99</v>
      </c>
      <c r="EE751" s="65" t="s">
        <v>405</v>
      </c>
      <c r="EF751" s="68">
        <v>0.28962001853568098</v>
      </c>
      <c r="EG751" s="78">
        <v>445.81</v>
      </c>
      <c r="EH751" s="78">
        <v>448.27</v>
      </c>
      <c r="EI751" s="78">
        <v>431.48</v>
      </c>
      <c r="EJ751" s="78"/>
      <c r="EK751" s="78">
        <v>293.3</v>
      </c>
      <c r="EL751" s="79">
        <v>271.3</v>
      </c>
      <c r="EM751" s="65" t="s">
        <v>406</v>
      </c>
      <c r="EN751" s="78">
        <v>443.2</v>
      </c>
      <c r="EO751" s="78">
        <v>461.63</v>
      </c>
      <c r="EP751" s="78">
        <v>401.65</v>
      </c>
      <c r="EQ751" s="78"/>
      <c r="ER751" s="78"/>
      <c r="ES751" s="79">
        <v>381.12</v>
      </c>
      <c r="ET751" s="65" t="s">
        <v>407</v>
      </c>
      <c r="EU751" s="68">
        <v>1.41242937853107</v>
      </c>
      <c r="EV751" s="78">
        <v>419.66</v>
      </c>
      <c r="EW751" s="78">
        <v>434.07</v>
      </c>
      <c r="EX751" s="78">
        <v>434.07</v>
      </c>
      <c r="EY751" s="78"/>
      <c r="EZ751" s="78">
        <v>145.30000000000001</v>
      </c>
      <c r="FA751" s="79">
        <v>315.27999999999997</v>
      </c>
      <c r="FB751" s="65" t="s">
        <v>408</v>
      </c>
      <c r="FC751" s="78">
        <v>561.62</v>
      </c>
      <c r="FD751" s="78">
        <v>461.16</v>
      </c>
      <c r="FE751" s="78">
        <v>453.85</v>
      </c>
      <c r="FF751" s="78">
        <v>420.98</v>
      </c>
      <c r="FG751" s="78"/>
      <c r="FH751" s="79"/>
      <c r="FI751" s="65" t="s">
        <v>409</v>
      </c>
      <c r="FJ751" s="78">
        <v>458.14</v>
      </c>
      <c r="FK751" s="78">
        <v>459.89</v>
      </c>
      <c r="FL751" s="78">
        <v>344.72</v>
      </c>
      <c r="FM751" s="78">
        <v>290.49</v>
      </c>
      <c r="FN751" s="78"/>
      <c r="FO751" s="79">
        <v>438.26</v>
      </c>
      <c r="FP751" s="65" t="s">
        <v>410</v>
      </c>
      <c r="FQ751" s="68">
        <v>0.238492725971858</v>
      </c>
      <c r="FR751" s="78">
        <v>428.03</v>
      </c>
      <c r="FS751" s="78">
        <v>438.73</v>
      </c>
      <c r="FT751" s="78">
        <v>419.07</v>
      </c>
      <c r="FU751" s="78">
        <v>361.55</v>
      </c>
      <c r="FV751" s="78">
        <v>275.94</v>
      </c>
      <c r="FW751" s="79">
        <v>280.5</v>
      </c>
      <c r="FX751" s="65" t="s">
        <v>411</v>
      </c>
      <c r="FY751" s="78">
        <v>464.55</v>
      </c>
      <c r="FZ751" s="78">
        <v>481.42</v>
      </c>
      <c r="GA751" s="78">
        <v>441.68</v>
      </c>
      <c r="GB751" s="78">
        <v>428</v>
      </c>
      <c r="GC751" s="78"/>
      <c r="GD751" s="79">
        <v>433.69</v>
      </c>
      <c r="GE751" s="65" t="s">
        <v>412</v>
      </c>
      <c r="GF751" s="68">
        <v>0.232899364184736</v>
      </c>
      <c r="GG751" s="78">
        <v>441.78</v>
      </c>
      <c r="GH751" s="78">
        <v>451.63</v>
      </c>
      <c r="GI751" s="78">
        <v>373.09</v>
      </c>
      <c r="GJ751" s="78">
        <v>359.83</v>
      </c>
      <c r="GK751" s="78"/>
      <c r="GL751" s="79">
        <v>293.04000000000002</v>
      </c>
      <c r="GM751" s="65" t="s">
        <v>413</v>
      </c>
      <c r="GN751" s="68">
        <v>9.6174190694185299E-2</v>
      </c>
      <c r="GO751" s="78">
        <v>414.7</v>
      </c>
      <c r="GP751" s="78">
        <v>455.19</v>
      </c>
      <c r="GQ751" s="78">
        <v>412.78</v>
      </c>
      <c r="GR751" s="78">
        <v>364.12</v>
      </c>
      <c r="GS751" s="78"/>
      <c r="GT751" s="79"/>
      <c r="GU751" s="65" t="s">
        <v>414</v>
      </c>
      <c r="GV751" s="68">
        <v>1</v>
      </c>
      <c r="GW751" s="78">
        <v>409.66</v>
      </c>
      <c r="GX751" s="78">
        <v>413.83</v>
      </c>
      <c r="GY751" s="78">
        <v>378</v>
      </c>
      <c r="GZ751" s="78">
        <v>352.5</v>
      </c>
      <c r="HA751" s="78"/>
      <c r="HB751" s="79">
        <v>384.34</v>
      </c>
      <c r="HC751" s="65" t="s">
        <v>415</v>
      </c>
      <c r="HD751" s="68">
        <v>1</v>
      </c>
      <c r="HE751" s="78">
        <v>451.05</v>
      </c>
      <c r="HF751" s="78">
        <v>450.62</v>
      </c>
      <c r="HG751" s="78">
        <v>432.11</v>
      </c>
      <c r="HH751" s="78">
        <v>262</v>
      </c>
      <c r="HI751" s="78">
        <v>255.36</v>
      </c>
      <c r="HJ751" s="79">
        <v>381.51</v>
      </c>
      <c r="HK751" s="85" t="s">
        <v>416</v>
      </c>
      <c r="HL751" s="68">
        <v>1.09373291042327</v>
      </c>
      <c r="HM751" s="78">
        <v>384.85</v>
      </c>
      <c r="HN751" s="78">
        <v>396.23</v>
      </c>
      <c r="HO751" s="78">
        <v>386.62</v>
      </c>
      <c r="HP751" s="78"/>
      <c r="HQ751" s="78"/>
      <c r="HR751" s="79"/>
    </row>
    <row r="752" spans="1:226" x14ac:dyDescent="0.25">
      <c r="A752" s="81">
        <v>40098</v>
      </c>
      <c r="B752" s="82" t="s">
        <v>387</v>
      </c>
      <c r="C752" s="83">
        <v>422.85324271992914</v>
      </c>
      <c r="D752" s="83">
        <v>440.32976676549396</v>
      </c>
      <c r="E752" s="83">
        <v>426.14828860232564</v>
      </c>
      <c r="F752" s="83">
        <v>339.7172322016873</v>
      </c>
      <c r="G752" s="83">
        <v>271.91808888888886</v>
      </c>
      <c r="H752" s="84">
        <v>315.12240961229344</v>
      </c>
      <c r="I752" s="82" t="s">
        <v>388</v>
      </c>
      <c r="J752" s="83">
        <v>435.627071292219</v>
      </c>
      <c r="K752" s="83">
        <v>448.05328853271209</v>
      </c>
      <c r="L752" s="83">
        <v>426.61187835165492</v>
      </c>
      <c r="M752" s="83">
        <v>339.47313728839299</v>
      </c>
      <c r="N752" s="83"/>
      <c r="O752" s="84">
        <v>368.3487094048204</v>
      </c>
      <c r="P752" s="65" t="s">
        <v>389</v>
      </c>
      <c r="Q752" s="78">
        <v>388.65</v>
      </c>
      <c r="R752" s="78">
        <v>415.74</v>
      </c>
      <c r="S752" s="78">
        <v>415.48</v>
      </c>
      <c r="T752" s="78">
        <v>314</v>
      </c>
      <c r="U752" s="78"/>
      <c r="V752" s="79"/>
      <c r="W752" s="65" t="s">
        <v>390</v>
      </c>
      <c r="X752" s="78">
        <v>410.4</v>
      </c>
      <c r="Y752" s="78">
        <v>430.58</v>
      </c>
      <c r="Z752" s="78">
        <v>403.58</v>
      </c>
      <c r="AA752" s="78">
        <v>297.35000000000002</v>
      </c>
      <c r="AB752" s="78"/>
      <c r="AC752" s="79">
        <v>395.04</v>
      </c>
      <c r="AD752" s="65" t="s">
        <v>391</v>
      </c>
      <c r="AE752" s="68">
        <v>0.51129972389814904</v>
      </c>
      <c r="AF752" s="78">
        <v>392.68</v>
      </c>
      <c r="AG752" s="78">
        <v>394.72</v>
      </c>
      <c r="AH752" s="78">
        <v>375.29</v>
      </c>
      <c r="AI752" s="78"/>
      <c r="AJ752" s="78">
        <v>357.91</v>
      </c>
      <c r="AK752" s="79">
        <v>295.70999999999998</v>
      </c>
      <c r="AL752" s="69" t="s">
        <v>392</v>
      </c>
      <c r="AM752" s="70">
        <v>1</v>
      </c>
      <c r="AN752" s="78">
        <v>467.38</v>
      </c>
      <c r="AO752" s="78">
        <v>462.18</v>
      </c>
      <c r="AP752" s="78">
        <v>462.94</v>
      </c>
      <c r="AQ752" s="78">
        <v>403.35</v>
      </c>
      <c r="AR752" s="78"/>
      <c r="AS752" s="79"/>
      <c r="AT752" s="65" t="s">
        <v>393</v>
      </c>
      <c r="AU752" s="68">
        <v>3.87281669958561E-2</v>
      </c>
      <c r="AV752" s="78">
        <v>435.17</v>
      </c>
      <c r="AW752" s="78">
        <v>452.26</v>
      </c>
      <c r="AX752" s="78">
        <v>377.63</v>
      </c>
      <c r="AY752" s="78">
        <v>262.07</v>
      </c>
      <c r="AZ752" s="78"/>
      <c r="BA752" s="79">
        <v>306.45999999999998</v>
      </c>
      <c r="BB752" s="65" t="s">
        <v>394</v>
      </c>
      <c r="BC752" s="78">
        <v>408.53</v>
      </c>
      <c r="BD752" s="78">
        <v>434.64</v>
      </c>
      <c r="BE752" s="78">
        <v>422.4</v>
      </c>
      <c r="BF752" s="78">
        <v>301.8</v>
      </c>
      <c r="BG752" s="78"/>
      <c r="BH752" s="79">
        <v>389.51</v>
      </c>
      <c r="BI752" s="65" t="s">
        <v>395</v>
      </c>
      <c r="BJ752" s="68">
        <v>0.134332769135703</v>
      </c>
      <c r="BK752" s="78">
        <v>471.37</v>
      </c>
      <c r="BL752" s="78">
        <v>469.36</v>
      </c>
      <c r="BM752" s="78">
        <v>491.77</v>
      </c>
      <c r="BN752" s="78">
        <v>324.95</v>
      </c>
      <c r="BO752" s="78"/>
      <c r="BP752" s="79"/>
      <c r="BQ752" s="65" t="s">
        <v>396</v>
      </c>
      <c r="BR752" s="68">
        <v>6.3911648537062396E-2</v>
      </c>
      <c r="BS752" s="78">
        <v>423.01</v>
      </c>
      <c r="BT752" s="78">
        <v>416.52</v>
      </c>
      <c r="BU752" s="78">
        <v>419.57</v>
      </c>
      <c r="BV752" s="78"/>
      <c r="BW752" s="78"/>
      <c r="BX752" s="79">
        <v>404.09</v>
      </c>
      <c r="BY752" s="65" t="s">
        <v>397</v>
      </c>
      <c r="BZ752" s="78">
        <v>458.29</v>
      </c>
      <c r="CA752" s="78">
        <v>465.93</v>
      </c>
      <c r="CB752" s="78">
        <v>393.77</v>
      </c>
      <c r="CC752" s="78">
        <v>340.49</v>
      </c>
      <c r="CD752" s="78"/>
      <c r="CE752" s="79">
        <v>388.68</v>
      </c>
      <c r="CF752" s="65" t="s">
        <v>398</v>
      </c>
      <c r="CG752" s="78">
        <v>445.71</v>
      </c>
      <c r="CH752" s="78">
        <v>471.78</v>
      </c>
      <c r="CI752" s="78">
        <v>405.67</v>
      </c>
      <c r="CJ752" s="78"/>
      <c r="CK752" s="78"/>
      <c r="CL752" s="79"/>
      <c r="CM752" s="65" t="s">
        <v>399</v>
      </c>
      <c r="CN752" s="78">
        <v>412.36</v>
      </c>
      <c r="CO752" s="78">
        <v>417.58</v>
      </c>
      <c r="CP752" s="78">
        <v>427.01</v>
      </c>
      <c r="CQ752" s="78">
        <v>331.33</v>
      </c>
      <c r="CR752" s="78">
        <v>324.07</v>
      </c>
      <c r="CS752" s="79">
        <v>507.07</v>
      </c>
      <c r="CT752" s="65" t="s">
        <v>400</v>
      </c>
      <c r="CU752" s="78">
        <v>455.03</v>
      </c>
      <c r="CV752" s="78">
        <v>513.1</v>
      </c>
      <c r="CW752" s="78">
        <v>473.68</v>
      </c>
      <c r="CX752" s="78">
        <v>351.81</v>
      </c>
      <c r="CY752" s="78"/>
      <c r="CZ752" s="79"/>
      <c r="DA752" s="82"/>
      <c r="DB752" s="68"/>
      <c r="DC752" s="78"/>
      <c r="DD752" s="78"/>
      <c r="DE752" s="78"/>
      <c r="DF752" s="78"/>
      <c r="DG752" s="78"/>
      <c r="DH752" s="79"/>
      <c r="DI752" s="65" t="s">
        <v>402</v>
      </c>
      <c r="DJ752" s="68">
        <v>3.71126368528484E-3</v>
      </c>
      <c r="DK752" s="78">
        <v>441.5</v>
      </c>
      <c r="DL752" s="78">
        <v>464.94</v>
      </c>
      <c r="DM752" s="78">
        <v>464.94</v>
      </c>
      <c r="DN752" s="78">
        <v>303.52</v>
      </c>
      <c r="DO752" s="78"/>
      <c r="DP752" s="79">
        <v>387.19</v>
      </c>
      <c r="DQ752" s="65" t="s">
        <v>403</v>
      </c>
      <c r="DR752" s="78">
        <v>459.71</v>
      </c>
      <c r="DS752" s="78">
        <v>461.79</v>
      </c>
      <c r="DT752" s="78">
        <v>531.20000000000005</v>
      </c>
      <c r="DU752" s="78">
        <v>247.72</v>
      </c>
      <c r="DV752" s="78"/>
      <c r="DW752" s="79"/>
      <c r="DX752" s="65" t="s">
        <v>404</v>
      </c>
      <c r="DY752" s="78">
        <v>478.65</v>
      </c>
      <c r="DZ752" s="78">
        <v>482.46</v>
      </c>
      <c r="EA752" s="78">
        <v>466.86</v>
      </c>
      <c r="EB752" s="78">
        <v>337.23</v>
      </c>
      <c r="EC752" s="78"/>
      <c r="ED752" s="79">
        <v>328.99</v>
      </c>
      <c r="EE752" s="65" t="s">
        <v>405</v>
      </c>
      <c r="EF752" s="68">
        <v>0.28962001853568098</v>
      </c>
      <c r="EG752" s="78">
        <v>433.05</v>
      </c>
      <c r="EH752" s="78">
        <v>426.63</v>
      </c>
      <c r="EI752" s="78">
        <v>408.02</v>
      </c>
      <c r="EJ752" s="78"/>
      <c r="EK752" s="78">
        <v>289.49</v>
      </c>
      <c r="EL752" s="79">
        <v>267.38</v>
      </c>
      <c r="EM752" s="65" t="s">
        <v>406</v>
      </c>
      <c r="EN752" s="78">
        <v>443.2</v>
      </c>
      <c r="EO752" s="78">
        <v>446.8</v>
      </c>
      <c r="EP752" s="78">
        <v>401.65</v>
      </c>
      <c r="EQ752" s="78"/>
      <c r="ER752" s="78"/>
      <c r="ES752" s="79">
        <v>381.12</v>
      </c>
      <c r="ET752" s="65" t="s">
        <v>407</v>
      </c>
      <c r="EU752" s="68">
        <v>1.40984068800226</v>
      </c>
      <c r="EV752" s="78">
        <v>430.54</v>
      </c>
      <c r="EW752" s="78">
        <v>433.27</v>
      </c>
      <c r="EX752" s="78">
        <v>433.27</v>
      </c>
      <c r="EY752" s="78"/>
      <c r="EZ752" s="78">
        <v>145.03</v>
      </c>
      <c r="FA752" s="79">
        <v>314.7</v>
      </c>
      <c r="FB752" s="65" t="s">
        <v>408</v>
      </c>
      <c r="FC752" s="78">
        <v>561.62</v>
      </c>
      <c r="FD752" s="78">
        <v>461.16</v>
      </c>
      <c r="FE752" s="78">
        <v>453.85</v>
      </c>
      <c r="FF752" s="78">
        <v>420.98</v>
      </c>
      <c r="FG752" s="78"/>
      <c r="FH752" s="79"/>
      <c r="FI752" s="65" t="s">
        <v>409</v>
      </c>
      <c r="FJ752" s="78">
        <v>437.98</v>
      </c>
      <c r="FK752" s="78">
        <v>434.68</v>
      </c>
      <c r="FL752" s="78">
        <v>326.23</v>
      </c>
      <c r="FM752" s="78">
        <v>281.49</v>
      </c>
      <c r="FN752" s="78"/>
      <c r="FO752" s="79">
        <v>432.38</v>
      </c>
      <c r="FP752" s="65" t="s">
        <v>410</v>
      </c>
      <c r="FQ752" s="68">
        <v>0.235072872590503</v>
      </c>
      <c r="FR752" s="78">
        <v>428.25</v>
      </c>
      <c r="FS752" s="78">
        <v>433.79</v>
      </c>
      <c r="FT752" s="78">
        <v>396.1</v>
      </c>
      <c r="FU752" s="78">
        <v>357.08</v>
      </c>
      <c r="FV752" s="78">
        <v>272.20999999999998</v>
      </c>
      <c r="FW752" s="79">
        <v>266.85000000000002</v>
      </c>
      <c r="FX752" s="65" t="s">
        <v>411</v>
      </c>
      <c r="FY752" s="78">
        <v>457.88</v>
      </c>
      <c r="FZ752" s="78">
        <v>477.26</v>
      </c>
      <c r="GA752" s="78">
        <v>441.68</v>
      </c>
      <c r="GB752" s="78">
        <v>432.91</v>
      </c>
      <c r="GC752" s="78"/>
      <c r="GD752" s="79">
        <v>424.52</v>
      </c>
      <c r="GE752" s="65" t="s">
        <v>412</v>
      </c>
      <c r="GF752" s="68">
        <v>0.233317778814746</v>
      </c>
      <c r="GG752" s="78">
        <v>432.77</v>
      </c>
      <c r="GH752" s="78">
        <v>438.72</v>
      </c>
      <c r="GI752" s="78">
        <v>373.76</v>
      </c>
      <c r="GJ752" s="78">
        <v>360.48</v>
      </c>
      <c r="GK752" s="78"/>
      <c r="GL752" s="79">
        <v>293.57</v>
      </c>
      <c r="GM752" s="65" t="s">
        <v>413</v>
      </c>
      <c r="GN752" s="68">
        <v>9.7108120181009505E-2</v>
      </c>
      <c r="GO752" s="78">
        <v>383.77</v>
      </c>
      <c r="GP752" s="78">
        <v>432.42</v>
      </c>
      <c r="GQ752" s="78">
        <v>393.56</v>
      </c>
      <c r="GR752" s="78">
        <v>351.63</v>
      </c>
      <c r="GS752" s="78"/>
      <c r="GT752" s="79"/>
      <c r="GU752" s="65" t="s">
        <v>414</v>
      </c>
      <c r="GV752" s="68">
        <v>1</v>
      </c>
      <c r="GW752" s="78">
        <v>409.66</v>
      </c>
      <c r="GX752" s="78">
        <v>413.83</v>
      </c>
      <c r="GY752" s="78">
        <v>378</v>
      </c>
      <c r="GZ752" s="78">
        <v>352.5</v>
      </c>
      <c r="HA752" s="78"/>
      <c r="HB752" s="79">
        <v>384.34</v>
      </c>
      <c r="HC752" s="65" t="s">
        <v>415</v>
      </c>
      <c r="HD752" s="68">
        <v>1</v>
      </c>
      <c r="HE752" s="78">
        <v>453.57</v>
      </c>
      <c r="HF752" s="78">
        <v>450.62</v>
      </c>
      <c r="HG752" s="78">
        <v>477.33</v>
      </c>
      <c r="HH752" s="78">
        <v>262</v>
      </c>
      <c r="HI752" s="78">
        <v>255.36</v>
      </c>
      <c r="HJ752" s="79">
        <v>381.51</v>
      </c>
      <c r="HK752" s="85" t="s">
        <v>416</v>
      </c>
      <c r="HL752" s="68">
        <v>1.0714668381013599</v>
      </c>
      <c r="HM752" s="78">
        <v>373.57</v>
      </c>
      <c r="HN752" s="78">
        <v>382.65</v>
      </c>
      <c r="HO752" s="78">
        <v>361.89</v>
      </c>
      <c r="HP752" s="78"/>
      <c r="HQ752" s="78"/>
      <c r="HR752" s="79"/>
    </row>
    <row r="753" spans="1:226" x14ac:dyDescent="0.25">
      <c r="A753" s="81">
        <v>40091</v>
      </c>
      <c r="B753" s="82" t="s">
        <v>387</v>
      </c>
      <c r="C753" s="83">
        <v>430.85709716039031</v>
      </c>
      <c r="D753" s="83">
        <v>442.89582451797395</v>
      </c>
      <c r="E753" s="83">
        <v>425.58525333881062</v>
      </c>
      <c r="F753" s="83">
        <v>340.31405797081237</v>
      </c>
      <c r="G753" s="83">
        <v>281.7901333333333</v>
      </c>
      <c r="H753" s="84">
        <v>310.1304360506042</v>
      </c>
      <c r="I753" s="82" t="s">
        <v>388</v>
      </c>
      <c r="J753" s="83">
        <v>444.67157560605153</v>
      </c>
      <c r="K753" s="83">
        <v>449.88917416527465</v>
      </c>
      <c r="L753" s="83">
        <v>426.28268767527987</v>
      </c>
      <c r="M753" s="83">
        <v>340.18690625048606</v>
      </c>
      <c r="N753" s="83"/>
      <c r="O753" s="84">
        <v>368.61453052721481</v>
      </c>
      <c r="P753" s="65" t="s">
        <v>389</v>
      </c>
      <c r="Q753" s="78">
        <v>386.99</v>
      </c>
      <c r="R753" s="78">
        <v>414.9</v>
      </c>
      <c r="S753" s="78">
        <v>412.58</v>
      </c>
      <c r="T753" s="78">
        <v>314</v>
      </c>
      <c r="U753" s="78"/>
      <c r="V753" s="79"/>
      <c r="W753" s="65" t="s">
        <v>390</v>
      </c>
      <c r="X753" s="78">
        <v>422.79</v>
      </c>
      <c r="Y753" s="78">
        <v>440.5</v>
      </c>
      <c r="Z753" s="78">
        <v>399.77</v>
      </c>
      <c r="AA753" s="78">
        <v>285.63</v>
      </c>
      <c r="AB753" s="78"/>
      <c r="AC753" s="79">
        <v>395.04</v>
      </c>
      <c r="AD753" s="65" t="s">
        <v>391</v>
      </c>
      <c r="AE753" s="68">
        <v>0.51129972389814904</v>
      </c>
      <c r="AF753" s="78">
        <v>392.68</v>
      </c>
      <c r="AG753" s="78">
        <v>394.72</v>
      </c>
      <c r="AH753" s="78">
        <v>375.29</v>
      </c>
      <c r="AI753" s="78"/>
      <c r="AJ753" s="78">
        <v>357.91</v>
      </c>
      <c r="AK753" s="79">
        <v>295.70999999999998</v>
      </c>
      <c r="AL753" s="69" t="s">
        <v>392</v>
      </c>
      <c r="AM753" s="70">
        <v>1</v>
      </c>
      <c r="AN753" s="78">
        <v>477.84</v>
      </c>
      <c r="AO753" s="78">
        <v>479.6</v>
      </c>
      <c r="AP753" s="78">
        <v>462.73</v>
      </c>
      <c r="AQ753" s="78">
        <v>403.35</v>
      </c>
      <c r="AR753" s="78"/>
      <c r="AS753" s="79"/>
      <c r="AT753" s="65" t="s">
        <v>393</v>
      </c>
      <c r="AU753" s="68">
        <v>3.92742125520383E-2</v>
      </c>
      <c r="AV753" s="78">
        <v>448.04</v>
      </c>
      <c r="AW753" s="78">
        <v>462.73</v>
      </c>
      <c r="AX753" s="78">
        <v>378.83</v>
      </c>
      <c r="AY753" s="78">
        <v>264.63</v>
      </c>
      <c r="AZ753" s="78"/>
      <c r="BA753" s="79">
        <v>313.88</v>
      </c>
      <c r="BB753" s="65" t="s">
        <v>394</v>
      </c>
      <c r="BC753" s="78">
        <v>448.02</v>
      </c>
      <c r="BD753" s="78">
        <v>463.21</v>
      </c>
      <c r="BE753" s="78">
        <v>424.31</v>
      </c>
      <c r="BF753" s="78">
        <v>301.5</v>
      </c>
      <c r="BG753" s="78"/>
      <c r="BH753" s="79">
        <v>391.53</v>
      </c>
      <c r="BI753" s="65" t="s">
        <v>395</v>
      </c>
      <c r="BJ753" s="68">
        <v>0.134330964630657</v>
      </c>
      <c r="BK753" s="78">
        <v>473.52</v>
      </c>
      <c r="BL753" s="78">
        <v>471.5</v>
      </c>
      <c r="BM753" s="78">
        <v>493.91</v>
      </c>
      <c r="BN753" s="78">
        <v>328.98</v>
      </c>
      <c r="BO753" s="78"/>
      <c r="BP753" s="79"/>
      <c r="BQ753" s="65" t="s">
        <v>396</v>
      </c>
      <c r="BR753" s="68">
        <v>6.3911648537062396E-2</v>
      </c>
      <c r="BS753" s="78">
        <v>423.12</v>
      </c>
      <c r="BT753" s="78">
        <v>415.88</v>
      </c>
      <c r="BU753" s="78">
        <v>420.37</v>
      </c>
      <c r="BV753" s="78"/>
      <c r="BW753" s="78"/>
      <c r="BX753" s="79">
        <v>404.09</v>
      </c>
      <c r="BY753" s="65" t="s">
        <v>397</v>
      </c>
      <c r="BZ753" s="78">
        <v>449.57</v>
      </c>
      <c r="CA753" s="78">
        <v>457.45</v>
      </c>
      <c r="CB753" s="78">
        <v>397.31</v>
      </c>
      <c r="CC753" s="78">
        <v>346.25</v>
      </c>
      <c r="CD753" s="78"/>
      <c r="CE753" s="79">
        <v>388.68</v>
      </c>
      <c r="CF753" s="65" t="s">
        <v>398</v>
      </c>
      <c r="CG753" s="78">
        <v>447.64</v>
      </c>
      <c r="CH753" s="78">
        <v>487.91</v>
      </c>
      <c r="CI753" s="78">
        <v>406.22</v>
      </c>
      <c r="CJ753" s="78"/>
      <c r="CK753" s="78"/>
      <c r="CL753" s="79"/>
      <c r="CM753" s="65" t="s">
        <v>399</v>
      </c>
      <c r="CN753" s="78">
        <v>405.51</v>
      </c>
      <c r="CO753" s="78">
        <v>409.89</v>
      </c>
      <c r="CP753" s="78">
        <v>424.34</v>
      </c>
      <c r="CQ753" s="78">
        <v>330.38</v>
      </c>
      <c r="CR753" s="78">
        <v>321.99</v>
      </c>
      <c r="CS753" s="79">
        <v>508.49</v>
      </c>
      <c r="CT753" s="65" t="s">
        <v>400</v>
      </c>
      <c r="CU753" s="78">
        <v>456.03</v>
      </c>
      <c r="CV753" s="78">
        <v>514.17999999999995</v>
      </c>
      <c r="CW753" s="78">
        <v>473.8</v>
      </c>
      <c r="CX753" s="78">
        <v>350.68</v>
      </c>
      <c r="CY753" s="78"/>
      <c r="CZ753" s="79"/>
      <c r="DA753" s="82"/>
      <c r="DB753" s="68"/>
      <c r="DC753" s="78"/>
      <c r="DD753" s="78"/>
      <c r="DE753" s="78"/>
      <c r="DF753" s="78"/>
      <c r="DG753" s="78"/>
      <c r="DH753" s="79"/>
      <c r="DI753" s="65" t="s">
        <v>402</v>
      </c>
      <c r="DJ753" s="68">
        <v>3.7419547971860498E-3</v>
      </c>
      <c r="DK753" s="78">
        <v>445.68</v>
      </c>
      <c r="DL753" s="78">
        <v>469.55</v>
      </c>
      <c r="DM753" s="78">
        <v>469.55</v>
      </c>
      <c r="DN753" s="78">
        <v>324.5</v>
      </c>
      <c r="DO753" s="78"/>
      <c r="DP753" s="79">
        <v>390.07</v>
      </c>
      <c r="DQ753" s="65" t="s">
        <v>403</v>
      </c>
      <c r="DR753" s="78">
        <v>459.71</v>
      </c>
      <c r="DS753" s="78">
        <v>461.79</v>
      </c>
      <c r="DT753" s="78">
        <v>526.64</v>
      </c>
      <c r="DU753" s="78">
        <v>245.68</v>
      </c>
      <c r="DV753" s="78"/>
      <c r="DW753" s="79"/>
      <c r="DX753" s="65" t="s">
        <v>404</v>
      </c>
      <c r="DY753" s="78">
        <v>466.32</v>
      </c>
      <c r="DZ753" s="78">
        <v>476.3</v>
      </c>
      <c r="EA753" s="78">
        <v>461.77</v>
      </c>
      <c r="EB753" s="78">
        <v>338.31</v>
      </c>
      <c r="EC753" s="78"/>
      <c r="ED753" s="79">
        <v>328.98</v>
      </c>
      <c r="EE753" s="65" t="s">
        <v>405</v>
      </c>
      <c r="EF753" s="68">
        <v>0.28962001853568098</v>
      </c>
      <c r="EG753" s="78">
        <v>430.27</v>
      </c>
      <c r="EH753" s="78">
        <v>422.45</v>
      </c>
      <c r="EI753" s="78">
        <v>402.52</v>
      </c>
      <c r="EJ753" s="78"/>
      <c r="EK753" s="78">
        <v>279.81</v>
      </c>
      <c r="EL753" s="79">
        <v>255.43</v>
      </c>
      <c r="EM753" s="65" t="s">
        <v>406</v>
      </c>
      <c r="EN753" s="78">
        <v>428.17</v>
      </c>
      <c r="EO753" s="78">
        <v>446.8</v>
      </c>
      <c r="EP753" s="78">
        <v>401.65</v>
      </c>
      <c r="EQ753" s="78"/>
      <c r="ER753" s="78"/>
      <c r="ES753" s="79">
        <v>376.65</v>
      </c>
      <c r="ET753" s="65" t="s">
        <v>407</v>
      </c>
      <c r="EU753" s="68">
        <v>1.4116318464144599</v>
      </c>
      <c r="EV753" s="78">
        <v>431.08</v>
      </c>
      <c r="EW753" s="78">
        <v>433.82</v>
      </c>
      <c r="EX753" s="78">
        <v>433.82</v>
      </c>
      <c r="EY753" s="78"/>
      <c r="EZ753" s="78">
        <v>145.21</v>
      </c>
      <c r="FA753" s="79">
        <v>315.10000000000002</v>
      </c>
      <c r="FB753" s="65" t="s">
        <v>408</v>
      </c>
      <c r="FC753" s="78">
        <v>561.62</v>
      </c>
      <c r="FD753" s="78">
        <v>461.16</v>
      </c>
      <c r="FE753" s="78">
        <v>453.85</v>
      </c>
      <c r="FF753" s="78">
        <v>420.98</v>
      </c>
      <c r="FG753" s="78"/>
      <c r="FH753" s="79"/>
      <c r="FI753" s="65" t="s">
        <v>409</v>
      </c>
      <c r="FJ753" s="78">
        <v>431.25</v>
      </c>
      <c r="FK753" s="78">
        <v>426.28</v>
      </c>
      <c r="FL753" s="78">
        <v>321.19</v>
      </c>
      <c r="FM753" s="78">
        <v>287.49</v>
      </c>
      <c r="FN753" s="78"/>
      <c r="FO753" s="79">
        <v>432.38</v>
      </c>
      <c r="FP753" s="65" t="s">
        <v>410</v>
      </c>
      <c r="FQ753" s="68">
        <v>0.23766517729822201</v>
      </c>
      <c r="FR753" s="78">
        <v>436.09</v>
      </c>
      <c r="FS753" s="78">
        <v>436.82</v>
      </c>
      <c r="FT753" s="78">
        <v>389.95</v>
      </c>
      <c r="FU753" s="78">
        <v>360.78</v>
      </c>
      <c r="FV753" s="78">
        <v>282.82</v>
      </c>
      <c r="FW753" s="79">
        <v>254.4</v>
      </c>
      <c r="FX753" s="65" t="s">
        <v>411</v>
      </c>
      <c r="FY753" s="78">
        <v>460.38</v>
      </c>
      <c r="FZ753" s="78">
        <v>476.42</v>
      </c>
      <c r="GA753" s="78">
        <v>441.68</v>
      </c>
      <c r="GB753" s="78">
        <v>432.91</v>
      </c>
      <c r="GC753" s="78"/>
      <c r="GD753" s="79">
        <v>423.69</v>
      </c>
      <c r="GE753" s="65" t="s">
        <v>412</v>
      </c>
      <c r="GF753" s="68">
        <v>0.23452157598499099</v>
      </c>
      <c r="GG753" s="78">
        <v>435</v>
      </c>
      <c r="GH753" s="78">
        <v>440.98</v>
      </c>
      <c r="GI753" s="78">
        <v>375.69</v>
      </c>
      <c r="GJ753" s="78">
        <v>362.34</v>
      </c>
      <c r="GK753" s="78"/>
      <c r="GL753" s="79">
        <v>295.08</v>
      </c>
      <c r="GM753" s="65" t="s">
        <v>413</v>
      </c>
      <c r="GN753" s="68">
        <v>9.7059108997379406E-2</v>
      </c>
      <c r="GO753" s="78">
        <v>383.58</v>
      </c>
      <c r="GP753" s="78">
        <v>432.98</v>
      </c>
      <c r="GQ753" s="78">
        <v>382.65</v>
      </c>
      <c r="GR753" s="78">
        <v>343.88</v>
      </c>
      <c r="GS753" s="78"/>
      <c r="GT753" s="79"/>
      <c r="GU753" s="65" t="s">
        <v>414</v>
      </c>
      <c r="GV753" s="68">
        <v>1</v>
      </c>
      <c r="GW753" s="78">
        <v>427.16</v>
      </c>
      <c r="GX753" s="78">
        <v>423</v>
      </c>
      <c r="GY753" s="78">
        <v>388</v>
      </c>
      <c r="GZ753" s="78">
        <v>352.5</v>
      </c>
      <c r="HA753" s="78"/>
      <c r="HB753" s="79">
        <v>379.17</v>
      </c>
      <c r="HC753" s="65" t="s">
        <v>415</v>
      </c>
      <c r="HD753" s="68">
        <v>1</v>
      </c>
      <c r="HE753" s="78">
        <v>464.49</v>
      </c>
      <c r="HF753" s="78">
        <v>450.62</v>
      </c>
      <c r="HG753" s="78">
        <v>477.33</v>
      </c>
      <c r="HH753" s="78">
        <v>262</v>
      </c>
      <c r="HI753" s="78">
        <v>255.36</v>
      </c>
      <c r="HJ753" s="79">
        <v>380.67</v>
      </c>
      <c r="HK753" s="85" t="s">
        <v>416</v>
      </c>
      <c r="HL753" s="68">
        <v>1.09039363210119</v>
      </c>
      <c r="HM753" s="78">
        <v>381.63</v>
      </c>
      <c r="HN753" s="78">
        <v>390.93</v>
      </c>
      <c r="HO753" s="78">
        <v>358.83</v>
      </c>
      <c r="HP753" s="78"/>
      <c r="HQ753" s="78"/>
      <c r="HR753" s="79"/>
    </row>
    <row r="754" spans="1:226" x14ac:dyDescent="0.25">
      <c r="A754" s="81">
        <v>40084</v>
      </c>
      <c r="B754" s="82" t="s">
        <v>387</v>
      </c>
      <c r="C754" s="83">
        <v>425.65627299609235</v>
      </c>
      <c r="D754" s="83">
        <v>437.55161953725542</v>
      </c>
      <c r="E754" s="83">
        <v>417.77905078580534</v>
      </c>
      <c r="F754" s="83">
        <v>340.89832496179918</v>
      </c>
      <c r="G754" s="83">
        <v>284.27595555555553</v>
      </c>
      <c r="H754" s="84">
        <v>309.04703730126795</v>
      </c>
      <c r="I754" s="82" t="s">
        <v>388</v>
      </c>
      <c r="J754" s="83">
        <v>436.15724869302954</v>
      </c>
      <c r="K754" s="83">
        <v>442.75090171674685</v>
      </c>
      <c r="L754" s="83">
        <v>418.77993649744138</v>
      </c>
      <c r="M754" s="83">
        <v>341.71215182133074</v>
      </c>
      <c r="N754" s="83"/>
      <c r="O754" s="84">
        <v>368.66921231695517</v>
      </c>
      <c r="P754" s="65" t="s">
        <v>389</v>
      </c>
      <c r="Q754" s="78">
        <v>404.49</v>
      </c>
      <c r="R754" s="78">
        <v>423.24</v>
      </c>
      <c r="S754" s="78">
        <v>399.76</v>
      </c>
      <c r="T754" s="78">
        <v>314</v>
      </c>
      <c r="U754" s="78"/>
      <c r="V754" s="79"/>
      <c r="W754" s="65" t="s">
        <v>390</v>
      </c>
      <c r="X754" s="78">
        <v>385.46</v>
      </c>
      <c r="Y754" s="78">
        <v>408.23</v>
      </c>
      <c r="Z754" s="78">
        <v>400.6</v>
      </c>
      <c r="AA754" s="78">
        <v>300.24</v>
      </c>
      <c r="AB754" s="78"/>
      <c r="AC754" s="79">
        <v>398.35</v>
      </c>
      <c r="AD754" s="65" t="s">
        <v>391</v>
      </c>
      <c r="AE754" s="68">
        <v>0.51129972389814904</v>
      </c>
      <c r="AF754" s="78">
        <v>392.68</v>
      </c>
      <c r="AG754" s="78">
        <v>388.08</v>
      </c>
      <c r="AH754" s="78">
        <v>369.16</v>
      </c>
      <c r="AI754" s="78"/>
      <c r="AJ754" s="78">
        <v>342.57</v>
      </c>
      <c r="AK754" s="79">
        <v>274.98</v>
      </c>
      <c r="AL754" s="69" t="s">
        <v>392</v>
      </c>
      <c r="AM754" s="70">
        <v>1</v>
      </c>
      <c r="AN754" s="78">
        <v>487.22</v>
      </c>
      <c r="AO754" s="78">
        <v>488.68</v>
      </c>
      <c r="AP754" s="78">
        <v>462.94</v>
      </c>
      <c r="AQ754" s="78">
        <v>403.35</v>
      </c>
      <c r="AR754" s="78"/>
      <c r="AS754" s="79"/>
      <c r="AT754" s="65" t="s">
        <v>393</v>
      </c>
      <c r="AU754" s="68">
        <v>3.96008236971329E-2</v>
      </c>
      <c r="AV754" s="78">
        <v>460.68</v>
      </c>
      <c r="AW754" s="78">
        <v>473.46</v>
      </c>
      <c r="AX754" s="78">
        <v>390.23</v>
      </c>
      <c r="AY754" s="78">
        <v>259.23</v>
      </c>
      <c r="AZ754" s="78"/>
      <c r="BA754" s="79">
        <v>319.45999999999998</v>
      </c>
      <c r="BB754" s="65" t="s">
        <v>394</v>
      </c>
      <c r="BC754" s="78">
        <v>412.31</v>
      </c>
      <c r="BD754" s="78">
        <v>428.34</v>
      </c>
      <c r="BE754" s="78">
        <v>409.01</v>
      </c>
      <c r="BF754" s="78">
        <v>301.8</v>
      </c>
      <c r="BG754" s="78"/>
      <c r="BH754" s="79">
        <v>392.54</v>
      </c>
      <c r="BI754" s="65" t="s">
        <v>395</v>
      </c>
      <c r="BJ754" s="68">
        <v>0.134365258518757</v>
      </c>
      <c r="BK754" s="78">
        <v>454.29</v>
      </c>
      <c r="BL754" s="78">
        <v>450.12</v>
      </c>
      <c r="BM754" s="78">
        <v>472.54</v>
      </c>
      <c r="BN754" s="78">
        <v>322.33999999999997</v>
      </c>
      <c r="BO754" s="78"/>
      <c r="BP754" s="79"/>
      <c r="BQ754" s="65" t="s">
        <v>396</v>
      </c>
      <c r="BR754" s="68">
        <v>6.3911648537062396E-2</v>
      </c>
      <c r="BS754" s="78">
        <v>423.65</v>
      </c>
      <c r="BT754" s="78">
        <v>414.82</v>
      </c>
      <c r="BU754" s="78">
        <v>417.17</v>
      </c>
      <c r="BV754" s="78"/>
      <c r="BW754" s="78"/>
      <c r="BX754" s="79">
        <v>404.09</v>
      </c>
      <c r="BY754" s="65" t="s">
        <v>397</v>
      </c>
      <c r="BZ754" s="78">
        <v>453.51</v>
      </c>
      <c r="CA754" s="78">
        <v>459.32</v>
      </c>
      <c r="CB754" s="78">
        <v>400.93</v>
      </c>
      <c r="CC754" s="78">
        <v>352.58</v>
      </c>
      <c r="CD754" s="78"/>
      <c r="CE754" s="79">
        <v>396.86</v>
      </c>
      <c r="CF754" s="65" t="s">
        <v>398</v>
      </c>
      <c r="CG754" s="78">
        <v>430.13</v>
      </c>
      <c r="CH754" s="78">
        <v>487.91</v>
      </c>
      <c r="CI754" s="78">
        <v>389.54</v>
      </c>
      <c r="CJ754" s="78"/>
      <c r="CK754" s="78"/>
      <c r="CL754" s="79"/>
      <c r="CM754" s="65" t="s">
        <v>399</v>
      </c>
      <c r="CN754" s="78">
        <v>421.39</v>
      </c>
      <c r="CO754" s="78">
        <v>415.08</v>
      </c>
      <c r="CP754" s="78">
        <v>420.66</v>
      </c>
      <c r="CQ754" s="78">
        <v>318.25</v>
      </c>
      <c r="CR754" s="78">
        <v>310.92</v>
      </c>
      <c r="CS754" s="79">
        <v>503.81</v>
      </c>
      <c r="CT754" s="65" t="s">
        <v>400</v>
      </c>
      <c r="CU754" s="78">
        <v>469.46</v>
      </c>
      <c r="CV754" s="78">
        <v>521.79999999999995</v>
      </c>
      <c r="CW754" s="78">
        <v>481.45</v>
      </c>
      <c r="CX754" s="78">
        <v>357.06</v>
      </c>
      <c r="CY754" s="78"/>
      <c r="CZ754" s="79"/>
      <c r="DA754" s="82"/>
      <c r="DB754" s="68"/>
      <c r="DC754" s="78"/>
      <c r="DD754" s="78"/>
      <c r="DE754" s="78"/>
      <c r="DF754" s="78"/>
      <c r="DG754" s="78"/>
      <c r="DH754" s="79"/>
      <c r="DI754" s="65" t="s">
        <v>402</v>
      </c>
      <c r="DJ754" s="68">
        <v>3.70837350737966E-3</v>
      </c>
      <c r="DK754" s="78">
        <v>465.02</v>
      </c>
      <c r="DL754" s="78">
        <v>477.44</v>
      </c>
      <c r="DM754" s="78">
        <v>477.44</v>
      </c>
      <c r="DN754" s="78">
        <v>328.19</v>
      </c>
      <c r="DO754" s="78"/>
      <c r="DP754" s="79">
        <v>387.4</v>
      </c>
      <c r="DQ754" s="65" t="s">
        <v>403</v>
      </c>
      <c r="DR754" s="78">
        <v>469.71</v>
      </c>
      <c r="DS754" s="78">
        <v>471.79</v>
      </c>
      <c r="DT754" s="78">
        <v>517.08000000000004</v>
      </c>
      <c r="DU754" s="78">
        <v>248.55</v>
      </c>
      <c r="DV754" s="78"/>
      <c r="DW754" s="79"/>
      <c r="DX754" s="65" t="s">
        <v>404</v>
      </c>
      <c r="DY754" s="78">
        <v>470.17</v>
      </c>
      <c r="DZ754" s="78">
        <v>473.4</v>
      </c>
      <c r="EA754" s="78">
        <v>460.57</v>
      </c>
      <c r="EB754" s="78">
        <v>331.57</v>
      </c>
      <c r="EC754" s="78"/>
      <c r="ED754" s="79">
        <v>328.99</v>
      </c>
      <c r="EE754" s="65" t="s">
        <v>405</v>
      </c>
      <c r="EF754" s="68">
        <v>0.28962001853568098</v>
      </c>
      <c r="EG754" s="78">
        <v>431.28</v>
      </c>
      <c r="EH754" s="78">
        <v>424.13</v>
      </c>
      <c r="EI754" s="78">
        <v>386</v>
      </c>
      <c r="EJ754" s="78"/>
      <c r="EK754" s="78">
        <v>275.33</v>
      </c>
      <c r="EL754" s="79">
        <v>257.25</v>
      </c>
      <c r="EM754" s="65" t="s">
        <v>406</v>
      </c>
      <c r="EN754" s="78">
        <v>445.76</v>
      </c>
      <c r="EO754" s="78">
        <v>447.42</v>
      </c>
      <c r="EP754" s="78">
        <v>401.65</v>
      </c>
      <c r="EQ754" s="78"/>
      <c r="ER754" s="78"/>
      <c r="ES754" s="79">
        <v>376.65</v>
      </c>
      <c r="ET754" s="65" t="s">
        <v>407</v>
      </c>
      <c r="EU754" s="68">
        <v>1.41663125088539</v>
      </c>
      <c r="EV754" s="78">
        <v>444.31</v>
      </c>
      <c r="EW754" s="78">
        <v>441.21</v>
      </c>
      <c r="EX754" s="78">
        <v>441.21</v>
      </c>
      <c r="EY754" s="78"/>
      <c r="EZ754" s="78">
        <v>145.72999999999999</v>
      </c>
      <c r="FA754" s="79">
        <v>316.22000000000003</v>
      </c>
      <c r="FB754" s="65" t="s">
        <v>408</v>
      </c>
      <c r="FC754" s="78">
        <v>578.57000000000005</v>
      </c>
      <c r="FD754" s="78">
        <v>469.63</v>
      </c>
      <c r="FE754" s="78">
        <v>453.85</v>
      </c>
      <c r="FF754" s="78">
        <v>427.98</v>
      </c>
      <c r="FG754" s="78"/>
      <c r="FH754" s="79"/>
      <c r="FI754" s="65" t="s">
        <v>409</v>
      </c>
      <c r="FJ754" s="78">
        <v>421.17</v>
      </c>
      <c r="FK754" s="78">
        <v>416.19</v>
      </c>
      <c r="FL754" s="78">
        <v>316.99</v>
      </c>
      <c r="FM754" s="78">
        <v>279.49</v>
      </c>
      <c r="FN754" s="78"/>
      <c r="FO754" s="79">
        <v>432.38</v>
      </c>
      <c r="FP754" s="65" t="s">
        <v>410</v>
      </c>
      <c r="FQ754" s="68">
        <v>0.23754661852388501</v>
      </c>
      <c r="FR754" s="78">
        <v>444.44</v>
      </c>
      <c r="FS754" s="78">
        <v>439.13</v>
      </c>
      <c r="FT754" s="78">
        <v>374.18</v>
      </c>
      <c r="FU754" s="78">
        <v>360.6</v>
      </c>
      <c r="FV754" s="78">
        <v>285.52999999999997</v>
      </c>
      <c r="FW754" s="79">
        <v>255.64</v>
      </c>
      <c r="FX754" s="65" t="s">
        <v>411</v>
      </c>
      <c r="FY754" s="78">
        <v>467.88</v>
      </c>
      <c r="FZ754" s="78">
        <v>477.26</v>
      </c>
      <c r="GA754" s="78">
        <v>447.93</v>
      </c>
      <c r="GB754" s="78">
        <v>444.08</v>
      </c>
      <c r="GC754" s="78"/>
      <c r="GD754" s="79">
        <v>423.69</v>
      </c>
      <c r="GE754" s="65" t="s">
        <v>412</v>
      </c>
      <c r="GF754" s="68">
        <v>0.23801023444008099</v>
      </c>
      <c r="GG754" s="78">
        <v>441.48</v>
      </c>
      <c r="GH754" s="78">
        <v>447.54</v>
      </c>
      <c r="GI754" s="78">
        <v>381.28</v>
      </c>
      <c r="GJ754" s="78">
        <v>367.73</v>
      </c>
      <c r="GK754" s="78"/>
      <c r="GL754" s="79">
        <v>299.47000000000003</v>
      </c>
      <c r="GM754" s="65" t="s">
        <v>413</v>
      </c>
      <c r="GN754" s="68">
        <v>9.7756488586929993E-2</v>
      </c>
      <c r="GO754" s="78">
        <v>362.87</v>
      </c>
      <c r="GP754" s="78">
        <v>416.54</v>
      </c>
      <c r="GQ754" s="78">
        <v>368.42</v>
      </c>
      <c r="GR754" s="78">
        <v>331.2</v>
      </c>
      <c r="GS754" s="78"/>
      <c r="GT754" s="79"/>
      <c r="GU754" s="65" t="s">
        <v>414</v>
      </c>
      <c r="GV754" s="68">
        <v>1</v>
      </c>
      <c r="GW754" s="78">
        <v>427.16</v>
      </c>
      <c r="GX754" s="78">
        <v>423</v>
      </c>
      <c r="GY754" s="78">
        <v>388</v>
      </c>
      <c r="GZ754" s="78">
        <v>368.5</v>
      </c>
      <c r="HA754" s="78"/>
      <c r="HB754" s="79">
        <v>379.17</v>
      </c>
      <c r="HC754" s="65" t="s">
        <v>415</v>
      </c>
      <c r="HD754" s="68">
        <v>1</v>
      </c>
      <c r="HE754" s="78">
        <v>472.05</v>
      </c>
      <c r="HF754" s="78">
        <v>450.62</v>
      </c>
      <c r="HG754" s="78">
        <v>477.33</v>
      </c>
      <c r="HH754" s="78">
        <v>262</v>
      </c>
      <c r="HI754" s="78">
        <v>255.36</v>
      </c>
      <c r="HJ754" s="79">
        <v>381.51</v>
      </c>
      <c r="HK754" s="85" t="s">
        <v>416</v>
      </c>
      <c r="HL754" s="68">
        <v>1.0838346068389999</v>
      </c>
      <c r="HM754" s="78">
        <v>384.7</v>
      </c>
      <c r="HN754" s="78">
        <v>393.69</v>
      </c>
      <c r="HO754" s="78">
        <v>354.24</v>
      </c>
      <c r="HP754" s="78"/>
      <c r="HQ754" s="78"/>
      <c r="HR754" s="79"/>
    </row>
    <row r="755" spans="1:226" x14ac:dyDescent="0.25">
      <c r="A755" s="81">
        <v>40077</v>
      </c>
      <c r="B755" s="82" t="s">
        <v>387</v>
      </c>
      <c r="C755" s="83">
        <v>441.55165698720054</v>
      </c>
      <c r="D755" s="83">
        <v>447.16664714796849</v>
      </c>
      <c r="E755" s="83">
        <v>425.62762818975108</v>
      </c>
      <c r="F755" s="83">
        <v>347.29430488421139</v>
      </c>
      <c r="G755" s="83">
        <v>293.90640000000002</v>
      </c>
      <c r="H755" s="84">
        <v>310.69538791716144</v>
      </c>
      <c r="I755" s="82" t="s">
        <v>388</v>
      </c>
      <c r="J755" s="83">
        <v>452.29790517399118</v>
      </c>
      <c r="K755" s="83">
        <v>451.97660624136574</v>
      </c>
      <c r="L755" s="83">
        <v>426.21901195615033</v>
      </c>
      <c r="M755" s="83">
        <v>348.54495222378188</v>
      </c>
      <c r="N755" s="83"/>
      <c r="O755" s="84">
        <v>369.19800152269181</v>
      </c>
      <c r="P755" s="65" t="s">
        <v>389</v>
      </c>
      <c r="Q755" s="78">
        <v>412.82</v>
      </c>
      <c r="R755" s="78">
        <v>428.24</v>
      </c>
      <c r="S755" s="78">
        <v>419.28</v>
      </c>
      <c r="T755" s="78">
        <v>322</v>
      </c>
      <c r="U755" s="78"/>
      <c r="V755" s="79"/>
      <c r="W755" s="65" t="s">
        <v>390</v>
      </c>
      <c r="X755" s="78">
        <v>432.09</v>
      </c>
      <c r="Y755" s="78">
        <v>432.85</v>
      </c>
      <c r="Z755" s="78">
        <v>400.6</v>
      </c>
      <c r="AA755" s="78">
        <v>300.24</v>
      </c>
      <c r="AB755" s="78"/>
      <c r="AC755" s="79">
        <v>398.35</v>
      </c>
      <c r="AD755" s="65" t="s">
        <v>391</v>
      </c>
      <c r="AE755" s="68">
        <v>0.51129972389814904</v>
      </c>
      <c r="AF755" s="78">
        <v>386.54</v>
      </c>
      <c r="AG755" s="78">
        <v>372.74</v>
      </c>
      <c r="AH755" s="78">
        <v>353.82</v>
      </c>
      <c r="AI755" s="78"/>
      <c r="AJ755" s="78">
        <v>327.23</v>
      </c>
      <c r="AK755" s="79">
        <v>274.98</v>
      </c>
      <c r="AL755" s="69" t="s">
        <v>392</v>
      </c>
      <c r="AM755" s="70">
        <v>1</v>
      </c>
      <c r="AN755" s="78">
        <v>499.7</v>
      </c>
      <c r="AO755" s="78">
        <v>502</v>
      </c>
      <c r="AP755" s="78">
        <v>462.94</v>
      </c>
      <c r="AQ755" s="78">
        <v>387.67</v>
      </c>
      <c r="AR755" s="78"/>
      <c r="AS755" s="79"/>
      <c r="AT755" s="65" t="s">
        <v>393</v>
      </c>
      <c r="AU755" s="68">
        <v>3.9734573052012598E-2</v>
      </c>
      <c r="AV755" s="78">
        <v>473.29</v>
      </c>
      <c r="AW755" s="78">
        <v>484.48</v>
      </c>
      <c r="AX755" s="78">
        <v>396.19</v>
      </c>
      <c r="AY755" s="78">
        <v>262.25</v>
      </c>
      <c r="AZ755" s="78"/>
      <c r="BA755" s="79">
        <v>323.27</v>
      </c>
      <c r="BB755" s="65" t="s">
        <v>394</v>
      </c>
      <c r="BC755" s="78">
        <v>428.06</v>
      </c>
      <c r="BD755" s="78">
        <v>444.1</v>
      </c>
      <c r="BE755" s="78">
        <v>417.87</v>
      </c>
      <c r="BF755" s="78">
        <v>296.5</v>
      </c>
      <c r="BG755" s="78"/>
      <c r="BH755" s="79">
        <v>394.55</v>
      </c>
      <c r="BI755" s="65" t="s">
        <v>395</v>
      </c>
      <c r="BJ755" s="68">
        <v>0.13438512087941601</v>
      </c>
      <c r="BK755" s="78">
        <v>483.38</v>
      </c>
      <c r="BL755" s="78">
        <v>469.54</v>
      </c>
      <c r="BM755" s="78">
        <v>491.96</v>
      </c>
      <c r="BN755" s="78">
        <v>335.83</v>
      </c>
      <c r="BO755" s="78"/>
      <c r="BP755" s="79"/>
      <c r="BQ755" s="65" t="s">
        <v>396</v>
      </c>
      <c r="BR755" s="68">
        <v>6.3911648537062396E-2</v>
      </c>
      <c r="BS755" s="78">
        <v>423.65</v>
      </c>
      <c r="BT755" s="78">
        <v>414.93</v>
      </c>
      <c r="BU755" s="78">
        <v>419.73</v>
      </c>
      <c r="BV755" s="78"/>
      <c r="BW755" s="78"/>
      <c r="BX755" s="79">
        <v>404.09</v>
      </c>
      <c r="BY755" s="65" t="s">
        <v>397</v>
      </c>
      <c r="BZ755" s="78">
        <v>470.61</v>
      </c>
      <c r="CA755" s="78">
        <v>466.68</v>
      </c>
      <c r="CB755" s="78">
        <v>404.74</v>
      </c>
      <c r="CC755" s="78">
        <v>349.24</v>
      </c>
      <c r="CD755" s="78"/>
      <c r="CE755" s="79">
        <v>396.86</v>
      </c>
      <c r="CF755" s="65" t="s">
        <v>398</v>
      </c>
      <c r="CG755" s="78">
        <v>485.95</v>
      </c>
      <c r="CH755" s="78">
        <v>506.77</v>
      </c>
      <c r="CI755" s="78">
        <v>444.55</v>
      </c>
      <c r="CJ755" s="78"/>
      <c r="CK755" s="78"/>
      <c r="CL755" s="79"/>
      <c r="CM755" s="65" t="s">
        <v>399</v>
      </c>
      <c r="CN755" s="78">
        <v>421.73</v>
      </c>
      <c r="CO755" s="78">
        <v>415.08</v>
      </c>
      <c r="CP755" s="78">
        <v>427.85</v>
      </c>
      <c r="CQ755" s="78">
        <v>342.56</v>
      </c>
      <c r="CR755" s="78">
        <v>334.03</v>
      </c>
      <c r="CS755" s="79">
        <v>503.81</v>
      </c>
      <c r="CT755" s="65" t="s">
        <v>400</v>
      </c>
      <c r="CU755" s="78">
        <v>475.96</v>
      </c>
      <c r="CV755" s="78">
        <v>526.72</v>
      </c>
      <c r="CW755" s="78">
        <v>456.93</v>
      </c>
      <c r="CX755" s="78">
        <v>360.63</v>
      </c>
      <c r="CY755" s="78"/>
      <c r="CZ755" s="79"/>
      <c r="DA755" s="82"/>
      <c r="DB755" s="68"/>
      <c r="DC755" s="78"/>
      <c r="DD755" s="78"/>
      <c r="DE755" s="78"/>
      <c r="DF755" s="78"/>
      <c r="DG755" s="78"/>
      <c r="DH755" s="79"/>
      <c r="DI755" s="65" t="s">
        <v>402</v>
      </c>
      <c r="DJ755" s="68">
        <v>3.6714763006204798E-3</v>
      </c>
      <c r="DK755" s="78">
        <v>460.16</v>
      </c>
      <c r="DL755" s="78">
        <v>472.64</v>
      </c>
      <c r="DM755" s="78">
        <v>472.64</v>
      </c>
      <c r="DN755" s="78">
        <v>298.37</v>
      </c>
      <c r="DO755" s="78"/>
      <c r="DP755" s="79">
        <v>384.39</v>
      </c>
      <c r="DQ755" s="65" t="s">
        <v>403</v>
      </c>
      <c r="DR755" s="78">
        <v>469.71</v>
      </c>
      <c r="DS755" s="78">
        <v>471.79</v>
      </c>
      <c r="DT755" s="78">
        <v>530.72</v>
      </c>
      <c r="DU755" s="78">
        <v>257.64</v>
      </c>
      <c r="DV755" s="78"/>
      <c r="DW755" s="79"/>
      <c r="DX755" s="65" t="s">
        <v>404</v>
      </c>
      <c r="DY755" s="78">
        <v>491.99</v>
      </c>
      <c r="DZ755" s="78">
        <v>486.5</v>
      </c>
      <c r="EA755" s="78">
        <v>472.76</v>
      </c>
      <c r="EB755" s="78">
        <v>346.37</v>
      </c>
      <c r="EC755" s="78"/>
      <c r="ED755" s="79">
        <v>328.99</v>
      </c>
      <c r="EE755" s="65" t="s">
        <v>405</v>
      </c>
      <c r="EF755" s="68">
        <v>0.28962001853568098</v>
      </c>
      <c r="EG755" s="78">
        <v>435.28</v>
      </c>
      <c r="EH755" s="78">
        <v>429.45</v>
      </c>
      <c r="EI755" s="78">
        <v>404.91</v>
      </c>
      <c r="EJ755" s="78"/>
      <c r="EK755" s="78">
        <v>286.14</v>
      </c>
      <c r="EL755" s="79">
        <v>262.75</v>
      </c>
      <c r="EM755" s="65" t="s">
        <v>406</v>
      </c>
      <c r="EN755" s="78">
        <v>462.3</v>
      </c>
      <c r="EO755" s="78">
        <v>447.42</v>
      </c>
      <c r="EP755" s="78">
        <v>401.65</v>
      </c>
      <c r="EQ755" s="78"/>
      <c r="ER755" s="78"/>
      <c r="ES755" s="79">
        <v>382.99</v>
      </c>
      <c r="ET755" s="65" t="s">
        <v>407</v>
      </c>
      <c r="EU755" s="68">
        <v>1.4208581983518001</v>
      </c>
      <c r="EV755" s="78">
        <v>456.21</v>
      </c>
      <c r="EW755" s="78">
        <v>448.41</v>
      </c>
      <c r="EX755" s="78">
        <v>448.41</v>
      </c>
      <c r="EY755" s="78"/>
      <c r="EZ755" s="78">
        <v>146.16</v>
      </c>
      <c r="FA755" s="79">
        <v>317.16000000000003</v>
      </c>
      <c r="FB755" s="65" t="s">
        <v>408</v>
      </c>
      <c r="FC755" s="78">
        <v>578.57000000000005</v>
      </c>
      <c r="FD755" s="78">
        <v>469.63</v>
      </c>
      <c r="FE755" s="78">
        <v>453.85</v>
      </c>
      <c r="FF755" s="78">
        <v>427.98</v>
      </c>
      <c r="FG755" s="78"/>
      <c r="FH755" s="79"/>
      <c r="FI755" s="65" t="s">
        <v>409</v>
      </c>
      <c r="FJ755" s="78">
        <v>448.9</v>
      </c>
      <c r="FK755" s="78">
        <v>431.32</v>
      </c>
      <c r="FL755" s="78">
        <v>327.07</v>
      </c>
      <c r="FM755" s="78">
        <v>288.49</v>
      </c>
      <c r="FN755" s="78"/>
      <c r="FO755" s="79">
        <v>434.06</v>
      </c>
      <c r="FP755" s="65" t="s">
        <v>410</v>
      </c>
      <c r="FQ755" s="68">
        <v>0.240442414041837</v>
      </c>
      <c r="FR755" s="78">
        <v>456.36</v>
      </c>
      <c r="FS755" s="78">
        <v>449.81</v>
      </c>
      <c r="FT755" s="78">
        <v>390.96</v>
      </c>
      <c r="FU755" s="78">
        <v>365.95</v>
      </c>
      <c r="FV755" s="78">
        <v>295.5</v>
      </c>
      <c r="FW755" s="79">
        <v>260.13</v>
      </c>
      <c r="FX755" s="65" t="s">
        <v>411</v>
      </c>
      <c r="FY755" s="78">
        <v>472.88</v>
      </c>
      <c r="FZ755" s="78">
        <v>480.59</v>
      </c>
      <c r="GA755" s="78">
        <v>449.71</v>
      </c>
      <c r="GB755" s="78">
        <v>444.08</v>
      </c>
      <c r="GC755" s="78"/>
      <c r="GD755" s="79">
        <v>423.69</v>
      </c>
      <c r="GE755" s="65" t="s">
        <v>412</v>
      </c>
      <c r="GF755" s="68">
        <v>0.23431276067294601</v>
      </c>
      <c r="GG755" s="78">
        <v>474</v>
      </c>
      <c r="GH755" s="78">
        <v>464.22</v>
      </c>
      <c r="GI755" s="78">
        <v>359.6</v>
      </c>
      <c r="GJ755" s="78">
        <v>338.58</v>
      </c>
      <c r="GK755" s="78"/>
      <c r="GL755" s="79">
        <v>288.91000000000003</v>
      </c>
      <c r="GM755" s="65" t="s">
        <v>413</v>
      </c>
      <c r="GN755" s="68">
        <v>9.8629056119932904E-2</v>
      </c>
      <c r="GO755" s="78">
        <v>400.83</v>
      </c>
      <c r="GP755" s="78">
        <v>442.35</v>
      </c>
      <c r="GQ755" s="78">
        <v>389.31</v>
      </c>
      <c r="GR755" s="78">
        <v>361.87</v>
      </c>
      <c r="GS755" s="78"/>
      <c r="GT755" s="79"/>
      <c r="GU755" s="65" t="s">
        <v>414</v>
      </c>
      <c r="GV755" s="68">
        <v>1</v>
      </c>
      <c r="GW755" s="78">
        <v>441.32</v>
      </c>
      <c r="GX755" s="78">
        <v>437.17</v>
      </c>
      <c r="GY755" s="78">
        <v>402.17</v>
      </c>
      <c r="GZ755" s="78">
        <v>368.5</v>
      </c>
      <c r="HA755" s="78"/>
      <c r="HB755" s="79">
        <v>379.17</v>
      </c>
      <c r="HC755" s="65" t="s">
        <v>415</v>
      </c>
      <c r="HD755" s="68">
        <v>1</v>
      </c>
      <c r="HE755" s="78">
        <v>477.1</v>
      </c>
      <c r="HF755" s="78">
        <v>451.46</v>
      </c>
      <c r="HG755" s="78">
        <v>477.33</v>
      </c>
      <c r="HH755" s="78">
        <v>262</v>
      </c>
      <c r="HI755" s="78">
        <v>255.36</v>
      </c>
      <c r="HJ755" s="79">
        <v>381.51</v>
      </c>
      <c r="HK755" s="85" t="s">
        <v>416</v>
      </c>
      <c r="HL755" s="68">
        <v>1.10302228105008</v>
      </c>
      <c r="HM755" s="78">
        <v>396.49</v>
      </c>
      <c r="HN755" s="78">
        <v>404.51</v>
      </c>
      <c r="HO755" s="78">
        <v>361.46</v>
      </c>
      <c r="HP755" s="78"/>
      <c r="HQ755" s="78"/>
      <c r="HR755" s="79"/>
    </row>
    <row r="756" spans="1:226" x14ac:dyDescent="0.25">
      <c r="A756" s="81">
        <v>40070</v>
      </c>
      <c r="B756" s="82" t="s">
        <v>387</v>
      </c>
      <c r="C756" s="83">
        <v>449.15096039840279</v>
      </c>
      <c r="D756" s="83">
        <v>448.17538682654725</v>
      </c>
      <c r="E756" s="83">
        <v>425.83944314211942</v>
      </c>
      <c r="F756" s="83">
        <v>346.37737047330819</v>
      </c>
      <c r="G756" s="83">
        <v>291.47155555555554</v>
      </c>
      <c r="H756" s="84">
        <v>310.25075264806367</v>
      </c>
      <c r="I756" s="82" t="s">
        <v>388</v>
      </c>
      <c r="J756" s="83">
        <v>459.4332041717156</v>
      </c>
      <c r="K756" s="83">
        <v>451.35754713784348</v>
      </c>
      <c r="L756" s="83">
        <v>426.68986448504245</v>
      </c>
      <c r="M756" s="83">
        <v>347.94630026729311</v>
      </c>
      <c r="N756" s="83"/>
      <c r="O756" s="84">
        <v>370.45253380889642</v>
      </c>
      <c r="P756" s="65" t="s">
        <v>389</v>
      </c>
      <c r="Q756" s="78">
        <v>424.49</v>
      </c>
      <c r="R756" s="78">
        <v>440.74</v>
      </c>
      <c r="S756" s="78">
        <v>410.29</v>
      </c>
      <c r="T756" s="78">
        <v>333</v>
      </c>
      <c r="U756" s="78"/>
      <c r="V756" s="79"/>
      <c r="W756" s="65" t="s">
        <v>390</v>
      </c>
      <c r="X756" s="78">
        <v>456.68</v>
      </c>
      <c r="Y756" s="78">
        <v>453.72</v>
      </c>
      <c r="Z756" s="78">
        <v>400.6</v>
      </c>
      <c r="AA756" s="78">
        <v>300.24</v>
      </c>
      <c r="AB756" s="78"/>
      <c r="AC756" s="79">
        <v>405.79</v>
      </c>
      <c r="AD756" s="65" t="s">
        <v>391</v>
      </c>
      <c r="AE756" s="68">
        <v>0.51129972389814904</v>
      </c>
      <c r="AF756" s="78">
        <v>402.39</v>
      </c>
      <c r="AG756" s="78">
        <v>390.12</v>
      </c>
      <c r="AH756" s="78">
        <v>377.85</v>
      </c>
      <c r="AI756" s="78"/>
      <c r="AJ756" s="78">
        <v>327.23</v>
      </c>
      <c r="AK756" s="79">
        <v>274.98</v>
      </c>
      <c r="AL756" s="69" t="s">
        <v>392</v>
      </c>
      <c r="AM756" s="70">
        <v>1</v>
      </c>
      <c r="AN756" s="78">
        <v>501.03</v>
      </c>
      <c r="AO756" s="78">
        <v>503.09</v>
      </c>
      <c r="AP756" s="78">
        <v>462.94</v>
      </c>
      <c r="AQ756" s="78">
        <v>387.67</v>
      </c>
      <c r="AR756" s="78"/>
      <c r="AS756" s="79"/>
      <c r="AT756" s="65" t="s">
        <v>393</v>
      </c>
      <c r="AU756" s="68">
        <v>3.92850127676291E-2</v>
      </c>
      <c r="AV756" s="78">
        <v>478.63</v>
      </c>
      <c r="AW756" s="78">
        <v>487.15</v>
      </c>
      <c r="AX756" s="78">
        <v>392.64</v>
      </c>
      <c r="AY756" s="78">
        <v>250.09</v>
      </c>
      <c r="AZ756" s="78"/>
      <c r="BA756" s="79">
        <v>318.69</v>
      </c>
      <c r="BB756" s="65" t="s">
        <v>394</v>
      </c>
      <c r="BC756" s="78">
        <v>443.82</v>
      </c>
      <c r="BD756" s="78">
        <v>427.92</v>
      </c>
      <c r="BE756" s="78">
        <v>419.16</v>
      </c>
      <c r="BF756" s="78">
        <v>298</v>
      </c>
      <c r="BG756" s="78"/>
      <c r="BH756" s="79">
        <v>393.54</v>
      </c>
      <c r="BI756" s="65" t="s">
        <v>395</v>
      </c>
      <c r="BJ756" s="68">
        <v>0.13434720692156801</v>
      </c>
      <c r="BK756" s="78">
        <v>481.1</v>
      </c>
      <c r="BL756" s="78">
        <v>468.33</v>
      </c>
      <c r="BM756" s="78">
        <v>490.74</v>
      </c>
      <c r="BN756" s="78">
        <v>333.05</v>
      </c>
      <c r="BO756" s="78"/>
      <c r="BP756" s="79"/>
      <c r="BQ756" s="65" t="s">
        <v>396</v>
      </c>
      <c r="BR756" s="68">
        <v>6.3911648537062396E-2</v>
      </c>
      <c r="BS756" s="78">
        <v>443.99</v>
      </c>
      <c r="BT756" s="78">
        <v>434.26</v>
      </c>
      <c r="BU756" s="78">
        <v>427.98</v>
      </c>
      <c r="BV756" s="78"/>
      <c r="BW756" s="78"/>
      <c r="BX756" s="79">
        <v>404.09</v>
      </c>
      <c r="BY756" s="65" t="s">
        <v>397</v>
      </c>
      <c r="BZ756" s="78">
        <v>472.77</v>
      </c>
      <c r="CA756" s="78">
        <v>467.93</v>
      </c>
      <c r="CB756" s="78">
        <v>410.63</v>
      </c>
      <c r="CC756" s="78">
        <v>351.32</v>
      </c>
      <c r="CD756" s="78"/>
      <c r="CE756" s="79">
        <v>396.86</v>
      </c>
      <c r="CF756" s="65" t="s">
        <v>398</v>
      </c>
      <c r="CG756" s="78">
        <v>468.99</v>
      </c>
      <c r="CH756" s="78">
        <v>480.85</v>
      </c>
      <c r="CI756" s="78">
        <v>428.7</v>
      </c>
      <c r="CJ756" s="78"/>
      <c r="CK756" s="78"/>
      <c r="CL756" s="79"/>
      <c r="CM756" s="65" t="s">
        <v>399</v>
      </c>
      <c r="CN756" s="78">
        <v>431.76</v>
      </c>
      <c r="CO756" s="78">
        <v>420.68</v>
      </c>
      <c r="CP756" s="78">
        <v>427.93</v>
      </c>
      <c r="CQ756" s="78">
        <v>333.73</v>
      </c>
      <c r="CR756" s="78">
        <v>327.92</v>
      </c>
      <c r="CS756" s="79">
        <v>503.81</v>
      </c>
      <c r="CT756" s="65" t="s">
        <v>400</v>
      </c>
      <c r="CU756" s="78">
        <v>484.27</v>
      </c>
      <c r="CV756" s="78">
        <v>531.1</v>
      </c>
      <c r="CW756" s="78">
        <v>462.19</v>
      </c>
      <c r="CX756" s="78">
        <v>363.99</v>
      </c>
      <c r="CY756" s="78"/>
      <c r="CZ756" s="79"/>
      <c r="DA756" s="82"/>
      <c r="DB756" s="68"/>
      <c r="DC756" s="78"/>
      <c r="DD756" s="78"/>
      <c r="DE756" s="78"/>
      <c r="DF756" s="78"/>
      <c r="DG756" s="78"/>
      <c r="DH756" s="79"/>
      <c r="DI756" s="65" t="s">
        <v>402</v>
      </c>
      <c r="DJ756" s="68">
        <v>3.6452447781868602E-3</v>
      </c>
      <c r="DK756" s="78">
        <v>457.17</v>
      </c>
      <c r="DL756" s="78">
        <v>471.47</v>
      </c>
      <c r="DM756" s="78">
        <v>471.47</v>
      </c>
      <c r="DN756" s="78">
        <v>318.33999999999997</v>
      </c>
      <c r="DO756" s="78"/>
      <c r="DP756" s="79">
        <v>381.05</v>
      </c>
      <c r="DQ756" s="65" t="s">
        <v>403</v>
      </c>
      <c r="DR756" s="78">
        <v>458.97</v>
      </c>
      <c r="DS756" s="78">
        <v>459.4</v>
      </c>
      <c r="DT756" s="78">
        <v>535.67999999999995</v>
      </c>
      <c r="DU756" s="78">
        <v>256.33</v>
      </c>
      <c r="DV756" s="78"/>
      <c r="DW756" s="79"/>
      <c r="DX756" s="65" t="s">
        <v>404</v>
      </c>
      <c r="DY756" s="78">
        <v>494.37</v>
      </c>
      <c r="DZ756" s="78">
        <v>487.82</v>
      </c>
      <c r="EA756" s="78">
        <v>471.59</v>
      </c>
      <c r="EB756" s="78">
        <v>340.49</v>
      </c>
      <c r="EC756" s="78"/>
      <c r="ED756" s="79">
        <v>329.5</v>
      </c>
      <c r="EE756" s="65" t="s">
        <v>405</v>
      </c>
      <c r="EF756" s="68">
        <v>0.28962001853568098</v>
      </c>
      <c r="EG756" s="78">
        <v>441.99</v>
      </c>
      <c r="EH756" s="78">
        <v>436.05</v>
      </c>
      <c r="EI756" s="78">
        <v>399.17</v>
      </c>
      <c r="EJ756" s="78"/>
      <c r="EK756" s="78">
        <v>291.89</v>
      </c>
      <c r="EL756" s="79">
        <v>266.86</v>
      </c>
      <c r="EM756" s="65" t="s">
        <v>406</v>
      </c>
      <c r="EN756" s="78">
        <v>462.3</v>
      </c>
      <c r="EO756" s="78">
        <v>447.42</v>
      </c>
      <c r="EP756" s="78">
        <v>415.14</v>
      </c>
      <c r="EQ756" s="78"/>
      <c r="ER756" s="78"/>
      <c r="ES756" s="79">
        <v>382.99</v>
      </c>
      <c r="ET756" s="65" t="s">
        <v>407</v>
      </c>
      <c r="EU756" s="68">
        <v>1.42389292325217</v>
      </c>
      <c r="EV756" s="78">
        <v>464.25</v>
      </c>
      <c r="EW756" s="78">
        <v>461.13</v>
      </c>
      <c r="EX756" s="78">
        <v>461.13</v>
      </c>
      <c r="EY756" s="78"/>
      <c r="EZ756" s="78">
        <v>146.47999999999999</v>
      </c>
      <c r="FA756" s="79">
        <v>317.83999999999997</v>
      </c>
      <c r="FB756" s="65" t="s">
        <v>408</v>
      </c>
      <c r="FC756" s="78">
        <v>578.57000000000005</v>
      </c>
      <c r="FD756" s="78">
        <v>469.63</v>
      </c>
      <c r="FE756" s="78">
        <v>453.85</v>
      </c>
      <c r="FF756" s="78">
        <v>427.98</v>
      </c>
      <c r="FG756" s="78"/>
      <c r="FH756" s="79"/>
      <c r="FI756" s="65" t="s">
        <v>409</v>
      </c>
      <c r="FJ756" s="78">
        <v>443.02</v>
      </c>
      <c r="FK756" s="78">
        <v>427.12</v>
      </c>
      <c r="FL756" s="78">
        <v>328.75</v>
      </c>
      <c r="FM756" s="78">
        <v>288.49</v>
      </c>
      <c r="FN756" s="78"/>
      <c r="FO756" s="79">
        <v>437.42</v>
      </c>
      <c r="FP756" s="65" t="s">
        <v>410</v>
      </c>
      <c r="FQ756" s="68">
        <v>0.23786869647954301</v>
      </c>
      <c r="FR756" s="78">
        <v>458.1</v>
      </c>
      <c r="FS756" s="78">
        <v>449.09</v>
      </c>
      <c r="FT756" s="78">
        <v>376.25</v>
      </c>
      <c r="FU756" s="78">
        <v>362.51</v>
      </c>
      <c r="FV756" s="78">
        <v>292.82</v>
      </c>
      <c r="FW756" s="79">
        <v>257.14999999999998</v>
      </c>
      <c r="FX756" s="65" t="s">
        <v>411</v>
      </c>
      <c r="FY756" s="78">
        <v>483.72</v>
      </c>
      <c r="FZ756" s="78">
        <v>486.42</v>
      </c>
      <c r="GA756" s="78">
        <v>451.5</v>
      </c>
      <c r="GB756" s="78">
        <v>447.65</v>
      </c>
      <c r="GC756" s="78"/>
      <c r="GD756" s="79">
        <v>422.85</v>
      </c>
      <c r="GE756" s="65" t="s">
        <v>412</v>
      </c>
      <c r="GF756" s="68">
        <v>0.233819678264123</v>
      </c>
      <c r="GG756" s="78">
        <v>473</v>
      </c>
      <c r="GH756" s="78">
        <v>463.24</v>
      </c>
      <c r="GI756" s="78">
        <v>358.85</v>
      </c>
      <c r="GJ756" s="78">
        <v>337.87</v>
      </c>
      <c r="GK756" s="78"/>
      <c r="GL756" s="79">
        <v>288.3</v>
      </c>
      <c r="GM756" s="65" t="s">
        <v>413</v>
      </c>
      <c r="GN756" s="68">
        <v>9.7440244769894893E-2</v>
      </c>
      <c r="GO756" s="78">
        <v>392.88</v>
      </c>
      <c r="GP756" s="78">
        <v>430</v>
      </c>
      <c r="GQ756" s="78">
        <v>389.45</v>
      </c>
      <c r="GR756" s="78">
        <v>356.15</v>
      </c>
      <c r="GS756" s="78"/>
      <c r="GT756" s="79"/>
      <c r="GU756" s="65" t="s">
        <v>414</v>
      </c>
      <c r="GV756" s="68">
        <v>1</v>
      </c>
      <c r="GW756" s="78">
        <v>441.32</v>
      </c>
      <c r="GX756" s="78">
        <v>437.17</v>
      </c>
      <c r="GY756" s="78">
        <v>402.17</v>
      </c>
      <c r="GZ756" s="78">
        <v>368.5</v>
      </c>
      <c r="HA756" s="78"/>
      <c r="HB756" s="79">
        <v>379.17</v>
      </c>
      <c r="HC756" s="65" t="s">
        <v>415</v>
      </c>
      <c r="HD756" s="68">
        <v>1</v>
      </c>
      <c r="HE756" s="78">
        <v>472.05</v>
      </c>
      <c r="HF756" s="78">
        <v>449.78</v>
      </c>
      <c r="HG756" s="78">
        <v>477.33</v>
      </c>
      <c r="HH756" s="78">
        <v>262</v>
      </c>
      <c r="HI756" s="78">
        <v>255.36</v>
      </c>
      <c r="HJ756" s="79">
        <v>396.64</v>
      </c>
      <c r="HK756" s="85" t="s">
        <v>416</v>
      </c>
      <c r="HL756" s="68">
        <v>1.1376564277588199</v>
      </c>
      <c r="HM756" s="78">
        <v>413.65</v>
      </c>
      <c r="HN756" s="78">
        <v>420.14</v>
      </c>
      <c r="HO756" s="78">
        <v>364.64</v>
      </c>
      <c r="HP756" s="78"/>
      <c r="HQ756" s="78"/>
      <c r="HR756" s="79"/>
    </row>
    <row r="757" spans="1:226" x14ac:dyDescent="0.25">
      <c r="A757" s="81">
        <v>40063</v>
      </c>
      <c r="B757" s="82" t="s">
        <v>387</v>
      </c>
      <c r="C757" s="83">
        <v>458.87879779459684</v>
      </c>
      <c r="D757" s="83">
        <v>460.06671766443702</v>
      </c>
      <c r="E757" s="83">
        <v>428.56593577226181</v>
      </c>
      <c r="F757" s="83">
        <v>345.31835394419579</v>
      </c>
      <c r="G757" s="83">
        <v>304.43719999999996</v>
      </c>
      <c r="H757" s="84">
        <v>314.7547192027223</v>
      </c>
      <c r="I757" s="82" t="s">
        <v>388</v>
      </c>
      <c r="J757" s="83">
        <v>468.80431076170169</v>
      </c>
      <c r="K757" s="83">
        <v>464.26296841987215</v>
      </c>
      <c r="L757" s="83">
        <v>429.16753894738963</v>
      </c>
      <c r="M757" s="83">
        <v>347.18460659668978</v>
      </c>
      <c r="N757" s="83"/>
      <c r="O757" s="84">
        <v>369.95948249142901</v>
      </c>
      <c r="P757" s="65" t="s">
        <v>389</v>
      </c>
      <c r="Q757" s="78">
        <v>428.65</v>
      </c>
      <c r="R757" s="78">
        <v>448.24</v>
      </c>
      <c r="S757" s="78">
        <v>410.6</v>
      </c>
      <c r="T757" s="78">
        <v>333</v>
      </c>
      <c r="U757" s="78"/>
      <c r="V757" s="79"/>
      <c r="W757" s="65" t="s">
        <v>390</v>
      </c>
      <c r="X757" s="78">
        <v>475.69</v>
      </c>
      <c r="Y757" s="78">
        <v>460.33</v>
      </c>
      <c r="Z757" s="78">
        <v>400.6</v>
      </c>
      <c r="AA757" s="78">
        <v>300.24</v>
      </c>
      <c r="AB757" s="78"/>
      <c r="AC757" s="79">
        <v>405.79</v>
      </c>
      <c r="AD757" s="65" t="s">
        <v>391</v>
      </c>
      <c r="AE757" s="68">
        <v>0.51129972389814904</v>
      </c>
      <c r="AF757" s="78">
        <v>427.45</v>
      </c>
      <c r="AG757" s="78">
        <v>418.24</v>
      </c>
      <c r="AH757" s="78">
        <v>405.97</v>
      </c>
      <c r="AI757" s="78"/>
      <c r="AJ757" s="78">
        <v>337.46</v>
      </c>
      <c r="AK757" s="79">
        <v>290.18</v>
      </c>
      <c r="AL757" s="69" t="s">
        <v>392</v>
      </c>
      <c r="AM757" s="70">
        <v>1</v>
      </c>
      <c r="AN757" s="78">
        <v>506.49</v>
      </c>
      <c r="AO757" s="78">
        <v>505.68</v>
      </c>
      <c r="AP757" s="78">
        <v>462.94</v>
      </c>
      <c r="AQ757" s="78">
        <v>387.67</v>
      </c>
      <c r="AR757" s="78"/>
      <c r="AS757" s="79"/>
      <c r="AT757" s="65" t="s">
        <v>393</v>
      </c>
      <c r="AU757" s="68">
        <v>3.9234149403640901E-2</v>
      </c>
      <c r="AV757" s="78">
        <v>485.4</v>
      </c>
      <c r="AW757" s="78">
        <v>491.66</v>
      </c>
      <c r="AX757" s="78">
        <v>405.08</v>
      </c>
      <c r="AY757" s="78">
        <v>248.08</v>
      </c>
      <c r="AZ757" s="78"/>
      <c r="BA757" s="79">
        <v>317.45</v>
      </c>
      <c r="BB757" s="65" t="s">
        <v>394</v>
      </c>
      <c r="BC757" s="78">
        <v>456.42</v>
      </c>
      <c r="BD757" s="78">
        <v>459.85</v>
      </c>
      <c r="BE757" s="78">
        <v>419.01</v>
      </c>
      <c r="BF757" s="78">
        <v>306.2</v>
      </c>
      <c r="BG757" s="78"/>
      <c r="BH757" s="79">
        <v>392.54</v>
      </c>
      <c r="BI757" s="65" t="s">
        <v>395</v>
      </c>
      <c r="BJ757" s="68">
        <v>0.134345402028616</v>
      </c>
      <c r="BK757" s="78">
        <v>492.91</v>
      </c>
      <c r="BL757" s="78">
        <v>467.25</v>
      </c>
      <c r="BM757" s="78">
        <v>489.66</v>
      </c>
      <c r="BN757" s="78">
        <v>331.7</v>
      </c>
      <c r="BO757" s="78"/>
      <c r="BP757" s="79"/>
      <c r="BQ757" s="65" t="s">
        <v>396</v>
      </c>
      <c r="BR757" s="68">
        <v>6.3911648537062396E-2</v>
      </c>
      <c r="BS757" s="78">
        <v>445.27</v>
      </c>
      <c r="BT757" s="78">
        <v>435.06</v>
      </c>
      <c r="BU757" s="78">
        <v>431.55</v>
      </c>
      <c r="BV757" s="78"/>
      <c r="BW757" s="78"/>
      <c r="BX757" s="79">
        <v>404.09</v>
      </c>
      <c r="BY757" s="65" t="s">
        <v>397</v>
      </c>
      <c r="BZ757" s="78">
        <v>482.65</v>
      </c>
      <c r="CA757" s="78">
        <v>477.92</v>
      </c>
      <c r="CB757" s="78">
        <v>418.96</v>
      </c>
      <c r="CC757" s="78">
        <v>344.41</v>
      </c>
      <c r="CD757" s="78"/>
      <c r="CE757" s="79">
        <v>396.75</v>
      </c>
      <c r="CF757" s="65" t="s">
        <v>398</v>
      </c>
      <c r="CG757" s="78">
        <v>477.82</v>
      </c>
      <c r="CH757" s="78">
        <v>478.36</v>
      </c>
      <c r="CI757" s="78">
        <v>426.22</v>
      </c>
      <c r="CJ757" s="78"/>
      <c r="CK757" s="78"/>
      <c r="CL757" s="79"/>
      <c r="CM757" s="65" t="s">
        <v>399</v>
      </c>
      <c r="CN757" s="78">
        <v>443.13</v>
      </c>
      <c r="CO757" s="78">
        <v>432.89</v>
      </c>
      <c r="CP757" s="78">
        <v>433.28</v>
      </c>
      <c r="CQ757" s="78">
        <v>335.85</v>
      </c>
      <c r="CR757" s="78">
        <v>326.95</v>
      </c>
      <c r="CS757" s="79">
        <v>505.99</v>
      </c>
      <c r="CT757" s="65" t="s">
        <v>400</v>
      </c>
      <c r="CU757" s="78">
        <v>496.64</v>
      </c>
      <c r="CV757" s="78">
        <v>540.79</v>
      </c>
      <c r="CW757" s="78">
        <v>471.82</v>
      </c>
      <c r="CX757" s="78">
        <v>367.16</v>
      </c>
      <c r="CY757" s="78"/>
      <c r="CZ757" s="79"/>
      <c r="DA757" s="82"/>
      <c r="DB757" s="68"/>
      <c r="DC757" s="78"/>
      <c r="DD757" s="78"/>
      <c r="DE757" s="78"/>
      <c r="DF757" s="78"/>
      <c r="DG757" s="78"/>
      <c r="DH757" s="79"/>
      <c r="DI757" s="65" t="s">
        <v>402</v>
      </c>
      <c r="DJ757" s="68">
        <v>3.6732295033793699E-3</v>
      </c>
      <c r="DK757" s="78">
        <v>472.51</v>
      </c>
      <c r="DL757" s="78">
        <v>487.77</v>
      </c>
      <c r="DM757" s="78">
        <v>487.77</v>
      </c>
      <c r="DN757" s="78">
        <v>304.43</v>
      </c>
      <c r="DO757" s="78"/>
      <c r="DP757" s="79">
        <v>385.73</v>
      </c>
      <c r="DQ757" s="65" t="s">
        <v>403</v>
      </c>
      <c r="DR757" s="78">
        <v>458.97</v>
      </c>
      <c r="DS757" s="78">
        <v>459.4</v>
      </c>
      <c r="DT757" s="78">
        <v>536.09</v>
      </c>
      <c r="DU757" s="78">
        <v>258.63</v>
      </c>
      <c r="DV757" s="78"/>
      <c r="DW757" s="79"/>
      <c r="DX757" s="65" t="s">
        <v>404</v>
      </c>
      <c r="DY757" s="78">
        <v>496.04</v>
      </c>
      <c r="DZ757" s="78">
        <v>489.38</v>
      </c>
      <c r="EA757" s="78">
        <v>471.16</v>
      </c>
      <c r="EB757" s="78">
        <v>342.98</v>
      </c>
      <c r="EC757" s="78"/>
      <c r="ED757" s="79">
        <v>329.5</v>
      </c>
      <c r="EE757" s="65" t="s">
        <v>405</v>
      </c>
      <c r="EF757" s="68">
        <v>0.28962001853568098</v>
      </c>
      <c r="EG757" s="78">
        <v>469.12</v>
      </c>
      <c r="EH757" s="78">
        <v>461.93</v>
      </c>
      <c r="EI757" s="78">
        <v>394.38</v>
      </c>
      <c r="EJ757" s="78"/>
      <c r="EK757" s="78">
        <v>289.02</v>
      </c>
      <c r="EL757" s="79">
        <v>267.77999999999997</v>
      </c>
      <c r="EM757" s="65" t="s">
        <v>406</v>
      </c>
      <c r="EN757" s="78">
        <v>462.3</v>
      </c>
      <c r="EO757" s="78">
        <v>449.16</v>
      </c>
      <c r="EP757" s="78">
        <v>415.14</v>
      </c>
      <c r="EQ757" s="78"/>
      <c r="ER757" s="78"/>
      <c r="ES757" s="79">
        <v>382.99</v>
      </c>
      <c r="ET757" s="65" t="s">
        <v>407</v>
      </c>
      <c r="EU757" s="68">
        <v>1.42450142450142</v>
      </c>
      <c r="EV757" s="78">
        <v>464.44</v>
      </c>
      <c r="EW757" s="78">
        <v>455.44</v>
      </c>
      <c r="EX757" s="78">
        <v>455.44</v>
      </c>
      <c r="EY757" s="78"/>
      <c r="EZ757" s="78">
        <v>146.54</v>
      </c>
      <c r="FA757" s="79">
        <v>317.98</v>
      </c>
      <c r="FB757" s="65" t="s">
        <v>408</v>
      </c>
      <c r="FC757" s="78">
        <v>578.57000000000005</v>
      </c>
      <c r="FD757" s="78">
        <v>469.63</v>
      </c>
      <c r="FE757" s="78">
        <v>453.85</v>
      </c>
      <c r="FF757" s="78">
        <v>427.98</v>
      </c>
      <c r="FG757" s="78"/>
      <c r="FH757" s="79"/>
      <c r="FI757" s="65" t="s">
        <v>409</v>
      </c>
      <c r="FJ757" s="78">
        <v>452.26</v>
      </c>
      <c r="FK757" s="78">
        <v>434.68</v>
      </c>
      <c r="FL757" s="78">
        <v>327.91</v>
      </c>
      <c r="FM757" s="78">
        <v>288.49</v>
      </c>
      <c r="FN757" s="78"/>
      <c r="FO757" s="79">
        <v>434.9</v>
      </c>
      <c r="FP757" s="65" t="s">
        <v>410</v>
      </c>
      <c r="FQ757" s="68">
        <v>0.24330900243309</v>
      </c>
      <c r="FR757" s="78">
        <v>473.97</v>
      </c>
      <c r="FS757" s="78">
        <v>463.95</v>
      </c>
      <c r="FT757" s="78">
        <v>392.63</v>
      </c>
      <c r="FU757" s="78">
        <v>372.75</v>
      </c>
      <c r="FV757" s="78">
        <v>306.57</v>
      </c>
      <c r="FW757" s="79">
        <v>265.63</v>
      </c>
      <c r="FX757" s="65" t="s">
        <v>411</v>
      </c>
      <c r="FY757" s="78">
        <v>500.38</v>
      </c>
      <c r="FZ757" s="78">
        <v>506.42</v>
      </c>
      <c r="GA757" s="78">
        <v>466.68</v>
      </c>
      <c r="GB757" s="78">
        <v>447.65</v>
      </c>
      <c r="GC757" s="78"/>
      <c r="GD757" s="79">
        <v>419.52</v>
      </c>
      <c r="GE757" s="65" t="s">
        <v>412</v>
      </c>
      <c r="GF757" s="68">
        <v>0.23549914042813699</v>
      </c>
      <c r="GG757" s="78">
        <v>476.4</v>
      </c>
      <c r="GH757" s="78">
        <v>466.57</v>
      </c>
      <c r="GI757" s="78">
        <v>361.42</v>
      </c>
      <c r="GJ757" s="78">
        <v>340.3</v>
      </c>
      <c r="GK757" s="78"/>
      <c r="GL757" s="79">
        <v>290.37</v>
      </c>
      <c r="GM757" s="65" t="s">
        <v>413</v>
      </c>
      <c r="GN757" s="68">
        <v>9.8082487371879801E-2</v>
      </c>
      <c r="GO757" s="78">
        <v>411.16</v>
      </c>
      <c r="GP757" s="78">
        <v>440.68</v>
      </c>
      <c r="GQ757" s="78">
        <v>386.6</v>
      </c>
      <c r="GR757" s="78">
        <v>348.59</v>
      </c>
      <c r="GS757" s="78"/>
      <c r="GT757" s="79"/>
      <c r="GU757" s="65" t="s">
        <v>414</v>
      </c>
      <c r="GV757" s="68">
        <v>1</v>
      </c>
      <c r="GW757" s="78">
        <v>462.16</v>
      </c>
      <c r="GX757" s="78">
        <v>452.17</v>
      </c>
      <c r="GY757" s="78">
        <v>414.67</v>
      </c>
      <c r="GZ757" s="78">
        <v>368.5</v>
      </c>
      <c r="HA757" s="78"/>
      <c r="HB757" s="79">
        <v>378.85</v>
      </c>
      <c r="HC757" s="65" t="s">
        <v>415</v>
      </c>
      <c r="HD757" s="68">
        <v>1</v>
      </c>
      <c r="HE757" s="78">
        <v>479.62</v>
      </c>
      <c r="HF757" s="78">
        <v>451.46</v>
      </c>
      <c r="HG757" s="78">
        <v>477.33</v>
      </c>
      <c r="HH757" s="78">
        <v>262</v>
      </c>
      <c r="HI757" s="78">
        <v>255.36</v>
      </c>
      <c r="HJ757" s="79">
        <v>396.64</v>
      </c>
      <c r="HK757" s="85" t="s">
        <v>416</v>
      </c>
      <c r="HL757" s="68">
        <v>1.1448196908986801</v>
      </c>
      <c r="HM757" s="78">
        <v>420.41</v>
      </c>
      <c r="HN757" s="78">
        <v>424.89</v>
      </c>
      <c r="HO757" s="78">
        <v>381.51</v>
      </c>
      <c r="HP757" s="78"/>
      <c r="HQ757" s="78"/>
      <c r="HR757" s="79"/>
    </row>
    <row r="758" spans="1:226" x14ac:dyDescent="0.25">
      <c r="A758" s="81">
        <v>40056</v>
      </c>
      <c r="B758" s="82" t="s">
        <v>387</v>
      </c>
      <c r="C758" s="83">
        <v>462.22099371670794</v>
      </c>
      <c r="D758" s="83">
        <v>466.97111151435581</v>
      </c>
      <c r="E758" s="83">
        <v>440.07437757663052</v>
      </c>
      <c r="F758" s="83">
        <v>354.74696162053021</v>
      </c>
      <c r="G758" s="83">
        <v>302.6527111111111</v>
      </c>
      <c r="H758" s="84">
        <v>314.90174155423995</v>
      </c>
      <c r="I758" s="82" t="s">
        <v>388</v>
      </c>
      <c r="J758" s="83">
        <v>472.6244288715767</v>
      </c>
      <c r="K758" s="83">
        <v>471.94745065958483</v>
      </c>
      <c r="L758" s="83">
        <v>440.51994364143326</v>
      </c>
      <c r="M758" s="83">
        <v>356.5310883977109</v>
      </c>
      <c r="N758" s="83"/>
      <c r="O758" s="84">
        <v>368.94522827925766</v>
      </c>
      <c r="P758" s="65" t="s">
        <v>389</v>
      </c>
      <c r="Q758" s="78">
        <v>439.49</v>
      </c>
      <c r="R758" s="78">
        <v>454.9</v>
      </c>
      <c r="S758" s="78">
        <v>427.04</v>
      </c>
      <c r="T758" s="78">
        <v>347</v>
      </c>
      <c r="U758" s="78"/>
      <c r="V758" s="79"/>
      <c r="W758" s="65" t="s">
        <v>390</v>
      </c>
      <c r="X758" s="78">
        <v>478.17</v>
      </c>
      <c r="Y758" s="78">
        <v>480.17</v>
      </c>
      <c r="Z758" s="78">
        <v>436.39</v>
      </c>
      <c r="AA758" s="78">
        <v>317.77999999999997</v>
      </c>
      <c r="AB758" s="78"/>
      <c r="AC758" s="79">
        <v>390.91</v>
      </c>
      <c r="AD758" s="65" t="s">
        <v>391</v>
      </c>
      <c r="AE758" s="68">
        <v>0.51129972389814904</v>
      </c>
      <c r="AF758" s="78">
        <v>428.98</v>
      </c>
      <c r="AG758" s="78">
        <v>416.2</v>
      </c>
      <c r="AH758" s="78">
        <v>403.42</v>
      </c>
      <c r="AI758" s="78"/>
      <c r="AJ758" s="78">
        <v>352.8</v>
      </c>
      <c r="AK758" s="79">
        <v>280.5</v>
      </c>
      <c r="AL758" s="69" t="s">
        <v>392</v>
      </c>
      <c r="AM758" s="70">
        <v>1</v>
      </c>
      <c r="AN758" s="78">
        <v>517.85</v>
      </c>
      <c r="AO758" s="78">
        <v>506.49</v>
      </c>
      <c r="AP758" s="78">
        <v>462.94</v>
      </c>
      <c r="AQ758" s="78">
        <v>387.67</v>
      </c>
      <c r="AR758" s="78"/>
      <c r="AS758" s="79"/>
      <c r="AT758" s="65" t="s">
        <v>393</v>
      </c>
      <c r="AU758" s="68">
        <v>3.9407313997477898E-2</v>
      </c>
      <c r="AV758" s="78">
        <v>492.6</v>
      </c>
      <c r="AW758" s="78">
        <v>496.58</v>
      </c>
      <c r="AX758" s="78">
        <v>411.08</v>
      </c>
      <c r="AY758" s="78">
        <v>252.96</v>
      </c>
      <c r="AZ758" s="78"/>
      <c r="BA758" s="79">
        <v>318.49</v>
      </c>
      <c r="BB758" s="65" t="s">
        <v>394</v>
      </c>
      <c r="BC758" s="78">
        <v>444.66</v>
      </c>
      <c r="BD758" s="78">
        <v>451.45</v>
      </c>
      <c r="BE758" s="78">
        <v>424.78</v>
      </c>
      <c r="BF758" s="78">
        <v>306.7</v>
      </c>
      <c r="BG758" s="78"/>
      <c r="BH758" s="79">
        <v>392.54</v>
      </c>
      <c r="BI758" s="65" t="s">
        <v>395</v>
      </c>
      <c r="BJ758" s="68">
        <v>0.134352621891416</v>
      </c>
      <c r="BK758" s="78">
        <v>495.09</v>
      </c>
      <c r="BL758" s="78">
        <v>483.4</v>
      </c>
      <c r="BM758" s="78">
        <v>503.66</v>
      </c>
      <c r="BN758" s="78">
        <v>335.75</v>
      </c>
      <c r="BO758" s="78"/>
      <c r="BP758" s="79"/>
      <c r="BQ758" s="65" t="s">
        <v>396</v>
      </c>
      <c r="BR758" s="68">
        <v>6.3911648537062396E-2</v>
      </c>
      <c r="BS758" s="78">
        <v>456.35</v>
      </c>
      <c r="BT758" s="78">
        <v>443.42</v>
      </c>
      <c r="BU758" s="78">
        <v>448.33</v>
      </c>
      <c r="BV758" s="78"/>
      <c r="BW758" s="78"/>
      <c r="BX758" s="79">
        <v>404.09</v>
      </c>
      <c r="BY758" s="65" t="s">
        <v>397</v>
      </c>
      <c r="BZ758" s="78">
        <v>492.24</v>
      </c>
      <c r="CA758" s="78">
        <v>489.44</v>
      </c>
      <c r="CB758" s="78">
        <v>425.8</v>
      </c>
      <c r="CC758" s="78">
        <v>351.88</v>
      </c>
      <c r="CD758" s="78"/>
      <c r="CE758" s="79">
        <v>395.28</v>
      </c>
      <c r="CF758" s="65" t="s">
        <v>398</v>
      </c>
      <c r="CG758" s="78">
        <v>481.54</v>
      </c>
      <c r="CH758" s="78">
        <v>494.49</v>
      </c>
      <c r="CI758" s="78">
        <v>442.9</v>
      </c>
      <c r="CJ758" s="78">
        <v>454.13</v>
      </c>
      <c r="CK758" s="78"/>
      <c r="CL758" s="79"/>
      <c r="CM758" s="65" t="s">
        <v>399</v>
      </c>
      <c r="CN758" s="78">
        <v>451.16</v>
      </c>
      <c r="CO758" s="78">
        <v>440.49</v>
      </c>
      <c r="CP758" s="78">
        <v>444.99</v>
      </c>
      <c r="CQ758" s="78">
        <v>347.88</v>
      </c>
      <c r="CR758" s="78">
        <v>341.59</v>
      </c>
      <c r="CS758" s="79">
        <v>505.32</v>
      </c>
      <c r="CT758" s="65" t="s">
        <v>400</v>
      </c>
      <c r="CU758" s="78">
        <v>507.42</v>
      </c>
      <c r="CV758" s="78">
        <v>543.85</v>
      </c>
      <c r="CW758" s="78">
        <v>483.32</v>
      </c>
      <c r="CX758" s="78">
        <v>380.44</v>
      </c>
      <c r="CY758" s="78"/>
      <c r="CZ758" s="79"/>
      <c r="DA758" s="82"/>
      <c r="DB758" s="68"/>
      <c r="DC758" s="78"/>
      <c r="DD758" s="78"/>
      <c r="DE758" s="78"/>
      <c r="DF758" s="78"/>
      <c r="DG758" s="78"/>
      <c r="DH758" s="79"/>
      <c r="DI758" s="65" t="s">
        <v>402</v>
      </c>
      <c r="DJ758" s="68">
        <v>3.6784991723376901E-3</v>
      </c>
      <c r="DK758" s="78">
        <v>484.96</v>
      </c>
      <c r="DL758" s="78">
        <v>492.8</v>
      </c>
      <c r="DM758" s="78">
        <v>492.8</v>
      </c>
      <c r="DN758" s="78">
        <v>303.48</v>
      </c>
      <c r="DO758" s="78"/>
      <c r="DP758" s="79">
        <v>373.01</v>
      </c>
      <c r="DQ758" s="65" t="s">
        <v>403</v>
      </c>
      <c r="DR758" s="78">
        <v>458.97</v>
      </c>
      <c r="DS758" s="78">
        <v>459.4</v>
      </c>
      <c r="DT758" s="78">
        <v>550.14</v>
      </c>
      <c r="DU758" s="78">
        <v>263.64</v>
      </c>
      <c r="DV758" s="78"/>
      <c r="DW758" s="79"/>
      <c r="DX758" s="65" t="s">
        <v>404</v>
      </c>
      <c r="DY758" s="78">
        <v>512.72</v>
      </c>
      <c r="DZ758" s="78">
        <v>507.71</v>
      </c>
      <c r="EA758" s="78">
        <v>487.06</v>
      </c>
      <c r="EB758" s="78">
        <v>361.71</v>
      </c>
      <c r="EC758" s="78"/>
      <c r="ED758" s="79">
        <v>329.5</v>
      </c>
      <c r="EE758" s="65" t="s">
        <v>405</v>
      </c>
      <c r="EF758" s="68">
        <v>0.28962001853568098</v>
      </c>
      <c r="EG758" s="78">
        <v>474.68</v>
      </c>
      <c r="EH758" s="78">
        <v>467.96</v>
      </c>
      <c r="EI758" s="78">
        <v>421.08</v>
      </c>
      <c r="EJ758" s="78"/>
      <c r="EK758" s="78">
        <v>305.83</v>
      </c>
      <c r="EL758" s="79">
        <v>260.54000000000002</v>
      </c>
      <c r="EM758" s="65" t="s">
        <v>406</v>
      </c>
      <c r="EN758" s="78">
        <v>480.81</v>
      </c>
      <c r="EO758" s="78">
        <v>477.57</v>
      </c>
      <c r="EP758" s="78">
        <v>426.71</v>
      </c>
      <c r="EQ758" s="78"/>
      <c r="ER758" s="78"/>
      <c r="ES758" s="79">
        <v>373.2</v>
      </c>
      <c r="ET758" s="65" t="s">
        <v>407</v>
      </c>
      <c r="EU758" s="68">
        <v>1.4222727919214899</v>
      </c>
      <c r="EV758" s="78">
        <v>469.59</v>
      </c>
      <c r="EW758" s="78">
        <v>460.6</v>
      </c>
      <c r="EX758" s="78">
        <v>460.6</v>
      </c>
      <c r="EY758" s="78"/>
      <c r="EZ758" s="78">
        <v>146.31</v>
      </c>
      <c r="FA758" s="79">
        <v>317.48</v>
      </c>
      <c r="FB758" s="65" t="s">
        <v>408</v>
      </c>
      <c r="FC758" s="78">
        <v>578.57000000000005</v>
      </c>
      <c r="FD758" s="78">
        <v>469.63</v>
      </c>
      <c r="FE758" s="78">
        <v>453.85</v>
      </c>
      <c r="FF758" s="78">
        <v>427.98</v>
      </c>
      <c r="FG758" s="78"/>
      <c r="FH758" s="79"/>
      <c r="FI758" s="65" t="s">
        <v>409</v>
      </c>
      <c r="FJ758" s="78">
        <v>469.91</v>
      </c>
      <c r="FK758" s="78">
        <v>448.12</v>
      </c>
      <c r="FL758" s="78">
        <v>352.28</v>
      </c>
      <c r="FM758" s="78">
        <v>306.49</v>
      </c>
      <c r="FN758" s="78"/>
      <c r="FO758" s="79">
        <v>432.38</v>
      </c>
      <c r="FP758" s="65" t="s">
        <v>410</v>
      </c>
      <c r="FQ758" s="68">
        <v>0.243664717348928</v>
      </c>
      <c r="FR758" s="78">
        <v>469.47</v>
      </c>
      <c r="FS758" s="78">
        <v>472.02</v>
      </c>
      <c r="FT758" s="78">
        <v>406.99</v>
      </c>
      <c r="FU758" s="78">
        <v>364.28</v>
      </c>
      <c r="FV758" s="78">
        <v>304.82</v>
      </c>
      <c r="FW758" s="79">
        <v>270.41000000000003</v>
      </c>
      <c r="FX758" s="65" t="s">
        <v>411</v>
      </c>
      <c r="FY758" s="78">
        <v>509.55</v>
      </c>
      <c r="FZ758" s="78">
        <v>513.91999999999996</v>
      </c>
      <c r="GA758" s="78">
        <v>468.46</v>
      </c>
      <c r="GB758" s="78">
        <v>433.81</v>
      </c>
      <c r="GC758" s="78"/>
      <c r="GD758" s="79">
        <v>412.02</v>
      </c>
      <c r="GE758" s="65" t="s">
        <v>412</v>
      </c>
      <c r="GF758" s="68">
        <v>0.23675363416828399</v>
      </c>
      <c r="GG758" s="78">
        <v>478.94</v>
      </c>
      <c r="GH758" s="78">
        <v>469.05</v>
      </c>
      <c r="GI758" s="78">
        <v>363.35</v>
      </c>
      <c r="GJ758" s="78">
        <v>338.56</v>
      </c>
      <c r="GK758" s="78"/>
      <c r="GL758" s="79">
        <v>291.92</v>
      </c>
      <c r="GM758" s="65" t="s">
        <v>413</v>
      </c>
      <c r="GN758" s="68">
        <v>9.7855975575148496E-2</v>
      </c>
      <c r="GO758" s="78">
        <v>418.04</v>
      </c>
      <c r="GP758" s="78">
        <v>447.5</v>
      </c>
      <c r="GQ758" s="78">
        <v>408.41</v>
      </c>
      <c r="GR758" s="78">
        <v>375.57</v>
      </c>
      <c r="GS758" s="78"/>
      <c r="GT758" s="79"/>
      <c r="GU758" s="65" t="s">
        <v>414</v>
      </c>
      <c r="GV758" s="68">
        <v>1</v>
      </c>
      <c r="GW758" s="78">
        <v>462.16</v>
      </c>
      <c r="GX758" s="78">
        <v>452.17</v>
      </c>
      <c r="GY758" s="78">
        <v>414.67</v>
      </c>
      <c r="GZ758" s="78">
        <v>338.5</v>
      </c>
      <c r="HA758" s="78"/>
      <c r="HB758" s="79">
        <v>378.85</v>
      </c>
      <c r="HC758" s="65" t="s">
        <v>415</v>
      </c>
      <c r="HD758" s="68">
        <v>1</v>
      </c>
      <c r="HE758" s="78">
        <v>481.3</v>
      </c>
      <c r="HF758" s="78">
        <v>452.3</v>
      </c>
      <c r="HG758" s="78">
        <v>448.45</v>
      </c>
      <c r="HH758" s="78">
        <v>250</v>
      </c>
      <c r="HI758" s="78">
        <v>243.36</v>
      </c>
      <c r="HJ758" s="79">
        <v>396.64</v>
      </c>
      <c r="HK758" s="85" t="s">
        <v>416</v>
      </c>
      <c r="HL758" s="68">
        <v>1.1346230215011099</v>
      </c>
      <c r="HM758" s="78">
        <v>422.19</v>
      </c>
      <c r="HN758" s="78">
        <v>426.05</v>
      </c>
      <c r="HO758" s="78">
        <v>391.62</v>
      </c>
      <c r="HP758" s="78"/>
      <c r="HQ758" s="78"/>
      <c r="HR758" s="79"/>
    </row>
    <row r="759" spans="1:226" x14ac:dyDescent="0.25">
      <c r="A759" s="81">
        <v>40049</v>
      </c>
      <c r="B759" s="82" t="s">
        <v>387</v>
      </c>
      <c r="C759" s="83">
        <v>471.32303064509034</v>
      </c>
      <c r="D759" s="83">
        <v>471.12296567732722</v>
      </c>
      <c r="E759" s="83">
        <v>449.14943154821748</v>
      </c>
      <c r="F759" s="83">
        <v>359.61913391288351</v>
      </c>
      <c r="G759" s="83">
        <v>295.1016444444445</v>
      </c>
      <c r="H759" s="84">
        <v>316.5256390616492</v>
      </c>
      <c r="I759" s="82" t="s">
        <v>388</v>
      </c>
      <c r="J759" s="83">
        <v>484.06092351179609</v>
      </c>
      <c r="K759" s="83">
        <v>476.34462988732213</v>
      </c>
      <c r="L759" s="83">
        <v>449.69308988290868</v>
      </c>
      <c r="M759" s="83">
        <v>360.64837062949044</v>
      </c>
      <c r="N759" s="83"/>
      <c r="O759" s="84">
        <v>368.61858021973603</v>
      </c>
      <c r="P759" s="65" t="s">
        <v>389</v>
      </c>
      <c r="Q759" s="78">
        <v>445.32</v>
      </c>
      <c r="R759" s="78">
        <v>459.07</v>
      </c>
      <c r="S759" s="78">
        <v>433.47</v>
      </c>
      <c r="T759" s="78">
        <v>341</v>
      </c>
      <c r="U759" s="78"/>
      <c r="V759" s="79"/>
      <c r="W759" s="65" t="s">
        <v>390</v>
      </c>
      <c r="X759" s="78">
        <v>490.56</v>
      </c>
      <c r="Y759" s="78">
        <v>482.65</v>
      </c>
      <c r="Z759" s="78">
        <v>436.39</v>
      </c>
      <c r="AA759" s="78">
        <v>317.77999999999997</v>
      </c>
      <c r="AB759" s="78"/>
      <c r="AC759" s="79">
        <v>390.91</v>
      </c>
      <c r="AD759" s="65" t="s">
        <v>391</v>
      </c>
      <c r="AE759" s="68">
        <v>0.51129972389814904</v>
      </c>
      <c r="AF759" s="78">
        <v>440.74</v>
      </c>
      <c r="AG759" s="78">
        <v>424.89</v>
      </c>
      <c r="AH759" s="78">
        <v>412.11</v>
      </c>
      <c r="AI759" s="78"/>
      <c r="AJ759" s="78">
        <v>352.8</v>
      </c>
      <c r="AK759" s="79">
        <v>288.79000000000002</v>
      </c>
      <c r="AL759" s="69" t="s">
        <v>392</v>
      </c>
      <c r="AM759" s="70">
        <v>1</v>
      </c>
      <c r="AN759" s="78">
        <v>531.1</v>
      </c>
      <c r="AO759" s="78">
        <v>519.16</v>
      </c>
      <c r="AP759" s="78">
        <v>462.94</v>
      </c>
      <c r="AQ759" s="78">
        <v>387.67</v>
      </c>
      <c r="AR759" s="78"/>
      <c r="AS759" s="79"/>
      <c r="AT759" s="65" t="s">
        <v>393</v>
      </c>
      <c r="AU759" s="68">
        <v>3.9308176100628901E-2</v>
      </c>
      <c r="AV759" s="78">
        <v>496.65</v>
      </c>
      <c r="AW759" s="78">
        <v>497.28</v>
      </c>
      <c r="AX759" s="78">
        <v>413.48</v>
      </c>
      <c r="AY759" s="78">
        <v>253.5</v>
      </c>
      <c r="AZ759" s="78"/>
      <c r="BA759" s="79">
        <v>318.12</v>
      </c>
      <c r="BB759" s="65" t="s">
        <v>394</v>
      </c>
      <c r="BC759" s="78">
        <v>465.25</v>
      </c>
      <c r="BD759" s="78">
        <v>461.95</v>
      </c>
      <c r="BE759" s="78">
        <v>445.14</v>
      </c>
      <c r="BF759" s="78">
        <v>300.7</v>
      </c>
      <c r="BG759" s="78"/>
      <c r="BH759" s="79">
        <v>392.54</v>
      </c>
      <c r="BI759" s="65" t="s">
        <v>395</v>
      </c>
      <c r="BJ759" s="68">
        <v>0.134352621891416</v>
      </c>
      <c r="BK759" s="78">
        <v>515.51</v>
      </c>
      <c r="BL759" s="78">
        <v>498.45</v>
      </c>
      <c r="BM759" s="78">
        <v>518.71</v>
      </c>
      <c r="BN759" s="78">
        <v>349.18</v>
      </c>
      <c r="BO759" s="78"/>
      <c r="BP759" s="79"/>
      <c r="BQ759" s="65" t="s">
        <v>396</v>
      </c>
      <c r="BR759" s="68">
        <v>6.3911648537062396E-2</v>
      </c>
      <c r="BS759" s="78">
        <v>445.17</v>
      </c>
      <c r="BT759" s="78">
        <v>431.6</v>
      </c>
      <c r="BU759" s="78">
        <v>427.13</v>
      </c>
      <c r="BV759" s="78"/>
      <c r="BW759" s="78"/>
      <c r="BX759" s="79">
        <v>404.09</v>
      </c>
      <c r="BY759" s="65" t="s">
        <v>397</v>
      </c>
      <c r="BZ759" s="78">
        <v>504.64</v>
      </c>
      <c r="CA759" s="78">
        <v>495.14</v>
      </c>
      <c r="CB759" s="78">
        <v>426.58</v>
      </c>
      <c r="CC759" s="78">
        <v>357.19</v>
      </c>
      <c r="CD759" s="78"/>
      <c r="CE759" s="79">
        <v>395.38</v>
      </c>
      <c r="CF759" s="65" t="s">
        <v>398</v>
      </c>
      <c r="CG759" s="78">
        <v>502.49</v>
      </c>
      <c r="CH759" s="78">
        <v>477.4</v>
      </c>
      <c r="CI759" s="78">
        <v>451.31</v>
      </c>
      <c r="CJ759" s="78">
        <v>454.13</v>
      </c>
      <c r="CK759" s="78"/>
      <c r="CL759" s="79"/>
      <c r="CM759" s="65" t="s">
        <v>399</v>
      </c>
      <c r="CN759" s="78">
        <v>458.18</v>
      </c>
      <c r="CO759" s="78">
        <v>443.34</v>
      </c>
      <c r="CP759" s="78">
        <v>445.57</v>
      </c>
      <c r="CQ759" s="78">
        <v>357.54</v>
      </c>
      <c r="CR759" s="78">
        <v>350.99</v>
      </c>
      <c r="CS759" s="79">
        <v>504.65</v>
      </c>
      <c r="CT759" s="65" t="s">
        <v>400</v>
      </c>
      <c r="CU759" s="78">
        <v>512.34</v>
      </c>
      <c r="CV759" s="78">
        <v>543</v>
      </c>
      <c r="CW759" s="78">
        <v>484.15</v>
      </c>
      <c r="CX759" s="78">
        <v>384.75</v>
      </c>
      <c r="CY759" s="78"/>
      <c r="CZ759" s="79"/>
      <c r="DA759" s="82"/>
      <c r="DB759" s="68"/>
      <c r="DC759" s="78"/>
      <c r="DD759" s="78"/>
      <c r="DE759" s="78"/>
      <c r="DF759" s="78"/>
      <c r="DG759" s="78"/>
      <c r="DH759" s="79"/>
      <c r="DI759" s="65" t="s">
        <v>402</v>
      </c>
      <c r="DJ759" s="68">
        <v>3.7292560134253201E-3</v>
      </c>
      <c r="DK759" s="78">
        <v>492.01</v>
      </c>
      <c r="DL759" s="78">
        <v>489</v>
      </c>
      <c r="DM759" s="78">
        <v>489</v>
      </c>
      <c r="DN759" s="78">
        <v>338.97</v>
      </c>
      <c r="DO759" s="78"/>
      <c r="DP759" s="79">
        <v>377.57</v>
      </c>
      <c r="DQ759" s="65" t="s">
        <v>403</v>
      </c>
      <c r="DR759" s="78">
        <v>458.97</v>
      </c>
      <c r="DS759" s="78">
        <v>459.4</v>
      </c>
      <c r="DT759" s="78">
        <v>558.84</v>
      </c>
      <c r="DU759" s="78">
        <v>269.7</v>
      </c>
      <c r="DV759" s="78"/>
      <c r="DW759" s="79"/>
      <c r="DX759" s="65" t="s">
        <v>404</v>
      </c>
      <c r="DY759" s="78">
        <v>516.23</v>
      </c>
      <c r="DZ759" s="78">
        <v>509.43</v>
      </c>
      <c r="EA759" s="78">
        <v>492.29</v>
      </c>
      <c r="EB759" s="78">
        <v>360.47</v>
      </c>
      <c r="EC759" s="78"/>
      <c r="ED759" s="79">
        <v>329.5</v>
      </c>
      <c r="EE759" s="65" t="s">
        <v>405</v>
      </c>
      <c r="EF759" s="68">
        <v>0.28962001853568098</v>
      </c>
      <c r="EG759" s="78">
        <v>476.47</v>
      </c>
      <c r="EH759" s="78">
        <v>470.83</v>
      </c>
      <c r="EI759" s="78">
        <v>422.78</v>
      </c>
      <c r="EJ759" s="78"/>
      <c r="EK759" s="78">
        <v>315.07</v>
      </c>
      <c r="EL759" s="79">
        <v>268.33</v>
      </c>
      <c r="EM759" s="65" t="s">
        <v>406</v>
      </c>
      <c r="EN759" s="78">
        <v>480.81</v>
      </c>
      <c r="EO759" s="78">
        <v>477.57</v>
      </c>
      <c r="EP759" s="78">
        <v>426.71</v>
      </c>
      <c r="EQ759" s="78"/>
      <c r="ER759" s="78"/>
      <c r="ES759" s="79">
        <v>373.2</v>
      </c>
      <c r="ET759" s="65" t="s">
        <v>407</v>
      </c>
      <c r="EU759" s="68">
        <v>1.42755174875089</v>
      </c>
      <c r="EV759" s="78">
        <v>471.33</v>
      </c>
      <c r="EW759" s="78">
        <v>462.31</v>
      </c>
      <c r="EX759" s="78">
        <v>462.31</v>
      </c>
      <c r="EY759" s="78"/>
      <c r="EZ759" s="78">
        <v>146.85</v>
      </c>
      <c r="FA759" s="79">
        <v>318.66000000000003</v>
      </c>
      <c r="FB759" s="65" t="s">
        <v>408</v>
      </c>
      <c r="FC759" s="78">
        <v>578.57000000000005</v>
      </c>
      <c r="FD759" s="78">
        <v>452.68</v>
      </c>
      <c r="FE759" s="78">
        <v>419.95</v>
      </c>
      <c r="FF759" s="78">
        <v>384.98</v>
      </c>
      <c r="FG759" s="78"/>
      <c r="FH759" s="79"/>
      <c r="FI759" s="65" t="s">
        <v>409</v>
      </c>
      <c r="FJ759" s="78">
        <v>479.99</v>
      </c>
      <c r="FK759" s="78">
        <v>456.53</v>
      </c>
      <c r="FL759" s="78">
        <v>353.12</v>
      </c>
      <c r="FM759" s="78">
        <v>309.49</v>
      </c>
      <c r="FN759" s="78"/>
      <c r="FO759" s="79">
        <v>432.38</v>
      </c>
      <c r="FP759" s="65" t="s">
        <v>410</v>
      </c>
      <c r="FQ759" s="68">
        <v>0.24317292026359899</v>
      </c>
      <c r="FR759" s="78">
        <v>471.51</v>
      </c>
      <c r="FS759" s="78">
        <v>471.06</v>
      </c>
      <c r="FT759" s="78">
        <v>415.33</v>
      </c>
      <c r="FU759" s="78">
        <v>373.27</v>
      </c>
      <c r="FV759" s="78">
        <v>296.67</v>
      </c>
      <c r="FW759" s="79">
        <v>272.05</v>
      </c>
      <c r="FX759" s="65" t="s">
        <v>411</v>
      </c>
      <c r="FY759" s="78">
        <v>516.22</v>
      </c>
      <c r="FZ759" s="78">
        <v>515.59</v>
      </c>
      <c r="GA759" s="78">
        <v>472.03</v>
      </c>
      <c r="GB759" s="78">
        <v>433.81</v>
      </c>
      <c r="GC759" s="78"/>
      <c r="GD759" s="79">
        <v>409.52</v>
      </c>
      <c r="GE759" s="65" t="s">
        <v>412</v>
      </c>
      <c r="GF759" s="68">
        <v>0.23685457129322601</v>
      </c>
      <c r="GG759" s="78">
        <v>479.14</v>
      </c>
      <c r="GH759" s="78">
        <v>469.25</v>
      </c>
      <c r="GI759" s="78">
        <v>363.5</v>
      </c>
      <c r="GJ759" s="78">
        <v>338.7</v>
      </c>
      <c r="GK759" s="78"/>
      <c r="GL759" s="79">
        <v>292.04000000000002</v>
      </c>
      <c r="GM759" s="65" t="s">
        <v>413</v>
      </c>
      <c r="GN759" s="68">
        <v>9.8964827900164296E-2</v>
      </c>
      <c r="GO759" s="78">
        <v>430.69</v>
      </c>
      <c r="GP759" s="78">
        <v>468.4</v>
      </c>
      <c r="GQ759" s="78">
        <v>417.63</v>
      </c>
      <c r="GR759" s="78">
        <v>386.06</v>
      </c>
      <c r="GS759" s="78"/>
      <c r="GT759" s="79"/>
      <c r="GU759" s="65" t="s">
        <v>414</v>
      </c>
      <c r="GV759" s="68">
        <v>1</v>
      </c>
      <c r="GW759" s="78">
        <v>465.49</v>
      </c>
      <c r="GX759" s="78">
        <v>443</v>
      </c>
      <c r="GY759" s="78">
        <v>409.67</v>
      </c>
      <c r="GZ759" s="78">
        <v>338.5</v>
      </c>
      <c r="HA759" s="78"/>
      <c r="HB759" s="79">
        <v>378.85</v>
      </c>
      <c r="HC759" s="65" t="s">
        <v>415</v>
      </c>
      <c r="HD759" s="68">
        <v>1</v>
      </c>
      <c r="HE759" s="78">
        <v>479.62</v>
      </c>
      <c r="HF759" s="78">
        <v>452.3</v>
      </c>
      <c r="HG759" s="78">
        <v>448.45</v>
      </c>
      <c r="HH759" s="78">
        <v>250</v>
      </c>
      <c r="HI759" s="78">
        <v>243.36</v>
      </c>
      <c r="HJ759" s="79">
        <v>383.19</v>
      </c>
      <c r="HK759" s="85" t="s">
        <v>416</v>
      </c>
      <c r="HL759" s="68">
        <v>1.1518083390923799</v>
      </c>
      <c r="HM759" s="78">
        <v>424.48</v>
      </c>
      <c r="HN759" s="78">
        <v>428.59</v>
      </c>
      <c r="HO759" s="78">
        <v>388.59</v>
      </c>
      <c r="HP759" s="78"/>
      <c r="HQ759" s="78"/>
      <c r="HR759" s="79"/>
    </row>
    <row r="760" spans="1:226" x14ac:dyDescent="0.25">
      <c r="A760" s="81">
        <v>40042</v>
      </c>
      <c r="B760" s="82" t="s">
        <v>387</v>
      </c>
      <c r="C760" s="83">
        <v>476.18826008271242</v>
      </c>
      <c r="D760" s="83">
        <v>472.73704284040286</v>
      </c>
      <c r="E760" s="83">
        <v>448.22410828920096</v>
      </c>
      <c r="F760" s="83">
        <v>353.22421724553158</v>
      </c>
      <c r="G760" s="83">
        <v>289.21817777777778</v>
      </c>
      <c r="H760" s="84">
        <v>313.57688834471759</v>
      </c>
      <c r="I760" s="82" t="s">
        <v>388</v>
      </c>
      <c r="J760" s="83">
        <v>493.19350763334882</v>
      </c>
      <c r="K760" s="83">
        <v>480.84647981898723</v>
      </c>
      <c r="L760" s="83">
        <v>449.05757010669777</v>
      </c>
      <c r="M760" s="83">
        <v>354.98972414921656</v>
      </c>
      <c r="N760" s="83"/>
      <c r="O760" s="84">
        <v>367.93863148475162</v>
      </c>
      <c r="P760" s="65" t="s">
        <v>389</v>
      </c>
      <c r="Q760" s="78">
        <v>451.15</v>
      </c>
      <c r="R760" s="78">
        <v>463.24</v>
      </c>
      <c r="S760" s="78">
        <v>437.28</v>
      </c>
      <c r="T760" s="78">
        <v>335</v>
      </c>
      <c r="U760" s="78"/>
      <c r="V760" s="79"/>
      <c r="W760" s="65" t="s">
        <v>390</v>
      </c>
      <c r="X760" s="78">
        <v>512.88</v>
      </c>
      <c r="Y760" s="78">
        <v>492.56</v>
      </c>
      <c r="Z760" s="78">
        <v>436.39</v>
      </c>
      <c r="AA760" s="78">
        <v>310.77999999999997</v>
      </c>
      <c r="AB760" s="78"/>
      <c r="AC760" s="79">
        <v>390.91</v>
      </c>
      <c r="AD760" s="65" t="s">
        <v>391</v>
      </c>
      <c r="AE760" s="68">
        <v>0.51129972389814904</v>
      </c>
      <c r="AF760" s="78">
        <v>440.74</v>
      </c>
      <c r="AG760" s="78">
        <v>424.89</v>
      </c>
      <c r="AH760" s="78">
        <v>412.11</v>
      </c>
      <c r="AI760" s="78"/>
      <c r="AJ760" s="78">
        <v>352.8</v>
      </c>
      <c r="AK760" s="79">
        <v>288.79000000000002</v>
      </c>
      <c r="AL760" s="69" t="s">
        <v>392</v>
      </c>
      <c r="AM760" s="70">
        <v>1</v>
      </c>
      <c r="AN760" s="78">
        <v>531.1</v>
      </c>
      <c r="AO760" s="78">
        <v>519.16</v>
      </c>
      <c r="AP760" s="78">
        <v>462.73</v>
      </c>
      <c r="AQ760" s="78">
        <v>387.67</v>
      </c>
      <c r="AR760" s="78"/>
      <c r="AS760" s="79"/>
      <c r="AT760" s="65" t="s">
        <v>393</v>
      </c>
      <c r="AU760" s="68">
        <v>3.8782237735117298E-2</v>
      </c>
      <c r="AV760" s="78">
        <v>496.65</v>
      </c>
      <c r="AW760" s="78">
        <v>495.55</v>
      </c>
      <c r="AX760" s="78">
        <v>405.14</v>
      </c>
      <c r="AY760" s="78">
        <v>250.11</v>
      </c>
      <c r="AZ760" s="78"/>
      <c r="BA760" s="79">
        <v>313.7</v>
      </c>
      <c r="BB760" s="65" t="s">
        <v>394</v>
      </c>
      <c r="BC760" s="78">
        <v>480.79</v>
      </c>
      <c r="BD760" s="78">
        <v>471.62</v>
      </c>
      <c r="BE760" s="78">
        <v>443</v>
      </c>
      <c r="BF760" s="78">
        <v>300.2</v>
      </c>
      <c r="BG760" s="78"/>
      <c r="BH760" s="79">
        <v>392.54</v>
      </c>
      <c r="BI760" s="65" t="s">
        <v>395</v>
      </c>
      <c r="BJ760" s="68">
        <v>0.134345402028616</v>
      </c>
      <c r="BK760" s="78">
        <v>521.92999999999995</v>
      </c>
      <c r="BL760" s="78">
        <v>490.9</v>
      </c>
      <c r="BM760" s="78">
        <v>515.66999999999996</v>
      </c>
      <c r="BN760" s="78">
        <v>353.73</v>
      </c>
      <c r="BO760" s="78"/>
      <c r="BP760" s="79"/>
      <c r="BQ760" s="65" t="s">
        <v>396</v>
      </c>
      <c r="BR760" s="68">
        <v>6.3911648537062396E-2</v>
      </c>
      <c r="BS760" s="78">
        <v>446.23</v>
      </c>
      <c r="BT760" s="78">
        <v>432.77</v>
      </c>
      <c r="BU760" s="78">
        <v>443.38</v>
      </c>
      <c r="BV760" s="78"/>
      <c r="BW760" s="78"/>
      <c r="BX760" s="79">
        <v>404.09</v>
      </c>
      <c r="BY760" s="65" t="s">
        <v>397</v>
      </c>
      <c r="BZ760" s="78">
        <v>510.74</v>
      </c>
      <c r="CA760" s="78">
        <v>495.89</v>
      </c>
      <c r="CB760" s="78">
        <v>427.83</v>
      </c>
      <c r="CC760" s="78">
        <v>356.51</v>
      </c>
      <c r="CD760" s="78"/>
      <c r="CE760" s="79">
        <v>395.38</v>
      </c>
      <c r="CF760" s="65" t="s">
        <v>398</v>
      </c>
      <c r="CG760" s="78">
        <v>526.73</v>
      </c>
      <c r="CH760" s="78">
        <v>526.53</v>
      </c>
      <c r="CI760" s="78">
        <v>425.82</v>
      </c>
      <c r="CJ760" s="78">
        <v>450.13</v>
      </c>
      <c r="CK760" s="78"/>
      <c r="CL760" s="79"/>
      <c r="CM760" s="65" t="s">
        <v>399</v>
      </c>
      <c r="CN760" s="78">
        <v>462.19</v>
      </c>
      <c r="CO760" s="78">
        <v>447.02</v>
      </c>
      <c r="CP760" s="78">
        <v>446.91</v>
      </c>
      <c r="CQ760" s="78">
        <v>352.47</v>
      </c>
      <c r="CR760" s="78">
        <v>346.15</v>
      </c>
      <c r="CS760" s="79">
        <v>504.65</v>
      </c>
      <c r="CT760" s="65" t="s">
        <v>400</v>
      </c>
      <c r="CU760" s="78">
        <v>514.52</v>
      </c>
      <c r="CV760" s="78">
        <v>541.19000000000005</v>
      </c>
      <c r="CW760" s="78">
        <v>492.44</v>
      </c>
      <c r="CX760" s="78">
        <v>377.05</v>
      </c>
      <c r="CY760" s="78"/>
      <c r="CZ760" s="79"/>
      <c r="DA760" s="82"/>
      <c r="DB760" s="68"/>
      <c r="DC760" s="78"/>
      <c r="DD760" s="78"/>
      <c r="DE760" s="78"/>
      <c r="DF760" s="78"/>
      <c r="DG760" s="78"/>
      <c r="DH760" s="79"/>
      <c r="DI760" s="65" t="s">
        <v>402</v>
      </c>
      <c r="DJ760" s="68">
        <v>3.6487028861239799E-3</v>
      </c>
      <c r="DK760" s="78">
        <v>481.68</v>
      </c>
      <c r="DL760" s="78">
        <v>478.39</v>
      </c>
      <c r="DM760" s="78">
        <v>478.39</v>
      </c>
      <c r="DN760" s="78">
        <v>303.37</v>
      </c>
      <c r="DO760" s="78"/>
      <c r="DP760" s="79">
        <v>370.81</v>
      </c>
      <c r="DQ760" s="65" t="s">
        <v>403</v>
      </c>
      <c r="DR760" s="78">
        <v>467.23</v>
      </c>
      <c r="DS760" s="78">
        <v>461.87</v>
      </c>
      <c r="DT760" s="78">
        <v>560.76</v>
      </c>
      <c r="DU760" s="78">
        <v>265.58</v>
      </c>
      <c r="DV760" s="78"/>
      <c r="DW760" s="79"/>
      <c r="DX760" s="65" t="s">
        <v>404</v>
      </c>
      <c r="DY760" s="78">
        <v>522.58000000000004</v>
      </c>
      <c r="DZ760" s="78">
        <v>513.36</v>
      </c>
      <c r="EA760" s="78">
        <v>491.42</v>
      </c>
      <c r="EB760" s="78">
        <v>354.88</v>
      </c>
      <c r="EC760" s="78"/>
      <c r="ED760" s="79">
        <v>330.68</v>
      </c>
      <c r="EE760" s="65" t="s">
        <v>405</v>
      </c>
      <c r="EF760" s="68">
        <v>0.28962001853568098</v>
      </c>
      <c r="EG760" s="78">
        <v>482.06</v>
      </c>
      <c r="EH760" s="78">
        <v>475.16</v>
      </c>
      <c r="EI760" s="78">
        <v>421.56</v>
      </c>
      <c r="EJ760" s="78"/>
      <c r="EK760" s="78">
        <v>306.82</v>
      </c>
      <c r="EL760" s="79">
        <v>271.18</v>
      </c>
      <c r="EM760" s="65" t="s">
        <v>406</v>
      </c>
      <c r="EN760" s="78">
        <v>503.03</v>
      </c>
      <c r="EO760" s="78">
        <v>477.57</v>
      </c>
      <c r="EP760" s="78">
        <v>441.92</v>
      </c>
      <c r="EQ760" s="78"/>
      <c r="ER760" s="78"/>
      <c r="ES760" s="79">
        <v>373.2</v>
      </c>
      <c r="ET760" s="65" t="s">
        <v>407</v>
      </c>
      <c r="EU760" s="68">
        <v>1.4285714285714299</v>
      </c>
      <c r="EV760" s="78">
        <v>465.77</v>
      </c>
      <c r="EW760" s="78">
        <v>444.93</v>
      </c>
      <c r="EX760" s="78">
        <v>444.93</v>
      </c>
      <c r="EY760" s="78"/>
      <c r="EZ760" s="78">
        <v>146.96</v>
      </c>
      <c r="FA760" s="79">
        <v>318.89</v>
      </c>
      <c r="FB760" s="65" t="s">
        <v>408</v>
      </c>
      <c r="FC760" s="78">
        <v>578.57000000000005</v>
      </c>
      <c r="FD760" s="78">
        <v>452.68</v>
      </c>
      <c r="FE760" s="78">
        <v>419.95</v>
      </c>
      <c r="FF760" s="78">
        <v>384.98</v>
      </c>
      <c r="FG760" s="78"/>
      <c r="FH760" s="79"/>
      <c r="FI760" s="65" t="s">
        <v>409</v>
      </c>
      <c r="FJ760" s="78">
        <v>484.19</v>
      </c>
      <c r="FK760" s="78">
        <v>453.17</v>
      </c>
      <c r="FL760" s="78">
        <v>357.32</v>
      </c>
      <c r="FM760" s="78">
        <v>304.49</v>
      </c>
      <c r="FN760" s="78"/>
      <c r="FO760" s="79">
        <v>424.82</v>
      </c>
      <c r="FP760" s="65" t="s">
        <v>410</v>
      </c>
      <c r="FQ760" s="68">
        <v>0.238208670795617</v>
      </c>
      <c r="FR760" s="78">
        <v>472.04</v>
      </c>
      <c r="FS760" s="78">
        <v>454.81</v>
      </c>
      <c r="FT760" s="78">
        <v>405.1</v>
      </c>
      <c r="FU760" s="78">
        <v>353.26</v>
      </c>
      <c r="FV760" s="78">
        <v>290.61</v>
      </c>
      <c r="FW760" s="79">
        <v>264.74</v>
      </c>
      <c r="FX760" s="65" t="s">
        <v>411</v>
      </c>
      <c r="FY760" s="78">
        <v>514.54999999999995</v>
      </c>
      <c r="FZ760" s="78">
        <v>513.91999999999996</v>
      </c>
      <c r="GA760" s="78">
        <v>469.36</v>
      </c>
      <c r="GB760" s="78">
        <v>411.49</v>
      </c>
      <c r="GC760" s="78"/>
      <c r="GD760" s="79">
        <v>405.35</v>
      </c>
      <c r="GE760" s="65" t="s">
        <v>412</v>
      </c>
      <c r="GF760" s="68">
        <v>0.236714404071488</v>
      </c>
      <c r="GG760" s="78">
        <v>478.86</v>
      </c>
      <c r="GH760" s="78">
        <v>468.97</v>
      </c>
      <c r="GI760" s="78">
        <v>363.29</v>
      </c>
      <c r="GJ760" s="78">
        <v>338.5</v>
      </c>
      <c r="GK760" s="78"/>
      <c r="GL760" s="79">
        <v>291.87</v>
      </c>
      <c r="GM760" s="65" t="s">
        <v>413</v>
      </c>
      <c r="GN760" s="68">
        <v>9.7200622083981295E-2</v>
      </c>
      <c r="GO760" s="78">
        <v>423.02</v>
      </c>
      <c r="GP760" s="78">
        <v>452.27</v>
      </c>
      <c r="GQ760" s="78">
        <v>414.85</v>
      </c>
      <c r="GR760" s="78">
        <v>368.59</v>
      </c>
      <c r="GS760" s="78"/>
      <c r="GT760" s="79"/>
      <c r="GU760" s="65" t="s">
        <v>414</v>
      </c>
      <c r="GV760" s="68">
        <v>1</v>
      </c>
      <c r="GW760" s="78">
        <v>465.49</v>
      </c>
      <c r="GX760" s="78">
        <v>443</v>
      </c>
      <c r="GY760" s="78">
        <v>409.67</v>
      </c>
      <c r="GZ760" s="78">
        <v>338.5</v>
      </c>
      <c r="HA760" s="78"/>
      <c r="HB760" s="79">
        <v>378.85</v>
      </c>
      <c r="HC760" s="65" t="s">
        <v>415</v>
      </c>
      <c r="HD760" s="68">
        <v>1</v>
      </c>
      <c r="HE760" s="78">
        <v>477.94</v>
      </c>
      <c r="HF760" s="78">
        <v>441.38</v>
      </c>
      <c r="HG760" s="78">
        <v>471.57</v>
      </c>
      <c r="HH760" s="78">
        <v>250</v>
      </c>
      <c r="HI760" s="78">
        <v>243.36</v>
      </c>
      <c r="HJ760" s="79">
        <v>384.03</v>
      </c>
      <c r="HK760" s="85" t="s">
        <v>416</v>
      </c>
      <c r="HL760" s="68">
        <v>1.15888283694518</v>
      </c>
      <c r="HM760" s="78">
        <v>419.59</v>
      </c>
      <c r="HN760" s="78">
        <v>424.57</v>
      </c>
      <c r="HO760" s="78">
        <v>388.05</v>
      </c>
      <c r="HP760" s="78"/>
      <c r="HQ760" s="78"/>
      <c r="HR760" s="79"/>
    </row>
    <row r="761" spans="1:226" x14ac:dyDescent="0.25">
      <c r="A761" s="81">
        <v>40035</v>
      </c>
      <c r="B761" s="82" t="s">
        <v>387</v>
      </c>
      <c r="C761" s="83">
        <v>470.2278171846076</v>
      </c>
      <c r="D761" s="83">
        <v>466.65827089934396</v>
      </c>
      <c r="E761" s="83">
        <v>443.72832759000789</v>
      </c>
      <c r="F761" s="83">
        <v>347.45288314358226</v>
      </c>
      <c r="G761" s="83">
        <v>284.75537777777777</v>
      </c>
      <c r="H761" s="84">
        <v>313.9191567571288</v>
      </c>
      <c r="I761" s="82" t="s">
        <v>388</v>
      </c>
      <c r="J761" s="83">
        <v>483.9317517972645</v>
      </c>
      <c r="K761" s="83">
        <v>472.3559148302777</v>
      </c>
      <c r="L761" s="83">
        <v>443.86868882055268</v>
      </c>
      <c r="M761" s="83">
        <v>346.92642119483884</v>
      </c>
      <c r="N761" s="83"/>
      <c r="O761" s="84">
        <v>366.24928778397486</v>
      </c>
      <c r="P761" s="65" t="s">
        <v>389</v>
      </c>
      <c r="Q761" s="78">
        <v>442.82</v>
      </c>
      <c r="R761" s="78">
        <v>459.9</v>
      </c>
      <c r="S761" s="78">
        <v>444.16</v>
      </c>
      <c r="T761" s="78">
        <v>330</v>
      </c>
      <c r="U761" s="78"/>
      <c r="V761" s="79"/>
      <c r="W761" s="65" t="s">
        <v>390</v>
      </c>
      <c r="X761" s="78">
        <v>474.03</v>
      </c>
      <c r="Y761" s="78">
        <v>451.24</v>
      </c>
      <c r="Z761" s="78">
        <v>427.13</v>
      </c>
      <c r="AA761" s="78">
        <v>300.77999999999997</v>
      </c>
      <c r="AB761" s="78"/>
      <c r="AC761" s="79">
        <v>390.91</v>
      </c>
      <c r="AD761" s="65" t="s">
        <v>391</v>
      </c>
      <c r="AE761" s="68">
        <v>0.51129972389814904</v>
      </c>
      <c r="AF761" s="78">
        <v>446.36</v>
      </c>
      <c r="AG761" s="78">
        <v>426.94</v>
      </c>
      <c r="AH761" s="78">
        <v>408.02</v>
      </c>
      <c r="AI761" s="78"/>
      <c r="AJ761" s="78">
        <v>337.46</v>
      </c>
      <c r="AK761" s="79">
        <v>280.5</v>
      </c>
      <c r="AL761" s="69" t="s">
        <v>392</v>
      </c>
      <c r="AM761" s="70">
        <v>1</v>
      </c>
      <c r="AN761" s="78">
        <v>500.7</v>
      </c>
      <c r="AO761" s="78">
        <v>493.35</v>
      </c>
      <c r="AP761" s="78">
        <v>462.64</v>
      </c>
      <c r="AQ761" s="78">
        <v>387.67</v>
      </c>
      <c r="AR761" s="78"/>
      <c r="AS761" s="79"/>
      <c r="AT761" s="65" t="s">
        <v>393</v>
      </c>
      <c r="AU761" s="68">
        <v>3.8943842978425097E-2</v>
      </c>
      <c r="AV761" s="78">
        <v>474.08</v>
      </c>
      <c r="AW761" s="78">
        <v>480.5</v>
      </c>
      <c r="AX761" s="78">
        <v>402.91</v>
      </c>
      <c r="AY761" s="78">
        <v>253.84</v>
      </c>
      <c r="AZ761" s="78"/>
      <c r="BA761" s="79">
        <v>314.94</v>
      </c>
      <c r="BB761" s="65" t="s">
        <v>394</v>
      </c>
      <c r="BC761" s="78">
        <v>453.9</v>
      </c>
      <c r="BD761" s="78">
        <v>448.93</v>
      </c>
      <c r="BE761" s="78">
        <v>442.01</v>
      </c>
      <c r="BF761" s="78">
        <v>296.83</v>
      </c>
      <c r="BG761" s="78"/>
      <c r="BH761" s="79">
        <v>390.52</v>
      </c>
      <c r="BI761" s="65" t="s">
        <v>395</v>
      </c>
      <c r="BJ761" s="68">
        <v>0.13431833445265301</v>
      </c>
      <c r="BK761" s="78">
        <v>520.75</v>
      </c>
      <c r="BL761" s="78">
        <v>491.87</v>
      </c>
      <c r="BM761" s="78">
        <v>516.64</v>
      </c>
      <c r="BN761" s="78">
        <v>353.66</v>
      </c>
      <c r="BO761" s="78"/>
      <c r="BP761" s="79"/>
      <c r="BQ761" s="65" t="s">
        <v>396</v>
      </c>
      <c r="BR761" s="68">
        <v>6.3911648537062396E-2</v>
      </c>
      <c r="BS761" s="78">
        <v>456.46</v>
      </c>
      <c r="BT761" s="78">
        <v>431.86</v>
      </c>
      <c r="BU761" s="78">
        <v>455.52</v>
      </c>
      <c r="BV761" s="78"/>
      <c r="BW761" s="78"/>
      <c r="BX761" s="79">
        <v>404.09</v>
      </c>
      <c r="BY761" s="65" t="s">
        <v>397</v>
      </c>
      <c r="BZ761" s="78">
        <v>510.95</v>
      </c>
      <c r="CA761" s="78">
        <v>496.03</v>
      </c>
      <c r="CB761" s="78">
        <v>414.55</v>
      </c>
      <c r="CC761" s="78">
        <v>341.04</v>
      </c>
      <c r="CD761" s="78"/>
      <c r="CE761" s="79">
        <v>394.38</v>
      </c>
      <c r="CF761" s="65" t="s">
        <v>398</v>
      </c>
      <c r="CG761" s="78">
        <v>528.94000000000005</v>
      </c>
      <c r="CH761" s="78">
        <v>528.87</v>
      </c>
      <c r="CI761" s="78">
        <v>431.06</v>
      </c>
      <c r="CJ761" s="78">
        <v>443.88</v>
      </c>
      <c r="CK761" s="78"/>
      <c r="CL761" s="79"/>
      <c r="CM761" s="65" t="s">
        <v>399</v>
      </c>
      <c r="CN761" s="78">
        <v>461.86</v>
      </c>
      <c r="CO761" s="78">
        <v>439.16</v>
      </c>
      <c r="CP761" s="78">
        <v>444.4</v>
      </c>
      <c r="CQ761" s="78">
        <v>347.94</v>
      </c>
      <c r="CR761" s="78">
        <v>341.02</v>
      </c>
      <c r="CS761" s="79">
        <v>504.56</v>
      </c>
      <c r="CT761" s="65" t="s">
        <v>400</v>
      </c>
      <c r="CU761" s="78">
        <v>504.39</v>
      </c>
      <c r="CV761" s="78">
        <v>533.72</v>
      </c>
      <c r="CW761" s="78">
        <v>448.78</v>
      </c>
      <c r="CX761" s="78">
        <v>371.97</v>
      </c>
      <c r="CY761" s="78"/>
      <c r="CZ761" s="79"/>
      <c r="DA761" s="82"/>
      <c r="DB761" s="68"/>
      <c r="DC761" s="78"/>
      <c r="DD761" s="78"/>
      <c r="DE761" s="78"/>
      <c r="DF761" s="78"/>
      <c r="DG761" s="78"/>
      <c r="DH761" s="79"/>
      <c r="DI761" s="65" t="s">
        <v>402</v>
      </c>
      <c r="DJ761" s="68">
        <v>3.7131929746388901E-3</v>
      </c>
      <c r="DK761" s="78">
        <v>475.2</v>
      </c>
      <c r="DL761" s="78">
        <v>468.95</v>
      </c>
      <c r="DM761" s="78">
        <v>468.95</v>
      </c>
      <c r="DN761" s="78">
        <v>300.58</v>
      </c>
      <c r="DO761" s="78"/>
      <c r="DP761" s="79">
        <v>378.11</v>
      </c>
      <c r="DQ761" s="65" t="s">
        <v>403</v>
      </c>
      <c r="DR761" s="78">
        <v>467.23</v>
      </c>
      <c r="DS761" s="78">
        <v>461.87</v>
      </c>
      <c r="DT761" s="78">
        <v>561.17999999999995</v>
      </c>
      <c r="DU761" s="78">
        <v>260.77</v>
      </c>
      <c r="DV761" s="78"/>
      <c r="DW761" s="79"/>
      <c r="DX761" s="65" t="s">
        <v>404</v>
      </c>
      <c r="DY761" s="78">
        <v>525.53</v>
      </c>
      <c r="DZ761" s="78">
        <v>516.36</v>
      </c>
      <c r="EA761" s="78">
        <v>493.65</v>
      </c>
      <c r="EB761" s="78">
        <v>347.86</v>
      </c>
      <c r="EC761" s="78"/>
      <c r="ED761" s="79">
        <v>331.03</v>
      </c>
      <c r="EE761" s="65" t="s">
        <v>405</v>
      </c>
      <c r="EF761" s="68">
        <v>0.28962001853568098</v>
      </c>
      <c r="EG761" s="78">
        <v>471.6</v>
      </c>
      <c r="EH761" s="78">
        <v>474.67</v>
      </c>
      <c r="EI761" s="78">
        <v>421.81</v>
      </c>
      <c r="EJ761" s="78"/>
      <c r="EK761" s="78">
        <v>301.27</v>
      </c>
      <c r="EL761" s="79">
        <v>271.83</v>
      </c>
      <c r="EM761" s="65" t="s">
        <v>406</v>
      </c>
      <c r="EN761" s="78">
        <v>475.3</v>
      </c>
      <c r="EO761" s="78">
        <v>464.27</v>
      </c>
      <c r="EP761" s="78">
        <v>427.49</v>
      </c>
      <c r="EQ761" s="78"/>
      <c r="ER761" s="78"/>
      <c r="ES761" s="79">
        <v>354.58</v>
      </c>
      <c r="ET761" s="65" t="s">
        <v>407</v>
      </c>
      <c r="EU761" s="68">
        <v>1.42734798743934</v>
      </c>
      <c r="EV761" s="78">
        <v>459.48</v>
      </c>
      <c r="EW761" s="78">
        <v>438.65</v>
      </c>
      <c r="EX761" s="78">
        <v>438.65</v>
      </c>
      <c r="EY761" s="78"/>
      <c r="EZ761" s="78">
        <v>146.83000000000001</v>
      </c>
      <c r="FA761" s="79">
        <v>318.61</v>
      </c>
      <c r="FB761" s="65" t="s">
        <v>408</v>
      </c>
      <c r="FC761" s="78">
        <v>578.57000000000005</v>
      </c>
      <c r="FD761" s="78">
        <v>452.68</v>
      </c>
      <c r="FE761" s="78">
        <v>419.95</v>
      </c>
      <c r="FF761" s="78">
        <v>384.98</v>
      </c>
      <c r="FG761" s="78"/>
      <c r="FH761" s="79"/>
      <c r="FI761" s="65" t="s">
        <v>409</v>
      </c>
      <c r="FJ761" s="78">
        <v>496.8</v>
      </c>
      <c r="FK761" s="78">
        <v>458.21</v>
      </c>
      <c r="FL761" s="78">
        <v>355.64</v>
      </c>
      <c r="FM761" s="78">
        <v>299.49</v>
      </c>
      <c r="FN761" s="78"/>
      <c r="FO761" s="79">
        <v>416.41</v>
      </c>
      <c r="FP761" s="65" t="s">
        <v>410</v>
      </c>
      <c r="FQ761" s="68">
        <v>0.24298974583272601</v>
      </c>
      <c r="FR761" s="78">
        <v>484.3</v>
      </c>
      <c r="FS761" s="78">
        <v>463.14</v>
      </c>
      <c r="FT761" s="78">
        <v>416.02</v>
      </c>
      <c r="FU761" s="78">
        <v>353.31</v>
      </c>
      <c r="FV761" s="78">
        <v>286</v>
      </c>
      <c r="FW761" s="79">
        <v>269.26</v>
      </c>
      <c r="FX761" s="65" t="s">
        <v>411</v>
      </c>
      <c r="FY761" s="78">
        <v>528.72</v>
      </c>
      <c r="FZ761" s="78">
        <v>497.26</v>
      </c>
      <c r="GA761" s="78">
        <v>453.28</v>
      </c>
      <c r="GB761" s="78">
        <v>411.49</v>
      </c>
      <c r="GC761" s="78"/>
      <c r="GD761" s="79">
        <v>394.52</v>
      </c>
      <c r="GE761" s="65" t="s">
        <v>412</v>
      </c>
      <c r="GF761" s="68">
        <v>0.23755790473928001</v>
      </c>
      <c r="GG761" s="78">
        <v>480.56</v>
      </c>
      <c r="GH761" s="78">
        <v>470.64</v>
      </c>
      <c r="GI761" s="78">
        <v>364.58</v>
      </c>
      <c r="GJ761" s="78">
        <v>339.71</v>
      </c>
      <c r="GK761" s="78"/>
      <c r="GL761" s="79">
        <v>292.91000000000003</v>
      </c>
      <c r="GM761" s="65" t="s">
        <v>413</v>
      </c>
      <c r="GN761" s="68">
        <v>9.7915381527284101E-2</v>
      </c>
      <c r="GO761" s="78">
        <v>441.79</v>
      </c>
      <c r="GP761" s="78">
        <v>471.27</v>
      </c>
      <c r="GQ761" s="78">
        <v>426.91</v>
      </c>
      <c r="GR761" s="78">
        <v>384.12</v>
      </c>
      <c r="GS761" s="78"/>
      <c r="GT761" s="79"/>
      <c r="GU761" s="65" t="s">
        <v>414</v>
      </c>
      <c r="GV761" s="68">
        <v>1</v>
      </c>
      <c r="GW761" s="78">
        <v>426.32</v>
      </c>
      <c r="GX761" s="78">
        <v>411.33</v>
      </c>
      <c r="GY761" s="78">
        <v>380.5</v>
      </c>
      <c r="GZ761" s="78">
        <v>338.5</v>
      </c>
      <c r="HA761" s="78"/>
      <c r="HB761" s="79">
        <v>378.85</v>
      </c>
      <c r="HC761" s="65" t="s">
        <v>415</v>
      </c>
      <c r="HD761" s="68">
        <v>1</v>
      </c>
      <c r="HE761" s="78">
        <v>465.33</v>
      </c>
      <c r="HF761" s="78">
        <v>444.74</v>
      </c>
      <c r="HG761" s="78">
        <v>471.57</v>
      </c>
      <c r="HH761" s="78">
        <v>250</v>
      </c>
      <c r="HI761" s="78">
        <v>243.36</v>
      </c>
      <c r="HJ761" s="79">
        <v>383.19</v>
      </c>
      <c r="HK761" s="85" t="s">
        <v>416</v>
      </c>
      <c r="HL761" s="68">
        <v>1.17157752914299</v>
      </c>
      <c r="HM761" s="78">
        <v>414.57</v>
      </c>
      <c r="HN761" s="78">
        <v>422.54</v>
      </c>
      <c r="HO761" s="78">
        <v>390.63</v>
      </c>
      <c r="HP761" s="78"/>
      <c r="HQ761" s="78"/>
      <c r="HR761" s="79"/>
    </row>
    <row r="762" spans="1:226" x14ac:dyDescent="0.25">
      <c r="A762" s="81">
        <v>40028</v>
      </c>
      <c r="B762" s="82" t="s">
        <v>387</v>
      </c>
      <c r="C762" s="83">
        <v>461.50672779214949</v>
      </c>
      <c r="D762" s="83">
        <v>457.49850146454042</v>
      </c>
      <c r="E762" s="83">
        <v>428.77628301406764</v>
      </c>
      <c r="F762" s="83">
        <v>335.53824667952557</v>
      </c>
      <c r="G762" s="83">
        <v>284.5198666666667</v>
      </c>
      <c r="H762" s="84">
        <v>311.86670006839995</v>
      </c>
      <c r="I762" s="82" t="s">
        <v>388</v>
      </c>
      <c r="J762" s="83">
        <v>473.58954224298628</v>
      </c>
      <c r="K762" s="83">
        <v>461.76220057760452</v>
      </c>
      <c r="L762" s="83">
        <v>428.55538128113193</v>
      </c>
      <c r="M762" s="83">
        <v>334.09483434537299</v>
      </c>
      <c r="N762" s="83"/>
      <c r="O762" s="84">
        <v>362.23984053591965</v>
      </c>
      <c r="P762" s="65" t="s">
        <v>389</v>
      </c>
      <c r="Q762" s="78">
        <v>418.65</v>
      </c>
      <c r="R762" s="78">
        <v>435.74</v>
      </c>
      <c r="S762" s="78">
        <v>422.75</v>
      </c>
      <c r="T762" s="78">
        <v>314</v>
      </c>
      <c r="U762" s="78"/>
      <c r="V762" s="79"/>
      <c r="W762" s="65" t="s">
        <v>390</v>
      </c>
      <c r="X762" s="78">
        <v>477.34</v>
      </c>
      <c r="Y762" s="78">
        <v>454.55</v>
      </c>
      <c r="Z762" s="78">
        <v>411.34</v>
      </c>
      <c r="AA762" s="78">
        <v>300.77999999999997</v>
      </c>
      <c r="AB762" s="78"/>
      <c r="AC762" s="79">
        <v>376.03</v>
      </c>
      <c r="AD762" s="65" t="s">
        <v>391</v>
      </c>
      <c r="AE762" s="68">
        <v>0.51129972389814904</v>
      </c>
      <c r="AF762" s="78">
        <v>428.98</v>
      </c>
      <c r="AG762" s="78">
        <v>414.15</v>
      </c>
      <c r="AH762" s="78">
        <v>394.72</v>
      </c>
      <c r="AI762" s="78"/>
      <c r="AJ762" s="78">
        <v>337.46</v>
      </c>
      <c r="AK762" s="79">
        <v>280.5</v>
      </c>
      <c r="AL762" s="69" t="s">
        <v>392</v>
      </c>
      <c r="AM762" s="70">
        <v>1</v>
      </c>
      <c r="AN762" s="78">
        <v>492.48</v>
      </c>
      <c r="AO762" s="78">
        <v>489.07</v>
      </c>
      <c r="AP762" s="78">
        <v>462.07</v>
      </c>
      <c r="AQ762" s="78">
        <v>387.67</v>
      </c>
      <c r="AR762" s="78"/>
      <c r="AS762" s="79"/>
      <c r="AT762" s="65" t="s">
        <v>393</v>
      </c>
      <c r="AU762" s="68">
        <v>3.8918077446974099E-2</v>
      </c>
      <c r="AV762" s="78">
        <v>473.01</v>
      </c>
      <c r="AW762" s="78">
        <v>486.03</v>
      </c>
      <c r="AX762" s="78">
        <v>384.49</v>
      </c>
      <c r="AY762" s="78">
        <v>260.98</v>
      </c>
      <c r="AZ762" s="78"/>
      <c r="BA762" s="79">
        <v>315.29000000000002</v>
      </c>
      <c r="BB762" s="65" t="s">
        <v>394</v>
      </c>
      <c r="BC762" s="78">
        <v>469.03</v>
      </c>
      <c r="BD762" s="78">
        <v>469.1</v>
      </c>
      <c r="BE762" s="78">
        <v>412.35</v>
      </c>
      <c r="BF762" s="78">
        <v>287.7</v>
      </c>
      <c r="BG762" s="78"/>
      <c r="BH762" s="79">
        <v>390.52</v>
      </c>
      <c r="BI762" s="65" t="s">
        <v>395</v>
      </c>
      <c r="BJ762" s="68">
        <v>0.13432013861838299</v>
      </c>
      <c r="BK762" s="78">
        <v>510.01</v>
      </c>
      <c r="BL762" s="78">
        <v>468.24</v>
      </c>
      <c r="BM762" s="78">
        <v>493.01</v>
      </c>
      <c r="BN762" s="78">
        <v>326.8</v>
      </c>
      <c r="BO762" s="78"/>
      <c r="BP762" s="79"/>
      <c r="BQ762" s="65" t="s">
        <v>396</v>
      </c>
      <c r="BR762" s="68">
        <v>6.3911648537062396E-2</v>
      </c>
      <c r="BS762" s="78">
        <v>406.82</v>
      </c>
      <c r="BT762" s="78">
        <v>403.1</v>
      </c>
      <c r="BU762" s="78">
        <v>419.84</v>
      </c>
      <c r="BV762" s="78"/>
      <c r="BW762" s="78"/>
      <c r="BX762" s="79">
        <v>404.09</v>
      </c>
      <c r="BY762" s="65" t="s">
        <v>397</v>
      </c>
      <c r="BZ762" s="78">
        <v>488.17</v>
      </c>
      <c r="CA762" s="78">
        <v>474.61</v>
      </c>
      <c r="CB762" s="78">
        <v>407.73</v>
      </c>
      <c r="CC762" s="78">
        <v>326.45999999999998</v>
      </c>
      <c r="CD762" s="78"/>
      <c r="CE762" s="79">
        <v>392.04</v>
      </c>
      <c r="CF762" s="65" t="s">
        <v>398</v>
      </c>
      <c r="CG762" s="78">
        <v>519.29</v>
      </c>
      <c r="CH762" s="78">
        <v>509.57</v>
      </c>
      <c r="CI762" s="78">
        <v>445.12</v>
      </c>
      <c r="CJ762" s="78">
        <v>403.81</v>
      </c>
      <c r="CK762" s="78"/>
      <c r="CL762" s="79"/>
      <c r="CM762" s="65" t="s">
        <v>399</v>
      </c>
      <c r="CN762" s="78">
        <v>429.67</v>
      </c>
      <c r="CO762" s="78">
        <v>416.25</v>
      </c>
      <c r="CP762" s="78">
        <v>432.36</v>
      </c>
      <c r="CQ762" s="78">
        <v>331.89</v>
      </c>
      <c r="CR762" s="78">
        <v>328.32</v>
      </c>
      <c r="CS762" s="79">
        <v>494.53</v>
      </c>
      <c r="CT762" s="65" t="s">
        <v>400</v>
      </c>
      <c r="CU762" s="78">
        <v>483.01</v>
      </c>
      <c r="CV762" s="78">
        <v>523.96</v>
      </c>
      <c r="CW762" s="78">
        <v>484.37</v>
      </c>
      <c r="CX762" s="78">
        <v>350.08</v>
      </c>
      <c r="CY762" s="78"/>
      <c r="CZ762" s="79"/>
      <c r="DA762" s="82"/>
      <c r="DB762" s="68"/>
      <c r="DC762" s="78"/>
      <c r="DD762" s="78"/>
      <c r="DE762" s="78"/>
      <c r="DF762" s="78"/>
      <c r="DG762" s="78"/>
      <c r="DH762" s="79"/>
      <c r="DI762" s="65" t="s">
        <v>402</v>
      </c>
      <c r="DJ762" s="68">
        <v>3.7636432066240101E-3</v>
      </c>
      <c r="DK762" s="78">
        <v>470.57</v>
      </c>
      <c r="DL762" s="78">
        <v>476.08</v>
      </c>
      <c r="DM762" s="78">
        <v>476.08</v>
      </c>
      <c r="DN762" s="78">
        <v>305.20999999999998</v>
      </c>
      <c r="DO762" s="78"/>
      <c r="DP762" s="79">
        <v>383.32</v>
      </c>
      <c r="DQ762" s="65" t="s">
        <v>403</v>
      </c>
      <c r="DR762" s="78">
        <v>467.23</v>
      </c>
      <c r="DS762" s="78">
        <v>461.87</v>
      </c>
      <c r="DT762" s="78">
        <v>541.49</v>
      </c>
      <c r="DU762" s="78">
        <v>269.08</v>
      </c>
      <c r="DV762" s="78"/>
      <c r="DW762" s="79"/>
      <c r="DX762" s="65" t="s">
        <v>404</v>
      </c>
      <c r="DY762" s="78">
        <v>502.69</v>
      </c>
      <c r="DZ762" s="78">
        <v>497</v>
      </c>
      <c r="EA762" s="78">
        <v>483.8</v>
      </c>
      <c r="EB762" s="78">
        <v>339.31</v>
      </c>
      <c r="EC762" s="78"/>
      <c r="ED762" s="79">
        <v>329.85</v>
      </c>
      <c r="EE762" s="65" t="s">
        <v>405</v>
      </c>
      <c r="EF762" s="68">
        <v>0.28962001853568098</v>
      </c>
      <c r="EG762" s="78">
        <v>454.6</v>
      </c>
      <c r="EH762" s="78">
        <v>492.9</v>
      </c>
      <c r="EI762" s="78">
        <v>407.2</v>
      </c>
      <c r="EJ762" s="78"/>
      <c r="EK762" s="78">
        <v>289.62</v>
      </c>
      <c r="EL762" s="79">
        <v>265.23</v>
      </c>
      <c r="EM762" s="65" t="s">
        <v>406</v>
      </c>
      <c r="EN762" s="78">
        <v>475.3</v>
      </c>
      <c r="EO762" s="78">
        <v>449.03</v>
      </c>
      <c r="EP762" s="78">
        <v>411.98</v>
      </c>
      <c r="EQ762" s="78"/>
      <c r="ER762" s="78"/>
      <c r="ES762" s="79">
        <v>354.58</v>
      </c>
      <c r="ET762" s="65" t="s">
        <v>407</v>
      </c>
      <c r="EU762" s="68">
        <v>1.42389292325217</v>
      </c>
      <c r="EV762" s="78">
        <v>446.59</v>
      </c>
      <c r="EW762" s="78">
        <v>425.83</v>
      </c>
      <c r="EX762" s="78">
        <v>425.83</v>
      </c>
      <c r="EY762" s="78"/>
      <c r="EZ762" s="78">
        <v>146.47999999999999</v>
      </c>
      <c r="FA762" s="79">
        <v>317.83999999999997</v>
      </c>
      <c r="FB762" s="65" t="s">
        <v>408</v>
      </c>
      <c r="FC762" s="78">
        <v>578.57000000000005</v>
      </c>
      <c r="FD762" s="78">
        <v>452.68</v>
      </c>
      <c r="FE762" s="78">
        <v>419.95</v>
      </c>
      <c r="FF762" s="78">
        <v>384.98</v>
      </c>
      <c r="FG762" s="78"/>
      <c r="FH762" s="79"/>
      <c r="FI762" s="65" t="s">
        <v>409</v>
      </c>
      <c r="FJ762" s="78">
        <v>469.91</v>
      </c>
      <c r="FK762" s="78">
        <v>438.88</v>
      </c>
      <c r="FL762" s="78">
        <v>337.99</v>
      </c>
      <c r="FM762" s="78">
        <v>283.49</v>
      </c>
      <c r="FN762" s="78"/>
      <c r="FO762" s="79">
        <v>402.97</v>
      </c>
      <c r="FP762" s="65" t="s">
        <v>410</v>
      </c>
      <c r="FQ762" s="68">
        <v>0.24338006230529599</v>
      </c>
      <c r="FR762" s="78">
        <v>489.66</v>
      </c>
      <c r="FS762" s="78">
        <v>467.07</v>
      </c>
      <c r="FT762" s="78">
        <v>412.7</v>
      </c>
      <c r="FU762" s="78">
        <v>352.41</v>
      </c>
      <c r="FV762" s="78">
        <v>285.97000000000003</v>
      </c>
      <c r="FW762" s="79">
        <v>270.08999999999997</v>
      </c>
      <c r="FX762" s="65" t="s">
        <v>411</v>
      </c>
      <c r="FY762" s="78">
        <v>477.05</v>
      </c>
      <c r="FZ762" s="78">
        <v>487.26</v>
      </c>
      <c r="GA762" s="78">
        <v>443.46</v>
      </c>
      <c r="GB762" s="78">
        <v>405.24</v>
      </c>
      <c r="GC762" s="78"/>
      <c r="GD762" s="79">
        <v>394.52</v>
      </c>
      <c r="GE762" s="65" t="s">
        <v>412</v>
      </c>
      <c r="GF762" s="68">
        <v>0.23792529145848201</v>
      </c>
      <c r="GG762" s="78">
        <v>451.32</v>
      </c>
      <c r="GH762" s="78">
        <v>457.38</v>
      </c>
      <c r="GI762" s="78">
        <v>365.15</v>
      </c>
      <c r="GJ762" s="78">
        <v>340.23</v>
      </c>
      <c r="GK762" s="78"/>
      <c r="GL762" s="79">
        <v>285.37</v>
      </c>
      <c r="GM762" s="65" t="s">
        <v>413</v>
      </c>
      <c r="GN762" s="68">
        <v>9.7103405416428007E-2</v>
      </c>
      <c r="GO762" s="78">
        <v>438.13</v>
      </c>
      <c r="GP762" s="78">
        <v>451.82</v>
      </c>
      <c r="GQ762" s="78">
        <v>419.33</v>
      </c>
      <c r="GR762" s="78">
        <v>372.1</v>
      </c>
      <c r="GS762" s="78"/>
      <c r="GT762" s="79"/>
      <c r="GU762" s="65" t="s">
        <v>414</v>
      </c>
      <c r="GV762" s="68">
        <v>1</v>
      </c>
      <c r="GW762" s="78">
        <v>426.32</v>
      </c>
      <c r="GX762" s="78">
        <v>411.33</v>
      </c>
      <c r="GY762" s="78">
        <v>380.5</v>
      </c>
      <c r="GZ762" s="78">
        <v>338.5</v>
      </c>
      <c r="HA762" s="78"/>
      <c r="HB762" s="79">
        <v>378.56</v>
      </c>
      <c r="HC762" s="65" t="s">
        <v>415</v>
      </c>
      <c r="HD762" s="68">
        <v>1</v>
      </c>
      <c r="HE762" s="78">
        <v>466.17</v>
      </c>
      <c r="HF762" s="78">
        <v>445.58</v>
      </c>
      <c r="HG762" s="78">
        <v>471.57</v>
      </c>
      <c r="HH762" s="78">
        <v>250</v>
      </c>
      <c r="HI762" s="78">
        <v>243.36</v>
      </c>
      <c r="HJ762" s="79">
        <v>383.19</v>
      </c>
      <c r="HK762" s="85" t="s">
        <v>416</v>
      </c>
      <c r="HL762" s="68">
        <v>1.1775788977861501</v>
      </c>
      <c r="HM762" s="78">
        <v>409.96</v>
      </c>
      <c r="HN762" s="78">
        <v>418.65</v>
      </c>
      <c r="HO762" s="78">
        <v>386.79</v>
      </c>
      <c r="HP762" s="78"/>
      <c r="HQ762" s="78"/>
      <c r="HR762" s="79"/>
    </row>
    <row r="763" spans="1:226" x14ac:dyDescent="0.25">
      <c r="A763" s="81">
        <v>40021</v>
      </c>
      <c r="B763" s="82" t="s">
        <v>387</v>
      </c>
      <c r="C763" s="83">
        <v>445.97178240184263</v>
      </c>
      <c r="D763" s="83">
        <v>445.55306363029575</v>
      </c>
      <c r="E763" s="83">
        <v>422.18514839909722</v>
      </c>
      <c r="F763" s="83">
        <v>336.03869874750706</v>
      </c>
      <c r="G763" s="83">
        <v>282.15537777777774</v>
      </c>
      <c r="H763" s="84">
        <v>309.39596587382817</v>
      </c>
      <c r="I763" s="82" t="s">
        <v>388</v>
      </c>
      <c r="J763" s="83">
        <v>454.88566187319822</v>
      </c>
      <c r="K763" s="83">
        <v>448.87066761817579</v>
      </c>
      <c r="L763" s="83">
        <v>422.14470701323825</v>
      </c>
      <c r="M763" s="83">
        <v>335.14016686030288</v>
      </c>
      <c r="N763" s="83"/>
      <c r="O763" s="84">
        <v>362.06571208622017</v>
      </c>
      <c r="P763" s="65" t="s">
        <v>389</v>
      </c>
      <c r="Q763" s="78">
        <v>412.82</v>
      </c>
      <c r="R763" s="78">
        <v>431.57</v>
      </c>
      <c r="S763" s="78">
        <v>423.19</v>
      </c>
      <c r="T763" s="78">
        <v>300</v>
      </c>
      <c r="U763" s="78"/>
      <c r="V763" s="79"/>
      <c r="W763" s="65" t="s">
        <v>390</v>
      </c>
      <c r="X763" s="78">
        <v>461.64</v>
      </c>
      <c r="Y763" s="78">
        <v>444.63</v>
      </c>
      <c r="Z763" s="78">
        <v>411.34</v>
      </c>
      <c r="AA763" s="78">
        <v>284.14</v>
      </c>
      <c r="AB763" s="78"/>
      <c r="AC763" s="79">
        <v>376.03</v>
      </c>
      <c r="AD763" s="65" t="s">
        <v>391</v>
      </c>
      <c r="AE763" s="68">
        <v>0.51129972389814904</v>
      </c>
      <c r="AF763" s="78">
        <v>402.39</v>
      </c>
      <c r="AG763" s="78">
        <v>383.47</v>
      </c>
      <c r="AH763" s="78">
        <v>364.56</v>
      </c>
      <c r="AI763" s="78"/>
      <c r="AJ763" s="78">
        <v>322.12</v>
      </c>
      <c r="AK763" s="79">
        <v>268.07</v>
      </c>
      <c r="AL763" s="69" t="s">
        <v>392</v>
      </c>
      <c r="AM763" s="70">
        <v>1</v>
      </c>
      <c r="AN763" s="78">
        <v>474.36</v>
      </c>
      <c r="AO763" s="78">
        <v>472.19</v>
      </c>
      <c r="AP763" s="78">
        <v>452.97</v>
      </c>
      <c r="AQ763" s="78">
        <v>395.48</v>
      </c>
      <c r="AR763" s="78"/>
      <c r="AS763" s="79"/>
      <c r="AT763" s="65" t="s">
        <v>393</v>
      </c>
      <c r="AU763" s="68">
        <v>3.9189559901242302E-2</v>
      </c>
      <c r="AV763" s="78">
        <v>466.7</v>
      </c>
      <c r="AW763" s="78">
        <v>478.13</v>
      </c>
      <c r="AX763" s="78">
        <v>381.74</v>
      </c>
      <c r="AY763" s="78">
        <v>270.41000000000003</v>
      </c>
      <c r="AZ763" s="78"/>
      <c r="BA763" s="79">
        <v>318.87</v>
      </c>
      <c r="BB763" s="65" t="s">
        <v>394</v>
      </c>
      <c r="BC763" s="78">
        <v>428.48</v>
      </c>
      <c r="BD763" s="78">
        <v>431.07</v>
      </c>
      <c r="BE763" s="78">
        <v>411.76</v>
      </c>
      <c r="BF763" s="78">
        <v>276.8</v>
      </c>
      <c r="BG763" s="78"/>
      <c r="BH763" s="79">
        <v>390.52</v>
      </c>
      <c r="BI763" s="65" t="s">
        <v>395</v>
      </c>
      <c r="BJ763" s="68">
        <v>0.13432013861838299</v>
      </c>
      <c r="BK763" s="78">
        <v>501.42</v>
      </c>
      <c r="BL763" s="78">
        <v>460.72</v>
      </c>
      <c r="BM763" s="78">
        <v>483.34</v>
      </c>
      <c r="BN763" s="78">
        <v>322.77</v>
      </c>
      <c r="BO763" s="78"/>
      <c r="BP763" s="79"/>
      <c r="BQ763" s="65" t="s">
        <v>396</v>
      </c>
      <c r="BR763" s="68">
        <v>6.3911648537062396E-2</v>
      </c>
      <c r="BS763" s="78">
        <v>406.82</v>
      </c>
      <c r="BT763" s="78">
        <v>401.5</v>
      </c>
      <c r="BU763" s="78">
        <v>432.78</v>
      </c>
      <c r="BV763" s="78"/>
      <c r="BW763" s="78"/>
      <c r="BX763" s="79">
        <v>404.09</v>
      </c>
      <c r="BY763" s="65" t="s">
        <v>397</v>
      </c>
      <c r="BZ763" s="78">
        <v>466.18</v>
      </c>
      <c r="CA763" s="78">
        <v>461.47</v>
      </c>
      <c r="CB763" s="78">
        <v>391.76</v>
      </c>
      <c r="CC763" s="78">
        <v>334.27</v>
      </c>
      <c r="CD763" s="78"/>
      <c r="CE763" s="79">
        <v>392.82</v>
      </c>
      <c r="CF763" s="65" t="s">
        <v>398</v>
      </c>
      <c r="CG763" s="78">
        <v>512.39</v>
      </c>
      <c r="CH763" s="78">
        <v>501.03</v>
      </c>
      <c r="CI763" s="78">
        <v>434.5</v>
      </c>
      <c r="CJ763" s="78">
        <v>396.56</v>
      </c>
      <c r="CK763" s="78"/>
      <c r="CL763" s="79"/>
      <c r="CM763" s="65" t="s">
        <v>399</v>
      </c>
      <c r="CN763" s="78">
        <v>422.98</v>
      </c>
      <c r="CO763" s="78">
        <v>410.81</v>
      </c>
      <c r="CP763" s="78">
        <v>419.49</v>
      </c>
      <c r="CQ763" s="78">
        <v>327.99</v>
      </c>
      <c r="CR763" s="78">
        <v>322.20999999999998</v>
      </c>
      <c r="CS763" s="79">
        <v>494.2</v>
      </c>
      <c r="CT763" s="65" t="s">
        <v>400</v>
      </c>
      <c r="CU763" s="78">
        <v>464</v>
      </c>
      <c r="CV763" s="78">
        <v>510.69</v>
      </c>
      <c r="CW763" s="78">
        <v>468.55</v>
      </c>
      <c r="CX763" s="78">
        <v>351.38</v>
      </c>
      <c r="CY763" s="78"/>
      <c r="CZ763" s="79"/>
      <c r="DA763" s="82"/>
      <c r="DB763" s="68"/>
      <c r="DC763" s="78"/>
      <c r="DD763" s="78"/>
      <c r="DE763" s="78"/>
      <c r="DF763" s="78"/>
      <c r="DG763" s="78"/>
      <c r="DH763" s="79"/>
      <c r="DI763" s="65" t="s">
        <v>402</v>
      </c>
      <c r="DJ763" s="68">
        <v>3.7313432835820899E-3</v>
      </c>
      <c r="DK763" s="78">
        <v>454.32</v>
      </c>
      <c r="DL763" s="78">
        <v>465.89</v>
      </c>
      <c r="DM763" s="78">
        <v>465.89</v>
      </c>
      <c r="DN763" s="78">
        <v>303.88</v>
      </c>
      <c r="DO763" s="78"/>
      <c r="DP763" s="79">
        <v>377.8</v>
      </c>
      <c r="DQ763" s="65" t="s">
        <v>403</v>
      </c>
      <c r="DR763" s="78">
        <v>467.23</v>
      </c>
      <c r="DS763" s="78">
        <v>461.87</v>
      </c>
      <c r="DT763" s="78">
        <v>532.46</v>
      </c>
      <c r="DU763" s="78">
        <v>265.55</v>
      </c>
      <c r="DV763" s="78"/>
      <c r="DW763" s="79"/>
      <c r="DX763" s="65" t="s">
        <v>404</v>
      </c>
      <c r="DY763" s="78">
        <v>502.17</v>
      </c>
      <c r="DZ763" s="78">
        <v>495.98</v>
      </c>
      <c r="EA763" s="78">
        <v>475.84</v>
      </c>
      <c r="EB763" s="78">
        <v>341.31</v>
      </c>
      <c r="EC763" s="78"/>
      <c r="ED763" s="79">
        <v>329.85</v>
      </c>
      <c r="EE763" s="65" t="s">
        <v>405</v>
      </c>
      <c r="EF763" s="68">
        <v>0.28962001853568098</v>
      </c>
      <c r="EG763" s="78">
        <v>440.61</v>
      </c>
      <c r="EH763" s="78">
        <v>446.33</v>
      </c>
      <c r="EI763" s="78">
        <v>400.39</v>
      </c>
      <c r="EJ763" s="78"/>
      <c r="EK763" s="78">
        <v>287.08</v>
      </c>
      <c r="EL763" s="79">
        <v>259.44</v>
      </c>
      <c r="EM763" s="65" t="s">
        <v>406</v>
      </c>
      <c r="EN763" s="78">
        <v>452.16</v>
      </c>
      <c r="EO763" s="78">
        <v>449.03</v>
      </c>
      <c r="EP763" s="78">
        <v>411.98</v>
      </c>
      <c r="EQ763" s="78"/>
      <c r="ER763" s="78"/>
      <c r="ES763" s="79">
        <v>345.92</v>
      </c>
      <c r="ET763" s="65" t="s">
        <v>407</v>
      </c>
      <c r="EU763" s="68">
        <v>1.42369020501139</v>
      </c>
      <c r="EV763" s="78">
        <v>434.77</v>
      </c>
      <c r="EW763" s="78">
        <v>413.99</v>
      </c>
      <c r="EX763" s="78">
        <v>413.99</v>
      </c>
      <c r="EY763" s="78"/>
      <c r="EZ763" s="78">
        <v>146.46</v>
      </c>
      <c r="FA763" s="79">
        <v>317.8</v>
      </c>
      <c r="FB763" s="65" t="s">
        <v>408</v>
      </c>
      <c r="FC763" s="78">
        <v>587.04</v>
      </c>
      <c r="FD763" s="78">
        <v>461.16</v>
      </c>
      <c r="FE763" s="78">
        <v>419.95</v>
      </c>
      <c r="FF763" s="78">
        <v>403.98</v>
      </c>
      <c r="FG763" s="78"/>
      <c r="FH763" s="79"/>
      <c r="FI763" s="65" t="s">
        <v>409</v>
      </c>
      <c r="FJ763" s="78">
        <v>464.03</v>
      </c>
      <c r="FK763" s="78">
        <v>439.72</v>
      </c>
      <c r="FL763" s="78">
        <v>304.38</v>
      </c>
      <c r="FM763" s="78">
        <v>270.49</v>
      </c>
      <c r="FN763" s="78"/>
      <c r="FO763" s="79">
        <v>402.13</v>
      </c>
      <c r="FP763" s="65" t="s">
        <v>410</v>
      </c>
      <c r="FQ763" s="68">
        <v>0.23945786738823299</v>
      </c>
      <c r="FR763" s="78">
        <v>487.86</v>
      </c>
      <c r="FS763" s="78">
        <v>465.24</v>
      </c>
      <c r="FT763" s="78">
        <v>406.05</v>
      </c>
      <c r="FU763" s="78">
        <v>348.17</v>
      </c>
      <c r="FV763" s="78">
        <v>283.52</v>
      </c>
      <c r="FW763" s="79">
        <v>267.51</v>
      </c>
      <c r="FX763" s="65" t="s">
        <v>411</v>
      </c>
      <c r="FY763" s="78">
        <v>463.72</v>
      </c>
      <c r="FZ763" s="78">
        <v>468.92</v>
      </c>
      <c r="GA763" s="78">
        <v>429.18</v>
      </c>
      <c r="GB763" s="78">
        <v>415.06</v>
      </c>
      <c r="GC763" s="78"/>
      <c r="GD763" s="79">
        <v>394.52</v>
      </c>
      <c r="GE763" s="65" t="s">
        <v>412</v>
      </c>
      <c r="GF763" s="68">
        <v>0.23767082590611999</v>
      </c>
      <c r="GG763" s="78">
        <v>450.83</v>
      </c>
      <c r="GH763" s="78">
        <v>456.89</v>
      </c>
      <c r="GI763" s="78">
        <v>364.76</v>
      </c>
      <c r="GJ763" s="78">
        <v>339.87</v>
      </c>
      <c r="GK763" s="78"/>
      <c r="GL763" s="79">
        <v>285.06</v>
      </c>
      <c r="GM763" s="65" t="s">
        <v>413</v>
      </c>
      <c r="GN763" s="68">
        <v>9.4998337529093202E-2</v>
      </c>
      <c r="GO763" s="78">
        <v>421.03</v>
      </c>
      <c r="GP763" s="78">
        <v>442.03</v>
      </c>
      <c r="GQ763" s="78">
        <v>406.9</v>
      </c>
      <c r="GR763" s="78">
        <v>366.7</v>
      </c>
      <c r="GS763" s="78"/>
      <c r="GT763" s="79"/>
      <c r="GU763" s="65" t="s">
        <v>414</v>
      </c>
      <c r="GV763" s="68">
        <v>1</v>
      </c>
      <c r="GW763" s="78">
        <v>427.16</v>
      </c>
      <c r="GX763" s="78">
        <v>411.52</v>
      </c>
      <c r="GY763" s="78">
        <v>379.67</v>
      </c>
      <c r="GZ763" s="78">
        <v>339</v>
      </c>
      <c r="HA763" s="78"/>
      <c r="HB763" s="79">
        <v>378.56</v>
      </c>
      <c r="HC763" s="65" t="s">
        <v>415</v>
      </c>
      <c r="HD763" s="68">
        <v>1</v>
      </c>
      <c r="HE763" s="78">
        <v>465.33</v>
      </c>
      <c r="HF763" s="78">
        <v>448.94</v>
      </c>
      <c r="HG763" s="78">
        <v>471.57</v>
      </c>
      <c r="HH763" s="78">
        <v>250</v>
      </c>
      <c r="HI763" s="78">
        <v>243.36</v>
      </c>
      <c r="HJ763" s="79">
        <v>382.35</v>
      </c>
      <c r="HK763" s="85" t="s">
        <v>416</v>
      </c>
      <c r="HL763" s="68">
        <v>1.15566855425864</v>
      </c>
      <c r="HM763" s="78">
        <v>400.52</v>
      </c>
      <c r="HN763" s="78">
        <v>407.87</v>
      </c>
      <c r="HO763" s="78">
        <v>366.25</v>
      </c>
      <c r="HP763" s="78"/>
      <c r="HQ763" s="78"/>
      <c r="HR763" s="79"/>
    </row>
    <row r="764" spans="1:226" x14ac:dyDescent="0.25">
      <c r="A764" s="81">
        <v>40014</v>
      </c>
      <c r="B764" s="82" t="s">
        <v>387</v>
      </c>
      <c r="C764" s="83">
        <v>431.96074921222845</v>
      </c>
      <c r="D764" s="83">
        <v>427.49851841716122</v>
      </c>
      <c r="E764" s="83">
        <v>407.54052496794333</v>
      </c>
      <c r="F764" s="83">
        <v>322.24123147657684</v>
      </c>
      <c r="G764" s="83">
        <v>274.41831111111111</v>
      </c>
      <c r="H764" s="84">
        <v>304.70650997683651</v>
      </c>
      <c r="I764" s="82" t="s">
        <v>388</v>
      </c>
      <c r="J764" s="83">
        <v>436.8954941491678</v>
      </c>
      <c r="K764" s="83">
        <v>426.66870219506649</v>
      </c>
      <c r="L764" s="83">
        <v>407.96084779603171</v>
      </c>
      <c r="M764" s="83">
        <v>320.39687268464354</v>
      </c>
      <c r="N764" s="83"/>
      <c r="O764" s="84">
        <v>362.24883553286531</v>
      </c>
      <c r="P764" s="65" t="s">
        <v>389</v>
      </c>
      <c r="Q764" s="78">
        <v>401.15</v>
      </c>
      <c r="R764" s="78">
        <v>418.24</v>
      </c>
      <c r="S764" s="78">
        <v>392.24</v>
      </c>
      <c r="T764" s="78">
        <v>295</v>
      </c>
      <c r="U764" s="78"/>
      <c r="V764" s="79"/>
      <c r="W764" s="65" t="s">
        <v>390</v>
      </c>
      <c r="X764" s="78">
        <v>393.45</v>
      </c>
      <c r="Y764" s="78">
        <v>409.59</v>
      </c>
      <c r="Z764" s="78">
        <v>384.49</v>
      </c>
      <c r="AA764" s="78">
        <v>282.17</v>
      </c>
      <c r="AB764" s="78"/>
      <c r="AC764" s="79">
        <v>365.29</v>
      </c>
      <c r="AD764" s="65" t="s">
        <v>391</v>
      </c>
      <c r="AE764" s="68">
        <v>0.51129972389814904</v>
      </c>
      <c r="AF764" s="78">
        <v>382.96</v>
      </c>
      <c r="AG764" s="78">
        <v>362</v>
      </c>
      <c r="AH764" s="78">
        <v>364.56</v>
      </c>
      <c r="AI764" s="78"/>
      <c r="AJ764" s="78">
        <v>306.77999999999997</v>
      </c>
      <c r="AK764" s="79">
        <v>255.63</v>
      </c>
      <c r="AL764" s="69" t="s">
        <v>392</v>
      </c>
      <c r="AM764" s="70">
        <v>1</v>
      </c>
      <c r="AN764" s="78">
        <v>485.55</v>
      </c>
      <c r="AO764" s="78">
        <v>472.19</v>
      </c>
      <c r="AP764" s="78">
        <v>452.97</v>
      </c>
      <c r="AQ764" s="78">
        <v>395.48</v>
      </c>
      <c r="AR764" s="78"/>
      <c r="AS764" s="79"/>
      <c r="AT764" s="65" t="s">
        <v>393</v>
      </c>
      <c r="AU764" s="68">
        <v>3.8702685966406102E-2</v>
      </c>
      <c r="AV764" s="78">
        <v>470.33</v>
      </c>
      <c r="AW764" s="78">
        <v>480.22</v>
      </c>
      <c r="AX764" s="78">
        <v>376.64</v>
      </c>
      <c r="AY764" s="78">
        <v>278.54000000000002</v>
      </c>
      <c r="AZ764" s="78"/>
      <c r="BA764" s="79">
        <v>316.54000000000002</v>
      </c>
      <c r="BB764" s="65" t="s">
        <v>394</v>
      </c>
      <c r="BC764" s="78">
        <v>408.53</v>
      </c>
      <c r="BD764" s="78">
        <v>401.87</v>
      </c>
      <c r="BE764" s="78">
        <v>394.57</v>
      </c>
      <c r="BF764" s="78">
        <v>272.7</v>
      </c>
      <c r="BG764" s="78"/>
      <c r="BH764" s="79">
        <v>390.52</v>
      </c>
      <c r="BI764" s="65" t="s">
        <v>395</v>
      </c>
      <c r="BJ764" s="68">
        <v>0.134296688243668</v>
      </c>
      <c r="BK764" s="78">
        <v>471.25</v>
      </c>
      <c r="BL764" s="78">
        <v>439.15</v>
      </c>
      <c r="BM764" s="78">
        <v>461.77</v>
      </c>
      <c r="BN764" s="78">
        <v>309.29000000000002</v>
      </c>
      <c r="BO764" s="78"/>
      <c r="BP764" s="79"/>
      <c r="BQ764" s="65" t="s">
        <v>396</v>
      </c>
      <c r="BR764" s="68">
        <v>6.3911648537062396E-2</v>
      </c>
      <c r="BS764" s="78">
        <v>406.82</v>
      </c>
      <c r="BT764" s="78">
        <v>400.28</v>
      </c>
      <c r="BU764" s="78">
        <v>412.11</v>
      </c>
      <c r="BV764" s="78"/>
      <c r="BW764" s="78"/>
      <c r="BX764" s="79">
        <v>404.09</v>
      </c>
      <c r="BY764" s="65" t="s">
        <v>397</v>
      </c>
      <c r="BZ764" s="78">
        <v>455.64</v>
      </c>
      <c r="CA764" s="78">
        <v>440.32</v>
      </c>
      <c r="CB764" s="78">
        <v>388.41</v>
      </c>
      <c r="CC764" s="78">
        <v>310.88</v>
      </c>
      <c r="CD764" s="78"/>
      <c r="CE764" s="79">
        <v>392.82</v>
      </c>
      <c r="CF764" s="65" t="s">
        <v>398</v>
      </c>
      <c r="CG764" s="78">
        <v>489.51</v>
      </c>
      <c r="CH764" s="78">
        <v>486.27</v>
      </c>
      <c r="CI764" s="78">
        <v>419.34</v>
      </c>
      <c r="CJ764" s="78">
        <v>387.57</v>
      </c>
      <c r="CK764" s="78"/>
      <c r="CL764" s="79"/>
      <c r="CM764" s="65" t="s">
        <v>399</v>
      </c>
      <c r="CN764" s="78">
        <v>415.71</v>
      </c>
      <c r="CO764" s="78">
        <v>395.68</v>
      </c>
      <c r="CP764" s="78">
        <v>407.36</v>
      </c>
      <c r="CQ764" s="78">
        <v>311.94</v>
      </c>
      <c r="CR764" s="78">
        <v>308.70999999999998</v>
      </c>
      <c r="CS764" s="79">
        <v>493.61</v>
      </c>
      <c r="CT764" s="65" t="s">
        <v>400</v>
      </c>
      <c r="CU764" s="78">
        <v>462.65</v>
      </c>
      <c r="CV764" s="78">
        <v>511.16</v>
      </c>
      <c r="CW764" s="78">
        <v>485.02</v>
      </c>
      <c r="CX764" s="78">
        <v>340.09</v>
      </c>
      <c r="CY764" s="78"/>
      <c r="CZ764" s="79"/>
      <c r="DA764" s="82"/>
      <c r="DB764" s="68"/>
      <c r="DC764" s="78"/>
      <c r="DD764" s="78"/>
      <c r="DE764" s="78"/>
      <c r="DF764" s="78"/>
      <c r="DG764" s="78"/>
      <c r="DH764" s="79"/>
      <c r="DI764" s="65" t="s">
        <v>402</v>
      </c>
      <c r="DJ764" s="68">
        <v>3.6643459142543101E-3</v>
      </c>
      <c r="DK764" s="78">
        <v>445.9</v>
      </c>
      <c r="DL764" s="78">
        <v>457.1</v>
      </c>
      <c r="DM764" s="78">
        <v>457.1</v>
      </c>
      <c r="DN764" s="78">
        <v>305.19</v>
      </c>
      <c r="DO764" s="78"/>
      <c r="DP764" s="79">
        <v>372.59</v>
      </c>
      <c r="DQ764" s="65" t="s">
        <v>403</v>
      </c>
      <c r="DR764" s="78">
        <v>439.13</v>
      </c>
      <c r="DS764" s="78">
        <v>442.87</v>
      </c>
      <c r="DT764" s="78">
        <v>502</v>
      </c>
      <c r="DU764" s="78">
        <v>233.9</v>
      </c>
      <c r="DV764" s="78"/>
      <c r="DW764" s="79"/>
      <c r="DX764" s="65" t="s">
        <v>404</v>
      </c>
      <c r="DY764" s="78">
        <v>478.74</v>
      </c>
      <c r="DZ764" s="78">
        <v>464.43</v>
      </c>
      <c r="EA764" s="78">
        <v>458.68</v>
      </c>
      <c r="EB764" s="78">
        <v>331.44</v>
      </c>
      <c r="EC764" s="78"/>
      <c r="ED764" s="79">
        <v>329.22</v>
      </c>
      <c r="EE764" s="65" t="s">
        <v>405</v>
      </c>
      <c r="EF764" s="68">
        <v>0.28962001853568098</v>
      </c>
      <c r="EG764" s="78">
        <v>430.85</v>
      </c>
      <c r="EH764" s="78">
        <v>431.54</v>
      </c>
      <c r="EI764" s="78">
        <v>379.21</v>
      </c>
      <c r="EJ764" s="78"/>
      <c r="EK764" s="78">
        <v>280</v>
      </c>
      <c r="EL764" s="79">
        <v>260.44</v>
      </c>
      <c r="EM764" s="65" t="s">
        <v>406</v>
      </c>
      <c r="EN764" s="78">
        <v>437.1</v>
      </c>
      <c r="EO764" s="78">
        <v>416.01</v>
      </c>
      <c r="EP764" s="78">
        <v>368.54</v>
      </c>
      <c r="EQ764" s="78"/>
      <c r="ER764" s="78"/>
      <c r="ES764" s="79">
        <v>355.28</v>
      </c>
      <c r="ET764" s="65" t="s">
        <v>407</v>
      </c>
      <c r="EU764" s="68">
        <v>1.42775556824672</v>
      </c>
      <c r="EV764" s="78">
        <v>447.8</v>
      </c>
      <c r="EW764" s="78">
        <v>415.18</v>
      </c>
      <c r="EX764" s="78">
        <v>415.18</v>
      </c>
      <c r="EY764" s="78"/>
      <c r="EZ764" s="78">
        <v>146.87</v>
      </c>
      <c r="FA764" s="79">
        <v>318.7</v>
      </c>
      <c r="FB764" s="65" t="s">
        <v>408</v>
      </c>
      <c r="FC764" s="78">
        <v>587.04</v>
      </c>
      <c r="FD764" s="78">
        <v>461.16</v>
      </c>
      <c r="FE764" s="78">
        <v>419.95</v>
      </c>
      <c r="FF764" s="78">
        <v>403.98</v>
      </c>
      <c r="FG764" s="78"/>
      <c r="FH764" s="79"/>
      <c r="FI764" s="65" t="s">
        <v>409</v>
      </c>
      <c r="FJ764" s="78">
        <v>429.57</v>
      </c>
      <c r="FK764" s="78">
        <v>411.15</v>
      </c>
      <c r="FL764" s="78">
        <v>302.7</v>
      </c>
      <c r="FM764" s="78">
        <v>265.49</v>
      </c>
      <c r="FN764" s="78"/>
      <c r="FO764" s="79">
        <v>407.17</v>
      </c>
      <c r="FP764" s="65" t="s">
        <v>410</v>
      </c>
      <c r="FQ764" s="68">
        <v>0.232666356444858</v>
      </c>
      <c r="FR764" s="78">
        <v>481.08</v>
      </c>
      <c r="FS764" s="78">
        <v>459.48</v>
      </c>
      <c r="FT764" s="78">
        <v>382.13</v>
      </c>
      <c r="FU764" s="78">
        <v>344.81</v>
      </c>
      <c r="FV764" s="78">
        <v>275.48</v>
      </c>
      <c r="FW764" s="79">
        <v>258.01</v>
      </c>
      <c r="FX764" s="65" t="s">
        <v>411</v>
      </c>
      <c r="FY764" s="78">
        <v>464.55</v>
      </c>
      <c r="FZ764" s="78">
        <v>471.42</v>
      </c>
      <c r="GA764" s="78">
        <v>430.07</v>
      </c>
      <c r="GB764" s="78">
        <v>415.06</v>
      </c>
      <c r="GC764" s="78"/>
      <c r="GD764" s="79">
        <v>394.52</v>
      </c>
      <c r="GE764" s="65" t="s">
        <v>412</v>
      </c>
      <c r="GF764" s="68">
        <v>0.235904694503421</v>
      </c>
      <c r="GG764" s="78">
        <v>437.57</v>
      </c>
      <c r="GH764" s="78">
        <v>453.49</v>
      </c>
      <c r="GI764" s="78">
        <v>344.2</v>
      </c>
      <c r="GJ764" s="78">
        <v>349.14</v>
      </c>
      <c r="GK764" s="78"/>
      <c r="GL764" s="79">
        <v>282.94</v>
      </c>
      <c r="GM764" s="65" t="s">
        <v>413</v>
      </c>
      <c r="GN764" s="68">
        <v>9.08900866182525E-2</v>
      </c>
      <c r="GO764" s="78">
        <v>388.28</v>
      </c>
      <c r="GP764" s="78">
        <v>415.64</v>
      </c>
      <c r="GQ764" s="78">
        <v>375.7</v>
      </c>
      <c r="GR764" s="78">
        <v>340.11</v>
      </c>
      <c r="GS764" s="78"/>
      <c r="GT764" s="79"/>
      <c r="GU764" s="65" t="s">
        <v>414</v>
      </c>
      <c r="GV764" s="68">
        <v>1</v>
      </c>
      <c r="GW764" s="78">
        <v>427.16</v>
      </c>
      <c r="GX764" s="78">
        <v>411.52</v>
      </c>
      <c r="GY764" s="78">
        <v>379.67</v>
      </c>
      <c r="GZ764" s="78">
        <v>339</v>
      </c>
      <c r="HA764" s="78"/>
      <c r="HB764" s="79">
        <v>378.56</v>
      </c>
      <c r="HC764" s="65" t="s">
        <v>415</v>
      </c>
      <c r="HD764" s="68">
        <v>1</v>
      </c>
      <c r="HE764" s="78">
        <v>466.17</v>
      </c>
      <c r="HF764" s="78">
        <v>453.14</v>
      </c>
      <c r="HG764" s="78">
        <v>471.57</v>
      </c>
      <c r="HH764" s="78">
        <v>250</v>
      </c>
      <c r="HI764" s="78">
        <v>243.36</v>
      </c>
      <c r="HJ764" s="79">
        <v>382.35</v>
      </c>
      <c r="HK764" s="85" t="s">
        <v>416</v>
      </c>
      <c r="HL764" s="68">
        <v>1.1626555051738201</v>
      </c>
      <c r="HM764" s="78">
        <v>403.39</v>
      </c>
      <c r="HN764" s="78">
        <v>411.24</v>
      </c>
      <c r="HO764" s="78">
        <v>350.84</v>
      </c>
      <c r="HP764" s="78"/>
      <c r="HQ764" s="78"/>
      <c r="HR764" s="79"/>
    </row>
    <row r="765" spans="1:226" x14ac:dyDescent="0.25">
      <c r="A765" s="81">
        <v>40007</v>
      </c>
      <c r="B765" s="82" t="s">
        <v>387</v>
      </c>
      <c r="C765" s="83">
        <v>435.69380951806755</v>
      </c>
      <c r="D765" s="83">
        <v>435.04441153406304</v>
      </c>
      <c r="E765" s="83">
        <v>403.11615753595407</v>
      </c>
      <c r="F765" s="83">
        <v>321.35273249927775</v>
      </c>
      <c r="G765" s="83">
        <v>277.64582222222219</v>
      </c>
      <c r="H765" s="84">
        <v>302.30422349118436</v>
      </c>
      <c r="I765" s="82" t="s">
        <v>388</v>
      </c>
      <c r="J765" s="83">
        <v>442.2154893104335</v>
      </c>
      <c r="K765" s="83">
        <v>435.82881327237527</v>
      </c>
      <c r="L765" s="83">
        <v>403.81967516790309</v>
      </c>
      <c r="M765" s="83">
        <v>321.60550076176003</v>
      </c>
      <c r="N765" s="83"/>
      <c r="O765" s="84">
        <v>360.05770349048214</v>
      </c>
      <c r="P765" s="65" t="s">
        <v>389</v>
      </c>
      <c r="Q765" s="78">
        <v>414.49</v>
      </c>
      <c r="R765" s="78">
        <v>432.4</v>
      </c>
      <c r="S765" s="78">
        <v>385.69</v>
      </c>
      <c r="T765" s="78">
        <v>306</v>
      </c>
      <c r="U765" s="78"/>
      <c r="V765" s="79"/>
      <c r="W765" s="65" t="s">
        <v>390</v>
      </c>
      <c r="X765" s="78">
        <v>393.45</v>
      </c>
      <c r="Y765" s="78">
        <v>409.59</v>
      </c>
      <c r="Z765" s="78">
        <v>384.49</v>
      </c>
      <c r="AA765" s="78">
        <v>282.17</v>
      </c>
      <c r="AB765" s="78"/>
      <c r="AC765" s="79">
        <v>365.29</v>
      </c>
      <c r="AD765" s="65" t="s">
        <v>391</v>
      </c>
      <c r="AE765" s="68">
        <v>0.51129972389814904</v>
      </c>
      <c r="AF765" s="78">
        <v>411.6</v>
      </c>
      <c r="AG765" s="78">
        <v>388.08</v>
      </c>
      <c r="AH765" s="78">
        <v>375.29</v>
      </c>
      <c r="AI765" s="78"/>
      <c r="AJ765" s="78">
        <v>306.77999999999997</v>
      </c>
      <c r="AK765" s="79">
        <v>255.63</v>
      </c>
      <c r="AL765" s="69" t="s">
        <v>392</v>
      </c>
      <c r="AM765" s="70">
        <v>1</v>
      </c>
      <c r="AN765" s="78">
        <v>507.37</v>
      </c>
      <c r="AO765" s="78">
        <v>495.6</v>
      </c>
      <c r="AP765" s="78">
        <v>462.67</v>
      </c>
      <c r="AQ765" s="78">
        <v>398.54</v>
      </c>
      <c r="AR765" s="78"/>
      <c r="AS765" s="79"/>
      <c r="AT765" s="65" t="s">
        <v>393</v>
      </c>
      <c r="AU765" s="68">
        <v>3.8420162901490702E-2</v>
      </c>
      <c r="AV765" s="78">
        <v>476.58</v>
      </c>
      <c r="AW765" s="78">
        <v>487.73</v>
      </c>
      <c r="AX765" s="78">
        <v>393.26</v>
      </c>
      <c r="AY765" s="78">
        <v>275.27999999999997</v>
      </c>
      <c r="AZ765" s="78"/>
      <c r="BA765" s="79">
        <v>314.94</v>
      </c>
      <c r="BB765" s="65" t="s">
        <v>394</v>
      </c>
      <c r="BC765" s="78">
        <v>408.74</v>
      </c>
      <c r="BD765" s="78">
        <v>407.96</v>
      </c>
      <c r="BE765" s="78">
        <v>391.62</v>
      </c>
      <c r="BF765" s="78">
        <v>272.7</v>
      </c>
      <c r="BG765" s="78"/>
      <c r="BH765" s="79">
        <v>389.61</v>
      </c>
      <c r="BI765" s="65" t="s">
        <v>395</v>
      </c>
      <c r="BJ765" s="68">
        <v>0.13431653033538801</v>
      </c>
      <c r="BK765" s="78">
        <v>461.65</v>
      </c>
      <c r="BL765" s="78">
        <v>423.1</v>
      </c>
      <c r="BM765" s="78">
        <v>445.72</v>
      </c>
      <c r="BN765" s="78">
        <v>293.20999999999998</v>
      </c>
      <c r="BO765" s="78"/>
      <c r="BP765" s="79"/>
      <c r="BQ765" s="65" t="s">
        <v>396</v>
      </c>
      <c r="BR765" s="68">
        <v>6.3911648537062396E-2</v>
      </c>
      <c r="BS765" s="78">
        <v>406.82</v>
      </c>
      <c r="BT765" s="78">
        <v>400.39</v>
      </c>
      <c r="BU765" s="78">
        <v>445.19</v>
      </c>
      <c r="BV765" s="78"/>
      <c r="BW765" s="78"/>
      <c r="BX765" s="79">
        <v>404.09</v>
      </c>
      <c r="BY765" s="65" t="s">
        <v>397</v>
      </c>
      <c r="BZ765" s="78">
        <v>467.62</v>
      </c>
      <c r="CA765" s="78">
        <v>452.52</v>
      </c>
      <c r="CB765" s="78">
        <v>396.2</v>
      </c>
      <c r="CC765" s="78">
        <v>332.62</v>
      </c>
      <c r="CD765" s="78"/>
      <c r="CE765" s="79">
        <v>392.82</v>
      </c>
      <c r="CF765" s="65" t="s">
        <v>398</v>
      </c>
      <c r="CG765" s="78">
        <v>493.14</v>
      </c>
      <c r="CH765" s="78">
        <v>496.5</v>
      </c>
      <c r="CI765" s="78">
        <v>434.53</v>
      </c>
      <c r="CJ765" s="78">
        <v>440.25</v>
      </c>
      <c r="CK765" s="78"/>
      <c r="CL765" s="79"/>
      <c r="CM765" s="65" t="s">
        <v>399</v>
      </c>
      <c r="CN765" s="78">
        <v>418.97</v>
      </c>
      <c r="CO765" s="78">
        <v>404.12</v>
      </c>
      <c r="CP765" s="78">
        <v>409.62</v>
      </c>
      <c r="CQ765" s="78">
        <v>299.02999999999997</v>
      </c>
      <c r="CR765" s="78">
        <v>293.54000000000002</v>
      </c>
      <c r="CS765" s="79">
        <v>494.95</v>
      </c>
      <c r="CT765" s="65" t="s">
        <v>400</v>
      </c>
      <c r="CU765" s="78">
        <v>476.8</v>
      </c>
      <c r="CV765" s="78">
        <v>528.76</v>
      </c>
      <c r="CW765" s="78">
        <v>412.67</v>
      </c>
      <c r="CX765" s="78">
        <v>332.23</v>
      </c>
      <c r="CY765" s="78"/>
      <c r="CZ765" s="79"/>
      <c r="DA765" s="82"/>
      <c r="DB765" s="68"/>
      <c r="DC765" s="78"/>
      <c r="DD765" s="78"/>
      <c r="DE765" s="78"/>
      <c r="DF765" s="78"/>
      <c r="DG765" s="78"/>
      <c r="DH765" s="79"/>
      <c r="DI765" s="65" t="s">
        <v>402</v>
      </c>
      <c r="DJ765" s="68">
        <v>3.5976399481939801E-3</v>
      </c>
      <c r="DK765" s="78">
        <v>454.99</v>
      </c>
      <c r="DL765" s="78">
        <v>471.53</v>
      </c>
      <c r="DM765" s="78">
        <v>471.53</v>
      </c>
      <c r="DN765" s="78">
        <v>318.3</v>
      </c>
      <c r="DO765" s="78"/>
      <c r="DP765" s="79">
        <v>366.19</v>
      </c>
      <c r="DQ765" s="65" t="s">
        <v>403</v>
      </c>
      <c r="DR765" s="78">
        <v>439.13</v>
      </c>
      <c r="DS765" s="78">
        <v>442.87</v>
      </c>
      <c r="DT765" s="78">
        <v>502</v>
      </c>
      <c r="DU765" s="78">
        <v>233.9</v>
      </c>
      <c r="DV765" s="78"/>
      <c r="DW765" s="79"/>
      <c r="DX765" s="65" t="s">
        <v>404</v>
      </c>
      <c r="DY765" s="78">
        <v>485.61</v>
      </c>
      <c r="DZ765" s="78">
        <v>472.55</v>
      </c>
      <c r="EA765" s="78">
        <v>452.53</v>
      </c>
      <c r="EB765" s="78">
        <v>314.11</v>
      </c>
      <c r="EC765" s="78"/>
      <c r="ED765" s="79">
        <v>328.63</v>
      </c>
      <c r="EE765" s="65" t="s">
        <v>405</v>
      </c>
      <c r="EF765" s="68">
        <v>0.28962001853568098</v>
      </c>
      <c r="EG765" s="78">
        <v>432.58</v>
      </c>
      <c r="EH765" s="78">
        <v>432.77</v>
      </c>
      <c r="EI765" s="78">
        <v>359.75</v>
      </c>
      <c r="EJ765" s="78"/>
      <c r="EK765" s="78">
        <v>263.99</v>
      </c>
      <c r="EL765" s="79">
        <v>263.23</v>
      </c>
      <c r="EM765" s="65" t="s">
        <v>406</v>
      </c>
      <c r="EN765" s="78">
        <v>473.39</v>
      </c>
      <c r="EO765" s="78">
        <v>454.06</v>
      </c>
      <c r="EP765" s="78">
        <v>417.43</v>
      </c>
      <c r="EQ765" s="78"/>
      <c r="ER765" s="78"/>
      <c r="ES765" s="79">
        <v>355.28</v>
      </c>
      <c r="ET765" s="65" t="s">
        <v>407</v>
      </c>
      <c r="EU765" s="68">
        <v>1.4285714285714299</v>
      </c>
      <c r="EV765" s="78">
        <v>483.49</v>
      </c>
      <c r="EW765" s="78">
        <v>450.84</v>
      </c>
      <c r="EX765" s="78">
        <v>450.84</v>
      </c>
      <c r="EY765" s="78"/>
      <c r="EZ765" s="78">
        <v>146.96</v>
      </c>
      <c r="FA765" s="79">
        <v>312.99</v>
      </c>
      <c r="FB765" s="65" t="s">
        <v>408</v>
      </c>
      <c r="FC765" s="78">
        <v>587.04</v>
      </c>
      <c r="FD765" s="78">
        <v>461.16</v>
      </c>
      <c r="FE765" s="78">
        <v>419.95</v>
      </c>
      <c r="FF765" s="78">
        <v>403.98</v>
      </c>
      <c r="FG765" s="78"/>
      <c r="FH765" s="79"/>
      <c r="FI765" s="65" t="s">
        <v>409</v>
      </c>
      <c r="FJ765" s="78">
        <v>431.25</v>
      </c>
      <c r="FK765" s="78">
        <v>414.51</v>
      </c>
      <c r="FL765" s="78">
        <v>304.38</v>
      </c>
      <c r="FM765" s="78">
        <v>259.49</v>
      </c>
      <c r="FN765" s="78"/>
      <c r="FO765" s="79">
        <v>397.09</v>
      </c>
      <c r="FP765" s="65" t="s">
        <v>410</v>
      </c>
      <c r="FQ765" s="68">
        <v>0.22716946842344399</v>
      </c>
      <c r="FR765" s="78">
        <v>476.42</v>
      </c>
      <c r="FS765" s="78">
        <v>455.7</v>
      </c>
      <c r="FT765" s="78">
        <v>367.15</v>
      </c>
      <c r="FU765" s="78">
        <v>337.8</v>
      </c>
      <c r="FV765" s="78">
        <v>279.19</v>
      </c>
      <c r="FW765" s="79">
        <v>253.78</v>
      </c>
      <c r="FX765" s="65" t="s">
        <v>411</v>
      </c>
      <c r="FY765" s="78">
        <v>481.22</v>
      </c>
      <c r="FZ765" s="78">
        <v>488.92</v>
      </c>
      <c r="GA765" s="78">
        <v>450.61</v>
      </c>
      <c r="GB765" s="78">
        <v>415.06</v>
      </c>
      <c r="GC765" s="78"/>
      <c r="GD765" s="79">
        <v>393.69</v>
      </c>
      <c r="GE765" s="65" t="s">
        <v>412</v>
      </c>
      <c r="GF765" s="68">
        <v>0.23675363416828399</v>
      </c>
      <c r="GG765" s="78">
        <v>439.14</v>
      </c>
      <c r="GH765" s="78">
        <v>455.12</v>
      </c>
      <c r="GI765" s="78">
        <v>345.44</v>
      </c>
      <c r="GJ765" s="78">
        <v>350.4</v>
      </c>
      <c r="GK765" s="78"/>
      <c r="GL765" s="79">
        <v>283.95999999999998</v>
      </c>
      <c r="GM765" s="65" t="s">
        <v>413</v>
      </c>
      <c r="GN765" s="68">
        <v>9.0482998244629798E-2</v>
      </c>
      <c r="GO765" s="78">
        <v>379.3</v>
      </c>
      <c r="GP765" s="78">
        <v>399.3</v>
      </c>
      <c r="GQ765" s="78">
        <v>359.69</v>
      </c>
      <c r="GR765" s="78">
        <v>312.98</v>
      </c>
      <c r="GS765" s="78"/>
      <c r="GT765" s="79"/>
      <c r="GU765" s="65" t="s">
        <v>414</v>
      </c>
      <c r="GV765" s="68">
        <v>1</v>
      </c>
      <c r="GW765" s="78">
        <v>460.45</v>
      </c>
      <c r="GX765" s="78">
        <v>441.67</v>
      </c>
      <c r="GY765" s="78">
        <v>408</v>
      </c>
      <c r="GZ765" s="78">
        <v>339</v>
      </c>
      <c r="HA765" s="78"/>
      <c r="HB765" s="79">
        <v>378.56</v>
      </c>
      <c r="HC765" s="65" t="s">
        <v>415</v>
      </c>
      <c r="HD765" s="68">
        <v>1</v>
      </c>
      <c r="HE765" s="78">
        <v>470.37</v>
      </c>
      <c r="HF765" s="78">
        <v>464.07</v>
      </c>
      <c r="HG765" s="78">
        <v>471.57</v>
      </c>
      <c r="HH765" s="78">
        <v>250</v>
      </c>
      <c r="HI765" s="78">
        <v>243.36</v>
      </c>
      <c r="HJ765" s="79">
        <v>380.67</v>
      </c>
      <c r="HK765" s="85" t="s">
        <v>416</v>
      </c>
      <c r="HL765" s="68">
        <v>1.1523392486748101</v>
      </c>
      <c r="HM765" s="78">
        <v>405.49</v>
      </c>
      <c r="HN765" s="78">
        <v>418.1</v>
      </c>
      <c r="HO765" s="78">
        <v>345.41</v>
      </c>
      <c r="HP765" s="78"/>
      <c r="HQ765" s="78"/>
      <c r="HR765" s="79"/>
    </row>
    <row r="766" spans="1:226" x14ac:dyDescent="0.25">
      <c r="A766" s="81">
        <v>40000</v>
      </c>
      <c r="B766" s="82" t="s">
        <v>387</v>
      </c>
      <c r="C766" s="83">
        <v>453.66076952534394</v>
      </c>
      <c r="D766" s="83">
        <v>454.29057190225734</v>
      </c>
      <c r="E766" s="83">
        <v>426.30991137810969</v>
      </c>
      <c r="F766" s="83">
        <v>328.30746338331636</v>
      </c>
      <c r="G766" s="83">
        <v>278.79106666666667</v>
      </c>
      <c r="H766" s="84">
        <v>303.66757759044884</v>
      </c>
      <c r="I766" s="82" t="s">
        <v>388</v>
      </c>
      <c r="J766" s="83">
        <v>462.93821896015135</v>
      </c>
      <c r="K766" s="83">
        <v>456.6688216920856</v>
      </c>
      <c r="L766" s="83">
        <v>426.82158656289573</v>
      </c>
      <c r="M766" s="83">
        <v>327.58295211142695</v>
      </c>
      <c r="N766" s="83"/>
      <c r="O766" s="84">
        <v>361.73978537145678</v>
      </c>
      <c r="P766" s="65" t="s">
        <v>389</v>
      </c>
      <c r="Q766" s="78">
        <v>439.49</v>
      </c>
      <c r="R766" s="78">
        <v>455.74</v>
      </c>
      <c r="S766" s="78">
        <v>412.54</v>
      </c>
      <c r="T766" s="78">
        <v>306</v>
      </c>
      <c r="U766" s="78"/>
      <c r="V766" s="79"/>
      <c r="W766" s="65" t="s">
        <v>390</v>
      </c>
      <c r="X766" s="78">
        <v>448.41</v>
      </c>
      <c r="Y766" s="78">
        <v>438.02</v>
      </c>
      <c r="Z766" s="78">
        <v>411.59</v>
      </c>
      <c r="AA766" s="78">
        <v>282.17</v>
      </c>
      <c r="AB766" s="78"/>
      <c r="AC766" s="79">
        <v>376.03</v>
      </c>
      <c r="AD766" s="65" t="s">
        <v>391</v>
      </c>
      <c r="AE766" s="68">
        <v>0.51129972389814904</v>
      </c>
      <c r="AF766" s="78">
        <v>444.83</v>
      </c>
      <c r="AG766" s="78">
        <v>414.15</v>
      </c>
      <c r="AH766" s="78">
        <v>388.59</v>
      </c>
      <c r="AI766" s="78"/>
      <c r="AJ766" s="78">
        <v>322.12</v>
      </c>
      <c r="AK766" s="79">
        <v>255.63</v>
      </c>
      <c r="AL766" s="69" t="s">
        <v>392</v>
      </c>
      <c r="AM766" s="70">
        <v>1</v>
      </c>
      <c r="AN766" s="78">
        <v>507.65</v>
      </c>
      <c r="AO766" s="78">
        <v>476.2</v>
      </c>
      <c r="AP766" s="78">
        <v>431.67</v>
      </c>
      <c r="AQ766" s="78">
        <v>380.92</v>
      </c>
      <c r="AR766" s="78"/>
      <c r="AS766" s="79"/>
      <c r="AT766" s="65" t="s">
        <v>393</v>
      </c>
      <c r="AU766" s="68">
        <v>3.8529706403637197E-2</v>
      </c>
      <c r="AV766" s="78">
        <v>489.21</v>
      </c>
      <c r="AW766" s="78">
        <v>498.38</v>
      </c>
      <c r="AX766" s="78">
        <v>401.28</v>
      </c>
      <c r="AY766" s="78">
        <v>260</v>
      </c>
      <c r="AZ766" s="78"/>
      <c r="BA766" s="79">
        <v>317.23</v>
      </c>
      <c r="BB766" s="65" t="s">
        <v>394</v>
      </c>
      <c r="BC766" s="78">
        <v>441.72</v>
      </c>
      <c r="BD766" s="78">
        <v>440.1</v>
      </c>
      <c r="BE766" s="78">
        <v>419.71</v>
      </c>
      <c r="BF766" s="78">
        <v>275.8</v>
      </c>
      <c r="BG766" s="78"/>
      <c r="BH766" s="79">
        <v>387.49</v>
      </c>
      <c r="BI766" s="65" t="s">
        <v>395</v>
      </c>
      <c r="BJ766" s="68">
        <v>0.13429849182793699</v>
      </c>
      <c r="BK766" s="78">
        <v>480.92</v>
      </c>
      <c r="BL766" s="78">
        <v>450.97</v>
      </c>
      <c r="BM766" s="78">
        <v>471.44</v>
      </c>
      <c r="BN766" s="78">
        <v>306.60000000000002</v>
      </c>
      <c r="BO766" s="78"/>
      <c r="BP766" s="79"/>
      <c r="BQ766" s="65" t="s">
        <v>396</v>
      </c>
      <c r="BR766" s="68">
        <v>6.3911648537062396E-2</v>
      </c>
      <c r="BS766" s="78">
        <v>417.63</v>
      </c>
      <c r="BT766" s="78">
        <v>400.39</v>
      </c>
      <c r="BU766" s="78">
        <v>427.82</v>
      </c>
      <c r="BV766" s="78"/>
      <c r="BW766" s="78"/>
      <c r="BX766" s="79">
        <v>404.09</v>
      </c>
      <c r="BY766" s="65" t="s">
        <v>397</v>
      </c>
      <c r="BZ766" s="78">
        <v>482.91</v>
      </c>
      <c r="CA766" s="78">
        <v>473.67</v>
      </c>
      <c r="CB766" s="78">
        <v>413.66</v>
      </c>
      <c r="CC766" s="78">
        <v>320.42</v>
      </c>
      <c r="CD766" s="78"/>
      <c r="CE766" s="79">
        <v>391.22</v>
      </c>
      <c r="CF766" s="65" t="s">
        <v>398</v>
      </c>
      <c r="CG766" s="78">
        <v>493.14</v>
      </c>
      <c r="CH766" s="78">
        <v>496.5</v>
      </c>
      <c r="CI766" s="78">
        <v>434.53</v>
      </c>
      <c r="CJ766" s="78">
        <v>440.25</v>
      </c>
      <c r="CK766" s="78"/>
      <c r="CL766" s="79"/>
      <c r="CM766" s="65" t="s">
        <v>399</v>
      </c>
      <c r="CN766" s="78">
        <v>440.2</v>
      </c>
      <c r="CO766" s="78">
        <v>425.61</v>
      </c>
      <c r="CP766" s="78">
        <v>434.62</v>
      </c>
      <c r="CQ766" s="78">
        <v>321.52</v>
      </c>
      <c r="CR766" s="78">
        <v>315.75</v>
      </c>
      <c r="CS766" s="79">
        <v>494.95</v>
      </c>
      <c r="CT766" s="65" t="s">
        <v>400</v>
      </c>
      <c r="CU766" s="78">
        <v>486.54</v>
      </c>
      <c r="CV766" s="78">
        <v>536.65</v>
      </c>
      <c r="CW766" s="78">
        <v>412.98</v>
      </c>
      <c r="CX766" s="78">
        <v>353.97</v>
      </c>
      <c r="CY766" s="78"/>
      <c r="CZ766" s="79"/>
      <c r="DA766" s="82"/>
      <c r="DB766" s="68"/>
      <c r="DC766" s="78"/>
      <c r="DD766" s="78"/>
      <c r="DE766" s="78"/>
      <c r="DF766" s="78"/>
      <c r="DG766" s="78"/>
      <c r="DH766" s="79"/>
      <c r="DI766" s="65" t="s">
        <v>402</v>
      </c>
      <c r="DJ766" s="68">
        <v>3.6536353671903499E-3</v>
      </c>
      <c r="DK766" s="78">
        <v>483.79</v>
      </c>
      <c r="DL766" s="78">
        <v>499.62</v>
      </c>
      <c r="DM766" s="78">
        <v>499.62</v>
      </c>
      <c r="DN766" s="78">
        <v>302.86</v>
      </c>
      <c r="DO766" s="78"/>
      <c r="DP766" s="79">
        <v>372.05</v>
      </c>
      <c r="DQ766" s="65" t="s">
        <v>403</v>
      </c>
      <c r="DR766" s="78">
        <v>439.13</v>
      </c>
      <c r="DS766" s="78">
        <v>442.87</v>
      </c>
      <c r="DT766" s="78">
        <v>533.94000000000005</v>
      </c>
      <c r="DU766" s="78">
        <v>246.21</v>
      </c>
      <c r="DV766" s="78"/>
      <c r="DW766" s="79"/>
      <c r="DX766" s="65" t="s">
        <v>404</v>
      </c>
      <c r="DY766" s="78">
        <v>502.19</v>
      </c>
      <c r="DZ766" s="78">
        <v>490.48</v>
      </c>
      <c r="EA766" s="78">
        <v>471.51</v>
      </c>
      <c r="EB766" s="78">
        <v>327.3</v>
      </c>
      <c r="EC766" s="78"/>
      <c r="ED766" s="79">
        <v>326.69</v>
      </c>
      <c r="EE766" s="65" t="s">
        <v>405</v>
      </c>
      <c r="EF766" s="68">
        <v>0.28962001853568098</v>
      </c>
      <c r="EG766" s="78">
        <v>446.31</v>
      </c>
      <c r="EH766" s="78">
        <v>445.34</v>
      </c>
      <c r="EI766" s="78">
        <v>383.6</v>
      </c>
      <c r="EJ766" s="78"/>
      <c r="EK766" s="78">
        <v>277.29000000000002</v>
      </c>
      <c r="EL766" s="79">
        <v>265.05</v>
      </c>
      <c r="EM766" s="65" t="s">
        <v>406</v>
      </c>
      <c r="EN766" s="78">
        <v>473.39</v>
      </c>
      <c r="EO766" s="78">
        <v>454.06</v>
      </c>
      <c r="EP766" s="78">
        <v>417.43</v>
      </c>
      <c r="EQ766" s="78"/>
      <c r="ER766" s="78"/>
      <c r="ES766" s="79">
        <v>355.28</v>
      </c>
      <c r="ET766" s="65" t="s">
        <v>407</v>
      </c>
      <c r="EU766" s="68">
        <v>1.4349261013057799</v>
      </c>
      <c r="EV766" s="78">
        <v>485.64</v>
      </c>
      <c r="EW766" s="78">
        <v>452.85</v>
      </c>
      <c r="EX766" s="78">
        <v>452.85</v>
      </c>
      <c r="EY766" s="78"/>
      <c r="EZ766" s="78">
        <v>147.61000000000001</v>
      </c>
      <c r="FA766" s="79">
        <v>314.38</v>
      </c>
      <c r="FB766" s="65" t="s">
        <v>408</v>
      </c>
      <c r="FC766" s="78">
        <v>587.04</v>
      </c>
      <c r="FD766" s="78">
        <v>461.16</v>
      </c>
      <c r="FE766" s="78">
        <v>419.95</v>
      </c>
      <c r="FF766" s="78">
        <v>403.98</v>
      </c>
      <c r="FG766" s="78"/>
      <c r="FH766" s="79"/>
      <c r="FI766" s="65" t="s">
        <v>409</v>
      </c>
      <c r="FJ766" s="78">
        <v>441.34</v>
      </c>
      <c r="FK766" s="78">
        <v>424.6</v>
      </c>
      <c r="FL766" s="78">
        <v>392.62</v>
      </c>
      <c r="FM766" s="78">
        <v>274.49</v>
      </c>
      <c r="FN766" s="78"/>
      <c r="FO766" s="79">
        <v>412.21</v>
      </c>
      <c r="FP766" s="65" t="s">
        <v>410</v>
      </c>
      <c r="FQ766" s="68">
        <v>0.22794620469569199</v>
      </c>
      <c r="FR766" s="78">
        <v>483.09</v>
      </c>
      <c r="FS766" s="78">
        <v>463.05</v>
      </c>
      <c r="FT766" s="78">
        <v>400.35</v>
      </c>
      <c r="FU766" s="78">
        <v>341.69</v>
      </c>
      <c r="FV766" s="78">
        <v>280.14999999999998</v>
      </c>
      <c r="FW766" s="79">
        <v>255.02</v>
      </c>
      <c r="FX766" s="65" t="s">
        <v>411</v>
      </c>
      <c r="FY766" s="78">
        <v>492.88</v>
      </c>
      <c r="FZ766" s="78">
        <v>494.76</v>
      </c>
      <c r="GA766" s="78">
        <v>453.28</v>
      </c>
      <c r="GB766" s="78">
        <v>411.04</v>
      </c>
      <c r="GC766" s="78"/>
      <c r="GD766" s="79">
        <v>405.35</v>
      </c>
      <c r="GE766" s="65" t="s">
        <v>412</v>
      </c>
      <c r="GF766" s="68">
        <v>0.23762564455956101</v>
      </c>
      <c r="GG766" s="78">
        <v>440.76</v>
      </c>
      <c r="GH766" s="78">
        <v>456.8</v>
      </c>
      <c r="GI766" s="78">
        <v>346.71</v>
      </c>
      <c r="GJ766" s="78">
        <v>351.69</v>
      </c>
      <c r="GK766" s="78"/>
      <c r="GL766" s="79">
        <v>285.01</v>
      </c>
      <c r="GM766" s="65" t="s">
        <v>413</v>
      </c>
      <c r="GN766" s="68">
        <v>9.1570898768371406E-2</v>
      </c>
      <c r="GO766" s="78">
        <v>398.52</v>
      </c>
      <c r="GP766" s="78">
        <v>426.08</v>
      </c>
      <c r="GQ766" s="78">
        <v>390.46</v>
      </c>
      <c r="GR766" s="78">
        <v>344.49</v>
      </c>
      <c r="GS766" s="78"/>
      <c r="GT766" s="79"/>
      <c r="GU766" s="65" t="s">
        <v>414</v>
      </c>
      <c r="GV766" s="68">
        <v>1</v>
      </c>
      <c r="GW766" s="78">
        <v>460.45</v>
      </c>
      <c r="GX766" s="78">
        <v>441.67</v>
      </c>
      <c r="GY766" s="78">
        <v>408</v>
      </c>
      <c r="GZ766" s="78">
        <v>339</v>
      </c>
      <c r="HA766" s="78"/>
      <c r="HB766" s="79">
        <v>356.91</v>
      </c>
      <c r="HC766" s="65" t="s">
        <v>415</v>
      </c>
      <c r="HD766" s="68">
        <v>1</v>
      </c>
      <c r="HE766" s="78">
        <v>469.53</v>
      </c>
      <c r="HF766" s="78">
        <v>471.63</v>
      </c>
      <c r="HG766" s="78">
        <v>471.57</v>
      </c>
      <c r="HH766" s="78">
        <v>250</v>
      </c>
      <c r="HI766" s="78">
        <v>243.36</v>
      </c>
      <c r="HJ766" s="79">
        <v>380.67</v>
      </c>
      <c r="HK766" s="85" t="s">
        <v>416</v>
      </c>
      <c r="HL766" s="68">
        <v>1.1611704598235</v>
      </c>
      <c r="HM766" s="78">
        <v>416.49</v>
      </c>
      <c r="HN766" s="78">
        <v>432.05</v>
      </c>
      <c r="HO766" s="78">
        <v>370.41</v>
      </c>
      <c r="HP766" s="78"/>
      <c r="HQ766" s="78"/>
      <c r="HR766" s="79"/>
    </row>
    <row r="767" spans="1:226" x14ac:dyDescent="0.25">
      <c r="A767" s="81">
        <v>39993</v>
      </c>
      <c r="B767" s="82" t="s">
        <v>387</v>
      </c>
      <c r="C767" s="83">
        <v>462.01869900190422</v>
      </c>
      <c r="D767" s="83">
        <v>461.77154208253859</v>
      </c>
      <c r="E767" s="83">
        <v>432.93532045557987</v>
      </c>
      <c r="F767" s="83">
        <v>331.84409552049397</v>
      </c>
      <c r="G767" s="83">
        <v>268.57279999999997</v>
      </c>
      <c r="H767" s="84">
        <v>297.7056599075537</v>
      </c>
      <c r="I767" s="82" t="s">
        <v>388</v>
      </c>
      <c r="J767" s="83">
        <v>473.34513538722092</v>
      </c>
      <c r="K767" s="83">
        <v>465.10011014842939</v>
      </c>
      <c r="L767" s="83">
        <v>433.22815205520465</v>
      </c>
      <c r="M767" s="83">
        <v>330.20848174999844</v>
      </c>
      <c r="N767" s="83"/>
      <c r="O767" s="84">
        <v>366.4605482644015</v>
      </c>
      <c r="P767" s="65" t="s">
        <v>389</v>
      </c>
      <c r="Q767" s="78">
        <v>433.65</v>
      </c>
      <c r="R767" s="78">
        <v>452.4</v>
      </c>
      <c r="S767" s="78">
        <v>429.32</v>
      </c>
      <c r="T767" s="78">
        <v>306</v>
      </c>
      <c r="U767" s="78"/>
      <c r="V767" s="79"/>
      <c r="W767" s="65" t="s">
        <v>390</v>
      </c>
      <c r="X767" s="78">
        <v>499.65</v>
      </c>
      <c r="Y767" s="78">
        <v>457.03</v>
      </c>
      <c r="Z767" s="78">
        <v>427.79</v>
      </c>
      <c r="AA767" s="78">
        <v>286.97000000000003</v>
      </c>
      <c r="AB767" s="78"/>
      <c r="AC767" s="79">
        <v>376.03</v>
      </c>
      <c r="AD767" s="65" t="s">
        <v>391</v>
      </c>
      <c r="AE767" s="68">
        <v>0.51129972389814904</v>
      </c>
      <c r="AF767" s="78">
        <v>444.83</v>
      </c>
      <c r="AG767" s="78">
        <v>414.15</v>
      </c>
      <c r="AH767" s="78">
        <v>388.59</v>
      </c>
      <c r="AI767" s="78"/>
      <c r="AJ767" s="78">
        <v>322.12</v>
      </c>
      <c r="AK767" s="79">
        <v>255.63</v>
      </c>
      <c r="AL767" s="69" t="s">
        <v>392</v>
      </c>
      <c r="AM767" s="70">
        <v>1</v>
      </c>
      <c r="AN767" s="78">
        <v>507.68</v>
      </c>
      <c r="AO767" s="78">
        <v>476.2</v>
      </c>
      <c r="AP767" s="78">
        <v>431.67</v>
      </c>
      <c r="AQ767" s="78">
        <v>380.92</v>
      </c>
      <c r="AR767" s="78"/>
      <c r="AS767" s="79"/>
      <c r="AT767" s="65" t="s">
        <v>393</v>
      </c>
      <c r="AU767" s="68">
        <v>3.8431975403535698E-2</v>
      </c>
      <c r="AV767" s="78">
        <v>495.27</v>
      </c>
      <c r="AW767" s="78">
        <v>503.83</v>
      </c>
      <c r="AX767" s="78">
        <v>394.28</v>
      </c>
      <c r="AY767" s="78">
        <v>259.33999999999997</v>
      </c>
      <c r="AZ767" s="78"/>
      <c r="BA767" s="79">
        <v>317.49</v>
      </c>
      <c r="BB767" s="65" t="s">
        <v>394</v>
      </c>
      <c r="BC767" s="78">
        <v>456</v>
      </c>
      <c r="BD767" s="78">
        <v>455.23</v>
      </c>
      <c r="BE767" s="78">
        <v>425.04</v>
      </c>
      <c r="BF767" s="78">
        <v>273.5</v>
      </c>
      <c r="BG767" s="78"/>
      <c r="BH767" s="79">
        <v>387.49</v>
      </c>
      <c r="BI767" s="65" t="s">
        <v>395</v>
      </c>
      <c r="BJ767" s="68">
        <v>0.13429488470784101</v>
      </c>
      <c r="BK767" s="78">
        <v>500.25</v>
      </c>
      <c r="BL767" s="78">
        <v>475.67</v>
      </c>
      <c r="BM767" s="78">
        <v>491.84</v>
      </c>
      <c r="BN767" s="78">
        <v>310.62</v>
      </c>
      <c r="BO767" s="78"/>
      <c r="BP767" s="79"/>
      <c r="BQ767" s="65" t="s">
        <v>396</v>
      </c>
      <c r="BR767" s="68">
        <v>6.3911648537062396E-2</v>
      </c>
      <c r="BS767" s="78">
        <v>460.84</v>
      </c>
      <c r="BT767" s="78">
        <v>443.88</v>
      </c>
      <c r="BU767" s="78">
        <v>450.48</v>
      </c>
      <c r="BV767" s="78"/>
      <c r="BW767" s="78"/>
      <c r="BX767" s="79">
        <v>357.96</v>
      </c>
      <c r="BY767" s="65" t="s">
        <v>397</v>
      </c>
      <c r="BZ767" s="78">
        <v>497.89</v>
      </c>
      <c r="CA767" s="78">
        <v>481.91</v>
      </c>
      <c r="CB767" s="78">
        <v>417.88</v>
      </c>
      <c r="CC767" s="78">
        <v>334.65</v>
      </c>
      <c r="CD767" s="78"/>
      <c r="CE767" s="79">
        <v>360.58</v>
      </c>
      <c r="CF767" s="65" t="s">
        <v>398</v>
      </c>
      <c r="CG767" s="78">
        <v>493.14</v>
      </c>
      <c r="CH767" s="78">
        <v>496.5</v>
      </c>
      <c r="CI767" s="78">
        <v>434.53</v>
      </c>
      <c r="CJ767" s="78">
        <v>440.25</v>
      </c>
      <c r="CK767" s="78"/>
      <c r="CL767" s="79"/>
      <c r="CM767" s="65" t="s">
        <v>399</v>
      </c>
      <c r="CN767" s="78">
        <v>451.24</v>
      </c>
      <c r="CO767" s="78">
        <v>431.63</v>
      </c>
      <c r="CP767" s="78">
        <v>438.72</v>
      </c>
      <c r="CQ767" s="78">
        <v>322.27</v>
      </c>
      <c r="CR767" s="78">
        <v>316.33</v>
      </c>
      <c r="CS767" s="79">
        <v>495.87</v>
      </c>
      <c r="CT767" s="65" t="s">
        <v>400</v>
      </c>
      <c r="CU767" s="78">
        <v>458.73</v>
      </c>
      <c r="CV767" s="78">
        <v>536.65</v>
      </c>
      <c r="CW767" s="78">
        <v>422.99</v>
      </c>
      <c r="CX767" s="78">
        <v>348.26</v>
      </c>
      <c r="CY767" s="78"/>
      <c r="CZ767" s="79"/>
      <c r="DA767" s="82"/>
      <c r="DB767" s="68"/>
      <c r="DC767" s="78"/>
      <c r="DD767" s="78"/>
      <c r="DE767" s="78"/>
      <c r="DF767" s="78"/>
      <c r="DG767" s="78"/>
      <c r="DH767" s="79"/>
      <c r="DI767" s="65" t="s">
        <v>402</v>
      </c>
      <c r="DJ767" s="68">
        <v>3.6204337279606099E-3</v>
      </c>
      <c r="DK767" s="78">
        <v>494.87</v>
      </c>
      <c r="DL767" s="78">
        <v>503.36</v>
      </c>
      <c r="DM767" s="78">
        <v>503.36</v>
      </c>
      <c r="DN767" s="78">
        <v>314.26</v>
      </c>
      <c r="DO767" s="78"/>
      <c r="DP767" s="79">
        <v>365.16</v>
      </c>
      <c r="DQ767" s="65" t="s">
        <v>403</v>
      </c>
      <c r="DR767" s="78">
        <v>439.13</v>
      </c>
      <c r="DS767" s="78">
        <v>442.87</v>
      </c>
      <c r="DT767" s="78">
        <v>547.01</v>
      </c>
      <c r="DU767" s="78">
        <v>247.24</v>
      </c>
      <c r="DV767" s="78"/>
      <c r="DW767" s="79"/>
      <c r="DX767" s="65" t="s">
        <v>404</v>
      </c>
      <c r="DY767" s="78">
        <v>512.22</v>
      </c>
      <c r="DZ767" s="78">
        <v>495.02</v>
      </c>
      <c r="EA767" s="78">
        <v>481.96</v>
      </c>
      <c r="EB767" s="78">
        <v>318.41000000000003</v>
      </c>
      <c r="EC767" s="78"/>
      <c r="ED767" s="79">
        <v>335.48</v>
      </c>
      <c r="EE767" s="65" t="s">
        <v>405</v>
      </c>
      <c r="EF767" s="68">
        <v>0.28962001853568098</v>
      </c>
      <c r="EG767" s="78">
        <v>457.78</v>
      </c>
      <c r="EH767" s="78">
        <v>454.59</v>
      </c>
      <c r="EI767" s="78">
        <v>409.64</v>
      </c>
      <c r="EJ767" s="78"/>
      <c r="EK767" s="78">
        <v>280.22000000000003</v>
      </c>
      <c r="EL767" s="79">
        <v>253.14</v>
      </c>
      <c r="EM767" s="65" t="s">
        <v>406</v>
      </c>
      <c r="EN767" s="78">
        <v>473.39</v>
      </c>
      <c r="EO767" s="78">
        <v>467.32</v>
      </c>
      <c r="EP767" s="78">
        <v>428.87</v>
      </c>
      <c r="EQ767" s="78"/>
      <c r="ER767" s="78"/>
      <c r="ES767" s="79">
        <v>355.28</v>
      </c>
      <c r="ET767" s="65" t="s">
        <v>407</v>
      </c>
      <c r="EU767" s="68">
        <v>1.42714428428714</v>
      </c>
      <c r="EV767" s="78">
        <v>483.59</v>
      </c>
      <c r="EW767" s="78">
        <v>450.98</v>
      </c>
      <c r="EX767" s="78">
        <v>450.98</v>
      </c>
      <c r="EY767" s="78"/>
      <c r="EZ767" s="78">
        <v>146.81</v>
      </c>
      <c r="FA767" s="79">
        <v>281.42</v>
      </c>
      <c r="FB767" s="65" t="s">
        <v>408</v>
      </c>
      <c r="FC767" s="78">
        <v>493.93</v>
      </c>
      <c r="FD767" s="78">
        <v>472.68</v>
      </c>
      <c r="FE767" s="78">
        <v>420.16</v>
      </c>
      <c r="FF767" s="78">
        <v>323.98</v>
      </c>
      <c r="FG767" s="78"/>
      <c r="FH767" s="79"/>
      <c r="FI767" s="65" t="s">
        <v>409</v>
      </c>
      <c r="FJ767" s="78">
        <v>468.23</v>
      </c>
      <c r="FK767" s="78">
        <v>444.76</v>
      </c>
      <c r="FL767" s="78">
        <v>359</v>
      </c>
      <c r="FM767" s="78">
        <v>276.49</v>
      </c>
      <c r="FN767" s="78"/>
      <c r="FO767" s="79">
        <v>413.05</v>
      </c>
      <c r="FP767" s="65" t="s">
        <v>410</v>
      </c>
      <c r="FQ767" s="68">
        <v>0.222419928825623</v>
      </c>
      <c r="FR767" s="78">
        <v>472.65</v>
      </c>
      <c r="FS767" s="78">
        <v>453.29</v>
      </c>
      <c r="FT767" s="78">
        <v>406.51</v>
      </c>
      <c r="FU767" s="78">
        <v>329.18</v>
      </c>
      <c r="FV767" s="78">
        <v>270.24</v>
      </c>
      <c r="FW767" s="79">
        <v>235.71</v>
      </c>
      <c r="FX767" s="65" t="s">
        <v>411</v>
      </c>
      <c r="FY767" s="78">
        <v>516.22</v>
      </c>
      <c r="FZ767" s="78">
        <v>501.42</v>
      </c>
      <c r="GA767" s="78">
        <v>455.07</v>
      </c>
      <c r="GB767" s="78">
        <v>411.04</v>
      </c>
      <c r="GC767" s="78"/>
      <c r="GD767" s="79">
        <v>405.35</v>
      </c>
      <c r="GE767" s="65" t="s">
        <v>412</v>
      </c>
      <c r="GF767" s="68">
        <v>0.237332384003797</v>
      </c>
      <c r="GG767" s="78">
        <v>440.22</v>
      </c>
      <c r="GH767" s="78">
        <v>456.24</v>
      </c>
      <c r="GI767" s="78">
        <v>346.29</v>
      </c>
      <c r="GJ767" s="78">
        <v>351.25</v>
      </c>
      <c r="GK767" s="78"/>
      <c r="GL767" s="79">
        <v>284.64999999999998</v>
      </c>
      <c r="GM767" s="65" t="s">
        <v>413</v>
      </c>
      <c r="GN767" s="68">
        <v>9.2031879843177705E-2</v>
      </c>
      <c r="GO767" s="78">
        <v>415.25</v>
      </c>
      <c r="GP767" s="78">
        <v>450.31</v>
      </c>
      <c r="GQ767" s="78">
        <v>408.62</v>
      </c>
      <c r="GR767" s="78">
        <v>366.29</v>
      </c>
      <c r="GS767" s="78"/>
      <c r="GT767" s="79"/>
      <c r="GU767" s="65" t="s">
        <v>414</v>
      </c>
      <c r="GV767" s="68">
        <v>1</v>
      </c>
      <c r="GW767" s="78">
        <v>459.62</v>
      </c>
      <c r="GX767" s="78">
        <v>433.79</v>
      </c>
      <c r="GY767" s="78">
        <v>397.17</v>
      </c>
      <c r="GZ767" s="78">
        <v>303</v>
      </c>
      <c r="HA767" s="78"/>
      <c r="HB767" s="79">
        <v>356.91</v>
      </c>
      <c r="HC767" s="65" t="s">
        <v>415</v>
      </c>
      <c r="HD767" s="68">
        <v>1</v>
      </c>
      <c r="HE767" s="78">
        <v>468.69</v>
      </c>
      <c r="HF767" s="78">
        <v>469.95</v>
      </c>
      <c r="HG767" s="78">
        <v>364.3</v>
      </c>
      <c r="HH767" s="78">
        <v>225</v>
      </c>
      <c r="HI767" s="78">
        <v>218.36</v>
      </c>
      <c r="HJ767" s="79">
        <v>362.18</v>
      </c>
      <c r="HK767" s="85" t="s">
        <v>416</v>
      </c>
      <c r="HL767" s="68">
        <v>1.1783420727037099</v>
      </c>
      <c r="HM767" s="78">
        <v>419.95</v>
      </c>
      <c r="HN767" s="78">
        <v>437.87</v>
      </c>
      <c r="HO767" s="78">
        <v>381.08</v>
      </c>
      <c r="HP767" s="78"/>
      <c r="HQ767" s="78"/>
      <c r="HR767" s="79"/>
    </row>
    <row r="768" spans="1:226" x14ac:dyDescent="0.25">
      <c r="A768" s="81">
        <v>39986</v>
      </c>
      <c r="B768" s="82" t="s">
        <v>387</v>
      </c>
      <c r="C768" s="83">
        <v>475.89502497210202</v>
      </c>
      <c r="D768" s="83">
        <v>465.78564361992738</v>
      </c>
      <c r="E768" s="83">
        <v>441.60547713924262</v>
      </c>
      <c r="F768" s="83">
        <v>333.48978817789538</v>
      </c>
      <c r="G768" s="83">
        <v>266.89568888888886</v>
      </c>
      <c r="H768" s="84">
        <v>284.28640234542462</v>
      </c>
      <c r="I768" s="82" t="s">
        <v>388</v>
      </c>
      <c r="J768" s="83">
        <v>494.10801189932755</v>
      </c>
      <c r="K768" s="83">
        <v>471.31934626228065</v>
      </c>
      <c r="L768" s="83">
        <v>442.30431048465442</v>
      </c>
      <c r="M768" s="83">
        <v>332.53056403965036</v>
      </c>
      <c r="N768" s="83"/>
      <c r="O768" s="84">
        <v>366.17242202827418</v>
      </c>
      <c r="P768" s="65" t="s">
        <v>389</v>
      </c>
      <c r="Q768" s="78">
        <v>461.99</v>
      </c>
      <c r="R768" s="78">
        <v>460.74</v>
      </c>
      <c r="S768" s="78">
        <v>434.9</v>
      </c>
      <c r="T768" s="78">
        <v>311</v>
      </c>
      <c r="U768" s="78"/>
      <c r="V768" s="79"/>
      <c r="W768" s="65" t="s">
        <v>390</v>
      </c>
      <c r="X768" s="78">
        <v>499.65</v>
      </c>
      <c r="Y768" s="78">
        <v>457.03</v>
      </c>
      <c r="Z768" s="78">
        <v>427.79</v>
      </c>
      <c r="AA768" s="78">
        <v>286.97000000000003</v>
      </c>
      <c r="AB768" s="78"/>
      <c r="AC768" s="79">
        <v>376.03</v>
      </c>
      <c r="AD768" s="65" t="s">
        <v>391</v>
      </c>
      <c r="AE768" s="68">
        <v>0.51129972389814904</v>
      </c>
      <c r="AF768" s="78">
        <v>456.08</v>
      </c>
      <c r="AG768" s="78">
        <v>424.89</v>
      </c>
      <c r="AH768" s="78">
        <v>399.33</v>
      </c>
      <c r="AI768" s="78"/>
      <c r="AJ768" s="78">
        <v>332.34</v>
      </c>
      <c r="AK768" s="79">
        <v>247.34</v>
      </c>
      <c r="AL768" s="69" t="s">
        <v>392</v>
      </c>
      <c r="AM768" s="70">
        <v>1</v>
      </c>
      <c r="AN768" s="78">
        <v>507.72</v>
      </c>
      <c r="AO768" s="78">
        <v>476.2</v>
      </c>
      <c r="AP768" s="78">
        <v>431.67</v>
      </c>
      <c r="AQ768" s="78">
        <v>380.92</v>
      </c>
      <c r="AR768" s="78"/>
      <c r="AS768" s="79"/>
      <c r="AT768" s="65" t="s">
        <v>393</v>
      </c>
      <c r="AU768" s="68">
        <v>3.8433452477036001E-2</v>
      </c>
      <c r="AV768" s="78">
        <v>484.44</v>
      </c>
      <c r="AW768" s="78">
        <v>497.68</v>
      </c>
      <c r="AX768" s="78">
        <v>406.96</v>
      </c>
      <c r="AY768" s="78">
        <v>256.89</v>
      </c>
      <c r="AZ768" s="78"/>
      <c r="BA768" s="79">
        <v>319.08</v>
      </c>
      <c r="BB768" s="65" t="s">
        <v>394</v>
      </c>
      <c r="BC768" s="78">
        <v>487.52</v>
      </c>
      <c r="BD768" s="78">
        <v>464.05</v>
      </c>
      <c r="BE768" s="78">
        <v>440.75</v>
      </c>
      <c r="BF768" s="78">
        <v>279</v>
      </c>
      <c r="BG768" s="78"/>
      <c r="BH768" s="79">
        <v>392.54</v>
      </c>
      <c r="BI768" s="65" t="s">
        <v>395</v>
      </c>
      <c r="BJ768" s="68">
        <v>0.13432916017409099</v>
      </c>
      <c r="BK768" s="78">
        <v>533.69000000000005</v>
      </c>
      <c r="BL768" s="78">
        <v>484.39</v>
      </c>
      <c r="BM768" s="78">
        <v>500.56</v>
      </c>
      <c r="BN768" s="78">
        <v>317.42</v>
      </c>
      <c r="BO768" s="78"/>
      <c r="BP768" s="79"/>
      <c r="BQ768" s="65" t="s">
        <v>396</v>
      </c>
      <c r="BR768" s="68">
        <v>6.3911648537062396E-2</v>
      </c>
      <c r="BS768" s="78">
        <v>472.59</v>
      </c>
      <c r="BT768" s="78">
        <v>439.54</v>
      </c>
      <c r="BU768" s="78">
        <v>439.38</v>
      </c>
      <c r="BV768" s="78"/>
      <c r="BW768" s="78"/>
      <c r="BX768" s="79">
        <v>357.96</v>
      </c>
      <c r="BY768" s="65" t="s">
        <v>397</v>
      </c>
      <c r="BZ768" s="78">
        <v>512.52</v>
      </c>
      <c r="CA768" s="78">
        <v>488.42</v>
      </c>
      <c r="CB768" s="78">
        <v>419.54</v>
      </c>
      <c r="CC768" s="78">
        <v>332.26</v>
      </c>
      <c r="CD768" s="78"/>
      <c r="CE768" s="79">
        <v>360.58</v>
      </c>
      <c r="CF768" s="65" t="s">
        <v>398</v>
      </c>
      <c r="CG768" s="78">
        <v>514.65</v>
      </c>
      <c r="CH768" s="78">
        <v>502.02</v>
      </c>
      <c r="CI768" s="78">
        <v>434.53</v>
      </c>
      <c r="CJ768" s="78">
        <v>439.38</v>
      </c>
      <c r="CK768" s="78"/>
      <c r="CL768" s="79"/>
      <c r="CM768" s="65" t="s">
        <v>399</v>
      </c>
      <c r="CN768" s="78">
        <v>473.4</v>
      </c>
      <c r="CO768" s="78">
        <v>439.91</v>
      </c>
      <c r="CP768" s="78">
        <v>442.98</v>
      </c>
      <c r="CQ768" s="78">
        <v>330.16</v>
      </c>
      <c r="CR768" s="78">
        <v>323.38</v>
      </c>
      <c r="CS768" s="79">
        <v>486.34</v>
      </c>
      <c r="CT768" s="65" t="s">
        <v>400</v>
      </c>
      <c r="CU768" s="78">
        <v>508.58</v>
      </c>
      <c r="CV768" s="78">
        <v>531.23</v>
      </c>
      <c r="CW768" s="78">
        <v>436.2</v>
      </c>
      <c r="CX768" s="78">
        <v>352.13</v>
      </c>
      <c r="CY768" s="78"/>
      <c r="CZ768" s="79"/>
      <c r="DA768" s="82"/>
      <c r="DB768" s="68"/>
      <c r="DC768" s="78"/>
      <c r="DD768" s="78"/>
      <c r="DE768" s="78"/>
      <c r="DF768" s="78"/>
      <c r="DG768" s="78"/>
      <c r="DH768" s="79"/>
      <c r="DI768" s="65" t="s">
        <v>402</v>
      </c>
      <c r="DJ768" s="68">
        <v>3.5891177948460299E-3</v>
      </c>
      <c r="DK768" s="78">
        <v>488.37</v>
      </c>
      <c r="DL768" s="78">
        <v>488.13</v>
      </c>
      <c r="DM768" s="78">
        <v>488.13</v>
      </c>
      <c r="DN768" s="78">
        <v>280.49</v>
      </c>
      <c r="DO768" s="78"/>
      <c r="DP768" s="79">
        <v>362.51</v>
      </c>
      <c r="DQ768" s="65" t="s">
        <v>403</v>
      </c>
      <c r="DR768" s="78">
        <v>391.2</v>
      </c>
      <c r="DS768" s="78">
        <v>420.55</v>
      </c>
      <c r="DT768" s="78">
        <v>555.04</v>
      </c>
      <c r="DU768" s="78">
        <v>250.12</v>
      </c>
      <c r="DV768" s="78"/>
      <c r="DW768" s="79"/>
      <c r="DX768" s="65" t="s">
        <v>404</v>
      </c>
      <c r="DY768" s="78">
        <v>532.72</v>
      </c>
      <c r="DZ768" s="78">
        <v>508.74</v>
      </c>
      <c r="EA768" s="78">
        <v>494.48</v>
      </c>
      <c r="EB768" s="78">
        <v>336.61</v>
      </c>
      <c r="EC768" s="78"/>
      <c r="ED768" s="79">
        <v>335</v>
      </c>
      <c r="EE768" s="65" t="s">
        <v>405</v>
      </c>
      <c r="EF768" s="68">
        <v>0.28962001853568098</v>
      </c>
      <c r="EG768" s="78">
        <v>486.31</v>
      </c>
      <c r="EH768" s="78">
        <v>465.53</v>
      </c>
      <c r="EI768" s="78">
        <v>422.78</v>
      </c>
      <c r="EJ768" s="78"/>
      <c r="EK768" s="78">
        <v>283.33</v>
      </c>
      <c r="EL768" s="79">
        <v>249.49</v>
      </c>
      <c r="EM768" s="65" t="s">
        <v>406</v>
      </c>
      <c r="EN768" s="78">
        <v>499.1</v>
      </c>
      <c r="EO768" s="78">
        <v>452.9</v>
      </c>
      <c r="EP768" s="78">
        <v>428.87</v>
      </c>
      <c r="EQ768" s="78"/>
      <c r="ER768" s="78"/>
      <c r="ES768" s="79">
        <v>332.69</v>
      </c>
      <c r="ET768" s="65" t="s">
        <v>407</v>
      </c>
      <c r="EU768" s="68">
        <v>1.4347202295552399</v>
      </c>
      <c r="EV768" s="78">
        <v>486.15</v>
      </c>
      <c r="EW768" s="78">
        <v>453.37</v>
      </c>
      <c r="EX768" s="78">
        <v>453.37</v>
      </c>
      <c r="EY768" s="78"/>
      <c r="EZ768" s="78">
        <v>147.59</v>
      </c>
      <c r="FA768" s="79">
        <v>276.99</v>
      </c>
      <c r="FB768" s="65" t="s">
        <v>408</v>
      </c>
      <c r="FC768" s="78">
        <v>493.93</v>
      </c>
      <c r="FD768" s="78">
        <v>472.68</v>
      </c>
      <c r="FE768" s="78">
        <v>420.16</v>
      </c>
      <c r="FF768" s="78">
        <v>323.98</v>
      </c>
      <c r="FG768" s="78"/>
      <c r="FH768" s="79"/>
      <c r="FI768" s="65" t="s">
        <v>409</v>
      </c>
      <c r="FJ768" s="78">
        <v>469.91</v>
      </c>
      <c r="FK768" s="78">
        <v>442.24</v>
      </c>
      <c r="FL768" s="78">
        <v>350.6</v>
      </c>
      <c r="FM768" s="78">
        <v>275.49</v>
      </c>
      <c r="FN768" s="78"/>
      <c r="FO768" s="79">
        <v>413.05</v>
      </c>
      <c r="FP768" s="65" t="s">
        <v>410</v>
      </c>
      <c r="FQ768" s="68">
        <v>0.22109219544550099</v>
      </c>
      <c r="FR768" s="78">
        <v>454.61</v>
      </c>
      <c r="FS768" s="78">
        <v>434.09</v>
      </c>
      <c r="FT768" s="78">
        <v>409.16</v>
      </c>
      <c r="FU768" s="78">
        <v>305.11</v>
      </c>
      <c r="FV768" s="78">
        <v>268.41000000000003</v>
      </c>
      <c r="FW768" s="79">
        <v>202.77</v>
      </c>
      <c r="FX768" s="65" t="s">
        <v>411</v>
      </c>
      <c r="FY768" s="78">
        <v>508.72</v>
      </c>
      <c r="FZ768" s="78">
        <v>491.42</v>
      </c>
      <c r="GA768" s="78">
        <v>445.25</v>
      </c>
      <c r="GB768" s="78">
        <v>392.74</v>
      </c>
      <c r="GC768" s="78"/>
      <c r="GD768" s="79">
        <v>405.35</v>
      </c>
      <c r="GE768" s="65" t="s">
        <v>412</v>
      </c>
      <c r="GF768" s="68">
        <v>0.23694997985925201</v>
      </c>
      <c r="GG768" s="78">
        <v>439.51</v>
      </c>
      <c r="GH768" s="78">
        <v>455.5</v>
      </c>
      <c r="GI768" s="78">
        <v>345.73</v>
      </c>
      <c r="GJ768" s="78">
        <v>350.69</v>
      </c>
      <c r="GK768" s="78"/>
      <c r="GL768" s="79">
        <v>284.2</v>
      </c>
      <c r="GM768" s="65" t="s">
        <v>413</v>
      </c>
      <c r="GN768" s="68">
        <v>9.0264927562395597E-2</v>
      </c>
      <c r="GO768" s="78">
        <v>436.16</v>
      </c>
      <c r="GP768" s="78">
        <v>456.11</v>
      </c>
      <c r="GQ768" s="78">
        <v>407.06</v>
      </c>
      <c r="GR768" s="78">
        <v>370.81</v>
      </c>
      <c r="GS768" s="78"/>
      <c r="GT768" s="79"/>
      <c r="GU768" s="65" t="s">
        <v>414</v>
      </c>
      <c r="GV768" s="68">
        <v>1</v>
      </c>
      <c r="GW768" s="78">
        <v>459.62</v>
      </c>
      <c r="GX768" s="78">
        <v>433.79</v>
      </c>
      <c r="GY768" s="78">
        <v>397.17</v>
      </c>
      <c r="GZ768" s="78">
        <v>303</v>
      </c>
      <c r="HA768" s="78"/>
      <c r="HB768" s="79">
        <v>356.91</v>
      </c>
      <c r="HC768" s="65" t="s">
        <v>415</v>
      </c>
      <c r="HD768" s="68">
        <v>1</v>
      </c>
      <c r="HE768" s="78">
        <v>449.37</v>
      </c>
      <c r="HF768" s="78">
        <v>452.3</v>
      </c>
      <c r="HG768" s="78">
        <v>364.3</v>
      </c>
      <c r="HH768" s="78">
        <v>225</v>
      </c>
      <c r="HI768" s="78">
        <v>218.36</v>
      </c>
      <c r="HJ768" s="79">
        <v>357.14</v>
      </c>
      <c r="HK768" s="85" t="s">
        <v>416</v>
      </c>
      <c r="HL768" s="68">
        <v>1.1868731826004399</v>
      </c>
      <c r="HM768" s="78">
        <v>417.87</v>
      </c>
      <c r="HN768" s="78">
        <v>439.64</v>
      </c>
      <c r="HO768" s="78">
        <v>391.4</v>
      </c>
      <c r="HP768" s="78"/>
      <c r="HQ768" s="78"/>
      <c r="HR768" s="79"/>
    </row>
    <row r="769" spans="1:226" x14ac:dyDescent="0.25">
      <c r="A769" s="81">
        <v>39979</v>
      </c>
      <c r="B769" s="82" t="s">
        <v>387</v>
      </c>
      <c r="C769" s="83">
        <v>467.75701014826427</v>
      </c>
      <c r="D769" s="83">
        <v>454.94497897319212</v>
      </c>
      <c r="E769" s="83">
        <v>427.42064236242794</v>
      </c>
      <c r="F769" s="83">
        <v>331.05660529972215</v>
      </c>
      <c r="G769" s="83">
        <v>243.8991111111111</v>
      </c>
      <c r="H769" s="84">
        <v>279.25204896456296</v>
      </c>
      <c r="I769" s="82" t="s">
        <v>388</v>
      </c>
      <c r="J769" s="83">
        <v>486.64877572032208</v>
      </c>
      <c r="K769" s="83">
        <v>460.49078720183991</v>
      </c>
      <c r="L769" s="83">
        <v>427.85991996879125</v>
      </c>
      <c r="M769" s="83">
        <v>329.57001400680878</v>
      </c>
      <c r="N769" s="83"/>
      <c r="O769" s="84">
        <v>364.67733880739439</v>
      </c>
      <c r="P769" s="65" t="s">
        <v>389</v>
      </c>
      <c r="Q769" s="78">
        <v>449.49</v>
      </c>
      <c r="R769" s="78">
        <v>454.07</v>
      </c>
      <c r="S769" s="78">
        <v>434.15</v>
      </c>
      <c r="T769" s="78">
        <v>311</v>
      </c>
      <c r="U769" s="78"/>
      <c r="V769" s="79"/>
      <c r="W769" s="65" t="s">
        <v>390</v>
      </c>
      <c r="X769" s="78">
        <v>462.18</v>
      </c>
      <c r="Y769" s="78">
        <v>440.5</v>
      </c>
      <c r="Z769" s="78">
        <v>417.21</v>
      </c>
      <c r="AA769" s="78">
        <v>283.45</v>
      </c>
      <c r="AB769" s="78"/>
      <c r="AC769" s="79">
        <v>376.03</v>
      </c>
      <c r="AD769" s="65" t="s">
        <v>391</v>
      </c>
      <c r="AE769" s="68">
        <v>0.51129972389814904</v>
      </c>
      <c r="AF769" s="78">
        <v>437.16</v>
      </c>
      <c r="AG769" s="78">
        <v>416.2</v>
      </c>
      <c r="AH769" s="78">
        <v>399.33</v>
      </c>
      <c r="AI769" s="78"/>
      <c r="AJ769" s="78">
        <v>332.34</v>
      </c>
      <c r="AK769" s="79">
        <v>247.34</v>
      </c>
      <c r="AL769" s="69" t="s">
        <v>392</v>
      </c>
      <c r="AM769" s="70">
        <v>1</v>
      </c>
      <c r="AN769" s="78">
        <v>506.28</v>
      </c>
      <c r="AO769" s="78">
        <v>474.67</v>
      </c>
      <c r="AP769" s="78">
        <v>431.17</v>
      </c>
      <c r="AQ769" s="78">
        <v>380.92</v>
      </c>
      <c r="AR769" s="78"/>
      <c r="AS769" s="79"/>
      <c r="AT769" s="65" t="s">
        <v>393</v>
      </c>
      <c r="AU769" s="68">
        <v>3.7259212340251098E-2</v>
      </c>
      <c r="AV769" s="78">
        <v>459.15</v>
      </c>
      <c r="AW769" s="78">
        <v>472.83</v>
      </c>
      <c r="AX769" s="78">
        <v>382.85</v>
      </c>
      <c r="AY769" s="78">
        <v>248.07</v>
      </c>
      <c r="AZ769" s="78"/>
      <c r="BA769" s="79">
        <v>309.83</v>
      </c>
      <c r="BB769" s="65" t="s">
        <v>394</v>
      </c>
      <c r="BC769" s="78">
        <v>481.63</v>
      </c>
      <c r="BD769" s="78">
        <v>441.36</v>
      </c>
      <c r="BE769" s="78">
        <v>424.92</v>
      </c>
      <c r="BF769" s="78">
        <v>286.3</v>
      </c>
      <c r="BG769" s="78"/>
      <c r="BH769" s="79">
        <v>392.54</v>
      </c>
      <c r="BI769" s="65" t="s">
        <v>395</v>
      </c>
      <c r="BJ769" s="68">
        <v>0.13429127778150801</v>
      </c>
      <c r="BK769" s="78">
        <v>537.84</v>
      </c>
      <c r="BL769" s="78">
        <v>477.81</v>
      </c>
      <c r="BM769" s="78">
        <v>496.13</v>
      </c>
      <c r="BN769" s="78">
        <v>322.7</v>
      </c>
      <c r="BO769" s="78"/>
      <c r="BP769" s="79"/>
      <c r="BQ769" s="65" t="s">
        <v>396</v>
      </c>
      <c r="BR769" s="68">
        <v>6.3911648537062396E-2</v>
      </c>
      <c r="BS769" s="78">
        <v>438.3</v>
      </c>
      <c r="BT769" s="78">
        <v>422.86</v>
      </c>
      <c r="BU769" s="78">
        <v>441.54</v>
      </c>
      <c r="BV769" s="78"/>
      <c r="BW769" s="78"/>
      <c r="BX769" s="79">
        <v>357.96</v>
      </c>
      <c r="BY769" s="65" t="s">
        <v>397</v>
      </c>
      <c r="BZ769" s="78">
        <v>490.51</v>
      </c>
      <c r="CA769" s="78">
        <v>479.94</v>
      </c>
      <c r="CB769" s="78">
        <v>406.09</v>
      </c>
      <c r="CC769" s="78">
        <v>321.48</v>
      </c>
      <c r="CD769" s="78"/>
      <c r="CE769" s="79">
        <v>360.24</v>
      </c>
      <c r="CF769" s="65" t="s">
        <v>398</v>
      </c>
      <c r="CG769" s="78">
        <v>509.4</v>
      </c>
      <c r="CH769" s="78">
        <v>511.9</v>
      </c>
      <c r="CI769" s="78">
        <v>423.74</v>
      </c>
      <c r="CJ769" s="78">
        <v>446.83</v>
      </c>
      <c r="CK769" s="78"/>
      <c r="CL769" s="79"/>
      <c r="CM769" s="65" t="s">
        <v>399</v>
      </c>
      <c r="CN769" s="78">
        <v>457.85</v>
      </c>
      <c r="CO769" s="78">
        <v>429.79</v>
      </c>
      <c r="CP769" s="78">
        <v>430.77</v>
      </c>
      <c r="CQ769" s="78">
        <v>330.18</v>
      </c>
      <c r="CR769" s="78">
        <v>323.43</v>
      </c>
      <c r="CS769" s="79">
        <v>487.34</v>
      </c>
      <c r="CT769" s="65" t="s">
        <v>400</v>
      </c>
      <c r="CU769" s="78">
        <v>490.34</v>
      </c>
      <c r="CV769" s="78">
        <v>513.72</v>
      </c>
      <c r="CW769" s="78">
        <v>408.66</v>
      </c>
      <c r="CX769" s="78">
        <v>355.3</v>
      </c>
      <c r="CY769" s="78"/>
      <c r="CZ769" s="79"/>
      <c r="DA769" s="82"/>
      <c r="DB769" s="68"/>
      <c r="DC769" s="78"/>
      <c r="DD769" s="78"/>
      <c r="DE769" s="78"/>
      <c r="DF769" s="78"/>
      <c r="DG769" s="78"/>
      <c r="DH769" s="79"/>
      <c r="DI769" s="65" t="s">
        <v>402</v>
      </c>
      <c r="DJ769" s="68">
        <v>3.5663338088445101E-3</v>
      </c>
      <c r="DK769" s="78">
        <v>471.95</v>
      </c>
      <c r="DL769" s="78">
        <v>469.33</v>
      </c>
      <c r="DM769" s="78">
        <v>469.33</v>
      </c>
      <c r="DN769" s="78">
        <v>296.79000000000002</v>
      </c>
      <c r="DO769" s="78"/>
      <c r="DP769" s="79">
        <v>360.14</v>
      </c>
      <c r="DQ769" s="65" t="s">
        <v>403</v>
      </c>
      <c r="DR769" s="78">
        <v>391.2</v>
      </c>
      <c r="DS769" s="78">
        <v>420.55</v>
      </c>
      <c r="DT769" s="78">
        <v>543.29999999999995</v>
      </c>
      <c r="DU769" s="78">
        <v>250.12</v>
      </c>
      <c r="DV769" s="78"/>
      <c r="DW769" s="79"/>
      <c r="DX769" s="65" t="s">
        <v>404</v>
      </c>
      <c r="DY769" s="78">
        <v>523.55999999999995</v>
      </c>
      <c r="DZ769" s="78">
        <v>501.63</v>
      </c>
      <c r="EA769" s="78">
        <v>479.66</v>
      </c>
      <c r="EB769" s="78">
        <v>336.16</v>
      </c>
      <c r="EC769" s="78"/>
      <c r="ED769" s="79">
        <v>334.63</v>
      </c>
      <c r="EE769" s="65" t="s">
        <v>405</v>
      </c>
      <c r="EF769" s="68">
        <v>0.28962001853568098</v>
      </c>
      <c r="EG769" s="78">
        <v>479.31</v>
      </c>
      <c r="EH769" s="78">
        <v>456.14</v>
      </c>
      <c r="EI769" s="78">
        <v>414.75</v>
      </c>
      <c r="EJ769" s="78"/>
      <c r="EK769" s="78">
        <v>282.14999999999998</v>
      </c>
      <c r="EL769" s="79">
        <v>230.12</v>
      </c>
      <c r="EM769" s="65" t="s">
        <v>406</v>
      </c>
      <c r="EN769" s="78">
        <v>496.88</v>
      </c>
      <c r="EO769" s="78">
        <v>452.9</v>
      </c>
      <c r="EP769" s="78">
        <v>428.87</v>
      </c>
      <c r="EQ769" s="78"/>
      <c r="ER769" s="78"/>
      <c r="ES769" s="79">
        <v>332.69</v>
      </c>
      <c r="ET769" s="65" t="s">
        <v>407</v>
      </c>
      <c r="EU769" s="68">
        <v>1.42146410803127</v>
      </c>
      <c r="EV769" s="78">
        <v>475.79</v>
      </c>
      <c r="EW769" s="78">
        <v>443.31</v>
      </c>
      <c r="EX769" s="78">
        <v>443.31</v>
      </c>
      <c r="EY769" s="78"/>
      <c r="EZ769" s="78">
        <v>146.22999999999999</v>
      </c>
      <c r="FA769" s="79">
        <v>274.43</v>
      </c>
      <c r="FB769" s="65" t="s">
        <v>408</v>
      </c>
      <c r="FC769" s="78">
        <v>493.93</v>
      </c>
      <c r="FD769" s="78">
        <v>472.68</v>
      </c>
      <c r="FE769" s="78">
        <v>420.16</v>
      </c>
      <c r="FF769" s="78">
        <v>323.98</v>
      </c>
      <c r="FG769" s="78"/>
      <c r="FH769" s="79"/>
      <c r="FI769" s="65" t="s">
        <v>409</v>
      </c>
      <c r="FJ769" s="78">
        <v>510.24</v>
      </c>
      <c r="FK769" s="78">
        <v>456.53</v>
      </c>
      <c r="FL769" s="78">
        <v>343.04</v>
      </c>
      <c r="FM769" s="78">
        <v>268.49</v>
      </c>
      <c r="FN769" s="78"/>
      <c r="FO769" s="79">
        <v>407.17</v>
      </c>
      <c r="FP769" s="65" t="s">
        <v>410</v>
      </c>
      <c r="FQ769" s="68">
        <v>0.22094564737074701</v>
      </c>
      <c r="FR769" s="78">
        <v>428.77</v>
      </c>
      <c r="FS769" s="78">
        <v>411.34</v>
      </c>
      <c r="FT769" s="78">
        <v>393.67</v>
      </c>
      <c r="FU769" s="78">
        <v>298.06</v>
      </c>
      <c r="FV769" s="78">
        <v>244.14</v>
      </c>
      <c r="FW769" s="79">
        <v>193.58</v>
      </c>
      <c r="FX769" s="65" t="s">
        <v>411</v>
      </c>
      <c r="FY769" s="78">
        <v>495.38</v>
      </c>
      <c r="FZ769" s="78">
        <v>480.59</v>
      </c>
      <c r="GA769" s="78">
        <v>430.96</v>
      </c>
      <c r="GB769" s="78">
        <v>392.74</v>
      </c>
      <c r="GC769" s="78"/>
      <c r="GD769" s="79">
        <v>384.52</v>
      </c>
      <c r="GE769" s="65" t="s">
        <v>412</v>
      </c>
      <c r="GF769" s="68">
        <v>0.23696682464454999</v>
      </c>
      <c r="GG769" s="78">
        <v>439.54</v>
      </c>
      <c r="GH769" s="78">
        <v>455.53</v>
      </c>
      <c r="GI769" s="78">
        <v>345.75</v>
      </c>
      <c r="GJ769" s="78">
        <v>350.71</v>
      </c>
      <c r="GK769" s="78"/>
      <c r="GL769" s="79">
        <v>284.22000000000003</v>
      </c>
      <c r="GM769" s="65" t="s">
        <v>413</v>
      </c>
      <c r="GN769" s="68">
        <v>9.2297752549725401E-2</v>
      </c>
      <c r="GO769" s="78">
        <v>453.37</v>
      </c>
      <c r="GP769" s="78">
        <v>451.61</v>
      </c>
      <c r="GQ769" s="78">
        <v>399.39</v>
      </c>
      <c r="GR769" s="78">
        <v>370.3</v>
      </c>
      <c r="GS769" s="78"/>
      <c r="GT769" s="79"/>
      <c r="GU769" s="65" t="s">
        <v>414</v>
      </c>
      <c r="GV769" s="68">
        <v>1</v>
      </c>
      <c r="GW769" s="78">
        <v>438.78</v>
      </c>
      <c r="GX769" s="78">
        <v>396.29</v>
      </c>
      <c r="GY769" s="78">
        <v>359.67</v>
      </c>
      <c r="GZ769" s="78">
        <v>303</v>
      </c>
      <c r="HA769" s="78"/>
      <c r="HB769" s="79">
        <v>356.91</v>
      </c>
      <c r="HC769" s="65" t="s">
        <v>415</v>
      </c>
      <c r="HD769" s="68">
        <v>1</v>
      </c>
      <c r="HE769" s="78">
        <v>432.56</v>
      </c>
      <c r="HF769" s="78">
        <v>436.34</v>
      </c>
      <c r="HG769" s="78">
        <v>364.3</v>
      </c>
      <c r="HH769" s="78">
        <v>225</v>
      </c>
      <c r="HI769" s="78">
        <v>218.36</v>
      </c>
      <c r="HJ769" s="79">
        <v>357.14</v>
      </c>
      <c r="HK769" s="85" t="s">
        <v>416</v>
      </c>
      <c r="HL769" s="68">
        <v>1.1803588290840401</v>
      </c>
      <c r="HM769" s="78">
        <v>407.07</v>
      </c>
      <c r="HN769" s="78">
        <v>432.96</v>
      </c>
      <c r="HO769" s="78">
        <v>376.42</v>
      </c>
      <c r="HP769" s="78"/>
      <c r="HQ769" s="78"/>
      <c r="HR769" s="79"/>
    </row>
    <row r="770" spans="1:226" x14ac:dyDescent="0.25">
      <c r="A770" s="81">
        <v>39972</v>
      </c>
      <c r="B770" s="82" t="s">
        <v>387</v>
      </c>
      <c r="C770" s="83">
        <v>448.15878673386004</v>
      </c>
      <c r="D770" s="83">
        <v>440.91618257346425</v>
      </c>
      <c r="E770" s="83">
        <v>408.73657025509976</v>
      </c>
      <c r="F770" s="83">
        <v>315.1721805718845</v>
      </c>
      <c r="G770" s="83">
        <v>242.00417777777778</v>
      </c>
      <c r="H770" s="84">
        <v>272.12093104917147</v>
      </c>
      <c r="I770" s="82" t="s">
        <v>388</v>
      </c>
      <c r="J770" s="83">
        <v>467.95435465716491</v>
      </c>
      <c r="K770" s="83">
        <v>446.39432483418238</v>
      </c>
      <c r="L770" s="83">
        <v>408.9661967986857</v>
      </c>
      <c r="M770" s="83">
        <v>313.73148694523843</v>
      </c>
      <c r="N770" s="83"/>
      <c r="O770" s="84">
        <v>360.33795719826833</v>
      </c>
      <c r="P770" s="65" t="s">
        <v>389</v>
      </c>
      <c r="Q770" s="78">
        <v>434.49</v>
      </c>
      <c r="R770" s="78">
        <v>427.4</v>
      </c>
      <c r="S770" s="78">
        <v>418.35</v>
      </c>
      <c r="T770" s="78">
        <v>301</v>
      </c>
      <c r="U770" s="78"/>
      <c r="V770" s="79"/>
      <c r="W770" s="65" t="s">
        <v>390</v>
      </c>
      <c r="X770" s="78">
        <v>481.19</v>
      </c>
      <c r="Y770" s="78">
        <v>448.76</v>
      </c>
      <c r="Z770" s="78">
        <v>396.39</v>
      </c>
      <c r="AA770" s="78">
        <v>250.76</v>
      </c>
      <c r="AB770" s="78"/>
      <c r="AC770" s="79">
        <v>356.2</v>
      </c>
      <c r="AD770" s="65" t="s">
        <v>391</v>
      </c>
      <c r="AE770" s="68">
        <v>0.51129972389814904</v>
      </c>
      <c r="AF770" s="78">
        <v>427.45</v>
      </c>
      <c r="AG770" s="78">
        <v>405.46</v>
      </c>
      <c r="AH770" s="78">
        <v>388.59</v>
      </c>
      <c r="AI770" s="78"/>
      <c r="AJ770" s="78">
        <v>324.68</v>
      </c>
      <c r="AK770" s="79">
        <v>203.12</v>
      </c>
      <c r="AL770" s="69" t="s">
        <v>392</v>
      </c>
      <c r="AM770" s="70">
        <v>1</v>
      </c>
      <c r="AN770" s="78">
        <v>486.67</v>
      </c>
      <c r="AO770" s="78">
        <v>453</v>
      </c>
      <c r="AP770" s="78">
        <v>423.5</v>
      </c>
      <c r="AQ770" s="78">
        <v>376.29</v>
      </c>
      <c r="AR770" s="78"/>
      <c r="AS770" s="79"/>
      <c r="AT770" s="65" t="s">
        <v>393</v>
      </c>
      <c r="AU770" s="68">
        <v>3.7037037037037E-2</v>
      </c>
      <c r="AV770" s="78">
        <v>428.99</v>
      </c>
      <c r="AW770" s="78">
        <v>444.18</v>
      </c>
      <c r="AX770" s="78">
        <v>367.52</v>
      </c>
      <c r="AY770" s="78">
        <v>236.74</v>
      </c>
      <c r="AZ770" s="78"/>
      <c r="BA770" s="79">
        <v>310.48</v>
      </c>
      <c r="BB770" s="65" t="s">
        <v>394</v>
      </c>
      <c r="BC770" s="78">
        <v>455.58</v>
      </c>
      <c r="BD770" s="78">
        <v>427.92</v>
      </c>
      <c r="BE770" s="78">
        <v>401.64</v>
      </c>
      <c r="BF770" s="78">
        <v>272.5</v>
      </c>
      <c r="BG770" s="78"/>
      <c r="BH770" s="79">
        <v>394.55</v>
      </c>
      <c r="BI770" s="65" t="s">
        <v>395</v>
      </c>
      <c r="BJ770" s="68">
        <v>0.13429127778150801</v>
      </c>
      <c r="BK770" s="78">
        <v>514.20000000000005</v>
      </c>
      <c r="BL770" s="78">
        <v>457.4</v>
      </c>
      <c r="BM770" s="78">
        <v>480.01</v>
      </c>
      <c r="BN770" s="78">
        <v>314.64</v>
      </c>
      <c r="BO770" s="78"/>
      <c r="BP770" s="79"/>
      <c r="BQ770" s="65" t="s">
        <v>396</v>
      </c>
      <c r="BR770" s="68">
        <v>6.3911648537062396E-2</v>
      </c>
      <c r="BS770" s="78">
        <v>438.3</v>
      </c>
      <c r="BT770" s="78">
        <v>440.74</v>
      </c>
      <c r="BU770" s="78">
        <v>429.63</v>
      </c>
      <c r="BV770" s="78"/>
      <c r="BW770" s="78"/>
      <c r="BX770" s="79">
        <v>357.96</v>
      </c>
      <c r="BY770" s="65" t="s">
        <v>397</v>
      </c>
      <c r="BZ770" s="78">
        <v>476.3</v>
      </c>
      <c r="CA770" s="78">
        <v>468.4</v>
      </c>
      <c r="CB770" s="78">
        <v>383.05</v>
      </c>
      <c r="CC770" s="78">
        <v>297.55</v>
      </c>
      <c r="CD770" s="78"/>
      <c r="CE770" s="79">
        <v>360.24</v>
      </c>
      <c r="CF770" s="65" t="s">
        <v>398</v>
      </c>
      <c r="CG770" s="78">
        <v>496.71</v>
      </c>
      <c r="CH770" s="78">
        <v>498.53</v>
      </c>
      <c r="CI770" s="78">
        <v>413.26</v>
      </c>
      <c r="CJ770" s="78">
        <v>382.3</v>
      </c>
      <c r="CK770" s="78"/>
      <c r="CL770" s="79"/>
      <c r="CM770" s="65" t="s">
        <v>399</v>
      </c>
      <c r="CN770" s="78">
        <v>441.54</v>
      </c>
      <c r="CO770" s="78">
        <v>411.82</v>
      </c>
      <c r="CP770" s="78">
        <v>412.55</v>
      </c>
      <c r="CQ770" s="78">
        <v>320.54000000000002</v>
      </c>
      <c r="CR770" s="78">
        <v>315.33</v>
      </c>
      <c r="CS770" s="79">
        <v>486.34</v>
      </c>
      <c r="CT770" s="65" t="s">
        <v>400</v>
      </c>
      <c r="CU770" s="78">
        <v>475.44</v>
      </c>
      <c r="CV770" s="78">
        <v>495.49</v>
      </c>
      <c r="CW770" s="78">
        <v>408.32</v>
      </c>
      <c r="CX770" s="78">
        <v>344.73</v>
      </c>
      <c r="CY770" s="78"/>
      <c r="CZ770" s="79"/>
      <c r="DA770" s="82"/>
      <c r="DB770" s="68"/>
      <c r="DC770" s="78"/>
      <c r="DD770" s="78"/>
      <c r="DE770" s="78"/>
      <c r="DF770" s="78"/>
      <c r="DG770" s="78"/>
      <c r="DH770" s="79"/>
      <c r="DI770" s="65" t="s">
        <v>402</v>
      </c>
      <c r="DJ770" s="68">
        <v>3.4820153905080302E-3</v>
      </c>
      <c r="DK770" s="78">
        <v>443.62</v>
      </c>
      <c r="DL770" s="78">
        <v>443.41</v>
      </c>
      <c r="DM770" s="78">
        <v>443.41</v>
      </c>
      <c r="DN770" s="78">
        <v>279.47000000000003</v>
      </c>
      <c r="DO770" s="78"/>
      <c r="DP770" s="79">
        <v>337.41</v>
      </c>
      <c r="DQ770" s="65" t="s">
        <v>403</v>
      </c>
      <c r="DR770" s="78">
        <v>391.2</v>
      </c>
      <c r="DS770" s="78">
        <v>420.55</v>
      </c>
      <c r="DT770" s="78">
        <v>526.83000000000004</v>
      </c>
      <c r="DU770" s="78">
        <v>238.14</v>
      </c>
      <c r="DV770" s="78"/>
      <c r="DW770" s="79"/>
      <c r="DX770" s="65" t="s">
        <v>404</v>
      </c>
      <c r="DY770" s="78">
        <v>505.47</v>
      </c>
      <c r="DZ770" s="78">
        <v>485.44</v>
      </c>
      <c r="EA770" s="78">
        <v>464.73</v>
      </c>
      <c r="EB770" s="78">
        <v>327.72</v>
      </c>
      <c r="EC770" s="78"/>
      <c r="ED770" s="79">
        <v>331.76</v>
      </c>
      <c r="EE770" s="65" t="s">
        <v>405</v>
      </c>
      <c r="EF770" s="68">
        <v>0.28962001853568098</v>
      </c>
      <c r="EG770" s="78">
        <v>467.51</v>
      </c>
      <c r="EH770" s="78">
        <v>443.39</v>
      </c>
      <c r="EI770" s="78">
        <v>398.44</v>
      </c>
      <c r="EJ770" s="78"/>
      <c r="EK770" s="78">
        <v>273.54000000000002</v>
      </c>
      <c r="EL770" s="79">
        <v>215.58</v>
      </c>
      <c r="EM770" s="65" t="s">
        <v>406</v>
      </c>
      <c r="EN770" s="78">
        <v>471.69</v>
      </c>
      <c r="EO770" s="78">
        <v>429.69</v>
      </c>
      <c r="EP770" s="78">
        <v>392.34</v>
      </c>
      <c r="EQ770" s="78"/>
      <c r="ER770" s="78"/>
      <c r="ES770" s="79">
        <v>332.69</v>
      </c>
      <c r="ET770" s="65" t="s">
        <v>407</v>
      </c>
      <c r="EU770" s="68">
        <v>1.41643059490085</v>
      </c>
      <c r="EV770" s="78">
        <v>444.25</v>
      </c>
      <c r="EW770" s="78">
        <v>423.6</v>
      </c>
      <c r="EX770" s="78">
        <v>423.6</v>
      </c>
      <c r="EY770" s="78"/>
      <c r="EZ770" s="78">
        <v>145.71</v>
      </c>
      <c r="FA770" s="79">
        <v>273.45999999999998</v>
      </c>
      <c r="FB770" s="65" t="s">
        <v>408</v>
      </c>
      <c r="FC770" s="78">
        <v>493.93</v>
      </c>
      <c r="FD770" s="78">
        <v>472.68</v>
      </c>
      <c r="FE770" s="78">
        <v>420.16</v>
      </c>
      <c r="FF770" s="78">
        <v>323.98</v>
      </c>
      <c r="FG770" s="78"/>
      <c r="FH770" s="79"/>
      <c r="FI770" s="65" t="s">
        <v>409</v>
      </c>
      <c r="FJ770" s="78">
        <v>485.03</v>
      </c>
      <c r="FK770" s="78">
        <v>441.4</v>
      </c>
      <c r="FL770" s="78">
        <v>327.07</v>
      </c>
      <c r="FM770" s="78">
        <v>268.49</v>
      </c>
      <c r="FN770" s="78"/>
      <c r="FO770" s="79">
        <v>393.73</v>
      </c>
      <c r="FP770" s="65" t="s">
        <v>410</v>
      </c>
      <c r="FQ770" s="68">
        <v>0.21947632947786599</v>
      </c>
      <c r="FR770" s="78">
        <v>423.58</v>
      </c>
      <c r="FS770" s="78">
        <v>406.63</v>
      </c>
      <c r="FT770" s="78">
        <v>377.92</v>
      </c>
      <c r="FU770" s="78">
        <v>287.73</v>
      </c>
      <c r="FV770" s="78">
        <v>242.3</v>
      </c>
      <c r="FW770" s="79">
        <v>191.57</v>
      </c>
      <c r="FX770" s="65" t="s">
        <v>411</v>
      </c>
      <c r="FY770" s="78">
        <v>483.72</v>
      </c>
      <c r="FZ770" s="78">
        <v>463.92</v>
      </c>
      <c r="GA770" s="78">
        <v>414</v>
      </c>
      <c r="GB770" s="78">
        <v>375.33</v>
      </c>
      <c r="GC770" s="78"/>
      <c r="GD770" s="79">
        <v>390.35</v>
      </c>
      <c r="GE770" s="65" t="s">
        <v>412</v>
      </c>
      <c r="GF770" s="68">
        <v>0.23685457129322601</v>
      </c>
      <c r="GG770" s="78">
        <v>403.51</v>
      </c>
      <c r="GH770" s="78">
        <v>461.29</v>
      </c>
      <c r="GI770" s="78">
        <v>345.59</v>
      </c>
      <c r="GJ770" s="78">
        <v>324.49</v>
      </c>
      <c r="GK770" s="78"/>
      <c r="GL770" s="79">
        <v>290.05</v>
      </c>
      <c r="GM770" s="65" t="s">
        <v>413</v>
      </c>
      <c r="GN770" s="68">
        <v>9.1806288730778104E-2</v>
      </c>
      <c r="GO770" s="78">
        <v>436.26</v>
      </c>
      <c r="GP770" s="78">
        <v>434.52</v>
      </c>
      <c r="GQ770" s="78">
        <v>385.66</v>
      </c>
      <c r="GR770" s="78">
        <v>356.67</v>
      </c>
      <c r="GS770" s="78"/>
      <c r="GT770" s="79"/>
      <c r="GU770" s="65" t="s">
        <v>414</v>
      </c>
      <c r="GV770" s="68">
        <v>1</v>
      </c>
      <c r="GW770" s="78">
        <v>438.78</v>
      </c>
      <c r="GX770" s="78">
        <v>396.29</v>
      </c>
      <c r="GY770" s="78">
        <v>359.67</v>
      </c>
      <c r="GZ770" s="78">
        <v>303</v>
      </c>
      <c r="HA770" s="78"/>
      <c r="HB770" s="79">
        <v>356.91</v>
      </c>
      <c r="HC770" s="65" t="s">
        <v>415</v>
      </c>
      <c r="HD770" s="68">
        <v>1</v>
      </c>
      <c r="HE770" s="78">
        <v>417.43</v>
      </c>
      <c r="HF770" s="78">
        <v>422.05</v>
      </c>
      <c r="HG770" s="78">
        <v>364.3</v>
      </c>
      <c r="HH770" s="78">
        <v>225</v>
      </c>
      <c r="HI770" s="78">
        <v>218.36</v>
      </c>
      <c r="HJ770" s="79">
        <v>356.3</v>
      </c>
      <c r="HK770" s="85" t="s">
        <v>416</v>
      </c>
      <c r="HL770" s="68">
        <v>1.1482374555057999</v>
      </c>
      <c r="HM770" s="78">
        <v>382.13</v>
      </c>
      <c r="HN770" s="78">
        <v>413.96</v>
      </c>
      <c r="HO770" s="78">
        <v>358.11</v>
      </c>
      <c r="HP770" s="78"/>
      <c r="HQ770" s="78"/>
      <c r="HR770" s="79"/>
    </row>
    <row r="771" spans="1:226" x14ac:dyDescent="0.25">
      <c r="A771" s="81">
        <v>39965</v>
      </c>
      <c r="B771" s="82" t="s">
        <v>387</v>
      </c>
      <c r="C771" s="83">
        <v>436.98825200282334</v>
      </c>
      <c r="D771" s="83">
        <v>423.34041834510776</v>
      </c>
      <c r="E771" s="83">
        <v>388.53957697998993</v>
      </c>
      <c r="F771" s="83">
        <v>304.71600913163508</v>
      </c>
      <c r="G771" s="83">
        <v>237.21657777777776</v>
      </c>
      <c r="H771" s="84">
        <v>268.3103685492564</v>
      </c>
      <c r="I771" s="82" t="s">
        <v>388</v>
      </c>
      <c r="J771" s="83">
        <v>455.94122591806541</v>
      </c>
      <c r="K771" s="83">
        <v>424.70111460916297</v>
      </c>
      <c r="L771" s="83">
        <v>388.92435103443876</v>
      </c>
      <c r="M771" s="83">
        <v>303.012141525907</v>
      </c>
      <c r="N771" s="83"/>
      <c r="O771" s="84">
        <v>351.78715587775446</v>
      </c>
      <c r="P771" s="65" t="s">
        <v>389</v>
      </c>
      <c r="Q771" s="78">
        <v>391.99</v>
      </c>
      <c r="R771" s="78">
        <v>394.9</v>
      </c>
      <c r="S771" s="78">
        <v>399.28</v>
      </c>
      <c r="T771" s="78">
        <v>275</v>
      </c>
      <c r="U771" s="78"/>
      <c r="V771" s="79"/>
      <c r="W771" s="65" t="s">
        <v>390</v>
      </c>
      <c r="X771" s="78">
        <v>459.7</v>
      </c>
      <c r="Y771" s="78">
        <v>422.32</v>
      </c>
      <c r="Z771" s="78">
        <v>366.63</v>
      </c>
      <c r="AA771" s="78">
        <v>250.76</v>
      </c>
      <c r="AB771" s="78"/>
      <c r="AC771" s="79">
        <v>338.84</v>
      </c>
      <c r="AD771" s="65" t="s">
        <v>391</v>
      </c>
      <c r="AE771" s="68">
        <v>0.51129972389814904</v>
      </c>
      <c r="AF771" s="78">
        <v>410.06</v>
      </c>
      <c r="AG771" s="78">
        <v>372.74</v>
      </c>
      <c r="AH771" s="78">
        <v>355.86</v>
      </c>
      <c r="AI771" s="78"/>
      <c r="AJ771" s="78">
        <v>291.44</v>
      </c>
      <c r="AK771" s="79">
        <v>183.78</v>
      </c>
      <c r="AL771" s="69" t="s">
        <v>392</v>
      </c>
      <c r="AM771" s="70">
        <v>1</v>
      </c>
      <c r="AN771" s="78">
        <v>465.68</v>
      </c>
      <c r="AO771" s="78">
        <v>452.78</v>
      </c>
      <c r="AP771" s="78">
        <v>423.5</v>
      </c>
      <c r="AQ771" s="78">
        <v>376.29</v>
      </c>
      <c r="AR771" s="78"/>
      <c r="AS771" s="79"/>
      <c r="AT771" s="65" t="s">
        <v>393</v>
      </c>
      <c r="AU771" s="68">
        <v>3.73371168278386E-2</v>
      </c>
      <c r="AV771" s="78">
        <v>433.81</v>
      </c>
      <c r="AW771" s="78">
        <v>442.85</v>
      </c>
      <c r="AX771" s="78">
        <v>355.79</v>
      </c>
      <c r="AY771" s="78">
        <v>236.94</v>
      </c>
      <c r="AZ771" s="78"/>
      <c r="BA771" s="79">
        <v>315.91000000000003</v>
      </c>
      <c r="BB771" s="65" t="s">
        <v>394</v>
      </c>
      <c r="BC771" s="78">
        <v>446.55</v>
      </c>
      <c r="BD771" s="78">
        <v>412.16</v>
      </c>
      <c r="BE771" s="78">
        <v>379.27</v>
      </c>
      <c r="BF771" s="78">
        <v>242.3</v>
      </c>
      <c r="BG771" s="78"/>
      <c r="BH771" s="79">
        <v>394.55</v>
      </c>
      <c r="BI771" s="65" t="s">
        <v>395</v>
      </c>
      <c r="BJ771" s="68">
        <v>0.134305706649476</v>
      </c>
      <c r="BK771" s="78">
        <v>501.36</v>
      </c>
      <c r="BL771" s="78">
        <v>452.07</v>
      </c>
      <c r="BM771" s="78">
        <v>395.93</v>
      </c>
      <c r="BN771" s="78">
        <v>258.94</v>
      </c>
      <c r="BO771" s="78"/>
      <c r="BP771" s="79"/>
      <c r="BQ771" s="65" t="s">
        <v>396</v>
      </c>
      <c r="BR771" s="68">
        <v>6.3911648537062396E-2</v>
      </c>
      <c r="BS771" s="78">
        <v>422.49</v>
      </c>
      <c r="BT771" s="78">
        <v>390.64</v>
      </c>
      <c r="BU771" s="78">
        <v>401.84</v>
      </c>
      <c r="BV771" s="78"/>
      <c r="BW771" s="78"/>
      <c r="BX771" s="79">
        <v>357.96</v>
      </c>
      <c r="BY771" s="65" t="s">
        <v>397</v>
      </c>
      <c r="BZ771" s="78">
        <v>458.15</v>
      </c>
      <c r="CA771" s="78">
        <v>440.79</v>
      </c>
      <c r="CB771" s="78">
        <v>369.58</v>
      </c>
      <c r="CC771" s="78">
        <v>295.45</v>
      </c>
      <c r="CD771" s="78"/>
      <c r="CE771" s="79">
        <v>355.12</v>
      </c>
      <c r="CF771" s="65" t="s">
        <v>398</v>
      </c>
      <c r="CG771" s="78">
        <v>470.8</v>
      </c>
      <c r="CH771" s="78">
        <v>473.16</v>
      </c>
      <c r="CI771" s="78">
        <v>390.65</v>
      </c>
      <c r="CJ771" s="78">
        <v>421.95</v>
      </c>
      <c r="CK771" s="78"/>
      <c r="CL771" s="79"/>
      <c r="CM771" s="65" t="s">
        <v>399</v>
      </c>
      <c r="CN771" s="78">
        <v>426.66</v>
      </c>
      <c r="CO771" s="78">
        <v>386.9</v>
      </c>
      <c r="CP771" s="78">
        <v>392.48</v>
      </c>
      <c r="CQ771" s="78">
        <v>305.18</v>
      </c>
      <c r="CR771" s="78">
        <v>299.52999999999997</v>
      </c>
      <c r="CS771" s="79">
        <v>486.42</v>
      </c>
      <c r="CT771" s="65" t="s">
        <v>400</v>
      </c>
      <c r="CU771" s="78">
        <v>469.02</v>
      </c>
      <c r="CV771" s="78">
        <v>475.39</v>
      </c>
      <c r="CW771" s="78">
        <v>411.14</v>
      </c>
      <c r="CX771" s="78">
        <v>326.39999999999998</v>
      </c>
      <c r="CY771" s="78"/>
      <c r="CZ771" s="79"/>
      <c r="DA771" s="82"/>
      <c r="DB771" s="68"/>
      <c r="DC771" s="78"/>
      <c r="DD771" s="78"/>
      <c r="DE771" s="78"/>
      <c r="DF771" s="78"/>
      <c r="DG771" s="78"/>
      <c r="DH771" s="79"/>
      <c r="DI771" s="65" t="s">
        <v>402</v>
      </c>
      <c r="DJ771" s="68">
        <v>3.5621415595055699E-3</v>
      </c>
      <c r="DK771" s="78">
        <v>431.34</v>
      </c>
      <c r="DL771" s="78">
        <v>437.82</v>
      </c>
      <c r="DM771" s="78">
        <v>437.82</v>
      </c>
      <c r="DN771" s="78">
        <v>268.60000000000002</v>
      </c>
      <c r="DO771" s="78"/>
      <c r="DP771" s="79">
        <v>346.35</v>
      </c>
      <c r="DQ771" s="65" t="s">
        <v>403</v>
      </c>
      <c r="DR771" s="78">
        <v>391.2</v>
      </c>
      <c r="DS771" s="78">
        <v>420.55</v>
      </c>
      <c r="DT771" s="78">
        <v>501.27</v>
      </c>
      <c r="DU771" s="78">
        <v>228.94</v>
      </c>
      <c r="DV771" s="78"/>
      <c r="DW771" s="79"/>
      <c r="DX771" s="65" t="s">
        <v>404</v>
      </c>
      <c r="DY771" s="78">
        <v>499.17</v>
      </c>
      <c r="DZ771" s="78">
        <v>464.25</v>
      </c>
      <c r="EA771" s="78">
        <v>438.55</v>
      </c>
      <c r="EB771" s="78">
        <v>302.69</v>
      </c>
      <c r="EC771" s="78"/>
      <c r="ED771" s="79">
        <v>324.12</v>
      </c>
      <c r="EE771" s="65" t="s">
        <v>405</v>
      </c>
      <c r="EF771" s="68">
        <v>0.28962001853568098</v>
      </c>
      <c r="EG771" s="78">
        <v>440.44</v>
      </c>
      <c r="EH771" s="78">
        <v>418.75</v>
      </c>
      <c r="EI771" s="78">
        <v>387.98</v>
      </c>
      <c r="EJ771" s="78"/>
      <c r="EK771" s="78">
        <v>262.32</v>
      </c>
      <c r="EL771" s="79">
        <v>214.61</v>
      </c>
      <c r="EM771" s="65" t="s">
        <v>406</v>
      </c>
      <c r="EN771" s="78">
        <v>471.69</v>
      </c>
      <c r="EO771" s="78">
        <v>409.59</v>
      </c>
      <c r="EP771" s="78">
        <v>369.94</v>
      </c>
      <c r="EQ771" s="78"/>
      <c r="ER771" s="78"/>
      <c r="ES771" s="79">
        <v>315.42</v>
      </c>
      <c r="ET771" s="65" t="s">
        <v>407</v>
      </c>
      <c r="EU771" s="68">
        <v>1.40984068800226</v>
      </c>
      <c r="EV771" s="78">
        <v>431.12</v>
      </c>
      <c r="EW771" s="78">
        <v>410.56</v>
      </c>
      <c r="EX771" s="78">
        <v>410.56</v>
      </c>
      <c r="EY771" s="78"/>
      <c r="EZ771" s="78">
        <v>145.03</v>
      </c>
      <c r="FA771" s="79">
        <v>272.18</v>
      </c>
      <c r="FB771" s="65" t="s">
        <v>408</v>
      </c>
      <c r="FC771" s="78">
        <v>493.93</v>
      </c>
      <c r="FD771" s="78">
        <v>472.68</v>
      </c>
      <c r="FE771" s="78">
        <v>420.16</v>
      </c>
      <c r="FF771" s="78">
        <v>323.98</v>
      </c>
      <c r="FG771" s="78"/>
      <c r="FH771" s="79"/>
      <c r="FI771" s="65" t="s">
        <v>409</v>
      </c>
      <c r="FJ771" s="78">
        <v>466.55</v>
      </c>
      <c r="FK771" s="78">
        <v>420.39</v>
      </c>
      <c r="FL771" s="78">
        <v>300.18</v>
      </c>
      <c r="FM771" s="78">
        <v>245.49</v>
      </c>
      <c r="FN771" s="78"/>
      <c r="FO771" s="79">
        <v>373.56</v>
      </c>
      <c r="FP771" s="65" t="s">
        <v>410</v>
      </c>
      <c r="FQ771" s="68">
        <v>0.22411474675033599</v>
      </c>
      <c r="FR771" s="78">
        <v>416.55</v>
      </c>
      <c r="FS771" s="78">
        <v>400.34</v>
      </c>
      <c r="FT771" s="78">
        <v>368.64</v>
      </c>
      <c r="FU771" s="78">
        <v>283.73</v>
      </c>
      <c r="FV771" s="78">
        <v>236.89</v>
      </c>
      <c r="FW771" s="79">
        <v>195.44</v>
      </c>
      <c r="FX771" s="65" t="s">
        <v>411</v>
      </c>
      <c r="FY771" s="78">
        <v>478.61</v>
      </c>
      <c r="FZ771" s="78">
        <v>456.56</v>
      </c>
      <c r="GA771" s="78">
        <v>420.07</v>
      </c>
      <c r="GB771" s="78">
        <v>375.33</v>
      </c>
      <c r="GC771" s="78"/>
      <c r="GD771" s="79">
        <v>390.35</v>
      </c>
      <c r="GE771" s="65" t="s">
        <v>412</v>
      </c>
      <c r="GF771" s="68">
        <v>0.239057158566613</v>
      </c>
      <c r="GG771" s="78">
        <v>407.26</v>
      </c>
      <c r="GH771" s="78">
        <v>465.58</v>
      </c>
      <c r="GI771" s="78">
        <v>348.8</v>
      </c>
      <c r="GJ771" s="78">
        <v>327.51</v>
      </c>
      <c r="GK771" s="78"/>
      <c r="GL771" s="79">
        <v>292.75</v>
      </c>
      <c r="GM771" s="65" t="s">
        <v>413</v>
      </c>
      <c r="GN771" s="68">
        <v>9.4370782805643399E-2</v>
      </c>
      <c r="GO771" s="78">
        <v>425.8</v>
      </c>
      <c r="GP771" s="78">
        <v>431.56</v>
      </c>
      <c r="GQ771" s="78">
        <v>380.05</v>
      </c>
      <c r="GR771" s="78">
        <v>352.29</v>
      </c>
      <c r="GS771" s="78"/>
      <c r="GT771" s="79"/>
      <c r="GU771" s="65" t="s">
        <v>414</v>
      </c>
      <c r="GV771" s="68">
        <v>1</v>
      </c>
      <c r="GW771" s="78">
        <v>410.45</v>
      </c>
      <c r="GX771" s="78">
        <v>394.62</v>
      </c>
      <c r="GY771" s="78">
        <v>358.83</v>
      </c>
      <c r="GZ771" s="78">
        <v>303</v>
      </c>
      <c r="HA771" s="78"/>
      <c r="HB771" s="79">
        <v>342.78</v>
      </c>
      <c r="HC771" s="65" t="s">
        <v>415</v>
      </c>
      <c r="HD771" s="68">
        <v>1</v>
      </c>
      <c r="HE771" s="78">
        <v>409.87</v>
      </c>
      <c r="HF771" s="78">
        <v>416.17</v>
      </c>
      <c r="HG771" s="78">
        <v>410.03</v>
      </c>
      <c r="HH771" s="78">
        <v>240</v>
      </c>
      <c r="HI771" s="78">
        <v>233.36</v>
      </c>
      <c r="HJ771" s="79">
        <v>356.3</v>
      </c>
      <c r="HK771" s="85" t="s">
        <v>416</v>
      </c>
      <c r="HL771" s="68">
        <v>1.1520737327188899</v>
      </c>
      <c r="HM771" s="78">
        <v>371.34</v>
      </c>
      <c r="HN771" s="78">
        <v>413.08</v>
      </c>
      <c r="HO771" s="78">
        <v>340.86</v>
      </c>
      <c r="HP771" s="78"/>
      <c r="HQ771" s="78"/>
      <c r="HR771" s="79"/>
    </row>
    <row r="772" spans="1:226" x14ac:dyDescent="0.25">
      <c r="A772" s="81">
        <v>39958</v>
      </c>
      <c r="B772" s="82" t="s">
        <v>387</v>
      </c>
      <c r="C772" s="83">
        <v>428.77179004857879</v>
      </c>
      <c r="D772" s="83">
        <v>419.24410486721587</v>
      </c>
      <c r="E772" s="83">
        <v>386.31114594752722</v>
      </c>
      <c r="F772" s="83">
        <v>299.33118981759344</v>
      </c>
      <c r="G772" s="83">
        <v>240.23102222222221</v>
      </c>
      <c r="H772" s="84">
        <v>268.07886321465139</v>
      </c>
      <c r="I772" s="82" t="s">
        <v>388</v>
      </c>
      <c r="J772" s="83">
        <v>446.96911542977375</v>
      </c>
      <c r="K772" s="83">
        <v>420.89298019650903</v>
      </c>
      <c r="L772" s="83">
        <v>387.49887545661045</v>
      </c>
      <c r="M772" s="83">
        <v>299.02916070890944</v>
      </c>
      <c r="N772" s="83"/>
      <c r="O772" s="84">
        <v>349.68523841993976</v>
      </c>
      <c r="P772" s="65" t="s">
        <v>389</v>
      </c>
      <c r="Q772" s="78">
        <v>384.49</v>
      </c>
      <c r="R772" s="78">
        <v>397.4</v>
      </c>
      <c r="S772" s="78">
        <v>380.14</v>
      </c>
      <c r="T772" s="78">
        <v>270</v>
      </c>
      <c r="U772" s="78"/>
      <c r="V772" s="79"/>
      <c r="W772" s="65" t="s">
        <v>390</v>
      </c>
      <c r="X772" s="78">
        <v>459.7</v>
      </c>
      <c r="Y772" s="78">
        <v>422.32</v>
      </c>
      <c r="Z772" s="78">
        <v>366.63</v>
      </c>
      <c r="AA772" s="78">
        <v>250.76</v>
      </c>
      <c r="AB772" s="78"/>
      <c r="AC772" s="79">
        <v>338.84</v>
      </c>
      <c r="AD772" s="65" t="s">
        <v>391</v>
      </c>
      <c r="AE772" s="68">
        <v>0.51129972389814904</v>
      </c>
      <c r="AF772" s="78">
        <v>411.6</v>
      </c>
      <c r="AG772" s="78">
        <v>370.69</v>
      </c>
      <c r="AH772" s="78">
        <v>353.82</v>
      </c>
      <c r="AI772" s="78"/>
      <c r="AJ772" s="78">
        <v>296.55</v>
      </c>
      <c r="AK772" s="79">
        <v>175.49</v>
      </c>
      <c r="AL772" s="69" t="s">
        <v>392</v>
      </c>
      <c r="AM772" s="70">
        <v>1</v>
      </c>
      <c r="AN772" s="78">
        <v>463.07</v>
      </c>
      <c r="AO772" s="78">
        <v>453</v>
      </c>
      <c r="AP772" s="78">
        <v>423.5</v>
      </c>
      <c r="AQ772" s="78">
        <v>376.29</v>
      </c>
      <c r="AR772" s="78"/>
      <c r="AS772" s="79"/>
      <c r="AT772" s="65" t="s">
        <v>393</v>
      </c>
      <c r="AU772" s="68">
        <v>3.7477045309747797E-2</v>
      </c>
      <c r="AV772" s="78">
        <v>422.72</v>
      </c>
      <c r="AW772" s="78">
        <v>448.1</v>
      </c>
      <c r="AX772" s="78">
        <v>354.98</v>
      </c>
      <c r="AY772" s="78">
        <v>237.57</v>
      </c>
      <c r="AZ772" s="78"/>
      <c r="BA772" s="79">
        <v>319.61</v>
      </c>
      <c r="BB772" s="65" t="s">
        <v>394</v>
      </c>
      <c r="BC772" s="78">
        <v>433.95</v>
      </c>
      <c r="BD772" s="78">
        <v>399.56</v>
      </c>
      <c r="BE772" s="78">
        <v>380.96</v>
      </c>
      <c r="BF772" s="78">
        <v>241.9</v>
      </c>
      <c r="BG772" s="78"/>
      <c r="BH772" s="79">
        <v>394.55</v>
      </c>
      <c r="BI772" s="65" t="s">
        <v>395</v>
      </c>
      <c r="BJ772" s="68">
        <v>0.13429488470784101</v>
      </c>
      <c r="BK772" s="78">
        <v>498.1</v>
      </c>
      <c r="BL772" s="78">
        <v>435.92</v>
      </c>
      <c r="BM772" s="78">
        <v>379.79</v>
      </c>
      <c r="BN772" s="78">
        <v>237.43</v>
      </c>
      <c r="BO772" s="78"/>
      <c r="BP772" s="79"/>
      <c r="BQ772" s="65" t="s">
        <v>396</v>
      </c>
      <c r="BR772" s="68">
        <v>6.3911648537062396E-2</v>
      </c>
      <c r="BS772" s="78">
        <v>422.6</v>
      </c>
      <c r="BT772" s="78">
        <v>389.71</v>
      </c>
      <c r="BU772" s="78">
        <v>398.75</v>
      </c>
      <c r="BV772" s="78"/>
      <c r="BW772" s="78"/>
      <c r="BX772" s="79">
        <v>357.96</v>
      </c>
      <c r="BY772" s="65" t="s">
        <v>397</v>
      </c>
      <c r="BZ772" s="78">
        <v>459.71</v>
      </c>
      <c r="CA772" s="78">
        <v>442.86</v>
      </c>
      <c r="CB772" s="78">
        <v>366.76</v>
      </c>
      <c r="CC772" s="78">
        <v>299.3</v>
      </c>
      <c r="CD772" s="78"/>
      <c r="CE772" s="79">
        <v>355.12</v>
      </c>
      <c r="CF772" s="65" t="s">
        <v>398</v>
      </c>
      <c r="CG772" s="78">
        <v>455.08</v>
      </c>
      <c r="CH772" s="78">
        <v>452.07</v>
      </c>
      <c r="CI772" s="78">
        <v>373.55</v>
      </c>
      <c r="CJ772" s="78">
        <v>397.43</v>
      </c>
      <c r="CK772" s="78"/>
      <c r="CL772" s="79"/>
      <c r="CM772" s="65" t="s">
        <v>399</v>
      </c>
      <c r="CN772" s="78">
        <v>424.4</v>
      </c>
      <c r="CO772" s="78">
        <v>386.48</v>
      </c>
      <c r="CP772" s="78">
        <v>392.65</v>
      </c>
      <c r="CQ772" s="78">
        <v>289.57</v>
      </c>
      <c r="CR772" s="78">
        <v>282.58</v>
      </c>
      <c r="CS772" s="79">
        <v>486.25</v>
      </c>
      <c r="CT772" s="65" t="s">
        <v>400</v>
      </c>
      <c r="CU772" s="78">
        <v>454.62</v>
      </c>
      <c r="CV772" s="78">
        <v>477.13</v>
      </c>
      <c r="CW772" s="78">
        <v>403.64</v>
      </c>
      <c r="CX772" s="78">
        <v>326.39999999999998</v>
      </c>
      <c r="CY772" s="78"/>
      <c r="CZ772" s="79"/>
      <c r="DA772" s="82"/>
      <c r="DB772" s="68"/>
      <c r="DC772" s="78"/>
      <c r="DD772" s="78"/>
      <c r="DE772" s="78"/>
      <c r="DF772" s="78"/>
      <c r="DG772" s="78"/>
      <c r="DH772" s="79"/>
      <c r="DI772" s="65" t="s">
        <v>402</v>
      </c>
      <c r="DJ772" s="68">
        <v>3.5637918745545301E-3</v>
      </c>
      <c r="DK772" s="78">
        <v>430.54</v>
      </c>
      <c r="DL772" s="78">
        <v>441.82</v>
      </c>
      <c r="DM772" s="78">
        <v>441.82</v>
      </c>
      <c r="DN772" s="78">
        <v>289.33</v>
      </c>
      <c r="DO772" s="78"/>
      <c r="DP772" s="79">
        <v>344.77</v>
      </c>
      <c r="DQ772" s="65" t="s">
        <v>403</v>
      </c>
      <c r="DR772" s="78">
        <v>391.2</v>
      </c>
      <c r="DS772" s="78">
        <v>420.55</v>
      </c>
      <c r="DT772" s="78">
        <v>493.39</v>
      </c>
      <c r="DU772" s="78">
        <v>223.94</v>
      </c>
      <c r="DV772" s="78"/>
      <c r="DW772" s="79"/>
      <c r="DX772" s="65" t="s">
        <v>404</v>
      </c>
      <c r="DY772" s="78">
        <v>488.55</v>
      </c>
      <c r="DZ772" s="78">
        <v>460.36</v>
      </c>
      <c r="EA772" s="78">
        <v>432.96</v>
      </c>
      <c r="EB772" s="78">
        <v>301.22000000000003</v>
      </c>
      <c r="EC772" s="78"/>
      <c r="ED772" s="79">
        <v>320.76</v>
      </c>
      <c r="EE772" s="65" t="s">
        <v>405</v>
      </c>
      <c r="EF772" s="68">
        <v>0.28962001853568098</v>
      </c>
      <c r="EG772" s="78">
        <v>434.58</v>
      </c>
      <c r="EH772" s="78">
        <v>418.05</v>
      </c>
      <c r="EI772" s="78">
        <v>364.85</v>
      </c>
      <c r="EJ772" s="78"/>
      <c r="EK772" s="78">
        <v>252.61</v>
      </c>
      <c r="EL772" s="79">
        <v>215.08</v>
      </c>
      <c r="EM772" s="65" t="s">
        <v>406</v>
      </c>
      <c r="EN772" s="78">
        <v>471.86</v>
      </c>
      <c r="EO772" s="78">
        <v>409.59</v>
      </c>
      <c r="EP772" s="78">
        <v>369.94</v>
      </c>
      <c r="EQ772" s="78"/>
      <c r="ER772" s="78"/>
      <c r="ES772" s="79">
        <v>315.42</v>
      </c>
      <c r="ET772" s="65" t="s">
        <v>407</v>
      </c>
      <c r="EU772" s="68">
        <v>1.4104372355430199</v>
      </c>
      <c r="EV772" s="78">
        <v>413.82</v>
      </c>
      <c r="EW772" s="78">
        <v>399.07</v>
      </c>
      <c r="EX772" s="78">
        <v>399.07</v>
      </c>
      <c r="EY772" s="78"/>
      <c r="EZ772" s="78">
        <v>145.09</v>
      </c>
      <c r="FA772" s="79">
        <v>272.3</v>
      </c>
      <c r="FB772" s="65" t="s">
        <v>408</v>
      </c>
      <c r="FC772" s="78">
        <v>493.93</v>
      </c>
      <c r="FD772" s="78">
        <v>472.68</v>
      </c>
      <c r="FE772" s="78">
        <v>420.16</v>
      </c>
      <c r="FF772" s="78">
        <v>323.98</v>
      </c>
      <c r="FG772" s="78"/>
      <c r="FH772" s="79"/>
      <c r="FI772" s="65" t="s">
        <v>409</v>
      </c>
      <c r="FJ772" s="78">
        <v>456.46</v>
      </c>
      <c r="FK772" s="78">
        <v>401.07</v>
      </c>
      <c r="FL772" s="78">
        <v>287.57</v>
      </c>
      <c r="FM772" s="78">
        <v>239.49</v>
      </c>
      <c r="FN772" s="78"/>
      <c r="FO772" s="79">
        <v>372.72</v>
      </c>
      <c r="FP772" s="65" t="s">
        <v>410</v>
      </c>
      <c r="FQ772" s="68">
        <v>0.226551880380607</v>
      </c>
      <c r="FR772" s="78">
        <v>405.3</v>
      </c>
      <c r="FS772" s="78">
        <v>400.24</v>
      </c>
      <c r="FT772" s="78">
        <v>353.89</v>
      </c>
      <c r="FU772" s="78">
        <v>283.64</v>
      </c>
      <c r="FV772" s="78">
        <v>240.82</v>
      </c>
      <c r="FW772" s="79">
        <v>199.05</v>
      </c>
      <c r="FX772" s="65" t="s">
        <v>411</v>
      </c>
      <c r="FY772" s="78">
        <v>460.6</v>
      </c>
      <c r="FZ772" s="78">
        <v>456.08</v>
      </c>
      <c r="GA772" s="78">
        <v>423.82</v>
      </c>
      <c r="GB772" s="78">
        <v>360.59</v>
      </c>
      <c r="GC772" s="78"/>
      <c r="GD772" s="79">
        <v>390.35</v>
      </c>
      <c r="GE772" s="65" t="s">
        <v>412</v>
      </c>
      <c r="GF772" s="68">
        <v>0.239750659314313</v>
      </c>
      <c r="GG772" s="78">
        <v>408.44</v>
      </c>
      <c r="GH772" s="78">
        <v>466.93</v>
      </c>
      <c r="GI772" s="78">
        <v>349.82</v>
      </c>
      <c r="GJ772" s="78">
        <v>328.46</v>
      </c>
      <c r="GK772" s="78"/>
      <c r="GL772" s="79">
        <v>293.60000000000002</v>
      </c>
      <c r="GM772" s="65" t="s">
        <v>413</v>
      </c>
      <c r="GN772" s="68">
        <v>9.5492742551566104E-2</v>
      </c>
      <c r="GO772" s="78">
        <v>430.86</v>
      </c>
      <c r="GP772" s="78">
        <v>406.13</v>
      </c>
      <c r="GQ772" s="78">
        <v>356.07</v>
      </c>
      <c r="GR772" s="78">
        <v>321.43</v>
      </c>
      <c r="GS772" s="78"/>
      <c r="GT772" s="79"/>
      <c r="GU772" s="65" t="s">
        <v>414</v>
      </c>
      <c r="GV772" s="68">
        <v>1</v>
      </c>
      <c r="GW772" s="78">
        <v>410.45</v>
      </c>
      <c r="GX772" s="78">
        <v>394.62</v>
      </c>
      <c r="GY772" s="78">
        <v>358.83</v>
      </c>
      <c r="GZ772" s="78">
        <v>276.02</v>
      </c>
      <c r="HA772" s="78"/>
      <c r="HB772" s="79">
        <v>342.78</v>
      </c>
      <c r="HC772" s="65" t="s">
        <v>415</v>
      </c>
      <c r="HD772" s="68">
        <v>1</v>
      </c>
      <c r="HE772" s="78">
        <v>394.74</v>
      </c>
      <c r="HF772" s="78">
        <v>417.01</v>
      </c>
      <c r="HG772" s="78">
        <v>410.03</v>
      </c>
      <c r="HH772" s="78">
        <v>225</v>
      </c>
      <c r="HI772" s="78">
        <v>218.36</v>
      </c>
      <c r="HJ772" s="79">
        <v>357.14</v>
      </c>
      <c r="HK772" s="85" t="s">
        <v>416</v>
      </c>
      <c r="HL772" s="68">
        <v>1.1359763716914699</v>
      </c>
      <c r="HM772" s="78">
        <v>361.34</v>
      </c>
      <c r="HN772" s="78">
        <v>407.25</v>
      </c>
      <c r="HO772" s="78">
        <v>332.26</v>
      </c>
      <c r="HP772" s="78"/>
      <c r="HQ772" s="78"/>
      <c r="HR772" s="79"/>
    </row>
    <row r="773" spans="1:226" x14ac:dyDescent="0.25">
      <c r="A773" s="81">
        <v>39951</v>
      </c>
      <c r="B773" s="82" t="s">
        <v>387</v>
      </c>
      <c r="C773" s="83">
        <v>411.83931438010671</v>
      </c>
      <c r="D773" s="83">
        <v>421.40638146588839</v>
      </c>
      <c r="E773" s="83">
        <v>389.77540255680134</v>
      </c>
      <c r="F773" s="83">
        <v>294.82586309579739</v>
      </c>
      <c r="G773" s="83">
        <v>210.34928888888888</v>
      </c>
      <c r="H773" s="84">
        <v>270.3852564182074</v>
      </c>
      <c r="I773" s="82" t="s">
        <v>388</v>
      </c>
      <c r="J773" s="83">
        <v>429.31588930524879</v>
      </c>
      <c r="K773" s="83">
        <v>425.63058648139003</v>
      </c>
      <c r="L773" s="83">
        <v>391.12005130106712</v>
      </c>
      <c r="M773" s="83">
        <v>294.46988075166377</v>
      </c>
      <c r="N773" s="83"/>
      <c r="O773" s="84">
        <v>349.70955062579242</v>
      </c>
      <c r="P773" s="65" t="s">
        <v>389</v>
      </c>
      <c r="Q773" s="78">
        <v>386.15</v>
      </c>
      <c r="R773" s="78">
        <v>412.4</v>
      </c>
      <c r="S773" s="78">
        <v>386.25</v>
      </c>
      <c r="T773" s="78">
        <v>270</v>
      </c>
      <c r="U773" s="78"/>
      <c r="V773" s="79"/>
      <c r="W773" s="65" t="s">
        <v>390</v>
      </c>
      <c r="X773" s="78">
        <v>411.77</v>
      </c>
      <c r="Y773" s="78">
        <v>435.54</v>
      </c>
      <c r="Z773" s="78">
        <v>380.77</v>
      </c>
      <c r="AA773" s="78">
        <v>250.76</v>
      </c>
      <c r="AB773" s="78"/>
      <c r="AC773" s="79">
        <v>338.84</v>
      </c>
      <c r="AD773" s="65" t="s">
        <v>391</v>
      </c>
      <c r="AE773" s="68">
        <v>0.51129972389814904</v>
      </c>
      <c r="AF773" s="78">
        <v>394.21</v>
      </c>
      <c r="AG773" s="78">
        <v>386.03</v>
      </c>
      <c r="AH773" s="78">
        <v>369.16</v>
      </c>
      <c r="AI773" s="78"/>
      <c r="AJ773" s="78">
        <v>278.66000000000003</v>
      </c>
      <c r="AK773" s="79">
        <v>181.02</v>
      </c>
      <c r="AL773" s="69" t="s">
        <v>392</v>
      </c>
      <c r="AM773" s="70">
        <v>1</v>
      </c>
      <c r="AN773" s="78">
        <v>439.99</v>
      </c>
      <c r="AO773" s="78">
        <v>452.78</v>
      </c>
      <c r="AP773" s="78">
        <v>423.5</v>
      </c>
      <c r="AQ773" s="78">
        <v>371.4</v>
      </c>
      <c r="AR773" s="78"/>
      <c r="AS773" s="79"/>
      <c r="AT773" s="65" t="s">
        <v>393</v>
      </c>
      <c r="AU773" s="68">
        <v>3.7147102526002999E-2</v>
      </c>
      <c r="AV773" s="78">
        <v>411.57</v>
      </c>
      <c r="AW773" s="78">
        <v>446.65</v>
      </c>
      <c r="AX773" s="78">
        <v>352.35</v>
      </c>
      <c r="AY773" s="78">
        <v>236.11</v>
      </c>
      <c r="AZ773" s="78"/>
      <c r="BA773" s="79">
        <v>316.55</v>
      </c>
      <c r="BB773" s="65" t="s">
        <v>394</v>
      </c>
      <c r="BC773" s="78">
        <v>417.35</v>
      </c>
      <c r="BD773" s="78">
        <v>408.17</v>
      </c>
      <c r="BE773" s="78">
        <v>381.51</v>
      </c>
      <c r="BF773" s="78">
        <v>240.4</v>
      </c>
      <c r="BG773" s="78"/>
      <c r="BH773" s="79">
        <v>396.57</v>
      </c>
      <c r="BI773" s="65" t="s">
        <v>395</v>
      </c>
      <c r="BJ773" s="68">
        <v>0.13430931435095</v>
      </c>
      <c r="BK773" s="78">
        <v>483.11</v>
      </c>
      <c r="BL773" s="78">
        <v>439.19</v>
      </c>
      <c r="BM773" s="78">
        <v>383.05</v>
      </c>
      <c r="BN773" s="78">
        <v>241.49</v>
      </c>
      <c r="BO773" s="78"/>
      <c r="BP773" s="79"/>
      <c r="BQ773" s="65" t="s">
        <v>396</v>
      </c>
      <c r="BR773" s="68">
        <v>6.3911648537062396E-2</v>
      </c>
      <c r="BS773" s="78">
        <v>390.53</v>
      </c>
      <c r="BT773" s="78">
        <v>387.11</v>
      </c>
      <c r="BU773" s="78">
        <v>397.51</v>
      </c>
      <c r="BV773" s="78"/>
      <c r="BW773" s="78"/>
      <c r="BX773" s="79">
        <v>357.96</v>
      </c>
      <c r="BY773" s="65" t="s">
        <v>397</v>
      </c>
      <c r="BZ773" s="78">
        <v>440.25</v>
      </c>
      <c r="CA773" s="78">
        <v>444.71</v>
      </c>
      <c r="CB773" s="78">
        <v>370.56</v>
      </c>
      <c r="CC773" s="78">
        <v>291.73</v>
      </c>
      <c r="CD773" s="78"/>
      <c r="CE773" s="79">
        <v>355.12</v>
      </c>
      <c r="CF773" s="65" t="s">
        <v>398</v>
      </c>
      <c r="CG773" s="78">
        <v>425.16</v>
      </c>
      <c r="CH773" s="78">
        <v>455.33</v>
      </c>
      <c r="CI773" s="78">
        <v>389.22</v>
      </c>
      <c r="CJ773" s="78">
        <v>354.96</v>
      </c>
      <c r="CK773" s="78"/>
      <c r="CL773" s="79"/>
      <c r="CM773" s="65" t="s">
        <v>399</v>
      </c>
      <c r="CN773" s="78">
        <v>404.17</v>
      </c>
      <c r="CO773" s="78">
        <v>390.58</v>
      </c>
      <c r="CP773" s="78">
        <v>397.92</v>
      </c>
      <c r="CQ773" s="78">
        <v>282.7</v>
      </c>
      <c r="CR773" s="78">
        <v>277.58</v>
      </c>
      <c r="CS773" s="79">
        <v>489.93</v>
      </c>
      <c r="CT773" s="65" t="s">
        <v>400</v>
      </c>
      <c r="CU773" s="78">
        <v>435.81</v>
      </c>
      <c r="CV773" s="78">
        <v>477.06</v>
      </c>
      <c r="CW773" s="78">
        <v>402.77</v>
      </c>
      <c r="CX773" s="78">
        <v>321.63</v>
      </c>
      <c r="CY773" s="78"/>
      <c r="CZ773" s="79"/>
      <c r="DA773" s="82"/>
      <c r="DB773" s="68"/>
      <c r="DC773" s="78"/>
      <c r="DD773" s="78"/>
      <c r="DE773" s="78"/>
      <c r="DF773" s="78"/>
      <c r="DG773" s="78"/>
      <c r="DH773" s="79"/>
      <c r="DI773" s="65" t="s">
        <v>402</v>
      </c>
      <c r="DJ773" s="68">
        <v>3.5192679922576098E-3</v>
      </c>
      <c r="DK773" s="78">
        <v>410.52</v>
      </c>
      <c r="DL773" s="78">
        <v>436.08</v>
      </c>
      <c r="DM773" s="78">
        <v>436.08</v>
      </c>
      <c r="DN773" s="78">
        <v>259.3</v>
      </c>
      <c r="DO773" s="78"/>
      <c r="DP773" s="79">
        <v>339.22</v>
      </c>
      <c r="DQ773" s="65" t="s">
        <v>403</v>
      </c>
      <c r="DR773" s="78">
        <v>391.2</v>
      </c>
      <c r="DS773" s="78">
        <v>420.55</v>
      </c>
      <c r="DT773" s="78">
        <v>494.83</v>
      </c>
      <c r="DU773" s="78">
        <v>221.23</v>
      </c>
      <c r="DV773" s="78"/>
      <c r="DW773" s="79"/>
      <c r="DX773" s="65" t="s">
        <v>404</v>
      </c>
      <c r="DY773" s="78">
        <v>464.37</v>
      </c>
      <c r="DZ773" s="78">
        <v>465.41</v>
      </c>
      <c r="EA773" s="78">
        <v>438.07</v>
      </c>
      <c r="EB773" s="78">
        <v>301.11</v>
      </c>
      <c r="EC773" s="78"/>
      <c r="ED773" s="79">
        <v>320.04000000000002</v>
      </c>
      <c r="EE773" s="65" t="s">
        <v>405</v>
      </c>
      <c r="EF773" s="68">
        <v>0.28962001853568098</v>
      </c>
      <c r="EG773" s="78">
        <v>427.64</v>
      </c>
      <c r="EH773" s="78">
        <v>416.31</v>
      </c>
      <c r="EI773" s="78">
        <v>365.34</v>
      </c>
      <c r="EJ773" s="78"/>
      <c r="EK773" s="78">
        <v>251.8</v>
      </c>
      <c r="EL773" s="79">
        <v>219.44</v>
      </c>
      <c r="EM773" s="65" t="s">
        <v>406</v>
      </c>
      <c r="EN773" s="78">
        <v>448.43</v>
      </c>
      <c r="EO773" s="78">
        <v>419.86</v>
      </c>
      <c r="EP773" s="78">
        <v>381.52</v>
      </c>
      <c r="EQ773" s="78"/>
      <c r="ER773" s="78"/>
      <c r="ES773" s="79">
        <v>315.42</v>
      </c>
      <c r="ET773" s="65" t="s">
        <v>407</v>
      </c>
      <c r="EU773" s="68">
        <v>1.4102383302778201</v>
      </c>
      <c r="EV773" s="78">
        <v>407.93</v>
      </c>
      <c r="EW773" s="78">
        <v>399.01</v>
      </c>
      <c r="EX773" s="78">
        <v>399.01</v>
      </c>
      <c r="EY773" s="78"/>
      <c r="EZ773" s="78">
        <v>145.07</v>
      </c>
      <c r="FA773" s="79">
        <v>272.26</v>
      </c>
      <c r="FB773" s="65" t="s">
        <v>408</v>
      </c>
      <c r="FC773" s="78">
        <v>493.93</v>
      </c>
      <c r="FD773" s="78">
        <v>472.68</v>
      </c>
      <c r="FE773" s="78">
        <v>420.16</v>
      </c>
      <c r="FF773" s="78">
        <v>323.98</v>
      </c>
      <c r="FG773" s="78"/>
      <c r="FH773" s="79"/>
      <c r="FI773" s="65" t="s">
        <v>409</v>
      </c>
      <c r="FJ773" s="78">
        <v>456.46</v>
      </c>
      <c r="FK773" s="78">
        <v>401.07</v>
      </c>
      <c r="FL773" s="78">
        <v>293.45999999999998</v>
      </c>
      <c r="FM773" s="78">
        <v>234.49</v>
      </c>
      <c r="FN773" s="78"/>
      <c r="FO773" s="79">
        <v>372.72</v>
      </c>
      <c r="FP773" s="65" t="s">
        <v>410</v>
      </c>
      <c r="FQ773" s="68">
        <v>0.223813786929275</v>
      </c>
      <c r="FR773" s="78">
        <v>384.07</v>
      </c>
      <c r="FS773" s="78">
        <v>387.51</v>
      </c>
      <c r="FT773" s="78">
        <v>353.83</v>
      </c>
      <c r="FU773" s="78">
        <v>273.72000000000003</v>
      </c>
      <c r="FV773" s="78">
        <v>209.27</v>
      </c>
      <c r="FW773" s="79">
        <v>203.43</v>
      </c>
      <c r="FX773" s="65" t="s">
        <v>411</v>
      </c>
      <c r="FY773" s="78">
        <v>439.92</v>
      </c>
      <c r="FZ773" s="78">
        <v>450.03</v>
      </c>
      <c r="GA773" s="78">
        <v>402.28</v>
      </c>
      <c r="GB773" s="78">
        <v>360.59</v>
      </c>
      <c r="GC773" s="78"/>
      <c r="GD773" s="79">
        <v>390.35</v>
      </c>
      <c r="GE773" s="65" t="s">
        <v>412</v>
      </c>
      <c r="GF773" s="68">
        <v>0.23960704444710701</v>
      </c>
      <c r="GG773" s="78">
        <v>408.19</v>
      </c>
      <c r="GH773" s="78">
        <v>434.43</v>
      </c>
      <c r="GI773" s="78">
        <v>349.61</v>
      </c>
      <c r="GJ773" s="78">
        <v>328.26</v>
      </c>
      <c r="GK773" s="78"/>
      <c r="GL773" s="79">
        <v>293.43</v>
      </c>
      <c r="GM773" s="65" t="s">
        <v>413</v>
      </c>
      <c r="GN773" s="68">
        <v>9.4296032965893103E-2</v>
      </c>
      <c r="GO773" s="78">
        <v>410.38</v>
      </c>
      <c r="GP773" s="78">
        <v>408.58</v>
      </c>
      <c r="GQ773" s="78">
        <v>356.89</v>
      </c>
      <c r="GR773" s="78">
        <v>316.64999999999998</v>
      </c>
      <c r="GS773" s="78"/>
      <c r="GT773" s="79"/>
      <c r="GU773" s="65" t="s">
        <v>414</v>
      </c>
      <c r="GV773" s="68">
        <v>1</v>
      </c>
      <c r="GW773" s="78">
        <v>379.62</v>
      </c>
      <c r="GX773" s="78">
        <v>376.29</v>
      </c>
      <c r="GY773" s="78">
        <v>340.5</v>
      </c>
      <c r="GZ773" s="78">
        <v>276.02</v>
      </c>
      <c r="HA773" s="78"/>
      <c r="HB773" s="79">
        <v>342.78</v>
      </c>
      <c r="HC773" s="65" t="s">
        <v>415</v>
      </c>
      <c r="HD773" s="68">
        <v>1</v>
      </c>
      <c r="HE773" s="78">
        <v>393.06</v>
      </c>
      <c r="HF773" s="78">
        <v>414.49</v>
      </c>
      <c r="HG773" s="78">
        <v>410.03</v>
      </c>
      <c r="HH773" s="78">
        <v>225</v>
      </c>
      <c r="HI773" s="78">
        <v>218.36</v>
      </c>
      <c r="HJ773" s="79">
        <v>357.98</v>
      </c>
      <c r="HK773" s="85" t="s">
        <v>416</v>
      </c>
      <c r="HL773" s="68">
        <v>1.1331444759206799</v>
      </c>
      <c r="HM773" s="78">
        <v>347.1</v>
      </c>
      <c r="HN773" s="78">
        <v>404.45</v>
      </c>
      <c r="HO773" s="78">
        <v>334.13</v>
      </c>
      <c r="HP773" s="78"/>
      <c r="HQ773" s="78"/>
      <c r="HR773" s="79"/>
    </row>
    <row r="774" spans="1:226" x14ac:dyDescent="0.25">
      <c r="A774" s="81">
        <v>39944</v>
      </c>
      <c r="B774" s="82" t="s">
        <v>387</v>
      </c>
      <c r="C774" s="83">
        <v>400.86797185924416</v>
      </c>
      <c r="D774" s="83">
        <v>418.1366118814941</v>
      </c>
      <c r="E774" s="83">
        <v>391.49476161096601</v>
      </c>
      <c r="F774" s="83">
        <v>290.74708494803406</v>
      </c>
      <c r="G774" s="83">
        <v>214.76328888888887</v>
      </c>
      <c r="H774" s="84">
        <v>271.37286263612657</v>
      </c>
      <c r="I774" s="82" t="s">
        <v>388</v>
      </c>
      <c r="J774" s="83">
        <v>420.13897178184692</v>
      </c>
      <c r="K774" s="83">
        <v>422.10895629016852</v>
      </c>
      <c r="L774" s="83">
        <v>392.7166987970466</v>
      </c>
      <c r="M774" s="83">
        <v>289.56822328191623</v>
      </c>
      <c r="N774" s="83"/>
      <c r="O774" s="84">
        <v>351.36988258213341</v>
      </c>
      <c r="P774" s="65" t="s">
        <v>389</v>
      </c>
      <c r="Q774" s="78">
        <v>371.99</v>
      </c>
      <c r="R774" s="78">
        <v>406.57</v>
      </c>
      <c r="S774" s="78">
        <v>396.48</v>
      </c>
      <c r="T774" s="78">
        <v>256</v>
      </c>
      <c r="U774" s="78"/>
      <c r="V774" s="79"/>
      <c r="W774" s="65" t="s">
        <v>390</v>
      </c>
      <c r="X774" s="78">
        <v>411.77</v>
      </c>
      <c r="Y774" s="78">
        <v>427.28</v>
      </c>
      <c r="Z774" s="78">
        <v>380.77</v>
      </c>
      <c r="AA774" s="78">
        <v>250.76</v>
      </c>
      <c r="AB774" s="78"/>
      <c r="AC774" s="79">
        <v>338.84</v>
      </c>
      <c r="AD774" s="65" t="s">
        <v>391</v>
      </c>
      <c r="AE774" s="68">
        <v>0.51129972389814904</v>
      </c>
      <c r="AF774" s="78">
        <v>371.2</v>
      </c>
      <c r="AG774" s="78">
        <v>370.69</v>
      </c>
      <c r="AH774" s="78">
        <v>353.82</v>
      </c>
      <c r="AI774" s="78"/>
      <c r="AJ774" s="78">
        <v>260.76</v>
      </c>
      <c r="AK774" s="79">
        <v>185.16</v>
      </c>
      <c r="AL774" s="69" t="s">
        <v>392</v>
      </c>
      <c r="AM774" s="70">
        <v>1</v>
      </c>
      <c r="AN774" s="78">
        <v>439.99</v>
      </c>
      <c r="AO774" s="78">
        <v>452.78</v>
      </c>
      <c r="AP774" s="78">
        <v>423.5</v>
      </c>
      <c r="AQ774" s="78">
        <v>370.91</v>
      </c>
      <c r="AR774" s="78"/>
      <c r="AS774" s="79"/>
      <c r="AT774" s="65" t="s">
        <v>393</v>
      </c>
      <c r="AU774" s="68">
        <v>3.7359435125340901E-2</v>
      </c>
      <c r="AV774" s="78">
        <v>383.81</v>
      </c>
      <c r="AW774" s="78">
        <v>432.16</v>
      </c>
      <c r="AX774" s="78">
        <v>349.34</v>
      </c>
      <c r="AY774" s="78">
        <v>230.73</v>
      </c>
      <c r="AZ774" s="78"/>
      <c r="BA774" s="79">
        <v>319.58</v>
      </c>
      <c r="BB774" s="65" t="s">
        <v>394</v>
      </c>
      <c r="BC774" s="78">
        <v>413.57</v>
      </c>
      <c r="BD774" s="78">
        <v>411.95</v>
      </c>
      <c r="BE774" s="78">
        <v>392.64</v>
      </c>
      <c r="BF774" s="78">
        <v>225.9</v>
      </c>
      <c r="BG774" s="78"/>
      <c r="BH774" s="79">
        <v>398.59</v>
      </c>
      <c r="BI774" s="65" t="s">
        <v>395</v>
      </c>
      <c r="BJ774" s="68">
        <v>0.13424620754463701</v>
      </c>
      <c r="BK774" s="78">
        <v>462.48</v>
      </c>
      <c r="BL774" s="78">
        <v>440.06</v>
      </c>
      <c r="BM774" s="78">
        <v>383.94</v>
      </c>
      <c r="BN774" s="78">
        <v>240.03</v>
      </c>
      <c r="BO774" s="78"/>
      <c r="BP774" s="79"/>
      <c r="BQ774" s="65" t="s">
        <v>396</v>
      </c>
      <c r="BR774" s="68">
        <v>6.3911648537062396E-2</v>
      </c>
      <c r="BS774" s="78">
        <v>390.53</v>
      </c>
      <c r="BT774" s="78">
        <v>387.11</v>
      </c>
      <c r="BU774" s="78">
        <v>398.86</v>
      </c>
      <c r="BV774" s="78"/>
      <c r="BW774" s="78"/>
      <c r="BX774" s="79">
        <v>357.96</v>
      </c>
      <c r="BY774" s="65" t="s">
        <v>397</v>
      </c>
      <c r="BZ774" s="78">
        <v>428.65</v>
      </c>
      <c r="CA774" s="78">
        <v>437.16</v>
      </c>
      <c r="CB774" s="78">
        <v>356.36</v>
      </c>
      <c r="CC774" s="78">
        <v>285.02</v>
      </c>
      <c r="CD774" s="78"/>
      <c r="CE774" s="79">
        <v>355.29</v>
      </c>
      <c r="CF774" s="65" t="s">
        <v>398</v>
      </c>
      <c r="CG774" s="78">
        <v>425.85</v>
      </c>
      <c r="CH774" s="78">
        <v>455.33</v>
      </c>
      <c r="CI774" s="78">
        <v>389.22</v>
      </c>
      <c r="CJ774" s="78">
        <v>355.14</v>
      </c>
      <c r="CK774" s="78"/>
      <c r="CL774" s="79"/>
      <c r="CM774" s="65" t="s">
        <v>399</v>
      </c>
      <c r="CN774" s="78">
        <v>388.11</v>
      </c>
      <c r="CO774" s="78">
        <v>379.21</v>
      </c>
      <c r="CP774" s="78">
        <v>389.55</v>
      </c>
      <c r="CQ774" s="78">
        <v>286.02</v>
      </c>
      <c r="CR774" s="78">
        <v>279.98</v>
      </c>
      <c r="CS774" s="79">
        <v>490.6</v>
      </c>
      <c r="CT774" s="65" t="s">
        <v>400</v>
      </c>
      <c r="CU774" s="78">
        <v>418.32</v>
      </c>
      <c r="CV774" s="78">
        <v>472.72</v>
      </c>
      <c r="CW774" s="78">
        <v>397.82</v>
      </c>
      <c r="CX774" s="78">
        <v>312.91000000000003</v>
      </c>
      <c r="CY774" s="78"/>
      <c r="CZ774" s="79"/>
      <c r="DA774" s="82"/>
      <c r="DB774" s="68"/>
      <c r="DC774" s="78"/>
      <c r="DD774" s="78"/>
      <c r="DE774" s="78"/>
      <c r="DF774" s="78"/>
      <c r="DG774" s="78"/>
      <c r="DH774" s="79"/>
      <c r="DI774" s="65" t="s">
        <v>402</v>
      </c>
      <c r="DJ774" s="68">
        <v>3.6042530185618998E-3</v>
      </c>
      <c r="DK774" s="78">
        <v>420.24</v>
      </c>
      <c r="DL774" s="78">
        <v>446.49</v>
      </c>
      <c r="DM774" s="78">
        <v>446.49</v>
      </c>
      <c r="DN774" s="78">
        <v>275.58</v>
      </c>
      <c r="DO774" s="78"/>
      <c r="DP774" s="79">
        <v>348.9</v>
      </c>
      <c r="DQ774" s="65" t="s">
        <v>403</v>
      </c>
      <c r="DR774" s="78">
        <v>359.8</v>
      </c>
      <c r="DS774" s="78">
        <v>376.75</v>
      </c>
      <c r="DT774" s="78">
        <v>499.4</v>
      </c>
      <c r="DU774" s="78">
        <v>220.65</v>
      </c>
      <c r="DV774" s="78"/>
      <c r="DW774" s="79"/>
      <c r="DX774" s="65" t="s">
        <v>404</v>
      </c>
      <c r="DY774" s="78">
        <v>460.48</v>
      </c>
      <c r="DZ774" s="78">
        <v>469.57</v>
      </c>
      <c r="EA774" s="78">
        <v>438.74</v>
      </c>
      <c r="EB774" s="78">
        <v>294.29000000000002</v>
      </c>
      <c r="EC774" s="78"/>
      <c r="ED774" s="79">
        <v>322.67</v>
      </c>
      <c r="EE774" s="65" t="s">
        <v>405</v>
      </c>
      <c r="EF774" s="68">
        <v>0.28962001853568098</v>
      </c>
      <c r="EG774" s="78">
        <v>409.35</v>
      </c>
      <c r="EH774" s="78">
        <v>404.99</v>
      </c>
      <c r="EI774" s="78">
        <v>377.51</v>
      </c>
      <c r="EJ774" s="78"/>
      <c r="EK774" s="78">
        <v>245.02</v>
      </c>
      <c r="EL774" s="79">
        <v>221.14</v>
      </c>
      <c r="EM774" s="65" t="s">
        <v>406</v>
      </c>
      <c r="EN774" s="78">
        <v>418.69</v>
      </c>
      <c r="EO774" s="78">
        <v>419.86</v>
      </c>
      <c r="EP774" s="78">
        <v>381.52</v>
      </c>
      <c r="EQ774" s="78"/>
      <c r="ER774" s="78"/>
      <c r="ES774" s="79">
        <v>310.98</v>
      </c>
      <c r="ET774" s="65" t="s">
        <v>407</v>
      </c>
      <c r="EU774" s="68">
        <v>1.4100394811054699</v>
      </c>
      <c r="EV774" s="78">
        <v>407.29</v>
      </c>
      <c r="EW774" s="78">
        <v>410.03</v>
      </c>
      <c r="EX774" s="78">
        <v>410.03</v>
      </c>
      <c r="EY774" s="78"/>
      <c r="EZ774" s="78">
        <v>145.05000000000001</v>
      </c>
      <c r="FA774" s="79">
        <v>268.14999999999998</v>
      </c>
      <c r="FB774" s="65" t="s">
        <v>408</v>
      </c>
      <c r="FC774" s="78">
        <v>493.93</v>
      </c>
      <c r="FD774" s="78">
        <v>472.68</v>
      </c>
      <c r="FE774" s="78">
        <v>420.16</v>
      </c>
      <c r="FF774" s="78">
        <v>323.98</v>
      </c>
      <c r="FG774" s="78"/>
      <c r="FH774" s="79"/>
      <c r="FI774" s="65" t="s">
        <v>409</v>
      </c>
      <c r="FJ774" s="78">
        <v>437.98</v>
      </c>
      <c r="FK774" s="78">
        <v>410.31</v>
      </c>
      <c r="FL774" s="78">
        <v>274.97000000000003</v>
      </c>
      <c r="FM774" s="78">
        <v>214.49</v>
      </c>
      <c r="FN774" s="78"/>
      <c r="FO774" s="79">
        <v>371.88</v>
      </c>
      <c r="FP774" s="65" t="s">
        <v>410</v>
      </c>
      <c r="FQ774" s="68">
        <v>0.228206298493838</v>
      </c>
      <c r="FR774" s="78">
        <v>368.41</v>
      </c>
      <c r="FS774" s="78">
        <v>393.62</v>
      </c>
      <c r="FT774" s="78">
        <v>353.67</v>
      </c>
      <c r="FU774" s="78">
        <v>273.16000000000003</v>
      </c>
      <c r="FV774" s="78">
        <v>214.06</v>
      </c>
      <c r="FW774" s="79">
        <v>200.88</v>
      </c>
      <c r="FX774" s="65" t="s">
        <v>411</v>
      </c>
      <c r="FY774" s="78">
        <v>424.33</v>
      </c>
      <c r="FZ774" s="78">
        <v>446.96</v>
      </c>
      <c r="GA774" s="78">
        <v>402.28</v>
      </c>
      <c r="GB774" s="78">
        <v>349.87</v>
      </c>
      <c r="GC774" s="78"/>
      <c r="GD774" s="79">
        <v>390.35</v>
      </c>
      <c r="GE774" s="65" t="s">
        <v>412</v>
      </c>
      <c r="GF774" s="68">
        <v>0.24039039399985601</v>
      </c>
      <c r="GG774" s="78">
        <v>389.33</v>
      </c>
      <c r="GH774" s="78">
        <v>431.81</v>
      </c>
      <c r="GI774" s="78">
        <v>350.75</v>
      </c>
      <c r="GJ774" s="78">
        <v>329.33</v>
      </c>
      <c r="GK774" s="78"/>
      <c r="GL774" s="79">
        <v>308.52</v>
      </c>
      <c r="GM774" s="65" t="s">
        <v>413</v>
      </c>
      <c r="GN774" s="68">
        <v>9.5052516515374705E-2</v>
      </c>
      <c r="GO774" s="78">
        <v>398.46</v>
      </c>
      <c r="GP774" s="78">
        <v>419.47</v>
      </c>
      <c r="GQ774" s="78">
        <v>367.97</v>
      </c>
      <c r="GR774" s="78">
        <v>315.39</v>
      </c>
      <c r="GS774" s="78"/>
      <c r="GT774" s="79"/>
      <c r="GU774" s="65" t="s">
        <v>414</v>
      </c>
      <c r="GV774" s="68">
        <v>1</v>
      </c>
      <c r="GW774" s="78">
        <v>379.62</v>
      </c>
      <c r="GX774" s="78">
        <v>376.29</v>
      </c>
      <c r="GY774" s="78">
        <v>340.5</v>
      </c>
      <c r="GZ774" s="78">
        <v>276.02</v>
      </c>
      <c r="HA774" s="78"/>
      <c r="HB774" s="79">
        <v>342.78</v>
      </c>
      <c r="HC774" s="65" t="s">
        <v>415</v>
      </c>
      <c r="HD774" s="68">
        <v>1</v>
      </c>
      <c r="HE774" s="78">
        <v>374.58</v>
      </c>
      <c r="HF774" s="78">
        <v>406.93</v>
      </c>
      <c r="HG774" s="78">
        <v>410.03</v>
      </c>
      <c r="HH774" s="78">
        <v>225</v>
      </c>
      <c r="HI774" s="78">
        <v>218.36</v>
      </c>
      <c r="HJ774" s="79">
        <v>357.98</v>
      </c>
      <c r="HK774" s="85" t="s">
        <v>416</v>
      </c>
      <c r="HL774" s="68">
        <v>1.1128421989761901</v>
      </c>
      <c r="HM774" s="78">
        <v>331.62</v>
      </c>
      <c r="HN774" s="78">
        <v>394.62</v>
      </c>
      <c r="HO774" s="78">
        <v>337.1</v>
      </c>
      <c r="HP774" s="78"/>
      <c r="HQ774" s="78"/>
      <c r="HR774" s="79"/>
    </row>
    <row r="775" spans="1:226" x14ac:dyDescent="0.25">
      <c r="A775" s="81">
        <v>39937</v>
      </c>
      <c r="B775" s="82" t="s">
        <v>387</v>
      </c>
      <c r="C775" s="83">
        <v>376.09620264363218</v>
      </c>
      <c r="D775" s="83">
        <v>413.22121301681892</v>
      </c>
      <c r="E775" s="83">
        <v>371.21303997338373</v>
      </c>
      <c r="F775" s="83">
        <v>277.00032271673155</v>
      </c>
      <c r="G775" s="83">
        <v>211.72911111111108</v>
      </c>
      <c r="H775" s="84">
        <v>272.3201818482645</v>
      </c>
      <c r="I775" s="82" t="s">
        <v>388</v>
      </c>
      <c r="J775" s="83">
        <v>388.22544332317733</v>
      </c>
      <c r="K775" s="83">
        <v>416.89672793456577</v>
      </c>
      <c r="L775" s="83">
        <v>372.05092923846871</v>
      </c>
      <c r="M775" s="83">
        <v>276.17402788798256</v>
      </c>
      <c r="N775" s="83"/>
      <c r="O775" s="84">
        <v>354.97075657753572</v>
      </c>
      <c r="P775" s="65" t="s">
        <v>389</v>
      </c>
      <c r="Q775" s="78">
        <v>356.99</v>
      </c>
      <c r="R775" s="78">
        <v>393.24</v>
      </c>
      <c r="S775" s="78">
        <v>366.35</v>
      </c>
      <c r="T775" s="78">
        <v>249</v>
      </c>
      <c r="U775" s="78"/>
      <c r="V775" s="79"/>
      <c r="W775" s="65" t="s">
        <v>390</v>
      </c>
      <c r="X775" s="78">
        <v>383.67</v>
      </c>
      <c r="Y775" s="78">
        <v>401.66</v>
      </c>
      <c r="Z775" s="78">
        <v>353.08</v>
      </c>
      <c r="AA775" s="78">
        <v>233.84</v>
      </c>
      <c r="AB775" s="78"/>
      <c r="AC775" s="79">
        <v>338.84</v>
      </c>
      <c r="AD775" s="65" t="s">
        <v>391</v>
      </c>
      <c r="AE775" s="68">
        <v>0.51129972389814904</v>
      </c>
      <c r="AF775" s="78">
        <v>361.49</v>
      </c>
      <c r="AG775" s="78">
        <v>370.69</v>
      </c>
      <c r="AH775" s="78">
        <v>353.82</v>
      </c>
      <c r="AI775" s="78"/>
      <c r="AJ775" s="78">
        <v>245.42</v>
      </c>
      <c r="AK775" s="79">
        <v>185.16</v>
      </c>
      <c r="AL775" s="69" t="s">
        <v>392</v>
      </c>
      <c r="AM775" s="70">
        <v>1</v>
      </c>
      <c r="AN775" s="78">
        <v>440.29</v>
      </c>
      <c r="AO775" s="78">
        <v>453.08</v>
      </c>
      <c r="AP775" s="78">
        <v>423.5</v>
      </c>
      <c r="AQ775" s="78">
        <v>370.91</v>
      </c>
      <c r="AR775" s="78"/>
      <c r="AS775" s="79"/>
      <c r="AT775" s="65" t="s">
        <v>393</v>
      </c>
      <c r="AU775" s="68">
        <v>3.7541765213800399E-2</v>
      </c>
      <c r="AV775" s="78">
        <v>387.99</v>
      </c>
      <c r="AW775" s="78">
        <v>437.27</v>
      </c>
      <c r="AX775" s="78">
        <v>351.9</v>
      </c>
      <c r="AY775" s="78">
        <v>237.19</v>
      </c>
      <c r="AZ775" s="78"/>
      <c r="BA775" s="79">
        <v>323.26</v>
      </c>
      <c r="BB775" s="65" t="s">
        <v>394</v>
      </c>
      <c r="BC775" s="78">
        <v>360.42</v>
      </c>
      <c r="BD775" s="78">
        <v>427.08</v>
      </c>
      <c r="BE775" s="78">
        <v>360.41</v>
      </c>
      <c r="BF775" s="78">
        <v>218.9</v>
      </c>
      <c r="BG775" s="78"/>
      <c r="BH775" s="79">
        <v>399.59</v>
      </c>
      <c r="BI775" s="65" t="s">
        <v>395</v>
      </c>
      <c r="BJ775" s="68">
        <v>0.13425882416121801</v>
      </c>
      <c r="BK775" s="78">
        <v>438.89</v>
      </c>
      <c r="BL775" s="78">
        <v>420.77</v>
      </c>
      <c r="BM775" s="78">
        <v>363.57</v>
      </c>
      <c r="BN775" s="78">
        <v>219.92</v>
      </c>
      <c r="BO775" s="78"/>
      <c r="BP775" s="79"/>
      <c r="BQ775" s="65" t="s">
        <v>396</v>
      </c>
      <c r="BR775" s="68">
        <v>6.3911648537062396E-2</v>
      </c>
      <c r="BS775" s="78">
        <v>373.53</v>
      </c>
      <c r="BT775" s="78">
        <v>382.51</v>
      </c>
      <c r="BU775" s="78">
        <v>389.82</v>
      </c>
      <c r="BV775" s="78"/>
      <c r="BW775" s="78"/>
      <c r="BX775" s="79">
        <v>357.96</v>
      </c>
      <c r="BY775" s="65" t="s">
        <v>397</v>
      </c>
      <c r="BZ775" s="78">
        <v>412.31</v>
      </c>
      <c r="CA775" s="78">
        <v>429.78</v>
      </c>
      <c r="CB775" s="78">
        <v>358.61</v>
      </c>
      <c r="CC775" s="78">
        <v>286</v>
      </c>
      <c r="CD775" s="78"/>
      <c r="CE775" s="79">
        <v>355.63</v>
      </c>
      <c r="CF775" s="65" t="s">
        <v>398</v>
      </c>
      <c r="CG775" s="78">
        <v>384.9</v>
      </c>
      <c r="CH775" s="78">
        <v>429.69</v>
      </c>
      <c r="CI775" s="78">
        <v>365.78</v>
      </c>
      <c r="CJ775" s="78">
        <v>324.76</v>
      </c>
      <c r="CK775" s="78"/>
      <c r="CL775" s="79"/>
      <c r="CM775" s="65" t="s">
        <v>399</v>
      </c>
      <c r="CN775" s="78">
        <v>370.81</v>
      </c>
      <c r="CO775" s="78">
        <v>372.94</v>
      </c>
      <c r="CP775" s="78">
        <v>377.68</v>
      </c>
      <c r="CQ775" s="78">
        <v>259.76</v>
      </c>
      <c r="CR775" s="78">
        <v>251.33</v>
      </c>
      <c r="CS775" s="79">
        <v>490.52</v>
      </c>
      <c r="CT775" s="65" t="s">
        <v>400</v>
      </c>
      <c r="CU775" s="78">
        <v>417.12</v>
      </c>
      <c r="CV775" s="78">
        <v>475.52</v>
      </c>
      <c r="CW775" s="78">
        <v>396.43</v>
      </c>
      <c r="CX775" s="78">
        <v>289.67</v>
      </c>
      <c r="CY775" s="78"/>
      <c r="CZ775" s="79"/>
      <c r="DA775" s="82"/>
      <c r="DB775" s="68"/>
      <c r="DC775" s="78"/>
      <c r="DD775" s="78"/>
      <c r="DE775" s="78"/>
      <c r="DF775" s="78"/>
      <c r="DG775" s="78"/>
      <c r="DH775" s="79"/>
      <c r="DI775" s="65" t="s">
        <v>402</v>
      </c>
      <c r="DJ775" s="68">
        <v>3.4694514797210599E-3</v>
      </c>
      <c r="DK775" s="78">
        <v>404.73</v>
      </c>
      <c r="DL775" s="78">
        <v>441.98</v>
      </c>
      <c r="DM775" s="78">
        <v>441.98</v>
      </c>
      <c r="DN775" s="78">
        <v>264.02999999999997</v>
      </c>
      <c r="DO775" s="78"/>
      <c r="DP775" s="79">
        <v>339.77</v>
      </c>
      <c r="DQ775" s="65" t="s">
        <v>403</v>
      </c>
      <c r="DR775" s="78">
        <v>359.8</v>
      </c>
      <c r="DS775" s="78">
        <v>376.75</v>
      </c>
      <c r="DT775" s="78">
        <v>478.99</v>
      </c>
      <c r="DU775" s="78">
        <v>207</v>
      </c>
      <c r="DV775" s="78"/>
      <c r="DW775" s="79"/>
      <c r="DX775" s="65" t="s">
        <v>404</v>
      </c>
      <c r="DY775" s="78">
        <v>422.1</v>
      </c>
      <c r="DZ775" s="78">
        <v>453.55</v>
      </c>
      <c r="EA775" s="78">
        <v>428</v>
      </c>
      <c r="EB775" s="78">
        <v>267.87</v>
      </c>
      <c r="EC775" s="78"/>
      <c r="ED775" s="79">
        <v>328.92</v>
      </c>
      <c r="EE775" s="65" t="s">
        <v>405</v>
      </c>
      <c r="EF775" s="68">
        <v>0.28962001853568098</v>
      </c>
      <c r="EG775" s="78">
        <v>387.23</v>
      </c>
      <c r="EH775" s="78">
        <v>399.78</v>
      </c>
      <c r="EI775" s="78">
        <v>349.28</v>
      </c>
      <c r="EJ775" s="78"/>
      <c r="EK775" s="78">
        <v>223.98</v>
      </c>
      <c r="EL775" s="79">
        <v>213.08</v>
      </c>
      <c r="EM775" s="65" t="s">
        <v>406</v>
      </c>
      <c r="EN775" s="78">
        <v>401.35</v>
      </c>
      <c r="EO775" s="78">
        <v>398.43</v>
      </c>
      <c r="EP775" s="78">
        <v>356.46</v>
      </c>
      <c r="EQ775" s="78"/>
      <c r="ER775" s="78"/>
      <c r="ES775" s="79">
        <v>310.98</v>
      </c>
      <c r="ET775" s="65" t="s">
        <v>407</v>
      </c>
      <c r="EU775" s="68">
        <v>1.4100394811054699</v>
      </c>
      <c r="EV775" s="78">
        <v>396.22</v>
      </c>
      <c r="EW775" s="78">
        <v>398.96</v>
      </c>
      <c r="EX775" s="78">
        <v>398.96</v>
      </c>
      <c r="EY775" s="78"/>
      <c r="EZ775" s="78">
        <v>145.05000000000001</v>
      </c>
      <c r="FA775" s="79">
        <v>272.22000000000003</v>
      </c>
      <c r="FB775" s="65" t="s">
        <v>408</v>
      </c>
      <c r="FC775" s="78">
        <v>493.93</v>
      </c>
      <c r="FD775" s="78">
        <v>472.68</v>
      </c>
      <c r="FE775" s="78">
        <v>420.16</v>
      </c>
      <c r="FF775" s="78">
        <v>323.98</v>
      </c>
      <c r="FG775" s="78"/>
      <c r="FH775" s="79"/>
      <c r="FI775" s="65" t="s">
        <v>409</v>
      </c>
      <c r="FJ775" s="78">
        <v>410.24</v>
      </c>
      <c r="FK775" s="78">
        <v>389.3</v>
      </c>
      <c r="FL775" s="78">
        <v>277.49</v>
      </c>
      <c r="FM775" s="78">
        <v>212.49</v>
      </c>
      <c r="FN775" s="78"/>
      <c r="FO775" s="79">
        <v>371.04</v>
      </c>
      <c r="FP775" s="65" t="s">
        <v>410</v>
      </c>
      <c r="FQ775" s="68">
        <v>0.22691173133650999</v>
      </c>
      <c r="FR775" s="78">
        <v>363.54</v>
      </c>
      <c r="FS775" s="78">
        <v>391.39</v>
      </c>
      <c r="FT775" s="78">
        <v>349.06</v>
      </c>
      <c r="FU775" s="78">
        <v>276.38</v>
      </c>
      <c r="FV775" s="78">
        <v>211.25</v>
      </c>
      <c r="FW775" s="79">
        <v>200.67</v>
      </c>
      <c r="FX775" s="65" t="s">
        <v>411</v>
      </c>
      <c r="FY775" s="78">
        <v>422.29</v>
      </c>
      <c r="FZ775" s="78">
        <v>450.88</v>
      </c>
      <c r="GA775" s="78">
        <v>404.47</v>
      </c>
      <c r="GB775" s="78">
        <v>349.87</v>
      </c>
      <c r="GC775" s="78"/>
      <c r="GD775" s="79">
        <v>390.35</v>
      </c>
      <c r="GE775" s="65" t="s">
        <v>412</v>
      </c>
      <c r="GF775" s="68">
        <v>0.23857238286096</v>
      </c>
      <c r="GG775" s="78">
        <v>386.38</v>
      </c>
      <c r="GH775" s="78">
        <v>428.55</v>
      </c>
      <c r="GI775" s="78">
        <v>348.1</v>
      </c>
      <c r="GJ775" s="78">
        <v>326.83999999999997</v>
      </c>
      <c r="GK775" s="78"/>
      <c r="GL775" s="79">
        <v>306.19</v>
      </c>
      <c r="GM775" s="65" t="s">
        <v>413</v>
      </c>
      <c r="GN775" s="68">
        <v>9.3751464866638504E-2</v>
      </c>
      <c r="GO775" s="78">
        <v>363.01</v>
      </c>
      <c r="GP775" s="78">
        <v>391.22</v>
      </c>
      <c r="GQ775" s="78">
        <v>340.06</v>
      </c>
      <c r="GR775" s="78">
        <v>282.76</v>
      </c>
      <c r="GS775" s="78"/>
      <c r="GT775" s="79"/>
      <c r="GU775" s="65" t="s">
        <v>414</v>
      </c>
      <c r="GV775" s="68">
        <v>1</v>
      </c>
      <c r="GW775" s="78">
        <v>377.95</v>
      </c>
      <c r="GX775" s="78">
        <v>387.65</v>
      </c>
      <c r="GY775" s="78">
        <v>352.17</v>
      </c>
      <c r="GZ775" s="78">
        <v>276.02</v>
      </c>
      <c r="HA775" s="78"/>
      <c r="HB775" s="79">
        <v>342.71</v>
      </c>
      <c r="HC775" s="65" t="s">
        <v>415</v>
      </c>
      <c r="HD775" s="68">
        <v>1</v>
      </c>
      <c r="HE775" s="78">
        <v>369.53</v>
      </c>
      <c r="HF775" s="78">
        <v>406.93</v>
      </c>
      <c r="HG775" s="78">
        <v>410.03</v>
      </c>
      <c r="HH775" s="78">
        <v>225</v>
      </c>
      <c r="HI775" s="78">
        <v>218.36</v>
      </c>
      <c r="HJ775" s="79">
        <v>357.14</v>
      </c>
      <c r="HK775" s="85" t="s">
        <v>416</v>
      </c>
      <c r="HL775" s="68">
        <v>1.12397437338429</v>
      </c>
      <c r="HM775" s="78">
        <v>325.23</v>
      </c>
      <c r="HN775" s="78">
        <v>395.64</v>
      </c>
      <c r="HO775" s="78">
        <v>318.01</v>
      </c>
      <c r="HP775" s="78"/>
      <c r="HQ775" s="78"/>
      <c r="HR775" s="79"/>
    </row>
    <row r="776" spans="1:226" x14ac:dyDescent="0.25">
      <c r="A776" s="81">
        <v>39930</v>
      </c>
      <c r="B776" s="82" t="s">
        <v>387</v>
      </c>
      <c r="C776" s="83">
        <v>379.2511261225963</v>
      </c>
      <c r="D776" s="83">
        <v>411.51062565305705</v>
      </c>
      <c r="E776" s="83">
        <v>375.53858174168954</v>
      </c>
      <c r="F776" s="83">
        <v>273.72851319836116</v>
      </c>
      <c r="G776" s="83">
        <v>202.8863111111111</v>
      </c>
      <c r="H776" s="84">
        <v>269.69262570804784</v>
      </c>
      <c r="I776" s="82" t="s">
        <v>388</v>
      </c>
      <c r="J776" s="83">
        <v>398.48721700715129</v>
      </c>
      <c r="K776" s="83">
        <v>416.24747945143707</v>
      </c>
      <c r="L776" s="83">
        <v>376.83450563346162</v>
      </c>
      <c r="M776" s="83">
        <v>272.32682875523051</v>
      </c>
      <c r="N776" s="83"/>
      <c r="O776" s="84">
        <v>355.27523976567284</v>
      </c>
      <c r="P776" s="65" t="s">
        <v>389</v>
      </c>
      <c r="Q776" s="78">
        <v>363.65</v>
      </c>
      <c r="R776" s="78">
        <v>408.24</v>
      </c>
      <c r="S776" s="78">
        <v>369.43</v>
      </c>
      <c r="T776" s="78">
        <v>249</v>
      </c>
      <c r="U776" s="78"/>
      <c r="V776" s="79"/>
      <c r="W776" s="65" t="s">
        <v>390</v>
      </c>
      <c r="X776" s="78">
        <v>402.76</v>
      </c>
      <c r="Y776" s="78">
        <v>413.23</v>
      </c>
      <c r="Z776" s="78">
        <v>365.64</v>
      </c>
      <c r="AA776" s="78">
        <v>233.84</v>
      </c>
      <c r="AB776" s="78"/>
      <c r="AC776" s="79">
        <v>338.84</v>
      </c>
      <c r="AD776" s="65" t="s">
        <v>391</v>
      </c>
      <c r="AE776" s="68">
        <v>0.51129972389814904</v>
      </c>
      <c r="AF776" s="78">
        <v>361.49</v>
      </c>
      <c r="AG776" s="78">
        <v>370.69</v>
      </c>
      <c r="AH776" s="78">
        <v>353.82</v>
      </c>
      <c r="AI776" s="78"/>
      <c r="AJ776" s="78">
        <v>245.42</v>
      </c>
      <c r="AK776" s="79">
        <v>185.16</v>
      </c>
      <c r="AL776" s="69" t="s">
        <v>392</v>
      </c>
      <c r="AM776" s="70">
        <v>1</v>
      </c>
      <c r="AN776" s="78">
        <v>432.68</v>
      </c>
      <c r="AO776" s="78">
        <v>448.73</v>
      </c>
      <c r="AP776" s="78">
        <v>420.2</v>
      </c>
      <c r="AQ776" s="78">
        <v>370.91</v>
      </c>
      <c r="AR776" s="78"/>
      <c r="AS776" s="79"/>
      <c r="AT776" s="65" t="s">
        <v>393</v>
      </c>
      <c r="AU776" s="68">
        <v>3.7543174650848499E-2</v>
      </c>
      <c r="AV776" s="78">
        <v>388.98</v>
      </c>
      <c r="AW776" s="78">
        <v>437.79</v>
      </c>
      <c r="AX776" s="78">
        <v>357.18</v>
      </c>
      <c r="AY776" s="78">
        <v>236.82</v>
      </c>
      <c r="AZ776" s="78"/>
      <c r="BA776" s="79">
        <v>324.56</v>
      </c>
      <c r="BB776" s="65" t="s">
        <v>394</v>
      </c>
      <c r="BC776" s="78">
        <v>383.74</v>
      </c>
      <c r="BD776" s="78">
        <v>399.14</v>
      </c>
      <c r="BE776" s="78">
        <v>365.31</v>
      </c>
      <c r="BF776" s="78">
        <v>218.3</v>
      </c>
      <c r="BG776" s="78"/>
      <c r="BH776" s="79">
        <v>398.59</v>
      </c>
      <c r="BI776" s="65" t="s">
        <v>395</v>
      </c>
      <c r="BJ776" s="68">
        <v>0.13424981205026301</v>
      </c>
      <c r="BK776" s="78">
        <v>429.2</v>
      </c>
      <c r="BL776" s="78">
        <v>419.66</v>
      </c>
      <c r="BM776" s="78">
        <v>362.47</v>
      </c>
      <c r="BN776" s="78">
        <v>210.5</v>
      </c>
      <c r="BO776" s="78"/>
      <c r="BP776" s="79"/>
      <c r="BQ776" s="65" t="s">
        <v>396</v>
      </c>
      <c r="BR776" s="68">
        <v>6.3911648537062396E-2</v>
      </c>
      <c r="BS776" s="78">
        <v>373.53</v>
      </c>
      <c r="BT776" s="78">
        <v>382.51</v>
      </c>
      <c r="BU776" s="78">
        <v>391.28</v>
      </c>
      <c r="BV776" s="78"/>
      <c r="BW776" s="78"/>
      <c r="BX776" s="79">
        <v>357.96</v>
      </c>
      <c r="BY776" s="65" t="s">
        <v>397</v>
      </c>
      <c r="BZ776" s="78">
        <v>416.85</v>
      </c>
      <c r="CA776" s="78">
        <v>436.34</v>
      </c>
      <c r="CB776" s="78">
        <v>362.09</v>
      </c>
      <c r="CC776" s="78">
        <v>277.91000000000003</v>
      </c>
      <c r="CD776" s="78"/>
      <c r="CE776" s="79">
        <v>355.63</v>
      </c>
      <c r="CF776" s="65" t="s">
        <v>398</v>
      </c>
      <c r="CG776" s="78">
        <v>385.31</v>
      </c>
      <c r="CH776" s="78">
        <v>432.72</v>
      </c>
      <c r="CI776" s="78">
        <v>364.95</v>
      </c>
      <c r="CJ776" s="78">
        <v>324.14</v>
      </c>
      <c r="CK776" s="78"/>
      <c r="CL776" s="79"/>
      <c r="CM776" s="65" t="s">
        <v>399</v>
      </c>
      <c r="CN776" s="78">
        <v>378.25</v>
      </c>
      <c r="CO776" s="78">
        <v>383.47</v>
      </c>
      <c r="CP776" s="78">
        <v>382.36</v>
      </c>
      <c r="CQ776" s="78">
        <v>257.3</v>
      </c>
      <c r="CR776" s="78">
        <v>248.63</v>
      </c>
      <c r="CS776" s="79">
        <v>486.67</v>
      </c>
      <c r="CT776" s="65" t="s">
        <v>400</v>
      </c>
      <c r="CU776" s="78">
        <v>417.81</v>
      </c>
      <c r="CV776" s="78">
        <v>477.08</v>
      </c>
      <c r="CW776" s="78">
        <v>398.82</v>
      </c>
      <c r="CX776" s="78">
        <v>289.20999999999998</v>
      </c>
      <c r="CY776" s="78"/>
      <c r="CZ776" s="79"/>
      <c r="DA776" s="82"/>
      <c r="DB776" s="68"/>
      <c r="DC776" s="78"/>
      <c r="DD776" s="78"/>
      <c r="DE776" s="78"/>
      <c r="DF776" s="78"/>
      <c r="DG776" s="78"/>
      <c r="DH776" s="79"/>
      <c r="DI776" s="65" t="s">
        <v>402</v>
      </c>
      <c r="DJ776" s="68">
        <v>3.3807769025321999E-3</v>
      </c>
      <c r="DK776" s="78">
        <v>394.54</v>
      </c>
      <c r="DL776" s="78">
        <v>435.84</v>
      </c>
      <c r="DM776" s="78">
        <v>435.84</v>
      </c>
      <c r="DN776" s="78">
        <v>252.46</v>
      </c>
      <c r="DO776" s="78"/>
      <c r="DP776" s="79">
        <v>330.98</v>
      </c>
      <c r="DQ776" s="65" t="s">
        <v>403</v>
      </c>
      <c r="DR776" s="78">
        <v>359.8</v>
      </c>
      <c r="DS776" s="78">
        <v>376.75</v>
      </c>
      <c r="DT776" s="78">
        <v>478.78</v>
      </c>
      <c r="DU776" s="78">
        <v>202.45</v>
      </c>
      <c r="DV776" s="78"/>
      <c r="DW776" s="79"/>
      <c r="DX776" s="65" t="s">
        <v>404</v>
      </c>
      <c r="DY776" s="78">
        <v>433.98</v>
      </c>
      <c r="DZ776" s="78">
        <v>456.32</v>
      </c>
      <c r="EA776" s="78">
        <v>430.2</v>
      </c>
      <c r="EB776" s="78">
        <v>271.56</v>
      </c>
      <c r="EC776" s="78"/>
      <c r="ED776" s="79">
        <v>328.92</v>
      </c>
      <c r="EE776" s="65" t="s">
        <v>405</v>
      </c>
      <c r="EF776" s="68">
        <v>0.28962001853568098</v>
      </c>
      <c r="EG776" s="78">
        <v>385.37</v>
      </c>
      <c r="EH776" s="78">
        <v>398.88</v>
      </c>
      <c r="EI776" s="78">
        <v>355.85</v>
      </c>
      <c r="EJ776" s="78"/>
      <c r="EK776" s="78">
        <v>216.95</v>
      </c>
      <c r="EL776" s="79">
        <v>208.9</v>
      </c>
      <c r="EM776" s="65" t="s">
        <v>406</v>
      </c>
      <c r="EN776" s="78">
        <v>412.29</v>
      </c>
      <c r="EO776" s="78">
        <v>408.9</v>
      </c>
      <c r="EP776" s="78">
        <v>376.62</v>
      </c>
      <c r="EQ776" s="78"/>
      <c r="ER776" s="78"/>
      <c r="ES776" s="79">
        <v>313.61</v>
      </c>
      <c r="ET776" s="65" t="s">
        <v>407</v>
      </c>
      <c r="EU776" s="68">
        <v>1.40984068800226</v>
      </c>
      <c r="EV776" s="78">
        <v>390.34</v>
      </c>
      <c r="EW776" s="78">
        <v>398.9</v>
      </c>
      <c r="EX776" s="78">
        <v>398.9</v>
      </c>
      <c r="EY776" s="78"/>
      <c r="EZ776" s="78">
        <v>145.03</v>
      </c>
      <c r="FA776" s="79">
        <v>272.18</v>
      </c>
      <c r="FB776" s="65" t="s">
        <v>408</v>
      </c>
      <c r="FC776" s="78">
        <v>493.93</v>
      </c>
      <c r="FD776" s="78">
        <v>472.68</v>
      </c>
      <c r="FE776" s="78">
        <v>420.16</v>
      </c>
      <c r="FF776" s="78">
        <v>323.98</v>
      </c>
      <c r="FG776" s="78"/>
      <c r="FH776" s="79"/>
      <c r="FI776" s="65" t="s">
        <v>409</v>
      </c>
      <c r="FJ776" s="78">
        <v>394.28</v>
      </c>
      <c r="FK776" s="78">
        <v>380.9</v>
      </c>
      <c r="FL776" s="78">
        <v>277.49</v>
      </c>
      <c r="FM776" s="78">
        <v>212.49</v>
      </c>
      <c r="FN776" s="78"/>
      <c r="FO776" s="79">
        <v>374.4</v>
      </c>
      <c r="FP776" s="65" t="s">
        <v>410</v>
      </c>
      <c r="FQ776" s="68">
        <v>0.218026424802686</v>
      </c>
      <c r="FR776" s="78">
        <v>333.93</v>
      </c>
      <c r="FS776" s="78">
        <v>377.49</v>
      </c>
      <c r="FT776" s="78">
        <v>335.75</v>
      </c>
      <c r="FU776" s="78">
        <v>265.56</v>
      </c>
      <c r="FV776" s="78">
        <v>202.98</v>
      </c>
      <c r="FW776" s="79">
        <v>194.24</v>
      </c>
      <c r="FX776" s="65" t="s">
        <v>411</v>
      </c>
      <c r="FY776" s="78">
        <v>417.52</v>
      </c>
      <c r="FZ776" s="78">
        <v>452.78</v>
      </c>
      <c r="GA776" s="78">
        <v>416.03</v>
      </c>
      <c r="GB776" s="78">
        <v>339.16</v>
      </c>
      <c r="GC776" s="78"/>
      <c r="GD776" s="79">
        <v>390.35</v>
      </c>
      <c r="GE776" s="65" t="s">
        <v>412</v>
      </c>
      <c r="GF776" s="68">
        <v>0.23678166362796901</v>
      </c>
      <c r="GG776" s="78">
        <v>383.48</v>
      </c>
      <c r="GH776" s="78">
        <v>425.33</v>
      </c>
      <c r="GI776" s="78">
        <v>345.48</v>
      </c>
      <c r="GJ776" s="78">
        <v>324.39</v>
      </c>
      <c r="GK776" s="78"/>
      <c r="GL776" s="79">
        <v>303.89</v>
      </c>
      <c r="GM776" s="65" t="s">
        <v>413</v>
      </c>
      <c r="GN776" s="68">
        <v>9.3220101982791598E-2</v>
      </c>
      <c r="GO776" s="78">
        <v>353.49</v>
      </c>
      <c r="GP776" s="78">
        <v>396.47</v>
      </c>
      <c r="GQ776" s="78">
        <v>347.6</v>
      </c>
      <c r="GR776" s="78">
        <v>291.5</v>
      </c>
      <c r="GS776" s="78"/>
      <c r="GT776" s="79"/>
      <c r="GU776" s="65" t="s">
        <v>414</v>
      </c>
      <c r="GV776" s="68">
        <v>1</v>
      </c>
      <c r="GW776" s="78">
        <v>377.95</v>
      </c>
      <c r="GX776" s="78">
        <v>387.65</v>
      </c>
      <c r="GY776" s="78">
        <v>352.17</v>
      </c>
      <c r="GZ776" s="78">
        <v>265.02</v>
      </c>
      <c r="HA776" s="78"/>
      <c r="HB776" s="79">
        <v>351.69</v>
      </c>
      <c r="HC776" s="65" t="s">
        <v>415</v>
      </c>
      <c r="HD776" s="68">
        <v>1</v>
      </c>
      <c r="HE776" s="78">
        <v>367.85</v>
      </c>
      <c r="HF776" s="78">
        <v>406.08</v>
      </c>
      <c r="HG776" s="78">
        <v>347.57</v>
      </c>
      <c r="HH776" s="78">
        <v>200</v>
      </c>
      <c r="HI776" s="78">
        <v>193.36</v>
      </c>
      <c r="HJ776" s="79">
        <v>357.98</v>
      </c>
      <c r="HK776" s="85" t="s">
        <v>416</v>
      </c>
      <c r="HL776" s="68">
        <v>1.1101859561476499</v>
      </c>
      <c r="HM776" s="78">
        <v>316.79000000000002</v>
      </c>
      <c r="HN776" s="78">
        <v>391.09</v>
      </c>
      <c r="HO776" s="78">
        <v>346.19</v>
      </c>
      <c r="HP776" s="78"/>
      <c r="HQ776" s="78"/>
      <c r="HR776" s="79"/>
    </row>
    <row r="777" spans="1:226" x14ac:dyDescent="0.25">
      <c r="A777" s="81">
        <v>39923</v>
      </c>
      <c r="B777" s="82" t="s">
        <v>387</v>
      </c>
      <c r="C777" s="83">
        <v>375.80220324532308</v>
      </c>
      <c r="D777" s="83">
        <v>412.16289950138992</v>
      </c>
      <c r="E777" s="83">
        <v>388.44191674973604</v>
      </c>
      <c r="F777" s="83">
        <v>277.00680144584589</v>
      </c>
      <c r="G777" s="83">
        <v>204.89791111111111</v>
      </c>
      <c r="H777" s="84">
        <v>273.74044105271594</v>
      </c>
      <c r="I777" s="82" t="s">
        <v>388</v>
      </c>
      <c r="J777" s="83">
        <v>392.18447682204032</v>
      </c>
      <c r="K777" s="83">
        <v>414.96618984815649</v>
      </c>
      <c r="L777" s="83">
        <v>389.83175441955206</v>
      </c>
      <c r="M777" s="83">
        <v>275.64296862132363</v>
      </c>
      <c r="N777" s="83"/>
      <c r="O777" s="84">
        <v>357.67558054345363</v>
      </c>
      <c r="P777" s="65" t="s">
        <v>389</v>
      </c>
      <c r="Q777" s="78">
        <v>345.32</v>
      </c>
      <c r="R777" s="78">
        <v>404.9</v>
      </c>
      <c r="S777" s="78">
        <v>386.39</v>
      </c>
      <c r="T777" s="78">
        <v>254</v>
      </c>
      <c r="U777" s="78"/>
      <c r="V777" s="79"/>
      <c r="W777" s="65" t="s">
        <v>390</v>
      </c>
      <c r="X777" s="78">
        <v>402.76</v>
      </c>
      <c r="Y777" s="78">
        <v>425.62</v>
      </c>
      <c r="Z777" s="78">
        <v>365.64</v>
      </c>
      <c r="AA777" s="78">
        <v>233.84</v>
      </c>
      <c r="AB777" s="78"/>
      <c r="AC777" s="79">
        <v>338.84</v>
      </c>
      <c r="AD777" s="65" t="s">
        <v>391</v>
      </c>
      <c r="AE777" s="68">
        <v>0.51129972389814904</v>
      </c>
      <c r="AF777" s="78">
        <v>349.73</v>
      </c>
      <c r="AG777" s="78">
        <v>370.69</v>
      </c>
      <c r="AH777" s="78">
        <v>353.82</v>
      </c>
      <c r="AI777" s="78"/>
      <c r="AJ777" s="78">
        <v>232.64</v>
      </c>
      <c r="AK777" s="79">
        <v>169.96</v>
      </c>
      <c r="AL777" s="69" t="s">
        <v>392</v>
      </c>
      <c r="AM777" s="70">
        <v>1</v>
      </c>
      <c r="AN777" s="78">
        <v>422.61</v>
      </c>
      <c r="AO777" s="78">
        <v>443.76</v>
      </c>
      <c r="AP777" s="78">
        <v>414.42</v>
      </c>
      <c r="AQ777" s="78">
        <v>370.91</v>
      </c>
      <c r="AR777" s="78"/>
      <c r="AS777" s="79"/>
      <c r="AT777" s="65" t="s">
        <v>393</v>
      </c>
      <c r="AU777" s="68">
        <v>3.70123621289511E-2</v>
      </c>
      <c r="AV777" s="78">
        <v>371.16</v>
      </c>
      <c r="AW777" s="78">
        <v>425</v>
      </c>
      <c r="AX777" s="78">
        <v>354.59</v>
      </c>
      <c r="AY777" s="78">
        <v>233.47</v>
      </c>
      <c r="AZ777" s="78"/>
      <c r="BA777" s="79">
        <v>321.62</v>
      </c>
      <c r="BB777" s="65" t="s">
        <v>394</v>
      </c>
      <c r="BC777" s="78">
        <v>370.29</v>
      </c>
      <c r="BD777" s="78">
        <v>386.32</v>
      </c>
      <c r="BE777" s="78">
        <v>385.52</v>
      </c>
      <c r="BF777" s="78">
        <v>221.8</v>
      </c>
      <c r="BG777" s="78"/>
      <c r="BH777" s="79">
        <v>410.69</v>
      </c>
      <c r="BI777" s="65" t="s">
        <v>395</v>
      </c>
      <c r="BJ777" s="68">
        <v>0.13423899911402301</v>
      </c>
      <c r="BK777" s="78">
        <v>444.2</v>
      </c>
      <c r="BL777" s="78">
        <v>442.18</v>
      </c>
      <c r="BM777" s="78">
        <v>385</v>
      </c>
      <c r="BN777" s="78">
        <v>221.23</v>
      </c>
      <c r="BO777" s="78"/>
      <c r="BP777" s="79"/>
      <c r="BQ777" s="65" t="s">
        <v>396</v>
      </c>
      <c r="BR777" s="68">
        <v>6.3911648537062396E-2</v>
      </c>
      <c r="BS777" s="78">
        <v>373.53</v>
      </c>
      <c r="BT777" s="78">
        <v>382.51</v>
      </c>
      <c r="BU777" s="78">
        <v>396.86</v>
      </c>
      <c r="BV777" s="78"/>
      <c r="BW777" s="78"/>
      <c r="BX777" s="79">
        <v>357.96</v>
      </c>
      <c r="BY777" s="65" t="s">
        <v>397</v>
      </c>
      <c r="BZ777" s="78">
        <v>413.51</v>
      </c>
      <c r="CA777" s="78">
        <v>435.58</v>
      </c>
      <c r="CB777" s="78">
        <v>368.38</v>
      </c>
      <c r="CC777" s="78">
        <v>282.48</v>
      </c>
      <c r="CD777" s="78"/>
      <c r="CE777" s="79">
        <v>355.63</v>
      </c>
      <c r="CF777" s="65" t="s">
        <v>398</v>
      </c>
      <c r="CG777" s="78">
        <v>398.42</v>
      </c>
      <c r="CH777" s="78">
        <v>455.45</v>
      </c>
      <c r="CI777" s="78">
        <v>370.39</v>
      </c>
      <c r="CJ777" s="78">
        <v>334.05</v>
      </c>
      <c r="CK777" s="78"/>
      <c r="CL777" s="79"/>
      <c r="CM777" s="65" t="s">
        <v>399</v>
      </c>
      <c r="CN777" s="78">
        <v>375.74</v>
      </c>
      <c r="CO777" s="78">
        <v>386.56</v>
      </c>
      <c r="CP777" s="78">
        <v>395.49</v>
      </c>
      <c r="CQ777" s="78">
        <v>261.3</v>
      </c>
      <c r="CR777" s="78">
        <v>255.01</v>
      </c>
      <c r="CS777" s="79">
        <v>490.43</v>
      </c>
      <c r="CT777" s="65" t="s">
        <v>400</v>
      </c>
      <c r="CU777" s="78">
        <v>405.96</v>
      </c>
      <c r="CV777" s="78">
        <v>473.51</v>
      </c>
      <c r="CW777" s="78">
        <v>396.05</v>
      </c>
      <c r="CX777" s="78">
        <v>290.88</v>
      </c>
      <c r="CY777" s="78"/>
      <c r="CZ777" s="79"/>
      <c r="DA777" s="82"/>
      <c r="DB777" s="68"/>
      <c r="DC777" s="78"/>
      <c r="DD777" s="78"/>
      <c r="DE777" s="78"/>
      <c r="DF777" s="78"/>
      <c r="DG777" s="78"/>
      <c r="DH777" s="79"/>
      <c r="DI777" s="65" t="s">
        <v>402</v>
      </c>
      <c r="DJ777" s="68">
        <v>3.3422459893048101E-3</v>
      </c>
      <c r="DK777" s="78">
        <v>378.73</v>
      </c>
      <c r="DL777" s="78">
        <v>425.1</v>
      </c>
      <c r="DM777" s="78">
        <v>425.1</v>
      </c>
      <c r="DN777" s="78">
        <v>245.68</v>
      </c>
      <c r="DO777" s="78"/>
      <c r="DP777" s="79">
        <v>327.69</v>
      </c>
      <c r="DQ777" s="65" t="s">
        <v>403</v>
      </c>
      <c r="DR777" s="78">
        <v>344.92</v>
      </c>
      <c r="DS777" s="78">
        <v>381.71</v>
      </c>
      <c r="DT777" s="78">
        <v>493.64</v>
      </c>
      <c r="DU777" s="78">
        <v>211.55</v>
      </c>
      <c r="DV777" s="78"/>
      <c r="DW777" s="79"/>
      <c r="DX777" s="65" t="s">
        <v>404</v>
      </c>
      <c r="DY777" s="78">
        <v>432.92</v>
      </c>
      <c r="DZ777" s="78">
        <v>453.52</v>
      </c>
      <c r="EA777" s="78">
        <v>442.92</v>
      </c>
      <c r="EB777" s="78">
        <v>274.11</v>
      </c>
      <c r="EC777" s="78"/>
      <c r="ED777" s="79">
        <v>330.25</v>
      </c>
      <c r="EE777" s="65" t="s">
        <v>405</v>
      </c>
      <c r="EF777" s="68">
        <v>0.28962001853568098</v>
      </c>
      <c r="EG777" s="78">
        <v>381.22</v>
      </c>
      <c r="EH777" s="78">
        <v>394.29</v>
      </c>
      <c r="EI777" s="78">
        <v>371.43</v>
      </c>
      <c r="EJ777" s="78"/>
      <c r="EK777" s="78">
        <v>223.07</v>
      </c>
      <c r="EL777" s="79">
        <v>205.79</v>
      </c>
      <c r="EM777" s="65" t="s">
        <v>406</v>
      </c>
      <c r="EN777" s="78">
        <v>402.97</v>
      </c>
      <c r="EO777" s="78">
        <v>412.12</v>
      </c>
      <c r="EP777" s="78">
        <v>362.38</v>
      </c>
      <c r="EQ777" s="78"/>
      <c r="ER777" s="78"/>
      <c r="ES777" s="79">
        <v>313.61</v>
      </c>
      <c r="ET777" s="65" t="s">
        <v>407</v>
      </c>
      <c r="EU777" s="68">
        <v>1.4100394811054699</v>
      </c>
      <c r="EV777" s="78">
        <v>378.74</v>
      </c>
      <c r="EW777" s="78">
        <v>387.31</v>
      </c>
      <c r="EX777" s="78">
        <v>387.31</v>
      </c>
      <c r="EY777" s="78"/>
      <c r="EZ777" s="78">
        <v>145.05000000000001</v>
      </c>
      <c r="FA777" s="79">
        <v>269.3</v>
      </c>
      <c r="FB777" s="65" t="s">
        <v>408</v>
      </c>
      <c r="FC777" s="78">
        <v>493.93</v>
      </c>
      <c r="FD777" s="78">
        <v>472.68</v>
      </c>
      <c r="FE777" s="78">
        <v>420.16</v>
      </c>
      <c r="FF777" s="78">
        <v>323.98</v>
      </c>
      <c r="FG777" s="78"/>
      <c r="FH777" s="79"/>
      <c r="FI777" s="65" t="s">
        <v>409</v>
      </c>
      <c r="FJ777" s="78">
        <v>401</v>
      </c>
      <c r="FK777" s="78">
        <v>398.54</v>
      </c>
      <c r="FL777" s="78">
        <v>291.77999999999997</v>
      </c>
      <c r="FM777" s="78">
        <v>217.49</v>
      </c>
      <c r="FN777" s="78"/>
      <c r="FO777" s="79">
        <v>374.4</v>
      </c>
      <c r="FP777" s="65" t="s">
        <v>410</v>
      </c>
      <c r="FQ777" s="68">
        <v>0.228529640294346</v>
      </c>
      <c r="FR777" s="78">
        <v>352.83</v>
      </c>
      <c r="FS777" s="78">
        <v>400.17</v>
      </c>
      <c r="FT777" s="78">
        <v>357.73</v>
      </c>
      <c r="FU777" s="78">
        <v>282.01</v>
      </c>
      <c r="FV777" s="78">
        <v>204.99</v>
      </c>
      <c r="FW777" s="79">
        <v>206.6</v>
      </c>
      <c r="FX777" s="65" t="s">
        <v>411</v>
      </c>
      <c r="FY777" s="78">
        <v>412.38</v>
      </c>
      <c r="FZ777" s="78">
        <v>445.85</v>
      </c>
      <c r="GA777" s="78">
        <v>411.25</v>
      </c>
      <c r="GB777" s="78">
        <v>339.16</v>
      </c>
      <c r="GC777" s="78"/>
      <c r="GD777" s="79">
        <v>390.35</v>
      </c>
      <c r="GE777" s="65" t="s">
        <v>412</v>
      </c>
      <c r="GF777" s="68">
        <v>0.23611078317946799</v>
      </c>
      <c r="GG777" s="78">
        <v>382.4</v>
      </c>
      <c r="GH777" s="78">
        <v>424.13</v>
      </c>
      <c r="GI777" s="78">
        <v>344.5</v>
      </c>
      <c r="GJ777" s="78">
        <v>323.47000000000003</v>
      </c>
      <c r="GK777" s="78"/>
      <c r="GL777" s="79">
        <v>303.02999999999997</v>
      </c>
      <c r="GM777" s="65" t="s">
        <v>413</v>
      </c>
      <c r="GN777" s="68">
        <v>8.9944234574563797E-2</v>
      </c>
      <c r="GO777" s="78">
        <v>362.66</v>
      </c>
      <c r="GP777" s="78">
        <v>404.12</v>
      </c>
      <c r="GQ777" s="78">
        <v>349.7</v>
      </c>
      <c r="GR777" s="78">
        <v>295.02</v>
      </c>
      <c r="GS777" s="78"/>
      <c r="GT777" s="79"/>
      <c r="GU777" s="65" t="s">
        <v>414</v>
      </c>
      <c r="GV777" s="68">
        <v>1</v>
      </c>
      <c r="GW777" s="78">
        <v>367.95</v>
      </c>
      <c r="GX777" s="78">
        <v>385.98</v>
      </c>
      <c r="GY777" s="78">
        <v>348.83</v>
      </c>
      <c r="GZ777" s="78">
        <v>265.02</v>
      </c>
      <c r="HA777" s="78"/>
      <c r="HB777" s="79">
        <v>351.69</v>
      </c>
      <c r="HC777" s="65" t="s">
        <v>415</v>
      </c>
      <c r="HD777" s="68">
        <v>1</v>
      </c>
      <c r="HE777" s="78">
        <v>363.65</v>
      </c>
      <c r="HF777" s="78">
        <v>400.2</v>
      </c>
      <c r="HG777" s="78">
        <v>347.57</v>
      </c>
      <c r="HH777" s="78">
        <v>200</v>
      </c>
      <c r="HI777" s="78">
        <v>193.36</v>
      </c>
      <c r="HJ777" s="79">
        <v>358.82</v>
      </c>
      <c r="HK777" s="85" t="s">
        <v>416</v>
      </c>
      <c r="HL777" s="68">
        <v>1.1241007194244601</v>
      </c>
      <c r="HM777" s="78">
        <v>315.77</v>
      </c>
      <c r="HN777" s="78">
        <v>394.78</v>
      </c>
      <c r="HO777" s="78">
        <v>340.75</v>
      </c>
      <c r="HP777" s="78"/>
      <c r="HQ777" s="78"/>
      <c r="HR777" s="79"/>
    </row>
    <row r="778" spans="1:226" x14ac:dyDescent="0.25">
      <c r="A778" s="81">
        <v>39909</v>
      </c>
      <c r="B778" s="82" t="s">
        <v>387</v>
      </c>
      <c r="C778" s="83">
        <v>369.55850529048024</v>
      </c>
      <c r="D778" s="83">
        <v>412.22050544728597</v>
      </c>
      <c r="E778" s="83">
        <v>388.49420226884729</v>
      </c>
      <c r="F778" s="83">
        <v>260.66312544484407</v>
      </c>
      <c r="G778" s="83">
        <v>191.72768888888888</v>
      </c>
      <c r="H778" s="84">
        <v>277.64830400345488</v>
      </c>
      <c r="I778" s="82" t="s">
        <v>388</v>
      </c>
      <c r="J778" s="83">
        <v>386.97287734868604</v>
      </c>
      <c r="K778" s="83">
        <v>416.08799288272439</v>
      </c>
      <c r="L778" s="83">
        <v>389.73023450126806</v>
      </c>
      <c r="M778" s="83">
        <v>257.36000230301573</v>
      </c>
      <c r="N778" s="83"/>
      <c r="O778" s="84">
        <v>363.30220392943482</v>
      </c>
      <c r="P778" s="65" t="s">
        <v>389</v>
      </c>
      <c r="Q778" s="78">
        <v>321.99</v>
      </c>
      <c r="R778" s="78">
        <v>384.07</v>
      </c>
      <c r="S778" s="78">
        <v>393.64</v>
      </c>
      <c r="T778" s="78">
        <v>226</v>
      </c>
      <c r="U778" s="78"/>
      <c r="V778" s="79"/>
      <c r="W778" s="65" t="s">
        <v>390</v>
      </c>
      <c r="X778" s="78">
        <v>394.5</v>
      </c>
      <c r="Y778" s="78">
        <v>439.67</v>
      </c>
      <c r="Z778" s="78">
        <v>369.03</v>
      </c>
      <c r="AA778" s="78">
        <v>207.73</v>
      </c>
      <c r="AB778" s="78"/>
      <c r="AC778" s="79">
        <v>338.84</v>
      </c>
      <c r="AD778" s="65" t="s">
        <v>391</v>
      </c>
      <c r="AE778" s="68">
        <v>0.51129972389814904</v>
      </c>
      <c r="AF778" s="78">
        <v>349.73</v>
      </c>
      <c r="AG778" s="78">
        <v>370.69</v>
      </c>
      <c r="AH778" s="78">
        <v>353.82</v>
      </c>
      <c r="AI778" s="78"/>
      <c r="AJ778" s="78">
        <v>232.64</v>
      </c>
      <c r="AK778" s="79">
        <v>182.4</v>
      </c>
      <c r="AL778" s="69" t="s">
        <v>392</v>
      </c>
      <c r="AM778" s="70">
        <v>1</v>
      </c>
      <c r="AN778" s="78">
        <v>421.07</v>
      </c>
      <c r="AO778" s="78">
        <v>436.76</v>
      </c>
      <c r="AP778" s="78">
        <v>407.22</v>
      </c>
      <c r="AQ778" s="78">
        <v>375</v>
      </c>
      <c r="AR778" s="78">
        <v>369.32</v>
      </c>
      <c r="AS778" s="79"/>
      <c r="AT778" s="65" t="s">
        <v>393</v>
      </c>
      <c r="AU778" s="68">
        <v>3.7653437758867397E-2</v>
      </c>
      <c r="AV778" s="78">
        <v>380.79</v>
      </c>
      <c r="AW778" s="78">
        <v>435.94</v>
      </c>
      <c r="AX778" s="78">
        <v>362.98</v>
      </c>
      <c r="AY778" s="78">
        <v>237.52</v>
      </c>
      <c r="AZ778" s="78"/>
      <c r="BA778" s="79">
        <v>333.43</v>
      </c>
      <c r="BB778" s="65" t="s">
        <v>394</v>
      </c>
      <c r="BC778" s="78">
        <v>378.9</v>
      </c>
      <c r="BD778" s="78">
        <v>416.78</v>
      </c>
      <c r="BE778" s="78">
        <v>387.3</v>
      </c>
      <c r="BF778" s="78">
        <v>209.9</v>
      </c>
      <c r="BG778" s="78"/>
      <c r="BH778" s="79">
        <v>400.5</v>
      </c>
      <c r="BI778" s="65" t="s">
        <v>395</v>
      </c>
      <c r="BJ778" s="68">
        <v>0.13425521917164501</v>
      </c>
      <c r="BK778" s="78">
        <v>431.36</v>
      </c>
      <c r="BL778" s="78">
        <v>441.16</v>
      </c>
      <c r="BM778" s="78">
        <v>383.97</v>
      </c>
      <c r="BN778" s="78">
        <v>203.8</v>
      </c>
      <c r="BO778" s="78"/>
      <c r="BP778" s="79"/>
      <c r="BQ778" s="65" t="s">
        <v>396</v>
      </c>
      <c r="BR778" s="68">
        <v>6.3911648537062396E-2</v>
      </c>
      <c r="BS778" s="78">
        <v>347.31</v>
      </c>
      <c r="BT778" s="78">
        <v>354.62</v>
      </c>
      <c r="BU778" s="78">
        <v>389.28</v>
      </c>
      <c r="BV778" s="78"/>
      <c r="BW778" s="78"/>
      <c r="BX778" s="79">
        <v>357.96</v>
      </c>
      <c r="BY778" s="65" t="s">
        <v>397</v>
      </c>
      <c r="BZ778" s="78">
        <v>404.81</v>
      </c>
      <c r="CA778" s="78">
        <v>430.57</v>
      </c>
      <c r="CB778" s="78">
        <v>357.61</v>
      </c>
      <c r="CC778" s="78">
        <v>259.79000000000002</v>
      </c>
      <c r="CD778" s="78"/>
      <c r="CE778" s="79">
        <v>355.94</v>
      </c>
      <c r="CF778" s="65" t="s">
        <v>398</v>
      </c>
      <c r="CG778" s="78">
        <v>387.94</v>
      </c>
      <c r="CH778" s="78">
        <v>454.08</v>
      </c>
      <c r="CI778" s="78">
        <v>367.77</v>
      </c>
      <c r="CJ778" s="78">
        <v>312.26</v>
      </c>
      <c r="CK778" s="78"/>
      <c r="CL778" s="79"/>
      <c r="CM778" s="65" t="s">
        <v>399</v>
      </c>
      <c r="CN778" s="78">
        <v>363.62</v>
      </c>
      <c r="CO778" s="78">
        <v>381.97</v>
      </c>
      <c r="CP778" s="78">
        <v>395.66</v>
      </c>
      <c r="CQ778" s="78">
        <v>244.31</v>
      </c>
      <c r="CR778" s="78">
        <v>239.82</v>
      </c>
      <c r="CS778" s="79">
        <v>503.98</v>
      </c>
      <c r="CT778" s="65" t="s">
        <v>400</v>
      </c>
      <c r="CU778" s="78">
        <v>403.01</v>
      </c>
      <c r="CV778" s="78">
        <v>472.04</v>
      </c>
      <c r="CW778" s="78">
        <v>395.48</v>
      </c>
      <c r="CX778" s="78">
        <v>272.06</v>
      </c>
      <c r="CY778" s="78"/>
      <c r="CZ778" s="79"/>
      <c r="DA778" s="82"/>
      <c r="DB778" s="68"/>
      <c r="DC778" s="78"/>
      <c r="DD778" s="78"/>
      <c r="DE778" s="78"/>
      <c r="DF778" s="78"/>
      <c r="DG778" s="78"/>
      <c r="DH778" s="79"/>
      <c r="DI778" s="65" t="s">
        <v>402</v>
      </c>
      <c r="DJ778" s="68">
        <v>3.3978933061501902E-3</v>
      </c>
      <c r="DK778" s="78">
        <v>390.46</v>
      </c>
      <c r="DL778" s="78">
        <v>437.68</v>
      </c>
      <c r="DM778" s="78">
        <v>437.68</v>
      </c>
      <c r="DN778" s="78">
        <v>245.78</v>
      </c>
      <c r="DO778" s="78"/>
      <c r="DP778" s="79">
        <v>342.02</v>
      </c>
      <c r="DQ778" s="65" t="s">
        <v>403</v>
      </c>
      <c r="DR778" s="78">
        <v>344.92</v>
      </c>
      <c r="DS778" s="78">
        <v>422.85</v>
      </c>
      <c r="DT778" s="78">
        <v>489.81</v>
      </c>
      <c r="DU778" s="78">
        <v>206.41</v>
      </c>
      <c r="DV778" s="78"/>
      <c r="DW778" s="79"/>
      <c r="DX778" s="65" t="s">
        <v>404</v>
      </c>
      <c r="DY778" s="78">
        <v>415.89</v>
      </c>
      <c r="DZ778" s="78">
        <v>437.25</v>
      </c>
      <c r="EA778" s="78">
        <v>439.31</v>
      </c>
      <c r="EB778" s="78">
        <v>260.22000000000003</v>
      </c>
      <c r="EC778" s="78"/>
      <c r="ED778" s="79">
        <v>339.35</v>
      </c>
      <c r="EE778" s="65" t="s">
        <v>405</v>
      </c>
      <c r="EF778" s="68">
        <v>0.28962001853568098</v>
      </c>
      <c r="EG778" s="78">
        <v>368.45</v>
      </c>
      <c r="EH778" s="78">
        <v>385.72</v>
      </c>
      <c r="EI778" s="78">
        <v>359.26</v>
      </c>
      <c r="EJ778" s="78"/>
      <c r="EK778" s="78">
        <v>209.64</v>
      </c>
      <c r="EL778" s="79">
        <v>211.57</v>
      </c>
      <c r="EM778" s="65" t="s">
        <v>406</v>
      </c>
      <c r="EN778" s="78">
        <v>402.97</v>
      </c>
      <c r="EO778" s="78">
        <v>396.23</v>
      </c>
      <c r="EP778" s="78">
        <v>349.7</v>
      </c>
      <c r="EQ778" s="78"/>
      <c r="ER778" s="78"/>
      <c r="ES778" s="79">
        <v>313.61</v>
      </c>
      <c r="ET778" s="65" t="s">
        <v>407</v>
      </c>
      <c r="EU778" s="68">
        <v>1.4100394811054699</v>
      </c>
      <c r="EV778" s="78">
        <v>382.83</v>
      </c>
      <c r="EW778" s="78">
        <v>397.21</v>
      </c>
      <c r="EX778" s="78">
        <v>397.21</v>
      </c>
      <c r="EY778" s="78"/>
      <c r="EZ778" s="78">
        <v>145.05000000000001</v>
      </c>
      <c r="FA778" s="79">
        <v>273.97000000000003</v>
      </c>
      <c r="FB778" s="65" t="s">
        <v>408</v>
      </c>
      <c r="FC778" s="78">
        <v>493.93</v>
      </c>
      <c r="FD778" s="78">
        <v>472.68</v>
      </c>
      <c r="FE778" s="78">
        <v>420.16</v>
      </c>
      <c r="FF778" s="78">
        <v>323.98</v>
      </c>
      <c r="FG778" s="78"/>
      <c r="FH778" s="79"/>
      <c r="FI778" s="65" t="s">
        <v>409</v>
      </c>
      <c r="FJ778" s="78">
        <v>387.56</v>
      </c>
      <c r="FK778" s="78">
        <v>397.7</v>
      </c>
      <c r="FL778" s="78">
        <v>277.49</v>
      </c>
      <c r="FM778" s="78">
        <v>195.49</v>
      </c>
      <c r="FN778" s="78"/>
      <c r="FO778" s="79">
        <v>378.6</v>
      </c>
      <c r="FP778" s="65" t="s">
        <v>410</v>
      </c>
      <c r="FQ778" s="68">
        <v>0.22536226984878199</v>
      </c>
      <c r="FR778" s="78">
        <v>356.44</v>
      </c>
      <c r="FS778" s="78">
        <v>404.6</v>
      </c>
      <c r="FT778" s="78">
        <v>362.75</v>
      </c>
      <c r="FU778" s="78">
        <v>271.33999999999997</v>
      </c>
      <c r="FV778" s="78">
        <v>191.33</v>
      </c>
      <c r="FW778" s="79">
        <v>205.76</v>
      </c>
      <c r="FX778" s="65" t="s">
        <v>411</v>
      </c>
      <c r="FY778" s="78">
        <v>402.27</v>
      </c>
      <c r="FZ778" s="78">
        <v>435.3</v>
      </c>
      <c r="GA778" s="78">
        <v>388.86</v>
      </c>
      <c r="GB778" s="78">
        <v>330.24</v>
      </c>
      <c r="GC778" s="78"/>
      <c r="GD778" s="79">
        <v>390.35</v>
      </c>
      <c r="GE778" s="65" t="s">
        <v>412</v>
      </c>
      <c r="GF778" s="68">
        <v>0.24074341566758101</v>
      </c>
      <c r="GG778" s="78">
        <v>389.9</v>
      </c>
      <c r="GH778" s="78">
        <v>432.45</v>
      </c>
      <c r="GI778" s="78">
        <v>351.26</v>
      </c>
      <c r="GJ778" s="78">
        <v>329.82</v>
      </c>
      <c r="GK778" s="78"/>
      <c r="GL778" s="79">
        <v>308.98</v>
      </c>
      <c r="GM778" s="65" t="s">
        <v>413</v>
      </c>
      <c r="GN778" s="68">
        <v>9.3109869646182494E-2</v>
      </c>
      <c r="GO778" s="78">
        <v>345.62</v>
      </c>
      <c r="GP778" s="78">
        <v>396</v>
      </c>
      <c r="GQ778" s="78">
        <v>351.81</v>
      </c>
      <c r="GR778" s="78">
        <v>281.57</v>
      </c>
      <c r="GS778" s="78"/>
      <c r="GT778" s="79"/>
      <c r="GU778" s="65" t="s">
        <v>414</v>
      </c>
      <c r="GV778" s="68">
        <v>1</v>
      </c>
      <c r="GW778" s="78">
        <v>346.28</v>
      </c>
      <c r="GX778" s="78">
        <v>360.15</v>
      </c>
      <c r="GY778" s="78">
        <v>318</v>
      </c>
      <c r="GZ778" s="78">
        <v>265.02</v>
      </c>
      <c r="HA778" s="78"/>
      <c r="HB778" s="79">
        <v>376.91</v>
      </c>
      <c r="HC778" s="65" t="s">
        <v>415</v>
      </c>
      <c r="HD778" s="68">
        <v>1</v>
      </c>
      <c r="HE778" s="78">
        <v>360.29</v>
      </c>
      <c r="HF778" s="78">
        <v>401.04</v>
      </c>
      <c r="HG778" s="78">
        <v>347.57</v>
      </c>
      <c r="HH778" s="78">
        <v>200</v>
      </c>
      <c r="HI778" s="78">
        <v>193.36</v>
      </c>
      <c r="HJ778" s="79">
        <v>358.82</v>
      </c>
      <c r="HK778" s="85" t="s">
        <v>416</v>
      </c>
      <c r="HL778" s="68">
        <v>1.1047282368537299</v>
      </c>
      <c r="HM778" s="78">
        <v>301.63</v>
      </c>
      <c r="HN778" s="78">
        <v>382.58</v>
      </c>
      <c r="HO778" s="78">
        <v>328.08</v>
      </c>
      <c r="HP778" s="78"/>
      <c r="HQ778" s="78"/>
      <c r="HR778" s="79"/>
    </row>
    <row r="779" spans="1:226" x14ac:dyDescent="0.25">
      <c r="A779" s="81">
        <v>39902</v>
      </c>
      <c r="B779" s="82" t="s">
        <v>387</v>
      </c>
      <c r="C779" s="83">
        <v>360.27022203210294</v>
      </c>
      <c r="D779" s="83">
        <v>405.1568673609296</v>
      </c>
      <c r="E779" s="83">
        <v>392.25930517547158</v>
      </c>
      <c r="F779" s="83">
        <v>259.85270491894738</v>
      </c>
      <c r="G779" s="83">
        <v>181.36253333333335</v>
      </c>
      <c r="H779" s="84">
        <v>275.25318279164912</v>
      </c>
      <c r="I779" s="82" t="s">
        <v>388</v>
      </c>
      <c r="J779" s="83">
        <v>380.12859177146964</v>
      </c>
      <c r="K779" s="83">
        <v>411.86077968268381</v>
      </c>
      <c r="L779" s="83">
        <v>394.44016532877941</v>
      </c>
      <c r="M779" s="83">
        <v>257.7274250764163</v>
      </c>
      <c r="N779" s="83"/>
      <c r="O779" s="84">
        <v>365.51879313167467</v>
      </c>
      <c r="P779" s="65" t="s">
        <v>389</v>
      </c>
      <c r="Q779" s="78">
        <v>311.33</v>
      </c>
      <c r="R779" s="78">
        <v>385.25</v>
      </c>
      <c r="S779" s="78">
        <v>401.35</v>
      </c>
      <c r="T779" s="78">
        <v>221</v>
      </c>
      <c r="U779" s="78"/>
      <c r="V779" s="79"/>
      <c r="W779" s="65" t="s">
        <v>390</v>
      </c>
      <c r="X779" s="78">
        <v>378.39</v>
      </c>
      <c r="Y779" s="78">
        <v>415.71</v>
      </c>
      <c r="Z779" s="78">
        <v>353.99</v>
      </c>
      <c r="AA779" s="78">
        <v>211.53</v>
      </c>
      <c r="AB779" s="78"/>
      <c r="AC779" s="79">
        <v>342.98</v>
      </c>
      <c r="AD779" s="65" t="s">
        <v>391</v>
      </c>
      <c r="AE779" s="68">
        <v>0.51129972389814904</v>
      </c>
      <c r="AF779" s="78">
        <v>349.73</v>
      </c>
      <c r="AG779" s="78">
        <v>370.69</v>
      </c>
      <c r="AH779" s="78">
        <v>353.82</v>
      </c>
      <c r="AI779" s="78"/>
      <c r="AJ779" s="78">
        <v>232.64</v>
      </c>
      <c r="AK779" s="79">
        <v>189.3</v>
      </c>
      <c r="AL779" s="69" t="s">
        <v>392</v>
      </c>
      <c r="AM779" s="70">
        <v>1</v>
      </c>
      <c r="AN779" s="78">
        <v>400.73</v>
      </c>
      <c r="AO779" s="78">
        <v>431.55</v>
      </c>
      <c r="AP779" s="78">
        <v>402.73</v>
      </c>
      <c r="AQ779" s="78">
        <v>375</v>
      </c>
      <c r="AR779" s="78">
        <v>369.32</v>
      </c>
      <c r="AS779" s="79"/>
      <c r="AT779" s="65" t="s">
        <v>393</v>
      </c>
      <c r="AU779" s="68">
        <v>3.6404674360187801E-2</v>
      </c>
      <c r="AV779" s="78">
        <v>344.66</v>
      </c>
      <c r="AW779" s="78">
        <v>399.06</v>
      </c>
      <c r="AX779" s="78">
        <v>336.28</v>
      </c>
      <c r="AY779" s="78">
        <v>224.14</v>
      </c>
      <c r="AZ779" s="78"/>
      <c r="BA779" s="79">
        <v>328.33</v>
      </c>
      <c r="BB779" s="65" t="s">
        <v>394</v>
      </c>
      <c r="BC779" s="78">
        <v>359.79</v>
      </c>
      <c r="BD779" s="78">
        <v>398.51</v>
      </c>
      <c r="BE779" s="78">
        <v>401.93</v>
      </c>
      <c r="BF779" s="78">
        <v>206.25</v>
      </c>
      <c r="BG779" s="78"/>
      <c r="BH779" s="79">
        <v>412.6</v>
      </c>
      <c r="BI779" s="65" t="s">
        <v>395</v>
      </c>
      <c r="BJ779" s="68">
        <v>0.13424981205026301</v>
      </c>
      <c r="BK779" s="78">
        <v>428.12</v>
      </c>
      <c r="BL779" s="78">
        <v>441.14</v>
      </c>
      <c r="BM779" s="78">
        <v>383.95</v>
      </c>
      <c r="BN779" s="78">
        <v>205.13</v>
      </c>
      <c r="BO779" s="78"/>
      <c r="BP779" s="79"/>
      <c r="BQ779" s="65" t="s">
        <v>396</v>
      </c>
      <c r="BR779" s="68">
        <v>6.3911648537062396E-2</v>
      </c>
      <c r="BS779" s="78">
        <v>347.2</v>
      </c>
      <c r="BT779" s="78">
        <v>354.62</v>
      </c>
      <c r="BU779" s="78">
        <v>391.98</v>
      </c>
      <c r="BV779" s="78"/>
      <c r="BW779" s="78"/>
      <c r="BX779" s="79">
        <v>357.96</v>
      </c>
      <c r="BY779" s="65" t="s">
        <v>397</v>
      </c>
      <c r="BZ779" s="78">
        <v>402.29</v>
      </c>
      <c r="CA779" s="78">
        <v>427.32</v>
      </c>
      <c r="CB779" s="78">
        <v>347.61</v>
      </c>
      <c r="CC779" s="78">
        <v>260.63</v>
      </c>
      <c r="CD779" s="78"/>
      <c r="CE779" s="79">
        <v>357.06</v>
      </c>
      <c r="CF779" s="65" t="s">
        <v>398</v>
      </c>
      <c r="CG779" s="78">
        <v>387.67</v>
      </c>
      <c r="CH779" s="78">
        <v>454.77</v>
      </c>
      <c r="CI779" s="78">
        <v>368.04</v>
      </c>
      <c r="CJ779" s="78">
        <v>312.26</v>
      </c>
      <c r="CK779" s="78"/>
      <c r="CL779" s="79"/>
      <c r="CM779" s="65" t="s">
        <v>399</v>
      </c>
      <c r="CN779" s="78">
        <v>364.62</v>
      </c>
      <c r="CO779" s="78">
        <v>383.64</v>
      </c>
      <c r="CP779" s="78">
        <v>398.58</v>
      </c>
      <c r="CQ779" s="78">
        <v>241.28</v>
      </c>
      <c r="CR779" s="78">
        <v>233.87</v>
      </c>
      <c r="CS779" s="79">
        <v>505.74</v>
      </c>
      <c r="CT779" s="65" t="s">
        <v>400</v>
      </c>
      <c r="CU779" s="78">
        <v>391.89</v>
      </c>
      <c r="CV779" s="78">
        <v>461.71</v>
      </c>
      <c r="CW779" s="78">
        <v>382.65</v>
      </c>
      <c r="CX779" s="78">
        <v>277.36</v>
      </c>
      <c r="CY779" s="78"/>
      <c r="CZ779" s="79"/>
      <c r="DA779" s="82"/>
      <c r="DB779" s="68"/>
      <c r="DC779" s="78"/>
      <c r="DD779" s="78"/>
      <c r="DE779" s="78"/>
      <c r="DF779" s="78"/>
      <c r="DG779" s="78"/>
      <c r="DH779" s="79"/>
      <c r="DI779" s="65" t="s">
        <v>402</v>
      </c>
      <c r="DJ779" s="68">
        <v>3.2399157621901798E-3</v>
      </c>
      <c r="DK779" s="78">
        <v>355.99</v>
      </c>
      <c r="DL779" s="78">
        <v>400.72</v>
      </c>
      <c r="DM779" s="78">
        <v>400.72</v>
      </c>
      <c r="DN779" s="78">
        <v>232.45</v>
      </c>
      <c r="DO779" s="78"/>
      <c r="DP779" s="79">
        <v>325.79000000000002</v>
      </c>
      <c r="DQ779" s="65" t="s">
        <v>403</v>
      </c>
      <c r="DR779" s="78">
        <v>344.92</v>
      </c>
      <c r="DS779" s="78">
        <v>422.85</v>
      </c>
      <c r="DT779" s="78">
        <v>500.93</v>
      </c>
      <c r="DU779" s="78">
        <v>209.07</v>
      </c>
      <c r="DV779" s="78"/>
      <c r="DW779" s="79"/>
      <c r="DX779" s="65" t="s">
        <v>404</v>
      </c>
      <c r="DY779" s="78">
        <v>424.68</v>
      </c>
      <c r="DZ779" s="78">
        <v>444.94</v>
      </c>
      <c r="EA779" s="78">
        <v>441.67</v>
      </c>
      <c r="EB779" s="78">
        <v>261.27999999999997</v>
      </c>
      <c r="EC779" s="78"/>
      <c r="ED779" s="79">
        <v>340.3</v>
      </c>
      <c r="EE779" s="65" t="s">
        <v>405</v>
      </c>
      <c r="EF779" s="68">
        <v>0.28962001853568098</v>
      </c>
      <c r="EG779" s="78">
        <v>359.61</v>
      </c>
      <c r="EH779" s="78">
        <v>370.22</v>
      </c>
      <c r="EI779" s="78">
        <v>360.72</v>
      </c>
      <c r="EJ779" s="78"/>
      <c r="EK779" s="78">
        <v>203.83</v>
      </c>
      <c r="EL779" s="79">
        <v>216.77</v>
      </c>
      <c r="EM779" s="65" t="s">
        <v>406</v>
      </c>
      <c r="EN779" s="78">
        <v>402.97</v>
      </c>
      <c r="EO779" s="78">
        <v>417.23</v>
      </c>
      <c r="EP779" s="78">
        <v>373.52</v>
      </c>
      <c r="EQ779" s="78"/>
      <c r="ER779" s="78"/>
      <c r="ES779" s="79">
        <v>313.61</v>
      </c>
      <c r="ET779" s="65" t="s">
        <v>407</v>
      </c>
      <c r="EU779" s="68">
        <v>1.4092446448703499</v>
      </c>
      <c r="EV779" s="78">
        <v>348.83</v>
      </c>
      <c r="EW779" s="78">
        <v>374.86</v>
      </c>
      <c r="EX779" s="78">
        <v>374.86</v>
      </c>
      <c r="EY779" s="78"/>
      <c r="EZ779" s="78">
        <v>144.97</v>
      </c>
      <c r="FA779" s="79">
        <v>273.82</v>
      </c>
      <c r="FB779" s="65" t="s">
        <v>408</v>
      </c>
      <c r="FC779" s="78">
        <v>476.98</v>
      </c>
      <c r="FD779" s="78">
        <v>464.21</v>
      </c>
      <c r="FE779" s="78">
        <v>420.16</v>
      </c>
      <c r="FF779" s="78">
        <v>319.98</v>
      </c>
      <c r="FG779" s="78"/>
      <c r="FH779" s="79"/>
      <c r="FI779" s="65" t="s">
        <v>409</v>
      </c>
      <c r="FJ779" s="78">
        <v>384.19</v>
      </c>
      <c r="FK779" s="78">
        <v>397.7</v>
      </c>
      <c r="FL779" s="78">
        <v>291.77999999999997</v>
      </c>
      <c r="FM779" s="78">
        <v>192.49</v>
      </c>
      <c r="FN779" s="78"/>
      <c r="FO779" s="79">
        <v>378.6</v>
      </c>
      <c r="FP779" s="65" t="s">
        <v>410</v>
      </c>
      <c r="FQ779" s="68">
        <v>0.21159542953872201</v>
      </c>
      <c r="FR779" s="78">
        <v>326.33999999999997</v>
      </c>
      <c r="FS779" s="78">
        <v>369.83</v>
      </c>
      <c r="FT779" s="78">
        <v>341.98</v>
      </c>
      <c r="FU779" s="78">
        <v>254.76</v>
      </c>
      <c r="FV779" s="78">
        <v>180.49</v>
      </c>
      <c r="FW779" s="79">
        <v>195.45</v>
      </c>
      <c r="FX779" s="65" t="s">
        <v>411</v>
      </c>
      <c r="FY779" s="78">
        <v>387.43</v>
      </c>
      <c r="FZ779" s="78">
        <v>416.96</v>
      </c>
      <c r="GA779" s="78">
        <v>381.64</v>
      </c>
      <c r="GB779" s="78">
        <v>326.22000000000003</v>
      </c>
      <c r="GC779" s="78"/>
      <c r="GD779" s="79">
        <v>390.35</v>
      </c>
      <c r="GE779" s="65" t="s">
        <v>412</v>
      </c>
      <c r="GF779" s="68">
        <v>0.23675363416828399</v>
      </c>
      <c r="GG779" s="78">
        <v>383.44</v>
      </c>
      <c r="GH779" s="78">
        <v>425.28</v>
      </c>
      <c r="GI779" s="78">
        <v>345.44</v>
      </c>
      <c r="GJ779" s="78">
        <v>324.35000000000002</v>
      </c>
      <c r="GK779" s="78"/>
      <c r="GL779" s="79">
        <v>303.86</v>
      </c>
      <c r="GM779" s="65" t="s">
        <v>413</v>
      </c>
      <c r="GN779" s="68">
        <v>9.1189290729696698E-2</v>
      </c>
      <c r="GO779" s="78">
        <v>338.49</v>
      </c>
      <c r="GP779" s="78">
        <v>395.12</v>
      </c>
      <c r="GQ779" s="78">
        <v>343.53</v>
      </c>
      <c r="GR779" s="78">
        <v>275.02999999999997</v>
      </c>
      <c r="GS779" s="78"/>
      <c r="GT779" s="79"/>
      <c r="GU779" s="65" t="s">
        <v>414</v>
      </c>
      <c r="GV779" s="68">
        <v>1</v>
      </c>
      <c r="GW779" s="78">
        <v>346.28</v>
      </c>
      <c r="GX779" s="78">
        <v>360.15</v>
      </c>
      <c r="GY779" s="78">
        <v>318</v>
      </c>
      <c r="GZ779" s="78">
        <v>270.02</v>
      </c>
      <c r="HA779" s="78"/>
      <c r="HB779" s="79">
        <v>377.68</v>
      </c>
      <c r="HC779" s="65" t="s">
        <v>415</v>
      </c>
      <c r="HD779" s="68">
        <v>1</v>
      </c>
      <c r="HE779" s="78">
        <v>346.84</v>
      </c>
      <c r="HF779" s="78">
        <v>401.04</v>
      </c>
      <c r="HG779" s="78">
        <v>410.72</v>
      </c>
      <c r="HH779" s="78">
        <v>200</v>
      </c>
      <c r="HI779" s="78">
        <v>193.36</v>
      </c>
      <c r="HJ779" s="79">
        <v>360.5</v>
      </c>
      <c r="HK779" s="85" t="s">
        <v>416</v>
      </c>
      <c r="HL779" s="68">
        <v>1.0763104079216399</v>
      </c>
      <c r="HM779" s="78">
        <v>291.45999999999998</v>
      </c>
      <c r="HN779" s="78">
        <v>372.24</v>
      </c>
      <c r="HO779" s="78">
        <v>326.06</v>
      </c>
      <c r="HP779" s="78"/>
      <c r="HQ779" s="78"/>
      <c r="HR779" s="79"/>
    </row>
    <row r="780" spans="1:226" x14ac:dyDescent="0.25">
      <c r="A780" s="81">
        <v>39895</v>
      </c>
      <c r="B780" s="82" t="s">
        <v>387</v>
      </c>
      <c r="C780" s="83">
        <v>341.79178289500021</v>
      </c>
      <c r="D780" s="83">
        <v>388.46522289662323</v>
      </c>
      <c r="E780" s="83">
        <v>366.91482232094842</v>
      </c>
      <c r="F780" s="83">
        <v>253.27572697205386</v>
      </c>
      <c r="G780" s="83">
        <v>185.49168888888889</v>
      </c>
      <c r="H780" s="84">
        <v>280.17470830445615</v>
      </c>
      <c r="I780" s="82" t="s">
        <v>388</v>
      </c>
      <c r="J780" s="83">
        <v>357.47000311772177</v>
      </c>
      <c r="K780" s="83">
        <v>391.77543543231121</v>
      </c>
      <c r="L780" s="83">
        <v>368.57738048683359</v>
      </c>
      <c r="M780" s="83">
        <v>250.59067161215123</v>
      </c>
      <c r="N780" s="83"/>
      <c r="O780" s="84">
        <v>369.02646481729016</v>
      </c>
      <c r="P780" s="65" t="s">
        <v>389</v>
      </c>
      <c r="Q780" s="78">
        <v>304.66000000000003</v>
      </c>
      <c r="R780" s="78">
        <v>361.08</v>
      </c>
      <c r="S780" s="78">
        <v>379.07</v>
      </c>
      <c r="T780" s="78">
        <v>209</v>
      </c>
      <c r="U780" s="78"/>
      <c r="V780" s="79"/>
      <c r="W780" s="65" t="s">
        <v>390</v>
      </c>
      <c r="X780" s="78">
        <v>370.13</v>
      </c>
      <c r="Y780" s="78">
        <v>409.09</v>
      </c>
      <c r="Z780" s="78">
        <v>329.77</v>
      </c>
      <c r="AA780" s="78">
        <v>196.77</v>
      </c>
      <c r="AB780" s="78"/>
      <c r="AC780" s="79">
        <v>342.98</v>
      </c>
      <c r="AD780" s="65" t="s">
        <v>391</v>
      </c>
      <c r="AE780" s="68">
        <v>0.51129972389814904</v>
      </c>
      <c r="AF780" s="78">
        <v>326.72000000000003</v>
      </c>
      <c r="AG780" s="78">
        <v>344.62</v>
      </c>
      <c r="AH780" s="78">
        <v>328.25</v>
      </c>
      <c r="AI780" s="78"/>
      <c r="AJ780" s="78">
        <v>217.3</v>
      </c>
      <c r="AK780" s="79">
        <v>197.6</v>
      </c>
      <c r="AL780" s="69" t="s">
        <v>392</v>
      </c>
      <c r="AM780" s="70">
        <v>1</v>
      </c>
      <c r="AN780" s="78">
        <v>398.9</v>
      </c>
      <c r="AO780" s="78">
        <v>415.88</v>
      </c>
      <c r="AP780" s="78">
        <v>403.14</v>
      </c>
      <c r="AQ780" s="78">
        <v>375</v>
      </c>
      <c r="AR780" s="78">
        <v>369.32</v>
      </c>
      <c r="AS780" s="79"/>
      <c r="AT780" s="65" t="s">
        <v>393</v>
      </c>
      <c r="AU780" s="68">
        <v>3.7285607755406402E-2</v>
      </c>
      <c r="AV780" s="78">
        <v>354.82</v>
      </c>
      <c r="AW780" s="78">
        <v>410.09</v>
      </c>
      <c r="AX780" s="78">
        <v>331.98</v>
      </c>
      <c r="AY780" s="78">
        <v>237.36</v>
      </c>
      <c r="AZ780" s="78"/>
      <c r="BA780" s="79">
        <v>337.38</v>
      </c>
      <c r="BB780" s="65" t="s">
        <v>394</v>
      </c>
      <c r="BC780" s="78">
        <v>326.38</v>
      </c>
      <c r="BD780" s="78">
        <v>365.94</v>
      </c>
      <c r="BE780" s="78">
        <v>370.26</v>
      </c>
      <c r="BF780" s="78">
        <v>206.4</v>
      </c>
      <c r="BG780" s="78"/>
      <c r="BH780" s="79">
        <v>413.61</v>
      </c>
      <c r="BI780" s="65" t="s">
        <v>395</v>
      </c>
      <c r="BJ780" s="68">
        <v>0.13421737846616399</v>
      </c>
      <c r="BK780" s="78">
        <v>407.62</v>
      </c>
      <c r="BL780" s="78">
        <v>416.34</v>
      </c>
      <c r="BM780" s="78">
        <v>359.17</v>
      </c>
      <c r="BN780" s="78">
        <v>188.98</v>
      </c>
      <c r="BO780" s="78"/>
      <c r="BP780" s="79"/>
      <c r="BQ780" s="65" t="s">
        <v>396</v>
      </c>
      <c r="BR780" s="68">
        <v>6.3911648537062396E-2</v>
      </c>
      <c r="BS780" s="78">
        <v>347.2</v>
      </c>
      <c r="BT780" s="78">
        <v>354.62</v>
      </c>
      <c r="BU780" s="78">
        <v>372.49</v>
      </c>
      <c r="BV780" s="78"/>
      <c r="BW780" s="78"/>
      <c r="BX780" s="79">
        <v>357.96</v>
      </c>
      <c r="BY780" s="65" t="s">
        <v>397</v>
      </c>
      <c r="BZ780" s="78">
        <v>378.28</v>
      </c>
      <c r="CA780" s="78">
        <v>410.36</v>
      </c>
      <c r="CB780" s="78">
        <v>332.55</v>
      </c>
      <c r="CC780" s="78">
        <v>260.81</v>
      </c>
      <c r="CD780" s="78"/>
      <c r="CE780" s="79">
        <v>357.06</v>
      </c>
      <c r="CF780" s="65" t="s">
        <v>398</v>
      </c>
      <c r="CG780" s="78">
        <v>369.33</v>
      </c>
      <c r="CH780" s="78">
        <v>433.26</v>
      </c>
      <c r="CI780" s="78">
        <v>347.23</v>
      </c>
      <c r="CJ780" s="78">
        <v>312.26</v>
      </c>
      <c r="CK780" s="78"/>
      <c r="CL780" s="79"/>
      <c r="CM780" s="65" t="s">
        <v>399</v>
      </c>
      <c r="CN780" s="78">
        <v>341.12</v>
      </c>
      <c r="CO780" s="78">
        <v>355.71</v>
      </c>
      <c r="CP780" s="78">
        <v>374.59</v>
      </c>
      <c r="CQ780" s="78">
        <v>226.74</v>
      </c>
      <c r="CR780" s="78">
        <v>218.01</v>
      </c>
      <c r="CS780" s="79">
        <v>510</v>
      </c>
      <c r="CT780" s="65" t="s">
        <v>400</v>
      </c>
      <c r="CU780" s="78">
        <v>375.51</v>
      </c>
      <c r="CV780" s="78">
        <v>452.17</v>
      </c>
      <c r="CW780" s="78">
        <v>366.04</v>
      </c>
      <c r="CX780" s="78">
        <v>268.7</v>
      </c>
      <c r="CY780" s="78"/>
      <c r="CZ780" s="79"/>
      <c r="DA780" s="82"/>
      <c r="DB780" s="68"/>
      <c r="DC780" s="78"/>
      <c r="DD780" s="78"/>
      <c r="DE780" s="78"/>
      <c r="DF780" s="78"/>
      <c r="DG780" s="78"/>
      <c r="DH780" s="79"/>
      <c r="DI780" s="65" t="s">
        <v>402</v>
      </c>
      <c r="DJ780" s="68">
        <v>3.2878513891172099E-3</v>
      </c>
      <c r="DK780" s="78">
        <v>353.56</v>
      </c>
      <c r="DL780" s="78">
        <v>398.7</v>
      </c>
      <c r="DM780" s="78">
        <v>398.7</v>
      </c>
      <c r="DN780" s="78">
        <v>233.14</v>
      </c>
      <c r="DO780" s="78"/>
      <c r="DP780" s="79">
        <v>330.93</v>
      </c>
      <c r="DQ780" s="65" t="s">
        <v>403</v>
      </c>
      <c r="DR780" s="78">
        <v>318.47000000000003</v>
      </c>
      <c r="DS780" s="78">
        <v>431.11</v>
      </c>
      <c r="DT780" s="78">
        <v>468.88</v>
      </c>
      <c r="DU780" s="78">
        <v>200.88</v>
      </c>
      <c r="DV780" s="78"/>
      <c r="DW780" s="79"/>
      <c r="DX780" s="65" t="s">
        <v>404</v>
      </c>
      <c r="DY780" s="78">
        <v>406.4</v>
      </c>
      <c r="DZ780" s="78">
        <v>432.42</v>
      </c>
      <c r="EA780" s="78">
        <v>420.38</v>
      </c>
      <c r="EB780" s="78">
        <v>250.62</v>
      </c>
      <c r="EC780" s="78"/>
      <c r="ED780" s="79">
        <v>346.2</v>
      </c>
      <c r="EE780" s="65" t="s">
        <v>405</v>
      </c>
      <c r="EF780" s="68">
        <v>0.28962001853568098</v>
      </c>
      <c r="EG780" s="78">
        <v>356.38</v>
      </c>
      <c r="EH780" s="78">
        <v>373.63</v>
      </c>
      <c r="EI780" s="78">
        <v>350.74</v>
      </c>
      <c r="EJ780" s="78"/>
      <c r="EK780" s="78">
        <v>190.08</v>
      </c>
      <c r="EL780" s="79">
        <v>224.86</v>
      </c>
      <c r="EM780" s="65" t="s">
        <v>406</v>
      </c>
      <c r="EN780" s="78">
        <v>375.29</v>
      </c>
      <c r="EO780" s="78">
        <v>378.79</v>
      </c>
      <c r="EP780" s="78">
        <v>327.51</v>
      </c>
      <c r="EQ780" s="78"/>
      <c r="ER780" s="78"/>
      <c r="ES780" s="79">
        <v>313.61</v>
      </c>
      <c r="ET780" s="65" t="s">
        <v>407</v>
      </c>
      <c r="EU780" s="68">
        <v>1.40984068800226</v>
      </c>
      <c r="EV780" s="78">
        <v>371.11</v>
      </c>
      <c r="EW780" s="78">
        <v>397.15</v>
      </c>
      <c r="EX780" s="78">
        <v>397.15</v>
      </c>
      <c r="EY780" s="78"/>
      <c r="EZ780" s="78">
        <v>145.03</v>
      </c>
      <c r="FA780" s="79">
        <v>273.93</v>
      </c>
      <c r="FB780" s="65" t="s">
        <v>408</v>
      </c>
      <c r="FC780" s="78">
        <v>476.98</v>
      </c>
      <c r="FD780" s="78">
        <v>464.21</v>
      </c>
      <c r="FE780" s="78">
        <v>420.16</v>
      </c>
      <c r="FF780" s="78">
        <v>319.98</v>
      </c>
      <c r="FG780" s="78"/>
      <c r="FH780" s="79"/>
      <c r="FI780" s="65" t="s">
        <v>409</v>
      </c>
      <c r="FJ780" s="78">
        <v>375.79</v>
      </c>
      <c r="FK780" s="78">
        <v>393.5</v>
      </c>
      <c r="FL780" s="78">
        <v>257.32</v>
      </c>
      <c r="FM780" s="78">
        <v>174.49</v>
      </c>
      <c r="FN780" s="78"/>
      <c r="FO780" s="79">
        <v>376.92</v>
      </c>
      <c r="FP780" s="65" t="s">
        <v>410</v>
      </c>
      <c r="FQ780" s="68">
        <v>0.21880401724175699</v>
      </c>
      <c r="FR780" s="78">
        <v>324.18</v>
      </c>
      <c r="FS780" s="78">
        <v>373.46</v>
      </c>
      <c r="FT780" s="78">
        <v>324.75</v>
      </c>
      <c r="FU780" s="78">
        <v>268.91000000000003</v>
      </c>
      <c r="FV780" s="78">
        <v>185.11</v>
      </c>
      <c r="FW780" s="79">
        <v>201.57</v>
      </c>
      <c r="FX780" s="65" t="s">
        <v>411</v>
      </c>
      <c r="FY780" s="78">
        <v>382.44</v>
      </c>
      <c r="FZ780" s="78">
        <v>411.85</v>
      </c>
      <c r="GA780" s="78">
        <v>374.15</v>
      </c>
      <c r="GB780" s="78">
        <v>326.22000000000003</v>
      </c>
      <c r="GC780" s="78"/>
      <c r="GD780" s="79">
        <v>390.35</v>
      </c>
      <c r="GE780" s="65" t="s">
        <v>412</v>
      </c>
      <c r="GF780" s="68">
        <v>0.23288309268747101</v>
      </c>
      <c r="GG780" s="78">
        <v>361.51</v>
      </c>
      <c r="GH780" s="78">
        <v>404.63</v>
      </c>
      <c r="GI780" s="78">
        <v>339.8</v>
      </c>
      <c r="GJ780" s="78">
        <v>319.05</v>
      </c>
      <c r="GK780" s="78"/>
      <c r="GL780" s="79">
        <v>302.8</v>
      </c>
      <c r="GM780" s="65" t="s">
        <v>413</v>
      </c>
      <c r="GN780" s="68">
        <v>9.0285301552907204E-2</v>
      </c>
      <c r="GO780" s="78">
        <v>320.69</v>
      </c>
      <c r="GP780" s="78">
        <v>376.76</v>
      </c>
      <c r="GQ780" s="78">
        <v>323.08</v>
      </c>
      <c r="GR780" s="78">
        <v>268.95999999999998</v>
      </c>
      <c r="GS780" s="78"/>
      <c r="GT780" s="79"/>
      <c r="GU780" s="65" t="s">
        <v>414</v>
      </c>
      <c r="GV780" s="68">
        <v>1</v>
      </c>
      <c r="GW780" s="78">
        <v>337.95</v>
      </c>
      <c r="GX780" s="78">
        <v>352.65</v>
      </c>
      <c r="GY780" s="78">
        <v>312.17</v>
      </c>
      <c r="GZ780" s="78">
        <v>270.02</v>
      </c>
      <c r="HA780" s="78"/>
      <c r="HB780" s="79">
        <v>377.68</v>
      </c>
      <c r="HC780" s="65" t="s">
        <v>415</v>
      </c>
      <c r="HD780" s="68">
        <v>1</v>
      </c>
      <c r="HE780" s="78">
        <v>331.72</v>
      </c>
      <c r="HF780" s="78">
        <v>400.2</v>
      </c>
      <c r="HG780" s="78">
        <v>410.72</v>
      </c>
      <c r="HH780" s="78">
        <v>200</v>
      </c>
      <c r="HI780" s="78">
        <v>193.36</v>
      </c>
      <c r="HJ780" s="79">
        <v>361.34</v>
      </c>
      <c r="HK780" s="85" t="s">
        <v>416</v>
      </c>
      <c r="HL780" s="68">
        <v>1.0759051051697199</v>
      </c>
      <c r="HM780" s="78">
        <v>280.32</v>
      </c>
      <c r="HN780" s="78">
        <v>367.85</v>
      </c>
      <c r="HO780" s="78">
        <v>294.13</v>
      </c>
      <c r="HP780" s="78"/>
      <c r="HQ780" s="78"/>
      <c r="HR780" s="79"/>
    </row>
    <row r="781" spans="1:226" x14ac:dyDescent="0.25">
      <c r="A781" s="81">
        <v>39888</v>
      </c>
      <c r="B781" s="82" t="s">
        <v>387</v>
      </c>
      <c r="C781" s="83">
        <v>339.65025190629109</v>
      </c>
      <c r="D781" s="83">
        <v>385.20296362462176</v>
      </c>
      <c r="E781" s="83">
        <v>355.24584535453687</v>
      </c>
      <c r="F781" s="83">
        <v>253.25349661801084</v>
      </c>
      <c r="G781" s="83">
        <v>190.91751111111108</v>
      </c>
      <c r="H781" s="84">
        <v>287.97909103707582</v>
      </c>
      <c r="I781" s="82" t="s">
        <v>388</v>
      </c>
      <c r="J781" s="83">
        <v>354.34059784001039</v>
      </c>
      <c r="K781" s="83">
        <v>385.26359615456062</v>
      </c>
      <c r="L781" s="83">
        <v>356.18462294149879</v>
      </c>
      <c r="M781" s="83">
        <v>250.50390739989703</v>
      </c>
      <c r="N781" s="83"/>
      <c r="O781" s="84">
        <v>376.95709969074625</v>
      </c>
      <c r="P781" s="65" t="s">
        <v>389</v>
      </c>
      <c r="Q781" s="78">
        <v>308.83</v>
      </c>
      <c r="R781" s="78">
        <v>366.08</v>
      </c>
      <c r="S781" s="78">
        <v>350.31</v>
      </c>
      <c r="T781" s="78">
        <v>214</v>
      </c>
      <c r="U781" s="78"/>
      <c r="V781" s="79"/>
      <c r="W781" s="65" t="s">
        <v>390</v>
      </c>
      <c r="X781" s="78">
        <v>382.11</v>
      </c>
      <c r="Y781" s="78">
        <v>410.42</v>
      </c>
      <c r="Z781" s="78">
        <v>329.77</v>
      </c>
      <c r="AA781" s="78">
        <v>196.77</v>
      </c>
      <c r="AB781" s="78"/>
      <c r="AC781" s="79">
        <v>361.16</v>
      </c>
      <c r="AD781" s="65" t="s">
        <v>391</v>
      </c>
      <c r="AE781" s="68">
        <v>0.51129972389814904</v>
      </c>
      <c r="AF781" s="78">
        <v>319.05</v>
      </c>
      <c r="AG781" s="78">
        <v>335.92</v>
      </c>
      <c r="AH781" s="78">
        <v>319.56</v>
      </c>
      <c r="AI781" s="78"/>
      <c r="AJ781" s="78">
        <v>217.3</v>
      </c>
      <c r="AK781" s="79">
        <v>197.6</v>
      </c>
      <c r="AL781" s="69" t="s">
        <v>392</v>
      </c>
      <c r="AM781" s="70">
        <v>1</v>
      </c>
      <c r="AN781" s="78">
        <v>384.34</v>
      </c>
      <c r="AO781" s="78">
        <v>416.13</v>
      </c>
      <c r="AP781" s="78">
        <v>420.62</v>
      </c>
      <c r="AQ781" s="78">
        <v>375</v>
      </c>
      <c r="AR781" s="78">
        <v>369.32</v>
      </c>
      <c r="AS781" s="79"/>
      <c r="AT781" s="65" t="s">
        <v>393</v>
      </c>
      <c r="AU781" s="68">
        <v>3.7703125589111298E-2</v>
      </c>
      <c r="AV781" s="78">
        <v>365.8</v>
      </c>
      <c r="AW781" s="78">
        <v>417.35</v>
      </c>
      <c r="AX781" s="78">
        <v>337.66</v>
      </c>
      <c r="AY781" s="78">
        <v>240.7</v>
      </c>
      <c r="AZ781" s="78"/>
      <c r="BA781" s="79">
        <v>342.17</v>
      </c>
      <c r="BB781" s="65" t="s">
        <v>394</v>
      </c>
      <c r="BC781" s="78">
        <v>326.17</v>
      </c>
      <c r="BD781" s="78">
        <v>350.61</v>
      </c>
      <c r="BE781" s="78">
        <v>345.37</v>
      </c>
      <c r="BF781" s="78">
        <v>204.8</v>
      </c>
      <c r="BG781" s="78"/>
      <c r="BH781" s="79">
        <v>415.63</v>
      </c>
      <c r="BI781" s="65" t="s">
        <v>395</v>
      </c>
      <c r="BJ781" s="68">
        <v>0.13411477542480801</v>
      </c>
      <c r="BK781" s="78">
        <v>374.05</v>
      </c>
      <c r="BL781" s="78">
        <v>391.35</v>
      </c>
      <c r="BM781" s="78">
        <v>334.21</v>
      </c>
      <c r="BN781" s="78">
        <v>190.17</v>
      </c>
      <c r="BO781" s="78"/>
      <c r="BP781" s="79"/>
      <c r="BQ781" s="65" t="s">
        <v>396</v>
      </c>
      <c r="BR781" s="68">
        <v>6.3911648537062396E-2</v>
      </c>
      <c r="BS781" s="78">
        <v>330.3</v>
      </c>
      <c r="BT781" s="78">
        <v>390.8</v>
      </c>
      <c r="BU781" s="78">
        <v>384.4</v>
      </c>
      <c r="BV781" s="78"/>
      <c r="BW781" s="78"/>
      <c r="BX781" s="79">
        <v>357.96</v>
      </c>
      <c r="BY781" s="65" t="s">
        <v>397</v>
      </c>
      <c r="BZ781" s="78">
        <v>374.27</v>
      </c>
      <c r="CA781" s="78">
        <v>405.43</v>
      </c>
      <c r="CB781" s="78">
        <v>329.43</v>
      </c>
      <c r="CC781" s="78">
        <v>259.26</v>
      </c>
      <c r="CD781" s="78"/>
      <c r="CE781" s="79">
        <v>357.06</v>
      </c>
      <c r="CF781" s="65" t="s">
        <v>398</v>
      </c>
      <c r="CG781" s="78">
        <v>314.20999999999998</v>
      </c>
      <c r="CH781" s="78">
        <v>439.02</v>
      </c>
      <c r="CI781" s="78">
        <v>350.83</v>
      </c>
      <c r="CJ781" s="78">
        <v>322.02999999999997</v>
      </c>
      <c r="CK781" s="78"/>
      <c r="CL781" s="79"/>
      <c r="CM781" s="65" t="s">
        <v>399</v>
      </c>
      <c r="CN781" s="78">
        <v>338.45</v>
      </c>
      <c r="CO781" s="78">
        <v>352.12</v>
      </c>
      <c r="CP781" s="78">
        <v>370.99</v>
      </c>
      <c r="CQ781" s="78">
        <v>223.6</v>
      </c>
      <c r="CR781" s="78">
        <v>214.88</v>
      </c>
      <c r="CS781" s="79">
        <v>510.15</v>
      </c>
      <c r="CT781" s="65" t="s">
        <v>400</v>
      </c>
      <c r="CU781" s="78">
        <v>376.53</v>
      </c>
      <c r="CV781" s="78">
        <v>453.99</v>
      </c>
      <c r="CW781" s="78">
        <v>367.42</v>
      </c>
      <c r="CX781" s="78">
        <v>267.58</v>
      </c>
      <c r="CY781" s="78"/>
      <c r="CZ781" s="79"/>
      <c r="DA781" s="82"/>
      <c r="DB781" s="68"/>
      <c r="DC781" s="78"/>
      <c r="DD781" s="78"/>
      <c r="DE781" s="78"/>
      <c r="DF781" s="78"/>
      <c r="DG781" s="78"/>
      <c r="DH781" s="79"/>
      <c r="DI781" s="65" t="s">
        <v>402</v>
      </c>
      <c r="DJ781" s="68">
        <v>3.3837512266098198E-3</v>
      </c>
      <c r="DK781" s="78">
        <v>369.72</v>
      </c>
      <c r="DL781" s="78">
        <v>410.8</v>
      </c>
      <c r="DM781" s="78">
        <v>410.8</v>
      </c>
      <c r="DN781" s="78">
        <v>236.64</v>
      </c>
      <c r="DO781" s="78"/>
      <c r="DP781" s="79">
        <v>340.03</v>
      </c>
      <c r="DQ781" s="65" t="s">
        <v>403</v>
      </c>
      <c r="DR781" s="78">
        <v>318.47000000000003</v>
      </c>
      <c r="DS781" s="78">
        <v>431.11</v>
      </c>
      <c r="DT781" s="78">
        <v>452.74</v>
      </c>
      <c r="DU781" s="78">
        <v>198.7</v>
      </c>
      <c r="DV781" s="78"/>
      <c r="DW781" s="79"/>
      <c r="DX781" s="65" t="s">
        <v>404</v>
      </c>
      <c r="DY781" s="78">
        <v>406.83</v>
      </c>
      <c r="DZ781" s="78">
        <v>426.02</v>
      </c>
      <c r="EA781" s="78">
        <v>406.66</v>
      </c>
      <c r="EB781" s="78">
        <v>257.63</v>
      </c>
      <c r="EC781" s="78"/>
      <c r="ED781" s="79">
        <v>355.97</v>
      </c>
      <c r="EE781" s="65" t="s">
        <v>405</v>
      </c>
      <c r="EF781" s="68">
        <v>0.28962001853568098</v>
      </c>
      <c r="EG781" s="78">
        <v>355.85</v>
      </c>
      <c r="EH781" s="78">
        <v>375.91</v>
      </c>
      <c r="EI781" s="78">
        <v>334.68</v>
      </c>
      <c r="EJ781" s="78"/>
      <c r="EK781" s="78">
        <v>190.16</v>
      </c>
      <c r="EL781" s="79">
        <v>237.86</v>
      </c>
      <c r="EM781" s="65" t="s">
        <v>406</v>
      </c>
      <c r="EN781" s="78">
        <v>357.32</v>
      </c>
      <c r="EO781" s="78">
        <v>378.8</v>
      </c>
      <c r="EP781" s="78">
        <v>342.23</v>
      </c>
      <c r="EQ781" s="78"/>
      <c r="ER781" s="78"/>
      <c r="ES781" s="79">
        <v>329.58</v>
      </c>
      <c r="ET781" s="65" t="s">
        <v>407</v>
      </c>
      <c r="EU781" s="68">
        <v>1.4134275618374601</v>
      </c>
      <c r="EV781" s="78">
        <v>362.13</v>
      </c>
      <c r="EW781" s="78">
        <v>411.6</v>
      </c>
      <c r="EX781" s="78">
        <v>411.6</v>
      </c>
      <c r="EY781" s="78"/>
      <c r="EZ781" s="78">
        <v>145.4</v>
      </c>
      <c r="FA781" s="79">
        <v>274.63</v>
      </c>
      <c r="FB781" s="65" t="s">
        <v>408</v>
      </c>
      <c r="FC781" s="78">
        <v>476.98</v>
      </c>
      <c r="FD781" s="78">
        <v>464.21</v>
      </c>
      <c r="FE781" s="78">
        <v>420.16</v>
      </c>
      <c r="FF781" s="78">
        <v>319.98</v>
      </c>
      <c r="FG781" s="78"/>
      <c r="FH781" s="79"/>
      <c r="FI781" s="65" t="s">
        <v>409</v>
      </c>
      <c r="FJ781" s="78">
        <v>359.82</v>
      </c>
      <c r="FK781" s="78">
        <v>366.61</v>
      </c>
      <c r="FL781" s="78">
        <v>231.27</v>
      </c>
      <c r="FM781" s="78">
        <v>176.49</v>
      </c>
      <c r="FN781" s="78"/>
      <c r="FO781" s="79">
        <v>385.32</v>
      </c>
      <c r="FP781" s="65" t="s">
        <v>410</v>
      </c>
      <c r="FQ781" s="68">
        <v>0.22558087074216099</v>
      </c>
      <c r="FR781" s="78">
        <v>332.93</v>
      </c>
      <c r="FS781" s="78">
        <v>391.68</v>
      </c>
      <c r="FT781" s="78">
        <v>335.92</v>
      </c>
      <c r="FU781" s="78">
        <v>277.45999999999998</v>
      </c>
      <c r="FV781" s="78">
        <v>190.84</v>
      </c>
      <c r="FW781" s="79">
        <v>210.22</v>
      </c>
      <c r="FX781" s="65" t="s">
        <v>411</v>
      </c>
      <c r="FY781" s="78">
        <v>380.58</v>
      </c>
      <c r="FZ781" s="78">
        <v>412.04</v>
      </c>
      <c r="GA781" s="78">
        <v>372.53</v>
      </c>
      <c r="GB781" s="78">
        <v>330.36</v>
      </c>
      <c r="GC781" s="78"/>
      <c r="GD781" s="79">
        <v>390.35</v>
      </c>
      <c r="GE781" s="65" t="s">
        <v>412</v>
      </c>
      <c r="GF781" s="68">
        <v>0.233317778814746</v>
      </c>
      <c r="GG781" s="78">
        <v>350.42</v>
      </c>
      <c r="GH781" s="78">
        <v>424.99</v>
      </c>
      <c r="GI781" s="78">
        <v>360.03</v>
      </c>
      <c r="GJ781" s="78">
        <v>319.64999999999998</v>
      </c>
      <c r="GK781" s="78"/>
      <c r="GL781" s="79">
        <v>313.17</v>
      </c>
      <c r="GM781" s="65" t="s">
        <v>413</v>
      </c>
      <c r="GN781" s="68">
        <v>9.1017484458764494E-2</v>
      </c>
      <c r="GO781" s="78">
        <v>308.73</v>
      </c>
      <c r="GP781" s="78">
        <v>365.25</v>
      </c>
      <c r="GQ781" s="78">
        <v>319.07</v>
      </c>
      <c r="GR781" s="78">
        <v>265.86</v>
      </c>
      <c r="GS781" s="78"/>
      <c r="GT781" s="79"/>
      <c r="GU781" s="65" t="s">
        <v>414</v>
      </c>
      <c r="GV781" s="68">
        <v>1</v>
      </c>
      <c r="GW781" s="78">
        <v>337.95</v>
      </c>
      <c r="GX781" s="78">
        <v>352.65</v>
      </c>
      <c r="GY781" s="78">
        <v>312.17</v>
      </c>
      <c r="GZ781" s="78">
        <v>270.02</v>
      </c>
      <c r="HA781" s="78"/>
      <c r="HB781" s="79">
        <v>377.68</v>
      </c>
      <c r="HC781" s="65" t="s">
        <v>415</v>
      </c>
      <c r="HD781" s="68">
        <v>1</v>
      </c>
      <c r="HE781" s="78">
        <v>332.56</v>
      </c>
      <c r="HF781" s="78">
        <v>401.04</v>
      </c>
      <c r="HG781" s="78">
        <v>410.72</v>
      </c>
      <c r="HH781" s="78">
        <v>200</v>
      </c>
      <c r="HI781" s="78">
        <v>193.36</v>
      </c>
      <c r="HJ781" s="79">
        <v>361.34</v>
      </c>
      <c r="HK781" s="85" t="s">
        <v>416</v>
      </c>
      <c r="HL781" s="68">
        <v>1.0863070990168899</v>
      </c>
      <c r="HM781" s="78">
        <v>282.97000000000003</v>
      </c>
      <c r="HN781" s="78">
        <v>374.24</v>
      </c>
      <c r="HO781" s="78">
        <v>290.26</v>
      </c>
      <c r="HP781" s="78"/>
      <c r="HQ781" s="78"/>
      <c r="HR781" s="79"/>
    </row>
    <row r="782" spans="1:226" x14ac:dyDescent="0.25">
      <c r="A782" s="81">
        <v>39881</v>
      </c>
      <c r="B782" s="82" t="s">
        <v>387</v>
      </c>
      <c r="C782" s="83">
        <v>339.93479252288796</v>
      </c>
      <c r="D782" s="83">
        <v>388.15543923063785</v>
      </c>
      <c r="E782" s="83">
        <v>359.66577751961626</v>
      </c>
      <c r="F782" s="83">
        <v>251.46602451105338</v>
      </c>
      <c r="G782" s="83">
        <v>183.07817777777777</v>
      </c>
      <c r="H782" s="84">
        <v>288.84906068263211</v>
      </c>
      <c r="I782" s="82" t="s">
        <v>388</v>
      </c>
      <c r="J782" s="83">
        <v>355.11909931391364</v>
      </c>
      <c r="K782" s="83">
        <v>390.09927591769451</v>
      </c>
      <c r="L782" s="83">
        <v>361.46412955983374</v>
      </c>
      <c r="M782" s="83">
        <v>249.39218105547664</v>
      </c>
      <c r="N782" s="83"/>
      <c r="O782" s="84">
        <v>390.26792938291777</v>
      </c>
      <c r="P782" s="65" t="s">
        <v>389</v>
      </c>
      <c r="Q782" s="78">
        <v>302.16000000000003</v>
      </c>
      <c r="R782" s="78">
        <v>370.25</v>
      </c>
      <c r="S782" s="78">
        <v>347.13</v>
      </c>
      <c r="T782" s="78">
        <v>207</v>
      </c>
      <c r="U782" s="78"/>
      <c r="V782" s="79"/>
      <c r="W782" s="65" t="s">
        <v>390</v>
      </c>
      <c r="X782" s="78">
        <v>379.46</v>
      </c>
      <c r="Y782" s="78">
        <v>410.91</v>
      </c>
      <c r="Z782" s="78">
        <v>329.77</v>
      </c>
      <c r="AA782" s="78">
        <v>196.77</v>
      </c>
      <c r="AB782" s="78"/>
      <c r="AC782" s="79">
        <v>361.16</v>
      </c>
      <c r="AD782" s="65" t="s">
        <v>391</v>
      </c>
      <c r="AE782" s="68">
        <v>0.51129972389814904</v>
      </c>
      <c r="AF782" s="78">
        <v>319.05</v>
      </c>
      <c r="AG782" s="78">
        <v>335.92</v>
      </c>
      <c r="AH782" s="78">
        <v>319.56</v>
      </c>
      <c r="AI782" s="78"/>
      <c r="AJ782" s="78">
        <v>217.3</v>
      </c>
      <c r="AK782" s="79">
        <v>197.6</v>
      </c>
      <c r="AL782" s="69" t="s">
        <v>392</v>
      </c>
      <c r="AM782" s="70">
        <v>1</v>
      </c>
      <c r="AN782" s="78">
        <v>384.34</v>
      </c>
      <c r="AO782" s="78">
        <v>416.94</v>
      </c>
      <c r="AP782" s="78">
        <v>420.62</v>
      </c>
      <c r="AQ782" s="78">
        <v>375</v>
      </c>
      <c r="AR782" s="78">
        <v>369.32</v>
      </c>
      <c r="AS782" s="79"/>
      <c r="AT782" s="65" t="s">
        <v>393</v>
      </c>
      <c r="AU782" s="68">
        <v>3.6179450072358899E-2</v>
      </c>
      <c r="AV782" s="78">
        <v>346.36</v>
      </c>
      <c r="AW782" s="78">
        <v>402.15</v>
      </c>
      <c r="AX782" s="78">
        <v>327.97</v>
      </c>
      <c r="AY782" s="78">
        <v>229.09</v>
      </c>
      <c r="AZ782" s="78"/>
      <c r="BA782" s="79">
        <v>323.60000000000002</v>
      </c>
      <c r="BB782" s="65" t="s">
        <v>394</v>
      </c>
      <c r="BC782" s="78">
        <v>326.17</v>
      </c>
      <c r="BD782" s="78">
        <v>356.49</v>
      </c>
      <c r="BE782" s="78">
        <v>354.61</v>
      </c>
      <c r="BF782" s="78">
        <v>201.6</v>
      </c>
      <c r="BG782" s="78"/>
      <c r="BH782" s="79">
        <v>418.65</v>
      </c>
      <c r="BI782" s="65" t="s">
        <v>395</v>
      </c>
      <c r="BJ782" s="68">
        <v>0.13421197439235499</v>
      </c>
      <c r="BK782" s="78">
        <v>401.16</v>
      </c>
      <c r="BL782" s="78">
        <v>398.07</v>
      </c>
      <c r="BM782" s="78">
        <v>340.9</v>
      </c>
      <c r="BN782" s="78">
        <v>195.68</v>
      </c>
      <c r="BO782" s="78"/>
      <c r="BP782" s="79"/>
      <c r="BQ782" s="65" t="s">
        <v>396</v>
      </c>
      <c r="BR782" s="68">
        <v>6.3911648537062396E-2</v>
      </c>
      <c r="BS782" s="78">
        <v>330.63</v>
      </c>
      <c r="BT782" s="78">
        <v>394.05</v>
      </c>
      <c r="BU782" s="78">
        <v>400.38</v>
      </c>
      <c r="BV782" s="78"/>
      <c r="BW782" s="78"/>
      <c r="BX782" s="79">
        <v>357.96</v>
      </c>
      <c r="BY782" s="65" t="s">
        <v>397</v>
      </c>
      <c r="BZ782" s="78">
        <v>384.09</v>
      </c>
      <c r="CA782" s="78">
        <v>413.06</v>
      </c>
      <c r="CB782" s="78">
        <v>332.36</v>
      </c>
      <c r="CC782" s="78">
        <v>256.18</v>
      </c>
      <c r="CD782" s="78"/>
      <c r="CE782" s="79">
        <v>357.23</v>
      </c>
      <c r="CF782" s="65" t="s">
        <v>398</v>
      </c>
      <c r="CG782" s="78">
        <v>301.81</v>
      </c>
      <c r="CH782" s="78">
        <v>443.84</v>
      </c>
      <c r="CI782" s="78">
        <v>352.49</v>
      </c>
      <c r="CJ782" s="78">
        <v>326.08</v>
      </c>
      <c r="CK782" s="78"/>
      <c r="CL782" s="79"/>
      <c r="CM782" s="65" t="s">
        <v>399</v>
      </c>
      <c r="CN782" s="78">
        <v>345.22</v>
      </c>
      <c r="CO782" s="78">
        <v>359.22</v>
      </c>
      <c r="CP782" s="78">
        <v>374.25</v>
      </c>
      <c r="CQ782" s="78">
        <v>228.81</v>
      </c>
      <c r="CR782" s="78">
        <v>221.63</v>
      </c>
      <c r="CS782" s="79">
        <v>518.28</v>
      </c>
      <c r="CT782" s="65" t="s">
        <v>400</v>
      </c>
      <c r="CU782" s="78">
        <v>373.92</v>
      </c>
      <c r="CV782" s="78">
        <v>457.4</v>
      </c>
      <c r="CW782" s="78">
        <v>368.27</v>
      </c>
      <c r="CX782" s="78">
        <v>266.23</v>
      </c>
      <c r="CY782" s="78"/>
      <c r="CZ782" s="79"/>
      <c r="DA782" s="82"/>
      <c r="DB782" s="68"/>
      <c r="DC782" s="78"/>
      <c r="DD782" s="78"/>
      <c r="DE782" s="78"/>
      <c r="DF782" s="78"/>
      <c r="DG782" s="78"/>
      <c r="DH782" s="79"/>
      <c r="DI782" s="65" t="s">
        <v>402</v>
      </c>
      <c r="DJ782" s="68">
        <v>3.2195750160978801E-3</v>
      </c>
      <c r="DK782" s="78">
        <v>344.14</v>
      </c>
      <c r="DL782" s="78">
        <v>391.83</v>
      </c>
      <c r="DM782" s="78">
        <v>391.83</v>
      </c>
      <c r="DN782" s="78">
        <v>228.8</v>
      </c>
      <c r="DO782" s="78"/>
      <c r="DP782" s="79">
        <v>324.69</v>
      </c>
      <c r="DQ782" s="65" t="s">
        <v>403</v>
      </c>
      <c r="DR782" s="78">
        <v>318.47000000000003</v>
      </c>
      <c r="DS782" s="78">
        <v>431.11</v>
      </c>
      <c r="DT782" s="78">
        <v>459.16</v>
      </c>
      <c r="DU782" s="78">
        <v>201.51</v>
      </c>
      <c r="DV782" s="78"/>
      <c r="DW782" s="79"/>
      <c r="DX782" s="65" t="s">
        <v>404</v>
      </c>
      <c r="DY782" s="78">
        <v>403.23</v>
      </c>
      <c r="DZ782" s="78">
        <v>425.45</v>
      </c>
      <c r="EA782" s="78">
        <v>413.3</v>
      </c>
      <c r="EB782" s="78">
        <v>249.41</v>
      </c>
      <c r="EC782" s="78"/>
      <c r="ED782" s="79">
        <v>367.03</v>
      </c>
      <c r="EE782" s="65" t="s">
        <v>405</v>
      </c>
      <c r="EF782" s="68">
        <v>0.28962001853568098</v>
      </c>
      <c r="EG782" s="78">
        <v>365.03</v>
      </c>
      <c r="EH782" s="78">
        <v>388.13</v>
      </c>
      <c r="EI782" s="78">
        <v>329.32</v>
      </c>
      <c r="EJ782" s="78"/>
      <c r="EK782" s="78">
        <v>194.9</v>
      </c>
      <c r="EL782" s="79">
        <v>241.86</v>
      </c>
      <c r="EM782" s="65" t="s">
        <v>406</v>
      </c>
      <c r="EN782" s="78">
        <v>380.68</v>
      </c>
      <c r="EO782" s="78">
        <v>378.8</v>
      </c>
      <c r="EP782" s="78">
        <v>342.23</v>
      </c>
      <c r="EQ782" s="78"/>
      <c r="ER782" s="78"/>
      <c r="ES782" s="79">
        <v>354.21</v>
      </c>
      <c r="ET782" s="65" t="s">
        <v>407</v>
      </c>
      <c r="EU782" s="68">
        <v>1.4138272303124599</v>
      </c>
      <c r="EV782" s="78">
        <v>361.64</v>
      </c>
      <c r="EW782" s="78">
        <v>411.72</v>
      </c>
      <c r="EX782" s="78">
        <v>411.72</v>
      </c>
      <c r="EY782" s="78"/>
      <c r="EZ782" s="78">
        <v>145.44</v>
      </c>
      <c r="FA782" s="79">
        <v>282.88</v>
      </c>
      <c r="FB782" s="65" t="s">
        <v>408</v>
      </c>
      <c r="FC782" s="78">
        <v>476.98</v>
      </c>
      <c r="FD782" s="78">
        <v>464.21</v>
      </c>
      <c r="FE782" s="78">
        <v>420.16</v>
      </c>
      <c r="FF782" s="78">
        <v>319.98</v>
      </c>
      <c r="FG782" s="78"/>
      <c r="FH782" s="79"/>
      <c r="FI782" s="65" t="s">
        <v>409</v>
      </c>
      <c r="FJ782" s="78">
        <v>366.55</v>
      </c>
      <c r="FK782" s="78">
        <v>374.17</v>
      </c>
      <c r="FL782" s="78">
        <v>252.28</v>
      </c>
      <c r="FM782" s="78">
        <v>171.49</v>
      </c>
      <c r="FN782" s="78"/>
      <c r="FO782" s="79">
        <v>419.78</v>
      </c>
      <c r="FP782" s="65" t="s">
        <v>410</v>
      </c>
      <c r="FQ782" s="68">
        <v>0.21070375052675899</v>
      </c>
      <c r="FR782" s="78">
        <v>318.23</v>
      </c>
      <c r="FS782" s="78">
        <v>372.76</v>
      </c>
      <c r="FT782" s="78">
        <v>316.52999999999997</v>
      </c>
      <c r="FU782" s="78">
        <v>259.58999999999997</v>
      </c>
      <c r="FV782" s="78">
        <v>182.47</v>
      </c>
      <c r="FW782" s="79">
        <v>197.21</v>
      </c>
      <c r="FX782" s="65" t="s">
        <v>411</v>
      </c>
      <c r="FY782" s="78">
        <v>375.01</v>
      </c>
      <c r="FZ782" s="78">
        <v>414.2</v>
      </c>
      <c r="GA782" s="78">
        <v>376.28</v>
      </c>
      <c r="GB782" s="78">
        <v>330.36</v>
      </c>
      <c r="GC782" s="78"/>
      <c r="GD782" s="79">
        <v>390.35</v>
      </c>
      <c r="GE782" s="65" t="s">
        <v>412</v>
      </c>
      <c r="GF782" s="68">
        <v>0.232785511429769</v>
      </c>
      <c r="GG782" s="78">
        <v>349.63</v>
      </c>
      <c r="GH782" s="78">
        <v>424.02</v>
      </c>
      <c r="GI782" s="78">
        <v>359.21</v>
      </c>
      <c r="GJ782" s="78">
        <v>318.92</v>
      </c>
      <c r="GK782" s="78"/>
      <c r="GL782" s="79">
        <v>312.45999999999998</v>
      </c>
      <c r="GM782" s="65" t="s">
        <v>413</v>
      </c>
      <c r="GN782" s="68">
        <v>8.6464052570144001E-2</v>
      </c>
      <c r="GO782" s="78">
        <v>314.04000000000002</v>
      </c>
      <c r="GP782" s="78">
        <v>360.81</v>
      </c>
      <c r="GQ782" s="78">
        <v>305.11</v>
      </c>
      <c r="GR782" s="78">
        <v>257.83999999999997</v>
      </c>
      <c r="GS782" s="78"/>
      <c r="GT782" s="79"/>
      <c r="GU782" s="65" t="s">
        <v>414</v>
      </c>
      <c r="GV782" s="68">
        <v>1</v>
      </c>
      <c r="GW782" s="78">
        <v>341</v>
      </c>
      <c r="GX782" s="78">
        <v>366.09</v>
      </c>
      <c r="GY782" s="78">
        <v>328.83</v>
      </c>
      <c r="GZ782" s="78">
        <v>270.02</v>
      </c>
      <c r="HA782" s="78"/>
      <c r="HB782" s="79">
        <v>377.68</v>
      </c>
      <c r="HC782" s="65" t="s">
        <v>415</v>
      </c>
      <c r="HD782" s="68">
        <v>1</v>
      </c>
      <c r="HE782" s="78">
        <v>332.56</v>
      </c>
      <c r="HF782" s="78">
        <v>403.56</v>
      </c>
      <c r="HG782" s="78">
        <v>410.72</v>
      </c>
      <c r="HH782" s="78">
        <v>200</v>
      </c>
      <c r="HI782" s="78">
        <v>193.36</v>
      </c>
      <c r="HJ782" s="79">
        <v>363.03</v>
      </c>
      <c r="HK782" s="85" t="s">
        <v>416</v>
      </c>
      <c r="HL782" s="68">
        <v>1.0972130787798999</v>
      </c>
      <c r="HM782" s="78">
        <v>285.77</v>
      </c>
      <c r="HN782" s="78">
        <v>379.98</v>
      </c>
      <c r="HO782" s="78">
        <v>292.64999999999998</v>
      </c>
      <c r="HP782" s="78"/>
      <c r="HQ782" s="78"/>
      <c r="HR782" s="79"/>
    </row>
    <row r="783" spans="1:226" x14ac:dyDescent="0.25">
      <c r="A783" s="81">
        <v>39874</v>
      </c>
      <c r="B783" s="82" t="s">
        <v>387</v>
      </c>
      <c r="C783" s="83">
        <v>336.27704731589017</v>
      </c>
      <c r="D783" s="83">
        <v>393.03826488123337</v>
      </c>
      <c r="E783" s="83">
        <v>368.56009692762603</v>
      </c>
      <c r="F783" s="83">
        <v>252.02755896459098</v>
      </c>
      <c r="G783" s="83">
        <v>183.84875555555553</v>
      </c>
      <c r="H783" s="84">
        <v>291.69939105513782</v>
      </c>
      <c r="I783" s="82" t="s">
        <v>388</v>
      </c>
      <c r="J783" s="83">
        <v>348.19464138841346</v>
      </c>
      <c r="K783" s="83">
        <v>393.76292800501858</v>
      </c>
      <c r="L783" s="83">
        <v>369.61207800118865</v>
      </c>
      <c r="M783" s="83">
        <v>249.85568725535916</v>
      </c>
      <c r="N783" s="83"/>
      <c r="O783" s="84">
        <v>392.99139186954653</v>
      </c>
      <c r="P783" s="65" t="s">
        <v>389</v>
      </c>
      <c r="Q783" s="78">
        <v>302.16000000000003</v>
      </c>
      <c r="R783" s="78">
        <v>381.91</v>
      </c>
      <c r="S783" s="78">
        <v>356.39</v>
      </c>
      <c r="T783" s="78">
        <v>207</v>
      </c>
      <c r="U783" s="78"/>
      <c r="V783" s="79"/>
      <c r="W783" s="65" t="s">
        <v>390</v>
      </c>
      <c r="X783" s="78">
        <v>349.71</v>
      </c>
      <c r="Y783" s="78">
        <v>396.61</v>
      </c>
      <c r="Z783" s="78">
        <v>329.77</v>
      </c>
      <c r="AA783" s="78">
        <v>196.77</v>
      </c>
      <c r="AB783" s="78"/>
      <c r="AC783" s="79">
        <v>380.99</v>
      </c>
      <c r="AD783" s="65" t="s">
        <v>391</v>
      </c>
      <c r="AE783" s="68">
        <v>0.51129972389814904</v>
      </c>
      <c r="AF783" s="78">
        <v>319.05</v>
      </c>
      <c r="AG783" s="78">
        <v>335.92</v>
      </c>
      <c r="AH783" s="78">
        <v>319.56</v>
      </c>
      <c r="AI783" s="78"/>
      <c r="AJ783" s="78">
        <v>217.3</v>
      </c>
      <c r="AK783" s="79">
        <v>210.03</v>
      </c>
      <c r="AL783" s="69" t="s">
        <v>392</v>
      </c>
      <c r="AM783" s="70">
        <v>1</v>
      </c>
      <c r="AN783" s="78">
        <v>384.88</v>
      </c>
      <c r="AO783" s="78">
        <v>429.82</v>
      </c>
      <c r="AP783" s="78">
        <v>421.76</v>
      </c>
      <c r="AQ783" s="78">
        <v>375</v>
      </c>
      <c r="AR783" s="78">
        <v>353.36</v>
      </c>
      <c r="AS783" s="79"/>
      <c r="AT783" s="65" t="s">
        <v>393</v>
      </c>
      <c r="AU783" s="68">
        <v>3.5346930119119199E-2</v>
      </c>
      <c r="AV783" s="78">
        <v>341.54</v>
      </c>
      <c r="AW783" s="78">
        <v>394.8</v>
      </c>
      <c r="AX783" s="78">
        <v>339.94</v>
      </c>
      <c r="AY783" s="78">
        <v>231.03</v>
      </c>
      <c r="AZ783" s="78"/>
      <c r="BA783" s="79">
        <v>318.35000000000002</v>
      </c>
      <c r="BB783" s="65" t="s">
        <v>394</v>
      </c>
      <c r="BC783" s="78">
        <v>317.77</v>
      </c>
      <c r="BD783" s="78">
        <v>367.42</v>
      </c>
      <c r="BE783" s="78">
        <v>362.43</v>
      </c>
      <c r="BF783" s="78">
        <v>203.8</v>
      </c>
      <c r="BG783" s="78"/>
      <c r="BH783" s="79">
        <v>422.69</v>
      </c>
      <c r="BI783" s="65" t="s">
        <v>395</v>
      </c>
      <c r="BJ783" s="68">
        <v>0.13420657075370401</v>
      </c>
      <c r="BK783" s="78">
        <v>406.51</v>
      </c>
      <c r="BL783" s="78">
        <v>412.01</v>
      </c>
      <c r="BM783" s="78">
        <v>409.6</v>
      </c>
      <c r="BN783" s="78">
        <v>223.32</v>
      </c>
      <c r="BO783" s="78"/>
      <c r="BP783" s="79"/>
      <c r="BQ783" s="65" t="s">
        <v>396</v>
      </c>
      <c r="BR783" s="68">
        <v>6.3911648537062396E-2</v>
      </c>
      <c r="BS783" s="78">
        <v>330.74</v>
      </c>
      <c r="BT783" s="78">
        <v>394.7</v>
      </c>
      <c r="BU783" s="78">
        <v>403.09</v>
      </c>
      <c r="BV783" s="78"/>
      <c r="BW783" s="78"/>
      <c r="BX783" s="79">
        <v>357.96</v>
      </c>
      <c r="BY783" s="65" t="s">
        <v>397</v>
      </c>
      <c r="BZ783" s="78">
        <v>364.43</v>
      </c>
      <c r="CA783" s="78">
        <v>417.28</v>
      </c>
      <c r="CB783" s="78">
        <v>340.23</v>
      </c>
      <c r="CC783" s="78">
        <v>258.18</v>
      </c>
      <c r="CD783" s="78"/>
      <c r="CE783" s="79">
        <v>377.29</v>
      </c>
      <c r="CF783" s="65" t="s">
        <v>398</v>
      </c>
      <c r="CG783" s="78">
        <v>318.62</v>
      </c>
      <c r="CH783" s="78">
        <v>464.66</v>
      </c>
      <c r="CI783" s="78">
        <v>374.95</v>
      </c>
      <c r="CJ783" s="78">
        <v>341.86</v>
      </c>
      <c r="CK783" s="78"/>
      <c r="CL783" s="79"/>
      <c r="CM783" s="65" t="s">
        <v>399</v>
      </c>
      <c r="CN783" s="78">
        <v>335.69</v>
      </c>
      <c r="CO783" s="78">
        <v>358.47</v>
      </c>
      <c r="CP783" s="78">
        <v>385.37</v>
      </c>
      <c r="CQ783" s="78">
        <v>241.04</v>
      </c>
      <c r="CR783" s="78">
        <v>229.96</v>
      </c>
      <c r="CS783" s="79">
        <v>518.78</v>
      </c>
      <c r="CT783" s="65" t="s">
        <v>400</v>
      </c>
      <c r="CU783" s="78">
        <v>367.44</v>
      </c>
      <c r="CV783" s="78">
        <v>459.87</v>
      </c>
      <c r="CW783" s="78">
        <v>369.99</v>
      </c>
      <c r="CX783" s="78">
        <v>261.36</v>
      </c>
      <c r="CY783" s="78"/>
      <c r="CZ783" s="79"/>
      <c r="DA783" s="82"/>
      <c r="DB783" s="68"/>
      <c r="DC783" s="78"/>
      <c r="DD783" s="78"/>
      <c r="DE783" s="78"/>
      <c r="DF783" s="78"/>
      <c r="DG783" s="78"/>
      <c r="DH783" s="79"/>
      <c r="DI783" s="65" t="s">
        <v>402</v>
      </c>
      <c r="DJ783" s="68">
        <v>3.2570107155652501E-3</v>
      </c>
      <c r="DK783" s="78">
        <v>337.37</v>
      </c>
      <c r="DL783" s="78">
        <v>396.11</v>
      </c>
      <c r="DM783" s="78">
        <v>396.11</v>
      </c>
      <c r="DN783" s="78">
        <v>230.08</v>
      </c>
      <c r="DO783" s="78"/>
      <c r="DP783" s="79">
        <v>328.1</v>
      </c>
      <c r="DQ783" s="65" t="s">
        <v>403</v>
      </c>
      <c r="DR783" s="78">
        <v>318.47000000000003</v>
      </c>
      <c r="DS783" s="78">
        <v>431.11</v>
      </c>
      <c r="DT783" s="78">
        <v>464.21</v>
      </c>
      <c r="DU783" s="78">
        <v>202.1</v>
      </c>
      <c r="DV783" s="78"/>
      <c r="DW783" s="79"/>
      <c r="DX783" s="65" t="s">
        <v>404</v>
      </c>
      <c r="DY783" s="78">
        <v>399.52</v>
      </c>
      <c r="DZ783" s="78">
        <v>427.72</v>
      </c>
      <c r="EA783" s="78">
        <v>424.86</v>
      </c>
      <c r="EB783" s="78">
        <v>259.27999999999997</v>
      </c>
      <c r="EC783" s="78"/>
      <c r="ED783" s="79">
        <v>367.03</v>
      </c>
      <c r="EE783" s="65" t="s">
        <v>405</v>
      </c>
      <c r="EF783" s="68">
        <v>0.28962001853568098</v>
      </c>
      <c r="EG783" s="78">
        <v>363.73</v>
      </c>
      <c r="EH783" s="78">
        <v>406.99</v>
      </c>
      <c r="EI783" s="78">
        <v>341.98</v>
      </c>
      <c r="EJ783" s="78"/>
      <c r="EK783" s="78">
        <v>190.32</v>
      </c>
      <c r="EL783" s="79">
        <v>245.26</v>
      </c>
      <c r="EM783" s="65" t="s">
        <v>406</v>
      </c>
      <c r="EN783" s="78">
        <v>360.37</v>
      </c>
      <c r="EO783" s="78">
        <v>376.05</v>
      </c>
      <c r="EP783" s="78">
        <v>325.02999999999997</v>
      </c>
      <c r="EQ783" s="78"/>
      <c r="ER783" s="78"/>
      <c r="ES783" s="79">
        <v>358.93</v>
      </c>
      <c r="ET783" s="65" t="s">
        <v>407</v>
      </c>
      <c r="EU783" s="68">
        <v>1.4094432699083901</v>
      </c>
      <c r="EV783" s="78">
        <v>384.41</v>
      </c>
      <c r="EW783" s="78">
        <v>398.79</v>
      </c>
      <c r="EX783" s="78">
        <v>398.79</v>
      </c>
      <c r="EY783" s="78"/>
      <c r="EZ783" s="78">
        <v>144.99</v>
      </c>
      <c r="FA783" s="79">
        <v>290.16000000000003</v>
      </c>
      <c r="FB783" s="65" t="s">
        <v>408</v>
      </c>
      <c r="FC783" s="78">
        <v>476.98</v>
      </c>
      <c r="FD783" s="78">
        <v>464.21</v>
      </c>
      <c r="FE783" s="78">
        <v>420.16</v>
      </c>
      <c r="FF783" s="78">
        <v>319.98</v>
      </c>
      <c r="FG783" s="78"/>
      <c r="FH783" s="79"/>
      <c r="FI783" s="65" t="s">
        <v>409</v>
      </c>
      <c r="FJ783" s="78">
        <v>364.03</v>
      </c>
      <c r="FK783" s="78">
        <v>376.7</v>
      </c>
      <c r="FL783" s="78">
        <v>252.28</v>
      </c>
      <c r="FM783" s="78">
        <v>175.49</v>
      </c>
      <c r="FN783" s="78"/>
      <c r="FO783" s="79">
        <v>428.18</v>
      </c>
      <c r="FP783" s="65" t="s">
        <v>410</v>
      </c>
      <c r="FQ783" s="68">
        <v>0.21052631578947401</v>
      </c>
      <c r="FR783" s="78">
        <v>313.47000000000003</v>
      </c>
      <c r="FS783" s="78">
        <v>378.14</v>
      </c>
      <c r="FT783" s="78">
        <v>332.48</v>
      </c>
      <c r="FU783" s="78">
        <v>259.16000000000003</v>
      </c>
      <c r="FV783" s="78">
        <v>183.37</v>
      </c>
      <c r="FW783" s="79">
        <v>198.26</v>
      </c>
      <c r="FX783" s="65" t="s">
        <v>411</v>
      </c>
      <c r="FY783" s="78">
        <v>379.64</v>
      </c>
      <c r="FZ783" s="78">
        <v>421.28</v>
      </c>
      <c r="GA783" s="78">
        <v>392.6</v>
      </c>
      <c r="GB783" s="78">
        <v>293.27</v>
      </c>
      <c r="GC783" s="78"/>
      <c r="GD783" s="79">
        <v>390.35</v>
      </c>
      <c r="GE783" s="65" t="s">
        <v>412</v>
      </c>
      <c r="GF783" s="68">
        <v>0.23240680487124701</v>
      </c>
      <c r="GG783" s="78">
        <v>349.06</v>
      </c>
      <c r="GH783" s="78">
        <v>423.33</v>
      </c>
      <c r="GI783" s="78">
        <v>358.63</v>
      </c>
      <c r="GJ783" s="78">
        <v>318.39999999999998</v>
      </c>
      <c r="GK783" s="78"/>
      <c r="GL783" s="79">
        <v>311.95</v>
      </c>
      <c r="GM783" s="65" t="s">
        <v>413</v>
      </c>
      <c r="GN783" s="68">
        <v>8.6389356831238398E-2</v>
      </c>
      <c r="GO783" s="78">
        <v>313.77</v>
      </c>
      <c r="GP783" s="78">
        <v>374.33</v>
      </c>
      <c r="GQ783" s="78">
        <v>317.08</v>
      </c>
      <c r="GR783" s="78">
        <v>251.05</v>
      </c>
      <c r="GS783" s="78"/>
      <c r="GT783" s="79"/>
      <c r="GU783" s="65" t="s">
        <v>414</v>
      </c>
      <c r="GV783" s="68">
        <v>1</v>
      </c>
      <c r="GW783" s="78">
        <v>341</v>
      </c>
      <c r="GX783" s="78">
        <v>366.09</v>
      </c>
      <c r="GY783" s="78">
        <v>328.83</v>
      </c>
      <c r="GZ783" s="78">
        <v>270.02</v>
      </c>
      <c r="HA783" s="78"/>
      <c r="HB783" s="79">
        <v>392.77</v>
      </c>
      <c r="HC783" s="65" t="s">
        <v>415</v>
      </c>
      <c r="HD783" s="68">
        <v>1</v>
      </c>
      <c r="HE783" s="78">
        <v>332.56</v>
      </c>
      <c r="HF783" s="78">
        <v>405.24</v>
      </c>
      <c r="HG783" s="78">
        <v>377.48</v>
      </c>
      <c r="HH783" s="78">
        <v>200</v>
      </c>
      <c r="HI783" s="78">
        <v>193.36</v>
      </c>
      <c r="HJ783" s="79">
        <v>363.03</v>
      </c>
      <c r="HK783" s="85" t="s">
        <v>416</v>
      </c>
      <c r="HL783" s="68">
        <v>1.11944475540132</v>
      </c>
      <c r="HM783" s="78">
        <v>292.81</v>
      </c>
      <c r="HN783" s="78">
        <v>393.68</v>
      </c>
      <c r="HO783" s="78">
        <v>301.60000000000002</v>
      </c>
      <c r="HP783" s="78"/>
      <c r="HQ783" s="78"/>
      <c r="HR783" s="79"/>
    </row>
    <row r="784" spans="1:226" x14ac:dyDescent="0.25">
      <c r="A784" s="81">
        <v>39867</v>
      </c>
      <c r="B784" s="82" t="s">
        <v>387</v>
      </c>
      <c r="C784" s="83">
        <v>336.28695752357851</v>
      </c>
      <c r="D784" s="83">
        <v>399.63791588388807</v>
      </c>
      <c r="E784" s="83">
        <v>369.00461743226288</v>
      </c>
      <c r="F784" s="83">
        <v>247.73468179263639</v>
      </c>
      <c r="G784" s="83">
        <v>184.58404444444446</v>
      </c>
      <c r="H784" s="84">
        <v>299.88027061424577</v>
      </c>
      <c r="I784" s="82" t="s">
        <v>388</v>
      </c>
      <c r="J784" s="83">
        <v>347.43025314912353</v>
      </c>
      <c r="K784" s="83">
        <v>399.60117006701734</v>
      </c>
      <c r="L784" s="83">
        <v>369.9040933965511</v>
      </c>
      <c r="M784" s="83">
        <v>246.27113613286622</v>
      </c>
      <c r="N784" s="83"/>
      <c r="O784" s="84">
        <v>396.26745735376943</v>
      </c>
      <c r="P784" s="65" t="s">
        <v>389</v>
      </c>
      <c r="Q784" s="78">
        <v>300.49</v>
      </c>
      <c r="R784" s="78">
        <v>384.41</v>
      </c>
      <c r="S784" s="78">
        <v>342.15</v>
      </c>
      <c r="T784" s="78">
        <v>214</v>
      </c>
      <c r="U784" s="78"/>
      <c r="V784" s="79"/>
      <c r="W784" s="65" t="s">
        <v>390</v>
      </c>
      <c r="X784" s="78">
        <v>373.69</v>
      </c>
      <c r="Y784" s="78">
        <v>415.87</v>
      </c>
      <c r="Z784" s="78">
        <v>344.65</v>
      </c>
      <c r="AA784" s="78">
        <v>206.17</v>
      </c>
      <c r="AB784" s="78"/>
      <c r="AC784" s="79">
        <v>410.74</v>
      </c>
      <c r="AD784" s="65" t="s">
        <v>391</v>
      </c>
      <c r="AE784" s="68">
        <v>0.51129972389814904</v>
      </c>
      <c r="AF784" s="78">
        <v>319.05</v>
      </c>
      <c r="AG784" s="78">
        <v>335.92</v>
      </c>
      <c r="AH784" s="78">
        <v>319.56</v>
      </c>
      <c r="AI784" s="78"/>
      <c r="AJ784" s="78">
        <v>217.3</v>
      </c>
      <c r="AK784" s="79">
        <v>251.49</v>
      </c>
      <c r="AL784" s="69" t="s">
        <v>392</v>
      </c>
      <c r="AM784" s="70">
        <v>1</v>
      </c>
      <c r="AN784" s="78">
        <v>388.34</v>
      </c>
      <c r="AO784" s="78">
        <v>446.66</v>
      </c>
      <c r="AP784" s="78">
        <v>432.7</v>
      </c>
      <c r="AQ784" s="78">
        <v>375</v>
      </c>
      <c r="AR784" s="78">
        <v>353.36</v>
      </c>
      <c r="AS784" s="79"/>
      <c r="AT784" s="65" t="s">
        <v>393</v>
      </c>
      <c r="AU784" s="68">
        <v>3.5148149449931498E-2</v>
      </c>
      <c r="AV784" s="78">
        <v>344.91</v>
      </c>
      <c r="AW784" s="78">
        <v>394.12</v>
      </c>
      <c r="AX784" s="78">
        <v>342.78</v>
      </c>
      <c r="AY784" s="78">
        <v>223.79</v>
      </c>
      <c r="AZ784" s="78"/>
      <c r="BA784" s="79">
        <v>316.94</v>
      </c>
      <c r="BB784" s="65" t="s">
        <v>394</v>
      </c>
      <c r="BC784" s="78">
        <v>313.57</v>
      </c>
      <c r="BD784" s="78">
        <v>366.57</v>
      </c>
      <c r="BE784" s="78">
        <v>354.08</v>
      </c>
      <c r="BF784" s="78">
        <v>211.2</v>
      </c>
      <c r="BG784" s="78"/>
      <c r="BH784" s="79">
        <v>431.86</v>
      </c>
      <c r="BI784" s="65" t="s">
        <v>395</v>
      </c>
      <c r="BJ784" s="68">
        <v>0.134220981423816</v>
      </c>
      <c r="BK784" s="78">
        <v>370.05</v>
      </c>
      <c r="BL784" s="78">
        <v>393.8</v>
      </c>
      <c r="BM784" s="78">
        <v>391.39</v>
      </c>
      <c r="BN784" s="78">
        <v>207.24</v>
      </c>
      <c r="BO784" s="78"/>
      <c r="BP784" s="79"/>
      <c r="BQ784" s="65" t="s">
        <v>396</v>
      </c>
      <c r="BR784" s="68">
        <v>6.3911648537062396E-2</v>
      </c>
      <c r="BS784" s="78">
        <v>330.85</v>
      </c>
      <c r="BT784" s="78">
        <v>395.24</v>
      </c>
      <c r="BU784" s="78">
        <v>406.07</v>
      </c>
      <c r="BV784" s="78"/>
      <c r="BW784" s="78"/>
      <c r="BX784" s="79">
        <v>357.96</v>
      </c>
      <c r="BY784" s="65" t="s">
        <v>397</v>
      </c>
      <c r="BZ784" s="78">
        <v>369.2</v>
      </c>
      <c r="CA784" s="78">
        <v>418.52</v>
      </c>
      <c r="CB784" s="78">
        <v>351.35</v>
      </c>
      <c r="CC784" s="78">
        <v>260.64</v>
      </c>
      <c r="CD784" s="78"/>
      <c r="CE784" s="79">
        <v>377.46</v>
      </c>
      <c r="CF784" s="65" t="s">
        <v>398</v>
      </c>
      <c r="CG784" s="78">
        <v>310.22000000000003</v>
      </c>
      <c r="CH784" s="78">
        <v>447.98</v>
      </c>
      <c r="CI784" s="78">
        <v>356.49</v>
      </c>
      <c r="CJ784" s="78">
        <v>325.45999999999998</v>
      </c>
      <c r="CK784" s="78"/>
      <c r="CL784" s="79"/>
      <c r="CM784" s="65" t="s">
        <v>399</v>
      </c>
      <c r="CN784" s="78">
        <v>345.72</v>
      </c>
      <c r="CO784" s="78">
        <v>367.08</v>
      </c>
      <c r="CP784" s="78">
        <v>391.81</v>
      </c>
      <c r="CQ784" s="78">
        <v>225.25</v>
      </c>
      <c r="CR784" s="78">
        <v>215.4</v>
      </c>
      <c r="CS784" s="79">
        <v>519.70000000000005</v>
      </c>
      <c r="CT784" s="65" t="s">
        <v>400</v>
      </c>
      <c r="CU784" s="78">
        <v>386.8</v>
      </c>
      <c r="CV784" s="78">
        <v>479.2</v>
      </c>
      <c r="CW784" s="78">
        <v>388.37</v>
      </c>
      <c r="CX784" s="78">
        <v>261.24</v>
      </c>
      <c r="CY784" s="78"/>
      <c r="CZ784" s="79"/>
      <c r="DA784" s="82"/>
      <c r="DB784" s="68"/>
      <c r="DC784" s="78"/>
      <c r="DD784" s="78"/>
      <c r="DE784" s="78"/>
      <c r="DF784" s="78"/>
      <c r="DG784" s="78"/>
      <c r="DH784" s="79"/>
      <c r="DI784" s="65" t="s">
        <v>402</v>
      </c>
      <c r="DJ784" s="68">
        <v>3.3664366268304998E-3</v>
      </c>
      <c r="DK784" s="78">
        <v>359.63</v>
      </c>
      <c r="DL784" s="78">
        <v>426.3</v>
      </c>
      <c r="DM784" s="78">
        <v>426.3</v>
      </c>
      <c r="DN784" s="78">
        <v>232.76</v>
      </c>
      <c r="DO784" s="78"/>
      <c r="DP784" s="79">
        <v>339.68</v>
      </c>
      <c r="DQ784" s="65" t="s">
        <v>403</v>
      </c>
      <c r="DR784" s="78">
        <v>318.47000000000003</v>
      </c>
      <c r="DS784" s="78">
        <v>431.11</v>
      </c>
      <c r="DT784" s="78">
        <v>455.2</v>
      </c>
      <c r="DU784" s="78">
        <v>197.45</v>
      </c>
      <c r="DV784" s="78"/>
      <c r="DW784" s="79"/>
      <c r="DX784" s="65" t="s">
        <v>404</v>
      </c>
      <c r="DY784" s="78">
        <v>388.74</v>
      </c>
      <c r="DZ784" s="78">
        <v>438.03</v>
      </c>
      <c r="EA784" s="78">
        <v>422.71</v>
      </c>
      <c r="EB784" s="78">
        <v>254.21</v>
      </c>
      <c r="EC784" s="78"/>
      <c r="ED784" s="79">
        <v>367.03</v>
      </c>
      <c r="EE784" s="65" t="s">
        <v>405</v>
      </c>
      <c r="EF784" s="68">
        <v>0.28962001853568098</v>
      </c>
      <c r="EG784" s="78">
        <v>363.04</v>
      </c>
      <c r="EH784" s="78">
        <v>410.39</v>
      </c>
      <c r="EI784" s="78">
        <v>334.92</v>
      </c>
      <c r="EJ784" s="78"/>
      <c r="EK784" s="78">
        <v>185.31</v>
      </c>
      <c r="EL784" s="79">
        <v>247.84</v>
      </c>
      <c r="EM784" s="65" t="s">
        <v>406</v>
      </c>
      <c r="EN784" s="78">
        <v>360.37</v>
      </c>
      <c r="EO784" s="78">
        <v>389.5</v>
      </c>
      <c r="EP784" s="78">
        <v>325.02999999999997</v>
      </c>
      <c r="EQ784" s="78"/>
      <c r="ER784" s="78"/>
      <c r="ES784" s="79">
        <v>385.46</v>
      </c>
      <c r="ET784" s="65" t="s">
        <v>407</v>
      </c>
      <c r="EU784" s="68">
        <v>1.41442715700141</v>
      </c>
      <c r="EV784" s="78">
        <v>345.43</v>
      </c>
      <c r="EW784" s="78">
        <v>428.84</v>
      </c>
      <c r="EX784" s="78">
        <v>428.84</v>
      </c>
      <c r="EY784" s="78"/>
      <c r="EZ784" s="78">
        <v>145.5</v>
      </c>
      <c r="FA784" s="79">
        <v>291.19</v>
      </c>
      <c r="FB784" s="65" t="s">
        <v>408</v>
      </c>
      <c r="FC784" s="78">
        <v>493.93</v>
      </c>
      <c r="FD784" s="78">
        <v>506.58</v>
      </c>
      <c r="FE784" s="78">
        <v>555.75</v>
      </c>
      <c r="FF784" s="78">
        <v>387.98</v>
      </c>
      <c r="FG784" s="78"/>
      <c r="FH784" s="79"/>
      <c r="FI784" s="65" t="s">
        <v>409</v>
      </c>
      <c r="FJ784" s="78">
        <v>353.94</v>
      </c>
      <c r="FK784" s="78">
        <v>377.54</v>
      </c>
      <c r="FL784" s="78">
        <v>248.92</v>
      </c>
      <c r="FM784" s="78">
        <v>173.49</v>
      </c>
      <c r="FN784" s="78"/>
      <c r="FO784" s="79">
        <v>434.9</v>
      </c>
      <c r="FP784" s="65" t="s">
        <v>410</v>
      </c>
      <c r="FQ784" s="68">
        <v>0.21535479702810401</v>
      </c>
      <c r="FR784" s="78">
        <v>327.19</v>
      </c>
      <c r="FS784" s="78">
        <v>392.64</v>
      </c>
      <c r="FT784" s="78">
        <v>348.41</v>
      </c>
      <c r="FU784" s="78">
        <v>265.10000000000002</v>
      </c>
      <c r="FV784" s="78">
        <v>184.13</v>
      </c>
      <c r="FW784" s="79">
        <v>206.69</v>
      </c>
      <c r="FX784" s="65" t="s">
        <v>411</v>
      </c>
      <c r="FY784" s="78">
        <v>392.36</v>
      </c>
      <c r="FZ784" s="78">
        <v>438.21</v>
      </c>
      <c r="GA784" s="78">
        <v>409.44</v>
      </c>
      <c r="GB784" s="78">
        <v>279.66000000000003</v>
      </c>
      <c r="GC784" s="78"/>
      <c r="GD784" s="79">
        <v>390.35</v>
      </c>
      <c r="GE784" s="65" t="s">
        <v>412</v>
      </c>
      <c r="GF784" s="68">
        <v>0.23352482368875799</v>
      </c>
      <c r="GG784" s="78">
        <v>354.66</v>
      </c>
      <c r="GH784" s="78">
        <v>444.99</v>
      </c>
      <c r="GI784" s="78">
        <v>360.35</v>
      </c>
      <c r="GJ784" s="78">
        <v>319.93</v>
      </c>
      <c r="GK784" s="78"/>
      <c r="GL784" s="79">
        <v>305.60000000000002</v>
      </c>
      <c r="GM784" s="65" t="s">
        <v>413</v>
      </c>
      <c r="GN784" s="68">
        <v>8.9806915132465207E-2</v>
      </c>
      <c r="GO784" s="78">
        <v>290.26</v>
      </c>
      <c r="GP784" s="78">
        <v>367.58</v>
      </c>
      <c r="GQ784" s="78">
        <v>307</v>
      </c>
      <c r="GR784" s="78">
        <v>233.95</v>
      </c>
      <c r="GS784" s="78"/>
      <c r="GT784" s="79"/>
      <c r="GU784" s="65" t="s">
        <v>414</v>
      </c>
      <c r="GV784" s="68">
        <v>1</v>
      </c>
      <c r="GW784" s="78">
        <v>345.17</v>
      </c>
      <c r="GX784" s="78">
        <v>387.17</v>
      </c>
      <c r="GY784" s="78">
        <v>350.5</v>
      </c>
      <c r="GZ784" s="78">
        <v>217.5</v>
      </c>
      <c r="HA784" s="78"/>
      <c r="HB784" s="79">
        <v>392.72</v>
      </c>
      <c r="HC784" s="65" t="s">
        <v>415</v>
      </c>
      <c r="HD784" s="68">
        <v>1</v>
      </c>
      <c r="HE784" s="78">
        <v>332.56</v>
      </c>
      <c r="HF784" s="78">
        <v>423.73</v>
      </c>
      <c r="HG784" s="78">
        <v>377.48</v>
      </c>
      <c r="HH784" s="78">
        <v>202.95</v>
      </c>
      <c r="HI784" s="78">
        <v>196.31</v>
      </c>
      <c r="HJ784" s="79">
        <v>370.59</v>
      </c>
      <c r="HK784" s="85" t="s">
        <v>416</v>
      </c>
      <c r="HL784" s="68">
        <v>1.13895216400911</v>
      </c>
      <c r="HM784" s="78">
        <v>298.41000000000003</v>
      </c>
      <c r="HN784" s="78">
        <v>402.22</v>
      </c>
      <c r="HO784" s="78">
        <v>306.41000000000003</v>
      </c>
      <c r="HP784" s="78"/>
      <c r="HQ784" s="78"/>
      <c r="HR784" s="79"/>
    </row>
    <row r="785" spans="1:226" x14ac:dyDescent="0.25">
      <c r="A785" s="81">
        <v>39860</v>
      </c>
      <c r="B785" s="82" t="s">
        <v>387</v>
      </c>
      <c r="C785" s="83">
        <v>343.69344243947842</v>
      </c>
      <c r="D785" s="83">
        <v>414.98758659727872</v>
      </c>
      <c r="E785" s="83">
        <v>395.14762874602178</v>
      </c>
      <c r="F785" s="83">
        <v>253.56628848855209</v>
      </c>
      <c r="G785" s="83">
        <v>180.63306666666671</v>
      </c>
      <c r="H785" s="84">
        <v>299.56002954867375</v>
      </c>
      <c r="I785" s="82" t="s">
        <v>388</v>
      </c>
      <c r="J785" s="83">
        <v>360.33023080677083</v>
      </c>
      <c r="K785" s="83">
        <v>420.80901683579162</v>
      </c>
      <c r="L785" s="83">
        <v>397.06856437201418</v>
      </c>
      <c r="M785" s="83">
        <v>253.33119749652752</v>
      </c>
      <c r="N785" s="83"/>
      <c r="O785" s="84">
        <v>394.26794224155697</v>
      </c>
      <c r="P785" s="65" t="s">
        <v>389</v>
      </c>
      <c r="Q785" s="78">
        <v>327.16000000000003</v>
      </c>
      <c r="R785" s="78">
        <v>411.91</v>
      </c>
      <c r="S785" s="78">
        <v>369.3</v>
      </c>
      <c r="T785" s="78">
        <v>221</v>
      </c>
      <c r="U785" s="78"/>
      <c r="V785" s="79"/>
      <c r="W785" s="65" t="s">
        <v>390</v>
      </c>
      <c r="X785" s="78">
        <v>378.23</v>
      </c>
      <c r="Y785" s="78">
        <v>425.16</v>
      </c>
      <c r="Z785" s="78">
        <v>363.99</v>
      </c>
      <c r="AA785" s="78">
        <v>206.17</v>
      </c>
      <c r="AB785" s="78"/>
      <c r="AC785" s="79">
        <v>410.74</v>
      </c>
      <c r="AD785" s="65" t="s">
        <v>391</v>
      </c>
      <c r="AE785" s="68">
        <v>0.51129972389814904</v>
      </c>
      <c r="AF785" s="78">
        <v>334.39</v>
      </c>
      <c r="AG785" s="78">
        <v>362</v>
      </c>
      <c r="AH785" s="78">
        <v>345.13</v>
      </c>
      <c r="AI785" s="78"/>
      <c r="AJ785" s="78">
        <v>232.64</v>
      </c>
      <c r="AK785" s="79">
        <v>269.45</v>
      </c>
      <c r="AL785" s="69" t="s">
        <v>392</v>
      </c>
      <c r="AM785" s="70">
        <v>1</v>
      </c>
      <c r="AN785" s="78">
        <v>388.34</v>
      </c>
      <c r="AO785" s="78">
        <v>447.91</v>
      </c>
      <c r="AP785" s="78">
        <v>432.93</v>
      </c>
      <c r="AQ785" s="78">
        <v>375</v>
      </c>
      <c r="AR785" s="78">
        <v>353.36</v>
      </c>
      <c r="AS785" s="79"/>
      <c r="AT785" s="65" t="s">
        <v>393</v>
      </c>
      <c r="AU785" s="68">
        <v>3.4305317324185201E-2</v>
      </c>
      <c r="AV785" s="78">
        <v>311.79000000000002</v>
      </c>
      <c r="AW785" s="78">
        <v>378.96</v>
      </c>
      <c r="AX785" s="78">
        <v>339.78</v>
      </c>
      <c r="AY785" s="78">
        <v>217.12</v>
      </c>
      <c r="AZ785" s="78"/>
      <c r="BA785" s="79">
        <v>309.37</v>
      </c>
      <c r="BB785" s="65" t="s">
        <v>394</v>
      </c>
      <c r="BC785" s="78">
        <v>340.88</v>
      </c>
      <c r="BD785" s="78">
        <v>398.93</v>
      </c>
      <c r="BE785" s="78">
        <v>391.93</v>
      </c>
      <c r="BF785" s="78">
        <v>209.8</v>
      </c>
      <c r="BG785" s="78"/>
      <c r="BH785" s="79">
        <v>415.73</v>
      </c>
      <c r="BI785" s="65" t="s">
        <v>395</v>
      </c>
      <c r="BJ785" s="68">
        <v>0.13418316001341801</v>
      </c>
      <c r="BK785" s="78">
        <v>416.1</v>
      </c>
      <c r="BL785" s="78">
        <v>420.53</v>
      </c>
      <c r="BM785" s="78">
        <v>418.11</v>
      </c>
      <c r="BN785" s="78">
        <v>217.91</v>
      </c>
      <c r="BO785" s="78"/>
      <c r="BP785" s="79"/>
      <c r="BQ785" s="65" t="s">
        <v>396</v>
      </c>
      <c r="BR785" s="68">
        <v>6.3911648537062396E-2</v>
      </c>
      <c r="BS785" s="78">
        <v>330.85</v>
      </c>
      <c r="BT785" s="78">
        <v>395.13</v>
      </c>
      <c r="BU785" s="78">
        <v>412.57</v>
      </c>
      <c r="BV785" s="78"/>
      <c r="BW785" s="78"/>
      <c r="BX785" s="79">
        <v>357.96</v>
      </c>
      <c r="BY785" s="65" t="s">
        <v>397</v>
      </c>
      <c r="BZ785" s="78">
        <v>387.33</v>
      </c>
      <c r="CA785" s="78">
        <v>436.38</v>
      </c>
      <c r="CB785" s="78">
        <v>369.73</v>
      </c>
      <c r="CC785" s="78">
        <v>253.66</v>
      </c>
      <c r="CD785" s="78"/>
      <c r="CE785" s="79">
        <v>377.46</v>
      </c>
      <c r="CF785" s="65" t="s">
        <v>398</v>
      </c>
      <c r="CG785" s="78">
        <v>375.45</v>
      </c>
      <c r="CH785" s="78">
        <v>460.6</v>
      </c>
      <c r="CI785" s="78">
        <v>368.32</v>
      </c>
      <c r="CJ785" s="78">
        <v>335.13</v>
      </c>
      <c r="CK785" s="78"/>
      <c r="CL785" s="79"/>
      <c r="CM785" s="65" t="s">
        <v>399</v>
      </c>
      <c r="CN785" s="78">
        <v>351.43</v>
      </c>
      <c r="CO785" s="78">
        <v>389.49</v>
      </c>
      <c r="CP785" s="78">
        <v>416.56</v>
      </c>
      <c r="CQ785" s="78">
        <v>237.37</v>
      </c>
      <c r="CR785" s="78">
        <v>227.83</v>
      </c>
      <c r="CS785" s="79">
        <v>519.62</v>
      </c>
      <c r="CT785" s="65" t="s">
        <v>400</v>
      </c>
      <c r="CU785" s="78">
        <v>382.9</v>
      </c>
      <c r="CV785" s="78">
        <v>482.98</v>
      </c>
      <c r="CW785" s="78">
        <v>396.31</v>
      </c>
      <c r="CX785" s="78">
        <v>278.8</v>
      </c>
      <c r="CY785" s="78"/>
      <c r="CZ785" s="79"/>
      <c r="DA785" s="82"/>
      <c r="DB785" s="68"/>
      <c r="DC785" s="78"/>
      <c r="DD785" s="78"/>
      <c r="DE785" s="78"/>
      <c r="DF785" s="78"/>
      <c r="DG785" s="78"/>
      <c r="DH785" s="79"/>
      <c r="DI785" s="65" t="s">
        <v>402</v>
      </c>
      <c r="DJ785" s="68">
        <v>3.2965221691115898E-3</v>
      </c>
      <c r="DK785" s="78">
        <v>341.69</v>
      </c>
      <c r="DL785" s="78">
        <v>418.37</v>
      </c>
      <c r="DM785" s="78">
        <v>418.37</v>
      </c>
      <c r="DN785" s="78">
        <v>226.06</v>
      </c>
      <c r="DO785" s="78"/>
      <c r="DP785" s="79">
        <v>331.31</v>
      </c>
      <c r="DQ785" s="65" t="s">
        <v>403</v>
      </c>
      <c r="DR785" s="78">
        <v>300.29000000000002</v>
      </c>
      <c r="DS785" s="78">
        <v>441.03</v>
      </c>
      <c r="DT785" s="78">
        <v>481.69</v>
      </c>
      <c r="DU785" s="78">
        <v>206.07</v>
      </c>
      <c r="DV785" s="78"/>
      <c r="DW785" s="79"/>
      <c r="DX785" s="65" t="s">
        <v>404</v>
      </c>
      <c r="DY785" s="78">
        <v>381.55</v>
      </c>
      <c r="DZ785" s="78">
        <v>461.31</v>
      </c>
      <c r="EA785" s="78">
        <v>439.79</v>
      </c>
      <c r="EB785" s="78">
        <v>258.95</v>
      </c>
      <c r="EC785" s="78"/>
      <c r="ED785" s="79">
        <v>367.03</v>
      </c>
      <c r="EE785" s="65" t="s">
        <v>405</v>
      </c>
      <c r="EF785" s="68">
        <v>0.28962001853568098</v>
      </c>
      <c r="EG785" s="78">
        <v>358.05</v>
      </c>
      <c r="EH785" s="78">
        <v>419.13</v>
      </c>
      <c r="EI785" s="78">
        <v>347.58</v>
      </c>
      <c r="EJ785" s="78"/>
      <c r="EK785" s="78">
        <v>196.19</v>
      </c>
      <c r="EL785" s="79">
        <v>239.72</v>
      </c>
      <c r="EM785" s="65" t="s">
        <v>406</v>
      </c>
      <c r="EN785" s="78">
        <v>393.92</v>
      </c>
      <c r="EO785" s="78">
        <v>408.68</v>
      </c>
      <c r="EP785" s="78">
        <v>365.49</v>
      </c>
      <c r="EQ785" s="78"/>
      <c r="ER785" s="78"/>
      <c r="ES785" s="79">
        <v>400.19</v>
      </c>
      <c r="ET785" s="65" t="s">
        <v>407</v>
      </c>
      <c r="EU785" s="68">
        <v>1.4116318464144599</v>
      </c>
      <c r="EV785" s="78">
        <v>302.17</v>
      </c>
      <c r="EW785" s="78">
        <v>398.25</v>
      </c>
      <c r="EX785" s="78">
        <v>398.25</v>
      </c>
      <c r="EY785" s="78"/>
      <c r="EZ785" s="78">
        <v>145.21</v>
      </c>
      <c r="FA785" s="79">
        <v>290.61</v>
      </c>
      <c r="FB785" s="65" t="s">
        <v>408</v>
      </c>
      <c r="FC785" s="78">
        <v>493.93</v>
      </c>
      <c r="FD785" s="78">
        <v>506.58</v>
      </c>
      <c r="FE785" s="78">
        <v>555.75</v>
      </c>
      <c r="FF785" s="78">
        <v>387.98</v>
      </c>
      <c r="FG785" s="78"/>
      <c r="FH785" s="79"/>
      <c r="FI785" s="65" t="s">
        <v>409</v>
      </c>
      <c r="FJ785" s="78">
        <v>377.47</v>
      </c>
      <c r="FK785" s="78">
        <v>390.98</v>
      </c>
      <c r="FL785" s="78">
        <v>276.64999999999998</v>
      </c>
      <c r="FM785" s="78">
        <v>188.49</v>
      </c>
      <c r="FN785" s="78"/>
      <c r="FO785" s="79">
        <v>434.06</v>
      </c>
      <c r="FP785" s="65" t="s">
        <v>410</v>
      </c>
      <c r="FQ785" s="68">
        <v>0.208899101733862</v>
      </c>
      <c r="FR785" s="78">
        <v>314.82</v>
      </c>
      <c r="FS785" s="78">
        <v>380.7</v>
      </c>
      <c r="FT785" s="78">
        <v>348.23</v>
      </c>
      <c r="FU785" s="78">
        <v>257.14999999999998</v>
      </c>
      <c r="FV785" s="78">
        <v>178.4</v>
      </c>
      <c r="FW785" s="79">
        <v>205.29</v>
      </c>
      <c r="FX785" s="65" t="s">
        <v>411</v>
      </c>
      <c r="FY785" s="78">
        <v>371.37</v>
      </c>
      <c r="FZ785" s="78">
        <v>444.15</v>
      </c>
      <c r="GA785" s="78">
        <v>409.41</v>
      </c>
      <c r="GB785" s="78">
        <v>310.14999999999998</v>
      </c>
      <c r="GC785" s="78"/>
      <c r="GD785" s="79">
        <v>390.35</v>
      </c>
      <c r="GE785" s="65" t="s">
        <v>412</v>
      </c>
      <c r="GF785" s="68">
        <v>0.23168527871739</v>
      </c>
      <c r="GG785" s="78">
        <v>351.87</v>
      </c>
      <c r="GH785" s="78">
        <v>441.49</v>
      </c>
      <c r="GI785" s="78">
        <v>357.52</v>
      </c>
      <c r="GJ785" s="78">
        <v>317.41000000000003</v>
      </c>
      <c r="GK785" s="78"/>
      <c r="GL785" s="79">
        <v>303.19</v>
      </c>
      <c r="GM785" s="65" t="s">
        <v>413</v>
      </c>
      <c r="GN785" s="68">
        <v>9.1549940492538701E-2</v>
      </c>
      <c r="GO785" s="78">
        <v>310.54000000000002</v>
      </c>
      <c r="GP785" s="78">
        <v>382.04</v>
      </c>
      <c r="GQ785" s="78">
        <v>330.31</v>
      </c>
      <c r="GR785" s="78">
        <v>234.64</v>
      </c>
      <c r="GS785" s="78"/>
      <c r="GT785" s="79"/>
      <c r="GU785" s="65" t="s">
        <v>414</v>
      </c>
      <c r="GV785" s="68">
        <v>1</v>
      </c>
      <c r="GW785" s="78">
        <v>345.17</v>
      </c>
      <c r="GX785" s="78">
        <v>387.17</v>
      </c>
      <c r="GY785" s="78">
        <v>350.5</v>
      </c>
      <c r="GZ785" s="78">
        <v>217.5</v>
      </c>
      <c r="HA785" s="78"/>
      <c r="HB785" s="79">
        <v>392.72</v>
      </c>
      <c r="HC785" s="65" t="s">
        <v>415</v>
      </c>
      <c r="HD785" s="68">
        <v>1</v>
      </c>
      <c r="HE785" s="78">
        <v>317.43</v>
      </c>
      <c r="HF785" s="78">
        <v>423.73</v>
      </c>
      <c r="HG785" s="78">
        <v>377.48</v>
      </c>
      <c r="HH785" s="78">
        <v>238.95</v>
      </c>
      <c r="HI785" s="78">
        <v>232.31</v>
      </c>
      <c r="HJ785" s="79">
        <v>372.27</v>
      </c>
      <c r="HK785" s="85" t="s">
        <v>416</v>
      </c>
      <c r="HL785" s="68">
        <v>1.11794298490777</v>
      </c>
      <c r="HM785" s="78">
        <v>290.83999999999997</v>
      </c>
      <c r="HN785" s="78">
        <v>395.23</v>
      </c>
      <c r="HO785" s="78">
        <v>318.42</v>
      </c>
      <c r="HP785" s="78"/>
      <c r="HQ785" s="78"/>
      <c r="HR785" s="79"/>
    </row>
    <row r="786" spans="1:226" x14ac:dyDescent="0.25">
      <c r="A786" s="81">
        <v>39853</v>
      </c>
      <c r="B786" s="82" t="s">
        <v>387</v>
      </c>
      <c r="C786" s="83">
        <v>341.91038616765172</v>
      </c>
      <c r="D786" s="83">
        <v>422.63766386523906</v>
      </c>
      <c r="E786" s="83">
        <v>401.86498984477339</v>
      </c>
      <c r="F786" s="83">
        <v>251.92733475585553</v>
      </c>
      <c r="G786" s="83">
        <v>191.30444444444447</v>
      </c>
      <c r="H786" s="84">
        <v>305.59300332674383</v>
      </c>
      <c r="I786" s="82" t="s">
        <v>388</v>
      </c>
      <c r="J786" s="83">
        <v>358.69519793324241</v>
      </c>
      <c r="K786" s="83">
        <v>428.25463895465299</v>
      </c>
      <c r="L786" s="83">
        <v>403.16028731498909</v>
      </c>
      <c r="M786" s="83">
        <v>251.12423121998151</v>
      </c>
      <c r="N786" s="83"/>
      <c r="O786" s="84">
        <v>397.10444143862048</v>
      </c>
      <c r="P786" s="65" t="s">
        <v>389</v>
      </c>
      <c r="Q786" s="78">
        <v>315.49</v>
      </c>
      <c r="R786" s="78">
        <v>410.25</v>
      </c>
      <c r="S786" s="78">
        <v>384.21</v>
      </c>
      <c r="T786" s="78">
        <v>221</v>
      </c>
      <c r="U786" s="78"/>
      <c r="V786" s="79"/>
      <c r="W786" s="65" t="s">
        <v>390</v>
      </c>
      <c r="X786" s="78">
        <v>378.17</v>
      </c>
      <c r="Y786" s="78">
        <v>434.13</v>
      </c>
      <c r="Z786" s="78">
        <v>363.99</v>
      </c>
      <c r="AA786" s="78">
        <v>206.17</v>
      </c>
      <c r="AB786" s="78"/>
      <c r="AC786" s="79">
        <v>402.48</v>
      </c>
      <c r="AD786" s="65" t="s">
        <v>391</v>
      </c>
      <c r="AE786" s="68">
        <v>0.51129972389814904</v>
      </c>
      <c r="AF786" s="78">
        <v>326.72000000000003</v>
      </c>
      <c r="AG786" s="78">
        <v>370.69</v>
      </c>
      <c r="AH786" s="78">
        <v>353.82</v>
      </c>
      <c r="AI786" s="78"/>
      <c r="AJ786" s="78">
        <v>232.64</v>
      </c>
      <c r="AK786" s="79">
        <v>257.02</v>
      </c>
      <c r="AL786" s="69" t="s">
        <v>392</v>
      </c>
      <c r="AM786" s="70">
        <v>1</v>
      </c>
      <c r="AN786" s="78">
        <v>385.89</v>
      </c>
      <c r="AO786" s="78">
        <v>448</v>
      </c>
      <c r="AP786" s="78">
        <v>433.07</v>
      </c>
      <c r="AQ786" s="78">
        <v>375</v>
      </c>
      <c r="AR786" s="78">
        <v>361.07</v>
      </c>
      <c r="AS786" s="79"/>
      <c r="AT786" s="65" t="s">
        <v>393</v>
      </c>
      <c r="AU786" s="68">
        <v>3.59725169970143E-2</v>
      </c>
      <c r="AV786" s="78">
        <v>305.33</v>
      </c>
      <c r="AW786" s="78">
        <v>397.56</v>
      </c>
      <c r="AX786" s="78">
        <v>357.68</v>
      </c>
      <c r="AY786" s="78">
        <v>226.2</v>
      </c>
      <c r="AZ786" s="78"/>
      <c r="BA786" s="79">
        <v>324.58999999999997</v>
      </c>
      <c r="BB786" s="65" t="s">
        <v>394</v>
      </c>
      <c r="BC786" s="78">
        <v>334.58</v>
      </c>
      <c r="BD786" s="78">
        <v>409.43</v>
      </c>
      <c r="BE786" s="78">
        <v>390.32</v>
      </c>
      <c r="BF786" s="78">
        <v>206.8</v>
      </c>
      <c r="BG786" s="78"/>
      <c r="BH786" s="79">
        <v>411.7</v>
      </c>
      <c r="BI786" s="65" t="s">
        <v>395</v>
      </c>
      <c r="BJ786" s="68">
        <v>0.13419216317766999</v>
      </c>
      <c r="BK786" s="78">
        <v>392.51</v>
      </c>
      <c r="BL786" s="78">
        <v>415.19</v>
      </c>
      <c r="BM786" s="78">
        <v>412.78</v>
      </c>
      <c r="BN786" s="78">
        <v>213.9</v>
      </c>
      <c r="BO786" s="78"/>
      <c r="BP786" s="79"/>
      <c r="BQ786" s="65" t="s">
        <v>396</v>
      </c>
      <c r="BR786" s="68">
        <v>6.3911648537062396E-2</v>
      </c>
      <c r="BS786" s="78">
        <v>313.62</v>
      </c>
      <c r="BT786" s="78">
        <v>395.78</v>
      </c>
      <c r="BU786" s="78">
        <v>410.13</v>
      </c>
      <c r="BV786" s="78"/>
      <c r="BW786" s="78"/>
      <c r="BX786" s="79">
        <v>357.96</v>
      </c>
      <c r="BY786" s="65" t="s">
        <v>397</v>
      </c>
      <c r="BZ786" s="78">
        <v>380.09</v>
      </c>
      <c r="CA786" s="78">
        <v>441.83</v>
      </c>
      <c r="CB786" s="78">
        <v>374.56</v>
      </c>
      <c r="CC786" s="78">
        <v>257.8</v>
      </c>
      <c r="CD786" s="78"/>
      <c r="CE786" s="79">
        <v>377.46</v>
      </c>
      <c r="CF786" s="65" t="s">
        <v>398</v>
      </c>
      <c r="CG786" s="78">
        <v>347.88</v>
      </c>
      <c r="CH786" s="78">
        <v>463.22</v>
      </c>
      <c r="CI786" s="78">
        <v>372.73</v>
      </c>
      <c r="CJ786" s="78">
        <v>309.07</v>
      </c>
      <c r="CK786" s="78"/>
      <c r="CL786" s="79"/>
      <c r="CM786" s="65" t="s">
        <v>399</v>
      </c>
      <c r="CN786" s="78">
        <v>344.9</v>
      </c>
      <c r="CO786" s="78">
        <v>393.5</v>
      </c>
      <c r="CP786" s="78">
        <v>436.04</v>
      </c>
      <c r="CQ786" s="78">
        <v>233.92</v>
      </c>
      <c r="CR786" s="78">
        <v>227.06</v>
      </c>
      <c r="CS786" s="79">
        <v>519.36</v>
      </c>
      <c r="CT786" s="65" t="s">
        <v>400</v>
      </c>
      <c r="CU786" s="78">
        <v>374.79</v>
      </c>
      <c r="CV786" s="78">
        <v>486.29</v>
      </c>
      <c r="CW786" s="78">
        <v>401.3</v>
      </c>
      <c r="CX786" s="78">
        <v>269.32</v>
      </c>
      <c r="CY786" s="78"/>
      <c r="CZ786" s="79"/>
      <c r="DA786" s="82"/>
      <c r="DB786" s="68"/>
      <c r="DC786" s="78"/>
      <c r="DD786" s="78"/>
      <c r="DE786" s="78"/>
      <c r="DF786" s="78"/>
      <c r="DG786" s="78"/>
      <c r="DH786" s="79"/>
      <c r="DI786" s="65" t="s">
        <v>402</v>
      </c>
      <c r="DJ786" s="68">
        <v>3.47342827370615E-3</v>
      </c>
      <c r="DK786" s="78">
        <v>360.21</v>
      </c>
      <c r="DL786" s="78">
        <v>439.45</v>
      </c>
      <c r="DM786" s="78">
        <v>439.45</v>
      </c>
      <c r="DN786" s="78">
        <v>212.74</v>
      </c>
      <c r="DO786" s="78"/>
      <c r="DP786" s="79">
        <v>348.97</v>
      </c>
      <c r="DQ786" s="65" t="s">
        <v>403</v>
      </c>
      <c r="DR786" s="78">
        <v>300.29000000000002</v>
      </c>
      <c r="DS786" s="78">
        <v>441.03</v>
      </c>
      <c r="DT786" s="78">
        <v>490.36</v>
      </c>
      <c r="DU786" s="78">
        <v>202.58</v>
      </c>
      <c r="DV786" s="78"/>
      <c r="DW786" s="79"/>
      <c r="DX786" s="65" t="s">
        <v>404</v>
      </c>
      <c r="DY786" s="78">
        <v>387.72</v>
      </c>
      <c r="DZ786" s="78">
        <v>465.27</v>
      </c>
      <c r="EA786" s="78">
        <v>445.13</v>
      </c>
      <c r="EB786" s="78">
        <v>248.7</v>
      </c>
      <c r="EC786" s="78"/>
      <c r="ED786" s="79">
        <v>367.03</v>
      </c>
      <c r="EE786" s="65" t="s">
        <v>405</v>
      </c>
      <c r="EF786" s="68">
        <v>0.28962001853568098</v>
      </c>
      <c r="EG786" s="78">
        <v>343.32</v>
      </c>
      <c r="EH786" s="78">
        <v>428.97</v>
      </c>
      <c r="EI786" s="78">
        <v>359.5</v>
      </c>
      <c r="EJ786" s="78"/>
      <c r="EK786" s="78">
        <v>201.12</v>
      </c>
      <c r="EL786" s="79">
        <v>247.19</v>
      </c>
      <c r="EM786" s="65" t="s">
        <v>406</v>
      </c>
      <c r="EN786" s="78">
        <v>366.79</v>
      </c>
      <c r="EO786" s="78">
        <v>408.68</v>
      </c>
      <c r="EP786" s="78">
        <v>365.49</v>
      </c>
      <c r="EQ786" s="78"/>
      <c r="ER786" s="78"/>
      <c r="ES786" s="79">
        <v>400.19</v>
      </c>
      <c r="ET786" s="65" t="s">
        <v>407</v>
      </c>
      <c r="EU786" s="68">
        <v>1.42247510668563</v>
      </c>
      <c r="EV786" s="78">
        <v>329.17</v>
      </c>
      <c r="EW786" s="78">
        <v>425.99</v>
      </c>
      <c r="EX786" s="78">
        <v>425.99</v>
      </c>
      <c r="EY786" s="78"/>
      <c r="EZ786" s="78">
        <v>146.33000000000001</v>
      </c>
      <c r="FA786" s="79">
        <v>292.83999999999997</v>
      </c>
      <c r="FB786" s="65" t="s">
        <v>408</v>
      </c>
      <c r="FC786" s="78">
        <v>493.93</v>
      </c>
      <c r="FD786" s="78">
        <v>506.58</v>
      </c>
      <c r="FE786" s="78">
        <v>555.75</v>
      </c>
      <c r="FF786" s="78">
        <v>387.98</v>
      </c>
      <c r="FG786" s="78"/>
      <c r="FH786" s="79"/>
      <c r="FI786" s="65" t="s">
        <v>409</v>
      </c>
      <c r="FJ786" s="78">
        <v>416.13</v>
      </c>
      <c r="FK786" s="78">
        <v>448.12</v>
      </c>
      <c r="FL786" s="78">
        <v>280.01</v>
      </c>
      <c r="FM786" s="78">
        <v>181.49</v>
      </c>
      <c r="FN786" s="78"/>
      <c r="FO786" s="79">
        <v>454.23</v>
      </c>
      <c r="FP786" s="65" t="s">
        <v>410</v>
      </c>
      <c r="FQ786" s="68">
        <v>0.22304003568640601</v>
      </c>
      <c r="FR786" s="78">
        <v>298.27999999999997</v>
      </c>
      <c r="FS786" s="78">
        <v>389.28</v>
      </c>
      <c r="FT786" s="78">
        <v>374.73</v>
      </c>
      <c r="FU786" s="78">
        <v>263.63</v>
      </c>
      <c r="FV786" s="78">
        <v>189.58</v>
      </c>
      <c r="FW786" s="79">
        <v>219.18</v>
      </c>
      <c r="FX786" s="65" t="s">
        <v>411</v>
      </c>
      <c r="FY786" s="78">
        <v>368.27</v>
      </c>
      <c r="FZ786" s="78">
        <v>445.16</v>
      </c>
      <c r="GA786" s="78">
        <v>414.28</v>
      </c>
      <c r="GB786" s="78">
        <v>310.14999999999998</v>
      </c>
      <c r="GC786" s="78"/>
      <c r="GD786" s="79">
        <v>390.35</v>
      </c>
      <c r="GE786" s="65" t="s">
        <v>412</v>
      </c>
      <c r="GF786" s="68">
        <v>0.23560456130430699</v>
      </c>
      <c r="GG786" s="78">
        <v>341.98</v>
      </c>
      <c r="GH786" s="78">
        <v>448.96</v>
      </c>
      <c r="GI786" s="78">
        <v>363.56</v>
      </c>
      <c r="GJ786" s="78">
        <v>306.29000000000002</v>
      </c>
      <c r="GK786" s="78"/>
      <c r="GL786" s="79">
        <v>308.32</v>
      </c>
      <c r="GM786" s="65" t="s">
        <v>413</v>
      </c>
      <c r="GN786" s="68">
        <v>9.5808383233532898E-2</v>
      </c>
      <c r="GO786" s="78">
        <v>324.98</v>
      </c>
      <c r="GP786" s="78">
        <v>399.81</v>
      </c>
      <c r="GQ786" s="78">
        <v>349.36</v>
      </c>
      <c r="GR786" s="78">
        <v>246.71</v>
      </c>
      <c r="GS786" s="78"/>
      <c r="GT786" s="79"/>
      <c r="GU786" s="65" t="s">
        <v>414</v>
      </c>
      <c r="GV786" s="68">
        <v>1</v>
      </c>
      <c r="GW786" s="78">
        <v>325.17</v>
      </c>
      <c r="GX786" s="78">
        <v>388</v>
      </c>
      <c r="GY786" s="78">
        <v>353.83</v>
      </c>
      <c r="GZ786" s="78">
        <v>217.5</v>
      </c>
      <c r="HA786" s="78"/>
      <c r="HB786" s="79">
        <v>392.72</v>
      </c>
      <c r="HC786" s="65" t="s">
        <v>415</v>
      </c>
      <c r="HD786" s="68">
        <v>1</v>
      </c>
      <c r="HE786" s="78">
        <v>308.19</v>
      </c>
      <c r="HF786" s="78">
        <v>423.73</v>
      </c>
      <c r="HG786" s="78">
        <v>377.48</v>
      </c>
      <c r="HH786" s="78">
        <v>238.95</v>
      </c>
      <c r="HI786" s="78">
        <v>232.31</v>
      </c>
      <c r="HJ786" s="79">
        <v>373.11</v>
      </c>
      <c r="HK786" s="85" t="s">
        <v>416</v>
      </c>
      <c r="HL786" s="68">
        <v>1.1481056257175699</v>
      </c>
      <c r="HM786" s="78">
        <v>290.26</v>
      </c>
      <c r="HN786" s="78">
        <v>400.45</v>
      </c>
      <c r="HO786" s="78">
        <v>344.2</v>
      </c>
      <c r="HP786" s="78"/>
      <c r="HQ786" s="78"/>
      <c r="HR786" s="79"/>
    </row>
    <row r="787" spans="1:226" x14ac:dyDescent="0.25">
      <c r="A787" s="81">
        <v>39846</v>
      </c>
      <c r="B787" s="82" t="s">
        <v>387</v>
      </c>
      <c r="C787" s="83">
        <v>330.05719188028422</v>
      </c>
      <c r="D787" s="83">
        <v>418.51170022326198</v>
      </c>
      <c r="E787" s="83">
        <v>408.4339800981723</v>
      </c>
      <c r="F787" s="83">
        <v>248.58083440115476</v>
      </c>
      <c r="G787" s="83">
        <v>165.04400000000001</v>
      </c>
      <c r="H787" s="84">
        <v>301.83060035526313</v>
      </c>
      <c r="I787" s="82" t="s">
        <v>388</v>
      </c>
      <c r="J787" s="83">
        <v>349.79486156580504</v>
      </c>
      <c r="K787" s="83">
        <v>426.47344596675998</v>
      </c>
      <c r="L787" s="83">
        <v>410.12796531733369</v>
      </c>
      <c r="M787" s="83">
        <v>248.35434114092931</v>
      </c>
      <c r="N787" s="83"/>
      <c r="O787" s="84">
        <v>388.52237220435853</v>
      </c>
      <c r="P787" s="65" t="s">
        <v>389</v>
      </c>
      <c r="Q787" s="78">
        <v>298.83</v>
      </c>
      <c r="R787" s="78">
        <v>402.75</v>
      </c>
      <c r="S787" s="78">
        <v>390.22</v>
      </c>
      <c r="T787" s="78">
        <v>221</v>
      </c>
      <c r="U787" s="78"/>
      <c r="V787" s="79"/>
      <c r="W787" s="65" t="s">
        <v>390</v>
      </c>
      <c r="X787" s="78">
        <v>348.83</v>
      </c>
      <c r="Y787" s="78">
        <v>412.76</v>
      </c>
      <c r="Z787" s="78">
        <v>354.9</v>
      </c>
      <c r="AA787" s="78">
        <v>206.17</v>
      </c>
      <c r="AB787" s="78"/>
      <c r="AC787" s="79">
        <v>402.48</v>
      </c>
      <c r="AD787" s="65" t="s">
        <v>391</v>
      </c>
      <c r="AE787" s="68">
        <v>0.51129972389814904</v>
      </c>
      <c r="AF787" s="78">
        <v>307.29000000000002</v>
      </c>
      <c r="AG787" s="78">
        <v>357.91</v>
      </c>
      <c r="AH787" s="78">
        <v>340.01</v>
      </c>
      <c r="AI787" s="78"/>
      <c r="AJ787" s="78">
        <v>217.3</v>
      </c>
      <c r="AK787" s="79">
        <v>232.14</v>
      </c>
      <c r="AL787" s="69" t="s">
        <v>392</v>
      </c>
      <c r="AM787" s="70">
        <v>1</v>
      </c>
      <c r="AN787" s="78">
        <v>359.49</v>
      </c>
      <c r="AO787" s="78">
        <v>440.53</v>
      </c>
      <c r="AP787" s="78">
        <v>424.37</v>
      </c>
      <c r="AQ787" s="78">
        <v>375</v>
      </c>
      <c r="AR787" s="78">
        <v>361.07</v>
      </c>
      <c r="AS787" s="79"/>
      <c r="AT787" s="65" t="s">
        <v>393</v>
      </c>
      <c r="AU787" s="68">
        <v>3.5546708374804503E-2</v>
      </c>
      <c r="AV787" s="78">
        <v>301.32</v>
      </c>
      <c r="AW787" s="78">
        <v>393.36</v>
      </c>
      <c r="AX787" s="78">
        <v>337.62</v>
      </c>
      <c r="AY787" s="78">
        <v>222.88</v>
      </c>
      <c r="AZ787" s="78"/>
      <c r="BA787" s="79">
        <v>322.99</v>
      </c>
      <c r="BB787" s="65" t="s">
        <v>394</v>
      </c>
      <c r="BC787" s="78">
        <v>321.97000000000003</v>
      </c>
      <c r="BD787" s="78">
        <v>405.23</v>
      </c>
      <c r="BE787" s="78">
        <v>404.57</v>
      </c>
      <c r="BF787" s="78">
        <v>204</v>
      </c>
      <c r="BG787" s="78"/>
      <c r="BH787" s="79">
        <v>411.7</v>
      </c>
      <c r="BI787" s="65" t="s">
        <v>395</v>
      </c>
      <c r="BJ787" s="68">
        <v>0.13416335730385301</v>
      </c>
      <c r="BK787" s="78">
        <v>385.99</v>
      </c>
      <c r="BL787" s="78">
        <v>426.91</v>
      </c>
      <c r="BM787" s="78">
        <v>424.49</v>
      </c>
      <c r="BN787" s="78">
        <v>213.86</v>
      </c>
      <c r="BO787" s="78"/>
      <c r="BP787" s="79"/>
      <c r="BQ787" s="65" t="s">
        <v>396</v>
      </c>
      <c r="BR787" s="68">
        <v>6.3911648537062396E-2</v>
      </c>
      <c r="BS787" s="78">
        <v>314.60000000000002</v>
      </c>
      <c r="BT787" s="78">
        <v>396.21</v>
      </c>
      <c r="BU787" s="78">
        <v>402.44</v>
      </c>
      <c r="BV787" s="78"/>
      <c r="BW787" s="78"/>
      <c r="BX787" s="79">
        <v>414.83</v>
      </c>
      <c r="BY787" s="65" t="s">
        <v>397</v>
      </c>
      <c r="BZ787" s="78">
        <v>369.89</v>
      </c>
      <c r="CA787" s="78">
        <v>441.87</v>
      </c>
      <c r="CB787" s="78">
        <v>375.64</v>
      </c>
      <c r="CC787" s="78">
        <v>256.64999999999998</v>
      </c>
      <c r="CD787" s="78"/>
      <c r="CE787" s="79">
        <v>345.13</v>
      </c>
      <c r="CF787" s="65" t="s">
        <v>398</v>
      </c>
      <c r="CG787" s="78">
        <v>348.02</v>
      </c>
      <c r="CH787" s="78">
        <v>479.21</v>
      </c>
      <c r="CI787" s="78">
        <v>389.83</v>
      </c>
      <c r="CJ787" s="78">
        <v>332.21</v>
      </c>
      <c r="CK787" s="78"/>
      <c r="CL787" s="79"/>
      <c r="CM787" s="65" t="s">
        <v>399</v>
      </c>
      <c r="CN787" s="78">
        <v>335.79</v>
      </c>
      <c r="CO787" s="78">
        <v>395.34</v>
      </c>
      <c r="CP787" s="78">
        <v>439.22</v>
      </c>
      <c r="CQ787" s="78">
        <v>231.43</v>
      </c>
      <c r="CR787" s="78">
        <v>224.64</v>
      </c>
      <c r="CS787" s="79">
        <v>520.62</v>
      </c>
      <c r="CT787" s="65" t="s">
        <v>400</v>
      </c>
      <c r="CU787" s="78">
        <v>364.72</v>
      </c>
      <c r="CV787" s="78">
        <v>487.87</v>
      </c>
      <c r="CW787" s="78">
        <v>402.06</v>
      </c>
      <c r="CX787" s="78">
        <v>265.81</v>
      </c>
      <c r="CY787" s="78"/>
      <c r="CZ787" s="79"/>
      <c r="DA787" s="82"/>
      <c r="DB787" s="68"/>
      <c r="DC787" s="78"/>
      <c r="DD787" s="78"/>
      <c r="DE787" s="78"/>
      <c r="DF787" s="78"/>
      <c r="DG787" s="78"/>
      <c r="DH787" s="79"/>
      <c r="DI787" s="65" t="s">
        <v>402</v>
      </c>
      <c r="DJ787" s="68">
        <v>3.3559299281830999E-3</v>
      </c>
      <c r="DK787" s="78">
        <v>325.23</v>
      </c>
      <c r="DL787" s="78">
        <v>411.59</v>
      </c>
      <c r="DM787" s="78">
        <v>411.59</v>
      </c>
      <c r="DN787" s="78">
        <v>198.92</v>
      </c>
      <c r="DO787" s="78"/>
      <c r="DP787" s="79">
        <v>322.51</v>
      </c>
      <c r="DQ787" s="65" t="s">
        <v>403</v>
      </c>
      <c r="DR787" s="78">
        <v>300.29000000000002</v>
      </c>
      <c r="DS787" s="78">
        <v>441.03</v>
      </c>
      <c r="DT787" s="78">
        <v>493.97</v>
      </c>
      <c r="DU787" s="78">
        <v>200</v>
      </c>
      <c r="DV787" s="78"/>
      <c r="DW787" s="79"/>
      <c r="DX787" s="65" t="s">
        <v>404</v>
      </c>
      <c r="DY787" s="78">
        <v>389.48</v>
      </c>
      <c r="DZ787" s="78">
        <v>462.49</v>
      </c>
      <c r="EA787" s="78">
        <v>451.86</v>
      </c>
      <c r="EB787" s="78">
        <v>248.57</v>
      </c>
      <c r="EC787" s="78"/>
      <c r="ED787" s="79">
        <v>361.48</v>
      </c>
      <c r="EE787" s="65" t="s">
        <v>405</v>
      </c>
      <c r="EF787" s="68">
        <v>0.28962001853568098</v>
      </c>
      <c r="EG787" s="78">
        <v>342.46</v>
      </c>
      <c r="EH787" s="78">
        <v>435.57</v>
      </c>
      <c r="EI787" s="78">
        <v>377.51</v>
      </c>
      <c r="EJ787" s="78"/>
      <c r="EK787" s="78">
        <v>200.06</v>
      </c>
      <c r="EL787" s="79">
        <v>254.64</v>
      </c>
      <c r="EM787" s="65" t="s">
        <v>406</v>
      </c>
      <c r="EN787" s="78">
        <v>366.79</v>
      </c>
      <c r="EO787" s="78">
        <v>408.68</v>
      </c>
      <c r="EP787" s="78">
        <v>365.49</v>
      </c>
      <c r="EQ787" s="78"/>
      <c r="ER787" s="78"/>
      <c r="ES787" s="79">
        <v>369.28</v>
      </c>
      <c r="ET787" s="65" t="s">
        <v>407</v>
      </c>
      <c r="EU787" s="68">
        <v>1.431229426077</v>
      </c>
      <c r="EV787" s="78">
        <v>289.81</v>
      </c>
      <c r="EW787" s="78">
        <v>399.04</v>
      </c>
      <c r="EX787" s="78">
        <v>399.04</v>
      </c>
      <c r="EY787" s="78"/>
      <c r="EZ787" s="78">
        <v>147.22999999999999</v>
      </c>
      <c r="FA787" s="79">
        <v>294.64999999999998</v>
      </c>
      <c r="FB787" s="65" t="s">
        <v>408</v>
      </c>
      <c r="FC787" s="78">
        <v>493.93</v>
      </c>
      <c r="FD787" s="78">
        <v>506.58</v>
      </c>
      <c r="FE787" s="78">
        <v>555.75</v>
      </c>
      <c r="FF787" s="78">
        <v>387.98</v>
      </c>
      <c r="FG787" s="78"/>
      <c r="FH787" s="79"/>
      <c r="FI787" s="65" t="s">
        <v>409</v>
      </c>
      <c r="FJ787" s="78">
        <v>402.68</v>
      </c>
      <c r="FK787" s="78">
        <v>446.44</v>
      </c>
      <c r="FL787" s="78">
        <v>287.57</v>
      </c>
      <c r="FM787" s="78">
        <v>187.49</v>
      </c>
      <c r="FN787" s="78"/>
      <c r="FO787" s="79">
        <v>424.82</v>
      </c>
      <c r="FP787" s="65" t="s">
        <v>410</v>
      </c>
      <c r="FQ787" s="68">
        <v>0.22511875014069899</v>
      </c>
      <c r="FR787" s="78">
        <v>287.04000000000002</v>
      </c>
      <c r="FS787" s="78">
        <v>385.71</v>
      </c>
      <c r="FT787" s="78">
        <v>374.17</v>
      </c>
      <c r="FU787" s="78">
        <v>262.94</v>
      </c>
      <c r="FV787" s="78">
        <v>161.86000000000001</v>
      </c>
      <c r="FW787" s="79">
        <v>223.99</v>
      </c>
      <c r="FX787" s="65" t="s">
        <v>411</v>
      </c>
      <c r="FY787" s="78">
        <v>348.09</v>
      </c>
      <c r="FZ787" s="78">
        <v>451.51</v>
      </c>
      <c r="GA787" s="78">
        <v>410.12</v>
      </c>
      <c r="GB787" s="78">
        <v>294.52</v>
      </c>
      <c r="GC787" s="78"/>
      <c r="GD787" s="79">
        <v>390.35</v>
      </c>
      <c r="GE787" s="65" t="s">
        <v>412</v>
      </c>
      <c r="GF787" s="68">
        <v>0.231964741359313</v>
      </c>
      <c r="GG787" s="78">
        <v>297.70999999999998</v>
      </c>
      <c r="GH787" s="78">
        <v>420.58</v>
      </c>
      <c r="GI787" s="78">
        <v>313.11</v>
      </c>
      <c r="GJ787" s="78">
        <v>295.76</v>
      </c>
      <c r="GK787" s="78"/>
      <c r="GL787" s="79">
        <v>311.35000000000002</v>
      </c>
      <c r="GM787" s="65" t="s">
        <v>413</v>
      </c>
      <c r="GN787" s="68">
        <v>9.3663653819135495E-2</v>
      </c>
      <c r="GO787" s="78">
        <v>325.2</v>
      </c>
      <c r="GP787" s="78">
        <v>413.34</v>
      </c>
      <c r="GQ787" s="78">
        <v>355.92</v>
      </c>
      <c r="GR787" s="78">
        <v>240.62</v>
      </c>
      <c r="GS787" s="78"/>
      <c r="GT787" s="79"/>
      <c r="GU787" s="65" t="s">
        <v>414</v>
      </c>
      <c r="GV787" s="68">
        <v>1</v>
      </c>
      <c r="GW787" s="78">
        <v>325.17</v>
      </c>
      <c r="GX787" s="78">
        <v>388</v>
      </c>
      <c r="GY787" s="78">
        <v>353.83</v>
      </c>
      <c r="GZ787" s="78">
        <v>217.5</v>
      </c>
      <c r="HA787" s="78"/>
      <c r="HB787" s="79">
        <v>392.72</v>
      </c>
      <c r="HC787" s="65" t="s">
        <v>415</v>
      </c>
      <c r="HD787" s="68">
        <v>1</v>
      </c>
      <c r="HE787" s="78">
        <v>308.19</v>
      </c>
      <c r="HF787" s="78">
        <v>423.73</v>
      </c>
      <c r="HG787" s="78">
        <v>431.58</v>
      </c>
      <c r="HH787" s="78">
        <v>238.95</v>
      </c>
      <c r="HI787" s="78">
        <v>232.31</v>
      </c>
      <c r="HJ787" s="79">
        <v>373.95</v>
      </c>
      <c r="HK787" s="85" t="s">
        <v>416</v>
      </c>
      <c r="HL787" s="68">
        <v>1.10699064592904</v>
      </c>
      <c r="HM787" s="78">
        <v>269.13</v>
      </c>
      <c r="HN787" s="78">
        <v>381.37</v>
      </c>
      <c r="HO787" s="78">
        <v>345.28</v>
      </c>
      <c r="HP787" s="78"/>
      <c r="HQ787" s="78"/>
      <c r="HR787" s="79"/>
    </row>
    <row r="788" spans="1:226" x14ac:dyDescent="0.25">
      <c r="A788" s="81">
        <v>39839</v>
      </c>
      <c r="B788" s="82" t="s">
        <v>387</v>
      </c>
      <c r="C788" s="83">
        <v>320.70165726087265</v>
      </c>
      <c r="D788" s="83">
        <v>416.17182706345409</v>
      </c>
      <c r="E788" s="83">
        <v>412.12815145621391</v>
      </c>
      <c r="F788" s="83">
        <v>256.29720994700637</v>
      </c>
      <c r="G788" s="83">
        <v>137.91604444444445</v>
      </c>
      <c r="H788" s="84">
        <v>306.4759924597127</v>
      </c>
      <c r="I788" s="82" t="s">
        <v>388</v>
      </c>
      <c r="J788" s="83">
        <v>343.53495650535473</v>
      </c>
      <c r="K788" s="83">
        <v>425.88043235481251</v>
      </c>
      <c r="L788" s="83">
        <v>414.37171013874928</v>
      </c>
      <c r="M788" s="83">
        <v>257.16119678884826</v>
      </c>
      <c r="N788" s="83"/>
      <c r="O788" s="84">
        <v>386.18466105273416</v>
      </c>
      <c r="P788" s="65" t="s">
        <v>389</v>
      </c>
      <c r="Q788" s="78">
        <v>311.33</v>
      </c>
      <c r="R788" s="78">
        <v>416.91</v>
      </c>
      <c r="S788" s="78">
        <v>382.15</v>
      </c>
      <c r="T788" s="78">
        <v>199.3</v>
      </c>
      <c r="U788" s="78"/>
      <c r="V788" s="79"/>
      <c r="W788" s="65" t="s">
        <v>390</v>
      </c>
      <c r="X788" s="78">
        <v>345.92</v>
      </c>
      <c r="Y788" s="78">
        <v>398.44</v>
      </c>
      <c r="Z788" s="78">
        <v>376.96</v>
      </c>
      <c r="AA788" s="78">
        <v>199.33</v>
      </c>
      <c r="AB788" s="78"/>
      <c r="AC788" s="79">
        <v>392.56</v>
      </c>
      <c r="AD788" s="65" t="s">
        <v>391</v>
      </c>
      <c r="AE788" s="68">
        <v>0.51129972389814904</v>
      </c>
      <c r="AF788" s="78">
        <v>307.29000000000002</v>
      </c>
      <c r="AG788" s="78">
        <v>370.69</v>
      </c>
      <c r="AH788" s="78">
        <v>359.44</v>
      </c>
      <c r="AI788" s="78"/>
      <c r="AJ788" s="78">
        <v>217.3</v>
      </c>
      <c r="AK788" s="79">
        <v>232.14</v>
      </c>
      <c r="AL788" s="69" t="s">
        <v>392</v>
      </c>
      <c r="AM788" s="70">
        <v>1</v>
      </c>
      <c r="AN788" s="78">
        <v>359.49</v>
      </c>
      <c r="AO788" s="78">
        <v>440.53</v>
      </c>
      <c r="AP788" s="78">
        <v>424.37</v>
      </c>
      <c r="AQ788" s="78">
        <v>375</v>
      </c>
      <c r="AR788" s="78">
        <v>361.07</v>
      </c>
      <c r="AS788" s="79"/>
      <c r="AT788" s="65" t="s">
        <v>393</v>
      </c>
      <c r="AU788" s="68">
        <v>3.60854503464203E-2</v>
      </c>
      <c r="AV788" s="78">
        <v>294.49</v>
      </c>
      <c r="AW788" s="78">
        <v>403.17</v>
      </c>
      <c r="AX788" s="78">
        <v>341.13</v>
      </c>
      <c r="AY788" s="78">
        <v>218.28</v>
      </c>
      <c r="AZ788" s="78"/>
      <c r="BA788" s="79">
        <v>329.28</v>
      </c>
      <c r="BB788" s="65" t="s">
        <v>394</v>
      </c>
      <c r="BC788" s="78">
        <v>317.77</v>
      </c>
      <c r="BD788" s="78">
        <v>405.23</v>
      </c>
      <c r="BE788" s="78">
        <v>409.25</v>
      </c>
      <c r="BF788" s="78">
        <v>198.8</v>
      </c>
      <c r="BG788" s="78"/>
      <c r="BH788" s="79">
        <v>417.65</v>
      </c>
      <c r="BI788" s="65" t="s">
        <v>395</v>
      </c>
      <c r="BJ788" s="68">
        <v>0.134165157308647</v>
      </c>
      <c r="BK788" s="78">
        <v>357.01</v>
      </c>
      <c r="BL788" s="78">
        <v>405.45</v>
      </c>
      <c r="BM788" s="78">
        <v>403.03</v>
      </c>
      <c r="BN788" s="78">
        <v>208.49</v>
      </c>
      <c r="BO788" s="78"/>
      <c r="BP788" s="79"/>
      <c r="BQ788" s="65" t="s">
        <v>396</v>
      </c>
      <c r="BR788" s="68">
        <v>6.3911648537062396E-2</v>
      </c>
      <c r="BS788" s="78">
        <v>288.17</v>
      </c>
      <c r="BT788" s="78">
        <v>396.48</v>
      </c>
      <c r="BU788" s="78">
        <v>408.07</v>
      </c>
      <c r="BV788" s="78"/>
      <c r="BW788" s="78"/>
      <c r="BX788" s="79">
        <v>414.83</v>
      </c>
      <c r="BY788" s="65" t="s">
        <v>397</v>
      </c>
      <c r="BZ788" s="78">
        <v>360.31</v>
      </c>
      <c r="CA788" s="78">
        <v>441.62</v>
      </c>
      <c r="CB788" s="78">
        <v>380.07</v>
      </c>
      <c r="CC788" s="78">
        <v>300.25</v>
      </c>
      <c r="CD788" s="78"/>
      <c r="CE788" s="79">
        <v>345.13</v>
      </c>
      <c r="CF788" s="65" t="s">
        <v>398</v>
      </c>
      <c r="CG788" s="78">
        <v>324.44</v>
      </c>
      <c r="CH788" s="78">
        <v>459.77</v>
      </c>
      <c r="CI788" s="78">
        <v>371.09</v>
      </c>
      <c r="CJ788" s="78">
        <v>321.45</v>
      </c>
      <c r="CK788" s="78"/>
      <c r="CL788" s="79"/>
      <c r="CM788" s="65" t="s">
        <v>399</v>
      </c>
      <c r="CN788" s="78">
        <v>329.69</v>
      </c>
      <c r="CO788" s="78">
        <v>397.94</v>
      </c>
      <c r="CP788" s="78">
        <v>443.32</v>
      </c>
      <c r="CQ788" s="78">
        <v>223.68</v>
      </c>
      <c r="CR788" s="78">
        <v>210.5</v>
      </c>
      <c r="CS788" s="79">
        <v>522.04</v>
      </c>
      <c r="CT788" s="65" t="s">
        <v>400</v>
      </c>
      <c r="CU788" s="78">
        <v>360.74</v>
      </c>
      <c r="CV788" s="78">
        <v>491.31</v>
      </c>
      <c r="CW788" s="78">
        <v>407.97</v>
      </c>
      <c r="CX788" s="78">
        <v>258.73</v>
      </c>
      <c r="CY788" s="78"/>
      <c r="CZ788" s="79"/>
      <c r="DA788" s="82"/>
      <c r="DB788" s="68"/>
      <c r="DC788" s="78"/>
      <c r="DD788" s="78"/>
      <c r="DE788" s="78"/>
      <c r="DF788" s="78"/>
      <c r="DG788" s="78"/>
      <c r="DH788" s="79"/>
      <c r="DI788" s="65" t="s">
        <v>402</v>
      </c>
      <c r="DJ788" s="68">
        <v>3.5037314740198298E-3</v>
      </c>
      <c r="DK788" s="78">
        <v>331.09</v>
      </c>
      <c r="DL788" s="78">
        <v>429.86</v>
      </c>
      <c r="DM788" s="78">
        <v>429.86</v>
      </c>
      <c r="DN788" s="78">
        <v>213.06</v>
      </c>
      <c r="DO788" s="78"/>
      <c r="DP788" s="79">
        <v>336.77</v>
      </c>
      <c r="DQ788" s="65" t="s">
        <v>403</v>
      </c>
      <c r="DR788" s="78">
        <v>300.29000000000002</v>
      </c>
      <c r="DS788" s="78">
        <v>441.03</v>
      </c>
      <c r="DT788" s="78">
        <v>495.98</v>
      </c>
      <c r="DU788" s="78">
        <v>195.45</v>
      </c>
      <c r="DV788" s="78"/>
      <c r="DW788" s="79"/>
      <c r="DX788" s="65" t="s">
        <v>404</v>
      </c>
      <c r="DY788" s="78">
        <v>383.02</v>
      </c>
      <c r="DZ788" s="78">
        <v>461.17</v>
      </c>
      <c r="EA788" s="78">
        <v>446.33</v>
      </c>
      <c r="EB788" s="78">
        <v>249.08</v>
      </c>
      <c r="EC788" s="78"/>
      <c r="ED788" s="79">
        <v>362.06</v>
      </c>
      <c r="EE788" s="65" t="s">
        <v>405</v>
      </c>
      <c r="EF788" s="68">
        <v>0.28962001853568098</v>
      </c>
      <c r="EG788" s="78">
        <v>335.39</v>
      </c>
      <c r="EH788" s="78">
        <v>439.76</v>
      </c>
      <c r="EI788" s="78">
        <v>378.73</v>
      </c>
      <c r="EJ788" s="78"/>
      <c r="EK788" s="78">
        <v>181.62</v>
      </c>
      <c r="EL788" s="79">
        <v>283.79000000000002</v>
      </c>
      <c r="EM788" s="65" t="s">
        <v>406</v>
      </c>
      <c r="EN788" s="78">
        <v>352.61</v>
      </c>
      <c r="EO788" s="78">
        <v>408.68</v>
      </c>
      <c r="EP788" s="78">
        <v>365.49</v>
      </c>
      <c r="EQ788" s="78"/>
      <c r="ER788" s="78"/>
      <c r="ES788" s="79">
        <v>369.28</v>
      </c>
      <c r="ET788" s="65" t="s">
        <v>407</v>
      </c>
      <c r="EU788" s="68">
        <v>1.4204545454545501</v>
      </c>
      <c r="EV788" s="78">
        <v>342.33</v>
      </c>
      <c r="EW788" s="78">
        <v>445.65</v>
      </c>
      <c r="EX788" s="78">
        <v>445.65</v>
      </c>
      <c r="EY788" s="78"/>
      <c r="EZ788" s="78">
        <v>146.12</v>
      </c>
      <c r="FA788" s="79">
        <v>296.69</v>
      </c>
      <c r="FB788" s="65" t="s">
        <v>408</v>
      </c>
      <c r="FC788" s="78">
        <v>493.93</v>
      </c>
      <c r="FD788" s="78">
        <v>506.58</v>
      </c>
      <c r="FE788" s="78">
        <v>555.75</v>
      </c>
      <c r="FF788" s="78">
        <v>387.98</v>
      </c>
      <c r="FG788" s="78"/>
      <c r="FH788" s="79"/>
      <c r="FI788" s="65" t="s">
        <v>409</v>
      </c>
      <c r="FJ788" s="78">
        <v>387.56</v>
      </c>
      <c r="FK788" s="78">
        <v>433</v>
      </c>
      <c r="FL788" s="78">
        <v>277.49</v>
      </c>
      <c r="FM788" s="78">
        <v>171.49</v>
      </c>
      <c r="FN788" s="78"/>
      <c r="FO788" s="79">
        <v>404.65</v>
      </c>
      <c r="FP788" s="65" t="s">
        <v>410</v>
      </c>
      <c r="FQ788" s="68">
        <v>0.230255583697905</v>
      </c>
      <c r="FR788" s="78">
        <v>274.70999999999998</v>
      </c>
      <c r="FS788" s="78">
        <v>383.76</v>
      </c>
      <c r="FT788" s="78">
        <v>368.93</v>
      </c>
      <c r="FU788" s="78">
        <v>269.17</v>
      </c>
      <c r="FV788" s="78">
        <v>133.55000000000001</v>
      </c>
      <c r="FW788" s="79">
        <v>234.58</v>
      </c>
      <c r="FX788" s="65" t="s">
        <v>411</v>
      </c>
      <c r="FY788" s="78">
        <v>341.38</v>
      </c>
      <c r="FZ788" s="78">
        <v>451.66</v>
      </c>
      <c r="GA788" s="78">
        <v>430.37</v>
      </c>
      <c r="GB788" s="78">
        <v>294.52</v>
      </c>
      <c r="GC788" s="78"/>
      <c r="GD788" s="79">
        <v>412.85</v>
      </c>
      <c r="GE788" s="65" t="s">
        <v>412</v>
      </c>
      <c r="GF788" s="68">
        <v>0.235200037632006</v>
      </c>
      <c r="GG788" s="78">
        <v>301.87</v>
      </c>
      <c r="GH788" s="78">
        <v>426.44</v>
      </c>
      <c r="GI788" s="78">
        <v>317.48</v>
      </c>
      <c r="GJ788" s="78">
        <v>299.88</v>
      </c>
      <c r="GK788" s="78"/>
      <c r="GL788" s="79">
        <v>315.7</v>
      </c>
      <c r="GM788" s="65" t="s">
        <v>413</v>
      </c>
      <c r="GN788" s="68">
        <v>9.4339622641509399E-2</v>
      </c>
      <c r="GO788" s="78">
        <v>289.81</v>
      </c>
      <c r="GP788" s="78">
        <v>393.68</v>
      </c>
      <c r="GQ788" s="78">
        <v>346.26</v>
      </c>
      <c r="GR788" s="78">
        <v>241.89</v>
      </c>
      <c r="GS788" s="78"/>
      <c r="GT788" s="79"/>
      <c r="GU788" s="65" t="s">
        <v>414</v>
      </c>
      <c r="GV788" s="68">
        <v>1</v>
      </c>
      <c r="GW788" s="78">
        <v>296</v>
      </c>
      <c r="GX788" s="78">
        <v>383.83</v>
      </c>
      <c r="GY788" s="78">
        <v>347.17</v>
      </c>
      <c r="GZ788" s="78">
        <v>217.5</v>
      </c>
      <c r="HA788" s="78"/>
      <c r="HB788" s="79">
        <v>392.72</v>
      </c>
      <c r="HC788" s="65" t="s">
        <v>415</v>
      </c>
      <c r="HD788" s="68">
        <v>1</v>
      </c>
      <c r="HE788" s="78">
        <v>309.02999999999997</v>
      </c>
      <c r="HF788" s="78">
        <v>424.57</v>
      </c>
      <c r="HG788" s="78">
        <v>431.58</v>
      </c>
      <c r="HH788" s="78">
        <v>238.95</v>
      </c>
      <c r="HI788" s="78">
        <v>232.31</v>
      </c>
      <c r="HJ788" s="79">
        <v>376.47</v>
      </c>
      <c r="HK788" s="85" t="s">
        <v>416</v>
      </c>
      <c r="HL788" s="68">
        <v>1.0643959552953699</v>
      </c>
      <c r="HM788" s="78">
        <v>251.9</v>
      </c>
      <c r="HN788" s="78">
        <v>362.66</v>
      </c>
      <c r="HO788" s="78">
        <v>324.85000000000002</v>
      </c>
      <c r="HP788" s="78"/>
      <c r="HQ788" s="78"/>
      <c r="HR788" s="79"/>
    </row>
    <row r="789" spans="1:226" x14ac:dyDescent="0.25">
      <c r="A789" s="81">
        <v>39832</v>
      </c>
      <c r="B789" s="82" t="s">
        <v>387</v>
      </c>
      <c r="C789" s="83">
        <v>319.1829527793646</v>
      </c>
      <c r="D789" s="83">
        <v>424.16369097731422</v>
      </c>
      <c r="E789" s="83">
        <v>424.52469563867646</v>
      </c>
      <c r="F789" s="83">
        <v>245.8528696022654</v>
      </c>
      <c r="G789" s="83">
        <v>137.38475555555556</v>
      </c>
      <c r="H789" s="84">
        <v>307.65119597549557</v>
      </c>
      <c r="I789" s="82" t="s">
        <v>388</v>
      </c>
      <c r="J789" s="83">
        <v>343.3618170282586</v>
      </c>
      <c r="K789" s="83">
        <v>435.81266978538957</v>
      </c>
      <c r="L789" s="83">
        <v>427.12895904546428</v>
      </c>
      <c r="M789" s="83">
        <v>246.68752308738303</v>
      </c>
      <c r="N789" s="83"/>
      <c r="O789" s="84">
        <v>387.9999948872736</v>
      </c>
      <c r="P789" s="65" t="s">
        <v>389</v>
      </c>
      <c r="Q789" s="78">
        <v>294.66000000000003</v>
      </c>
      <c r="R789" s="78">
        <v>411.08</v>
      </c>
      <c r="S789" s="78">
        <v>409.09</v>
      </c>
      <c r="T789" s="78">
        <v>199.3</v>
      </c>
      <c r="U789" s="78"/>
      <c r="V789" s="79"/>
      <c r="W789" s="65" t="s">
        <v>390</v>
      </c>
      <c r="X789" s="78">
        <v>318.22000000000003</v>
      </c>
      <c r="Y789" s="78">
        <v>419.03</v>
      </c>
      <c r="Z789" s="78">
        <v>383.41</v>
      </c>
      <c r="AA789" s="78">
        <v>199.33</v>
      </c>
      <c r="AB789" s="78"/>
      <c r="AC789" s="79">
        <v>368.6</v>
      </c>
      <c r="AD789" s="65" t="s">
        <v>391</v>
      </c>
      <c r="AE789" s="68">
        <v>0.51129972389814904</v>
      </c>
      <c r="AF789" s="78">
        <v>296.04000000000002</v>
      </c>
      <c r="AG789" s="78">
        <v>381.43</v>
      </c>
      <c r="AH789" s="78">
        <v>346.15</v>
      </c>
      <c r="AI789" s="78"/>
      <c r="AJ789" s="78">
        <v>217.3</v>
      </c>
      <c r="AK789" s="79">
        <v>223.85</v>
      </c>
      <c r="AL789" s="69" t="s">
        <v>392</v>
      </c>
      <c r="AM789" s="70">
        <v>1</v>
      </c>
      <c r="AN789" s="78">
        <v>343.83</v>
      </c>
      <c r="AO789" s="78">
        <v>417.81</v>
      </c>
      <c r="AP789" s="78">
        <v>408.25</v>
      </c>
      <c r="AQ789" s="78">
        <v>405.9</v>
      </c>
      <c r="AR789" s="78">
        <v>387.67</v>
      </c>
      <c r="AS789" s="79"/>
      <c r="AT789" s="65" t="s">
        <v>393</v>
      </c>
      <c r="AU789" s="68">
        <v>3.609065973726E-2</v>
      </c>
      <c r="AV789" s="78">
        <v>298.87</v>
      </c>
      <c r="AW789" s="78">
        <v>413.63</v>
      </c>
      <c r="AX789" s="78">
        <v>333.38</v>
      </c>
      <c r="AY789" s="78">
        <v>217.23</v>
      </c>
      <c r="AZ789" s="78"/>
      <c r="BA789" s="79">
        <v>332.78</v>
      </c>
      <c r="BB789" s="65" t="s">
        <v>394</v>
      </c>
      <c r="BC789" s="78">
        <v>326.17</v>
      </c>
      <c r="BD789" s="78">
        <v>426.24</v>
      </c>
      <c r="BE789" s="78">
        <v>427.7</v>
      </c>
      <c r="BF789" s="78">
        <v>206.1</v>
      </c>
      <c r="BG789" s="78"/>
      <c r="BH789" s="79">
        <v>418.75</v>
      </c>
      <c r="BI789" s="65" t="s">
        <v>395</v>
      </c>
      <c r="BJ789" s="68">
        <v>0.13421197439235499</v>
      </c>
      <c r="BK789" s="78">
        <v>366.8</v>
      </c>
      <c r="BL789" s="78">
        <v>428.14</v>
      </c>
      <c r="BM789" s="78">
        <v>425.72</v>
      </c>
      <c r="BN789" s="78">
        <v>195.14</v>
      </c>
      <c r="BO789" s="78"/>
      <c r="BP789" s="79"/>
      <c r="BQ789" s="65" t="s">
        <v>396</v>
      </c>
      <c r="BR789" s="68">
        <v>6.3911648537062396E-2</v>
      </c>
      <c r="BS789" s="78">
        <v>287.73</v>
      </c>
      <c r="BT789" s="78">
        <v>398.06</v>
      </c>
      <c r="BU789" s="78">
        <v>403.47</v>
      </c>
      <c r="BV789" s="78"/>
      <c r="BW789" s="78"/>
      <c r="BX789" s="79">
        <v>414.83</v>
      </c>
      <c r="BY789" s="65" t="s">
        <v>397</v>
      </c>
      <c r="BZ789" s="78">
        <v>352.28</v>
      </c>
      <c r="CA789" s="78">
        <v>448.61</v>
      </c>
      <c r="CB789" s="78">
        <v>391.72</v>
      </c>
      <c r="CC789" s="78">
        <v>276.97000000000003</v>
      </c>
      <c r="CD789" s="78"/>
      <c r="CE789" s="79">
        <v>345.13</v>
      </c>
      <c r="CF789" s="65" t="s">
        <v>398</v>
      </c>
      <c r="CG789" s="78">
        <v>357.83</v>
      </c>
      <c r="CH789" s="78">
        <v>508.36</v>
      </c>
      <c r="CI789" s="78">
        <v>384.22</v>
      </c>
      <c r="CJ789" s="78">
        <v>324.74</v>
      </c>
      <c r="CK789" s="78"/>
      <c r="CL789" s="79"/>
      <c r="CM789" s="65" t="s">
        <v>399</v>
      </c>
      <c r="CN789" s="78">
        <v>322.66000000000003</v>
      </c>
      <c r="CO789" s="78">
        <v>404.54</v>
      </c>
      <c r="CP789" s="78">
        <v>452.26</v>
      </c>
      <c r="CQ789" s="78">
        <v>214.45</v>
      </c>
      <c r="CR789" s="78">
        <v>207.64</v>
      </c>
      <c r="CS789" s="79">
        <v>524.46</v>
      </c>
      <c r="CT789" s="65" t="s">
        <v>400</v>
      </c>
      <c r="CU789" s="78">
        <v>350.75</v>
      </c>
      <c r="CV789" s="78">
        <v>494.13</v>
      </c>
      <c r="CW789" s="78">
        <v>409.46</v>
      </c>
      <c r="CX789" s="78">
        <v>256.83999999999997</v>
      </c>
      <c r="CY789" s="78"/>
      <c r="CZ789" s="79"/>
      <c r="DA789" s="82"/>
      <c r="DB789" s="68"/>
      <c r="DC789" s="78"/>
      <c r="DD789" s="78"/>
      <c r="DE789" s="78"/>
      <c r="DF789" s="78"/>
      <c r="DG789" s="78"/>
      <c r="DH789" s="79"/>
      <c r="DI789" s="65" t="s">
        <v>402</v>
      </c>
      <c r="DJ789" s="68">
        <v>3.5267148651031599E-3</v>
      </c>
      <c r="DK789" s="78">
        <v>312.58999999999997</v>
      </c>
      <c r="DL789" s="78">
        <v>418.11</v>
      </c>
      <c r="DM789" s="78">
        <v>418.11</v>
      </c>
      <c r="DN789" s="78">
        <v>203.8</v>
      </c>
      <c r="DO789" s="78"/>
      <c r="DP789" s="79">
        <v>341.66</v>
      </c>
      <c r="DQ789" s="65" t="s">
        <v>403</v>
      </c>
      <c r="DR789" s="78">
        <v>300.29000000000002</v>
      </c>
      <c r="DS789" s="78">
        <v>441.03</v>
      </c>
      <c r="DT789" s="78">
        <v>505.85</v>
      </c>
      <c r="DU789" s="78">
        <v>192.58</v>
      </c>
      <c r="DV789" s="78"/>
      <c r="DW789" s="79"/>
      <c r="DX789" s="65" t="s">
        <v>404</v>
      </c>
      <c r="DY789" s="78">
        <v>379.67</v>
      </c>
      <c r="DZ789" s="78">
        <v>468.76</v>
      </c>
      <c r="EA789" s="78">
        <v>457.6</v>
      </c>
      <c r="EB789" s="78">
        <v>239.4</v>
      </c>
      <c r="EC789" s="78"/>
      <c r="ED789" s="79">
        <v>367.54</v>
      </c>
      <c r="EE789" s="65" t="s">
        <v>405</v>
      </c>
      <c r="EF789" s="68">
        <v>0.28962001853568098</v>
      </c>
      <c r="EG789" s="78">
        <v>335.33</v>
      </c>
      <c r="EH789" s="78">
        <v>453.66</v>
      </c>
      <c r="EI789" s="78">
        <v>391.63</v>
      </c>
      <c r="EJ789" s="78"/>
      <c r="EK789" s="78">
        <v>181.79</v>
      </c>
      <c r="EL789" s="79">
        <v>286.83</v>
      </c>
      <c r="EM789" s="65" t="s">
        <v>406</v>
      </c>
      <c r="EN789" s="78">
        <v>352.61</v>
      </c>
      <c r="EO789" s="78">
        <v>408.68</v>
      </c>
      <c r="EP789" s="78">
        <v>380.46</v>
      </c>
      <c r="EQ789" s="78"/>
      <c r="ER789" s="78"/>
      <c r="ES789" s="79">
        <v>339.96</v>
      </c>
      <c r="ET789" s="65" t="s">
        <v>407</v>
      </c>
      <c r="EU789" s="68">
        <v>1.42146410803127</v>
      </c>
      <c r="EV789" s="78">
        <v>343.16</v>
      </c>
      <c r="EW789" s="78">
        <v>446.55</v>
      </c>
      <c r="EX789" s="78">
        <v>446.55</v>
      </c>
      <c r="EY789" s="78"/>
      <c r="EZ789" s="78">
        <v>146.22999999999999</v>
      </c>
      <c r="FA789" s="79">
        <v>301.01</v>
      </c>
      <c r="FB789" s="65" t="s">
        <v>408</v>
      </c>
      <c r="FC789" s="78">
        <v>493.93</v>
      </c>
      <c r="FD789" s="78">
        <v>506.58</v>
      </c>
      <c r="FE789" s="78">
        <v>555.75</v>
      </c>
      <c r="FF789" s="78">
        <v>387.98</v>
      </c>
      <c r="FG789" s="78"/>
      <c r="FH789" s="79"/>
      <c r="FI789" s="65" t="s">
        <v>409</v>
      </c>
      <c r="FJ789" s="78">
        <v>392.6</v>
      </c>
      <c r="FK789" s="78">
        <v>453.17</v>
      </c>
      <c r="FL789" s="78">
        <v>294.3</v>
      </c>
      <c r="FM789" s="78">
        <v>171.49</v>
      </c>
      <c r="FN789" s="78"/>
      <c r="FO789" s="79">
        <v>398.77</v>
      </c>
      <c r="FP789" s="65" t="s">
        <v>410</v>
      </c>
      <c r="FQ789" s="68">
        <v>0.23022907793254299</v>
      </c>
      <c r="FR789" s="78">
        <v>256.75</v>
      </c>
      <c r="FS789" s="78">
        <v>369.56</v>
      </c>
      <c r="FT789" s="78">
        <v>362.47</v>
      </c>
      <c r="FU789" s="78">
        <v>269.14</v>
      </c>
      <c r="FV789" s="78">
        <v>132.61000000000001</v>
      </c>
      <c r="FW789" s="79">
        <v>237.38</v>
      </c>
      <c r="FX789" s="65" t="s">
        <v>411</v>
      </c>
      <c r="FY789" s="78">
        <v>326.94</v>
      </c>
      <c r="FZ789" s="78">
        <v>437.71</v>
      </c>
      <c r="GA789" s="78">
        <v>419.93</v>
      </c>
      <c r="GB789" s="78">
        <v>290.06</v>
      </c>
      <c r="GC789" s="78"/>
      <c r="GD789" s="79">
        <v>412.85</v>
      </c>
      <c r="GE789" s="65" t="s">
        <v>412</v>
      </c>
      <c r="GF789" s="68">
        <v>0.23228803716608601</v>
      </c>
      <c r="GG789" s="78">
        <v>298.13</v>
      </c>
      <c r="GH789" s="78">
        <v>434.83</v>
      </c>
      <c r="GI789" s="78">
        <v>325.26</v>
      </c>
      <c r="GJ789" s="78">
        <v>296.17</v>
      </c>
      <c r="GK789" s="78"/>
      <c r="GL789" s="79">
        <v>313.74</v>
      </c>
      <c r="GM789" s="65" t="s">
        <v>413</v>
      </c>
      <c r="GN789" s="68">
        <v>9.27041809585612E-2</v>
      </c>
      <c r="GO789" s="78">
        <v>292.2</v>
      </c>
      <c r="GP789" s="78">
        <v>401.69</v>
      </c>
      <c r="GQ789" s="78">
        <v>366.07</v>
      </c>
      <c r="GR789" s="78">
        <v>223.7</v>
      </c>
      <c r="GS789" s="78"/>
      <c r="GT789" s="79"/>
      <c r="GU789" s="65" t="s">
        <v>414</v>
      </c>
      <c r="GV789" s="68">
        <v>1</v>
      </c>
      <c r="GW789" s="78">
        <v>296</v>
      </c>
      <c r="GX789" s="78">
        <v>383.83</v>
      </c>
      <c r="GY789" s="78">
        <v>347.17</v>
      </c>
      <c r="GZ789" s="78">
        <v>217.5</v>
      </c>
      <c r="HA789" s="78"/>
      <c r="HB789" s="79">
        <v>392.72</v>
      </c>
      <c r="HC789" s="65" t="s">
        <v>415</v>
      </c>
      <c r="HD789" s="68">
        <v>1</v>
      </c>
      <c r="HE789" s="78">
        <v>308.19</v>
      </c>
      <c r="HF789" s="78">
        <v>424.57</v>
      </c>
      <c r="HG789" s="78">
        <v>431.58</v>
      </c>
      <c r="HH789" s="78">
        <v>248.95</v>
      </c>
      <c r="HI789" s="78">
        <v>242.31</v>
      </c>
      <c r="HJ789" s="79">
        <v>379.83</v>
      </c>
      <c r="HK789" s="85" t="s">
        <v>416</v>
      </c>
      <c r="HL789" s="68">
        <v>1.10533878633801</v>
      </c>
      <c r="HM789" s="78">
        <v>249.82</v>
      </c>
      <c r="HN789" s="78">
        <v>367.61</v>
      </c>
      <c r="HO789" s="78">
        <v>337.13</v>
      </c>
      <c r="HP789" s="78"/>
      <c r="HQ789" s="78"/>
      <c r="HR789" s="79"/>
    </row>
    <row r="790" spans="1:226" x14ac:dyDescent="0.25">
      <c r="A790" s="81">
        <v>39825</v>
      </c>
      <c r="B790" s="82" t="s">
        <v>387</v>
      </c>
      <c r="C790" s="83">
        <v>309.60782812693185</v>
      </c>
      <c r="D790" s="83">
        <v>425.96926071979556</v>
      </c>
      <c r="E790" s="83">
        <v>426.82672524366956</v>
      </c>
      <c r="F790" s="83">
        <v>249.40731692832696</v>
      </c>
      <c r="G790" s="83">
        <v>140.35573333333332</v>
      </c>
      <c r="H790" s="84">
        <v>317.29135946759425</v>
      </c>
      <c r="I790" s="82" t="s">
        <v>388</v>
      </c>
      <c r="J790" s="83">
        <v>332.67712292191106</v>
      </c>
      <c r="K790" s="83">
        <v>437.98867460301113</v>
      </c>
      <c r="L790" s="83">
        <v>429.0840572309412</v>
      </c>
      <c r="M790" s="83">
        <v>250.10113390323946</v>
      </c>
      <c r="N790" s="83"/>
      <c r="O790" s="84">
        <v>393.34384713848914</v>
      </c>
      <c r="P790" s="65" t="s">
        <v>389</v>
      </c>
      <c r="Q790" s="78">
        <v>297.16000000000003</v>
      </c>
      <c r="R790" s="78">
        <v>416.08</v>
      </c>
      <c r="S790" s="78">
        <v>409.54</v>
      </c>
      <c r="T790" s="78">
        <v>212</v>
      </c>
      <c r="U790" s="78"/>
      <c r="V790" s="79"/>
      <c r="W790" s="65" t="s">
        <v>390</v>
      </c>
      <c r="X790" s="78">
        <v>323.45</v>
      </c>
      <c r="Y790" s="78">
        <v>430.51</v>
      </c>
      <c r="Z790" s="78">
        <v>383.41</v>
      </c>
      <c r="AA790" s="78">
        <v>214.12</v>
      </c>
      <c r="AB790" s="78"/>
      <c r="AC790" s="79">
        <v>368.6</v>
      </c>
      <c r="AD790" s="65" t="s">
        <v>391</v>
      </c>
      <c r="AE790" s="68">
        <v>0.51129972389814904</v>
      </c>
      <c r="AF790" s="78">
        <v>296.04000000000002</v>
      </c>
      <c r="AG790" s="78">
        <v>381.43</v>
      </c>
      <c r="AH790" s="78">
        <v>325.7</v>
      </c>
      <c r="AI790" s="78"/>
      <c r="AJ790" s="78">
        <v>201.96</v>
      </c>
      <c r="AK790" s="79">
        <v>201.74</v>
      </c>
      <c r="AL790" s="69" t="s">
        <v>392</v>
      </c>
      <c r="AM790" s="70">
        <v>1</v>
      </c>
      <c r="AN790" s="78">
        <v>336.55</v>
      </c>
      <c r="AO790" s="78">
        <v>411.6</v>
      </c>
      <c r="AP790" s="78">
        <v>400.13</v>
      </c>
      <c r="AQ790" s="78">
        <v>405.9</v>
      </c>
      <c r="AR790" s="78">
        <v>387.67</v>
      </c>
      <c r="AS790" s="79"/>
      <c r="AT790" s="65" t="s">
        <v>393</v>
      </c>
      <c r="AU790" s="68">
        <v>3.7636432066240101E-2</v>
      </c>
      <c r="AV790" s="78">
        <v>261.67</v>
      </c>
      <c r="AW790" s="78">
        <v>386.09</v>
      </c>
      <c r="AX790" s="78">
        <v>334.57</v>
      </c>
      <c r="AY790" s="78">
        <v>233.72</v>
      </c>
      <c r="AZ790" s="78"/>
      <c r="BA790" s="79">
        <v>354.24</v>
      </c>
      <c r="BB790" s="65" t="s">
        <v>394</v>
      </c>
      <c r="BC790" s="78">
        <v>314.83</v>
      </c>
      <c r="BD790" s="78">
        <v>439.68</v>
      </c>
      <c r="BE790" s="78">
        <v>438.09</v>
      </c>
      <c r="BF790" s="78">
        <v>203.7</v>
      </c>
      <c r="BG790" s="78"/>
      <c r="BH790" s="79">
        <v>432.87</v>
      </c>
      <c r="BI790" s="65" t="s">
        <v>395</v>
      </c>
      <c r="BJ790" s="68">
        <v>0.13417955908596901</v>
      </c>
      <c r="BK790" s="78">
        <v>340.95</v>
      </c>
      <c r="BL790" s="78">
        <v>429.11</v>
      </c>
      <c r="BM790" s="78">
        <v>426.69</v>
      </c>
      <c r="BN790" s="78">
        <v>209.86</v>
      </c>
      <c r="BO790" s="78"/>
      <c r="BP790" s="79"/>
      <c r="BQ790" s="65" t="s">
        <v>396</v>
      </c>
      <c r="BR790" s="68">
        <v>6.3911648537062396E-2</v>
      </c>
      <c r="BS790" s="78">
        <v>289.36</v>
      </c>
      <c r="BT790" s="78">
        <v>396.59</v>
      </c>
      <c r="BU790" s="78">
        <v>413.65</v>
      </c>
      <c r="BV790" s="78"/>
      <c r="BW790" s="78"/>
      <c r="BX790" s="79">
        <v>414.83</v>
      </c>
      <c r="BY790" s="65" t="s">
        <v>397</v>
      </c>
      <c r="BZ790" s="78">
        <v>340.55</v>
      </c>
      <c r="CA790" s="78">
        <v>445.37</v>
      </c>
      <c r="CB790" s="78">
        <v>385.49</v>
      </c>
      <c r="CC790" s="78">
        <v>254.3</v>
      </c>
      <c r="CD790" s="78"/>
      <c r="CE790" s="79">
        <v>345.13</v>
      </c>
      <c r="CF790" s="65" t="s">
        <v>398</v>
      </c>
      <c r="CG790" s="78">
        <v>340.87</v>
      </c>
      <c r="CH790" s="78">
        <v>514.97</v>
      </c>
      <c r="CI790" s="78">
        <v>388.63</v>
      </c>
      <c r="CJ790" s="78">
        <v>336.22</v>
      </c>
      <c r="CK790" s="78"/>
      <c r="CL790" s="79"/>
      <c r="CM790" s="65" t="s">
        <v>399</v>
      </c>
      <c r="CN790" s="78">
        <v>317.23</v>
      </c>
      <c r="CO790" s="78">
        <v>409.64</v>
      </c>
      <c r="CP790" s="78">
        <v>446.08</v>
      </c>
      <c r="CQ790" s="78">
        <v>226</v>
      </c>
      <c r="CR790" s="78">
        <v>206.01</v>
      </c>
      <c r="CS790" s="79">
        <v>525.04999999999995</v>
      </c>
      <c r="CT790" s="65" t="s">
        <v>400</v>
      </c>
      <c r="CU790" s="78">
        <v>332.36</v>
      </c>
      <c r="CV790" s="78">
        <v>490</v>
      </c>
      <c r="CW790" s="78">
        <v>404.19</v>
      </c>
      <c r="CX790" s="78">
        <v>285.77999999999997</v>
      </c>
      <c r="CY790" s="78"/>
      <c r="CZ790" s="79"/>
      <c r="DA790" s="82"/>
      <c r="DB790" s="68"/>
      <c r="DC790" s="78"/>
      <c r="DD790" s="78"/>
      <c r="DE790" s="78"/>
      <c r="DF790" s="78"/>
      <c r="DG790" s="78"/>
      <c r="DH790" s="79"/>
      <c r="DI790" s="65" t="s">
        <v>402</v>
      </c>
      <c r="DJ790" s="68">
        <v>3.5790980672870398E-3</v>
      </c>
      <c r="DK790" s="78">
        <v>298.77</v>
      </c>
      <c r="DL790" s="78">
        <v>407</v>
      </c>
      <c r="DM790" s="78">
        <v>407</v>
      </c>
      <c r="DN790" s="78">
        <v>180.75</v>
      </c>
      <c r="DO790" s="78"/>
      <c r="DP790" s="79">
        <v>348.04</v>
      </c>
      <c r="DQ790" s="65" t="s">
        <v>403</v>
      </c>
      <c r="DR790" s="78">
        <v>356.49</v>
      </c>
      <c r="DS790" s="78">
        <v>503.01</v>
      </c>
      <c r="DT790" s="78">
        <v>520.09</v>
      </c>
      <c r="DU790" s="78">
        <v>206.24</v>
      </c>
      <c r="DV790" s="78"/>
      <c r="DW790" s="79"/>
      <c r="DX790" s="65" t="s">
        <v>404</v>
      </c>
      <c r="DY790" s="78">
        <v>363.39</v>
      </c>
      <c r="DZ790" s="78">
        <v>453.82</v>
      </c>
      <c r="EA790" s="78">
        <v>456.42</v>
      </c>
      <c r="EB790" s="78">
        <v>251.41</v>
      </c>
      <c r="EC790" s="78"/>
      <c r="ED790" s="79">
        <v>379.65</v>
      </c>
      <c r="EE790" s="65" t="s">
        <v>405</v>
      </c>
      <c r="EF790" s="68">
        <v>0.28962001853568098</v>
      </c>
      <c r="EG790" s="78">
        <v>335.85</v>
      </c>
      <c r="EH790" s="78">
        <v>458.96</v>
      </c>
      <c r="EI790" s="78">
        <v>383.84</v>
      </c>
      <c r="EJ790" s="78"/>
      <c r="EK790" s="78">
        <v>166.26</v>
      </c>
      <c r="EL790" s="79">
        <v>290.11</v>
      </c>
      <c r="EM790" s="65" t="s">
        <v>406</v>
      </c>
      <c r="EN790" s="78">
        <v>329.41</v>
      </c>
      <c r="EO790" s="78">
        <v>439.63</v>
      </c>
      <c r="EP790" s="78">
        <v>361.78</v>
      </c>
      <c r="EQ790" s="78"/>
      <c r="ER790" s="78"/>
      <c r="ES790" s="79">
        <v>295.32</v>
      </c>
      <c r="ET790" s="65" t="s">
        <v>407</v>
      </c>
      <c r="EU790" s="68">
        <v>1.4168319637291</v>
      </c>
      <c r="EV790" s="78">
        <v>333.85</v>
      </c>
      <c r="EW790" s="78">
        <v>436.31</v>
      </c>
      <c r="EX790" s="78">
        <v>436.31</v>
      </c>
      <c r="EY790" s="78"/>
      <c r="EZ790" s="78">
        <v>145.75</v>
      </c>
      <c r="FA790" s="79">
        <v>300.02999999999997</v>
      </c>
      <c r="FB790" s="65" t="s">
        <v>408</v>
      </c>
      <c r="FC790" s="78">
        <v>493.93</v>
      </c>
      <c r="FD790" s="78">
        <v>506.58</v>
      </c>
      <c r="FE790" s="78">
        <v>555.75</v>
      </c>
      <c r="FF790" s="78">
        <v>387.98</v>
      </c>
      <c r="FG790" s="78"/>
      <c r="FH790" s="79"/>
      <c r="FI790" s="65" t="s">
        <v>409</v>
      </c>
      <c r="FJ790" s="78">
        <v>371.59</v>
      </c>
      <c r="FK790" s="78">
        <v>455.69</v>
      </c>
      <c r="FL790" s="78">
        <v>304.38</v>
      </c>
      <c r="FM790" s="78">
        <v>188.49</v>
      </c>
      <c r="FN790" s="78"/>
      <c r="FO790" s="79">
        <v>375.24</v>
      </c>
      <c r="FP790" s="65" t="s">
        <v>410</v>
      </c>
      <c r="FQ790" s="68">
        <v>0.247341083353945</v>
      </c>
      <c r="FR790" s="78">
        <v>259.42</v>
      </c>
      <c r="FS790" s="78">
        <v>381.42</v>
      </c>
      <c r="FT790" s="78">
        <v>390.83</v>
      </c>
      <c r="FU790" s="78">
        <v>298.29000000000002</v>
      </c>
      <c r="FV790" s="78">
        <v>136.04</v>
      </c>
      <c r="FW790" s="79">
        <v>260.7</v>
      </c>
      <c r="FX790" s="65" t="s">
        <v>411</v>
      </c>
      <c r="FY790" s="78">
        <v>295.08</v>
      </c>
      <c r="FZ790" s="78">
        <v>418.78</v>
      </c>
      <c r="GA790" s="78">
        <v>381.4</v>
      </c>
      <c r="GB790" s="78">
        <v>290.06</v>
      </c>
      <c r="GC790" s="78"/>
      <c r="GD790" s="79">
        <v>412.85</v>
      </c>
      <c r="GE790" s="65" t="s">
        <v>412</v>
      </c>
      <c r="GF790" s="68">
        <v>0.233808744447042</v>
      </c>
      <c r="GG790" s="78">
        <v>266.68</v>
      </c>
      <c r="GH790" s="78">
        <v>416.06</v>
      </c>
      <c r="GI790" s="78">
        <v>349</v>
      </c>
      <c r="GJ790" s="78">
        <v>309.8</v>
      </c>
      <c r="GK790" s="78"/>
      <c r="GL790" s="79">
        <v>321.69</v>
      </c>
      <c r="GM790" s="65" t="s">
        <v>413</v>
      </c>
      <c r="GN790" s="68">
        <v>9.2932484549974395E-2</v>
      </c>
      <c r="GO790" s="78">
        <v>263.18</v>
      </c>
      <c r="GP790" s="78">
        <v>402.68</v>
      </c>
      <c r="GQ790" s="78">
        <v>358.35</v>
      </c>
      <c r="GR790" s="78">
        <v>214.77</v>
      </c>
      <c r="GS790" s="78"/>
      <c r="GT790" s="79"/>
      <c r="GU790" s="65" t="s">
        <v>414</v>
      </c>
      <c r="GV790" s="68">
        <v>1</v>
      </c>
      <c r="GW790" s="78">
        <v>286.60000000000002</v>
      </c>
      <c r="GX790" s="78">
        <v>379.08</v>
      </c>
      <c r="GY790" s="78">
        <v>338.83</v>
      </c>
      <c r="GZ790" s="78">
        <v>217.5</v>
      </c>
      <c r="HA790" s="78"/>
      <c r="HB790" s="79">
        <v>392.72</v>
      </c>
      <c r="HC790" s="65" t="s">
        <v>415</v>
      </c>
      <c r="HD790" s="68">
        <v>1</v>
      </c>
      <c r="HE790" s="78">
        <v>309.87</v>
      </c>
      <c r="HF790" s="78">
        <v>430.45</v>
      </c>
      <c r="HG790" s="78">
        <v>431.58</v>
      </c>
      <c r="HH790" s="78">
        <v>248.95</v>
      </c>
      <c r="HI790" s="78">
        <v>242.31</v>
      </c>
      <c r="HJ790" s="79">
        <v>417.65</v>
      </c>
      <c r="HK790" s="85" t="s">
        <v>416</v>
      </c>
      <c r="HL790" s="68">
        <v>1.11656989727557</v>
      </c>
      <c r="HM790" s="78">
        <v>250.66</v>
      </c>
      <c r="HN790" s="78">
        <v>370.05</v>
      </c>
      <c r="HO790" s="78">
        <v>342.55</v>
      </c>
      <c r="HP790" s="78"/>
      <c r="HQ790" s="78"/>
      <c r="HR790" s="79"/>
    </row>
    <row r="791" spans="1:226" x14ac:dyDescent="0.25">
      <c r="A791" s="81">
        <v>39818</v>
      </c>
      <c r="B791" s="82" t="s">
        <v>387</v>
      </c>
      <c r="C791" s="83">
        <v>278.93650994680894</v>
      </c>
      <c r="D791" s="83">
        <v>396.24285059138788</v>
      </c>
      <c r="E791" s="83">
        <v>379.03815048054986</v>
      </c>
      <c r="F791" s="83">
        <v>227.93552336194622</v>
      </c>
      <c r="G791" s="83">
        <v>166.67400000000004</v>
      </c>
      <c r="H791" s="84">
        <v>316.51752482156502</v>
      </c>
      <c r="I791" s="82" t="s">
        <v>388</v>
      </c>
      <c r="J791" s="83">
        <v>292.91493389223268</v>
      </c>
      <c r="K791" s="83">
        <v>402.97506511381164</v>
      </c>
      <c r="L791" s="83">
        <v>381.0856340011498</v>
      </c>
      <c r="M791" s="83">
        <v>223.40226823021277</v>
      </c>
      <c r="N791" s="83"/>
      <c r="O791" s="84">
        <v>389.0482519403194</v>
      </c>
      <c r="P791" s="65" t="s">
        <v>389</v>
      </c>
      <c r="Q791" s="78">
        <v>244.66</v>
      </c>
      <c r="R791" s="78">
        <v>365.25</v>
      </c>
      <c r="S791" s="78">
        <v>368.95</v>
      </c>
      <c r="T791" s="78">
        <v>180</v>
      </c>
      <c r="U791" s="78"/>
      <c r="V791" s="79"/>
      <c r="W791" s="65" t="s">
        <v>390</v>
      </c>
      <c r="X791" s="78">
        <v>295.11</v>
      </c>
      <c r="Y791" s="78">
        <v>422.74</v>
      </c>
      <c r="Z791" s="78">
        <v>333.16</v>
      </c>
      <c r="AA791" s="78">
        <v>155.35</v>
      </c>
      <c r="AB791" s="78"/>
      <c r="AC791" s="79">
        <v>322.31</v>
      </c>
      <c r="AD791" s="65" t="s">
        <v>391</v>
      </c>
      <c r="AE791" s="68">
        <v>0.51129972389814904</v>
      </c>
      <c r="AF791" s="78">
        <v>266.89999999999998</v>
      </c>
      <c r="AG791" s="78">
        <v>355.35</v>
      </c>
      <c r="AH791" s="78">
        <v>280.19</v>
      </c>
      <c r="AI791" s="78"/>
      <c r="AJ791" s="78">
        <v>171.29</v>
      </c>
      <c r="AK791" s="79">
        <v>193.45</v>
      </c>
      <c r="AL791" s="69" t="s">
        <v>392</v>
      </c>
      <c r="AM791" s="70">
        <v>1</v>
      </c>
      <c r="AN791" s="78">
        <v>354.46</v>
      </c>
      <c r="AO791" s="78">
        <v>451.73</v>
      </c>
      <c r="AP791" s="78">
        <v>400.13</v>
      </c>
      <c r="AQ791" s="78">
        <v>412.89</v>
      </c>
      <c r="AR791" s="78">
        <v>405.9</v>
      </c>
      <c r="AS791" s="79"/>
      <c r="AT791" s="65" t="s">
        <v>393</v>
      </c>
      <c r="AU791" s="68">
        <v>3.7369207772795197E-2</v>
      </c>
      <c r="AV791" s="78">
        <v>268.35000000000002</v>
      </c>
      <c r="AW791" s="78">
        <v>389.75</v>
      </c>
      <c r="AX791" s="78">
        <v>352.57</v>
      </c>
      <c r="AY791" s="78">
        <v>235.69</v>
      </c>
      <c r="AZ791" s="78"/>
      <c r="BA791" s="79">
        <v>355.37</v>
      </c>
      <c r="BB791" s="65" t="s">
        <v>394</v>
      </c>
      <c r="BC791" s="78">
        <v>250.54</v>
      </c>
      <c r="BD791" s="78">
        <v>384.22</v>
      </c>
      <c r="BE791" s="78">
        <v>381.77</v>
      </c>
      <c r="BF791" s="78">
        <v>209.3</v>
      </c>
      <c r="BG791" s="78"/>
      <c r="BH791" s="79">
        <v>432.87</v>
      </c>
      <c r="BI791" s="65" t="s">
        <v>395</v>
      </c>
      <c r="BJ791" s="68">
        <v>0.13424981205026301</v>
      </c>
      <c r="BK791" s="78">
        <v>296.02</v>
      </c>
      <c r="BL791" s="78">
        <v>384.22</v>
      </c>
      <c r="BM791" s="78">
        <v>388.25</v>
      </c>
      <c r="BN791" s="78">
        <v>168.35</v>
      </c>
      <c r="BO791" s="78"/>
      <c r="BP791" s="79"/>
      <c r="BQ791" s="65" t="s">
        <v>396</v>
      </c>
      <c r="BR791" s="68">
        <v>6.3911648537062396E-2</v>
      </c>
      <c r="BS791" s="78">
        <v>249.28</v>
      </c>
      <c r="BT791" s="78">
        <v>371.03</v>
      </c>
      <c r="BU791" s="78">
        <v>384.94</v>
      </c>
      <c r="BV791" s="78"/>
      <c r="BW791" s="78"/>
      <c r="BX791" s="79">
        <v>414.83</v>
      </c>
      <c r="BY791" s="65" t="s">
        <v>397</v>
      </c>
      <c r="BZ791" s="78">
        <v>303.81</v>
      </c>
      <c r="CA791" s="78">
        <v>409.63</v>
      </c>
      <c r="CB791" s="78">
        <v>360.34</v>
      </c>
      <c r="CC791" s="78">
        <v>250.13</v>
      </c>
      <c r="CD791" s="78"/>
      <c r="CE791" s="79">
        <v>345.88</v>
      </c>
      <c r="CF791" s="65" t="s">
        <v>398</v>
      </c>
      <c r="CG791" s="78">
        <v>305.02999999999997</v>
      </c>
      <c r="CH791" s="78">
        <v>477.48</v>
      </c>
      <c r="CI791" s="78">
        <v>346.72</v>
      </c>
      <c r="CJ791" s="78">
        <v>295.39999999999998</v>
      </c>
      <c r="CK791" s="78"/>
      <c r="CL791" s="79"/>
      <c r="CM791" s="65" t="s">
        <v>399</v>
      </c>
      <c r="CN791" s="78">
        <v>266.31</v>
      </c>
      <c r="CO791" s="78">
        <v>363.07</v>
      </c>
      <c r="CP791" s="78">
        <v>392.4</v>
      </c>
      <c r="CQ791" s="78">
        <v>188.88</v>
      </c>
      <c r="CR791" s="78">
        <v>166.53</v>
      </c>
      <c r="CS791" s="79">
        <v>527.14</v>
      </c>
      <c r="CT791" s="65" t="s">
        <v>400</v>
      </c>
      <c r="CU791" s="78">
        <v>315.63</v>
      </c>
      <c r="CV791" s="78">
        <v>488.32</v>
      </c>
      <c r="CW791" s="78">
        <v>380.95</v>
      </c>
      <c r="CX791" s="78">
        <v>219.27</v>
      </c>
      <c r="CY791" s="78"/>
      <c r="CZ791" s="79"/>
      <c r="DA791" s="82"/>
      <c r="DB791" s="68"/>
      <c r="DC791" s="78"/>
      <c r="DD791" s="78"/>
      <c r="DE791" s="78"/>
      <c r="DF791" s="78"/>
      <c r="DG791" s="78"/>
      <c r="DH791" s="79"/>
      <c r="DI791" s="65" t="s">
        <v>402</v>
      </c>
      <c r="DJ791" s="68">
        <v>3.7434956762624899E-3</v>
      </c>
      <c r="DK791" s="78">
        <v>312.76</v>
      </c>
      <c r="DL791" s="78">
        <v>426.33</v>
      </c>
      <c r="DM791" s="78">
        <v>426.33</v>
      </c>
      <c r="DN791" s="78">
        <v>219.34</v>
      </c>
      <c r="DO791" s="78"/>
      <c r="DP791" s="79">
        <v>363.38</v>
      </c>
      <c r="DQ791" s="65" t="s">
        <v>403</v>
      </c>
      <c r="DR791" s="78">
        <v>356.49</v>
      </c>
      <c r="DS791" s="78">
        <v>503.01</v>
      </c>
      <c r="DT791" s="78">
        <v>470.87</v>
      </c>
      <c r="DU791" s="78">
        <v>179.86</v>
      </c>
      <c r="DV791" s="78"/>
      <c r="DW791" s="79"/>
      <c r="DX791" s="65" t="s">
        <v>404</v>
      </c>
      <c r="DY791" s="78">
        <v>338.2</v>
      </c>
      <c r="DZ791" s="78">
        <v>429.07</v>
      </c>
      <c r="EA791" s="78">
        <v>435.33</v>
      </c>
      <c r="EB791" s="78">
        <v>220.62</v>
      </c>
      <c r="EC791" s="78"/>
      <c r="ED791" s="79">
        <v>380.82</v>
      </c>
      <c r="EE791" s="65" t="s">
        <v>405</v>
      </c>
      <c r="EF791" s="68">
        <v>0.28962001853568098</v>
      </c>
      <c r="EG791" s="78">
        <v>294.38</v>
      </c>
      <c r="EH791" s="78">
        <v>424.28</v>
      </c>
      <c r="EI791" s="78">
        <v>343.92</v>
      </c>
      <c r="EJ791" s="78"/>
      <c r="EK791" s="78">
        <v>123.18</v>
      </c>
      <c r="EL791" s="79">
        <v>293.23</v>
      </c>
      <c r="EM791" s="65" t="s">
        <v>406</v>
      </c>
      <c r="EN791" s="78">
        <v>286.55</v>
      </c>
      <c r="EO791" s="78">
        <v>383.88</v>
      </c>
      <c r="EP791" s="78">
        <v>324</v>
      </c>
      <c r="EQ791" s="78"/>
      <c r="ER791" s="78"/>
      <c r="ES791" s="79">
        <v>295.32</v>
      </c>
      <c r="ET791" s="65" t="s">
        <v>407</v>
      </c>
      <c r="EU791" s="68">
        <v>1.41442715700141</v>
      </c>
      <c r="EV791" s="78">
        <v>329.77</v>
      </c>
      <c r="EW791" s="78">
        <v>432.64</v>
      </c>
      <c r="EX791" s="78">
        <v>432.64</v>
      </c>
      <c r="EY791" s="78"/>
      <c r="EZ791" s="78">
        <v>145.5</v>
      </c>
      <c r="FA791" s="79">
        <v>299.52</v>
      </c>
      <c r="FB791" s="65" t="s">
        <v>408</v>
      </c>
      <c r="FC791" s="78">
        <v>493.93</v>
      </c>
      <c r="FD791" s="78">
        <v>506.58</v>
      </c>
      <c r="FE791" s="78">
        <v>555.75</v>
      </c>
      <c r="FF791" s="78">
        <v>387.98</v>
      </c>
      <c r="FG791" s="78"/>
      <c r="FH791" s="79"/>
      <c r="FI791" s="65" t="s">
        <v>409</v>
      </c>
      <c r="FJ791" s="78">
        <v>348.06</v>
      </c>
      <c r="FK791" s="78">
        <v>441.4</v>
      </c>
      <c r="FL791" s="78">
        <v>248.08</v>
      </c>
      <c r="FM791" s="78">
        <v>138.49</v>
      </c>
      <c r="FN791" s="78"/>
      <c r="FO791" s="79">
        <v>350.03</v>
      </c>
      <c r="FP791" s="65" t="s">
        <v>410</v>
      </c>
      <c r="FQ791" s="68">
        <v>0.24177949709864599</v>
      </c>
      <c r="FR791" s="78">
        <v>260.12</v>
      </c>
      <c r="FS791" s="78">
        <v>380.37</v>
      </c>
      <c r="FT791" s="78">
        <v>319.81</v>
      </c>
      <c r="FU791" s="78">
        <v>296.91000000000003</v>
      </c>
      <c r="FV791" s="78">
        <v>164.65</v>
      </c>
      <c r="FW791" s="79">
        <v>262.57</v>
      </c>
      <c r="FX791" s="65" t="s">
        <v>411</v>
      </c>
      <c r="FY791" s="78">
        <v>311.92</v>
      </c>
      <c r="FZ791" s="78">
        <v>429.56</v>
      </c>
      <c r="GA791" s="78">
        <v>387.39</v>
      </c>
      <c r="GB791" s="78">
        <v>311.49</v>
      </c>
      <c r="GC791" s="78"/>
      <c r="GD791" s="79">
        <v>412.85</v>
      </c>
      <c r="GE791" s="65" t="s">
        <v>412</v>
      </c>
      <c r="GF791" s="68">
        <v>0.24697456162015299</v>
      </c>
      <c r="GG791" s="78">
        <v>308.67</v>
      </c>
      <c r="GH791" s="78">
        <v>439.49</v>
      </c>
      <c r="GI791" s="78">
        <v>385.26</v>
      </c>
      <c r="GJ791" s="78">
        <v>386.52</v>
      </c>
      <c r="GK791" s="78"/>
      <c r="GL791" s="79">
        <v>339.8</v>
      </c>
      <c r="GM791" s="65" t="s">
        <v>413</v>
      </c>
      <c r="GN791" s="68">
        <v>9.3392481905206604E-2</v>
      </c>
      <c r="GO791" s="78">
        <v>226.38</v>
      </c>
      <c r="GP791" s="78">
        <v>374.78</v>
      </c>
      <c r="GQ791" s="78">
        <v>316.41000000000003</v>
      </c>
      <c r="GR791" s="78">
        <v>182.96</v>
      </c>
      <c r="GS791" s="78"/>
      <c r="GT791" s="79"/>
      <c r="GU791" s="65" t="s">
        <v>414</v>
      </c>
      <c r="GV791" s="68">
        <v>1</v>
      </c>
      <c r="GW791" s="78">
        <v>286.60000000000002</v>
      </c>
      <c r="GX791" s="78">
        <v>379.08</v>
      </c>
      <c r="GY791" s="78">
        <v>338.83</v>
      </c>
      <c r="GZ791" s="78">
        <v>217.5</v>
      </c>
      <c r="HA791" s="78"/>
      <c r="HB791" s="79">
        <v>392.45</v>
      </c>
      <c r="HC791" s="65" t="s">
        <v>415</v>
      </c>
      <c r="HD791" s="68">
        <v>1</v>
      </c>
      <c r="HE791" s="78">
        <v>317.43</v>
      </c>
      <c r="HF791" s="78">
        <v>465.75</v>
      </c>
      <c r="HG791" s="78">
        <v>390.57</v>
      </c>
      <c r="HH791" s="78">
        <v>248.95</v>
      </c>
      <c r="HI791" s="78">
        <v>242.31</v>
      </c>
      <c r="HJ791" s="79">
        <v>450.42</v>
      </c>
      <c r="HK791" s="85" t="s">
        <v>416</v>
      </c>
      <c r="HL791" s="68">
        <v>1.06860440265014</v>
      </c>
      <c r="HM791" s="78">
        <v>234.36</v>
      </c>
      <c r="HN791" s="78">
        <v>347.23</v>
      </c>
      <c r="HO791" s="78">
        <v>319.62</v>
      </c>
      <c r="HP791" s="78"/>
      <c r="HQ791" s="78"/>
      <c r="HR791" s="79"/>
    </row>
    <row r="792" spans="1:226" x14ac:dyDescent="0.25">
      <c r="A792" s="81">
        <v>39797</v>
      </c>
      <c r="B792" s="82" t="s">
        <v>387</v>
      </c>
      <c r="C792" s="83">
        <v>310.5060464655345</v>
      </c>
      <c r="D792" s="83">
        <v>437.95927933928022</v>
      </c>
      <c r="E792" s="83">
        <v>408.64581462248509</v>
      </c>
      <c r="F792" s="83">
        <v>255.44607646345287</v>
      </c>
      <c r="G792" s="83">
        <v>165.35807458143077</v>
      </c>
      <c r="H792" s="84">
        <v>345.41359291972941</v>
      </c>
      <c r="I792" s="82" t="s">
        <v>388</v>
      </c>
      <c r="J792" s="83">
        <v>319.28414778734918</v>
      </c>
      <c r="K792" s="83">
        <v>441.3988277326435</v>
      </c>
      <c r="L792" s="83">
        <v>410.17840211307362</v>
      </c>
      <c r="M792" s="83">
        <v>258.788818462378</v>
      </c>
      <c r="N792" s="83"/>
      <c r="O792" s="84">
        <v>400.97498356458055</v>
      </c>
      <c r="P792" s="65" t="s">
        <v>389</v>
      </c>
      <c r="Q792" s="78">
        <v>272.16000000000003</v>
      </c>
      <c r="R792" s="78">
        <v>405.25</v>
      </c>
      <c r="S792" s="78">
        <v>388.15</v>
      </c>
      <c r="T792" s="78">
        <v>204</v>
      </c>
      <c r="U792" s="78"/>
      <c r="V792" s="79"/>
      <c r="W792" s="65" t="s">
        <v>390</v>
      </c>
      <c r="X792" s="78">
        <v>368.98</v>
      </c>
      <c r="Y792" s="78">
        <v>479.63</v>
      </c>
      <c r="Z792" s="78">
        <v>387.05</v>
      </c>
      <c r="AA792" s="78">
        <v>196.75</v>
      </c>
      <c r="AB792" s="78"/>
      <c r="AC792" s="79">
        <v>342.98</v>
      </c>
      <c r="AD792" s="65" t="s">
        <v>391</v>
      </c>
      <c r="AE792" s="68">
        <v>0.51129972389814904</v>
      </c>
      <c r="AF792" s="78">
        <v>294</v>
      </c>
      <c r="AG792" s="78">
        <v>396.77</v>
      </c>
      <c r="AH792" s="78">
        <v>381.43</v>
      </c>
      <c r="AI792" s="78"/>
      <c r="AJ792" s="78">
        <v>201.96</v>
      </c>
      <c r="AK792" s="79">
        <v>251.49</v>
      </c>
      <c r="AL792" s="69" t="s">
        <v>392</v>
      </c>
      <c r="AM792" s="70">
        <v>1</v>
      </c>
      <c r="AN792" s="78">
        <v>365.82</v>
      </c>
      <c r="AO792" s="78">
        <v>512.62</v>
      </c>
      <c r="AP792" s="78">
        <v>466.3</v>
      </c>
      <c r="AQ792" s="78">
        <v>464.9</v>
      </c>
      <c r="AR792" s="78">
        <v>449.41</v>
      </c>
      <c r="AS792" s="79"/>
      <c r="AT792" s="65" t="s">
        <v>393</v>
      </c>
      <c r="AU792" s="68">
        <v>3.8230683946935802E-2</v>
      </c>
      <c r="AV792" s="78">
        <v>314.33999999999997</v>
      </c>
      <c r="AW792" s="78">
        <v>459.88</v>
      </c>
      <c r="AX792" s="78">
        <v>383.9</v>
      </c>
      <c r="AY792" s="78">
        <v>241.01</v>
      </c>
      <c r="AZ792" s="78"/>
      <c r="BA792" s="79">
        <v>383.32</v>
      </c>
      <c r="BB792" s="65" t="s">
        <v>394</v>
      </c>
      <c r="BC792" s="78">
        <v>262.31</v>
      </c>
      <c r="BD792" s="78">
        <v>391.78</v>
      </c>
      <c r="BE792" s="78">
        <v>382.94</v>
      </c>
      <c r="BF792" s="78">
        <v>218.8</v>
      </c>
      <c r="BG792" s="78"/>
      <c r="BH792" s="79">
        <v>449.01</v>
      </c>
      <c r="BI792" s="65" t="s">
        <v>395</v>
      </c>
      <c r="BJ792" s="68">
        <v>0.13422458457491099</v>
      </c>
      <c r="BK792" s="78">
        <v>330.86</v>
      </c>
      <c r="BL792" s="78">
        <v>421.2</v>
      </c>
      <c r="BM792" s="78">
        <v>414.89</v>
      </c>
      <c r="BN792" s="78">
        <v>203.89</v>
      </c>
      <c r="BO792" s="78"/>
      <c r="BP792" s="79"/>
      <c r="BQ792" s="65" t="s">
        <v>396</v>
      </c>
      <c r="BR792" s="68">
        <v>6.3911648537062396E-2</v>
      </c>
      <c r="BS792" s="78">
        <v>341.68</v>
      </c>
      <c r="BT792" s="78">
        <v>465.6</v>
      </c>
      <c r="BU792" s="78">
        <v>445.71</v>
      </c>
      <c r="BV792" s="78"/>
      <c r="BW792" s="78"/>
      <c r="BX792" s="79">
        <v>414.83</v>
      </c>
      <c r="BY792" s="65" t="s">
        <v>397</v>
      </c>
      <c r="BZ792" s="78">
        <v>334.75</v>
      </c>
      <c r="CA792" s="78">
        <v>455.2</v>
      </c>
      <c r="CB792" s="78">
        <v>400.34</v>
      </c>
      <c r="CC792" s="78">
        <v>281.66000000000003</v>
      </c>
      <c r="CD792" s="78"/>
      <c r="CE792" s="79">
        <v>380.23</v>
      </c>
      <c r="CF792" s="65" t="s">
        <v>398</v>
      </c>
      <c r="CG792" s="78">
        <v>339.41</v>
      </c>
      <c r="CH792" s="78">
        <v>484.6</v>
      </c>
      <c r="CI792" s="78">
        <v>391.44</v>
      </c>
      <c r="CJ792" s="78">
        <v>384.65</v>
      </c>
      <c r="CK792" s="78"/>
      <c r="CL792" s="79"/>
      <c r="CM792" s="65" t="s">
        <v>399</v>
      </c>
      <c r="CN792" s="78">
        <v>299.83999999999997</v>
      </c>
      <c r="CO792" s="78">
        <v>405.54</v>
      </c>
      <c r="CP792" s="78">
        <v>450.76</v>
      </c>
      <c r="CQ792" s="78">
        <v>227.53</v>
      </c>
      <c r="CR792" s="78">
        <v>209.19</v>
      </c>
      <c r="CS792" s="79">
        <v>545.45000000000005</v>
      </c>
      <c r="CT792" s="65" t="s">
        <v>400</v>
      </c>
      <c r="CU792" s="78">
        <v>349.4</v>
      </c>
      <c r="CV792" s="78">
        <v>536.87</v>
      </c>
      <c r="CW792" s="78">
        <v>428.07</v>
      </c>
      <c r="CX792" s="78">
        <v>247.1</v>
      </c>
      <c r="CY792" s="78"/>
      <c r="CZ792" s="79"/>
      <c r="DA792" s="82"/>
      <c r="DB792" s="68"/>
      <c r="DC792" s="78"/>
      <c r="DD792" s="78"/>
      <c r="DE792" s="78"/>
      <c r="DF792" s="78"/>
      <c r="DG792" s="78"/>
      <c r="DH792" s="79"/>
      <c r="DI792" s="65" t="s">
        <v>402</v>
      </c>
      <c r="DJ792" s="68">
        <v>3.74896903351578E-3</v>
      </c>
      <c r="DK792" s="78">
        <v>329.48</v>
      </c>
      <c r="DL792" s="78">
        <v>471.09</v>
      </c>
      <c r="DM792" s="78">
        <v>471.09</v>
      </c>
      <c r="DN792" s="78">
        <v>325.25</v>
      </c>
      <c r="DO792" s="78"/>
      <c r="DP792" s="79">
        <v>395.8</v>
      </c>
      <c r="DQ792" s="65" t="s">
        <v>403</v>
      </c>
      <c r="DR792" s="78">
        <v>446.57</v>
      </c>
      <c r="DS792" s="78">
        <v>603.01</v>
      </c>
      <c r="DT792" s="78">
        <v>500.81</v>
      </c>
      <c r="DU792" s="78">
        <v>194.51</v>
      </c>
      <c r="DV792" s="78"/>
      <c r="DW792" s="79"/>
      <c r="DX792" s="65" t="s">
        <v>404</v>
      </c>
      <c r="DY792" s="78">
        <v>364.82</v>
      </c>
      <c r="DZ792" s="78">
        <v>477.16</v>
      </c>
      <c r="EA792" s="78">
        <v>469.34</v>
      </c>
      <c r="EB792" s="78">
        <v>252.28</v>
      </c>
      <c r="EC792" s="78"/>
      <c r="ED792" s="79">
        <v>388.62</v>
      </c>
      <c r="EE792" s="65" t="s">
        <v>405</v>
      </c>
      <c r="EF792" s="68">
        <v>0.28962001853568098</v>
      </c>
      <c r="EG792" s="78">
        <v>319.49</v>
      </c>
      <c r="EH792" s="78">
        <v>444.73</v>
      </c>
      <c r="EI792" s="78">
        <v>385.8</v>
      </c>
      <c r="EJ792" s="78"/>
      <c r="EK792" s="78">
        <v>158.09</v>
      </c>
      <c r="EL792" s="79">
        <v>325.37</v>
      </c>
      <c r="EM792" s="65" t="s">
        <v>406</v>
      </c>
      <c r="EN792" s="78">
        <v>330.48</v>
      </c>
      <c r="EO792" s="78">
        <v>432.15</v>
      </c>
      <c r="EP792" s="78">
        <v>372.12</v>
      </c>
      <c r="EQ792" s="78"/>
      <c r="ER792" s="78"/>
      <c r="ES792" s="79">
        <v>317.68</v>
      </c>
      <c r="ET792" s="65" t="s">
        <v>407</v>
      </c>
      <c r="EU792" s="68">
        <v>1.4100394811054699</v>
      </c>
      <c r="EV792" s="78">
        <v>386.42</v>
      </c>
      <c r="EW792" s="78">
        <v>496.45</v>
      </c>
      <c r="EX792" s="78">
        <v>496.45</v>
      </c>
      <c r="EY792" s="78"/>
      <c r="EZ792" s="78">
        <v>145.05000000000001</v>
      </c>
      <c r="FA792" s="79">
        <v>336.79</v>
      </c>
      <c r="FB792" s="65" t="s">
        <v>408</v>
      </c>
      <c r="FC792" s="78">
        <v>644.77</v>
      </c>
      <c r="FD792" s="78">
        <v>709.97</v>
      </c>
      <c r="FE792" s="78">
        <v>693.89</v>
      </c>
      <c r="FF792" s="78">
        <v>350.69</v>
      </c>
      <c r="FG792" s="78"/>
      <c r="FH792" s="79"/>
      <c r="FI792" s="65" t="s">
        <v>409</v>
      </c>
      <c r="FJ792" s="78">
        <v>353.6</v>
      </c>
      <c r="FK792" s="78">
        <v>444.69</v>
      </c>
      <c r="FL792" s="78">
        <v>285.89</v>
      </c>
      <c r="FM792" s="78">
        <v>146.49</v>
      </c>
      <c r="FN792" s="78"/>
      <c r="FO792" s="79">
        <v>368.02</v>
      </c>
      <c r="FP792" s="65" t="s">
        <v>410</v>
      </c>
      <c r="FQ792" s="68">
        <v>0.250319156925079</v>
      </c>
      <c r="FR792" s="78">
        <v>316.48</v>
      </c>
      <c r="FS792" s="78">
        <v>443.82</v>
      </c>
      <c r="FT792" s="78">
        <v>355.11</v>
      </c>
      <c r="FU792" s="78">
        <v>324.66000000000003</v>
      </c>
      <c r="FV792" s="78">
        <v>162.46</v>
      </c>
      <c r="FW792" s="79">
        <v>302.55</v>
      </c>
      <c r="FX792" s="65" t="s">
        <v>411</v>
      </c>
      <c r="FY792" s="78">
        <v>358.08</v>
      </c>
      <c r="FZ792" s="78">
        <v>497.08</v>
      </c>
      <c r="GA792" s="78">
        <v>450.61</v>
      </c>
      <c r="GB792" s="78">
        <v>379.5</v>
      </c>
      <c r="GC792" s="78"/>
      <c r="GD792" s="79">
        <v>432.85</v>
      </c>
      <c r="GE792" s="65" t="s">
        <v>412</v>
      </c>
      <c r="GF792" s="68">
        <v>0.25380710659898498</v>
      </c>
      <c r="GG792" s="78">
        <v>348.23</v>
      </c>
      <c r="GH792" s="78">
        <v>495.47</v>
      </c>
      <c r="GI792" s="78">
        <v>447.52</v>
      </c>
      <c r="GJ792" s="78">
        <v>407.11</v>
      </c>
      <c r="GK792" s="78"/>
      <c r="GL792" s="79">
        <v>367.41</v>
      </c>
      <c r="GM792" s="65" t="s">
        <v>413</v>
      </c>
      <c r="GN792" s="68">
        <v>9.2038656235619007E-2</v>
      </c>
      <c r="GO792" s="78">
        <v>252.37</v>
      </c>
      <c r="GP792" s="78">
        <v>400.55</v>
      </c>
      <c r="GQ792" s="78">
        <v>348.88</v>
      </c>
      <c r="GR792" s="78">
        <v>217.4</v>
      </c>
      <c r="GS792" s="78"/>
      <c r="GT792" s="79"/>
      <c r="GU792" s="65" t="s">
        <v>414</v>
      </c>
      <c r="GV792" s="68">
        <v>1</v>
      </c>
      <c r="GW792" s="78">
        <v>330.17</v>
      </c>
      <c r="GX792" s="78">
        <v>459.67</v>
      </c>
      <c r="GY792" s="78">
        <v>432.33</v>
      </c>
      <c r="GZ792" s="78">
        <v>330</v>
      </c>
      <c r="HA792" s="78"/>
      <c r="HB792" s="79">
        <v>404.5</v>
      </c>
      <c r="HC792" s="65" t="s">
        <v>415</v>
      </c>
      <c r="HD792" s="68">
        <v>3.3155399356785298E-2</v>
      </c>
      <c r="HE792" s="78">
        <v>327.68</v>
      </c>
      <c r="HF792" s="78">
        <v>491.65</v>
      </c>
      <c r="HG792" s="78">
        <v>532.54</v>
      </c>
      <c r="HH792" s="78">
        <v>248.67</v>
      </c>
      <c r="HI792" s="78">
        <v>242.03</v>
      </c>
      <c r="HJ792" s="79">
        <v>453.06</v>
      </c>
      <c r="HK792" s="85" t="s">
        <v>416</v>
      </c>
      <c r="HL792" s="68">
        <v>1.11185234600845</v>
      </c>
      <c r="HM792" s="78">
        <v>279.06</v>
      </c>
      <c r="HN792" s="78">
        <v>396.78</v>
      </c>
      <c r="HO792" s="78">
        <v>335.58</v>
      </c>
      <c r="HP792" s="78"/>
      <c r="HQ792" s="78"/>
      <c r="HR792" s="79"/>
    </row>
    <row r="793" spans="1:226" x14ac:dyDescent="0.25">
      <c r="A793" s="81">
        <v>39790</v>
      </c>
      <c r="B793" s="82" t="s">
        <v>387</v>
      </c>
      <c r="C793" s="83">
        <v>334.33813223853923</v>
      </c>
      <c r="D793" s="83">
        <v>473.50142080449729</v>
      </c>
      <c r="E793" s="83">
        <v>430.9431335827648</v>
      </c>
      <c r="F793" s="83">
        <v>275.25237672015834</v>
      </c>
      <c r="G793" s="83">
        <v>171.42209284627094</v>
      </c>
      <c r="H793" s="84">
        <v>364.98868609240606</v>
      </c>
      <c r="I793" s="82" t="s">
        <v>388</v>
      </c>
      <c r="J793" s="83">
        <v>343.07421011279973</v>
      </c>
      <c r="K793" s="83">
        <v>475.20366058843479</v>
      </c>
      <c r="L793" s="83">
        <v>431.72765297355301</v>
      </c>
      <c r="M793" s="83">
        <v>279.98877484588854</v>
      </c>
      <c r="N793" s="83"/>
      <c r="O793" s="84">
        <v>406.79616121829918</v>
      </c>
      <c r="P793" s="65" t="s">
        <v>389</v>
      </c>
      <c r="Q793" s="78">
        <v>299.66000000000003</v>
      </c>
      <c r="R793" s="78">
        <v>446.91</v>
      </c>
      <c r="S793" s="78">
        <v>397.33</v>
      </c>
      <c r="T793" s="78">
        <v>234</v>
      </c>
      <c r="U793" s="78"/>
      <c r="V793" s="79"/>
      <c r="W793" s="65" t="s">
        <v>390</v>
      </c>
      <c r="X793" s="78">
        <v>380.62</v>
      </c>
      <c r="Y793" s="78">
        <v>518.32000000000005</v>
      </c>
      <c r="Z793" s="78">
        <v>406.06</v>
      </c>
      <c r="AA793" s="78">
        <v>215.04</v>
      </c>
      <c r="AB793" s="78"/>
      <c r="AC793" s="79">
        <v>342.98</v>
      </c>
      <c r="AD793" s="65" t="s">
        <v>391</v>
      </c>
      <c r="AE793" s="68">
        <v>0.51129972389814904</v>
      </c>
      <c r="AF793" s="78">
        <v>315.47000000000003</v>
      </c>
      <c r="AG793" s="78">
        <v>444.32</v>
      </c>
      <c r="AH793" s="78">
        <v>406.99</v>
      </c>
      <c r="AI793" s="78"/>
      <c r="AJ793" s="78">
        <v>201.96</v>
      </c>
      <c r="AK793" s="79">
        <v>299.85000000000002</v>
      </c>
      <c r="AL793" s="69" t="s">
        <v>392</v>
      </c>
      <c r="AM793" s="70">
        <v>1</v>
      </c>
      <c r="AN793" s="78">
        <v>384.14</v>
      </c>
      <c r="AO793" s="78">
        <v>512.9</v>
      </c>
      <c r="AP793" s="78">
        <v>507.79</v>
      </c>
      <c r="AQ793" s="78">
        <v>464.9</v>
      </c>
      <c r="AR793" s="78">
        <v>449.41</v>
      </c>
      <c r="AS793" s="79"/>
      <c r="AT793" s="65" t="s">
        <v>393</v>
      </c>
      <c r="AU793" s="68">
        <v>3.8892345986309897E-2</v>
      </c>
      <c r="AV793" s="78">
        <v>336.94</v>
      </c>
      <c r="AW793" s="78">
        <v>492.15</v>
      </c>
      <c r="AX793" s="78">
        <v>411.82</v>
      </c>
      <c r="AY793" s="78">
        <v>251.94</v>
      </c>
      <c r="AZ793" s="78"/>
      <c r="BA793" s="79">
        <v>398.29</v>
      </c>
      <c r="BB793" s="65" t="s">
        <v>394</v>
      </c>
      <c r="BC793" s="78">
        <v>304.32</v>
      </c>
      <c r="BD793" s="78">
        <v>448.93</v>
      </c>
      <c r="BE793" s="78">
        <v>412.82</v>
      </c>
      <c r="BF793" s="78">
        <v>245.4</v>
      </c>
      <c r="BG793" s="78"/>
      <c r="BH793" s="79">
        <v>449.01</v>
      </c>
      <c r="BI793" s="65" t="s">
        <v>395</v>
      </c>
      <c r="BJ793" s="68">
        <v>0.13423359329905901</v>
      </c>
      <c r="BK793" s="78">
        <v>345.92</v>
      </c>
      <c r="BL793" s="78">
        <v>452.37</v>
      </c>
      <c r="BM793" s="78">
        <v>446.06</v>
      </c>
      <c r="BN793" s="78">
        <v>215.98</v>
      </c>
      <c r="BO793" s="78"/>
      <c r="BP793" s="79"/>
      <c r="BQ793" s="65" t="s">
        <v>396</v>
      </c>
      <c r="BR793" s="68">
        <v>6.3911648537062396E-2</v>
      </c>
      <c r="BS793" s="78">
        <v>341.89</v>
      </c>
      <c r="BT793" s="78">
        <v>465.33</v>
      </c>
      <c r="BU793" s="78">
        <v>460.23</v>
      </c>
      <c r="BV793" s="78"/>
      <c r="BW793" s="78"/>
      <c r="BX793" s="79">
        <v>469</v>
      </c>
      <c r="BY793" s="65" t="s">
        <v>397</v>
      </c>
      <c r="BZ793" s="78">
        <v>359.01</v>
      </c>
      <c r="CA793" s="78">
        <v>482.14</v>
      </c>
      <c r="CB793" s="78">
        <v>441.19</v>
      </c>
      <c r="CC793" s="78">
        <v>318.22000000000003</v>
      </c>
      <c r="CD793" s="78"/>
      <c r="CE793" s="79">
        <v>380.23</v>
      </c>
      <c r="CF793" s="65" t="s">
        <v>398</v>
      </c>
      <c r="CG793" s="78">
        <v>352.65</v>
      </c>
      <c r="CH793" s="78">
        <v>512.45000000000005</v>
      </c>
      <c r="CI793" s="78">
        <v>418.86</v>
      </c>
      <c r="CJ793" s="78">
        <v>400.13</v>
      </c>
      <c r="CK793" s="78"/>
      <c r="CL793" s="79"/>
      <c r="CM793" s="65" t="s">
        <v>399</v>
      </c>
      <c r="CN793" s="78">
        <v>322.02</v>
      </c>
      <c r="CO793" s="78">
        <v>436.23</v>
      </c>
      <c r="CP793" s="78">
        <v>450.76</v>
      </c>
      <c r="CQ793" s="78">
        <v>241.83</v>
      </c>
      <c r="CR793" s="78">
        <v>212.33</v>
      </c>
      <c r="CS793" s="79">
        <v>553.55999999999995</v>
      </c>
      <c r="CT793" s="65" t="s">
        <v>400</v>
      </c>
      <c r="CU793" s="78">
        <v>370.06</v>
      </c>
      <c r="CV793" s="78">
        <v>560.04</v>
      </c>
      <c r="CW793" s="78">
        <v>462.71</v>
      </c>
      <c r="CX793" s="78">
        <v>275.14</v>
      </c>
      <c r="CY793" s="78"/>
      <c r="CZ793" s="79"/>
      <c r="DA793" s="82"/>
      <c r="DB793" s="68"/>
      <c r="DC793" s="78"/>
      <c r="DD793" s="78"/>
      <c r="DE793" s="78"/>
      <c r="DF793" s="78"/>
      <c r="DG793" s="78"/>
      <c r="DH793" s="79"/>
      <c r="DI793" s="65" t="s">
        <v>402</v>
      </c>
      <c r="DJ793" s="68">
        <v>3.7814331631688398E-3</v>
      </c>
      <c r="DK793" s="78">
        <v>360.43</v>
      </c>
      <c r="DL793" s="78">
        <v>513.88</v>
      </c>
      <c r="DM793" s="78">
        <v>513.88</v>
      </c>
      <c r="DN793" s="78">
        <v>341.66</v>
      </c>
      <c r="DO793" s="78"/>
      <c r="DP793" s="79">
        <v>417.41</v>
      </c>
      <c r="DQ793" s="65" t="s">
        <v>403</v>
      </c>
      <c r="DR793" s="78">
        <v>446.57</v>
      </c>
      <c r="DS793" s="78">
        <v>603.01</v>
      </c>
      <c r="DT793" s="78">
        <v>535.95000000000005</v>
      </c>
      <c r="DU793" s="78">
        <v>207.23</v>
      </c>
      <c r="DV793" s="78"/>
      <c r="DW793" s="79"/>
      <c r="DX793" s="65" t="s">
        <v>404</v>
      </c>
      <c r="DY793" s="78">
        <v>375.84</v>
      </c>
      <c r="DZ793" s="78">
        <v>504.52</v>
      </c>
      <c r="EA793" s="78">
        <v>499.17</v>
      </c>
      <c r="EB793" s="78">
        <v>270.39</v>
      </c>
      <c r="EC793" s="78"/>
      <c r="ED793" s="79">
        <v>396.77</v>
      </c>
      <c r="EE793" s="65" t="s">
        <v>405</v>
      </c>
      <c r="EF793" s="68">
        <v>0.28962001853568098</v>
      </c>
      <c r="EG793" s="78">
        <v>336.33</v>
      </c>
      <c r="EH793" s="78">
        <v>465.38</v>
      </c>
      <c r="EI793" s="78">
        <v>403.96</v>
      </c>
      <c r="EJ793" s="78"/>
      <c r="EK793" s="78">
        <v>150.16999999999999</v>
      </c>
      <c r="EL793" s="79">
        <v>346.13</v>
      </c>
      <c r="EM793" s="65" t="s">
        <v>406</v>
      </c>
      <c r="EN793" s="78">
        <v>377.81</v>
      </c>
      <c r="EO793" s="78">
        <v>463.23</v>
      </c>
      <c r="EP793" s="78">
        <v>413.79</v>
      </c>
      <c r="EQ793" s="78"/>
      <c r="ER793" s="78"/>
      <c r="ES793" s="79">
        <v>317.68</v>
      </c>
      <c r="ET793" s="65" t="s">
        <v>407</v>
      </c>
      <c r="EU793" s="68">
        <v>1.40984068800226</v>
      </c>
      <c r="EV793" s="78">
        <v>395.33</v>
      </c>
      <c r="EW793" s="78">
        <v>523.26</v>
      </c>
      <c r="EX793" s="78">
        <v>523.26</v>
      </c>
      <c r="EY793" s="78"/>
      <c r="EZ793" s="78">
        <v>145.03</v>
      </c>
      <c r="FA793" s="79">
        <v>349.29</v>
      </c>
      <c r="FB793" s="65" t="s">
        <v>408</v>
      </c>
      <c r="FC793" s="78">
        <v>644.77</v>
      </c>
      <c r="FD793" s="78">
        <v>709.97</v>
      </c>
      <c r="FE793" s="78">
        <v>693.89</v>
      </c>
      <c r="FF793" s="78">
        <v>350.69</v>
      </c>
      <c r="FG793" s="78"/>
      <c r="FH793" s="79"/>
      <c r="FI793" s="65" t="s">
        <v>409</v>
      </c>
      <c r="FJ793" s="78">
        <v>357.8</v>
      </c>
      <c r="FK793" s="78">
        <v>468.22</v>
      </c>
      <c r="FL793" s="78">
        <v>314.47000000000003</v>
      </c>
      <c r="FM793" s="78">
        <v>187.49</v>
      </c>
      <c r="FN793" s="78"/>
      <c r="FO793" s="79">
        <v>371.38</v>
      </c>
      <c r="FP793" s="65" t="s">
        <v>410</v>
      </c>
      <c r="FQ793" s="68">
        <v>0.25723472668810299</v>
      </c>
      <c r="FR793" s="78">
        <v>345.88</v>
      </c>
      <c r="FS793" s="78">
        <v>477.59</v>
      </c>
      <c r="FT793" s="78">
        <v>397.39</v>
      </c>
      <c r="FU793" s="78">
        <v>341.61</v>
      </c>
      <c r="FV793" s="78">
        <v>167.2</v>
      </c>
      <c r="FW793" s="79">
        <v>324.61</v>
      </c>
      <c r="FX793" s="65" t="s">
        <v>411</v>
      </c>
      <c r="FY793" s="78">
        <v>372.5</v>
      </c>
      <c r="FZ793" s="78">
        <v>527.71</v>
      </c>
      <c r="GA793" s="78">
        <v>484.53</v>
      </c>
      <c r="GB793" s="78">
        <v>358.63</v>
      </c>
      <c r="GC793" s="78"/>
      <c r="GD793" s="79">
        <v>435.35</v>
      </c>
      <c r="GE793" s="65" t="s">
        <v>412</v>
      </c>
      <c r="GF793" s="68">
        <v>0.25776517592473203</v>
      </c>
      <c r="GG793" s="78">
        <v>392.65</v>
      </c>
      <c r="GH793" s="78">
        <v>535.69000000000005</v>
      </c>
      <c r="GI793" s="78">
        <v>469.66</v>
      </c>
      <c r="GJ793" s="78">
        <v>426.35</v>
      </c>
      <c r="GK793" s="78"/>
      <c r="GL793" s="79">
        <v>409.96</v>
      </c>
      <c r="GM793" s="65" t="s">
        <v>413</v>
      </c>
      <c r="GN793" s="68">
        <v>9.6015362457993303E-2</v>
      </c>
      <c r="GO793" s="78">
        <v>270.95999999999998</v>
      </c>
      <c r="GP793" s="78">
        <v>425.54</v>
      </c>
      <c r="GQ793" s="78">
        <v>377.86</v>
      </c>
      <c r="GR793" s="78">
        <v>217.67</v>
      </c>
      <c r="GS793" s="78"/>
      <c r="GT793" s="79"/>
      <c r="GU793" s="65" t="s">
        <v>414</v>
      </c>
      <c r="GV793" s="68">
        <v>1</v>
      </c>
      <c r="GW793" s="78">
        <v>330.17</v>
      </c>
      <c r="GX793" s="78">
        <v>459.67</v>
      </c>
      <c r="GY793" s="78">
        <v>432.33</v>
      </c>
      <c r="GZ793" s="78">
        <v>330</v>
      </c>
      <c r="HA793" s="78"/>
      <c r="HB793" s="79">
        <v>404.5</v>
      </c>
      <c r="HC793" s="65" t="s">
        <v>415</v>
      </c>
      <c r="HD793" s="68">
        <v>3.3118065904951199E-2</v>
      </c>
      <c r="HE793" s="78">
        <v>367.94</v>
      </c>
      <c r="HF793" s="78">
        <v>517.34</v>
      </c>
      <c r="HG793" s="78">
        <v>531.94000000000005</v>
      </c>
      <c r="HH793" s="78">
        <v>298.06</v>
      </c>
      <c r="HI793" s="78">
        <v>291.44</v>
      </c>
      <c r="HJ793" s="79">
        <v>459.2</v>
      </c>
      <c r="HK793" s="85" t="s">
        <v>416</v>
      </c>
      <c r="HL793" s="68">
        <v>1.1559357299734101</v>
      </c>
      <c r="HM793" s="78">
        <v>301.08999999999997</v>
      </c>
      <c r="HN793" s="78">
        <v>448.93</v>
      </c>
      <c r="HO793" s="78">
        <v>386.61</v>
      </c>
      <c r="HP793" s="78"/>
      <c r="HQ793" s="78"/>
      <c r="HR793" s="79"/>
    </row>
    <row r="794" spans="1:226" x14ac:dyDescent="0.25">
      <c r="A794" s="81">
        <v>39783</v>
      </c>
      <c r="B794" s="82" t="s">
        <v>387</v>
      </c>
      <c r="C794" s="83">
        <v>347.24585056277056</v>
      </c>
      <c r="D794" s="83">
        <v>496.85813905968502</v>
      </c>
      <c r="E794" s="83">
        <v>462.78929278570428</v>
      </c>
      <c r="F794" s="83">
        <v>284.58587126062599</v>
      </c>
      <c r="G794" s="83">
        <v>176.56428462709283</v>
      </c>
      <c r="H794" s="84">
        <v>378.43951300356463</v>
      </c>
      <c r="I794" s="82" t="s">
        <v>388</v>
      </c>
      <c r="J794" s="83">
        <v>351.22103298882803</v>
      </c>
      <c r="K794" s="83">
        <v>497.57679711348322</v>
      </c>
      <c r="L794" s="83">
        <v>463.25295153814983</v>
      </c>
      <c r="M794" s="83">
        <v>287.29975315671345</v>
      </c>
      <c r="N794" s="83"/>
      <c r="O794" s="84">
        <v>417.40138363864617</v>
      </c>
      <c r="P794" s="65" t="s">
        <v>389</v>
      </c>
      <c r="Q794" s="78">
        <v>327.99</v>
      </c>
      <c r="R794" s="78">
        <v>485.25</v>
      </c>
      <c r="S794" s="78">
        <v>443.4</v>
      </c>
      <c r="T794" s="78">
        <v>252</v>
      </c>
      <c r="U794" s="78"/>
      <c r="V794" s="79"/>
      <c r="W794" s="65" t="s">
        <v>390</v>
      </c>
      <c r="X794" s="78">
        <v>388.31</v>
      </c>
      <c r="Y794" s="78">
        <v>527.65</v>
      </c>
      <c r="Z794" s="78">
        <v>438.29</v>
      </c>
      <c r="AA794" s="78">
        <v>239.13</v>
      </c>
      <c r="AB794" s="78"/>
      <c r="AC794" s="79">
        <v>342.98</v>
      </c>
      <c r="AD794" s="65" t="s">
        <v>391</v>
      </c>
      <c r="AE794" s="68">
        <v>0.51129972389814904</v>
      </c>
      <c r="AF794" s="78">
        <v>321.10000000000002</v>
      </c>
      <c r="AG794" s="78">
        <v>463.75</v>
      </c>
      <c r="AH794" s="78">
        <v>426.42</v>
      </c>
      <c r="AI794" s="78"/>
      <c r="AJ794" s="78">
        <v>201.96</v>
      </c>
      <c r="AK794" s="79">
        <v>324.72000000000003</v>
      </c>
      <c r="AL794" s="69" t="s">
        <v>392</v>
      </c>
      <c r="AM794" s="70">
        <v>1</v>
      </c>
      <c r="AN794" s="78">
        <v>393.74</v>
      </c>
      <c r="AO794" s="78">
        <v>539.20000000000005</v>
      </c>
      <c r="AP794" s="78">
        <v>509.6</v>
      </c>
      <c r="AQ794" s="78">
        <v>464.9</v>
      </c>
      <c r="AR794" s="78">
        <v>449.41</v>
      </c>
      <c r="AS794" s="79"/>
      <c r="AT794" s="65" t="s">
        <v>393</v>
      </c>
      <c r="AU794" s="68">
        <v>3.9042673642290998E-2</v>
      </c>
      <c r="AV794" s="78">
        <v>348.64</v>
      </c>
      <c r="AW794" s="78">
        <v>505.34</v>
      </c>
      <c r="AX794" s="78">
        <v>448.42</v>
      </c>
      <c r="AY794" s="78">
        <v>278.33999999999997</v>
      </c>
      <c r="AZ794" s="78"/>
      <c r="BA794" s="79">
        <v>410.89</v>
      </c>
      <c r="BB794" s="65" t="s">
        <v>394</v>
      </c>
      <c r="BC794" s="78">
        <v>299.27999999999997</v>
      </c>
      <c r="BD794" s="78">
        <v>461.53</v>
      </c>
      <c r="BE794" s="78">
        <v>451.08</v>
      </c>
      <c r="BF794" s="78">
        <v>250.75</v>
      </c>
      <c r="BG794" s="78"/>
      <c r="BH794" s="79">
        <v>454.96</v>
      </c>
      <c r="BI794" s="65" t="s">
        <v>395</v>
      </c>
      <c r="BJ794" s="68">
        <v>0.13423359329905901</v>
      </c>
      <c r="BK794" s="78">
        <v>377.06</v>
      </c>
      <c r="BL794" s="78">
        <v>481.36</v>
      </c>
      <c r="BM794" s="78">
        <v>488.91</v>
      </c>
      <c r="BN794" s="78">
        <v>235.58</v>
      </c>
      <c r="BO794" s="78"/>
      <c r="BP794" s="79"/>
      <c r="BQ794" s="65" t="s">
        <v>396</v>
      </c>
      <c r="BR794" s="68">
        <v>6.3911648537062396E-2</v>
      </c>
      <c r="BS794" s="78">
        <v>358.25</v>
      </c>
      <c r="BT794" s="78">
        <v>487.32</v>
      </c>
      <c r="BU794" s="78">
        <v>468.68</v>
      </c>
      <c r="BV794" s="78"/>
      <c r="BW794" s="78"/>
      <c r="BX794" s="79">
        <v>469</v>
      </c>
      <c r="BY794" s="65" t="s">
        <v>397</v>
      </c>
      <c r="BZ794" s="78">
        <v>369.87</v>
      </c>
      <c r="CA794" s="78">
        <v>506.93</v>
      </c>
      <c r="CB794" s="78">
        <v>451.56</v>
      </c>
      <c r="CC794" s="78">
        <v>306.31</v>
      </c>
      <c r="CD794" s="78"/>
      <c r="CE794" s="79">
        <v>380.23</v>
      </c>
      <c r="CF794" s="65" t="s">
        <v>398</v>
      </c>
      <c r="CG794" s="78">
        <v>377.19</v>
      </c>
      <c r="CH794" s="78">
        <v>537.80999999999995</v>
      </c>
      <c r="CI794" s="78">
        <v>445.06</v>
      </c>
      <c r="CJ794" s="78">
        <v>419.16</v>
      </c>
      <c r="CK794" s="78"/>
      <c r="CL794" s="79"/>
      <c r="CM794" s="65" t="s">
        <v>399</v>
      </c>
      <c r="CN794" s="78">
        <v>330.61</v>
      </c>
      <c r="CO794" s="78">
        <v>461.65</v>
      </c>
      <c r="CP794" s="78">
        <v>478.35</v>
      </c>
      <c r="CQ794" s="78">
        <v>260.32</v>
      </c>
      <c r="CR794" s="78">
        <v>233.38</v>
      </c>
      <c r="CS794" s="79">
        <v>556.82000000000005</v>
      </c>
      <c r="CT794" s="65" t="s">
        <v>400</v>
      </c>
      <c r="CU794" s="78">
        <v>372.23</v>
      </c>
      <c r="CV794" s="78">
        <v>572.12</v>
      </c>
      <c r="CW794" s="78">
        <v>473.9</v>
      </c>
      <c r="CX794" s="78">
        <v>291.27999999999997</v>
      </c>
      <c r="CY794" s="78"/>
      <c r="CZ794" s="79"/>
      <c r="DA794" s="82"/>
      <c r="DB794" s="68"/>
      <c r="DC794" s="78"/>
      <c r="DD794" s="78"/>
      <c r="DE794" s="78"/>
      <c r="DF794" s="78"/>
      <c r="DG794" s="78"/>
      <c r="DH794" s="79"/>
      <c r="DI794" s="65" t="s">
        <v>402</v>
      </c>
      <c r="DJ794" s="68">
        <v>3.8138825324180001E-3</v>
      </c>
      <c r="DK794" s="78">
        <v>379.15</v>
      </c>
      <c r="DL794" s="78">
        <v>543.98</v>
      </c>
      <c r="DM794" s="78">
        <v>543.98</v>
      </c>
      <c r="DN794" s="78">
        <v>351.58</v>
      </c>
      <c r="DO794" s="78"/>
      <c r="DP794" s="79">
        <v>435.56</v>
      </c>
      <c r="DQ794" s="65" t="s">
        <v>403</v>
      </c>
      <c r="DR794" s="78">
        <v>446.57</v>
      </c>
      <c r="DS794" s="78">
        <v>603.01</v>
      </c>
      <c r="DT794" s="78">
        <v>568.07000000000005</v>
      </c>
      <c r="DU794" s="78">
        <v>218.94</v>
      </c>
      <c r="DV794" s="78"/>
      <c r="DW794" s="79"/>
      <c r="DX794" s="65" t="s">
        <v>404</v>
      </c>
      <c r="DY794" s="78">
        <v>391.8</v>
      </c>
      <c r="DZ794" s="78">
        <v>528.54</v>
      </c>
      <c r="EA794" s="78">
        <v>528.24</v>
      </c>
      <c r="EB794" s="78">
        <v>285.88</v>
      </c>
      <c r="EC794" s="78"/>
      <c r="ED794" s="79">
        <v>408.51</v>
      </c>
      <c r="EE794" s="65" t="s">
        <v>405</v>
      </c>
      <c r="EF794" s="68">
        <v>0.28962001853568098</v>
      </c>
      <c r="EG794" s="78">
        <v>357.03</v>
      </c>
      <c r="EH794" s="78">
        <v>489.84</v>
      </c>
      <c r="EI794" s="78">
        <v>438.57</v>
      </c>
      <c r="EJ794" s="78"/>
      <c r="EK794" s="78">
        <v>171.48</v>
      </c>
      <c r="EL794" s="79">
        <v>372.72</v>
      </c>
      <c r="EM794" s="65" t="s">
        <v>406</v>
      </c>
      <c r="EN794" s="78">
        <v>352.59</v>
      </c>
      <c r="EO794" s="78">
        <v>488.43</v>
      </c>
      <c r="EP794" s="78">
        <v>442.29</v>
      </c>
      <c r="EQ794" s="78"/>
      <c r="ER794" s="78"/>
      <c r="ES794" s="79">
        <v>327.69</v>
      </c>
      <c r="ET794" s="65" t="s">
        <v>407</v>
      </c>
      <c r="EU794" s="68">
        <v>1.4100394811054699</v>
      </c>
      <c r="EV794" s="78">
        <v>410.91</v>
      </c>
      <c r="EW794" s="78">
        <v>562.16999999999996</v>
      </c>
      <c r="EX794" s="78">
        <v>562.16999999999996</v>
      </c>
      <c r="EY794" s="78"/>
      <c r="EZ794" s="78">
        <v>145.05000000000001</v>
      </c>
      <c r="FA794" s="79">
        <v>349.34</v>
      </c>
      <c r="FB794" s="65" t="s">
        <v>408</v>
      </c>
      <c r="FC794" s="78">
        <v>644.77</v>
      </c>
      <c r="FD794" s="78">
        <v>709.97</v>
      </c>
      <c r="FE794" s="78">
        <v>693.89</v>
      </c>
      <c r="FF794" s="78">
        <v>350.69</v>
      </c>
      <c r="FG794" s="78"/>
      <c r="FH794" s="79"/>
      <c r="FI794" s="65" t="s">
        <v>409</v>
      </c>
      <c r="FJ794" s="78">
        <v>388.89</v>
      </c>
      <c r="FK794" s="78">
        <v>510.24</v>
      </c>
      <c r="FL794" s="78">
        <v>352.28</v>
      </c>
      <c r="FM794" s="78">
        <v>216.49</v>
      </c>
      <c r="FN794" s="78"/>
      <c r="FO794" s="79">
        <v>384.82</v>
      </c>
      <c r="FP794" s="65" t="s">
        <v>410</v>
      </c>
      <c r="FQ794" s="68">
        <v>0.26011184809468102</v>
      </c>
      <c r="FR794" s="78">
        <v>368.09</v>
      </c>
      <c r="FS794" s="78">
        <v>502.98</v>
      </c>
      <c r="FT794" s="78">
        <v>430.41</v>
      </c>
      <c r="FU794" s="78">
        <v>354.01</v>
      </c>
      <c r="FV794" s="78">
        <v>171.41</v>
      </c>
      <c r="FW794" s="79">
        <v>338.69</v>
      </c>
      <c r="FX794" s="65" t="s">
        <v>411</v>
      </c>
      <c r="FY794" s="78">
        <v>388.13</v>
      </c>
      <c r="FZ794" s="78">
        <v>546.11</v>
      </c>
      <c r="GA794" s="78">
        <v>500.09</v>
      </c>
      <c r="GB794" s="78">
        <v>357.91</v>
      </c>
      <c r="GC794" s="78"/>
      <c r="GD794" s="79">
        <v>461.19</v>
      </c>
      <c r="GE794" s="65" t="s">
        <v>412</v>
      </c>
      <c r="GF794" s="68">
        <v>0.26178010471204199</v>
      </c>
      <c r="GG794" s="78">
        <v>398.77</v>
      </c>
      <c r="GH794" s="78">
        <v>544.04</v>
      </c>
      <c r="GI794" s="78">
        <v>483.57</v>
      </c>
      <c r="GJ794" s="78">
        <v>432.99</v>
      </c>
      <c r="GK794" s="78"/>
      <c r="GL794" s="79">
        <v>416.35</v>
      </c>
      <c r="GM794" s="65" t="s">
        <v>413</v>
      </c>
      <c r="GN794" s="68">
        <v>9.6536278333397701E-2</v>
      </c>
      <c r="GO794" s="78">
        <v>303.32</v>
      </c>
      <c r="GP794" s="78">
        <v>458.74</v>
      </c>
      <c r="GQ794" s="78">
        <v>417.98</v>
      </c>
      <c r="GR794" s="78">
        <v>247.52</v>
      </c>
      <c r="GS794" s="78"/>
      <c r="GT794" s="79"/>
      <c r="GU794" s="65" t="s">
        <v>414</v>
      </c>
      <c r="GV794" s="68">
        <v>1</v>
      </c>
      <c r="GW794" s="78">
        <v>371.83</v>
      </c>
      <c r="GX794" s="78">
        <v>511.33</v>
      </c>
      <c r="GY794" s="78">
        <v>482.33</v>
      </c>
      <c r="GZ794" s="78">
        <v>330</v>
      </c>
      <c r="HA794" s="78"/>
      <c r="HB794" s="79">
        <v>456.07</v>
      </c>
      <c r="HC794" s="65" t="s">
        <v>415</v>
      </c>
      <c r="HD794" s="68">
        <v>3.2990234890472397E-2</v>
      </c>
      <c r="HE794" s="78">
        <v>385.6</v>
      </c>
      <c r="HF794" s="78">
        <v>538.6</v>
      </c>
      <c r="HG794" s="78">
        <v>753.22</v>
      </c>
      <c r="HH794" s="78">
        <v>313.41000000000003</v>
      </c>
      <c r="HI794" s="78">
        <v>306.81</v>
      </c>
      <c r="HJ794" s="79">
        <v>467.13</v>
      </c>
      <c r="HK794" s="85" t="s">
        <v>416</v>
      </c>
      <c r="HL794" s="68">
        <v>1.18828352444893</v>
      </c>
      <c r="HM794" s="78">
        <v>323.08</v>
      </c>
      <c r="HN794" s="78">
        <v>479.03</v>
      </c>
      <c r="HO794" s="78">
        <v>402.97</v>
      </c>
      <c r="HP794" s="78"/>
      <c r="HQ794" s="78"/>
      <c r="HR794" s="79"/>
    </row>
    <row r="795" spans="1:226" x14ac:dyDescent="0.25">
      <c r="A795" s="81">
        <v>39776</v>
      </c>
      <c r="B795" s="82" t="s">
        <v>387</v>
      </c>
      <c r="C795" s="83">
        <v>358.97032556709962</v>
      </c>
      <c r="D795" s="83">
        <v>513.04478955382206</v>
      </c>
      <c r="E795" s="83">
        <v>482.01523981387038</v>
      </c>
      <c r="F795" s="83">
        <v>296.32205289201943</v>
      </c>
      <c r="G795" s="83">
        <v>179.07021308980211</v>
      </c>
      <c r="H795" s="84">
        <v>385.93184897590464</v>
      </c>
      <c r="I795" s="82" t="s">
        <v>388</v>
      </c>
      <c r="J795" s="83">
        <v>363.88610049939859</v>
      </c>
      <c r="K795" s="83">
        <v>516.19715011674452</v>
      </c>
      <c r="L795" s="83">
        <v>482.58657803759144</v>
      </c>
      <c r="M795" s="83">
        <v>299.35666803548202</v>
      </c>
      <c r="N795" s="83"/>
      <c r="O795" s="84">
        <v>426.65467731934768</v>
      </c>
      <c r="P795" s="65" t="s">
        <v>389</v>
      </c>
      <c r="Q795" s="78">
        <v>347.16</v>
      </c>
      <c r="R795" s="78">
        <v>506.91</v>
      </c>
      <c r="S795" s="78">
        <v>461.15</v>
      </c>
      <c r="T795" s="78">
        <v>271</v>
      </c>
      <c r="U795" s="78"/>
      <c r="V795" s="79"/>
      <c r="W795" s="65" t="s">
        <v>390</v>
      </c>
      <c r="X795" s="78">
        <v>388.98</v>
      </c>
      <c r="Y795" s="78">
        <v>545.99</v>
      </c>
      <c r="Z795" s="78">
        <v>476.14</v>
      </c>
      <c r="AA795" s="78">
        <v>253.08</v>
      </c>
      <c r="AB795" s="78"/>
      <c r="AC795" s="79">
        <v>359.5</v>
      </c>
      <c r="AD795" s="65" t="s">
        <v>391</v>
      </c>
      <c r="AE795" s="68">
        <v>0.51129972389814904</v>
      </c>
      <c r="AF795" s="78">
        <v>355.86</v>
      </c>
      <c r="AG795" s="78">
        <v>479.09</v>
      </c>
      <c r="AH795" s="78">
        <v>463.24</v>
      </c>
      <c r="AI795" s="78"/>
      <c r="AJ795" s="78">
        <v>242.87</v>
      </c>
      <c r="AK795" s="79">
        <v>324.72000000000003</v>
      </c>
      <c r="AL795" s="69" t="s">
        <v>392</v>
      </c>
      <c r="AM795" s="70">
        <v>1</v>
      </c>
      <c r="AN795" s="78">
        <v>431.22</v>
      </c>
      <c r="AO795" s="78">
        <v>556.04999999999995</v>
      </c>
      <c r="AP795" s="78">
        <v>546.54999999999995</v>
      </c>
      <c r="AQ795" s="78">
        <v>464.9</v>
      </c>
      <c r="AR795" s="78">
        <v>449.41</v>
      </c>
      <c r="AS795" s="79"/>
      <c r="AT795" s="65" t="s">
        <v>393</v>
      </c>
      <c r="AU795" s="68">
        <v>3.9396446440531099E-2</v>
      </c>
      <c r="AV795" s="78">
        <v>386.4</v>
      </c>
      <c r="AW795" s="78">
        <v>528.89</v>
      </c>
      <c r="AX795" s="78">
        <v>465.49</v>
      </c>
      <c r="AY795" s="78">
        <v>304.02</v>
      </c>
      <c r="AZ795" s="78">
        <v>289.13</v>
      </c>
      <c r="BA795" s="79">
        <v>420.8</v>
      </c>
      <c r="BB795" s="65" t="s">
        <v>394</v>
      </c>
      <c r="BC795" s="78">
        <v>321.97000000000003</v>
      </c>
      <c r="BD795" s="78">
        <v>489.05</v>
      </c>
      <c r="BE795" s="78">
        <v>473.07</v>
      </c>
      <c r="BF795" s="78">
        <v>272.5</v>
      </c>
      <c r="BG795" s="78"/>
      <c r="BH795" s="79">
        <v>454.96</v>
      </c>
      <c r="BI795" s="65" t="s">
        <v>395</v>
      </c>
      <c r="BJ795" s="68">
        <v>0.13413636302665299</v>
      </c>
      <c r="BK795" s="78">
        <v>341.38</v>
      </c>
      <c r="BL795" s="78">
        <v>478.87</v>
      </c>
      <c r="BM795" s="78">
        <v>484.04</v>
      </c>
      <c r="BN795" s="78">
        <v>231.65</v>
      </c>
      <c r="BO795" s="78"/>
      <c r="BP795" s="79"/>
      <c r="BQ795" s="65" t="s">
        <v>396</v>
      </c>
      <c r="BR795" s="68">
        <v>6.3911648537062396E-2</v>
      </c>
      <c r="BS795" s="78">
        <v>412.41</v>
      </c>
      <c r="BT795" s="78">
        <v>525.99</v>
      </c>
      <c r="BU795" s="78">
        <v>520.19000000000005</v>
      </c>
      <c r="BV795" s="78"/>
      <c r="BW795" s="78"/>
      <c r="BX795" s="79">
        <v>469</v>
      </c>
      <c r="BY795" s="65" t="s">
        <v>397</v>
      </c>
      <c r="BZ795" s="78">
        <v>375.9</v>
      </c>
      <c r="CA795" s="78">
        <v>523.70000000000005</v>
      </c>
      <c r="CB795" s="78">
        <v>471.76</v>
      </c>
      <c r="CC795" s="78">
        <v>323.62</v>
      </c>
      <c r="CD795" s="78"/>
      <c r="CE795" s="79">
        <v>413.12</v>
      </c>
      <c r="CF795" s="65" t="s">
        <v>398</v>
      </c>
      <c r="CG795" s="78">
        <v>353.62</v>
      </c>
      <c r="CH795" s="78">
        <v>539.04999999999995</v>
      </c>
      <c r="CI795" s="78">
        <v>444.37</v>
      </c>
      <c r="CJ795" s="78">
        <v>415.93</v>
      </c>
      <c r="CK795" s="78"/>
      <c r="CL795" s="79"/>
      <c r="CM795" s="65" t="s">
        <v>399</v>
      </c>
      <c r="CN795" s="78">
        <v>348.58</v>
      </c>
      <c r="CO795" s="78">
        <v>488.4</v>
      </c>
      <c r="CP795" s="78">
        <v>492.31</v>
      </c>
      <c r="CQ795" s="78">
        <v>257.77999999999997</v>
      </c>
      <c r="CR795" s="78">
        <v>224.53</v>
      </c>
      <c r="CS795" s="79">
        <v>570.12</v>
      </c>
      <c r="CT795" s="65" t="s">
        <v>400</v>
      </c>
      <c r="CU795" s="78">
        <v>404.26</v>
      </c>
      <c r="CV795" s="78">
        <v>599.66999999999996</v>
      </c>
      <c r="CW795" s="78">
        <v>498.04</v>
      </c>
      <c r="CX795" s="78">
        <v>308.52</v>
      </c>
      <c r="CY795" s="78"/>
      <c r="CZ795" s="79"/>
      <c r="DA795" s="82"/>
      <c r="DB795" s="68"/>
      <c r="DC795" s="78"/>
      <c r="DD795" s="78"/>
      <c r="DE795" s="78"/>
      <c r="DF795" s="78"/>
      <c r="DG795" s="78"/>
      <c r="DH795" s="79"/>
      <c r="DI795" s="65" t="s">
        <v>402</v>
      </c>
      <c r="DJ795" s="68">
        <v>3.79506641366224E-3</v>
      </c>
      <c r="DK795" s="78">
        <v>402.35</v>
      </c>
      <c r="DL795" s="78">
        <v>559.17999999999995</v>
      </c>
      <c r="DM795" s="78">
        <v>559.17999999999995</v>
      </c>
      <c r="DN795" s="78">
        <v>289.98</v>
      </c>
      <c r="DO795" s="78"/>
      <c r="DP795" s="79">
        <v>433.43</v>
      </c>
      <c r="DQ795" s="65" t="s">
        <v>403</v>
      </c>
      <c r="DR795" s="78">
        <v>446.57</v>
      </c>
      <c r="DS795" s="78">
        <v>603.01</v>
      </c>
      <c r="DT795" s="78">
        <v>573.29</v>
      </c>
      <c r="DU795" s="78">
        <v>220.51</v>
      </c>
      <c r="DV795" s="78"/>
      <c r="DW795" s="79"/>
      <c r="DX795" s="65" t="s">
        <v>404</v>
      </c>
      <c r="DY795" s="78">
        <v>397.76</v>
      </c>
      <c r="DZ795" s="78">
        <v>534.19000000000005</v>
      </c>
      <c r="EA795" s="78">
        <v>532.54</v>
      </c>
      <c r="EB795" s="78">
        <v>290.42</v>
      </c>
      <c r="EC795" s="78"/>
      <c r="ED795" s="79">
        <v>419.26</v>
      </c>
      <c r="EE795" s="65" t="s">
        <v>405</v>
      </c>
      <c r="EF795" s="68">
        <v>0.28962001853568098</v>
      </c>
      <c r="EG795" s="78">
        <v>355.65</v>
      </c>
      <c r="EH795" s="78">
        <v>487.96</v>
      </c>
      <c r="EI795" s="78">
        <v>453.3</v>
      </c>
      <c r="EJ795" s="78"/>
      <c r="EK795" s="78">
        <v>163.09</v>
      </c>
      <c r="EL795" s="79">
        <v>382</v>
      </c>
      <c r="EM795" s="65" t="s">
        <v>406</v>
      </c>
      <c r="EN795" s="78">
        <v>379.09</v>
      </c>
      <c r="EO795" s="78">
        <v>523.11</v>
      </c>
      <c r="EP795" s="78">
        <v>462.78</v>
      </c>
      <c r="EQ795" s="78"/>
      <c r="ER795" s="78"/>
      <c r="ES795" s="79">
        <v>342.02</v>
      </c>
      <c r="ET795" s="65" t="s">
        <v>407</v>
      </c>
      <c r="EU795" s="68">
        <v>1.4100394811054699</v>
      </c>
      <c r="EV795" s="78">
        <v>416.89</v>
      </c>
      <c r="EW795" s="78">
        <v>568.15</v>
      </c>
      <c r="EX795" s="78">
        <v>568.15</v>
      </c>
      <c r="EY795" s="78"/>
      <c r="EZ795" s="78">
        <v>145.05000000000001</v>
      </c>
      <c r="FA795" s="79">
        <v>363.68</v>
      </c>
      <c r="FB795" s="65" t="s">
        <v>408</v>
      </c>
      <c r="FC795" s="78">
        <v>644.77</v>
      </c>
      <c r="FD795" s="78">
        <v>709.97</v>
      </c>
      <c r="FE795" s="78">
        <v>693.89</v>
      </c>
      <c r="FF795" s="78">
        <v>350.69</v>
      </c>
      <c r="FG795" s="78"/>
      <c r="FH795" s="79"/>
      <c r="FI795" s="65" t="s">
        <v>409</v>
      </c>
      <c r="FJ795" s="78">
        <v>372.09</v>
      </c>
      <c r="FK795" s="78">
        <v>511.08</v>
      </c>
      <c r="FL795" s="78">
        <v>364.05</v>
      </c>
      <c r="FM795" s="78">
        <v>223.49</v>
      </c>
      <c r="FN795" s="78"/>
      <c r="FO795" s="79">
        <v>391.54</v>
      </c>
      <c r="FP795" s="65" t="s">
        <v>410</v>
      </c>
      <c r="FQ795" s="68">
        <v>0.259302476338649</v>
      </c>
      <c r="FR795" s="78">
        <v>386.07</v>
      </c>
      <c r="FS795" s="78">
        <v>515.65</v>
      </c>
      <c r="FT795" s="78">
        <v>454.36</v>
      </c>
      <c r="FU795" s="78">
        <v>383.51</v>
      </c>
      <c r="FV795" s="78">
        <v>173.73</v>
      </c>
      <c r="FW795" s="79">
        <v>347.2</v>
      </c>
      <c r="FX795" s="65" t="s">
        <v>411</v>
      </c>
      <c r="FY795" s="78">
        <v>419.77</v>
      </c>
      <c r="FZ795" s="78">
        <v>570.89</v>
      </c>
      <c r="GA795" s="78">
        <v>525.87</v>
      </c>
      <c r="GB795" s="78">
        <v>387.38</v>
      </c>
      <c r="GC795" s="78"/>
      <c r="GD795" s="79">
        <v>477.85</v>
      </c>
      <c r="GE795" s="65" t="s">
        <v>412</v>
      </c>
      <c r="GF795" s="68">
        <v>0.262950302392848</v>
      </c>
      <c r="GG795" s="78">
        <v>400.55</v>
      </c>
      <c r="GH795" s="78">
        <v>546.47</v>
      </c>
      <c r="GI795" s="78">
        <v>485.73</v>
      </c>
      <c r="GJ795" s="78">
        <v>434.93</v>
      </c>
      <c r="GK795" s="78"/>
      <c r="GL795" s="79">
        <v>418.21</v>
      </c>
      <c r="GM795" s="65" t="s">
        <v>413</v>
      </c>
      <c r="GN795" s="68">
        <v>9.6130737803412594E-2</v>
      </c>
      <c r="GO795" s="78">
        <v>286.66000000000003</v>
      </c>
      <c r="GP795" s="78">
        <v>464.5</v>
      </c>
      <c r="GQ795" s="78">
        <v>447.68</v>
      </c>
      <c r="GR795" s="78">
        <v>259.27</v>
      </c>
      <c r="GS795" s="78"/>
      <c r="GT795" s="79"/>
      <c r="GU795" s="65" t="s">
        <v>414</v>
      </c>
      <c r="GV795" s="68">
        <v>1</v>
      </c>
      <c r="GW795" s="78">
        <v>371.83</v>
      </c>
      <c r="GX795" s="78">
        <v>511.33</v>
      </c>
      <c r="GY795" s="78">
        <v>482.33</v>
      </c>
      <c r="GZ795" s="78">
        <v>408</v>
      </c>
      <c r="HA795" s="78"/>
      <c r="HB795" s="79">
        <v>456.07</v>
      </c>
      <c r="HC795" s="65" t="s">
        <v>415</v>
      </c>
      <c r="HD795" s="68">
        <v>3.2894736842105303E-2</v>
      </c>
      <c r="HE795" s="78">
        <v>414.06</v>
      </c>
      <c r="HF795" s="78">
        <v>558.44000000000005</v>
      </c>
      <c r="HG795" s="78">
        <v>751.04</v>
      </c>
      <c r="HH795" s="78">
        <v>328.95</v>
      </c>
      <c r="HI795" s="78">
        <v>322.37</v>
      </c>
      <c r="HJ795" s="79">
        <v>473.82</v>
      </c>
      <c r="HK795" s="85" t="s">
        <v>416</v>
      </c>
      <c r="HL795" s="68">
        <v>1.1741223435482</v>
      </c>
      <c r="HM795" s="78">
        <v>336.02</v>
      </c>
      <c r="HN795" s="78">
        <v>485.8</v>
      </c>
      <c r="HO795" s="78">
        <v>411.74</v>
      </c>
      <c r="HP795" s="78"/>
      <c r="HQ795" s="78"/>
      <c r="HR795" s="79"/>
    </row>
    <row r="796" spans="1:226" x14ac:dyDescent="0.25">
      <c r="A796" s="81">
        <v>39769</v>
      </c>
      <c r="B796" s="82" t="s">
        <v>387</v>
      </c>
      <c r="C796" s="83">
        <v>389.15420096336999</v>
      </c>
      <c r="D796" s="83">
        <v>539.44856425732996</v>
      </c>
      <c r="E796" s="83">
        <v>517.83598768323543</v>
      </c>
      <c r="F796" s="83">
        <v>304.15508044521295</v>
      </c>
      <c r="G796" s="83">
        <v>229.14967275494669</v>
      </c>
      <c r="H796" s="84">
        <v>400.54569666336977</v>
      </c>
      <c r="I796" s="82" t="s">
        <v>388</v>
      </c>
      <c r="J796" s="83">
        <v>396.31592535081853</v>
      </c>
      <c r="K796" s="83">
        <v>545.53205164179576</v>
      </c>
      <c r="L796" s="83">
        <v>519.38958656473881</v>
      </c>
      <c r="M796" s="83">
        <v>306.70855963129253</v>
      </c>
      <c r="N796" s="83"/>
      <c r="O796" s="84">
        <v>433.48784107954521</v>
      </c>
      <c r="P796" s="65" t="s">
        <v>389</v>
      </c>
      <c r="Q796" s="78">
        <v>387.16</v>
      </c>
      <c r="R796" s="78">
        <v>543.58000000000004</v>
      </c>
      <c r="S796" s="78">
        <v>530.66</v>
      </c>
      <c r="T796" s="78">
        <v>277</v>
      </c>
      <c r="U796" s="78"/>
      <c r="V796" s="79"/>
      <c r="W796" s="65" t="s">
        <v>390</v>
      </c>
      <c r="X796" s="78">
        <v>405.32</v>
      </c>
      <c r="Y796" s="78">
        <v>552.21</v>
      </c>
      <c r="Z796" s="78">
        <v>506.72</v>
      </c>
      <c r="AA796" s="78">
        <v>267.52</v>
      </c>
      <c r="AB796" s="78"/>
      <c r="AC796" s="79">
        <v>370.25</v>
      </c>
      <c r="AD796" s="65" t="s">
        <v>391</v>
      </c>
      <c r="AE796" s="68">
        <v>0.51129972389814904</v>
      </c>
      <c r="AF796" s="78">
        <v>371.71</v>
      </c>
      <c r="AG796" s="78">
        <v>485.73</v>
      </c>
      <c r="AH796" s="78">
        <v>470.4</v>
      </c>
      <c r="AI796" s="78"/>
      <c r="AJ796" s="78">
        <v>263.32</v>
      </c>
      <c r="AK796" s="79">
        <v>341.3</v>
      </c>
      <c r="AL796" s="69" t="s">
        <v>392</v>
      </c>
      <c r="AM796" s="70">
        <v>1</v>
      </c>
      <c r="AN796" s="78">
        <v>446.09</v>
      </c>
      <c r="AO796" s="78">
        <v>572.79999999999995</v>
      </c>
      <c r="AP796" s="78">
        <v>587.72</v>
      </c>
      <c r="AQ796" s="78">
        <v>464.9</v>
      </c>
      <c r="AR796" s="78">
        <v>449.41</v>
      </c>
      <c r="AS796" s="79"/>
      <c r="AT796" s="65" t="s">
        <v>393</v>
      </c>
      <c r="AU796" s="68">
        <v>3.93778302815515E-2</v>
      </c>
      <c r="AV796" s="78">
        <v>405.34</v>
      </c>
      <c r="AW796" s="78">
        <v>538.29999999999995</v>
      </c>
      <c r="AX796" s="78">
        <v>472.19</v>
      </c>
      <c r="AY796" s="78">
        <v>324.04000000000002</v>
      </c>
      <c r="AZ796" s="78">
        <v>288.99</v>
      </c>
      <c r="BA796" s="79">
        <v>425.6</v>
      </c>
      <c r="BB796" s="65" t="s">
        <v>394</v>
      </c>
      <c r="BC796" s="78">
        <v>337.94</v>
      </c>
      <c r="BD796" s="78">
        <v>511.11</v>
      </c>
      <c r="BE796" s="78">
        <v>510.79</v>
      </c>
      <c r="BF796" s="78">
        <v>286.38</v>
      </c>
      <c r="BG796" s="78"/>
      <c r="BH796" s="79">
        <v>454.96</v>
      </c>
      <c r="BI796" s="65" t="s">
        <v>395</v>
      </c>
      <c r="BJ796" s="68">
        <v>0.134275049010393</v>
      </c>
      <c r="BK796" s="78">
        <v>393.29</v>
      </c>
      <c r="BL796" s="78">
        <v>513.74</v>
      </c>
      <c r="BM796" s="78">
        <v>518.91999999999996</v>
      </c>
      <c r="BN796" s="78">
        <v>239.95</v>
      </c>
      <c r="BO796" s="78"/>
      <c r="BP796" s="79"/>
      <c r="BQ796" s="65" t="s">
        <v>396</v>
      </c>
      <c r="BR796" s="68">
        <v>6.3911648537062396E-2</v>
      </c>
      <c r="BS796" s="78">
        <v>402.12</v>
      </c>
      <c r="BT796" s="78">
        <v>525.66</v>
      </c>
      <c r="BU796" s="78">
        <v>526.30999999999995</v>
      </c>
      <c r="BV796" s="78"/>
      <c r="BW796" s="78"/>
      <c r="BX796" s="79">
        <v>523.16</v>
      </c>
      <c r="BY796" s="65" t="s">
        <v>397</v>
      </c>
      <c r="BZ796" s="78">
        <v>406.42</v>
      </c>
      <c r="CA796" s="78">
        <v>548.71</v>
      </c>
      <c r="CB796" s="78">
        <v>501.49</v>
      </c>
      <c r="CC796" s="78">
        <v>334.67</v>
      </c>
      <c r="CD796" s="78"/>
      <c r="CE796" s="79">
        <v>413.12</v>
      </c>
      <c r="CF796" s="65" t="s">
        <v>398</v>
      </c>
      <c r="CG796" s="78">
        <v>493.8</v>
      </c>
      <c r="CH796" s="78">
        <v>628.33000000000004</v>
      </c>
      <c r="CI796" s="78">
        <v>523.70000000000005</v>
      </c>
      <c r="CJ796" s="78">
        <v>448.23</v>
      </c>
      <c r="CK796" s="78"/>
      <c r="CL796" s="79"/>
      <c r="CM796" s="65" t="s">
        <v>399</v>
      </c>
      <c r="CN796" s="78">
        <v>376.17</v>
      </c>
      <c r="CO796" s="78">
        <v>517.25</v>
      </c>
      <c r="CP796" s="78">
        <v>525.84</v>
      </c>
      <c r="CQ796" s="78">
        <v>265.52</v>
      </c>
      <c r="CR796" s="78">
        <v>230.45</v>
      </c>
      <c r="CS796" s="79">
        <v>569.45000000000005</v>
      </c>
      <c r="CT796" s="65" t="s">
        <v>400</v>
      </c>
      <c r="CU796" s="78">
        <v>428.02</v>
      </c>
      <c r="CV796" s="78">
        <v>622.64</v>
      </c>
      <c r="CW796" s="78">
        <v>527.79</v>
      </c>
      <c r="CX796" s="78">
        <v>310.57</v>
      </c>
      <c r="CY796" s="78"/>
      <c r="CZ796" s="79"/>
      <c r="DA796" s="82"/>
      <c r="DB796" s="68"/>
      <c r="DC796" s="78"/>
      <c r="DD796" s="78"/>
      <c r="DE796" s="78"/>
      <c r="DF796" s="78"/>
      <c r="DG796" s="78"/>
      <c r="DH796" s="79"/>
      <c r="DI796" s="65" t="s">
        <v>402</v>
      </c>
      <c r="DJ796" s="68">
        <v>3.7243947858472998E-3</v>
      </c>
      <c r="DK796" s="78">
        <v>406.63</v>
      </c>
      <c r="DL796" s="78">
        <v>566.71</v>
      </c>
      <c r="DM796" s="78">
        <v>566.71</v>
      </c>
      <c r="DN796" s="78">
        <v>305.44</v>
      </c>
      <c r="DO796" s="78"/>
      <c r="DP796" s="79">
        <v>427.22</v>
      </c>
      <c r="DQ796" s="65" t="s">
        <v>403</v>
      </c>
      <c r="DR796" s="78">
        <v>530.87</v>
      </c>
      <c r="DS796" s="78">
        <v>721.2</v>
      </c>
      <c r="DT796" s="78">
        <v>605.82000000000005</v>
      </c>
      <c r="DU796" s="78">
        <v>222.91</v>
      </c>
      <c r="DV796" s="78"/>
      <c r="DW796" s="79"/>
      <c r="DX796" s="65" t="s">
        <v>404</v>
      </c>
      <c r="DY796" s="78">
        <v>435.8</v>
      </c>
      <c r="DZ796" s="78">
        <v>570.89</v>
      </c>
      <c r="EA796" s="78">
        <v>557.83000000000004</v>
      </c>
      <c r="EB796" s="78">
        <v>301.32</v>
      </c>
      <c r="EC796" s="78"/>
      <c r="ED796" s="79">
        <v>423</v>
      </c>
      <c r="EE796" s="65" t="s">
        <v>405</v>
      </c>
      <c r="EF796" s="68">
        <v>0.28962001853568098</v>
      </c>
      <c r="EG796" s="78">
        <v>388.32</v>
      </c>
      <c r="EH796" s="78">
        <v>514.87</v>
      </c>
      <c r="EI796" s="78">
        <v>474.16</v>
      </c>
      <c r="EJ796" s="78"/>
      <c r="EK796" s="78">
        <v>164.28</v>
      </c>
      <c r="EL796" s="79">
        <v>393.63</v>
      </c>
      <c r="EM796" s="65" t="s">
        <v>406</v>
      </c>
      <c r="EN796" s="78">
        <v>400.96</v>
      </c>
      <c r="EO796" s="78">
        <v>543.13</v>
      </c>
      <c r="EP796" s="78">
        <v>487</v>
      </c>
      <c r="EQ796" s="78"/>
      <c r="ER796" s="78"/>
      <c r="ES796" s="79">
        <v>342.02</v>
      </c>
      <c r="ET796" s="65" t="s">
        <v>407</v>
      </c>
      <c r="EU796" s="68">
        <v>1.40984068800226</v>
      </c>
      <c r="EV796" s="78">
        <v>440.73</v>
      </c>
      <c r="EW796" s="78">
        <v>568.07000000000005</v>
      </c>
      <c r="EX796" s="78">
        <v>568.07000000000005</v>
      </c>
      <c r="EY796" s="78"/>
      <c r="EZ796" s="78">
        <v>145.03</v>
      </c>
      <c r="FA796" s="79">
        <v>371.99</v>
      </c>
      <c r="FB796" s="65" t="s">
        <v>408</v>
      </c>
      <c r="FC796" s="78">
        <v>644.77</v>
      </c>
      <c r="FD796" s="78">
        <v>709.97</v>
      </c>
      <c r="FE796" s="78">
        <v>693.89</v>
      </c>
      <c r="FF796" s="78">
        <v>350.69</v>
      </c>
      <c r="FG796" s="78"/>
      <c r="FH796" s="79"/>
      <c r="FI796" s="65" t="s">
        <v>409</v>
      </c>
      <c r="FJ796" s="78">
        <v>420.83</v>
      </c>
      <c r="FK796" s="78">
        <v>548.04999999999995</v>
      </c>
      <c r="FL796" s="78">
        <v>425.39</v>
      </c>
      <c r="FM796" s="78">
        <v>205.49</v>
      </c>
      <c r="FN796" s="78"/>
      <c r="FO796" s="79">
        <v>412.55</v>
      </c>
      <c r="FP796" s="65" t="s">
        <v>410</v>
      </c>
      <c r="FQ796" s="68">
        <v>0.26504108136761201</v>
      </c>
      <c r="FR796" s="78">
        <v>414.17</v>
      </c>
      <c r="FS796" s="78">
        <v>541.83000000000004</v>
      </c>
      <c r="FT796" s="78">
        <v>480.71</v>
      </c>
      <c r="FU796" s="78">
        <v>398.36</v>
      </c>
      <c r="FV796" s="78">
        <v>227.41</v>
      </c>
      <c r="FW796" s="79">
        <v>360.54</v>
      </c>
      <c r="FX796" s="65" t="s">
        <v>411</v>
      </c>
      <c r="FY796" s="78">
        <v>442.46</v>
      </c>
      <c r="FZ796" s="78">
        <v>587.22</v>
      </c>
      <c r="GA796" s="78">
        <v>553.28</v>
      </c>
      <c r="GB796" s="78">
        <v>387.38</v>
      </c>
      <c r="GC796" s="78"/>
      <c r="GD796" s="79">
        <v>504.52</v>
      </c>
      <c r="GE796" s="65" t="s">
        <v>412</v>
      </c>
      <c r="GF796" s="68">
        <v>0.26336581511719798</v>
      </c>
      <c r="GG796" s="78">
        <v>441.02</v>
      </c>
      <c r="GH796" s="78">
        <v>565.04</v>
      </c>
      <c r="GI796" s="78">
        <v>486.5</v>
      </c>
      <c r="GJ796" s="78">
        <v>435.61</v>
      </c>
      <c r="GK796" s="78"/>
      <c r="GL796" s="79">
        <v>474.2</v>
      </c>
      <c r="GM796" s="65" t="s">
        <v>413</v>
      </c>
      <c r="GN796" s="68">
        <v>9.9874158560214102E-2</v>
      </c>
      <c r="GO796" s="78">
        <v>329.78</v>
      </c>
      <c r="GP796" s="78">
        <v>498.57</v>
      </c>
      <c r="GQ796" s="78">
        <v>465.11</v>
      </c>
      <c r="GR796" s="78">
        <v>269.36</v>
      </c>
      <c r="GS796" s="78"/>
      <c r="GT796" s="79"/>
      <c r="GU796" s="65" t="s">
        <v>414</v>
      </c>
      <c r="GV796" s="68">
        <v>1</v>
      </c>
      <c r="GW796" s="78">
        <v>421</v>
      </c>
      <c r="GX796" s="78">
        <v>528.83000000000004</v>
      </c>
      <c r="GY796" s="78">
        <v>499.83</v>
      </c>
      <c r="GZ796" s="78">
        <v>408</v>
      </c>
      <c r="HA796" s="78"/>
      <c r="HB796" s="79">
        <v>456.07</v>
      </c>
      <c r="HC796" s="65" t="s">
        <v>415</v>
      </c>
      <c r="HD796" s="68">
        <v>3.2894736842105303E-2</v>
      </c>
      <c r="HE796" s="78">
        <v>433.96</v>
      </c>
      <c r="HF796" s="78">
        <v>568.91</v>
      </c>
      <c r="HG796" s="78">
        <v>751.04</v>
      </c>
      <c r="HH796" s="78">
        <v>328.95</v>
      </c>
      <c r="HI796" s="78">
        <v>322.37</v>
      </c>
      <c r="HJ796" s="79">
        <v>473.38</v>
      </c>
      <c r="HK796" s="85" t="s">
        <v>416</v>
      </c>
      <c r="HL796" s="68">
        <v>1.17889773062187</v>
      </c>
      <c r="HM796" s="78">
        <v>357.89</v>
      </c>
      <c r="HN796" s="78">
        <v>497.31</v>
      </c>
      <c r="HO796" s="78">
        <v>439.27</v>
      </c>
      <c r="HP796" s="78"/>
      <c r="HQ796" s="78"/>
      <c r="HR796" s="79"/>
    </row>
    <row r="797" spans="1:226" x14ac:dyDescent="0.25">
      <c r="A797" s="81">
        <v>39762</v>
      </c>
      <c r="B797" s="82" t="s">
        <v>387</v>
      </c>
      <c r="C797" s="83">
        <v>411.70639246187147</v>
      </c>
      <c r="D797" s="83">
        <v>560.1158204140612</v>
      </c>
      <c r="E797" s="83">
        <v>553.19917733186207</v>
      </c>
      <c r="F797" s="83">
        <v>322.55222339183911</v>
      </c>
      <c r="G797" s="83">
        <v>282.30246575342466</v>
      </c>
      <c r="H797" s="84">
        <v>414.24828357406079</v>
      </c>
      <c r="I797" s="82" t="s">
        <v>388</v>
      </c>
      <c r="J797" s="83">
        <v>418.03095981187062</v>
      </c>
      <c r="K797" s="83">
        <v>565.02704866834358</v>
      </c>
      <c r="L797" s="83">
        <v>554.90321337800117</v>
      </c>
      <c r="M797" s="83">
        <v>325.37765912141805</v>
      </c>
      <c r="N797" s="83"/>
      <c r="O797" s="84">
        <v>446.79346005640991</v>
      </c>
      <c r="P797" s="65" t="s">
        <v>389</v>
      </c>
      <c r="Q797" s="78">
        <v>417.16</v>
      </c>
      <c r="R797" s="78">
        <v>561.91</v>
      </c>
      <c r="S797" s="78">
        <v>579.04</v>
      </c>
      <c r="T797" s="78">
        <v>293</v>
      </c>
      <c r="U797" s="78"/>
      <c r="V797" s="79"/>
      <c r="W797" s="65" t="s">
        <v>390</v>
      </c>
      <c r="X797" s="78">
        <v>436.67</v>
      </c>
      <c r="Y797" s="78">
        <v>576.39</v>
      </c>
      <c r="Z797" s="78">
        <v>519.86</v>
      </c>
      <c r="AA797" s="78">
        <v>288.5</v>
      </c>
      <c r="AB797" s="78"/>
      <c r="AC797" s="79">
        <v>410.74</v>
      </c>
      <c r="AD797" s="65" t="s">
        <v>391</v>
      </c>
      <c r="AE797" s="68">
        <v>0.51129972389814904</v>
      </c>
      <c r="AF797" s="78">
        <v>394.72</v>
      </c>
      <c r="AG797" s="78">
        <v>500.56</v>
      </c>
      <c r="AH797" s="78">
        <v>486.25</v>
      </c>
      <c r="AI797" s="78"/>
      <c r="AJ797" s="78">
        <v>304.22000000000003</v>
      </c>
      <c r="AK797" s="79">
        <v>341.3</v>
      </c>
      <c r="AL797" s="69" t="s">
        <v>392</v>
      </c>
      <c r="AM797" s="70">
        <v>1</v>
      </c>
      <c r="AN797" s="78">
        <v>471.94</v>
      </c>
      <c r="AO797" s="78">
        <v>585.02</v>
      </c>
      <c r="AP797" s="78">
        <v>598.51</v>
      </c>
      <c r="AQ797" s="78">
        <v>477.61</v>
      </c>
      <c r="AR797" s="78">
        <v>464.9</v>
      </c>
      <c r="AS797" s="79"/>
      <c r="AT797" s="65" t="s">
        <v>393</v>
      </c>
      <c r="AU797" s="68">
        <v>3.9567918331816603E-2</v>
      </c>
      <c r="AV797" s="78">
        <v>428.51</v>
      </c>
      <c r="AW797" s="78">
        <v>556.36</v>
      </c>
      <c r="AX797" s="78">
        <v>480.12</v>
      </c>
      <c r="AY797" s="78">
        <v>332.88</v>
      </c>
      <c r="AZ797" s="78">
        <v>290.39</v>
      </c>
      <c r="BA797" s="79">
        <v>432.71</v>
      </c>
      <c r="BB797" s="65" t="s">
        <v>394</v>
      </c>
      <c r="BC797" s="78">
        <v>366.51</v>
      </c>
      <c r="BD797" s="78">
        <v>550.61</v>
      </c>
      <c r="BE797" s="78">
        <v>568.36</v>
      </c>
      <c r="BF797" s="78">
        <v>297.75</v>
      </c>
      <c r="BG797" s="78"/>
      <c r="BH797" s="79">
        <v>454.96</v>
      </c>
      <c r="BI797" s="65" t="s">
        <v>395</v>
      </c>
      <c r="BJ797" s="68">
        <v>0.13429127778150801</v>
      </c>
      <c r="BK797" s="78">
        <v>390.12</v>
      </c>
      <c r="BL797" s="78">
        <v>530.99</v>
      </c>
      <c r="BM797" s="78">
        <v>536.16999999999996</v>
      </c>
      <c r="BN797" s="78">
        <v>249.38</v>
      </c>
      <c r="BO797" s="78"/>
      <c r="BP797" s="79"/>
      <c r="BQ797" s="65" t="s">
        <v>396</v>
      </c>
      <c r="BR797" s="68">
        <v>6.3911648537062396E-2</v>
      </c>
      <c r="BS797" s="78">
        <v>412.41</v>
      </c>
      <c r="BT797" s="78">
        <v>526.1</v>
      </c>
      <c r="BU797" s="78">
        <v>536.98</v>
      </c>
      <c r="BV797" s="78"/>
      <c r="BW797" s="78"/>
      <c r="BX797" s="79">
        <v>523.16</v>
      </c>
      <c r="BY797" s="65" t="s">
        <v>397</v>
      </c>
      <c r="BZ797" s="78">
        <v>425.91</v>
      </c>
      <c r="CA797" s="78">
        <v>559.13</v>
      </c>
      <c r="CB797" s="78">
        <v>518.89</v>
      </c>
      <c r="CC797" s="78">
        <v>363.71</v>
      </c>
      <c r="CD797" s="78"/>
      <c r="CE797" s="79">
        <v>440.3</v>
      </c>
      <c r="CF797" s="65" t="s">
        <v>398</v>
      </c>
      <c r="CG797" s="78">
        <v>496.96</v>
      </c>
      <c r="CH797" s="78">
        <v>651.63</v>
      </c>
      <c r="CI797" s="78">
        <v>548.79</v>
      </c>
      <c r="CJ797" s="78">
        <v>461.43</v>
      </c>
      <c r="CK797" s="78"/>
      <c r="CL797" s="79"/>
      <c r="CM797" s="65" t="s">
        <v>399</v>
      </c>
      <c r="CN797" s="78">
        <v>398.86</v>
      </c>
      <c r="CO797" s="78">
        <v>533.71</v>
      </c>
      <c r="CP797" s="78">
        <v>546.20000000000005</v>
      </c>
      <c r="CQ797" s="78">
        <v>274.98</v>
      </c>
      <c r="CR797" s="78">
        <v>242.4</v>
      </c>
      <c r="CS797" s="79">
        <v>573.33000000000004</v>
      </c>
      <c r="CT797" s="65" t="s">
        <v>400</v>
      </c>
      <c r="CU797" s="78">
        <v>457.11</v>
      </c>
      <c r="CV797" s="78">
        <v>631.39</v>
      </c>
      <c r="CW797" s="78">
        <v>537.33000000000004</v>
      </c>
      <c r="CX797" s="78">
        <v>316.89999999999998</v>
      </c>
      <c r="CY797" s="78"/>
      <c r="CZ797" s="79"/>
      <c r="DA797" s="82"/>
      <c r="DB797" s="68"/>
      <c r="DC797" s="78"/>
      <c r="DD797" s="78"/>
      <c r="DE797" s="78"/>
      <c r="DF797" s="78"/>
      <c r="DG797" s="78"/>
      <c r="DH797" s="79"/>
      <c r="DI797" s="65" t="s">
        <v>402</v>
      </c>
      <c r="DJ797" s="68">
        <v>3.7663364845015299E-3</v>
      </c>
      <c r="DK797" s="78">
        <v>433.12</v>
      </c>
      <c r="DL797" s="78">
        <v>585.67999999999995</v>
      </c>
      <c r="DM797" s="78">
        <v>585.67999999999995</v>
      </c>
      <c r="DN797" s="78">
        <v>319.97000000000003</v>
      </c>
      <c r="DO797" s="78"/>
      <c r="DP797" s="79">
        <v>442.71</v>
      </c>
      <c r="DQ797" s="65" t="s">
        <v>403</v>
      </c>
      <c r="DR797" s="78">
        <v>530.87</v>
      </c>
      <c r="DS797" s="78">
        <v>721.2</v>
      </c>
      <c r="DT797" s="78">
        <v>635.08000000000004</v>
      </c>
      <c r="DU797" s="78">
        <v>226.9</v>
      </c>
      <c r="DV797" s="78"/>
      <c r="DW797" s="79"/>
      <c r="DX797" s="65" t="s">
        <v>404</v>
      </c>
      <c r="DY797" s="78">
        <v>454.76</v>
      </c>
      <c r="DZ797" s="78">
        <v>585.27</v>
      </c>
      <c r="EA797" s="78">
        <v>582.41</v>
      </c>
      <c r="EB797" s="78">
        <v>310.29000000000002</v>
      </c>
      <c r="EC797" s="78"/>
      <c r="ED797" s="79">
        <v>441.63</v>
      </c>
      <c r="EE797" s="65" t="s">
        <v>405</v>
      </c>
      <c r="EF797" s="68">
        <v>0.28962001853568098</v>
      </c>
      <c r="EG797" s="78">
        <v>435.45</v>
      </c>
      <c r="EH797" s="78">
        <v>536.17999999999995</v>
      </c>
      <c r="EI797" s="78">
        <v>509.5</v>
      </c>
      <c r="EJ797" s="78"/>
      <c r="EK797" s="78">
        <v>184.21</v>
      </c>
      <c r="EL797" s="79">
        <v>402.56</v>
      </c>
      <c r="EM797" s="65" t="s">
        <v>406</v>
      </c>
      <c r="EN797" s="78">
        <v>416.17</v>
      </c>
      <c r="EO797" s="78">
        <v>566.70000000000005</v>
      </c>
      <c r="EP797" s="78">
        <v>509.64</v>
      </c>
      <c r="EQ797" s="78"/>
      <c r="ER797" s="78"/>
      <c r="ES797" s="79">
        <v>378.98</v>
      </c>
      <c r="ET797" s="65" t="s">
        <v>407</v>
      </c>
      <c r="EU797" s="68">
        <v>1.40964195094446</v>
      </c>
      <c r="EV797" s="78">
        <v>463.97</v>
      </c>
      <c r="EW797" s="78">
        <v>580.53</v>
      </c>
      <c r="EX797" s="78">
        <v>580.53</v>
      </c>
      <c r="EY797" s="78"/>
      <c r="EZ797" s="78">
        <v>145.01</v>
      </c>
      <c r="FA797" s="79">
        <v>395.83</v>
      </c>
      <c r="FB797" s="65" t="s">
        <v>408</v>
      </c>
      <c r="FC797" s="78">
        <v>644.77</v>
      </c>
      <c r="FD797" s="78">
        <v>709.97</v>
      </c>
      <c r="FE797" s="78">
        <v>693.89</v>
      </c>
      <c r="FF797" s="78">
        <v>350.69</v>
      </c>
      <c r="FG797" s="78"/>
      <c r="FH797" s="79"/>
      <c r="FI797" s="65" t="s">
        <v>409</v>
      </c>
      <c r="FJ797" s="78">
        <v>430.07</v>
      </c>
      <c r="FK797" s="78">
        <v>577.47</v>
      </c>
      <c r="FL797" s="78">
        <v>425.39</v>
      </c>
      <c r="FM797" s="78">
        <v>252.49</v>
      </c>
      <c r="FN797" s="78"/>
      <c r="FO797" s="79">
        <v>417.59</v>
      </c>
      <c r="FP797" s="65" t="s">
        <v>410</v>
      </c>
      <c r="FQ797" s="68">
        <v>0.27434842249657099</v>
      </c>
      <c r="FR797" s="78">
        <v>469.19</v>
      </c>
      <c r="FS797" s="78">
        <v>588.97</v>
      </c>
      <c r="FT797" s="78">
        <v>537.62</v>
      </c>
      <c r="FU797" s="78">
        <v>421.12</v>
      </c>
      <c r="FV797" s="78">
        <v>283.13</v>
      </c>
      <c r="FW797" s="79">
        <v>380.16</v>
      </c>
      <c r="FX797" s="65" t="s">
        <v>411</v>
      </c>
      <c r="FY797" s="78">
        <v>462.48</v>
      </c>
      <c r="FZ797" s="78">
        <v>592.38</v>
      </c>
      <c r="GA797" s="78">
        <v>551.16999999999996</v>
      </c>
      <c r="GB797" s="78">
        <v>439.61</v>
      </c>
      <c r="GC797" s="78"/>
      <c r="GD797" s="79">
        <v>502.83</v>
      </c>
      <c r="GE797" s="65" t="s">
        <v>412</v>
      </c>
      <c r="GF797" s="68">
        <v>0.26727248429774098</v>
      </c>
      <c r="GG797" s="78">
        <v>447.56</v>
      </c>
      <c r="GH797" s="78">
        <v>573.41999999999996</v>
      </c>
      <c r="GI797" s="78">
        <v>493.72</v>
      </c>
      <c r="GJ797" s="78">
        <v>442.07</v>
      </c>
      <c r="GK797" s="78"/>
      <c r="GL797" s="79">
        <v>481.23</v>
      </c>
      <c r="GM797" s="65" t="s">
        <v>413</v>
      </c>
      <c r="GN797" s="68">
        <v>0.100253641713535</v>
      </c>
      <c r="GO797" s="78">
        <v>331.04</v>
      </c>
      <c r="GP797" s="78">
        <v>524.53</v>
      </c>
      <c r="GQ797" s="78">
        <v>495.03</v>
      </c>
      <c r="GR797" s="78">
        <v>289.83999999999997</v>
      </c>
      <c r="GS797" s="78"/>
      <c r="GT797" s="79"/>
      <c r="GU797" s="65" t="s">
        <v>414</v>
      </c>
      <c r="GV797" s="68">
        <v>1</v>
      </c>
      <c r="GW797" s="78">
        <v>421</v>
      </c>
      <c r="GX797" s="78">
        <v>528.83000000000004</v>
      </c>
      <c r="GY797" s="78">
        <v>499.83</v>
      </c>
      <c r="GZ797" s="78">
        <v>408</v>
      </c>
      <c r="HA797" s="78"/>
      <c r="HB797" s="79">
        <v>456.38</v>
      </c>
      <c r="HC797" s="65" t="s">
        <v>415</v>
      </c>
      <c r="HD797" s="68">
        <v>3.2867707477403502E-2</v>
      </c>
      <c r="HE797" s="78">
        <v>454.04</v>
      </c>
      <c r="HF797" s="78">
        <v>577.37</v>
      </c>
      <c r="HG797" s="78">
        <v>750.42</v>
      </c>
      <c r="HH797" s="78">
        <v>345.11</v>
      </c>
      <c r="HI797" s="78">
        <v>338.54</v>
      </c>
      <c r="HJ797" s="79">
        <v>473.1</v>
      </c>
      <c r="HK797" s="85" t="s">
        <v>416</v>
      </c>
      <c r="HL797" s="68">
        <v>1.22473974280465</v>
      </c>
      <c r="HM797" s="78">
        <v>382.84</v>
      </c>
      <c r="HN797" s="78">
        <v>517.79999999999995</v>
      </c>
      <c r="HO797" s="78">
        <v>469.01</v>
      </c>
      <c r="HP797" s="78"/>
      <c r="HQ797" s="78"/>
      <c r="HR797" s="79"/>
    </row>
    <row r="798" spans="1:226" x14ac:dyDescent="0.25">
      <c r="A798" s="81">
        <v>39755</v>
      </c>
      <c r="B798" s="82" t="s">
        <v>387</v>
      </c>
      <c r="C798" s="83">
        <v>437.02342036285938</v>
      </c>
      <c r="D798" s="83">
        <v>569.04264326837324</v>
      </c>
      <c r="E798" s="83">
        <v>560.21428775686206</v>
      </c>
      <c r="F798" s="83">
        <v>343.67171781797521</v>
      </c>
      <c r="G798" s="83">
        <v>290.09515220700155</v>
      </c>
      <c r="H798" s="84">
        <v>421.01975091031773</v>
      </c>
      <c r="I798" s="82" t="s">
        <v>388</v>
      </c>
      <c r="J798" s="83">
        <v>443.51950574976763</v>
      </c>
      <c r="K798" s="83">
        <v>570.47238512065826</v>
      </c>
      <c r="L798" s="83">
        <v>561.81678448212074</v>
      </c>
      <c r="M798" s="83">
        <v>346.08903758060495</v>
      </c>
      <c r="N798" s="83"/>
      <c r="O798" s="84">
        <v>452.72963647287122</v>
      </c>
      <c r="P798" s="65" t="s">
        <v>389</v>
      </c>
      <c r="Q798" s="78">
        <v>417.16</v>
      </c>
      <c r="R798" s="78">
        <v>554.41</v>
      </c>
      <c r="S798" s="78">
        <v>595.62</v>
      </c>
      <c r="T798" s="78">
        <v>316</v>
      </c>
      <c r="U798" s="78"/>
      <c r="V798" s="79"/>
      <c r="W798" s="65" t="s">
        <v>390</v>
      </c>
      <c r="X798" s="78">
        <v>436.67</v>
      </c>
      <c r="Y798" s="78">
        <v>576.39</v>
      </c>
      <c r="Z798" s="78">
        <v>519.86</v>
      </c>
      <c r="AA798" s="78">
        <v>288.5</v>
      </c>
      <c r="AB798" s="78"/>
      <c r="AC798" s="79">
        <v>410.74</v>
      </c>
      <c r="AD798" s="65" t="s">
        <v>391</v>
      </c>
      <c r="AE798" s="68">
        <v>0.51129972389814904</v>
      </c>
      <c r="AF798" s="78">
        <v>394.72</v>
      </c>
      <c r="AG798" s="78">
        <v>500.56</v>
      </c>
      <c r="AH798" s="78">
        <v>486.25</v>
      </c>
      <c r="AI798" s="78"/>
      <c r="AJ798" s="78">
        <v>304.22000000000003</v>
      </c>
      <c r="AK798" s="79">
        <v>341.3</v>
      </c>
      <c r="AL798" s="69" t="s">
        <v>392</v>
      </c>
      <c r="AM798" s="70">
        <v>1</v>
      </c>
      <c r="AN798" s="78">
        <v>478.47</v>
      </c>
      <c r="AO798" s="78">
        <v>589.41</v>
      </c>
      <c r="AP798" s="78">
        <v>600.77</v>
      </c>
      <c r="AQ798" s="78">
        <v>599.76</v>
      </c>
      <c r="AR798" s="78">
        <v>565.39</v>
      </c>
      <c r="AS798" s="79"/>
      <c r="AT798" s="65" t="s">
        <v>393</v>
      </c>
      <c r="AU798" s="68">
        <v>4.11861614497529E-2</v>
      </c>
      <c r="AV798" s="78">
        <v>485.11</v>
      </c>
      <c r="AW798" s="78">
        <v>602.82000000000005</v>
      </c>
      <c r="AX798" s="78">
        <v>539.55999999999995</v>
      </c>
      <c r="AY798" s="78">
        <v>363.34</v>
      </c>
      <c r="AZ798" s="78">
        <v>305.52</v>
      </c>
      <c r="BA798" s="79">
        <v>457.64</v>
      </c>
      <c r="BB798" s="65" t="s">
        <v>394</v>
      </c>
      <c r="BC798" s="78">
        <v>399.7</v>
      </c>
      <c r="BD798" s="78">
        <v>558.79999999999995</v>
      </c>
      <c r="BE798" s="78">
        <v>577.05999999999995</v>
      </c>
      <c r="BF798" s="78">
        <v>310.88</v>
      </c>
      <c r="BG798" s="78"/>
      <c r="BH798" s="79">
        <v>458.99</v>
      </c>
      <c r="BI798" s="65" t="s">
        <v>395</v>
      </c>
      <c r="BJ798" s="68">
        <v>0.134330964630657</v>
      </c>
      <c r="BK798" s="78">
        <v>414.95</v>
      </c>
      <c r="BL798" s="78">
        <v>535.44000000000005</v>
      </c>
      <c r="BM798" s="78">
        <v>538.48</v>
      </c>
      <c r="BN798" s="78">
        <v>273.63</v>
      </c>
      <c r="BO798" s="78"/>
      <c r="BP798" s="79"/>
      <c r="BQ798" s="65" t="s">
        <v>396</v>
      </c>
      <c r="BR798" s="68">
        <v>6.3911648537062396E-2</v>
      </c>
      <c r="BS798" s="78">
        <v>415.01</v>
      </c>
      <c r="BT798" s="78">
        <v>527.17999999999995</v>
      </c>
      <c r="BU798" s="78">
        <v>538.49</v>
      </c>
      <c r="BV798" s="78"/>
      <c r="BW798" s="78"/>
      <c r="BX798" s="79">
        <v>523.16</v>
      </c>
      <c r="BY798" s="65" t="s">
        <v>397</v>
      </c>
      <c r="BZ798" s="78">
        <v>446.44</v>
      </c>
      <c r="CA798" s="78">
        <v>565.03</v>
      </c>
      <c r="CB798" s="78">
        <v>520.09</v>
      </c>
      <c r="CC798" s="78">
        <v>380.87</v>
      </c>
      <c r="CD798" s="78"/>
      <c r="CE798" s="79">
        <v>449.16</v>
      </c>
      <c r="CF798" s="65" t="s">
        <v>398</v>
      </c>
      <c r="CG798" s="78">
        <v>546.87</v>
      </c>
      <c r="CH798" s="78">
        <v>677.4</v>
      </c>
      <c r="CI798" s="78">
        <v>577.87</v>
      </c>
      <c r="CJ798" s="78">
        <v>514.91</v>
      </c>
      <c r="CK798" s="78"/>
      <c r="CL798" s="79"/>
      <c r="CM798" s="65" t="s">
        <v>399</v>
      </c>
      <c r="CN798" s="78">
        <v>422.77</v>
      </c>
      <c r="CO798" s="78">
        <v>534.73</v>
      </c>
      <c r="CP798" s="78">
        <v>549.15</v>
      </c>
      <c r="CQ798" s="78">
        <v>295.58</v>
      </c>
      <c r="CR798" s="78">
        <v>261.72000000000003</v>
      </c>
      <c r="CS798" s="79">
        <v>572.75</v>
      </c>
      <c r="CT798" s="65" t="s">
        <v>400</v>
      </c>
      <c r="CU798" s="78">
        <v>479.93</v>
      </c>
      <c r="CV798" s="78">
        <v>663.3</v>
      </c>
      <c r="CW798" s="78">
        <v>545</v>
      </c>
      <c r="CX798" s="78">
        <v>357.41</v>
      </c>
      <c r="CY798" s="78"/>
      <c r="CZ798" s="79"/>
      <c r="DA798" s="82"/>
      <c r="DB798" s="68"/>
      <c r="DC798" s="78"/>
      <c r="DD798" s="78"/>
      <c r="DE798" s="78"/>
      <c r="DF798" s="78"/>
      <c r="DG798" s="78"/>
      <c r="DH798" s="79"/>
      <c r="DI798" s="65" t="s">
        <v>402</v>
      </c>
      <c r="DJ798" s="68">
        <v>3.8705681994116699E-3</v>
      </c>
      <c r="DK798" s="78">
        <v>467.71</v>
      </c>
      <c r="DL798" s="78">
        <v>610.70000000000005</v>
      </c>
      <c r="DM798" s="78">
        <v>610.70000000000005</v>
      </c>
      <c r="DN798" s="78">
        <v>357.58</v>
      </c>
      <c r="DO798" s="78"/>
      <c r="DP798" s="79">
        <v>467.48</v>
      </c>
      <c r="DQ798" s="65" t="s">
        <v>403</v>
      </c>
      <c r="DR798" s="78">
        <v>530.87</v>
      </c>
      <c r="DS798" s="78">
        <v>721.2</v>
      </c>
      <c r="DT798" s="78">
        <v>637.48</v>
      </c>
      <c r="DU798" s="78">
        <v>247.74</v>
      </c>
      <c r="DV798" s="78"/>
      <c r="DW798" s="79"/>
      <c r="DX798" s="65" t="s">
        <v>404</v>
      </c>
      <c r="DY798" s="78">
        <v>482.41</v>
      </c>
      <c r="DZ798" s="78">
        <v>591.47</v>
      </c>
      <c r="EA798" s="78">
        <v>587.15</v>
      </c>
      <c r="EB798" s="78">
        <v>331.61</v>
      </c>
      <c r="EC798" s="78"/>
      <c r="ED798" s="79">
        <v>444.46</v>
      </c>
      <c r="EE798" s="65" t="s">
        <v>405</v>
      </c>
      <c r="EF798" s="68">
        <v>0.28962001853568098</v>
      </c>
      <c r="EG798" s="78">
        <v>472.85</v>
      </c>
      <c r="EH798" s="78">
        <v>566.42999999999995</v>
      </c>
      <c r="EI798" s="78">
        <v>512.20000000000005</v>
      </c>
      <c r="EJ798" s="78"/>
      <c r="EK798" s="78">
        <v>198.77</v>
      </c>
      <c r="EL798" s="79">
        <v>403.48</v>
      </c>
      <c r="EM798" s="65" t="s">
        <v>406</v>
      </c>
      <c r="EN798" s="78">
        <v>416.17</v>
      </c>
      <c r="EO798" s="78">
        <v>566.70000000000005</v>
      </c>
      <c r="EP798" s="78">
        <v>509.64</v>
      </c>
      <c r="EQ798" s="78"/>
      <c r="ER798" s="78"/>
      <c r="ES798" s="79">
        <v>378.98</v>
      </c>
      <c r="ET798" s="65" t="s">
        <v>407</v>
      </c>
      <c r="EU798" s="68">
        <v>1.4100394811054699</v>
      </c>
      <c r="EV798" s="78">
        <v>489.18</v>
      </c>
      <c r="EW798" s="78">
        <v>580.70000000000005</v>
      </c>
      <c r="EX798" s="78">
        <v>580.70000000000005</v>
      </c>
      <c r="EY798" s="78"/>
      <c r="EZ798" s="78">
        <v>145.05000000000001</v>
      </c>
      <c r="FA798" s="79">
        <v>419.84</v>
      </c>
      <c r="FB798" s="65" t="s">
        <v>408</v>
      </c>
      <c r="FC798" s="78">
        <v>644.77</v>
      </c>
      <c r="FD798" s="78">
        <v>709.97</v>
      </c>
      <c r="FE798" s="78">
        <v>693.89</v>
      </c>
      <c r="FF798" s="78">
        <v>350.69</v>
      </c>
      <c r="FG798" s="78"/>
      <c r="FH798" s="79"/>
      <c r="FI798" s="65" t="s">
        <v>409</v>
      </c>
      <c r="FJ798" s="78">
        <v>449.4</v>
      </c>
      <c r="FK798" s="78">
        <v>577.47</v>
      </c>
      <c r="FL798" s="78">
        <v>422.87</v>
      </c>
      <c r="FM798" s="78">
        <v>274.49</v>
      </c>
      <c r="FN798" s="78"/>
      <c r="FO798" s="79">
        <v>436.92</v>
      </c>
      <c r="FP798" s="65" t="s">
        <v>410</v>
      </c>
      <c r="FQ798" s="68">
        <v>0.28095412019217297</v>
      </c>
      <c r="FR798" s="78">
        <v>480.49</v>
      </c>
      <c r="FS798" s="78">
        <v>603.15</v>
      </c>
      <c r="FT798" s="78">
        <v>550.55999999999995</v>
      </c>
      <c r="FU798" s="78">
        <v>431.26</v>
      </c>
      <c r="FV798" s="78">
        <v>289.94</v>
      </c>
      <c r="FW798" s="79">
        <v>389.32</v>
      </c>
      <c r="FX798" s="65" t="s">
        <v>411</v>
      </c>
      <c r="FY798" s="78">
        <v>478.99</v>
      </c>
      <c r="FZ798" s="78">
        <v>601.87</v>
      </c>
      <c r="GA798" s="78">
        <v>563.11</v>
      </c>
      <c r="GB798" s="78">
        <v>439.61</v>
      </c>
      <c r="GC798" s="78"/>
      <c r="GD798" s="79">
        <v>506.17</v>
      </c>
      <c r="GE798" s="65" t="s">
        <v>412</v>
      </c>
      <c r="GF798" s="68">
        <v>0.27122321670735</v>
      </c>
      <c r="GG798" s="78">
        <v>474.69</v>
      </c>
      <c r="GH798" s="78">
        <v>597.85</v>
      </c>
      <c r="GI798" s="78">
        <v>514.69000000000005</v>
      </c>
      <c r="GJ798" s="78">
        <v>462.17</v>
      </c>
      <c r="GK798" s="78"/>
      <c r="GL798" s="79">
        <v>488.34</v>
      </c>
      <c r="GM798" s="65" t="s">
        <v>413</v>
      </c>
      <c r="GN798" s="68">
        <v>0.10151047588111101</v>
      </c>
      <c r="GO798" s="78">
        <v>359.55</v>
      </c>
      <c r="GP798" s="78">
        <v>539.22</v>
      </c>
      <c r="GQ798" s="78">
        <v>500.18</v>
      </c>
      <c r="GR798" s="78">
        <v>317.02</v>
      </c>
      <c r="GS798" s="78"/>
      <c r="GT798" s="79"/>
      <c r="GU798" s="65" t="s">
        <v>414</v>
      </c>
      <c r="GV798" s="68">
        <v>1</v>
      </c>
      <c r="GW798" s="78">
        <v>461</v>
      </c>
      <c r="GX798" s="78">
        <v>568</v>
      </c>
      <c r="GY798" s="78">
        <v>538.16999999999996</v>
      </c>
      <c r="GZ798" s="78">
        <v>408</v>
      </c>
      <c r="HA798" s="78"/>
      <c r="HB798" s="79">
        <v>506.6</v>
      </c>
      <c r="HC798" s="65" t="s">
        <v>415</v>
      </c>
      <c r="HD798" s="68">
        <v>3.2894736842105303E-2</v>
      </c>
      <c r="HE798" s="78">
        <v>473.68</v>
      </c>
      <c r="HF798" s="78">
        <v>585.25</v>
      </c>
      <c r="HG798" s="78">
        <v>774.1</v>
      </c>
      <c r="HH798" s="78">
        <v>371.71</v>
      </c>
      <c r="HI798" s="78">
        <v>365.13</v>
      </c>
      <c r="HJ798" s="79">
        <v>475.18</v>
      </c>
      <c r="HK798" s="85" t="s">
        <v>416</v>
      </c>
      <c r="HL798" s="68">
        <v>1.2548625925461201</v>
      </c>
      <c r="HM798" s="78">
        <v>408.38</v>
      </c>
      <c r="HN798" s="78">
        <v>541.52</v>
      </c>
      <c r="HO798" s="78">
        <v>474.2</v>
      </c>
      <c r="HP798" s="78"/>
      <c r="HQ798" s="78"/>
      <c r="HR798" s="79"/>
    </row>
    <row r="799" spans="1:226" x14ac:dyDescent="0.25">
      <c r="A799" s="81">
        <v>39748</v>
      </c>
      <c r="B799" s="82" t="s">
        <v>387</v>
      </c>
      <c r="C799" s="83">
        <v>451.82686233621934</v>
      </c>
      <c r="D799" s="83">
        <v>581.6850698811586</v>
      </c>
      <c r="E799" s="83">
        <v>568.3907177915969</v>
      </c>
      <c r="F799" s="83">
        <v>359.76947916082167</v>
      </c>
      <c r="G799" s="83">
        <v>275.03134703196349</v>
      </c>
      <c r="H799" s="84">
        <v>413.72368471023424</v>
      </c>
      <c r="I799" s="82" t="s">
        <v>388</v>
      </c>
      <c r="J799" s="83">
        <v>460.60542598618025</v>
      </c>
      <c r="K799" s="83">
        <v>587.54340074404274</v>
      </c>
      <c r="L799" s="83">
        <v>571.15105073982363</v>
      </c>
      <c r="M799" s="83">
        <v>363.14584431622427</v>
      </c>
      <c r="N799" s="83"/>
      <c r="O799" s="84">
        <v>458.92789883709139</v>
      </c>
      <c r="P799" s="65" t="s">
        <v>389</v>
      </c>
      <c r="Q799" s="78">
        <v>435.49</v>
      </c>
      <c r="R799" s="78">
        <v>560.25</v>
      </c>
      <c r="S799" s="78">
        <v>633.51</v>
      </c>
      <c r="T799" s="78">
        <v>325</v>
      </c>
      <c r="U799" s="78"/>
      <c r="V799" s="79"/>
      <c r="W799" s="65" t="s">
        <v>390</v>
      </c>
      <c r="X799" s="78">
        <v>468.56</v>
      </c>
      <c r="Y799" s="78">
        <v>595.66</v>
      </c>
      <c r="Z799" s="78">
        <v>535.55999999999995</v>
      </c>
      <c r="AA799" s="78">
        <v>307.04000000000002</v>
      </c>
      <c r="AB799" s="78"/>
      <c r="AC799" s="79">
        <v>412.4</v>
      </c>
      <c r="AD799" s="65" t="s">
        <v>391</v>
      </c>
      <c r="AE799" s="68">
        <v>0.51129972389814904</v>
      </c>
      <c r="AF799" s="78">
        <v>412.11</v>
      </c>
      <c r="AG799" s="78">
        <v>515.9</v>
      </c>
      <c r="AH799" s="78">
        <v>501.59</v>
      </c>
      <c r="AI799" s="78"/>
      <c r="AJ799" s="78">
        <v>327.23</v>
      </c>
      <c r="AK799" s="79">
        <v>341.3</v>
      </c>
      <c r="AL799" s="69" t="s">
        <v>392</v>
      </c>
      <c r="AM799" s="70">
        <v>1</v>
      </c>
      <c r="AN799" s="78">
        <v>531.30999999999995</v>
      </c>
      <c r="AO799" s="78">
        <v>636.37</v>
      </c>
      <c r="AP799" s="78">
        <v>630.54</v>
      </c>
      <c r="AQ799" s="78">
        <v>599.76</v>
      </c>
      <c r="AR799" s="78">
        <v>565.39</v>
      </c>
      <c r="AS799" s="79"/>
      <c r="AT799" s="65" t="s">
        <v>393</v>
      </c>
      <c r="AU799" s="68">
        <v>4.0538349278417402E-2</v>
      </c>
      <c r="AV799" s="78">
        <v>527.32000000000005</v>
      </c>
      <c r="AW799" s="78">
        <v>638.72</v>
      </c>
      <c r="AX799" s="78">
        <v>566.63</v>
      </c>
      <c r="AY799" s="78">
        <v>367.03</v>
      </c>
      <c r="AZ799" s="78">
        <v>328</v>
      </c>
      <c r="BA799" s="79">
        <v>455.96</v>
      </c>
      <c r="BB799" s="65" t="s">
        <v>394</v>
      </c>
      <c r="BC799" s="78">
        <v>422.81</v>
      </c>
      <c r="BD799" s="78">
        <v>581.70000000000005</v>
      </c>
      <c r="BE799" s="78">
        <v>579.94000000000005</v>
      </c>
      <c r="BF799" s="78">
        <v>333.5</v>
      </c>
      <c r="BG799" s="78"/>
      <c r="BH799" s="79">
        <v>454.96</v>
      </c>
      <c r="BI799" s="65" t="s">
        <v>395</v>
      </c>
      <c r="BJ799" s="68">
        <v>0.13418316001341801</v>
      </c>
      <c r="BK799" s="78">
        <v>452.06</v>
      </c>
      <c r="BL799" s="78">
        <v>562.76</v>
      </c>
      <c r="BM799" s="78">
        <v>562.58000000000004</v>
      </c>
      <c r="BN799" s="78">
        <v>301.51</v>
      </c>
      <c r="BO799" s="78"/>
      <c r="BP799" s="79"/>
      <c r="BQ799" s="65" t="s">
        <v>396</v>
      </c>
      <c r="BR799" s="68">
        <v>6.3911648537062396E-2</v>
      </c>
      <c r="BS799" s="78">
        <v>429.2</v>
      </c>
      <c r="BT799" s="78">
        <v>542.17999999999995</v>
      </c>
      <c r="BU799" s="78">
        <v>540.77</v>
      </c>
      <c r="BV799" s="78"/>
      <c r="BW799" s="78"/>
      <c r="BX799" s="79">
        <v>523.16</v>
      </c>
      <c r="BY799" s="65" t="s">
        <v>397</v>
      </c>
      <c r="BZ799" s="78">
        <v>474.14</v>
      </c>
      <c r="CA799" s="78">
        <v>596.88</v>
      </c>
      <c r="CB799" s="78">
        <v>534.39</v>
      </c>
      <c r="CC799" s="78">
        <v>392.24</v>
      </c>
      <c r="CD799" s="78"/>
      <c r="CE799" s="79">
        <v>487.49</v>
      </c>
      <c r="CF799" s="65" t="s">
        <v>398</v>
      </c>
      <c r="CG799" s="78">
        <v>546.87</v>
      </c>
      <c r="CH799" s="78">
        <v>677.4</v>
      </c>
      <c r="CI799" s="78">
        <v>577.87</v>
      </c>
      <c r="CJ799" s="78">
        <v>514.91</v>
      </c>
      <c r="CK799" s="78"/>
      <c r="CL799" s="79"/>
      <c r="CM799" s="65" t="s">
        <v>399</v>
      </c>
      <c r="CN799" s="78">
        <v>432.76</v>
      </c>
      <c r="CO799" s="78">
        <v>546.21</v>
      </c>
      <c r="CP799" s="78">
        <v>563.22</v>
      </c>
      <c r="CQ799" s="78">
        <v>322.43</v>
      </c>
      <c r="CR799" s="78">
        <v>296.18</v>
      </c>
      <c r="CS799" s="79">
        <v>570.58000000000004</v>
      </c>
      <c r="CT799" s="65" t="s">
        <v>400</v>
      </c>
      <c r="CU799" s="78">
        <v>487.43</v>
      </c>
      <c r="CV799" s="78">
        <v>655.56</v>
      </c>
      <c r="CW799" s="78">
        <v>551.41</v>
      </c>
      <c r="CX799" s="78">
        <v>357.93</v>
      </c>
      <c r="CY799" s="78"/>
      <c r="CZ799" s="79"/>
      <c r="DA799" s="82"/>
      <c r="DB799" s="68"/>
      <c r="DC799" s="78"/>
      <c r="DD799" s="78"/>
      <c r="DE799" s="78"/>
      <c r="DF799" s="78"/>
      <c r="DG799" s="78"/>
      <c r="DH799" s="79"/>
      <c r="DI799" s="65" t="s">
        <v>402</v>
      </c>
      <c r="DJ799" s="68">
        <v>3.6896284544146399E-3</v>
      </c>
      <c r="DK799" s="78">
        <v>455.04</v>
      </c>
      <c r="DL799" s="78">
        <v>588.04999999999995</v>
      </c>
      <c r="DM799" s="78">
        <v>588.04999999999995</v>
      </c>
      <c r="DN799" s="78">
        <v>428.28</v>
      </c>
      <c r="DO799" s="78"/>
      <c r="DP799" s="79">
        <v>447.87</v>
      </c>
      <c r="DQ799" s="65" t="s">
        <v>403</v>
      </c>
      <c r="DR799" s="78">
        <v>530.87</v>
      </c>
      <c r="DS799" s="78">
        <v>721.2</v>
      </c>
      <c r="DT799" s="78">
        <v>648.25</v>
      </c>
      <c r="DU799" s="78">
        <v>253.4</v>
      </c>
      <c r="DV799" s="78"/>
      <c r="DW799" s="79"/>
      <c r="DX799" s="65" t="s">
        <v>404</v>
      </c>
      <c r="DY799" s="78">
        <v>491.44</v>
      </c>
      <c r="DZ799" s="78">
        <v>603.91999999999996</v>
      </c>
      <c r="EA799" s="78">
        <v>604.51</v>
      </c>
      <c r="EB799" s="78">
        <v>360.57</v>
      </c>
      <c r="EC799" s="78"/>
      <c r="ED799" s="79">
        <v>444.46</v>
      </c>
      <c r="EE799" s="65" t="s">
        <v>405</v>
      </c>
      <c r="EF799" s="68">
        <v>0.28962001853568098</v>
      </c>
      <c r="EG799" s="78">
        <v>493.28</v>
      </c>
      <c r="EH799" s="78">
        <v>586.76</v>
      </c>
      <c r="EI799" s="78">
        <v>536.5</v>
      </c>
      <c r="EJ799" s="78"/>
      <c r="EK799" s="78">
        <v>241.96</v>
      </c>
      <c r="EL799" s="79">
        <v>409.4</v>
      </c>
      <c r="EM799" s="65" t="s">
        <v>406</v>
      </c>
      <c r="EN799" s="78">
        <v>454.83</v>
      </c>
      <c r="EO799" s="78">
        <v>566.27</v>
      </c>
      <c r="EP799" s="78">
        <v>526.61</v>
      </c>
      <c r="EQ799" s="78"/>
      <c r="ER799" s="78"/>
      <c r="ES799" s="79">
        <v>384.21</v>
      </c>
      <c r="ET799" s="65" t="s">
        <v>407</v>
      </c>
      <c r="EU799" s="68">
        <v>1.40984068800226</v>
      </c>
      <c r="EV799" s="78">
        <v>515.41</v>
      </c>
      <c r="EW799" s="78">
        <v>618.85</v>
      </c>
      <c r="EX799" s="78">
        <v>618.85</v>
      </c>
      <c r="EY799" s="78"/>
      <c r="EZ799" s="78">
        <v>145.03</v>
      </c>
      <c r="FA799" s="79">
        <v>419.78</v>
      </c>
      <c r="FB799" s="65" t="s">
        <v>408</v>
      </c>
      <c r="FC799" s="78">
        <v>610.03</v>
      </c>
      <c r="FD799" s="78">
        <v>689.63</v>
      </c>
      <c r="FE799" s="78">
        <v>836.11</v>
      </c>
      <c r="FF799" s="78">
        <v>351.74</v>
      </c>
      <c r="FG799" s="78"/>
      <c r="FH799" s="79"/>
      <c r="FI799" s="65" t="s">
        <v>409</v>
      </c>
      <c r="FJ799" s="78">
        <v>471.25</v>
      </c>
      <c r="FK799" s="78">
        <v>583.35</v>
      </c>
      <c r="FL799" s="78">
        <v>437.15</v>
      </c>
      <c r="FM799" s="78">
        <v>288.49</v>
      </c>
      <c r="FN799" s="78"/>
      <c r="FO799" s="79">
        <v>468.02</v>
      </c>
      <c r="FP799" s="65" t="s">
        <v>410</v>
      </c>
      <c r="FQ799" s="68">
        <v>0.26048450117218003</v>
      </c>
      <c r="FR799" s="78">
        <v>461.92</v>
      </c>
      <c r="FS799" s="78">
        <v>559.52</v>
      </c>
      <c r="FT799" s="78">
        <v>501.27</v>
      </c>
      <c r="FU799" s="78">
        <v>391.77</v>
      </c>
      <c r="FV799" s="78">
        <v>272.47000000000003</v>
      </c>
      <c r="FW799" s="79">
        <v>363.3</v>
      </c>
      <c r="FX799" s="65" t="s">
        <v>411</v>
      </c>
      <c r="FY799" s="78">
        <v>511.33</v>
      </c>
      <c r="FZ799" s="78">
        <v>625.12</v>
      </c>
      <c r="GA799" s="78">
        <v>579.46</v>
      </c>
      <c r="GB799" s="78">
        <v>479.34</v>
      </c>
      <c r="GC799" s="78"/>
      <c r="GD799" s="79">
        <v>544.5</v>
      </c>
      <c r="GE799" s="65" t="s">
        <v>412</v>
      </c>
      <c r="GF799" s="68">
        <v>0.27048958615093299</v>
      </c>
      <c r="GG799" s="78">
        <v>535.57000000000005</v>
      </c>
      <c r="GH799" s="78">
        <v>641.05999999999995</v>
      </c>
      <c r="GI799" s="78">
        <v>540.98</v>
      </c>
      <c r="GJ799" s="78">
        <v>508.52</v>
      </c>
      <c r="GK799" s="78"/>
      <c r="GL799" s="79">
        <v>486.88</v>
      </c>
      <c r="GM799" s="65" t="s">
        <v>413</v>
      </c>
      <c r="GN799" s="68">
        <v>9.9049128367670394E-2</v>
      </c>
      <c r="GO799" s="78">
        <v>374.6</v>
      </c>
      <c r="GP799" s="78">
        <v>526.15</v>
      </c>
      <c r="GQ799" s="78">
        <v>501.37</v>
      </c>
      <c r="GR799" s="78">
        <v>324.49</v>
      </c>
      <c r="GS799" s="78"/>
      <c r="GT799" s="79"/>
      <c r="GU799" s="65" t="s">
        <v>414</v>
      </c>
      <c r="GV799" s="68">
        <v>1</v>
      </c>
      <c r="GW799" s="78">
        <v>461</v>
      </c>
      <c r="GX799" s="78">
        <v>568</v>
      </c>
      <c r="GY799" s="78">
        <v>538.16999999999996</v>
      </c>
      <c r="GZ799" s="78">
        <v>453</v>
      </c>
      <c r="HA799" s="78"/>
      <c r="HB799" s="79">
        <v>504.81</v>
      </c>
      <c r="HC799" s="65" t="s">
        <v>415</v>
      </c>
      <c r="HD799" s="68">
        <v>3.2754667540124502E-2</v>
      </c>
      <c r="HE799" s="78">
        <v>492.64</v>
      </c>
      <c r="HF799" s="78">
        <v>599.92999999999995</v>
      </c>
      <c r="HG799" s="78">
        <v>770.8</v>
      </c>
      <c r="HH799" s="78">
        <v>370.13</v>
      </c>
      <c r="HI799" s="78">
        <v>363.58</v>
      </c>
      <c r="HJ799" s="79">
        <v>472.77</v>
      </c>
      <c r="HK799" s="85" t="s">
        <v>416</v>
      </c>
      <c r="HL799" s="68">
        <v>1.2402331638348001</v>
      </c>
      <c r="HM799" s="78">
        <v>416.52</v>
      </c>
      <c r="HN799" s="78">
        <v>547.28</v>
      </c>
      <c r="HO799" s="78">
        <v>471.75</v>
      </c>
      <c r="HP799" s="78"/>
      <c r="HQ799" s="78"/>
      <c r="HR799" s="79"/>
    </row>
    <row r="800" spans="1:226" x14ac:dyDescent="0.25">
      <c r="A800" s="81">
        <v>39741</v>
      </c>
      <c r="B800" s="82" t="s">
        <v>387</v>
      </c>
      <c r="C800" s="83">
        <v>474.80838980508383</v>
      </c>
      <c r="D800" s="83">
        <v>601.43037519618599</v>
      </c>
      <c r="E800" s="83">
        <v>569.30944792495006</v>
      </c>
      <c r="F800" s="83">
        <v>368.19187668880613</v>
      </c>
      <c r="G800" s="83">
        <v>353.74409436834094</v>
      </c>
      <c r="H800" s="84">
        <v>428.88597503085259</v>
      </c>
      <c r="I800" s="82" t="s">
        <v>388</v>
      </c>
      <c r="J800" s="83">
        <v>473.36709544513383</v>
      </c>
      <c r="K800" s="83">
        <v>601.04793895451564</v>
      </c>
      <c r="L800" s="83">
        <v>571.21072193751365</v>
      </c>
      <c r="M800" s="83">
        <v>372.36083413916816</v>
      </c>
      <c r="N800" s="83"/>
      <c r="O800" s="84">
        <v>467.79286594077138</v>
      </c>
      <c r="P800" s="65" t="s">
        <v>389</v>
      </c>
      <c r="Q800" s="78">
        <v>448.83</v>
      </c>
      <c r="R800" s="78">
        <v>569.41</v>
      </c>
      <c r="S800" s="78">
        <v>585.03</v>
      </c>
      <c r="T800" s="78">
        <v>378</v>
      </c>
      <c r="U800" s="78"/>
      <c r="V800" s="79"/>
      <c r="W800" s="65" t="s">
        <v>390</v>
      </c>
      <c r="X800" s="78">
        <v>500.96</v>
      </c>
      <c r="Y800" s="78">
        <v>637.55999999999995</v>
      </c>
      <c r="Z800" s="78">
        <v>553.66</v>
      </c>
      <c r="AA800" s="78">
        <v>331.85</v>
      </c>
      <c r="AB800" s="78"/>
      <c r="AC800" s="79">
        <v>457.85</v>
      </c>
      <c r="AD800" s="65" t="s">
        <v>391</v>
      </c>
      <c r="AE800" s="68">
        <v>0.51129972389814904</v>
      </c>
      <c r="AF800" s="78">
        <v>412.11</v>
      </c>
      <c r="AG800" s="78">
        <v>515.9</v>
      </c>
      <c r="AH800" s="78">
        <v>501.59</v>
      </c>
      <c r="AI800" s="78"/>
      <c r="AJ800" s="78">
        <v>327.23</v>
      </c>
      <c r="AK800" s="79">
        <v>341.3</v>
      </c>
      <c r="AL800" s="69" t="s">
        <v>392</v>
      </c>
      <c r="AM800" s="70">
        <v>1</v>
      </c>
      <c r="AN800" s="78">
        <v>534.27</v>
      </c>
      <c r="AO800" s="78">
        <v>648.15</v>
      </c>
      <c r="AP800" s="78">
        <v>661.14</v>
      </c>
      <c r="AQ800" s="78">
        <v>599.76</v>
      </c>
      <c r="AR800" s="78">
        <v>565.39</v>
      </c>
      <c r="AS800" s="79"/>
      <c r="AT800" s="65" t="s">
        <v>393</v>
      </c>
      <c r="AU800" s="68">
        <v>4.0022412551028598E-2</v>
      </c>
      <c r="AV800" s="78">
        <v>520.61</v>
      </c>
      <c r="AW800" s="78">
        <v>630.59</v>
      </c>
      <c r="AX800" s="78">
        <v>559.41999999999996</v>
      </c>
      <c r="AY800" s="78">
        <v>362.36</v>
      </c>
      <c r="AZ800" s="78">
        <v>323.82</v>
      </c>
      <c r="BA800" s="79">
        <v>450.15</v>
      </c>
      <c r="BB800" s="65" t="s">
        <v>394</v>
      </c>
      <c r="BC800" s="78">
        <v>410.21</v>
      </c>
      <c r="BD800" s="78">
        <v>573.29999999999995</v>
      </c>
      <c r="BE800" s="78">
        <v>560.67999999999995</v>
      </c>
      <c r="BF800" s="78">
        <v>361.88</v>
      </c>
      <c r="BG800" s="78"/>
      <c r="BH800" s="79">
        <v>458.99</v>
      </c>
      <c r="BI800" s="65" t="s">
        <v>395</v>
      </c>
      <c r="BJ800" s="68">
        <v>0.13415975743915901</v>
      </c>
      <c r="BK800" s="78">
        <v>434.81</v>
      </c>
      <c r="BL800" s="78">
        <v>543.35</v>
      </c>
      <c r="BM800" s="78">
        <v>543.16</v>
      </c>
      <c r="BN800" s="78">
        <v>288.04000000000002</v>
      </c>
      <c r="BO800" s="78"/>
      <c r="BP800" s="79"/>
      <c r="BQ800" s="65" t="s">
        <v>396</v>
      </c>
      <c r="BR800" s="68">
        <v>6.3911648537062396E-2</v>
      </c>
      <c r="BS800" s="78">
        <v>459.86</v>
      </c>
      <c r="BT800" s="78">
        <v>564.66</v>
      </c>
      <c r="BU800" s="78">
        <v>557.99</v>
      </c>
      <c r="BV800" s="78"/>
      <c r="BW800" s="78"/>
      <c r="BX800" s="79">
        <v>523.16</v>
      </c>
      <c r="BY800" s="65" t="s">
        <v>397</v>
      </c>
      <c r="BZ800" s="78">
        <v>504.22</v>
      </c>
      <c r="CA800" s="78">
        <v>611.41999999999996</v>
      </c>
      <c r="CB800" s="78">
        <v>564.84</v>
      </c>
      <c r="CC800" s="78">
        <v>412.47</v>
      </c>
      <c r="CD800" s="78"/>
      <c r="CE800" s="79">
        <v>487.49</v>
      </c>
      <c r="CF800" s="65" t="s">
        <v>398</v>
      </c>
      <c r="CG800" s="78">
        <v>538.11</v>
      </c>
      <c r="CH800" s="78">
        <v>692.35</v>
      </c>
      <c r="CI800" s="78">
        <v>569.32000000000005</v>
      </c>
      <c r="CJ800" s="78">
        <v>439.23</v>
      </c>
      <c r="CK800" s="78"/>
      <c r="CL800" s="79"/>
      <c r="CM800" s="65" t="s">
        <v>399</v>
      </c>
      <c r="CN800" s="78">
        <v>461.51</v>
      </c>
      <c r="CO800" s="78">
        <v>564.76</v>
      </c>
      <c r="CP800" s="78">
        <v>582.76</v>
      </c>
      <c r="CQ800" s="78">
        <v>311.24</v>
      </c>
      <c r="CR800" s="78">
        <v>288.69</v>
      </c>
      <c r="CS800" s="79">
        <v>587.32000000000005</v>
      </c>
      <c r="CT800" s="65" t="s">
        <v>400</v>
      </c>
      <c r="CU800" s="78">
        <v>529.25</v>
      </c>
      <c r="CV800" s="78">
        <v>689.89</v>
      </c>
      <c r="CW800" s="78">
        <v>567.61</v>
      </c>
      <c r="CX800" s="78">
        <v>380.82</v>
      </c>
      <c r="CY800" s="78"/>
      <c r="CZ800" s="79"/>
      <c r="DA800" s="82"/>
      <c r="DB800" s="68"/>
      <c r="DC800" s="78"/>
      <c r="DD800" s="78"/>
      <c r="DE800" s="78"/>
      <c r="DF800" s="78"/>
      <c r="DG800" s="78"/>
      <c r="DH800" s="79"/>
      <c r="DI800" s="65" t="s">
        <v>402</v>
      </c>
      <c r="DJ800" s="68">
        <v>3.7275878778842198E-3</v>
      </c>
      <c r="DK800" s="78">
        <v>491.02</v>
      </c>
      <c r="DL800" s="78">
        <v>612.83000000000004</v>
      </c>
      <c r="DM800" s="78">
        <v>612.83000000000004</v>
      </c>
      <c r="DN800" s="78">
        <v>367.22</v>
      </c>
      <c r="DO800" s="78"/>
      <c r="DP800" s="79">
        <v>466.27</v>
      </c>
      <c r="DQ800" s="65" t="s">
        <v>403</v>
      </c>
      <c r="DR800" s="78">
        <v>530.87</v>
      </c>
      <c r="DS800" s="78">
        <v>721.2</v>
      </c>
      <c r="DT800" s="78">
        <v>640.71</v>
      </c>
      <c r="DU800" s="78">
        <v>257.14</v>
      </c>
      <c r="DV800" s="78"/>
      <c r="DW800" s="79"/>
      <c r="DX800" s="65" t="s">
        <v>404</v>
      </c>
      <c r="DY800" s="78">
        <v>513.38</v>
      </c>
      <c r="DZ800" s="78">
        <v>620.9</v>
      </c>
      <c r="EA800" s="78">
        <v>606.29999999999995</v>
      </c>
      <c r="EB800" s="78">
        <v>346.36</v>
      </c>
      <c r="EC800" s="78"/>
      <c r="ED800" s="79">
        <v>445.95</v>
      </c>
      <c r="EE800" s="65" t="s">
        <v>405</v>
      </c>
      <c r="EF800" s="68">
        <v>0.28962001853568098</v>
      </c>
      <c r="EG800" s="78">
        <v>515.99</v>
      </c>
      <c r="EH800" s="78">
        <v>604.41</v>
      </c>
      <c r="EI800" s="78">
        <v>530.85</v>
      </c>
      <c r="EJ800" s="78"/>
      <c r="EK800" s="78">
        <v>255.41</v>
      </c>
      <c r="EL800" s="79">
        <v>431.19</v>
      </c>
      <c r="EM800" s="65" t="s">
        <v>406</v>
      </c>
      <c r="EN800" s="78">
        <v>498.68</v>
      </c>
      <c r="EO800" s="78">
        <v>612.19000000000005</v>
      </c>
      <c r="EP800" s="78">
        <v>542</v>
      </c>
      <c r="EQ800" s="78"/>
      <c r="ER800" s="78"/>
      <c r="ES800" s="79">
        <v>453.57</v>
      </c>
      <c r="ET800" s="65" t="s">
        <v>407</v>
      </c>
      <c r="EU800" s="68">
        <v>1.4102383302778201</v>
      </c>
      <c r="EV800" s="78">
        <v>537.05999999999995</v>
      </c>
      <c r="EW800" s="78">
        <v>638.15</v>
      </c>
      <c r="EX800" s="78">
        <v>638.15</v>
      </c>
      <c r="EY800" s="78"/>
      <c r="EZ800" s="78">
        <v>145.07</v>
      </c>
      <c r="FA800" s="79">
        <v>419.9</v>
      </c>
      <c r="FB800" s="65" t="s">
        <v>408</v>
      </c>
      <c r="FC800" s="78">
        <v>610.03</v>
      </c>
      <c r="FD800" s="78">
        <v>689.63</v>
      </c>
      <c r="FE800" s="78">
        <v>836.11</v>
      </c>
      <c r="FF800" s="78">
        <v>351.74</v>
      </c>
      <c r="FG800" s="78"/>
      <c r="FH800" s="79"/>
      <c r="FI800" s="65" t="s">
        <v>409</v>
      </c>
      <c r="FJ800" s="78">
        <v>484.69</v>
      </c>
      <c r="FK800" s="78">
        <v>588.39</v>
      </c>
      <c r="FL800" s="78">
        <v>442.3</v>
      </c>
      <c r="FM800" s="78">
        <v>325.17</v>
      </c>
      <c r="FN800" s="78"/>
      <c r="FO800" s="79">
        <v>494.07</v>
      </c>
      <c r="FP800" s="65" t="s">
        <v>410</v>
      </c>
      <c r="FQ800" s="68">
        <v>0.27959514622826098</v>
      </c>
      <c r="FR800" s="78">
        <v>512.54</v>
      </c>
      <c r="FS800" s="78">
        <v>615</v>
      </c>
      <c r="FT800" s="78">
        <v>520.86</v>
      </c>
      <c r="FU800" s="78">
        <v>454.34</v>
      </c>
      <c r="FV800" s="78">
        <v>355.37</v>
      </c>
      <c r="FW800" s="79">
        <v>390.42</v>
      </c>
      <c r="FX800" s="65" t="s">
        <v>411</v>
      </c>
      <c r="FY800" s="78">
        <v>545.33000000000004</v>
      </c>
      <c r="FZ800" s="78">
        <v>648.97</v>
      </c>
      <c r="GA800" s="78">
        <v>630.85</v>
      </c>
      <c r="GB800" s="78">
        <v>479.34</v>
      </c>
      <c r="GC800" s="78"/>
      <c r="GD800" s="79">
        <v>544.5</v>
      </c>
      <c r="GE800" s="65" t="s">
        <v>412</v>
      </c>
      <c r="GF800" s="68">
        <v>0.27363524421945501</v>
      </c>
      <c r="GG800" s="78">
        <v>541.79999999999995</v>
      </c>
      <c r="GH800" s="78">
        <v>648.52</v>
      </c>
      <c r="GI800" s="78">
        <v>547.27</v>
      </c>
      <c r="GJ800" s="78">
        <v>514.42999999999995</v>
      </c>
      <c r="GK800" s="78"/>
      <c r="GL800" s="79">
        <v>492.54</v>
      </c>
      <c r="GM800" s="65" t="s">
        <v>413</v>
      </c>
      <c r="GN800" s="68">
        <v>0.100816614578082</v>
      </c>
      <c r="GO800" s="78">
        <v>381.29</v>
      </c>
      <c r="GP800" s="78">
        <v>535.54</v>
      </c>
      <c r="GQ800" s="78">
        <v>528.86</v>
      </c>
      <c r="GR800" s="78">
        <v>326.64999999999998</v>
      </c>
      <c r="GS800" s="78"/>
      <c r="GT800" s="79"/>
      <c r="GU800" s="65" t="s">
        <v>414</v>
      </c>
      <c r="GV800" s="68">
        <v>1</v>
      </c>
      <c r="GW800" s="78">
        <v>546</v>
      </c>
      <c r="GX800" s="78">
        <v>652.16999999999996</v>
      </c>
      <c r="GY800" s="78">
        <v>623.16999999999996</v>
      </c>
      <c r="GZ800" s="78">
        <v>453</v>
      </c>
      <c r="HA800" s="78"/>
      <c r="HB800" s="79">
        <v>504.81</v>
      </c>
      <c r="HC800" s="65" t="s">
        <v>415</v>
      </c>
      <c r="HD800" s="68">
        <v>3.2824552765468598E-2</v>
      </c>
      <c r="HE800" s="78">
        <v>534.24</v>
      </c>
      <c r="HF800" s="78">
        <v>635.83000000000004</v>
      </c>
      <c r="HG800" s="78">
        <v>772.44</v>
      </c>
      <c r="HH800" s="78">
        <v>397.18</v>
      </c>
      <c r="HI800" s="78">
        <v>390.61</v>
      </c>
      <c r="HJ800" s="79">
        <v>474.05</v>
      </c>
      <c r="HK800" s="85" t="s">
        <v>416</v>
      </c>
      <c r="HL800" s="68">
        <v>1.2959243180198301</v>
      </c>
      <c r="HM800" s="78">
        <v>479.74</v>
      </c>
      <c r="HN800" s="78">
        <v>608.24</v>
      </c>
      <c r="HO800" s="78">
        <v>508.6</v>
      </c>
      <c r="HP800" s="78"/>
      <c r="HQ800" s="78"/>
      <c r="HR800" s="79"/>
    </row>
    <row r="801" spans="1:226" x14ac:dyDescent="0.25">
      <c r="A801" s="81">
        <v>39734</v>
      </c>
      <c r="B801" s="82" t="s">
        <v>387</v>
      </c>
      <c r="C801" s="83">
        <v>525.73024519114222</v>
      </c>
      <c r="D801" s="83">
        <v>641.62212368772975</v>
      </c>
      <c r="E801" s="83">
        <v>616.82119601874604</v>
      </c>
      <c r="F801" s="83">
        <v>404.81483467180658</v>
      </c>
      <c r="G801" s="83">
        <v>357.07583713850835</v>
      </c>
      <c r="H801" s="84">
        <v>432.48865899880531</v>
      </c>
      <c r="I801" s="82" t="s">
        <v>388</v>
      </c>
      <c r="J801" s="83">
        <v>530.58288480575504</v>
      </c>
      <c r="K801" s="83">
        <v>644.1854252920507</v>
      </c>
      <c r="L801" s="83">
        <v>619.53058772089082</v>
      </c>
      <c r="M801" s="83">
        <v>409.92991706056591</v>
      </c>
      <c r="N801" s="83"/>
      <c r="O801" s="84">
        <v>471.50742299418522</v>
      </c>
      <c r="P801" s="65" t="s">
        <v>389</v>
      </c>
      <c r="Q801" s="78">
        <v>490.49</v>
      </c>
      <c r="R801" s="78">
        <v>611.08000000000004</v>
      </c>
      <c r="S801" s="78">
        <v>607.33000000000004</v>
      </c>
      <c r="T801" s="78">
        <v>410</v>
      </c>
      <c r="U801" s="78"/>
      <c r="V801" s="79"/>
      <c r="W801" s="65" t="s">
        <v>390</v>
      </c>
      <c r="X801" s="78">
        <v>542.98</v>
      </c>
      <c r="Y801" s="78">
        <v>679.83</v>
      </c>
      <c r="Z801" s="78">
        <v>604.32000000000005</v>
      </c>
      <c r="AA801" s="78">
        <v>357.63</v>
      </c>
      <c r="AB801" s="78"/>
      <c r="AC801" s="79">
        <v>492.56</v>
      </c>
      <c r="AD801" s="65" t="s">
        <v>391</v>
      </c>
      <c r="AE801" s="68">
        <v>0.51129972389814904</v>
      </c>
      <c r="AF801" s="78">
        <v>468.35</v>
      </c>
      <c r="AG801" s="78">
        <v>574.19000000000005</v>
      </c>
      <c r="AH801" s="78">
        <v>559.87</v>
      </c>
      <c r="AI801" s="78"/>
      <c r="AJ801" s="78">
        <v>393.7</v>
      </c>
      <c r="AK801" s="79">
        <v>371.7</v>
      </c>
      <c r="AL801" s="69" t="s">
        <v>392</v>
      </c>
      <c r="AM801" s="70">
        <v>1</v>
      </c>
      <c r="AN801" s="78">
        <v>573.20000000000005</v>
      </c>
      <c r="AO801" s="78">
        <v>675.68</v>
      </c>
      <c r="AP801" s="78">
        <v>692.67</v>
      </c>
      <c r="AQ801" s="78">
        <v>599.76</v>
      </c>
      <c r="AR801" s="78">
        <v>580.15</v>
      </c>
      <c r="AS801" s="79"/>
      <c r="AT801" s="65" t="s">
        <v>393</v>
      </c>
      <c r="AU801" s="68">
        <v>4.0563014643248303E-2</v>
      </c>
      <c r="AV801" s="78">
        <v>556.48</v>
      </c>
      <c r="AW801" s="78">
        <v>662.56</v>
      </c>
      <c r="AX801" s="78">
        <v>594.66</v>
      </c>
      <c r="AY801" s="78">
        <v>364.9</v>
      </c>
      <c r="AZ801" s="78">
        <v>332.13</v>
      </c>
      <c r="BA801" s="79">
        <v>456.75</v>
      </c>
      <c r="BB801" s="65" t="s">
        <v>394</v>
      </c>
      <c r="BC801" s="78">
        <v>481.63</v>
      </c>
      <c r="BD801" s="78">
        <v>611.11</v>
      </c>
      <c r="BE801" s="78">
        <v>609.98</v>
      </c>
      <c r="BF801" s="78">
        <v>383.75</v>
      </c>
      <c r="BG801" s="78"/>
      <c r="BH801" s="79">
        <v>454.96</v>
      </c>
      <c r="BI801" s="65" t="s">
        <v>395</v>
      </c>
      <c r="BJ801" s="68">
        <v>0.134181359525535</v>
      </c>
      <c r="BK801" s="78">
        <v>518.61</v>
      </c>
      <c r="BL801" s="78">
        <v>603.54999999999995</v>
      </c>
      <c r="BM801" s="78">
        <v>603.36</v>
      </c>
      <c r="BN801" s="78">
        <v>348.47</v>
      </c>
      <c r="BO801" s="78"/>
      <c r="BP801" s="79"/>
      <c r="BQ801" s="65" t="s">
        <v>396</v>
      </c>
      <c r="BR801" s="68">
        <v>6.3911648537062396E-2</v>
      </c>
      <c r="BS801" s="78">
        <v>494.42</v>
      </c>
      <c r="BT801" s="78">
        <v>597.70000000000005</v>
      </c>
      <c r="BU801" s="78">
        <v>598.07000000000005</v>
      </c>
      <c r="BV801" s="78"/>
      <c r="BW801" s="78"/>
      <c r="BX801" s="79">
        <v>523.16</v>
      </c>
      <c r="BY801" s="65" t="s">
        <v>397</v>
      </c>
      <c r="BZ801" s="78">
        <v>550.51</v>
      </c>
      <c r="CA801" s="78">
        <v>660.14</v>
      </c>
      <c r="CB801" s="78">
        <v>612.30999999999995</v>
      </c>
      <c r="CC801" s="78">
        <v>440.72</v>
      </c>
      <c r="CD801" s="78"/>
      <c r="CE801" s="79">
        <v>514.19000000000005</v>
      </c>
      <c r="CF801" s="65" t="s">
        <v>398</v>
      </c>
      <c r="CG801" s="78">
        <v>604.01</v>
      </c>
      <c r="CH801" s="78">
        <v>738.53</v>
      </c>
      <c r="CI801" s="78">
        <v>618.27</v>
      </c>
      <c r="CJ801" s="78">
        <v>501.46</v>
      </c>
      <c r="CK801" s="78"/>
      <c r="CL801" s="79"/>
      <c r="CM801" s="65" t="s">
        <v>399</v>
      </c>
      <c r="CN801" s="78">
        <v>516.34</v>
      </c>
      <c r="CO801" s="78">
        <v>616.95000000000005</v>
      </c>
      <c r="CP801" s="78">
        <v>621.45000000000005</v>
      </c>
      <c r="CQ801" s="78">
        <v>370.28</v>
      </c>
      <c r="CR801" s="78">
        <v>351.73</v>
      </c>
      <c r="CS801" s="79">
        <v>594.82000000000005</v>
      </c>
      <c r="CT801" s="65" t="s">
        <v>400</v>
      </c>
      <c r="CU801" s="78">
        <v>583.76</v>
      </c>
      <c r="CV801" s="78">
        <v>735.31</v>
      </c>
      <c r="CW801" s="78">
        <v>667.87</v>
      </c>
      <c r="CX801" s="78">
        <v>416.23</v>
      </c>
      <c r="CY801" s="78"/>
      <c r="CZ801" s="79"/>
      <c r="DA801" s="82"/>
      <c r="DB801" s="68"/>
      <c r="DC801" s="78"/>
      <c r="DD801" s="78"/>
      <c r="DE801" s="78"/>
      <c r="DF801" s="78"/>
      <c r="DG801" s="78"/>
      <c r="DH801" s="79"/>
      <c r="DI801" s="65" t="s">
        <v>402</v>
      </c>
      <c r="DJ801" s="68">
        <v>3.9525691699604697E-3</v>
      </c>
      <c r="DK801" s="78">
        <v>546.67999999999995</v>
      </c>
      <c r="DL801" s="78">
        <v>662.66</v>
      </c>
      <c r="DM801" s="78">
        <v>662.66</v>
      </c>
      <c r="DN801" s="78">
        <v>387.74</v>
      </c>
      <c r="DO801" s="78"/>
      <c r="DP801" s="79">
        <v>495.87</v>
      </c>
      <c r="DQ801" s="65" t="s">
        <v>403</v>
      </c>
      <c r="DR801" s="78">
        <v>611.87</v>
      </c>
      <c r="DS801" s="78">
        <v>757.56</v>
      </c>
      <c r="DT801" s="78">
        <v>693.99</v>
      </c>
      <c r="DU801" s="78">
        <v>287.68</v>
      </c>
      <c r="DV801" s="78"/>
      <c r="DW801" s="79"/>
      <c r="DX801" s="65" t="s">
        <v>404</v>
      </c>
      <c r="DY801" s="78">
        <v>562.26</v>
      </c>
      <c r="DZ801" s="78">
        <v>658.47</v>
      </c>
      <c r="EA801" s="78">
        <v>656.09</v>
      </c>
      <c r="EB801" s="78">
        <v>396.63</v>
      </c>
      <c r="EC801" s="78"/>
      <c r="ED801" s="79">
        <v>445.95</v>
      </c>
      <c r="EE801" s="65" t="s">
        <v>405</v>
      </c>
      <c r="EF801" s="68">
        <v>0.28962001853568098</v>
      </c>
      <c r="EG801" s="78">
        <v>546.76</v>
      </c>
      <c r="EH801" s="78">
        <v>627.67999999999995</v>
      </c>
      <c r="EI801" s="78">
        <v>575.03</v>
      </c>
      <c r="EJ801" s="78"/>
      <c r="EK801" s="78">
        <v>309.85000000000002</v>
      </c>
      <c r="EL801" s="79">
        <v>442.35</v>
      </c>
      <c r="EM801" s="65" t="s">
        <v>406</v>
      </c>
      <c r="EN801" s="78">
        <v>549.94000000000005</v>
      </c>
      <c r="EO801" s="78">
        <v>654.96</v>
      </c>
      <c r="EP801" s="78">
        <v>597.1</v>
      </c>
      <c r="EQ801" s="78"/>
      <c r="ER801" s="78"/>
      <c r="ES801" s="79">
        <v>453.57</v>
      </c>
      <c r="ET801" s="65" t="s">
        <v>407</v>
      </c>
      <c r="EU801" s="68">
        <v>1.4100394811054699</v>
      </c>
      <c r="EV801" s="78">
        <v>582.39</v>
      </c>
      <c r="EW801" s="78">
        <v>661.96</v>
      </c>
      <c r="EX801" s="78">
        <v>661.96</v>
      </c>
      <c r="EY801" s="78"/>
      <c r="EZ801" s="78">
        <v>145.05000000000001</v>
      </c>
      <c r="FA801" s="79">
        <v>419.84</v>
      </c>
      <c r="FB801" s="65" t="s">
        <v>408</v>
      </c>
      <c r="FC801" s="78">
        <v>610.11</v>
      </c>
      <c r="FD801" s="78">
        <v>689.63</v>
      </c>
      <c r="FE801" s="78">
        <v>836.11</v>
      </c>
      <c r="FF801" s="78">
        <v>351.74</v>
      </c>
      <c r="FG801" s="78"/>
      <c r="FH801" s="79"/>
      <c r="FI801" s="65" t="s">
        <v>409</v>
      </c>
      <c r="FJ801" s="78">
        <v>537.63</v>
      </c>
      <c r="FK801" s="78">
        <v>621.16</v>
      </c>
      <c r="FL801" s="78">
        <v>487.7</v>
      </c>
      <c r="FM801" s="78">
        <v>367.64</v>
      </c>
      <c r="FN801" s="78"/>
      <c r="FO801" s="79">
        <v>506.67</v>
      </c>
      <c r="FP801" s="65" t="s">
        <v>410</v>
      </c>
      <c r="FQ801" s="68">
        <v>0.281088374184844</v>
      </c>
      <c r="FR801" s="78">
        <v>527.03</v>
      </c>
      <c r="FS801" s="78">
        <v>630.73</v>
      </c>
      <c r="FT801" s="78">
        <v>563.04</v>
      </c>
      <c r="FU801" s="78">
        <v>451.99</v>
      </c>
      <c r="FV801" s="78">
        <v>357.26</v>
      </c>
      <c r="FW801" s="79">
        <v>390.43</v>
      </c>
      <c r="FX801" s="65" t="s">
        <v>411</v>
      </c>
      <c r="FY801" s="78">
        <v>579.13</v>
      </c>
      <c r="FZ801" s="78">
        <v>692.41</v>
      </c>
      <c r="GA801" s="78">
        <v>676.1</v>
      </c>
      <c r="GB801" s="78">
        <v>500.33</v>
      </c>
      <c r="GC801" s="78"/>
      <c r="GD801" s="79">
        <v>543.66999999999996</v>
      </c>
      <c r="GE801" s="65" t="s">
        <v>412</v>
      </c>
      <c r="GF801" s="68">
        <v>0.26436143495386899</v>
      </c>
      <c r="GG801" s="78">
        <v>549.87</v>
      </c>
      <c r="GH801" s="78">
        <v>652.97</v>
      </c>
      <c r="GI801" s="78">
        <v>528.72</v>
      </c>
      <c r="GJ801" s="78">
        <v>497</v>
      </c>
      <c r="GK801" s="78"/>
      <c r="GL801" s="79">
        <v>481.14</v>
      </c>
      <c r="GM801" s="65" t="s">
        <v>413</v>
      </c>
      <c r="GN801" s="68">
        <v>0.103424381263639</v>
      </c>
      <c r="GO801" s="78">
        <v>440.79</v>
      </c>
      <c r="GP801" s="78">
        <v>574.21</v>
      </c>
      <c r="GQ801" s="78">
        <v>541.63</v>
      </c>
      <c r="GR801" s="78">
        <v>361.06</v>
      </c>
      <c r="GS801" s="78"/>
      <c r="GT801" s="79"/>
      <c r="GU801" s="65" t="s">
        <v>414</v>
      </c>
      <c r="GV801" s="68">
        <v>1</v>
      </c>
      <c r="GW801" s="78">
        <v>546</v>
      </c>
      <c r="GX801" s="78">
        <v>652.16999999999996</v>
      </c>
      <c r="GY801" s="78">
        <v>623.16999999999996</v>
      </c>
      <c r="GZ801" s="78">
        <v>453</v>
      </c>
      <c r="HA801" s="78"/>
      <c r="HB801" s="79">
        <v>504.11</v>
      </c>
      <c r="HC801" s="65" t="s">
        <v>415</v>
      </c>
      <c r="HD801" s="68">
        <v>3.2722513089005201E-2</v>
      </c>
      <c r="HE801" s="78">
        <v>576.16</v>
      </c>
      <c r="HF801" s="78">
        <v>686.98</v>
      </c>
      <c r="HG801" s="78">
        <v>770.04</v>
      </c>
      <c r="HH801" s="78">
        <v>395.94</v>
      </c>
      <c r="HI801" s="78">
        <v>389.4</v>
      </c>
      <c r="HJ801" s="79">
        <v>472.06</v>
      </c>
      <c r="HK801" s="85" t="s">
        <v>416</v>
      </c>
      <c r="HL801" s="68">
        <v>1.2732365673542101</v>
      </c>
      <c r="HM801" s="78">
        <v>518.82000000000005</v>
      </c>
      <c r="HN801" s="78">
        <v>642.16999999999996</v>
      </c>
      <c r="HO801" s="78">
        <v>557.67999999999995</v>
      </c>
      <c r="HP801" s="78"/>
      <c r="HQ801" s="78"/>
      <c r="HR801" s="79"/>
    </row>
    <row r="802" spans="1:226" x14ac:dyDescent="0.25">
      <c r="A802" s="81">
        <v>39727</v>
      </c>
      <c r="B802" s="82" t="s">
        <v>387</v>
      </c>
      <c r="C802" s="83">
        <v>561.78491448329441</v>
      </c>
      <c r="D802" s="83">
        <v>674.82748179372084</v>
      </c>
      <c r="E802" s="83">
        <v>665.71088360606677</v>
      </c>
      <c r="F802" s="83">
        <v>433.8677776657612</v>
      </c>
      <c r="G802" s="83">
        <v>364.95290715372903</v>
      </c>
      <c r="H802" s="84">
        <v>437.98150745712616</v>
      </c>
      <c r="I802" s="82" t="s">
        <v>388</v>
      </c>
      <c r="J802" s="83">
        <v>569.04180834464819</v>
      </c>
      <c r="K802" s="83">
        <v>677.79552047531683</v>
      </c>
      <c r="L802" s="83">
        <v>668.64975526829141</v>
      </c>
      <c r="M802" s="83">
        <v>438.36035198312459</v>
      </c>
      <c r="N802" s="83"/>
      <c r="O802" s="84">
        <v>473.28662767277297</v>
      </c>
      <c r="P802" s="65" t="s">
        <v>389</v>
      </c>
      <c r="Q802" s="78">
        <v>499.66</v>
      </c>
      <c r="R802" s="78">
        <v>620.25</v>
      </c>
      <c r="S802" s="78">
        <v>660.34</v>
      </c>
      <c r="T802" s="78">
        <v>425</v>
      </c>
      <c r="U802" s="78"/>
      <c r="V802" s="79"/>
      <c r="W802" s="65" t="s">
        <v>390</v>
      </c>
      <c r="X802" s="78">
        <v>529.64</v>
      </c>
      <c r="Y802" s="78">
        <v>678.19</v>
      </c>
      <c r="Z802" s="78">
        <v>647.63</v>
      </c>
      <c r="AA802" s="78">
        <v>405.88</v>
      </c>
      <c r="AB802" s="78"/>
      <c r="AC802" s="79">
        <v>492.56</v>
      </c>
      <c r="AD802" s="65" t="s">
        <v>391</v>
      </c>
      <c r="AE802" s="68">
        <v>0.51129972389814904</v>
      </c>
      <c r="AF802" s="78">
        <v>503.12</v>
      </c>
      <c r="AG802" s="78">
        <v>604.36</v>
      </c>
      <c r="AH802" s="78">
        <v>590.04</v>
      </c>
      <c r="AI802" s="78"/>
      <c r="AJ802" s="78">
        <v>421.82</v>
      </c>
      <c r="AK802" s="79">
        <v>393.81</v>
      </c>
      <c r="AL802" s="69" t="s">
        <v>392</v>
      </c>
      <c r="AM802" s="70">
        <v>1</v>
      </c>
      <c r="AN802" s="78">
        <v>594.87</v>
      </c>
      <c r="AO802" s="78">
        <v>699.93</v>
      </c>
      <c r="AP802" s="78">
        <v>715.77</v>
      </c>
      <c r="AQ802" s="78">
        <v>639.09</v>
      </c>
      <c r="AR802" s="78">
        <v>580.15</v>
      </c>
      <c r="AS802" s="79"/>
      <c r="AT802" s="65" t="s">
        <v>393</v>
      </c>
      <c r="AU802" s="68">
        <v>4.0526849037487302E-2</v>
      </c>
      <c r="AV802" s="78">
        <v>560.67999999999995</v>
      </c>
      <c r="AW802" s="78">
        <v>672.35</v>
      </c>
      <c r="AX802" s="78">
        <v>608.33000000000004</v>
      </c>
      <c r="AY802" s="78">
        <v>363</v>
      </c>
      <c r="AZ802" s="78">
        <v>343.06</v>
      </c>
      <c r="BA802" s="79">
        <v>456.44</v>
      </c>
      <c r="BB802" s="65" t="s">
        <v>394</v>
      </c>
      <c r="BC802" s="78">
        <v>535.21</v>
      </c>
      <c r="BD802" s="78">
        <v>651.45000000000005</v>
      </c>
      <c r="BE802" s="78">
        <v>675.03</v>
      </c>
      <c r="BF802" s="78">
        <v>389.5</v>
      </c>
      <c r="BG802" s="78"/>
      <c r="BH802" s="79">
        <v>454.96</v>
      </c>
      <c r="BI802" s="65" t="s">
        <v>395</v>
      </c>
      <c r="BJ802" s="68">
        <v>0.134051851256066</v>
      </c>
      <c r="BK802" s="78">
        <v>563.15</v>
      </c>
      <c r="BL802" s="78">
        <v>665.17</v>
      </c>
      <c r="BM802" s="78">
        <v>664.98</v>
      </c>
      <c r="BN802" s="78">
        <v>385</v>
      </c>
      <c r="BO802" s="78"/>
      <c r="BP802" s="79"/>
      <c r="BQ802" s="65" t="s">
        <v>396</v>
      </c>
      <c r="BR802" s="68">
        <v>6.3911648537062396E-2</v>
      </c>
      <c r="BS802" s="78">
        <v>527.55999999999995</v>
      </c>
      <c r="BT802" s="78">
        <v>651.75</v>
      </c>
      <c r="BU802" s="78">
        <v>647.36</v>
      </c>
      <c r="BV802" s="78"/>
      <c r="BW802" s="78"/>
      <c r="BX802" s="79">
        <v>523.16</v>
      </c>
      <c r="BY802" s="65" t="s">
        <v>397</v>
      </c>
      <c r="BZ802" s="78">
        <v>575.63</v>
      </c>
      <c r="CA802" s="78">
        <v>684.8</v>
      </c>
      <c r="CB802" s="78">
        <v>640.53</v>
      </c>
      <c r="CC802" s="78">
        <v>460.74</v>
      </c>
      <c r="CD802" s="78"/>
      <c r="CE802" s="79">
        <v>514.19000000000005</v>
      </c>
      <c r="CF802" s="65" t="s">
        <v>398</v>
      </c>
      <c r="CG802" s="78">
        <v>639.44000000000005</v>
      </c>
      <c r="CH802" s="78">
        <v>787.33</v>
      </c>
      <c r="CI802" s="78">
        <v>667.21</v>
      </c>
      <c r="CJ802" s="78">
        <v>538.91999999999996</v>
      </c>
      <c r="CK802" s="78"/>
      <c r="CL802" s="79"/>
      <c r="CM802" s="65" t="s">
        <v>399</v>
      </c>
      <c r="CN802" s="78">
        <v>549.5</v>
      </c>
      <c r="CO802" s="78">
        <v>655.21</v>
      </c>
      <c r="CP802" s="78">
        <v>665.83</v>
      </c>
      <c r="CQ802" s="78">
        <v>409.87</v>
      </c>
      <c r="CR802" s="78">
        <v>395.85</v>
      </c>
      <c r="CS802" s="79">
        <v>594.85</v>
      </c>
      <c r="CT802" s="65" t="s">
        <v>400</v>
      </c>
      <c r="CU802" s="78">
        <v>609.09</v>
      </c>
      <c r="CV802" s="78">
        <v>748.8</v>
      </c>
      <c r="CW802" s="78">
        <v>653.63</v>
      </c>
      <c r="CX802" s="78">
        <v>454.15</v>
      </c>
      <c r="CY802" s="78"/>
      <c r="CZ802" s="79"/>
      <c r="DA802" s="82"/>
      <c r="DB802" s="68"/>
      <c r="DC802" s="78"/>
      <c r="DD802" s="78"/>
      <c r="DE802" s="78"/>
      <c r="DF802" s="78"/>
      <c r="DG802" s="78"/>
      <c r="DH802" s="79"/>
      <c r="DI802" s="65" t="s">
        <v>402</v>
      </c>
      <c r="DJ802" s="68">
        <v>4.0180006428800997E-3</v>
      </c>
      <c r="DK802" s="78">
        <v>572.25</v>
      </c>
      <c r="DL802" s="78">
        <v>680.92</v>
      </c>
      <c r="DM802" s="78">
        <v>680.92</v>
      </c>
      <c r="DN802" s="78">
        <v>387.87</v>
      </c>
      <c r="DO802" s="78"/>
      <c r="DP802" s="79">
        <v>493.2</v>
      </c>
      <c r="DQ802" s="65" t="s">
        <v>403</v>
      </c>
      <c r="DR802" s="78">
        <v>611.87</v>
      </c>
      <c r="DS802" s="78">
        <v>757.56</v>
      </c>
      <c r="DT802" s="78">
        <v>755.36</v>
      </c>
      <c r="DU802" s="78">
        <v>312.49</v>
      </c>
      <c r="DV802" s="78"/>
      <c r="DW802" s="79"/>
      <c r="DX802" s="65" t="s">
        <v>404</v>
      </c>
      <c r="DY802" s="78">
        <v>605.86</v>
      </c>
      <c r="DZ802" s="78">
        <v>710.03</v>
      </c>
      <c r="EA802" s="78">
        <v>701.21</v>
      </c>
      <c r="EB802" s="78">
        <v>430.81</v>
      </c>
      <c r="EC802" s="78"/>
      <c r="ED802" s="79">
        <v>447.36</v>
      </c>
      <c r="EE802" s="65" t="s">
        <v>405</v>
      </c>
      <c r="EF802" s="68">
        <v>0.28962001853568098</v>
      </c>
      <c r="EG802" s="78">
        <v>578.73</v>
      </c>
      <c r="EH802" s="78">
        <v>657.81</v>
      </c>
      <c r="EI802" s="78">
        <v>626.82000000000005</v>
      </c>
      <c r="EJ802" s="78"/>
      <c r="EK802" s="78">
        <v>367.08</v>
      </c>
      <c r="EL802" s="79">
        <v>440.64</v>
      </c>
      <c r="EM802" s="65" t="s">
        <v>406</v>
      </c>
      <c r="EN802" s="78">
        <v>573.6</v>
      </c>
      <c r="EO802" s="78">
        <v>688.04</v>
      </c>
      <c r="EP802" s="78">
        <v>630</v>
      </c>
      <c r="EQ802" s="78"/>
      <c r="ER802" s="78"/>
      <c r="ES802" s="79">
        <v>469.32</v>
      </c>
      <c r="ET802" s="65" t="s">
        <v>407</v>
      </c>
      <c r="EU802" s="68">
        <v>1.4094432699083901</v>
      </c>
      <c r="EV802" s="78">
        <v>603.65</v>
      </c>
      <c r="EW802" s="78">
        <v>679.59</v>
      </c>
      <c r="EX802" s="78">
        <v>679.59</v>
      </c>
      <c r="EY802" s="78"/>
      <c r="EZ802" s="78">
        <v>144.99</v>
      </c>
      <c r="FA802" s="79">
        <v>419.66</v>
      </c>
      <c r="FB802" s="65" t="s">
        <v>408</v>
      </c>
      <c r="FC802" s="78">
        <v>610.03</v>
      </c>
      <c r="FD802" s="78">
        <v>689.63</v>
      </c>
      <c r="FE802" s="78">
        <v>836.11</v>
      </c>
      <c r="FF802" s="78">
        <v>351.74</v>
      </c>
      <c r="FG802" s="78"/>
      <c r="FH802" s="79"/>
      <c r="FI802" s="65" t="s">
        <v>409</v>
      </c>
      <c r="FJ802" s="78">
        <v>592.25</v>
      </c>
      <c r="FK802" s="78">
        <v>685.03</v>
      </c>
      <c r="FL802" s="78">
        <v>545</v>
      </c>
      <c r="FM802" s="78">
        <v>396.3</v>
      </c>
      <c r="FN802" s="78"/>
      <c r="FO802" s="79">
        <v>511.71</v>
      </c>
      <c r="FP802" s="65" t="s">
        <v>410</v>
      </c>
      <c r="FQ802" s="68">
        <v>0.29032632679131298</v>
      </c>
      <c r="FR802" s="78">
        <v>551.96</v>
      </c>
      <c r="FS802" s="78">
        <v>658.12</v>
      </c>
      <c r="FT802" s="78">
        <v>606.29</v>
      </c>
      <c r="FU802" s="78">
        <v>477.01</v>
      </c>
      <c r="FV802" s="78">
        <v>363.78</v>
      </c>
      <c r="FW802" s="79">
        <v>403.5</v>
      </c>
      <c r="FX802" s="65" t="s">
        <v>411</v>
      </c>
      <c r="FY802" s="78">
        <v>581.98</v>
      </c>
      <c r="FZ802" s="78">
        <v>690.88</v>
      </c>
      <c r="GA802" s="78">
        <v>682.59</v>
      </c>
      <c r="GB802" s="78">
        <v>500.33</v>
      </c>
      <c r="GC802" s="78"/>
      <c r="GD802" s="79">
        <v>544.5</v>
      </c>
      <c r="GE802" s="65" t="s">
        <v>412</v>
      </c>
      <c r="GF802" s="68">
        <v>0.25361399949277202</v>
      </c>
      <c r="GG802" s="78">
        <v>527.52</v>
      </c>
      <c r="GH802" s="78">
        <v>626.42999999999995</v>
      </c>
      <c r="GI802" s="78">
        <v>507.23</v>
      </c>
      <c r="GJ802" s="78">
        <v>476.79</v>
      </c>
      <c r="GK802" s="78"/>
      <c r="GL802" s="79">
        <v>461.58</v>
      </c>
      <c r="GM802" s="65" t="s">
        <v>413</v>
      </c>
      <c r="GN802" s="68">
        <v>0.10239606799098901</v>
      </c>
      <c r="GO802" s="78">
        <v>501.95</v>
      </c>
      <c r="GP802" s="78">
        <v>642.23</v>
      </c>
      <c r="GQ802" s="78">
        <v>618.49</v>
      </c>
      <c r="GR802" s="78">
        <v>413.27</v>
      </c>
      <c r="GS802" s="78"/>
      <c r="GT802" s="79"/>
      <c r="GU802" s="65" t="s">
        <v>414</v>
      </c>
      <c r="GV802" s="68">
        <v>1</v>
      </c>
      <c r="GW802" s="78">
        <v>569.33000000000004</v>
      </c>
      <c r="GX802" s="78">
        <v>644.66999999999996</v>
      </c>
      <c r="GY802" s="78">
        <v>616.5</v>
      </c>
      <c r="GZ802" s="78">
        <v>453</v>
      </c>
      <c r="HA802" s="78"/>
      <c r="HB802" s="79">
        <v>504.11</v>
      </c>
      <c r="HC802" s="65" t="s">
        <v>415</v>
      </c>
      <c r="HD802" s="68">
        <v>3.2943501894251402E-2</v>
      </c>
      <c r="HE802" s="78">
        <v>590.54999999999995</v>
      </c>
      <c r="HF802" s="78">
        <v>706.73</v>
      </c>
      <c r="HG802" s="78">
        <v>775.24</v>
      </c>
      <c r="HH802" s="78">
        <v>398.62</v>
      </c>
      <c r="HI802" s="78">
        <v>392.03</v>
      </c>
      <c r="HJ802" s="79">
        <v>475.99</v>
      </c>
      <c r="HK802" s="85" t="s">
        <v>416</v>
      </c>
      <c r="HL802" s="68">
        <v>1.2939958592132501</v>
      </c>
      <c r="HM802" s="78">
        <v>553.84</v>
      </c>
      <c r="HN802" s="78">
        <v>682.51</v>
      </c>
      <c r="HO802" s="78">
        <v>563.80999999999995</v>
      </c>
      <c r="HP802" s="78"/>
      <c r="HQ802" s="78"/>
      <c r="HR802" s="79"/>
    </row>
    <row r="803" spans="1:226" x14ac:dyDescent="0.25">
      <c r="A803" s="81">
        <v>39720</v>
      </c>
      <c r="B803" s="82" t="s">
        <v>387</v>
      </c>
      <c r="C803" s="83">
        <v>568.27030915262515</v>
      </c>
      <c r="D803" s="83">
        <v>677.35465983154893</v>
      </c>
      <c r="E803" s="83">
        <v>671.1382999928486</v>
      </c>
      <c r="F803" s="83">
        <v>442.37882105249827</v>
      </c>
      <c r="G803" s="83">
        <v>370.95163622526633</v>
      </c>
      <c r="H803" s="84">
        <v>447.24696958420753</v>
      </c>
      <c r="I803" s="82" t="s">
        <v>388</v>
      </c>
      <c r="J803" s="83">
        <v>577.40152076976085</v>
      </c>
      <c r="K803" s="83">
        <v>679.48993662500754</v>
      </c>
      <c r="L803" s="83">
        <v>673.52412372799051</v>
      </c>
      <c r="M803" s="83">
        <v>444.62376570386334</v>
      </c>
      <c r="N803" s="83"/>
      <c r="O803" s="84">
        <v>477.9684129811784</v>
      </c>
      <c r="P803" s="65" t="s">
        <v>389</v>
      </c>
      <c r="Q803" s="78">
        <v>530.49</v>
      </c>
      <c r="R803" s="78">
        <v>647.75</v>
      </c>
      <c r="S803" s="78">
        <v>676.64</v>
      </c>
      <c r="T803" s="78">
        <v>425</v>
      </c>
      <c r="U803" s="78"/>
      <c r="V803" s="79"/>
      <c r="W803" s="65" t="s">
        <v>390</v>
      </c>
      <c r="X803" s="78">
        <v>588.47</v>
      </c>
      <c r="Y803" s="78">
        <v>682.34</v>
      </c>
      <c r="Z803" s="78">
        <v>652.66999999999996</v>
      </c>
      <c r="AA803" s="78">
        <v>391.02</v>
      </c>
      <c r="AB803" s="78"/>
      <c r="AC803" s="79">
        <v>485.12</v>
      </c>
      <c r="AD803" s="65" t="s">
        <v>391</v>
      </c>
      <c r="AE803" s="68">
        <v>0.51129972389814904</v>
      </c>
      <c r="AF803" s="78">
        <v>514.37</v>
      </c>
      <c r="AG803" s="78">
        <v>600.27</v>
      </c>
      <c r="AH803" s="78">
        <v>584.92999999999995</v>
      </c>
      <c r="AI803" s="78"/>
      <c r="AJ803" s="78">
        <v>409.04</v>
      </c>
      <c r="AK803" s="79">
        <v>410.39</v>
      </c>
      <c r="AL803" s="69" t="s">
        <v>392</v>
      </c>
      <c r="AM803" s="70">
        <v>1</v>
      </c>
      <c r="AN803" s="78">
        <v>594.87</v>
      </c>
      <c r="AO803" s="78">
        <v>700.67</v>
      </c>
      <c r="AP803" s="78">
        <v>727.34</v>
      </c>
      <c r="AQ803" s="78">
        <v>639.09</v>
      </c>
      <c r="AR803" s="78">
        <v>626.03</v>
      </c>
      <c r="AS803" s="79"/>
      <c r="AT803" s="65" t="s">
        <v>393</v>
      </c>
      <c r="AU803" s="68">
        <v>4.0642145905303802E-2</v>
      </c>
      <c r="AV803" s="78">
        <v>570.95000000000005</v>
      </c>
      <c r="AW803" s="78">
        <v>690.39</v>
      </c>
      <c r="AX803" s="78">
        <v>603.95000000000005</v>
      </c>
      <c r="AY803" s="78">
        <v>381.18</v>
      </c>
      <c r="AZ803" s="78">
        <v>344.04</v>
      </c>
      <c r="BA803" s="79">
        <v>458.46</v>
      </c>
      <c r="BB803" s="65" t="s">
        <v>394</v>
      </c>
      <c r="BC803" s="78">
        <v>537.52</v>
      </c>
      <c r="BD803" s="78">
        <v>648.29999999999995</v>
      </c>
      <c r="BE803" s="78">
        <v>677.27</v>
      </c>
      <c r="BF803" s="78">
        <v>389.5</v>
      </c>
      <c r="BG803" s="78"/>
      <c r="BH803" s="79">
        <v>454.96</v>
      </c>
      <c r="BI803" s="65" t="s">
        <v>395</v>
      </c>
      <c r="BJ803" s="68">
        <v>0.13404286690883699</v>
      </c>
      <c r="BK803" s="78">
        <v>577.04999999999995</v>
      </c>
      <c r="BL803" s="78">
        <v>671.55</v>
      </c>
      <c r="BM803" s="78">
        <v>671.37</v>
      </c>
      <c r="BN803" s="78">
        <v>397.03</v>
      </c>
      <c r="BO803" s="78"/>
      <c r="BP803" s="79"/>
      <c r="BQ803" s="65" t="s">
        <v>396</v>
      </c>
      <c r="BR803" s="68">
        <v>6.3911648537062396E-2</v>
      </c>
      <c r="BS803" s="78">
        <v>552.26</v>
      </c>
      <c r="BT803" s="78">
        <v>650.83000000000004</v>
      </c>
      <c r="BU803" s="78">
        <v>655.59</v>
      </c>
      <c r="BV803" s="78"/>
      <c r="BW803" s="78"/>
      <c r="BX803" s="79">
        <v>523.16</v>
      </c>
      <c r="BY803" s="65" t="s">
        <v>397</v>
      </c>
      <c r="BZ803" s="78">
        <v>578.80999999999995</v>
      </c>
      <c r="CA803" s="78">
        <v>680.75</v>
      </c>
      <c r="CB803" s="78">
        <v>636.38</v>
      </c>
      <c r="CC803" s="78">
        <v>457.81</v>
      </c>
      <c r="CD803" s="78"/>
      <c r="CE803" s="79">
        <v>514.19000000000005</v>
      </c>
      <c r="CF803" s="65" t="s">
        <v>398</v>
      </c>
      <c r="CG803" s="78">
        <v>648.12</v>
      </c>
      <c r="CH803" s="78">
        <v>793.95</v>
      </c>
      <c r="CI803" s="78">
        <v>677.14</v>
      </c>
      <c r="CJ803" s="78">
        <v>552.53</v>
      </c>
      <c r="CK803" s="78"/>
      <c r="CL803" s="79"/>
      <c r="CM803" s="65" t="s">
        <v>399</v>
      </c>
      <c r="CN803" s="78">
        <v>554.5</v>
      </c>
      <c r="CO803" s="78">
        <v>656.63</v>
      </c>
      <c r="CP803" s="78">
        <v>670.76</v>
      </c>
      <c r="CQ803" s="78">
        <v>421.46</v>
      </c>
      <c r="CR803" s="78">
        <v>408.93</v>
      </c>
      <c r="CS803" s="79">
        <v>594.87</v>
      </c>
      <c r="CT803" s="65" t="s">
        <v>400</v>
      </c>
      <c r="CU803" s="78">
        <v>618.79999999999995</v>
      </c>
      <c r="CV803" s="78">
        <v>750.21</v>
      </c>
      <c r="CW803" s="78">
        <v>669.32</v>
      </c>
      <c r="CX803" s="78">
        <v>461.72</v>
      </c>
      <c r="CY803" s="78"/>
      <c r="CZ803" s="79"/>
      <c r="DA803" s="82"/>
      <c r="DB803" s="68"/>
      <c r="DC803" s="78"/>
      <c r="DD803" s="78"/>
      <c r="DE803" s="78"/>
      <c r="DF803" s="78"/>
      <c r="DG803" s="78"/>
      <c r="DH803" s="79"/>
      <c r="DI803" s="65" t="s">
        <v>402</v>
      </c>
      <c r="DJ803" s="68">
        <v>4.1216717500618298E-3</v>
      </c>
      <c r="DK803" s="78">
        <v>593.17999999999995</v>
      </c>
      <c r="DL803" s="78">
        <v>697.64</v>
      </c>
      <c r="DM803" s="78">
        <v>697.64</v>
      </c>
      <c r="DN803" s="78">
        <v>424.57</v>
      </c>
      <c r="DO803" s="78"/>
      <c r="DP803" s="79">
        <v>517.08000000000004</v>
      </c>
      <c r="DQ803" s="65" t="s">
        <v>403</v>
      </c>
      <c r="DR803" s="78">
        <v>611.87</v>
      </c>
      <c r="DS803" s="78">
        <v>757.56</v>
      </c>
      <c r="DT803" s="78">
        <v>769.93</v>
      </c>
      <c r="DU803" s="78">
        <v>319.16000000000003</v>
      </c>
      <c r="DV803" s="78"/>
      <c r="DW803" s="79"/>
      <c r="DX803" s="65" t="s">
        <v>404</v>
      </c>
      <c r="DY803" s="78">
        <v>613.83000000000004</v>
      </c>
      <c r="DZ803" s="78">
        <v>712.64</v>
      </c>
      <c r="EA803" s="78">
        <v>712.58</v>
      </c>
      <c r="EB803" s="78">
        <v>441.65</v>
      </c>
      <c r="EC803" s="78"/>
      <c r="ED803" s="79">
        <v>450.65</v>
      </c>
      <c r="EE803" s="65" t="s">
        <v>405</v>
      </c>
      <c r="EF803" s="68">
        <v>0.28962001853568098</v>
      </c>
      <c r="EG803" s="78">
        <v>595.95000000000005</v>
      </c>
      <c r="EH803" s="78">
        <v>669.7</v>
      </c>
      <c r="EI803" s="78">
        <v>637.13</v>
      </c>
      <c r="EJ803" s="78"/>
      <c r="EK803" s="78">
        <v>383.05</v>
      </c>
      <c r="EL803" s="79">
        <v>444.28</v>
      </c>
      <c r="EM803" s="65" t="s">
        <v>406</v>
      </c>
      <c r="EN803" s="78">
        <v>591.87</v>
      </c>
      <c r="EO803" s="78">
        <v>688.04</v>
      </c>
      <c r="EP803" s="78">
        <v>648.29</v>
      </c>
      <c r="EQ803" s="78"/>
      <c r="ER803" s="78"/>
      <c r="ES803" s="79">
        <v>469.32</v>
      </c>
      <c r="ET803" s="65" t="s">
        <v>407</v>
      </c>
      <c r="EU803" s="68">
        <v>1.41123341800734</v>
      </c>
      <c r="EV803" s="78">
        <v>612.79</v>
      </c>
      <c r="EW803" s="78">
        <v>680.45</v>
      </c>
      <c r="EX803" s="78">
        <v>680.45</v>
      </c>
      <c r="EY803" s="78"/>
      <c r="EZ803" s="78">
        <v>145.16999999999999</v>
      </c>
      <c r="FA803" s="79">
        <v>420.19</v>
      </c>
      <c r="FB803" s="65" t="s">
        <v>408</v>
      </c>
      <c r="FC803" s="78">
        <v>610.03</v>
      </c>
      <c r="FD803" s="78">
        <v>689.63</v>
      </c>
      <c r="FE803" s="78">
        <v>836.11</v>
      </c>
      <c r="FF803" s="78">
        <v>351.74</v>
      </c>
      <c r="FG803" s="78"/>
      <c r="FH803" s="79"/>
      <c r="FI803" s="65" t="s">
        <v>409</v>
      </c>
      <c r="FJ803" s="78">
        <v>624.19000000000005</v>
      </c>
      <c r="FK803" s="78">
        <v>706.88</v>
      </c>
      <c r="FL803" s="78">
        <v>560.20000000000005</v>
      </c>
      <c r="FM803" s="78">
        <v>389.54</v>
      </c>
      <c r="FN803" s="78"/>
      <c r="FO803" s="79">
        <v>527.67999999999995</v>
      </c>
      <c r="FP803" s="65" t="s">
        <v>410</v>
      </c>
      <c r="FQ803" s="68">
        <v>0.29550827423167803</v>
      </c>
      <c r="FR803" s="78">
        <v>567.87</v>
      </c>
      <c r="FS803" s="78">
        <v>676.89</v>
      </c>
      <c r="FT803" s="78">
        <v>624.38</v>
      </c>
      <c r="FU803" s="78">
        <v>478.13</v>
      </c>
      <c r="FV803" s="78">
        <v>369.68</v>
      </c>
      <c r="FW803" s="79">
        <v>411.67</v>
      </c>
      <c r="FX803" s="65" t="s">
        <v>411</v>
      </c>
      <c r="FY803" s="78">
        <v>587.23</v>
      </c>
      <c r="FZ803" s="78">
        <v>691.8</v>
      </c>
      <c r="GA803" s="78">
        <v>661.32</v>
      </c>
      <c r="GB803" s="78">
        <v>530.67999999999995</v>
      </c>
      <c r="GC803" s="78"/>
      <c r="GD803" s="79">
        <v>544.5</v>
      </c>
      <c r="GE803" s="65" t="s">
        <v>412</v>
      </c>
      <c r="GF803" s="68">
        <v>0.27019724398811101</v>
      </c>
      <c r="GG803" s="78">
        <v>562.01</v>
      </c>
      <c r="GH803" s="78">
        <v>667.39</v>
      </c>
      <c r="GI803" s="78">
        <v>540.39</v>
      </c>
      <c r="GJ803" s="78">
        <v>507.97</v>
      </c>
      <c r="GK803" s="78"/>
      <c r="GL803" s="79">
        <v>491.76</v>
      </c>
      <c r="GM803" s="65" t="s">
        <v>413</v>
      </c>
      <c r="GN803" s="68">
        <v>0.10308321908276601</v>
      </c>
      <c r="GO803" s="78">
        <v>521.80999999999995</v>
      </c>
      <c r="GP803" s="78">
        <v>663.03</v>
      </c>
      <c r="GQ803" s="78">
        <v>632.04</v>
      </c>
      <c r="GR803" s="78">
        <v>452.44</v>
      </c>
      <c r="GS803" s="78"/>
      <c r="GT803" s="79"/>
      <c r="GU803" s="65" t="s">
        <v>414</v>
      </c>
      <c r="GV803" s="68">
        <v>1</v>
      </c>
      <c r="GW803" s="78">
        <v>569.33000000000004</v>
      </c>
      <c r="GX803" s="78">
        <v>644.66999999999996</v>
      </c>
      <c r="GY803" s="78">
        <v>616.5</v>
      </c>
      <c r="GZ803" s="78">
        <v>503</v>
      </c>
      <c r="HA803" s="78"/>
      <c r="HB803" s="79">
        <v>504.11</v>
      </c>
      <c r="HC803" s="65" t="s">
        <v>415</v>
      </c>
      <c r="HD803" s="68">
        <v>3.2997855139415902E-2</v>
      </c>
      <c r="HE803" s="78">
        <v>591.94000000000005</v>
      </c>
      <c r="HF803" s="78">
        <v>708.46</v>
      </c>
      <c r="HG803" s="78">
        <v>776.52</v>
      </c>
      <c r="HH803" s="78">
        <v>399.27</v>
      </c>
      <c r="HI803" s="78">
        <v>392.67</v>
      </c>
      <c r="HJ803" s="79">
        <v>477.28</v>
      </c>
      <c r="HK803" s="85" t="s">
        <v>416</v>
      </c>
      <c r="HL803" s="68">
        <v>1.25643925116221</v>
      </c>
      <c r="HM803" s="78">
        <v>542.02</v>
      </c>
      <c r="HN803" s="78">
        <v>668.16</v>
      </c>
      <c r="HO803" s="78">
        <v>595.67999999999995</v>
      </c>
      <c r="HP803" s="78"/>
      <c r="HQ803" s="78"/>
      <c r="HR803" s="79"/>
    </row>
    <row r="804" spans="1:226" x14ac:dyDescent="0.25">
      <c r="A804" s="81">
        <v>39713</v>
      </c>
      <c r="B804" s="82" t="s">
        <v>387</v>
      </c>
      <c r="C804" s="83">
        <v>575.91938195127091</v>
      </c>
      <c r="D804" s="83">
        <v>678.50974977207738</v>
      </c>
      <c r="E804" s="83">
        <v>647.65296328198417</v>
      </c>
      <c r="F804" s="83">
        <v>422.37794503563771</v>
      </c>
      <c r="G804" s="83">
        <v>423.42869101978681</v>
      </c>
      <c r="H804" s="84">
        <v>450.89792640654133</v>
      </c>
      <c r="I804" s="82" t="s">
        <v>388</v>
      </c>
      <c r="J804" s="83">
        <v>583.17260758840678</v>
      </c>
      <c r="K804" s="83">
        <v>677.28017126346901</v>
      </c>
      <c r="L804" s="83">
        <v>648.61177043530938</v>
      </c>
      <c r="M804" s="83">
        <v>422.31194571079203</v>
      </c>
      <c r="N804" s="83"/>
      <c r="O804" s="84">
        <v>480.58996843719973</v>
      </c>
      <c r="P804" s="65" t="s">
        <v>389</v>
      </c>
      <c r="Q804" s="78">
        <v>531.33000000000004</v>
      </c>
      <c r="R804" s="78">
        <v>649.41</v>
      </c>
      <c r="S804" s="78">
        <v>623.46</v>
      </c>
      <c r="T804" s="78">
        <v>392</v>
      </c>
      <c r="U804" s="78"/>
      <c r="V804" s="79"/>
      <c r="W804" s="65" t="s">
        <v>390</v>
      </c>
      <c r="X804" s="78">
        <v>589.74</v>
      </c>
      <c r="Y804" s="78">
        <v>677.14</v>
      </c>
      <c r="Z804" s="78">
        <v>622.17999999999995</v>
      </c>
      <c r="AA804" s="78">
        <v>354.3</v>
      </c>
      <c r="AB804" s="78"/>
      <c r="AC804" s="79">
        <v>501.65</v>
      </c>
      <c r="AD804" s="65" t="s">
        <v>391</v>
      </c>
      <c r="AE804" s="68">
        <v>0.51129972389814904</v>
      </c>
      <c r="AF804" s="78">
        <v>528.16999999999996</v>
      </c>
      <c r="AG804" s="78">
        <v>600.27</v>
      </c>
      <c r="AH804" s="78">
        <v>584.92999999999995</v>
      </c>
      <c r="AI804" s="78"/>
      <c r="AJ804" s="78">
        <v>409.04</v>
      </c>
      <c r="AK804" s="79">
        <v>410.39</v>
      </c>
      <c r="AL804" s="69" t="s">
        <v>392</v>
      </c>
      <c r="AM804" s="70">
        <v>1</v>
      </c>
      <c r="AN804" s="78">
        <v>638.66999999999996</v>
      </c>
      <c r="AO804" s="78">
        <v>708.75</v>
      </c>
      <c r="AP804" s="78">
        <v>746.05</v>
      </c>
      <c r="AQ804" s="78">
        <v>682.18</v>
      </c>
      <c r="AR804" s="78">
        <v>633.98</v>
      </c>
      <c r="AS804" s="79"/>
      <c r="AT804" s="65" t="s">
        <v>393</v>
      </c>
      <c r="AU804" s="68">
        <v>4.1536863966770497E-2</v>
      </c>
      <c r="AV804" s="78">
        <v>597.34</v>
      </c>
      <c r="AW804" s="78">
        <v>723.15</v>
      </c>
      <c r="AX804" s="78">
        <v>614.69000000000005</v>
      </c>
      <c r="AY804" s="78">
        <v>406.11</v>
      </c>
      <c r="AZ804" s="78">
        <v>351.61</v>
      </c>
      <c r="BA804" s="79">
        <v>477.59</v>
      </c>
      <c r="BB804" s="65" t="s">
        <v>394</v>
      </c>
      <c r="BC804" s="78">
        <v>539.62</v>
      </c>
      <c r="BD804" s="78">
        <v>644.73</v>
      </c>
      <c r="BE804" s="78">
        <v>638.76</v>
      </c>
      <c r="BF804" s="78">
        <v>382.8</v>
      </c>
      <c r="BG804" s="78"/>
      <c r="BH804" s="79">
        <v>459</v>
      </c>
      <c r="BI804" s="65" t="s">
        <v>395</v>
      </c>
      <c r="BJ804" s="68">
        <v>0.134060836807743</v>
      </c>
      <c r="BK804" s="78">
        <v>547.1</v>
      </c>
      <c r="BL804" s="78">
        <v>646.98</v>
      </c>
      <c r="BM804" s="78">
        <v>646.79</v>
      </c>
      <c r="BN804" s="78">
        <v>362.23</v>
      </c>
      <c r="BO804" s="78"/>
      <c r="BP804" s="79"/>
      <c r="BQ804" s="65" t="s">
        <v>396</v>
      </c>
      <c r="BR804" s="68">
        <v>6.3911648537062396E-2</v>
      </c>
      <c r="BS804" s="78">
        <v>558.65</v>
      </c>
      <c r="BT804" s="78">
        <v>650.4</v>
      </c>
      <c r="BU804" s="78">
        <v>651.70000000000005</v>
      </c>
      <c r="BV804" s="78"/>
      <c r="BW804" s="78"/>
      <c r="BX804" s="79">
        <v>523.16999999999996</v>
      </c>
      <c r="BY804" s="65" t="s">
        <v>397</v>
      </c>
      <c r="BZ804" s="78">
        <v>593.92999999999995</v>
      </c>
      <c r="CA804" s="78">
        <v>690.8</v>
      </c>
      <c r="CB804" s="78">
        <v>641.54</v>
      </c>
      <c r="CC804" s="78">
        <v>464.08</v>
      </c>
      <c r="CD804" s="78"/>
      <c r="CE804" s="79">
        <v>514.19000000000005</v>
      </c>
      <c r="CF804" s="65" t="s">
        <v>398</v>
      </c>
      <c r="CG804" s="78">
        <v>617.38</v>
      </c>
      <c r="CH804" s="78">
        <v>760.86</v>
      </c>
      <c r="CI804" s="78">
        <v>646.39</v>
      </c>
      <c r="CJ804" s="78">
        <v>497.82</v>
      </c>
      <c r="CK804" s="78"/>
      <c r="CL804" s="79"/>
      <c r="CM804" s="65" t="s">
        <v>399</v>
      </c>
      <c r="CN804" s="78">
        <v>557.19000000000005</v>
      </c>
      <c r="CO804" s="78">
        <v>643.87</v>
      </c>
      <c r="CP804" s="78">
        <v>661.74</v>
      </c>
      <c r="CQ804" s="78">
        <v>384.1</v>
      </c>
      <c r="CR804" s="78">
        <v>371.63</v>
      </c>
      <c r="CS804" s="79">
        <v>594.62</v>
      </c>
      <c r="CT804" s="65" t="s">
        <v>400</v>
      </c>
      <c r="CU804" s="78">
        <v>613.38</v>
      </c>
      <c r="CV804" s="78">
        <v>745.74</v>
      </c>
      <c r="CW804" s="78">
        <v>659.83</v>
      </c>
      <c r="CX804" s="78">
        <v>411.35</v>
      </c>
      <c r="CY804" s="78"/>
      <c r="CZ804" s="79"/>
      <c r="DA804" s="82"/>
      <c r="DB804" s="68"/>
      <c r="DC804" s="78"/>
      <c r="DD804" s="78"/>
      <c r="DE804" s="78"/>
      <c r="DF804" s="78"/>
      <c r="DG804" s="78"/>
      <c r="DH804" s="79"/>
      <c r="DI804" s="65" t="s">
        <v>402</v>
      </c>
      <c r="DJ804" s="68">
        <v>4.1678822990038802E-3</v>
      </c>
      <c r="DK804" s="78">
        <v>626.69000000000005</v>
      </c>
      <c r="DL804" s="78">
        <v>719.19</v>
      </c>
      <c r="DM804" s="78">
        <v>719.19</v>
      </c>
      <c r="DN804" s="78">
        <v>450.96</v>
      </c>
      <c r="DO804" s="78"/>
      <c r="DP804" s="79">
        <v>521.58000000000004</v>
      </c>
      <c r="DQ804" s="65" t="s">
        <v>403</v>
      </c>
      <c r="DR804" s="78">
        <v>655.67</v>
      </c>
      <c r="DS804" s="78">
        <v>812.93</v>
      </c>
      <c r="DT804" s="78">
        <v>739.09</v>
      </c>
      <c r="DU804" s="78">
        <v>294.11</v>
      </c>
      <c r="DV804" s="78"/>
      <c r="DW804" s="79"/>
      <c r="DX804" s="65" t="s">
        <v>404</v>
      </c>
      <c r="DY804" s="78">
        <v>607.23</v>
      </c>
      <c r="DZ804" s="78">
        <v>704.73</v>
      </c>
      <c r="EA804" s="78">
        <v>696.7</v>
      </c>
      <c r="EB804" s="78">
        <v>409.7</v>
      </c>
      <c r="EC804" s="78"/>
      <c r="ED804" s="79">
        <v>450.36</v>
      </c>
      <c r="EE804" s="65" t="s">
        <v>405</v>
      </c>
      <c r="EF804" s="68">
        <v>0.28962001853568098</v>
      </c>
      <c r="EG804" s="78">
        <v>600.37</v>
      </c>
      <c r="EH804" s="78">
        <v>673.75</v>
      </c>
      <c r="EI804" s="78">
        <v>608.9</v>
      </c>
      <c r="EJ804" s="78"/>
      <c r="EK804" s="78">
        <v>346.7</v>
      </c>
      <c r="EL804" s="79">
        <v>445.76</v>
      </c>
      <c r="EM804" s="65" t="s">
        <v>406</v>
      </c>
      <c r="EN804" s="78">
        <v>615.30999999999995</v>
      </c>
      <c r="EO804" s="78">
        <v>655.4</v>
      </c>
      <c r="EP804" s="78">
        <v>618.57000000000005</v>
      </c>
      <c r="EQ804" s="78"/>
      <c r="ER804" s="78"/>
      <c r="ES804" s="79">
        <v>511.04</v>
      </c>
      <c r="ET804" s="65" t="s">
        <v>407</v>
      </c>
      <c r="EU804" s="68">
        <v>1.41242937853107</v>
      </c>
      <c r="EV804" s="78">
        <v>613.30999999999995</v>
      </c>
      <c r="EW804" s="78">
        <v>681.03</v>
      </c>
      <c r="EX804" s="78">
        <v>681.03</v>
      </c>
      <c r="EY804" s="78"/>
      <c r="EZ804" s="78">
        <v>145.30000000000001</v>
      </c>
      <c r="FA804" s="79">
        <v>420.55</v>
      </c>
      <c r="FB804" s="65" t="s">
        <v>408</v>
      </c>
      <c r="FC804" s="78">
        <v>704.61</v>
      </c>
      <c r="FD804" s="78">
        <v>776.53</v>
      </c>
      <c r="FE804" s="78">
        <v>919.03</v>
      </c>
      <c r="FF804" s="78">
        <v>351.74</v>
      </c>
      <c r="FG804" s="78"/>
      <c r="FH804" s="79"/>
      <c r="FI804" s="65" t="s">
        <v>409</v>
      </c>
      <c r="FJ804" s="78">
        <v>662.84</v>
      </c>
      <c r="FK804" s="78">
        <v>698.47</v>
      </c>
      <c r="FL804" s="78">
        <v>522.5</v>
      </c>
      <c r="FM804" s="78">
        <v>356.79</v>
      </c>
      <c r="FN804" s="78"/>
      <c r="FO804" s="79">
        <v>536.91999999999996</v>
      </c>
      <c r="FP804" s="65" t="s">
        <v>410</v>
      </c>
      <c r="FQ804" s="68">
        <v>0.30275507114744199</v>
      </c>
      <c r="FR804" s="78">
        <v>591.92999999999995</v>
      </c>
      <c r="FS804" s="78">
        <v>702.67</v>
      </c>
      <c r="FT804" s="78">
        <v>633.70000000000005</v>
      </c>
      <c r="FU804" s="78">
        <v>497.12</v>
      </c>
      <c r="FV804" s="78">
        <v>426.58</v>
      </c>
      <c r="FW804" s="79">
        <v>415.81</v>
      </c>
      <c r="FX804" s="65" t="s">
        <v>411</v>
      </c>
      <c r="FY804" s="78">
        <v>628.63</v>
      </c>
      <c r="FZ804" s="78">
        <v>713.96</v>
      </c>
      <c r="GA804" s="78">
        <v>696.14</v>
      </c>
      <c r="GB804" s="78">
        <v>530.67999999999995</v>
      </c>
      <c r="GC804" s="78"/>
      <c r="GD804" s="79">
        <v>544.51</v>
      </c>
      <c r="GE804" s="65" t="s">
        <v>412</v>
      </c>
      <c r="GF804" s="68">
        <v>0.27561876412546199</v>
      </c>
      <c r="GG804" s="78">
        <v>587.07000000000005</v>
      </c>
      <c r="GH804" s="78">
        <v>689.05</v>
      </c>
      <c r="GI804" s="78">
        <v>551.24</v>
      </c>
      <c r="GJ804" s="78">
        <v>549.86</v>
      </c>
      <c r="GK804" s="78"/>
      <c r="GL804" s="79">
        <v>501.63</v>
      </c>
      <c r="GM804" s="65" t="s">
        <v>413</v>
      </c>
      <c r="GN804" s="68">
        <v>0.104865771812081</v>
      </c>
      <c r="GO804" s="78">
        <v>505.66</v>
      </c>
      <c r="GP804" s="78">
        <v>632.54999999999995</v>
      </c>
      <c r="GQ804" s="78">
        <v>623.67999999999995</v>
      </c>
      <c r="GR804" s="78">
        <v>447.67</v>
      </c>
      <c r="GS804" s="78"/>
      <c r="GT804" s="79"/>
      <c r="GU804" s="65" t="s">
        <v>414</v>
      </c>
      <c r="GV804" s="68">
        <v>1</v>
      </c>
      <c r="GW804" s="78">
        <v>591.83000000000004</v>
      </c>
      <c r="GX804" s="78">
        <v>675.5</v>
      </c>
      <c r="GY804" s="78">
        <v>646.5</v>
      </c>
      <c r="GZ804" s="78">
        <v>503</v>
      </c>
      <c r="HA804" s="78"/>
      <c r="HB804" s="79">
        <v>504.11</v>
      </c>
      <c r="HC804" s="65" t="s">
        <v>415</v>
      </c>
      <c r="HD804" s="68">
        <v>3.3014196104324899E-2</v>
      </c>
      <c r="HE804" s="78">
        <v>601.86</v>
      </c>
      <c r="HF804" s="78">
        <v>712.33</v>
      </c>
      <c r="HG804" s="78">
        <v>776.91</v>
      </c>
      <c r="HH804" s="78">
        <v>412.68</v>
      </c>
      <c r="HI804" s="78">
        <v>406.07</v>
      </c>
      <c r="HJ804" s="79">
        <v>478.43</v>
      </c>
      <c r="HK804" s="85" t="s">
        <v>416</v>
      </c>
      <c r="HL804" s="68">
        <v>1.2626262626262601</v>
      </c>
      <c r="HM804" s="78">
        <v>555</v>
      </c>
      <c r="HN804" s="78">
        <v>681.8</v>
      </c>
      <c r="HO804" s="78">
        <v>597.26</v>
      </c>
      <c r="HP804" s="78"/>
      <c r="HQ804" s="78"/>
      <c r="HR804" s="79"/>
    </row>
    <row r="805" spans="1:226" x14ac:dyDescent="0.25">
      <c r="A805" s="81">
        <v>39706</v>
      </c>
      <c r="B805" s="82" t="s">
        <v>387</v>
      </c>
      <c r="C805" s="83">
        <v>596.0040381531802</v>
      </c>
      <c r="D805" s="83">
        <v>694.61716461955461</v>
      </c>
      <c r="E805" s="83">
        <v>666.70649809827171</v>
      </c>
      <c r="F805" s="83">
        <v>453.26486936162684</v>
      </c>
      <c r="G805" s="83">
        <v>419.99233637747329</v>
      </c>
      <c r="H805" s="84">
        <v>446.87588235930798</v>
      </c>
      <c r="I805" s="82" t="s">
        <v>388</v>
      </c>
      <c r="J805" s="83">
        <v>603.83686821845185</v>
      </c>
      <c r="K805" s="83">
        <v>694.68091602845175</v>
      </c>
      <c r="L805" s="83">
        <v>667.52891468092571</v>
      </c>
      <c r="M805" s="83">
        <v>455.75701214249244</v>
      </c>
      <c r="N805" s="83"/>
      <c r="O805" s="84">
        <v>475.50896999042476</v>
      </c>
      <c r="P805" s="65" t="s">
        <v>389</v>
      </c>
      <c r="Q805" s="78">
        <v>564.66</v>
      </c>
      <c r="R805" s="78">
        <v>671.08</v>
      </c>
      <c r="S805" s="78">
        <v>646.16999999999996</v>
      </c>
      <c r="T805" s="78">
        <v>429</v>
      </c>
      <c r="U805" s="78"/>
      <c r="V805" s="79"/>
      <c r="W805" s="65" t="s">
        <v>390</v>
      </c>
      <c r="X805" s="78">
        <v>628.91</v>
      </c>
      <c r="Y805" s="78">
        <v>690.35</v>
      </c>
      <c r="Z805" s="78">
        <v>651.42999999999995</v>
      </c>
      <c r="AA805" s="78">
        <v>389.33</v>
      </c>
      <c r="AB805" s="78"/>
      <c r="AC805" s="79">
        <v>533.05999999999995</v>
      </c>
      <c r="AD805" s="65" t="s">
        <v>391</v>
      </c>
      <c r="AE805" s="68">
        <v>0.51129972389814904</v>
      </c>
      <c r="AF805" s="78">
        <v>572.66</v>
      </c>
      <c r="AG805" s="78">
        <v>625.32000000000005</v>
      </c>
      <c r="AH805" s="78">
        <v>609.98</v>
      </c>
      <c r="AI805" s="78"/>
      <c r="AJ805" s="78">
        <v>455.06</v>
      </c>
      <c r="AK805" s="79">
        <v>410.39</v>
      </c>
      <c r="AL805" s="69" t="s">
        <v>392</v>
      </c>
      <c r="AM805" s="70">
        <v>1</v>
      </c>
      <c r="AN805" s="78">
        <v>641.91</v>
      </c>
      <c r="AO805" s="78">
        <v>727.73</v>
      </c>
      <c r="AP805" s="78">
        <v>789.47</v>
      </c>
      <c r="AQ805" s="78">
        <v>682.17</v>
      </c>
      <c r="AR805" s="78">
        <v>633.97</v>
      </c>
      <c r="AS805" s="79"/>
      <c r="AT805" s="65" t="s">
        <v>393</v>
      </c>
      <c r="AU805" s="68">
        <v>4.11302595319376E-2</v>
      </c>
      <c r="AV805" s="78">
        <v>591.08000000000004</v>
      </c>
      <c r="AW805" s="78">
        <v>722.99</v>
      </c>
      <c r="AX805" s="78">
        <v>633.39</v>
      </c>
      <c r="AY805" s="78">
        <v>402.13</v>
      </c>
      <c r="AZ805" s="78">
        <v>337.27</v>
      </c>
      <c r="BA805" s="79">
        <v>464.81</v>
      </c>
      <c r="BB805" s="65" t="s">
        <v>394</v>
      </c>
      <c r="BC805" s="78">
        <v>552.85</v>
      </c>
      <c r="BD805" s="78">
        <v>652.91999999999996</v>
      </c>
      <c r="BE805" s="78">
        <v>662.95</v>
      </c>
      <c r="BF805" s="78">
        <v>427.1</v>
      </c>
      <c r="BG805" s="78"/>
      <c r="BH805" s="79">
        <v>458.91</v>
      </c>
      <c r="BI805" s="65" t="s">
        <v>395</v>
      </c>
      <c r="BJ805" s="68">
        <v>0.13409679106378999</v>
      </c>
      <c r="BK805" s="78">
        <v>644.87</v>
      </c>
      <c r="BL805" s="78">
        <v>690.06</v>
      </c>
      <c r="BM805" s="78">
        <v>689.87</v>
      </c>
      <c r="BN805" s="78">
        <v>395.18</v>
      </c>
      <c r="BO805" s="78"/>
      <c r="BP805" s="79"/>
      <c r="BQ805" s="65" t="s">
        <v>396</v>
      </c>
      <c r="BR805" s="68">
        <v>6.3911648537062396E-2</v>
      </c>
      <c r="BS805" s="78">
        <v>583.45000000000005</v>
      </c>
      <c r="BT805" s="78">
        <v>674.14</v>
      </c>
      <c r="BU805" s="78">
        <v>666.98</v>
      </c>
      <c r="BV805" s="78"/>
      <c r="BW805" s="78"/>
      <c r="BX805" s="79">
        <v>523.17999999999995</v>
      </c>
      <c r="BY805" s="65" t="s">
        <v>397</v>
      </c>
      <c r="BZ805" s="78">
        <v>612.48</v>
      </c>
      <c r="CA805" s="78">
        <v>710.24</v>
      </c>
      <c r="CB805" s="78">
        <v>659.34</v>
      </c>
      <c r="CC805" s="78">
        <v>478.51</v>
      </c>
      <c r="CD805" s="78"/>
      <c r="CE805" s="79">
        <v>514.36</v>
      </c>
      <c r="CF805" s="65" t="s">
        <v>398</v>
      </c>
      <c r="CG805" s="78">
        <v>639.54</v>
      </c>
      <c r="CH805" s="78">
        <v>766.7</v>
      </c>
      <c r="CI805" s="78">
        <v>646.39</v>
      </c>
      <c r="CJ805" s="78">
        <v>561.73</v>
      </c>
      <c r="CK805" s="78"/>
      <c r="CL805" s="79"/>
      <c r="CM805" s="65" t="s">
        <v>399</v>
      </c>
      <c r="CN805" s="78">
        <v>586.76</v>
      </c>
      <c r="CO805" s="78">
        <v>664.75</v>
      </c>
      <c r="CP805" s="78">
        <v>678.76</v>
      </c>
      <c r="CQ805" s="78">
        <v>435.47</v>
      </c>
      <c r="CR805" s="78">
        <v>427.34</v>
      </c>
      <c r="CS805" s="79">
        <v>594.70000000000005</v>
      </c>
      <c r="CT805" s="65" t="s">
        <v>400</v>
      </c>
      <c r="CU805" s="78">
        <v>641.57000000000005</v>
      </c>
      <c r="CV805" s="78">
        <v>773.79</v>
      </c>
      <c r="CW805" s="78">
        <v>633.19000000000005</v>
      </c>
      <c r="CX805" s="78">
        <v>464.51</v>
      </c>
      <c r="CY805" s="78"/>
      <c r="CZ805" s="79"/>
      <c r="DA805" s="82"/>
      <c r="DB805" s="68"/>
      <c r="DC805" s="78"/>
      <c r="DD805" s="78"/>
      <c r="DE805" s="78"/>
      <c r="DF805" s="78"/>
      <c r="DG805" s="78"/>
      <c r="DH805" s="79"/>
      <c r="DI805" s="65" t="s">
        <v>402</v>
      </c>
      <c r="DJ805" s="68">
        <v>4.1507554374896199E-3</v>
      </c>
      <c r="DK805" s="78">
        <v>606.46</v>
      </c>
      <c r="DL805" s="78">
        <v>716.11</v>
      </c>
      <c r="DM805" s="78">
        <v>716.11</v>
      </c>
      <c r="DN805" s="78">
        <v>451.54</v>
      </c>
      <c r="DO805" s="78"/>
      <c r="DP805" s="79">
        <v>521.97</v>
      </c>
      <c r="DQ805" s="65" t="s">
        <v>403</v>
      </c>
      <c r="DR805" s="78">
        <v>655.67</v>
      </c>
      <c r="DS805" s="78">
        <v>812.93</v>
      </c>
      <c r="DT805" s="78">
        <v>772.58</v>
      </c>
      <c r="DU805" s="78">
        <v>318.89999999999998</v>
      </c>
      <c r="DV805" s="78"/>
      <c r="DW805" s="79"/>
      <c r="DX805" s="65" t="s">
        <v>404</v>
      </c>
      <c r="DY805" s="78">
        <v>639.77</v>
      </c>
      <c r="DZ805" s="78">
        <v>723.45</v>
      </c>
      <c r="EA805" s="78">
        <v>717.82</v>
      </c>
      <c r="EB805" s="78">
        <v>448.72</v>
      </c>
      <c r="EC805" s="78"/>
      <c r="ED805" s="79">
        <v>448.38</v>
      </c>
      <c r="EE805" s="65" t="s">
        <v>405</v>
      </c>
      <c r="EF805" s="68">
        <v>0.28962001853568098</v>
      </c>
      <c r="EG805" s="78">
        <v>603.85</v>
      </c>
      <c r="EH805" s="78">
        <v>685.66</v>
      </c>
      <c r="EI805" s="78">
        <v>626.82000000000005</v>
      </c>
      <c r="EJ805" s="78"/>
      <c r="EK805" s="78">
        <v>386.37</v>
      </c>
      <c r="EL805" s="79">
        <v>445.62</v>
      </c>
      <c r="EM805" s="65" t="s">
        <v>406</v>
      </c>
      <c r="EN805" s="78">
        <v>619.61</v>
      </c>
      <c r="EO805" s="78">
        <v>695.4</v>
      </c>
      <c r="EP805" s="78">
        <v>657</v>
      </c>
      <c r="EQ805" s="78"/>
      <c r="ER805" s="78"/>
      <c r="ES805" s="79">
        <v>511.03</v>
      </c>
      <c r="ET805" s="65" t="s">
        <v>407</v>
      </c>
      <c r="EU805" s="68">
        <v>1.4192449616803899</v>
      </c>
      <c r="EV805" s="78">
        <v>622.28</v>
      </c>
      <c r="EW805" s="78">
        <v>690.33</v>
      </c>
      <c r="EX805" s="78">
        <v>690.33</v>
      </c>
      <c r="EY805" s="78"/>
      <c r="EZ805" s="78">
        <v>146</v>
      </c>
      <c r="FA805" s="79">
        <v>422.57</v>
      </c>
      <c r="FB805" s="65" t="s">
        <v>408</v>
      </c>
      <c r="FC805" s="78">
        <v>704.61</v>
      </c>
      <c r="FD805" s="78">
        <v>776.53</v>
      </c>
      <c r="FE805" s="78">
        <v>919.03</v>
      </c>
      <c r="FF805" s="78">
        <v>351.74</v>
      </c>
      <c r="FG805" s="78"/>
      <c r="FH805" s="79"/>
      <c r="FI805" s="65" t="s">
        <v>409</v>
      </c>
      <c r="FJ805" s="78">
        <v>676.29</v>
      </c>
      <c r="FK805" s="78">
        <v>734.62</v>
      </c>
      <c r="FL805" s="78">
        <v>561.4</v>
      </c>
      <c r="FM805" s="78">
        <v>386.84</v>
      </c>
      <c r="FN805" s="78"/>
      <c r="FO805" s="79">
        <v>510.87</v>
      </c>
      <c r="FP805" s="65" t="s">
        <v>410</v>
      </c>
      <c r="FQ805" s="68">
        <v>0.298596595998806</v>
      </c>
      <c r="FR805" s="78">
        <v>576.25</v>
      </c>
      <c r="FS805" s="78">
        <v>696.45</v>
      </c>
      <c r="FT805" s="78">
        <v>660.76</v>
      </c>
      <c r="FU805" s="78">
        <v>490</v>
      </c>
      <c r="FV805" s="78">
        <v>421.62</v>
      </c>
      <c r="FW805" s="79">
        <v>410.1</v>
      </c>
      <c r="FX805" s="65" t="s">
        <v>411</v>
      </c>
      <c r="FY805" s="78">
        <v>629.57000000000005</v>
      </c>
      <c r="FZ805" s="78">
        <v>723.01</v>
      </c>
      <c r="GA805" s="78">
        <v>706.86</v>
      </c>
      <c r="GB805" s="78">
        <v>543.17999999999995</v>
      </c>
      <c r="GC805" s="78"/>
      <c r="GD805" s="79">
        <v>544.52</v>
      </c>
      <c r="GE805" s="65" t="s">
        <v>412</v>
      </c>
      <c r="GF805" s="68">
        <v>0.27628125431689499</v>
      </c>
      <c r="GG805" s="78">
        <v>588.48</v>
      </c>
      <c r="GH805" s="78">
        <v>690.7</v>
      </c>
      <c r="GI805" s="78">
        <v>552.55999999999995</v>
      </c>
      <c r="GJ805" s="78">
        <v>551.17999999999995</v>
      </c>
      <c r="GK805" s="78"/>
      <c r="GL805" s="79">
        <v>502.83</v>
      </c>
      <c r="GM805" s="65" t="s">
        <v>413</v>
      </c>
      <c r="GN805" s="68">
        <v>0.104691213266471</v>
      </c>
      <c r="GO805" s="78">
        <v>580.20000000000005</v>
      </c>
      <c r="GP805" s="78">
        <v>681.75</v>
      </c>
      <c r="GQ805" s="78">
        <v>633.11</v>
      </c>
      <c r="GR805" s="78">
        <v>461.16</v>
      </c>
      <c r="GS805" s="78"/>
      <c r="GT805" s="79"/>
      <c r="GU805" s="65" t="s">
        <v>414</v>
      </c>
      <c r="GV805" s="68">
        <v>1</v>
      </c>
      <c r="GW805" s="78">
        <v>591.83000000000004</v>
      </c>
      <c r="GX805" s="78">
        <v>675.5</v>
      </c>
      <c r="GY805" s="78">
        <v>646.5</v>
      </c>
      <c r="GZ805" s="78">
        <v>503</v>
      </c>
      <c r="HA805" s="78"/>
      <c r="HB805" s="79">
        <v>504.11</v>
      </c>
      <c r="HC805" s="65" t="s">
        <v>415</v>
      </c>
      <c r="HD805" s="68">
        <v>3.3036009250082599E-2</v>
      </c>
      <c r="HE805" s="78">
        <v>602.75</v>
      </c>
      <c r="HF805" s="78">
        <v>723.07</v>
      </c>
      <c r="HG805" s="78">
        <v>777.42</v>
      </c>
      <c r="HH805" s="78">
        <v>412.95</v>
      </c>
      <c r="HI805" s="78">
        <v>406.34</v>
      </c>
      <c r="HJ805" s="79">
        <v>478.24</v>
      </c>
      <c r="HK805" s="85" t="s">
        <v>416</v>
      </c>
      <c r="HL805" s="68">
        <v>1.25952515901505</v>
      </c>
      <c r="HM805" s="78">
        <v>571.89</v>
      </c>
      <c r="HN805" s="78">
        <v>696.56</v>
      </c>
      <c r="HO805" s="78">
        <v>620.85</v>
      </c>
      <c r="HP805" s="78"/>
      <c r="HQ805" s="78"/>
      <c r="HR805" s="79"/>
    </row>
    <row r="806" spans="1:226" x14ac:dyDescent="0.25">
      <c r="A806" s="81">
        <v>39699</v>
      </c>
      <c r="B806" s="82" t="s">
        <v>387</v>
      </c>
      <c r="C806" s="83">
        <v>594.59348118725723</v>
      </c>
      <c r="D806" s="83">
        <v>701.42208882971261</v>
      </c>
      <c r="E806" s="83">
        <v>674.16194525012713</v>
      </c>
      <c r="F806" s="83">
        <v>471.10208810404629</v>
      </c>
      <c r="G806" s="83">
        <v>411.78091324200909</v>
      </c>
      <c r="H806" s="84">
        <v>440.20198897033276</v>
      </c>
      <c r="I806" s="82" t="s">
        <v>388</v>
      </c>
      <c r="J806" s="83">
        <v>608.60358931989572</v>
      </c>
      <c r="K806" s="83">
        <v>706.65965660759241</v>
      </c>
      <c r="L806" s="83">
        <v>675.79106349835536</v>
      </c>
      <c r="M806" s="83">
        <v>473.35128345187547</v>
      </c>
      <c r="N806" s="83"/>
      <c r="O806" s="84">
        <v>475.09229459406362</v>
      </c>
      <c r="P806" s="65" t="s">
        <v>389</v>
      </c>
      <c r="Q806" s="78">
        <v>571.33000000000004</v>
      </c>
      <c r="R806" s="78">
        <v>684.41</v>
      </c>
      <c r="S806" s="78">
        <v>650.89</v>
      </c>
      <c r="T806" s="78">
        <v>469</v>
      </c>
      <c r="U806" s="78"/>
      <c r="V806" s="79"/>
      <c r="W806" s="65" t="s">
        <v>390</v>
      </c>
      <c r="X806" s="78">
        <v>625.08000000000004</v>
      </c>
      <c r="Y806" s="78">
        <v>706.82</v>
      </c>
      <c r="Z806" s="78">
        <v>651.42999999999995</v>
      </c>
      <c r="AA806" s="78">
        <v>423.22</v>
      </c>
      <c r="AB806" s="78"/>
      <c r="AC806" s="79">
        <v>519.83000000000004</v>
      </c>
      <c r="AD806" s="65" t="s">
        <v>391</v>
      </c>
      <c r="AE806" s="68">
        <v>0.51129972389814904</v>
      </c>
      <c r="AF806" s="78">
        <v>549.14</v>
      </c>
      <c r="AG806" s="78">
        <v>631.46</v>
      </c>
      <c r="AH806" s="78">
        <v>609.98</v>
      </c>
      <c r="AI806" s="78"/>
      <c r="AJ806" s="78">
        <v>462.73</v>
      </c>
      <c r="AK806" s="79">
        <v>393.81</v>
      </c>
      <c r="AL806" s="69" t="s">
        <v>392</v>
      </c>
      <c r="AM806" s="70">
        <v>1</v>
      </c>
      <c r="AN806" s="78">
        <v>641.91</v>
      </c>
      <c r="AO806" s="78">
        <v>748.95</v>
      </c>
      <c r="AP806" s="78">
        <v>789.47</v>
      </c>
      <c r="AQ806" s="78">
        <v>682.17</v>
      </c>
      <c r="AR806" s="78">
        <v>633.97</v>
      </c>
      <c r="AS806" s="79"/>
      <c r="AT806" s="65" t="s">
        <v>393</v>
      </c>
      <c r="AU806" s="68">
        <v>4.0099446627636502E-2</v>
      </c>
      <c r="AV806" s="78">
        <v>580.44000000000005</v>
      </c>
      <c r="AW806" s="78">
        <v>712.93</v>
      </c>
      <c r="AX806" s="78">
        <v>621.86</v>
      </c>
      <c r="AY806" s="78">
        <v>402.76</v>
      </c>
      <c r="AZ806" s="78">
        <v>328.82</v>
      </c>
      <c r="BA806" s="79">
        <v>454.33</v>
      </c>
      <c r="BB806" s="65" t="s">
        <v>394</v>
      </c>
      <c r="BC806" s="78">
        <v>567.98</v>
      </c>
      <c r="BD806" s="78">
        <v>667.84</v>
      </c>
      <c r="BE806" s="78">
        <v>668.26</v>
      </c>
      <c r="BF806" s="78">
        <v>452.9</v>
      </c>
      <c r="BG806" s="78"/>
      <c r="BH806" s="79">
        <v>459.01</v>
      </c>
      <c r="BI806" s="65" t="s">
        <v>395</v>
      </c>
      <c r="BJ806" s="68">
        <v>0.13410578264134701</v>
      </c>
      <c r="BK806" s="78">
        <v>614.88</v>
      </c>
      <c r="BL806" s="78">
        <v>691.18</v>
      </c>
      <c r="BM806" s="78">
        <v>705.37</v>
      </c>
      <c r="BN806" s="78">
        <v>436.65</v>
      </c>
      <c r="BO806" s="78"/>
      <c r="BP806" s="79"/>
      <c r="BQ806" s="65" t="s">
        <v>396</v>
      </c>
      <c r="BR806" s="68">
        <v>6.3911648537062396E-2</v>
      </c>
      <c r="BS806" s="78">
        <v>583.77</v>
      </c>
      <c r="BT806" s="78">
        <v>674.88</v>
      </c>
      <c r="BU806" s="78">
        <v>670.76</v>
      </c>
      <c r="BV806" s="78"/>
      <c r="BW806" s="78"/>
      <c r="BX806" s="79">
        <v>523.17999999999995</v>
      </c>
      <c r="BY806" s="65" t="s">
        <v>397</v>
      </c>
      <c r="BZ806" s="78">
        <v>614.83000000000004</v>
      </c>
      <c r="CA806" s="78">
        <v>716.74</v>
      </c>
      <c r="CB806" s="78">
        <v>666.93</v>
      </c>
      <c r="CC806" s="78">
        <v>502.48</v>
      </c>
      <c r="CD806" s="78"/>
      <c r="CE806" s="79">
        <v>514.36</v>
      </c>
      <c r="CF806" s="65" t="s">
        <v>398</v>
      </c>
      <c r="CG806" s="78">
        <v>613.07000000000005</v>
      </c>
      <c r="CH806" s="78">
        <v>764.63</v>
      </c>
      <c r="CI806" s="78">
        <v>646.39</v>
      </c>
      <c r="CJ806" s="78">
        <v>579.07000000000005</v>
      </c>
      <c r="CK806" s="78"/>
      <c r="CL806" s="79"/>
      <c r="CM806" s="65" t="s">
        <v>399</v>
      </c>
      <c r="CN806" s="78">
        <v>585.79999999999995</v>
      </c>
      <c r="CO806" s="78">
        <v>679.51</v>
      </c>
      <c r="CP806" s="78">
        <v>691.98</v>
      </c>
      <c r="CQ806" s="78">
        <v>438.98</v>
      </c>
      <c r="CR806" s="78">
        <v>430.19</v>
      </c>
      <c r="CS806" s="79">
        <v>594.79</v>
      </c>
      <c r="CT806" s="65" t="s">
        <v>400</v>
      </c>
      <c r="CU806" s="78">
        <v>647.79</v>
      </c>
      <c r="CV806" s="78">
        <v>783.72</v>
      </c>
      <c r="CW806" s="78">
        <v>667.51</v>
      </c>
      <c r="CX806" s="78">
        <v>490.91</v>
      </c>
      <c r="CY806" s="78"/>
      <c r="CZ806" s="79"/>
      <c r="DA806" s="82"/>
      <c r="DB806" s="68"/>
      <c r="DC806" s="78"/>
      <c r="DD806" s="78"/>
      <c r="DE806" s="78"/>
      <c r="DF806" s="78"/>
      <c r="DG806" s="78"/>
      <c r="DH806" s="79"/>
      <c r="DI806" s="65" t="s">
        <v>402</v>
      </c>
      <c r="DJ806" s="68">
        <v>4.1476565740356701E-3</v>
      </c>
      <c r="DK806" s="78">
        <v>606.25</v>
      </c>
      <c r="DL806" s="78">
        <v>715.75</v>
      </c>
      <c r="DM806" s="78">
        <v>715.75</v>
      </c>
      <c r="DN806" s="78">
        <v>450.03</v>
      </c>
      <c r="DO806" s="78"/>
      <c r="DP806" s="79">
        <v>521.53</v>
      </c>
      <c r="DQ806" s="65" t="s">
        <v>403</v>
      </c>
      <c r="DR806" s="78">
        <v>655.67</v>
      </c>
      <c r="DS806" s="78">
        <v>812.93</v>
      </c>
      <c r="DT806" s="78">
        <v>777.21</v>
      </c>
      <c r="DU806" s="78">
        <v>328.58</v>
      </c>
      <c r="DV806" s="78"/>
      <c r="DW806" s="79"/>
      <c r="DX806" s="65" t="s">
        <v>404</v>
      </c>
      <c r="DY806" s="78">
        <v>640.74</v>
      </c>
      <c r="DZ806" s="78">
        <v>740.77</v>
      </c>
      <c r="EA806" s="78">
        <v>722.54</v>
      </c>
      <c r="EB806" s="78">
        <v>464.04</v>
      </c>
      <c r="EC806" s="78"/>
      <c r="ED806" s="79">
        <v>448.38</v>
      </c>
      <c r="EE806" s="65" t="s">
        <v>405</v>
      </c>
      <c r="EF806" s="68">
        <v>0.28962001853568098</v>
      </c>
      <c r="EG806" s="78">
        <v>599.82000000000005</v>
      </c>
      <c r="EH806" s="78">
        <v>682.48</v>
      </c>
      <c r="EI806" s="78">
        <v>637.13</v>
      </c>
      <c r="EJ806" s="78"/>
      <c r="EK806" s="78">
        <v>407.83</v>
      </c>
      <c r="EL806" s="79">
        <v>444.09</v>
      </c>
      <c r="EM806" s="65" t="s">
        <v>406</v>
      </c>
      <c r="EN806" s="78">
        <v>619.61</v>
      </c>
      <c r="EO806" s="78">
        <v>695.4</v>
      </c>
      <c r="EP806" s="78">
        <v>657</v>
      </c>
      <c r="EQ806" s="78"/>
      <c r="ER806" s="78"/>
      <c r="ES806" s="79">
        <v>491.23</v>
      </c>
      <c r="ET806" s="65" t="s">
        <v>407</v>
      </c>
      <c r="EU806" s="68">
        <v>1.4206563432305701</v>
      </c>
      <c r="EV806" s="78">
        <v>624.1</v>
      </c>
      <c r="EW806" s="78">
        <v>703.06</v>
      </c>
      <c r="EX806" s="78">
        <v>703.06</v>
      </c>
      <c r="EY806" s="78"/>
      <c r="EZ806" s="78">
        <v>146.13999999999999</v>
      </c>
      <c r="FA806" s="79">
        <v>410.95</v>
      </c>
      <c r="FB806" s="65" t="s">
        <v>408</v>
      </c>
      <c r="FC806" s="78">
        <v>704.61</v>
      </c>
      <c r="FD806" s="78">
        <v>776.53</v>
      </c>
      <c r="FE806" s="78">
        <v>919.03</v>
      </c>
      <c r="FF806" s="78">
        <v>351.74</v>
      </c>
      <c r="FG806" s="78"/>
      <c r="FH806" s="79"/>
      <c r="FI806" s="65" t="s">
        <v>409</v>
      </c>
      <c r="FJ806" s="78">
        <v>674.61</v>
      </c>
      <c r="FK806" s="78">
        <v>734.62</v>
      </c>
      <c r="FL806" s="78">
        <v>568.5</v>
      </c>
      <c r="FM806" s="78">
        <v>389.67</v>
      </c>
      <c r="FN806" s="78"/>
      <c r="FO806" s="79">
        <v>510.87</v>
      </c>
      <c r="FP806" s="65" t="s">
        <v>410</v>
      </c>
      <c r="FQ806" s="68">
        <v>0.28801843317972298</v>
      </c>
      <c r="FR806" s="78">
        <v>559.33000000000004</v>
      </c>
      <c r="FS806" s="78">
        <v>678.39</v>
      </c>
      <c r="FT806" s="78">
        <v>630.47</v>
      </c>
      <c r="FU806" s="78">
        <v>465.15</v>
      </c>
      <c r="FV806" s="78">
        <v>411.87</v>
      </c>
      <c r="FW806" s="79">
        <v>395.74</v>
      </c>
      <c r="FX806" s="65" t="s">
        <v>411</v>
      </c>
      <c r="FY806" s="78">
        <v>639.72</v>
      </c>
      <c r="FZ806" s="78">
        <v>733.76</v>
      </c>
      <c r="GA806" s="78">
        <v>724.71</v>
      </c>
      <c r="GB806" s="78">
        <v>543.17999999999995</v>
      </c>
      <c r="GC806" s="78"/>
      <c r="GD806" s="79">
        <v>544.52</v>
      </c>
      <c r="GE806" s="65" t="s">
        <v>412</v>
      </c>
      <c r="GF806" s="68">
        <v>0.278489473097917</v>
      </c>
      <c r="GG806" s="78">
        <v>593.17999999999995</v>
      </c>
      <c r="GH806" s="78">
        <v>696.22</v>
      </c>
      <c r="GI806" s="78">
        <v>556.98</v>
      </c>
      <c r="GJ806" s="78">
        <v>555.59</v>
      </c>
      <c r="GK806" s="78"/>
      <c r="GL806" s="79">
        <v>506.85</v>
      </c>
      <c r="GM806" s="65" t="s">
        <v>413</v>
      </c>
      <c r="GN806" s="68">
        <v>0.10571830300979999</v>
      </c>
      <c r="GO806" s="78">
        <v>560.52</v>
      </c>
      <c r="GP806" s="78">
        <v>679.98</v>
      </c>
      <c r="GQ806" s="78">
        <v>638.64</v>
      </c>
      <c r="GR806" s="78">
        <v>489.05</v>
      </c>
      <c r="GS806" s="78"/>
      <c r="GT806" s="79"/>
      <c r="GU806" s="65" t="s">
        <v>414</v>
      </c>
      <c r="GV806" s="68">
        <v>1</v>
      </c>
      <c r="GW806" s="78">
        <v>584.33000000000004</v>
      </c>
      <c r="GX806" s="78">
        <v>676.33</v>
      </c>
      <c r="GY806" s="78">
        <v>647.33000000000004</v>
      </c>
      <c r="GZ806" s="78">
        <v>503</v>
      </c>
      <c r="HA806" s="78"/>
      <c r="HB806" s="79">
        <v>504.11</v>
      </c>
      <c r="HC806" s="65" t="s">
        <v>415</v>
      </c>
      <c r="HD806" s="68">
        <v>3.3014196104324899E-2</v>
      </c>
      <c r="HE806" s="78">
        <v>602.61</v>
      </c>
      <c r="HF806" s="78">
        <v>727.89</v>
      </c>
      <c r="HG806" s="78">
        <v>776.91</v>
      </c>
      <c r="HH806" s="78">
        <v>419.28</v>
      </c>
      <c r="HI806" s="78">
        <v>412.68</v>
      </c>
      <c r="HJ806" s="79">
        <v>477.96</v>
      </c>
      <c r="HK806" s="85" t="s">
        <v>416</v>
      </c>
      <c r="HL806" s="68">
        <v>1.2388503468781</v>
      </c>
      <c r="HM806" s="78">
        <v>559.19000000000005</v>
      </c>
      <c r="HN806" s="78">
        <v>682.42</v>
      </c>
      <c r="HO806" s="78">
        <v>632.14</v>
      </c>
      <c r="HP806" s="78"/>
      <c r="HQ806" s="78"/>
      <c r="HR806" s="79"/>
    </row>
    <row r="807" spans="1:226" x14ac:dyDescent="0.25">
      <c r="A807" s="81">
        <v>39692</v>
      </c>
      <c r="B807" s="82" t="s">
        <v>387</v>
      </c>
      <c r="C807" s="83">
        <v>601.33293266655573</v>
      </c>
      <c r="D807" s="83">
        <v>711.59002244068108</v>
      </c>
      <c r="E807" s="83">
        <v>690.32878602084406</v>
      </c>
      <c r="F807" s="83">
        <v>489.17080626996147</v>
      </c>
      <c r="G807" s="83">
        <v>405.22909436834095</v>
      </c>
      <c r="H807" s="84">
        <v>446.6518002459552</v>
      </c>
      <c r="I807" s="82" t="s">
        <v>388</v>
      </c>
      <c r="J807" s="83">
        <v>616.26726302113889</v>
      </c>
      <c r="K807" s="83">
        <v>716.15224540180998</v>
      </c>
      <c r="L807" s="83">
        <v>691.52655839606587</v>
      </c>
      <c r="M807" s="83">
        <v>490.50809408663525</v>
      </c>
      <c r="N807" s="83"/>
      <c r="O807" s="84">
        <v>474.28690524874537</v>
      </c>
      <c r="P807" s="65" t="s">
        <v>389</v>
      </c>
      <c r="Q807" s="78">
        <v>601.33000000000004</v>
      </c>
      <c r="R807" s="78">
        <v>720.25</v>
      </c>
      <c r="S807" s="78">
        <v>678.86</v>
      </c>
      <c r="T807" s="78">
        <v>489</v>
      </c>
      <c r="U807" s="78"/>
      <c r="V807" s="79"/>
      <c r="W807" s="65" t="s">
        <v>390</v>
      </c>
      <c r="X807" s="78">
        <v>605.20000000000005</v>
      </c>
      <c r="Y807" s="78">
        <v>689.97</v>
      </c>
      <c r="Z807" s="78">
        <v>667.55</v>
      </c>
      <c r="AA807" s="78">
        <v>460.21</v>
      </c>
      <c r="AB807" s="78"/>
      <c r="AC807" s="79">
        <v>505.79</v>
      </c>
      <c r="AD807" s="65" t="s">
        <v>391</v>
      </c>
      <c r="AE807" s="68">
        <v>0.51129972389814904</v>
      </c>
      <c r="AF807" s="78">
        <v>564.99</v>
      </c>
      <c r="AG807" s="78">
        <v>653.44000000000005</v>
      </c>
      <c r="AH807" s="78">
        <v>631.97</v>
      </c>
      <c r="AI807" s="78"/>
      <c r="AJ807" s="78">
        <v>475.51</v>
      </c>
      <c r="AK807" s="79">
        <v>385.52</v>
      </c>
      <c r="AL807" s="69" t="s">
        <v>392</v>
      </c>
      <c r="AM807" s="70">
        <v>1</v>
      </c>
      <c r="AN807" s="78">
        <v>642.15</v>
      </c>
      <c r="AO807" s="78">
        <v>750.32</v>
      </c>
      <c r="AP807" s="78">
        <v>789.73</v>
      </c>
      <c r="AQ807" s="78">
        <v>682.17</v>
      </c>
      <c r="AR807" s="78">
        <v>677.19</v>
      </c>
      <c r="AS807" s="79"/>
      <c r="AT807" s="65" t="s">
        <v>393</v>
      </c>
      <c r="AU807" s="68">
        <v>4.0298206729800501E-2</v>
      </c>
      <c r="AV807" s="78">
        <v>577.72</v>
      </c>
      <c r="AW807" s="78">
        <v>713.04</v>
      </c>
      <c r="AX807" s="78">
        <v>668.09</v>
      </c>
      <c r="AY807" s="78">
        <v>399.15</v>
      </c>
      <c r="AZ807" s="78">
        <v>330.45</v>
      </c>
      <c r="BA807" s="79">
        <v>460.29</v>
      </c>
      <c r="BB807" s="65" t="s">
        <v>394</v>
      </c>
      <c r="BC807" s="78">
        <v>580.58000000000004</v>
      </c>
      <c r="BD807" s="78">
        <v>680.65</v>
      </c>
      <c r="BE807" s="78">
        <v>690.75</v>
      </c>
      <c r="BF807" s="78">
        <v>454.88</v>
      </c>
      <c r="BG807" s="78"/>
      <c r="BH807" s="79">
        <v>449.93</v>
      </c>
      <c r="BI807" s="65" t="s">
        <v>395</v>
      </c>
      <c r="BJ807" s="68">
        <v>0.134103984229371</v>
      </c>
      <c r="BK807" s="78">
        <v>635.25</v>
      </c>
      <c r="BL807" s="78">
        <v>710.48</v>
      </c>
      <c r="BM807" s="78">
        <v>724.67</v>
      </c>
      <c r="BN807" s="78">
        <v>476.87</v>
      </c>
      <c r="BO807" s="78"/>
      <c r="BP807" s="79"/>
      <c r="BQ807" s="65" t="s">
        <v>396</v>
      </c>
      <c r="BR807" s="68">
        <v>6.3911648537062396E-2</v>
      </c>
      <c r="BS807" s="78">
        <v>584.34</v>
      </c>
      <c r="BT807" s="78">
        <v>696.45</v>
      </c>
      <c r="BU807" s="78">
        <v>672.35</v>
      </c>
      <c r="BV807" s="78"/>
      <c r="BW807" s="78"/>
      <c r="BX807" s="79">
        <v>523.17999999999995</v>
      </c>
      <c r="BY807" s="65" t="s">
        <v>397</v>
      </c>
      <c r="BZ807" s="78">
        <v>622.27</v>
      </c>
      <c r="CA807" s="78">
        <v>723.65</v>
      </c>
      <c r="CB807" s="78">
        <v>673.2</v>
      </c>
      <c r="CC807" s="78">
        <v>499.11</v>
      </c>
      <c r="CD807" s="78"/>
      <c r="CE807" s="79">
        <v>514.36</v>
      </c>
      <c r="CF807" s="65" t="s">
        <v>398</v>
      </c>
      <c r="CG807" s="78">
        <v>631.54</v>
      </c>
      <c r="CH807" s="78">
        <v>780.35</v>
      </c>
      <c r="CI807" s="78">
        <v>666.38</v>
      </c>
      <c r="CJ807" s="78">
        <v>618.47</v>
      </c>
      <c r="CK807" s="78"/>
      <c r="CL807" s="79"/>
      <c r="CM807" s="65" t="s">
        <v>399</v>
      </c>
      <c r="CN807" s="78">
        <v>594.94000000000005</v>
      </c>
      <c r="CO807" s="78">
        <v>689.24</v>
      </c>
      <c r="CP807" s="78">
        <v>700.33</v>
      </c>
      <c r="CQ807" s="78">
        <v>476.52</v>
      </c>
      <c r="CR807" s="78">
        <v>465.34</v>
      </c>
      <c r="CS807" s="79">
        <v>594.87</v>
      </c>
      <c r="CT807" s="65" t="s">
        <v>400</v>
      </c>
      <c r="CU807" s="78">
        <v>643.19000000000005</v>
      </c>
      <c r="CV807" s="78">
        <v>782.45</v>
      </c>
      <c r="CW807" s="78">
        <v>663.77</v>
      </c>
      <c r="CX807" s="78">
        <v>507.83</v>
      </c>
      <c r="CY807" s="78"/>
      <c r="CZ807" s="79"/>
      <c r="DA807" s="82"/>
      <c r="DB807" s="68"/>
      <c r="DC807" s="78"/>
      <c r="DD807" s="78"/>
      <c r="DE807" s="78"/>
      <c r="DF807" s="78"/>
      <c r="DG807" s="78"/>
      <c r="DH807" s="79"/>
      <c r="DI807" s="65" t="s">
        <v>402</v>
      </c>
      <c r="DJ807" s="68">
        <v>4.2069835927639899E-3</v>
      </c>
      <c r="DK807" s="78">
        <v>604.66999999999996</v>
      </c>
      <c r="DL807" s="78">
        <v>726.34</v>
      </c>
      <c r="DM807" s="78">
        <v>726.34</v>
      </c>
      <c r="DN807" s="78">
        <v>383.68</v>
      </c>
      <c r="DO807" s="78"/>
      <c r="DP807" s="79">
        <v>530.88</v>
      </c>
      <c r="DQ807" s="65" t="s">
        <v>403</v>
      </c>
      <c r="DR807" s="78">
        <v>655.67</v>
      </c>
      <c r="DS807" s="78">
        <v>812.93</v>
      </c>
      <c r="DT807" s="78">
        <v>797.99</v>
      </c>
      <c r="DU807" s="78">
        <v>347.04</v>
      </c>
      <c r="DV807" s="78"/>
      <c r="DW807" s="79"/>
      <c r="DX807" s="65" t="s">
        <v>404</v>
      </c>
      <c r="DY807" s="78">
        <v>647.78</v>
      </c>
      <c r="DZ807" s="78">
        <v>756.98</v>
      </c>
      <c r="EA807" s="78">
        <v>740.93</v>
      </c>
      <c r="EB807" s="78">
        <v>495.42</v>
      </c>
      <c r="EC807" s="78"/>
      <c r="ED807" s="79">
        <v>449.71</v>
      </c>
      <c r="EE807" s="65" t="s">
        <v>405</v>
      </c>
      <c r="EF807" s="68">
        <v>0.28962001853568098</v>
      </c>
      <c r="EG807" s="78">
        <v>606.65</v>
      </c>
      <c r="EH807" s="78">
        <v>700.08</v>
      </c>
      <c r="EI807" s="78">
        <v>660.94</v>
      </c>
      <c r="EJ807" s="78"/>
      <c r="EK807" s="78">
        <v>438.52</v>
      </c>
      <c r="EL807" s="79">
        <v>447.19</v>
      </c>
      <c r="EM807" s="65" t="s">
        <v>406</v>
      </c>
      <c r="EN807" s="78">
        <v>641.39</v>
      </c>
      <c r="EO807" s="78">
        <v>719.7</v>
      </c>
      <c r="EP807" s="78">
        <v>675.7</v>
      </c>
      <c r="EQ807" s="78"/>
      <c r="ER807" s="78"/>
      <c r="ES807" s="79">
        <v>465.73</v>
      </c>
      <c r="ET807" s="65" t="s">
        <v>407</v>
      </c>
      <c r="EU807" s="68">
        <v>1.4210601108426899</v>
      </c>
      <c r="EV807" s="78">
        <v>626.09</v>
      </c>
      <c r="EW807" s="78">
        <v>703.26</v>
      </c>
      <c r="EX807" s="78">
        <v>703.26</v>
      </c>
      <c r="EY807" s="78"/>
      <c r="EZ807" s="78">
        <v>146.18</v>
      </c>
      <c r="FA807" s="79">
        <v>423.11</v>
      </c>
      <c r="FB807" s="65" t="s">
        <v>408</v>
      </c>
      <c r="FC807" s="78">
        <v>704.61</v>
      </c>
      <c r="FD807" s="78">
        <v>776.53</v>
      </c>
      <c r="FE807" s="78">
        <v>919.03</v>
      </c>
      <c r="FF807" s="78">
        <v>351.74</v>
      </c>
      <c r="FG807" s="78"/>
      <c r="FH807" s="79"/>
      <c r="FI807" s="65" t="s">
        <v>409</v>
      </c>
      <c r="FJ807" s="78">
        <v>674.61</v>
      </c>
      <c r="FK807" s="78">
        <v>734.62</v>
      </c>
      <c r="FL807" s="78">
        <v>592.9</v>
      </c>
      <c r="FM807" s="78">
        <v>425.87</v>
      </c>
      <c r="FN807" s="78"/>
      <c r="FO807" s="79">
        <v>510.87</v>
      </c>
      <c r="FP807" s="65" t="s">
        <v>410</v>
      </c>
      <c r="FQ807" s="68">
        <v>0.29940119760479</v>
      </c>
      <c r="FR807" s="78">
        <v>588.02</v>
      </c>
      <c r="FS807" s="78">
        <v>715.01</v>
      </c>
      <c r="FT807" s="78">
        <v>665.27</v>
      </c>
      <c r="FU807" s="78">
        <v>482.04</v>
      </c>
      <c r="FV807" s="78">
        <v>403.89</v>
      </c>
      <c r="FW807" s="79">
        <v>412.28</v>
      </c>
      <c r="FX807" s="65" t="s">
        <v>411</v>
      </c>
      <c r="FY807" s="78">
        <v>630.57000000000005</v>
      </c>
      <c r="FZ807" s="78">
        <v>727.42</v>
      </c>
      <c r="GA807" s="78">
        <v>714.89</v>
      </c>
      <c r="GB807" s="78">
        <v>549.42999999999995</v>
      </c>
      <c r="GC807" s="78"/>
      <c r="GD807" s="79">
        <v>544.52</v>
      </c>
      <c r="GE807" s="65" t="s">
        <v>412</v>
      </c>
      <c r="GF807" s="68">
        <v>0.28443028613686799</v>
      </c>
      <c r="GG807" s="78">
        <v>611.53</v>
      </c>
      <c r="GH807" s="78">
        <v>725.3</v>
      </c>
      <c r="GI807" s="78">
        <v>583.08000000000004</v>
      </c>
      <c r="GJ807" s="78">
        <v>578.82000000000005</v>
      </c>
      <c r="GK807" s="78"/>
      <c r="GL807" s="79">
        <v>517.66</v>
      </c>
      <c r="GM807" s="65" t="s">
        <v>413</v>
      </c>
      <c r="GN807" s="68">
        <v>0.105699306612549</v>
      </c>
      <c r="GO807" s="78">
        <v>568.87</v>
      </c>
      <c r="GP807" s="78">
        <v>696.77</v>
      </c>
      <c r="GQ807" s="78">
        <v>662.04</v>
      </c>
      <c r="GR807" s="78">
        <v>528.17999999999995</v>
      </c>
      <c r="GS807" s="78"/>
      <c r="GT807" s="79"/>
      <c r="GU807" s="65" t="s">
        <v>414</v>
      </c>
      <c r="GV807" s="68">
        <v>1</v>
      </c>
      <c r="GW807" s="78">
        <v>584.33000000000004</v>
      </c>
      <c r="GX807" s="78">
        <v>676.33</v>
      </c>
      <c r="GY807" s="78">
        <v>647.33000000000004</v>
      </c>
      <c r="GZ807" s="78">
        <v>503</v>
      </c>
      <c r="HA807" s="78"/>
      <c r="HB807" s="79">
        <v>504.11</v>
      </c>
      <c r="HC807" s="65" t="s">
        <v>415</v>
      </c>
      <c r="HD807" s="68">
        <v>3.2965221691115897E-2</v>
      </c>
      <c r="HE807" s="78">
        <v>592.92999999999995</v>
      </c>
      <c r="HF807" s="78">
        <v>718.28</v>
      </c>
      <c r="HG807" s="78">
        <v>815.06</v>
      </c>
      <c r="HH807" s="78">
        <v>418.66</v>
      </c>
      <c r="HI807" s="78">
        <v>412.07</v>
      </c>
      <c r="HJ807" s="79">
        <v>477.91</v>
      </c>
      <c r="HK807" s="85" t="s">
        <v>416</v>
      </c>
      <c r="HL807" s="68">
        <v>1.23205815314483</v>
      </c>
      <c r="HM807" s="78">
        <v>556.12</v>
      </c>
      <c r="HN807" s="78">
        <v>678.68</v>
      </c>
      <c r="HO807" s="78">
        <v>628.66999999999996</v>
      </c>
      <c r="HP807" s="78"/>
      <c r="HQ807" s="78"/>
      <c r="HR807" s="79"/>
    </row>
    <row r="808" spans="1:226" x14ac:dyDescent="0.25">
      <c r="A808" s="81">
        <v>39685</v>
      </c>
      <c r="B808" s="82" t="s">
        <v>387</v>
      </c>
      <c r="C808" s="83">
        <v>604.55560041147737</v>
      </c>
      <c r="D808" s="83">
        <v>714.09065594104686</v>
      </c>
      <c r="E808" s="83">
        <v>686.88483711579272</v>
      </c>
      <c r="F808" s="83">
        <v>486.07395655425086</v>
      </c>
      <c r="G808" s="83">
        <v>405.46484779299846</v>
      </c>
      <c r="H808" s="84">
        <v>448.46485100143065</v>
      </c>
      <c r="I808" s="82" t="s">
        <v>388</v>
      </c>
      <c r="J808" s="83">
        <v>618.31192314982866</v>
      </c>
      <c r="K808" s="83">
        <v>716.91315044115242</v>
      </c>
      <c r="L808" s="83">
        <v>688.01389717892721</v>
      </c>
      <c r="M808" s="83">
        <v>485.74202803579328</v>
      </c>
      <c r="N808" s="83"/>
      <c r="O808" s="84">
        <v>475.70850917580555</v>
      </c>
      <c r="P808" s="65" t="s">
        <v>389</v>
      </c>
      <c r="Q808" s="78">
        <v>579.66</v>
      </c>
      <c r="R808" s="78">
        <v>703.58</v>
      </c>
      <c r="S808" s="78">
        <v>679.19</v>
      </c>
      <c r="T808" s="78">
        <v>475</v>
      </c>
      <c r="U808" s="78"/>
      <c r="V808" s="79"/>
      <c r="W808" s="65" t="s">
        <v>390</v>
      </c>
      <c r="X808" s="78">
        <v>616.82000000000005</v>
      </c>
      <c r="Y808" s="78">
        <v>719.77</v>
      </c>
      <c r="Z808" s="78">
        <v>689.7</v>
      </c>
      <c r="AA808" s="78">
        <v>446.94</v>
      </c>
      <c r="AB808" s="78"/>
      <c r="AC808" s="79">
        <v>491.74</v>
      </c>
      <c r="AD808" s="65" t="s">
        <v>391</v>
      </c>
      <c r="AE808" s="68">
        <v>0.51129972389814904</v>
      </c>
      <c r="AF808" s="78">
        <v>541.47</v>
      </c>
      <c r="AG808" s="78">
        <v>631.46</v>
      </c>
      <c r="AH808" s="78">
        <v>608.96</v>
      </c>
      <c r="AI808" s="78"/>
      <c r="AJ808" s="78">
        <v>455.06</v>
      </c>
      <c r="AK808" s="79">
        <v>381.37</v>
      </c>
      <c r="AL808" s="69" t="s">
        <v>392</v>
      </c>
      <c r="AM808" s="70">
        <v>1</v>
      </c>
      <c r="AN808" s="78">
        <v>642.64</v>
      </c>
      <c r="AO808" s="78">
        <v>752.23</v>
      </c>
      <c r="AP808" s="78">
        <v>789.47</v>
      </c>
      <c r="AQ808" s="78">
        <v>677.19</v>
      </c>
      <c r="AR808" s="78">
        <v>682.17</v>
      </c>
      <c r="AS808" s="79"/>
      <c r="AT808" s="65" t="s">
        <v>393</v>
      </c>
      <c r="AU808" s="68">
        <v>4.0980247520694998E-2</v>
      </c>
      <c r="AV808" s="78">
        <v>590.44000000000005</v>
      </c>
      <c r="AW808" s="78">
        <v>729.24</v>
      </c>
      <c r="AX808" s="78">
        <v>602.45000000000005</v>
      </c>
      <c r="AY808" s="78">
        <v>403.25</v>
      </c>
      <c r="AZ808" s="78">
        <v>336.04</v>
      </c>
      <c r="BA808" s="79">
        <v>469.84</v>
      </c>
      <c r="BB808" s="65" t="s">
        <v>394</v>
      </c>
      <c r="BC808" s="78">
        <v>593.82000000000005</v>
      </c>
      <c r="BD808" s="78">
        <v>694.31</v>
      </c>
      <c r="BE808" s="78">
        <v>679.93</v>
      </c>
      <c r="BF808" s="78">
        <v>451.6</v>
      </c>
      <c r="BG808" s="78"/>
      <c r="BH808" s="79">
        <v>449.93</v>
      </c>
      <c r="BI808" s="65" t="s">
        <v>395</v>
      </c>
      <c r="BJ808" s="68">
        <v>0.13405724244252301</v>
      </c>
      <c r="BK808" s="78">
        <v>642.54</v>
      </c>
      <c r="BL808" s="78">
        <v>726.32</v>
      </c>
      <c r="BM808" s="78">
        <v>740.51</v>
      </c>
      <c r="BN808" s="78">
        <v>479.39</v>
      </c>
      <c r="BO808" s="78"/>
      <c r="BP808" s="79"/>
      <c r="BQ808" s="65" t="s">
        <v>396</v>
      </c>
      <c r="BR808" s="68">
        <v>6.3911648537062396E-2</v>
      </c>
      <c r="BS808" s="78">
        <v>583.58000000000004</v>
      </c>
      <c r="BT808" s="78">
        <v>707.12</v>
      </c>
      <c r="BU808" s="78">
        <v>685.39</v>
      </c>
      <c r="BV808" s="78"/>
      <c r="BW808" s="78"/>
      <c r="BX808" s="79">
        <v>523.17999999999995</v>
      </c>
      <c r="BY808" s="65" t="s">
        <v>397</v>
      </c>
      <c r="BZ808" s="78">
        <v>617.82000000000005</v>
      </c>
      <c r="CA808" s="78">
        <v>718.76</v>
      </c>
      <c r="CB808" s="78">
        <v>655.51</v>
      </c>
      <c r="CC808" s="78">
        <v>496.07</v>
      </c>
      <c r="CD808" s="78"/>
      <c r="CE808" s="79">
        <v>514.36</v>
      </c>
      <c r="CF808" s="65" t="s">
        <v>398</v>
      </c>
      <c r="CG808" s="78">
        <v>636.51</v>
      </c>
      <c r="CH808" s="78">
        <v>794.13</v>
      </c>
      <c r="CI808" s="78">
        <v>676.86</v>
      </c>
      <c r="CJ808" s="78">
        <v>620.33000000000004</v>
      </c>
      <c r="CK808" s="78"/>
      <c r="CL808" s="79"/>
      <c r="CM808" s="65" t="s">
        <v>399</v>
      </c>
      <c r="CN808" s="78">
        <v>582.01</v>
      </c>
      <c r="CO808" s="78">
        <v>679.85</v>
      </c>
      <c r="CP808" s="78">
        <v>697.26</v>
      </c>
      <c r="CQ808" s="78">
        <v>476.01</v>
      </c>
      <c r="CR808" s="78">
        <v>463.75</v>
      </c>
      <c r="CS808" s="79">
        <v>594.77</v>
      </c>
      <c r="CT808" s="65" t="s">
        <v>400</v>
      </c>
      <c r="CU808" s="78">
        <v>635.04</v>
      </c>
      <c r="CV808" s="78">
        <v>776.68</v>
      </c>
      <c r="CW808" s="78">
        <v>664.67</v>
      </c>
      <c r="CX808" s="78">
        <v>495</v>
      </c>
      <c r="CY808" s="78"/>
      <c r="CZ808" s="79"/>
      <c r="DA808" s="82"/>
      <c r="DB808" s="68"/>
      <c r="DC808" s="78"/>
      <c r="DD808" s="78"/>
      <c r="DE808" s="78"/>
      <c r="DF808" s="78"/>
      <c r="DG808" s="78"/>
      <c r="DH808" s="79"/>
      <c r="DI808" s="65" t="s">
        <v>402</v>
      </c>
      <c r="DJ808" s="68">
        <v>4.2747830547599699E-3</v>
      </c>
      <c r="DK808" s="78">
        <v>612.65</v>
      </c>
      <c r="DL808" s="78">
        <v>736.38</v>
      </c>
      <c r="DM808" s="78">
        <v>736.38</v>
      </c>
      <c r="DN808" s="78">
        <v>496.85</v>
      </c>
      <c r="DO808" s="78"/>
      <c r="DP808" s="79">
        <v>539.66999999999996</v>
      </c>
      <c r="DQ808" s="65" t="s">
        <v>403</v>
      </c>
      <c r="DR808" s="78">
        <v>655.67</v>
      </c>
      <c r="DS808" s="78">
        <v>812.93</v>
      </c>
      <c r="DT808" s="78">
        <v>795.4</v>
      </c>
      <c r="DU808" s="78">
        <v>341.37</v>
      </c>
      <c r="DV808" s="78"/>
      <c r="DW808" s="79"/>
      <c r="DX808" s="65" t="s">
        <v>404</v>
      </c>
      <c r="DY808" s="78">
        <v>644.63</v>
      </c>
      <c r="DZ808" s="78">
        <v>758.87</v>
      </c>
      <c r="EA808" s="78">
        <v>747.57</v>
      </c>
      <c r="EB808" s="78">
        <v>493.86</v>
      </c>
      <c r="EC808" s="78"/>
      <c r="ED808" s="79">
        <v>449.05</v>
      </c>
      <c r="EE808" s="65" t="s">
        <v>405</v>
      </c>
      <c r="EF808" s="68">
        <v>0.28962001853568098</v>
      </c>
      <c r="EG808" s="78">
        <v>597.97</v>
      </c>
      <c r="EH808" s="78">
        <v>693.89</v>
      </c>
      <c r="EI808" s="78">
        <v>652.35</v>
      </c>
      <c r="EJ808" s="78"/>
      <c r="EK808" s="78">
        <v>424.79</v>
      </c>
      <c r="EL808" s="79">
        <v>442.84</v>
      </c>
      <c r="EM808" s="65" t="s">
        <v>406</v>
      </c>
      <c r="EN808" s="78">
        <v>615.88</v>
      </c>
      <c r="EO808" s="78">
        <v>696.77</v>
      </c>
      <c r="EP808" s="78">
        <v>660.41</v>
      </c>
      <c r="EQ808" s="78"/>
      <c r="ER808" s="78"/>
      <c r="ES808" s="79">
        <v>465.67</v>
      </c>
      <c r="ET808" s="65" t="s">
        <v>407</v>
      </c>
      <c r="EU808" s="68">
        <v>1.42146410803127</v>
      </c>
      <c r="EV808" s="78">
        <v>623.25</v>
      </c>
      <c r="EW808" s="78">
        <v>723.93</v>
      </c>
      <c r="EX808" s="78">
        <v>723.93</v>
      </c>
      <c r="EY808" s="78"/>
      <c r="EZ808" s="78">
        <v>146.22999999999999</v>
      </c>
      <c r="FA808" s="79">
        <v>423.23</v>
      </c>
      <c r="FB808" s="65" t="s">
        <v>408</v>
      </c>
      <c r="FC808" s="78">
        <v>704.61</v>
      </c>
      <c r="FD808" s="78">
        <v>776.53</v>
      </c>
      <c r="FE808" s="78">
        <v>919.03</v>
      </c>
      <c r="FF808" s="78">
        <v>351.74</v>
      </c>
      <c r="FG808" s="78"/>
      <c r="FH808" s="79"/>
      <c r="FI808" s="65" t="s">
        <v>409</v>
      </c>
      <c r="FJ808" s="78">
        <v>695.56</v>
      </c>
      <c r="FK808" s="78">
        <v>737.94</v>
      </c>
      <c r="FL808" s="78">
        <v>614.29999999999995</v>
      </c>
      <c r="FM808" s="78">
        <v>441.68</v>
      </c>
      <c r="FN808" s="78"/>
      <c r="FO808" s="79">
        <v>522.71</v>
      </c>
      <c r="FP808" s="65" t="s">
        <v>410</v>
      </c>
      <c r="FQ808" s="68">
        <v>0.302617642608564</v>
      </c>
      <c r="FR808" s="78">
        <v>604.92999999999995</v>
      </c>
      <c r="FS808" s="78">
        <v>736.09</v>
      </c>
      <c r="FT808" s="78">
        <v>650.92999999999995</v>
      </c>
      <c r="FU808" s="78">
        <v>485.1</v>
      </c>
      <c r="FV808" s="78">
        <v>404.3</v>
      </c>
      <c r="FW808" s="79">
        <v>417.01</v>
      </c>
      <c r="FX808" s="65" t="s">
        <v>411</v>
      </c>
      <c r="FY808" s="78">
        <v>626.9</v>
      </c>
      <c r="FZ808" s="78">
        <v>725.6</v>
      </c>
      <c r="GA808" s="78">
        <v>704.18</v>
      </c>
      <c r="GB808" s="78">
        <v>549.42999999999995</v>
      </c>
      <c r="GC808" s="78"/>
      <c r="GD808" s="79">
        <v>544.52</v>
      </c>
      <c r="GE808" s="65" t="s">
        <v>412</v>
      </c>
      <c r="GF808" s="68">
        <v>0.28413126864611499</v>
      </c>
      <c r="GG808" s="78">
        <v>610.88</v>
      </c>
      <c r="GH808" s="78">
        <v>724.53</v>
      </c>
      <c r="GI808" s="78">
        <v>582.47</v>
      </c>
      <c r="GJ808" s="78">
        <v>578.21</v>
      </c>
      <c r="GK808" s="78"/>
      <c r="GL808" s="79">
        <v>517.12</v>
      </c>
      <c r="GM808" s="65" t="s">
        <v>413</v>
      </c>
      <c r="GN808" s="68">
        <v>0.106940434178163</v>
      </c>
      <c r="GO808" s="78">
        <v>549.89</v>
      </c>
      <c r="GP808" s="78">
        <v>662.18</v>
      </c>
      <c r="GQ808" s="78">
        <v>654.15</v>
      </c>
      <c r="GR808" s="78">
        <v>533.21</v>
      </c>
      <c r="GS808" s="78"/>
      <c r="GT808" s="79"/>
      <c r="GU808" s="65" t="s">
        <v>414</v>
      </c>
      <c r="GV808" s="68">
        <v>1</v>
      </c>
      <c r="GW808" s="78">
        <v>581.83000000000004</v>
      </c>
      <c r="GX808" s="78">
        <v>695.5</v>
      </c>
      <c r="GY808" s="78">
        <v>667.33</v>
      </c>
      <c r="GZ808" s="78">
        <v>535</v>
      </c>
      <c r="HA808" s="78"/>
      <c r="HB808" s="79">
        <v>504.11</v>
      </c>
      <c r="HC808" s="65" t="s">
        <v>415</v>
      </c>
      <c r="HD808" s="68">
        <v>3.2986970146792E-2</v>
      </c>
      <c r="HE808" s="78">
        <v>610.26</v>
      </c>
      <c r="HF808" s="78">
        <v>728.62</v>
      </c>
      <c r="HG808" s="78">
        <v>815.59</v>
      </c>
      <c r="HH808" s="78">
        <v>425.53</v>
      </c>
      <c r="HI808" s="78">
        <v>418.93</v>
      </c>
      <c r="HJ808" s="79">
        <v>479.06</v>
      </c>
      <c r="HK808" s="85" t="s">
        <v>416</v>
      </c>
      <c r="HL808" s="68">
        <v>1.2553351744915899</v>
      </c>
      <c r="HM808" s="78">
        <v>564.75</v>
      </c>
      <c r="HN808" s="78">
        <v>689.9</v>
      </c>
      <c r="HO808" s="78">
        <v>626.26</v>
      </c>
      <c r="HP808" s="78"/>
      <c r="HQ808" s="78"/>
      <c r="HR808" s="79"/>
    </row>
    <row r="809" spans="1:226" x14ac:dyDescent="0.25">
      <c r="A809" s="81">
        <v>39678</v>
      </c>
      <c r="B809" s="82" t="s">
        <v>387</v>
      </c>
      <c r="C809" s="83">
        <v>596.96170630636027</v>
      </c>
      <c r="D809" s="83">
        <v>713.47885789169311</v>
      </c>
      <c r="E809" s="83">
        <v>677.15383194972708</v>
      </c>
      <c r="F809" s="83">
        <v>483.34144409530302</v>
      </c>
      <c r="G809" s="83">
        <v>400.30104261796043</v>
      </c>
      <c r="H809" s="84">
        <v>446.52555250835525</v>
      </c>
      <c r="I809" s="82" t="s">
        <v>388</v>
      </c>
      <c r="J809" s="83">
        <v>604.4394787806217</v>
      </c>
      <c r="K809" s="83">
        <v>714.34932839160092</v>
      </c>
      <c r="L809" s="83">
        <v>678.67959327888695</v>
      </c>
      <c r="M809" s="83">
        <v>485.01218919453112</v>
      </c>
      <c r="N809" s="83"/>
      <c r="O809" s="84">
        <v>478.0612397770559</v>
      </c>
      <c r="P809" s="65" t="s">
        <v>389</v>
      </c>
      <c r="Q809" s="78">
        <v>573.83000000000004</v>
      </c>
      <c r="R809" s="78">
        <v>695.25</v>
      </c>
      <c r="S809" s="78">
        <v>657.99</v>
      </c>
      <c r="T809" s="78">
        <v>486</v>
      </c>
      <c r="U809" s="78"/>
      <c r="V809" s="79"/>
      <c r="W809" s="65" t="s">
        <v>390</v>
      </c>
      <c r="X809" s="78">
        <v>621.73</v>
      </c>
      <c r="Y809" s="78">
        <v>712.9</v>
      </c>
      <c r="Z809" s="78">
        <v>651.92999999999995</v>
      </c>
      <c r="AA809" s="78">
        <v>446.94</v>
      </c>
      <c r="AB809" s="78"/>
      <c r="AC809" s="79">
        <v>491.74</v>
      </c>
      <c r="AD809" s="65" t="s">
        <v>391</v>
      </c>
      <c r="AE809" s="68">
        <v>0.51129972389814904</v>
      </c>
      <c r="AF809" s="78">
        <v>541.47</v>
      </c>
      <c r="AG809" s="78">
        <v>631.46</v>
      </c>
      <c r="AH809" s="78">
        <v>608.96</v>
      </c>
      <c r="AI809" s="78"/>
      <c r="AJ809" s="78">
        <v>455.06</v>
      </c>
      <c r="AK809" s="79">
        <v>377.23</v>
      </c>
      <c r="AL809" s="69" t="s">
        <v>392</v>
      </c>
      <c r="AM809" s="70">
        <v>1</v>
      </c>
      <c r="AN809" s="78">
        <v>653.13</v>
      </c>
      <c r="AO809" s="78">
        <v>786.2</v>
      </c>
      <c r="AP809" s="78">
        <v>796.84</v>
      </c>
      <c r="AQ809" s="78">
        <v>682.17</v>
      </c>
      <c r="AR809" s="78">
        <v>677.19</v>
      </c>
      <c r="AS809" s="79"/>
      <c r="AT809" s="65" t="s">
        <v>393</v>
      </c>
      <c r="AU809" s="68">
        <v>4.0778045100517898E-2</v>
      </c>
      <c r="AV809" s="78">
        <v>592.95000000000005</v>
      </c>
      <c r="AW809" s="78">
        <v>736.74</v>
      </c>
      <c r="AX809" s="78">
        <v>615.70000000000005</v>
      </c>
      <c r="AY809" s="78">
        <v>395.1</v>
      </c>
      <c r="AZ809" s="78">
        <v>323.04000000000002</v>
      </c>
      <c r="BA809" s="79">
        <v>468.62</v>
      </c>
      <c r="BB809" s="65" t="s">
        <v>394</v>
      </c>
      <c r="BC809" s="78">
        <v>551.59</v>
      </c>
      <c r="BD809" s="78">
        <v>666.36</v>
      </c>
      <c r="BE809" s="78">
        <v>673.97</v>
      </c>
      <c r="BF809" s="78">
        <v>454.5</v>
      </c>
      <c r="BG809" s="78"/>
      <c r="BH809" s="79">
        <v>453.97</v>
      </c>
      <c r="BI809" s="65" t="s">
        <v>395</v>
      </c>
      <c r="BJ809" s="68">
        <v>0.13407162105997</v>
      </c>
      <c r="BK809" s="78">
        <v>619.01</v>
      </c>
      <c r="BL809" s="78">
        <v>693.15</v>
      </c>
      <c r="BM809" s="78">
        <v>707.34</v>
      </c>
      <c r="BN809" s="78">
        <v>467.37</v>
      </c>
      <c r="BO809" s="78"/>
      <c r="BP809" s="79"/>
      <c r="BQ809" s="65" t="s">
        <v>396</v>
      </c>
      <c r="BR809" s="68">
        <v>6.3911648537062396E-2</v>
      </c>
      <c r="BS809" s="78">
        <v>606.52</v>
      </c>
      <c r="BT809" s="78">
        <v>741.93</v>
      </c>
      <c r="BU809" s="78">
        <v>749.62</v>
      </c>
      <c r="BV809" s="78"/>
      <c r="BW809" s="78"/>
      <c r="BX809" s="79">
        <v>523.17999999999995</v>
      </c>
      <c r="BY809" s="65" t="s">
        <v>397</v>
      </c>
      <c r="BZ809" s="78">
        <v>620.22</v>
      </c>
      <c r="CA809" s="78">
        <v>727.18</v>
      </c>
      <c r="CB809" s="78">
        <v>672.66</v>
      </c>
      <c r="CC809" s="78">
        <v>500.94</v>
      </c>
      <c r="CD809" s="78"/>
      <c r="CE809" s="79">
        <v>505.42</v>
      </c>
      <c r="CF809" s="65" t="s">
        <v>398</v>
      </c>
      <c r="CG809" s="78">
        <v>656.38</v>
      </c>
      <c r="CH809" s="78">
        <v>777.27</v>
      </c>
      <c r="CI809" s="78">
        <v>677.91</v>
      </c>
      <c r="CJ809" s="78">
        <v>587.75</v>
      </c>
      <c r="CK809" s="78"/>
      <c r="CL809" s="79"/>
      <c r="CM809" s="65" t="s">
        <v>399</v>
      </c>
      <c r="CN809" s="78">
        <v>578.52</v>
      </c>
      <c r="CO809" s="78">
        <v>677.44</v>
      </c>
      <c r="CP809" s="78">
        <v>687.58</v>
      </c>
      <c r="CQ809" s="78">
        <v>462.29</v>
      </c>
      <c r="CR809" s="78">
        <v>442.85</v>
      </c>
      <c r="CS809" s="79">
        <v>594.72</v>
      </c>
      <c r="CT809" s="65" t="s">
        <v>400</v>
      </c>
      <c r="CU809" s="78">
        <v>641.05999999999995</v>
      </c>
      <c r="CV809" s="78">
        <v>785.73</v>
      </c>
      <c r="CW809" s="78">
        <v>656.45</v>
      </c>
      <c r="CX809" s="78">
        <v>489.84</v>
      </c>
      <c r="CY809" s="78"/>
      <c r="CZ809" s="79"/>
      <c r="DA809" s="82"/>
      <c r="DB809" s="68"/>
      <c r="DC809" s="78"/>
      <c r="DD809" s="78"/>
      <c r="DE809" s="78"/>
      <c r="DF809" s="78"/>
      <c r="DG809" s="78"/>
      <c r="DH809" s="79"/>
      <c r="DI809" s="65" t="s">
        <v>402</v>
      </c>
      <c r="DJ809" s="68">
        <v>4.2226163330799796E-3</v>
      </c>
      <c r="DK809" s="78">
        <v>607.79</v>
      </c>
      <c r="DL809" s="78">
        <v>737.13</v>
      </c>
      <c r="DM809" s="78">
        <v>737.13</v>
      </c>
      <c r="DN809" s="78">
        <v>474.6</v>
      </c>
      <c r="DO809" s="78"/>
      <c r="DP809" s="79">
        <v>534.27</v>
      </c>
      <c r="DQ809" s="65" t="s">
        <v>403</v>
      </c>
      <c r="DR809" s="78">
        <v>655.67</v>
      </c>
      <c r="DS809" s="78">
        <v>812.93</v>
      </c>
      <c r="DT809" s="78">
        <v>779.64</v>
      </c>
      <c r="DU809" s="78">
        <v>341.63</v>
      </c>
      <c r="DV809" s="78"/>
      <c r="DW809" s="79"/>
      <c r="DX809" s="65" t="s">
        <v>404</v>
      </c>
      <c r="DY809" s="78">
        <v>643.12</v>
      </c>
      <c r="DZ809" s="78">
        <v>759.13</v>
      </c>
      <c r="EA809" s="78">
        <v>730.12</v>
      </c>
      <c r="EB809" s="78">
        <v>482.84</v>
      </c>
      <c r="EC809" s="78"/>
      <c r="ED809" s="79">
        <v>449.05</v>
      </c>
      <c r="EE809" s="65" t="s">
        <v>405</v>
      </c>
      <c r="EF809" s="68">
        <v>0.28962001853568098</v>
      </c>
      <c r="EG809" s="78">
        <v>593.54</v>
      </c>
      <c r="EH809" s="78">
        <v>693.89</v>
      </c>
      <c r="EI809" s="78">
        <v>627.07000000000005</v>
      </c>
      <c r="EJ809" s="78"/>
      <c r="EK809" s="78">
        <v>404.63</v>
      </c>
      <c r="EL809" s="79">
        <v>448.6</v>
      </c>
      <c r="EM809" s="65" t="s">
        <v>406</v>
      </c>
      <c r="EN809" s="78">
        <v>616.21</v>
      </c>
      <c r="EO809" s="78">
        <v>697.1</v>
      </c>
      <c r="EP809" s="78">
        <v>660.5</v>
      </c>
      <c r="EQ809" s="78"/>
      <c r="ER809" s="78"/>
      <c r="ES809" s="79">
        <v>471.43</v>
      </c>
      <c r="ET809" s="65" t="s">
        <v>407</v>
      </c>
      <c r="EU809" s="68">
        <v>1.4218683349921799</v>
      </c>
      <c r="EV809" s="78">
        <v>623.42999999999995</v>
      </c>
      <c r="EW809" s="78">
        <v>722.94</v>
      </c>
      <c r="EX809" s="78">
        <v>722.94</v>
      </c>
      <c r="EY809" s="78"/>
      <c r="EZ809" s="78">
        <v>146.27000000000001</v>
      </c>
      <c r="FA809" s="79">
        <v>423.36</v>
      </c>
      <c r="FB809" s="65" t="s">
        <v>408</v>
      </c>
      <c r="FC809" s="78">
        <v>704.61</v>
      </c>
      <c r="FD809" s="78">
        <v>776.53</v>
      </c>
      <c r="FE809" s="78">
        <v>919.03</v>
      </c>
      <c r="FF809" s="78">
        <v>351.74</v>
      </c>
      <c r="FG809" s="78"/>
      <c r="FH809" s="79"/>
      <c r="FI809" s="65" t="s">
        <v>409</v>
      </c>
      <c r="FJ809" s="78">
        <v>678.76</v>
      </c>
      <c r="FK809" s="78">
        <v>776.59</v>
      </c>
      <c r="FL809" s="78">
        <v>602.5</v>
      </c>
      <c r="FM809" s="78">
        <v>445.07</v>
      </c>
      <c r="FN809" s="78"/>
      <c r="FO809" s="79">
        <v>532.79999999999995</v>
      </c>
      <c r="FP809" s="65" t="s">
        <v>410</v>
      </c>
      <c r="FQ809" s="68">
        <v>0.29917726252804799</v>
      </c>
      <c r="FR809" s="78">
        <v>610.02</v>
      </c>
      <c r="FS809" s="78">
        <v>740.96</v>
      </c>
      <c r="FT809" s="78">
        <v>624.67999999999995</v>
      </c>
      <c r="FU809" s="78">
        <v>487.36</v>
      </c>
      <c r="FV809" s="78">
        <v>399.4</v>
      </c>
      <c r="FW809" s="79">
        <v>413.16</v>
      </c>
      <c r="FX809" s="65" t="s">
        <v>411</v>
      </c>
      <c r="FY809" s="78">
        <v>628.84</v>
      </c>
      <c r="FZ809" s="78">
        <v>741.71</v>
      </c>
      <c r="GA809" s="78">
        <v>713.11</v>
      </c>
      <c r="GB809" s="78">
        <v>577.11</v>
      </c>
      <c r="GC809" s="78"/>
      <c r="GD809" s="79">
        <v>544.52</v>
      </c>
      <c r="GE809" s="65" t="s">
        <v>412</v>
      </c>
      <c r="GF809" s="68">
        <v>0.283165793572136</v>
      </c>
      <c r="GG809" s="78">
        <v>608.80999999999995</v>
      </c>
      <c r="GH809" s="78">
        <v>733.4</v>
      </c>
      <c r="GI809" s="78">
        <v>580.49</v>
      </c>
      <c r="GJ809" s="78">
        <v>584.74</v>
      </c>
      <c r="GK809" s="78"/>
      <c r="GL809" s="79">
        <v>515.36</v>
      </c>
      <c r="GM809" s="65" t="s">
        <v>413</v>
      </c>
      <c r="GN809" s="68">
        <v>0.106980476063118</v>
      </c>
      <c r="GO809" s="78">
        <v>550.09</v>
      </c>
      <c r="GP809" s="78">
        <v>662.42</v>
      </c>
      <c r="GQ809" s="78">
        <v>641.22</v>
      </c>
      <c r="GR809" s="78">
        <v>505.27</v>
      </c>
      <c r="GS809" s="78"/>
      <c r="GT809" s="79"/>
      <c r="GU809" s="65" t="s">
        <v>414</v>
      </c>
      <c r="GV809" s="68">
        <v>1</v>
      </c>
      <c r="GW809" s="78">
        <v>581.83000000000004</v>
      </c>
      <c r="GX809" s="78">
        <v>695.5</v>
      </c>
      <c r="GY809" s="78">
        <v>667.33</v>
      </c>
      <c r="GZ809" s="78">
        <v>535</v>
      </c>
      <c r="HA809" s="78"/>
      <c r="HB809" s="79">
        <v>504.11</v>
      </c>
      <c r="HC809" s="65" t="s">
        <v>415</v>
      </c>
      <c r="HD809" s="68">
        <v>3.29924117452986E-2</v>
      </c>
      <c r="HE809" s="78">
        <v>620.41999999999996</v>
      </c>
      <c r="HF809" s="78">
        <v>735.09</v>
      </c>
      <c r="HG809" s="78">
        <v>815.73</v>
      </c>
      <c r="HH809" s="78">
        <v>425.6</v>
      </c>
      <c r="HI809" s="78">
        <v>419</v>
      </c>
      <c r="HJ809" s="79">
        <v>338.38</v>
      </c>
      <c r="HK809" s="85" t="s">
        <v>416</v>
      </c>
      <c r="HL809" s="68">
        <v>1.2688745083111299</v>
      </c>
      <c r="HM809" s="78">
        <v>572.91999999999996</v>
      </c>
      <c r="HN809" s="78">
        <v>701.24</v>
      </c>
      <c r="HO809" s="78">
        <v>624.75</v>
      </c>
      <c r="HP809" s="78"/>
      <c r="HQ809" s="78"/>
      <c r="HR809" s="79"/>
    </row>
    <row r="810" spans="1:226" x14ac:dyDescent="0.25">
      <c r="A810" s="81">
        <v>39671</v>
      </c>
      <c r="B810" s="82" t="s">
        <v>387</v>
      </c>
      <c r="C810" s="83">
        <v>609.89697039138639</v>
      </c>
      <c r="D810" s="83">
        <v>734.50814544704247</v>
      </c>
      <c r="E810" s="83">
        <v>681.72255407979469</v>
      </c>
      <c r="F810" s="83">
        <v>489.51438507889384</v>
      </c>
      <c r="G810" s="83">
        <v>421.75388888888887</v>
      </c>
      <c r="H810" s="84">
        <v>450.07456327803993</v>
      </c>
      <c r="I810" s="82" t="s">
        <v>388</v>
      </c>
      <c r="J810" s="83">
        <v>615.57552250802019</v>
      </c>
      <c r="K810" s="83">
        <v>734.73480408755199</v>
      </c>
      <c r="L810" s="83">
        <v>682.7541209429196</v>
      </c>
      <c r="M810" s="83">
        <v>491.67347960498785</v>
      </c>
      <c r="N810" s="83"/>
      <c r="O810" s="84">
        <v>479.67026195878503</v>
      </c>
      <c r="P810" s="65" t="s">
        <v>389</v>
      </c>
      <c r="Q810" s="78">
        <v>585.49</v>
      </c>
      <c r="R810" s="78">
        <v>716.08</v>
      </c>
      <c r="S810" s="78">
        <v>661.31</v>
      </c>
      <c r="T810" s="78">
        <v>493</v>
      </c>
      <c r="U810" s="78"/>
      <c r="V810" s="79"/>
      <c r="W810" s="65" t="s">
        <v>390</v>
      </c>
      <c r="X810" s="78">
        <v>629.61</v>
      </c>
      <c r="Y810" s="78">
        <v>736.44</v>
      </c>
      <c r="Z810" s="78">
        <v>651.76</v>
      </c>
      <c r="AA810" s="78">
        <v>463.2</v>
      </c>
      <c r="AB810" s="78"/>
      <c r="AC810" s="79">
        <v>507.44</v>
      </c>
      <c r="AD810" s="65" t="s">
        <v>391</v>
      </c>
      <c r="AE810" s="68">
        <v>0.51129972389814904</v>
      </c>
      <c r="AF810" s="78">
        <v>541.47</v>
      </c>
      <c r="AG810" s="78">
        <v>653.44000000000005</v>
      </c>
      <c r="AH810" s="78">
        <v>630.42999999999995</v>
      </c>
      <c r="AI810" s="78"/>
      <c r="AJ810" s="78">
        <v>465.28</v>
      </c>
      <c r="AK810" s="79">
        <v>377.23</v>
      </c>
      <c r="AL810" s="69" t="s">
        <v>392</v>
      </c>
      <c r="AM810" s="70">
        <v>1</v>
      </c>
      <c r="AN810" s="78">
        <v>662.83</v>
      </c>
      <c r="AO810" s="78">
        <v>792.46</v>
      </c>
      <c r="AP810" s="78">
        <v>796.31</v>
      </c>
      <c r="AQ810" s="78">
        <v>682.17</v>
      </c>
      <c r="AR810" s="78">
        <v>677.19</v>
      </c>
      <c r="AS810" s="79"/>
      <c r="AT810" s="65" t="s">
        <v>393</v>
      </c>
      <c r="AU810" s="68">
        <v>4.1492054271607001E-2</v>
      </c>
      <c r="AV810" s="78">
        <v>614.75</v>
      </c>
      <c r="AW810" s="78">
        <v>766.03</v>
      </c>
      <c r="AX810" s="78">
        <v>642.63</v>
      </c>
      <c r="AY810" s="78">
        <v>400.11</v>
      </c>
      <c r="AZ810" s="78">
        <v>328.7</v>
      </c>
      <c r="BA810" s="79">
        <v>478.98</v>
      </c>
      <c r="BB810" s="65" t="s">
        <v>394</v>
      </c>
      <c r="BC810" s="78">
        <v>578.29999999999995</v>
      </c>
      <c r="BD810" s="78">
        <v>720.4</v>
      </c>
      <c r="BE810" s="78">
        <v>668.1</v>
      </c>
      <c r="BF810" s="78">
        <v>461.5</v>
      </c>
      <c r="BG810" s="78"/>
      <c r="BH810" s="79">
        <v>449.93</v>
      </c>
      <c r="BI810" s="65" t="s">
        <v>395</v>
      </c>
      <c r="BJ810" s="68">
        <v>0.13405364827003799</v>
      </c>
      <c r="BK810" s="78">
        <v>616.78</v>
      </c>
      <c r="BL810" s="78">
        <v>693.06</v>
      </c>
      <c r="BM810" s="78">
        <v>707.24</v>
      </c>
      <c r="BN810" s="78">
        <v>461.95</v>
      </c>
      <c r="BO810" s="78"/>
      <c r="BP810" s="79"/>
      <c r="BQ810" s="65" t="s">
        <v>396</v>
      </c>
      <c r="BR810" s="68">
        <v>6.3911648537062396E-2</v>
      </c>
      <c r="BS810" s="78">
        <v>606.52</v>
      </c>
      <c r="BT810" s="78">
        <v>741.93</v>
      </c>
      <c r="BU810" s="78">
        <v>749.62</v>
      </c>
      <c r="BV810" s="78"/>
      <c r="BW810" s="78"/>
      <c r="BX810" s="79">
        <v>523.17999999999995</v>
      </c>
      <c r="BY810" s="65" t="s">
        <v>397</v>
      </c>
      <c r="BZ810" s="78">
        <v>624.26</v>
      </c>
      <c r="CA810" s="78">
        <v>737.85</v>
      </c>
      <c r="CB810" s="78">
        <v>687.79</v>
      </c>
      <c r="CC810" s="78">
        <v>510.22</v>
      </c>
      <c r="CD810" s="78"/>
      <c r="CE810" s="79">
        <v>505.25</v>
      </c>
      <c r="CF810" s="65" t="s">
        <v>398</v>
      </c>
      <c r="CG810" s="78">
        <v>663.27</v>
      </c>
      <c r="CH810" s="78">
        <v>786.23</v>
      </c>
      <c r="CI810" s="78">
        <v>696.65</v>
      </c>
      <c r="CJ810" s="78">
        <v>587.75</v>
      </c>
      <c r="CK810" s="78"/>
      <c r="CL810" s="79"/>
      <c r="CM810" s="65" t="s">
        <v>399</v>
      </c>
      <c r="CN810" s="78">
        <v>579.77</v>
      </c>
      <c r="CO810" s="78">
        <v>691.19</v>
      </c>
      <c r="CP810" s="78">
        <v>703.32</v>
      </c>
      <c r="CQ810" s="78">
        <v>464.99</v>
      </c>
      <c r="CR810" s="78">
        <v>445.7</v>
      </c>
      <c r="CS810" s="79">
        <v>594.4</v>
      </c>
      <c r="CT810" s="65" t="s">
        <v>400</v>
      </c>
      <c r="CU810" s="78">
        <v>647.80999999999995</v>
      </c>
      <c r="CV810" s="78">
        <v>801.56</v>
      </c>
      <c r="CW810" s="78">
        <v>652.09</v>
      </c>
      <c r="CX810" s="78">
        <v>506.55</v>
      </c>
      <c r="CY810" s="78"/>
      <c r="CZ810" s="79"/>
      <c r="DA810" s="82"/>
      <c r="DB810" s="68"/>
      <c r="DC810" s="78"/>
      <c r="DD810" s="78"/>
      <c r="DE810" s="78"/>
      <c r="DF810" s="78"/>
      <c r="DG810" s="78"/>
      <c r="DH810" s="79"/>
      <c r="DI810" s="65" t="s">
        <v>402</v>
      </c>
      <c r="DJ810" s="68">
        <v>4.2245785982848198E-3</v>
      </c>
      <c r="DK810" s="78">
        <v>618.6</v>
      </c>
      <c r="DL810" s="78">
        <v>758.43</v>
      </c>
      <c r="DM810" s="78">
        <v>758.43</v>
      </c>
      <c r="DN810" s="78">
        <v>490.38</v>
      </c>
      <c r="DO810" s="78"/>
      <c r="DP810" s="79">
        <v>545.16</v>
      </c>
      <c r="DQ810" s="65" t="s">
        <v>403</v>
      </c>
      <c r="DR810" s="78">
        <v>656.49</v>
      </c>
      <c r="DS810" s="78">
        <v>813.76</v>
      </c>
      <c r="DT810" s="78">
        <v>791.53</v>
      </c>
      <c r="DU810" s="78">
        <v>342.95</v>
      </c>
      <c r="DV810" s="78"/>
      <c r="DW810" s="79"/>
      <c r="DX810" s="65" t="s">
        <v>404</v>
      </c>
      <c r="DY810" s="78">
        <v>647</v>
      </c>
      <c r="DZ810" s="78">
        <v>766.9</v>
      </c>
      <c r="EA810" s="78">
        <v>739.46</v>
      </c>
      <c r="EB810" s="78">
        <v>478.54</v>
      </c>
      <c r="EC810" s="78"/>
      <c r="ED810" s="79">
        <v>449.05</v>
      </c>
      <c r="EE810" s="65" t="s">
        <v>405</v>
      </c>
      <c r="EF810" s="68">
        <v>0.28962001853568098</v>
      </c>
      <c r="EG810" s="78">
        <v>607.13</v>
      </c>
      <c r="EH810" s="78">
        <v>734.71</v>
      </c>
      <c r="EI810" s="78">
        <v>628.29</v>
      </c>
      <c r="EJ810" s="78"/>
      <c r="EK810" s="78">
        <v>401.49</v>
      </c>
      <c r="EL810" s="79">
        <v>454.72</v>
      </c>
      <c r="EM810" s="65" t="s">
        <v>406</v>
      </c>
      <c r="EN810" s="78">
        <v>616.21</v>
      </c>
      <c r="EO810" s="78">
        <v>697.1</v>
      </c>
      <c r="EP810" s="78">
        <v>660.5</v>
      </c>
      <c r="EQ810" s="78"/>
      <c r="ER810" s="78"/>
      <c r="ES810" s="79">
        <v>471.43</v>
      </c>
      <c r="ET810" s="65" t="s">
        <v>407</v>
      </c>
      <c r="EU810" s="68">
        <v>1.4196479273140299</v>
      </c>
      <c r="EV810" s="78">
        <v>631.48</v>
      </c>
      <c r="EW810" s="78">
        <v>744.67</v>
      </c>
      <c r="EX810" s="78">
        <v>744.67</v>
      </c>
      <c r="EY810" s="78"/>
      <c r="EZ810" s="78">
        <v>146.04</v>
      </c>
      <c r="FA810" s="79">
        <v>422.69</v>
      </c>
      <c r="FB810" s="65" t="s">
        <v>408</v>
      </c>
      <c r="FC810" s="78">
        <v>704.61</v>
      </c>
      <c r="FD810" s="78">
        <v>776.53</v>
      </c>
      <c r="FE810" s="78">
        <v>919.03</v>
      </c>
      <c r="FF810" s="78">
        <v>351.74</v>
      </c>
      <c r="FG810" s="78"/>
      <c r="FH810" s="79"/>
      <c r="FI810" s="65" t="s">
        <v>409</v>
      </c>
      <c r="FJ810" s="78">
        <v>677.08</v>
      </c>
      <c r="FK810" s="78">
        <v>776.59</v>
      </c>
      <c r="FL810" s="78">
        <v>646.6</v>
      </c>
      <c r="FM810" s="78">
        <v>456.54</v>
      </c>
      <c r="FN810" s="78"/>
      <c r="FO810" s="79">
        <v>541.20000000000005</v>
      </c>
      <c r="FP810" s="65" t="s">
        <v>410</v>
      </c>
      <c r="FQ810" s="68">
        <v>0.30618493570116401</v>
      </c>
      <c r="FR810" s="78">
        <v>635.03</v>
      </c>
      <c r="FS810" s="78">
        <v>772.88</v>
      </c>
      <c r="FT810" s="78">
        <v>647.27</v>
      </c>
      <c r="FU810" s="78">
        <v>506.74</v>
      </c>
      <c r="FV810" s="78">
        <v>422.54</v>
      </c>
      <c r="FW810" s="79">
        <v>422.84</v>
      </c>
      <c r="FX810" s="65" t="s">
        <v>411</v>
      </c>
      <c r="FY810" s="78">
        <v>641.04999999999995</v>
      </c>
      <c r="FZ810" s="78">
        <v>771.87</v>
      </c>
      <c r="GA810" s="78">
        <v>748.82</v>
      </c>
      <c r="GB810" s="78">
        <v>577.11</v>
      </c>
      <c r="GC810" s="78"/>
      <c r="GD810" s="79">
        <v>544.52</v>
      </c>
      <c r="GE810" s="65" t="s">
        <v>412</v>
      </c>
      <c r="GF810" s="68">
        <v>0.27983769413740001</v>
      </c>
      <c r="GG810" s="78">
        <v>607.25</v>
      </c>
      <c r="GH810" s="78">
        <v>738.77</v>
      </c>
      <c r="GI810" s="78">
        <v>573.66999999999996</v>
      </c>
      <c r="GJ810" s="78">
        <v>577.86</v>
      </c>
      <c r="GK810" s="78"/>
      <c r="GL810" s="79">
        <v>503.71</v>
      </c>
      <c r="GM810" s="65" t="s">
        <v>413</v>
      </c>
      <c r="GN810" s="68">
        <v>0.106409014971748</v>
      </c>
      <c r="GO810" s="78">
        <v>547.16</v>
      </c>
      <c r="GP810" s="78">
        <v>667.4</v>
      </c>
      <c r="GQ810" s="78">
        <v>646.04999999999995</v>
      </c>
      <c r="GR810" s="78">
        <v>506.19</v>
      </c>
      <c r="GS810" s="78"/>
      <c r="GT810" s="79"/>
      <c r="GU810" s="65" t="s">
        <v>414</v>
      </c>
      <c r="GV810" s="68">
        <v>1</v>
      </c>
      <c r="GW810" s="78">
        <v>608.5</v>
      </c>
      <c r="GX810" s="78">
        <v>751.33</v>
      </c>
      <c r="GY810" s="78">
        <v>722.33</v>
      </c>
      <c r="GZ810" s="78">
        <v>535</v>
      </c>
      <c r="HA810" s="78"/>
      <c r="HB810" s="79">
        <v>504.11</v>
      </c>
      <c r="HC810" s="65" t="s">
        <v>415</v>
      </c>
      <c r="HD810" s="68">
        <v>3.2936991535193201E-2</v>
      </c>
      <c r="HE810" s="78">
        <v>628.46</v>
      </c>
      <c r="HF810" s="78">
        <v>745.95</v>
      </c>
      <c r="HG810" s="78">
        <v>814.36</v>
      </c>
      <c r="HH810" s="78">
        <v>424.89</v>
      </c>
      <c r="HI810" s="78">
        <v>418.3</v>
      </c>
      <c r="HJ810" s="79">
        <v>335.12</v>
      </c>
      <c r="HK810" s="85" t="s">
        <v>416</v>
      </c>
      <c r="HL810" s="68">
        <v>1.27934497537261</v>
      </c>
      <c r="HM810" s="78">
        <v>596.24</v>
      </c>
      <c r="HN810" s="78">
        <v>729.88</v>
      </c>
      <c r="HO810" s="78">
        <v>643.47</v>
      </c>
      <c r="HP810" s="78"/>
      <c r="HQ810" s="78"/>
      <c r="HR810" s="79"/>
    </row>
    <row r="811" spans="1:226" x14ac:dyDescent="0.25">
      <c r="A811" s="81">
        <v>39664</v>
      </c>
      <c r="B811" s="82" t="s">
        <v>387</v>
      </c>
      <c r="C811" s="83">
        <v>613.3357872388724</v>
      </c>
      <c r="D811" s="83">
        <v>755.83670565488023</v>
      </c>
      <c r="E811" s="83">
        <v>715.32242525472191</v>
      </c>
      <c r="F811" s="83">
        <v>500.94509499249295</v>
      </c>
      <c r="G811" s="83">
        <v>429.78313546423135</v>
      </c>
      <c r="H811" s="84">
        <v>452.84410630623262</v>
      </c>
      <c r="I811" s="82" t="s">
        <v>388</v>
      </c>
      <c r="J811" s="83">
        <v>615.24856099242345</v>
      </c>
      <c r="K811" s="83">
        <v>755.99155902196321</v>
      </c>
      <c r="L811" s="83">
        <v>716.32453115537555</v>
      </c>
      <c r="M811" s="83">
        <v>501.57379845140508</v>
      </c>
      <c r="N811" s="83"/>
      <c r="O811" s="84">
        <v>480.31541782771609</v>
      </c>
      <c r="P811" s="65" t="s">
        <v>389</v>
      </c>
      <c r="Q811" s="78">
        <v>584.66</v>
      </c>
      <c r="R811" s="78">
        <v>741.91</v>
      </c>
      <c r="S811" s="78">
        <v>698.55</v>
      </c>
      <c r="T811" s="78">
        <v>493</v>
      </c>
      <c r="U811" s="78"/>
      <c r="V811" s="79"/>
      <c r="W811" s="65" t="s">
        <v>390</v>
      </c>
      <c r="X811" s="78">
        <v>633.22</v>
      </c>
      <c r="Y811" s="78">
        <v>770.56</v>
      </c>
      <c r="Z811" s="78">
        <v>696.47</v>
      </c>
      <c r="AA811" s="78">
        <v>453.36</v>
      </c>
      <c r="AB811" s="78"/>
      <c r="AC811" s="79">
        <v>507.44</v>
      </c>
      <c r="AD811" s="65" t="s">
        <v>391</v>
      </c>
      <c r="AE811" s="68">
        <v>0.51129972389814904</v>
      </c>
      <c r="AF811" s="78">
        <v>551.17999999999995</v>
      </c>
      <c r="AG811" s="78">
        <v>687.7</v>
      </c>
      <c r="AH811" s="78">
        <v>665.2</v>
      </c>
      <c r="AI811" s="78"/>
      <c r="AJ811" s="78">
        <v>455.06</v>
      </c>
      <c r="AK811" s="79">
        <v>377.23</v>
      </c>
      <c r="AL811" s="69" t="s">
        <v>392</v>
      </c>
      <c r="AM811" s="70">
        <v>1</v>
      </c>
      <c r="AN811" s="78">
        <v>672.27</v>
      </c>
      <c r="AO811" s="78">
        <v>811.38</v>
      </c>
      <c r="AP811" s="78">
        <v>796.31</v>
      </c>
      <c r="AQ811" s="78">
        <v>688.67</v>
      </c>
      <c r="AR811" s="78">
        <v>682.17</v>
      </c>
      <c r="AS811" s="79"/>
      <c r="AT811" s="65" t="s">
        <v>393</v>
      </c>
      <c r="AU811" s="68">
        <v>4.1677085938151198E-2</v>
      </c>
      <c r="AV811" s="78">
        <v>628.42999999999995</v>
      </c>
      <c r="AW811" s="78">
        <v>782.36</v>
      </c>
      <c r="AX811" s="78">
        <v>673.5</v>
      </c>
      <c r="AY811" s="78">
        <v>398.6</v>
      </c>
      <c r="AZ811" s="78">
        <v>330.17</v>
      </c>
      <c r="BA811" s="79">
        <v>482.25</v>
      </c>
      <c r="BB811" s="65" t="s">
        <v>394</v>
      </c>
      <c r="BC811" s="78">
        <v>561.5</v>
      </c>
      <c r="BD811" s="78">
        <v>712</v>
      </c>
      <c r="BE811" s="78">
        <v>712.6</v>
      </c>
      <c r="BF811" s="78">
        <v>472</v>
      </c>
      <c r="BG811" s="78"/>
      <c r="BH811" s="79">
        <v>449.93</v>
      </c>
      <c r="BI811" s="65" t="s">
        <v>395</v>
      </c>
      <c r="BJ811" s="68">
        <v>0.13403927350713801</v>
      </c>
      <c r="BK811" s="78">
        <v>621</v>
      </c>
      <c r="BL811" s="78">
        <v>729.44</v>
      </c>
      <c r="BM811" s="78">
        <v>743.62</v>
      </c>
      <c r="BN811" s="78">
        <v>480.66</v>
      </c>
      <c r="BO811" s="78"/>
      <c r="BP811" s="79"/>
      <c r="BQ811" s="65" t="s">
        <v>396</v>
      </c>
      <c r="BR811" s="68">
        <v>6.3911648537062396E-2</v>
      </c>
      <c r="BS811" s="78">
        <v>606.53</v>
      </c>
      <c r="BT811" s="78">
        <v>741.93</v>
      </c>
      <c r="BU811" s="78">
        <v>749.62</v>
      </c>
      <c r="BV811" s="78"/>
      <c r="BW811" s="78"/>
      <c r="BX811" s="79">
        <v>523.16</v>
      </c>
      <c r="BY811" s="65" t="s">
        <v>397</v>
      </c>
      <c r="BZ811" s="78">
        <v>637.72</v>
      </c>
      <c r="CA811" s="78">
        <v>777.3</v>
      </c>
      <c r="CB811" s="78">
        <v>711.76</v>
      </c>
      <c r="CC811" s="78">
        <v>517.46</v>
      </c>
      <c r="CD811" s="78"/>
      <c r="CE811" s="79">
        <v>505.25</v>
      </c>
      <c r="CF811" s="65" t="s">
        <v>398</v>
      </c>
      <c r="CG811" s="78">
        <v>650.73</v>
      </c>
      <c r="CH811" s="78">
        <v>804.29</v>
      </c>
      <c r="CI811" s="78">
        <v>716.23</v>
      </c>
      <c r="CJ811" s="78">
        <v>587.75</v>
      </c>
      <c r="CK811" s="78"/>
      <c r="CL811" s="79"/>
      <c r="CM811" s="65" t="s">
        <v>399</v>
      </c>
      <c r="CN811" s="78">
        <v>580.70000000000005</v>
      </c>
      <c r="CO811" s="78">
        <v>719.74</v>
      </c>
      <c r="CP811" s="78">
        <v>730.44</v>
      </c>
      <c r="CQ811" s="78">
        <v>481.86</v>
      </c>
      <c r="CR811" s="78">
        <v>461.64</v>
      </c>
      <c r="CS811" s="79">
        <v>594.44000000000005</v>
      </c>
      <c r="CT811" s="65" t="s">
        <v>400</v>
      </c>
      <c r="CU811" s="78">
        <v>656.13</v>
      </c>
      <c r="CV811" s="78">
        <v>816.88</v>
      </c>
      <c r="CW811" s="78">
        <v>643.07000000000005</v>
      </c>
      <c r="CX811" s="78">
        <v>515.19000000000005</v>
      </c>
      <c r="CY811" s="78"/>
      <c r="CZ811" s="79"/>
      <c r="DA811" s="82"/>
      <c r="DB811" s="68"/>
      <c r="DC811" s="78"/>
      <c r="DD811" s="78"/>
      <c r="DE811" s="78"/>
      <c r="DF811" s="78"/>
      <c r="DG811" s="78"/>
      <c r="DH811" s="79"/>
      <c r="DI811" s="65" t="s">
        <v>402</v>
      </c>
      <c r="DJ811" s="68">
        <v>4.2782578933858104E-3</v>
      </c>
      <c r="DK811" s="78">
        <v>626.6</v>
      </c>
      <c r="DL811" s="78">
        <v>782.2</v>
      </c>
      <c r="DM811" s="78">
        <v>782.2</v>
      </c>
      <c r="DN811" s="78">
        <v>494.42</v>
      </c>
      <c r="DO811" s="78"/>
      <c r="DP811" s="79">
        <v>552.04</v>
      </c>
      <c r="DQ811" s="65" t="s">
        <v>403</v>
      </c>
      <c r="DR811" s="78">
        <v>656.49</v>
      </c>
      <c r="DS811" s="78">
        <v>813.76</v>
      </c>
      <c r="DT811" s="78">
        <v>823.42</v>
      </c>
      <c r="DU811" s="78">
        <v>348.82</v>
      </c>
      <c r="DV811" s="78"/>
      <c r="DW811" s="79"/>
      <c r="DX811" s="65" t="s">
        <v>404</v>
      </c>
      <c r="DY811" s="78">
        <v>658.87</v>
      </c>
      <c r="DZ811" s="78">
        <v>795.63</v>
      </c>
      <c r="EA811" s="78">
        <v>767.16</v>
      </c>
      <c r="EB811" s="78">
        <v>496.44</v>
      </c>
      <c r="EC811" s="78"/>
      <c r="ED811" s="79">
        <v>449.05</v>
      </c>
      <c r="EE811" s="65" t="s">
        <v>405</v>
      </c>
      <c r="EF811" s="68">
        <v>0.28962001853568098</v>
      </c>
      <c r="EG811" s="78">
        <v>628.21</v>
      </c>
      <c r="EH811" s="78">
        <v>757.7</v>
      </c>
      <c r="EI811" s="78">
        <v>649.65</v>
      </c>
      <c r="EJ811" s="78"/>
      <c r="EK811" s="78">
        <v>424.61</v>
      </c>
      <c r="EL811" s="79">
        <v>452.9</v>
      </c>
      <c r="EM811" s="65" t="s">
        <v>406</v>
      </c>
      <c r="EN811" s="78">
        <v>636.21</v>
      </c>
      <c r="EO811" s="78">
        <v>736.3</v>
      </c>
      <c r="EP811" s="78">
        <v>699.8</v>
      </c>
      <c r="EQ811" s="78"/>
      <c r="ER811" s="78"/>
      <c r="ES811" s="79">
        <v>491.23</v>
      </c>
      <c r="ET811" s="65" t="s">
        <v>407</v>
      </c>
      <c r="EU811" s="68">
        <v>1.41823854772373</v>
      </c>
      <c r="EV811" s="78">
        <v>636.26</v>
      </c>
      <c r="EW811" s="78">
        <v>764.36</v>
      </c>
      <c r="EX811" s="78">
        <v>764.36</v>
      </c>
      <c r="EY811" s="78"/>
      <c r="EZ811" s="78">
        <v>145.88999999999999</v>
      </c>
      <c r="FA811" s="79">
        <v>422.27</v>
      </c>
      <c r="FB811" s="65" t="s">
        <v>408</v>
      </c>
      <c r="FC811" s="78">
        <v>704.61</v>
      </c>
      <c r="FD811" s="78">
        <v>776.53</v>
      </c>
      <c r="FE811" s="78">
        <v>919.03</v>
      </c>
      <c r="FF811" s="78">
        <v>351.74</v>
      </c>
      <c r="FG811" s="78"/>
      <c r="FH811" s="79"/>
      <c r="FI811" s="65" t="s">
        <v>409</v>
      </c>
      <c r="FJ811" s="78">
        <v>687.16</v>
      </c>
      <c r="FK811" s="78">
        <v>776.59</v>
      </c>
      <c r="FL811" s="78">
        <v>646.6</v>
      </c>
      <c r="FM811" s="78">
        <v>456.54</v>
      </c>
      <c r="FN811" s="78"/>
      <c r="FO811" s="79">
        <v>544.55999999999995</v>
      </c>
      <c r="FP811" s="65" t="s">
        <v>410</v>
      </c>
      <c r="FQ811" s="68">
        <v>0.311225918894525</v>
      </c>
      <c r="FR811" s="78">
        <v>661.67</v>
      </c>
      <c r="FS811" s="78">
        <v>801.93</v>
      </c>
      <c r="FT811" s="78">
        <v>683.76</v>
      </c>
      <c r="FU811" s="78">
        <v>534.37</v>
      </c>
      <c r="FV811" s="78">
        <v>430.43</v>
      </c>
      <c r="FW811" s="79">
        <v>427.44</v>
      </c>
      <c r="FX811" s="65" t="s">
        <v>411</v>
      </c>
      <c r="FY811" s="78">
        <v>648.22</v>
      </c>
      <c r="FZ811" s="78">
        <v>793.13</v>
      </c>
      <c r="GA811" s="78">
        <v>766.68</v>
      </c>
      <c r="GB811" s="78">
        <v>589.61</v>
      </c>
      <c r="GC811" s="78"/>
      <c r="GD811" s="79">
        <v>544.52</v>
      </c>
      <c r="GE811" s="65" t="s">
        <v>412</v>
      </c>
      <c r="GF811" s="68">
        <v>0.28509522180408298</v>
      </c>
      <c r="GG811" s="78">
        <v>632.91</v>
      </c>
      <c r="GH811" s="78">
        <v>772.61</v>
      </c>
      <c r="GI811" s="78">
        <v>584.45000000000005</v>
      </c>
      <c r="GJ811" s="78">
        <v>588.72</v>
      </c>
      <c r="GK811" s="78"/>
      <c r="GL811" s="79">
        <v>513.16999999999996</v>
      </c>
      <c r="GM811" s="65" t="s">
        <v>413</v>
      </c>
      <c r="GN811" s="68">
        <v>0.10575296108291</v>
      </c>
      <c r="GO811" s="78">
        <v>560.70000000000005</v>
      </c>
      <c r="GP811" s="78">
        <v>697.12</v>
      </c>
      <c r="GQ811" s="78">
        <v>694.1</v>
      </c>
      <c r="GR811" s="78">
        <v>541.14</v>
      </c>
      <c r="GS811" s="78"/>
      <c r="GT811" s="79"/>
      <c r="GU811" s="65" t="s">
        <v>414</v>
      </c>
      <c r="GV811" s="68">
        <v>1</v>
      </c>
      <c r="GW811" s="78">
        <v>608.5</v>
      </c>
      <c r="GX811" s="78">
        <v>751.33</v>
      </c>
      <c r="GY811" s="78">
        <v>722.33</v>
      </c>
      <c r="GZ811" s="78">
        <v>535</v>
      </c>
      <c r="HA811" s="78"/>
      <c r="HB811" s="79">
        <v>504.11</v>
      </c>
      <c r="HC811" s="65" t="s">
        <v>415</v>
      </c>
      <c r="HD811" s="68">
        <v>3.2910975810432799E-2</v>
      </c>
      <c r="HE811" s="78">
        <v>628.88</v>
      </c>
      <c r="HF811" s="78">
        <v>752.8</v>
      </c>
      <c r="HG811" s="78">
        <v>813.71</v>
      </c>
      <c r="HH811" s="78">
        <v>424.55</v>
      </c>
      <c r="HI811" s="78">
        <v>417.97</v>
      </c>
      <c r="HJ811" s="79">
        <v>333.39</v>
      </c>
      <c r="HK811" s="85" t="s">
        <v>416</v>
      </c>
      <c r="HL811" s="68">
        <v>1.26318448809449</v>
      </c>
      <c r="HM811" s="78">
        <v>600.94000000000005</v>
      </c>
      <c r="HN811" s="78">
        <v>742.13</v>
      </c>
      <c r="HO811" s="78">
        <v>678.04</v>
      </c>
      <c r="HP811" s="78"/>
      <c r="HQ811" s="78"/>
      <c r="HR811" s="79"/>
    </row>
    <row r="812" spans="1:226" x14ac:dyDescent="0.25">
      <c r="A812" s="81">
        <v>39657</v>
      </c>
      <c r="B812" s="82" t="s">
        <v>387</v>
      </c>
      <c r="C812" s="83">
        <v>626.7510168079699</v>
      </c>
      <c r="D812" s="83">
        <v>775.19378509844285</v>
      </c>
      <c r="E812" s="83">
        <v>727.55583126275155</v>
      </c>
      <c r="F812" s="83">
        <v>502.10861294456726</v>
      </c>
      <c r="G812" s="83">
        <v>451.46267884322674</v>
      </c>
      <c r="H812" s="84">
        <v>454.70857286254198</v>
      </c>
      <c r="I812" s="82" t="s">
        <v>388</v>
      </c>
      <c r="J812" s="83">
        <v>628.31690621897894</v>
      </c>
      <c r="K812" s="83">
        <v>775.16049159317799</v>
      </c>
      <c r="L812" s="83">
        <v>728.07959919619771</v>
      </c>
      <c r="M812" s="83">
        <v>503.41706881548987</v>
      </c>
      <c r="N812" s="83"/>
      <c r="O812" s="84">
        <v>487.64247950314927</v>
      </c>
      <c r="P812" s="65" t="s">
        <v>389</v>
      </c>
      <c r="Q812" s="78">
        <v>580.49</v>
      </c>
      <c r="R812" s="78">
        <v>763.58</v>
      </c>
      <c r="S812" s="78">
        <v>717.96</v>
      </c>
      <c r="T812" s="78">
        <v>501</v>
      </c>
      <c r="U812" s="78"/>
      <c r="V812" s="79"/>
      <c r="W812" s="65" t="s">
        <v>390</v>
      </c>
      <c r="X812" s="78">
        <v>662.45</v>
      </c>
      <c r="Y812" s="78">
        <v>802.82</v>
      </c>
      <c r="Z812" s="78">
        <v>713.58</v>
      </c>
      <c r="AA812" s="78">
        <v>453.36</v>
      </c>
      <c r="AB812" s="78"/>
      <c r="AC812" s="79">
        <v>517.36</v>
      </c>
      <c r="AD812" s="65" t="s">
        <v>391</v>
      </c>
      <c r="AE812" s="68">
        <v>0.51129972389814904</v>
      </c>
      <c r="AF812" s="78">
        <v>562.94000000000005</v>
      </c>
      <c r="AG812" s="78">
        <v>700.99</v>
      </c>
      <c r="AH812" s="78">
        <v>677.98</v>
      </c>
      <c r="AI812" s="78"/>
      <c r="AJ812" s="78">
        <v>455.06</v>
      </c>
      <c r="AK812" s="79">
        <v>377.23</v>
      </c>
      <c r="AL812" s="69" t="s">
        <v>392</v>
      </c>
      <c r="AM812" s="70">
        <v>1</v>
      </c>
      <c r="AN812" s="78">
        <v>697.85</v>
      </c>
      <c r="AO812" s="78">
        <v>838.74</v>
      </c>
      <c r="AP812" s="78">
        <v>797.22</v>
      </c>
      <c r="AQ812" s="78">
        <v>682.17</v>
      </c>
      <c r="AR812" s="78">
        <v>677.19</v>
      </c>
      <c r="AS812" s="79"/>
      <c r="AT812" s="65" t="s">
        <v>393</v>
      </c>
      <c r="AU812" s="68">
        <v>4.2202996412745303E-2</v>
      </c>
      <c r="AV812" s="78">
        <v>650.73</v>
      </c>
      <c r="AW812" s="78">
        <v>811.73</v>
      </c>
      <c r="AX812" s="78">
        <v>713.02</v>
      </c>
      <c r="AY812" s="78">
        <v>408.06</v>
      </c>
      <c r="AZ812" s="78">
        <v>334.33</v>
      </c>
      <c r="BA812" s="79">
        <v>489.05</v>
      </c>
      <c r="BB812" s="65" t="s">
        <v>394</v>
      </c>
      <c r="BC812" s="78">
        <v>559.37</v>
      </c>
      <c r="BD812" s="78">
        <v>717.84</v>
      </c>
      <c r="BE812" s="78">
        <v>710.07</v>
      </c>
      <c r="BF812" s="78">
        <v>477.5</v>
      </c>
      <c r="BG812" s="78"/>
      <c r="BH812" s="79">
        <v>449.93</v>
      </c>
      <c r="BI812" s="65" t="s">
        <v>395</v>
      </c>
      <c r="BJ812" s="68">
        <v>0.13401771714220601</v>
      </c>
      <c r="BK812" s="78">
        <v>615.54</v>
      </c>
      <c r="BL812" s="78">
        <v>749.7</v>
      </c>
      <c r="BM812" s="78">
        <v>763.87</v>
      </c>
      <c r="BN812" s="78">
        <v>477.91</v>
      </c>
      <c r="BO812" s="78"/>
      <c r="BP812" s="79"/>
      <c r="BQ812" s="65" t="s">
        <v>396</v>
      </c>
      <c r="BR812" s="68">
        <v>6.3911648537062396E-2</v>
      </c>
      <c r="BS812" s="78">
        <v>606.53</v>
      </c>
      <c r="BT812" s="78">
        <v>741.93</v>
      </c>
      <c r="BU812" s="78">
        <v>749.62</v>
      </c>
      <c r="BV812" s="78"/>
      <c r="BW812" s="78"/>
      <c r="BX812" s="79">
        <v>523.16</v>
      </c>
      <c r="BY812" s="65" t="s">
        <v>397</v>
      </c>
      <c r="BZ812" s="78">
        <v>656.34</v>
      </c>
      <c r="CA812" s="78">
        <v>799.66</v>
      </c>
      <c r="CB812" s="78">
        <v>738.24</v>
      </c>
      <c r="CC812" s="78">
        <v>521.44000000000005</v>
      </c>
      <c r="CD812" s="78"/>
      <c r="CE812" s="79">
        <v>517.19000000000005</v>
      </c>
      <c r="CF812" s="65" t="s">
        <v>398</v>
      </c>
      <c r="CG812" s="78">
        <v>768.18</v>
      </c>
      <c r="CH812" s="78">
        <v>819.73</v>
      </c>
      <c r="CI812" s="78">
        <v>727.67</v>
      </c>
      <c r="CJ812" s="78">
        <v>587.75</v>
      </c>
      <c r="CK812" s="78"/>
      <c r="CL812" s="79"/>
      <c r="CM812" s="65" t="s">
        <v>399</v>
      </c>
      <c r="CN812" s="78">
        <v>600.20000000000005</v>
      </c>
      <c r="CO812" s="78">
        <v>743.11</v>
      </c>
      <c r="CP812" s="78">
        <v>758.76</v>
      </c>
      <c r="CQ812" s="78">
        <v>476.58</v>
      </c>
      <c r="CR812" s="78">
        <v>452.9</v>
      </c>
      <c r="CS812" s="79">
        <v>609.28</v>
      </c>
      <c r="CT812" s="65" t="s">
        <v>400</v>
      </c>
      <c r="CU812" s="78">
        <v>685.37</v>
      </c>
      <c r="CV812" s="78">
        <v>841.78</v>
      </c>
      <c r="CW812" s="78">
        <v>646.97</v>
      </c>
      <c r="CX812" s="78">
        <v>513.04999999999995</v>
      </c>
      <c r="CY812" s="78"/>
      <c r="CZ812" s="79"/>
      <c r="DA812" s="82"/>
      <c r="DB812" s="68"/>
      <c r="DC812" s="78"/>
      <c r="DD812" s="78"/>
      <c r="DE812" s="78"/>
      <c r="DF812" s="78"/>
      <c r="DG812" s="78"/>
      <c r="DH812" s="79"/>
      <c r="DI812" s="65" t="s">
        <v>402</v>
      </c>
      <c r="DJ812" s="68">
        <v>4.33144193702083E-3</v>
      </c>
      <c r="DK812" s="78">
        <v>659.65</v>
      </c>
      <c r="DL812" s="78">
        <v>813.46</v>
      </c>
      <c r="DM812" s="78">
        <v>813.46</v>
      </c>
      <c r="DN812" s="78">
        <v>508.94</v>
      </c>
      <c r="DO812" s="78"/>
      <c r="DP812" s="79">
        <v>560.91</v>
      </c>
      <c r="DQ812" s="65" t="s">
        <v>403</v>
      </c>
      <c r="DR812" s="78">
        <v>630.04999999999995</v>
      </c>
      <c r="DS812" s="78">
        <v>788.14</v>
      </c>
      <c r="DT812" s="78">
        <v>843.9</v>
      </c>
      <c r="DU812" s="78">
        <v>351.01</v>
      </c>
      <c r="DV812" s="78"/>
      <c r="DW812" s="79"/>
      <c r="DX812" s="65" t="s">
        <v>404</v>
      </c>
      <c r="DY812" s="78">
        <v>677.37</v>
      </c>
      <c r="DZ812" s="78">
        <v>814.26</v>
      </c>
      <c r="EA812" s="78">
        <v>784.87</v>
      </c>
      <c r="EB812" s="78">
        <v>510.46</v>
      </c>
      <c r="EC812" s="78"/>
      <c r="ED812" s="79">
        <v>455.61</v>
      </c>
      <c r="EE812" s="65" t="s">
        <v>405</v>
      </c>
      <c r="EF812" s="68">
        <v>0.28962001853568098</v>
      </c>
      <c r="EG812" s="78">
        <v>640.47</v>
      </c>
      <c r="EH812" s="78">
        <v>767.91</v>
      </c>
      <c r="EI812" s="78">
        <v>668.05</v>
      </c>
      <c r="EJ812" s="78"/>
      <c r="EK812" s="78">
        <v>405.64</v>
      </c>
      <c r="EL812" s="79">
        <v>451.44</v>
      </c>
      <c r="EM812" s="65" t="s">
        <v>406</v>
      </c>
      <c r="EN812" s="78">
        <v>636.21</v>
      </c>
      <c r="EO812" s="78">
        <v>784.1</v>
      </c>
      <c r="EP812" s="78">
        <v>746.3</v>
      </c>
      <c r="EQ812" s="78"/>
      <c r="ER812" s="78"/>
      <c r="ES812" s="79">
        <v>508.23</v>
      </c>
      <c r="ET812" s="65" t="s">
        <v>407</v>
      </c>
      <c r="EU812" s="68">
        <v>1.4218683349921799</v>
      </c>
      <c r="EV812" s="78">
        <v>659.58</v>
      </c>
      <c r="EW812" s="78">
        <v>794.03</v>
      </c>
      <c r="EX812" s="78">
        <v>794.03</v>
      </c>
      <c r="EY812" s="78"/>
      <c r="EZ812" s="78">
        <v>146.27000000000001</v>
      </c>
      <c r="FA812" s="79">
        <v>411.91</v>
      </c>
      <c r="FB812" s="65" t="s">
        <v>408</v>
      </c>
      <c r="FC812" s="78">
        <v>704.61</v>
      </c>
      <c r="FD812" s="78">
        <v>776.53</v>
      </c>
      <c r="FE812" s="78">
        <v>919.03</v>
      </c>
      <c r="FF812" s="78">
        <v>351.74</v>
      </c>
      <c r="FG812" s="78"/>
      <c r="FH812" s="79"/>
      <c r="FI812" s="65" t="s">
        <v>409</v>
      </c>
      <c r="FJ812" s="78">
        <v>688.84</v>
      </c>
      <c r="FK812" s="78">
        <v>806.95</v>
      </c>
      <c r="FL812" s="78">
        <v>663.3</v>
      </c>
      <c r="FM812" s="78">
        <v>457.08</v>
      </c>
      <c r="FN812" s="78"/>
      <c r="FO812" s="79">
        <v>556.33000000000004</v>
      </c>
      <c r="FP812" s="65" t="s">
        <v>410</v>
      </c>
      <c r="FQ812" s="68">
        <v>0.31198327769631501</v>
      </c>
      <c r="FR812" s="78">
        <v>675.44</v>
      </c>
      <c r="FS812" s="78">
        <v>816.67</v>
      </c>
      <c r="FT812" s="78">
        <v>706.95</v>
      </c>
      <c r="FU812" s="78">
        <v>521.64</v>
      </c>
      <c r="FV812" s="78">
        <v>454.56</v>
      </c>
      <c r="FW812" s="79">
        <v>428.48</v>
      </c>
      <c r="FX812" s="65" t="s">
        <v>411</v>
      </c>
      <c r="FY812" s="78">
        <v>675.66</v>
      </c>
      <c r="FZ812" s="78">
        <v>816.21</v>
      </c>
      <c r="GA812" s="78">
        <v>797.93</v>
      </c>
      <c r="GB812" s="78">
        <v>589.61</v>
      </c>
      <c r="GC812" s="78"/>
      <c r="GD812" s="79">
        <v>544.52</v>
      </c>
      <c r="GE812" s="65" t="s">
        <v>412</v>
      </c>
      <c r="GF812" s="68">
        <v>0.28204766605556297</v>
      </c>
      <c r="GG812" s="78">
        <v>643.07000000000005</v>
      </c>
      <c r="GH812" s="78">
        <v>775.63</v>
      </c>
      <c r="GI812" s="78">
        <v>578.20000000000005</v>
      </c>
      <c r="GJ812" s="78">
        <v>582.42999999999995</v>
      </c>
      <c r="GK812" s="78"/>
      <c r="GL812" s="79">
        <v>499.22</v>
      </c>
      <c r="GM812" s="65" t="s">
        <v>413</v>
      </c>
      <c r="GN812" s="68">
        <v>0.105777570923861</v>
      </c>
      <c r="GO812" s="78">
        <v>552.37</v>
      </c>
      <c r="GP812" s="78">
        <v>714.21</v>
      </c>
      <c r="GQ812" s="78">
        <v>710.76</v>
      </c>
      <c r="GR812" s="78">
        <v>533.12</v>
      </c>
      <c r="GS812" s="78"/>
      <c r="GT812" s="79"/>
      <c r="GU812" s="65" t="s">
        <v>414</v>
      </c>
      <c r="GV812" s="68">
        <v>1</v>
      </c>
      <c r="GW812" s="78">
        <v>651</v>
      </c>
      <c r="GX812" s="78">
        <v>790.5</v>
      </c>
      <c r="GY812" s="78">
        <v>761.5</v>
      </c>
      <c r="GZ812" s="78">
        <v>490</v>
      </c>
      <c r="HA812" s="78"/>
      <c r="HB812" s="79">
        <v>504.11</v>
      </c>
      <c r="HC812" s="65" t="s">
        <v>415</v>
      </c>
      <c r="HD812" s="68">
        <v>3.2905561039815699E-2</v>
      </c>
      <c r="HE812" s="78">
        <v>638.15</v>
      </c>
      <c r="HF812" s="78">
        <v>758.63</v>
      </c>
      <c r="HG812" s="78">
        <v>826.76</v>
      </c>
      <c r="HH812" s="78">
        <v>417.9</v>
      </c>
      <c r="HI812" s="78">
        <v>411.32</v>
      </c>
      <c r="HJ812" s="79">
        <v>330.55</v>
      </c>
      <c r="HK812" s="85" t="s">
        <v>416</v>
      </c>
      <c r="HL812" s="68">
        <v>1.26182965299685</v>
      </c>
      <c r="HM812" s="78">
        <v>620.16999999999996</v>
      </c>
      <c r="HN812" s="78">
        <v>768.37</v>
      </c>
      <c r="HO812" s="78">
        <v>699.74</v>
      </c>
      <c r="HP812" s="78"/>
      <c r="HQ812" s="78"/>
      <c r="HR812" s="79"/>
    </row>
    <row r="813" spans="1:226" x14ac:dyDescent="0.25">
      <c r="A813" s="81">
        <v>39650</v>
      </c>
      <c r="B813" s="82" t="s">
        <v>387</v>
      </c>
      <c r="C813" s="83">
        <v>651.02116425507825</v>
      </c>
      <c r="D813" s="83">
        <v>802.70386163471767</v>
      </c>
      <c r="E813" s="83">
        <v>755.52033246705253</v>
      </c>
      <c r="F813" s="83">
        <v>524.35142052017727</v>
      </c>
      <c r="G813" s="83">
        <v>448.36004566210045</v>
      </c>
      <c r="H813" s="84">
        <v>448.54636400456235</v>
      </c>
      <c r="I813" s="82" t="s">
        <v>388</v>
      </c>
      <c r="J813" s="83">
        <v>653.97866178902666</v>
      </c>
      <c r="K813" s="83">
        <v>805.1120235993028</v>
      </c>
      <c r="L813" s="83">
        <v>756.14591777321823</v>
      </c>
      <c r="M813" s="83">
        <v>526.51839233795693</v>
      </c>
      <c r="N813" s="83"/>
      <c r="O813" s="84">
        <v>488.45122943166012</v>
      </c>
      <c r="P813" s="65" t="s">
        <v>389</v>
      </c>
      <c r="Q813" s="78">
        <v>612.16</v>
      </c>
      <c r="R813" s="78">
        <v>777.75</v>
      </c>
      <c r="S813" s="78">
        <v>749.76</v>
      </c>
      <c r="T813" s="78">
        <v>542</v>
      </c>
      <c r="U813" s="78"/>
      <c r="V813" s="79"/>
      <c r="W813" s="65" t="s">
        <v>390</v>
      </c>
      <c r="X813" s="78">
        <v>693.88</v>
      </c>
      <c r="Y813" s="78">
        <v>832.66</v>
      </c>
      <c r="Z813" s="78">
        <v>769.94</v>
      </c>
      <c r="AA813" s="78">
        <v>506.51</v>
      </c>
      <c r="AB813" s="78"/>
      <c r="AC813" s="79">
        <v>534.71</v>
      </c>
      <c r="AD813" s="65" t="s">
        <v>391</v>
      </c>
      <c r="AE813" s="68">
        <v>0.51129972389814904</v>
      </c>
      <c r="AF813" s="78">
        <v>613.04999999999995</v>
      </c>
      <c r="AG813" s="78">
        <v>746.5</v>
      </c>
      <c r="AH813" s="78">
        <v>723.49</v>
      </c>
      <c r="AI813" s="78"/>
      <c r="AJ813" s="78">
        <v>490.85</v>
      </c>
      <c r="AK813" s="79">
        <v>385.52</v>
      </c>
      <c r="AL813" s="69" t="s">
        <v>392</v>
      </c>
      <c r="AM813" s="70">
        <v>1</v>
      </c>
      <c r="AN813" s="78">
        <v>702.6</v>
      </c>
      <c r="AO813" s="78">
        <v>848.8</v>
      </c>
      <c r="AP813" s="78">
        <v>796.96</v>
      </c>
      <c r="AQ813" s="78">
        <v>682.17</v>
      </c>
      <c r="AR813" s="78">
        <v>677.19</v>
      </c>
      <c r="AS813" s="79"/>
      <c r="AT813" s="65" t="s">
        <v>393</v>
      </c>
      <c r="AU813" s="68">
        <v>4.3538836642284903E-2</v>
      </c>
      <c r="AV813" s="78">
        <v>678.29</v>
      </c>
      <c r="AW813" s="78">
        <v>845.83</v>
      </c>
      <c r="AX813" s="78">
        <v>750.44</v>
      </c>
      <c r="AY813" s="78">
        <v>420.76</v>
      </c>
      <c r="AZ813" s="78">
        <v>344.91</v>
      </c>
      <c r="BA813" s="79">
        <v>506.05</v>
      </c>
      <c r="BB813" s="65" t="s">
        <v>394</v>
      </c>
      <c r="BC813" s="78">
        <v>590.88</v>
      </c>
      <c r="BD813" s="78">
        <v>760.27</v>
      </c>
      <c r="BE813" s="78">
        <v>742.48</v>
      </c>
      <c r="BF813" s="78">
        <v>502.38</v>
      </c>
      <c r="BG813" s="78"/>
      <c r="BH813" s="79">
        <v>444.89</v>
      </c>
      <c r="BI813" s="65" t="s">
        <v>395</v>
      </c>
      <c r="BJ813" s="68">
        <v>0.134023105583403</v>
      </c>
      <c r="BK813" s="78">
        <v>650.95000000000005</v>
      </c>
      <c r="BL813" s="78">
        <v>788.32</v>
      </c>
      <c r="BM813" s="78">
        <v>802.5</v>
      </c>
      <c r="BN813" s="78">
        <v>508.75</v>
      </c>
      <c r="BO813" s="78"/>
      <c r="BP813" s="79"/>
      <c r="BQ813" s="65" t="s">
        <v>396</v>
      </c>
      <c r="BR813" s="68">
        <v>6.3911648537062396E-2</v>
      </c>
      <c r="BS813" s="78">
        <v>639.25</v>
      </c>
      <c r="BT813" s="78">
        <v>773.94</v>
      </c>
      <c r="BU813" s="78">
        <v>715.33</v>
      </c>
      <c r="BV813" s="78"/>
      <c r="BW813" s="78"/>
      <c r="BX813" s="79">
        <v>523.16</v>
      </c>
      <c r="BY813" s="65" t="s">
        <v>397</v>
      </c>
      <c r="BZ813" s="78">
        <v>682.35</v>
      </c>
      <c r="CA813" s="78">
        <v>825.34</v>
      </c>
      <c r="CB813" s="78">
        <v>776.81</v>
      </c>
      <c r="CC813" s="78">
        <v>547.92999999999995</v>
      </c>
      <c r="CD813" s="78"/>
      <c r="CE813" s="79">
        <v>517.19000000000005</v>
      </c>
      <c r="CF813" s="65" t="s">
        <v>398</v>
      </c>
      <c r="CG813" s="78">
        <v>649.42999999999995</v>
      </c>
      <c r="CH813" s="78">
        <v>786.91</v>
      </c>
      <c r="CI813" s="78">
        <v>760.19</v>
      </c>
      <c r="CJ813" s="78">
        <v>571.44000000000005</v>
      </c>
      <c r="CK813" s="78"/>
      <c r="CL813" s="79"/>
      <c r="CM813" s="65" t="s">
        <v>399</v>
      </c>
      <c r="CN813" s="78">
        <v>629.92999999999995</v>
      </c>
      <c r="CO813" s="78">
        <v>774.37</v>
      </c>
      <c r="CP813" s="78">
        <v>773.95</v>
      </c>
      <c r="CQ813" s="78">
        <v>503.6</v>
      </c>
      <c r="CR813" s="78">
        <v>483.02</v>
      </c>
      <c r="CS813" s="79">
        <v>601.04</v>
      </c>
      <c r="CT813" s="65" t="s">
        <v>400</v>
      </c>
      <c r="CU813" s="78">
        <v>704.91</v>
      </c>
      <c r="CV813" s="78">
        <v>856.25</v>
      </c>
      <c r="CW813" s="78">
        <v>644.62</v>
      </c>
      <c r="CX813" s="78">
        <v>543.13</v>
      </c>
      <c r="CY813" s="78"/>
      <c r="CZ813" s="79"/>
      <c r="DA813" s="82"/>
      <c r="DB813" s="68"/>
      <c r="DC813" s="78"/>
      <c r="DD813" s="78"/>
      <c r="DE813" s="78"/>
      <c r="DF813" s="78"/>
      <c r="DG813" s="78"/>
      <c r="DH813" s="79"/>
      <c r="DI813" s="65" t="s">
        <v>402</v>
      </c>
      <c r="DJ813" s="68">
        <v>4.3599581444018097E-3</v>
      </c>
      <c r="DK813" s="78">
        <v>681.99</v>
      </c>
      <c r="DL813" s="78">
        <v>836.96</v>
      </c>
      <c r="DM813" s="78">
        <v>836.96</v>
      </c>
      <c r="DN813" s="78">
        <v>507.51</v>
      </c>
      <c r="DO813" s="78"/>
      <c r="DP813" s="79">
        <v>563.24</v>
      </c>
      <c r="DQ813" s="65" t="s">
        <v>403</v>
      </c>
      <c r="DR813" s="78">
        <v>630.04999999999995</v>
      </c>
      <c r="DS813" s="78">
        <v>788.14</v>
      </c>
      <c r="DT813" s="78">
        <v>873.25</v>
      </c>
      <c r="DU813" s="78">
        <v>368.83</v>
      </c>
      <c r="DV813" s="78"/>
      <c r="DW813" s="79"/>
      <c r="DX813" s="65" t="s">
        <v>404</v>
      </c>
      <c r="DY813" s="78">
        <v>706.1</v>
      </c>
      <c r="DZ813" s="78">
        <v>842.82</v>
      </c>
      <c r="EA813" s="78">
        <v>815.06</v>
      </c>
      <c r="EB813" s="78">
        <v>529.97</v>
      </c>
      <c r="EC813" s="78"/>
      <c r="ED813" s="79">
        <v>455.41</v>
      </c>
      <c r="EE813" s="65" t="s">
        <v>405</v>
      </c>
      <c r="EF813" s="68">
        <v>0.28962001853568098</v>
      </c>
      <c r="EG813" s="78">
        <v>662.35</v>
      </c>
      <c r="EH813" s="78">
        <v>790.16</v>
      </c>
      <c r="EI813" s="78">
        <v>686.71</v>
      </c>
      <c r="EJ813" s="78"/>
      <c r="EK813" s="78">
        <v>438.9</v>
      </c>
      <c r="EL813" s="79">
        <v>427.77</v>
      </c>
      <c r="EM813" s="65" t="s">
        <v>406</v>
      </c>
      <c r="EN813" s="78">
        <v>661.41</v>
      </c>
      <c r="EO813" s="78">
        <v>827.6</v>
      </c>
      <c r="EP813" s="78">
        <v>762.3</v>
      </c>
      <c r="EQ813" s="78"/>
      <c r="ER813" s="78"/>
      <c r="ES813" s="79">
        <v>508.23</v>
      </c>
      <c r="ET813" s="65" t="s">
        <v>407</v>
      </c>
      <c r="EU813" s="68">
        <v>1.4220705346985201</v>
      </c>
      <c r="EV813" s="78">
        <v>665.7</v>
      </c>
      <c r="EW813" s="78">
        <v>818.24</v>
      </c>
      <c r="EX813" s="78">
        <v>818.24</v>
      </c>
      <c r="EY813" s="78"/>
      <c r="EZ813" s="78">
        <v>146.29</v>
      </c>
      <c r="FA813" s="79">
        <v>411.97</v>
      </c>
      <c r="FB813" s="65" t="s">
        <v>408</v>
      </c>
      <c r="FC813" s="78">
        <v>704.61</v>
      </c>
      <c r="FD813" s="78">
        <v>776.53</v>
      </c>
      <c r="FE813" s="78">
        <v>919.03</v>
      </c>
      <c r="FF813" s="78">
        <v>351.74</v>
      </c>
      <c r="FG813" s="78"/>
      <c r="FH813" s="79"/>
      <c r="FI813" s="65" t="s">
        <v>409</v>
      </c>
      <c r="FJ813" s="78">
        <v>752.71</v>
      </c>
      <c r="FK813" s="78">
        <v>875.86</v>
      </c>
      <c r="FL813" s="78">
        <v>721.2</v>
      </c>
      <c r="FM813" s="78">
        <v>417.99</v>
      </c>
      <c r="FN813" s="78"/>
      <c r="FO813" s="79">
        <v>565.57000000000005</v>
      </c>
      <c r="FP813" s="65" t="s">
        <v>410</v>
      </c>
      <c r="FQ813" s="68">
        <v>0.31044331305103701</v>
      </c>
      <c r="FR813" s="78">
        <v>680.49</v>
      </c>
      <c r="FS813" s="78">
        <v>820.27</v>
      </c>
      <c r="FT813" s="78">
        <v>736.68</v>
      </c>
      <c r="FU813" s="78">
        <v>510.37</v>
      </c>
      <c r="FV813" s="78">
        <v>450.14</v>
      </c>
      <c r="FW813" s="79">
        <v>414.75</v>
      </c>
      <c r="FX813" s="65" t="s">
        <v>411</v>
      </c>
      <c r="FY813" s="78">
        <v>685.94</v>
      </c>
      <c r="FZ813" s="78">
        <v>823.66</v>
      </c>
      <c r="GA813" s="78">
        <v>810.43</v>
      </c>
      <c r="GB813" s="78">
        <v>564.16</v>
      </c>
      <c r="GC813" s="78"/>
      <c r="GD813" s="79">
        <v>524.52</v>
      </c>
      <c r="GE813" s="65" t="s">
        <v>412</v>
      </c>
      <c r="GF813" s="68">
        <v>0.28184892897406999</v>
      </c>
      <c r="GG813" s="78">
        <v>669.11</v>
      </c>
      <c r="GH813" s="78">
        <v>799.61</v>
      </c>
      <c r="GI813" s="78">
        <v>636.98</v>
      </c>
      <c r="GJ813" s="78">
        <v>611.61</v>
      </c>
      <c r="GK813" s="78"/>
      <c r="GL813" s="79">
        <v>488.44</v>
      </c>
      <c r="GM813" s="65" t="s">
        <v>413</v>
      </c>
      <c r="GN813" s="68">
        <v>0.105776452046245</v>
      </c>
      <c r="GO813" s="78">
        <v>569.29</v>
      </c>
      <c r="GP813" s="78">
        <v>739.59</v>
      </c>
      <c r="GQ813" s="78">
        <v>729.29</v>
      </c>
      <c r="GR813" s="78">
        <v>551.94000000000005</v>
      </c>
      <c r="GS813" s="78"/>
      <c r="GT813" s="79"/>
      <c r="GU813" s="65" t="s">
        <v>414</v>
      </c>
      <c r="GV813" s="68">
        <v>1</v>
      </c>
      <c r="GW813" s="78">
        <v>651</v>
      </c>
      <c r="GX813" s="78">
        <v>790.5</v>
      </c>
      <c r="GY813" s="78">
        <v>761.5</v>
      </c>
      <c r="GZ813" s="78">
        <v>490</v>
      </c>
      <c r="HA813" s="78"/>
      <c r="HB813" s="79">
        <v>504.11</v>
      </c>
      <c r="HC813" s="65" t="s">
        <v>415</v>
      </c>
      <c r="HD813" s="68">
        <v>3.29706561160567E-2</v>
      </c>
      <c r="HE813" s="78">
        <v>638.91</v>
      </c>
      <c r="HF813" s="78">
        <v>759.79</v>
      </c>
      <c r="HG813" s="78">
        <v>828.39</v>
      </c>
      <c r="HH813" s="78">
        <v>418.73</v>
      </c>
      <c r="HI813" s="78">
        <v>412.13</v>
      </c>
      <c r="HJ813" s="79">
        <v>332.09</v>
      </c>
      <c r="HK813" s="85" t="s">
        <v>416</v>
      </c>
      <c r="HL813" s="68">
        <v>1.25849484017116</v>
      </c>
      <c r="HM813" s="78">
        <v>645.20000000000005</v>
      </c>
      <c r="HN813" s="78">
        <v>789.66</v>
      </c>
      <c r="HO813" s="78">
        <v>713.55</v>
      </c>
      <c r="HP813" s="78"/>
      <c r="HQ813" s="78"/>
      <c r="HR813" s="79"/>
    </row>
    <row r="814" spans="1:226" x14ac:dyDescent="0.25">
      <c r="A814" s="81">
        <v>39643</v>
      </c>
      <c r="B814" s="82" t="s">
        <v>387</v>
      </c>
      <c r="C814" s="83">
        <v>664.57644132822736</v>
      </c>
      <c r="D814" s="83">
        <v>810.23715338995567</v>
      </c>
      <c r="E814" s="83">
        <v>762.08290951977881</v>
      </c>
      <c r="F814" s="83">
        <v>534.78223624590373</v>
      </c>
      <c r="G814" s="83">
        <v>416.21785388127853</v>
      </c>
      <c r="H814" s="84">
        <v>439.8017301026228</v>
      </c>
      <c r="I814" s="82" t="s">
        <v>388</v>
      </c>
      <c r="J814" s="83">
        <v>672.36650223171284</v>
      </c>
      <c r="K814" s="83">
        <v>814.55578062660334</v>
      </c>
      <c r="L814" s="83">
        <v>762.06345036739503</v>
      </c>
      <c r="M814" s="83">
        <v>533.90495335512821</v>
      </c>
      <c r="N814" s="83"/>
      <c r="O814" s="84">
        <v>488.4285964010254</v>
      </c>
      <c r="P814" s="65" t="s">
        <v>389</v>
      </c>
      <c r="Q814" s="78">
        <v>608.83000000000004</v>
      </c>
      <c r="R814" s="78">
        <v>799.41</v>
      </c>
      <c r="S814" s="78">
        <v>776.61</v>
      </c>
      <c r="T814" s="78">
        <v>542</v>
      </c>
      <c r="U814" s="78"/>
      <c r="V814" s="79"/>
      <c r="W814" s="65" t="s">
        <v>390</v>
      </c>
      <c r="X814" s="78">
        <v>693.88</v>
      </c>
      <c r="Y814" s="78">
        <v>832.66</v>
      </c>
      <c r="Z814" s="78">
        <v>769.94</v>
      </c>
      <c r="AA814" s="78">
        <v>506.51</v>
      </c>
      <c r="AB814" s="78"/>
      <c r="AC814" s="79">
        <v>534.71</v>
      </c>
      <c r="AD814" s="65" t="s">
        <v>391</v>
      </c>
      <c r="AE814" s="68">
        <v>0.51129972389814904</v>
      </c>
      <c r="AF814" s="78">
        <v>613.04999999999995</v>
      </c>
      <c r="AG814" s="78">
        <v>746.5</v>
      </c>
      <c r="AH814" s="78">
        <v>723.49</v>
      </c>
      <c r="AI814" s="78"/>
      <c r="AJ814" s="78">
        <v>470.4</v>
      </c>
      <c r="AK814" s="79">
        <v>385.52</v>
      </c>
      <c r="AL814" s="69" t="s">
        <v>392</v>
      </c>
      <c r="AM814" s="70">
        <v>1</v>
      </c>
      <c r="AN814" s="78">
        <v>702.6</v>
      </c>
      <c r="AO814" s="78">
        <v>848.8</v>
      </c>
      <c r="AP814" s="78">
        <v>796.96</v>
      </c>
      <c r="AQ814" s="78">
        <v>682.17</v>
      </c>
      <c r="AR814" s="78">
        <v>677.19</v>
      </c>
      <c r="AS814" s="79"/>
      <c r="AT814" s="65" t="s">
        <v>393</v>
      </c>
      <c r="AU814" s="68">
        <v>4.2900042900042901E-2</v>
      </c>
      <c r="AV814" s="78">
        <v>671.99</v>
      </c>
      <c r="AW814" s="78">
        <v>837.88</v>
      </c>
      <c r="AX814" s="78">
        <v>734.51</v>
      </c>
      <c r="AY814" s="78">
        <v>403.26</v>
      </c>
      <c r="AZ814" s="78">
        <v>339.85</v>
      </c>
      <c r="BA814" s="79">
        <v>498.41</v>
      </c>
      <c r="BB814" s="65" t="s">
        <v>394</v>
      </c>
      <c r="BC814" s="78">
        <v>638.99</v>
      </c>
      <c r="BD814" s="78">
        <v>788.63</v>
      </c>
      <c r="BE814" s="78">
        <v>744.14</v>
      </c>
      <c r="BF814" s="78">
        <v>502.38</v>
      </c>
      <c r="BG814" s="78"/>
      <c r="BH814" s="79">
        <v>444.89</v>
      </c>
      <c r="BI814" s="65" t="s">
        <v>395</v>
      </c>
      <c r="BJ814" s="68">
        <v>0.13403568029809501</v>
      </c>
      <c r="BK814" s="78">
        <v>673.53</v>
      </c>
      <c r="BL814" s="78">
        <v>811.99</v>
      </c>
      <c r="BM814" s="78">
        <v>826.17</v>
      </c>
      <c r="BN814" s="78">
        <v>530.25</v>
      </c>
      <c r="BO814" s="78"/>
      <c r="BP814" s="79"/>
      <c r="BQ814" s="65" t="s">
        <v>396</v>
      </c>
      <c r="BR814" s="68">
        <v>6.3911648537062396E-2</v>
      </c>
      <c r="BS814" s="78">
        <v>641.29</v>
      </c>
      <c r="BT814" s="78">
        <v>775.38</v>
      </c>
      <c r="BU814" s="78">
        <v>750.9</v>
      </c>
      <c r="BV814" s="78"/>
      <c r="BW814" s="78"/>
      <c r="BX814" s="79">
        <v>466.3</v>
      </c>
      <c r="BY814" s="65" t="s">
        <v>397</v>
      </c>
      <c r="BZ814" s="78">
        <v>693.34</v>
      </c>
      <c r="CA814" s="78">
        <v>834.37</v>
      </c>
      <c r="CB814" s="78">
        <v>772.17</v>
      </c>
      <c r="CC814" s="78">
        <v>536.36</v>
      </c>
      <c r="CD814" s="78"/>
      <c r="CE814" s="79">
        <v>517.36</v>
      </c>
      <c r="CF814" s="65" t="s">
        <v>398</v>
      </c>
      <c r="CG814" s="78">
        <v>649.42999999999995</v>
      </c>
      <c r="CH814" s="78">
        <v>786.91</v>
      </c>
      <c r="CI814" s="78">
        <v>760.19</v>
      </c>
      <c r="CJ814" s="78">
        <v>571.44000000000005</v>
      </c>
      <c r="CK814" s="78"/>
      <c r="CL814" s="79"/>
      <c r="CM814" s="65" t="s">
        <v>399</v>
      </c>
      <c r="CN814" s="78">
        <v>636.52</v>
      </c>
      <c r="CO814" s="78">
        <v>776.15</v>
      </c>
      <c r="CP814" s="78">
        <v>788.24</v>
      </c>
      <c r="CQ814" s="78">
        <v>527.79</v>
      </c>
      <c r="CR814" s="78">
        <v>497.91</v>
      </c>
      <c r="CS814" s="79">
        <v>600.66</v>
      </c>
      <c r="CT814" s="65" t="s">
        <v>400</v>
      </c>
      <c r="CU814" s="78">
        <v>706.46</v>
      </c>
      <c r="CV814" s="78">
        <v>857.77</v>
      </c>
      <c r="CW814" s="78">
        <v>653</v>
      </c>
      <c r="CX814" s="78">
        <v>562.97</v>
      </c>
      <c r="CY814" s="78"/>
      <c r="CZ814" s="79"/>
      <c r="DA814" s="82"/>
      <c r="DB814" s="68"/>
      <c r="DC814" s="78"/>
      <c r="DD814" s="78"/>
      <c r="DE814" s="78"/>
      <c r="DF814" s="78"/>
      <c r="DG814" s="78"/>
      <c r="DH814" s="79"/>
      <c r="DI814" s="65" t="s">
        <v>402</v>
      </c>
      <c r="DJ814" s="68">
        <v>4.3438599539550801E-3</v>
      </c>
      <c r="DK814" s="78">
        <v>699.88</v>
      </c>
      <c r="DL814" s="78">
        <v>832.85</v>
      </c>
      <c r="DM814" s="78">
        <v>832.85</v>
      </c>
      <c r="DN814" s="78">
        <v>488.92</v>
      </c>
      <c r="DO814" s="78"/>
      <c r="DP814" s="79">
        <v>561.19000000000005</v>
      </c>
      <c r="DQ814" s="65" t="s">
        <v>403</v>
      </c>
      <c r="DR814" s="78">
        <v>630.04999999999995</v>
      </c>
      <c r="DS814" s="78">
        <v>788.14</v>
      </c>
      <c r="DT814" s="78">
        <v>880.96</v>
      </c>
      <c r="DU814" s="78">
        <v>378.72</v>
      </c>
      <c r="DV814" s="78"/>
      <c r="DW814" s="79"/>
      <c r="DX814" s="65" t="s">
        <v>404</v>
      </c>
      <c r="DY814" s="78">
        <v>712.96</v>
      </c>
      <c r="DZ814" s="78">
        <v>850.68</v>
      </c>
      <c r="EA814" s="78">
        <v>831.72</v>
      </c>
      <c r="EB814" s="78">
        <v>546.96</v>
      </c>
      <c r="EC814" s="78"/>
      <c r="ED814" s="79">
        <v>455.41</v>
      </c>
      <c r="EE814" s="65" t="s">
        <v>405</v>
      </c>
      <c r="EF814" s="68">
        <v>0.28962001853568098</v>
      </c>
      <c r="EG814" s="78">
        <v>659.99</v>
      </c>
      <c r="EH814" s="78">
        <v>790.71</v>
      </c>
      <c r="EI814" s="78">
        <v>734.32</v>
      </c>
      <c r="EJ814" s="78"/>
      <c r="EK814" s="78">
        <v>449.34</v>
      </c>
      <c r="EL814" s="79">
        <v>400.96</v>
      </c>
      <c r="EM814" s="65" t="s">
        <v>406</v>
      </c>
      <c r="EN814" s="78">
        <v>687.51</v>
      </c>
      <c r="EO814" s="78">
        <v>805.8</v>
      </c>
      <c r="EP814" s="78">
        <v>762.3</v>
      </c>
      <c r="EQ814" s="78"/>
      <c r="ER814" s="78"/>
      <c r="ES814" s="79">
        <v>518.53</v>
      </c>
      <c r="ET814" s="65" t="s">
        <v>407</v>
      </c>
      <c r="EU814" s="68">
        <v>1.4228799089356901</v>
      </c>
      <c r="EV814" s="78">
        <v>666.08</v>
      </c>
      <c r="EW814" s="78">
        <v>806.65</v>
      </c>
      <c r="EX814" s="78">
        <v>806.65</v>
      </c>
      <c r="EY814" s="78"/>
      <c r="EZ814" s="78">
        <v>146.37</v>
      </c>
      <c r="FA814" s="79">
        <v>400.14</v>
      </c>
      <c r="FB814" s="65" t="s">
        <v>408</v>
      </c>
      <c r="FC814" s="78">
        <v>704.61</v>
      </c>
      <c r="FD814" s="78">
        <v>776.53</v>
      </c>
      <c r="FE814" s="78">
        <v>919.03</v>
      </c>
      <c r="FF814" s="78">
        <v>351.74</v>
      </c>
      <c r="FG814" s="78"/>
      <c r="FH814" s="79"/>
      <c r="FI814" s="65" t="s">
        <v>409</v>
      </c>
      <c r="FJ814" s="78">
        <v>752.71</v>
      </c>
      <c r="FK814" s="78">
        <v>875.86</v>
      </c>
      <c r="FL814" s="78">
        <v>721.2</v>
      </c>
      <c r="FM814" s="78">
        <v>417.99</v>
      </c>
      <c r="FN814" s="78"/>
      <c r="FO814" s="79">
        <v>565.57000000000005</v>
      </c>
      <c r="FP814" s="65" t="s">
        <v>410</v>
      </c>
      <c r="FQ814" s="68">
        <v>0.30738019856760801</v>
      </c>
      <c r="FR814" s="78">
        <v>678.08</v>
      </c>
      <c r="FS814" s="78">
        <v>818.47</v>
      </c>
      <c r="FT814" s="78">
        <v>750.32</v>
      </c>
      <c r="FU814" s="78">
        <v>505.95</v>
      </c>
      <c r="FV814" s="78">
        <v>415.58</v>
      </c>
      <c r="FW814" s="79">
        <v>398.36</v>
      </c>
      <c r="FX814" s="65" t="s">
        <v>411</v>
      </c>
      <c r="FY814" s="78">
        <v>687.48</v>
      </c>
      <c r="FZ814" s="78">
        <v>825.72</v>
      </c>
      <c r="GA814" s="78">
        <v>810.43</v>
      </c>
      <c r="GB814" s="78">
        <v>564.16</v>
      </c>
      <c r="GC814" s="78"/>
      <c r="GD814" s="79">
        <v>524.52</v>
      </c>
      <c r="GE814" s="65" t="s">
        <v>412</v>
      </c>
      <c r="GF814" s="68">
        <v>0.27968898584773699</v>
      </c>
      <c r="GG814" s="78">
        <v>665.38</v>
      </c>
      <c r="GH814" s="78">
        <v>794.88</v>
      </c>
      <c r="GI814" s="78">
        <v>632.1</v>
      </c>
      <c r="GJ814" s="78">
        <v>557.98</v>
      </c>
      <c r="GK814" s="78"/>
      <c r="GL814" s="79">
        <v>475.19</v>
      </c>
      <c r="GM814" s="65" t="s">
        <v>413</v>
      </c>
      <c r="GN814" s="68">
        <v>0.10562562055052099</v>
      </c>
      <c r="GO814" s="78">
        <v>610.73</v>
      </c>
      <c r="GP814" s="78">
        <v>780.78</v>
      </c>
      <c r="GQ814" s="78">
        <v>761.79</v>
      </c>
      <c r="GR814" s="78">
        <v>621.61</v>
      </c>
      <c r="GS814" s="78"/>
      <c r="GT814" s="79"/>
      <c r="GU814" s="65" t="s">
        <v>414</v>
      </c>
      <c r="GV814" s="68">
        <v>1</v>
      </c>
      <c r="GW814" s="78">
        <v>655.16999999999996</v>
      </c>
      <c r="GX814" s="78">
        <v>777.17</v>
      </c>
      <c r="GY814" s="78">
        <v>750.67</v>
      </c>
      <c r="GZ814" s="78">
        <v>490</v>
      </c>
      <c r="HA814" s="78"/>
      <c r="HB814" s="79">
        <v>504.11</v>
      </c>
      <c r="HC814" s="65" t="s">
        <v>415</v>
      </c>
      <c r="HD814" s="68">
        <v>3.3008747318039301E-2</v>
      </c>
      <c r="HE814" s="78">
        <v>639.67999999999995</v>
      </c>
      <c r="HF814" s="78">
        <v>759.76</v>
      </c>
      <c r="HG814" s="78">
        <v>829.35</v>
      </c>
      <c r="HH814" s="78">
        <v>412.61</v>
      </c>
      <c r="HI814" s="78">
        <v>406.01</v>
      </c>
      <c r="HJ814" s="79">
        <v>332.19</v>
      </c>
      <c r="HK814" s="85" t="s">
        <v>416</v>
      </c>
      <c r="HL814" s="68">
        <v>1.25391849529781</v>
      </c>
      <c r="HM814" s="78">
        <v>643.25</v>
      </c>
      <c r="HN814" s="78">
        <v>786.62</v>
      </c>
      <c r="HO814" s="78">
        <v>732.49</v>
      </c>
      <c r="HP814" s="78"/>
      <c r="HQ814" s="78"/>
      <c r="HR814" s="79"/>
    </row>
    <row r="815" spans="1:226" x14ac:dyDescent="0.25">
      <c r="A815" s="81">
        <v>39636</v>
      </c>
      <c r="B815" s="82" t="s">
        <v>387</v>
      </c>
      <c r="C815" s="83">
        <v>670.7736235675435</v>
      </c>
      <c r="D815" s="83">
        <v>808.71065919702369</v>
      </c>
      <c r="E815" s="83">
        <v>773.05952517772573</v>
      </c>
      <c r="F815" s="83">
        <v>523.27371822624593</v>
      </c>
      <c r="G815" s="83">
        <v>406.23375190258747</v>
      </c>
      <c r="H815" s="84">
        <v>432.37312976116027</v>
      </c>
      <c r="I815" s="82" t="s">
        <v>388</v>
      </c>
      <c r="J815" s="83">
        <v>683.35419949849393</v>
      </c>
      <c r="K815" s="83">
        <v>813.91320745478311</v>
      </c>
      <c r="L815" s="83">
        <v>773.81152043674865</v>
      </c>
      <c r="M815" s="83">
        <v>522.14019172096471</v>
      </c>
      <c r="N815" s="83"/>
      <c r="O815" s="84">
        <v>482.67137011092285</v>
      </c>
      <c r="P815" s="65" t="s">
        <v>389</v>
      </c>
      <c r="Q815" s="78">
        <v>622.16</v>
      </c>
      <c r="R815" s="78">
        <v>807.75</v>
      </c>
      <c r="S815" s="78">
        <v>792.15</v>
      </c>
      <c r="T815" s="78">
        <v>520</v>
      </c>
      <c r="U815" s="78"/>
      <c r="V815" s="79"/>
      <c r="W815" s="65" t="s">
        <v>390</v>
      </c>
      <c r="X815" s="78">
        <v>704.71</v>
      </c>
      <c r="Y815" s="78">
        <v>831.25</v>
      </c>
      <c r="Z815" s="78">
        <v>769.94</v>
      </c>
      <c r="AA815" s="78">
        <v>506.51</v>
      </c>
      <c r="AB815" s="78"/>
      <c r="AC815" s="79">
        <v>534.71</v>
      </c>
      <c r="AD815" s="65" t="s">
        <v>391</v>
      </c>
      <c r="AE815" s="68">
        <v>0.51129972389814904</v>
      </c>
      <c r="AF815" s="78">
        <v>618.66999999999996</v>
      </c>
      <c r="AG815" s="78">
        <v>746.5</v>
      </c>
      <c r="AH815" s="78">
        <v>723.49</v>
      </c>
      <c r="AI815" s="78"/>
      <c r="AJ815" s="78">
        <v>462.73</v>
      </c>
      <c r="AK815" s="79">
        <v>377.23</v>
      </c>
      <c r="AL815" s="69" t="s">
        <v>392</v>
      </c>
      <c r="AM815" s="70">
        <v>1</v>
      </c>
      <c r="AN815" s="78">
        <v>702.6</v>
      </c>
      <c r="AO815" s="78">
        <v>848.56</v>
      </c>
      <c r="AP815" s="78">
        <v>796.96</v>
      </c>
      <c r="AQ815" s="78">
        <v>590.08000000000004</v>
      </c>
      <c r="AR815" s="78">
        <v>591.33000000000004</v>
      </c>
      <c r="AS815" s="79"/>
      <c r="AT815" s="65" t="s">
        <v>393</v>
      </c>
      <c r="AU815" s="68">
        <v>4.2462845010615702E-2</v>
      </c>
      <c r="AV815" s="78">
        <v>666.65</v>
      </c>
      <c r="AW815" s="78">
        <v>831.3</v>
      </c>
      <c r="AX815" s="78">
        <v>747.61</v>
      </c>
      <c r="AY815" s="78">
        <v>407.13</v>
      </c>
      <c r="AZ815" s="78">
        <v>336.39</v>
      </c>
      <c r="BA815" s="79">
        <v>492.99</v>
      </c>
      <c r="BB815" s="65" t="s">
        <v>394</v>
      </c>
      <c r="BC815" s="78">
        <v>656.63</v>
      </c>
      <c r="BD815" s="78">
        <v>803.55</v>
      </c>
      <c r="BE815" s="78">
        <v>770.66</v>
      </c>
      <c r="BF815" s="78">
        <v>481.4</v>
      </c>
      <c r="BG815" s="78"/>
      <c r="BH815" s="79">
        <v>443.98</v>
      </c>
      <c r="BI815" s="65" t="s">
        <v>395</v>
      </c>
      <c r="BJ815" s="68">
        <v>0.13409858928284099</v>
      </c>
      <c r="BK815" s="78">
        <v>684.57</v>
      </c>
      <c r="BL815" s="78">
        <v>823.1</v>
      </c>
      <c r="BM815" s="78">
        <v>837.28</v>
      </c>
      <c r="BN815" s="78">
        <v>526.47</v>
      </c>
      <c r="BO815" s="78"/>
      <c r="BP815" s="79"/>
      <c r="BQ815" s="65" t="s">
        <v>396</v>
      </c>
      <c r="BR815" s="68">
        <v>6.3911648537062396E-2</v>
      </c>
      <c r="BS815" s="78">
        <v>640.20000000000005</v>
      </c>
      <c r="BT815" s="78">
        <v>767.55</v>
      </c>
      <c r="BU815" s="78">
        <v>761.89</v>
      </c>
      <c r="BV815" s="78"/>
      <c r="BW815" s="78"/>
      <c r="BX815" s="79">
        <v>466.3</v>
      </c>
      <c r="BY815" s="65" t="s">
        <v>397</v>
      </c>
      <c r="BZ815" s="78">
        <v>688.02</v>
      </c>
      <c r="CA815" s="78">
        <v>829.54</v>
      </c>
      <c r="CB815" s="78">
        <v>766.43</v>
      </c>
      <c r="CC815" s="78">
        <v>510.23</v>
      </c>
      <c r="CD815" s="78"/>
      <c r="CE815" s="79">
        <v>517.36</v>
      </c>
      <c r="CF815" s="65" t="s">
        <v>398</v>
      </c>
      <c r="CG815" s="78">
        <v>649.42999999999995</v>
      </c>
      <c r="CH815" s="78">
        <v>786.91</v>
      </c>
      <c r="CI815" s="78">
        <v>760.19</v>
      </c>
      <c r="CJ815" s="78">
        <v>571.44000000000005</v>
      </c>
      <c r="CK815" s="78"/>
      <c r="CL815" s="79"/>
      <c r="CM815" s="65" t="s">
        <v>399</v>
      </c>
      <c r="CN815" s="78">
        <v>639.86</v>
      </c>
      <c r="CO815" s="78">
        <v>773.3</v>
      </c>
      <c r="CP815" s="78">
        <v>791.5</v>
      </c>
      <c r="CQ815" s="78">
        <v>536.64</v>
      </c>
      <c r="CR815" s="78">
        <v>495.76</v>
      </c>
      <c r="CS815" s="79">
        <v>601.37</v>
      </c>
      <c r="CT815" s="65" t="s">
        <v>400</v>
      </c>
      <c r="CU815" s="78">
        <v>705.34</v>
      </c>
      <c r="CV815" s="78">
        <v>850.85</v>
      </c>
      <c r="CW815" s="78">
        <v>640.19000000000005</v>
      </c>
      <c r="CX815" s="78">
        <v>558.04</v>
      </c>
      <c r="CY815" s="78"/>
      <c r="CZ815" s="79"/>
      <c r="DA815" s="82"/>
      <c r="DB815" s="68"/>
      <c r="DC815" s="78"/>
      <c r="DD815" s="78"/>
      <c r="DE815" s="78"/>
      <c r="DF815" s="78"/>
      <c r="DG815" s="78"/>
      <c r="DH815" s="79"/>
      <c r="DI815" s="65" t="s">
        <v>402</v>
      </c>
      <c r="DJ815" s="68">
        <v>4.29331959471063E-3</v>
      </c>
      <c r="DK815" s="78">
        <v>671.98</v>
      </c>
      <c r="DL815" s="78">
        <v>824.1</v>
      </c>
      <c r="DM815" s="78">
        <v>824.1</v>
      </c>
      <c r="DN815" s="78">
        <v>487.97</v>
      </c>
      <c r="DO815" s="78"/>
      <c r="DP815" s="79">
        <v>540.07000000000005</v>
      </c>
      <c r="DQ815" s="65" t="s">
        <v>403</v>
      </c>
      <c r="DR815" s="78">
        <v>630.04999999999995</v>
      </c>
      <c r="DS815" s="78">
        <v>788.14</v>
      </c>
      <c r="DT815" s="78">
        <v>892.28</v>
      </c>
      <c r="DU815" s="78">
        <v>377.77</v>
      </c>
      <c r="DV815" s="78"/>
      <c r="DW815" s="79"/>
      <c r="DX815" s="65" t="s">
        <v>404</v>
      </c>
      <c r="DY815" s="78">
        <v>709.58</v>
      </c>
      <c r="DZ815" s="78">
        <v>847.06</v>
      </c>
      <c r="EA815" s="78">
        <v>835.86</v>
      </c>
      <c r="EB815" s="78">
        <v>538.04999999999995</v>
      </c>
      <c r="EC815" s="78"/>
      <c r="ED815" s="79">
        <v>453.86</v>
      </c>
      <c r="EE815" s="65" t="s">
        <v>405</v>
      </c>
      <c r="EF815" s="68">
        <v>0.28962001853568098</v>
      </c>
      <c r="EG815" s="78">
        <v>671.89</v>
      </c>
      <c r="EH815" s="78">
        <v>799.26</v>
      </c>
      <c r="EI815" s="78">
        <v>722.3</v>
      </c>
      <c r="EJ815" s="78"/>
      <c r="EK815" s="78">
        <v>444.1</v>
      </c>
      <c r="EL815" s="79">
        <v>383.69</v>
      </c>
      <c r="EM815" s="65" t="s">
        <v>406</v>
      </c>
      <c r="EN815" s="78">
        <v>687.51</v>
      </c>
      <c r="EO815" s="78">
        <v>805.8</v>
      </c>
      <c r="EP815" s="78">
        <v>763.2</v>
      </c>
      <c r="EQ815" s="78"/>
      <c r="ER815" s="78"/>
      <c r="ES815" s="79">
        <v>504.43</v>
      </c>
      <c r="ET815" s="65" t="s">
        <v>407</v>
      </c>
      <c r="EU815" s="68">
        <v>1.4206563432305701</v>
      </c>
      <c r="EV815" s="78">
        <v>649.99</v>
      </c>
      <c r="EW815" s="78">
        <v>784.32</v>
      </c>
      <c r="EX815" s="78">
        <v>784.32</v>
      </c>
      <c r="EY815" s="78"/>
      <c r="EZ815" s="78">
        <v>146.13999999999999</v>
      </c>
      <c r="FA815" s="79">
        <v>386.88</v>
      </c>
      <c r="FB815" s="65" t="s">
        <v>408</v>
      </c>
      <c r="FC815" s="78">
        <v>704.61</v>
      </c>
      <c r="FD815" s="78">
        <v>776.53</v>
      </c>
      <c r="FE815" s="78">
        <v>919.03</v>
      </c>
      <c r="FF815" s="78">
        <v>351.74</v>
      </c>
      <c r="FG815" s="78"/>
      <c r="FH815" s="79"/>
      <c r="FI815" s="65" t="s">
        <v>409</v>
      </c>
      <c r="FJ815" s="78">
        <v>838.42</v>
      </c>
      <c r="FK815" s="78">
        <v>855</v>
      </c>
      <c r="FL815" s="78">
        <v>721.2</v>
      </c>
      <c r="FM815" s="78">
        <v>417.99</v>
      </c>
      <c r="FN815" s="78"/>
      <c r="FO815" s="79">
        <v>542</v>
      </c>
      <c r="FP815" s="65" t="s">
        <v>410</v>
      </c>
      <c r="FQ815" s="68">
        <v>0.302023557837511</v>
      </c>
      <c r="FR815" s="78">
        <v>662.04</v>
      </c>
      <c r="FS815" s="78">
        <v>800.99</v>
      </c>
      <c r="FT815" s="78">
        <v>748.11</v>
      </c>
      <c r="FU815" s="78">
        <v>483.24</v>
      </c>
      <c r="FV815" s="78">
        <v>405.01</v>
      </c>
      <c r="FW815" s="79">
        <v>389.01</v>
      </c>
      <c r="FX815" s="65" t="s">
        <v>411</v>
      </c>
      <c r="FY815" s="78">
        <v>670.94</v>
      </c>
      <c r="FZ815" s="78">
        <v>808.26</v>
      </c>
      <c r="GA815" s="78">
        <v>802.39</v>
      </c>
      <c r="GB815" s="78">
        <v>528.9</v>
      </c>
      <c r="GC815" s="78"/>
      <c r="GD815" s="79">
        <v>503.2</v>
      </c>
      <c r="GE815" s="65" t="s">
        <v>412</v>
      </c>
      <c r="GF815" s="68">
        <v>0.27757730527952001</v>
      </c>
      <c r="GG815" s="78">
        <v>655.64</v>
      </c>
      <c r="GH815" s="78">
        <v>788.87</v>
      </c>
      <c r="GI815" s="78">
        <v>617.89</v>
      </c>
      <c r="GJ815" s="78">
        <v>553.77</v>
      </c>
      <c r="GK815" s="78"/>
      <c r="GL815" s="79">
        <v>466.33</v>
      </c>
      <c r="GM815" s="65" t="s">
        <v>413</v>
      </c>
      <c r="GN815" s="68">
        <v>0.106309466858024</v>
      </c>
      <c r="GO815" s="78">
        <v>623.19000000000005</v>
      </c>
      <c r="GP815" s="78">
        <v>794.34</v>
      </c>
      <c r="GQ815" s="78">
        <v>764.79</v>
      </c>
      <c r="GR815" s="78">
        <v>602.88</v>
      </c>
      <c r="GS815" s="78"/>
      <c r="GT815" s="79"/>
      <c r="GU815" s="65" t="s">
        <v>414</v>
      </c>
      <c r="GV815" s="68">
        <v>1</v>
      </c>
      <c r="GW815" s="78">
        <v>655.16999999999996</v>
      </c>
      <c r="GX815" s="78">
        <v>777.17</v>
      </c>
      <c r="GY815" s="78">
        <v>750.67</v>
      </c>
      <c r="GZ815" s="78">
        <v>490</v>
      </c>
      <c r="HA815" s="78"/>
      <c r="HB815" s="79">
        <v>504.11</v>
      </c>
      <c r="HC815" s="65" t="s">
        <v>415</v>
      </c>
      <c r="HD815" s="68">
        <v>3.3063316250619902E-2</v>
      </c>
      <c r="HE815" s="78">
        <v>639.79</v>
      </c>
      <c r="HF815" s="78">
        <v>760.07</v>
      </c>
      <c r="HG815" s="78">
        <v>830.72</v>
      </c>
      <c r="HH815" s="78">
        <v>413.29</v>
      </c>
      <c r="HI815" s="78">
        <v>406.68</v>
      </c>
      <c r="HJ815" s="79">
        <v>429.24</v>
      </c>
      <c r="HK815" s="85" t="s">
        <v>416</v>
      </c>
      <c r="HL815" s="68">
        <v>1.2558081125204099</v>
      </c>
      <c r="HM815" s="78">
        <v>642.49</v>
      </c>
      <c r="HN815" s="78">
        <v>784.39</v>
      </c>
      <c r="HO815" s="78">
        <v>722.99</v>
      </c>
      <c r="HP815" s="78"/>
      <c r="HQ815" s="78"/>
      <c r="HR815" s="79"/>
    </row>
    <row r="816" spans="1:226" x14ac:dyDescent="0.25">
      <c r="A816" s="81">
        <v>39629</v>
      </c>
      <c r="B816" s="82" t="s">
        <v>387</v>
      </c>
      <c r="C816" s="83">
        <v>660.95552227716746</v>
      </c>
      <c r="D816" s="83">
        <v>800.41174323268717</v>
      </c>
      <c r="E816" s="83">
        <v>749.90627464952831</v>
      </c>
      <c r="F816" s="83">
        <v>494.41421599799918</v>
      </c>
      <c r="G816" s="83">
        <v>377.43033485540332</v>
      </c>
      <c r="H816" s="84">
        <v>426.27799186109615</v>
      </c>
      <c r="I816" s="82" t="s">
        <v>388</v>
      </c>
      <c r="J816" s="83">
        <v>671.52817892820815</v>
      </c>
      <c r="K816" s="83">
        <v>806.71703305670894</v>
      </c>
      <c r="L816" s="83">
        <v>750.54395199294402</v>
      </c>
      <c r="M816" s="83">
        <v>493.75969382616364</v>
      </c>
      <c r="N816" s="83"/>
      <c r="O816" s="84">
        <v>481.06394670903728</v>
      </c>
      <c r="P816" s="65" t="s">
        <v>389</v>
      </c>
      <c r="Q816" s="78">
        <v>637.16</v>
      </c>
      <c r="R816" s="78">
        <v>806.08</v>
      </c>
      <c r="S816" s="78">
        <v>764.96</v>
      </c>
      <c r="T816" s="78">
        <v>479</v>
      </c>
      <c r="U816" s="78"/>
      <c r="V816" s="79"/>
      <c r="W816" s="65" t="s">
        <v>390</v>
      </c>
      <c r="X816" s="78">
        <v>698.14</v>
      </c>
      <c r="Y816" s="78">
        <v>822.13</v>
      </c>
      <c r="Z816" s="78">
        <v>748.46</v>
      </c>
      <c r="AA816" s="78">
        <v>442.22</v>
      </c>
      <c r="AB816" s="78"/>
      <c r="AC816" s="79">
        <v>524.79</v>
      </c>
      <c r="AD816" s="65" t="s">
        <v>391</v>
      </c>
      <c r="AE816" s="68">
        <v>0.51129972389814904</v>
      </c>
      <c r="AF816" s="78">
        <v>607.41999999999996</v>
      </c>
      <c r="AG816" s="78">
        <v>729.11</v>
      </c>
      <c r="AH816" s="78">
        <v>705.08</v>
      </c>
      <c r="AI816" s="78"/>
      <c r="AJ816" s="78">
        <v>434.6</v>
      </c>
      <c r="AK816" s="79">
        <v>349.59</v>
      </c>
      <c r="AL816" s="69" t="s">
        <v>392</v>
      </c>
      <c r="AM816" s="70">
        <v>1</v>
      </c>
      <c r="AN816" s="78">
        <v>702.6</v>
      </c>
      <c r="AO816" s="78">
        <v>842.01</v>
      </c>
      <c r="AP816" s="78">
        <v>784.23</v>
      </c>
      <c r="AQ816" s="78">
        <v>591.33000000000004</v>
      </c>
      <c r="AR816" s="78">
        <v>590.08000000000004</v>
      </c>
      <c r="AS816" s="79"/>
      <c r="AT816" s="65" t="s">
        <v>393</v>
      </c>
      <c r="AU816" s="68">
        <v>4.1853262461808899E-2</v>
      </c>
      <c r="AV816" s="78">
        <v>658.83</v>
      </c>
      <c r="AW816" s="78">
        <v>822</v>
      </c>
      <c r="AX816" s="78">
        <v>737.2</v>
      </c>
      <c r="AY816" s="78">
        <v>377.56</v>
      </c>
      <c r="AZ816" s="78">
        <v>324.39999999999998</v>
      </c>
      <c r="BA816" s="79">
        <v>485.79</v>
      </c>
      <c r="BB816" s="65" t="s">
        <v>394</v>
      </c>
      <c r="BC816" s="78">
        <v>643.4</v>
      </c>
      <c r="BD816" s="78">
        <v>790.31</v>
      </c>
      <c r="BE816" s="78">
        <v>735.42</v>
      </c>
      <c r="BF816" s="78">
        <v>398.88</v>
      </c>
      <c r="BG816" s="78"/>
      <c r="BH816" s="79">
        <v>444.89</v>
      </c>
      <c r="BI816" s="65" t="s">
        <v>395</v>
      </c>
      <c r="BJ816" s="68">
        <v>0.134086002762172</v>
      </c>
      <c r="BK816" s="78">
        <v>680.22</v>
      </c>
      <c r="BL816" s="78">
        <v>792.98</v>
      </c>
      <c r="BM816" s="78">
        <v>807.17</v>
      </c>
      <c r="BN816" s="78">
        <v>495.58</v>
      </c>
      <c r="BO816" s="78"/>
      <c r="BP816" s="79"/>
      <c r="BQ816" s="65" t="s">
        <v>396</v>
      </c>
      <c r="BR816" s="68">
        <v>6.3911648537062396E-2</v>
      </c>
      <c r="BS816" s="78">
        <v>636.88</v>
      </c>
      <c r="BT816" s="78">
        <v>763.42</v>
      </c>
      <c r="BU816" s="78">
        <v>745.66</v>
      </c>
      <c r="BV816" s="78"/>
      <c r="BW816" s="78"/>
      <c r="BX816" s="79">
        <v>466.3</v>
      </c>
      <c r="BY816" s="65" t="s">
        <v>397</v>
      </c>
      <c r="BZ816" s="78">
        <v>679.33</v>
      </c>
      <c r="CA816" s="78">
        <v>813.85</v>
      </c>
      <c r="CB816" s="78">
        <v>755.96</v>
      </c>
      <c r="CC816" s="78">
        <v>508.91</v>
      </c>
      <c r="CD816" s="78"/>
      <c r="CE816" s="79">
        <v>487.86</v>
      </c>
      <c r="CF816" s="65" t="s">
        <v>398</v>
      </c>
      <c r="CG816" s="78">
        <v>649.42999999999995</v>
      </c>
      <c r="CH816" s="78">
        <v>786.91</v>
      </c>
      <c r="CI816" s="78">
        <v>760.19</v>
      </c>
      <c r="CJ816" s="78">
        <v>571.44000000000005</v>
      </c>
      <c r="CK816" s="78"/>
      <c r="CL816" s="79"/>
      <c r="CM816" s="65" t="s">
        <v>399</v>
      </c>
      <c r="CN816" s="78">
        <v>640.5</v>
      </c>
      <c r="CO816" s="78">
        <v>770.02</v>
      </c>
      <c r="CP816" s="78">
        <v>774.51</v>
      </c>
      <c r="CQ816" s="78">
        <v>489.07</v>
      </c>
      <c r="CR816" s="78">
        <v>458.2</v>
      </c>
      <c r="CS816" s="79">
        <v>589.83000000000004</v>
      </c>
      <c r="CT816" s="65" t="s">
        <v>400</v>
      </c>
      <c r="CU816" s="78">
        <v>702.9</v>
      </c>
      <c r="CV816" s="78">
        <v>851.21</v>
      </c>
      <c r="CW816" s="78">
        <v>645.55999999999995</v>
      </c>
      <c r="CX816" s="78">
        <v>519.5</v>
      </c>
      <c r="CY816" s="78"/>
      <c r="CZ816" s="79"/>
      <c r="DA816" s="82"/>
      <c r="DB816" s="68"/>
      <c r="DC816" s="78"/>
      <c r="DD816" s="78"/>
      <c r="DE816" s="78"/>
      <c r="DF816" s="78"/>
      <c r="DG816" s="78"/>
      <c r="DH816" s="79"/>
      <c r="DI816" s="65" t="s">
        <v>402</v>
      </c>
      <c r="DJ816" s="68">
        <v>4.2475470415834901E-3</v>
      </c>
      <c r="DK816" s="78">
        <v>664.7</v>
      </c>
      <c r="DL816" s="78">
        <v>815.38</v>
      </c>
      <c r="DM816" s="78">
        <v>815.38</v>
      </c>
      <c r="DN816" s="78">
        <v>474.09</v>
      </c>
      <c r="DO816" s="78"/>
      <c r="DP816" s="79">
        <v>534.12</v>
      </c>
      <c r="DQ816" s="65" t="s">
        <v>403</v>
      </c>
      <c r="DR816" s="78">
        <v>630.04999999999995</v>
      </c>
      <c r="DS816" s="78">
        <v>788.14</v>
      </c>
      <c r="DT816" s="78">
        <v>873.08</v>
      </c>
      <c r="DU816" s="78">
        <v>348.67</v>
      </c>
      <c r="DV816" s="78"/>
      <c r="DW816" s="79"/>
      <c r="DX816" s="65" t="s">
        <v>404</v>
      </c>
      <c r="DY816" s="78">
        <v>706.81</v>
      </c>
      <c r="DZ816" s="78">
        <v>844.1</v>
      </c>
      <c r="EA816" s="78">
        <v>819.31</v>
      </c>
      <c r="EB816" s="78">
        <v>502.85</v>
      </c>
      <c r="EC816" s="78"/>
      <c r="ED816" s="79">
        <v>452.66</v>
      </c>
      <c r="EE816" s="65" t="s">
        <v>405</v>
      </c>
      <c r="EF816" s="68">
        <v>0.28962001853568098</v>
      </c>
      <c r="EG816" s="78">
        <v>650.59</v>
      </c>
      <c r="EH816" s="78">
        <v>782.08</v>
      </c>
      <c r="EI816" s="78">
        <v>713.22</v>
      </c>
      <c r="EJ816" s="78"/>
      <c r="EK816" s="78">
        <v>403.64</v>
      </c>
      <c r="EL816" s="79">
        <v>382.5</v>
      </c>
      <c r="EM816" s="65" t="s">
        <v>406</v>
      </c>
      <c r="EN816" s="78">
        <v>687.51</v>
      </c>
      <c r="EO816" s="78">
        <v>791.9</v>
      </c>
      <c r="EP816" s="78">
        <v>750.7</v>
      </c>
      <c r="EQ816" s="78"/>
      <c r="ER816" s="78"/>
      <c r="ES816" s="79">
        <v>504.43</v>
      </c>
      <c r="ET816" s="65" t="s">
        <v>407</v>
      </c>
      <c r="EU816" s="68">
        <v>1.41904356463743</v>
      </c>
      <c r="EV816" s="78">
        <v>651.04999999999995</v>
      </c>
      <c r="EW816" s="78">
        <v>783.43</v>
      </c>
      <c r="EX816" s="78">
        <v>783.43</v>
      </c>
      <c r="EY816" s="78"/>
      <c r="EZ816" s="78">
        <v>145.97999999999999</v>
      </c>
      <c r="FA816" s="79">
        <v>386.44</v>
      </c>
      <c r="FB816" s="65" t="s">
        <v>408</v>
      </c>
      <c r="FC816" s="78">
        <v>704.61</v>
      </c>
      <c r="FD816" s="78">
        <v>776.53</v>
      </c>
      <c r="FE816" s="78">
        <v>919.03</v>
      </c>
      <c r="FF816" s="78">
        <v>351.74</v>
      </c>
      <c r="FG816" s="78"/>
      <c r="FH816" s="79"/>
      <c r="FI816" s="65" t="s">
        <v>409</v>
      </c>
      <c r="FJ816" s="78">
        <v>748</v>
      </c>
      <c r="FK816" s="78">
        <v>855</v>
      </c>
      <c r="FL816" s="78">
        <v>669</v>
      </c>
      <c r="FM816" s="78">
        <v>415</v>
      </c>
      <c r="FN816" s="78"/>
      <c r="FO816" s="79">
        <v>542</v>
      </c>
      <c r="FP816" s="65" t="s">
        <v>410</v>
      </c>
      <c r="FQ816" s="68">
        <v>0.298391668904604</v>
      </c>
      <c r="FR816" s="78">
        <v>652.28</v>
      </c>
      <c r="FS816" s="78">
        <v>791.6</v>
      </c>
      <c r="FT816" s="78">
        <v>728.08</v>
      </c>
      <c r="FU816" s="78">
        <v>468.47</v>
      </c>
      <c r="FV816" s="78">
        <v>375.38</v>
      </c>
      <c r="FW816" s="79">
        <v>383.73</v>
      </c>
      <c r="FX816" s="65" t="s">
        <v>411</v>
      </c>
      <c r="FY816" s="78">
        <v>671.81</v>
      </c>
      <c r="FZ816" s="78">
        <v>815.97</v>
      </c>
      <c r="GA816" s="78">
        <v>793.46</v>
      </c>
      <c r="GB816" s="78">
        <v>509.25</v>
      </c>
      <c r="GC816" s="78"/>
      <c r="GD816" s="79">
        <v>519.73</v>
      </c>
      <c r="GE816" s="65" t="s">
        <v>412</v>
      </c>
      <c r="GF816" s="68">
        <v>0.27461211039406802</v>
      </c>
      <c r="GG816" s="78">
        <v>631.61</v>
      </c>
      <c r="GH816" s="78">
        <v>757.93</v>
      </c>
      <c r="GI816" s="78">
        <v>549.22</v>
      </c>
      <c r="GJ816" s="78">
        <v>547.85</v>
      </c>
      <c r="GK816" s="78"/>
      <c r="GL816" s="79">
        <v>450.36</v>
      </c>
      <c r="GM816" s="65" t="s">
        <v>413</v>
      </c>
      <c r="GN816" s="68">
        <v>0.10559327582019599</v>
      </c>
      <c r="GO816" s="78">
        <v>610.54</v>
      </c>
      <c r="GP816" s="78">
        <v>755.2</v>
      </c>
      <c r="GQ816" s="78">
        <v>738.16</v>
      </c>
      <c r="GR816" s="78">
        <v>560.59</v>
      </c>
      <c r="GS816" s="78"/>
      <c r="GT816" s="79"/>
      <c r="GU816" s="65" t="s">
        <v>414</v>
      </c>
      <c r="GV816" s="68">
        <v>1</v>
      </c>
      <c r="GW816" s="78">
        <v>646</v>
      </c>
      <c r="GX816" s="78">
        <v>776.33</v>
      </c>
      <c r="GY816" s="78">
        <v>741.5</v>
      </c>
      <c r="GZ816" s="78">
        <v>446.9</v>
      </c>
      <c r="HA816" s="78"/>
      <c r="HB816" s="79">
        <v>502.76</v>
      </c>
      <c r="HC816" s="65" t="s">
        <v>415</v>
      </c>
      <c r="HD816" s="68">
        <v>3.3107101473266003E-2</v>
      </c>
      <c r="HE816" s="78">
        <v>633.01</v>
      </c>
      <c r="HF816" s="78">
        <v>749.03</v>
      </c>
      <c r="HG816" s="78">
        <v>844.17</v>
      </c>
      <c r="HH816" s="78">
        <v>413.84</v>
      </c>
      <c r="HI816" s="78">
        <v>407.22</v>
      </c>
      <c r="HJ816" s="79">
        <v>467.78</v>
      </c>
      <c r="HK816" s="85" t="s">
        <v>416</v>
      </c>
      <c r="HL816" s="68">
        <v>1.2622278321236999</v>
      </c>
      <c r="HM816" s="78">
        <v>641.15</v>
      </c>
      <c r="HN816" s="78">
        <v>782.8</v>
      </c>
      <c r="HO816" s="78">
        <v>725.14</v>
      </c>
      <c r="HP816" s="78"/>
      <c r="HQ816" s="78"/>
      <c r="HR816" s="79"/>
    </row>
    <row r="817" spans="1:226" x14ac:dyDescent="0.25">
      <c r="A817" s="81">
        <v>39622</v>
      </c>
      <c r="B817" s="82" t="s">
        <v>387</v>
      </c>
      <c r="C817" s="83">
        <v>652.53140984704203</v>
      </c>
      <c r="D817" s="83">
        <v>792.89802767759454</v>
      </c>
      <c r="E817" s="83">
        <v>756.48883451170843</v>
      </c>
      <c r="F817" s="83">
        <v>480.81677727469969</v>
      </c>
      <c r="G817" s="83">
        <v>373.02042617960421</v>
      </c>
      <c r="H817" s="84">
        <v>423.30646868812289</v>
      </c>
      <c r="I817" s="82" t="s">
        <v>388</v>
      </c>
      <c r="J817" s="83">
        <v>660.46508443833102</v>
      </c>
      <c r="K817" s="83">
        <v>798.00590180784161</v>
      </c>
      <c r="L817" s="83">
        <v>757.48604736291622</v>
      </c>
      <c r="M817" s="83">
        <v>480.24623708765188</v>
      </c>
      <c r="N817" s="83"/>
      <c r="O817" s="84">
        <v>476.8285885584566</v>
      </c>
      <c r="P817" s="65" t="s">
        <v>389</v>
      </c>
      <c r="Q817" s="78">
        <v>615.49</v>
      </c>
      <c r="R817" s="78">
        <v>766.91</v>
      </c>
      <c r="S817" s="78">
        <v>762.35</v>
      </c>
      <c r="T817" s="78">
        <v>474</v>
      </c>
      <c r="U817" s="78"/>
      <c r="V817" s="79"/>
      <c r="W817" s="65" t="s">
        <v>390</v>
      </c>
      <c r="X817" s="78">
        <v>672.5</v>
      </c>
      <c r="Y817" s="78">
        <v>795.55</v>
      </c>
      <c r="Z817" s="78">
        <v>748.46</v>
      </c>
      <c r="AA817" s="78">
        <v>442.22</v>
      </c>
      <c r="AB817" s="78"/>
      <c r="AC817" s="79">
        <v>519.01</v>
      </c>
      <c r="AD817" s="65" t="s">
        <v>391</v>
      </c>
      <c r="AE817" s="68">
        <v>0.51129972389814904</v>
      </c>
      <c r="AF817" s="78">
        <v>615.09</v>
      </c>
      <c r="AG817" s="78">
        <v>741.9</v>
      </c>
      <c r="AH817" s="78">
        <v>718.89</v>
      </c>
      <c r="AI817" s="78"/>
      <c r="AJ817" s="78">
        <v>434.6</v>
      </c>
      <c r="AK817" s="79">
        <v>345.45</v>
      </c>
      <c r="AL817" s="69" t="s">
        <v>392</v>
      </c>
      <c r="AM817" s="70">
        <v>1</v>
      </c>
      <c r="AN817" s="78">
        <v>696.79</v>
      </c>
      <c r="AO817" s="78">
        <v>830.97</v>
      </c>
      <c r="AP817" s="78">
        <v>757.85</v>
      </c>
      <c r="AQ817" s="78">
        <v>590.08000000000004</v>
      </c>
      <c r="AR817" s="78">
        <v>572.6</v>
      </c>
      <c r="AS817" s="79"/>
      <c r="AT817" s="65" t="s">
        <v>393</v>
      </c>
      <c r="AU817" s="68">
        <v>4.1450777202072499E-2</v>
      </c>
      <c r="AV817" s="78">
        <v>654.09</v>
      </c>
      <c r="AW817" s="78">
        <v>815.5</v>
      </c>
      <c r="AX817" s="78">
        <v>731.27</v>
      </c>
      <c r="AY817" s="78">
        <v>364.89</v>
      </c>
      <c r="AZ817" s="78">
        <v>321.27999999999997</v>
      </c>
      <c r="BA817" s="79">
        <v>480.54</v>
      </c>
      <c r="BB817" s="65" t="s">
        <v>394</v>
      </c>
      <c r="BC817" s="78">
        <v>615.25</v>
      </c>
      <c r="BD817" s="78">
        <v>766.57</v>
      </c>
      <c r="BE817" s="78">
        <v>752.12</v>
      </c>
      <c r="BF817" s="78">
        <v>398.88</v>
      </c>
      <c r="BG817" s="78"/>
      <c r="BH817" s="79">
        <v>444.89</v>
      </c>
      <c r="BI817" s="65" t="s">
        <v>395</v>
      </c>
      <c r="BJ817" s="68">
        <v>0.13407881152541501</v>
      </c>
      <c r="BK817" s="78">
        <v>674.82</v>
      </c>
      <c r="BL817" s="78">
        <v>789.72</v>
      </c>
      <c r="BM817" s="78">
        <v>803.91</v>
      </c>
      <c r="BN817" s="78">
        <v>480.81</v>
      </c>
      <c r="BO817" s="78"/>
      <c r="BP817" s="79"/>
      <c r="BQ817" s="65" t="s">
        <v>396</v>
      </c>
      <c r="BR817" s="68">
        <v>6.3911648537062396E-2</v>
      </c>
      <c r="BS817" s="78">
        <v>637.58000000000004</v>
      </c>
      <c r="BT817" s="78">
        <v>760.61</v>
      </c>
      <c r="BU817" s="78">
        <v>723.74</v>
      </c>
      <c r="BV817" s="78"/>
      <c r="BW817" s="78"/>
      <c r="BX817" s="79">
        <v>466.3</v>
      </c>
      <c r="BY817" s="65" t="s">
        <v>397</v>
      </c>
      <c r="BZ817" s="78">
        <v>674.97</v>
      </c>
      <c r="CA817" s="78">
        <v>808.55</v>
      </c>
      <c r="CB817" s="78">
        <v>757.88</v>
      </c>
      <c r="CC817" s="78">
        <v>485.72</v>
      </c>
      <c r="CD817" s="78"/>
      <c r="CE817" s="79">
        <v>487.86</v>
      </c>
      <c r="CF817" s="65" t="s">
        <v>398</v>
      </c>
      <c r="CG817" s="78">
        <v>649.42999999999995</v>
      </c>
      <c r="CH817" s="78">
        <v>786.91</v>
      </c>
      <c r="CI817" s="78">
        <v>760.19</v>
      </c>
      <c r="CJ817" s="78">
        <v>571.44000000000005</v>
      </c>
      <c r="CK817" s="78"/>
      <c r="CL817" s="79"/>
      <c r="CM817" s="65" t="s">
        <v>399</v>
      </c>
      <c r="CN817" s="78">
        <v>645.67999999999995</v>
      </c>
      <c r="CO817" s="78">
        <v>780.41</v>
      </c>
      <c r="CP817" s="78">
        <v>775.84</v>
      </c>
      <c r="CQ817" s="78">
        <v>474.42</v>
      </c>
      <c r="CR817" s="78">
        <v>447.17</v>
      </c>
      <c r="CS817" s="79">
        <v>591.29999999999995</v>
      </c>
      <c r="CT817" s="65" t="s">
        <v>400</v>
      </c>
      <c r="CU817" s="78">
        <v>702.86</v>
      </c>
      <c r="CV817" s="78">
        <v>854.98</v>
      </c>
      <c r="CW817" s="78">
        <v>646.29</v>
      </c>
      <c r="CX817" s="78">
        <v>507.71</v>
      </c>
      <c r="CY817" s="78"/>
      <c r="CZ817" s="79"/>
      <c r="DA817" s="82"/>
      <c r="DB817" s="68"/>
      <c r="DC817" s="78"/>
      <c r="DD817" s="78"/>
      <c r="DE817" s="78"/>
      <c r="DF817" s="78"/>
      <c r="DG817" s="78"/>
      <c r="DH817" s="79"/>
      <c r="DI817" s="65" t="s">
        <v>402</v>
      </c>
      <c r="DJ817" s="68">
        <v>4.1751910149889302E-3</v>
      </c>
      <c r="DK817" s="78">
        <v>653.66</v>
      </c>
      <c r="DL817" s="78">
        <v>801.84</v>
      </c>
      <c r="DM817" s="78">
        <v>801.84</v>
      </c>
      <c r="DN817" s="78">
        <v>449.94</v>
      </c>
      <c r="DO817" s="78"/>
      <c r="DP817" s="79">
        <v>525.17999999999995</v>
      </c>
      <c r="DQ817" s="65" t="s">
        <v>403</v>
      </c>
      <c r="DR817" s="78">
        <v>579.63</v>
      </c>
      <c r="DS817" s="78">
        <v>712.11</v>
      </c>
      <c r="DT817" s="78">
        <v>872.69</v>
      </c>
      <c r="DU817" s="78">
        <v>342.2</v>
      </c>
      <c r="DV817" s="78"/>
      <c r="DW817" s="79"/>
      <c r="DX817" s="65" t="s">
        <v>404</v>
      </c>
      <c r="DY817" s="78">
        <v>706.86</v>
      </c>
      <c r="DZ817" s="78">
        <v>844.21</v>
      </c>
      <c r="EA817" s="78">
        <v>811.8</v>
      </c>
      <c r="EB817" s="78">
        <v>490.48</v>
      </c>
      <c r="EC817" s="78"/>
      <c r="ED817" s="79">
        <v>451.02</v>
      </c>
      <c r="EE817" s="65" t="s">
        <v>405</v>
      </c>
      <c r="EF817" s="68">
        <v>0.28962001853568098</v>
      </c>
      <c r="EG817" s="78">
        <v>652.91999999999996</v>
      </c>
      <c r="EH817" s="78">
        <v>785.46</v>
      </c>
      <c r="EI817" s="78">
        <v>725.49</v>
      </c>
      <c r="EJ817" s="78"/>
      <c r="EK817" s="78">
        <v>402.31</v>
      </c>
      <c r="EL817" s="79">
        <v>398.96</v>
      </c>
      <c r="EM817" s="65" t="s">
        <v>406</v>
      </c>
      <c r="EN817" s="78">
        <v>687.51</v>
      </c>
      <c r="EO817" s="78">
        <v>791.9</v>
      </c>
      <c r="EP817" s="78">
        <v>750.7</v>
      </c>
      <c r="EQ817" s="78"/>
      <c r="ER817" s="78"/>
      <c r="ES817" s="79">
        <v>497.83</v>
      </c>
      <c r="ET817" s="65" t="s">
        <v>407</v>
      </c>
      <c r="EU817" s="68">
        <v>1.4234875444839901</v>
      </c>
      <c r="EV817" s="78">
        <v>660.33</v>
      </c>
      <c r="EW817" s="78">
        <v>794.93</v>
      </c>
      <c r="EX817" s="78">
        <v>794.93</v>
      </c>
      <c r="EY817" s="78"/>
      <c r="EZ817" s="78">
        <v>146.43</v>
      </c>
      <c r="FA817" s="79">
        <v>387.65</v>
      </c>
      <c r="FB817" s="65" t="s">
        <v>408</v>
      </c>
      <c r="FC817" s="78">
        <v>704.61</v>
      </c>
      <c r="FD817" s="78">
        <v>776.53</v>
      </c>
      <c r="FE817" s="78">
        <v>919.03</v>
      </c>
      <c r="FF817" s="78">
        <v>351.74</v>
      </c>
      <c r="FG817" s="78"/>
      <c r="FH817" s="79"/>
      <c r="FI817" s="65" t="s">
        <v>409</v>
      </c>
      <c r="FJ817" s="78">
        <v>751.03</v>
      </c>
      <c r="FK817" s="78">
        <v>826.28</v>
      </c>
      <c r="FL817" s="78">
        <v>646.20000000000005</v>
      </c>
      <c r="FM817" s="78">
        <v>404.67</v>
      </c>
      <c r="FN817" s="78"/>
      <c r="FO817" s="79">
        <v>525.24</v>
      </c>
      <c r="FP817" s="65" t="s">
        <v>410</v>
      </c>
      <c r="FQ817" s="68">
        <v>0.29732703000029698</v>
      </c>
      <c r="FR817" s="78">
        <v>646.09</v>
      </c>
      <c r="FS817" s="78">
        <v>788.78</v>
      </c>
      <c r="FT817" s="78">
        <v>735.88</v>
      </c>
      <c r="FU817" s="78">
        <v>463.83</v>
      </c>
      <c r="FV817" s="78">
        <v>370.77</v>
      </c>
      <c r="FW817" s="79">
        <v>379.98</v>
      </c>
      <c r="FX817" s="65" t="s">
        <v>411</v>
      </c>
      <c r="FY817" s="78">
        <v>663.08</v>
      </c>
      <c r="FZ817" s="78">
        <v>809.56</v>
      </c>
      <c r="GA817" s="78">
        <v>793.46</v>
      </c>
      <c r="GB817" s="78">
        <v>509.25</v>
      </c>
      <c r="GC817" s="78"/>
      <c r="GD817" s="79">
        <v>519.73</v>
      </c>
      <c r="GE817" s="65" t="s">
        <v>412</v>
      </c>
      <c r="GF817" s="68">
        <v>0.27228666339922702</v>
      </c>
      <c r="GG817" s="78">
        <v>618.09</v>
      </c>
      <c r="GH817" s="78">
        <v>746.07</v>
      </c>
      <c r="GI817" s="78">
        <v>530.96</v>
      </c>
      <c r="GJ817" s="78">
        <v>491.48</v>
      </c>
      <c r="GK817" s="78"/>
      <c r="GL817" s="79">
        <v>446.55</v>
      </c>
      <c r="GM817" s="65" t="s">
        <v>413</v>
      </c>
      <c r="GN817" s="68">
        <v>0.106461125719943</v>
      </c>
      <c r="GO817" s="78">
        <v>615.55999999999995</v>
      </c>
      <c r="GP817" s="78">
        <v>761.41</v>
      </c>
      <c r="GQ817" s="78">
        <v>739.97</v>
      </c>
      <c r="GR817" s="78">
        <v>544.02</v>
      </c>
      <c r="GS817" s="78"/>
      <c r="GT817" s="79"/>
      <c r="GU817" s="65" t="s">
        <v>414</v>
      </c>
      <c r="GV817" s="68">
        <v>1</v>
      </c>
      <c r="GW817" s="78">
        <v>646</v>
      </c>
      <c r="GX817" s="78">
        <v>776.33</v>
      </c>
      <c r="GY817" s="78">
        <v>741.5</v>
      </c>
      <c r="GZ817" s="78">
        <v>446.9</v>
      </c>
      <c r="HA817" s="78"/>
      <c r="HB817" s="79">
        <v>502.76</v>
      </c>
      <c r="HC817" s="65" t="s">
        <v>415</v>
      </c>
      <c r="HD817" s="68">
        <v>3.2952186377566202E-2</v>
      </c>
      <c r="HE817" s="78">
        <v>629.64</v>
      </c>
      <c r="HF817" s="78">
        <v>745.58</v>
      </c>
      <c r="HG817" s="78">
        <v>840.22</v>
      </c>
      <c r="HH817" s="78">
        <v>411.9</v>
      </c>
      <c r="HI817" s="78">
        <v>405.31</v>
      </c>
      <c r="HJ817" s="79">
        <v>466.01</v>
      </c>
      <c r="HK817" s="85" t="s">
        <v>416</v>
      </c>
      <c r="HL817" s="68">
        <v>1.2633440717579401</v>
      </c>
      <c r="HM817" s="78">
        <v>637.35</v>
      </c>
      <c r="HN817" s="78">
        <v>777.24</v>
      </c>
      <c r="HO817" s="78">
        <v>710.8</v>
      </c>
      <c r="HP817" s="78"/>
      <c r="HQ817" s="78"/>
      <c r="HR817" s="79"/>
    </row>
    <row r="818" spans="1:226" x14ac:dyDescent="0.25">
      <c r="A818" s="81">
        <v>39615</v>
      </c>
      <c r="B818" s="82" t="s">
        <v>387</v>
      </c>
      <c r="C818" s="83">
        <v>649.50448918725726</v>
      </c>
      <c r="D818" s="83">
        <v>795.95069350607798</v>
      </c>
      <c r="E818" s="83">
        <v>769.56302203791779</v>
      </c>
      <c r="F818" s="83">
        <v>477.91241763953485</v>
      </c>
      <c r="G818" s="83">
        <v>365.2121232876712</v>
      </c>
      <c r="H818" s="84">
        <v>421.62023146888401</v>
      </c>
      <c r="I818" s="82" t="s">
        <v>388</v>
      </c>
      <c r="J818" s="83">
        <v>660.12561106492581</v>
      </c>
      <c r="K818" s="83">
        <v>803.68118147114001</v>
      </c>
      <c r="L818" s="83">
        <v>771.26540030042543</v>
      </c>
      <c r="M818" s="83">
        <v>476.99180475499071</v>
      </c>
      <c r="N818" s="83"/>
      <c r="O818" s="84">
        <v>478.21668019816502</v>
      </c>
      <c r="P818" s="65" t="s">
        <v>389</v>
      </c>
      <c r="Q818" s="78">
        <v>635.49</v>
      </c>
      <c r="R818" s="78">
        <v>783.58</v>
      </c>
      <c r="S818" s="78">
        <v>766.1</v>
      </c>
      <c r="T818" s="78">
        <v>468</v>
      </c>
      <c r="U818" s="78"/>
      <c r="V818" s="79"/>
      <c r="W818" s="65" t="s">
        <v>390</v>
      </c>
      <c r="X818" s="78">
        <v>676.11</v>
      </c>
      <c r="Y818" s="78">
        <v>822.44</v>
      </c>
      <c r="Z818" s="78">
        <v>769.04</v>
      </c>
      <c r="AA818" s="78">
        <v>430.74</v>
      </c>
      <c r="AB818" s="78"/>
      <c r="AC818" s="79">
        <v>519.01</v>
      </c>
      <c r="AD818" s="65" t="s">
        <v>391</v>
      </c>
      <c r="AE818" s="68">
        <v>0.51129972389814904</v>
      </c>
      <c r="AF818" s="78">
        <v>615.09</v>
      </c>
      <c r="AG818" s="78">
        <v>741.9</v>
      </c>
      <c r="AH818" s="78">
        <v>718.89</v>
      </c>
      <c r="AI818" s="78"/>
      <c r="AJ818" s="78">
        <v>416.71</v>
      </c>
      <c r="AK818" s="79">
        <v>337.16</v>
      </c>
      <c r="AL818" s="69" t="s">
        <v>392</v>
      </c>
      <c r="AM818" s="70">
        <v>1</v>
      </c>
      <c r="AN818" s="78">
        <v>690.61</v>
      </c>
      <c r="AO818" s="78">
        <v>816.53</v>
      </c>
      <c r="AP818" s="78">
        <v>693.24</v>
      </c>
      <c r="AQ818" s="78">
        <v>572.6</v>
      </c>
      <c r="AR818" s="78">
        <v>534.44000000000005</v>
      </c>
      <c r="AS818" s="79"/>
      <c r="AT818" s="65" t="s">
        <v>393</v>
      </c>
      <c r="AU818" s="68">
        <v>4.1303539713353397E-2</v>
      </c>
      <c r="AV818" s="78">
        <v>652.54999999999995</v>
      </c>
      <c r="AW818" s="78">
        <v>813.76</v>
      </c>
      <c r="AX818" s="78">
        <v>738.22</v>
      </c>
      <c r="AY818" s="78">
        <v>359.3</v>
      </c>
      <c r="AZ818" s="78">
        <v>320.14</v>
      </c>
      <c r="BA818" s="79">
        <v>479</v>
      </c>
      <c r="BB818" s="65" t="s">
        <v>394</v>
      </c>
      <c r="BC818" s="78">
        <v>619.03</v>
      </c>
      <c r="BD818" s="78">
        <v>779.6</v>
      </c>
      <c r="BE818" s="78">
        <v>770.25</v>
      </c>
      <c r="BF818" s="78">
        <v>398.38</v>
      </c>
      <c r="BG818" s="78"/>
      <c r="BH818" s="79">
        <v>444.89</v>
      </c>
      <c r="BI818" s="65" t="s">
        <v>395</v>
      </c>
      <c r="BJ818" s="68">
        <v>0.13408240704737101</v>
      </c>
      <c r="BK818" s="78">
        <v>675.91</v>
      </c>
      <c r="BL818" s="78">
        <v>806.91</v>
      </c>
      <c r="BM818" s="78">
        <v>821.09</v>
      </c>
      <c r="BN818" s="78">
        <v>472.77</v>
      </c>
      <c r="BO818" s="78"/>
      <c r="BP818" s="79"/>
      <c r="BQ818" s="65" t="s">
        <v>396</v>
      </c>
      <c r="BR818" s="68">
        <v>6.3911648537062396E-2</v>
      </c>
      <c r="BS818" s="78">
        <v>623.11</v>
      </c>
      <c r="BT818" s="78">
        <v>757.59</v>
      </c>
      <c r="BU818" s="78">
        <v>730.23</v>
      </c>
      <c r="BV818" s="78"/>
      <c r="BW818" s="78"/>
      <c r="BX818" s="79">
        <v>466.29</v>
      </c>
      <c r="BY818" s="65" t="s">
        <v>397</v>
      </c>
      <c r="BZ818" s="78">
        <v>671.52</v>
      </c>
      <c r="CA818" s="78">
        <v>806.53</v>
      </c>
      <c r="CB818" s="78">
        <v>760.58</v>
      </c>
      <c r="CC818" s="78">
        <v>484.36</v>
      </c>
      <c r="CD818" s="78"/>
      <c r="CE818" s="79">
        <v>487.69</v>
      </c>
      <c r="CF818" s="65" t="s">
        <v>398</v>
      </c>
      <c r="CG818" s="78">
        <v>649.42999999999995</v>
      </c>
      <c r="CH818" s="78">
        <v>786.91</v>
      </c>
      <c r="CI818" s="78">
        <v>760.19</v>
      </c>
      <c r="CJ818" s="78">
        <v>571.44000000000005</v>
      </c>
      <c r="CK818" s="78"/>
      <c r="CL818" s="79"/>
      <c r="CM818" s="65" t="s">
        <v>399</v>
      </c>
      <c r="CN818" s="78">
        <v>642.66</v>
      </c>
      <c r="CO818" s="78">
        <v>786.58</v>
      </c>
      <c r="CP818" s="78">
        <v>790.48</v>
      </c>
      <c r="CQ818" s="78">
        <v>469.72</v>
      </c>
      <c r="CR818" s="78">
        <v>442.3</v>
      </c>
      <c r="CS818" s="79">
        <v>585.79</v>
      </c>
      <c r="CT818" s="65" t="s">
        <v>400</v>
      </c>
      <c r="CU818" s="78">
        <v>693.67</v>
      </c>
      <c r="CV818" s="78">
        <v>854.69</v>
      </c>
      <c r="CW818" s="78">
        <v>650.29999999999995</v>
      </c>
      <c r="CX818" s="78">
        <v>505.47</v>
      </c>
      <c r="CY818" s="78"/>
      <c r="CZ818" s="79"/>
      <c r="DA818" s="82"/>
      <c r="DB818" s="68"/>
      <c r="DC818" s="78"/>
      <c r="DD818" s="78"/>
      <c r="DE818" s="78"/>
      <c r="DF818" s="78"/>
      <c r="DG818" s="78"/>
      <c r="DH818" s="79"/>
      <c r="DI818" s="65" t="s">
        <v>402</v>
      </c>
      <c r="DJ818" s="68">
        <v>4.0448165675686602E-3</v>
      </c>
      <c r="DK818" s="78">
        <v>616.52</v>
      </c>
      <c r="DL818" s="78">
        <v>760.03</v>
      </c>
      <c r="DM818" s="78">
        <v>760.03</v>
      </c>
      <c r="DN818" s="78">
        <v>433.83</v>
      </c>
      <c r="DO818" s="78"/>
      <c r="DP818" s="79">
        <v>508.93</v>
      </c>
      <c r="DQ818" s="65" t="s">
        <v>403</v>
      </c>
      <c r="DR818" s="78">
        <v>579.63</v>
      </c>
      <c r="DS818" s="78">
        <v>712.11</v>
      </c>
      <c r="DT818" s="78">
        <v>872.79</v>
      </c>
      <c r="DU818" s="78">
        <v>328.44</v>
      </c>
      <c r="DV818" s="78"/>
      <c r="DW818" s="79"/>
      <c r="DX818" s="65" t="s">
        <v>404</v>
      </c>
      <c r="DY818" s="78">
        <v>706.53</v>
      </c>
      <c r="DZ818" s="78">
        <v>843.95</v>
      </c>
      <c r="EA818" s="78">
        <v>822.36</v>
      </c>
      <c r="EB818" s="78">
        <v>489.98</v>
      </c>
      <c r="EC818" s="78"/>
      <c r="ED818" s="79">
        <v>452.66</v>
      </c>
      <c r="EE818" s="65" t="s">
        <v>405</v>
      </c>
      <c r="EF818" s="68">
        <v>0.28962001853568098</v>
      </c>
      <c r="EG818" s="78">
        <v>655.81</v>
      </c>
      <c r="EH818" s="78">
        <v>793.21</v>
      </c>
      <c r="EI818" s="78">
        <v>725.49</v>
      </c>
      <c r="EJ818" s="78"/>
      <c r="EK818" s="78">
        <v>394.82</v>
      </c>
      <c r="EL818" s="79">
        <v>383.03</v>
      </c>
      <c r="EM818" s="65" t="s">
        <v>406</v>
      </c>
      <c r="EN818" s="78">
        <v>687.51</v>
      </c>
      <c r="EO818" s="78">
        <v>811</v>
      </c>
      <c r="EP818" s="78">
        <v>772</v>
      </c>
      <c r="EQ818" s="78"/>
      <c r="ER818" s="78"/>
      <c r="ES818" s="79">
        <v>497.83</v>
      </c>
      <c r="ET818" s="65" t="s">
        <v>407</v>
      </c>
      <c r="EU818" s="68">
        <v>1.41622999575131</v>
      </c>
      <c r="EV818" s="78">
        <v>645.55999999999995</v>
      </c>
      <c r="EW818" s="78">
        <v>779.48</v>
      </c>
      <c r="EX818" s="78">
        <v>779.48</v>
      </c>
      <c r="EY818" s="78"/>
      <c r="EZ818" s="78">
        <v>145.69</v>
      </c>
      <c r="FA818" s="79">
        <v>385.67</v>
      </c>
      <c r="FB818" s="65" t="s">
        <v>408</v>
      </c>
      <c r="FC818" s="78">
        <v>614.05999999999995</v>
      </c>
      <c r="FD818" s="78">
        <v>689.25</v>
      </c>
      <c r="FE818" s="78">
        <v>810.03</v>
      </c>
      <c r="FF818" s="78">
        <v>351.74</v>
      </c>
      <c r="FG818" s="78"/>
      <c r="FH818" s="79"/>
      <c r="FI818" s="65" t="s">
        <v>409</v>
      </c>
      <c r="FJ818" s="78">
        <v>747.66</v>
      </c>
      <c r="FK818" s="78">
        <v>842.25</v>
      </c>
      <c r="FL818" s="78">
        <v>644.79999999999995</v>
      </c>
      <c r="FM818" s="78">
        <v>401.62</v>
      </c>
      <c r="FN818" s="78"/>
      <c r="FO818" s="79">
        <v>529.44000000000005</v>
      </c>
      <c r="FP818" s="65" t="s">
        <v>410</v>
      </c>
      <c r="FQ818" s="68">
        <v>0.29504617472634498</v>
      </c>
      <c r="FR818" s="78">
        <v>624.32000000000005</v>
      </c>
      <c r="FS818" s="78">
        <v>776.86</v>
      </c>
      <c r="FT818" s="78">
        <v>732.3</v>
      </c>
      <c r="FU818" s="78">
        <v>443.16</v>
      </c>
      <c r="FV818" s="78">
        <v>362.61</v>
      </c>
      <c r="FW818" s="79">
        <v>377.95</v>
      </c>
      <c r="FX818" s="65" t="s">
        <v>411</v>
      </c>
      <c r="FY818" s="78">
        <v>653.26</v>
      </c>
      <c r="FZ818" s="78">
        <v>799.52</v>
      </c>
      <c r="GA818" s="78">
        <v>780.07</v>
      </c>
      <c r="GB818" s="78">
        <v>509.25</v>
      </c>
      <c r="GC818" s="78"/>
      <c r="GD818" s="79">
        <v>519.73</v>
      </c>
      <c r="GE818" s="65" t="s">
        <v>412</v>
      </c>
      <c r="GF818" s="68">
        <v>0.27301517964398803</v>
      </c>
      <c r="GG818" s="78">
        <v>619.74</v>
      </c>
      <c r="GH818" s="78">
        <v>748.06</v>
      </c>
      <c r="GI818" s="78">
        <v>532.38</v>
      </c>
      <c r="GJ818" s="78">
        <v>492.79</v>
      </c>
      <c r="GK818" s="78"/>
      <c r="GL818" s="79">
        <v>447.74</v>
      </c>
      <c r="GM818" s="65" t="s">
        <v>413</v>
      </c>
      <c r="GN818" s="68">
        <v>0.106999935800039</v>
      </c>
      <c r="GO818" s="78">
        <v>610.11</v>
      </c>
      <c r="GP818" s="78">
        <v>773.82</v>
      </c>
      <c r="GQ818" s="78">
        <v>753.39</v>
      </c>
      <c r="GR818" s="78">
        <v>553.72</v>
      </c>
      <c r="GS818" s="78"/>
      <c r="GT818" s="79"/>
      <c r="GU818" s="65" t="s">
        <v>414</v>
      </c>
      <c r="GV818" s="68">
        <v>1</v>
      </c>
      <c r="GW818" s="78">
        <v>630.16999999999996</v>
      </c>
      <c r="GX818" s="78">
        <v>779.67</v>
      </c>
      <c r="GY818" s="78">
        <v>744</v>
      </c>
      <c r="GZ818" s="78">
        <v>446.9</v>
      </c>
      <c r="HA818" s="78"/>
      <c r="HB818" s="79">
        <v>502.76</v>
      </c>
      <c r="HC818" s="65" t="s">
        <v>415</v>
      </c>
      <c r="HD818" s="68">
        <v>3.2997855139415902E-2</v>
      </c>
      <c r="HE818" s="78">
        <v>620</v>
      </c>
      <c r="HF818" s="78">
        <v>735.8</v>
      </c>
      <c r="HG818" s="78">
        <v>841.39</v>
      </c>
      <c r="HH818" s="78">
        <v>412.47</v>
      </c>
      <c r="HI818" s="78">
        <v>405.87</v>
      </c>
      <c r="HJ818" s="79">
        <v>466.63</v>
      </c>
      <c r="HK818" s="85" t="s">
        <v>416</v>
      </c>
      <c r="HL818" s="68">
        <v>1.2701638511368001</v>
      </c>
      <c r="HM818" s="78">
        <v>632.72</v>
      </c>
      <c r="HN818" s="78">
        <v>772.92</v>
      </c>
      <c r="HO818" s="78">
        <v>718.13</v>
      </c>
      <c r="HP818" s="78"/>
      <c r="HQ818" s="78"/>
      <c r="HR818" s="79"/>
    </row>
    <row r="819" spans="1:226" x14ac:dyDescent="0.25">
      <c r="A819" s="81">
        <v>39608</v>
      </c>
      <c r="B819" s="82" t="s">
        <v>387</v>
      </c>
      <c r="C819" s="83">
        <v>637.31650561316485</v>
      </c>
      <c r="D819" s="83">
        <v>783.01348053774279</v>
      </c>
      <c r="E819" s="83">
        <v>723.6589615329591</v>
      </c>
      <c r="F819" s="83">
        <v>456.41632457162405</v>
      </c>
      <c r="G819" s="83">
        <v>358.3116514459665</v>
      </c>
      <c r="H819" s="84">
        <v>418.81660793572348</v>
      </c>
      <c r="I819" s="82" t="s">
        <v>388</v>
      </c>
      <c r="J819" s="83">
        <v>648.7218026466802</v>
      </c>
      <c r="K819" s="83">
        <v>790.68146929625129</v>
      </c>
      <c r="L819" s="83">
        <v>724.07463201573557</v>
      </c>
      <c r="M819" s="83">
        <v>453.46530487574427</v>
      </c>
      <c r="N819" s="83"/>
      <c r="O819" s="84">
        <v>474.62158252279301</v>
      </c>
      <c r="P819" s="65" t="s">
        <v>389</v>
      </c>
      <c r="Q819" s="78">
        <v>632.16</v>
      </c>
      <c r="R819" s="78">
        <v>768.58</v>
      </c>
      <c r="S819" s="78">
        <v>731.71</v>
      </c>
      <c r="T819" s="78">
        <v>431</v>
      </c>
      <c r="U819" s="78"/>
      <c r="V819" s="79"/>
      <c r="W819" s="65" t="s">
        <v>390</v>
      </c>
      <c r="X819" s="78">
        <v>664.39</v>
      </c>
      <c r="Y819" s="78">
        <v>814.64</v>
      </c>
      <c r="Z819" s="78">
        <v>723.17</v>
      </c>
      <c r="AA819" s="78">
        <v>402.08</v>
      </c>
      <c r="AB819" s="78"/>
      <c r="AC819" s="79">
        <v>500.83</v>
      </c>
      <c r="AD819" s="65" t="s">
        <v>391</v>
      </c>
      <c r="AE819" s="68">
        <v>0.51129972389814904</v>
      </c>
      <c r="AF819" s="78">
        <v>595.66</v>
      </c>
      <c r="AG819" s="78">
        <v>720.42</v>
      </c>
      <c r="AH819" s="78">
        <v>695.88</v>
      </c>
      <c r="AI819" s="78"/>
      <c r="AJ819" s="78">
        <v>396.26</v>
      </c>
      <c r="AK819" s="79">
        <v>333.01</v>
      </c>
      <c r="AL819" s="69" t="s">
        <v>392</v>
      </c>
      <c r="AM819" s="70">
        <v>1</v>
      </c>
      <c r="AN819" s="78">
        <v>677.34</v>
      </c>
      <c r="AO819" s="78">
        <v>803.74</v>
      </c>
      <c r="AP819" s="78">
        <v>693.24</v>
      </c>
      <c r="AQ819" s="78">
        <v>534.44000000000005</v>
      </c>
      <c r="AR819" s="78">
        <v>572.6</v>
      </c>
      <c r="AS819" s="79"/>
      <c r="AT819" s="65" t="s">
        <v>393</v>
      </c>
      <c r="AU819" s="68">
        <v>4.0563014643248303E-2</v>
      </c>
      <c r="AV819" s="78">
        <v>641.91</v>
      </c>
      <c r="AW819" s="78">
        <v>800.43</v>
      </c>
      <c r="AX819" s="78">
        <v>698.41</v>
      </c>
      <c r="AY819" s="78">
        <v>343.77</v>
      </c>
      <c r="AZ819" s="78">
        <v>295.18</v>
      </c>
      <c r="BA819" s="79">
        <v>457.67</v>
      </c>
      <c r="BB819" s="65" t="s">
        <v>394</v>
      </c>
      <c r="BC819" s="78">
        <v>610.41999999999996</v>
      </c>
      <c r="BD819" s="78">
        <v>776.45</v>
      </c>
      <c r="BE819" s="78">
        <v>704.87</v>
      </c>
      <c r="BF819" s="78">
        <v>392.75</v>
      </c>
      <c r="BG819" s="78"/>
      <c r="BH819" s="79">
        <v>444.89</v>
      </c>
      <c r="BI819" s="65" t="s">
        <v>395</v>
      </c>
      <c r="BJ819" s="68">
        <v>0.134050054290272</v>
      </c>
      <c r="BK819" s="78">
        <v>642.5</v>
      </c>
      <c r="BL819" s="78">
        <v>762.74</v>
      </c>
      <c r="BM819" s="78">
        <v>776.93</v>
      </c>
      <c r="BN819" s="78">
        <v>434.46</v>
      </c>
      <c r="BO819" s="78"/>
      <c r="BP819" s="79"/>
      <c r="BQ819" s="65" t="s">
        <v>396</v>
      </c>
      <c r="BR819" s="68">
        <v>6.3911648537062396E-2</v>
      </c>
      <c r="BS819" s="78">
        <v>623.11</v>
      </c>
      <c r="BT819" s="78">
        <v>757.69</v>
      </c>
      <c r="BU819" s="78">
        <v>711.81</v>
      </c>
      <c r="BV819" s="78"/>
      <c r="BW819" s="78"/>
      <c r="BX819" s="79">
        <v>466.29</v>
      </c>
      <c r="BY819" s="65" t="s">
        <v>397</v>
      </c>
      <c r="BZ819" s="78">
        <v>658.98</v>
      </c>
      <c r="CA819" s="78">
        <v>799.83</v>
      </c>
      <c r="CB819" s="78">
        <v>745.94</v>
      </c>
      <c r="CC819" s="78">
        <v>472.15</v>
      </c>
      <c r="CD819" s="78"/>
      <c r="CE819" s="79">
        <v>485.91</v>
      </c>
      <c r="CF819" s="65" t="s">
        <v>398</v>
      </c>
      <c r="CG819" s="78">
        <v>614.20000000000005</v>
      </c>
      <c r="CH819" s="78">
        <v>716.48</v>
      </c>
      <c r="CI819" s="78">
        <v>635.14</v>
      </c>
      <c r="CJ819" s="78">
        <v>467.55</v>
      </c>
      <c r="CK819" s="78"/>
      <c r="CL819" s="79"/>
      <c r="CM819" s="65" t="s">
        <v>399</v>
      </c>
      <c r="CN819" s="78">
        <v>624.07000000000005</v>
      </c>
      <c r="CO819" s="78">
        <v>759.7</v>
      </c>
      <c r="CP819" s="78">
        <v>756.42</v>
      </c>
      <c r="CQ819" s="78">
        <v>432.34</v>
      </c>
      <c r="CR819" s="78">
        <v>404.38</v>
      </c>
      <c r="CS819" s="79">
        <v>584.04</v>
      </c>
      <c r="CT819" s="65" t="s">
        <v>400</v>
      </c>
      <c r="CU819" s="78">
        <v>688.03</v>
      </c>
      <c r="CV819" s="78">
        <v>859.55</v>
      </c>
      <c r="CW819" s="78">
        <v>650.19000000000005</v>
      </c>
      <c r="CX819" s="78">
        <v>473.75</v>
      </c>
      <c r="CY819" s="78"/>
      <c r="CZ819" s="79"/>
      <c r="DA819" s="82"/>
      <c r="DB819" s="68"/>
      <c r="DC819" s="78"/>
      <c r="DD819" s="78"/>
      <c r="DE819" s="78"/>
      <c r="DF819" s="78"/>
      <c r="DG819" s="78"/>
      <c r="DH819" s="79"/>
      <c r="DI819" s="65" t="s">
        <v>402</v>
      </c>
      <c r="DJ819" s="68">
        <v>4.0453074433656902E-3</v>
      </c>
      <c r="DK819" s="78">
        <v>616.75</v>
      </c>
      <c r="DL819" s="78">
        <v>760.13</v>
      </c>
      <c r="DM819" s="78">
        <v>760.13</v>
      </c>
      <c r="DN819" s="78">
        <v>437.25</v>
      </c>
      <c r="DO819" s="78"/>
      <c r="DP819" s="79">
        <v>509.2</v>
      </c>
      <c r="DQ819" s="65" t="s">
        <v>403</v>
      </c>
      <c r="DR819" s="78">
        <v>579.63</v>
      </c>
      <c r="DS819" s="78">
        <v>712.11</v>
      </c>
      <c r="DT819" s="78">
        <v>853.91</v>
      </c>
      <c r="DU819" s="78">
        <v>319.57</v>
      </c>
      <c r="DV819" s="78"/>
      <c r="DW819" s="79"/>
      <c r="DX819" s="65" t="s">
        <v>404</v>
      </c>
      <c r="DY819" s="78">
        <v>688.32</v>
      </c>
      <c r="DZ819" s="78">
        <v>825.21</v>
      </c>
      <c r="EA819" s="78">
        <v>797.51</v>
      </c>
      <c r="EB819" s="78">
        <v>466.56</v>
      </c>
      <c r="EC819" s="78"/>
      <c r="ED819" s="79">
        <v>451.02</v>
      </c>
      <c r="EE819" s="65" t="s">
        <v>405</v>
      </c>
      <c r="EF819" s="68">
        <v>0.28962001853568098</v>
      </c>
      <c r="EG819" s="78">
        <v>634.87</v>
      </c>
      <c r="EH819" s="78">
        <v>770.23</v>
      </c>
      <c r="EI819" s="78">
        <v>710.03</v>
      </c>
      <c r="EJ819" s="78"/>
      <c r="EK819" s="78">
        <v>361.09</v>
      </c>
      <c r="EL819" s="79">
        <v>382.94</v>
      </c>
      <c r="EM819" s="65" t="s">
        <v>406</v>
      </c>
      <c r="EN819" s="78">
        <v>677.01</v>
      </c>
      <c r="EO819" s="78">
        <v>776.3</v>
      </c>
      <c r="EP819" s="78">
        <v>716.8</v>
      </c>
      <c r="EQ819" s="78"/>
      <c r="ER819" s="78"/>
      <c r="ES819" s="79">
        <v>480.83</v>
      </c>
      <c r="ET819" s="65" t="s">
        <v>407</v>
      </c>
      <c r="EU819" s="68">
        <v>1.4228799089356901</v>
      </c>
      <c r="EV819" s="78">
        <v>638.34</v>
      </c>
      <c r="EW819" s="78">
        <v>771.68</v>
      </c>
      <c r="EX819" s="78">
        <v>771.68</v>
      </c>
      <c r="EY819" s="78"/>
      <c r="EZ819" s="78">
        <v>146.37</v>
      </c>
      <c r="FA819" s="79">
        <v>387.48</v>
      </c>
      <c r="FB819" s="65" t="s">
        <v>408</v>
      </c>
      <c r="FC819" s="78">
        <v>614.05999999999995</v>
      </c>
      <c r="FD819" s="78">
        <v>689.25</v>
      </c>
      <c r="FE819" s="78">
        <v>810.03</v>
      </c>
      <c r="FF819" s="78">
        <v>351.74</v>
      </c>
      <c r="FG819" s="78"/>
      <c r="FH819" s="79"/>
      <c r="FI819" s="65" t="s">
        <v>409</v>
      </c>
      <c r="FJ819" s="78">
        <v>749.35</v>
      </c>
      <c r="FK819" s="78">
        <v>838.89</v>
      </c>
      <c r="FL819" s="78">
        <v>646.20000000000005</v>
      </c>
      <c r="FM819" s="78">
        <v>405.97</v>
      </c>
      <c r="FN819" s="78"/>
      <c r="FO819" s="79">
        <v>519.35</v>
      </c>
      <c r="FP819" s="65" t="s">
        <v>410</v>
      </c>
      <c r="FQ819" s="68">
        <v>0.29543843063105601</v>
      </c>
      <c r="FR819" s="78">
        <v>628.69000000000005</v>
      </c>
      <c r="FS819" s="78">
        <v>784.98</v>
      </c>
      <c r="FT819" s="78">
        <v>698.12</v>
      </c>
      <c r="FU819" s="78">
        <v>439.61</v>
      </c>
      <c r="FV819" s="78">
        <v>356.3</v>
      </c>
      <c r="FW819" s="79">
        <v>378.46</v>
      </c>
      <c r="FX819" s="65" t="s">
        <v>411</v>
      </c>
      <c r="FY819" s="78">
        <v>648.36</v>
      </c>
      <c r="FZ819" s="78">
        <v>803.11</v>
      </c>
      <c r="GA819" s="78">
        <v>780.07</v>
      </c>
      <c r="GB819" s="78">
        <v>494.97</v>
      </c>
      <c r="GC819" s="78"/>
      <c r="GD819" s="79">
        <v>519.73</v>
      </c>
      <c r="GE819" s="65" t="s">
        <v>412</v>
      </c>
      <c r="GF819" s="68">
        <v>0.27177605652942</v>
      </c>
      <c r="GG819" s="78">
        <v>614.21</v>
      </c>
      <c r="GH819" s="78">
        <v>763.69</v>
      </c>
      <c r="GI819" s="78">
        <v>516.37</v>
      </c>
      <c r="GJ819" s="78">
        <v>472.89</v>
      </c>
      <c r="GK819" s="78"/>
      <c r="GL819" s="79">
        <v>434.84</v>
      </c>
      <c r="GM819" s="65" t="s">
        <v>413</v>
      </c>
      <c r="GN819" s="68">
        <v>0.10697475395806599</v>
      </c>
      <c r="GO819" s="78">
        <v>584.29999999999995</v>
      </c>
      <c r="GP819" s="78">
        <v>726.57</v>
      </c>
      <c r="GQ819" s="78">
        <v>735.56</v>
      </c>
      <c r="GR819" s="78">
        <v>560.65</v>
      </c>
      <c r="GS819" s="78"/>
      <c r="GT819" s="79"/>
      <c r="GU819" s="65" t="s">
        <v>414</v>
      </c>
      <c r="GV819" s="68">
        <v>1</v>
      </c>
      <c r="GW819" s="78">
        <v>630.16999999999996</v>
      </c>
      <c r="GX819" s="78">
        <v>779.67</v>
      </c>
      <c r="GY819" s="78">
        <v>744</v>
      </c>
      <c r="GZ819" s="78">
        <v>446.9</v>
      </c>
      <c r="HA819" s="78"/>
      <c r="HB819" s="79">
        <v>492.7</v>
      </c>
      <c r="HC819" s="65" t="s">
        <v>415</v>
      </c>
      <c r="HD819" s="68">
        <v>3.2961961895972003E-2</v>
      </c>
      <c r="HE819" s="78">
        <v>619.35</v>
      </c>
      <c r="HF819" s="78">
        <v>735.11</v>
      </c>
      <c r="HG819" s="78">
        <v>840.47</v>
      </c>
      <c r="HH819" s="78">
        <v>412.02</v>
      </c>
      <c r="HI819" s="78">
        <v>405.43</v>
      </c>
      <c r="HJ819" s="79">
        <v>466.34</v>
      </c>
      <c r="HK819" s="85" t="s">
        <v>416</v>
      </c>
      <c r="HL819" s="68">
        <v>1.25407574617507</v>
      </c>
      <c r="HM819" s="78">
        <v>615.79</v>
      </c>
      <c r="HN819" s="78">
        <v>752.66</v>
      </c>
      <c r="HO819" s="78">
        <v>700.18</v>
      </c>
      <c r="HP819" s="78"/>
      <c r="HQ819" s="78"/>
      <c r="HR819" s="79"/>
    </row>
    <row r="820" spans="1:226" x14ac:dyDescent="0.25">
      <c r="A820" s="81">
        <v>39601</v>
      </c>
      <c r="B820" s="82" t="s">
        <v>387</v>
      </c>
      <c r="C820" s="83">
        <v>634.38262313142422</v>
      </c>
      <c r="D820" s="83">
        <v>790.33606785779057</v>
      </c>
      <c r="E820" s="83">
        <v>748.36310991448306</v>
      </c>
      <c r="F820" s="83">
        <v>456.69010522332616</v>
      </c>
      <c r="G820" s="83">
        <v>351.85082191780816</v>
      </c>
      <c r="H820" s="84">
        <v>419.21118176026579</v>
      </c>
      <c r="I820" s="82" t="s">
        <v>388</v>
      </c>
      <c r="J820" s="83">
        <v>642.77683447277821</v>
      </c>
      <c r="K820" s="83">
        <v>797.74924730148098</v>
      </c>
      <c r="L820" s="83">
        <v>749.05605697130602</v>
      </c>
      <c r="M820" s="83">
        <v>456.29419903683004</v>
      </c>
      <c r="N820" s="83"/>
      <c r="O820" s="84">
        <v>474.17746391144294</v>
      </c>
      <c r="P820" s="65" t="s">
        <v>389</v>
      </c>
      <c r="Q820" s="78">
        <v>613.83000000000004</v>
      </c>
      <c r="R820" s="78">
        <v>777.75</v>
      </c>
      <c r="S820" s="78">
        <v>726.92</v>
      </c>
      <c r="T820" s="78">
        <v>431</v>
      </c>
      <c r="U820" s="78"/>
      <c r="V820" s="79"/>
      <c r="W820" s="65" t="s">
        <v>390</v>
      </c>
      <c r="X820" s="78">
        <v>670.81</v>
      </c>
      <c r="Y820" s="78">
        <v>830.15</v>
      </c>
      <c r="Z820" s="78">
        <v>754.82</v>
      </c>
      <c r="AA820" s="78">
        <v>402.08</v>
      </c>
      <c r="AB820" s="78"/>
      <c r="AC820" s="79">
        <v>500.83</v>
      </c>
      <c r="AD820" s="65" t="s">
        <v>391</v>
      </c>
      <c r="AE820" s="68">
        <v>0.51129972389814904</v>
      </c>
      <c r="AF820" s="78">
        <v>582.37</v>
      </c>
      <c r="AG820" s="78">
        <v>733.2</v>
      </c>
      <c r="AH820" s="78">
        <v>709.68</v>
      </c>
      <c r="AI820" s="78"/>
      <c r="AJ820" s="78">
        <v>403.93</v>
      </c>
      <c r="AK820" s="79">
        <v>321.95999999999998</v>
      </c>
      <c r="AL820" s="69" t="s">
        <v>392</v>
      </c>
      <c r="AM820" s="70">
        <v>1</v>
      </c>
      <c r="AN820" s="78">
        <v>655.04</v>
      </c>
      <c r="AO820" s="78">
        <v>773.35</v>
      </c>
      <c r="AP820" s="78">
        <v>691.2</v>
      </c>
      <c r="AQ820" s="78">
        <v>572.6</v>
      </c>
      <c r="AR820" s="78">
        <v>534.44000000000005</v>
      </c>
      <c r="AS820" s="79"/>
      <c r="AT820" s="65" t="s">
        <v>393</v>
      </c>
      <c r="AU820" s="68">
        <v>3.9859693877550999E-2</v>
      </c>
      <c r="AV820" s="78">
        <v>630.78</v>
      </c>
      <c r="AW820" s="78">
        <v>787.51</v>
      </c>
      <c r="AX820" s="78">
        <v>688.14</v>
      </c>
      <c r="AY820" s="78">
        <v>331.63</v>
      </c>
      <c r="AZ820" s="78">
        <v>290.06</v>
      </c>
      <c r="BA820" s="79">
        <v>446.28</v>
      </c>
      <c r="BB820" s="65" t="s">
        <v>394</v>
      </c>
      <c r="BC820" s="78">
        <v>603.5</v>
      </c>
      <c r="BD820" s="78">
        <v>779.2</v>
      </c>
      <c r="BE820" s="78">
        <v>741.6</v>
      </c>
      <c r="BF820" s="78">
        <v>369.75</v>
      </c>
      <c r="BG820" s="78"/>
      <c r="BH820" s="79">
        <v>444.89</v>
      </c>
      <c r="BI820" s="65" t="s">
        <v>395</v>
      </c>
      <c r="BJ820" s="68">
        <v>0.13406982356411201</v>
      </c>
      <c r="BK820" s="78">
        <v>672.63</v>
      </c>
      <c r="BL820" s="78">
        <v>807.9</v>
      </c>
      <c r="BM820" s="78">
        <v>822.09</v>
      </c>
      <c r="BN820" s="78">
        <v>446.59</v>
      </c>
      <c r="BO820" s="78"/>
      <c r="BP820" s="79"/>
      <c r="BQ820" s="65" t="s">
        <v>396</v>
      </c>
      <c r="BR820" s="68">
        <v>6.3911648537062396E-2</v>
      </c>
      <c r="BS820" s="78">
        <v>605.44000000000005</v>
      </c>
      <c r="BT820" s="78">
        <v>755.31</v>
      </c>
      <c r="BU820" s="78">
        <v>727</v>
      </c>
      <c r="BV820" s="78"/>
      <c r="BW820" s="78"/>
      <c r="BX820" s="79">
        <v>466.3</v>
      </c>
      <c r="BY820" s="65" t="s">
        <v>397</v>
      </c>
      <c r="BZ820" s="78">
        <v>655.93</v>
      </c>
      <c r="CA820" s="78">
        <v>809.77</v>
      </c>
      <c r="CB820" s="78">
        <v>745.95</v>
      </c>
      <c r="CC820" s="78">
        <v>478.65</v>
      </c>
      <c r="CD820" s="78"/>
      <c r="CE820" s="79">
        <v>456.97</v>
      </c>
      <c r="CF820" s="65" t="s">
        <v>398</v>
      </c>
      <c r="CG820" s="78">
        <v>638.33000000000004</v>
      </c>
      <c r="CH820" s="78">
        <v>747.64</v>
      </c>
      <c r="CI820" s="78">
        <v>667.54</v>
      </c>
      <c r="CJ820" s="78">
        <v>541.23</v>
      </c>
      <c r="CK820" s="78"/>
      <c r="CL820" s="79"/>
      <c r="CM820" s="65" t="s">
        <v>399</v>
      </c>
      <c r="CN820" s="78">
        <v>627.62</v>
      </c>
      <c r="CO820" s="78">
        <v>787.94</v>
      </c>
      <c r="CP820" s="78">
        <v>778.28</v>
      </c>
      <c r="CQ820" s="78">
        <v>438.44</v>
      </c>
      <c r="CR820" s="78">
        <v>411.63</v>
      </c>
      <c r="CS820" s="79">
        <v>584</v>
      </c>
      <c r="CT820" s="65" t="s">
        <v>400</v>
      </c>
      <c r="CU820" s="78">
        <v>679.63</v>
      </c>
      <c r="CV820" s="78">
        <v>858.92</v>
      </c>
      <c r="CW820" s="78">
        <v>642.02</v>
      </c>
      <c r="CX820" s="78">
        <v>474.63</v>
      </c>
      <c r="CY820" s="78"/>
      <c r="CZ820" s="79"/>
      <c r="DA820" s="82"/>
      <c r="DB820" s="68"/>
      <c r="DC820" s="78"/>
      <c r="DD820" s="78"/>
      <c r="DE820" s="78"/>
      <c r="DF820" s="78"/>
      <c r="DG820" s="78"/>
      <c r="DH820" s="79"/>
      <c r="DI820" s="65" t="s">
        <v>402</v>
      </c>
      <c r="DJ820" s="68">
        <v>4.1437036423154997E-3</v>
      </c>
      <c r="DK820" s="78">
        <v>632.32000000000005</v>
      </c>
      <c r="DL820" s="78">
        <v>779.13</v>
      </c>
      <c r="DM820" s="78">
        <v>779.13</v>
      </c>
      <c r="DN820" s="78">
        <v>409.94</v>
      </c>
      <c r="DO820" s="78"/>
      <c r="DP820" s="79">
        <v>520.87</v>
      </c>
      <c r="DQ820" s="65" t="s">
        <v>403</v>
      </c>
      <c r="DR820" s="78">
        <v>554.01</v>
      </c>
      <c r="DS820" s="78">
        <v>663.34</v>
      </c>
      <c r="DT820" s="78">
        <v>871.47</v>
      </c>
      <c r="DU820" s="78">
        <v>322.88</v>
      </c>
      <c r="DV820" s="78"/>
      <c r="DW820" s="79"/>
      <c r="DX820" s="65" t="s">
        <v>404</v>
      </c>
      <c r="DY820" s="78">
        <v>683</v>
      </c>
      <c r="DZ820" s="78">
        <v>818.84</v>
      </c>
      <c r="EA820" s="78">
        <v>801.63</v>
      </c>
      <c r="EB820" s="78">
        <v>462.17</v>
      </c>
      <c r="EC820" s="78"/>
      <c r="ED820" s="79">
        <v>450.82</v>
      </c>
      <c r="EE820" s="65" t="s">
        <v>405</v>
      </c>
      <c r="EF820" s="68">
        <v>0.28962001853568098</v>
      </c>
      <c r="EG820" s="78">
        <v>636.34</v>
      </c>
      <c r="EH820" s="78">
        <v>780.64</v>
      </c>
      <c r="EI820" s="78">
        <v>697.75</v>
      </c>
      <c r="EJ820" s="78"/>
      <c r="EK820" s="78">
        <v>356.57</v>
      </c>
      <c r="EL820" s="79">
        <v>384.11</v>
      </c>
      <c r="EM820" s="65" t="s">
        <v>406</v>
      </c>
      <c r="EN820" s="78">
        <v>664.91</v>
      </c>
      <c r="EO820" s="78">
        <v>806.7</v>
      </c>
      <c r="EP820" s="78">
        <v>765.9</v>
      </c>
      <c r="EQ820" s="78"/>
      <c r="ER820" s="78"/>
      <c r="ES820" s="79">
        <v>480.83</v>
      </c>
      <c r="ET820" s="65" t="s">
        <v>407</v>
      </c>
      <c r="EU820" s="68">
        <v>1.4259232853272501</v>
      </c>
      <c r="EV820" s="78">
        <v>619.77</v>
      </c>
      <c r="EW820" s="78">
        <v>778.77</v>
      </c>
      <c r="EX820" s="78">
        <v>778.77</v>
      </c>
      <c r="EY820" s="78"/>
      <c r="EZ820" s="78">
        <v>146.68</v>
      </c>
      <c r="FA820" s="79">
        <v>376.23</v>
      </c>
      <c r="FB820" s="65" t="s">
        <v>408</v>
      </c>
      <c r="FC820" s="78">
        <v>614.05999999999995</v>
      </c>
      <c r="FD820" s="78">
        <v>689.25</v>
      </c>
      <c r="FE820" s="78">
        <v>810.03</v>
      </c>
      <c r="FF820" s="78">
        <v>351.74</v>
      </c>
      <c r="FG820" s="78"/>
      <c r="FH820" s="79"/>
      <c r="FI820" s="65" t="s">
        <v>409</v>
      </c>
      <c r="FJ820" s="78">
        <v>728</v>
      </c>
      <c r="FK820" s="78">
        <v>818</v>
      </c>
      <c r="FL820" s="78">
        <v>743</v>
      </c>
      <c r="FM820" s="78">
        <v>387.89</v>
      </c>
      <c r="FN820" s="78"/>
      <c r="FO820" s="79">
        <v>520</v>
      </c>
      <c r="FP820" s="65" t="s">
        <v>410</v>
      </c>
      <c r="FQ820" s="68">
        <v>0.296305075705947</v>
      </c>
      <c r="FR820" s="78">
        <v>622.83000000000004</v>
      </c>
      <c r="FS820" s="78">
        <v>782.25</v>
      </c>
      <c r="FT820" s="78">
        <v>739.28</v>
      </c>
      <c r="FU820" s="78">
        <v>422.23</v>
      </c>
      <c r="FV820" s="78">
        <v>350.83</v>
      </c>
      <c r="FW820" s="79">
        <v>380.75</v>
      </c>
      <c r="FX820" s="65" t="s">
        <v>411</v>
      </c>
      <c r="FY820" s="78">
        <v>647.57000000000005</v>
      </c>
      <c r="FZ820" s="78">
        <v>803.49</v>
      </c>
      <c r="GA820" s="78">
        <v>790.9</v>
      </c>
      <c r="GB820" s="78">
        <v>494.97</v>
      </c>
      <c r="GC820" s="78"/>
      <c r="GD820" s="79">
        <v>503.2</v>
      </c>
      <c r="GE820" s="65" t="s">
        <v>412</v>
      </c>
      <c r="GF820" s="68">
        <v>0.27581641659311601</v>
      </c>
      <c r="GG820" s="78">
        <v>623.35</v>
      </c>
      <c r="GH820" s="78">
        <v>775.04</v>
      </c>
      <c r="GI820" s="78">
        <v>524.04999999999995</v>
      </c>
      <c r="GJ820" s="78">
        <v>479.92</v>
      </c>
      <c r="GK820" s="78"/>
      <c r="GL820" s="79">
        <v>441.31</v>
      </c>
      <c r="GM820" s="65" t="s">
        <v>413</v>
      </c>
      <c r="GN820" s="68">
        <v>0.10720411663807899</v>
      </c>
      <c r="GO820" s="78">
        <v>602.70000000000005</v>
      </c>
      <c r="GP820" s="78">
        <v>771.01</v>
      </c>
      <c r="GQ820" s="78">
        <v>720.78</v>
      </c>
      <c r="GR820" s="78">
        <v>530.77</v>
      </c>
      <c r="GS820" s="78"/>
      <c r="GT820" s="79"/>
      <c r="GU820" s="65" t="s">
        <v>414</v>
      </c>
      <c r="GV820" s="68">
        <v>1</v>
      </c>
      <c r="GW820" s="78">
        <v>605.16999999999996</v>
      </c>
      <c r="GX820" s="78">
        <v>747.17</v>
      </c>
      <c r="GY820" s="78">
        <v>716.5</v>
      </c>
      <c r="GZ820" s="78">
        <v>446.9</v>
      </c>
      <c r="HA820" s="78"/>
      <c r="HB820" s="79">
        <v>488.6</v>
      </c>
      <c r="HC820" s="65" t="s">
        <v>415</v>
      </c>
      <c r="HD820" s="68">
        <v>3.3025099075297201E-2</v>
      </c>
      <c r="HE820" s="78">
        <v>613.41</v>
      </c>
      <c r="HF820" s="78">
        <v>736.79</v>
      </c>
      <c r="HG820" s="78">
        <v>745.61</v>
      </c>
      <c r="HH820" s="78">
        <v>379.79</v>
      </c>
      <c r="HI820" s="78">
        <v>373.18</v>
      </c>
      <c r="HJ820" s="79">
        <v>467.21</v>
      </c>
      <c r="HK820" s="85" t="s">
        <v>416</v>
      </c>
      <c r="HL820" s="68">
        <v>1.2722646310432599</v>
      </c>
      <c r="HM820" s="78">
        <v>615.73</v>
      </c>
      <c r="HN820" s="78">
        <v>754.28</v>
      </c>
      <c r="HO820" s="78">
        <v>725.36</v>
      </c>
      <c r="HP820" s="78"/>
      <c r="HQ820" s="78"/>
      <c r="HR820" s="79"/>
    </row>
    <row r="821" spans="1:226" x14ac:dyDescent="0.25">
      <c r="A821" s="81">
        <v>39594</v>
      </c>
      <c r="B821" s="82" t="s">
        <v>387</v>
      </c>
      <c r="C821" s="83">
        <v>624.82511591242098</v>
      </c>
      <c r="D821" s="83">
        <v>783.8296623534859</v>
      </c>
      <c r="E821" s="83">
        <v>748.25418384273303</v>
      </c>
      <c r="F821" s="83">
        <v>444.41440358162566</v>
      </c>
      <c r="G821" s="83">
        <v>349.23646879756461</v>
      </c>
      <c r="H821" s="84">
        <v>417.66434391641934</v>
      </c>
      <c r="I821" s="82" t="s">
        <v>388</v>
      </c>
      <c r="J821" s="83">
        <v>636.97268143096812</v>
      </c>
      <c r="K821" s="83">
        <v>794.51993003247173</v>
      </c>
      <c r="L821" s="83">
        <v>748.74946479739049</v>
      </c>
      <c r="M821" s="83">
        <v>441.53463463593812</v>
      </c>
      <c r="N821" s="83"/>
      <c r="O821" s="84">
        <v>473.815002862396</v>
      </c>
      <c r="P821" s="65" t="s">
        <v>389</v>
      </c>
      <c r="Q821" s="78">
        <v>607.16</v>
      </c>
      <c r="R821" s="78">
        <v>765.25</v>
      </c>
      <c r="S821" s="78">
        <v>739.45</v>
      </c>
      <c r="T821" s="78">
        <v>431</v>
      </c>
      <c r="U821" s="78"/>
      <c r="V821" s="79"/>
      <c r="W821" s="65" t="s">
        <v>390</v>
      </c>
      <c r="X821" s="78">
        <v>661.96</v>
      </c>
      <c r="Y821" s="78">
        <v>807.26</v>
      </c>
      <c r="Z821" s="78">
        <v>754.82</v>
      </c>
      <c r="AA821" s="78">
        <v>397.34</v>
      </c>
      <c r="AB821" s="78"/>
      <c r="AC821" s="79">
        <v>500.83</v>
      </c>
      <c r="AD821" s="65" t="s">
        <v>391</v>
      </c>
      <c r="AE821" s="68">
        <v>0.51129972389814904</v>
      </c>
      <c r="AF821" s="78">
        <v>582.37</v>
      </c>
      <c r="AG821" s="78">
        <v>733.2</v>
      </c>
      <c r="AH821" s="78">
        <v>709.68</v>
      </c>
      <c r="AI821" s="78"/>
      <c r="AJ821" s="78">
        <v>393.7</v>
      </c>
      <c r="AK821" s="79">
        <v>327.48</v>
      </c>
      <c r="AL821" s="69" t="s">
        <v>392</v>
      </c>
      <c r="AM821" s="70">
        <v>1</v>
      </c>
      <c r="AN821" s="78">
        <v>646.45000000000005</v>
      </c>
      <c r="AO821" s="78">
        <v>765.83</v>
      </c>
      <c r="AP821" s="78">
        <v>690.04</v>
      </c>
      <c r="AQ821" s="78">
        <v>572.6</v>
      </c>
      <c r="AR821" s="78">
        <v>534.44000000000005</v>
      </c>
      <c r="AS821" s="79"/>
      <c r="AT821" s="65" t="s">
        <v>393</v>
      </c>
      <c r="AU821" s="68">
        <v>3.9835876190096799E-2</v>
      </c>
      <c r="AV821" s="78">
        <v>617.58000000000004</v>
      </c>
      <c r="AW821" s="78">
        <v>763.61</v>
      </c>
      <c r="AX821" s="78">
        <v>675.46</v>
      </c>
      <c r="AY821" s="78">
        <v>336.29</v>
      </c>
      <c r="AZ821" s="78">
        <v>286.10000000000002</v>
      </c>
      <c r="BA821" s="79">
        <v>446.8</v>
      </c>
      <c r="BB821" s="65" t="s">
        <v>394</v>
      </c>
      <c r="BC821" s="78">
        <v>595.1</v>
      </c>
      <c r="BD821" s="78">
        <v>770.8</v>
      </c>
      <c r="BE821" s="78">
        <v>735.5</v>
      </c>
      <c r="BF821" s="78">
        <v>370.5</v>
      </c>
      <c r="BG821" s="78"/>
      <c r="BH821" s="79">
        <v>444.89</v>
      </c>
      <c r="BI821" s="65" t="s">
        <v>395</v>
      </c>
      <c r="BJ821" s="68">
        <v>0.13404466368193901</v>
      </c>
      <c r="BK821" s="78">
        <v>654.27</v>
      </c>
      <c r="BL821" s="78">
        <v>820.62</v>
      </c>
      <c r="BM821" s="78">
        <v>834.8</v>
      </c>
      <c r="BN821" s="78">
        <v>446.5</v>
      </c>
      <c r="BO821" s="78"/>
      <c r="BP821" s="79"/>
      <c r="BQ821" s="65" t="s">
        <v>396</v>
      </c>
      <c r="BR821" s="68">
        <v>6.3911648537062396E-2</v>
      </c>
      <c r="BS821" s="78">
        <v>600.14</v>
      </c>
      <c r="BT821" s="78">
        <v>735.6</v>
      </c>
      <c r="BU821" s="78">
        <v>755.14</v>
      </c>
      <c r="BV821" s="78"/>
      <c r="BW821" s="78"/>
      <c r="BX821" s="79">
        <v>466.29</v>
      </c>
      <c r="BY821" s="65" t="s">
        <v>397</v>
      </c>
      <c r="BZ821" s="78">
        <v>651.58000000000004</v>
      </c>
      <c r="CA821" s="78">
        <v>816.72</v>
      </c>
      <c r="CB821" s="78">
        <v>740.22</v>
      </c>
      <c r="CC821" s="78">
        <v>436.34</v>
      </c>
      <c r="CD821" s="78"/>
      <c r="CE821" s="79">
        <v>456.97</v>
      </c>
      <c r="CF821" s="65" t="s">
        <v>398</v>
      </c>
      <c r="CG821" s="78">
        <v>620.27</v>
      </c>
      <c r="CH821" s="78">
        <v>749.02</v>
      </c>
      <c r="CI821" s="78">
        <v>671.26</v>
      </c>
      <c r="CJ821" s="78">
        <v>543.83000000000004</v>
      </c>
      <c r="CK821" s="78"/>
      <c r="CL821" s="79"/>
      <c r="CM821" s="65" t="s">
        <v>399</v>
      </c>
      <c r="CN821" s="78">
        <v>619.55999999999995</v>
      </c>
      <c r="CO821" s="78">
        <v>774.44</v>
      </c>
      <c r="CP821" s="78">
        <v>782.96</v>
      </c>
      <c r="CQ821" s="78">
        <v>443.71</v>
      </c>
      <c r="CR821" s="78">
        <v>417.02</v>
      </c>
      <c r="CS821" s="79">
        <v>583.30999999999995</v>
      </c>
      <c r="CT821" s="65" t="s">
        <v>400</v>
      </c>
      <c r="CU821" s="78">
        <v>670.6</v>
      </c>
      <c r="CV821" s="78">
        <v>839.81</v>
      </c>
      <c r="CW821" s="78">
        <v>650.57000000000005</v>
      </c>
      <c r="CX821" s="78">
        <v>472.33</v>
      </c>
      <c r="CY821" s="78"/>
      <c r="CZ821" s="79"/>
      <c r="DA821" s="82"/>
      <c r="DB821" s="68"/>
      <c r="DC821" s="78"/>
      <c r="DD821" s="78"/>
      <c r="DE821" s="78"/>
      <c r="DF821" s="78"/>
      <c r="DG821" s="78"/>
      <c r="DH821" s="79"/>
      <c r="DI821" s="65" t="s">
        <v>402</v>
      </c>
      <c r="DJ821" s="68">
        <v>4.0821325060211499E-3</v>
      </c>
      <c r="DK821" s="78">
        <v>622.91</v>
      </c>
      <c r="DL821" s="78">
        <v>767.03</v>
      </c>
      <c r="DM821" s="78">
        <v>767.03</v>
      </c>
      <c r="DN821" s="78">
        <v>415.57</v>
      </c>
      <c r="DO821" s="78"/>
      <c r="DP821" s="79">
        <v>513.72</v>
      </c>
      <c r="DQ821" s="65" t="s">
        <v>403</v>
      </c>
      <c r="DR821" s="78">
        <v>554.01</v>
      </c>
      <c r="DS821" s="78">
        <v>663.34</v>
      </c>
      <c r="DT821" s="78">
        <v>870.22</v>
      </c>
      <c r="DU821" s="78">
        <v>319.43</v>
      </c>
      <c r="DV821" s="78"/>
      <c r="DW821" s="79"/>
      <c r="DX821" s="65" t="s">
        <v>404</v>
      </c>
      <c r="DY821" s="78">
        <v>683.58</v>
      </c>
      <c r="DZ821" s="78">
        <v>821.59</v>
      </c>
      <c r="EA821" s="78">
        <v>813.28</v>
      </c>
      <c r="EB821" s="78">
        <v>453.76</v>
      </c>
      <c r="EC821" s="78"/>
      <c r="ED821" s="79">
        <v>450.76</v>
      </c>
      <c r="EE821" s="65" t="s">
        <v>405</v>
      </c>
      <c r="EF821" s="68">
        <v>0.28962001853568098</v>
      </c>
      <c r="EG821" s="78">
        <v>627.51</v>
      </c>
      <c r="EH821" s="78">
        <v>770.58</v>
      </c>
      <c r="EI821" s="78">
        <v>727.21</v>
      </c>
      <c r="EJ821" s="78"/>
      <c r="EK821" s="78">
        <v>368.98</v>
      </c>
      <c r="EL821" s="79">
        <v>382.94</v>
      </c>
      <c r="EM821" s="65" t="s">
        <v>406</v>
      </c>
      <c r="EN821" s="78">
        <v>652.71</v>
      </c>
      <c r="EO821" s="78">
        <v>799.7</v>
      </c>
      <c r="EP821" s="78">
        <v>765.9</v>
      </c>
      <c r="EQ821" s="78"/>
      <c r="ER821" s="78"/>
      <c r="ES821" s="79">
        <v>480.83</v>
      </c>
      <c r="ET821" s="65" t="s">
        <v>407</v>
      </c>
      <c r="EU821" s="68">
        <v>1.43102461362335</v>
      </c>
      <c r="EV821" s="78">
        <v>617.74</v>
      </c>
      <c r="EW821" s="78">
        <v>775.49</v>
      </c>
      <c r="EX821" s="78">
        <v>775.49</v>
      </c>
      <c r="EY821" s="78"/>
      <c r="EZ821" s="78">
        <v>147.21</v>
      </c>
      <c r="FA821" s="79">
        <v>377.57</v>
      </c>
      <c r="FB821" s="65" t="s">
        <v>408</v>
      </c>
      <c r="FC821" s="78">
        <v>614.05999999999995</v>
      </c>
      <c r="FD821" s="78">
        <v>689.25</v>
      </c>
      <c r="FE821" s="78">
        <v>810.03</v>
      </c>
      <c r="FF821" s="78">
        <v>351.74</v>
      </c>
      <c r="FG821" s="78"/>
      <c r="FH821" s="79"/>
      <c r="FI821" s="65" t="s">
        <v>409</v>
      </c>
      <c r="FJ821" s="78">
        <v>726.7</v>
      </c>
      <c r="FK821" s="78">
        <v>862.46</v>
      </c>
      <c r="FL821" s="78">
        <v>752.75</v>
      </c>
      <c r="FM821" s="78">
        <v>382.89</v>
      </c>
      <c r="FN821" s="78"/>
      <c r="FO821" s="79">
        <v>518.51</v>
      </c>
      <c r="FP821" s="65" t="s">
        <v>410</v>
      </c>
      <c r="FQ821" s="68">
        <v>0.293936098292231</v>
      </c>
      <c r="FR821" s="78">
        <v>606.67999999999995</v>
      </c>
      <c r="FS821" s="78">
        <v>757.18</v>
      </c>
      <c r="FT821" s="78">
        <v>724.55</v>
      </c>
      <c r="FU821" s="78">
        <v>420.62</v>
      </c>
      <c r="FV821" s="78">
        <v>348.02</v>
      </c>
      <c r="FW821" s="79">
        <v>377.41</v>
      </c>
      <c r="FX821" s="65" t="s">
        <v>411</v>
      </c>
      <c r="FY821" s="78">
        <v>635.11</v>
      </c>
      <c r="FZ821" s="78">
        <v>786.64</v>
      </c>
      <c r="GA821" s="78">
        <v>787.21</v>
      </c>
      <c r="GB821" s="78">
        <v>473.54</v>
      </c>
      <c r="GC821" s="78"/>
      <c r="GD821" s="79">
        <v>503.2</v>
      </c>
      <c r="GE821" s="65" t="s">
        <v>412</v>
      </c>
      <c r="GF821" s="68">
        <v>0.27291831554815599</v>
      </c>
      <c r="GG821" s="78">
        <v>616.79999999999995</v>
      </c>
      <c r="GH821" s="78">
        <v>766.9</v>
      </c>
      <c r="GI821" s="78">
        <v>518.54</v>
      </c>
      <c r="GJ821" s="78">
        <v>474.88</v>
      </c>
      <c r="GK821" s="78"/>
      <c r="GL821" s="79">
        <v>436.67</v>
      </c>
      <c r="GM821" s="65" t="s">
        <v>413</v>
      </c>
      <c r="GN821" s="68">
        <v>0.10749914000688</v>
      </c>
      <c r="GO821" s="78">
        <v>587.16</v>
      </c>
      <c r="GP821" s="78">
        <v>786.03</v>
      </c>
      <c r="GQ821" s="78">
        <v>752.17</v>
      </c>
      <c r="GR821" s="78">
        <v>543.52</v>
      </c>
      <c r="GS821" s="78"/>
      <c r="GT821" s="79"/>
      <c r="GU821" s="65" t="s">
        <v>414</v>
      </c>
      <c r="GV821" s="68">
        <v>1</v>
      </c>
      <c r="GW821" s="78">
        <v>605.16999999999996</v>
      </c>
      <c r="GX821" s="78">
        <v>747.17</v>
      </c>
      <c r="GY821" s="78">
        <v>716.5</v>
      </c>
      <c r="GZ821" s="78">
        <v>410</v>
      </c>
      <c r="HA821" s="78"/>
      <c r="HB821" s="79">
        <v>488.6</v>
      </c>
      <c r="HC821" s="65" t="s">
        <v>415</v>
      </c>
      <c r="HD821" s="68">
        <v>3.2180209171359601E-2</v>
      </c>
      <c r="HE821" s="78">
        <v>595.58000000000004</v>
      </c>
      <c r="HF821" s="78">
        <v>716.19</v>
      </c>
      <c r="HG821" s="78">
        <v>726.54</v>
      </c>
      <c r="HH821" s="78">
        <v>370.07</v>
      </c>
      <c r="HI821" s="78">
        <v>363.64</v>
      </c>
      <c r="HJ821" s="79">
        <v>454.87</v>
      </c>
      <c r="HK821" s="85" t="s">
        <v>416</v>
      </c>
      <c r="HL821" s="68">
        <v>1.25881168177241</v>
      </c>
      <c r="HM821" s="78">
        <v>595.92999999999995</v>
      </c>
      <c r="HN821" s="78">
        <v>729.07</v>
      </c>
      <c r="HO821" s="78">
        <v>715.6</v>
      </c>
      <c r="HP821" s="78"/>
      <c r="HQ821" s="78"/>
      <c r="HR821" s="79"/>
    </row>
    <row r="822" spans="1:226" x14ac:dyDescent="0.25">
      <c r="A822" s="81">
        <v>39587</v>
      </c>
      <c r="B822" s="82" t="s">
        <v>387</v>
      </c>
      <c r="C822" s="83">
        <v>613.1453263111332</v>
      </c>
      <c r="D822" s="83">
        <v>762.09416303642888</v>
      </c>
      <c r="E822" s="83">
        <v>727.58869504668985</v>
      </c>
      <c r="F822" s="83">
        <v>431.98298107679938</v>
      </c>
      <c r="G822" s="83">
        <v>322.37378995433789</v>
      </c>
      <c r="H822" s="84">
        <v>419.19876550072831</v>
      </c>
      <c r="I822" s="82" t="s">
        <v>388</v>
      </c>
      <c r="J822" s="83">
        <v>626.26978822741239</v>
      </c>
      <c r="K822" s="83">
        <v>772.9194046556604</v>
      </c>
      <c r="L822" s="83">
        <v>727.9997671871597</v>
      </c>
      <c r="M822" s="83">
        <v>429.73952977263224</v>
      </c>
      <c r="N822" s="83"/>
      <c r="O822" s="84">
        <v>472.89445516230717</v>
      </c>
      <c r="P822" s="65" t="s">
        <v>389</v>
      </c>
      <c r="Q822" s="78">
        <v>615.49</v>
      </c>
      <c r="R822" s="78">
        <v>752.75</v>
      </c>
      <c r="S822" s="78">
        <v>703.45</v>
      </c>
      <c r="T822" s="78">
        <v>401</v>
      </c>
      <c r="U822" s="78"/>
      <c r="V822" s="79"/>
      <c r="W822" s="65" t="s">
        <v>390</v>
      </c>
      <c r="X822" s="78">
        <v>637.75</v>
      </c>
      <c r="Y822" s="78">
        <v>781.55</v>
      </c>
      <c r="Z822" s="78">
        <v>733.58</v>
      </c>
      <c r="AA822" s="78">
        <v>386.93</v>
      </c>
      <c r="AB822" s="78"/>
      <c r="AC822" s="79">
        <v>500.83</v>
      </c>
      <c r="AD822" s="65" t="s">
        <v>391</v>
      </c>
      <c r="AE822" s="68">
        <v>0.51129972389814904</v>
      </c>
      <c r="AF822" s="78">
        <v>570.61</v>
      </c>
      <c r="AG822" s="78">
        <v>724.51</v>
      </c>
      <c r="AH822" s="78">
        <v>700.99</v>
      </c>
      <c r="AI822" s="78"/>
      <c r="AJ822" s="78">
        <v>378.36</v>
      </c>
      <c r="AK822" s="79">
        <v>327.48</v>
      </c>
      <c r="AL822" s="69" t="s">
        <v>392</v>
      </c>
      <c r="AM822" s="70">
        <v>1</v>
      </c>
      <c r="AN822" s="78">
        <v>625.03</v>
      </c>
      <c r="AO822" s="78">
        <v>741.91</v>
      </c>
      <c r="AP822" s="78">
        <v>656.78</v>
      </c>
      <c r="AQ822" s="78">
        <v>598.58000000000004</v>
      </c>
      <c r="AR822" s="78">
        <v>531.39</v>
      </c>
      <c r="AS822" s="79"/>
      <c r="AT822" s="65" t="s">
        <v>393</v>
      </c>
      <c r="AU822" s="68">
        <v>3.9910600255427801E-2</v>
      </c>
      <c r="AV822" s="78">
        <v>607.67999999999995</v>
      </c>
      <c r="AW822" s="78">
        <v>734.2</v>
      </c>
      <c r="AX822" s="78">
        <v>656.86</v>
      </c>
      <c r="AY822" s="78">
        <v>335.25</v>
      </c>
      <c r="AZ822" s="78">
        <v>281.49</v>
      </c>
      <c r="BA822" s="79">
        <v>448.32</v>
      </c>
      <c r="BB822" s="65" t="s">
        <v>394</v>
      </c>
      <c r="BC822" s="78">
        <v>597.80999999999995</v>
      </c>
      <c r="BD822" s="78">
        <v>763.84</v>
      </c>
      <c r="BE822" s="78">
        <v>724.91</v>
      </c>
      <c r="BF822" s="78">
        <v>364.63</v>
      </c>
      <c r="BG822" s="78"/>
      <c r="BH822" s="79">
        <v>444.89</v>
      </c>
      <c r="BI822" s="65" t="s">
        <v>395</v>
      </c>
      <c r="BJ822" s="68">
        <v>0.13402669811826501</v>
      </c>
      <c r="BK822" s="78">
        <v>639.16999999999996</v>
      </c>
      <c r="BL822" s="78">
        <v>801.21</v>
      </c>
      <c r="BM822" s="78">
        <v>815.39</v>
      </c>
      <c r="BN822" s="78">
        <v>423.66</v>
      </c>
      <c r="BO822" s="78"/>
      <c r="BP822" s="79"/>
      <c r="BQ822" s="65" t="s">
        <v>396</v>
      </c>
      <c r="BR822" s="68">
        <v>6.3911648537062396E-2</v>
      </c>
      <c r="BS822" s="78">
        <v>578.14</v>
      </c>
      <c r="BT822" s="78">
        <v>713.51</v>
      </c>
      <c r="BU822" s="78">
        <v>693.95</v>
      </c>
      <c r="BV822" s="78"/>
      <c r="BW822" s="78"/>
      <c r="BX822" s="79">
        <v>466.3</v>
      </c>
      <c r="BY822" s="65" t="s">
        <v>397</v>
      </c>
      <c r="BZ822" s="78">
        <v>631.36</v>
      </c>
      <c r="CA822" s="78">
        <v>783.46</v>
      </c>
      <c r="CB822" s="78">
        <v>716.52</v>
      </c>
      <c r="CC822" s="78">
        <v>424.17</v>
      </c>
      <c r="CD822" s="78"/>
      <c r="CE822" s="79">
        <v>458.49</v>
      </c>
      <c r="CF822" s="65" t="s">
        <v>398</v>
      </c>
      <c r="CG822" s="78">
        <v>602.07000000000005</v>
      </c>
      <c r="CH822" s="78">
        <v>744.61</v>
      </c>
      <c r="CI822" s="78">
        <v>648.38</v>
      </c>
      <c r="CJ822" s="78">
        <v>516.94000000000005</v>
      </c>
      <c r="CK822" s="78"/>
      <c r="CL822" s="79"/>
      <c r="CM822" s="65" t="s">
        <v>399</v>
      </c>
      <c r="CN822" s="78">
        <v>602.41</v>
      </c>
      <c r="CO822" s="78">
        <v>751.41</v>
      </c>
      <c r="CP822" s="78">
        <v>748.34</v>
      </c>
      <c r="CQ822" s="78">
        <v>426.3</v>
      </c>
      <c r="CR822" s="78">
        <v>400.38</v>
      </c>
      <c r="CS822" s="79">
        <v>583.32000000000005</v>
      </c>
      <c r="CT822" s="65" t="s">
        <v>400</v>
      </c>
      <c r="CU822" s="78">
        <v>664.9</v>
      </c>
      <c r="CV822" s="78">
        <v>819.91</v>
      </c>
      <c r="CW822" s="78">
        <v>649.09</v>
      </c>
      <c r="CX822" s="78">
        <v>459.7</v>
      </c>
      <c r="CY822" s="78"/>
      <c r="CZ822" s="79"/>
      <c r="DA822" s="82"/>
      <c r="DB822" s="68"/>
      <c r="DC822" s="78"/>
      <c r="DD822" s="78"/>
      <c r="DE822" s="78"/>
      <c r="DF822" s="78"/>
      <c r="DG822" s="78"/>
      <c r="DH822" s="79"/>
      <c r="DI822" s="65" t="s">
        <v>402</v>
      </c>
      <c r="DJ822" s="68">
        <v>4.0612435527758598E-3</v>
      </c>
      <c r="DK822" s="78">
        <v>612.86</v>
      </c>
      <c r="DL822" s="78">
        <v>749.78</v>
      </c>
      <c r="DM822" s="78">
        <v>749.78</v>
      </c>
      <c r="DN822" s="78">
        <v>402.25</v>
      </c>
      <c r="DO822" s="78"/>
      <c r="DP822" s="79">
        <v>511.13</v>
      </c>
      <c r="DQ822" s="65" t="s">
        <v>403</v>
      </c>
      <c r="DR822" s="78">
        <v>554.01</v>
      </c>
      <c r="DS822" s="78">
        <v>663.34</v>
      </c>
      <c r="DT822" s="78">
        <v>827.96</v>
      </c>
      <c r="DU822" s="78">
        <v>303.33999999999997</v>
      </c>
      <c r="DV822" s="78"/>
      <c r="DW822" s="79"/>
      <c r="DX822" s="65" t="s">
        <v>404</v>
      </c>
      <c r="DY822" s="78">
        <v>663.63</v>
      </c>
      <c r="DZ822" s="78">
        <v>799.55</v>
      </c>
      <c r="EA822" s="78">
        <v>789.72</v>
      </c>
      <c r="EB822" s="78">
        <v>450.08</v>
      </c>
      <c r="EC822" s="78"/>
      <c r="ED822" s="79">
        <v>449.12</v>
      </c>
      <c r="EE822" s="65" t="s">
        <v>405</v>
      </c>
      <c r="EF822" s="68">
        <v>0.28962001853568098</v>
      </c>
      <c r="EG822" s="78">
        <v>618.52</v>
      </c>
      <c r="EH822" s="78">
        <v>749.94</v>
      </c>
      <c r="EI822" s="78">
        <v>720.33</v>
      </c>
      <c r="EJ822" s="78"/>
      <c r="EK822" s="78">
        <v>351.94</v>
      </c>
      <c r="EL822" s="79">
        <v>385.73</v>
      </c>
      <c r="EM822" s="65" t="s">
        <v>406</v>
      </c>
      <c r="EN822" s="78">
        <v>637.91</v>
      </c>
      <c r="EO822" s="78">
        <v>799.7</v>
      </c>
      <c r="EP822" s="78">
        <v>742.7</v>
      </c>
      <c r="EQ822" s="78"/>
      <c r="ER822" s="78"/>
      <c r="ES822" s="79">
        <v>480.83</v>
      </c>
      <c r="ET822" s="65" t="s">
        <v>407</v>
      </c>
      <c r="EU822" s="68">
        <v>1.4316392269148199</v>
      </c>
      <c r="EV822" s="78">
        <v>610.12</v>
      </c>
      <c r="EW822" s="78">
        <v>736.4</v>
      </c>
      <c r="EX822" s="78">
        <v>736.4</v>
      </c>
      <c r="EY822" s="78"/>
      <c r="EZ822" s="78">
        <v>147.27000000000001</v>
      </c>
      <c r="FA822" s="79">
        <v>377.73</v>
      </c>
      <c r="FB822" s="65" t="s">
        <v>408</v>
      </c>
      <c r="FC822" s="78">
        <v>614.05999999999995</v>
      </c>
      <c r="FD822" s="78">
        <v>689.25</v>
      </c>
      <c r="FE822" s="78">
        <v>810.03</v>
      </c>
      <c r="FF822" s="78">
        <v>351.74</v>
      </c>
      <c r="FG822" s="78"/>
      <c r="FH822" s="79"/>
      <c r="FI822" s="65" t="s">
        <v>409</v>
      </c>
      <c r="FJ822" s="78">
        <v>701.49</v>
      </c>
      <c r="FK822" s="78">
        <v>825.48</v>
      </c>
      <c r="FL822" s="78">
        <v>704.01</v>
      </c>
      <c r="FM822" s="78">
        <v>372.89</v>
      </c>
      <c r="FN822" s="78"/>
      <c r="FO822" s="79">
        <v>518.51</v>
      </c>
      <c r="FP822" s="65" t="s">
        <v>410</v>
      </c>
      <c r="FQ822" s="68">
        <v>0.29542097488921698</v>
      </c>
      <c r="FR822" s="78">
        <v>606.20000000000005</v>
      </c>
      <c r="FS822" s="78">
        <v>753.03</v>
      </c>
      <c r="FT822" s="78">
        <v>713.44</v>
      </c>
      <c r="FU822" s="78">
        <v>410.34</v>
      </c>
      <c r="FV822" s="78">
        <v>319.94</v>
      </c>
      <c r="FW822" s="79">
        <v>381.09</v>
      </c>
      <c r="FX822" s="65" t="s">
        <v>411</v>
      </c>
      <c r="FY822" s="78">
        <v>624.74</v>
      </c>
      <c r="FZ822" s="78">
        <v>758.22</v>
      </c>
      <c r="GA822" s="78">
        <v>755.96</v>
      </c>
      <c r="GB822" s="78">
        <v>473.54</v>
      </c>
      <c r="GC822" s="78"/>
      <c r="GD822" s="79">
        <v>503.2</v>
      </c>
      <c r="GE822" s="65" t="s">
        <v>412</v>
      </c>
      <c r="GF822" s="68">
        <v>0.27597626604112002</v>
      </c>
      <c r="GG822" s="78">
        <v>615.42999999999995</v>
      </c>
      <c r="GH822" s="78">
        <v>745.14</v>
      </c>
      <c r="GI822" s="78">
        <v>496.76</v>
      </c>
      <c r="GJ822" s="78">
        <v>460.88</v>
      </c>
      <c r="GK822" s="78"/>
      <c r="GL822" s="79">
        <v>441.56</v>
      </c>
      <c r="GM822" s="65" t="s">
        <v>413</v>
      </c>
      <c r="GN822" s="68">
        <v>0.107671601615074</v>
      </c>
      <c r="GO822" s="78">
        <v>588.1</v>
      </c>
      <c r="GP822" s="78">
        <v>761.45</v>
      </c>
      <c r="GQ822" s="78">
        <v>729.43</v>
      </c>
      <c r="GR822" s="78">
        <v>522.30999999999995</v>
      </c>
      <c r="GS822" s="78"/>
      <c r="GT822" s="79"/>
      <c r="GU822" s="65" t="s">
        <v>414</v>
      </c>
      <c r="GV822" s="68">
        <v>1</v>
      </c>
      <c r="GW822" s="78">
        <v>569.33000000000004</v>
      </c>
      <c r="GX822" s="78">
        <v>688</v>
      </c>
      <c r="GY822" s="78">
        <v>654</v>
      </c>
      <c r="GZ822" s="78">
        <v>410</v>
      </c>
      <c r="HA822" s="78"/>
      <c r="HB822" s="79">
        <v>488.6</v>
      </c>
      <c r="HC822" s="65" t="s">
        <v>415</v>
      </c>
      <c r="HD822" s="68">
        <v>3.17641827075789E-2</v>
      </c>
      <c r="HE822" s="78">
        <v>579.76</v>
      </c>
      <c r="HF822" s="78">
        <v>691.63</v>
      </c>
      <c r="HG822" s="78">
        <v>717.14</v>
      </c>
      <c r="HH822" s="78">
        <v>365.29</v>
      </c>
      <c r="HI822" s="78">
        <v>358.94</v>
      </c>
      <c r="HJ822" s="79">
        <v>447.66</v>
      </c>
      <c r="HK822" s="85" t="s">
        <v>416</v>
      </c>
      <c r="HL822" s="68">
        <v>1.2537612838515499</v>
      </c>
      <c r="HM822" s="78">
        <v>574.04</v>
      </c>
      <c r="HN822" s="78">
        <v>697.21</v>
      </c>
      <c r="HO822" s="78">
        <v>692.8</v>
      </c>
      <c r="HP822" s="78"/>
      <c r="HQ822" s="78"/>
      <c r="HR822" s="79"/>
    </row>
    <row r="823" spans="1:226" x14ac:dyDescent="0.25">
      <c r="A823" s="81">
        <v>39580</v>
      </c>
      <c r="B823" s="82" t="s">
        <v>387</v>
      </c>
      <c r="C823" s="83">
        <v>590.91198770662663</v>
      </c>
      <c r="D823" s="83">
        <v>722.76548066499993</v>
      </c>
      <c r="E823" s="83">
        <v>696.4713722548961</v>
      </c>
      <c r="F823" s="83">
        <v>424.0490383511351</v>
      </c>
      <c r="G823" s="83">
        <v>320.92226788432265</v>
      </c>
      <c r="H823" s="84">
        <v>417.58079573273619</v>
      </c>
      <c r="I823" s="82" t="s">
        <v>388</v>
      </c>
      <c r="J823" s="83">
        <v>602.21358937653531</v>
      </c>
      <c r="K823" s="83">
        <v>731.33942033327219</v>
      </c>
      <c r="L823" s="83">
        <v>696.80642971448231</v>
      </c>
      <c r="M823" s="83">
        <v>421.02025770175675</v>
      </c>
      <c r="N823" s="83"/>
      <c r="O823" s="84">
        <v>470.35205704633563</v>
      </c>
      <c r="P823" s="65" t="s">
        <v>389</v>
      </c>
      <c r="Q823" s="78">
        <v>589.66</v>
      </c>
      <c r="R823" s="78">
        <v>703.58</v>
      </c>
      <c r="S823" s="78">
        <v>684.93</v>
      </c>
      <c r="T823" s="78">
        <v>401</v>
      </c>
      <c r="U823" s="78"/>
      <c r="V823" s="79"/>
      <c r="W823" s="65" t="s">
        <v>390</v>
      </c>
      <c r="X823" s="78">
        <v>605.48</v>
      </c>
      <c r="Y823" s="78">
        <v>729.24</v>
      </c>
      <c r="Z823" s="78">
        <v>661.43</v>
      </c>
      <c r="AA823" s="78">
        <v>375.14</v>
      </c>
      <c r="AB823" s="78"/>
      <c r="AC823" s="79">
        <v>472.73</v>
      </c>
      <c r="AD823" s="65" t="s">
        <v>391</v>
      </c>
      <c r="AE823" s="68">
        <v>0.51129972389814904</v>
      </c>
      <c r="AF823" s="78">
        <v>551.17999999999995</v>
      </c>
      <c r="AG823" s="78">
        <v>672.87</v>
      </c>
      <c r="AH823" s="78">
        <v>649.35</v>
      </c>
      <c r="AI823" s="78"/>
      <c r="AJ823" s="78">
        <v>373.25</v>
      </c>
      <c r="AK823" s="79">
        <v>335.78</v>
      </c>
      <c r="AL823" s="69" t="s">
        <v>392</v>
      </c>
      <c r="AM823" s="70">
        <v>1</v>
      </c>
      <c r="AN823" s="78">
        <v>613.96</v>
      </c>
      <c r="AO823" s="78">
        <v>727.02</v>
      </c>
      <c r="AP823" s="78">
        <v>641.29</v>
      </c>
      <c r="AQ823" s="78">
        <v>564.92999999999995</v>
      </c>
      <c r="AR823" s="78">
        <v>531.39</v>
      </c>
      <c r="AS823" s="79"/>
      <c r="AT823" s="65" t="s">
        <v>393</v>
      </c>
      <c r="AU823" s="68">
        <v>4.0080160320641302E-2</v>
      </c>
      <c r="AV823" s="78">
        <v>585.61</v>
      </c>
      <c r="AW823" s="78">
        <v>703.97</v>
      </c>
      <c r="AX823" s="78">
        <v>644.45000000000005</v>
      </c>
      <c r="AY823" s="78">
        <v>336.11</v>
      </c>
      <c r="AZ823" s="78">
        <v>282.69</v>
      </c>
      <c r="BA823" s="79">
        <v>449.54</v>
      </c>
      <c r="BB823" s="65" t="s">
        <v>394</v>
      </c>
      <c r="BC823" s="78">
        <v>557.26</v>
      </c>
      <c r="BD823" s="78">
        <v>709.43</v>
      </c>
      <c r="BE823" s="78">
        <v>697.7</v>
      </c>
      <c r="BF823" s="78">
        <v>351</v>
      </c>
      <c r="BG823" s="78"/>
      <c r="BH823" s="79">
        <v>444.89</v>
      </c>
      <c r="BI823" s="65" t="s">
        <v>395</v>
      </c>
      <c r="BJ823" s="68">
        <v>0.134028494457922</v>
      </c>
      <c r="BK823" s="78">
        <v>624.16999999999996</v>
      </c>
      <c r="BL823" s="78">
        <v>757.26</v>
      </c>
      <c r="BM823" s="78">
        <v>772.73</v>
      </c>
      <c r="BN823" s="78">
        <v>408.79</v>
      </c>
      <c r="BO823" s="78"/>
      <c r="BP823" s="79"/>
      <c r="BQ823" s="65" t="s">
        <v>396</v>
      </c>
      <c r="BR823" s="68">
        <v>6.3911648537062396E-2</v>
      </c>
      <c r="BS823" s="78">
        <v>562.01</v>
      </c>
      <c r="BT823" s="78">
        <v>678.29</v>
      </c>
      <c r="BU823" s="78">
        <v>680.4</v>
      </c>
      <c r="BV823" s="78"/>
      <c r="BW823" s="78"/>
      <c r="BX823" s="79">
        <v>466.29</v>
      </c>
      <c r="BY823" s="65" t="s">
        <v>397</v>
      </c>
      <c r="BZ823" s="78">
        <v>615.29999999999995</v>
      </c>
      <c r="CA823" s="78">
        <v>739.12</v>
      </c>
      <c r="CB823" s="78">
        <v>691.74</v>
      </c>
      <c r="CC823" s="78">
        <v>414.98</v>
      </c>
      <c r="CD823" s="78"/>
      <c r="CE823" s="79">
        <v>457.14</v>
      </c>
      <c r="CF823" s="65" t="s">
        <v>398</v>
      </c>
      <c r="CG823" s="78">
        <v>597.52</v>
      </c>
      <c r="CH823" s="78">
        <v>711.25</v>
      </c>
      <c r="CI823" s="78">
        <v>639.28</v>
      </c>
      <c r="CJ823" s="78">
        <v>518.44000000000005</v>
      </c>
      <c r="CK823" s="78"/>
      <c r="CL823" s="79"/>
      <c r="CM823" s="65" t="s">
        <v>399</v>
      </c>
      <c r="CN823" s="78">
        <v>577.44000000000005</v>
      </c>
      <c r="CO823" s="78">
        <v>699.17</v>
      </c>
      <c r="CP823" s="78">
        <v>702.59</v>
      </c>
      <c r="CQ823" s="78">
        <v>416.67</v>
      </c>
      <c r="CR823" s="78">
        <v>392.47</v>
      </c>
      <c r="CS823" s="79">
        <v>582.58000000000004</v>
      </c>
      <c r="CT823" s="65" t="s">
        <v>400</v>
      </c>
      <c r="CU823" s="78">
        <v>627.49</v>
      </c>
      <c r="CV823" s="78">
        <v>766.14</v>
      </c>
      <c r="CW823" s="78">
        <v>677.37</v>
      </c>
      <c r="CX823" s="78">
        <v>457.6</v>
      </c>
      <c r="CY823" s="78"/>
      <c r="CZ823" s="79"/>
      <c r="DA823" s="82"/>
      <c r="DB823" s="68"/>
      <c r="DC823" s="78"/>
      <c r="DD823" s="78"/>
      <c r="DE823" s="78"/>
      <c r="DF823" s="78"/>
      <c r="DG823" s="78"/>
      <c r="DH823" s="79"/>
      <c r="DI823" s="65" t="s">
        <v>402</v>
      </c>
      <c r="DJ823" s="68">
        <v>3.9883540063016002E-3</v>
      </c>
      <c r="DK823" s="78">
        <v>586.16</v>
      </c>
      <c r="DL823" s="78">
        <v>710.62</v>
      </c>
      <c r="DM823" s="78">
        <v>710.62</v>
      </c>
      <c r="DN823" s="78">
        <v>389.8</v>
      </c>
      <c r="DO823" s="78"/>
      <c r="DP823" s="79">
        <v>503.86</v>
      </c>
      <c r="DQ823" s="65" t="s">
        <v>403</v>
      </c>
      <c r="DR823" s="78">
        <v>554.01</v>
      </c>
      <c r="DS823" s="78">
        <v>663.34</v>
      </c>
      <c r="DT823" s="78">
        <v>803.31</v>
      </c>
      <c r="DU823" s="78">
        <v>303.64</v>
      </c>
      <c r="DV823" s="78"/>
      <c r="DW823" s="79"/>
      <c r="DX823" s="65" t="s">
        <v>404</v>
      </c>
      <c r="DY823" s="78">
        <v>651.9</v>
      </c>
      <c r="DZ823" s="78">
        <v>781.71</v>
      </c>
      <c r="EA823" s="78">
        <v>768.29</v>
      </c>
      <c r="EB823" s="78">
        <v>434.72</v>
      </c>
      <c r="EC823" s="78"/>
      <c r="ED823" s="79">
        <v>449.57</v>
      </c>
      <c r="EE823" s="65" t="s">
        <v>405</v>
      </c>
      <c r="EF823" s="68">
        <v>0.28962001853568098</v>
      </c>
      <c r="EG823" s="78">
        <v>607.91999999999996</v>
      </c>
      <c r="EH823" s="78">
        <v>718.26</v>
      </c>
      <c r="EI823" s="78">
        <v>693.34</v>
      </c>
      <c r="EJ823" s="78"/>
      <c r="EK823" s="78">
        <v>348.74</v>
      </c>
      <c r="EL823" s="79">
        <v>382.58</v>
      </c>
      <c r="EM823" s="65" t="s">
        <v>406</v>
      </c>
      <c r="EN823" s="78">
        <v>637.91</v>
      </c>
      <c r="EO823" s="78">
        <v>750.2</v>
      </c>
      <c r="EP823" s="78">
        <v>712.3</v>
      </c>
      <c r="EQ823" s="78"/>
      <c r="ER823" s="78"/>
      <c r="ES823" s="79">
        <v>468.53</v>
      </c>
      <c r="ET823" s="65" t="s">
        <v>407</v>
      </c>
      <c r="EU823" s="68">
        <v>1.4336917562724001</v>
      </c>
      <c r="EV823" s="78">
        <v>604.91999999999996</v>
      </c>
      <c r="EW823" s="78">
        <v>732.59</v>
      </c>
      <c r="EX823" s="78">
        <v>732.59</v>
      </c>
      <c r="EY823" s="78"/>
      <c r="EZ823" s="78">
        <v>147.47999999999999</v>
      </c>
      <c r="FA823" s="79">
        <v>369.16</v>
      </c>
      <c r="FB823" s="65" t="s">
        <v>408</v>
      </c>
      <c r="FC823" s="78">
        <v>614.05999999999995</v>
      </c>
      <c r="FD823" s="78">
        <v>689.25</v>
      </c>
      <c r="FE823" s="78">
        <v>810.03</v>
      </c>
      <c r="FF823" s="78">
        <v>351.74</v>
      </c>
      <c r="FG823" s="78"/>
      <c r="FH823" s="79"/>
      <c r="FI823" s="65" t="s">
        <v>409</v>
      </c>
      <c r="FJ823" s="78">
        <v>696</v>
      </c>
      <c r="FK823" s="78">
        <v>797</v>
      </c>
      <c r="FL823" s="78">
        <v>684</v>
      </c>
      <c r="FM823" s="78">
        <v>371</v>
      </c>
      <c r="FN823" s="78"/>
      <c r="FO823" s="79">
        <v>509</v>
      </c>
      <c r="FP823" s="65" t="s">
        <v>410</v>
      </c>
      <c r="FQ823" s="68">
        <v>0.294741806177788</v>
      </c>
      <c r="FR823" s="78">
        <v>572.09</v>
      </c>
      <c r="FS823" s="78">
        <v>699.13</v>
      </c>
      <c r="FT823" s="78">
        <v>674.66</v>
      </c>
      <c r="FU823" s="78">
        <v>402.62</v>
      </c>
      <c r="FV823" s="78">
        <v>318.62</v>
      </c>
      <c r="FW823" s="79">
        <v>379.92</v>
      </c>
      <c r="FX823" s="65" t="s">
        <v>411</v>
      </c>
      <c r="FY823" s="78">
        <v>604.12</v>
      </c>
      <c r="FZ823" s="78">
        <v>732.36</v>
      </c>
      <c r="GA823" s="78">
        <v>727.39</v>
      </c>
      <c r="GB823" s="78">
        <v>457.91</v>
      </c>
      <c r="GC823" s="78"/>
      <c r="GD823" s="79">
        <v>503.2</v>
      </c>
      <c r="GE823" s="65" t="s">
        <v>412</v>
      </c>
      <c r="GF823" s="68">
        <v>0.27165792833663899</v>
      </c>
      <c r="GG823" s="78">
        <v>605.79999999999995</v>
      </c>
      <c r="GH823" s="78">
        <v>733.48</v>
      </c>
      <c r="GI823" s="78">
        <v>488.98</v>
      </c>
      <c r="GJ823" s="78">
        <v>453.67</v>
      </c>
      <c r="GK823" s="78"/>
      <c r="GL823" s="79">
        <v>434.65</v>
      </c>
      <c r="GM823" s="65" t="s">
        <v>413</v>
      </c>
      <c r="GN823" s="68">
        <v>0.107673920299764</v>
      </c>
      <c r="GO823" s="78">
        <v>562.27</v>
      </c>
      <c r="GP823" s="78">
        <v>735.63</v>
      </c>
      <c r="GQ823" s="78">
        <v>710.32</v>
      </c>
      <c r="GR823" s="78">
        <v>526.09</v>
      </c>
      <c r="GS823" s="78"/>
      <c r="GT823" s="79"/>
      <c r="GU823" s="65" t="s">
        <v>414</v>
      </c>
      <c r="GV823" s="68">
        <v>1</v>
      </c>
      <c r="GW823" s="78">
        <v>569.33000000000004</v>
      </c>
      <c r="GX823" s="78">
        <v>688</v>
      </c>
      <c r="GY823" s="78">
        <v>654</v>
      </c>
      <c r="GZ823" s="78">
        <v>410</v>
      </c>
      <c r="HA823" s="78"/>
      <c r="HB823" s="79">
        <v>488.6</v>
      </c>
      <c r="HC823" s="65" t="s">
        <v>415</v>
      </c>
      <c r="HD823" s="68">
        <v>3.1471282454759997E-2</v>
      </c>
      <c r="HE823" s="78">
        <v>563.28</v>
      </c>
      <c r="HF823" s="78">
        <v>668.09</v>
      </c>
      <c r="HG823" s="78">
        <v>710.53</v>
      </c>
      <c r="HH823" s="78">
        <v>361.92</v>
      </c>
      <c r="HI823" s="78">
        <v>355.63</v>
      </c>
      <c r="HJ823" s="79">
        <v>444.46</v>
      </c>
      <c r="HK823" s="85" t="s">
        <v>416</v>
      </c>
      <c r="HL823" s="68">
        <v>1.2676681244850101</v>
      </c>
      <c r="HM823" s="78">
        <v>559.73</v>
      </c>
      <c r="HN823" s="78">
        <v>672.39</v>
      </c>
      <c r="HO823" s="78">
        <v>660.02</v>
      </c>
      <c r="HP823" s="78"/>
      <c r="HQ823" s="78"/>
      <c r="HR823" s="79"/>
    </row>
    <row r="824" spans="1:226" x14ac:dyDescent="0.25">
      <c r="A824" s="81">
        <v>39573</v>
      </c>
      <c r="B824" s="82" t="s">
        <v>387</v>
      </c>
      <c r="C824" s="83">
        <v>579.48818033133534</v>
      </c>
      <c r="D824" s="83">
        <v>702.30543823169694</v>
      </c>
      <c r="E824" s="83">
        <v>666.93526812968889</v>
      </c>
      <c r="F824" s="83">
        <v>407.09058945133285</v>
      </c>
      <c r="G824" s="83">
        <v>316.21376712328771</v>
      </c>
      <c r="H824" s="84">
        <v>413.12671121438262</v>
      </c>
      <c r="I824" s="82" t="s">
        <v>388</v>
      </c>
      <c r="J824" s="83">
        <v>592.72000790898142</v>
      </c>
      <c r="K824" s="83">
        <v>711.22666279117925</v>
      </c>
      <c r="L824" s="83">
        <v>667.81630397242247</v>
      </c>
      <c r="M824" s="83">
        <v>406.2200624603397</v>
      </c>
      <c r="N824" s="83"/>
      <c r="O824" s="84">
        <v>467.90742926257764</v>
      </c>
      <c r="P824" s="65" t="s">
        <v>389</v>
      </c>
      <c r="Q824" s="78">
        <v>577.16</v>
      </c>
      <c r="R824" s="78">
        <v>686.91</v>
      </c>
      <c r="S824" s="78">
        <v>630.37</v>
      </c>
      <c r="T824" s="78">
        <v>401</v>
      </c>
      <c r="U824" s="78"/>
      <c r="V824" s="79"/>
      <c r="W824" s="65" t="s">
        <v>390</v>
      </c>
      <c r="X824" s="78">
        <v>605.48</v>
      </c>
      <c r="Y824" s="78">
        <v>729.24</v>
      </c>
      <c r="Z824" s="78">
        <v>661.43</v>
      </c>
      <c r="AA824" s="78">
        <v>375.14</v>
      </c>
      <c r="AB824" s="78"/>
      <c r="AC824" s="79">
        <v>472.73</v>
      </c>
      <c r="AD824" s="65" t="s">
        <v>391</v>
      </c>
      <c r="AE824" s="68">
        <v>0.51129972389814904</v>
      </c>
      <c r="AF824" s="78">
        <v>533.79999999999995</v>
      </c>
      <c r="AG824" s="78">
        <v>646.79</v>
      </c>
      <c r="AH824" s="78">
        <v>623.27</v>
      </c>
      <c r="AI824" s="78"/>
      <c r="AJ824" s="78">
        <v>360.47</v>
      </c>
      <c r="AK824" s="79">
        <v>327.48</v>
      </c>
      <c r="AL824" s="69" t="s">
        <v>392</v>
      </c>
      <c r="AM824" s="70">
        <v>1</v>
      </c>
      <c r="AN824" s="78">
        <v>611.61</v>
      </c>
      <c r="AO824" s="78">
        <v>722.27</v>
      </c>
      <c r="AP824" s="78">
        <v>641.29</v>
      </c>
      <c r="AQ824" s="78">
        <v>564.92999999999995</v>
      </c>
      <c r="AR824" s="78">
        <v>531.39</v>
      </c>
      <c r="AS824" s="79"/>
      <c r="AT824" s="65" t="s">
        <v>393</v>
      </c>
      <c r="AU824" s="68">
        <v>3.9640068180917302E-2</v>
      </c>
      <c r="AV824" s="78">
        <v>577.79</v>
      </c>
      <c r="AW824" s="78">
        <v>695.05</v>
      </c>
      <c r="AX824" s="78">
        <v>586.75</v>
      </c>
      <c r="AY824" s="78">
        <v>315.73</v>
      </c>
      <c r="AZ824" s="78">
        <v>279.58</v>
      </c>
      <c r="BA824" s="79">
        <v>444.99</v>
      </c>
      <c r="BB824" s="65" t="s">
        <v>394</v>
      </c>
      <c r="BC824" s="78">
        <v>556.84</v>
      </c>
      <c r="BD824" s="78">
        <v>673.3</v>
      </c>
      <c r="BE824" s="78">
        <v>661.36</v>
      </c>
      <c r="BF824" s="78">
        <v>342.8</v>
      </c>
      <c r="BG824" s="78"/>
      <c r="BH824" s="79">
        <v>444.89</v>
      </c>
      <c r="BI824" s="65" t="s">
        <v>395</v>
      </c>
      <c r="BJ824" s="68">
        <v>0.13400514579759901</v>
      </c>
      <c r="BK824" s="78">
        <v>570.46</v>
      </c>
      <c r="BL824" s="78">
        <v>705.67</v>
      </c>
      <c r="BM824" s="78">
        <v>721.14</v>
      </c>
      <c r="BN824" s="78">
        <v>376.55</v>
      </c>
      <c r="BO824" s="78"/>
      <c r="BP824" s="79"/>
      <c r="BQ824" s="65" t="s">
        <v>396</v>
      </c>
      <c r="BR824" s="68">
        <v>6.3911648537062396E-2</v>
      </c>
      <c r="BS824" s="78">
        <v>544.14</v>
      </c>
      <c r="BT824" s="78">
        <v>662.38</v>
      </c>
      <c r="BU824" s="78">
        <v>630.84</v>
      </c>
      <c r="BV824" s="78"/>
      <c r="BW824" s="78"/>
      <c r="BX824" s="79">
        <v>466.3</v>
      </c>
      <c r="BY824" s="65" t="s">
        <v>397</v>
      </c>
      <c r="BZ824" s="78">
        <v>604.53</v>
      </c>
      <c r="CA824" s="78">
        <v>721.88</v>
      </c>
      <c r="CB824" s="78">
        <v>652.01</v>
      </c>
      <c r="CC824" s="78">
        <v>400.85</v>
      </c>
      <c r="CD824" s="78"/>
      <c r="CE824" s="79">
        <v>437.93</v>
      </c>
      <c r="CF824" s="65" t="s">
        <v>398</v>
      </c>
      <c r="CG824" s="78">
        <v>556.58000000000004</v>
      </c>
      <c r="CH824" s="78">
        <v>665.2</v>
      </c>
      <c r="CI824" s="78">
        <v>585.92999999999995</v>
      </c>
      <c r="CJ824" s="78">
        <v>486.62</v>
      </c>
      <c r="CK824" s="78"/>
      <c r="CL824" s="79"/>
      <c r="CM824" s="65" t="s">
        <v>399</v>
      </c>
      <c r="CN824" s="78">
        <v>571.25</v>
      </c>
      <c r="CO824" s="78">
        <v>687.8</v>
      </c>
      <c r="CP824" s="78">
        <v>681.93</v>
      </c>
      <c r="CQ824" s="78">
        <v>397.95</v>
      </c>
      <c r="CR824" s="78">
        <v>370.81</v>
      </c>
      <c r="CS824" s="79">
        <v>582.82000000000005</v>
      </c>
      <c r="CT824" s="65" t="s">
        <v>400</v>
      </c>
      <c r="CU824" s="78">
        <v>623.70000000000005</v>
      </c>
      <c r="CV824" s="78">
        <v>756.42</v>
      </c>
      <c r="CW824" s="78">
        <v>668.57</v>
      </c>
      <c r="CX824" s="78">
        <v>434.99</v>
      </c>
      <c r="CY824" s="78"/>
      <c r="CZ824" s="79"/>
      <c r="DA824" s="82"/>
      <c r="DB824" s="68"/>
      <c r="DC824" s="78"/>
      <c r="DD824" s="78"/>
      <c r="DE824" s="78"/>
      <c r="DF824" s="78"/>
      <c r="DG824" s="78"/>
      <c r="DH824" s="79"/>
      <c r="DI824" s="65" t="s">
        <v>402</v>
      </c>
      <c r="DJ824" s="68">
        <v>3.9660506068057398E-3</v>
      </c>
      <c r="DK824" s="78">
        <v>572.29</v>
      </c>
      <c r="DL824" s="78">
        <v>693.1</v>
      </c>
      <c r="DM824" s="78">
        <v>693.1</v>
      </c>
      <c r="DN824" s="78">
        <v>387.62</v>
      </c>
      <c r="DO824" s="78"/>
      <c r="DP824" s="79">
        <v>499.92</v>
      </c>
      <c r="DQ824" s="65" t="s">
        <v>403</v>
      </c>
      <c r="DR824" s="78">
        <v>554.01</v>
      </c>
      <c r="DS824" s="78">
        <v>663.34</v>
      </c>
      <c r="DT824" s="78">
        <v>781.15</v>
      </c>
      <c r="DU824" s="78">
        <v>293.81</v>
      </c>
      <c r="DV824" s="78"/>
      <c r="DW824" s="79"/>
      <c r="DX824" s="65" t="s">
        <v>404</v>
      </c>
      <c r="DY824" s="78">
        <v>629</v>
      </c>
      <c r="DZ824" s="78">
        <v>753.13</v>
      </c>
      <c r="EA824" s="78">
        <v>716.72</v>
      </c>
      <c r="EB824" s="78">
        <v>412.34</v>
      </c>
      <c r="EC824" s="78"/>
      <c r="ED824" s="79">
        <v>448.52</v>
      </c>
      <c r="EE824" s="65" t="s">
        <v>405</v>
      </c>
      <c r="EF824" s="68">
        <v>0.28962001853568098</v>
      </c>
      <c r="EG824" s="78">
        <v>586.55999999999995</v>
      </c>
      <c r="EH824" s="78">
        <v>696.92</v>
      </c>
      <c r="EI824" s="78">
        <v>629.52</v>
      </c>
      <c r="EJ824" s="78"/>
      <c r="EK824" s="78">
        <v>313.26</v>
      </c>
      <c r="EL824" s="79">
        <v>381.28</v>
      </c>
      <c r="EM824" s="65" t="s">
        <v>406</v>
      </c>
      <c r="EN824" s="78">
        <v>623.11</v>
      </c>
      <c r="EO824" s="78">
        <v>738</v>
      </c>
      <c r="EP824" s="78">
        <v>677.5</v>
      </c>
      <c r="EQ824" s="78"/>
      <c r="ER824" s="78"/>
      <c r="ES824" s="79">
        <v>468.53</v>
      </c>
      <c r="ET824" s="65" t="s">
        <v>407</v>
      </c>
      <c r="EU824" s="68">
        <v>1.4316392269148199</v>
      </c>
      <c r="EV824" s="78">
        <v>585.86</v>
      </c>
      <c r="EW824" s="78">
        <v>696.97</v>
      </c>
      <c r="EX824" s="78">
        <v>696.97</v>
      </c>
      <c r="EY824" s="78"/>
      <c r="EZ824" s="78">
        <v>147.27000000000001</v>
      </c>
      <c r="FA824" s="79">
        <v>368.63</v>
      </c>
      <c r="FB824" s="65" t="s">
        <v>408</v>
      </c>
      <c r="FC824" s="78">
        <v>614.05999999999995</v>
      </c>
      <c r="FD824" s="78">
        <v>689.25</v>
      </c>
      <c r="FE824" s="78">
        <v>810.03</v>
      </c>
      <c r="FF824" s="78">
        <v>351.74</v>
      </c>
      <c r="FG824" s="78"/>
      <c r="FH824" s="79"/>
      <c r="FI824" s="65" t="s">
        <v>409</v>
      </c>
      <c r="FJ824" s="78">
        <v>680</v>
      </c>
      <c r="FK824" s="78">
        <v>788</v>
      </c>
      <c r="FL824" s="78">
        <v>683</v>
      </c>
      <c r="FM824" s="78">
        <v>373</v>
      </c>
      <c r="FN824" s="78"/>
      <c r="FO824" s="79">
        <v>500</v>
      </c>
      <c r="FP824" s="65" t="s">
        <v>410</v>
      </c>
      <c r="FQ824" s="68">
        <v>0.29050344246579302</v>
      </c>
      <c r="FR824" s="78">
        <v>561.83000000000004</v>
      </c>
      <c r="FS824" s="78">
        <v>680.94</v>
      </c>
      <c r="FT824" s="78">
        <v>642.88</v>
      </c>
      <c r="FU824" s="78">
        <v>392.47</v>
      </c>
      <c r="FV824" s="78">
        <v>314.91000000000003</v>
      </c>
      <c r="FW824" s="79">
        <v>374.75</v>
      </c>
      <c r="FX824" s="65" t="s">
        <v>411</v>
      </c>
      <c r="FY824" s="78">
        <v>602.94000000000005</v>
      </c>
      <c r="FZ824" s="78">
        <v>720.77</v>
      </c>
      <c r="GA824" s="78">
        <v>697.93</v>
      </c>
      <c r="GB824" s="78">
        <v>457.91</v>
      </c>
      <c r="GC824" s="78"/>
      <c r="GD824" s="79">
        <v>503.2</v>
      </c>
      <c r="GE824" s="65" t="s">
        <v>412</v>
      </c>
      <c r="GF824" s="68">
        <v>0.27510316368638199</v>
      </c>
      <c r="GG824" s="78">
        <v>563.96</v>
      </c>
      <c r="GH824" s="78">
        <v>687.76</v>
      </c>
      <c r="GI824" s="78">
        <v>495.19</v>
      </c>
      <c r="GJ824" s="78">
        <v>427.79</v>
      </c>
      <c r="GK824" s="78"/>
      <c r="GL824" s="79">
        <v>426.41</v>
      </c>
      <c r="GM824" s="65" t="s">
        <v>413</v>
      </c>
      <c r="GN824" s="68">
        <v>0.106969032465101</v>
      </c>
      <c r="GO824" s="78">
        <v>524.36</v>
      </c>
      <c r="GP824" s="78">
        <v>679.47</v>
      </c>
      <c r="GQ824" s="78">
        <v>655.93</v>
      </c>
      <c r="GR824" s="78">
        <v>479.11</v>
      </c>
      <c r="GS824" s="78"/>
      <c r="GT824" s="79"/>
      <c r="GU824" s="65" t="s">
        <v>414</v>
      </c>
      <c r="GV824" s="68">
        <v>1</v>
      </c>
      <c r="GW824" s="78">
        <v>543.5</v>
      </c>
      <c r="GX824" s="78">
        <v>664.67</v>
      </c>
      <c r="GY824" s="78">
        <v>620.66999999999996</v>
      </c>
      <c r="GZ824" s="78">
        <v>410</v>
      </c>
      <c r="HA824" s="78"/>
      <c r="HB824" s="79">
        <v>488.6</v>
      </c>
      <c r="HC824" s="65" t="s">
        <v>415</v>
      </c>
      <c r="HD824" s="68">
        <v>3.1014483763917699E-2</v>
      </c>
      <c r="HE824" s="78">
        <v>556.02</v>
      </c>
      <c r="HF824" s="78">
        <v>650.97</v>
      </c>
      <c r="HG824" s="78">
        <v>700.22</v>
      </c>
      <c r="HH824" s="78">
        <v>356.67</v>
      </c>
      <c r="HI824" s="78">
        <v>350.46</v>
      </c>
      <c r="HJ824" s="79">
        <v>437.41</v>
      </c>
      <c r="HK824" s="85" t="s">
        <v>416</v>
      </c>
      <c r="HL824" s="68">
        <v>1.27356087620988</v>
      </c>
      <c r="HM824" s="78">
        <v>554.26</v>
      </c>
      <c r="HN824" s="78">
        <v>663.41</v>
      </c>
      <c r="HO824" s="78">
        <v>628.41999999999996</v>
      </c>
      <c r="HP824" s="78"/>
      <c r="HQ824" s="78"/>
      <c r="HR824" s="79"/>
    </row>
    <row r="825" spans="1:226" x14ac:dyDescent="0.25">
      <c r="A825" s="81">
        <v>39566</v>
      </c>
      <c r="B825" s="82" t="s">
        <v>387</v>
      </c>
      <c r="C825" s="83">
        <v>573.59060152059055</v>
      </c>
      <c r="D825" s="83">
        <v>692.81017644033818</v>
      </c>
      <c r="E825" s="83">
        <v>656.0470242287488</v>
      </c>
      <c r="F825" s="83">
        <v>408.49099834904882</v>
      </c>
      <c r="G825" s="83">
        <v>316.66576103500762</v>
      </c>
      <c r="H825" s="84">
        <v>412.45399991471015</v>
      </c>
      <c r="I825" s="82" t="s">
        <v>388</v>
      </c>
      <c r="J825" s="83">
        <v>585.91957015784806</v>
      </c>
      <c r="K825" s="83">
        <v>700.57799783887322</v>
      </c>
      <c r="L825" s="83">
        <v>656.48505346957211</v>
      </c>
      <c r="M825" s="83">
        <v>407.42672147391403</v>
      </c>
      <c r="N825" s="83"/>
      <c r="O825" s="84">
        <v>465.60136296484205</v>
      </c>
      <c r="P825" s="65" t="s">
        <v>389</v>
      </c>
      <c r="Q825" s="78">
        <v>560.49</v>
      </c>
      <c r="R825" s="78">
        <v>671.91</v>
      </c>
      <c r="S825" s="78">
        <v>625.13</v>
      </c>
      <c r="T825" s="78">
        <v>402</v>
      </c>
      <c r="U825" s="78"/>
      <c r="V825" s="79"/>
      <c r="W825" s="65" t="s">
        <v>390</v>
      </c>
      <c r="X825" s="78">
        <v>599.75</v>
      </c>
      <c r="Y825" s="78">
        <v>714.45</v>
      </c>
      <c r="Z825" s="78">
        <v>661.43</v>
      </c>
      <c r="AA825" s="78">
        <v>362.28</v>
      </c>
      <c r="AB825" s="78"/>
      <c r="AC825" s="79">
        <v>472.73</v>
      </c>
      <c r="AD825" s="65" t="s">
        <v>391</v>
      </c>
      <c r="AE825" s="68">
        <v>0.51129972389814904</v>
      </c>
      <c r="AF825" s="78">
        <v>518.46</v>
      </c>
      <c r="AG825" s="78">
        <v>634.01</v>
      </c>
      <c r="AH825" s="78">
        <v>609.98</v>
      </c>
      <c r="AI825" s="78"/>
      <c r="AJ825" s="78">
        <v>350.24</v>
      </c>
      <c r="AK825" s="79">
        <v>319.19</v>
      </c>
      <c r="AL825" s="69" t="s">
        <v>392</v>
      </c>
      <c r="AM825" s="70">
        <v>1</v>
      </c>
      <c r="AN825" s="78">
        <v>598.04999999999995</v>
      </c>
      <c r="AO825" s="78">
        <v>700.55</v>
      </c>
      <c r="AP825" s="78">
        <v>641.29</v>
      </c>
      <c r="AQ825" s="78">
        <v>564.92999999999995</v>
      </c>
      <c r="AR825" s="78">
        <v>531.39</v>
      </c>
      <c r="AS825" s="79"/>
      <c r="AT825" s="65" t="s">
        <v>393</v>
      </c>
      <c r="AU825" s="68">
        <v>3.9744048328762799E-2</v>
      </c>
      <c r="AV825" s="78">
        <v>558.07000000000005</v>
      </c>
      <c r="AW825" s="78">
        <v>669.79</v>
      </c>
      <c r="AX825" s="78">
        <v>592.86</v>
      </c>
      <c r="AY825" s="78">
        <v>319.82</v>
      </c>
      <c r="AZ825" s="78">
        <v>280.31</v>
      </c>
      <c r="BA825" s="79">
        <v>446.29</v>
      </c>
      <c r="BB825" s="65" t="s">
        <v>394</v>
      </c>
      <c r="BC825" s="78">
        <v>556.84</v>
      </c>
      <c r="BD825" s="78">
        <v>672.46</v>
      </c>
      <c r="BE825" s="78">
        <v>647.79</v>
      </c>
      <c r="BF825" s="78">
        <v>342.75</v>
      </c>
      <c r="BG825" s="78"/>
      <c r="BH825" s="79">
        <v>444.89</v>
      </c>
      <c r="BI825" s="65" t="s">
        <v>395</v>
      </c>
      <c r="BJ825" s="68">
        <v>0.13400694155957299</v>
      </c>
      <c r="BK825" s="78">
        <v>598.34</v>
      </c>
      <c r="BL825" s="78">
        <v>721.76</v>
      </c>
      <c r="BM825" s="78">
        <v>737.23</v>
      </c>
      <c r="BN825" s="78">
        <v>376.56</v>
      </c>
      <c r="BO825" s="78"/>
      <c r="BP825" s="79"/>
      <c r="BQ825" s="65" t="s">
        <v>396</v>
      </c>
      <c r="BR825" s="68">
        <v>6.3911648537062396E-2</v>
      </c>
      <c r="BS825" s="78">
        <v>544.59</v>
      </c>
      <c r="BT825" s="78">
        <v>662.57</v>
      </c>
      <c r="BU825" s="78">
        <v>634.07000000000005</v>
      </c>
      <c r="BV825" s="78"/>
      <c r="BW825" s="78"/>
      <c r="BX825" s="79">
        <v>466.3</v>
      </c>
      <c r="BY825" s="65" t="s">
        <v>397</v>
      </c>
      <c r="BZ825" s="78">
        <v>597.94000000000005</v>
      </c>
      <c r="CA825" s="78">
        <v>714.96</v>
      </c>
      <c r="CB825" s="78">
        <v>644.24</v>
      </c>
      <c r="CC825" s="78">
        <v>420.5</v>
      </c>
      <c r="CD825" s="78"/>
      <c r="CE825" s="79">
        <v>437.93</v>
      </c>
      <c r="CF825" s="65" t="s">
        <v>398</v>
      </c>
      <c r="CG825" s="78">
        <v>550.51</v>
      </c>
      <c r="CH825" s="78">
        <v>681.06</v>
      </c>
      <c r="CI825" s="78">
        <v>564.41999999999996</v>
      </c>
      <c r="CJ825" s="78">
        <v>493.61</v>
      </c>
      <c r="CK825" s="78"/>
      <c r="CL825" s="79"/>
      <c r="CM825" s="65" t="s">
        <v>399</v>
      </c>
      <c r="CN825" s="78">
        <v>565.86</v>
      </c>
      <c r="CO825" s="78">
        <v>672.59</v>
      </c>
      <c r="CP825" s="78">
        <v>671.01</v>
      </c>
      <c r="CQ825" s="78">
        <v>391.49</v>
      </c>
      <c r="CR825" s="78">
        <v>366.92</v>
      </c>
      <c r="CS825" s="79">
        <v>567.58000000000004</v>
      </c>
      <c r="CT825" s="65" t="s">
        <v>400</v>
      </c>
      <c r="CU825" s="78">
        <v>598.39</v>
      </c>
      <c r="CV825" s="78">
        <v>736.42</v>
      </c>
      <c r="CW825" s="78">
        <v>655.38</v>
      </c>
      <c r="CX825" s="78">
        <v>430.07</v>
      </c>
      <c r="CY825" s="78"/>
      <c r="CZ825" s="79"/>
      <c r="DA825" s="82"/>
      <c r="DB825" s="68"/>
      <c r="DC825" s="78"/>
      <c r="DD825" s="78"/>
      <c r="DE825" s="78"/>
      <c r="DF825" s="78"/>
      <c r="DG825" s="78"/>
      <c r="DH825" s="79"/>
      <c r="DI825" s="65" t="s">
        <v>402</v>
      </c>
      <c r="DJ825" s="68">
        <v>3.9638496908197202E-3</v>
      </c>
      <c r="DK825" s="78">
        <v>568.63</v>
      </c>
      <c r="DL825" s="78">
        <v>689.25</v>
      </c>
      <c r="DM825" s="78">
        <v>689.25</v>
      </c>
      <c r="DN825" s="78">
        <v>380.01</v>
      </c>
      <c r="DO825" s="78"/>
      <c r="DP825" s="79">
        <v>498.57</v>
      </c>
      <c r="DQ825" s="65" t="s">
        <v>403</v>
      </c>
      <c r="DR825" s="78">
        <v>554.01</v>
      </c>
      <c r="DS825" s="78">
        <v>663.34</v>
      </c>
      <c r="DT825" s="78">
        <v>760.01</v>
      </c>
      <c r="DU825" s="78">
        <v>290.04000000000002</v>
      </c>
      <c r="DV825" s="78"/>
      <c r="DW825" s="79"/>
      <c r="DX825" s="65" t="s">
        <v>404</v>
      </c>
      <c r="DY825" s="78">
        <v>616.04</v>
      </c>
      <c r="DZ825" s="78">
        <v>741.42</v>
      </c>
      <c r="EA825" s="78">
        <v>708.32</v>
      </c>
      <c r="EB825" s="78">
        <v>409.51</v>
      </c>
      <c r="EC825" s="78"/>
      <c r="ED825" s="79">
        <v>448.84</v>
      </c>
      <c r="EE825" s="65" t="s">
        <v>405</v>
      </c>
      <c r="EF825" s="68">
        <v>0.28962001853568098</v>
      </c>
      <c r="EG825" s="78">
        <v>593.54999999999995</v>
      </c>
      <c r="EH825" s="78">
        <v>697.41</v>
      </c>
      <c r="EI825" s="78">
        <v>639.83000000000004</v>
      </c>
      <c r="EJ825" s="78"/>
      <c r="EK825" s="78">
        <v>321.79000000000002</v>
      </c>
      <c r="EL825" s="79">
        <v>382.33</v>
      </c>
      <c r="EM825" s="65" t="s">
        <v>406</v>
      </c>
      <c r="EN825" s="78">
        <v>607.11</v>
      </c>
      <c r="EO825" s="78">
        <v>700.6</v>
      </c>
      <c r="EP825" s="78">
        <v>652.5</v>
      </c>
      <c r="EQ825" s="78"/>
      <c r="ER825" s="78"/>
      <c r="ES825" s="79">
        <v>451.63</v>
      </c>
      <c r="ET825" s="65" t="s">
        <v>407</v>
      </c>
      <c r="EU825" s="68">
        <v>1.4326647564469901</v>
      </c>
      <c r="EV825" s="78">
        <v>587.49</v>
      </c>
      <c r="EW825" s="78">
        <v>704.75</v>
      </c>
      <c r="EX825" s="78">
        <v>704.75</v>
      </c>
      <c r="EY825" s="78"/>
      <c r="EZ825" s="78">
        <v>147.38</v>
      </c>
      <c r="FA825" s="79">
        <v>368.9</v>
      </c>
      <c r="FB825" s="65" t="s">
        <v>408</v>
      </c>
      <c r="FC825" s="78">
        <v>614.05999999999995</v>
      </c>
      <c r="FD825" s="78">
        <v>684.16</v>
      </c>
      <c r="FE825" s="78">
        <v>773.03</v>
      </c>
      <c r="FF825" s="78">
        <v>351.74</v>
      </c>
      <c r="FG825" s="78"/>
      <c r="FH825" s="79"/>
      <c r="FI825" s="65" t="s">
        <v>409</v>
      </c>
      <c r="FJ825" s="78">
        <v>676</v>
      </c>
      <c r="FK825" s="78">
        <v>755</v>
      </c>
      <c r="FL825" s="78">
        <v>674</v>
      </c>
      <c r="FM825" s="78">
        <v>373</v>
      </c>
      <c r="FN825" s="78"/>
      <c r="FO825" s="79">
        <v>492</v>
      </c>
      <c r="FP825" s="65" t="s">
        <v>410</v>
      </c>
      <c r="FQ825" s="68">
        <v>0.29129041654529603</v>
      </c>
      <c r="FR825" s="78">
        <v>554.03</v>
      </c>
      <c r="FS825" s="78">
        <v>674.63</v>
      </c>
      <c r="FT825" s="78">
        <v>628.02</v>
      </c>
      <c r="FU825" s="78">
        <v>383.63</v>
      </c>
      <c r="FV825" s="78">
        <v>315.76</v>
      </c>
      <c r="FW825" s="79">
        <v>376.64</v>
      </c>
      <c r="FX825" s="65" t="s">
        <v>411</v>
      </c>
      <c r="FY825" s="78">
        <v>587.08000000000004</v>
      </c>
      <c r="FZ825" s="78">
        <v>701.53</v>
      </c>
      <c r="GA825" s="78">
        <v>678.28</v>
      </c>
      <c r="GB825" s="78">
        <v>444.52</v>
      </c>
      <c r="GC825" s="78"/>
      <c r="GD825" s="79">
        <v>503.2</v>
      </c>
      <c r="GE825" s="65" t="s">
        <v>412</v>
      </c>
      <c r="GF825" s="68">
        <v>0.27602959037208802</v>
      </c>
      <c r="GG825" s="78">
        <v>565.86</v>
      </c>
      <c r="GH825" s="78">
        <v>690.07</v>
      </c>
      <c r="GI825" s="78">
        <v>496.85</v>
      </c>
      <c r="GJ825" s="78">
        <v>429.23</v>
      </c>
      <c r="GK825" s="78"/>
      <c r="GL825" s="79">
        <v>427.85</v>
      </c>
      <c r="GM825" s="65" t="s">
        <v>413</v>
      </c>
      <c r="GN825" s="68">
        <v>0.106935859871249</v>
      </c>
      <c r="GO825" s="78">
        <v>532.75</v>
      </c>
      <c r="GP825" s="78">
        <v>696.37</v>
      </c>
      <c r="GQ825" s="78">
        <v>651.29999999999995</v>
      </c>
      <c r="GR825" s="78">
        <v>488.48</v>
      </c>
      <c r="GS825" s="78"/>
      <c r="GT825" s="79"/>
      <c r="GU825" s="65" t="s">
        <v>414</v>
      </c>
      <c r="GV825" s="68">
        <v>1</v>
      </c>
      <c r="GW825" s="78">
        <v>543.5</v>
      </c>
      <c r="GX825" s="78">
        <v>664.67</v>
      </c>
      <c r="GY825" s="78">
        <v>620.66999999999996</v>
      </c>
      <c r="GZ825" s="78">
        <v>396</v>
      </c>
      <c r="HA825" s="78"/>
      <c r="HB825" s="79">
        <v>488.6</v>
      </c>
      <c r="HC825" s="65" t="s">
        <v>415</v>
      </c>
      <c r="HD825" s="68">
        <v>3.1005829095870002E-2</v>
      </c>
      <c r="HE825" s="78">
        <v>547.14</v>
      </c>
      <c r="HF825" s="78">
        <v>637.13</v>
      </c>
      <c r="HG825" s="78">
        <v>659.96</v>
      </c>
      <c r="HH825" s="78">
        <v>341.06</v>
      </c>
      <c r="HI825" s="78">
        <v>334.86</v>
      </c>
      <c r="HJ825" s="79">
        <v>437</v>
      </c>
      <c r="HK825" s="85" t="s">
        <v>416</v>
      </c>
      <c r="HL825" s="68">
        <v>1.2743723716069799</v>
      </c>
      <c r="HM825" s="78">
        <v>545.96</v>
      </c>
      <c r="HN825" s="78">
        <v>650.07000000000005</v>
      </c>
      <c r="HO825" s="78">
        <v>622.38</v>
      </c>
      <c r="HP825" s="78"/>
      <c r="HQ825" s="78"/>
      <c r="HR825" s="79"/>
    </row>
    <row r="826" spans="1:226" x14ac:dyDescent="0.25">
      <c r="A826" s="81">
        <v>39559</v>
      </c>
      <c r="B826" s="82" t="s">
        <v>387</v>
      </c>
      <c r="C826" s="83">
        <v>559.78402497435889</v>
      </c>
      <c r="D826" s="83">
        <v>677.00314947840036</v>
      </c>
      <c r="E826" s="83">
        <v>644.20359114954113</v>
      </c>
      <c r="F826" s="83">
        <v>402.53787541071841</v>
      </c>
      <c r="G826" s="83">
        <v>311.25147640791471</v>
      </c>
      <c r="H826" s="84">
        <v>413.84261142611348</v>
      </c>
      <c r="I826" s="82" t="s">
        <v>388</v>
      </c>
      <c r="J826" s="83">
        <v>572.47588471396432</v>
      </c>
      <c r="K826" s="83">
        <v>684.77734075234298</v>
      </c>
      <c r="L826" s="83">
        <v>644.90058984813197</v>
      </c>
      <c r="M826" s="83">
        <v>402.1338747084157</v>
      </c>
      <c r="N826" s="83"/>
      <c r="O826" s="84">
        <v>466.9928215297482</v>
      </c>
      <c r="P826" s="65" t="s">
        <v>389</v>
      </c>
      <c r="Q826" s="78">
        <v>548.83000000000004</v>
      </c>
      <c r="R826" s="78">
        <v>653.58000000000004</v>
      </c>
      <c r="S826" s="78">
        <v>607.77</v>
      </c>
      <c r="T826" s="78">
        <v>402</v>
      </c>
      <c r="U826" s="78"/>
      <c r="V826" s="79"/>
      <c r="W826" s="65" t="s">
        <v>390</v>
      </c>
      <c r="X826" s="78">
        <v>563.21</v>
      </c>
      <c r="Y826" s="78">
        <v>685.77</v>
      </c>
      <c r="Z826" s="78">
        <v>642.66999999999996</v>
      </c>
      <c r="AA826" s="78">
        <v>380.33</v>
      </c>
      <c r="AB826" s="78"/>
      <c r="AC826" s="79">
        <v>466.12</v>
      </c>
      <c r="AD826" s="65" t="s">
        <v>391</v>
      </c>
      <c r="AE826" s="68">
        <v>0.51129972389814904</v>
      </c>
      <c r="AF826" s="78">
        <v>501.07</v>
      </c>
      <c r="AG826" s="78">
        <v>623.27</v>
      </c>
      <c r="AH826" s="78">
        <v>599.24</v>
      </c>
      <c r="AI826" s="78"/>
      <c r="AJ826" s="78">
        <v>340.01</v>
      </c>
      <c r="AK826" s="79">
        <v>319.19</v>
      </c>
      <c r="AL826" s="69" t="s">
        <v>392</v>
      </c>
      <c r="AM826" s="70">
        <v>1</v>
      </c>
      <c r="AN826" s="78">
        <v>594.41</v>
      </c>
      <c r="AO826" s="78">
        <v>699.76</v>
      </c>
      <c r="AP826" s="78">
        <v>641.29</v>
      </c>
      <c r="AQ826" s="78">
        <v>533.09</v>
      </c>
      <c r="AR826" s="78">
        <v>531.39</v>
      </c>
      <c r="AS826" s="79"/>
      <c r="AT826" s="65" t="s">
        <v>393</v>
      </c>
      <c r="AU826" s="68">
        <v>3.9854928061854797E-2</v>
      </c>
      <c r="AV826" s="78">
        <v>558.61</v>
      </c>
      <c r="AW826" s="78">
        <v>674.07</v>
      </c>
      <c r="AX826" s="78">
        <v>587.14</v>
      </c>
      <c r="AY826" s="78">
        <v>314.93</v>
      </c>
      <c r="AZ826" s="78">
        <v>279.14</v>
      </c>
      <c r="BA826" s="79">
        <v>448.3</v>
      </c>
      <c r="BB826" s="65" t="s">
        <v>394</v>
      </c>
      <c r="BC826" s="78">
        <v>541.72</v>
      </c>
      <c r="BD826" s="78">
        <v>653.34</v>
      </c>
      <c r="BE826" s="78">
        <v>635.88</v>
      </c>
      <c r="BF826" s="78">
        <v>340.6</v>
      </c>
      <c r="BG826" s="78"/>
      <c r="BH826" s="79">
        <v>444.89</v>
      </c>
      <c r="BI826" s="65" t="s">
        <v>395</v>
      </c>
      <c r="BJ826" s="68">
        <v>0.13401592109142599</v>
      </c>
      <c r="BK826" s="78">
        <v>571.58000000000004</v>
      </c>
      <c r="BL826" s="78">
        <v>689.65</v>
      </c>
      <c r="BM826" s="78">
        <v>705.11</v>
      </c>
      <c r="BN826" s="78">
        <v>376.58</v>
      </c>
      <c r="BO826" s="78"/>
      <c r="BP826" s="79"/>
      <c r="BQ826" s="65" t="s">
        <v>396</v>
      </c>
      <c r="BR826" s="68">
        <v>6.3911648537062396E-2</v>
      </c>
      <c r="BS826" s="78">
        <v>544.67999999999995</v>
      </c>
      <c r="BT826" s="78">
        <v>663.02</v>
      </c>
      <c r="BU826" s="78">
        <v>610.26</v>
      </c>
      <c r="BV826" s="78"/>
      <c r="BW826" s="78"/>
      <c r="BX826" s="79">
        <v>466.29</v>
      </c>
      <c r="BY826" s="65" t="s">
        <v>397</v>
      </c>
      <c r="BZ826" s="78">
        <v>578.72</v>
      </c>
      <c r="CA826" s="78">
        <v>696.59</v>
      </c>
      <c r="CB826" s="78">
        <v>629.12</v>
      </c>
      <c r="CC826" s="78">
        <v>404.75</v>
      </c>
      <c r="CD826" s="78"/>
      <c r="CE826" s="79">
        <v>437.93</v>
      </c>
      <c r="CF826" s="65" t="s">
        <v>398</v>
      </c>
      <c r="CG826" s="78">
        <v>571.04999999999995</v>
      </c>
      <c r="CH826" s="78">
        <v>654.30999999999995</v>
      </c>
      <c r="CI826" s="78">
        <v>580.69000000000005</v>
      </c>
      <c r="CJ826" s="78">
        <v>490.58</v>
      </c>
      <c r="CK826" s="78"/>
      <c r="CL826" s="79"/>
      <c r="CM826" s="65" t="s">
        <v>399</v>
      </c>
      <c r="CN826" s="78">
        <v>550.19000000000005</v>
      </c>
      <c r="CO826" s="78">
        <v>661.11</v>
      </c>
      <c r="CP826" s="78">
        <v>659.86</v>
      </c>
      <c r="CQ826" s="78">
        <v>390.24</v>
      </c>
      <c r="CR826" s="78">
        <v>365.78</v>
      </c>
      <c r="CS826" s="79">
        <v>581</v>
      </c>
      <c r="CT826" s="65" t="s">
        <v>400</v>
      </c>
      <c r="CU826" s="78">
        <v>590.35</v>
      </c>
      <c r="CV826" s="78">
        <v>725.72</v>
      </c>
      <c r="CW826" s="78">
        <v>649.79</v>
      </c>
      <c r="CX826" s="78">
        <v>427.62</v>
      </c>
      <c r="CY826" s="78"/>
      <c r="CZ826" s="79"/>
      <c r="DA826" s="82"/>
      <c r="DB826" s="68"/>
      <c r="DC826" s="78"/>
      <c r="DD826" s="78"/>
      <c r="DE826" s="78"/>
      <c r="DF826" s="78"/>
      <c r="DG826" s="78"/>
      <c r="DH826" s="79"/>
      <c r="DI826" s="65" t="s">
        <v>402</v>
      </c>
      <c r="DJ826" s="68">
        <v>3.9608666376203102E-3</v>
      </c>
      <c r="DK826" s="78">
        <v>558.53</v>
      </c>
      <c r="DL826" s="78">
        <v>679.03</v>
      </c>
      <c r="DM826" s="78">
        <v>679.03</v>
      </c>
      <c r="DN826" s="78">
        <v>372.32</v>
      </c>
      <c r="DO826" s="78"/>
      <c r="DP826" s="79">
        <v>499.34</v>
      </c>
      <c r="DQ826" s="65" t="s">
        <v>403</v>
      </c>
      <c r="DR826" s="78">
        <v>554.01</v>
      </c>
      <c r="DS826" s="78">
        <v>663.34</v>
      </c>
      <c r="DT826" s="78">
        <v>754.79</v>
      </c>
      <c r="DU826" s="78">
        <v>287.36</v>
      </c>
      <c r="DV826" s="78"/>
      <c r="DW826" s="79"/>
      <c r="DX826" s="65" t="s">
        <v>404</v>
      </c>
      <c r="DY826" s="78">
        <v>603.42999999999995</v>
      </c>
      <c r="DZ826" s="78">
        <v>732.46</v>
      </c>
      <c r="EA826" s="78">
        <v>694.68</v>
      </c>
      <c r="EB826" s="78">
        <v>407.09</v>
      </c>
      <c r="EC826" s="78"/>
      <c r="ED826" s="79">
        <v>448.84</v>
      </c>
      <c r="EE826" s="65" t="s">
        <v>405</v>
      </c>
      <c r="EF826" s="68">
        <v>0.28962001853568098</v>
      </c>
      <c r="EG826" s="78">
        <v>577.99</v>
      </c>
      <c r="EH826" s="78">
        <v>676.35</v>
      </c>
      <c r="EI826" s="78">
        <v>619.46</v>
      </c>
      <c r="EJ826" s="78"/>
      <c r="EK826" s="78">
        <v>320.95999999999998</v>
      </c>
      <c r="EL826" s="79">
        <v>372.25</v>
      </c>
      <c r="EM826" s="65" t="s">
        <v>406</v>
      </c>
      <c r="EN826" s="78">
        <v>586.61</v>
      </c>
      <c r="EO826" s="78">
        <v>687.6</v>
      </c>
      <c r="EP826" s="78">
        <v>639.11</v>
      </c>
      <c r="EQ826" s="78"/>
      <c r="ER826" s="78"/>
      <c r="ES826" s="79">
        <v>451.63</v>
      </c>
      <c r="ET826" s="65" t="s">
        <v>407</v>
      </c>
      <c r="EU826" s="68">
        <v>1.43451441686989</v>
      </c>
      <c r="EV826" s="78">
        <v>580.35</v>
      </c>
      <c r="EW826" s="78">
        <v>692.29</v>
      </c>
      <c r="EX826" s="78">
        <v>692.29</v>
      </c>
      <c r="EY826" s="78"/>
      <c r="EZ826" s="78">
        <v>147.57</v>
      </c>
      <c r="FA826" s="79">
        <v>369.38</v>
      </c>
      <c r="FB826" s="65" t="s">
        <v>408</v>
      </c>
      <c r="FC826" s="78">
        <v>614.05999999999995</v>
      </c>
      <c r="FD826" s="78">
        <v>684.16</v>
      </c>
      <c r="FE826" s="78">
        <v>773.03</v>
      </c>
      <c r="FF826" s="78">
        <v>351.74</v>
      </c>
      <c r="FG826" s="78"/>
      <c r="FH826" s="79"/>
      <c r="FI826" s="65" t="s">
        <v>409</v>
      </c>
      <c r="FJ826" s="78">
        <v>660</v>
      </c>
      <c r="FK826" s="78">
        <v>728</v>
      </c>
      <c r="FL826" s="78">
        <v>643</v>
      </c>
      <c r="FM826" s="78">
        <v>372</v>
      </c>
      <c r="FN826" s="78"/>
      <c r="FO826" s="79">
        <v>496</v>
      </c>
      <c r="FP826" s="65" t="s">
        <v>410</v>
      </c>
      <c r="FQ826" s="68">
        <v>0.292508848392664</v>
      </c>
      <c r="FR826" s="78">
        <v>549.91999999999996</v>
      </c>
      <c r="FS826" s="78">
        <v>671.02</v>
      </c>
      <c r="FT826" s="78">
        <v>619.53</v>
      </c>
      <c r="FU826" s="78">
        <v>395.18</v>
      </c>
      <c r="FV826" s="78">
        <v>310.06</v>
      </c>
      <c r="FW826" s="79">
        <v>378.51</v>
      </c>
      <c r="FX826" s="65" t="s">
        <v>411</v>
      </c>
      <c r="FY826" s="78">
        <v>574.91999999999996</v>
      </c>
      <c r="FZ826" s="78">
        <v>690.36</v>
      </c>
      <c r="GA826" s="78">
        <v>668.46</v>
      </c>
      <c r="GB826" s="78">
        <v>438.27</v>
      </c>
      <c r="GC826" s="78"/>
      <c r="GD826" s="79">
        <v>503.2</v>
      </c>
      <c r="GE826" s="65" t="s">
        <v>412</v>
      </c>
      <c r="GF826" s="68">
        <v>0.28073327531512299</v>
      </c>
      <c r="GG826" s="78">
        <v>575.5</v>
      </c>
      <c r="GH826" s="78">
        <v>701.83</v>
      </c>
      <c r="GI826" s="78">
        <v>505.32</v>
      </c>
      <c r="GJ826" s="78">
        <v>436.54</v>
      </c>
      <c r="GK826" s="78"/>
      <c r="GL826" s="79">
        <v>435.14</v>
      </c>
      <c r="GM826" s="65" t="s">
        <v>413</v>
      </c>
      <c r="GN826" s="68">
        <v>0.10660412557965999</v>
      </c>
      <c r="GO826" s="78">
        <v>518.30999999999995</v>
      </c>
      <c r="GP826" s="78">
        <v>651.55999999999995</v>
      </c>
      <c r="GQ826" s="78">
        <v>630.61</v>
      </c>
      <c r="GR826" s="78">
        <v>464.15</v>
      </c>
      <c r="GS826" s="78"/>
      <c r="GT826" s="79"/>
      <c r="GU826" s="65" t="s">
        <v>414</v>
      </c>
      <c r="GV826" s="68">
        <v>1</v>
      </c>
      <c r="GW826" s="78">
        <v>531.83000000000004</v>
      </c>
      <c r="GX826" s="78">
        <v>624.66999999999996</v>
      </c>
      <c r="GY826" s="78">
        <v>579.83000000000004</v>
      </c>
      <c r="GZ826" s="78">
        <v>396</v>
      </c>
      <c r="HA826" s="78"/>
      <c r="HB826" s="79">
        <v>488.6</v>
      </c>
      <c r="HC826" s="65" t="s">
        <v>415</v>
      </c>
      <c r="HD826" s="68">
        <v>3.0821390044691001E-2</v>
      </c>
      <c r="HE826" s="78">
        <v>536.67999999999995</v>
      </c>
      <c r="HF826" s="78">
        <v>634.82000000000005</v>
      </c>
      <c r="HG826" s="78">
        <v>656.03</v>
      </c>
      <c r="HH826" s="78">
        <v>339.04</v>
      </c>
      <c r="HI826" s="78">
        <v>332.87</v>
      </c>
      <c r="HJ826" s="79">
        <v>434.55</v>
      </c>
      <c r="HK826" s="85" t="s">
        <v>416</v>
      </c>
      <c r="HL826" s="68">
        <v>1.2489072061945801</v>
      </c>
      <c r="HM826" s="78">
        <v>525.17999999999995</v>
      </c>
      <c r="HN826" s="78">
        <v>626</v>
      </c>
      <c r="HO826" s="78">
        <v>596.69000000000005</v>
      </c>
      <c r="HP826" s="78"/>
      <c r="HQ826" s="78"/>
      <c r="HR826" s="79"/>
    </row>
    <row r="827" spans="1:226" x14ac:dyDescent="0.25">
      <c r="A827" s="81">
        <v>39552</v>
      </c>
      <c r="B827" s="82" t="s">
        <v>387</v>
      </c>
      <c r="C827" s="83">
        <v>551.74847957320446</v>
      </c>
      <c r="D827" s="83">
        <v>665.29056576539188</v>
      </c>
      <c r="E827" s="83">
        <v>635.5923455967403</v>
      </c>
      <c r="F827" s="83">
        <v>394.77507395982792</v>
      </c>
      <c r="G827" s="83">
        <v>311.71432267884319</v>
      </c>
      <c r="H827" s="84">
        <v>412.55453944666789</v>
      </c>
      <c r="I827" s="82" t="s">
        <v>388</v>
      </c>
      <c r="J827" s="83">
        <v>564.7557361143655</v>
      </c>
      <c r="K827" s="83">
        <v>672.3767211414164</v>
      </c>
      <c r="L827" s="83">
        <v>636.12392806850289</v>
      </c>
      <c r="M827" s="83">
        <v>394.2634713786245</v>
      </c>
      <c r="N827" s="83"/>
      <c r="O827" s="84">
        <v>464.56014163056352</v>
      </c>
      <c r="P827" s="65" t="s">
        <v>389</v>
      </c>
      <c r="Q827" s="78">
        <v>545.49</v>
      </c>
      <c r="R827" s="78">
        <v>653.58000000000004</v>
      </c>
      <c r="S827" s="78">
        <v>606.91</v>
      </c>
      <c r="T827" s="78">
        <v>389</v>
      </c>
      <c r="U827" s="78"/>
      <c r="V827" s="79"/>
      <c r="W827" s="65" t="s">
        <v>390</v>
      </c>
      <c r="X827" s="78">
        <v>554.82000000000005</v>
      </c>
      <c r="Y827" s="78">
        <v>674.94</v>
      </c>
      <c r="Z827" s="78">
        <v>642.66999999999996</v>
      </c>
      <c r="AA827" s="78">
        <v>364.49</v>
      </c>
      <c r="AB827" s="78"/>
      <c r="AC827" s="79">
        <v>466.12</v>
      </c>
      <c r="AD827" s="65" t="s">
        <v>391</v>
      </c>
      <c r="AE827" s="68">
        <v>0.51129972389814904</v>
      </c>
      <c r="AF827" s="78">
        <v>499.54</v>
      </c>
      <c r="AG827" s="78">
        <v>608.96</v>
      </c>
      <c r="AH827" s="78">
        <v>582.37</v>
      </c>
      <c r="AI827" s="78"/>
      <c r="AJ827" s="78">
        <v>355.35</v>
      </c>
      <c r="AK827" s="79">
        <v>319.19</v>
      </c>
      <c r="AL827" s="69" t="s">
        <v>392</v>
      </c>
      <c r="AM827" s="70">
        <v>1</v>
      </c>
      <c r="AN827" s="78">
        <v>585.78</v>
      </c>
      <c r="AO827" s="78">
        <v>686.11</v>
      </c>
      <c r="AP827" s="78">
        <v>633.41</v>
      </c>
      <c r="AQ827" s="78">
        <v>520.98</v>
      </c>
      <c r="AR827" s="78">
        <v>522.03</v>
      </c>
      <c r="AS827" s="79"/>
      <c r="AT827" s="65" t="s">
        <v>393</v>
      </c>
      <c r="AU827" s="68">
        <v>4.0096230954290303E-2</v>
      </c>
      <c r="AV827" s="78">
        <v>562.35</v>
      </c>
      <c r="AW827" s="78">
        <v>659.66</v>
      </c>
      <c r="AX827" s="78">
        <v>582.72</v>
      </c>
      <c r="AY827" s="78">
        <v>316.92</v>
      </c>
      <c r="AZ827" s="78">
        <v>278.87</v>
      </c>
      <c r="BA827" s="79">
        <v>451.68</v>
      </c>
      <c r="BB827" s="65" t="s">
        <v>394</v>
      </c>
      <c r="BC827" s="78">
        <v>531</v>
      </c>
      <c r="BD827" s="78">
        <v>649.77</v>
      </c>
      <c r="BE827" s="78">
        <v>628.04</v>
      </c>
      <c r="BF827" s="78">
        <v>339</v>
      </c>
      <c r="BG827" s="78"/>
      <c r="BH827" s="79">
        <v>444.89</v>
      </c>
      <c r="BI827" s="65" t="s">
        <v>395</v>
      </c>
      <c r="BJ827" s="68">
        <v>0.13407881152541501</v>
      </c>
      <c r="BK827" s="78">
        <v>562.19000000000005</v>
      </c>
      <c r="BL827" s="78">
        <v>693.19</v>
      </c>
      <c r="BM827" s="78">
        <v>708.66</v>
      </c>
      <c r="BN827" s="78">
        <v>368.72</v>
      </c>
      <c r="BO827" s="78"/>
      <c r="BP827" s="79"/>
      <c r="BQ827" s="65" t="s">
        <v>396</v>
      </c>
      <c r="BR827" s="68">
        <v>6.3911648537062396E-2</v>
      </c>
      <c r="BS827" s="78">
        <v>530.4</v>
      </c>
      <c r="BT827" s="78">
        <v>635.41</v>
      </c>
      <c r="BU827" s="78">
        <v>602.11</v>
      </c>
      <c r="BV827" s="78"/>
      <c r="BW827" s="78"/>
      <c r="BX827" s="79">
        <v>466.3</v>
      </c>
      <c r="BY827" s="65" t="s">
        <v>397</v>
      </c>
      <c r="BZ827" s="78">
        <v>567.20000000000005</v>
      </c>
      <c r="CA827" s="78">
        <v>679.89</v>
      </c>
      <c r="CB827" s="78">
        <v>612.77</v>
      </c>
      <c r="CC827" s="78">
        <v>393.11</v>
      </c>
      <c r="CD827" s="78"/>
      <c r="CE827" s="79">
        <v>437.93</v>
      </c>
      <c r="CF827" s="65" t="s">
        <v>398</v>
      </c>
      <c r="CG827" s="78">
        <v>548.16999999999996</v>
      </c>
      <c r="CH827" s="78">
        <v>697.46</v>
      </c>
      <c r="CI827" s="78">
        <v>580.27</v>
      </c>
      <c r="CJ827" s="78">
        <v>483.55</v>
      </c>
      <c r="CK827" s="78"/>
      <c r="CL827" s="79"/>
      <c r="CM827" s="65" t="s">
        <v>399</v>
      </c>
      <c r="CN827" s="78">
        <v>548.08000000000004</v>
      </c>
      <c r="CO827" s="78">
        <v>648.28</v>
      </c>
      <c r="CP827" s="78">
        <v>649.66</v>
      </c>
      <c r="CQ827" s="78">
        <v>384.79</v>
      </c>
      <c r="CR827" s="78">
        <v>360.93</v>
      </c>
      <c r="CS827" s="79">
        <v>566.64</v>
      </c>
      <c r="CT827" s="65" t="s">
        <v>400</v>
      </c>
      <c r="CU827" s="78">
        <v>583.80999999999995</v>
      </c>
      <c r="CV827" s="78">
        <v>689.43</v>
      </c>
      <c r="CW827" s="78">
        <v>635.79</v>
      </c>
      <c r="CX827" s="78">
        <v>418.99</v>
      </c>
      <c r="CY827" s="78"/>
      <c r="CZ827" s="79"/>
      <c r="DA827" s="82"/>
      <c r="DB827" s="68"/>
      <c r="DC827" s="78"/>
      <c r="DD827" s="78"/>
      <c r="DE827" s="78"/>
      <c r="DF827" s="78"/>
      <c r="DG827" s="78"/>
      <c r="DH827" s="79"/>
      <c r="DI827" s="65" t="s">
        <v>402</v>
      </c>
      <c r="DJ827" s="68">
        <v>3.9621221126035101E-3</v>
      </c>
      <c r="DK827" s="78">
        <v>558.73</v>
      </c>
      <c r="DL827" s="78">
        <v>680.84</v>
      </c>
      <c r="DM827" s="78">
        <v>680.84</v>
      </c>
      <c r="DN827" s="78">
        <v>375.04</v>
      </c>
      <c r="DO827" s="78"/>
      <c r="DP827" s="79">
        <v>498.8</v>
      </c>
      <c r="DQ827" s="65" t="s">
        <v>403</v>
      </c>
      <c r="DR827" s="78">
        <v>539.96</v>
      </c>
      <c r="DS827" s="78">
        <v>629.46</v>
      </c>
      <c r="DT827" s="78">
        <v>725.18</v>
      </c>
      <c r="DU827" s="78">
        <v>280.62</v>
      </c>
      <c r="DV827" s="78"/>
      <c r="DW827" s="79"/>
      <c r="DX827" s="65" t="s">
        <v>404</v>
      </c>
      <c r="DY827" s="78">
        <v>603.16</v>
      </c>
      <c r="DZ827" s="78">
        <v>715.51</v>
      </c>
      <c r="EA827" s="78">
        <v>681.15</v>
      </c>
      <c r="EB827" s="78">
        <v>403.87</v>
      </c>
      <c r="EC827" s="78"/>
      <c r="ED827" s="79">
        <v>448.84</v>
      </c>
      <c r="EE827" s="65" t="s">
        <v>405</v>
      </c>
      <c r="EF827" s="68">
        <v>0.28962001853568098</v>
      </c>
      <c r="EG827" s="78">
        <v>569.04</v>
      </c>
      <c r="EH827" s="78">
        <v>658.72</v>
      </c>
      <c r="EI827" s="78">
        <v>615.53</v>
      </c>
      <c r="EJ827" s="78"/>
      <c r="EK827" s="78">
        <v>317.08</v>
      </c>
      <c r="EL827" s="79">
        <v>373.44</v>
      </c>
      <c r="EM827" s="65" t="s">
        <v>406</v>
      </c>
      <c r="EN827" s="78">
        <v>586.61</v>
      </c>
      <c r="EO827" s="78">
        <v>675.4</v>
      </c>
      <c r="EP827" s="78">
        <v>625.70000000000005</v>
      </c>
      <c r="EQ827" s="78"/>
      <c r="ER827" s="78"/>
      <c r="ES827" s="79">
        <v>446.83</v>
      </c>
      <c r="ET827" s="65" t="s">
        <v>407</v>
      </c>
      <c r="EU827" s="68">
        <v>1.4349261013057799</v>
      </c>
      <c r="EV827" s="78">
        <v>580.51</v>
      </c>
      <c r="EW827" s="78">
        <v>673.64</v>
      </c>
      <c r="EX827" s="78">
        <v>673.64</v>
      </c>
      <c r="EY827" s="78"/>
      <c r="EZ827" s="78">
        <v>147.61000000000001</v>
      </c>
      <c r="FA827" s="79">
        <v>369.48</v>
      </c>
      <c r="FB827" s="65" t="s">
        <v>408</v>
      </c>
      <c r="FC827" s="78">
        <v>614.05999999999995</v>
      </c>
      <c r="FD827" s="78">
        <v>684.16</v>
      </c>
      <c r="FE827" s="78">
        <v>773.03</v>
      </c>
      <c r="FF827" s="78">
        <v>351.74</v>
      </c>
      <c r="FG827" s="78"/>
      <c r="FH827" s="79"/>
      <c r="FI827" s="65" t="s">
        <v>409</v>
      </c>
      <c r="FJ827" s="78">
        <v>643.5</v>
      </c>
      <c r="FK827" s="78">
        <v>710</v>
      </c>
      <c r="FL827" s="78">
        <v>638</v>
      </c>
      <c r="FM827" s="78">
        <v>371</v>
      </c>
      <c r="FN827" s="78"/>
      <c r="FO827" s="79">
        <v>488</v>
      </c>
      <c r="FP827" s="65" t="s">
        <v>410</v>
      </c>
      <c r="FQ827" s="68">
        <v>0.293040293040293</v>
      </c>
      <c r="FR827" s="78">
        <v>544.76</v>
      </c>
      <c r="FS827" s="78">
        <v>666.37</v>
      </c>
      <c r="FT827" s="78">
        <v>614.79999999999995</v>
      </c>
      <c r="FU827" s="78">
        <v>395.9</v>
      </c>
      <c r="FV827" s="78">
        <v>310.62</v>
      </c>
      <c r="FW827" s="79">
        <v>379.19</v>
      </c>
      <c r="FX827" s="65" t="s">
        <v>411</v>
      </c>
      <c r="FY827" s="78">
        <v>573.04999999999995</v>
      </c>
      <c r="FZ827" s="78">
        <v>667.98</v>
      </c>
      <c r="GA827" s="78">
        <v>631.86</v>
      </c>
      <c r="GB827" s="78">
        <v>438.27</v>
      </c>
      <c r="GC827" s="78"/>
      <c r="GD827" s="79">
        <v>503.2</v>
      </c>
      <c r="GE827" s="65" t="s">
        <v>412</v>
      </c>
      <c r="GF827" s="68">
        <v>0.27574036287431802</v>
      </c>
      <c r="GG827" s="78">
        <v>565.27</v>
      </c>
      <c r="GH827" s="78">
        <v>689.35</v>
      </c>
      <c r="GI827" s="78">
        <v>496.33</v>
      </c>
      <c r="GJ827" s="78">
        <v>428.78</v>
      </c>
      <c r="GK827" s="78"/>
      <c r="GL827" s="79">
        <v>427.4</v>
      </c>
      <c r="GM827" s="65" t="s">
        <v>413</v>
      </c>
      <c r="GN827" s="68">
        <v>0.106315118009781</v>
      </c>
      <c r="GO827" s="78">
        <v>495.64</v>
      </c>
      <c r="GP827" s="78">
        <v>649.79999999999995</v>
      </c>
      <c r="GQ827" s="78">
        <v>619.6</v>
      </c>
      <c r="GR827" s="78">
        <v>451.1</v>
      </c>
      <c r="GS827" s="78"/>
      <c r="GT827" s="79"/>
      <c r="GU827" s="65" t="s">
        <v>414</v>
      </c>
      <c r="GV827" s="68">
        <v>1</v>
      </c>
      <c r="GW827" s="78">
        <v>531.83000000000004</v>
      </c>
      <c r="GX827" s="78">
        <v>624.66999999999996</v>
      </c>
      <c r="GY827" s="78">
        <v>579.83000000000004</v>
      </c>
      <c r="GZ827" s="78">
        <v>396</v>
      </c>
      <c r="HA827" s="78"/>
      <c r="HB827" s="79">
        <v>488.6</v>
      </c>
      <c r="HC827" s="65" t="s">
        <v>415</v>
      </c>
      <c r="HD827" s="68">
        <v>3.0957835428146899E-2</v>
      </c>
      <c r="HE827" s="78">
        <v>539.13</v>
      </c>
      <c r="HF827" s="78">
        <v>630.99</v>
      </c>
      <c r="HG827" s="78">
        <v>658.93</v>
      </c>
      <c r="HH827" s="78">
        <v>340.54</v>
      </c>
      <c r="HI827" s="78">
        <v>334.34</v>
      </c>
      <c r="HJ827" s="79">
        <v>436.82</v>
      </c>
      <c r="HK827" s="85" t="s">
        <v>416</v>
      </c>
      <c r="HL827" s="68">
        <v>1.2521913348359599</v>
      </c>
      <c r="HM827" s="78">
        <v>516.35</v>
      </c>
      <c r="HN827" s="78">
        <v>611.13</v>
      </c>
      <c r="HO827" s="78">
        <v>584.27</v>
      </c>
      <c r="HP827" s="78"/>
      <c r="HQ827" s="78"/>
      <c r="HR827" s="79"/>
    </row>
    <row r="828" spans="1:226" x14ac:dyDescent="0.25">
      <c r="A828" s="81">
        <v>39545</v>
      </c>
      <c r="B828" s="82" t="s">
        <v>387</v>
      </c>
      <c r="C828" s="83">
        <v>544.17610728349428</v>
      </c>
      <c r="D828" s="83">
        <v>646.02377657786735</v>
      </c>
      <c r="E828" s="83">
        <v>604.94954188887903</v>
      </c>
      <c r="F828" s="83">
        <v>385.59291716318603</v>
      </c>
      <c r="G828" s="83">
        <v>311.17596651445967</v>
      </c>
      <c r="H828" s="84">
        <v>404.43906818880919</v>
      </c>
      <c r="I828" s="82" t="s">
        <v>388</v>
      </c>
      <c r="J828" s="83">
        <v>552.46831321337447</v>
      </c>
      <c r="K828" s="83">
        <v>650.65995294990648</v>
      </c>
      <c r="L828" s="83">
        <v>605.20316820045673</v>
      </c>
      <c r="M828" s="83">
        <v>385.28885901643321</v>
      </c>
      <c r="N828" s="83"/>
      <c r="O828" s="84">
        <v>466.78031609799081</v>
      </c>
      <c r="P828" s="65" t="s">
        <v>389</v>
      </c>
      <c r="Q828" s="78">
        <v>528.83000000000004</v>
      </c>
      <c r="R828" s="78">
        <v>633.58000000000004</v>
      </c>
      <c r="S828" s="78">
        <v>567.86</v>
      </c>
      <c r="T828" s="78">
        <v>368</v>
      </c>
      <c r="U828" s="78"/>
      <c r="V828" s="79"/>
      <c r="W828" s="65" t="s">
        <v>390</v>
      </c>
      <c r="X828" s="78">
        <v>552.63</v>
      </c>
      <c r="Y828" s="78">
        <v>662.27</v>
      </c>
      <c r="Z828" s="78">
        <v>617.88</v>
      </c>
      <c r="AA828" s="78">
        <v>350.14</v>
      </c>
      <c r="AB828" s="78"/>
      <c r="AC828" s="79">
        <v>466.12</v>
      </c>
      <c r="AD828" s="65" t="s">
        <v>391</v>
      </c>
      <c r="AE828" s="68">
        <v>0.51129972389814904</v>
      </c>
      <c r="AF828" s="78">
        <v>491.87</v>
      </c>
      <c r="AG828" s="78">
        <v>582.88</v>
      </c>
      <c r="AH828" s="78">
        <v>564.47</v>
      </c>
      <c r="AI828" s="78"/>
      <c r="AJ828" s="78">
        <v>340.01</v>
      </c>
      <c r="AK828" s="79">
        <v>319.19</v>
      </c>
      <c r="AL828" s="69" t="s">
        <v>392</v>
      </c>
      <c r="AM828" s="70">
        <v>1</v>
      </c>
      <c r="AN828" s="78">
        <v>585.78</v>
      </c>
      <c r="AO828" s="78">
        <v>688.85</v>
      </c>
      <c r="AP828" s="78">
        <v>633.41</v>
      </c>
      <c r="AQ828" s="78">
        <v>504.02</v>
      </c>
      <c r="AR828" s="78">
        <v>522.04999999999995</v>
      </c>
      <c r="AS828" s="79"/>
      <c r="AT828" s="65" t="s">
        <v>393</v>
      </c>
      <c r="AU828" s="68">
        <v>3.9969623086454298E-2</v>
      </c>
      <c r="AV828" s="78">
        <v>557.70000000000005</v>
      </c>
      <c r="AW828" s="78">
        <v>653.34</v>
      </c>
      <c r="AX828" s="78">
        <v>574.6</v>
      </c>
      <c r="AY828" s="78">
        <v>314.8</v>
      </c>
      <c r="AZ828" s="78">
        <v>276.95</v>
      </c>
      <c r="BA828" s="79">
        <v>450.9</v>
      </c>
      <c r="BB828" s="65" t="s">
        <v>394</v>
      </c>
      <c r="BC828" s="78">
        <v>507.68</v>
      </c>
      <c r="BD828" s="78">
        <v>617.41999999999996</v>
      </c>
      <c r="BE828" s="78">
        <v>584.84</v>
      </c>
      <c r="BF828" s="78">
        <v>334.3</v>
      </c>
      <c r="BG828" s="78"/>
      <c r="BH828" s="79">
        <v>448.93</v>
      </c>
      <c r="BI828" s="65" t="s">
        <v>395</v>
      </c>
      <c r="BJ828" s="68">
        <v>0.134062634062634</v>
      </c>
      <c r="BK828" s="78">
        <v>579.28</v>
      </c>
      <c r="BL828" s="78">
        <v>660.93</v>
      </c>
      <c r="BM828" s="78">
        <v>676.4</v>
      </c>
      <c r="BN828" s="78">
        <v>357.95</v>
      </c>
      <c r="BO828" s="78"/>
      <c r="BP828" s="79"/>
      <c r="BQ828" s="65" t="s">
        <v>396</v>
      </c>
      <c r="BR828" s="68">
        <v>6.3911648537062396E-2</v>
      </c>
      <c r="BS828" s="78">
        <v>530.4</v>
      </c>
      <c r="BT828" s="78">
        <v>643.72</v>
      </c>
      <c r="BU828" s="78">
        <v>567.73</v>
      </c>
      <c r="BV828" s="78"/>
      <c r="BW828" s="78"/>
      <c r="BX828" s="79">
        <v>466.3</v>
      </c>
      <c r="BY828" s="65" t="s">
        <v>397</v>
      </c>
      <c r="BZ828" s="78">
        <v>561.15</v>
      </c>
      <c r="CA828" s="78">
        <v>659.77</v>
      </c>
      <c r="CB828" s="78">
        <v>598.83000000000004</v>
      </c>
      <c r="CC828" s="78">
        <v>392.94</v>
      </c>
      <c r="CD828" s="78"/>
      <c r="CE828" s="79">
        <v>437.93</v>
      </c>
      <c r="CF828" s="65" t="s">
        <v>398</v>
      </c>
      <c r="CG828" s="78">
        <v>562.09</v>
      </c>
      <c r="CH828" s="78">
        <v>630.19000000000005</v>
      </c>
      <c r="CI828" s="78">
        <v>548.98</v>
      </c>
      <c r="CJ828" s="78">
        <v>467.55</v>
      </c>
      <c r="CK828" s="78"/>
      <c r="CL828" s="79"/>
      <c r="CM828" s="65" t="s">
        <v>399</v>
      </c>
      <c r="CN828" s="78">
        <v>540.17999999999995</v>
      </c>
      <c r="CO828" s="78">
        <v>623.52</v>
      </c>
      <c r="CP828" s="78">
        <v>622.61</v>
      </c>
      <c r="CQ828" s="78">
        <v>370.06</v>
      </c>
      <c r="CR828" s="78">
        <v>350.29</v>
      </c>
      <c r="CS828" s="79">
        <v>567.16</v>
      </c>
      <c r="CT828" s="65" t="s">
        <v>400</v>
      </c>
      <c r="CU828" s="78">
        <v>578.86</v>
      </c>
      <c r="CV828" s="78">
        <v>686.6</v>
      </c>
      <c r="CW828" s="78">
        <v>634.71</v>
      </c>
      <c r="CX828" s="78">
        <v>401.25</v>
      </c>
      <c r="CY828" s="78"/>
      <c r="CZ828" s="79"/>
      <c r="DA828" s="82"/>
      <c r="DB828" s="68"/>
      <c r="DC828" s="78"/>
      <c r="DD828" s="78"/>
      <c r="DE828" s="78"/>
      <c r="DF828" s="78"/>
      <c r="DG828" s="78"/>
      <c r="DH828" s="79"/>
      <c r="DI828" s="65" t="s">
        <v>402</v>
      </c>
      <c r="DJ828" s="68">
        <v>3.9362330249950797E-3</v>
      </c>
      <c r="DK828" s="78">
        <v>554.97</v>
      </c>
      <c r="DL828" s="78">
        <v>681.62</v>
      </c>
      <c r="DM828" s="78">
        <v>681.62</v>
      </c>
      <c r="DN828" s="78">
        <v>374.8</v>
      </c>
      <c r="DO828" s="78"/>
      <c r="DP828" s="79">
        <v>496.83</v>
      </c>
      <c r="DQ828" s="65" t="s">
        <v>403</v>
      </c>
      <c r="DR828" s="78">
        <v>539.96</v>
      </c>
      <c r="DS828" s="78">
        <v>629.46</v>
      </c>
      <c r="DT828" s="78">
        <v>711.86</v>
      </c>
      <c r="DU828" s="78">
        <v>273.37</v>
      </c>
      <c r="DV828" s="78"/>
      <c r="DW828" s="79"/>
      <c r="DX828" s="65" t="s">
        <v>404</v>
      </c>
      <c r="DY828" s="78">
        <v>589.66</v>
      </c>
      <c r="DZ828" s="78">
        <v>699.22</v>
      </c>
      <c r="EA828" s="78">
        <v>657.15</v>
      </c>
      <c r="EB828" s="78">
        <v>394.51</v>
      </c>
      <c r="EC828" s="78"/>
      <c r="ED828" s="79">
        <v>451.31</v>
      </c>
      <c r="EE828" s="65" t="s">
        <v>405</v>
      </c>
      <c r="EF828" s="68">
        <v>0.28962001853568098</v>
      </c>
      <c r="EG828" s="78">
        <v>543.61</v>
      </c>
      <c r="EH828" s="78">
        <v>644.16999999999996</v>
      </c>
      <c r="EI828" s="78">
        <v>574.54</v>
      </c>
      <c r="EJ828" s="78"/>
      <c r="EK828" s="78">
        <v>306.98</v>
      </c>
      <c r="EL828" s="79">
        <v>360.6</v>
      </c>
      <c r="EM828" s="65" t="s">
        <v>406</v>
      </c>
      <c r="EN828" s="78">
        <v>575.30999999999995</v>
      </c>
      <c r="EO828" s="78">
        <v>641.5</v>
      </c>
      <c r="EP828" s="78">
        <v>598</v>
      </c>
      <c r="EQ828" s="78"/>
      <c r="ER828" s="78"/>
      <c r="ES828" s="79">
        <v>454.43</v>
      </c>
      <c r="ET828" s="65" t="s">
        <v>407</v>
      </c>
      <c r="EU828" s="68">
        <v>1.43451441686989</v>
      </c>
      <c r="EV828" s="78">
        <v>580.35</v>
      </c>
      <c r="EW828" s="78">
        <v>685.6</v>
      </c>
      <c r="EX828" s="78">
        <v>685.6</v>
      </c>
      <c r="EY828" s="78"/>
      <c r="EZ828" s="78">
        <v>147.57</v>
      </c>
      <c r="FA828" s="79">
        <v>369.38</v>
      </c>
      <c r="FB828" s="65" t="s">
        <v>408</v>
      </c>
      <c r="FC828" s="78">
        <v>614.05999999999995</v>
      </c>
      <c r="FD828" s="78">
        <v>684.16</v>
      </c>
      <c r="FE828" s="78">
        <v>773.03</v>
      </c>
      <c r="FF828" s="78">
        <v>351.74</v>
      </c>
      <c r="FG828" s="78"/>
      <c r="FH828" s="79"/>
      <c r="FI828" s="65" t="s">
        <v>409</v>
      </c>
      <c r="FJ828" s="78">
        <v>641</v>
      </c>
      <c r="FK828" s="78">
        <v>686</v>
      </c>
      <c r="FL828" s="78">
        <v>640</v>
      </c>
      <c r="FM828" s="78">
        <v>372</v>
      </c>
      <c r="FN828" s="78"/>
      <c r="FO828" s="79">
        <v>491</v>
      </c>
      <c r="FP828" s="65" t="s">
        <v>410</v>
      </c>
      <c r="FQ828" s="68">
        <v>0.28928488775746303</v>
      </c>
      <c r="FR828" s="78">
        <v>542.41</v>
      </c>
      <c r="FS828" s="78">
        <v>662.75</v>
      </c>
      <c r="FT828" s="78">
        <v>585.51</v>
      </c>
      <c r="FU828" s="78">
        <v>391.11</v>
      </c>
      <c r="FV828" s="78">
        <v>310.39999999999998</v>
      </c>
      <c r="FW828" s="79">
        <v>374.33</v>
      </c>
      <c r="FX828" s="65" t="s">
        <v>411</v>
      </c>
      <c r="FY828" s="78">
        <v>565.4</v>
      </c>
      <c r="FZ828" s="78">
        <v>665.16</v>
      </c>
      <c r="GA828" s="78">
        <v>629.17999999999995</v>
      </c>
      <c r="GB828" s="78">
        <v>438.27</v>
      </c>
      <c r="GC828" s="78"/>
      <c r="GD828" s="79">
        <v>483.37</v>
      </c>
      <c r="GE828" s="65" t="s">
        <v>412</v>
      </c>
      <c r="GF828" s="68">
        <v>0.27168006955009799</v>
      </c>
      <c r="GG828" s="78">
        <v>552.87</v>
      </c>
      <c r="GH828" s="78">
        <v>643.88</v>
      </c>
      <c r="GI828" s="78">
        <v>472.72</v>
      </c>
      <c r="GJ828" s="78">
        <v>387.14</v>
      </c>
      <c r="GK828" s="78"/>
      <c r="GL828" s="79">
        <v>355.9</v>
      </c>
      <c r="GM828" s="65" t="s">
        <v>413</v>
      </c>
      <c r="GN828" s="68">
        <v>0.10673839486801801</v>
      </c>
      <c r="GO828" s="78">
        <v>506.15</v>
      </c>
      <c r="GP828" s="78">
        <v>609.69000000000005</v>
      </c>
      <c r="GQ828" s="78">
        <v>584.78</v>
      </c>
      <c r="GR828" s="78">
        <v>434.11</v>
      </c>
      <c r="GS828" s="78"/>
      <c r="GT828" s="79"/>
      <c r="GU828" s="65" t="s">
        <v>414</v>
      </c>
      <c r="GV828" s="68">
        <v>1</v>
      </c>
      <c r="GW828" s="78">
        <v>520.16999999999996</v>
      </c>
      <c r="GX828" s="78">
        <v>646.33000000000004</v>
      </c>
      <c r="GY828" s="78">
        <v>602.33000000000004</v>
      </c>
      <c r="GZ828" s="78">
        <v>396</v>
      </c>
      <c r="HA828" s="78"/>
      <c r="HB828" s="79">
        <v>487.29</v>
      </c>
      <c r="HC828" s="65" t="s">
        <v>415</v>
      </c>
      <c r="HD828" s="68">
        <v>3.08756329504755E-2</v>
      </c>
      <c r="HE828" s="78">
        <v>537.86</v>
      </c>
      <c r="HF828" s="78">
        <v>628.83000000000004</v>
      </c>
      <c r="HG828" s="78">
        <v>657.18</v>
      </c>
      <c r="HH828" s="78">
        <v>339.63</v>
      </c>
      <c r="HI828" s="78">
        <v>333.46</v>
      </c>
      <c r="HJ828" s="79">
        <v>436.41</v>
      </c>
      <c r="HK828" s="85" t="s">
        <v>416</v>
      </c>
      <c r="HL828" s="68">
        <v>1.2668651422056101</v>
      </c>
      <c r="HM828" s="78">
        <v>518.34</v>
      </c>
      <c r="HN828" s="78">
        <v>607.11</v>
      </c>
      <c r="HO828" s="78">
        <v>544.76</v>
      </c>
      <c r="HP828" s="78"/>
      <c r="HQ828" s="78"/>
      <c r="HR828" s="79"/>
    </row>
    <row r="829" spans="1:226" x14ac:dyDescent="0.25">
      <c r="A829" s="81">
        <v>39538</v>
      </c>
      <c r="B829" s="82" t="s">
        <v>387</v>
      </c>
      <c r="C829" s="83">
        <v>541.22533056521263</v>
      </c>
      <c r="D829" s="83">
        <v>646.34573983733753</v>
      </c>
      <c r="E829" s="83">
        <v>604.16822786469493</v>
      </c>
      <c r="F829" s="83">
        <v>384.1731905621167</v>
      </c>
      <c r="G829" s="83">
        <v>304.85136225266365</v>
      </c>
      <c r="H829" s="84">
        <v>401.43616115973424</v>
      </c>
      <c r="I829" s="82" t="s">
        <v>388</v>
      </c>
      <c r="J829" s="83">
        <v>551.87975557437301</v>
      </c>
      <c r="K829" s="83">
        <v>653.88493980167618</v>
      </c>
      <c r="L829" s="83">
        <v>604.70305548511556</v>
      </c>
      <c r="M829" s="83">
        <v>382.77698070239762</v>
      </c>
      <c r="N829" s="83"/>
      <c r="O829" s="84">
        <v>466.66549749349235</v>
      </c>
      <c r="P829" s="65" t="s">
        <v>389</v>
      </c>
      <c r="Q829" s="78">
        <v>535.04</v>
      </c>
      <c r="R829" s="78">
        <v>642.17999999999995</v>
      </c>
      <c r="S829" s="78">
        <v>571.77</v>
      </c>
      <c r="T829" s="78">
        <v>368</v>
      </c>
      <c r="U829" s="78"/>
      <c r="V829" s="79"/>
      <c r="W829" s="65" t="s">
        <v>390</v>
      </c>
      <c r="X829" s="78">
        <v>539.01</v>
      </c>
      <c r="Y829" s="78">
        <v>654.83000000000004</v>
      </c>
      <c r="Z829" s="78">
        <v>584.82000000000005</v>
      </c>
      <c r="AA829" s="78">
        <v>339.34</v>
      </c>
      <c r="AB829" s="78"/>
      <c r="AC829" s="79">
        <v>466.12</v>
      </c>
      <c r="AD829" s="65" t="s">
        <v>391</v>
      </c>
      <c r="AE829" s="68">
        <v>0.51129972389814904</v>
      </c>
      <c r="AF829" s="78">
        <v>497.49</v>
      </c>
      <c r="AG829" s="78">
        <v>597.71</v>
      </c>
      <c r="AH829" s="78">
        <v>580.33000000000004</v>
      </c>
      <c r="AI829" s="78"/>
      <c r="AJ829" s="78">
        <v>347.68</v>
      </c>
      <c r="AK829" s="79">
        <v>323.33999999999997</v>
      </c>
      <c r="AL829" s="69" t="s">
        <v>392</v>
      </c>
      <c r="AM829" s="70">
        <v>1</v>
      </c>
      <c r="AN829" s="78">
        <v>585.21</v>
      </c>
      <c r="AO829" s="78">
        <v>679.99</v>
      </c>
      <c r="AP829" s="78">
        <v>634.15</v>
      </c>
      <c r="AQ829" s="78">
        <v>494.89</v>
      </c>
      <c r="AR829" s="78">
        <v>515.01</v>
      </c>
      <c r="AS829" s="79"/>
      <c r="AT829" s="65" t="s">
        <v>393</v>
      </c>
      <c r="AU829" s="68">
        <v>3.9471087428458701E-2</v>
      </c>
      <c r="AV829" s="78">
        <v>551.25</v>
      </c>
      <c r="AW829" s="78">
        <v>647.16999999999996</v>
      </c>
      <c r="AX829" s="78">
        <v>572.49</v>
      </c>
      <c r="AY829" s="78">
        <v>303.10000000000002</v>
      </c>
      <c r="AZ829" s="78">
        <v>266.94</v>
      </c>
      <c r="BA829" s="79">
        <v>445.31</v>
      </c>
      <c r="BB829" s="65" t="s">
        <v>394</v>
      </c>
      <c r="BC829" s="78">
        <v>513.15</v>
      </c>
      <c r="BD829" s="78">
        <v>629.17999999999995</v>
      </c>
      <c r="BE829" s="78">
        <v>587.07000000000005</v>
      </c>
      <c r="BF829" s="78">
        <v>337.1</v>
      </c>
      <c r="BG829" s="78"/>
      <c r="BH829" s="79">
        <v>444.39</v>
      </c>
      <c r="BI829" s="65" t="s">
        <v>395</v>
      </c>
      <c r="BJ829" s="68">
        <v>0.13410578264134701</v>
      </c>
      <c r="BK829" s="78">
        <v>559.09</v>
      </c>
      <c r="BL829" s="78">
        <v>655.78</v>
      </c>
      <c r="BM829" s="78">
        <v>671.25</v>
      </c>
      <c r="BN829" s="78">
        <v>355.38</v>
      </c>
      <c r="BO829" s="78"/>
      <c r="BP829" s="79"/>
      <c r="BQ829" s="65" t="s">
        <v>396</v>
      </c>
      <c r="BR829" s="68">
        <v>6.3911648537062396E-2</v>
      </c>
      <c r="BS829" s="78">
        <v>530.47</v>
      </c>
      <c r="BT829" s="78">
        <v>656.09</v>
      </c>
      <c r="BU829" s="78">
        <v>602.69000000000005</v>
      </c>
      <c r="BV829" s="78"/>
      <c r="BW829" s="78"/>
      <c r="BX829" s="79">
        <v>466.3</v>
      </c>
      <c r="BY829" s="65" t="s">
        <v>397</v>
      </c>
      <c r="BZ829" s="78">
        <v>563</v>
      </c>
      <c r="CA829" s="78">
        <v>661.33</v>
      </c>
      <c r="CB829" s="78">
        <v>602.47</v>
      </c>
      <c r="CC829" s="78">
        <v>393.75</v>
      </c>
      <c r="CD829" s="78"/>
      <c r="CE829" s="79">
        <v>437.93</v>
      </c>
      <c r="CF829" s="65" t="s">
        <v>398</v>
      </c>
      <c r="CG829" s="78">
        <v>542.79</v>
      </c>
      <c r="CH829" s="78">
        <v>629.5</v>
      </c>
      <c r="CI829" s="78">
        <v>545.4</v>
      </c>
      <c r="CJ829" s="78">
        <v>467.55</v>
      </c>
      <c r="CK829" s="78"/>
      <c r="CL829" s="79"/>
      <c r="CM829" s="65" t="s">
        <v>399</v>
      </c>
      <c r="CN829" s="78">
        <v>535.66999999999996</v>
      </c>
      <c r="CO829" s="78">
        <v>624.49</v>
      </c>
      <c r="CP829" s="78">
        <v>626.61</v>
      </c>
      <c r="CQ829" s="78">
        <v>368.2</v>
      </c>
      <c r="CR829" s="78">
        <v>349.26</v>
      </c>
      <c r="CS829" s="79">
        <v>566.71</v>
      </c>
      <c r="CT829" s="65" t="s">
        <v>400</v>
      </c>
      <c r="CU829" s="78">
        <v>577.24</v>
      </c>
      <c r="CV829" s="78">
        <v>689.12</v>
      </c>
      <c r="CW829" s="78">
        <v>637.22</v>
      </c>
      <c r="CX829" s="78">
        <v>404.41</v>
      </c>
      <c r="CY829" s="78"/>
      <c r="CZ829" s="79"/>
      <c r="DA829" s="82"/>
      <c r="DB829" s="68"/>
      <c r="DC829" s="78"/>
      <c r="DD829" s="78"/>
      <c r="DE829" s="78"/>
      <c r="DF829" s="78"/>
      <c r="DG829" s="78"/>
      <c r="DH829" s="79"/>
      <c r="DI829" s="65" t="s">
        <v>402</v>
      </c>
      <c r="DJ829" s="68">
        <v>3.85460432486605E-3</v>
      </c>
      <c r="DK829" s="78">
        <v>543.54999999999995</v>
      </c>
      <c r="DL829" s="78">
        <v>667.05</v>
      </c>
      <c r="DM829" s="78">
        <v>667.05</v>
      </c>
      <c r="DN829" s="78">
        <v>367.73</v>
      </c>
      <c r="DO829" s="78"/>
      <c r="DP829" s="79">
        <v>485.44</v>
      </c>
      <c r="DQ829" s="65" t="s">
        <v>403</v>
      </c>
      <c r="DR829" s="78">
        <v>539.96</v>
      </c>
      <c r="DS829" s="78">
        <v>629.46</v>
      </c>
      <c r="DT829" s="78">
        <v>706.79</v>
      </c>
      <c r="DU829" s="78">
        <v>272.63</v>
      </c>
      <c r="DV829" s="78"/>
      <c r="DW829" s="79"/>
      <c r="DX829" s="65" t="s">
        <v>404</v>
      </c>
      <c r="DY829" s="78">
        <v>588.77</v>
      </c>
      <c r="DZ829" s="78">
        <v>699.61</v>
      </c>
      <c r="EA829" s="78">
        <v>662.97</v>
      </c>
      <c r="EB829" s="78">
        <v>375.84</v>
      </c>
      <c r="EC829" s="78"/>
      <c r="ED829" s="79">
        <v>452.13</v>
      </c>
      <c r="EE829" s="65" t="s">
        <v>405</v>
      </c>
      <c r="EF829" s="68">
        <v>0.28962001853568098</v>
      </c>
      <c r="EG829" s="78">
        <v>555.04999999999995</v>
      </c>
      <c r="EH829" s="78">
        <v>655.04999999999995</v>
      </c>
      <c r="EI829" s="78">
        <v>581.16999999999996</v>
      </c>
      <c r="EJ829" s="78"/>
      <c r="EK829" s="78">
        <v>308.20999999999998</v>
      </c>
      <c r="EL829" s="79">
        <v>360.66</v>
      </c>
      <c r="EM829" s="65" t="s">
        <v>406</v>
      </c>
      <c r="EN829" s="78">
        <v>575.30999999999995</v>
      </c>
      <c r="EO829" s="78">
        <v>659.7</v>
      </c>
      <c r="EP829" s="78">
        <v>598</v>
      </c>
      <c r="EQ829" s="78"/>
      <c r="ER829" s="78"/>
      <c r="ES829" s="79">
        <v>454.43</v>
      </c>
      <c r="ET829" s="65" t="s">
        <v>407</v>
      </c>
      <c r="EU829" s="68">
        <v>1.43225436837582</v>
      </c>
      <c r="EV829" s="78">
        <v>581.25</v>
      </c>
      <c r="EW829" s="78">
        <v>684.52</v>
      </c>
      <c r="EX829" s="78">
        <v>684.52</v>
      </c>
      <c r="EY829" s="78"/>
      <c r="EZ829" s="78">
        <v>147.34</v>
      </c>
      <c r="FA829" s="79">
        <v>368.79</v>
      </c>
      <c r="FB829" s="65" t="s">
        <v>408</v>
      </c>
      <c r="FC829" s="78">
        <v>614.04999999999995</v>
      </c>
      <c r="FD829" s="78">
        <v>619.13</v>
      </c>
      <c r="FE829" s="78">
        <v>612.63</v>
      </c>
      <c r="FF829" s="78">
        <v>351.74</v>
      </c>
      <c r="FG829" s="78"/>
      <c r="FH829" s="79"/>
      <c r="FI829" s="65" t="s">
        <v>409</v>
      </c>
      <c r="FJ829" s="78">
        <v>629</v>
      </c>
      <c r="FK829" s="78">
        <v>686</v>
      </c>
      <c r="FL829" s="78">
        <v>643</v>
      </c>
      <c r="FM829" s="78">
        <v>373</v>
      </c>
      <c r="FN829" s="78"/>
      <c r="FO829" s="79">
        <v>491</v>
      </c>
      <c r="FP829" s="65" t="s">
        <v>410</v>
      </c>
      <c r="FQ829" s="68">
        <v>0.283929585462805</v>
      </c>
      <c r="FR829" s="78">
        <v>530.95000000000005</v>
      </c>
      <c r="FS829" s="78">
        <v>645.37</v>
      </c>
      <c r="FT829" s="78">
        <v>575.80999999999995</v>
      </c>
      <c r="FU829" s="78">
        <v>388.98</v>
      </c>
      <c r="FV829" s="78">
        <v>304.66000000000003</v>
      </c>
      <c r="FW829" s="79">
        <v>366.84</v>
      </c>
      <c r="FX829" s="65" t="s">
        <v>411</v>
      </c>
      <c r="FY829" s="78">
        <v>559.02</v>
      </c>
      <c r="FZ829" s="78">
        <v>673.35</v>
      </c>
      <c r="GA829" s="78">
        <v>636.32000000000005</v>
      </c>
      <c r="GB829" s="78">
        <v>438.27</v>
      </c>
      <c r="GC829" s="78"/>
      <c r="GD829" s="79">
        <v>483.37</v>
      </c>
      <c r="GE829" s="65" t="s">
        <v>412</v>
      </c>
      <c r="GF829" s="68">
        <v>0.26832671460770602</v>
      </c>
      <c r="GG829" s="78">
        <v>546.04</v>
      </c>
      <c r="GH829" s="78">
        <v>635.92999999999995</v>
      </c>
      <c r="GI829" s="78">
        <v>466.89</v>
      </c>
      <c r="GJ829" s="78">
        <v>382.37</v>
      </c>
      <c r="GK829" s="78"/>
      <c r="GL829" s="79">
        <v>351.51</v>
      </c>
      <c r="GM829" s="65" t="s">
        <v>413</v>
      </c>
      <c r="GN829" s="68">
        <v>0.10641694157709899</v>
      </c>
      <c r="GO829" s="78">
        <v>496.12</v>
      </c>
      <c r="GP829" s="78">
        <v>624.88</v>
      </c>
      <c r="GQ829" s="78">
        <v>585.29</v>
      </c>
      <c r="GR829" s="78">
        <v>457.17</v>
      </c>
      <c r="GS829" s="78"/>
      <c r="GT829" s="79"/>
      <c r="GU829" s="65" t="s">
        <v>414</v>
      </c>
      <c r="GV829" s="68">
        <v>1</v>
      </c>
      <c r="GW829" s="78">
        <v>520.16999999999996</v>
      </c>
      <c r="GX829" s="78">
        <v>646.33000000000004</v>
      </c>
      <c r="GY829" s="78">
        <v>602.33000000000004</v>
      </c>
      <c r="GZ829" s="78">
        <v>393</v>
      </c>
      <c r="HA829" s="78"/>
      <c r="HB829" s="79">
        <v>487.29</v>
      </c>
      <c r="HC829" s="65" t="s">
        <v>415</v>
      </c>
      <c r="HD829" s="68">
        <v>3.06917930145479E-2</v>
      </c>
      <c r="HE829" s="78">
        <v>534.4</v>
      </c>
      <c r="HF829" s="78">
        <v>624.51</v>
      </c>
      <c r="HG829" s="78">
        <v>593.22</v>
      </c>
      <c r="HH829" s="78">
        <v>313.06</v>
      </c>
      <c r="HI829" s="78">
        <v>306.92</v>
      </c>
      <c r="HJ829" s="79">
        <v>434.63</v>
      </c>
      <c r="HK829" s="85" t="s">
        <v>416</v>
      </c>
      <c r="HL829" s="68">
        <v>1.2565971349585301</v>
      </c>
      <c r="HM829" s="78">
        <v>512.69000000000005</v>
      </c>
      <c r="HN829" s="78">
        <v>594.88</v>
      </c>
      <c r="HO829" s="78">
        <v>536.54</v>
      </c>
      <c r="HP829" s="78"/>
      <c r="HQ829" s="78"/>
      <c r="HR829" s="79"/>
    </row>
    <row r="830" spans="1:226" x14ac:dyDescent="0.25">
      <c r="A830" s="81">
        <v>39524</v>
      </c>
      <c r="B830" s="82" t="s">
        <v>387</v>
      </c>
      <c r="C830" s="83">
        <v>548.91422425585517</v>
      </c>
      <c r="D830" s="83">
        <v>657.99896533716526</v>
      </c>
      <c r="E830" s="83">
        <v>620.71527428662068</v>
      </c>
      <c r="F830" s="83">
        <v>386.04855501720948</v>
      </c>
      <c r="G830" s="83">
        <v>305.24790715372905</v>
      </c>
      <c r="H830" s="84">
        <v>403.75133726056333</v>
      </c>
      <c r="I830" s="82" t="s">
        <v>388</v>
      </c>
      <c r="J830" s="83">
        <v>564.29846514133624</v>
      </c>
      <c r="K830" s="83">
        <v>670.19621147609678</v>
      </c>
      <c r="L830" s="83">
        <v>621.05732028393822</v>
      </c>
      <c r="M830" s="83">
        <v>383.75913753181709</v>
      </c>
      <c r="N830" s="83"/>
      <c r="O830" s="84">
        <v>468.43429969824518</v>
      </c>
      <c r="P830" s="65" t="s">
        <v>389</v>
      </c>
      <c r="Q830" s="78">
        <v>553.37</v>
      </c>
      <c r="R830" s="78">
        <v>656.35</v>
      </c>
      <c r="S830" s="78">
        <v>588.46</v>
      </c>
      <c r="T830" s="78">
        <v>368</v>
      </c>
      <c r="U830" s="78"/>
      <c r="V830" s="79"/>
      <c r="W830" s="65" t="s">
        <v>390</v>
      </c>
      <c r="X830" s="78">
        <v>566.01</v>
      </c>
      <c r="Y830" s="78">
        <v>687.89</v>
      </c>
      <c r="Z830" s="78">
        <v>614.57000000000005</v>
      </c>
      <c r="AA830" s="78">
        <v>339.34</v>
      </c>
      <c r="AB830" s="78"/>
      <c r="AC830" s="79">
        <v>480.99</v>
      </c>
      <c r="AD830" s="65" t="s">
        <v>391</v>
      </c>
      <c r="AE830" s="68">
        <v>0.51129972389814904</v>
      </c>
      <c r="AF830" s="78">
        <v>489.83</v>
      </c>
      <c r="AG830" s="78">
        <v>611</v>
      </c>
      <c r="AH830" s="78">
        <v>594.13</v>
      </c>
      <c r="AI830" s="78"/>
      <c r="AJ830" s="78">
        <v>347.68</v>
      </c>
      <c r="AK830" s="79">
        <v>341.3</v>
      </c>
      <c r="AL830" s="69" t="s">
        <v>392</v>
      </c>
      <c r="AM830" s="70">
        <v>1</v>
      </c>
      <c r="AN830" s="78">
        <v>585.21</v>
      </c>
      <c r="AO830" s="78">
        <v>673.54</v>
      </c>
      <c r="AP830" s="78">
        <v>634.15</v>
      </c>
      <c r="AQ830" s="78">
        <v>494.89</v>
      </c>
      <c r="AR830" s="78">
        <v>515.01</v>
      </c>
      <c r="AS830" s="79"/>
      <c r="AT830" s="65" t="s">
        <v>393</v>
      </c>
      <c r="AU830" s="68">
        <v>3.9972818483431302E-2</v>
      </c>
      <c r="AV830" s="78">
        <v>560.14</v>
      </c>
      <c r="AW830" s="78">
        <v>656.79</v>
      </c>
      <c r="AX830" s="78">
        <v>581.96</v>
      </c>
      <c r="AY830" s="78">
        <v>305.75</v>
      </c>
      <c r="AZ830" s="78">
        <v>268.42</v>
      </c>
      <c r="BA830" s="79">
        <v>451.71</v>
      </c>
      <c r="BB830" s="65" t="s">
        <v>394</v>
      </c>
      <c r="BC830" s="78">
        <v>548.44000000000005</v>
      </c>
      <c r="BD830" s="78">
        <v>657.12</v>
      </c>
      <c r="BE830" s="78">
        <v>602.55999999999995</v>
      </c>
      <c r="BF830" s="78">
        <v>343.4</v>
      </c>
      <c r="BG830" s="78"/>
      <c r="BH830" s="79">
        <v>445.9</v>
      </c>
      <c r="BI830" s="65" t="s">
        <v>395</v>
      </c>
      <c r="BJ830" s="68">
        <v>0.13405903960103999</v>
      </c>
      <c r="BK830" s="78">
        <v>556.75</v>
      </c>
      <c r="BL830" s="78">
        <v>692.01</v>
      </c>
      <c r="BM830" s="78">
        <v>707.48</v>
      </c>
      <c r="BN830" s="78">
        <v>355.26</v>
      </c>
      <c r="BO830" s="78"/>
      <c r="BP830" s="79"/>
      <c r="BQ830" s="65" t="s">
        <v>396</v>
      </c>
      <c r="BR830" s="68">
        <v>6.3911648537062396E-2</v>
      </c>
      <c r="BS830" s="78">
        <v>530.4</v>
      </c>
      <c r="BT830" s="78">
        <v>657.84</v>
      </c>
      <c r="BU830" s="78">
        <v>607.54</v>
      </c>
      <c r="BV830" s="78"/>
      <c r="BW830" s="78"/>
      <c r="BX830" s="79">
        <v>466.3</v>
      </c>
      <c r="BY830" s="65" t="s">
        <v>397</v>
      </c>
      <c r="BZ830" s="78">
        <v>567.02</v>
      </c>
      <c r="CA830" s="78">
        <v>679.69</v>
      </c>
      <c r="CB830" s="78">
        <v>612.29999999999995</v>
      </c>
      <c r="CC830" s="78">
        <v>398.01</v>
      </c>
      <c r="CD830" s="78"/>
      <c r="CE830" s="79">
        <v>437.93</v>
      </c>
      <c r="CF830" s="65" t="s">
        <v>398</v>
      </c>
      <c r="CG830" s="78">
        <v>542.79</v>
      </c>
      <c r="CH830" s="78">
        <v>707.39</v>
      </c>
      <c r="CI830" s="78">
        <v>597.23</v>
      </c>
      <c r="CJ830" s="78">
        <v>492.96</v>
      </c>
      <c r="CK830" s="78"/>
      <c r="CL830" s="79"/>
      <c r="CM830" s="65" t="s">
        <v>399</v>
      </c>
      <c r="CN830" s="78">
        <v>538.51</v>
      </c>
      <c r="CO830" s="78">
        <v>642.21</v>
      </c>
      <c r="CP830" s="78">
        <v>640.89</v>
      </c>
      <c r="CQ830" s="78">
        <v>365.26</v>
      </c>
      <c r="CR830" s="78">
        <v>348.77</v>
      </c>
      <c r="CS830" s="79">
        <v>567.23</v>
      </c>
      <c r="CT830" s="65" t="s">
        <v>400</v>
      </c>
      <c r="CU830" s="78">
        <v>579.77</v>
      </c>
      <c r="CV830" s="78">
        <v>677.68</v>
      </c>
      <c r="CW830" s="78">
        <v>634.95000000000005</v>
      </c>
      <c r="CX830" s="78">
        <v>398.42</v>
      </c>
      <c r="CY830" s="78"/>
      <c r="CZ830" s="79"/>
      <c r="DA830" s="82"/>
      <c r="DB830" s="68"/>
      <c r="DC830" s="78"/>
      <c r="DD830" s="78"/>
      <c r="DE830" s="78"/>
      <c r="DF830" s="78"/>
      <c r="DG830" s="78"/>
      <c r="DH830" s="79"/>
      <c r="DI830" s="65" t="s">
        <v>402</v>
      </c>
      <c r="DJ830" s="68">
        <v>3.83818223689261E-3</v>
      </c>
      <c r="DK830" s="78">
        <v>554.24</v>
      </c>
      <c r="DL830" s="78">
        <v>668.7</v>
      </c>
      <c r="DM830" s="78">
        <v>668.7</v>
      </c>
      <c r="DN830" s="78">
        <v>365.35</v>
      </c>
      <c r="DO830" s="78"/>
      <c r="DP830" s="79">
        <v>483.13</v>
      </c>
      <c r="DQ830" s="65" t="s">
        <v>403</v>
      </c>
      <c r="DR830" s="78">
        <v>520.96</v>
      </c>
      <c r="DS830" s="78">
        <v>602.19000000000005</v>
      </c>
      <c r="DT830" s="78">
        <v>731.02</v>
      </c>
      <c r="DU830" s="78">
        <v>273.05</v>
      </c>
      <c r="DV830" s="78"/>
      <c r="DW830" s="79"/>
      <c r="DX830" s="65" t="s">
        <v>404</v>
      </c>
      <c r="DY830" s="78">
        <v>590.6</v>
      </c>
      <c r="DZ830" s="78">
        <v>701.17</v>
      </c>
      <c r="EA830" s="78">
        <v>677.28</v>
      </c>
      <c r="EB830" s="78">
        <v>389.26</v>
      </c>
      <c r="EC830" s="78"/>
      <c r="ED830" s="79">
        <v>451.31</v>
      </c>
      <c r="EE830" s="65" t="s">
        <v>405</v>
      </c>
      <c r="EF830" s="68">
        <v>0.28962001853568098</v>
      </c>
      <c r="EG830" s="78">
        <v>549.11</v>
      </c>
      <c r="EH830" s="78">
        <v>652.73</v>
      </c>
      <c r="EI830" s="78">
        <v>606.20000000000005</v>
      </c>
      <c r="EJ830" s="78"/>
      <c r="EK830" s="78">
        <v>307.75</v>
      </c>
      <c r="EL830" s="79">
        <v>372.7</v>
      </c>
      <c r="EM830" s="65" t="s">
        <v>406</v>
      </c>
      <c r="EN830" s="78">
        <v>570.91</v>
      </c>
      <c r="EO830" s="78">
        <v>683.2</v>
      </c>
      <c r="EP830" s="78">
        <v>616.79999999999995</v>
      </c>
      <c r="EQ830" s="78"/>
      <c r="ER830" s="78"/>
      <c r="ES830" s="79">
        <v>462.93</v>
      </c>
      <c r="ET830" s="65" t="s">
        <v>407</v>
      </c>
      <c r="EU830" s="68">
        <v>1.43451441686989</v>
      </c>
      <c r="EV830" s="78">
        <v>580.35</v>
      </c>
      <c r="EW830" s="78">
        <v>685.6</v>
      </c>
      <c r="EX830" s="78">
        <v>685.6</v>
      </c>
      <c r="EY830" s="78"/>
      <c r="EZ830" s="78">
        <v>147.57</v>
      </c>
      <c r="FA830" s="79">
        <v>369.38</v>
      </c>
      <c r="FB830" s="65" t="s">
        <v>408</v>
      </c>
      <c r="FC830" s="78">
        <v>614.04999999999995</v>
      </c>
      <c r="FD830" s="78">
        <v>619.13</v>
      </c>
      <c r="FE830" s="78">
        <v>612.63</v>
      </c>
      <c r="FF830" s="78">
        <v>351.74</v>
      </c>
      <c r="FG830" s="78"/>
      <c r="FH830" s="79"/>
      <c r="FI830" s="65" t="s">
        <v>409</v>
      </c>
      <c r="FJ830" s="78">
        <v>623</v>
      </c>
      <c r="FK830" s="78">
        <v>711</v>
      </c>
      <c r="FL830" s="78">
        <v>657</v>
      </c>
      <c r="FM830" s="78">
        <v>393</v>
      </c>
      <c r="FN830" s="78"/>
      <c r="FO830" s="79">
        <v>499</v>
      </c>
      <c r="FP830" s="65" t="s">
        <v>410</v>
      </c>
      <c r="FQ830" s="68">
        <v>0.28194428780872899</v>
      </c>
      <c r="FR830" s="78">
        <v>534.57000000000005</v>
      </c>
      <c r="FS830" s="78">
        <v>627.61</v>
      </c>
      <c r="FT830" s="78">
        <v>590.66999999999996</v>
      </c>
      <c r="FU830" s="78">
        <v>383.73</v>
      </c>
      <c r="FV830" s="78">
        <v>305.06</v>
      </c>
      <c r="FW830" s="79">
        <v>366.25</v>
      </c>
      <c r="FX830" s="65" t="s">
        <v>411</v>
      </c>
      <c r="FY830" s="78">
        <v>569.1</v>
      </c>
      <c r="FZ830" s="78">
        <v>668.43</v>
      </c>
      <c r="GA830" s="78">
        <v>659.53</v>
      </c>
      <c r="GB830" s="78">
        <v>433.81</v>
      </c>
      <c r="GC830" s="78"/>
      <c r="GD830" s="79">
        <v>483.37</v>
      </c>
      <c r="GE830" s="65" t="s">
        <v>412</v>
      </c>
      <c r="GF830" s="68">
        <v>0.26639671799243397</v>
      </c>
      <c r="GG830" s="78">
        <v>542.12</v>
      </c>
      <c r="GH830" s="78">
        <v>631.36</v>
      </c>
      <c r="GI830" s="78">
        <v>463.53</v>
      </c>
      <c r="GJ830" s="78">
        <v>379.62</v>
      </c>
      <c r="GK830" s="78"/>
      <c r="GL830" s="79">
        <v>348.98</v>
      </c>
      <c r="GM830" s="65" t="s">
        <v>413</v>
      </c>
      <c r="GN830" s="68">
        <v>0.105563179562968</v>
      </c>
      <c r="GO830" s="78">
        <v>483.69</v>
      </c>
      <c r="GP830" s="78">
        <v>666.31</v>
      </c>
      <c r="GQ830" s="78">
        <v>620.99</v>
      </c>
      <c r="GR830" s="78">
        <v>475.77</v>
      </c>
      <c r="GS830" s="78"/>
      <c r="GT830" s="79"/>
      <c r="GU830" s="65" t="s">
        <v>414</v>
      </c>
      <c r="GV830" s="68">
        <v>1</v>
      </c>
      <c r="GW830" s="78">
        <v>522.66999999999996</v>
      </c>
      <c r="GX830" s="78">
        <v>625.5</v>
      </c>
      <c r="GY830" s="78">
        <v>594</v>
      </c>
      <c r="GZ830" s="78">
        <v>393</v>
      </c>
      <c r="HA830" s="78"/>
      <c r="HB830" s="79">
        <v>487.29</v>
      </c>
      <c r="HC830" s="65" t="s">
        <v>415</v>
      </c>
      <c r="HD830" s="68">
        <v>3.0790073280374398E-2</v>
      </c>
      <c r="HE830" s="78">
        <v>536.29</v>
      </c>
      <c r="HF830" s="78">
        <v>624.05999999999995</v>
      </c>
      <c r="HG830" s="78">
        <v>595.12</v>
      </c>
      <c r="HH830" s="78">
        <v>314.06</v>
      </c>
      <c r="HI830" s="78">
        <v>307.89999999999998</v>
      </c>
      <c r="HJ830" s="79">
        <v>435.77</v>
      </c>
      <c r="HK830" s="85" t="s">
        <v>416</v>
      </c>
      <c r="HL830" s="68">
        <v>1.2727504136438801</v>
      </c>
      <c r="HM830" s="78">
        <v>511.84</v>
      </c>
      <c r="HN830" s="78">
        <v>584.05999999999995</v>
      </c>
      <c r="HO830" s="78">
        <v>540.51</v>
      </c>
      <c r="HP830" s="78"/>
      <c r="HQ830" s="78"/>
      <c r="HR830" s="79"/>
    </row>
    <row r="831" spans="1:226" x14ac:dyDescent="0.25">
      <c r="A831" s="81">
        <v>39517</v>
      </c>
      <c r="B831" s="82" t="s">
        <v>387</v>
      </c>
      <c r="C831" s="83">
        <v>548.28597807081815</v>
      </c>
      <c r="D831" s="83">
        <v>644.44037044461675</v>
      </c>
      <c r="E831" s="83">
        <v>611.90760605120158</v>
      </c>
      <c r="F831" s="83">
        <v>383.97392080814905</v>
      </c>
      <c r="G831" s="83">
        <v>306.43828006088285</v>
      </c>
      <c r="H831" s="84">
        <v>404.73466765854005</v>
      </c>
      <c r="I831" s="82" t="s">
        <v>388</v>
      </c>
      <c r="J831" s="83">
        <v>560.23070403733584</v>
      </c>
      <c r="K831" s="83">
        <v>653.71431974279437</v>
      </c>
      <c r="L831" s="83">
        <v>612.55586720034466</v>
      </c>
      <c r="M831" s="83">
        <v>382.10967028837695</v>
      </c>
      <c r="N831" s="83"/>
      <c r="O831" s="84">
        <v>469.43897488849115</v>
      </c>
      <c r="P831" s="65" t="s">
        <v>389</v>
      </c>
      <c r="Q831" s="78">
        <v>545.87</v>
      </c>
      <c r="R831" s="78">
        <v>618.85</v>
      </c>
      <c r="S831" s="78">
        <v>579.42999999999995</v>
      </c>
      <c r="T831" s="78">
        <v>368</v>
      </c>
      <c r="U831" s="78"/>
      <c r="V831" s="79"/>
      <c r="W831" s="65" t="s">
        <v>390</v>
      </c>
      <c r="X831" s="78">
        <v>569.97</v>
      </c>
      <c r="Y831" s="78">
        <v>667.92</v>
      </c>
      <c r="Z831" s="78">
        <v>596.14</v>
      </c>
      <c r="AA831" s="78">
        <v>339.34</v>
      </c>
      <c r="AB831" s="78"/>
      <c r="AC831" s="79">
        <v>480.99</v>
      </c>
      <c r="AD831" s="65" t="s">
        <v>391</v>
      </c>
      <c r="AE831" s="68">
        <v>0.51129972389814904</v>
      </c>
      <c r="AF831" s="78">
        <v>484.2</v>
      </c>
      <c r="AG831" s="78">
        <v>574.19000000000005</v>
      </c>
      <c r="AH831" s="78">
        <v>561.91999999999996</v>
      </c>
      <c r="AI831" s="78"/>
      <c r="AJ831" s="78">
        <v>347.68</v>
      </c>
      <c r="AK831" s="79">
        <v>355.12</v>
      </c>
      <c r="AL831" s="69" t="s">
        <v>392</v>
      </c>
      <c r="AM831" s="70">
        <v>1</v>
      </c>
      <c r="AN831" s="78">
        <v>583.23</v>
      </c>
      <c r="AO831" s="78">
        <v>666.15</v>
      </c>
      <c r="AP831" s="78">
        <v>628.87</v>
      </c>
      <c r="AQ831" s="78">
        <v>494.89</v>
      </c>
      <c r="AR831" s="78">
        <v>499.69</v>
      </c>
      <c r="AS831" s="79"/>
      <c r="AT831" s="65" t="s">
        <v>393</v>
      </c>
      <c r="AU831" s="68">
        <v>3.9934507407851101E-2</v>
      </c>
      <c r="AV831" s="78">
        <v>560.84</v>
      </c>
      <c r="AW831" s="78">
        <v>646.12</v>
      </c>
      <c r="AX831" s="78">
        <v>574.62</v>
      </c>
      <c r="AY831" s="78">
        <v>300.19</v>
      </c>
      <c r="AZ831" s="78">
        <v>272.02999999999997</v>
      </c>
      <c r="BA831" s="79">
        <v>450.66</v>
      </c>
      <c r="BB831" s="65" t="s">
        <v>394</v>
      </c>
      <c r="BC831" s="78">
        <v>537.1</v>
      </c>
      <c r="BD831" s="78">
        <v>645.36</v>
      </c>
      <c r="BE831" s="78">
        <v>604.33000000000004</v>
      </c>
      <c r="BF831" s="78">
        <v>346.13</v>
      </c>
      <c r="BG831" s="78"/>
      <c r="BH831" s="79">
        <v>445.9</v>
      </c>
      <c r="BI831" s="65" t="s">
        <v>395</v>
      </c>
      <c r="BJ831" s="68">
        <v>0.13409139669598799</v>
      </c>
      <c r="BK831" s="78">
        <v>548.29999999999995</v>
      </c>
      <c r="BL831" s="78">
        <v>672.87</v>
      </c>
      <c r="BM831" s="78">
        <v>688.34</v>
      </c>
      <c r="BN831" s="78">
        <v>348.64</v>
      </c>
      <c r="BO831" s="78"/>
      <c r="BP831" s="79"/>
      <c r="BQ831" s="65" t="s">
        <v>396</v>
      </c>
      <c r="BR831" s="68">
        <v>6.3911648537062396E-2</v>
      </c>
      <c r="BS831" s="78">
        <v>519.76</v>
      </c>
      <c r="BT831" s="78">
        <v>616.33000000000004</v>
      </c>
      <c r="BU831" s="78">
        <v>599.42999999999995</v>
      </c>
      <c r="BV831" s="78"/>
      <c r="BW831" s="78"/>
      <c r="BX831" s="79">
        <v>466.29</v>
      </c>
      <c r="BY831" s="65" t="s">
        <v>397</v>
      </c>
      <c r="BZ831" s="78">
        <v>558.51</v>
      </c>
      <c r="CA831" s="78">
        <v>667.85</v>
      </c>
      <c r="CB831" s="78">
        <v>601.08000000000004</v>
      </c>
      <c r="CC831" s="78">
        <v>392.2</v>
      </c>
      <c r="CD831" s="78"/>
      <c r="CE831" s="79">
        <v>437.93</v>
      </c>
      <c r="CF831" s="65" t="s">
        <v>398</v>
      </c>
      <c r="CG831" s="78">
        <v>534.66</v>
      </c>
      <c r="CH831" s="78">
        <v>694.43</v>
      </c>
      <c r="CI831" s="78">
        <v>589.91999999999996</v>
      </c>
      <c r="CJ831" s="78">
        <v>488.14</v>
      </c>
      <c r="CK831" s="78"/>
      <c r="CL831" s="79"/>
      <c r="CM831" s="65" t="s">
        <v>399</v>
      </c>
      <c r="CN831" s="78">
        <v>537.44000000000005</v>
      </c>
      <c r="CO831" s="78">
        <v>622.27</v>
      </c>
      <c r="CP831" s="78">
        <v>622.08000000000004</v>
      </c>
      <c r="CQ831" s="78">
        <v>362.45</v>
      </c>
      <c r="CR831" s="78">
        <v>349.12</v>
      </c>
      <c r="CS831" s="79">
        <v>567.33000000000004</v>
      </c>
      <c r="CT831" s="65" t="s">
        <v>400</v>
      </c>
      <c r="CU831" s="78">
        <v>580.03</v>
      </c>
      <c r="CV831" s="78">
        <v>658.74</v>
      </c>
      <c r="CW831" s="78">
        <v>620.58000000000004</v>
      </c>
      <c r="CX831" s="78">
        <v>403.08</v>
      </c>
      <c r="CY831" s="78"/>
      <c r="CZ831" s="79"/>
      <c r="DA831" s="82"/>
      <c r="DB831" s="68"/>
      <c r="DC831" s="78"/>
      <c r="DD831" s="78"/>
      <c r="DE831" s="78"/>
      <c r="DF831" s="78"/>
      <c r="DG831" s="78"/>
      <c r="DH831" s="79"/>
      <c r="DI831" s="65" t="s">
        <v>402</v>
      </c>
      <c r="DJ831" s="68">
        <v>3.7954985387330599E-3</v>
      </c>
      <c r="DK831" s="78">
        <v>547.88</v>
      </c>
      <c r="DL831" s="78">
        <v>642.30999999999995</v>
      </c>
      <c r="DM831" s="78">
        <v>642.30999999999995</v>
      </c>
      <c r="DN831" s="78">
        <v>362.2</v>
      </c>
      <c r="DO831" s="78"/>
      <c r="DP831" s="79">
        <v>478.73</v>
      </c>
      <c r="DQ831" s="65" t="s">
        <v>403</v>
      </c>
      <c r="DR831" s="78">
        <v>520.96</v>
      </c>
      <c r="DS831" s="78">
        <v>602.19000000000005</v>
      </c>
      <c r="DT831" s="78">
        <v>708.55</v>
      </c>
      <c r="DU831" s="78">
        <v>273.17</v>
      </c>
      <c r="DV831" s="78"/>
      <c r="DW831" s="79"/>
      <c r="DX831" s="65" t="s">
        <v>404</v>
      </c>
      <c r="DY831" s="78">
        <v>593.29</v>
      </c>
      <c r="DZ831" s="78">
        <v>681.23</v>
      </c>
      <c r="EA831" s="78">
        <v>669.23</v>
      </c>
      <c r="EB831" s="78">
        <v>386.98</v>
      </c>
      <c r="EC831" s="78"/>
      <c r="ED831" s="79">
        <v>451.31</v>
      </c>
      <c r="EE831" s="65" t="s">
        <v>405</v>
      </c>
      <c r="EF831" s="68">
        <v>0.28962001853568098</v>
      </c>
      <c r="EG831" s="78">
        <v>533.66999999999996</v>
      </c>
      <c r="EH831" s="78">
        <v>632.01</v>
      </c>
      <c r="EI831" s="78">
        <v>621.17999999999995</v>
      </c>
      <c r="EJ831" s="78"/>
      <c r="EK831" s="78">
        <v>312.10000000000002</v>
      </c>
      <c r="EL831" s="79">
        <v>363.29</v>
      </c>
      <c r="EM831" s="65" t="s">
        <v>406</v>
      </c>
      <c r="EN831" s="78">
        <v>570.91</v>
      </c>
      <c r="EO831" s="78">
        <v>661.5</v>
      </c>
      <c r="EP831" s="78">
        <v>594.5</v>
      </c>
      <c r="EQ831" s="78"/>
      <c r="ER831" s="78"/>
      <c r="ES831" s="79">
        <v>466.73</v>
      </c>
      <c r="ET831" s="65" t="s">
        <v>407</v>
      </c>
      <c r="EU831" s="68">
        <v>1.43533802210421</v>
      </c>
      <c r="EV831" s="78">
        <v>580.67999999999995</v>
      </c>
      <c r="EW831" s="78">
        <v>661.67</v>
      </c>
      <c r="EX831" s="78">
        <v>661.67</v>
      </c>
      <c r="EY831" s="78"/>
      <c r="EZ831" s="78">
        <v>147.65</v>
      </c>
      <c r="FA831" s="79">
        <v>354.38</v>
      </c>
      <c r="FB831" s="65" t="s">
        <v>408</v>
      </c>
      <c r="FC831" s="78">
        <v>614.04999999999995</v>
      </c>
      <c r="FD831" s="78">
        <v>619.13</v>
      </c>
      <c r="FE831" s="78">
        <v>612.63</v>
      </c>
      <c r="FF831" s="78">
        <v>351.74</v>
      </c>
      <c r="FG831" s="78"/>
      <c r="FH831" s="79"/>
      <c r="FI831" s="65" t="s">
        <v>409</v>
      </c>
      <c r="FJ831" s="78">
        <v>623.34</v>
      </c>
      <c r="FK831" s="78">
        <v>699.43</v>
      </c>
      <c r="FL831" s="78">
        <v>652.75</v>
      </c>
      <c r="FM831" s="78">
        <v>397.89</v>
      </c>
      <c r="FN831" s="78"/>
      <c r="FO831" s="79">
        <v>504.22</v>
      </c>
      <c r="FP831" s="65" t="s">
        <v>410</v>
      </c>
      <c r="FQ831" s="68">
        <v>0.28062298302230998</v>
      </c>
      <c r="FR831" s="78">
        <v>534.59</v>
      </c>
      <c r="FS831" s="78">
        <v>612.88</v>
      </c>
      <c r="FT831" s="78">
        <v>579.49</v>
      </c>
      <c r="FU831" s="78">
        <v>381.93</v>
      </c>
      <c r="FV831" s="78">
        <v>306.16000000000003</v>
      </c>
      <c r="FW831" s="79">
        <v>365.37</v>
      </c>
      <c r="FX831" s="65" t="s">
        <v>411</v>
      </c>
      <c r="FY831" s="78">
        <v>575.41999999999996</v>
      </c>
      <c r="FZ831" s="78">
        <v>653.21</v>
      </c>
      <c r="GA831" s="78">
        <v>641.67999999999995</v>
      </c>
      <c r="GB831" s="78">
        <v>433.81</v>
      </c>
      <c r="GC831" s="78"/>
      <c r="GD831" s="79">
        <v>483.37</v>
      </c>
      <c r="GE831" s="65" t="s">
        <v>412</v>
      </c>
      <c r="GF831" s="68">
        <v>0.26933125050499601</v>
      </c>
      <c r="GG831" s="78">
        <v>548.09</v>
      </c>
      <c r="GH831" s="78">
        <v>638.32000000000005</v>
      </c>
      <c r="GI831" s="78">
        <v>468.64</v>
      </c>
      <c r="GJ831" s="78">
        <v>383.8</v>
      </c>
      <c r="GK831" s="78"/>
      <c r="GL831" s="79">
        <v>352.82</v>
      </c>
      <c r="GM831" s="65" t="s">
        <v>413</v>
      </c>
      <c r="GN831" s="68">
        <v>0.106475861922102</v>
      </c>
      <c r="GO831" s="78">
        <v>487.87</v>
      </c>
      <c r="GP831" s="78">
        <v>655.04</v>
      </c>
      <c r="GQ831" s="78">
        <v>601.59</v>
      </c>
      <c r="GR831" s="78">
        <v>469.77</v>
      </c>
      <c r="GS831" s="78"/>
      <c r="GT831" s="79"/>
      <c r="GU831" s="65" t="s">
        <v>414</v>
      </c>
      <c r="GV831" s="68">
        <v>1</v>
      </c>
      <c r="GW831" s="78">
        <v>530.16999999999996</v>
      </c>
      <c r="GX831" s="78">
        <v>606.33000000000004</v>
      </c>
      <c r="GY831" s="78">
        <v>577.33000000000004</v>
      </c>
      <c r="GZ831" s="78">
        <v>393</v>
      </c>
      <c r="HA831" s="78"/>
      <c r="HB831" s="79">
        <v>487.29</v>
      </c>
      <c r="HC831" s="65" t="s">
        <v>415</v>
      </c>
      <c r="HD831" s="68">
        <v>3.0884215077673801E-2</v>
      </c>
      <c r="HE831" s="78">
        <v>538.89</v>
      </c>
      <c r="HF831" s="78">
        <v>618.39</v>
      </c>
      <c r="HG831" s="78">
        <v>596.94000000000005</v>
      </c>
      <c r="HH831" s="78">
        <v>315.02</v>
      </c>
      <c r="HI831" s="78">
        <v>308.83999999999997</v>
      </c>
      <c r="HJ831" s="79">
        <v>438.09</v>
      </c>
      <c r="HK831" s="85" t="s">
        <v>416</v>
      </c>
      <c r="HL831" s="68">
        <v>1.31492439184747</v>
      </c>
      <c r="HM831" s="78">
        <v>523.69000000000005</v>
      </c>
      <c r="HN831" s="78">
        <v>593.87</v>
      </c>
      <c r="HO831" s="78">
        <v>562.04</v>
      </c>
      <c r="HP831" s="78"/>
      <c r="HQ831" s="78"/>
      <c r="HR831" s="79"/>
    </row>
    <row r="832" spans="1:226" x14ac:dyDescent="0.25">
      <c r="A832" s="81">
        <v>39510</v>
      </c>
      <c r="B832" s="82" t="s">
        <v>387</v>
      </c>
      <c r="C832" s="83">
        <v>545.84634110589411</v>
      </c>
      <c r="D832" s="83">
        <v>628.14086216983299</v>
      </c>
      <c r="E832" s="83">
        <v>597.94594455372203</v>
      </c>
      <c r="F832" s="83">
        <v>381.01245893144522</v>
      </c>
      <c r="G832" s="83">
        <v>308.62485540334853</v>
      </c>
      <c r="H832" s="84">
        <v>408.16832730784284</v>
      </c>
      <c r="I832" s="82" t="s">
        <v>388</v>
      </c>
      <c r="J832" s="83">
        <v>559.80428757516188</v>
      </c>
      <c r="K832" s="83">
        <v>637.76576155773853</v>
      </c>
      <c r="L832" s="83">
        <v>598.54463489137254</v>
      </c>
      <c r="M832" s="83">
        <v>379.57393778618177</v>
      </c>
      <c r="N832" s="83"/>
      <c r="O832" s="84">
        <v>468.91927056182806</v>
      </c>
      <c r="P832" s="65" t="s">
        <v>389</v>
      </c>
      <c r="Q832" s="78">
        <v>534.20000000000005</v>
      </c>
      <c r="R832" s="78">
        <v>605.51</v>
      </c>
      <c r="S832" s="78">
        <v>565.61</v>
      </c>
      <c r="T832" s="78">
        <v>368</v>
      </c>
      <c r="U832" s="78"/>
      <c r="V832" s="79"/>
      <c r="W832" s="65" t="s">
        <v>390</v>
      </c>
      <c r="X832" s="78">
        <v>559.09</v>
      </c>
      <c r="Y832" s="78">
        <v>636.27</v>
      </c>
      <c r="Z832" s="78">
        <v>596.14</v>
      </c>
      <c r="AA832" s="78">
        <v>339.34</v>
      </c>
      <c r="AB832" s="78"/>
      <c r="AC832" s="79">
        <v>480.99</v>
      </c>
      <c r="AD832" s="65" t="s">
        <v>391</v>
      </c>
      <c r="AE832" s="68">
        <v>0.51129972389814904</v>
      </c>
      <c r="AF832" s="78">
        <v>495.45</v>
      </c>
      <c r="AG832" s="78">
        <v>565.5</v>
      </c>
      <c r="AH832" s="78">
        <v>561.91999999999996</v>
      </c>
      <c r="AI832" s="78"/>
      <c r="AJ832" s="78">
        <v>347.68</v>
      </c>
      <c r="AK832" s="79">
        <v>355.12</v>
      </c>
      <c r="AL832" s="69" t="s">
        <v>392</v>
      </c>
      <c r="AM832" s="70">
        <v>1</v>
      </c>
      <c r="AN832" s="78">
        <v>573.6</v>
      </c>
      <c r="AO832" s="78">
        <v>633.75</v>
      </c>
      <c r="AP832" s="78">
        <v>613.09</v>
      </c>
      <c r="AQ832" s="78">
        <v>494.89</v>
      </c>
      <c r="AR832" s="78">
        <v>499.69</v>
      </c>
      <c r="AS832" s="79"/>
      <c r="AT832" s="65" t="s">
        <v>393</v>
      </c>
      <c r="AU832" s="68">
        <v>3.9891495133237601E-2</v>
      </c>
      <c r="AV832" s="78">
        <v>564.96</v>
      </c>
      <c r="AW832" s="78">
        <v>650.39</v>
      </c>
      <c r="AX832" s="78">
        <v>540.33000000000004</v>
      </c>
      <c r="AY832" s="78">
        <v>298.75</v>
      </c>
      <c r="AZ832" s="78">
        <v>266.63</v>
      </c>
      <c r="BA832" s="79">
        <v>450.89</v>
      </c>
      <c r="BB832" s="65" t="s">
        <v>394</v>
      </c>
      <c r="BC832" s="78">
        <v>531.63</v>
      </c>
      <c r="BD832" s="78">
        <v>630.86</v>
      </c>
      <c r="BE832" s="78">
        <v>578.09</v>
      </c>
      <c r="BF832" s="78">
        <v>330.3</v>
      </c>
      <c r="BG832" s="78"/>
      <c r="BH832" s="79">
        <v>441.87</v>
      </c>
      <c r="BI832" s="65" t="s">
        <v>395</v>
      </c>
      <c r="BJ832" s="68">
        <v>0.134219179920811</v>
      </c>
      <c r="BK832" s="78">
        <v>559.55999999999995</v>
      </c>
      <c r="BL832" s="78">
        <v>633.78</v>
      </c>
      <c r="BM832" s="78">
        <v>649.27</v>
      </c>
      <c r="BN832" s="78">
        <v>348.97</v>
      </c>
      <c r="BO832" s="78"/>
      <c r="BP832" s="79"/>
      <c r="BQ832" s="65" t="s">
        <v>396</v>
      </c>
      <c r="BR832" s="68">
        <v>6.3911648537062396E-2</v>
      </c>
      <c r="BS832" s="78">
        <v>519.76</v>
      </c>
      <c r="BT832" s="78">
        <v>616.33000000000004</v>
      </c>
      <c r="BU832" s="78">
        <v>566.66</v>
      </c>
      <c r="BV832" s="78"/>
      <c r="BW832" s="78"/>
      <c r="BX832" s="79">
        <v>466.29</v>
      </c>
      <c r="BY832" s="65" t="s">
        <v>397</v>
      </c>
      <c r="BZ832" s="78">
        <v>564.41</v>
      </c>
      <c r="CA832" s="78">
        <v>643.48</v>
      </c>
      <c r="CB832" s="78">
        <v>589.32000000000005</v>
      </c>
      <c r="CC832" s="78">
        <v>388.47</v>
      </c>
      <c r="CD832" s="78"/>
      <c r="CE832" s="79">
        <v>437.76</v>
      </c>
      <c r="CF832" s="65" t="s">
        <v>398</v>
      </c>
      <c r="CG832" s="78">
        <v>542.79</v>
      </c>
      <c r="CH832" s="78">
        <v>661.75</v>
      </c>
      <c r="CI832" s="78">
        <v>570.07000000000005</v>
      </c>
      <c r="CJ832" s="78">
        <v>477.2</v>
      </c>
      <c r="CK832" s="78"/>
      <c r="CL832" s="79"/>
      <c r="CM832" s="65" t="s">
        <v>399</v>
      </c>
      <c r="CN832" s="78">
        <v>543.29</v>
      </c>
      <c r="CO832" s="78">
        <v>608.78</v>
      </c>
      <c r="CP832" s="78">
        <v>619.32000000000005</v>
      </c>
      <c r="CQ832" s="78">
        <v>360.28</v>
      </c>
      <c r="CR832" s="78">
        <v>345.34</v>
      </c>
      <c r="CS832" s="79">
        <v>567.29999999999995</v>
      </c>
      <c r="CT832" s="65" t="s">
        <v>400</v>
      </c>
      <c r="CU832" s="78">
        <v>581.41</v>
      </c>
      <c r="CV832" s="78">
        <v>654.82000000000005</v>
      </c>
      <c r="CW832" s="78">
        <v>618.57000000000005</v>
      </c>
      <c r="CX832" s="78">
        <v>399.71</v>
      </c>
      <c r="CY832" s="78"/>
      <c r="CZ832" s="79"/>
      <c r="DA832" s="82"/>
      <c r="DB832" s="68"/>
      <c r="DC832" s="78"/>
      <c r="DD832" s="78"/>
      <c r="DE832" s="78"/>
      <c r="DF832" s="78"/>
      <c r="DG832" s="78"/>
      <c r="DH832" s="79"/>
      <c r="DI832" s="65" t="s">
        <v>402</v>
      </c>
      <c r="DJ832" s="68">
        <v>3.78171916953447E-3</v>
      </c>
      <c r="DK832" s="78">
        <v>546.01</v>
      </c>
      <c r="DL832" s="78">
        <v>640.23</v>
      </c>
      <c r="DM832" s="78">
        <v>640.23</v>
      </c>
      <c r="DN832" s="78">
        <v>359.71</v>
      </c>
      <c r="DO832" s="78"/>
      <c r="DP832" s="79">
        <v>476.55</v>
      </c>
      <c r="DQ832" s="65" t="s">
        <v>403</v>
      </c>
      <c r="DR832" s="78">
        <v>520.96</v>
      </c>
      <c r="DS832" s="78">
        <v>602.19000000000005</v>
      </c>
      <c r="DT832" s="78">
        <v>714.82</v>
      </c>
      <c r="DU832" s="78">
        <v>274.91000000000003</v>
      </c>
      <c r="DV832" s="78"/>
      <c r="DW832" s="79"/>
      <c r="DX832" s="65" t="s">
        <v>404</v>
      </c>
      <c r="DY832" s="78">
        <v>593.04999999999995</v>
      </c>
      <c r="DZ832" s="78">
        <v>671.54</v>
      </c>
      <c r="EA832" s="78">
        <v>647.39</v>
      </c>
      <c r="EB832" s="78">
        <v>386.02</v>
      </c>
      <c r="EC832" s="78"/>
      <c r="ED832" s="79">
        <v>451.31</v>
      </c>
      <c r="EE832" s="65" t="s">
        <v>405</v>
      </c>
      <c r="EF832" s="68">
        <v>0.28962001853568098</v>
      </c>
      <c r="EG832" s="78">
        <v>544.94000000000005</v>
      </c>
      <c r="EH832" s="78">
        <v>621.98</v>
      </c>
      <c r="EI832" s="78">
        <v>580.19000000000005</v>
      </c>
      <c r="EJ832" s="78"/>
      <c r="EK832" s="78">
        <v>307.54000000000002</v>
      </c>
      <c r="EL832" s="79">
        <v>382.9</v>
      </c>
      <c r="EM832" s="65" t="s">
        <v>406</v>
      </c>
      <c r="EN832" s="78">
        <v>570.91</v>
      </c>
      <c r="EO832" s="78">
        <v>639.70000000000005</v>
      </c>
      <c r="EP832" s="78">
        <v>594.5</v>
      </c>
      <c r="EQ832" s="78"/>
      <c r="ER832" s="78"/>
      <c r="ES832" s="79">
        <v>467.63</v>
      </c>
      <c r="ET832" s="65" t="s">
        <v>407</v>
      </c>
      <c r="EU832" s="68">
        <v>1.4347202295552399</v>
      </c>
      <c r="EV832" s="78">
        <v>580.42999999999995</v>
      </c>
      <c r="EW832" s="78">
        <v>661.38</v>
      </c>
      <c r="EX832" s="78">
        <v>661.38</v>
      </c>
      <c r="EY832" s="78"/>
      <c r="EZ832" s="78">
        <v>147.59</v>
      </c>
      <c r="FA832" s="79">
        <v>354.23</v>
      </c>
      <c r="FB832" s="65" t="s">
        <v>408</v>
      </c>
      <c r="FC832" s="78">
        <v>614.04999999999995</v>
      </c>
      <c r="FD832" s="78">
        <v>619.13</v>
      </c>
      <c r="FE832" s="78">
        <v>612.63</v>
      </c>
      <c r="FF832" s="78">
        <v>351.74</v>
      </c>
      <c r="FG832" s="78"/>
      <c r="FH832" s="79"/>
      <c r="FI832" s="65" t="s">
        <v>409</v>
      </c>
      <c r="FJ832" s="78">
        <v>627</v>
      </c>
      <c r="FK832" s="78">
        <v>678</v>
      </c>
      <c r="FL832" s="78">
        <v>669</v>
      </c>
      <c r="FM832" s="78">
        <v>403</v>
      </c>
      <c r="FN832" s="78"/>
      <c r="FO832" s="79">
        <v>504</v>
      </c>
      <c r="FP832" s="65" t="s">
        <v>410</v>
      </c>
      <c r="FQ832" s="68">
        <v>0.28353511582409502</v>
      </c>
      <c r="FR832" s="78">
        <v>533.9</v>
      </c>
      <c r="FS832" s="78">
        <v>612.15</v>
      </c>
      <c r="FT832" s="78">
        <v>579.26</v>
      </c>
      <c r="FU832" s="78">
        <v>385.61</v>
      </c>
      <c r="FV832" s="78">
        <v>309.33999999999997</v>
      </c>
      <c r="FW832" s="79">
        <v>373.42</v>
      </c>
      <c r="FX832" s="65" t="s">
        <v>411</v>
      </c>
      <c r="FY832" s="78">
        <v>575.66999999999996</v>
      </c>
      <c r="FZ832" s="78">
        <v>646.45000000000005</v>
      </c>
      <c r="GA832" s="78">
        <v>641.67999999999995</v>
      </c>
      <c r="GB832" s="78">
        <v>428.45</v>
      </c>
      <c r="GC832" s="78"/>
      <c r="GD832" s="79">
        <v>484.51</v>
      </c>
      <c r="GE832" s="65" t="s">
        <v>412</v>
      </c>
      <c r="GF832" s="68">
        <v>0.266851683834125</v>
      </c>
      <c r="GG832" s="78">
        <v>525.70000000000005</v>
      </c>
      <c r="GH832" s="78">
        <v>597.75</v>
      </c>
      <c r="GI832" s="78">
        <v>464.32</v>
      </c>
      <c r="GJ832" s="78">
        <v>380.26</v>
      </c>
      <c r="GK832" s="78"/>
      <c r="GL832" s="79">
        <v>349.58</v>
      </c>
      <c r="GM832" s="65" t="s">
        <v>413</v>
      </c>
      <c r="GN832" s="68">
        <v>0.106774865196733</v>
      </c>
      <c r="GO832" s="78">
        <v>489.24</v>
      </c>
      <c r="GP832" s="78">
        <v>605.63</v>
      </c>
      <c r="GQ832" s="78">
        <v>582.35</v>
      </c>
      <c r="GR832" s="78">
        <v>458.6</v>
      </c>
      <c r="GS832" s="78"/>
      <c r="GT832" s="79"/>
      <c r="GU832" s="65" t="s">
        <v>414</v>
      </c>
      <c r="GV832" s="68">
        <v>1</v>
      </c>
      <c r="GW832" s="78">
        <v>530.16999999999996</v>
      </c>
      <c r="GX832" s="78">
        <v>606.33000000000004</v>
      </c>
      <c r="GY832" s="78">
        <v>577.33000000000004</v>
      </c>
      <c r="GZ832" s="78">
        <v>393</v>
      </c>
      <c r="HA832" s="78"/>
      <c r="HB832" s="79">
        <v>487.29</v>
      </c>
      <c r="HC832" s="65" t="s">
        <v>415</v>
      </c>
      <c r="HD832" s="68">
        <v>3.0731407498463401E-2</v>
      </c>
      <c r="HE832" s="78">
        <v>534.24</v>
      </c>
      <c r="HF832" s="78">
        <v>611.91999999999996</v>
      </c>
      <c r="HG832" s="78">
        <v>614.96</v>
      </c>
      <c r="HH832" s="78">
        <v>298.08999999999997</v>
      </c>
      <c r="HI832" s="78">
        <v>291.95</v>
      </c>
      <c r="HJ832" s="79">
        <v>434.78</v>
      </c>
      <c r="HK832" s="85" t="s">
        <v>416</v>
      </c>
      <c r="HL832" s="68">
        <v>1.30548302872063</v>
      </c>
      <c r="HM832" s="78">
        <v>511.94</v>
      </c>
      <c r="HN832" s="78">
        <v>574.88</v>
      </c>
      <c r="HO832" s="78">
        <v>531.30999999999995</v>
      </c>
      <c r="HP832" s="78"/>
      <c r="HQ832" s="78"/>
      <c r="HR832" s="79"/>
    </row>
    <row r="833" spans="1:226" x14ac:dyDescent="0.25">
      <c r="A833" s="81">
        <v>39503</v>
      </c>
      <c r="B833" s="82" t="s">
        <v>387</v>
      </c>
      <c r="C833" s="83">
        <v>545.47077333655238</v>
      </c>
      <c r="D833" s="83">
        <v>623.97370523451423</v>
      </c>
      <c r="E833" s="83">
        <v>602.16888073287589</v>
      </c>
      <c r="F833" s="83">
        <v>384.14856169050961</v>
      </c>
      <c r="G833" s="83">
        <v>288.83404870624042</v>
      </c>
      <c r="H833" s="84">
        <v>410.37907522630491</v>
      </c>
      <c r="I833" s="82" t="s">
        <v>388</v>
      </c>
      <c r="J833" s="83">
        <v>558.66551331176993</v>
      </c>
      <c r="K833" s="83">
        <v>633.3117684332874</v>
      </c>
      <c r="L833" s="83">
        <v>603.0926832600594</v>
      </c>
      <c r="M833" s="83">
        <v>383.13810098759018</v>
      </c>
      <c r="N833" s="83"/>
      <c r="O833" s="84">
        <v>469.14844910795739</v>
      </c>
      <c r="P833" s="65" t="s">
        <v>389</v>
      </c>
      <c r="Q833" s="78">
        <v>546.70000000000005</v>
      </c>
      <c r="R833" s="78">
        <v>616.35</v>
      </c>
      <c r="S833" s="78">
        <v>567.05999999999995</v>
      </c>
      <c r="T833" s="78">
        <v>373</v>
      </c>
      <c r="U833" s="78"/>
      <c r="V833" s="79"/>
      <c r="W833" s="65" t="s">
        <v>390</v>
      </c>
      <c r="X833" s="78">
        <v>583.25</v>
      </c>
      <c r="Y833" s="78">
        <v>638.77</v>
      </c>
      <c r="Z833" s="78">
        <v>596.14</v>
      </c>
      <c r="AA833" s="78">
        <v>347.34</v>
      </c>
      <c r="AB833" s="78"/>
      <c r="AC833" s="79">
        <v>480.99</v>
      </c>
      <c r="AD833" s="65" t="s">
        <v>391</v>
      </c>
      <c r="AE833" s="68">
        <v>0.51129972389814904</v>
      </c>
      <c r="AF833" s="78">
        <v>495.45</v>
      </c>
      <c r="AG833" s="78">
        <v>565.5</v>
      </c>
      <c r="AH833" s="78">
        <v>561.91999999999996</v>
      </c>
      <c r="AI833" s="78"/>
      <c r="AJ833" s="78">
        <v>347.68</v>
      </c>
      <c r="AK833" s="79">
        <v>355.12</v>
      </c>
      <c r="AL833" s="69" t="s">
        <v>392</v>
      </c>
      <c r="AM833" s="70">
        <v>1</v>
      </c>
      <c r="AN833" s="78">
        <v>573.87</v>
      </c>
      <c r="AO833" s="78">
        <v>611.37</v>
      </c>
      <c r="AP833" s="78">
        <v>613.34</v>
      </c>
      <c r="AQ833" s="78">
        <v>494.89</v>
      </c>
      <c r="AR833" s="78">
        <v>502.94</v>
      </c>
      <c r="AS833" s="79"/>
      <c r="AT833" s="65" t="s">
        <v>393</v>
      </c>
      <c r="AU833" s="68">
        <v>0.04</v>
      </c>
      <c r="AV833" s="78">
        <v>569.04</v>
      </c>
      <c r="AW833" s="78">
        <v>658.84</v>
      </c>
      <c r="AX833" s="78">
        <v>570.13</v>
      </c>
      <c r="AY833" s="78">
        <v>329.84</v>
      </c>
      <c r="AZ833" s="78">
        <v>255.08</v>
      </c>
      <c r="BA833" s="79">
        <v>453.04</v>
      </c>
      <c r="BB833" s="65" t="s">
        <v>394</v>
      </c>
      <c r="BC833" s="78">
        <v>525.54</v>
      </c>
      <c r="BD833" s="78">
        <v>623.72</v>
      </c>
      <c r="BE833" s="78">
        <v>595.41</v>
      </c>
      <c r="BF833" s="78">
        <v>329.4</v>
      </c>
      <c r="BG833" s="78"/>
      <c r="BH833" s="79">
        <v>446.91</v>
      </c>
      <c r="BI833" s="65" t="s">
        <v>395</v>
      </c>
      <c r="BJ833" s="68">
        <v>0.13412376941441601</v>
      </c>
      <c r="BK833" s="78">
        <v>574.17999999999995</v>
      </c>
      <c r="BL833" s="78">
        <v>634.41</v>
      </c>
      <c r="BM833" s="78">
        <v>649.88</v>
      </c>
      <c r="BN833" s="78">
        <v>359.45</v>
      </c>
      <c r="BO833" s="78"/>
      <c r="BP833" s="79"/>
      <c r="BQ833" s="65" t="s">
        <v>396</v>
      </c>
      <c r="BR833" s="68">
        <v>6.3911648537062396E-2</v>
      </c>
      <c r="BS833" s="78">
        <v>519.76</v>
      </c>
      <c r="BT833" s="78">
        <v>616.33000000000004</v>
      </c>
      <c r="BU833" s="78">
        <v>564.49</v>
      </c>
      <c r="BV833" s="78"/>
      <c r="BW833" s="78"/>
      <c r="BX833" s="79">
        <v>466.29</v>
      </c>
      <c r="BY833" s="65" t="s">
        <v>397</v>
      </c>
      <c r="BZ833" s="78">
        <v>565.38</v>
      </c>
      <c r="CA833" s="78">
        <v>640.25</v>
      </c>
      <c r="CB833" s="78">
        <v>579.46</v>
      </c>
      <c r="CC833" s="78">
        <v>382.86</v>
      </c>
      <c r="CD833" s="78"/>
      <c r="CE833" s="79">
        <v>437.76</v>
      </c>
      <c r="CF833" s="65" t="s">
        <v>398</v>
      </c>
      <c r="CG833" s="78">
        <v>554.37</v>
      </c>
      <c r="CH833" s="78">
        <v>667.54</v>
      </c>
      <c r="CI833" s="78">
        <v>576.54999999999995</v>
      </c>
      <c r="CJ833" s="78">
        <v>496.42</v>
      </c>
      <c r="CK833" s="78"/>
      <c r="CL833" s="79"/>
      <c r="CM833" s="65" t="s">
        <v>399</v>
      </c>
      <c r="CN833" s="78">
        <v>547.29999999999995</v>
      </c>
      <c r="CO833" s="78">
        <v>606.19000000000005</v>
      </c>
      <c r="CP833" s="78">
        <v>615.59</v>
      </c>
      <c r="CQ833" s="78">
        <v>369.97</v>
      </c>
      <c r="CR833" s="78">
        <v>352.16</v>
      </c>
      <c r="CS833" s="79">
        <v>567.27</v>
      </c>
      <c r="CT833" s="65" t="s">
        <v>400</v>
      </c>
      <c r="CU833" s="78">
        <v>572.89</v>
      </c>
      <c r="CV833" s="78">
        <v>639.69000000000005</v>
      </c>
      <c r="CW833" s="78">
        <v>608.53</v>
      </c>
      <c r="CX833" s="78">
        <v>410.92</v>
      </c>
      <c r="CY833" s="78"/>
      <c r="CZ833" s="79"/>
      <c r="DA833" s="82"/>
      <c r="DB833" s="68"/>
      <c r="DC833" s="78"/>
      <c r="DD833" s="78"/>
      <c r="DE833" s="78"/>
      <c r="DF833" s="78"/>
      <c r="DG833" s="78"/>
      <c r="DH833" s="79"/>
      <c r="DI833" s="65" t="s">
        <v>402</v>
      </c>
      <c r="DJ833" s="68">
        <v>3.8054646472334302E-3</v>
      </c>
      <c r="DK833" s="78">
        <v>542.91999999999996</v>
      </c>
      <c r="DL833" s="78">
        <v>631.23</v>
      </c>
      <c r="DM833" s="78">
        <v>631.23</v>
      </c>
      <c r="DN833" s="78">
        <v>361.78</v>
      </c>
      <c r="DO833" s="78"/>
      <c r="DP833" s="79">
        <v>479.9</v>
      </c>
      <c r="DQ833" s="65" t="s">
        <v>403</v>
      </c>
      <c r="DR833" s="78">
        <v>520.96</v>
      </c>
      <c r="DS833" s="78">
        <v>602.19000000000005</v>
      </c>
      <c r="DT833" s="78">
        <v>701.32</v>
      </c>
      <c r="DU833" s="78">
        <v>275.72000000000003</v>
      </c>
      <c r="DV833" s="78"/>
      <c r="DW833" s="79"/>
      <c r="DX833" s="65" t="s">
        <v>404</v>
      </c>
      <c r="DY833" s="78">
        <v>590.21</v>
      </c>
      <c r="DZ833" s="78">
        <v>667.87</v>
      </c>
      <c r="EA833" s="78">
        <v>639.21</v>
      </c>
      <c r="EB833" s="78">
        <v>388.31</v>
      </c>
      <c r="EC833" s="78"/>
      <c r="ED833" s="79">
        <v>451.31</v>
      </c>
      <c r="EE833" s="65" t="s">
        <v>405</v>
      </c>
      <c r="EF833" s="68">
        <v>0.28962001853568098</v>
      </c>
      <c r="EG833" s="78">
        <v>546.99</v>
      </c>
      <c r="EH833" s="78">
        <v>615.48</v>
      </c>
      <c r="EI833" s="78">
        <v>588.04</v>
      </c>
      <c r="EJ833" s="78"/>
      <c r="EK833" s="78">
        <v>311.20999999999998</v>
      </c>
      <c r="EL833" s="79">
        <v>392.7</v>
      </c>
      <c r="EM833" s="65" t="s">
        <v>406</v>
      </c>
      <c r="EN833" s="78">
        <v>588.30999999999995</v>
      </c>
      <c r="EO833" s="78">
        <v>639.70000000000005</v>
      </c>
      <c r="EP833" s="78">
        <v>594.5</v>
      </c>
      <c r="EQ833" s="78"/>
      <c r="ER833" s="78"/>
      <c r="ES833" s="79">
        <v>467.63</v>
      </c>
      <c r="ET833" s="65" t="s">
        <v>407</v>
      </c>
      <c r="EU833" s="68">
        <v>1.4355440712029901</v>
      </c>
      <c r="EV833" s="78">
        <v>564.95000000000005</v>
      </c>
      <c r="EW833" s="78">
        <v>632.55999999999995</v>
      </c>
      <c r="EX833" s="78">
        <v>632.55999999999995</v>
      </c>
      <c r="EY833" s="78"/>
      <c r="EZ833" s="78">
        <v>147.66999999999999</v>
      </c>
      <c r="FA833" s="79">
        <v>354.43</v>
      </c>
      <c r="FB833" s="65" t="s">
        <v>408</v>
      </c>
      <c r="FC833" s="78">
        <v>614.04999999999995</v>
      </c>
      <c r="FD833" s="78">
        <v>619.13</v>
      </c>
      <c r="FE833" s="78">
        <v>612.63</v>
      </c>
      <c r="FF833" s="78">
        <v>351.74</v>
      </c>
      <c r="FG833" s="78"/>
      <c r="FH833" s="79"/>
      <c r="FI833" s="65" t="s">
        <v>409</v>
      </c>
      <c r="FJ833" s="78">
        <v>638</v>
      </c>
      <c r="FK833" s="78">
        <v>666</v>
      </c>
      <c r="FL833" s="78">
        <v>686.25</v>
      </c>
      <c r="FM833" s="78">
        <v>408</v>
      </c>
      <c r="FN833" s="78"/>
      <c r="FO833" s="79">
        <v>502</v>
      </c>
      <c r="FP833" s="65" t="s">
        <v>410</v>
      </c>
      <c r="FQ833" s="68">
        <v>0.281610813855252</v>
      </c>
      <c r="FR833" s="78">
        <v>518.73</v>
      </c>
      <c r="FS833" s="78">
        <v>590.26</v>
      </c>
      <c r="FT833" s="78">
        <v>576.09</v>
      </c>
      <c r="FU833" s="78">
        <v>376.8</v>
      </c>
      <c r="FV833" s="78">
        <v>288.08999999999997</v>
      </c>
      <c r="FW833" s="79">
        <v>375.67</v>
      </c>
      <c r="FX833" s="65" t="s">
        <v>411</v>
      </c>
      <c r="FY833" s="78">
        <v>558.69000000000005</v>
      </c>
      <c r="FZ833" s="78">
        <v>628.54999999999995</v>
      </c>
      <c r="GA833" s="78">
        <v>623.82000000000005</v>
      </c>
      <c r="GB833" s="78">
        <v>433.81</v>
      </c>
      <c r="GC833" s="78"/>
      <c r="GD833" s="79">
        <v>484.51</v>
      </c>
      <c r="GE833" s="65" t="s">
        <v>412</v>
      </c>
      <c r="GF833" s="68">
        <v>0.27352297592997799</v>
      </c>
      <c r="GG833" s="78">
        <v>538.84</v>
      </c>
      <c r="GH833" s="78">
        <v>612.69000000000005</v>
      </c>
      <c r="GI833" s="78">
        <v>475.93</v>
      </c>
      <c r="GJ833" s="78">
        <v>389.77</v>
      </c>
      <c r="GK833" s="78"/>
      <c r="GL833" s="79">
        <v>358.32</v>
      </c>
      <c r="GM833" s="65" t="s">
        <v>413</v>
      </c>
      <c r="GN833" s="68">
        <v>0.107349120810701</v>
      </c>
      <c r="GO833" s="78">
        <v>500.46</v>
      </c>
      <c r="GP833" s="78">
        <v>608.88</v>
      </c>
      <c r="GQ833" s="78">
        <v>592.14</v>
      </c>
      <c r="GR833" s="78">
        <v>446.46</v>
      </c>
      <c r="GS833" s="78"/>
      <c r="GT833" s="79"/>
      <c r="GU833" s="65" t="s">
        <v>414</v>
      </c>
      <c r="GV833" s="68">
        <v>1</v>
      </c>
      <c r="GW833" s="78">
        <v>492.67</v>
      </c>
      <c r="GX833" s="78">
        <v>556.33000000000004</v>
      </c>
      <c r="GY833" s="78">
        <v>529</v>
      </c>
      <c r="GZ833" s="78">
        <v>391</v>
      </c>
      <c r="HA833" s="78"/>
      <c r="HB833" s="79">
        <v>487.29</v>
      </c>
      <c r="HC833" s="65" t="s">
        <v>415</v>
      </c>
      <c r="HD833" s="68">
        <v>3.0485016614334101E-2</v>
      </c>
      <c r="HE833" s="78">
        <v>522.75</v>
      </c>
      <c r="HF833" s="78">
        <v>602.53</v>
      </c>
      <c r="HG833" s="78">
        <v>610.03</v>
      </c>
      <c r="HH833" s="78">
        <v>295.7</v>
      </c>
      <c r="HI833" s="78">
        <v>289.61</v>
      </c>
      <c r="HJ833" s="79">
        <v>431.66</v>
      </c>
      <c r="HK833" s="85" t="s">
        <v>416</v>
      </c>
      <c r="HL833" s="68">
        <v>1.3267878466233201</v>
      </c>
      <c r="HM833" s="78">
        <v>513.63</v>
      </c>
      <c r="HN833" s="78">
        <v>576.42999999999995</v>
      </c>
      <c r="HO833" s="78">
        <v>534.04</v>
      </c>
      <c r="HP833" s="78"/>
      <c r="HQ833" s="78"/>
      <c r="HR833" s="79"/>
    </row>
    <row r="834" spans="1:226" x14ac:dyDescent="0.25">
      <c r="A834" s="81">
        <v>39496</v>
      </c>
      <c r="B834" s="82" t="s">
        <v>387</v>
      </c>
      <c r="C834" s="83">
        <v>534.30915673470997</v>
      </c>
      <c r="D834" s="83">
        <v>607.31932157717074</v>
      </c>
      <c r="E834" s="83">
        <v>581.12264317660197</v>
      </c>
      <c r="F834" s="83">
        <v>386.27686855339323</v>
      </c>
      <c r="G834" s="83">
        <v>286.87025875190255</v>
      </c>
      <c r="H834" s="84">
        <v>408.89266759836096</v>
      </c>
      <c r="I834" s="82" t="s">
        <v>388</v>
      </c>
      <c r="J834" s="83">
        <v>546.67004403490137</v>
      </c>
      <c r="K834" s="83">
        <v>615.53553969154689</v>
      </c>
      <c r="L834" s="83">
        <v>581.45225907170004</v>
      </c>
      <c r="M834" s="83">
        <v>385.60715294786621</v>
      </c>
      <c r="N834" s="83"/>
      <c r="O834" s="84">
        <v>467.02115374096201</v>
      </c>
      <c r="P834" s="65" t="s">
        <v>389</v>
      </c>
      <c r="Q834" s="78">
        <v>537.54</v>
      </c>
      <c r="R834" s="78">
        <v>608.01</v>
      </c>
      <c r="S834" s="78">
        <v>549.49</v>
      </c>
      <c r="T834" s="78">
        <v>367</v>
      </c>
      <c r="U834" s="78"/>
      <c r="V834" s="79"/>
      <c r="W834" s="65" t="s">
        <v>390</v>
      </c>
      <c r="X834" s="78">
        <v>558.85</v>
      </c>
      <c r="Y834" s="78">
        <v>614.09</v>
      </c>
      <c r="Z834" s="78">
        <v>572.01</v>
      </c>
      <c r="AA834" s="78">
        <v>342.78</v>
      </c>
      <c r="AB834" s="78"/>
      <c r="AC834" s="79">
        <v>480.99</v>
      </c>
      <c r="AD834" s="65" t="s">
        <v>391</v>
      </c>
      <c r="AE834" s="68">
        <v>0.51129972389814904</v>
      </c>
      <c r="AF834" s="78">
        <v>489.83</v>
      </c>
      <c r="AG834" s="78">
        <v>554.76</v>
      </c>
      <c r="AH834" s="78">
        <v>546.07000000000005</v>
      </c>
      <c r="AI834" s="78"/>
      <c r="AJ834" s="78">
        <v>332.34</v>
      </c>
      <c r="AK834" s="79">
        <v>346.83</v>
      </c>
      <c r="AL834" s="69" t="s">
        <v>392</v>
      </c>
      <c r="AM834" s="70">
        <v>1</v>
      </c>
      <c r="AN834" s="78">
        <v>553.85</v>
      </c>
      <c r="AO834" s="78">
        <v>599.6</v>
      </c>
      <c r="AP834" s="78">
        <v>579.05999999999995</v>
      </c>
      <c r="AQ834" s="78">
        <v>494.89</v>
      </c>
      <c r="AR834" s="78">
        <v>499.7</v>
      </c>
      <c r="AS834" s="79"/>
      <c r="AT834" s="65" t="s">
        <v>393</v>
      </c>
      <c r="AU834" s="68">
        <v>3.9629071887136401E-2</v>
      </c>
      <c r="AV834" s="78">
        <v>544.20000000000005</v>
      </c>
      <c r="AW834" s="78">
        <v>631.28</v>
      </c>
      <c r="AX834" s="78">
        <v>570.84</v>
      </c>
      <c r="AY834" s="78">
        <v>326.98</v>
      </c>
      <c r="AZ834" s="78">
        <v>255.85</v>
      </c>
      <c r="BA834" s="79">
        <v>453.19</v>
      </c>
      <c r="BB834" s="65" t="s">
        <v>394</v>
      </c>
      <c r="BC834" s="78">
        <v>511.26</v>
      </c>
      <c r="BD834" s="78">
        <v>605.65</v>
      </c>
      <c r="BE834" s="78">
        <v>570.64</v>
      </c>
      <c r="BF834" s="78">
        <v>318.60000000000002</v>
      </c>
      <c r="BG834" s="78"/>
      <c r="BH834" s="79">
        <v>430.77</v>
      </c>
      <c r="BI834" s="65" t="s">
        <v>395</v>
      </c>
      <c r="BJ834" s="68">
        <v>0.13412916638723099</v>
      </c>
      <c r="BK834" s="78">
        <v>561.33000000000004</v>
      </c>
      <c r="BL834" s="78">
        <v>622.63</v>
      </c>
      <c r="BM834" s="78">
        <v>638.11</v>
      </c>
      <c r="BN834" s="78">
        <v>355.44</v>
      </c>
      <c r="BO834" s="78"/>
      <c r="BP834" s="79"/>
      <c r="BQ834" s="65" t="s">
        <v>396</v>
      </c>
      <c r="BR834" s="68">
        <v>6.3911648537062396E-2</v>
      </c>
      <c r="BS834" s="78">
        <v>491.16</v>
      </c>
      <c r="BT834" s="78">
        <v>587.79999999999995</v>
      </c>
      <c r="BU834" s="78">
        <v>554.5</v>
      </c>
      <c r="BV834" s="78"/>
      <c r="BW834" s="78"/>
      <c r="BX834" s="79">
        <v>466.3</v>
      </c>
      <c r="BY834" s="65" t="s">
        <v>397</v>
      </c>
      <c r="BZ834" s="78">
        <v>551.57000000000005</v>
      </c>
      <c r="CA834" s="78">
        <v>622.34</v>
      </c>
      <c r="CB834" s="78">
        <v>562.41999999999996</v>
      </c>
      <c r="CC834" s="78">
        <v>399.98</v>
      </c>
      <c r="CD834" s="78"/>
      <c r="CE834" s="79">
        <v>437.76</v>
      </c>
      <c r="CF834" s="65" t="s">
        <v>398</v>
      </c>
      <c r="CG834" s="78">
        <v>588.89</v>
      </c>
      <c r="CH834" s="78">
        <v>708.22</v>
      </c>
      <c r="CI834" s="78">
        <v>586.9</v>
      </c>
      <c r="CJ834" s="78">
        <v>466.47</v>
      </c>
      <c r="CK834" s="78"/>
      <c r="CL834" s="79"/>
      <c r="CM834" s="65" t="s">
        <v>399</v>
      </c>
      <c r="CN834" s="78">
        <v>527.27</v>
      </c>
      <c r="CO834" s="78">
        <v>586.24</v>
      </c>
      <c r="CP834" s="78">
        <v>593.80999999999995</v>
      </c>
      <c r="CQ834" s="78">
        <v>367.14</v>
      </c>
      <c r="CR834" s="78">
        <v>350.34</v>
      </c>
      <c r="CS834" s="79">
        <v>567.73</v>
      </c>
      <c r="CT834" s="65" t="s">
        <v>400</v>
      </c>
      <c r="CU834" s="78">
        <v>555.48</v>
      </c>
      <c r="CV834" s="78">
        <v>620.79</v>
      </c>
      <c r="CW834" s="78">
        <v>585.79999999999995</v>
      </c>
      <c r="CX834" s="78">
        <v>406.9</v>
      </c>
      <c r="CY834" s="78"/>
      <c r="CZ834" s="79"/>
      <c r="DA834" s="82"/>
      <c r="DB834" s="68"/>
      <c r="DC834" s="78"/>
      <c r="DD834" s="78"/>
      <c r="DE834" s="78"/>
      <c r="DF834" s="78"/>
      <c r="DG834" s="78"/>
      <c r="DH834" s="79"/>
      <c r="DI834" s="65" t="s">
        <v>402</v>
      </c>
      <c r="DJ834" s="68">
        <v>3.7996808268105499E-3</v>
      </c>
      <c r="DK834" s="78">
        <v>526.1</v>
      </c>
      <c r="DL834" s="78">
        <v>614.64</v>
      </c>
      <c r="DM834" s="78">
        <v>614.64</v>
      </c>
      <c r="DN834" s="78">
        <v>351.86</v>
      </c>
      <c r="DO834" s="78"/>
      <c r="DP834" s="79">
        <v>479.21</v>
      </c>
      <c r="DQ834" s="65" t="s">
        <v>403</v>
      </c>
      <c r="DR834" s="78">
        <v>544.91999999999996</v>
      </c>
      <c r="DS834" s="78">
        <v>622.85</v>
      </c>
      <c r="DT834" s="78">
        <v>672.97</v>
      </c>
      <c r="DU834" s="78">
        <v>269.58</v>
      </c>
      <c r="DV834" s="78"/>
      <c r="DW834" s="79"/>
      <c r="DX834" s="65" t="s">
        <v>404</v>
      </c>
      <c r="DY834" s="78">
        <v>575.17999999999995</v>
      </c>
      <c r="DZ834" s="78">
        <v>642.72</v>
      </c>
      <c r="EA834" s="78">
        <v>628.79</v>
      </c>
      <c r="EB834" s="78">
        <v>384.9</v>
      </c>
      <c r="EC834" s="78"/>
      <c r="ED834" s="79">
        <v>451.31</v>
      </c>
      <c r="EE834" s="65" t="s">
        <v>405</v>
      </c>
      <c r="EF834" s="68">
        <v>0.28962001853568098</v>
      </c>
      <c r="EG834" s="78">
        <v>536.38</v>
      </c>
      <c r="EH834" s="78">
        <v>602.65</v>
      </c>
      <c r="EI834" s="78">
        <v>579.70000000000005</v>
      </c>
      <c r="EJ834" s="78"/>
      <c r="EK834" s="78">
        <v>313.68</v>
      </c>
      <c r="EL834" s="79">
        <v>382.43</v>
      </c>
      <c r="EM834" s="65" t="s">
        <v>406</v>
      </c>
      <c r="EN834" s="78">
        <v>556.21</v>
      </c>
      <c r="EO834" s="78">
        <v>609.29999999999995</v>
      </c>
      <c r="EP834" s="78">
        <v>576.6</v>
      </c>
      <c r="EQ834" s="78"/>
      <c r="ER834" s="78"/>
      <c r="ES834" s="79">
        <v>467.63</v>
      </c>
      <c r="ET834" s="65" t="s">
        <v>407</v>
      </c>
      <c r="EU834" s="68">
        <v>1.4351320321469601</v>
      </c>
      <c r="EV834" s="78">
        <v>557.49</v>
      </c>
      <c r="EW834" s="78">
        <v>623.87</v>
      </c>
      <c r="EX834" s="78">
        <v>623.87</v>
      </c>
      <c r="EY834" s="78"/>
      <c r="EZ834" s="78">
        <v>147.63</v>
      </c>
      <c r="FA834" s="79">
        <v>373.79</v>
      </c>
      <c r="FB834" s="65" t="s">
        <v>408</v>
      </c>
      <c r="FC834" s="78">
        <v>614.04999999999995</v>
      </c>
      <c r="FD834" s="78">
        <v>619.13</v>
      </c>
      <c r="FE834" s="78">
        <v>612.63</v>
      </c>
      <c r="FF834" s="78">
        <v>351.74</v>
      </c>
      <c r="FG834" s="78"/>
      <c r="FH834" s="79"/>
      <c r="FI834" s="65" t="s">
        <v>409</v>
      </c>
      <c r="FJ834" s="78">
        <v>637</v>
      </c>
      <c r="FK834" s="78">
        <v>657</v>
      </c>
      <c r="FL834" s="78">
        <v>616.5</v>
      </c>
      <c r="FM834" s="78">
        <v>413.89</v>
      </c>
      <c r="FN834" s="78"/>
      <c r="FO834" s="79">
        <v>501</v>
      </c>
      <c r="FP834" s="65" t="s">
        <v>410</v>
      </c>
      <c r="FQ834" s="68">
        <v>0.27950918187662499</v>
      </c>
      <c r="FR834" s="78">
        <v>501.72</v>
      </c>
      <c r="FS834" s="78">
        <v>572.71</v>
      </c>
      <c r="FT834" s="78">
        <v>560.70000000000005</v>
      </c>
      <c r="FU834" s="78">
        <v>374.54</v>
      </c>
      <c r="FV834" s="78">
        <v>285.94</v>
      </c>
      <c r="FW834" s="79">
        <v>376.5</v>
      </c>
      <c r="FX834" s="65" t="s">
        <v>411</v>
      </c>
      <c r="FY834" s="78">
        <v>538.42999999999995</v>
      </c>
      <c r="FZ834" s="78">
        <v>606.05999999999995</v>
      </c>
      <c r="GA834" s="78">
        <v>601.5</v>
      </c>
      <c r="GB834" s="78">
        <v>433.81</v>
      </c>
      <c r="GC834" s="78"/>
      <c r="GD834" s="79">
        <v>484.51</v>
      </c>
      <c r="GE834" s="65" t="s">
        <v>412</v>
      </c>
      <c r="GF834" s="68">
        <v>0.274574409665019</v>
      </c>
      <c r="GG834" s="78">
        <v>524.44000000000005</v>
      </c>
      <c r="GH834" s="78">
        <v>598.57000000000005</v>
      </c>
      <c r="GI834" s="78">
        <v>477.76</v>
      </c>
      <c r="GJ834" s="78">
        <v>391.27</v>
      </c>
      <c r="GK834" s="78"/>
      <c r="GL834" s="79">
        <v>359.69</v>
      </c>
      <c r="GM834" s="65" t="s">
        <v>413</v>
      </c>
      <c r="GN834" s="68">
        <v>0.107525725529833</v>
      </c>
      <c r="GO834" s="78">
        <v>505.59</v>
      </c>
      <c r="GP834" s="78">
        <v>601.28</v>
      </c>
      <c r="GQ834" s="78">
        <v>580.14</v>
      </c>
      <c r="GR834" s="78">
        <v>449.78</v>
      </c>
      <c r="GS834" s="78"/>
      <c r="GT834" s="79"/>
      <c r="GU834" s="65" t="s">
        <v>414</v>
      </c>
      <c r="GV834" s="68">
        <v>1</v>
      </c>
      <c r="GW834" s="78">
        <v>492.67</v>
      </c>
      <c r="GX834" s="78">
        <v>556.33000000000004</v>
      </c>
      <c r="GY834" s="78">
        <v>529</v>
      </c>
      <c r="GZ834" s="78">
        <v>391</v>
      </c>
      <c r="HA834" s="78"/>
      <c r="HB834" s="79">
        <v>487.29</v>
      </c>
      <c r="HC834" s="65" t="s">
        <v>415</v>
      </c>
      <c r="HD834" s="68">
        <v>3.0395136778115499E-2</v>
      </c>
      <c r="HE834" s="78">
        <v>521.47</v>
      </c>
      <c r="HF834" s="78">
        <v>600.85</v>
      </c>
      <c r="HG834" s="78">
        <v>608.23</v>
      </c>
      <c r="HH834" s="78">
        <v>294.83</v>
      </c>
      <c r="HI834" s="78">
        <v>288.75</v>
      </c>
      <c r="HJ834" s="79">
        <v>430.59</v>
      </c>
      <c r="HK834" s="85" t="s">
        <v>416</v>
      </c>
      <c r="HL834" s="68">
        <v>1.3328002132480301</v>
      </c>
      <c r="HM834" s="78">
        <v>505.15</v>
      </c>
      <c r="HN834" s="78">
        <v>565.19000000000005</v>
      </c>
      <c r="HO834" s="78">
        <v>531.51</v>
      </c>
      <c r="HP834" s="78"/>
      <c r="HQ834" s="78"/>
      <c r="HR834" s="79"/>
    </row>
    <row r="835" spans="1:226" x14ac:dyDescent="0.25">
      <c r="A835" s="81">
        <v>39489</v>
      </c>
      <c r="B835" s="82" t="s">
        <v>387</v>
      </c>
      <c r="C835" s="83">
        <v>515.07904165145976</v>
      </c>
      <c r="D835" s="83">
        <v>585.10365060857089</v>
      </c>
      <c r="E835" s="83">
        <v>547.16091197529784</v>
      </c>
      <c r="F835" s="83">
        <v>362.59523027830778</v>
      </c>
      <c r="G835" s="83">
        <v>290.35902587519024</v>
      </c>
      <c r="H835" s="84">
        <v>406.00392384654663</v>
      </c>
      <c r="I835" s="82" t="s">
        <v>388</v>
      </c>
      <c r="J835" s="83">
        <v>520.57838220722226</v>
      </c>
      <c r="K835" s="83">
        <v>588.87313344693132</v>
      </c>
      <c r="L835" s="83">
        <v>547.50333574876993</v>
      </c>
      <c r="M835" s="83">
        <v>360.67386754178045</v>
      </c>
      <c r="N835" s="83"/>
      <c r="O835" s="84">
        <v>466.55688057721306</v>
      </c>
      <c r="P835" s="65" t="s">
        <v>389</v>
      </c>
      <c r="Q835" s="78">
        <v>490.04</v>
      </c>
      <c r="R835" s="78">
        <v>567.17999999999995</v>
      </c>
      <c r="S835" s="78">
        <v>517.96</v>
      </c>
      <c r="T835" s="78">
        <v>350</v>
      </c>
      <c r="U835" s="78"/>
      <c r="V835" s="79"/>
      <c r="W835" s="65" t="s">
        <v>390</v>
      </c>
      <c r="X835" s="78">
        <v>528.49</v>
      </c>
      <c r="Y835" s="78">
        <v>587.95000000000005</v>
      </c>
      <c r="Z835" s="78">
        <v>536.55999999999995</v>
      </c>
      <c r="AA835" s="78">
        <v>327.64999999999998</v>
      </c>
      <c r="AB835" s="78"/>
      <c r="AC835" s="79">
        <v>476.86</v>
      </c>
      <c r="AD835" s="65" t="s">
        <v>391</v>
      </c>
      <c r="AE835" s="68">
        <v>0.51129972389814904</v>
      </c>
      <c r="AF835" s="78">
        <v>455.06</v>
      </c>
      <c r="AG835" s="78">
        <v>517.95000000000005</v>
      </c>
      <c r="AH835" s="78">
        <v>521.01</v>
      </c>
      <c r="AI835" s="78"/>
      <c r="AJ835" s="78">
        <v>342.57</v>
      </c>
      <c r="AK835" s="79">
        <v>338.54</v>
      </c>
      <c r="AL835" s="69" t="s">
        <v>392</v>
      </c>
      <c r="AM835" s="70">
        <v>1</v>
      </c>
      <c r="AN835" s="78">
        <v>554.54</v>
      </c>
      <c r="AO835" s="78">
        <v>599.6</v>
      </c>
      <c r="AP835" s="78">
        <v>579.05999999999995</v>
      </c>
      <c r="AQ835" s="78">
        <v>494.89</v>
      </c>
      <c r="AR835" s="78">
        <v>502.93</v>
      </c>
      <c r="AS835" s="79"/>
      <c r="AT835" s="65" t="s">
        <v>393</v>
      </c>
      <c r="AU835" s="68">
        <v>3.89863547758285E-2</v>
      </c>
      <c r="AV835" s="78">
        <v>539.41999999999996</v>
      </c>
      <c r="AW835" s="78">
        <v>627.70000000000005</v>
      </c>
      <c r="AX835" s="78">
        <v>524.6</v>
      </c>
      <c r="AY835" s="78">
        <v>319.45</v>
      </c>
      <c r="AZ835" s="78">
        <v>244.05</v>
      </c>
      <c r="BA835" s="79">
        <v>439.92</v>
      </c>
      <c r="BB835" s="65" t="s">
        <v>394</v>
      </c>
      <c r="BC835" s="78">
        <v>465.88</v>
      </c>
      <c r="BD835" s="78">
        <v>557.54</v>
      </c>
      <c r="BE835" s="78">
        <v>524.80999999999995</v>
      </c>
      <c r="BF835" s="78">
        <v>324.5</v>
      </c>
      <c r="BG835" s="78"/>
      <c r="BH835" s="79">
        <v>430.77</v>
      </c>
      <c r="BI835" s="65" t="s">
        <v>395</v>
      </c>
      <c r="BJ835" s="68">
        <v>0.13415975743915901</v>
      </c>
      <c r="BK835" s="78">
        <v>526.04</v>
      </c>
      <c r="BL835" s="78">
        <v>581.99</v>
      </c>
      <c r="BM835" s="78">
        <v>596.39</v>
      </c>
      <c r="BN835" s="78">
        <v>328.56</v>
      </c>
      <c r="BO835" s="78"/>
      <c r="BP835" s="79"/>
      <c r="BQ835" s="65" t="s">
        <v>396</v>
      </c>
      <c r="BR835" s="68">
        <v>6.3911648537062396E-2</v>
      </c>
      <c r="BS835" s="78">
        <v>471.02</v>
      </c>
      <c r="BT835" s="78">
        <v>567.69000000000005</v>
      </c>
      <c r="BU835" s="78">
        <v>523.6</v>
      </c>
      <c r="BV835" s="78"/>
      <c r="BW835" s="78"/>
      <c r="BX835" s="79">
        <v>466.29</v>
      </c>
      <c r="BY835" s="65" t="s">
        <v>397</v>
      </c>
      <c r="BZ835" s="78">
        <v>540.19000000000005</v>
      </c>
      <c r="CA835" s="78">
        <v>605.15</v>
      </c>
      <c r="CB835" s="78">
        <v>541.4</v>
      </c>
      <c r="CC835" s="78">
        <v>357.51</v>
      </c>
      <c r="CD835" s="78"/>
      <c r="CE835" s="79">
        <v>437.76</v>
      </c>
      <c r="CF835" s="65" t="s">
        <v>398</v>
      </c>
      <c r="CG835" s="78">
        <v>558.69000000000005</v>
      </c>
      <c r="CH835" s="78">
        <v>675.28</v>
      </c>
      <c r="CI835" s="78">
        <v>548.85</v>
      </c>
      <c r="CJ835" s="78">
        <v>436.52</v>
      </c>
      <c r="CK835" s="78"/>
      <c r="CL835" s="79"/>
      <c r="CM835" s="65" t="s">
        <v>399</v>
      </c>
      <c r="CN835" s="78">
        <v>500</v>
      </c>
      <c r="CO835" s="78">
        <v>555.72</v>
      </c>
      <c r="CP835" s="78">
        <v>571.12</v>
      </c>
      <c r="CQ835" s="78">
        <v>342.32</v>
      </c>
      <c r="CR835" s="78">
        <v>321.29000000000002</v>
      </c>
      <c r="CS835" s="79">
        <v>567.45000000000005</v>
      </c>
      <c r="CT835" s="65" t="s">
        <v>400</v>
      </c>
      <c r="CU835" s="78">
        <v>545.96</v>
      </c>
      <c r="CV835" s="78">
        <v>612.27</v>
      </c>
      <c r="CW835" s="78">
        <v>563.83000000000004</v>
      </c>
      <c r="CX835" s="78">
        <v>380.43</v>
      </c>
      <c r="CY835" s="78"/>
      <c r="CZ835" s="79"/>
      <c r="DA835" s="82"/>
      <c r="DB835" s="68"/>
      <c r="DC835" s="78"/>
      <c r="DD835" s="78"/>
      <c r="DE835" s="78"/>
      <c r="DF835" s="78"/>
      <c r="DG835" s="78"/>
      <c r="DH835" s="79"/>
      <c r="DI835" s="65" t="s">
        <v>402</v>
      </c>
      <c r="DJ835" s="68">
        <v>3.7811472000605002E-3</v>
      </c>
      <c r="DK835" s="78">
        <v>513.58000000000004</v>
      </c>
      <c r="DL835" s="78">
        <v>595.4</v>
      </c>
      <c r="DM835" s="78">
        <v>595.4</v>
      </c>
      <c r="DN835" s="78">
        <v>352.89</v>
      </c>
      <c r="DO835" s="78"/>
      <c r="DP835" s="79">
        <v>476.87</v>
      </c>
      <c r="DQ835" s="65" t="s">
        <v>403</v>
      </c>
      <c r="DR835" s="78">
        <v>544.91999999999996</v>
      </c>
      <c r="DS835" s="78">
        <v>622.85</v>
      </c>
      <c r="DT835" s="78">
        <v>655.08000000000004</v>
      </c>
      <c r="DU835" s="78">
        <v>264.74</v>
      </c>
      <c r="DV835" s="78"/>
      <c r="DW835" s="79"/>
      <c r="DX835" s="65" t="s">
        <v>404</v>
      </c>
      <c r="DY835" s="78">
        <v>562.96</v>
      </c>
      <c r="DZ835" s="78">
        <v>625.99</v>
      </c>
      <c r="EA835" s="78">
        <v>601.05999999999995</v>
      </c>
      <c r="EB835" s="78">
        <v>369.52</v>
      </c>
      <c r="EC835" s="78"/>
      <c r="ED835" s="79">
        <v>450.81</v>
      </c>
      <c r="EE835" s="65" t="s">
        <v>405</v>
      </c>
      <c r="EF835" s="68">
        <v>0.28962001853568098</v>
      </c>
      <c r="EG835" s="78">
        <v>524.74</v>
      </c>
      <c r="EH835" s="78">
        <v>591.29</v>
      </c>
      <c r="EI835" s="78">
        <v>546.32000000000005</v>
      </c>
      <c r="EJ835" s="78"/>
      <c r="EK835" s="78">
        <v>281.58999999999997</v>
      </c>
      <c r="EL835" s="79">
        <v>401.42</v>
      </c>
      <c r="EM835" s="65" t="s">
        <v>406</v>
      </c>
      <c r="EN835" s="78">
        <v>531.80999999999995</v>
      </c>
      <c r="EO835" s="78">
        <v>581.5</v>
      </c>
      <c r="EP835" s="78">
        <v>546.29999999999995</v>
      </c>
      <c r="EQ835" s="78"/>
      <c r="ER835" s="78"/>
      <c r="ES835" s="79">
        <v>467.63</v>
      </c>
      <c r="ET835" s="65" t="s">
        <v>407</v>
      </c>
      <c r="EU835" s="68">
        <v>1.4351320321469601</v>
      </c>
      <c r="EV835" s="78">
        <v>547.76</v>
      </c>
      <c r="EW835" s="78">
        <v>610.49</v>
      </c>
      <c r="EX835" s="78">
        <v>610.49</v>
      </c>
      <c r="EY835" s="78"/>
      <c r="EZ835" s="78">
        <v>147.63</v>
      </c>
      <c r="FA835" s="79">
        <v>378.66</v>
      </c>
      <c r="FB835" s="65" t="s">
        <v>408</v>
      </c>
      <c r="FC835" s="78">
        <v>614.04999999999995</v>
      </c>
      <c r="FD835" s="78">
        <v>619.13</v>
      </c>
      <c r="FE835" s="78">
        <v>612.63</v>
      </c>
      <c r="FF835" s="78">
        <v>351.74</v>
      </c>
      <c r="FG835" s="78"/>
      <c r="FH835" s="79"/>
      <c r="FI835" s="65" t="s">
        <v>409</v>
      </c>
      <c r="FJ835" s="78">
        <v>610.73</v>
      </c>
      <c r="FK835" s="78">
        <v>633.04999999999995</v>
      </c>
      <c r="FL835" s="78">
        <v>608.1</v>
      </c>
      <c r="FM835" s="78">
        <v>413.89</v>
      </c>
      <c r="FN835" s="78"/>
      <c r="FO835" s="79">
        <v>500.86</v>
      </c>
      <c r="FP835" s="65" t="s">
        <v>410</v>
      </c>
      <c r="FQ835" s="68">
        <v>0.27671702916597501</v>
      </c>
      <c r="FR835" s="78">
        <v>500.86</v>
      </c>
      <c r="FS835" s="78">
        <v>569.76</v>
      </c>
      <c r="FT835" s="78">
        <v>512.48</v>
      </c>
      <c r="FU835" s="78">
        <v>378.83</v>
      </c>
      <c r="FV835" s="78">
        <v>290.83</v>
      </c>
      <c r="FW835" s="79">
        <v>374.4</v>
      </c>
      <c r="FX835" s="65" t="s">
        <v>411</v>
      </c>
      <c r="FY835" s="78">
        <v>538.46</v>
      </c>
      <c r="FZ835" s="78">
        <v>602.87</v>
      </c>
      <c r="GA835" s="78">
        <v>588.11</v>
      </c>
      <c r="GB835" s="78">
        <v>433.81</v>
      </c>
      <c r="GC835" s="78"/>
      <c r="GD835" s="79">
        <v>484.51</v>
      </c>
      <c r="GE835" s="65" t="s">
        <v>412</v>
      </c>
      <c r="GF835" s="68">
        <v>0.27367268746579099</v>
      </c>
      <c r="GG835" s="78">
        <v>511.77</v>
      </c>
      <c r="GH835" s="78">
        <v>585.66</v>
      </c>
      <c r="GI835" s="78">
        <v>454.3</v>
      </c>
      <c r="GJ835" s="78">
        <v>389.98</v>
      </c>
      <c r="GK835" s="78"/>
      <c r="GL835" s="79">
        <v>336.62</v>
      </c>
      <c r="GM835" s="65" t="s">
        <v>413</v>
      </c>
      <c r="GN835" s="68">
        <v>0.10615485870788301</v>
      </c>
      <c r="GO835" s="78">
        <v>473.66</v>
      </c>
      <c r="GP835" s="78">
        <v>568.14</v>
      </c>
      <c r="GQ835" s="78">
        <v>555.34</v>
      </c>
      <c r="GR835" s="78">
        <v>432.58</v>
      </c>
      <c r="GS835" s="78"/>
      <c r="GT835" s="79"/>
      <c r="GU835" s="65" t="s">
        <v>414</v>
      </c>
      <c r="GV835" s="68">
        <v>1</v>
      </c>
      <c r="GW835" s="78">
        <v>496.83</v>
      </c>
      <c r="GX835" s="78">
        <v>551.33000000000004</v>
      </c>
      <c r="GY835" s="78">
        <v>523.16999999999996</v>
      </c>
      <c r="GZ835" s="78">
        <v>391</v>
      </c>
      <c r="HA835" s="78"/>
      <c r="HB835" s="79">
        <v>487.29</v>
      </c>
      <c r="HC835" s="65" t="s">
        <v>415</v>
      </c>
      <c r="HD835" s="68">
        <v>3.00697618474862E-2</v>
      </c>
      <c r="HE835" s="78">
        <v>515.76</v>
      </c>
      <c r="HF835" s="78">
        <v>594.32000000000005</v>
      </c>
      <c r="HG835" s="78">
        <v>601.72</v>
      </c>
      <c r="HH835" s="78">
        <v>291.68</v>
      </c>
      <c r="HI835" s="78">
        <v>285.66000000000003</v>
      </c>
      <c r="HJ835" s="79">
        <v>426.05</v>
      </c>
      <c r="HK835" s="85" t="s">
        <v>416</v>
      </c>
      <c r="HL835" s="68">
        <v>1.3401232913428001</v>
      </c>
      <c r="HM835" s="78">
        <v>507.64</v>
      </c>
      <c r="HN835" s="78">
        <v>566.86</v>
      </c>
      <c r="HO835" s="78">
        <v>511.44</v>
      </c>
      <c r="HP835" s="78"/>
      <c r="HQ835" s="78"/>
      <c r="HR835" s="79"/>
    </row>
    <row r="836" spans="1:226" x14ac:dyDescent="0.25">
      <c r="A836" s="81">
        <v>39482</v>
      </c>
      <c r="B836" s="82" t="s">
        <v>387</v>
      </c>
      <c r="C836" s="83">
        <v>521.36245514729717</v>
      </c>
      <c r="D836" s="83">
        <v>586.50156154583738</v>
      </c>
      <c r="E836" s="83">
        <v>551.71619977854971</v>
      </c>
      <c r="F836" s="83">
        <v>369.40224948964527</v>
      </c>
      <c r="G836" s="83">
        <v>293.30600456621005</v>
      </c>
      <c r="H836" s="84">
        <v>409.55439593457442</v>
      </c>
      <c r="I836" s="82" t="s">
        <v>388</v>
      </c>
      <c r="J836" s="83">
        <v>528.91817508493739</v>
      </c>
      <c r="K836" s="83">
        <v>589.96073455052942</v>
      </c>
      <c r="L836" s="83">
        <v>552.24822333250631</v>
      </c>
      <c r="M836" s="83">
        <v>368.48177804475534</v>
      </c>
      <c r="N836" s="83"/>
      <c r="O836" s="84">
        <v>466.96426388290394</v>
      </c>
      <c r="P836" s="65" t="s">
        <v>389</v>
      </c>
      <c r="Q836" s="78">
        <v>499.2</v>
      </c>
      <c r="R836" s="78">
        <v>581.35</v>
      </c>
      <c r="S836" s="78">
        <v>513.79999999999995</v>
      </c>
      <c r="T836" s="78">
        <v>365</v>
      </c>
      <c r="U836" s="78"/>
      <c r="V836" s="79"/>
      <c r="W836" s="65" t="s">
        <v>390</v>
      </c>
      <c r="X836" s="78">
        <v>514.27</v>
      </c>
      <c r="Y836" s="78">
        <v>577.28</v>
      </c>
      <c r="Z836" s="78">
        <v>536.55999999999995</v>
      </c>
      <c r="AA836" s="78">
        <v>327.64999999999998</v>
      </c>
      <c r="AB836" s="78"/>
      <c r="AC836" s="79">
        <v>476.86</v>
      </c>
      <c r="AD836" s="65" t="s">
        <v>391</v>
      </c>
      <c r="AE836" s="68">
        <v>0.51129972389814904</v>
      </c>
      <c r="AF836" s="78">
        <v>457.1</v>
      </c>
      <c r="AG836" s="78">
        <v>515.9</v>
      </c>
      <c r="AH836" s="78">
        <v>518.97</v>
      </c>
      <c r="AI836" s="78"/>
      <c r="AJ836" s="78">
        <v>360.47</v>
      </c>
      <c r="AK836" s="79">
        <v>338.54</v>
      </c>
      <c r="AL836" s="69" t="s">
        <v>392</v>
      </c>
      <c r="AM836" s="70">
        <v>1</v>
      </c>
      <c r="AN836" s="78">
        <v>564.54</v>
      </c>
      <c r="AO836" s="78">
        <v>598.88</v>
      </c>
      <c r="AP836" s="78">
        <v>578.85</v>
      </c>
      <c r="AQ836" s="78">
        <v>494.89</v>
      </c>
      <c r="AR836" s="78">
        <v>502.93</v>
      </c>
      <c r="AS836" s="79"/>
      <c r="AT836" s="65" t="s">
        <v>393</v>
      </c>
      <c r="AU836" s="68">
        <v>3.8833443361422901E-2</v>
      </c>
      <c r="AV836" s="78">
        <v>543.20000000000005</v>
      </c>
      <c r="AW836" s="78">
        <v>633.72</v>
      </c>
      <c r="AX836" s="78">
        <v>519.44000000000005</v>
      </c>
      <c r="AY836" s="78">
        <v>322.32</v>
      </c>
      <c r="AZ836" s="78">
        <v>260.95999999999998</v>
      </c>
      <c r="BA836" s="79">
        <v>441.46</v>
      </c>
      <c r="BB836" s="65" t="s">
        <v>394</v>
      </c>
      <c r="BC836" s="78">
        <v>497.18</v>
      </c>
      <c r="BD836" s="78">
        <v>579.80999999999995</v>
      </c>
      <c r="BE836" s="78">
        <v>536.23</v>
      </c>
      <c r="BF836" s="78">
        <v>338</v>
      </c>
      <c r="BG836" s="78"/>
      <c r="BH836" s="79">
        <v>430.77</v>
      </c>
      <c r="BI836" s="65" t="s">
        <v>395</v>
      </c>
      <c r="BJ836" s="68">
        <v>0.134181359525535</v>
      </c>
      <c r="BK836" s="78">
        <v>525.04999999999995</v>
      </c>
      <c r="BL836" s="78">
        <v>572.41999999999996</v>
      </c>
      <c r="BM836" s="78">
        <v>586.83000000000004</v>
      </c>
      <c r="BN836" s="78">
        <v>336.66</v>
      </c>
      <c r="BO836" s="78"/>
      <c r="BP836" s="79"/>
      <c r="BQ836" s="65" t="s">
        <v>396</v>
      </c>
      <c r="BR836" s="68">
        <v>6.3911648537062396E-2</v>
      </c>
      <c r="BS836" s="78">
        <v>472.75</v>
      </c>
      <c r="BT836" s="78">
        <v>569.42999999999995</v>
      </c>
      <c r="BU836" s="78">
        <v>518.20000000000005</v>
      </c>
      <c r="BV836" s="78"/>
      <c r="BW836" s="78"/>
      <c r="BX836" s="79">
        <v>466.3</v>
      </c>
      <c r="BY836" s="65" t="s">
        <v>397</v>
      </c>
      <c r="BZ836" s="78">
        <v>534.87</v>
      </c>
      <c r="CA836" s="78">
        <v>594.95000000000005</v>
      </c>
      <c r="CB836" s="78">
        <v>539.71</v>
      </c>
      <c r="CC836" s="78">
        <v>362.11</v>
      </c>
      <c r="CD836" s="78"/>
      <c r="CE836" s="79">
        <v>437.76</v>
      </c>
      <c r="CF836" s="65" t="s">
        <v>398</v>
      </c>
      <c r="CG836" s="78">
        <v>557.73</v>
      </c>
      <c r="CH836" s="78">
        <v>668.24</v>
      </c>
      <c r="CI836" s="78">
        <v>548.85</v>
      </c>
      <c r="CJ836" s="78">
        <v>440.78</v>
      </c>
      <c r="CK836" s="78"/>
      <c r="CL836" s="79"/>
      <c r="CM836" s="65" t="s">
        <v>399</v>
      </c>
      <c r="CN836" s="78">
        <v>506.7</v>
      </c>
      <c r="CO836" s="78">
        <v>556.75</v>
      </c>
      <c r="CP836" s="78">
        <v>573.09</v>
      </c>
      <c r="CQ836" s="78">
        <v>347.19</v>
      </c>
      <c r="CR836" s="78">
        <v>328.51</v>
      </c>
      <c r="CS836" s="79">
        <v>567.44000000000005</v>
      </c>
      <c r="CT836" s="65" t="s">
        <v>400</v>
      </c>
      <c r="CU836" s="78">
        <v>549.26</v>
      </c>
      <c r="CV836" s="78">
        <v>614.73</v>
      </c>
      <c r="CW836" s="78">
        <v>562.97</v>
      </c>
      <c r="CX836" s="78">
        <v>399.88</v>
      </c>
      <c r="CY836" s="78"/>
      <c r="CZ836" s="79"/>
      <c r="DA836" s="82"/>
      <c r="DB836" s="68"/>
      <c r="DC836" s="78"/>
      <c r="DD836" s="78"/>
      <c r="DE836" s="78"/>
      <c r="DF836" s="78"/>
      <c r="DG836" s="78"/>
      <c r="DH836" s="79"/>
      <c r="DI836" s="65" t="s">
        <v>402</v>
      </c>
      <c r="DJ836" s="68">
        <v>3.89408099688473E-3</v>
      </c>
      <c r="DK836" s="78">
        <v>528.58000000000004</v>
      </c>
      <c r="DL836" s="78">
        <v>613.23</v>
      </c>
      <c r="DM836" s="78">
        <v>613.23</v>
      </c>
      <c r="DN836" s="78">
        <v>366.34</v>
      </c>
      <c r="DO836" s="78"/>
      <c r="DP836" s="79">
        <v>491.83</v>
      </c>
      <c r="DQ836" s="65" t="s">
        <v>403</v>
      </c>
      <c r="DR836" s="78">
        <v>544.91999999999996</v>
      </c>
      <c r="DS836" s="78">
        <v>622.85</v>
      </c>
      <c r="DT836" s="78">
        <v>652.17999999999995</v>
      </c>
      <c r="DU836" s="78">
        <v>269</v>
      </c>
      <c r="DV836" s="78"/>
      <c r="DW836" s="79"/>
      <c r="DX836" s="65" t="s">
        <v>404</v>
      </c>
      <c r="DY836" s="78">
        <v>563.42999999999995</v>
      </c>
      <c r="DZ836" s="78">
        <v>625.98</v>
      </c>
      <c r="EA836" s="78">
        <v>598.03</v>
      </c>
      <c r="EB836" s="78">
        <v>374.6</v>
      </c>
      <c r="EC836" s="78"/>
      <c r="ED836" s="79">
        <v>450.81</v>
      </c>
      <c r="EE836" s="65" t="s">
        <v>405</v>
      </c>
      <c r="EF836" s="68">
        <v>0.28962001853568098</v>
      </c>
      <c r="EG836" s="78">
        <v>530.59</v>
      </c>
      <c r="EH836" s="78">
        <v>596.59</v>
      </c>
      <c r="EI836" s="78">
        <v>529.63</v>
      </c>
      <c r="EJ836" s="78"/>
      <c r="EK836" s="78">
        <v>293.56</v>
      </c>
      <c r="EL836" s="79">
        <v>407.23</v>
      </c>
      <c r="EM836" s="65" t="s">
        <v>406</v>
      </c>
      <c r="EN836" s="78">
        <v>541.41</v>
      </c>
      <c r="EO836" s="78">
        <v>581.5</v>
      </c>
      <c r="EP836" s="78">
        <v>546.29999999999995</v>
      </c>
      <c r="EQ836" s="78"/>
      <c r="ER836" s="78"/>
      <c r="ES836" s="79">
        <v>467.63</v>
      </c>
      <c r="ET836" s="65" t="s">
        <v>407</v>
      </c>
      <c r="EU836" s="68">
        <v>1.4326647564469901</v>
      </c>
      <c r="EV836" s="78">
        <v>546.82000000000005</v>
      </c>
      <c r="EW836" s="78">
        <v>609.44000000000005</v>
      </c>
      <c r="EX836" s="78">
        <v>609.44000000000005</v>
      </c>
      <c r="EY836" s="78"/>
      <c r="EZ836" s="78">
        <v>147.38</v>
      </c>
      <c r="FA836" s="79">
        <v>378</v>
      </c>
      <c r="FB836" s="65" t="s">
        <v>408</v>
      </c>
      <c r="FC836" s="78">
        <v>614.04999999999995</v>
      </c>
      <c r="FD836" s="78">
        <v>619.13</v>
      </c>
      <c r="FE836" s="78">
        <v>612.63</v>
      </c>
      <c r="FF836" s="78">
        <v>351.74</v>
      </c>
      <c r="FG836" s="78"/>
      <c r="FH836" s="79"/>
      <c r="FI836" s="65" t="s">
        <v>409</v>
      </c>
      <c r="FJ836" s="78">
        <v>581</v>
      </c>
      <c r="FK836" s="78">
        <v>600</v>
      </c>
      <c r="FL836" s="78">
        <v>585.41</v>
      </c>
      <c r="FM836" s="78">
        <v>403</v>
      </c>
      <c r="FN836" s="78"/>
      <c r="FO836" s="79">
        <v>503</v>
      </c>
      <c r="FP836" s="65" t="s">
        <v>410</v>
      </c>
      <c r="FQ836" s="68">
        <v>0.27991602519244202</v>
      </c>
      <c r="FR836" s="78">
        <v>506.37</v>
      </c>
      <c r="FS836" s="78">
        <v>582.51</v>
      </c>
      <c r="FT836" s="78">
        <v>534.91999999999996</v>
      </c>
      <c r="FU836" s="78">
        <v>382.93</v>
      </c>
      <c r="FV836" s="78">
        <v>293.63</v>
      </c>
      <c r="FW836" s="79">
        <v>382.09</v>
      </c>
      <c r="FX836" s="65" t="s">
        <v>411</v>
      </c>
      <c r="FY836" s="78">
        <v>540.74</v>
      </c>
      <c r="FZ836" s="78">
        <v>603.73</v>
      </c>
      <c r="GA836" s="78">
        <v>588.11</v>
      </c>
      <c r="GB836" s="78">
        <v>443.63</v>
      </c>
      <c r="GC836" s="78"/>
      <c r="GD836" s="79">
        <v>484.51</v>
      </c>
      <c r="GE836" s="65" t="s">
        <v>412</v>
      </c>
      <c r="GF836" s="68">
        <v>0.27512587008556399</v>
      </c>
      <c r="GG836" s="78">
        <v>514.49</v>
      </c>
      <c r="GH836" s="78">
        <v>588.77</v>
      </c>
      <c r="GI836" s="78">
        <v>456.71</v>
      </c>
      <c r="GJ836" s="78">
        <v>392.05</v>
      </c>
      <c r="GK836" s="78"/>
      <c r="GL836" s="79">
        <v>338.4</v>
      </c>
      <c r="GM836" s="65" t="s">
        <v>413</v>
      </c>
      <c r="GN836" s="68">
        <v>0.106269925611052</v>
      </c>
      <c r="GO836" s="78">
        <v>474.18</v>
      </c>
      <c r="GP836" s="78">
        <v>560.26</v>
      </c>
      <c r="GQ836" s="78">
        <v>535.28</v>
      </c>
      <c r="GR836" s="78">
        <v>424.76</v>
      </c>
      <c r="GS836" s="78"/>
      <c r="GT836" s="79"/>
      <c r="GU836" s="65" t="s">
        <v>414</v>
      </c>
      <c r="GV836" s="68">
        <v>1</v>
      </c>
      <c r="GW836" s="78">
        <v>496.83</v>
      </c>
      <c r="GX836" s="78">
        <v>551.33000000000004</v>
      </c>
      <c r="GY836" s="78">
        <v>523.16999999999996</v>
      </c>
      <c r="GZ836" s="78">
        <v>391</v>
      </c>
      <c r="HA836" s="78"/>
      <c r="HB836" s="79">
        <v>486.27</v>
      </c>
      <c r="HC836" s="65" t="s">
        <v>415</v>
      </c>
      <c r="HD836" s="68">
        <v>3.00174100978568E-2</v>
      </c>
      <c r="HE836" s="78">
        <v>515.14</v>
      </c>
      <c r="HF836" s="78">
        <v>593.11</v>
      </c>
      <c r="HG836" s="78">
        <v>600.67999999999995</v>
      </c>
      <c r="HH836" s="78">
        <v>291.17</v>
      </c>
      <c r="HI836" s="78">
        <v>285.17</v>
      </c>
      <c r="HJ836" s="79">
        <v>424.98</v>
      </c>
      <c r="HK836" s="85" t="s">
        <v>416</v>
      </c>
      <c r="HL836" s="68">
        <v>1.33297787256732</v>
      </c>
      <c r="HM836" s="78">
        <v>508.98</v>
      </c>
      <c r="HN836" s="78">
        <v>565.26</v>
      </c>
      <c r="HO836" s="78">
        <v>494.09</v>
      </c>
      <c r="HP836" s="78"/>
      <c r="HQ836" s="78"/>
      <c r="HR836" s="79"/>
    </row>
    <row r="837" spans="1:226" x14ac:dyDescent="0.25">
      <c r="A837" s="81">
        <v>39475</v>
      </c>
      <c r="B837" s="82" t="s">
        <v>387</v>
      </c>
      <c r="C837" s="83">
        <v>517.32448911532913</v>
      </c>
      <c r="D837" s="83">
        <v>582.00715773749459</v>
      </c>
      <c r="E837" s="83">
        <v>547.03436745506758</v>
      </c>
      <c r="F837" s="83">
        <v>372.73450772163676</v>
      </c>
      <c r="G837" s="83">
        <v>277.60794520547944</v>
      </c>
      <c r="H837" s="84">
        <v>407.05210456623286</v>
      </c>
      <c r="I837" s="82" t="s">
        <v>388</v>
      </c>
      <c r="J837" s="83">
        <v>522.124574732974</v>
      </c>
      <c r="K837" s="83">
        <v>584.22421479952607</v>
      </c>
      <c r="L837" s="83">
        <v>547.52739153317339</v>
      </c>
      <c r="M837" s="83">
        <v>372.69494999258711</v>
      </c>
      <c r="N837" s="83"/>
      <c r="O837" s="84">
        <v>465.60230962801313</v>
      </c>
      <c r="P837" s="65" t="s">
        <v>389</v>
      </c>
      <c r="Q837" s="78">
        <v>497.54</v>
      </c>
      <c r="R837" s="78">
        <v>573.85</v>
      </c>
      <c r="S837" s="78">
        <v>509.57</v>
      </c>
      <c r="T837" s="78">
        <v>365</v>
      </c>
      <c r="U837" s="78"/>
      <c r="V837" s="79"/>
      <c r="W837" s="65" t="s">
        <v>390</v>
      </c>
      <c r="X837" s="78">
        <v>537.74</v>
      </c>
      <c r="Y837" s="78">
        <v>576.73</v>
      </c>
      <c r="Z837" s="78">
        <v>536.55999999999995</v>
      </c>
      <c r="AA837" s="78">
        <v>338.49</v>
      </c>
      <c r="AB837" s="78"/>
      <c r="AC837" s="79">
        <v>492.56</v>
      </c>
      <c r="AD837" s="65" t="s">
        <v>391</v>
      </c>
      <c r="AE837" s="68">
        <v>0.51129972389814904</v>
      </c>
      <c r="AF837" s="78">
        <v>457.1</v>
      </c>
      <c r="AG837" s="78">
        <v>509.25</v>
      </c>
      <c r="AH837" s="78">
        <v>505.16</v>
      </c>
      <c r="AI837" s="78"/>
      <c r="AJ837" s="78">
        <v>360.47</v>
      </c>
      <c r="AK837" s="79">
        <v>341.3</v>
      </c>
      <c r="AL837" s="69" t="s">
        <v>392</v>
      </c>
      <c r="AM837" s="70">
        <v>1</v>
      </c>
      <c r="AN837" s="78">
        <v>564.27</v>
      </c>
      <c r="AO837" s="78">
        <v>598.62</v>
      </c>
      <c r="AP837" s="78">
        <v>578.85</v>
      </c>
      <c r="AQ837" s="78">
        <v>494.89</v>
      </c>
      <c r="AR837" s="78">
        <v>502.93</v>
      </c>
      <c r="AS837" s="79"/>
      <c r="AT837" s="65" t="s">
        <v>393</v>
      </c>
      <c r="AU837" s="68">
        <v>3.8624951718810398E-2</v>
      </c>
      <c r="AV837" s="78">
        <v>546.44000000000005</v>
      </c>
      <c r="AW837" s="78">
        <v>637.12</v>
      </c>
      <c r="AX837" s="78">
        <v>516.79999999999995</v>
      </c>
      <c r="AY837" s="78">
        <v>316.18</v>
      </c>
      <c r="AZ837" s="78">
        <v>273.97000000000003</v>
      </c>
      <c r="BA837" s="79">
        <v>439.17</v>
      </c>
      <c r="BB837" s="65" t="s">
        <v>394</v>
      </c>
      <c r="BC837" s="78">
        <v>471.97</v>
      </c>
      <c r="BD837" s="78">
        <v>556.70000000000005</v>
      </c>
      <c r="BE837" s="78">
        <v>525.1</v>
      </c>
      <c r="BF837" s="78">
        <v>338</v>
      </c>
      <c r="BG837" s="78"/>
      <c r="BH837" s="79">
        <v>430.77</v>
      </c>
      <c r="BI837" s="65" t="s">
        <v>395</v>
      </c>
      <c r="BJ837" s="68">
        <v>0.134181359525535</v>
      </c>
      <c r="BK837" s="78">
        <v>520.76</v>
      </c>
      <c r="BL837" s="78">
        <v>569.20000000000005</v>
      </c>
      <c r="BM837" s="78">
        <v>583.61</v>
      </c>
      <c r="BN837" s="78">
        <v>340.69</v>
      </c>
      <c r="BO837" s="78"/>
      <c r="BP837" s="79"/>
      <c r="BQ837" s="65" t="s">
        <v>396</v>
      </c>
      <c r="BR837" s="68">
        <v>6.3911648537062396E-2</v>
      </c>
      <c r="BS837" s="78">
        <v>488.13</v>
      </c>
      <c r="BT837" s="78">
        <v>578.21</v>
      </c>
      <c r="BU837" s="78">
        <v>511.68</v>
      </c>
      <c r="BV837" s="78"/>
      <c r="BW837" s="78"/>
      <c r="BX837" s="79">
        <v>466.3</v>
      </c>
      <c r="BY837" s="65" t="s">
        <v>397</v>
      </c>
      <c r="BZ837" s="78">
        <v>536.09</v>
      </c>
      <c r="CA837" s="78">
        <v>593.44000000000005</v>
      </c>
      <c r="CB837" s="78">
        <v>538.29999999999995</v>
      </c>
      <c r="CC837" s="78">
        <v>380.77</v>
      </c>
      <c r="CD837" s="78"/>
      <c r="CE837" s="79">
        <v>439.63</v>
      </c>
      <c r="CF837" s="65" t="s">
        <v>398</v>
      </c>
      <c r="CG837" s="78">
        <v>552.63</v>
      </c>
      <c r="CH837" s="78">
        <v>668.24</v>
      </c>
      <c r="CI837" s="78">
        <v>548.85</v>
      </c>
      <c r="CJ837" s="78">
        <v>444.77</v>
      </c>
      <c r="CK837" s="78"/>
      <c r="CL837" s="79"/>
      <c r="CM837" s="65" t="s">
        <v>399</v>
      </c>
      <c r="CN837" s="78">
        <v>502.4</v>
      </c>
      <c r="CO837" s="78">
        <v>551.86</v>
      </c>
      <c r="CP837" s="78">
        <v>572.62</v>
      </c>
      <c r="CQ837" s="78">
        <v>350.18</v>
      </c>
      <c r="CR837" s="78">
        <v>329.47</v>
      </c>
      <c r="CS837" s="79">
        <v>567.27</v>
      </c>
      <c r="CT837" s="65" t="s">
        <v>400</v>
      </c>
      <c r="CU837" s="78">
        <v>553.44000000000005</v>
      </c>
      <c r="CV837" s="78">
        <v>619.89</v>
      </c>
      <c r="CW837" s="78">
        <v>563.89</v>
      </c>
      <c r="CX837" s="78">
        <v>390.64</v>
      </c>
      <c r="CY837" s="78"/>
      <c r="CZ837" s="79"/>
      <c r="DA837" s="82"/>
      <c r="DB837" s="68"/>
      <c r="DC837" s="78"/>
      <c r="DD837" s="78"/>
      <c r="DE837" s="78"/>
      <c r="DF837" s="78"/>
      <c r="DG837" s="78"/>
      <c r="DH837" s="79"/>
      <c r="DI837" s="65" t="s">
        <v>402</v>
      </c>
      <c r="DJ837" s="68">
        <v>3.8681726752282201E-3</v>
      </c>
      <c r="DK837" s="78">
        <v>524.85</v>
      </c>
      <c r="DL837" s="78">
        <v>608.98</v>
      </c>
      <c r="DM837" s="78">
        <v>608.98</v>
      </c>
      <c r="DN837" s="78">
        <v>359.05</v>
      </c>
      <c r="DO837" s="78"/>
      <c r="DP837" s="79">
        <v>488.52</v>
      </c>
      <c r="DQ837" s="65" t="s">
        <v>403</v>
      </c>
      <c r="DR837" s="78">
        <v>544.91999999999996</v>
      </c>
      <c r="DS837" s="78">
        <v>622.85</v>
      </c>
      <c r="DT837" s="78">
        <v>648.33000000000004</v>
      </c>
      <c r="DU837" s="78">
        <v>266.20999999999998</v>
      </c>
      <c r="DV837" s="78"/>
      <c r="DW837" s="79"/>
      <c r="DX837" s="65" t="s">
        <v>404</v>
      </c>
      <c r="DY837" s="78">
        <v>562.46</v>
      </c>
      <c r="DZ837" s="78">
        <v>622.71</v>
      </c>
      <c r="EA837" s="78">
        <v>597.80999999999995</v>
      </c>
      <c r="EB837" s="78">
        <v>370.75</v>
      </c>
      <c r="EC837" s="78"/>
      <c r="ED837" s="79">
        <v>445.11</v>
      </c>
      <c r="EE837" s="65" t="s">
        <v>405</v>
      </c>
      <c r="EF837" s="68">
        <v>0.28962001853568098</v>
      </c>
      <c r="EG837" s="78">
        <v>535.55999999999995</v>
      </c>
      <c r="EH837" s="78">
        <v>601.52</v>
      </c>
      <c r="EI837" s="78">
        <v>531.1</v>
      </c>
      <c r="EJ837" s="78"/>
      <c r="EK837" s="78">
        <v>295.31</v>
      </c>
      <c r="EL837" s="79">
        <v>408.84</v>
      </c>
      <c r="EM837" s="65" t="s">
        <v>406</v>
      </c>
      <c r="EN837" s="78">
        <v>541.41</v>
      </c>
      <c r="EO837" s="78">
        <v>581.5</v>
      </c>
      <c r="EP837" s="78">
        <v>546.29999999999995</v>
      </c>
      <c r="EQ837" s="78"/>
      <c r="ER837" s="78"/>
      <c r="ES837" s="79">
        <v>479.93</v>
      </c>
      <c r="ET837" s="65" t="s">
        <v>407</v>
      </c>
      <c r="EU837" s="68">
        <v>1.4336917562724001</v>
      </c>
      <c r="EV837" s="78">
        <v>549.64</v>
      </c>
      <c r="EW837" s="78">
        <v>608.66</v>
      </c>
      <c r="EX837" s="78">
        <v>608.66</v>
      </c>
      <c r="EY837" s="78"/>
      <c r="EZ837" s="78">
        <v>147.47999999999999</v>
      </c>
      <c r="FA837" s="79">
        <v>378.28</v>
      </c>
      <c r="FB837" s="65" t="s">
        <v>408</v>
      </c>
      <c r="FC837" s="78">
        <v>614.04999999999995</v>
      </c>
      <c r="FD837" s="78">
        <v>619.13</v>
      </c>
      <c r="FE837" s="78">
        <v>612.63</v>
      </c>
      <c r="FF837" s="78">
        <v>351.74</v>
      </c>
      <c r="FG837" s="78"/>
      <c r="FH837" s="79"/>
      <c r="FI837" s="65" t="s">
        <v>409</v>
      </c>
      <c r="FJ837" s="78">
        <v>590.55999999999995</v>
      </c>
      <c r="FK837" s="78">
        <v>607</v>
      </c>
      <c r="FL837" s="78">
        <v>599.69000000000005</v>
      </c>
      <c r="FM837" s="78">
        <v>408.89</v>
      </c>
      <c r="FN837" s="78"/>
      <c r="FO837" s="79">
        <v>510.11</v>
      </c>
      <c r="FP837" s="65" t="s">
        <v>410</v>
      </c>
      <c r="FQ837" s="68">
        <v>0.27627362139462902</v>
      </c>
      <c r="FR837" s="78">
        <v>505.3</v>
      </c>
      <c r="FS837" s="78">
        <v>581</v>
      </c>
      <c r="FT837" s="78">
        <v>532.66</v>
      </c>
      <c r="FU837" s="78">
        <v>378.49</v>
      </c>
      <c r="FV837" s="78">
        <v>276.83</v>
      </c>
      <c r="FW837" s="79">
        <v>379.05</v>
      </c>
      <c r="FX837" s="65" t="s">
        <v>411</v>
      </c>
      <c r="FY837" s="78">
        <v>550.07000000000005</v>
      </c>
      <c r="FZ837" s="78">
        <v>610.32000000000005</v>
      </c>
      <c r="GA837" s="78">
        <v>592.57000000000005</v>
      </c>
      <c r="GB837" s="78">
        <v>443.63</v>
      </c>
      <c r="GC837" s="78"/>
      <c r="GD837" s="79">
        <v>484.51</v>
      </c>
      <c r="GE837" s="65" t="s">
        <v>412</v>
      </c>
      <c r="GF837" s="68">
        <v>0.265568981542956</v>
      </c>
      <c r="GG837" s="78">
        <v>496.61</v>
      </c>
      <c r="GH837" s="78">
        <v>568.32000000000005</v>
      </c>
      <c r="GI837" s="78">
        <v>440.84</v>
      </c>
      <c r="GJ837" s="78">
        <v>378.44</v>
      </c>
      <c r="GK837" s="78"/>
      <c r="GL837" s="79">
        <v>326.64999999999998</v>
      </c>
      <c r="GM837" s="65" t="s">
        <v>413</v>
      </c>
      <c r="GN837" s="68">
        <v>0.105451861225351</v>
      </c>
      <c r="GO837" s="78">
        <v>462.09</v>
      </c>
      <c r="GP837" s="78">
        <v>547.51</v>
      </c>
      <c r="GQ837" s="78">
        <v>531.16</v>
      </c>
      <c r="GR837" s="78">
        <v>419.91</v>
      </c>
      <c r="GS837" s="78"/>
      <c r="GT837" s="79"/>
      <c r="GU837" s="65" t="s">
        <v>414</v>
      </c>
      <c r="GV837" s="68">
        <v>1</v>
      </c>
      <c r="GW837" s="78">
        <v>523.5</v>
      </c>
      <c r="GX837" s="78">
        <v>577.16999999999996</v>
      </c>
      <c r="GY837" s="78">
        <v>546.5</v>
      </c>
      <c r="GZ837" s="78">
        <v>399</v>
      </c>
      <c r="HA837" s="78"/>
      <c r="HB837" s="79">
        <v>486.27</v>
      </c>
      <c r="HC837" s="65" t="s">
        <v>415</v>
      </c>
      <c r="HD837" s="68">
        <v>2.9775197260681899E-2</v>
      </c>
      <c r="HE837" s="78">
        <v>507.5</v>
      </c>
      <c r="HF837" s="78">
        <v>585.25</v>
      </c>
      <c r="HG837" s="78">
        <v>550.58000000000004</v>
      </c>
      <c r="HH837" s="78">
        <v>288.82</v>
      </c>
      <c r="HI837" s="78">
        <v>282.86</v>
      </c>
      <c r="HJ837" s="79">
        <v>418.15</v>
      </c>
      <c r="HK837" s="85" t="s">
        <v>416</v>
      </c>
      <c r="HL837" s="68">
        <v>1.3458950201884301</v>
      </c>
      <c r="HM837" s="78">
        <v>516.17999999999995</v>
      </c>
      <c r="HN837" s="78">
        <v>572.1</v>
      </c>
      <c r="HO837" s="78">
        <v>499.77</v>
      </c>
      <c r="HP837" s="78"/>
      <c r="HQ837" s="78"/>
      <c r="HR837" s="79"/>
    </row>
    <row r="838" spans="1:226" x14ac:dyDescent="0.25">
      <c r="A838" s="81">
        <v>39468</v>
      </c>
      <c r="B838" s="82" t="s">
        <v>387</v>
      </c>
      <c r="C838" s="83">
        <v>520.56173145443449</v>
      </c>
      <c r="D838" s="83">
        <v>588.08681108555879</v>
      </c>
      <c r="E838" s="83">
        <v>553.20963310536695</v>
      </c>
      <c r="F838" s="83">
        <v>375.93672934377543</v>
      </c>
      <c r="G838" s="83">
        <v>275.62856164383561</v>
      </c>
      <c r="H838" s="84">
        <v>406.06294050642686</v>
      </c>
      <c r="I838" s="82" t="s">
        <v>388</v>
      </c>
      <c r="J838" s="83">
        <v>527.22745516887971</v>
      </c>
      <c r="K838" s="83">
        <v>591.70753121395558</v>
      </c>
      <c r="L838" s="83">
        <v>553.88998747033975</v>
      </c>
      <c r="M838" s="83">
        <v>376.50802205207196</v>
      </c>
      <c r="N838" s="83"/>
      <c r="O838" s="84">
        <v>462.07290520457775</v>
      </c>
      <c r="P838" s="65" t="s">
        <v>389</v>
      </c>
      <c r="Q838" s="78">
        <v>501.7</v>
      </c>
      <c r="R838" s="78">
        <v>578.01</v>
      </c>
      <c r="S838" s="78">
        <v>515.16</v>
      </c>
      <c r="T838" s="78">
        <v>371</v>
      </c>
      <c r="U838" s="78"/>
      <c r="V838" s="79"/>
      <c r="W838" s="65" t="s">
        <v>390</v>
      </c>
      <c r="X838" s="78">
        <v>546.39</v>
      </c>
      <c r="Y838" s="78">
        <v>587.28</v>
      </c>
      <c r="Z838" s="78">
        <v>545.73</v>
      </c>
      <c r="AA838" s="78">
        <v>352.7</v>
      </c>
      <c r="AB838" s="78"/>
      <c r="AC838" s="79">
        <v>492.56</v>
      </c>
      <c r="AD838" s="65" t="s">
        <v>391</v>
      </c>
      <c r="AE838" s="68">
        <v>0.51129972389814904</v>
      </c>
      <c r="AF838" s="78">
        <v>466.82</v>
      </c>
      <c r="AG838" s="78">
        <v>515.9</v>
      </c>
      <c r="AH838" s="78">
        <v>512.32000000000005</v>
      </c>
      <c r="AI838" s="78"/>
      <c r="AJ838" s="78">
        <v>360.47</v>
      </c>
      <c r="AK838" s="79">
        <v>346.83</v>
      </c>
      <c r="AL838" s="69" t="s">
        <v>392</v>
      </c>
      <c r="AM838" s="70">
        <v>1</v>
      </c>
      <c r="AN838" s="78">
        <v>581.30999999999995</v>
      </c>
      <c r="AO838" s="78">
        <v>620.54999999999995</v>
      </c>
      <c r="AP838" s="78">
        <v>605.13</v>
      </c>
      <c r="AQ838" s="78">
        <v>494.89</v>
      </c>
      <c r="AR838" s="78">
        <v>502.93</v>
      </c>
      <c r="AS838" s="79"/>
      <c r="AT838" s="65" t="s">
        <v>393</v>
      </c>
      <c r="AU838" s="68">
        <v>3.7995364565523E-2</v>
      </c>
      <c r="AV838" s="78">
        <v>545.07000000000005</v>
      </c>
      <c r="AW838" s="78">
        <v>630.07000000000005</v>
      </c>
      <c r="AX838" s="78">
        <v>513.04999999999995</v>
      </c>
      <c r="AY838" s="78">
        <v>317.95</v>
      </c>
      <c r="AZ838" s="78">
        <v>264.70999999999998</v>
      </c>
      <c r="BA838" s="79">
        <v>433.13</v>
      </c>
      <c r="BB838" s="65" t="s">
        <v>394</v>
      </c>
      <c r="BC838" s="78">
        <v>479.53</v>
      </c>
      <c r="BD838" s="78">
        <v>568.67999999999995</v>
      </c>
      <c r="BE838" s="78">
        <v>533.26</v>
      </c>
      <c r="BF838" s="78">
        <v>338</v>
      </c>
      <c r="BG838" s="78"/>
      <c r="BH838" s="79">
        <v>429.87</v>
      </c>
      <c r="BI838" s="65" t="s">
        <v>395</v>
      </c>
      <c r="BJ838" s="68">
        <v>0.13419576478166301</v>
      </c>
      <c r="BK838" s="78">
        <v>517.59</v>
      </c>
      <c r="BL838" s="78">
        <v>572.48</v>
      </c>
      <c r="BM838" s="78">
        <v>586.89</v>
      </c>
      <c r="BN838" s="78">
        <v>338.04</v>
      </c>
      <c r="BO838" s="78"/>
      <c r="BP838" s="79"/>
      <c r="BQ838" s="65" t="s">
        <v>396</v>
      </c>
      <c r="BR838" s="68">
        <v>6.3911648537062396E-2</v>
      </c>
      <c r="BS838" s="78">
        <v>498.1</v>
      </c>
      <c r="BT838" s="78">
        <v>611.78</v>
      </c>
      <c r="BU838" s="78">
        <v>540.66</v>
      </c>
      <c r="BV838" s="78"/>
      <c r="BW838" s="78"/>
      <c r="BX838" s="79">
        <v>466.29</v>
      </c>
      <c r="BY838" s="65" t="s">
        <v>397</v>
      </c>
      <c r="BZ838" s="78">
        <v>539.39</v>
      </c>
      <c r="CA838" s="78">
        <v>596</v>
      </c>
      <c r="CB838" s="78">
        <v>546.1</v>
      </c>
      <c r="CC838" s="78">
        <v>384.69</v>
      </c>
      <c r="CD838" s="78"/>
      <c r="CE838" s="79">
        <v>439.63</v>
      </c>
      <c r="CF838" s="65" t="s">
        <v>398</v>
      </c>
      <c r="CG838" s="78">
        <v>498.99</v>
      </c>
      <c r="CH838" s="78">
        <v>621.85</v>
      </c>
      <c r="CI838" s="78">
        <v>512.78</v>
      </c>
      <c r="CJ838" s="78">
        <v>446.97</v>
      </c>
      <c r="CK838" s="78"/>
      <c r="CL838" s="79"/>
      <c r="CM838" s="65" t="s">
        <v>399</v>
      </c>
      <c r="CN838" s="78">
        <v>516.79999999999995</v>
      </c>
      <c r="CO838" s="78">
        <v>566.95000000000005</v>
      </c>
      <c r="CP838" s="78">
        <v>580.32000000000005</v>
      </c>
      <c r="CQ838" s="78">
        <v>350.16</v>
      </c>
      <c r="CR838" s="78">
        <v>330.95</v>
      </c>
      <c r="CS838" s="79">
        <v>567.28</v>
      </c>
      <c r="CT838" s="65" t="s">
        <v>400</v>
      </c>
      <c r="CU838" s="78">
        <v>565.20000000000005</v>
      </c>
      <c r="CV838" s="78">
        <v>634.99</v>
      </c>
      <c r="CW838" s="78">
        <v>572.29999999999995</v>
      </c>
      <c r="CX838" s="78">
        <v>390.04</v>
      </c>
      <c r="CY838" s="78"/>
      <c r="CZ838" s="79"/>
      <c r="DA838" s="82"/>
      <c r="DB838" s="68"/>
      <c r="DC838" s="78"/>
      <c r="DD838" s="78"/>
      <c r="DE838" s="78"/>
      <c r="DF838" s="78"/>
      <c r="DG838" s="78"/>
      <c r="DH838" s="79"/>
      <c r="DI838" s="65" t="s">
        <v>402</v>
      </c>
      <c r="DJ838" s="68">
        <v>3.8687712782420301E-3</v>
      </c>
      <c r="DK838" s="78">
        <v>533.66</v>
      </c>
      <c r="DL838" s="78">
        <v>620.91999999999996</v>
      </c>
      <c r="DM838" s="78">
        <v>620.91999999999996</v>
      </c>
      <c r="DN838" s="78">
        <v>368.55</v>
      </c>
      <c r="DO838" s="78"/>
      <c r="DP838" s="79">
        <v>488.57</v>
      </c>
      <c r="DQ838" s="65" t="s">
        <v>403</v>
      </c>
      <c r="DR838" s="78">
        <v>544.91999999999996</v>
      </c>
      <c r="DS838" s="78">
        <v>622.85</v>
      </c>
      <c r="DT838" s="78">
        <v>659.55</v>
      </c>
      <c r="DU838" s="78">
        <v>272.13</v>
      </c>
      <c r="DV838" s="78"/>
      <c r="DW838" s="79"/>
      <c r="DX838" s="65" t="s">
        <v>404</v>
      </c>
      <c r="DY838" s="78">
        <v>565.99</v>
      </c>
      <c r="DZ838" s="78">
        <v>627.41999999999996</v>
      </c>
      <c r="EA838" s="78">
        <v>599.36</v>
      </c>
      <c r="EB838" s="78">
        <v>379.77</v>
      </c>
      <c r="EC838" s="78"/>
      <c r="ED838" s="79">
        <v>436.9</v>
      </c>
      <c r="EE838" s="65" t="s">
        <v>405</v>
      </c>
      <c r="EF838" s="68">
        <v>0.28962001853568098</v>
      </c>
      <c r="EG838" s="78">
        <v>540.92999999999995</v>
      </c>
      <c r="EH838" s="78">
        <v>606.5</v>
      </c>
      <c r="EI838" s="78">
        <v>524.72</v>
      </c>
      <c r="EJ838" s="78"/>
      <c r="EK838" s="78">
        <v>294.62</v>
      </c>
      <c r="EL838" s="79">
        <v>409.72</v>
      </c>
      <c r="EM838" s="65" t="s">
        <v>406</v>
      </c>
      <c r="EN838" s="78">
        <v>541.41</v>
      </c>
      <c r="EO838" s="78">
        <v>581.5</v>
      </c>
      <c r="EP838" s="78">
        <v>546.29999999999995</v>
      </c>
      <c r="EQ838" s="78"/>
      <c r="ER838" s="78"/>
      <c r="ES838" s="79">
        <v>479.93</v>
      </c>
      <c r="ET838" s="65" t="s">
        <v>407</v>
      </c>
      <c r="EU838" s="68">
        <v>1.43245953301819</v>
      </c>
      <c r="EV838" s="78">
        <v>573.45000000000005</v>
      </c>
      <c r="EW838" s="78">
        <v>626.35</v>
      </c>
      <c r="EX838" s="78">
        <v>626.35</v>
      </c>
      <c r="EY838" s="78"/>
      <c r="EZ838" s="78">
        <v>147.36000000000001</v>
      </c>
      <c r="FA838" s="79">
        <v>377.95</v>
      </c>
      <c r="FB838" s="65" t="s">
        <v>408</v>
      </c>
      <c r="FC838" s="78">
        <v>614.04999999999995</v>
      </c>
      <c r="FD838" s="78">
        <v>619.13</v>
      </c>
      <c r="FE838" s="78">
        <v>612.63</v>
      </c>
      <c r="FF838" s="78">
        <v>351.74</v>
      </c>
      <c r="FG838" s="78"/>
      <c r="FH838" s="79"/>
      <c r="FI838" s="65" t="s">
        <v>409</v>
      </c>
      <c r="FJ838" s="78">
        <v>590.55999999999995</v>
      </c>
      <c r="FK838" s="78">
        <v>605.30999999999995</v>
      </c>
      <c r="FL838" s="78">
        <v>604.73</v>
      </c>
      <c r="FM838" s="78">
        <v>410.89</v>
      </c>
      <c r="FN838" s="78"/>
      <c r="FO838" s="79">
        <v>517.66999999999996</v>
      </c>
      <c r="FP838" s="65" t="s">
        <v>410</v>
      </c>
      <c r="FQ838" s="68">
        <v>0.27428069886722101</v>
      </c>
      <c r="FR838" s="78">
        <v>507.07</v>
      </c>
      <c r="FS838" s="78">
        <v>583.29999999999995</v>
      </c>
      <c r="FT838" s="78">
        <v>528.04999999999995</v>
      </c>
      <c r="FU838" s="78">
        <v>375.76</v>
      </c>
      <c r="FV838" s="78">
        <v>274.83</v>
      </c>
      <c r="FW838" s="79">
        <v>378.27</v>
      </c>
      <c r="FX838" s="65" t="s">
        <v>411</v>
      </c>
      <c r="FY838" s="78">
        <v>567.71</v>
      </c>
      <c r="FZ838" s="78">
        <v>625.04999999999995</v>
      </c>
      <c r="GA838" s="78">
        <v>605.96</v>
      </c>
      <c r="GB838" s="78">
        <v>448.99</v>
      </c>
      <c r="GC838" s="78"/>
      <c r="GD838" s="79">
        <v>470.46</v>
      </c>
      <c r="GE838" s="65" t="s">
        <v>412</v>
      </c>
      <c r="GF838" s="68">
        <v>0.267737617135207</v>
      </c>
      <c r="GG838" s="78">
        <v>500.67</v>
      </c>
      <c r="GH838" s="78">
        <v>572.96</v>
      </c>
      <c r="GI838" s="78">
        <v>444.44</v>
      </c>
      <c r="GJ838" s="78">
        <v>381.53</v>
      </c>
      <c r="GK838" s="78"/>
      <c r="GL838" s="79">
        <v>329.32</v>
      </c>
      <c r="GM838" s="65" t="s">
        <v>413</v>
      </c>
      <c r="GN838" s="68">
        <v>0.105538669368457</v>
      </c>
      <c r="GO838" s="78">
        <v>449.81</v>
      </c>
      <c r="GP838" s="78">
        <v>543.74</v>
      </c>
      <c r="GQ838" s="78">
        <v>535.9</v>
      </c>
      <c r="GR838" s="78">
        <v>417.72</v>
      </c>
      <c r="GS838" s="78"/>
      <c r="GT838" s="79"/>
      <c r="GU838" s="65" t="s">
        <v>414</v>
      </c>
      <c r="GV838" s="68">
        <v>1</v>
      </c>
      <c r="GW838" s="78">
        <v>523.5</v>
      </c>
      <c r="GX838" s="78">
        <v>577.16999999999996</v>
      </c>
      <c r="GY838" s="78">
        <v>546.5</v>
      </c>
      <c r="GZ838" s="78">
        <v>399</v>
      </c>
      <c r="HA838" s="78"/>
      <c r="HB838" s="79">
        <v>486.27</v>
      </c>
      <c r="HC838" s="65" t="s">
        <v>415</v>
      </c>
      <c r="HD838" s="68">
        <v>2.9514196328434002E-2</v>
      </c>
      <c r="HE838" s="78">
        <v>507.37</v>
      </c>
      <c r="HF838" s="78">
        <v>583.66</v>
      </c>
      <c r="HG838" s="78">
        <v>545.75</v>
      </c>
      <c r="HH838" s="78">
        <v>286.29000000000002</v>
      </c>
      <c r="HI838" s="78">
        <v>280.38</v>
      </c>
      <c r="HJ838" s="79">
        <v>411.73</v>
      </c>
      <c r="HK838" s="85" t="s">
        <v>416</v>
      </c>
      <c r="HL838" s="68">
        <v>1.3454423141607801</v>
      </c>
      <c r="HM838" s="78">
        <v>515.99</v>
      </c>
      <c r="HN838" s="78">
        <v>571.71</v>
      </c>
      <c r="HO838" s="78">
        <v>512.99</v>
      </c>
      <c r="HP838" s="78"/>
      <c r="HQ838" s="78"/>
      <c r="HR838" s="79"/>
    </row>
    <row r="839" spans="1:226" x14ac:dyDescent="0.25">
      <c r="A839" s="81">
        <v>39461</v>
      </c>
      <c r="B839" s="82" t="s">
        <v>387</v>
      </c>
      <c r="C839" s="83">
        <v>531.52359563847256</v>
      </c>
      <c r="D839" s="83">
        <v>600.5224278076995</v>
      </c>
      <c r="E839" s="83">
        <v>568.6238760983623</v>
      </c>
      <c r="F839" s="83">
        <v>392.45465159353148</v>
      </c>
      <c r="G839" s="83">
        <v>280.79397260273976</v>
      </c>
      <c r="H839" s="84">
        <v>409.33330295369171</v>
      </c>
      <c r="I839" s="82" t="s">
        <v>388</v>
      </c>
      <c r="J839" s="83">
        <v>544.85632100310329</v>
      </c>
      <c r="K839" s="83">
        <v>608.08053821614067</v>
      </c>
      <c r="L839" s="83">
        <v>569.47828667549584</v>
      </c>
      <c r="M839" s="83">
        <v>394.18909151522331</v>
      </c>
      <c r="N839" s="83"/>
      <c r="O839" s="84">
        <v>461.99613885706879</v>
      </c>
      <c r="P839" s="65" t="s">
        <v>389</v>
      </c>
      <c r="Q839" s="78">
        <v>519.20000000000005</v>
      </c>
      <c r="R839" s="78">
        <v>599.67999999999995</v>
      </c>
      <c r="S839" s="78">
        <v>526.73</v>
      </c>
      <c r="T839" s="78">
        <v>390</v>
      </c>
      <c r="U839" s="78"/>
      <c r="V839" s="79"/>
      <c r="W839" s="65" t="s">
        <v>390</v>
      </c>
      <c r="X839" s="78">
        <v>514.29999999999995</v>
      </c>
      <c r="Y839" s="78">
        <v>574.15</v>
      </c>
      <c r="Z839" s="78">
        <v>545.15</v>
      </c>
      <c r="AA839" s="78">
        <v>360.92</v>
      </c>
      <c r="AB839" s="78"/>
      <c r="AC839" s="79">
        <v>508.26</v>
      </c>
      <c r="AD839" s="65" t="s">
        <v>391</v>
      </c>
      <c r="AE839" s="68">
        <v>0.51129972389814904</v>
      </c>
      <c r="AF839" s="78">
        <v>474.49</v>
      </c>
      <c r="AG839" s="78">
        <v>522.04</v>
      </c>
      <c r="AH839" s="78">
        <v>512.32000000000005</v>
      </c>
      <c r="AI839" s="78"/>
      <c r="AJ839" s="78">
        <v>360.47</v>
      </c>
      <c r="AK839" s="79">
        <v>350.98</v>
      </c>
      <c r="AL839" s="69" t="s">
        <v>392</v>
      </c>
      <c r="AM839" s="70">
        <v>1</v>
      </c>
      <c r="AN839" s="78">
        <v>580.21</v>
      </c>
      <c r="AO839" s="78">
        <v>632.54</v>
      </c>
      <c r="AP839" s="78">
        <v>613.94000000000005</v>
      </c>
      <c r="AQ839" s="78">
        <v>494.89</v>
      </c>
      <c r="AR839" s="78">
        <v>502.93</v>
      </c>
      <c r="AS839" s="79"/>
      <c r="AT839" s="65" t="s">
        <v>393</v>
      </c>
      <c r="AU839" s="68">
        <v>3.8662284941040001E-2</v>
      </c>
      <c r="AV839" s="78">
        <v>560.16</v>
      </c>
      <c r="AW839" s="78">
        <v>645.58000000000004</v>
      </c>
      <c r="AX839" s="78">
        <v>543.4</v>
      </c>
      <c r="AY839" s="78">
        <v>316.68</v>
      </c>
      <c r="AZ839" s="78">
        <v>269.36</v>
      </c>
      <c r="BA839" s="79">
        <v>441.19</v>
      </c>
      <c r="BB839" s="65" t="s">
        <v>394</v>
      </c>
      <c r="BC839" s="78">
        <v>508.74</v>
      </c>
      <c r="BD839" s="78">
        <v>589.89</v>
      </c>
      <c r="BE839" s="78">
        <v>554.80999999999995</v>
      </c>
      <c r="BF839" s="78">
        <v>344</v>
      </c>
      <c r="BG839" s="78"/>
      <c r="BH839" s="79">
        <v>430.77</v>
      </c>
      <c r="BI839" s="65" t="s">
        <v>395</v>
      </c>
      <c r="BJ839" s="68">
        <v>0.13431292224624899</v>
      </c>
      <c r="BK839" s="78">
        <v>542.76</v>
      </c>
      <c r="BL839" s="78">
        <v>583.72</v>
      </c>
      <c r="BM839" s="78">
        <v>598.15</v>
      </c>
      <c r="BN839" s="78">
        <v>357.14</v>
      </c>
      <c r="BO839" s="78"/>
      <c r="BP839" s="79"/>
      <c r="BQ839" s="65" t="s">
        <v>396</v>
      </c>
      <c r="BR839" s="68">
        <v>6.3911648537062396E-2</v>
      </c>
      <c r="BS839" s="78">
        <v>498.1</v>
      </c>
      <c r="BT839" s="78">
        <v>611.78</v>
      </c>
      <c r="BU839" s="78">
        <v>540.66</v>
      </c>
      <c r="BV839" s="78"/>
      <c r="BW839" s="78"/>
      <c r="BX839" s="79">
        <v>466.29</v>
      </c>
      <c r="BY839" s="65" t="s">
        <v>397</v>
      </c>
      <c r="BZ839" s="78">
        <v>551.54</v>
      </c>
      <c r="CA839" s="78">
        <v>609.51</v>
      </c>
      <c r="CB839" s="78">
        <v>555.91999999999996</v>
      </c>
      <c r="CC839" s="78">
        <v>405.2</v>
      </c>
      <c r="CD839" s="78"/>
      <c r="CE839" s="79">
        <v>439.63</v>
      </c>
      <c r="CF839" s="65" t="s">
        <v>398</v>
      </c>
      <c r="CG839" s="78">
        <v>518.84</v>
      </c>
      <c r="CH839" s="78">
        <v>630.4</v>
      </c>
      <c r="CI839" s="78">
        <v>527.54</v>
      </c>
      <c r="CJ839" s="78">
        <v>461.92</v>
      </c>
      <c r="CK839" s="78"/>
      <c r="CL839" s="79"/>
      <c r="CM839" s="65" t="s">
        <v>399</v>
      </c>
      <c r="CN839" s="78">
        <v>543.16999999999996</v>
      </c>
      <c r="CO839" s="78">
        <v>589.89</v>
      </c>
      <c r="CP839" s="78">
        <v>594.28</v>
      </c>
      <c r="CQ839" s="78">
        <v>367</v>
      </c>
      <c r="CR839" s="78">
        <v>346.04</v>
      </c>
      <c r="CS839" s="79">
        <v>565.80999999999995</v>
      </c>
      <c r="CT839" s="65" t="s">
        <v>400</v>
      </c>
      <c r="CU839" s="78">
        <v>574.04</v>
      </c>
      <c r="CV839" s="78">
        <v>645.57000000000005</v>
      </c>
      <c r="CW839" s="78">
        <v>579.61</v>
      </c>
      <c r="CX839" s="78">
        <v>415.18</v>
      </c>
      <c r="CY839" s="78"/>
      <c r="CZ839" s="79"/>
      <c r="DA839" s="82"/>
      <c r="DB839" s="68"/>
      <c r="DC839" s="78"/>
      <c r="DD839" s="78"/>
      <c r="DE839" s="78"/>
      <c r="DF839" s="78"/>
      <c r="DG839" s="78"/>
      <c r="DH839" s="79"/>
      <c r="DI839" s="65" t="s">
        <v>402</v>
      </c>
      <c r="DJ839" s="68">
        <v>3.9457070707070701E-3</v>
      </c>
      <c r="DK839" s="78">
        <v>544.36</v>
      </c>
      <c r="DL839" s="78">
        <v>633.44000000000005</v>
      </c>
      <c r="DM839" s="78">
        <v>633.44000000000005</v>
      </c>
      <c r="DN839" s="78">
        <v>371.1</v>
      </c>
      <c r="DO839" s="78"/>
      <c r="DP839" s="79">
        <v>498.28</v>
      </c>
      <c r="DQ839" s="65" t="s">
        <v>403</v>
      </c>
      <c r="DR839" s="78">
        <v>538.30999999999995</v>
      </c>
      <c r="DS839" s="78">
        <v>607.97</v>
      </c>
      <c r="DT839" s="78">
        <v>678.64</v>
      </c>
      <c r="DU839" s="78">
        <v>286.69</v>
      </c>
      <c r="DV839" s="78"/>
      <c r="DW839" s="79"/>
      <c r="DX839" s="65" t="s">
        <v>404</v>
      </c>
      <c r="DY839" s="78">
        <v>579.28</v>
      </c>
      <c r="DZ839" s="78">
        <v>649.67999999999995</v>
      </c>
      <c r="EA839" s="78">
        <v>616.22</v>
      </c>
      <c r="EB839" s="78">
        <v>397.14</v>
      </c>
      <c r="EC839" s="78"/>
      <c r="ED839" s="79">
        <v>434.98</v>
      </c>
      <c r="EE839" s="65" t="s">
        <v>405</v>
      </c>
      <c r="EF839" s="68">
        <v>0.28962001853568098</v>
      </c>
      <c r="EG839" s="78">
        <v>546.78</v>
      </c>
      <c r="EH839" s="78">
        <v>613.55999999999995</v>
      </c>
      <c r="EI839" s="78">
        <v>534.29</v>
      </c>
      <c r="EJ839" s="78"/>
      <c r="EK839" s="78">
        <v>308.52</v>
      </c>
      <c r="EL839" s="79">
        <v>401.92</v>
      </c>
      <c r="EM839" s="65" t="s">
        <v>406</v>
      </c>
      <c r="EN839" s="78">
        <v>568.30999999999995</v>
      </c>
      <c r="EO839" s="78">
        <v>604.1</v>
      </c>
      <c r="EP839" s="78">
        <v>568.57000000000005</v>
      </c>
      <c r="EQ839" s="78"/>
      <c r="ER839" s="78"/>
      <c r="ES839" s="79">
        <v>492.13</v>
      </c>
      <c r="ET839" s="65" t="s">
        <v>407</v>
      </c>
      <c r="EU839" s="68">
        <v>1.4306151645207399</v>
      </c>
      <c r="EV839" s="78">
        <v>582.41</v>
      </c>
      <c r="EW839" s="78">
        <v>635.24</v>
      </c>
      <c r="EX839" s="78">
        <v>635.24</v>
      </c>
      <c r="EY839" s="78"/>
      <c r="EZ839" s="78">
        <v>147.16999999999999</v>
      </c>
      <c r="FA839" s="79">
        <v>377.46</v>
      </c>
      <c r="FB839" s="65" t="s">
        <v>408</v>
      </c>
      <c r="FC839" s="78">
        <v>614.04999999999995</v>
      </c>
      <c r="FD839" s="78">
        <v>619.13</v>
      </c>
      <c r="FE839" s="78">
        <v>612.63</v>
      </c>
      <c r="FF839" s="78">
        <v>351.74</v>
      </c>
      <c r="FG839" s="78"/>
      <c r="FH839" s="79"/>
      <c r="FI839" s="65" t="s">
        <v>409</v>
      </c>
      <c r="FJ839" s="78">
        <v>598.92999999999995</v>
      </c>
      <c r="FK839" s="78">
        <v>608.64</v>
      </c>
      <c r="FL839" s="78">
        <v>638.35</v>
      </c>
      <c r="FM839" s="78">
        <v>401.29</v>
      </c>
      <c r="FN839" s="78"/>
      <c r="FO839" s="79">
        <v>520.19000000000005</v>
      </c>
      <c r="FP839" s="65" t="s">
        <v>410</v>
      </c>
      <c r="FQ839" s="68">
        <v>0.279158059293172</v>
      </c>
      <c r="FR839" s="78">
        <v>523.91999999999996</v>
      </c>
      <c r="FS839" s="78">
        <v>601.79</v>
      </c>
      <c r="FT839" s="78">
        <v>558.26</v>
      </c>
      <c r="FU839" s="78">
        <v>374.35</v>
      </c>
      <c r="FV839" s="78">
        <v>279.72000000000003</v>
      </c>
      <c r="FW839" s="79">
        <v>386.42</v>
      </c>
      <c r="FX839" s="65" t="s">
        <v>411</v>
      </c>
      <c r="FY839" s="78">
        <v>572.28</v>
      </c>
      <c r="FZ839" s="78">
        <v>631.26</v>
      </c>
      <c r="GA839" s="78">
        <v>610.42999999999995</v>
      </c>
      <c r="GB839" s="78">
        <v>452.56</v>
      </c>
      <c r="GC839" s="78"/>
      <c r="GD839" s="79">
        <v>470.46</v>
      </c>
      <c r="GE839" s="65" t="s">
        <v>412</v>
      </c>
      <c r="GF839" s="68">
        <v>0.26922248546198602</v>
      </c>
      <c r="GG839" s="78">
        <v>487.29</v>
      </c>
      <c r="GH839" s="78">
        <v>576.14</v>
      </c>
      <c r="GI839" s="78">
        <v>422.68</v>
      </c>
      <c r="GJ839" s="78">
        <v>379.6</v>
      </c>
      <c r="GK839" s="78"/>
      <c r="GL839" s="79">
        <v>331.14</v>
      </c>
      <c r="GM839" s="65" t="s">
        <v>413</v>
      </c>
      <c r="GN839" s="68">
        <v>0.10639769329800899</v>
      </c>
      <c r="GO839" s="78">
        <v>470.49</v>
      </c>
      <c r="GP839" s="78">
        <v>548.16</v>
      </c>
      <c r="GQ839" s="78">
        <v>537.20000000000005</v>
      </c>
      <c r="GR839" s="78">
        <v>425.91</v>
      </c>
      <c r="GS839" s="78"/>
      <c r="GT839" s="79"/>
      <c r="GU839" s="65" t="s">
        <v>414</v>
      </c>
      <c r="GV839" s="68">
        <v>1</v>
      </c>
      <c r="GW839" s="78">
        <v>520.16999999999996</v>
      </c>
      <c r="GX839" s="78">
        <v>591.33000000000004</v>
      </c>
      <c r="GY839" s="78">
        <v>562.33000000000004</v>
      </c>
      <c r="GZ839" s="78">
        <v>399</v>
      </c>
      <c r="HA839" s="78"/>
      <c r="HB839" s="79">
        <v>486.27</v>
      </c>
      <c r="HC839" s="65" t="s">
        <v>415</v>
      </c>
      <c r="HD839" s="68">
        <v>3.00507858280494E-2</v>
      </c>
      <c r="HE839" s="78">
        <v>520.26</v>
      </c>
      <c r="HF839" s="78">
        <v>597.08000000000004</v>
      </c>
      <c r="HG839" s="78">
        <v>555.67999999999995</v>
      </c>
      <c r="HH839" s="78">
        <v>291.49</v>
      </c>
      <c r="HI839" s="78">
        <v>285.48</v>
      </c>
      <c r="HJ839" s="79">
        <v>418.23</v>
      </c>
      <c r="HK839" s="85" t="s">
        <v>416</v>
      </c>
      <c r="HL839" s="68">
        <v>1.31578947368421</v>
      </c>
      <c r="HM839" s="78">
        <v>500.13</v>
      </c>
      <c r="HN839" s="78">
        <v>555.52</v>
      </c>
      <c r="HO839" s="78">
        <v>504.66</v>
      </c>
      <c r="HP839" s="78"/>
      <c r="HQ839" s="78"/>
      <c r="HR839" s="79"/>
    </row>
    <row r="840" spans="1:226" x14ac:dyDescent="0.25">
      <c r="A840" s="81">
        <v>39454</v>
      </c>
      <c r="B840" s="82" t="s">
        <v>387</v>
      </c>
      <c r="C840" s="83">
        <v>538.32226753157943</v>
      </c>
      <c r="D840" s="83">
        <v>610.91602087479009</v>
      </c>
      <c r="E840" s="83">
        <v>582.31479150655991</v>
      </c>
      <c r="F840" s="83">
        <v>411.02844635140724</v>
      </c>
      <c r="G840" s="83">
        <v>279.7007077625571</v>
      </c>
      <c r="H840" s="84">
        <v>410.35975394741598</v>
      </c>
      <c r="I840" s="82" t="s">
        <v>388</v>
      </c>
      <c r="J840" s="83">
        <v>553.74082616656267</v>
      </c>
      <c r="K840" s="83">
        <v>619.96820089711434</v>
      </c>
      <c r="L840" s="83">
        <v>583.0784567663186</v>
      </c>
      <c r="M840" s="83">
        <v>414.50052212335663</v>
      </c>
      <c r="N840" s="83"/>
      <c r="O840" s="84">
        <v>462.76447071154462</v>
      </c>
      <c r="P840" s="65" t="s">
        <v>389</v>
      </c>
      <c r="Q840" s="78">
        <v>516.70000000000005</v>
      </c>
      <c r="R840" s="78">
        <v>598.01</v>
      </c>
      <c r="S840" s="78">
        <v>553.12</v>
      </c>
      <c r="T840" s="78">
        <v>390</v>
      </c>
      <c r="U840" s="78"/>
      <c r="V840" s="79"/>
      <c r="W840" s="65" t="s">
        <v>390</v>
      </c>
      <c r="X840" s="78">
        <v>553.64</v>
      </c>
      <c r="Y840" s="78">
        <v>600.59</v>
      </c>
      <c r="Z840" s="78">
        <v>571.85</v>
      </c>
      <c r="AA840" s="78">
        <v>360.92</v>
      </c>
      <c r="AB840" s="78"/>
      <c r="AC840" s="79">
        <v>508.26</v>
      </c>
      <c r="AD840" s="65" t="s">
        <v>391</v>
      </c>
      <c r="AE840" s="68">
        <v>0.51129972389814904</v>
      </c>
      <c r="AF840" s="78">
        <v>485.73</v>
      </c>
      <c r="AG840" s="78">
        <v>550.16</v>
      </c>
      <c r="AH840" s="78">
        <v>521.01</v>
      </c>
      <c r="AI840" s="78"/>
      <c r="AJ840" s="78">
        <v>360.47</v>
      </c>
      <c r="AK840" s="79">
        <v>359.26</v>
      </c>
      <c r="AL840" s="69" t="s">
        <v>392</v>
      </c>
      <c r="AM840" s="70">
        <v>1</v>
      </c>
      <c r="AN840" s="78">
        <v>555.71</v>
      </c>
      <c r="AO840" s="78">
        <v>625.24</v>
      </c>
      <c r="AP840" s="78">
        <v>595.01</v>
      </c>
      <c r="AQ840" s="78">
        <v>515.92999999999995</v>
      </c>
      <c r="AR840" s="78">
        <v>503.73</v>
      </c>
      <c r="AS840" s="79"/>
      <c r="AT840" s="65" t="s">
        <v>393</v>
      </c>
      <c r="AU840" s="68">
        <v>3.8248231019315397E-2</v>
      </c>
      <c r="AV840" s="78">
        <v>540.69000000000005</v>
      </c>
      <c r="AW840" s="78">
        <v>639.4</v>
      </c>
      <c r="AX840" s="78">
        <v>551.59</v>
      </c>
      <c r="AY840" s="78">
        <v>298.3</v>
      </c>
      <c r="AZ840" s="78">
        <v>269.73</v>
      </c>
      <c r="BA840" s="79">
        <v>435.82</v>
      </c>
      <c r="BB840" s="65" t="s">
        <v>394</v>
      </c>
      <c r="BC840" s="78">
        <v>525.12</v>
      </c>
      <c r="BD840" s="78">
        <v>611.32000000000005</v>
      </c>
      <c r="BE840" s="78">
        <v>574.41</v>
      </c>
      <c r="BF840" s="78">
        <v>340</v>
      </c>
      <c r="BG840" s="78"/>
      <c r="BH840" s="79">
        <v>430.77</v>
      </c>
      <c r="BI840" s="65" t="s">
        <v>395</v>
      </c>
      <c r="BJ840" s="68">
        <v>0.13423179145748901</v>
      </c>
      <c r="BK840" s="78">
        <v>572.5</v>
      </c>
      <c r="BL840" s="78">
        <v>617.73</v>
      </c>
      <c r="BM840" s="78">
        <v>631.08000000000004</v>
      </c>
      <c r="BN840" s="78">
        <v>373.03</v>
      </c>
      <c r="BO840" s="78"/>
      <c r="BP840" s="79"/>
      <c r="BQ840" s="65" t="s">
        <v>396</v>
      </c>
      <c r="BR840" s="68">
        <v>6.3911648537062396E-2</v>
      </c>
      <c r="BS840" s="78">
        <v>494.16</v>
      </c>
      <c r="BT840" s="78">
        <v>607.16</v>
      </c>
      <c r="BU840" s="78">
        <v>563.13</v>
      </c>
      <c r="BV840" s="78"/>
      <c r="BW840" s="78"/>
      <c r="BX840" s="79">
        <v>444.63</v>
      </c>
      <c r="BY840" s="65" t="s">
        <v>397</v>
      </c>
      <c r="BZ840" s="78">
        <v>553.41999999999996</v>
      </c>
      <c r="CA840" s="78">
        <v>622.16</v>
      </c>
      <c r="CB840" s="78">
        <v>560.62</v>
      </c>
      <c r="CC840" s="78">
        <v>446.86</v>
      </c>
      <c r="CD840" s="78"/>
      <c r="CE840" s="79">
        <v>443.52</v>
      </c>
      <c r="CF840" s="65" t="s">
        <v>398</v>
      </c>
      <c r="CG840" s="78">
        <v>543.65</v>
      </c>
      <c r="CH840" s="78">
        <v>656.04</v>
      </c>
      <c r="CI840" s="78">
        <v>545.73</v>
      </c>
      <c r="CJ840" s="78">
        <v>479.52</v>
      </c>
      <c r="CK840" s="78"/>
      <c r="CL840" s="79"/>
      <c r="CM840" s="65" t="s">
        <v>399</v>
      </c>
      <c r="CN840" s="78">
        <v>543.24</v>
      </c>
      <c r="CO840" s="78">
        <v>596.44000000000005</v>
      </c>
      <c r="CP840" s="78">
        <v>600.11</v>
      </c>
      <c r="CQ840" s="78">
        <v>391.24</v>
      </c>
      <c r="CR840" s="78">
        <v>369.17</v>
      </c>
      <c r="CS840" s="79">
        <v>564.86</v>
      </c>
      <c r="CT840" s="65" t="s">
        <v>400</v>
      </c>
      <c r="CU840" s="78">
        <v>562.04999999999995</v>
      </c>
      <c r="CV840" s="78">
        <v>647.41999999999996</v>
      </c>
      <c r="CW840" s="78">
        <v>579.4</v>
      </c>
      <c r="CX840" s="78">
        <v>425.54</v>
      </c>
      <c r="CY840" s="78"/>
      <c r="CZ840" s="79"/>
      <c r="DA840" s="82"/>
      <c r="DB840" s="68"/>
      <c r="DC840" s="78"/>
      <c r="DD840" s="78"/>
      <c r="DE840" s="78"/>
      <c r="DF840" s="78"/>
      <c r="DG840" s="78"/>
      <c r="DH840" s="79"/>
      <c r="DI840" s="65" t="s">
        <v>402</v>
      </c>
      <c r="DJ840" s="68">
        <v>3.9166536111546304E-3</v>
      </c>
      <c r="DK840" s="78">
        <v>523.34</v>
      </c>
      <c r="DL840" s="78">
        <v>612.4</v>
      </c>
      <c r="DM840" s="78">
        <v>612.4</v>
      </c>
      <c r="DN840" s="78">
        <v>359.29</v>
      </c>
      <c r="DO840" s="78"/>
      <c r="DP840" s="79">
        <v>495.81</v>
      </c>
      <c r="DQ840" s="65" t="s">
        <v>403</v>
      </c>
      <c r="DR840" s="78">
        <v>538.30999999999995</v>
      </c>
      <c r="DS840" s="78">
        <v>607.97</v>
      </c>
      <c r="DT840" s="78">
        <v>685.43</v>
      </c>
      <c r="DU840" s="78">
        <v>285.45</v>
      </c>
      <c r="DV840" s="78"/>
      <c r="DW840" s="79"/>
      <c r="DX840" s="65" t="s">
        <v>404</v>
      </c>
      <c r="DY840" s="78">
        <v>583.65</v>
      </c>
      <c r="DZ840" s="78">
        <v>656.86</v>
      </c>
      <c r="EA840" s="78">
        <v>616.70000000000005</v>
      </c>
      <c r="EB840" s="78">
        <v>413.55</v>
      </c>
      <c r="EC840" s="78"/>
      <c r="ED840" s="79">
        <v>434.98</v>
      </c>
      <c r="EE840" s="65" t="s">
        <v>405</v>
      </c>
      <c r="EF840" s="68">
        <v>0.28962001853568098</v>
      </c>
      <c r="EG840" s="78">
        <v>533.4</v>
      </c>
      <c r="EH840" s="78">
        <v>604.62</v>
      </c>
      <c r="EI840" s="78">
        <v>558.59</v>
      </c>
      <c r="EJ840" s="78"/>
      <c r="EK840" s="78">
        <v>328.82</v>
      </c>
      <c r="EL840" s="79">
        <v>394.14</v>
      </c>
      <c r="EM840" s="65" t="s">
        <v>406</v>
      </c>
      <c r="EN840" s="78">
        <v>568.30999999999995</v>
      </c>
      <c r="EO840" s="78">
        <v>604.1</v>
      </c>
      <c r="EP840" s="78">
        <v>568.57000000000005</v>
      </c>
      <c r="EQ840" s="78"/>
      <c r="ER840" s="78"/>
      <c r="ES840" s="79">
        <v>492.13</v>
      </c>
      <c r="ET840" s="65" t="s">
        <v>407</v>
      </c>
      <c r="EU840" s="68">
        <v>1.43184421534937</v>
      </c>
      <c r="EV840" s="78">
        <v>564.70000000000005</v>
      </c>
      <c r="EW840" s="78">
        <v>632.15</v>
      </c>
      <c r="EX840" s="78">
        <v>632.15</v>
      </c>
      <c r="EY840" s="78"/>
      <c r="EZ840" s="78">
        <v>147.29</v>
      </c>
      <c r="FA840" s="79">
        <v>365.65</v>
      </c>
      <c r="FB840" s="65" t="s">
        <v>408</v>
      </c>
      <c r="FC840" s="78">
        <v>614.04999999999995</v>
      </c>
      <c r="FD840" s="78">
        <v>619.13</v>
      </c>
      <c r="FE840" s="78">
        <v>612.63</v>
      </c>
      <c r="FF840" s="78">
        <v>351.74</v>
      </c>
      <c r="FG840" s="78"/>
      <c r="FH840" s="79"/>
      <c r="FI840" s="65" t="s">
        <v>409</v>
      </c>
      <c r="FJ840" s="78">
        <v>633.41999999999996</v>
      </c>
      <c r="FK840" s="78">
        <v>637.25</v>
      </c>
      <c r="FL840" s="78">
        <v>638.35</v>
      </c>
      <c r="FM840" s="78">
        <v>400.89</v>
      </c>
      <c r="FN840" s="78"/>
      <c r="FO840" s="79">
        <v>524.39</v>
      </c>
      <c r="FP840" s="65" t="s">
        <v>410</v>
      </c>
      <c r="FQ840" s="68">
        <v>0.27739251040221902</v>
      </c>
      <c r="FR840" s="78">
        <v>514.55999999999995</v>
      </c>
      <c r="FS840" s="78">
        <v>598.89</v>
      </c>
      <c r="FT840" s="78">
        <v>565.33000000000004</v>
      </c>
      <c r="FU840" s="78">
        <v>371.15</v>
      </c>
      <c r="FV840" s="78">
        <v>277.95</v>
      </c>
      <c r="FW840" s="79">
        <v>383.91</v>
      </c>
      <c r="FX840" s="65" t="s">
        <v>411</v>
      </c>
      <c r="FY840" s="78">
        <v>563.88</v>
      </c>
      <c r="FZ840" s="78">
        <v>631.14</v>
      </c>
      <c r="GA840" s="78">
        <v>588.11</v>
      </c>
      <c r="GB840" s="78">
        <v>452.56</v>
      </c>
      <c r="GC840" s="78"/>
      <c r="GD840" s="79">
        <v>470.46</v>
      </c>
      <c r="GE840" s="65" t="s">
        <v>412</v>
      </c>
      <c r="GF840" s="68">
        <v>0.27812543457099098</v>
      </c>
      <c r="GG840" s="78">
        <v>506.19</v>
      </c>
      <c r="GH840" s="78">
        <v>597.97</v>
      </c>
      <c r="GI840" s="78">
        <v>436.66</v>
      </c>
      <c r="GJ840" s="78">
        <v>386.59</v>
      </c>
      <c r="GK840" s="78"/>
      <c r="GL840" s="79">
        <v>347.66</v>
      </c>
      <c r="GM840" s="65" t="s">
        <v>413</v>
      </c>
      <c r="GN840" s="68">
        <v>0.106809078771696</v>
      </c>
      <c r="GO840" s="78">
        <v>489.4</v>
      </c>
      <c r="GP840" s="78">
        <v>575.91</v>
      </c>
      <c r="GQ840" s="78">
        <v>566.94000000000005</v>
      </c>
      <c r="GR840" s="78">
        <v>439.31</v>
      </c>
      <c r="GS840" s="78"/>
      <c r="GT840" s="79"/>
      <c r="GU840" s="65" t="s">
        <v>414</v>
      </c>
      <c r="GV840" s="68">
        <v>1</v>
      </c>
      <c r="GW840" s="78">
        <v>520.16999999999996</v>
      </c>
      <c r="GX840" s="78">
        <v>591.33000000000004</v>
      </c>
      <c r="GY840" s="78">
        <v>562.33000000000004</v>
      </c>
      <c r="GZ840" s="78">
        <v>399</v>
      </c>
      <c r="HA840" s="78"/>
      <c r="HB840" s="79">
        <v>483.19</v>
      </c>
      <c r="HC840" s="65" t="s">
        <v>415</v>
      </c>
      <c r="HD840" s="68">
        <v>2.9923993057633599E-2</v>
      </c>
      <c r="HE840" s="78">
        <v>510.37</v>
      </c>
      <c r="HF840" s="78">
        <v>584.65</v>
      </c>
      <c r="HG840" s="78">
        <v>553.33000000000004</v>
      </c>
      <c r="HH840" s="78">
        <v>290.26</v>
      </c>
      <c r="HI840" s="78">
        <v>284.27999999999997</v>
      </c>
      <c r="HJ840" s="79">
        <v>414.94</v>
      </c>
      <c r="HK840" s="85" t="s">
        <v>416</v>
      </c>
      <c r="HL840" s="68">
        <v>1.3400335008375199</v>
      </c>
      <c r="HM840" s="78">
        <v>504.19</v>
      </c>
      <c r="HN840" s="78">
        <v>560.34</v>
      </c>
      <c r="HO840" s="78">
        <v>515.85</v>
      </c>
      <c r="HP840" s="78">
        <v>384.42</v>
      </c>
      <c r="HQ840" s="78"/>
      <c r="HR840" s="79"/>
    </row>
    <row r="841" spans="1:226" x14ac:dyDescent="0.25">
      <c r="A841" s="81">
        <v>39433</v>
      </c>
      <c r="B841" s="82" t="s">
        <v>387</v>
      </c>
      <c r="C841" s="83">
        <v>512.51423790218826</v>
      </c>
      <c r="D841" s="83">
        <v>585.93901169051912</v>
      </c>
      <c r="E841" s="83">
        <v>560.25114719052908</v>
      </c>
      <c r="F841" s="83">
        <v>380.08667960460593</v>
      </c>
      <c r="G841" s="83">
        <v>277.46135961383749</v>
      </c>
      <c r="H841" s="84">
        <v>421.23388419950606</v>
      </c>
      <c r="I841" s="82" t="s">
        <v>388</v>
      </c>
      <c r="J841" s="83">
        <v>528.35223143165251</v>
      </c>
      <c r="K841" s="83">
        <v>604.342360704783</v>
      </c>
      <c r="L841" s="83">
        <v>562.80703960011715</v>
      </c>
      <c r="M841" s="83">
        <v>380.27109427520082</v>
      </c>
      <c r="N841" s="83"/>
      <c r="O841" s="84">
        <v>465.76662289663659</v>
      </c>
      <c r="P841" s="65" t="s">
        <v>389</v>
      </c>
      <c r="Q841" s="78">
        <v>523.37</v>
      </c>
      <c r="R841" s="78">
        <v>597.17999999999995</v>
      </c>
      <c r="S841" s="78">
        <v>533.48</v>
      </c>
      <c r="T841" s="78">
        <v>372</v>
      </c>
      <c r="U841" s="78"/>
      <c r="V841" s="79"/>
      <c r="W841" s="65" t="s">
        <v>390</v>
      </c>
      <c r="X841" s="78">
        <v>526.64</v>
      </c>
      <c r="Y841" s="78">
        <v>576.42999999999995</v>
      </c>
      <c r="Z841" s="78">
        <v>535.65</v>
      </c>
      <c r="AA841" s="78">
        <v>352.66</v>
      </c>
      <c r="AB841" s="78"/>
      <c r="AC841" s="79">
        <v>509.92</v>
      </c>
      <c r="AD841" s="82"/>
      <c r="AE841" s="68"/>
      <c r="AF841" s="78"/>
      <c r="AG841" s="78"/>
      <c r="AH841" s="78"/>
      <c r="AI841" s="78"/>
      <c r="AJ841" s="78"/>
      <c r="AK841" s="79"/>
      <c r="AL841" s="69" t="s">
        <v>392</v>
      </c>
      <c r="AM841" s="70">
        <v>1.7086014413761801</v>
      </c>
      <c r="AN841" s="78">
        <v>567.54</v>
      </c>
      <c r="AO841" s="78">
        <v>631.22</v>
      </c>
      <c r="AP841" s="78">
        <v>609.44000000000005</v>
      </c>
      <c r="AQ841" s="78">
        <v>525.82000000000005</v>
      </c>
      <c r="AR841" s="78">
        <v>524.57000000000005</v>
      </c>
      <c r="AS841" s="79"/>
      <c r="AT841" s="65" t="s">
        <v>393</v>
      </c>
      <c r="AU841" s="68">
        <v>3.7885963250615599E-2</v>
      </c>
      <c r="AV841" s="78">
        <v>537.07000000000005</v>
      </c>
      <c r="AW841" s="78">
        <v>640.08000000000004</v>
      </c>
      <c r="AX841" s="78">
        <v>519.49</v>
      </c>
      <c r="AY841" s="78">
        <v>304.60000000000002</v>
      </c>
      <c r="AZ841" s="78">
        <v>260.81</v>
      </c>
      <c r="BA841" s="79">
        <v>430.38</v>
      </c>
      <c r="BB841" s="65" t="s">
        <v>394</v>
      </c>
      <c r="BC841" s="78">
        <v>485.42</v>
      </c>
      <c r="BD841" s="78">
        <v>601.03</v>
      </c>
      <c r="BE841" s="78">
        <v>546.48</v>
      </c>
      <c r="BF841" s="78">
        <v>319.13</v>
      </c>
      <c r="BG841" s="78"/>
      <c r="BH841" s="79">
        <v>427.75</v>
      </c>
      <c r="BI841" s="65" t="s">
        <v>395</v>
      </c>
      <c r="BJ841" s="68">
        <v>0.13400694155957299</v>
      </c>
      <c r="BK841" s="78">
        <v>549.16</v>
      </c>
      <c r="BL841" s="78">
        <v>599.01</v>
      </c>
      <c r="BM841" s="78">
        <v>613.54</v>
      </c>
      <c r="BN841" s="78">
        <v>357.66</v>
      </c>
      <c r="BO841" s="78"/>
      <c r="BP841" s="79"/>
      <c r="BQ841" s="65" t="s">
        <v>396</v>
      </c>
      <c r="BR841" s="68">
        <v>6.3911648537062396E-2</v>
      </c>
      <c r="BS841" s="78">
        <v>500.14</v>
      </c>
      <c r="BT841" s="78">
        <v>612.72</v>
      </c>
      <c r="BU841" s="78">
        <v>554.37</v>
      </c>
      <c r="BV841" s="78"/>
      <c r="BW841" s="78"/>
      <c r="BX841" s="79">
        <v>458.57</v>
      </c>
      <c r="BY841" s="65" t="s">
        <v>397</v>
      </c>
      <c r="BZ841" s="78">
        <v>537.14</v>
      </c>
      <c r="CA841" s="78">
        <v>606.29</v>
      </c>
      <c r="CB841" s="78">
        <v>545.22</v>
      </c>
      <c r="CC841" s="78">
        <v>382.75</v>
      </c>
      <c r="CD841" s="78"/>
      <c r="CE841" s="79">
        <v>441.65</v>
      </c>
      <c r="CF841" s="65" t="s">
        <v>398</v>
      </c>
      <c r="CG841" s="78">
        <v>521.30999999999995</v>
      </c>
      <c r="CH841" s="78">
        <v>602.79</v>
      </c>
      <c r="CI841" s="78">
        <v>534.83000000000004</v>
      </c>
      <c r="CJ841" s="78">
        <v>455.73</v>
      </c>
      <c r="CK841" s="78"/>
      <c r="CL841" s="79"/>
      <c r="CM841" s="65" t="s">
        <v>399</v>
      </c>
      <c r="CN841" s="78">
        <v>503.38</v>
      </c>
      <c r="CO841" s="78">
        <v>574.19000000000005</v>
      </c>
      <c r="CP841" s="78">
        <v>582.4</v>
      </c>
      <c r="CQ841" s="78">
        <v>369.68</v>
      </c>
      <c r="CR841" s="78">
        <v>349.39</v>
      </c>
      <c r="CS841" s="79">
        <v>547.92999999999995</v>
      </c>
      <c r="CT841" s="65" t="s">
        <v>400</v>
      </c>
      <c r="CU841" s="78">
        <v>548.84</v>
      </c>
      <c r="CV841" s="78">
        <v>639.84</v>
      </c>
      <c r="CW841" s="78">
        <v>564.55999999999995</v>
      </c>
      <c r="CX841" s="78">
        <v>403.5</v>
      </c>
      <c r="CY841" s="78"/>
      <c r="CZ841" s="79"/>
      <c r="DA841" s="82"/>
      <c r="DB841" s="68"/>
      <c r="DC841" s="78"/>
      <c r="DD841" s="78"/>
      <c r="DE841" s="78"/>
      <c r="DF841" s="78"/>
      <c r="DG841" s="78"/>
      <c r="DH841" s="79"/>
      <c r="DI841" s="65" t="s">
        <v>402</v>
      </c>
      <c r="DJ841" s="68">
        <v>3.9334460921213099E-3</v>
      </c>
      <c r="DK841" s="78">
        <v>525.34</v>
      </c>
      <c r="DL841" s="78">
        <v>615.29999999999995</v>
      </c>
      <c r="DM841" s="78">
        <v>615.29999999999995</v>
      </c>
      <c r="DN841" s="78">
        <v>367.39</v>
      </c>
      <c r="DO841" s="78"/>
      <c r="DP841" s="79">
        <v>497.71</v>
      </c>
      <c r="DQ841" s="65" t="s">
        <v>403</v>
      </c>
      <c r="DR841" s="78">
        <v>538.30999999999995</v>
      </c>
      <c r="DS841" s="78">
        <v>607.97</v>
      </c>
      <c r="DT841" s="78">
        <v>646.24</v>
      </c>
      <c r="DU841" s="78">
        <v>269.61</v>
      </c>
      <c r="DV841" s="78"/>
      <c r="DW841" s="79"/>
      <c r="DX841" s="65" t="s">
        <v>404</v>
      </c>
      <c r="DY841" s="78">
        <v>568.22</v>
      </c>
      <c r="DZ841" s="78">
        <v>644.79999999999995</v>
      </c>
      <c r="EA841" s="78">
        <v>611</v>
      </c>
      <c r="EB841" s="78">
        <v>376.25</v>
      </c>
      <c r="EC841" s="78"/>
      <c r="ED841" s="79">
        <v>433</v>
      </c>
      <c r="EE841" s="65" t="s">
        <v>405</v>
      </c>
      <c r="EF841" s="68">
        <v>0.28962001853568098</v>
      </c>
      <c r="EG841" s="78">
        <v>513.5</v>
      </c>
      <c r="EH841" s="78">
        <v>577.4</v>
      </c>
      <c r="EI841" s="78">
        <v>538.42999999999995</v>
      </c>
      <c r="EJ841" s="78"/>
      <c r="EK841" s="78">
        <v>310.79000000000002</v>
      </c>
      <c r="EL841" s="79">
        <v>394.71</v>
      </c>
      <c r="EM841" s="65" t="s">
        <v>406</v>
      </c>
      <c r="EN841" s="78">
        <v>534.41</v>
      </c>
      <c r="EO841" s="78">
        <v>585.35</v>
      </c>
      <c r="EP841" s="78">
        <v>545.4</v>
      </c>
      <c r="EQ841" s="78"/>
      <c r="ER841" s="78"/>
      <c r="ES841" s="79">
        <v>495.03</v>
      </c>
      <c r="ET841" s="65" t="s">
        <v>407</v>
      </c>
      <c r="EU841" s="68">
        <v>1.4355440712029901</v>
      </c>
      <c r="EV841" s="78">
        <v>521.15</v>
      </c>
      <c r="EW841" s="78">
        <v>607.02</v>
      </c>
      <c r="EX841" s="78">
        <v>607.02</v>
      </c>
      <c r="EY841" s="78"/>
      <c r="EZ841" s="78">
        <v>147.66999999999999</v>
      </c>
      <c r="FA841" s="79">
        <v>366.6</v>
      </c>
      <c r="FB841" s="65" t="s">
        <v>408</v>
      </c>
      <c r="FC841" s="78">
        <v>614.04999999999995</v>
      </c>
      <c r="FD841" s="78">
        <v>619.12</v>
      </c>
      <c r="FE841" s="78">
        <v>612.63</v>
      </c>
      <c r="FF841" s="78">
        <v>351.74</v>
      </c>
      <c r="FG841" s="78"/>
      <c r="FH841" s="79"/>
      <c r="FI841" s="65" t="s">
        <v>409</v>
      </c>
      <c r="FJ841" s="78">
        <v>582</v>
      </c>
      <c r="FK841" s="78">
        <v>606</v>
      </c>
      <c r="FL841" s="78">
        <v>604.73</v>
      </c>
      <c r="FM841" s="78">
        <v>381</v>
      </c>
      <c r="FN841" s="78"/>
      <c r="FO841" s="79">
        <v>533</v>
      </c>
      <c r="FP841" s="65" t="s">
        <v>410</v>
      </c>
      <c r="FQ841" s="68">
        <v>0.276426360017691</v>
      </c>
      <c r="FR841" s="78">
        <v>531.57000000000005</v>
      </c>
      <c r="FS841" s="78">
        <v>616.15</v>
      </c>
      <c r="FT841" s="78">
        <v>524.38</v>
      </c>
      <c r="FU841" s="78">
        <v>369.03</v>
      </c>
      <c r="FV841" s="78">
        <v>276.98</v>
      </c>
      <c r="FW841" s="79">
        <v>385.06</v>
      </c>
      <c r="FX841" s="65" t="s">
        <v>411</v>
      </c>
      <c r="FY841" s="78">
        <v>545.15</v>
      </c>
      <c r="FZ841" s="78">
        <v>627.5</v>
      </c>
      <c r="GA841" s="78">
        <v>604.47</v>
      </c>
      <c r="GB841" s="78">
        <v>452.56</v>
      </c>
      <c r="GC841" s="78"/>
      <c r="GD841" s="79">
        <v>470.46</v>
      </c>
      <c r="GE841" s="82"/>
      <c r="GF841" s="68"/>
      <c r="GG841" s="78"/>
      <c r="GH841" s="78"/>
      <c r="GI841" s="78"/>
      <c r="GJ841" s="78"/>
      <c r="GK841" s="78"/>
      <c r="GL841" s="79"/>
      <c r="GM841" s="65" t="s">
        <v>413</v>
      </c>
      <c r="GN841" s="68">
        <v>0.105716067785143</v>
      </c>
      <c r="GO841" s="78">
        <v>474.88</v>
      </c>
      <c r="GP841" s="78">
        <v>565.79</v>
      </c>
      <c r="GQ841" s="78">
        <v>542.32000000000005</v>
      </c>
      <c r="GR841" s="78">
        <v>417.79</v>
      </c>
      <c r="GS841" s="78"/>
      <c r="GT841" s="79"/>
      <c r="GU841" s="65" t="s">
        <v>414</v>
      </c>
      <c r="GV841" s="68">
        <v>1</v>
      </c>
      <c r="GW841" s="78">
        <v>514.33000000000004</v>
      </c>
      <c r="GX841" s="78">
        <v>603</v>
      </c>
      <c r="GY841" s="78">
        <v>558.16999999999996</v>
      </c>
      <c r="GZ841" s="78">
        <v>392</v>
      </c>
      <c r="HA841" s="78"/>
      <c r="HB841" s="79">
        <v>483.19</v>
      </c>
      <c r="HC841" s="65" t="s">
        <v>415</v>
      </c>
      <c r="HD841" s="68">
        <v>2.9801817910892599E-2</v>
      </c>
      <c r="HE841" s="78">
        <v>506.05</v>
      </c>
      <c r="HF841" s="78">
        <v>581.36</v>
      </c>
      <c r="HG841" s="78">
        <v>551.07000000000005</v>
      </c>
      <c r="HH841" s="78">
        <v>274.18</v>
      </c>
      <c r="HI841" s="78">
        <v>268.22000000000003</v>
      </c>
      <c r="HJ841" s="79">
        <v>407.38</v>
      </c>
      <c r="HK841" s="85" t="s">
        <v>416</v>
      </c>
      <c r="HL841" s="68">
        <v>1.40114894213255</v>
      </c>
      <c r="HM841" s="78">
        <v>517.98</v>
      </c>
      <c r="HN841" s="78">
        <v>577.1</v>
      </c>
      <c r="HO841" s="78">
        <v>518.79999999999995</v>
      </c>
      <c r="HP841" s="78">
        <v>382.17</v>
      </c>
      <c r="HQ841" s="78"/>
      <c r="HR841" s="79"/>
    </row>
    <row r="842" spans="1:226" x14ac:dyDescent="0.25">
      <c r="A842" s="81">
        <v>39426</v>
      </c>
      <c r="B842" s="82" t="s">
        <v>387</v>
      </c>
      <c r="C842" s="83">
        <v>506.55740302000436</v>
      </c>
      <c r="D842" s="83">
        <v>589.3083755998972</v>
      </c>
      <c r="E842" s="83">
        <v>554.71774882061311</v>
      </c>
      <c r="F842" s="83">
        <v>374.89770132657833</v>
      </c>
      <c r="G842" s="83">
        <v>280.22049611155808</v>
      </c>
      <c r="H842" s="84">
        <v>424.98011622581015</v>
      </c>
      <c r="I842" s="82" t="s">
        <v>388</v>
      </c>
      <c r="J842" s="83">
        <v>519.6014808680045</v>
      </c>
      <c r="K842" s="83">
        <v>608.85419285784337</v>
      </c>
      <c r="L842" s="83">
        <v>556.80353604539857</v>
      </c>
      <c r="M842" s="83">
        <v>376.20147808088319</v>
      </c>
      <c r="N842" s="83"/>
      <c r="O842" s="84">
        <v>465.01116327929338</v>
      </c>
      <c r="P842" s="65" t="s">
        <v>389</v>
      </c>
      <c r="Q842" s="78">
        <v>522.54</v>
      </c>
      <c r="R842" s="78">
        <v>598.01</v>
      </c>
      <c r="S842" s="78">
        <v>519.87</v>
      </c>
      <c r="T842" s="78">
        <v>356</v>
      </c>
      <c r="U842" s="78"/>
      <c r="V842" s="79"/>
      <c r="W842" s="65" t="s">
        <v>390</v>
      </c>
      <c r="X842" s="78">
        <v>518.67999999999995</v>
      </c>
      <c r="Y842" s="78">
        <v>583.24</v>
      </c>
      <c r="Z842" s="78">
        <v>535.65</v>
      </c>
      <c r="AA842" s="78">
        <v>336.25</v>
      </c>
      <c r="AB842" s="78"/>
      <c r="AC842" s="79">
        <v>509.92</v>
      </c>
      <c r="AD842" s="82"/>
      <c r="AE842" s="68"/>
      <c r="AF842" s="78"/>
      <c r="AG842" s="78"/>
      <c r="AH842" s="78"/>
      <c r="AI842" s="78"/>
      <c r="AJ842" s="78"/>
      <c r="AK842" s="79"/>
      <c r="AL842" s="69" t="s">
        <v>392</v>
      </c>
      <c r="AM842" s="70">
        <v>1.7086014413761801</v>
      </c>
      <c r="AN842" s="78">
        <v>583.15</v>
      </c>
      <c r="AO842" s="78">
        <v>656.8</v>
      </c>
      <c r="AP842" s="78">
        <v>664.36</v>
      </c>
      <c r="AQ842" s="78">
        <v>525.82000000000005</v>
      </c>
      <c r="AR842" s="78">
        <v>524.57000000000005</v>
      </c>
      <c r="AS842" s="79"/>
      <c r="AT842" s="65" t="s">
        <v>393</v>
      </c>
      <c r="AU842" s="68">
        <v>3.8464497269020702E-2</v>
      </c>
      <c r="AV842" s="78">
        <v>548.92999999999995</v>
      </c>
      <c r="AW842" s="78">
        <v>655.47</v>
      </c>
      <c r="AX842" s="78">
        <v>567.45000000000005</v>
      </c>
      <c r="AY842" s="78">
        <v>279.94</v>
      </c>
      <c r="AZ842" s="78">
        <v>264.48</v>
      </c>
      <c r="BA842" s="79">
        <v>435.19</v>
      </c>
      <c r="BB842" s="65" t="s">
        <v>394</v>
      </c>
      <c r="BC842" s="78">
        <v>452.22</v>
      </c>
      <c r="BD842" s="78">
        <v>609.01</v>
      </c>
      <c r="BE842" s="78">
        <v>531.14</v>
      </c>
      <c r="BF842" s="78">
        <v>323.75</v>
      </c>
      <c r="BG842" s="78"/>
      <c r="BH842" s="79">
        <v>427.75</v>
      </c>
      <c r="BI842" s="65" t="s">
        <v>395</v>
      </c>
      <c r="BJ842" s="68">
        <v>0.13403568029809501</v>
      </c>
      <c r="BK842" s="78">
        <v>529.98</v>
      </c>
      <c r="BL842" s="78">
        <v>583.05999999999995</v>
      </c>
      <c r="BM842" s="78">
        <v>597.58000000000004</v>
      </c>
      <c r="BN842" s="78">
        <v>345.68</v>
      </c>
      <c r="BO842" s="78"/>
      <c r="BP842" s="79"/>
      <c r="BQ842" s="65" t="s">
        <v>396</v>
      </c>
      <c r="BR842" s="68">
        <v>6.3911648537062396E-2</v>
      </c>
      <c r="BS842" s="78">
        <v>500.14</v>
      </c>
      <c r="BT842" s="78">
        <v>612.73</v>
      </c>
      <c r="BU842" s="78">
        <v>534.08000000000004</v>
      </c>
      <c r="BV842" s="78"/>
      <c r="BW842" s="78"/>
      <c r="BX842" s="79">
        <v>458.57</v>
      </c>
      <c r="BY842" s="65" t="s">
        <v>397</v>
      </c>
      <c r="BZ842" s="78">
        <v>537.05999999999995</v>
      </c>
      <c r="CA842" s="78">
        <v>611.04999999999995</v>
      </c>
      <c r="CB842" s="78">
        <v>549.97</v>
      </c>
      <c r="CC842" s="78">
        <v>384.1</v>
      </c>
      <c r="CD842" s="78"/>
      <c r="CE842" s="79">
        <v>424.7</v>
      </c>
      <c r="CF842" s="65" t="s">
        <v>398</v>
      </c>
      <c r="CG842" s="78">
        <v>506.97</v>
      </c>
      <c r="CH842" s="78">
        <v>590.24</v>
      </c>
      <c r="CI842" s="78">
        <v>523.11</v>
      </c>
      <c r="CJ842" s="78">
        <v>444.13</v>
      </c>
      <c r="CK842" s="78"/>
      <c r="CL842" s="79"/>
      <c r="CM842" s="65" t="s">
        <v>399</v>
      </c>
      <c r="CN842" s="78">
        <v>500.37</v>
      </c>
      <c r="CO842" s="78">
        <v>578.66</v>
      </c>
      <c r="CP842" s="78">
        <v>580.23</v>
      </c>
      <c r="CQ842" s="78">
        <v>358.47</v>
      </c>
      <c r="CR842" s="78">
        <v>341.81</v>
      </c>
      <c r="CS842" s="79">
        <v>547.24</v>
      </c>
      <c r="CT842" s="65" t="s">
        <v>400</v>
      </c>
      <c r="CU842" s="78">
        <v>554.97</v>
      </c>
      <c r="CV842" s="78">
        <v>619.78</v>
      </c>
      <c r="CW842" s="78">
        <v>571.4</v>
      </c>
      <c r="CX842" s="78">
        <v>392.83</v>
      </c>
      <c r="CY842" s="78"/>
      <c r="CZ842" s="79"/>
      <c r="DA842" s="82"/>
      <c r="DB842" s="68"/>
      <c r="DC842" s="78"/>
      <c r="DD842" s="78"/>
      <c r="DE842" s="78"/>
      <c r="DF842" s="78"/>
      <c r="DG842" s="78"/>
      <c r="DH842" s="79"/>
      <c r="DI842" s="65" t="s">
        <v>402</v>
      </c>
      <c r="DJ842" s="68">
        <v>3.9744048328762801E-3</v>
      </c>
      <c r="DK842" s="78">
        <v>537.07000000000005</v>
      </c>
      <c r="DL842" s="78">
        <v>631.73</v>
      </c>
      <c r="DM842" s="78">
        <v>631.73</v>
      </c>
      <c r="DN842" s="78">
        <v>367.4</v>
      </c>
      <c r="DO842" s="78"/>
      <c r="DP842" s="79">
        <v>500.29</v>
      </c>
      <c r="DQ842" s="65" t="s">
        <v>403</v>
      </c>
      <c r="DR842" s="78">
        <v>538.30999999999995</v>
      </c>
      <c r="DS842" s="78">
        <v>607.97</v>
      </c>
      <c r="DT842" s="78">
        <v>654.07000000000005</v>
      </c>
      <c r="DU842" s="78">
        <v>265.58999999999997</v>
      </c>
      <c r="DV842" s="78"/>
      <c r="DW842" s="79"/>
      <c r="DX842" s="65" t="s">
        <v>404</v>
      </c>
      <c r="DY842" s="78">
        <v>570.99</v>
      </c>
      <c r="DZ842" s="78">
        <v>652.03</v>
      </c>
      <c r="EA842" s="78">
        <v>601.87</v>
      </c>
      <c r="EB842" s="78">
        <v>379.86</v>
      </c>
      <c r="EC842" s="78"/>
      <c r="ED842" s="79">
        <v>432.14</v>
      </c>
      <c r="EE842" s="65" t="s">
        <v>405</v>
      </c>
      <c r="EF842" s="68">
        <v>0.28962001853568098</v>
      </c>
      <c r="EG842" s="78">
        <v>494.45</v>
      </c>
      <c r="EH842" s="78">
        <v>569.89</v>
      </c>
      <c r="EI842" s="78">
        <v>513.4</v>
      </c>
      <c r="EJ842" s="78"/>
      <c r="EK842" s="78">
        <v>299.87</v>
      </c>
      <c r="EL842" s="79">
        <v>393.79</v>
      </c>
      <c r="EM842" s="65" t="s">
        <v>406</v>
      </c>
      <c r="EN842" s="78">
        <v>534.41</v>
      </c>
      <c r="EO842" s="78">
        <v>585.35</v>
      </c>
      <c r="EP842" s="78">
        <v>545.4</v>
      </c>
      <c r="EQ842" s="78"/>
      <c r="ER842" s="78"/>
      <c r="ES842" s="79">
        <v>495.03</v>
      </c>
      <c r="ET842" s="65" t="s">
        <v>407</v>
      </c>
      <c r="EU842" s="68">
        <v>1.43287003868749</v>
      </c>
      <c r="EV842" s="78">
        <v>525.04</v>
      </c>
      <c r="EW842" s="78">
        <v>613.16999999999996</v>
      </c>
      <c r="EX842" s="78">
        <v>613.16999999999996</v>
      </c>
      <c r="EY842" s="78"/>
      <c r="EZ842" s="78">
        <v>147.4</v>
      </c>
      <c r="FA842" s="79">
        <v>365.92</v>
      </c>
      <c r="FB842" s="65" t="s">
        <v>408</v>
      </c>
      <c r="FC842" s="78">
        <v>614.04999999999995</v>
      </c>
      <c r="FD842" s="78">
        <v>619.12</v>
      </c>
      <c r="FE842" s="78">
        <v>612.63</v>
      </c>
      <c r="FF842" s="78">
        <v>351.74</v>
      </c>
      <c r="FG842" s="78"/>
      <c r="FH842" s="79"/>
      <c r="FI842" s="65" t="s">
        <v>409</v>
      </c>
      <c r="FJ842" s="78">
        <v>582</v>
      </c>
      <c r="FK842" s="78">
        <v>606</v>
      </c>
      <c r="FL842" s="78">
        <v>604.73</v>
      </c>
      <c r="FM842" s="78">
        <v>381</v>
      </c>
      <c r="FN842" s="78"/>
      <c r="FO842" s="79">
        <v>533</v>
      </c>
      <c r="FP842" s="65" t="s">
        <v>410</v>
      </c>
      <c r="FQ842" s="68">
        <v>0.279728104282637</v>
      </c>
      <c r="FR842" s="78">
        <v>547.99</v>
      </c>
      <c r="FS842" s="78">
        <v>633.02</v>
      </c>
      <c r="FT842" s="78">
        <v>537.36</v>
      </c>
      <c r="FU842" s="78">
        <v>374.28</v>
      </c>
      <c r="FV842" s="78">
        <v>280.01</v>
      </c>
      <c r="FW842" s="79">
        <v>393.58</v>
      </c>
      <c r="FX842" s="65" t="s">
        <v>411</v>
      </c>
      <c r="FY842" s="78">
        <v>553.42999999999995</v>
      </c>
      <c r="FZ842" s="78">
        <v>632.97</v>
      </c>
      <c r="GA842" s="78">
        <v>627.09</v>
      </c>
      <c r="GB842" s="78">
        <v>457.91</v>
      </c>
      <c r="GC842" s="78"/>
      <c r="GD842" s="79">
        <v>470.46</v>
      </c>
      <c r="GE842" s="82"/>
      <c r="GF842" s="68"/>
      <c r="GG842" s="78"/>
      <c r="GH842" s="78"/>
      <c r="GI842" s="78"/>
      <c r="GJ842" s="78"/>
      <c r="GK842" s="78"/>
      <c r="GL842" s="79"/>
      <c r="GM842" s="65" t="s">
        <v>413</v>
      </c>
      <c r="GN842" s="68">
        <v>0.10617740120192801</v>
      </c>
      <c r="GO842" s="78">
        <v>459.96</v>
      </c>
      <c r="GP842" s="78">
        <v>542.78</v>
      </c>
      <c r="GQ842" s="78">
        <v>527.54999999999995</v>
      </c>
      <c r="GR842" s="78">
        <v>401.88</v>
      </c>
      <c r="GS842" s="78"/>
      <c r="GT842" s="79"/>
      <c r="GU842" s="65" t="s">
        <v>414</v>
      </c>
      <c r="GV842" s="68">
        <v>1</v>
      </c>
      <c r="GW842" s="78">
        <v>514.33000000000004</v>
      </c>
      <c r="GX842" s="78">
        <v>603</v>
      </c>
      <c r="GY842" s="78">
        <v>558.16999999999996</v>
      </c>
      <c r="GZ842" s="78">
        <v>392</v>
      </c>
      <c r="HA842" s="78"/>
      <c r="HB842" s="79">
        <v>430.93</v>
      </c>
      <c r="HC842" s="65" t="s">
        <v>415</v>
      </c>
      <c r="HD842" s="68">
        <v>3.02407161001573E-2</v>
      </c>
      <c r="HE842" s="78">
        <v>513.28</v>
      </c>
      <c r="HF842" s="78">
        <v>590.20000000000005</v>
      </c>
      <c r="HG842" s="78">
        <v>559.19000000000005</v>
      </c>
      <c r="HH842" s="78">
        <v>278.20999999999998</v>
      </c>
      <c r="HI842" s="78">
        <v>272.17</v>
      </c>
      <c r="HJ842" s="79">
        <v>410.71</v>
      </c>
      <c r="HK842" s="85" t="s">
        <v>416</v>
      </c>
      <c r="HL842" s="68">
        <v>1.3898540653231399</v>
      </c>
      <c r="HM842" s="78">
        <v>514.61</v>
      </c>
      <c r="HN842" s="78">
        <v>571.46</v>
      </c>
      <c r="HO842" s="78">
        <v>499.47</v>
      </c>
      <c r="HP842" s="78">
        <v>349.74</v>
      </c>
      <c r="HQ842" s="78"/>
      <c r="HR842" s="79"/>
    </row>
    <row r="843" spans="1:226" x14ac:dyDescent="0.25">
      <c r="A843" s="81">
        <v>39419</v>
      </c>
      <c r="B843" s="82" t="s">
        <v>387</v>
      </c>
      <c r="C843" s="83">
        <v>518.00525452250452</v>
      </c>
      <c r="D843" s="83">
        <v>601.66853571173624</v>
      </c>
      <c r="E843" s="83">
        <v>575.26602399206729</v>
      </c>
      <c r="F843" s="83">
        <v>377.85730362324483</v>
      </c>
      <c r="G843" s="83">
        <v>329.73596406543311</v>
      </c>
      <c r="H843" s="84">
        <v>422.76182643285182</v>
      </c>
      <c r="I843" s="82" t="s">
        <v>388</v>
      </c>
      <c r="J843" s="83">
        <v>535.50219849857899</v>
      </c>
      <c r="K843" s="83">
        <v>623.2159034539759</v>
      </c>
      <c r="L843" s="83">
        <v>577.58688140294282</v>
      </c>
      <c r="M843" s="83">
        <v>379.96972189788772</v>
      </c>
      <c r="N843" s="83"/>
      <c r="O843" s="84">
        <v>464.55353160089425</v>
      </c>
      <c r="P843" s="65" t="s">
        <v>389</v>
      </c>
      <c r="Q843" s="78">
        <v>538.37</v>
      </c>
      <c r="R843" s="78">
        <v>611.35</v>
      </c>
      <c r="S843" s="78">
        <v>535.11</v>
      </c>
      <c r="T843" s="78">
        <v>357</v>
      </c>
      <c r="U843" s="78"/>
      <c r="V843" s="79"/>
      <c r="W843" s="65" t="s">
        <v>390</v>
      </c>
      <c r="X843" s="78">
        <v>571.65</v>
      </c>
      <c r="Y843" s="78">
        <v>669.52</v>
      </c>
      <c r="Z843" s="78">
        <v>565.80999999999995</v>
      </c>
      <c r="AA843" s="78">
        <v>335.99</v>
      </c>
      <c r="AB843" s="78"/>
      <c r="AC843" s="79">
        <v>515.70000000000005</v>
      </c>
      <c r="AD843" s="82"/>
      <c r="AE843" s="68"/>
      <c r="AF843" s="78"/>
      <c r="AG843" s="78"/>
      <c r="AH843" s="78"/>
      <c r="AI843" s="78"/>
      <c r="AJ843" s="78"/>
      <c r="AK843" s="79"/>
      <c r="AL843" s="69" t="s">
        <v>392</v>
      </c>
      <c r="AM843" s="70">
        <v>1.7117425539198901</v>
      </c>
      <c r="AN843" s="78">
        <v>582.48</v>
      </c>
      <c r="AO843" s="78">
        <v>654.29</v>
      </c>
      <c r="AP843" s="78">
        <v>614.84</v>
      </c>
      <c r="AQ843" s="78">
        <v>526.79</v>
      </c>
      <c r="AR843" s="78">
        <v>515.44000000000005</v>
      </c>
      <c r="AS843" s="79"/>
      <c r="AT843" s="65" t="s">
        <v>393</v>
      </c>
      <c r="AU843" s="68">
        <v>3.8106851611919797E-2</v>
      </c>
      <c r="AV843" s="78">
        <v>545.71</v>
      </c>
      <c r="AW843" s="78">
        <v>652.08000000000004</v>
      </c>
      <c r="AX843" s="78">
        <v>613.5</v>
      </c>
      <c r="AY843" s="78">
        <v>282.91000000000003</v>
      </c>
      <c r="AZ843" s="78">
        <v>254.44</v>
      </c>
      <c r="BA843" s="79">
        <v>429.05</v>
      </c>
      <c r="BB843" s="65" t="s">
        <v>394</v>
      </c>
      <c r="BC843" s="78">
        <v>488.15</v>
      </c>
      <c r="BD843" s="78">
        <v>612.37</v>
      </c>
      <c r="BE843" s="78">
        <v>553.26</v>
      </c>
      <c r="BF843" s="78">
        <v>325.63</v>
      </c>
      <c r="BG843" s="78"/>
      <c r="BH843" s="79">
        <v>423.72</v>
      </c>
      <c r="BI843" s="65" t="s">
        <v>395</v>
      </c>
      <c r="BJ843" s="68">
        <v>0.13410937961000999</v>
      </c>
      <c r="BK843" s="78">
        <v>536.71</v>
      </c>
      <c r="BL843" s="78">
        <v>622</v>
      </c>
      <c r="BM843" s="78">
        <v>636.54</v>
      </c>
      <c r="BN843" s="78">
        <v>344.53</v>
      </c>
      <c r="BO843" s="78"/>
      <c r="BP843" s="79"/>
      <c r="BQ843" s="65" t="s">
        <v>396</v>
      </c>
      <c r="BR843" s="68">
        <v>6.3911648537062396E-2</v>
      </c>
      <c r="BS843" s="78">
        <v>500.14</v>
      </c>
      <c r="BT843" s="78">
        <v>612.72</v>
      </c>
      <c r="BU843" s="78">
        <v>546.25</v>
      </c>
      <c r="BV843" s="78"/>
      <c r="BW843" s="78"/>
      <c r="BX843" s="79">
        <v>458.57</v>
      </c>
      <c r="BY843" s="65" t="s">
        <v>397</v>
      </c>
      <c r="BZ843" s="78">
        <v>549.29</v>
      </c>
      <c r="CA843" s="78">
        <v>621.11</v>
      </c>
      <c r="CB843" s="78">
        <v>558.41</v>
      </c>
      <c r="CC843" s="78">
        <v>389.61</v>
      </c>
      <c r="CD843" s="78"/>
      <c r="CE843" s="79">
        <v>424.7</v>
      </c>
      <c r="CF843" s="65" t="s">
        <v>398</v>
      </c>
      <c r="CG843" s="78">
        <v>512.35</v>
      </c>
      <c r="CH843" s="78">
        <v>622.91</v>
      </c>
      <c r="CI843" s="78">
        <v>586.66</v>
      </c>
      <c r="CJ843" s="78">
        <v>444.45</v>
      </c>
      <c r="CK843" s="78"/>
      <c r="CL843" s="79"/>
      <c r="CM843" s="65" t="s">
        <v>399</v>
      </c>
      <c r="CN843" s="78">
        <v>516.13</v>
      </c>
      <c r="CO843" s="78">
        <v>600.29</v>
      </c>
      <c r="CP843" s="78">
        <v>601.09</v>
      </c>
      <c r="CQ843" s="78">
        <v>358.67</v>
      </c>
      <c r="CR843" s="78">
        <v>344.09</v>
      </c>
      <c r="CS843" s="79">
        <v>546.41999999999996</v>
      </c>
      <c r="CT843" s="65" t="s">
        <v>400</v>
      </c>
      <c r="CU843" s="78">
        <v>569.79</v>
      </c>
      <c r="CV843" s="78">
        <v>651.95000000000005</v>
      </c>
      <c r="CW843" s="78">
        <v>582.71</v>
      </c>
      <c r="CX843" s="78">
        <v>399.33</v>
      </c>
      <c r="CY843" s="78"/>
      <c r="CZ843" s="79"/>
      <c r="DA843" s="82"/>
      <c r="DB843" s="68"/>
      <c r="DC843" s="78"/>
      <c r="DD843" s="78"/>
      <c r="DE843" s="78"/>
      <c r="DF843" s="78"/>
      <c r="DG843" s="78"/>
      <c r="DH843" s="79"/>
      <c r="DI843" s="65" t="s">
        <v>402</v>
      </c>
      <c r="DJ843" s="68">
        <v>3.9500711012798199E-3</v>
      </c>
      <c r="DK843" s="78">
        <v>543.36</v>
      </c>
      <c r="DL843" s="78">
        <v>628.15</v>
      </c>
      <c r="DM843" s="78">
        <v>628.15</v>
      </c>
      <c r="DN843" s="78">
        <v>345.78</v>
      </c>
      <c r="DO843" s="78"/>
      <c r="DP843" s="79">
        <v>480.16</v>
      </c>
      <c r="DQ843" s="65" t="s">
        <v>403</v>
      </c>
      <c r="DR843" s="78">
        <v>538.30999999999995</v>
      </c>
      <c r="DS843" s="78">
        <v>607.97</v>
      </c>
      <c r="DT843" s="78">
        <v>680.21</v>
      </c>
      <c r="DU843" s="78">
        <v>276.08999999999997</v>
      </c>
      <c r="DV843" s="78"/>
      <c r="DW843" s="79"/>
      <c r="DX843" s="65" t="s">
        <v>404</v>
      </c>
      <c r="DY843" s="78">
        <v>572.20000000000005</v>
      </c>
      <c r="DZ843" s="78">
        <v>653.29999999999995</v>
      </c>
      <c r="EA843" s="78">
        <v>616.58000000000004</v>
      </c>
      <c r="EB843" s="78">
        <v>385.99</v>
      </c>
      <c r="EC843" s="78"/>
      <c r="ED843" s="79">
        <v>431.73</v>
      </c>
      <c r="EE843" s="65" t="s">
        <v>405</v>
      </c>
      <c r="EF843" s="68">
        <v>0.28962001853568098</v>
      </c>
      <c r="EG843" s="78">
        <v>508.14</v>
      </c>
      <c r="EH843" s="78">
        <v>582.34</v>
      </c>
      <c r="EI843" s="78">
        <v>535.24</v>
      </c>
      <c r="EJ843" s="78"/>
      <c r="EK843" s="78">
        <v>294.79000000000002</v>
      </c>
      <c r="EL843" s="79">
        <v>394.92</v>
      </c>
      <c r="EM843" s="65" t="s">
        <v>406</v>
      </c>
      <c r="EN843" s="78">
        <v>550.91</v>
      </c>
      <c r="EO843" s="78">
        <v>623.55999999999995</v>
      </c>
      <c r="EP843" s="78">
        <v>565</v>
      </c>
      <c r="EQ843" s="78"/>
      <c r="ER843" s="78"/>
      <c r="ES843" s="79">
        <v>500.63</v>
      </c>
      <c r="ET843" s="65" t="s">
        <v>407</v>
      </c>
      <c r="EU843" s="68">
        <v>1.42714428428714</v>
      </c>
      <c r="EV843" s="78">
        <v>532.62</v>
      </c>
      <c r="EW843" s="78">
        <v>625.23</v>
      </c>
      <c r="EX843" s="78">
        <v>625.23</v>
      </c>
      <c r="EY843" s="78"/>
      <c r="EZ843" s="78">
        <v>146.81</v>
      </c>
      <c r="FA843" s="79">
        <v>359.62</v>
      </c>
      <c r="FB843" s="65" t="s">
        <v>408</v>
      </c>
      <c r="FC843" s="78">
        <v>614.04999999999995</v>
      </c>
      <c r="FD843" s="78">
        <v>619.12</v>
      </c>
      <c r="FE843" s="78">
        <v>612.63</v>
      </c>
      <c r="FF843" s="78">
        <v>351.74</v>
      </c>
      <c r="FG843" s="78"/>
      <c r="FH843" s="79"/>
      <c r="FI843" s="65" t="s">
        <v>409</v>
      </c>
      <c r="FJ843" s="78">
        <v>579</v>
      </c>
      <c r="FK843" s="78">
        <v>629</v>
      </c>
      <c r="FL843" s="78">
        <v>590.45000000000005</v>
      </c>
      <c r="FM843" s="78">
        <v>381</v>
      </c>
      <c r="FN843" s="78"/>
      <c r="FO843" s="79">
        <v>533</v>
      </c>
      <c r="FP843" s="65" t="s">
        <v>410</v>
      </c>
      <c r="FQ843" s="68">
        <v>0.276426360017691</v>
      </c>
      <c r="FR843" s="78">
        <v>548.98</v>
      </c>
      <c r="FS843" s="78">
        <v>632.19000000000005</v>
      </c>
      <c r="FT843" s="78">
        <v>563.36</v>
      </c>
      <c r="FU843" s="78">
        <v>377.87</v>
      </c>
      <c r="FV843" s="78">
        <v>332.26</v>
      </c>
      <c r="FW843" s="79">
        <v>389.76</v>
      </c>
      <c r="FX843" s="65" t="s">
        <v>411</v>
      </c>
      <c r="FY843" s="78">
        <v>556.27</v>
      </c>
      <c r="FZ843" s="78">
        <v>629.13</v>
      </c>
      <c r="GA843" s="78">
        <v>622.62</v>
      </c>
      <c r="GB843" s="78">
        <v>457.91</v>
      </c>
      <c r="GC843" s="78"/>
      <c r="GD843" s="79">
        <v>458.06</v>
      </c>
      <c r="GE843" s="82"/>
      <c r="GF843" s="68"/>
      <c r="GG843" s="78"/>
      <c r="GH843" s="78"/>
      <c r="GI843" s="78"/>
      <c r="GJ843" s="78"/>
      <c r="GK843" s="78"/>
      <c r="GL843" s="79"/>
      <c r="GM843" s="65" t="s">
        <v>413</v>
      </c>
      <c r="GN843" s="68">
        <v>0.106638229805385</v>
      </c>
      <c r="GO843" s="78">
        <v>461.96</v>
      </c>
      <c r="GP843" s="78">
        <v>579.26</v>
      </c>
      <c r="GQ843" s="78">
        <v>541.29999999999995</v>
      </c>
      <c r="GR843" s="78">
        <v>399.36</v>
      </c>
      <c r="GS843" s="78"/>
      <c r="GT843" s="79"/>
      <c r="GU843" s="65" t="s">
        <v>414</v>
      </c>
      <c r="GV843" s="68">
        <v>1</v>
      </c>
      <c r="GW843" s="78">
        <v>523.5</v>
      </c>
      <c r="GX843" s="78">
        <v>598</v>
      </c>
      <c r="GY843" s="78">
        <v>555.66999999999996</v>
      </c>
      <c r="GZ843" s="78">
        <v>349</v>
      </c>
      <c r="HA843" s="78"/>
      <c r="HB843" s="79">
        <v>430.93</v>
      </c>
      <c r="HC843" s="65" t="s">
        <v>415</v>
      </c>
      <c r="HD843" s="68">
        <v>3.0083330826389101E-2</v>
      </c>
      <c r="HE843" s="78">
        <v>509.55</v>
      </c>
      <c r="HF843" s="78">
        <v>586.20000000000005</v>
      </c>
      <c r="HG843" s="78">
        <v>526.16</v>
      </c>
      <c r="HH843" s="78">
        <v>273.76</v>
      </c>
      <c r="HI843" s="78">
        <v>267.74</v>
      </c>
      <c r="HJ843" s="79">
        <v>405.04</v>
      </c>
      <c r="HK843" s="85" t="s">
        <v>416</v>
      </c>
      <c r="HL843" s="68">
        <v>1.4070634585619799</v>
      </c>
      <c r="HM843" s="78">
        <v>519.97</v>
      </c>
      <c r="HN843" s="78">
        <v>575.16999999999996</v>
      </c>
      <c r="HO843" s="78">
        <v>526.03</v>
      </c>
      <c r="HP843" s="78">
        <v>375.19</v>
      </c>
      <c r="HQ843" s="78"/>
      <c r="HR843" s="79"/>
    </row>
    <row r="844" spans="1:226" x14ac:dyDescent="0.25">
      <c r="A844" s="81">
        <v>39412</v>
      </c>
      <c r="B844" s="82" t="s">
        <v>387</v>
      </c>
      <c r="C844" s="83">
        <v>524.71384591113326</v>
      </c>
      <c r="D844" s="83">
        <v>602.10988961031444</v>
      </c>
      <c r="E844" s="83">
        <v>578.70464485985951</v>
      </c>
      <c r="F844" s="83">
        <v>384.52204493628909</v>
      </c>
      <c r="G844" s="83">
        <v>325.06363368195224</v>
      </c>
      <c r="H844" s="84">
        <v>415.31633129399705</v>
      </c>
      <c r="I844" s="82" t="s">
        <v>388</v>
      </c>
      <c r="J844" s="83">
        <v>549.23429073808632</v>
      </c>
      <c r="K844" s="83">
        <v>627.22011394107062</v>
      </c>
      <c r="L844" s="83">
        <v>581.0143505802298</v>
      </c>
      <c r="M844" s="83">
        <v>385.39708202125274</v>
      </c>
      <c r="N844" s="83"/>
      <c r="O844" s="84">
        <v>460.1990840320525</v>
      </c>
      <c r="P844" s="65" t="s">
        <v>389</v>
      </c>
      <c r="Q844" s="78">
        <v>545.87</v>
      </c>
      <c r="R844" s="78">
        <v>618.01</v>
      </c>
      <c r="S844" s="78">
        <v>546.76</v>
      </c>
      <c r="T844" s="78">
        <v>360</v>
      </c>
      <c r="U844" s="78"/>
      <c r="V844" s="79"/>
      <c r="W844" s="65" t="s">
        <v>390</v>
      </c>
      <c r="X844" s="78">
        <v>568.59</v>
      </c>
      <c r="Y844" s="78">
        <v>666.27</v>
      </c>
      <c r="Z844" s="78">
        <v>565.80999999999995</v>
      </c>
      <c r="AA844" s="78">
        <v>339.7</v>
      </c>
      <c r="AB844" s="78"/>
      <c r="AC844" s="79">
        <v>515.70000000000005</v>
      </c>
      <c r="AD844" s="82"/>
      <c r="AE844" s="68"/>
      <c r="AF844" s="78"/>
      <c r="AG844" s="78"/>
      <c r="AH844" s="78"/>
      <c r="AI844" s="78"/>
      <c r="AJ844" s="78"/>
      <c r="AK844" s="79"/>
      <c r="AL844" s="69" t="s">
        <v>392</v>
      </c>
      <c r="AM844" s="70">
        <v>1.7117425539198901</v>
      </c>
      <c r="AN844" s="78">
        <v>576.78</v>
      </c>
      <c r="AO844" s="78">
        <v>641.64</v>
      </c>
      <c r="AP844" s="78">
        <v>602.62</v>
      </c>
      <c r="AQ844" s="78">
        <v>526.79</v>
      </c>
      <c r="AR844" s="78">
        <v>515.44000000000005</v>
      </c>
      <c r="AS844" s="79"/>
      <c r="AT844" s="65" t="s">
        <v>393</v>
      </c>
      <c r="AU844" s="68">
        <v>3.7362226788716597E-2</v>
      </c>
      <c r="AV844" s="78">
        <v>535.96</v>
      </c>
      <c r="AW844" s="78">
        <v>629.11</v>
      </c>
      <c r="AX844" s="78">
        <v>582.27</v>
      </c>
      <c r="AY844" s="78">
        <v>287.54000000000002</v>
      </c>
      <c r="AZ844" s="78">
        <v>258.73</v>
      </c>
      <c r="BA844" s="79">
        <v>417.82</v>
      </c>
      <c r="BB844" s="65" t="s">
        <v>394</v>
      </c>
      <c r="BC844" s="78">
        <v>529.53</v>
      </c>
      <c r="BD844" s="78">
        <v>635.9</v>
      </c>
      <c r="BE844" s="78">
        <v>566.35</v>
      </c>
      <c r="BF844" s="78">
        <v>323.88</v>
      </c>
      <c r="BG844" s="78"/>
      <c r="BH844" s="79">
        <v>434.81</v>
      </c>
      <c r="BI844" s="65" t="s">
        <v>395</v>
      </c>
      <c r="BJ844" s="68">
        <v>0.134130965474689</v>
      </c>
      <c r="BK844" s="78">
        <v>547.52</v>
      </c>
      <c r="BL844" s="78">
        <v>634.98</v>
      </c>
      <c r="BM844" s="78">
        <v>649.52</v>
      </c>
      <c r="BN844" s="78">
        <v>360.68</v>
      </c>
      <c r="BO844" s="78"/>
      <c r="BP844" s="79"/>
      <c r="BQ844" s="65" t="s">
        <v>396</v>
      </c>
      <c r="BR844" s="68">
        <v>6.3911648537062396E-2</v>
      </c>
      <c r="BS844" s="78">
        <v>489.95</v>
      </c>
      <c r="BT844" s="78">
        <v>591.04999999999995</v>
      </c>
      <c r="BU844" s="78">
        <v>554.37</v>
      </c>
      <c r="BV844" s="78"/>
      <c r="BW844" s="78"/>
      <c r="BX844" s="79">
        <v>404.37</v>
      </c>
      <c r="BY844" s="65" t="s">
        <v>397</v>
      </c>
      <c r="BZ844" s="78">
        <v>545.19000000000005</v>
      </c>
      <c r="CA844" s="78">
        <v>612.87</v>
      </c>
      <c r="CB844" s="78">
        <v>561.24</v>
      </c>
      <c r="CC844" s="78">
        <v>388.69</v>
      </c>
      <c r="CD844" s="78"/>
      <c r="CE844" s="79">
        <v>424.7</v>
      </c>
      <c r="CF844" s="65" t="s">
        <v>398</v>
      </c>
      <c r="CG844" s="78">
        <v>523.92999999999995</v>
      </c>
      <c r="CH844" s="78">
        <v>635.04</v>
      </c>
      <c r="CI844" s="78">
        <v>547.51</v>
      </c>
      <c r="CJ844" s="78">
        <v>459.76</v>
      </c>
      <c r="CK844" s="78"/>
      <c r="CL844" s="79"/>
      <c r="CM844" s="65" t="s">
        <v>399</v>
      </c>
      <c r="CN844" s="78">
        <v>521.26</v>
      </c>
      <c r="CO844" s="78">
        <v>600.75</v>
      </c>
      <c r="CP844" s="78">
        <v>596.91</v>
      </c>
      <c r="CQ844" s="78">
        <v>373.75</v>
      </c>
      <c r="CR844" s="78">
        <v>359.65</v>
      </c>
      <c r="CS844" s="79">
        <v>545.69000000000005</v>
      </c>
      <c r="CT844" s="65" t="s">
        <v>400</v>
      </c>
      <c r="CU844" s="78">
        <v>568.82000000000005</v>
      </c>
      <c r="CV844" s="78">
        <v>647</v>
      </c>
      <c r="CW844" s="78">
        <v>578.37</v>
      </c>
      <c r="CX844" s="78">
        <v>416.41</v>
      </c>
      <c r="CY844" s="78"/>
      <c r="CZ844" s="79"/>
      <c r="DA844" s="82"/>
      <c r="DB844" s="68"/>
      <c r="DC844" s="78"/>
      <c r="DD844" s="78"/>
      <c r="DE844" s="78"/>
      <c r="DF844" s="78"/>
      <c r="DG844" s="78"/>
      <c r="DH844" s="79"/>
      <c r="DI844" s="65" t="s">
        <v>402</v>
      </c>
      <c r="DJ844" s="68">
        <v>3.8925652004671101E-3</v>
      </c>
      <c r="DK844" s="78">
        <v>525.66</v>
      </c>
      <c r="DL844" s="78">
        <v>599.53</v>
      </c>
      <c r="DM844" s="78">
        <v>599.53</v>
      </c>
      <c r="DN844" s="78">
        <v>335.88</v>
      </c>
      <c r="DO844" s="78"/>
      <c r="DP844" s="79">
        <v>472.66</v>
      </c>
      <c r="DQ844" s="65" t="s">
        <v>403</v>
      </c>
      <c r="DR844" s="78">
        <v>538.30999999999995</v>
      </c>
      <c r="DS844" s="78">
        <v>607.97</v>
      </c>
      <c r="DT844" s="78">
        <v>670.11</v>
      </c>
      <c r="DU844" s="78">
        <v>275.83</v>
      </c>
      <c r="DV844" s="78"/>
      <c r="DW844" s="79"/>
      <c r="DX844" s="65" t="s">
        <v>404</v>
      </c>
      <c r="DY844" s="78">
        <v>572.57000000000005</v>
      </c>
      <c r="DZ844" s="78">
        <v>651.34</v>
      </c>
      <c r="EA844" s="78">
        <v>624.70000000000005</v>
      </c>
      <c r="EB844" s="78">
        <v>401.45</v>
      </c>
      <c r="EC844" s="78"/>
      <c r="ED844" s="79">
        <v>429.81</v>
      </c>
      <c r="EE844" s="65" t="s">
        <v>405</v>
      </c>
      <c r="EF844" s="68">
        <v>0.28962001853568098</v>
      </c>
      <c r="EG844" s="78">
        <v>508.98</v>
      </c>
      <c r="EH844" s="78">
        <v>575.72</v>
      </c>
      <c r="EI844" s="78">
        <v>556.35</v>
      </c>
      <c r="EJ844" s="78"/>
      <c r="EK844" s="78">
        <v>313.01</v>
      </c>
      <c r="EL844" s="79">
        <v>394.94</v>
      </c>
      <c r="EM844" s="65" t="s">
        <v>406</v>
      </c>
      <c r="EN844" s="78">
        <v>550.91</v>
      </c>
      <c r="EO844" s="78">
        <v>643.54999999999995</v>
      </c>
      <c r="EP844" s="78">
        <v>578.4</v>
      </c>
      <c r="EQ844" s="78"/>
      <c r="ER844" s="78"/>
      <c r="ES844" s="79">
        <v>500.63</v>
      </c>
      <c r="ET844" s="65" t="s">
        <v>407</v>
      </c>
      <c r="EU844" s="68">
        <v>1.43081985977965</v>
      </c>
      <c r="EV844" s="78">
        <v>536.41</v>
      </c>
      <c r="EW844" s="78">
        <v>626.84</v>
      </c>
      <c r="EX844" s="78">
        <v>626.84</v>
      </c>
      <c r="EY844" s="78"/>
      <c r="EZ844" s="78">
        <v>147.19</v>
      </c>
      <c r="FA844" s="79">
        <v>336.29</v>
      </c>
      <c r="FB844" s="65" t="s">
        <v>408</v>
      </c>
      <c r="FC844" s="78">
        <v>604.16999999999996</v>
      </c>
      <c r="FD844" s="78">
        <v>609.25</v>
      </c>
      <c r="FE844" s="78">
        <v>600.98</v>
      </c>
      <c r="FF844" s="78">
        <v>351.74</v>
      </c>
      <c r="FG844" s="78"/>
      <c r="FH844" s="79"/>
      <c r="FI844" s="65" t="s">
        <v>409</v>
      </c>
      <c r="FJ844" s="78">
        <v>605</v>
      </c>
      <c r="FK844" s="78">
        <v>659</v>
      </c>
      <c r="FL844" s="78">
        <v>634</v>
      </c>
      <c r="FM844" s="78">
        <v>386</v>
      </c>
      <c r="FN844" s="78"/>
      <c r="FO844" s="79">
        <v>515</v>
      </c>
      <c r="FP844" s="65" t="s">
        <v>410</v>
      </c>
      <c r="FQ844" s="68">
        <v>0.27203482045701799</v>
      </c>
      <c r="FR844" s="78">
        <v>537.54</v>
      </c>
      <c r="FS844" s="78">
        <v>610.16999999999996</v>
      </c>
      <c r="FT844" s="78">
        <v>556.04</v>
      </c>
      <c r="FU844" s="78">
        <v>371.87</v>
      </c>
      <c r="FV844" s="78">
        <v>326.99</v>
      </c>
      <c r="FW844" s="79">
        <v>378.67</v>
      </c>
      <c r="FX844" s="65" t="s">
        <v>411</v>
      </c>
      <c r="FY844" s="78">
        <v>556</v>
      </c>
      <c r="FZ844" s="78">
        <v>622.28</v>
      </c>
      <c r="GA844" s="78">
        <v>616.37</v>
      </c>
      <c r="GB844" s="78">
        <v>440.06</v>
      </c>
      <c r="GC844" s="78"/>
      <c r="GD844" s="79">
        <v>458.06</v>
      </c>
      <c r="GE844" s="82"/>
      <c r="GF844" s="68"/>
      <c r="GG844" s="78"/>
      <c r="GH844" s="78"/>
      <c r="GI844" s="78"/>
      <c r="GJ844" s="78"/>
      <c r="GK844" s="78"/>
      <c r="GL844" s="79"/>
      <c r="GM844" s="65" t="s">
        <v>413</v>
      </c>
      <c r="GN844" s="68">
        <v>0.10765421466250399</v>
      </c>
      <c r="GO844" s="78">
        <v>483.58</v>
      </c>
      <c r="GP844" s="78">
        <v>619.23</v>
      </c>
      <c r="GQ844" s="78">
        <v>565.72</v>
      </c>
      <c r="GR844" s="78">
        <v>425.56</v>
      </c>
      <c r="GS844" s="78"/>
      <c r="GT844" s="79"/>
      <c r="GU844" s="65" t="s">
        <v>414</v>
      </c>
      <c r="GV844" s="68">
        <v>1</v>
      </c>
      <c r="GW844" s="78">
        <v>523.5</v>
      </c>
      <c r="GX844" s="78">
        <v>598</v>
      </c>
      <c r="GY844" s="78">
        <v>555.66999999999996</v>
      </c>
      <c r="GZ844" s="78">
        <v>349</v>
      </c>
      <c r="HA844" s="78"/>
      <c r="HB844" s="79">
        <v>430.93</v>
      </c>
      <c r="HC844" s="65" t="s">
        <v>415</v>
      </c>
      <c r="HD844" s="68">
        <v>2.99096727881797E-2</v>
      </c>
      <c r="HE844" s="78">
        <v>501.35</v>
      </c>
      <c r="HF844" s="78">
        <v>572.73</v>
      </c>
      <c r="HG844" s="78">
        <v>523.13</v>
      </c>
      <c r="HH844" s="78">
        <v>272.18</v>
      </c>
      <c r="HI844" s="78">
        <v>266.2</v>
      </c>
      <c r="HJ844" s="79">
        <v>400.01</v>
      </c>
      <c r="HK844" s="85" t="s">
        <v>416</v>
      </c>
      <c r="HL844" s="68">
        <v>1.3928546556166901</v>
      </c>
      <c r="HM844" s="78">
        <v>509.35</v>
      </c>
      <c r="HN844" s="78">
        <v>558.25</v>
      </c>
      <c r="HO844" s="78">
        <v>523.94000000000005</v>
      </c>
      <c r="HP844" s="78">
        <v>378.56</v>
      </c>
      <c r="HQ844" s="78"/>
      <c r="HR844" s="79"/>
    </row>
    <row r="845" spans="1:226" x14ac:dyDescent="0.25">
      <c r="A845" s="81">
        <v>39405</v>
      </c>
      <c r="B845" s="82" t="s">
        <v>387</v>
      </c>
      <c r="C845" s="83">
        <v>523.62993223356136</v>
      </c>
      <c r="D845" s="83">
        <v>591.5785253036828</v>
      </c>
      <c r="E845" s="83">
        <v>563.65575819292201</v>
      </c>
      <c r="F845" s="83">
        <v>379.9737938352028</v>
      </c>
      <c r="G845" s="83">
        <v>313.88913381603652</v>
      </c>
      <c r="H845" s="84">
        <v>413.00137360749869</v>
      </c>
      <c r="I845" s="82" t="s">
        <v>388</v>
      </c>
      <c r="J845" s="83">
        <v>548.69950320755891</v>
      </c>
      <c r="K845" s="83">
        <v>615.57505696730937</v>
      </c>
      <c r="L845" s="83">
        <v>566.12002580868807</v>
      </c>
      <c r="M845" s="83">
        <v>380.77696130983975</v>
      </c>
      <c r="N845" s="83"/>
      <c r="O845" s="84">
        <v>454.484015206349</v>
      </c>
      <c r="P845" s="65" t="s">
        <v>389</v>
      </c>
      <c r="Q845" s="78">
        <v>548.37</v>
      </c>
      <c r="R845" s="78">
        <v>602.17999999999995</v>
      </c>
      <c r="S845" s="78">
        <v>531.76</v>
      </c>
      <c r="T845" s="78">
        <v>360</v>
      </c>
      <c r="U845" s="78"/>
      <c r="V845" s="79"/>
      <c r="W845" s="65" t="s">
        <v>390</v>
      </c>
      <c r="X845" s="78">
        <v>568.85</v>
      </c>
      <c r="Y845" s="78">
        <v>661.14</v>
      </c>
      <c r="Z845" s="78">
        <v>549.45000000000005</v>
      </c>
      <c r="AA845" s="78">
        <v>339.7</v>
      </c>
      <c r="AB845" s="78"/>
      <c r="AC845" s="79">
        <v>502.48</v>
      </c>
      <c r="AD845" s="82"/>
      <c r="AE845" s="68"/>
      <c r="AF845" s="78"/>
      <c r="AG845" s="78"/>
      <c r="AH845" s="78"/>
      <c r="AI845" s="78"/>
      <c r="AJ845" s="78"/>
      <c r="AK845" s="79"/>
      <c r="AL845" s="69" t="s">
        <v>392</v>
      </c>
      <c r="AM845" s="70">
        <v>1.7117425539198901</v>
      </c>
      <c r="AN845" s="78">
        <v>576.78</v>
      </c>
      <c r="AO845" s="78">
        <v>641.64</v>
      </c>
      <c r="AP845" s="78">
        <v>602.62</v>
      </c>
      <c r="AQ845" s="78">
        <v>446.63</v>
      </c>
      <c r="AR845" s="78">
        <v>515.44000000000005</v>
      </c>
      <c r="AS845" s="79"/>
      <c r="AT845" s="65" t="s">
        <v>393</v>
      </c>
      <c r="AU845" s="68">
        <v>3.7463005282283697E-2</v>
      </c>
      <c r="AV845" s="78">
        <v>537.74</v>
      </c>
      <c r="AW845" s="78">
        <v>629.33000000000004</v>
      </c>
      <c r="AX845" s="78">
        <v>584.95000000000005</v>
      </c>
      <c r="AY845" s="78">
        <v>286.63</v>
      </c>
      <c r="AZ845" s="78">
        <v>259.32</v>
      </c>
      <c r="BA845" s="79">
        <v>417.08</v>
      </c>
      <c r="BB845" s="65" t="s">
        <v>394</v>
      </c>
      <c r="BC845" s="78">
        <v>540.88</v>
      </c>
      <c r="BD845" s="78">
        <v>645.36</v>
      </c>
      <c r="BE845" s="78">
        <v>548.54</v>
      </c>
      <c r="BF845" s="78">
        <v>319.25</v>
      </c>
      <c r="BG845" s="78"/>
      <c r="BH845" s="79">
        <v>430.77</v>
      </c>
      <c r="BI845" s="65" t="s">
        <v>395</v>
      </c>
      <c r="BJ845" s="68">
        <v>0.134175958351783</v>
      </c>
      <c r="BK845" s="78">
        <v>540.19000000000005</v>
      </c>
      <c r="BL845" s="78">
        <v>623.38</v>
      </c>
      <c r="BM845" s="78">
        <v>634.49</v>
      </c>
      <c r="BN845" s="78">
        <v>374.08</v>
      </c>
      <c r="BO845" s="78"/>
      <c r="BP845" s="79"/>
      <c r="BQ845" s="65" t="s">
        <v>396</v>
      </c>
      <c r="BR845" s="68">
        <v>6.3911648537062396E-2</v>
      </c>
      <c r="BS845" s="78">
        <v>490.71</v>
      </c>
      <c r="BT845" s="78">
        <v>564.85</v>
      </c>
      <c r="BU845" s="78">
        <v>543.57000000000005</v>
      </c>
      <c r="BV845" s="78"/>
      <c r="BW845" s="78"/>
      <c r="BX845" s="79">
        <v>404.37</v>
      </c>
      <c r="BY845" s="65" t="s">
        <v>397</v>
      </c>
      <c r="BZ845" s="78">
        <v>534.03</v>
      </c>
      <c r="CA845" s="78">
        <v>595.33000000000004</v>
      </c>
      <c r="CB845" s="78">
        <v>549.26</v>
      </c>
      <c r="CC845" s="78">
        <v>387.43</v>
      </c>
      <c r="CD845" s="78"/>
      <c r="CE845" s="79">
        <v>424.7</v>
      </c>
      <c r="CF845" s="65" t="s">
        <v>398</v>
      </c>
      <c r="CG845" s="78">
        <v>475.91</v>
      </c>
      <c r="CH845" s="78">
        <v>564.87</v>
      </c>
      <c r="CI845" s="78">
        <v>510.25</v>
      </c>
      <c r="CJ845" s="78">
        <v>475.39</v>
      </c>
      <c r="CK845" s="78"/>
      <c r="CL845" s="79"/>
      <c r="CM845" s="65" t="s">
        <v>399</v>
      </c>
      <c r="CN845" s="78">
        <v>521.78</v>
      </c>
      <c r="CO845" s="78">
        <v>586.54</v>
      </c>
      <c r="CP845" s="78">
        <v>583.72</v>
      </c>
      <c r="CQ845" s="78">
        <v>362.26</v>
      </c>
      <c r="CR845" s="78">
        <v>350.81</v>
      </c>
      <c r="CS845" s="79">
        <v>546.11</v>
      </c>
      <c r="CT845" s="65" t="s">
        <v>400</v>
      </c>
      <c r="CU845" s="78">
        <v>569.66</v>
      </c>
      <c r="CV845" s="78">
        <v>643.87</v>
      </c>
      <c r="CW845" s="78">
        <v>576.87</v>
      </c>
      <c r="CX845" s="78">
        <v>411.85</v>
      </c>
      <c r="CY845" s="78"/>
      <c r="CZ845" s="79"/>
      <c r="DA845" s="82"/>
      <c r="DB845" s="68"/>
      <c r="DC845" s="78"/>
      <c r="DD845" s="78"/>
      <c r="DE845" s="78"/>
      <c r="DF845" s="78"/>
      <c r="DG845" s="78"/>
      <c r="DH845" s="79"/>
      <c r="DI845" s="65" t="s">
        <v>402</v>
      </c>
      <c r="DJ845" s="68">
        <v>3.9334460921213099E-3</v>
      </c>
      <c r="DK845" s="78">
        <v>532.27</v>
      </c>
      <c r="DL845" s="78">
        <v>595.02</v>
      </c>
      <c r="DM845" s="78">
        <v>595.02</v>
      </c>
      <c r="DN845" s="78">
        <v>358.69</v>
      </c>
      <c r="DO845" s="78"/>
      <c r="DP845" s="79">
        <v>478.91</v>
      </c>
      <c r="DQ845" s="65" t="s">
        <v>403</v>
      </c>
      <c r="DR845" s="78">
        <v>538.30999999999995</v>
      </c>
      <c r="DS845" s="78">
        <v>607.97</v>
      </c>
      <c r="DT845" s="78">
        <v>670.61</v>
      </c>
      <c r="DU845" s="78">
        <v>279.11</v>
      </c>
      <c r="DV845" s="78"/>
      <c r="DW845" s="79"/>
      <c r="DX845" s="65" t="s">
        <v>404</v>
      </c>
      <c r="DY845" s="78">
        <v>569.70000000000005</v>
      </c>
      <c r="DZ845" s="78">
        <v>630.49</v>
      </c>
      <c r="EA845" s="78">
        <v>611.34</v>
      </c>
      <c r="EB845" s="78">
        <v>389.06</v>
      </c>
      <c r="EC845" s="78"/>
      <c r="ED845" s="79">
        <v>422.33</v>
      </c>
      <c r="EE845" s="65" t="s">
        <v>405</v>
      </c>
      <c r="EF845" s="68">
        <v>0.28962001853568098</v>
      </c>
      <c r="EG845" s="78">
        <v>514.91</v>
      </c>
      <c r="EH845" s="78">
        <v>569.55999999999995</v>
      </c>
      <c r="EI845" s="78">
        <v>541.13</v>
      </c>
      <c r="EJ845" s="78"/>
      <c r="EK845" s="78">
        <v>324.52</v>
      </c>
      <c r="EL845" s="79">
        <v>394.27</v>
      </c>
      <c r="EM845" s="65" t="s">
        <v>406</v>
      </c>
      <c r="EN845" s="78">
        <v>550.91</v>
      </c>
      <c r="EO845" s="78">
        <v>613.95000000000005</v>
      </c>
      <c r="EP845" s="78">
        <v>560.5</v>
      </c>
      <c r="EQ845" s="78"/>
      <c r="ER845" s="78"/>
      <c r="ES845" s="79">
        <v>485.53</v>
      </c>
      <c r="ET845" s="65" t="s">
        <v>407</v>
      </c>
      <c r="EU845" s="68">
        <v>1.4300014300014301</v>
      </c>
      <c r="EV845" s="78">
        <v>532.47</v>
      </c>
      <c r="EW845" s="78">
        <v>611.94000000000005</v>
      </c>
      <c r="EX845" s="78">
        <v>611.94000000000005</v>
      </c>
      <c r="EY845" s="78"/>
      <c r="EZ845" s="78">
        <v>147.1</v>
      </c>
      <c r="FA845" s="79">
        <v>336.1</v>
      </c>
      <c r="FB845" s="65" t="s">
        <v>408</v>
      </c>
      <c r="FC845" s="78">
        <v>604.16999999999996</v>
      </c>
      <c r="FD845" s="78">
        <v>609.25</v>
      </c>
      <c r="FE845" s="78">
        <v>600.98</v>
      </c>
      <c r="FF845" s="78">
        <v>351.74</v>
      </c>
      <c r="FG845" s="78"/>
      <c r="FH845" s="79"/>
      <c r="FI845" s="65" t="s">
        <v>409</v>
      </c>
      <c r="FJ845" s="78">
        <v>603.16999999999996</v>
      </c>
      <c r="FK845" s="78">
        <v>650.69000000000005</v>
      </c>
      <c r="FL845" s="78">
        <v>621.54</v>
      </c>
      <c r="FM845" s="78">
        <v>385.89</v>
      </c>
      <c r="FN845" s="78"/>
      <c r="FO845" s="79">
        <v>512.63</v>
      </c>
      <c r="FP845" s="65" t="s">
        <v>410</v>
      </c>
      <c r="FQ845" s="68">
        <v>0.27243502424671701</v>
      </c>
      <c r="FR845" s="78">
        <v>542.41999999999996</v>
      </c>
      <c r="FS845" s="78">
        <v>610.79999999999995</v>
      </c>
      <c r="FT845" s="78">
        <v>526.62</v>
      </c>
      <c r="FU845" s="78">
        <v>364.25</v>
      </c>
      <c r="FV845" s="78">
        <v>314.93</v>
      </c>
      <c r="FW845" s="79">
        <v>378.96</v>
      </c>
      <c r="FX845" s="65" t="s">
        <v>411</v>
      </c>
      <c r="FY845" s="78">
        <v>546.9</v>
      </c>
      <c r="FZ845" s="78">
        <v>610.66</v>
      </c>
      <c r="GA845" s="78">
        <v>611.91</v>
      </c>
      <c r="GB845" s="78">
        <v>440.06</v>
      </c>
      <c r="GC845" s="78"/>
      <c r="GD845" s="79">
        <v>458.06</v>
      </c>
      <c r="GE845" s="82"/>
      <c r="GF845" s="68"/>
      <c r="GG845" s="78"/>
      <c r="GH845" s="78"/>
      <c r="GI845" s="78"/>
      <c r="GJ845" s="78"/>
      <c r="GK845" s="78"/>
      <c r="GL845" s="79"/>
      <c r="GM845" s="65" t="s">
        <v>413</v>
      </c>
      <c r="GN845" s="68">
        <v>0.107724956640705</v>
      </c>
      <c r="GO845" s="78">
        <v>483.9</v>
      </c>
      <c r="GP845" s="78">
        <v>593.78</v>
      </c>
      <c r="GQ845" s="78">
        <v>552.84</v>
      </c>
      <c r="GR845" s="78">
        <v>412.91</v>
      </c>
      <c r="GS845" s="78"/>
      <c r="GT845" s="79"/>
      <c r="GU845" s="65" t="s">
        <v>414</v>
      </c>
      <c r="GV845" s="68">
        <v>1</v>
      </c>
      <c r="GW845" s="78">
        <v>503.5</v>
      </c>
      <c r="GX845" s="78">
        <v>557.16999999999996</v>
      </c>
      <c r="GY845" s="78">
        <v>524.83000000000004</v>
      </c>
      <c r="GZ845" s="78">
        <v>349</v>
      </c>
      <c r="HA845" s="78"/>
      <c r="HB845" s="79">
        <v>430.93</v>
      </c>
      <c r="HC845" s="65" t="s">
        <v>415</v>
      </c>
      <c r="HD845" s="68">
        <v>3.0173194134331099E-2</v>
      </c>
      <c r="HE845" s="78">
        <v>500.85</v>
      </c>
      <c r="HF845" s="78">
        <v>565.48</v>
      </c>
      <c r="HG845" s="78">
        <v>527.74</v>
      </c>
      <c r="HH845" s="78">
        <v>274.58</v>
      </c>
      <c r="HI845" s="78">
        <v>268.54000000000002</v>
      </c>
      <c r="HJ845" s="79">
        <v>398.03</v>
      </c>
      <c r="HK845" s="85" t="s">
        <v>416</v>
      </c>
      <c r="HL845" s="68">
        <v>1.39967807404297</v>
      </c>
      <c r="HM845" s="78">
        <v>503.97</v>
      </c>
      <c r="HN845" s="78">
        <v>549.42999999999995</v>
      </c>
      <c r="HO845" s="78">
        <v>510.85</v>
      </c>
      <c r="HP845" s="78">
        <v>385.06</v>
      </c>
      <c r="HQ845" s="78"/>
      <c r="HR845" s="79"/>
    </row>
    <row r="846" spans="1:226" x14ac:dyDescent="0.25">
      <c r="A846" s="81">
        <v>39398</v>
      </c>
      <c r="B846" s="82" t="s">
        <v>387</v>
      </c>
      <c r="C846" s="83">
        <v>526.57269828809081</v>
      </c>
      <c r="D846" s="83">
        <v>588.27266883092898</v>
      </c>
      <c r="E846" s="83">
        <v>564.94159949892673</v>
      </c>
      <c r="F846" s="83">
        <v>379.79821698943977</v>
      </c>
      <c r="G846" s="83">
        <v>316.42206757843928</v>
      </c>
      <c r="H846" s="84">
        <v>407.31403055187502</v>
      </c>
      <c r="I846" s="82" t="s">
        <v>388</v>
      </c>
      <c r="J846" s="83">
        <v>553.1236133924765</v>
      </c>
      <c r="K846" s="83">
        <v>613.22380909386538</v>
      </c>
      <c r="L846" s="83">
        <v>566.79386075174023</v>
      </c>
      <c r="M846" s="83">
        <v>380.36441590300626</v>
      </c>
      <c r="N846" s="83"/>
      <c r="O846" s="84">
        <v>445.65356234667144</v>
      </c>
      <c r="P846" s="65" t="s">
        <v>389</v>
      </c>
      <c r="Q846" s="78">
        <v>552.54</v>
      </c>
      <c r="R846" s="78">
        <v>610.51</v>
      </c>
      <c r="S846" s="78">
        <v>536.52</v>
      </c>
      <c r="T846" s="78">
        <v>366</v>
      </c>
      <c r="U846" s="78"/>
      <c r="V846" s="79"/>
      <c r="W846" s="65" t="s">
        <v>390</v>
      </c>
      <c r="X846" s="78">
        <v>560.11</v>
      </c>
      <c r="Y846" s="78">
        <v>637.04</v>
      </c>
      <c r="Z846" s="78">
        <v>559.86</v>
      </c>
      <c r="AA846" s="78">
        <v>336.1</v>
      </c>
      <c r="AB846" s="78"/>
      <c r="AC846" s="79">
        <v>481.82</v>
      </c>
      <c r="AD846" s="82"/>
      <c r="AE846" s="68"/>
      <c r="AF846" s="78"/>
      <c r="AG846" s="78"/>
      <c r="AH846" s="78"/>
      <c r="AI846" s="78"/>
      <c r="AJ846" s="78"/>
      <c r="AK846" s="79"/>
      <c r="AL846" s="69" t="s">
        <v>392</v>
      </c>
      <c r="AM846" s="70">
        <v>1.7117425539198901</v>
      </c>
      <c r="AN846" s="78">
        <v>561.33000000000004</v>
      </c>
      <c r="AO846" s="78">
        <v>605.76</v>
      </c>
      <c r="AP846" s="78">
        <v>585.71</v>
      </c>
      <c r="AQ846" s="78">
        <v>446.63</v>
      </c>
      <c r="AR846" s="78">
        <v>443.29</v>
      </c>
      <c r="AS846" s="79"/>
      <c r="AT846" s="65" t="s">
        <v>393</v>
      </c>
      <c r="AU846" s="68">
        <v>3.7530493525989903E-2</v>
      </c>
      <c r="AV846" s="78">
        <v>531.21</v>
      </c>
      <c r="AW846" s="78">
        <v>600.19000000000005</v>
      </c>
      <c r="AX846" s="78">
        <v>596.80999999999995</v>
      </c>
      <c r="AY846" s="78">
        <v>276.41000000000003</v>
      </c>
      <c r="AZ846" s="78">
        <v>241.77</v>
      </c>
      <c r="BA846" s="79">
        <v>405.59</v>
      </c>
      <c r="BB846" s="65" t="s">
        <v>394</v>
      </c>
      <c r="BC846" s="78">
        <v>562.30999999999995</v>
      </c>
      <c r="BD846" s="78">
        <v>651.66</v>
      </c>
      <c r="BE846" s="78">
        <v>552.1</v>
      </c>
      <c r="BF846" s="78">
        <v>309.3</v>
      </c>
      <c r="BG846" s="78"/>
      <c r="BH846" s="79">
        <v>395.28</v>
      </c>
      <c r="BI846" s="65" t="s">
        <v>395</v>
      </c>
      <c r="BJ846" s="68">
        <v>0.13418316001341801</v>
      </c>
      <c r="BK846" s="78">
        <v>569.20000000000005</v>
      </c>
      <c r="BL846" s="78">
        <v>636.29999999999995</v>
      </c>
      <c r="BM846" s="78">
        <v>647.41</v>
      </c>
      <c r="BN846" s="78">
        <v>388.86</v>
      </c>
      <c r="BO846" s="78"/>
      <c r="BP846" s="79"/>
      <c r="BQ846" s="65" t="s">
        <v>396</v>
      </c>
      <c r="BR846" s="68">
        <v>6.3911648537062396E-2</v>
      </c>
      <c r="BS846" s="78">
        <v>490.71</v>
      </c>
      <c r="BT846" s="78">
        <v>564.85</v>
      </c>
      <c r="BU846" s="78">
        <v>532.73</v>
      </c>
      <c r="BV846" s="78"/>
      <c r="BW846" s="78"/>
      <c r="BX846" s="79">
        <v>404.37</v>
      </c>
      <c r="BY846" s="65" t="s">
        <v>397</v>
      </c>
      <c r="BZ846" s="78">
        <v>533.5</v>
      </c>
      <c r="CA846" s="78">
        <v>592.26</v>
      </c>
      <c r="CB846" s="78">
        <v>541</v>
      </c>
      <c r="CC846" s="78">
        <v>377.04</v>
      </c>
      <c r="CD846" s="78"/>
      <c r="CE846" s="79">
        <v>424.7</v>
      </c>
      <c r="CF846" s="65" t="s">
        <v>398</v>
      </c>
      <c r="CG846" s="78">
        <v>498.38</v>
      </c>
      <c r="CH846" s="78">
        <v>571.77</v>
      </c>
      <c r="CI846" s="78">
        <v>520.16999999999996</v>
      </c>
      <c r="CJ846" s="78">
        <v>474.74</v>
      </c>
      <c r="CK846" s="78"/>
      <c r="CL846" s="79"/>
      <c r="CM846" s="65" t="s">
        <v>399</v>
      </c>
      <c r="CN846" s="78">
        <v>522.25</v>
      </c>
      <c r="CO846" s="78">
        <v>584.21</v>
      </c>
      <c r="CP846" s="78">
        <v>580.97</v>
      </c>
      <c r="CQ846" s="78">
        <v>378.09</v>
      </c>
      <c r="CR846" s="78">
        <v>368.93</v>
      </c>
      <c r="CS846" s="79">
        <v>545.05999999999995</v>
      </c>
      <c r="CT846" s="65" t="s">
        <v>400</v>
      </c>
      <c r="CU846" s="78">
        <v>561.9</v>
      </c>
      <c r="CV846" s="78">
        <v>630.92999999999995</v>
      </c>
      <c r="CW846" s="78">
        <v>569.14</v>
      </c>
      <c r="CX846" s="78">
        <v>418.26</v>
      </c>
      <c r="CY846" s="78"/>
      <c r="CZ846" s="79"/>
      <c r="DA846" s="82"/>
      <c r="DB846" s="68"/>
      <c r="DC846" s="78"/>
      <c r="DD846" s="78"/>
      <c r="DE846" s="78"/>
      <c r="DF846" s="78"/>
      <c r="DG846" s="78"/>
      <c r="DH846" s="79"/>
      <c r="DI846" s="65" t="s">
        <v>402</v>
      </c>
      <c r="DJ846" s="68">
        <v>3.9292730844793702E-3</v>
      </c>
      <c r="DK846" s="78">
        <v>522.95000000000005</v>
      </c>
      <c r="DL846" s="78">
        <v>581.42999999999995</v>
      </c>
      <c r="DM846" s="78">
        <v>581.42999999999995</v>
      </c>
      <c r="DN846" s="78">
        <v>340.53</v>
      </c>
      <c r="DO846" s="78"/>
      <c r="DP846" s="79">
        <v>476.35</v>
      </c>
      <c r="DQ846" s="65" t="s">
        <v>403</v>
      </c>
      <c r="DR846" s="78">
        <v>493.68</v>
      </c>
      <c r="DS846" s="78">
        <v>543.51</v>
      </c>
      <c r="DT846" s="78">
        <v>666.38</v>
      </c>
      <c r="DU846" s="78">
        <v>276.54000000000002</v>
      </c>
      <c r="DV846" s="78"/>
      <c r="DW846" s="79"/>
      <c r="DX846" s="65" t="s">
        <v>404</v>
      </c>
      <c r="DY846" s="78">
        <v>566.35</v>
      </c>
      <c r="DZ846" s="78">
        <v>626.51</v>
      </c>
      <c r="EA846" s="78">
        <v>613.25</v>
      </c>
      <c r="EB846" s="78">
        <v>398.45</v>
      </c>
      <c r="EC846" s="78"/>
      <c r="ED846" s="79">
        <v>419.23</v>
      </c>
      <c r="EE846" s="65" t="s">
        <v>405</v>
      </c>
      <c r="EF846" s="68">
        <v>0.28962001853568098</v>
      </c>
      <c r="EG846" s="78">
        <v>524.52</v>
      </c>
      <c r="EH846" s="78">
        <v>578.80999999999995</v>
      </c>
      <c r="EI846" s="78">
        <v>538.91999999999996</v>
      </c>
      <c r="EJ846" s="78"/>
      <c r="EK846" s="78">
        <v>337.91</v>
      </c>
      <c r="EL846" s="79">
        <v>395.58</v>
      </c>
      <c r="EM846" s="65" t="s">
        <v>406</v>
      </c>
      <c r="EN846" s="78">
        <v>570.16</v>
      </c>
      <c r="EO846" s="78">
        <v>638.35</v>
      </c>
      <c r="EP846" s="78">
        <v>560.5</v>
      </c>
      <c r="EQ846" s="78"/>
      <c r="ER846" s="78"/>
      <c r="ES846" s="79">
        <v>467.63</v>
      </c>
      <c r="ET846" s="65" t="s">
        <v>407</v>
      </c>
      <c r="EU846" s="68">
        <v>1.42369020501139</v>
      </c>
      <c r="EV846" s="78">
        <v>525.29</v>
      </c>
      <c r="EW846" s="78">
        <v>609.24</v>
      </c>
      <c r="EX846" s="78">
        <v>609.24</v>
      </c>
      <c r="EY846" s="78"/>
      <c r="EZ846" s="78">
        <v>146.46</v>
      </c>
      <c r="FA846" s="79">
        <v>333.41</v>
      </c>
      <c r="FB846" s="65" t="s">
        <v>408</v>
      </c>
      <c r="FC846" s="78">
        <v>604.16999999999996</v>
      </c>
      <c r="FD846" s="78">
        <v>609.25</v>
      </c>
      <c r="FE846" s="78">
        <v>600.98</v>
      </c>
      <c r="FF846" s="78">
        <v>351.74</v>
      </c>
      <c r="FG846" s="78"/>
      <c r="FH846" s="79"/>
      <c r="FI846" s="65" t="s">
        <v>409</v>
      </c>
      <c r="FJ846" s="78">
        <v>616.61</v>
      </c>
      <c r="FK846" s="78">
        <v>659.1</v>
      </c>
      <c r="FL846" s="78">
        <v>619.86</v>
      </c>
      <c r="FM846" s="78">
        <v>380.89</v>
      </c>
      <c r="FN846" s="78"/>
      <c r="FO846" s="79">
        <v>493.3</v>
      </c>
      <c r="FP846" s="65" t="s">
        <v>410</v>
      </c>
      <c r="FQ846" s="68">
        <v>0.274446304580509</v>
      </c>
      <c r="FR846" s="78">
        <v>534.07000000000005</v>
      </c>
      <c r="FS846" s="78">
        <v>592.53</v>
      </c>
      <c r="FT846" s="78">
        <v>550.80999999999995</v>
      </c>
      <c r="FU846" s="78">
        <v>366.11</v>
      </c>
      <c r="FV846" s="78">
        <v>317.26</v>
      </c>
      <c r="FW846" s="79">
        <v>374.89</v>
      </c>
      <c r="FX846" s="65" t="s">
        <v>411</v>
      </c>
      <c r="FY846" s="78">
        <v>530.70000000000005</v>
      </c>
      <c r="FZ846" s="78">
        <v>589.33000000000004</v>
      </c>
      <c r="GA846" s="78">
        <v>585.12</v>
      </c>
      <c r="GB846" s="78">
        <v>415.95</v>
      </c>
      <c r="GC846" s="78"/>
      <c r="GD846" s="79">
        <v>440.71</v>
      </c>
      <c r="GE846" s="82"/>
      <c r="GF846" s="68"/>
      <c r="GG846" s="78"/>
      <c r="GH846" s="78"/>
      <c r="GI846" s="78"/>
      <c r="GJ846" s="78"/>
      <c r="GK846" s="78"/>
      <c r="GL846" s="79"/>
      <c r="GM846" s="65" t="s">
        <v>413</v>
      </c>
      <c r="GN846" s="68">
        <v>0.10728002231424499</v>
      </c>
      <c r="GO846" s="78">
        <v>499.07</v>
      </c>
      <c r="GP846" s="78">
        <v>599.91</v>
      </c>
      <c r="GQ846" s="78">
        <v>552.77</v>
      </c>
      <c r="GR846" s="78">
        <v>417.43</v>
      </c>
      <c r="GS846" s="78"/>
      <c r="GT846" s="79"/>
      <c r="GU846" s="65" t="s">
        <v>414</v>
      </c>
      <c r="GV846" s="68">
        <v>1</v>
      </c>
      <c r="GW846" s="78">
        <v>503.5</v>
      </c>
      <c r="GX846" s="78">
        <v>557.16999999999996</v>
      </c>
      <c r="GY846" s="78">
        <v>524.83000000000004</v>
      </c>
      <c r="GZ846" s="78">
        <v>349</v>
      </c>
      <c r="HA846" s="78"/>
      <c r="HB846" s="79">
        <v>430.93</v>
      </c>
      <c r="HC846" s="65" t="s">
        <v>415</v>
      </c>
      <c r="HD846" s="68">
        <v>3.03030303030303E-2</v>
      </c>
      <c r="HE846" s="78">
        <v>503.13</v>
      </c>
      <c r="HF846" s="78">
        <v>567.46</v>
      </c>
      <c r="HG846" s="78">
        <v>530.01</v>
      </c>
      <c r="HH846" s="78">
        <v>275.76</v>
      </c>
      <c r="HI846" s="78">
        <v>269.7</v>
      </c>
      <c r="HJ846" s="79">
        <v>398.09</v>
      </c>
      <c r="HK846" s="85" t="s">
        <v>416</v>
      </c>
      <c r="HL846" s="68">
        <v>1.4195471644545401</v>
      </c>
      <c r="HM846" s="78">
        <v>502.35</v>
      </c>
      <c r="HN846" s="78">
        <v>543.79</v>
      </c>
      <c r="HO846" s="78">
        <v>520.76</v>
      </c>
      <c r="HP846" s="78">
        <v>391.58</v>
      </c>
      <c r="HQ846" s="78"/>
      <c r="HR846" s="79"/>
    </row>
    <row r="847" spans="1:226" x14ac:dyDescent="0.25">
      <c r="A847" s="81">
        <v>39391</v>
      </c>
      <c r="B847" s="82" t="s">
        <v>387</v>
      </c>
      <c r="C847" s="83">
        <v>505.49907368109962</v>
      </c>
      <c r="D847" s="83">
        <v>555.77246136434349</v>
      </c>
      <c r="E847" s="83">
        <v>539.14736992381393</v>
      </c>
      <c r="F847" s="83">
        <v>369.01567315343294</v>
      </c>
      <c r="G847" s="83">
        <v>297.56884955752219</v>
      </c>
      <c r="H847" s="84">
        <v>403.53075687185441</v>
      </c>
      <c r="I847" s="82" t="s">
        <v>388</v>
      </c>
      <c r="J847" s="83">
        <v>525.59605436010145</v>
      </c>
      <c r="K847" s="83">
        <v>576.1081152553287</v>
      </c>
      <c r="L847" s="83">
        <v>540.44639472916379</v>
      </c>
      <c r="M847" s="83">
        <v>367.43771771692087</v>
      </c>
      <c r="N847" s="83"/>
      <c r="O847" s="84">
        <v>442.13015597076594</v>
      </c>
      <c r="P847" s="65" t="s">
        <v>389</v>
      </c>
      <c r="Q847" s="78">
        <v>527.54</v>
      </c>
      <c r="R847" s="78">
        <v>565.51</v>
      </c>
      <c r="S847" s="78">
        <v>517.11</v>
      </c>
      <c r="T847" s="78">
        <v>359</v>
      </c>
      <c r="U847" s="78"/>
      <c r="V847" s="79"/>
      <c r="W847" s="65" t="s">
        <v>390</v>
      </c>
      <c r="X847" s="78">
        <v>529.78</v>
      </c>
      <c r="Y847" s="78">
        <v>579.54</v>
      </c>
      <c r="Z847" s="78">
        <v>530.69000000000005</v>
      </c>
      <c r="AA847" s="78">
        <v>336.1</v>
      </c>
      <c r="AB847" s="78"/>
      <c r="AC847" s="79">
        <v>481.82</v>
      </c>
      <c r="AD847" s="82"/>
      <c r="AE847" s="68"/>
      <c r="AF847" s="78"/>
      <c r="AG847" s="78"/>
      <c r="AH847" s="78"/>
      <c r="AI847" s="78"/>
      <c r="AJ847" s="78"/>
      <c r="AK847" s="79"/>
      <c r="AL847" s="69" t="s">
        <v>392</v>
      </c>
      <c r="AM847" s="70">
        <v>1.7117425539198901</v>
      </c>
      <c r="AN847" s="78">
        <v>561.33000000000004</v>
      </c>
      <c r="AO847" s="78">
        <v>605.76</v>
      </c>
      <c r="AP847" s="78">
        <v>585.71</v>
      </c>
      <c r="AQ847" s="78">
        <v>446.63</v>
      </c>
      <c r="AR847" s="78">
        <v>452.86</v>
      </c>
      <c r="AS847" s="79"/>
      <c r="AT847" s="65" t="s">
        <v>393</v>
      </c>
      <c r="AU847" s="68">
        <v>3.7071362372567203E-2</v>
      </c>
      <c r="AV847" s="78">
        <v>501.22</v>
      </c>
      <c r="AW847" s="78">
        <v>564.19000000000005</v>
      </c>
      <c r="AX847" s="78">
        <v>528.58000000000004</v>
      </c>
      <c r="AY847" s="78">
        <v>281.82</v>
      </c>
      <c r="AZ847" s="78">
        <v>238.81</v>
      </c>
      <c r="BA847" s="79">
        <v>393.4</v>
      </c>
      <c r="BB847" s="65" t="s">
        <v>394</v>
      </c>
      <c r="BC847" s="78">
        <v>503.9</v>
      </c>
      <c r="BD847" s="78">
        <v>568.04999999999995</v>
      </c>
      <c r="BE847" s="78">
        <v>523.23</v>
      </c>
      <c r="BF847" s="78">
        <v>280.39999999999998</v>
      </c>
      <c r="BG847" s="78"/>
      <c r="BH847" s="79">
        <v>395.28</v>
      </c>
      <c r="BI847" s="65" t="s">
        <v>395</v>
      </c>
      <c r="BJ847" s="68">
        <v>0.13415075862254</v>
      </c>
      <c r="BK847" s="78">
        <v>562.63</v>
      </c>
      <c r="BL847" s="78">
        <v>612.53</v>
      </c>
      <c r="BM847" s="78">
        <v>623.64</v>
      </c>
      <c r="BN847" s="78">
        <v>374.01</v>
      </c>
      <c r="BO847" s="78"/>
      <c r="BP847" s="79"/>
      <c r="BQ847" s="65" t="s">
        <v>396</v>
      </c>
      <c r="BR847" s="68">
        <v>6.3911648537062396E-2</v>
      </c>
      <c r="BS847" s="78">
        <v>477.61</v>
      </c>
      <c r="BT847" s="78">
        <v>551.85</v>
      </c>
      <c r="BU847" s="78">
        <v>519.19000000000005</v>
      </c>
      <c r="BV847" s="78"/>
      <c r="BW847" s="78"/>
      <c r="BX847" s="79">
        <v>404.37</v>
      </c>
      <c r="BY847" s="65" t="s">
        <v>397</v>
      </c>
      <c r="BZ847" s="78">
        <v>526.69000000000005</v>
      </c>
      <c r="CA847" s="78">
        <v>576.82000000000005</v>
      </c>
      <c r="CB847" s="78">
        <v>523</v>
      </c>
      <c r="CC847" s="78">
        <v>359.29</v>
      </c>
      <c r="CD847" s="78"/>
      <c r="CE847" s="79">
        <v>424.7</v>
      </c>
      <c r="CF847" s="65" t="s">
        <v>398</v>
      </c>
      <c r="CG847" s="78">
        <v>492.59</v>
      </c>
      <c r="CH847" s="78">
        <v>555.5</v>
      </c>
      <c r="CI847" s="78">
        <v>504.18</v>
      </c>
      <c r="CJ847" s="78">
        <v>458.45</v>
      </c>
      <c r="CK847" s="78"/>
      <c r="CL847" s="79"/>
      <c r="CM847" s="65" t="s">
        <v>399</v>
      </c>
      <c r="CN847" s="78">
        <v>497.43</v>
      </c>
      <c r="CO847" s="78">
        <v>549.21</v>
      </c>
      <c r="CP847" s="78">
        <v>554.62</v>
      </c>
      <c r="CQ847" s="78">
        <v>364.2</v>
      </c>
      <c r="CR847" s="78">
        <v>358.31</v>
      </c>
      <c r="CS847" s="79">
        <v>544.63</v>
      </c>
      <c r="CT847" s="65" t="s">
        <v>400</v>
      </c>
      <c r="CU847" s="78">
        <v>539.46</v>
      </c>
      <c r="CV847" s="78">
        <v>601.24</v>
      </c>
      <c r="CW847" s="78">
        <v>540.97</v>
      </c>
      <c r="CX847" s="78">
        <v>401.87</v>
      </c>
      <c r="CY847" s="78"/>
      <c r="CZ847" s="79"/>
      <c r="DA847" s="82"/>
      <c r="DB847" s="68"/>
      <c r="DC847" s="78"/>
      <c r="DD847" s="78"/>
      <c r="DE847" s="78"/>
      <c r="DF847" s="78"/>
      <c r="DG847" s="78"/>
      <c r="DH847" s="79"/>
      <c r="DI847" s="65" t="s">
        <v>402</v>
      </c>
      <c r="DJ847" s="68">
        <v>3.9538193895302899E-3</v>
      </c>
      <c r="DK847" s="78">
        <v>512.39</v>
      </c>
      <c r="DL847" s="78">
        <v>566.80999999999995</v>
      </c>
      <c r="DM847" s="78">
        <v>566.80999999999995</v>
      </c>
      <c r="DN847" s="78">
        <v>335.74</v>
      </c>
      <c r="DO847" s="78"/>
      <c r="DP847" s="79">
        <v>448.22</v>
      </c>
      <c r="DQ847" s="65" t="s">
        <v>403</v>
      </c>
      <c r="DR847" s="78">
        <v>493.68</v>
      </c>
      <c r="DS847" s="78">
        <v>543.51</v>
      </c>
      <c r="DT847" s="78">
        <v>639.76</v>
      </c>
      <c r="DU847" s="78">
        <v>264.97000000000003</v>
      </c>
      <c r="DV847" s="78"/>
      <c r="DW847" s="79"/>
      <c r="DX847" s="65" t="s">
        <v>404</v>
      </c>
      <c r="DY847" s="78">
        <v>545.71</v>
      </c>
      <c r="DZ847" s="78">
        <v>601.48</v>
      </c>
      <c r="EA847" s="78">
        <v>593.63</v>
      </c>
      <c r="EB847" s="78">
        <v>382.19</v>
      </c>
      <c r="EC847" s="78"/>
      <c r="ED847" s="79">
        <v>414.31</v>
      </c>
      <c r="EE847" s="65" t="s">
        <v>405</v>
      </c>
      <c r="EF847" s="68">
        <v>0.28962001853568098</v>
      </c>
      <c r="EG847" s="78">
        <v>505</v>
      </c>
      <c r="EH847" s="78">
        <v>546.84</v>
      </c>
      <c r="EI847" s="78">
        <v>547.27</v>
      </c>
      <c r="EJ847" s="78"/>
      <c r="EK847" s="78">
        <v>342.06</v>
      </c>
      <c r="EL847" s="79">
        <v>396.57</v>
      </c>
      <c r="EM847" s="65" t="s">
        <v>406</v>
      </c>
      <c r="EN847" s="78">
        <v>550.91</v>
      </c>
      <c r="EO847" s="78">
        <v>585.35</v>
      </c>
      <c r="EP847" s="78">
        <v>540.9</v>
      </c>
      <c r="EQ847" s="78"/>
      <c r="ER847" s="78"/>
      <c r="ES847" s="79">
        <v>461.03</v>
      </c>
      <c r="ET847" s="65" t="s">
        <v>407</v>
      </c>
      <c r="EU847" s="68">
        <v>1.42308239647076</v>
      </c>
      <c r="EV847" s="78">
        <v>482.86</v>
      </c>
      <c r="EW847" s="78">
        <v>551.09</v>
      </c>
      <c r="EX847" s="78">
        <v>551.09</v>
      </c>
      <c r="EY847" s="78"/>
      <c r="EZ847" s="78">
        <v>146.38999999999999</v>
      </c>
      <c r="FA847" s="79">
        <v>333.27</v>
      </c>
      <c r="FB847" s="65" t="s">
        <v>408</v>
      </c>
      <c r="FC847" s="78">
        <v>604.16999999999996</v>
      </c>
      <c r="FD847" s="78">
        <v>609.25</v>
      </c>
      <c r="FE847" s="78">
        <v>600.98</v>
      </c>
      <c r="FF847" s="78">
        <v>351.74</v>
      </c>
      <c r="FG847" s="78"/>
      <c r="FH847" s="79"/>
      <c r="FI847" s="65" t="s">
        <v>409</v>
      </c>
      <c r="FJ847" s="78">
        <v>617.45000000000005</v>
      </c>
      <c r="FK847" s="78">
        <v>659.94</v>
      </c>
      <c r="FL847" s="78">
        <v>590.45000000000005</v>
      </c>
      <c r="FM847" s="78">
        <v>380.89</v>
      </c>
      <c r="FN847" s="78"/>
      <c r="FO847" s="79">
        <v>490.78</v>
      </c>
      <c r="FP847" s="65" t="s">
        <v>410</v>
      </c>
      <c r="FQ847" s="68">
        <v>0.27437853262360801</v>
      </c>
      <c r="FR847" s="78">
        <v>517.75</v>
      </c>
      <c r="FS847" s="78">
        <v>567.14</v>
      </c>
      <c r="FT847" s="78">
        <v>526.80999999999995</v>
      </c>
      <c r="FU847" s="78">
        <v>355.59</v>
      </c>
      <c r="FV847" s="78">
        <v>297.43</v>
      </c>
      <c r="FW847" s="79">
        <v>370.69</v>
      </c>
      <c r="FX847" s="65" t="s">
        <v>411</v>
      </c>
      <c r="FY847" s="78">
        <v>515.85</v>
      </c>
      <c r="FZ847" s="78">
        <v>571.04999999999995</v>
      </c>
      <c r="GA847" s="78">
        <v>567.26</v>
      </c>
      <c r="GB847" s="78">
        <v>415.95</v>
      </c>
      <c r="GC847" s="78"/>
      <c r="GD847" s="79">
        <v>440.71</v>
      </c>
      <c r="GE847" s="82"/>
      <c r="GF847" s="68"/>
      <c r="GG847" s="78"/>
      <c r="GH847" s="78"/>
      <c r="GI847" s="78"/>
      <c r="GJ847" s="78"/>
      <c r="GK847" s="78"/>
      <c r="GL847" s="79"/>
      <c r="GM847" s="65" t="s">
        <v>413</v>
      </c>
      <c r="GN847" s="68">
        <v>0.10801468999784</v>
      </c>
      <c r="GO847" s="78">
        <v>502.48</v>
      </c>
      <c r="GP847" s="78">
        <v>586.74</v>
      </c>
      <c r="GQ847" s="78">
        <v>545.76</v>
      </c>
      <c r="GR847" s="78">
        <v>429.03</v>
      </c>
      <c r="GS847" s="78"/>
      <c r="GT847" s="79"/>
      <c r="GU847" s="65" t="s">
        <v>414</v>
      </c>
      <c r="GV847" s="68">
        <v>1</v>
      </c>
      <c r="GW847" s="78">
        <v>474.33</v>
      </c>
      <c r="GX847" s="78">
        <v>526.33000000000004</v>
      </c>
      <c r="GY847" s="78">
        <v>493.17</v>
      </c>
      <c r="GZ847" s="78">
        <v>332.5</v>
      </c>
      <c r="HA847" s="78"/>
      <c r="HB847" s="79">
        <v>430.93</v>
      </c>
      <c r="HC847" s="65" t="s">
        <v>415</v>
      </c>
      <c r="HD847" s="68">
        <v>3.0039050765995799E-2</v>
      </c>
      <c r="HE847" s="78">
        <v>497.64</v>
      </c>
      <c r="HF847" s="78">
        <v>549.36</v>
      </c>
      <c r="HG847" s="78">
        <v>525.39</v>
      </c>
      <c r="HH847" s="78">
        <v>273.36</v>
      </c>
      <c r="HI847" s="78">
        <v>267.35000000000002</v>
      </c>
      <c r="HJ847" s="79">
        <v>389.95</v>
      </c>
      <c r="HK847" s="85" t="s">
        <v>416</v>
      </c>
      <c r="HL847" s="68">
        <v>1.4363688595231301</v>
      </c>
      <c r="HM847" s="78">
        <v>491.47</v>
      </c>
      <c r="HN847" s="78">
        <v>525.64</v>
      </c>
      <c r="HO847" s="78">
        <v>496.85</v>
      </c>
      <c r="HP847" s="78">
        <v>371.87</v>
      </c>
      <c r="HQ847" s="78"/>
      <c r="HR847" s="79"/>
    </row>
    <row r="848" spans="1:226" x14ac:dyDescent="0.25">
      <c r="A848" s="81">
        <v>39384</v>
      </c>
      <c r="B848" s="82" t="s">
        <v>387</v>
      </c>
      <c r="C848" s="83">
        <v>491.47032412419293</v>
      </c>
      <c r="D848" s="83">
        <v>540.87509667252186</v>
      </c>
      <c r="E848" s="83">
        <v>521.89508214457874</v>
      </c>
      <c r="F848" s="83">
        <v>354.33484302402991</v>
      </c>
      <c r="G848" s="83">
        <v>298.53749530705284</v>
      </c>
      <c r="H848" s="84">
        <v>403.22742173910677</v>
      </c>
      <c r="I848" s="82" t="s">
        <v>388</v>
      </c>
      <c r="J848" s="83">
        <v>511.50947137532216</v>
      </c>
      <c r="K848" s="83">
        <v>561.15232461978792</v>
      </c>
      <c r="L848" s="83">
        <v>523.56399705627894</v>
      </c>
      <c r="M848" s="83">
        <v>352.12217929212517</v>
      </c>
      <c r="N848" s="83"/>
      <c r="O848" s="84">
        <v>438.9112524420475</v>
      </c>
      <c r="P848" s="65" t="s">
        <v>389</v>
      </c>
      <c r="Q848" s="78">
        <v>495.04</v>
      </c>
      <c r="R848" s="78">
        <v>534.67999999999995</v>
      </c>
      <c r="S848" s="78">
        <v>495.31</v>
      </c>
      <c r="T848" s="78">
        <v>336</v>
      </c>
      <c r="U848" s="78"/>
      <c r="V848" s="79"/>
      <c r="W848" s="65" t="s">
        <v>390</v>
      </c>
      <c r="X848" s="78">
        <v>516.48</v>
      </c>
      <c r="Y848" s="78">
        <v>576.49</v>
      </c>
      <c r="Z848" s="78">
        <v>508.46</v>
      </c>
      <c r="AA848" s="78">
        <v>314.69</v>
      </c>
      <c r="AB848" s="78"/>
      <c r="AC848" s="79">
        <v>467.77</v>
      </c>
      <c r="AD848" s="82"/>
      <c r="AE848" s="68"/>
      <c r="AF848" s="78"/>
      <c r="AG848" s="78"/>
      <c r="AH848" s="78"/>
      <c r="AI848" s="78"/>
      <c r="AJ848" s="78"/>
      <c r="AK848" s="79"/>
      <c r="AL848" s="69" t="s">
        <v>392</v>
      </c>
      <c r="AM848" s="70">
        <v>1.7117425539198901</v>
      </c>
      <c r="AN848" s="78">
        <v>532.02</v>
      </c>
      <c r="AO848" s="78">
        <v>576.08000000000004</v>
      </c>
      <c r="AP848" s="78">
        <v>548.07000000000005</v>
      </c>
      <c r="AQ848" s="78">
        <v>446.63</v>
      </c>
      <c r="AR848" s="78">
        <v>443.29</v>
      </c>
      <c r="AS848" s="79"/>
      <c r="AT848" s="65" t="s">
        <v>393</v>
      </c>
      <c r="AU848" s="68">
        <v>3.71443429165738E-2</v>
      </c>
      <c r="AV848" s="78">
        <v>502.08</v>
      </c>
      <c r="AW848" s="78">
        <v>564.66999999999996</v>
      </c>
      <c r="AX848" s="78">
        <v>521.75</v>
      </c>
      <c r="AY848" s="78">
        <v>269.22000000000003</v>
      </c>
      <c r="AZ848" s="78">
        <v>232.82</v>
      </c>
      <c r="BA848" s="79">
        <v>386.82</v>
      </c>
      <c r="BB848" s="65" t="s">
        <v>394</v>
      </c>
      <c r="BC848" s="78">
        <v>490.04</v>
      </c>
      <c r="BD848" s="78">
        <v>556.91</v>
      </c>
      <c r="BE848" s="78">
        <v>505.69</v>
      </c>
      <c r="BF848" s="78">
        <v>279.8</v>
      </c>
      <c r="BG848" s="78"/>
      <c r="BH848" s="79">
        <v>395.28</v>
      </c>
      <c r="BI848" s="65" t="s">
        <v>395</v>
      </c>
      <c r="BJ848" s="68">
        <v>0.13414535991200099</v>
      </c>
      <c r="BK848" s="78">
        <v>526.12</v>
      </c>
      <c r="BL848" s="78">
        <v>571.73</v>
      </c>
      <c r="BM848" s="78">
        <v>582.83000000000004</v>
      </c>
      <c r="BN848" s="78">
        <v>359.24</v>
      </c>
      <c r="BO848" s="78"/>
      <c r="BP848" s="79"/>
      <c r="BQ848" s="65" t="s">
        <v>396</v>
      </c>
      <c r="BR848" s="68">
        <v>6.3911648537062396E-2</v>
      </c>
      <c r="BS848" s="78">
        <v>451.41</v>
      </c>
      <c r="BT848" s="78">
        <v>514.04</v>
      </c>
      <c r="BU848" s="78">
        <v>486.42</v>
      </c>
      <c r="BV848" s="78"/>
      <c r="BW848" s="78"/>
      <c r="BX848" s="79">
        <v>404.37</v>
      </c>
      <c r="BY848" s="65" t="s">
        <v>397</v>
      </c>
      <c r="BZ848" s="78">
        <v>519.61</v>
      </c>
      <c r="CA848" s="78">
        <v>568.89</v>
      </c>
      <c r="CB848" s="78">
        <v>505</v>
      </c>
      <c r="CC848" s="78">
        <v>353.25</v>
      </c>
      <c r="CD848" s="78"/>
      <c r="CE848" s="79">
        <v>457.63</v>
      </c>
      <c r="CF848" s="65" t="s">
        <v>398</v>
      </c>
      <c r="CG848" s="78">
        <v>461.3</v>
      </c>
      <c r="CH848" s="78">
        <v>522.41</v>
      </c>
      <c r="CI848" s="78">
        <v>484.74</v>
      </c>
      <c r="CJ848" s="78">
        <v>439.97</v>
      </c>
      <c r="CK848" s="78"/>
      <c r="CL848" s="79"/>
      <c r="CM848" s="65" t="s">
        <v>399</v>
      </c>
      <c r="CN848" s="78">
        <v>480.09</v>
      </c>
      <c r="CO848" s="78">
        <v>531.79999999999995</v>
      </c>
      <c r="CP848" s="78">
        <v>539.57000000000005</v>
      </c>
      <c r="CQ848" s="78">
        <v>345.79</v>
      </c>
      <c r="CR848" s="78">
        <v>339.08</v>
      </c>
      <c r="CS848" s="79">
        <v>529.77</v>
      </c>
      <c r="CT848" s="65" t="s">
        <v>400</v>
      </c>
      <c r="CU848" s="78">
        <v>527.32000000000005</v>
      </c>
      <c r="CV848" s="78">
        <v>589.98</v>
      </c>
      <c r="CW848" s="78">
        <v>527.12</v>
      </c>
      <c r="CX848" s="78">
        <v>377.18</v>
      </c>
      <c r="CY848" s="78"/>
      <c r="CZ848" s="79"/>
      <c r="DA848" s="82"/>
      <c r="DB848" s="68"/>
      <c r="DC848" s="78"/>
      <c r="DD848" s="78"/>
      <c r="DE848" s="78"/>
      <c r="DF848" s="78"/>
      <c r="DG848" s="78"/>
      <c r="DH848" s="79"/>
      <c r="DI848" s="65" t="s">
        <v>402</v>
      </c>
      <c r="DJ848" s="68">
        <v>3.9896269698783196E-3</v>
      </c>
      <c r="DK848" s="78">
        <v>504.37</v>
      </c>
      <c r="DL848" s="78">
        <v>550.42999999999995</v>
      </c>
      <c r="DM848" s="78">
        <v>550.42999999999995</v>
      </c>
      <c r="DN848" s="78">
        <v>329.56</v>
      </c>
      <c r="DO848" s="78"/>
      <c r="DP848" s="79">
        <v>453.13</v>
      </c>
      <c r="DQ848" s="65" t="s">
        <v>403</v>
      </c>
      <c r="DR848" s="78">
        <v>493.68</v>
      </c>
      <c r="DS848" s="78">
        <v>543.51</v>
      </c>
      <c r="DT848" s="78">
        <v>618.76</v>
      </c>
      <c r="DU848" s="78">
        <v>252.01</v>
      </c>
      <c r="DV848" s="78"/>
      <c r="DW848" s="79"/>
      <c r="DX848" s="65" t="s">
        <v>404</v>
      </c>
      <c r="DY848" s="78">
        <v>535.24</v>
      </c>
      <c r="DZ848" s="78">
        <v>588.53</v>
      </c>
      <c r="EA848" s="78">
        <v>571.66</v>
      </c>
      <c r="EB848" s="78">
        <v>360.99</v>
      </c>
      <c r="EC848" s="78"/>
      <c r="ED848" s="79">
        <v>411.36</v>
      </c>
      <c r="EE848" s="65" t="s">
        <v>405</v>
      </c>
      <c r="EF848" s="68">
        <v>0.28962001853568098</v>
      </c>
      <c r="EG848" s="78">
        <v>497.7</v>
      </c>
      <c r="EH848" s="78">
        <v>538.9</v>
      </c>
      <c r="EI848" s="78">
        <v>502.35</v>
      </c>
      <c r="EJ848" s="78"/>
      <c r="EK848" s="78">
        <v>321.58</v>
      </c>
      <c r="EL848" s="79">
        <v>394.23</v>
      </c>
      <c r="EM848" s="65" t="s">
        <v>406</v>
      </c>
      <c r="EN848" s="78">
        <v>530.11</v>
      </c>
      <c r="EO848" s="78">
        <v>567.04999999999995</v>
      </c>
      <c r="EP848" s="78">
        <v>520.4</v>
      </c>
      <c r="EQ848" s="78"/>
      <c r="ER848" s="78"/>
      <c r="ES848" s="79">
        <v>461.03</v>
      </c>
      <c r="ET848" s="65" t="s">
        <v>407</v>
      </c>
      <c r="EU848" s="68">
        <v>1.4240956992309901</v>
      </c>
      <c r="EV848" s="78">
        <v>479.58</v>
      </c>
      <c r="EW848" s="78">
        <v>540.63</v>
      </c>
      <c r="EX848" s="78">
        <v>540.63</v>
      </c>
      <c r="EY848" s="78"/>
      <c r="EZ848" s="78">
        <v>146.5</v>
      </c>
      <c r="FA848" s="79">
        <v>333.5</v>
      </c>
      <c r="FB848" s="65" t="s">
        <v>408</v>
      </c>
      <c r="FC848" s="78">
        <v>592.34</v>
      </c>
      <c r="FD848" s="78">
        <v>593.45000000000005</v>
      </c>
      <c r="FE848" s="78">
        <v>582.34</v>
      </c>
      <c r="FF848" s="78">
        <v>330.77</v>
      </c>
      <c r="FG848" s="78"/>
      <c r="FH848" s="79"/>
      <c r="FI848" s="65" t="s">
        <v>409</v>
      </c>
      <c r="FJ848" s="78">
        <v>589.72</v>
      </c>
      <c r="FK848" s="78">
        <v>595.23</v>
      </c>
      <c r="FL848" s="78">
        <v>590.45000000000005</v>
      </c>
      <c r="FM848" s="78">
        <v>380.89</v>
      </c>
      <c r="FN848" s="78"/>
      <c r="FO848" s="79">
        <v>490.78</v>
      </c>
      <c r="FP848" s="65" t="s">
        <v>410</v>
      </c>
      <c r="FQ848" s="68">
        <v>0.27589251227721701</v>
      </c>
      <c r="FR848" s="78">
        <v>522.82000000000005</v>
      </c>
      <c r="FS848" s="78">
        <v>571.37</v>
      </c>
      <c r="FT848" s="78">
        <v>512.33000000000004</v>
      </c>
      <c r="FU848" s="78">
        <v>344.59</v>
      </c>
      <c r="FV848" s="78">
        <v>299.07</v>
      </c>
      <c r="FW848" s="79">
        <v>373.28</v>
      </c>
      <c r="FX848" s="65" t="s">
        <v>411</v>
      </c>
      <c r="FY848" s="78">
        <v>509.68</v>
      </c>
      <c r="FZ848" s="78">
        <v>563.23</v>
      </c>
      <c r="GA848" s="78">
        <v>551.19000000000005</v>
      </c>
      <c r="GB848" s="78">
        <v>404.34</v>
      </c>
      <c r="GC848" s="78"/>
      <c r="GD848" s="79">
        <v>440.71</v>
      </c>
      <c r="GE848" s="82"/>
      <c r="GF848" s="68"/>
      <c r="GG848" s="78"/>
      <c r="GH848" s="78"/>
      <c r="GI848" s="78"/>
      <c r="GJ848" s="78"/>
      <c r="GK848" s="78"/>
      <c r="GL848" s="79"/>
      <c r="GM848" s="65" t="s">
        <v>413</v>
      </c>
      <c r="GN848" s="68">
        <v>0.10879025239338599</v>
      </c>
      <c r="GO848" s="78">
        <v>466.93</v>
      </c>
      <c r="GP848" s="78">
        <v>547.42999999999995</v>
      </c>
      <c r="GQ848" s="78">
        <v>517.73</v>
      </c>
      <c r="GR848" s="78">
        <v>419.39</v>
      </c>
      <c r="GS848" s="78"/>
      <c r="GT848" s="79"/>
      <c r="GU848" s="65" t="s">
        <v>414</v>
      </c>
      <c r="GV848" s="68">
        <v>1</v>
      </c>
      <c r="GW848" s="78">
        <v>474.33</v>
      </c>
      <c r="GX848" s="78">
        <v>526.33000000000004</v>
      </c>
      <c r="GY848" s="78">
        <v>493.17</v>
      </c>
      <c r="GZ848" s="78">
        <v>332.5</v>
      </c>
      <c r="HA848" s="78"/>
      <c r="HB848" s="79">
        <v>430.93</v>
      </c>
      <c r="HC848" s="65" t="s">
        <v>415</v>
      </c>
      <c r="HD848" s="68">
        <v>3.00498828054571E-2</v>
      </c>
      <c r="HE848" s="78">
        <v>490.52</v>
      </c>
      <c r="HF848" s="78">
        <v>540.37</v>
      </c>
      <c r="HG848" s="78">
        <v>508.35</v>
      </c>
      <c r="HH848" s="78">
        <v>267.44</v>
      </c>
      <c r="HI848" s="78">
        <v>261.43</v>
      </c>
      <c r="HJ848" s="79">
        <v>387.54</v>
      </c>
      <c r="HK848" s="85" t="s">
        <v>416</v>
      </c>
      <c r="HL848" s="68">
        <v>1.43071750482867</v>
      </c>
      <c r="HM848" s="78">
        <v>476.12</v>
      </c>
      <c r="HN848" s="78">
        <v>505.72</v>
      </c>
      <c r="HO848" s="78">
        <v>494.57</v>
      </c>
      <c r="HP848" s="78">
        <v>350.32</v>
      </c>
      <c r="HQ848" s="78"/>
      <c r="HR848" s="79"/>
    </row>
    <row r="849" spans="1:226" x14ac:dyDescent="0.25">
      <c r="A849" s="81">
        <v>39377</v>
      </c>
      <c r="B849" s="82" t="s">
        <v>387</v>
      </c>
      <c r="C849" s="83">
        <v>486.95567114812667</v>
      </c>
      <c r="D849" s="83">
        <v>532.86526288157404</v>
      </c>
      <c r="E849" s="83">
        <v>510.24257775155399</v>
      </c>
      <c r="F849" s="83">
        <v>346.65816340655903</v>
      </c>
      <c r="G849" s="83">
        <v>277.92622418879063</v>
      </c>
      <c r="H849" s="84">
        <v>395.30834023108844</v>
      </c>
      <c r="I849" s="82" t="s">
        <v>388</v>
      </c>
      <c r="J849" s="83">
        <v>508.36236559923833</v>
      </c>
      <c r="K849" s="83">
        <v>553.98835698331015</v>
      </c>
      <c r="L849" s="83">
        <v>511.84038723561326</v>
      </c>
      <c r="M849" s="83">
        <v>345.80778783214805</v>
      </c>
      <c r="N849" s="83"/>
      <c r="O849" s="84">
        <v>434.64495051851475</v>
      </c>
      <c r="P849" s="65" t="s">
        <v>389</v>
      </c>
      <c r="Q849" s="78">
        <v>491.7</v>
      </c>
      <c r="R849" s="78">
        <v>528.01</v>
      </c>
      <c r="S849" s="78">
        <v>488.2</v>
      </c>
      <c r="T849" s="78">
        <v>336</v>
      </c>
      <c r="U849" s="78"/>
      <c r="V849" s="79"/>
      <c r="W849" s="65" t="s">
        <v>390</v>
      </c>
      <c r="X849" s="78">
        <v>520.36</v>
      </c>
      <c r="Y849" s="78">
        <v>584.72</v>
      </c>
      <c r="Z849" s="78">
        <v>508.46</v>
      </c>
      <c r="AA849" s="78">
        <v>314.69</v>
      </c>
      <c r="AB849" s="78"/>
      <c r="AC849" s="79">
        <v>467.77</v>
      </c>
      <c r="AD849" s="82"/>
      <c r="AE849" s="68"/>
      <c r="AF849" s="78"/>
      <c r="AG849" s="78"/>
      <c r="AH849" s="78"/>
      <c r="AI849" s="78"/>
      <c r="AJ849" s="78"/>
      <c r="AK849" s="79"/>
      <c r="AL849" s="69" t="s">
        <v>392</v>
      </c>
      <c r="AM849" s="70">
        <v>1.7117425539198901</v>
      </c>
      <c r="AN849" s="78">
        <v>532.02</v>
      </c>
      <c r="AO849" s="78">
        <v>576.08000000000004</v>
      </c>
      <c r="AP849" s="78">
        <v>479.6</v>
      </c>
      <c r="AQ849" s="78">
        <v>446.63</v>
      </c>
      <c r="AR849" s="78">
        <v>443.29</v>
      </c>
      <c r="AS849" s="79"/>
      <c r="AT849" s="65" t="s">
        <v>393</v>
      </c>
      <c r="AU849" s="68">
        <v>3.6744442403086497E-2</v>
      </c>
      <c r="AV849" s="78">
        <v>495.65</v>
      </c>
      <c r="AW849" s="78">
        <v>538.71</v>
      </c>
      <c r="AX849" s="78">
        <v>487.01</v>
      </c>
      <c r="AY849" s="78">
        <v>257.69</v>
      </c>
      <c r="AZ849" s="78">
        <v>231.82</v>
      </c>
      <c r="BA849" s="79">
        <v>381.88</v>
      </c>
      <c r="BB849" s="65" t="s">
        <v>394</v>
      </c>
      <c r="BC849" s="78">
        <v>496.13</v>
      </c>
      <c r="BD849" s="78">
        <v>550.61</v>
      </c>
      <c r="BE849" s="78">
        <v>496.26</v>
      </c>
      <c r="BF849" s="78">
        <v>279.39999999999998</v>
      </c>
      <c r="BG849" s="78"/>
      <c r="BH849" s="79">
        <v>395.28</v>
      </c>
      <c r="BI849" s="65" t="s">
        <v>395</v>
      </c>
      <c r="BJ849" s="68">
        <v>0.134139961635971</v>
      </c>
      <c r="BK849" s="78">
        <v>526.1</v>
      </c>
      <c r="BL849" s="78">
        <v>565.27</v>
      </c>
      <c r="BM849" s="78">
        <v>576.37</v>
      </c>
      <c r="BN849" s="78">
        <v>344.47</v>
      </c>
      <c r="BO849" s="78"/>
      <c r="BP849" s="79"/>
      <c r="BQ849" s="65" t="s">
        <v>396</v>
      </c>
      <c r="BR849" s="68">
        <v>6.3911648537062396E-2</v>
      </c>
      <c r="BS849" s="78">
        <v>453.33</v>
      </c>
      <c r="BT849" s="78">
        <v>516.53</v>
      </c>
      <c r="BU849" s="78">
        <v>473.71</v>
      </c>
      <c r="BV849" s="78"/>
      <c r="BW849" s="78"/>
      <c r="BX849" s="79">
        <v>404.37</v>
      </c>
      <c r="BY849" s="65" t="s">
        <v>397</v>
      </c>
      <c r="BZ849" s="78">
        <v>510.63</v>
      </c>
      <c r="CA849" s="78">
        <v>557.91999999999996</v>
      </c>
      <c r="CB849" s="78">
        <v>491</v>
      </c>
      <c r="CC849" s="78">
        <v>342.13</v>
      </c>
      <c r="CD849" s="78"/>
      <c r="CE849" s="79">
        <v>458.14</v>
      </c>
      <c r="CF849" s="65" t="s">
        <v>398</v>
      </c>
      <c r="CG849" s="78">
        <v>461.3</v>
      </c>
      <c r="CH849" s="78">
        <v>517.17999999999995</v>
      </c>
      <c r="CI849" s="78">
        <v>479.09</v>
      </c>
      <c r="CJ849" s="78">
        <v>429.35</v>
      </c>
      <c r="CK849" s="78"/>
      <c r="CL849" s="79"/>
      <c r="CM849" s="65" t="s">
        <v>399</v>
      </c>
      <c r="CN849" s="78">
        <v>473.58</v>
      </c>
      <c r="CO849" s="78">
        <v>523.11</v>
      </c>
      <c r="CP849" s="78">
        <v>521</v>
      </c>
      <c r="CQ849" s="78">
        <v>336.78</v>
      </c>
      <c r="CR849" s="78">
        <v>330.12</v>
      </c>
      <c r="CS849" s="79">
        <v>529.75</v>
      </c>
      <c r="CT849" s="65" t="s">
        <v>400</v>
      </c>
      <c r="CU849" s="78">
        <v>518.09</v>
      </c>
      <c r="CV849" s="78">
        <v>581.62</v>
      </c>
      <c r="CW849" s="78">
        <v>515.44000000000005</v>
      </c>
      <c r="CX849" s="78">
        <v>379.18</v>
      </c>
      <c r="CY849" s="78"/>
      <c r="CZ849" s="79"/>
      <c r="DA849" s="82"/>
      <c r="DB849" s="68"/>
      <c r="DC849" s="78"/>
      <c r="DD849" s="78"/>
      <c r="DE849" s="78"/>
      <c r="DF849" s="78"/>
      <c r="DG849" s="78"/>
      <c r="DH849" s="79"/>
      <c r="DI849" s="65" t="s">
        <v>402</v>
      </c>
      <c r="DJ849" s="68">
        <v>3.9439952672056799E-3</v>
      </c>
      <c r="DK849" s="78">
        <v>499.54</v>
      </c>
      <c r="DL849" s="78">
        <v>544.87</v>
      </c>
      <c r="DM849" s="78">
        <v>544.87</v>
      </c>
      <c r="DN849" s="78">
        <v>318.70999999999998</v>
      </c>
      <c r="DO849" s="78"/>
      <c r="DP849" s="79">
        <v>447.65</v>
      </c>
      <c r="DQ849" s="65" t="s">
        <v>403</v>
      </c>
      <c r="DR849" s="78">
        <v>493.68</v>
      </c>
      <c r="DS849" s="78">
        <v>543.51</v>
      </c>
      <c r="DT849" s="78">
        <v>605.70000000000005</v>
      </c>
      <c r="DU849" s="78">
        <v>246</v>
      </c>
      <c r="DV849" s="78"/>
      <c r="DW849" s="79"/>
      <c r="DX849" s="65" t="s">
        <v>404</v>
      </c>
      <c r="DY849" s="78">
        <v>530.54999999999995</v>
      </c>
      <c r="DZ849" s="78">
        <v>583.30999999999995</v>
      </c>
      <c r="EA849" s="78">
        <v>562.86</v>
      </c>
      <c r="EB849" s="78">
        <v>352.11</v>
      </c>
      <c r="EC849" s="78"/>
      <c r="ED849" s="79">
        <v>407.2</v>
      </c>
      <c r="EE849" s="65" t="s">
        <v>405</v>
      </c>
      <c r="EF849" s="68">
        <v>0.28962001853568098</v>
      </c>
      <c r="EG849" s="78">
        <v>461.55</v>
      </c>
      <c r="EH849" s="78">
        <v>503.1</v>
      </c>
      <c r="EI849" s="78">
        <v>488.86</v>
      </c>
      <c r="EJ849" s="78"/>
      <c r="EK849" s="78">
        <v>305.41000000000003</v>
      </c>
      <c r="EL849" s="79">
        <v>383.41</v>
      </c>
      <c r="EM849" s="65" t="s">
        <v>406</v>
      </c>
      <c r="EN849" s="78">
        <v>530.11</v>
      </c>
      <c r="EO849" s="78">
        <v>567.04999999999995</v>
      </c>
      <c r="EP849" s="78">
        <v>506.1</v>
      </c>
      <c r="EQ849" s="78"/>
      <c r="ER849" s="78"/>
      <c r="ES849" s="79">
        <v>461.03</v>
      </c>
      <c r="ET849" s="65" t="s">
        <v>407</v>
      </c>
      <c r="EU849" s="68">
        <v>1.42571998859424</v>
      </c>
      <c r="EV849" s="78">
        <v>476.5</v>
      </c>
      <c r="EW849" s="78">
        <v>530.37</v>
      </c>
      <c r="EX849" s="78">
        <v>530.37</v>
      </c>
      <c r="EY849" s="78"/>
      <c r="EZ849" s="78">
        <v>146.66</v>
      </c>
      <c r="FA849" s="79">
        <v>323.01</v>
      </c>
      <c r="FB849" s="65" t="s">
        <v>408</v>
      </c>
      <c r="FC849" s="78">
        <v>592.34</v>
      </c>
      <c r="FD849" s="78">
        <v>593.45000000000005</v>
      </c>
      <c r="FE849" s="78">
        <v>582.34</v>
      </c>
      <c r="FF849" s="78">
        <v>330.77</v>
      </c>
      <c r="FG849" s="78"/>
      <c r="FH849" s="79"/>
      <c r="FI849" s="65" t="s">
        <v>409</v>
      </c>
      <c r="FJ849" s="78">
        <v>573.76</v>
      </c>
      <c r="FK849" s="78">
        <v>581.78</v>
      </c>
      <c r="FL849" s="78">
        <v>567.76</v>
      </c>
      <c r="FM849" s="78">
        <v>330.89</v>
      </c>
      <c r="FN849" s="78"/>
      <c r="FO849" s="79">
        <v>482.37</v>
      </c>
      <c r="FP849" s="65" t="s">
        <v>410</v>
      </c>
      <c r="FQ849" s="68">
        <v>0.27109086965951001</v>
      </c>
      <c r="FR849" s="78">
        <v>503.96</v>
      </c>
      <c r="FS849" s="78">
        <v>550.59</v>
      </c>
      <c r="FT849" s="78">
        <v>503.69</v>
      </c>
      <c r="FU849" s="78">
        <v>322.06</v>
      </c>
      <c r="FV849" s="78">
        <v>277.87</v>
      </c>
      <c r="FW849" s="79">
        <v>362.45</v>
      </c>
      <c r="FX849" s="65" t="s">
        <v>411</v>
      </c>
      <c r="FY849" s="78">
        <v>503.78</v>
      </c>
      <c r="FZ849" s="78">
        <v>556.66999999999996</v>
      </c>
      <c r="GA849" s="78">
        <v>542.26</v>
      </c>
      <c r="GB849" s="78">
        <v>404.34</v>
      </c>
      <c r="GC849" s="78"/>
      <c r="GD849" s="79">
        <v>440.71</v>
      </c>
      <c r="GE849" s="82"/>
      <c r="GF849" s="68"/>
      <c r="GG849" s="78"/>
      <c r="GH849" s="78"/>
      <c r="GI849" s="78"/>
      <c r="GJ849" s="78"/>
      <c r="GK849" s="78"/>
      <c r="GL849" s="79"/>
      <c r="GM849" s="65" t="s">
        <v>413</v>
      </c>
      <c r="GN849" s="68">
        <v>0.108524607954854</v>
      </c>
      <c r="GO849" s="78">
        <v>457.11</v>
      </c>
      <c r="GP849" s="78">
        <v>541.75</v>
      </c>
      <c r="GQ849" s="78">
        <v>506.59</v>
      </c>
      <c r="GR849" s="78">
        <v>398.94</v>
      </c>
      <c r="GS849" s="78"/>
      <c r="GT849" s="79"/>
      <c r="GU849" s="65" t="s">
        <v>414</v>
      </c>
      <c r="GV849" s="68">
        <v>1</v>
      </c>
      <c r="GW849" s="78">
        <v>464.33</v>
      </c>
      <c r="GX849" s="78">
        <v>518</v>
      </c>
      <c r="GY849" s="78">
        <v>484.83</v>
      </c>
      <c r="GZ849" s="78">
        <v>332.5</v>
      </c>
      <c r="HA849" s="78"/>
      <c r="HB849" s="79">
        <v>407.92</v>
      </c>
      <c r="HC849" s="65" t="s">
        <v>415</v>
      </c>
      <c r="HD849" s="68">
        <v>2.9679755438815202E-2</v>
      </c>
      <c r="HE849" s="78">
        <v>485.25</v>
      </c>
      <c r="HF849" s="78">
        <v>525.23</v>
      </c>
      <c r="HG849" s="78">
        <v>502.09</v>
      </c>
      <c r="HH849" s="78">
        <v>264.14999999999998</v>
      </c>
      <c r="HI849" s="78">
        <v>258.20999999999998</v>
      </c>
      <c r="HJ849" s="79">
        <v>381.79</v>
      </c>
      <c r="HK849" s="85" t="s">
        <v>416</v>
      </c>
      <c r="HL849" s="68">
        <v>1.4336917562724001</v>
      </c>
      <c r="HM849" s="78">
        <v>471.53</v>
      </c>
      <c r="HN849" s="78">
        <v>497.02</v>
      </c>
      <c r="HO849" s="78">
        <v>476.61</v>
      </c>
      <c r="HP849" s="78">
        <v>338.05</v>
      </c>
      <c r="HQ849" s="78"/>
      <c r="HR849" s="79"/>
    </row>
    <row r="850" spans="1:226" x14ac:dyDescent="0.25">
      <c r="A850" s="81">
        <v>39370</v>
      </c>
      <c r="B850" s="82" t="s">
        <v>387</v>
      </c>
      <c r="C850" s="83">
        <v>476.75835242172775</v>
      </c>
      <c r="D850" s="83">
        <v>519.53831803058108</v>
      </c>
      <c r="E850" s="83">
        <v>501.35548878510406</v>
      </c>
      <c r="F850" s="83">
        <v>338.11397168147971</v>
      </c>
      <c r="G850" s="83">
        <v>276.41584070796461</v>
      </c>
      <c r="H850" s="84">
        <v>392.56976719394964</v>
      </c>
      <c r="I850" s="82" t="s">
        <v>388</v>
      </c>
      <c r="J850" s="83">
        <v>496.45009805589018</v>
      </c>
      <c r="K850" s="83">
        <v>539.16485508966889</v>
      </c>
      <c r="L850" s="83">
        <v>502.87242459118858</v>
      </c>
      <c r="M850" s="83">
        <v>336.96877469365131</v>
      </c>
      <c r="N850" s="83"/>
      <c r="O850" s="84">
        <v>426.47634304600979</v>
      </c>
      <c r="P850" s="65" t="s">
        <v>389</v>
      </c>
      <c r="Q850" s="78">
        <v>475.87</v>
      </c>
      <c r="R850" s="78">
        <v>511.35</v>
      </c>
      <c r="S850" s="78">
        <v>474.92</v>
      </c>
      <c r="T850" s="78">
        <v>322</v>
      </c>
      <c r="U850" s="78"/>
      <c r="V850" s="79"/>
      <c r="W850" s="65" t="s">
        <v>390</v>
      </c>
      <c r="X850" s="78">
        <v>500.61</v>
      </c>
      <c r="Y850" s="78">
        <v>552.41</v>
      </c>
      <c r="Z850" s="78">
        <v>485.89</v>
      </c>
      <c r="AA850" s="78">
        <v>303.11</v>
      </c>
      <c r="AB850" s="78"/>
      <c r="AC850" s="79">
        <v>467.77</v>
      </c>
      <c r="AD850" s="82"/>
      <c r="AE850" s="68"/>
      <c r="AF850" s="78"/>
      <c r="AG850" s="78"/>
      <c r="AH850" s="78"/>
      <c r="AI850" s="78"/>
      <c r="AJ850" s="78"/>
      <c r="AK850" s="79"/>
      <c r="AL850" s="69" t="s">
        <v>392</v>
      </c>
      <c r="AM850" s="70">
        <v>1.7117425539198901</v>
      </c>
      <c r="AN850" s="78">
        <v>532.02</v>
      </c>
      <c r="AO850" s="78">
        <v>576.08000000000004</v>
      </c>
      <c r="AP850" s="78">
        <v>548.5</v>
      </c>
      <c r="AQ850" s="78">
        <v>446.63</v>
      </c>
      <c r="AR850" s="78">
        <v>443.29</v>
      </c>
      <c r="AS850" s="79"/>
      <c r="AT850" s="65" t="s">
        <v>393</v>
      </c>
      <c r="AU850" s="68">
        <v>3.63332485557534E-2</v>
      </c>
      <c r="AV850" s="78">
        <v>490.66</v>
      </c>
      <c r="AW850" s="78">
        <v>529.08000000000004</v>
      </c>
      <c r="AX850" s="78">
        <v>474.15</v>
      </c>
      <c r="AY850" s="78">
        <v>256.37</v>
      </c>
      <c r="AZ850" s="78">
        <v>232.24</v>
      </c>
      <c r="BA850" s="79">
        <v>365.11</v>
      </c>
      <c r="BB850" s="65" t="s">
        <v>394</v>
      </c>
      <c r="BC850" s="78">
        <v>465.46</v>
      </c>
      <c r="BD850" s="78">
        <v>523.29999999999995</v>
      </c>
      <c r="BE850" s="78">
        <v>481.87</v>
      </c>
      <c r="BF850" s="78">
        <v>275.8</v>
      </c>
      <c r="BG850" s="78"/>
      <c r="BH850" s="79">
        <v>395.28</v>
      </c>
      <c r="BI850" s="65" t="s">
        <v>395</v>
      </c>
      <c r="BJ850" s="68">
        <v>0.13420837191824</v>
      </c>
      <c r="BK850" s="78">
        <v>507.04</v>
      </c>
      <c r="BL850" s="78">
        <v>550.52</v>
      </c>
      <c r="BM850" s="78">
        <v>561.64</v>
      </c>
      <c r="BN850" s="78">
        <v>337.94</v>
      </c>
      <c r="BO850" s="78"/>
      <c r="BP850" s="79"/>
      <c r="BQ850" s="65" t="s">
        <v>396</v>
      </c>
      <c r="BR850" s="68">
        <v>6.3911648537062396E-2</v>
      </c>
      <c r="BS850" s="78">
        <v>431.15</v>
      </c>
      <c r="BT850" s="78">
        <v>515.45000000000005</v>
      </c>
      <c r="BU850" s="78">
        <v>459.59</v>
      </c>
      <c r="BV850" s="78"/>
      <c r="BW850" s="78"/>
      <c r="BX850" s="79">
        <v>404.37</v>
      </c>
      <c r="BY850" s="65" t="s">
        <v>397</v>
      </c>
      <c r="BZ850" s="78">
        <v>502.68</v>
      </c>
      <c r="CA850" s="78">
        <v>546.74</v>
      </c>
      <c r="CB850" s="78">
        <v>479.46</v>
      </c>
      <c r="CC850" s="78">
        <v>337.49</v>
      </c>
      <c r="CD850" s="78"/>
      <c r="CE850" s="79">
        <v>458.14</v>
      </c>
      <c r="CF850" s="65" t="s">
        <v>398</v>
      </c>
      <c r="CG850" s="78">
        <v>489.17</v>
      </c>
      <c r="CH850" s="78">
        <v>513.9</v>
      </c>
      <c r="CI850" s="78">
        <v>479.09</v>
      </c>
      <c r="CJ850" s="78">
        <v>423.99</v>
      </c>
      <c r="CK850" s="78"/>
      <c r="CL850" s="79"/>
      <c r="CM850" s="65" t="s">
        <v>399</v>
      </c>
      <c r="CN850" s="78">
        <v>459.35</v>
      </c>
      <c r="CO850" s="78">
        <v>506.43</v>
      </c>
      <c r="CP850" s="78">
        <v>505.66</v>
      </c>
      <c r="CQ850" s="78">
        <v>325.11</v>
      </c>
      <c r="CR850" s="78">
        <v>315.45999999999998</v>
      </c>
      <c r="CS850" s="79">
        <v>529.23</v>
      </c>
      <c r="CT850" s="65" t="s">
        <v>400</v>
      </c>
      <c r="CU850" s="78">
        <v>513.42999999999995</v>
      </c>
      <c r="CV850" s="78">
        <v>577.76</v>
      </c>
      <c r="CW850" s="78">
        <v>567.08000000000004</v>
      </c>
      <c r="CX850" s="78">
        <v>358.97</v>
      </c>
      <c r="CY850" s="78"/>
      <c r="CZ850" s="79"/>
      <c r="DA850" s="82"/>
      <c r="DB850" s="68"/>
      <c r="DC850" s="78"/>
      <c r="DD850" s="78"/>
      <c r="DE850" s="78"/>
      <c r="DF850" s="78"/>
      <c r="DG850" s="78"/>
      <c r="DH850" s="79"/>
      <c r="DI850" s="65" t="s">
        <v>402</v>
      </c>
      <c r="DJ850" s="68">
        <v>3.99856051821344E-3</v>
      </c>
      <c r="DK850" s="78">
        <v>511.35</v>
      </c>
      <c r="DL850" s="78">
        <v>551.47</v>
      </c>
      <c r="DM850" s="78">
        <v>551.47</v>
      </c>
      <c r="DN850" s="78">
        <v>325.47000000000003</v>
      </c>
      <c r="DO850" s="78"/>
      <c r="DP850" s="79">
        <v>453.02</v>
      </c>
      <c r="DQ850" s="65" t="s">
        <v>403</v>
      </c>
      <c r="DR850" s="78">
        <v>506.91</v>
      </c>
      <c r="DS850" s="78">
        <v>541.86</v>
      </c>
      <c r="DT850" s="78">
        <v>595.26</v>
      </c>
      <c r="DU850" s="78">
        <v>240.68</v>
      </c>
      <c r="DV850" s="78"/>
      <c r="DW850" s="79"/>
      <c r="DX850" s="65" t="s">
        <v>404</v>
      </c>
      <c r="DY850" s="78">
        <v>529.19000000000005</v>
      </c>
      <c r="DZ850" s="78">
        <v>579.79999999999995</v>
      </c>
      <c r="EA850" s="78">
        <v>549.51</v>
      </c>
      <c r="EB850" s="78">
        <v>345.77</v>
      </c>
      <c r="EC850" s="78"/>
      <c r="ED850" s="79">
        <v>397.96</v>
      </c>
      <c r="EE850" s="65" t="s">
        <v>405</v>
      </c>
      <c r="EF850" s="68">
        <v>0.28962001853568098</v>
      </c>
      <c r="EG850" s="78">
        <v>450.83</v>
      </c>
      <c r="EH850" s="78">
        <v>492.85</v>
      </c>
      <c r="EI850" s="78">
        <v>468.24</v>
      </c>
      <c r="EJ850" s="78"/>
      <c r="EK850" s="78">
        <v>290.23</v>
      </c>
      <c r="EL850" s="79">
        <v>384.02</v>
      </c>
      <c r="EM850" s="65" t="s">
        <v>406</v>
      </c>
      <c r="EN850" s="78">
        <v>511.81</v>
      </c>
      <c r="EO850" s="78">
        <v>538.35</v>
      </c>
      <c r="EP850" s="78">
        <v>491.8</v>
      </c>
      <c r="EQ850" s="78"/>
      <c r="ER850" s="78"/>
      <c r="ES850" s="79">
        <v>449.73</v>
      </c>
      <c r="ET850" s="65" t="s">
        <v>407</v>
      </c>
      <c r="EU850" s="68">
        <v>1.4222727919214899</v>
      </c>
      <c r="EV850" s="78">
        <v>476.56</v>
      </c>
      <c r="EW850" s="78">
        <v>524.26</v>
      </c>
      <c r="EX850" s="78">
        <v>524.26</v>
      </c>
      <c r="EY850" s="78"/>
      <c r="EZ850" s="78">
        <v>146.31</v>
      </c>
      <c r="FA850" s="79">
        <v>321.02</v>
      </c>
      <c r="FB850" s="65" t="s">
        <v>408</v>
      </c>
      <c r="FC850" s="78">
        <v>592.34</v>
      </c>
      <c r="FD850" s="78">
        <v>593.45000000000005</v>
      </c>
      <c r="FE850" s="78">
        <v>582.34</v>
      </c>
      <c r="FF850" s="78">
        <v>330.77</v>
      </c>
      <c r="FG850" s="78"/>
      <c r="FH850" s="79"/>
      <c r="FI850" s="65" t="s">
        <v>409</v>
      </c>
      <c r="FJ850" s="78">
        <v>562</v>
      </c>
      <c r="FK850" s="78">
        <v>567</v>
      </c>
      <c r="FL850" s="78">
        <v>573.64</v>
      </c>
      <c r="FM850" s="78">
        <v>326</v>
      </c>
      <c r="FN850" s="78"/>
      <c r="FO850" s="79">
        <v>470</v>
      </c>
      <c r="FP850" s="65" t="s">
        <v>410</v>
      </c>
      <c r="FQ850" s="68">
        <v>0.26984726644719098</v>
      </c>
      <c r="FR850" s="78">
        <v>498.41</v>
      </c>
      <c r="FS850" s="78">
        <v>536.73</v>
      </c>
      <c r="FT850" s="78">
        <v>492.47</v>
      </c>
      <c r="FU850" s="78">
        <v>320.58</v>
      </c>
      <c r="FV850" s="78">
        <v>276.58999999999997</v>
      </c>
      <c r="FW850" s="79">
        <v>364.02</v>
      </c>
      <c r="FX850" s="65" t="s">
        <v>411</v>
      </c>
      <c r="FY850" s="78">
        <v>508.94</v>
      </c>
      <c r="FZ850" s="78">
        <v>555.59</v>
      </c>
      <c r="GA850" s="78">
        <v>542.26</v>
      </c>
      <c r="GB850" s="78">
        <v>401.66</v>
      </c>
      <c r="GC850" s="78"/>
      <c r="GD850" s="79">
        <v>440.71</v>
      </c>
      <c r="GE850" s="82"/>
      <c r="GF850" s="68"/>
      <c r="GG850" s="78"/>
      <c r="GH850" s="78"/>
      <c r="GI850" s="78"/>
      <c r="GJ850" s="78"/>
      <c r="GK850" s="78"/>
      <c r="GL850" s="79"/>
      <c r="GM850" s="65" t="s">
        <v>413</v>
      </c>
      <c r="GN850" s="68">
        <v>0.109983172574596</v>
      </c>
      <c r="GO850" s="78">
        <v>436.85</v>
      </c>
      <c r="GP850" s="78">
        <v>518.24</v>
      </c>
      <c r="GQ850" s="78">
        <v>494.37</v>
      </c>
      <c r="GR850" s="78">
        <v>387.58</v>
      </c>
      <c r="GS850" s="78"/>
      <c r="GT850" s="79"/>
      <c r="GU850" s="65" t="s">
        <v>414</v>
      </c>
      <c r="GV850" s="68">
        <v>1</v>
      </c>
      <c r="GW850" s="78">
        <v>464.33</v>
      </c>
      <c r="GX850" s="78">
        <v>518</v>
      </c>
      <c r="GY850" s="78">
        <v>484.83</v>
      </c>
      <c r="GZ850" s="78">
        <v>332.5</v>
      </c>
      <c r="HA850" s="78"/>
      <c r="HB850" s="79">
        <v>407.92</v>
      </c>
      <c r="HC850" s="65" t="s">
        <v>415</v>
      </c>
      <c r="HD850" s="68">
        <v>2.9807147754031399E-2</v>
      </c>
      <c r="HE850" s="78">
        <v>491.64</v>
      </c>
      <c r="HF850" s="78">
        <v>528.09</v>
      </c>
      <c r="HG850" s="78">
        <v>504.24</v>
      </c>
      <c r="HH850" s="78">
        <v>265.27999999999997</v>
      </c>
      <c r="HI850" s="78">
        <v>259.32</v>
      </c>
      <c r="HJ850" s="79">
        <v>379.45</v>
      </c>
      <c r="HK850" s="85" t="s">
        <v>416</v>
      </c>
      <c r="HL850" s="68">
        <v>1.43482315804577</v>
      </c>
      <c r="HM850" s="78">
        <v>464.4</v>
      </c>
      <c r="HN850" s="78">
        <v>488.7</v>
      </c>
      <c r="HO850" s="78">
        <v>453.81</v>
      </c>
      <c r="HP850" s="78">
        <v>338.32</v>
      </c>
      <c r="HQ850" s="78"/>
      <c r="HR850" s="79"/>
    </row>
    <row r="851" spans="1:226" x14ac:dyDescent="0.25">
      <c r="A851" s="81">
        <v>39363</v>
      </c>
      <c r="B851" s="82" t="s">
        <v>387</v>
      </c>
      <c r="C851" s="83">
        <v>478.26364177301235</v>
      </c>
      <c r="D851" s="83">
        <v>518.18064985812327</v>
      </c>
      <c r="E851" s="83">
        <v>499.23920914945012</v>
      </c>
      <c r="F851" s="83">
        <v>333.24401345425605</v>
      </c>
      <c r="G851" s="83">
        <v>272.61491284526687</v>
      </c>
      <c r="H851" s="84">
        <v>389.93803877465342</v>
      </c>
      <c r="I851" s="82" t="s">
        <v>388</v>
      </c>
      <c r="J851" s="83">
        <v>497.57165676119996</v>
      </c>
      <c r="K851" s="83">
        <v>537.50255486010929</v>
      </c>
      <c r="L851" s="83">
        <v>500.92485422626879</v>
      </c>
      <c r="M851" s="83">
        <v>332.04443088136435</v>
      </c>
      <c r="N851" s="83"/>
      <c r="O851" s="84">
        <v>425.55938226609197</v>
      </c>
      <c r="P851" s="65" t="s">
        <v>389</v>
      </c>
      <c r="Q851" s="78">
        <v>477.54</v>
      </c>
      <c r="R851" s="78">
        <v>515.51</v>
      </c>
      <c r="S851" s="78">
        <v>469.71</v>
      </c>
      <c r="T851" s="78">
        <v>309</v>
      </c>
      <c r="U851" s="78"/>
      <c r="V851" s="79"/>
      <c r="W851" s="65" t="s">
        <v>390</v>
      </c>
      <c r="X851" s="78">
        <v>505.04</v>
      </c>
      <c r="Y851" s="78">
        <v>553.23</v>
      </c>
      <c r="Z851" s="78">
        <v>509.61</v>
      </c>
      <c r="AA851" s="78">
        <v>288.29000000000002</v>
      </c>
      <c r="AB851" s="78"/>
      <c r="AC851" s="79">
        <v>450.41</v>
      </c>
      <c r="AD851" s="82"/>
      <c r="AE851" s="68"/>
      <c r="AF851" s="78"/>
      <c r="AG851" s="78"/>
      <c r="AH851" s="78"/>
      <c r="AI851" s="78"/>
      <c r="AJ851" s="78"/>
      <c r="AK851" s="79"/>
      <c r="AL851" s="69" t="s">
        <v>392</v>
      </c>
      <c r="AM851" s="70">
        <v>1.7117425539198901</v>
      </c>
      <c r="AN851" s="78">
        <v>534.39</v>
      </c>
      <c r="AO851" s="78">
        <v>576.08000000000004</v>
      </c>
      <c r="AP851" s="78">
        <v>551.34</v>
      </c>
      <c r="AQ851" s="78">
        <v>446.63</v>
      </c>
      <c r="AR851" s="78">
        <v>443.29</v>
      </c>
      <c r="AS851" s="79"/>
      <c r="AT851" s="65" t="s">
        <v>393</v>
      </c>
      <c r="AU851" s="68">
        <v>3.6346454403373002E-2</v>
      </c>
      <c r="AV851" s="78">
        <v>492.06</v>
      </c>
      <c r="AW851" s="78">
        <v>529.46</v>
      </c>
      <c r="AX851" s="78">
        <v>485.95</v>
      </c>
      <c r="AY851" s="78">
        <v>256.27999999999997</v>
      </c>
      <c r="AZ851" s="78">
        <v>232.33</v>
      </c>
      <c r="BA851" s="79">
        <v>363.32</v>
      </c>
      <c r="BB851" s="65" t="s">
        <v>394</v>
      </c>
      <c r="BC851" s="78">
        <v>471.55</v>
      </c>
      <c r="BD851" s="78">
        <v>514.89</v>
      </c>
      <c r="BE851" s="78">
        <v>473.65</v>
      </c>
      <c r="BF851" s="78">
        <v>277</v>
      </c>
      <c r="BG851" s="78"/>
      <c r="BH851" s="79">
        <v>394.33</v>
      </c>
      <c r="BI851" s="65" t="s">
        <v>395</v>
      </c>
      <c r="BJ851" s="68">
        <v>0.13419756565615901</v>
      </c>
      <c r="BK851" s="78">
        <v>496.26</v>
      </c>
      <c r="BL851" s="78">
        <v>537.6</v>
      </c>
      <c r="BM851" s="78">
        <v>548.71</v>
      </c>
      <c r="BN851" s="78">
        <v>321.81</v>
      </c>
      <c r="BO851" s="78"/>
      <c r="BP851" s="79"/>
      <c r="BQ851" s="65" t="s">
        <v>396</v>
      </c>
      <c r="BR851" s="68">
        <v>6.3911648537062396E-2</v>
      </c>
      <c r="BS851" s="78">
        <v>446.84</v>
      </c>
      <c r="BT851" s="78">
        <v>514.94000000000005</v>
      </c>
      <c r="BU851" s="78">
        <v>458.25</v>
      </c>
      <c r="BV851" s="78"/>
      <c r="BW851" s="78"/>
      <c r="BX851" s="79">
        <v>404.37</v>
      </c>
      <c r="BY851" s="65" t="s">
        <v>397</v>
      </c>
      <c r="BZ851" s="78">
        <v>502.31</v>
      </c>
      <c r="CA851" s="78">
        <v>546.09</v>
      </c>
      <c r="CB851" s="78">
        <v>478.23</v>
      </c>
      <c r="CC851" s="78">
        <v>340.68</v>
      </c>
      <c r="CD851" s="78"/>
      <c r="CE851" s="79">
        <v>458.14</v>
      </c>
      <c r="CF851" s="65" t="s">
        <v>398</v>
      </c>
      <c r="CG851" s="78">
        <v>474.56</v>
      </c>
      <c r="CH851" s="78">
        <v>505.49</v>
      </c>
      <c r="CI851" s="78">
        <v>464.48</v>
      </c>
      <c r="CJ851" s="78">
        <v>411.34</v>
      </c>
      <c r="CK851" s="78"/>
      <c r="CL851" s="79"/>
      <c r="CM851" s="65" t="s">
        <v>399</v>
      </c>
      <c r="CN851" s="78">
        <v>457.95</v>
      </c>
      <c r="CO851" s="78">
        <v>506.11</v>
      </c>
      <c r="CP851" s="78">
        <v>506.79</v>
      </c>
      <c r="CQ851" s="78">
        <v>314.57</v>
      </c>
      <c r="CR851" s="78">
        <v>304.91000000000003</v>
      </c>
      <c r="CS851" s="79">
        <v>537.16</v>
      </c>
      <c r="CT851" s="65" t="s">
        <v>400</v>
      </c>
      <c r="CU851" s="78">
        <v>519.46</v>
      </c>
      <c r="CV851" s="78">
        <v>580.35</v>
      </c>
      <c r="CW851" s="78">
        <v>569.69000000000005</v>
      </c>
      <c r="CX851" s="78">
        <v>352.35</v>
      </c>
      <c r="CY851" s="78"/>
      <c r="CZ851" s="79"/>
      <c r="DA851" s="82"/>
      <c r="DB851" s="68"/>
      <c r="DC851" s="78"/>
      <c r="DD851" s="78"/>
      <c r="DE851" s="78"/>
      <c r="DF851" s="78"/>
      <c r="DG851" s="78"/>
      <c r="DH851" s="79"/>
      <c r="DI851" s="65" t="s">
        <v>402</v>
      </c>
      <c r="DJ851" s="68">
        <v>4.0024014408645203E-3</v>
      </c>
      <c r="DK851" s="78">
        <v>517.66</v>
      </c>
      <c r="DL851" s="78">
        <v>551.99</v>
      </c>
      <c r="DM851" s="78">
        <v>551.99</v>
      </c>
      <c r="DN851" s="78">
        <v>325.58999999999997</v>
      </c>
      <c r="DO851" s="78"/>
      <c r="DP851" s="79">
        <v>454.4</v>
      </c>
      <c r="DQ851" s="65" t="s">
        <v>403</v>
      </c>
      <c r="DR851" s="78">
        <v>515.16999999999996</v>
      </c>
      <c r="DS851" s="78">
        <v>543.51</v>
      </c>
      <c r="DT851" s="78">
        <v>598.44000000000005</v>
      </c>
      <c r="DU851" s="78">
        <v>239.29</v>
      </c>
      <c r="DV851" s="78"/>
      <c r="DW851" s="79"/>
      <c r="DX851" s="65" t="s">
        <v>404</v>
      </c>
      <c r="DY851" s="78">
        <v>528.9</v>
      </c>
      <c r="DZ851" s="78">
        <v>579.79999999999995</v>
      </c>
      <c r="EA851" s="78">
        <v>540.78</v>
      </c>
      <c r="EB851" s="78">
        <v>334.9</v>
      </c>
      <c r="EC851" s="78"/>
      <c r="ED851" s="79">
        <v>396.69</v>
      </c>
      <c r="EE851" s="65" t="s">
        <v>405</v>
      </c>
      <c r="EF851" s="68">
        <v>0.28962001853568098</v>
      </c>
      <c r="EG851" s="78">
        <v>449.88</v>
      </c>
      <c r="EH851" s="78">
        <v>492</v>
      </c>
      <c r="EI851" s="78">
        <v>463.57</v>
      </c>
      <c r="EJ851" s="78"/>
      <c r="EK851" s="78">
        <v>282.69</v>
      </c>
      <c r="EL851" s="79">
        <v>383.18</v>
      </c>
      <c r="EM851" s="65" t="s">
        <v>406</v>
      </c>
      <c r="EN851" s="78">
        <v>498.81</v>
      </c>
      <c r="EO851" s="78">
        <v>538.35</v>
      </c>
      <c r="EP851" s="78">
        <v>491.8</v>
      </c>
      <c r="EQ851" s="78"/>
      <c r="ER851" s="78"/>
      <c r="ES851" s="79">
        <v>432.53</v>
      </c>
      <c r="ET851" s="65" t="s">
        <v>407</v>
      </c>
      <c r="EU851" s="68">
        <v>1.4186409419775901</v>
      </c>
      <c r="EV851" s="78">
        <v>490.97</v>
      </c>
      <c r="EW851" s="78">
        <v>531.34</v>
      </c>
      <c r="EX851" s="78">
        <v>531.34</v>
      </c>
      <c r="EY851" s="78"/>
      <c r="EZ851" s="78">
        <v>145.94</v>
      </c>
      <c r="FA851" s="79">
        <v>320.2</v>
      </c>
      <c r="FB851" s="65" t="s">
        <v>408</v>
      </c>
      <c r="FC851" s="78">
        <v>592.34</v>
      </c>
      <c r="FD851" s="78">
        <v>593.45000000000005</v>
      </c>
      <c r="FE851" s="78">
        <v>582.34</v>
      </c>
      <c r="FF851" s="78">
        <v>330.77</v>
      </c>
      <c r="FG851" s="78"/>
      <c r="FH851" s="79"/>
      <c r="FI851" s="65" t="s">
        <v>409</v>
      </c>
      <c r="FJ851" s="78">
        <v>553</v>
      </c>
      <c r="FK851" s="78">
        <v>563</v>
      </c>
      <c r="FL851" s="78">
        <v>551</v>
      </c>
      <c r="FM851" s="78">
        <v>326</v>
      </c>
      <c r="FN851" s="78"/>
      <c r="FO851" s="79">
        <v>470</v>
      </c>
      <c r="FP851" s="65" t="s">
        <v>410</v>
      </c>
      <c r="FQ851" s="68">
        <v>0.26691578806886401</v>
      </c>
      <c r="FR851" s="78">
        <v>497</v>
      </c>
      <c r="FS851" s="78">
        <v>532.76</v>
      </c>
      <c r="FT851" s="78">
        <v>487.92</v>
      </c>
      <c r="FU851" s="78">
        <v>317.10000000000002</v>
      </c>
      <c r="FV851" s="78">
        <v>272.79000000000002</v>
      </c>
      <c r="FW851" s="79">
        <v>359.54</v>
      </c>
      <c r="FX851" s="65" t="s">
        <v>411</v>
      </c>
      <c r="FY851" s="78">
        <v>512.48</v>
      </c>
      <c r="FZ851" s="78">
        <v>557.13</v>
      </c>
      <c r="GA851" s="78">
        <v>544.04999999999995</v>
      </c>
      <c r="GB851" s="78">
        <v>401.66</v>
      </c>
      <c r="GC851" s="78"/>
      <c r="GD851" s="79">
        <v>440.71</v>
      </c>
      <c r="GE851" s="82"/>
      <c r="GF851" s="68"/>
      <c r="GG851" s="78"/>
      <c r="GH851" s="78"/>
      <c r="GI851" s="78"/>
      <c r="GJ851" s="78"/>
      <c r="GK851" s="78"/>
      <c r="GL851" s="79"/>
      <c r="GM851" s="65" t="s">
        <v>413</v>
      </c>
      <c r="GN851" s="68">
        <v>0.109092892598047</v>
      </c>
      <c r="GO851" s="78">
        <v>442.04</v>
      </c>
      <c r="GP851" s="78">
        <v>514.04999999999995</v>
      </c>
      <c r="GQ851" s="78">
        <v>488.37</v>
      </c>
      <c r="GR851" s="78">
        <v>383.24</v>
      </c>
      <c r="GS851" s="78"/>
      <c r="GT851" s="79"/>
      <c r="GU851" s="65" t="s">
        <v>414</v>
      </c>
      <c r="GV851" s="68">
        <v>1</v>
      </c>
      <c r="GW851" s="78">
        <v>474.33</v>
      </c>
      <c r="GX851" s="78">
        <v>528.83000000000004</v>
      </c>
      <c r="GY851" s="78">
        <v>498.17</v>
      </c>
      <c r="GZ851" s="78">
        <v>332.5</v>
      </c>
      <c r="HA851" s="78"/>
      <c r="HB851" s="79">
        <v>407.92</v>
      </c>
      <c r="HC851" s="65" t="s">
        <v>415</v>
      </c>
      <c r="HD851" s="68">
        <v>2.9705323193916298E-2</v>
      </c>
      <c r="HE851" s="78">
        <v>490.56</v>
      </c>
      <c r="HF851" s="78">
        <v>526.63</v>
      </c>
      <c r="HG851" s="78">
        <v>502.52</v>
      </c>
      <c r="HH851" s="78">
        <v>264.38</v>
      </c>
      <c r="HI851" s="78">
        <v>258.44</v>
      </c>
      <c r="HJ851" s="79">
        <v>374.98</v>
      </c>
      <c r="HK851" s="85" t="s">
        <v>416</v>
      </c>
      <c r="HL851" s="68">
        <v>1.4466546112115699</v>
      </c>
      <c r="HM851" s="78">
        <v>467.57</v>
      </c>
      <c r="HN851" s="78">
        <v>491.72</v>
      </c>
      <c r="HO851" s="78">
        <v>458.91</v>
      </c>
      <c r="HP851" s="78">
        <v>328.78</v>
      </c>
      <c r="HQ851" s="78"/>
      <c r="HR851" s="79"/>
    </row>
    <row r="852" spans="1:226" x14ac:dyDescent="0.25">
      <c r="A852" s="81">
        <v>39356</v>
      </c>
      <c r="B852" s="82" t="s">
        <v>387</v>
      </c>
      <c r="C852" s="83">
        <v>482.83769998626695</v>
      </c>
      <c r="D852" s="83">
        <v>524.08441116614438</v>
      </c>
      <c r="E852" s="83">
        <v>505.81646443437478</v>
      </c>
      <c r="F852" s="83">
        <v>331.44708092944757</v>
      </c>
      <c r="G852" s="83">
        <v>270.90740412979352</v>
      </c>
      <c r="H852" s="84">
        <v>387.12193865087539</v>
      </c>
      <c r="I852" s="82" t="s">
        <v>388</v>
      </c>
      <c r="J852" s="83">
        <v>508.39015087835975</v>
      </c>
      <c r="K852" s="83">
        <v>546.66632454300986</v>
      </c>
      <c r="L852" s="83">
        <v>507.44479241784239</v>
      </c>
      <c r="M852" s="83">
        <v>329.46366200214652</v>
      </c>
      <c r="N852" s="83"/>
      <c r="O852" s="84">
        <v>422.76711764743567</v>
      </c>
      <c r="P852" s="65" t="s">
        <v>389</v>
      </c>
      <c r="Q852" s="78">
        <v>501.7</v>
      </c>
      <c r="R852" s="78">
        <v>533.85</v>
      </c>
      <c r="S852" s="78">
        <v>479.62</v>
      </c>
      <c r="T852" s="78">
        <v>292</v>
      </c>
      <c r="U852" s="78"/>
      <c r="V852" s="79"/>
      <c r="W852" s="65" t="s">
        <v>390</v>
      </c>
      <c r="X852" s="78">
        <v>508.01</v>
      </c>
      <c r="Y852" s="78">
        <v>566.02</v>
      </c>
      <c r="Z852" s="78">
        <v>498.87</v>
      </c>
      <c r="AA852" s="78">
        <v>275.14</v>
      </c>
      <c r="AB852" s="78"/>
      <c r="AC852" s="79">
        <v>450.41</v>
      </c>
      <c r="AD852" s="82"/>
      <c r="AE852" s="68"/>
      <c r="AF852" s="78"/>
      <c r="AG852" s="78"/>
      <c r="AH852" s="78"/>
      <c r="AI852" s="78"/>
      <c r="AJ852" s="78"/>
      <c r="AK852" s="79"/>
      <c r="AL852" s="69" t="s">
        <v>392</v>
      </c>
      <c r="AM852" s="70">
        <v>1.7117425539198901</v>
      </c>
      <c r="AN852" s="78">
        <v>543.58000000000004</v>
      </c>
      <c r="AO852" s="78">
        <v>575.64</v>
      </c>
      <c r="AP852" s="78">
        <v>562.82000000000005</v>
      </c>
      <c r="AQ852" s="78">
        <v>449.85</v>
      </c>
      <c r="AR852" s="78">
        <v>445.43</v>
      </c>
      <c r="AS852" s="79"/>
      <c r="AT852" s="65" t="s">
        <v>393</v>
      </c>
      <c r="AU852" s="68">
        <v>3.6313457767448598E-2</v>
      </c>
      <c r="AV852" s="78">
        <v>492.32</v>
      </c>
      <c r="AW852" s="78">
        <v>530.36</v>
      </c>
      <c r="AX852" s="78">
        <v>490.85</v>
      </c>
      <c r="AY852" s="78">
        <v>247.98</v>
      </c>
      <c r="AZ852" s="78">
        <v>232.12</v>
      </c>
      <c r="BA852" s="79">
        <v>362.23</v>
      </c>
      <c r="BB852" s="65" t="s">
        <v>394</v>
      </c>
      <c r="BC852" s="78">
        <v>494.87</v>
      </c>
      <c r="BD852" s="78">
        <v>539.04999999999995</v>
      </c>
      <c r="BE852" s="78">
        <v>484.22</v>
      </c>
      <c r="BF852" s="78">
        <v>269</v>
      </c>
      <c r="BG852" s="78"/>
      <c r="BH852" s="79">
        <v>394.33</v>
      </c>
      <c r="BI852" s="65" t="s">
        <v>395</v>
      </c>
      <c r="BJ852" s="68">
        <v>0.134139961635971</v>
      </c>
      <c r="BK852" s="78">
        <v>499.27</v>
      </c>
      <c r="BL852" s="78">
        <v>550.24</v>
      </c>
      <c r="BM852" s="78">
        <v>561.35</v>
      </c>
      <c r="BN852" s="78">
        <v>328.37</v>
      </c>
      <c r="BO852" s="78"/>
      <c r="BP852" s="79"/>
      <c r="BQ852" s="65" t="s">
        <v>396</v>
      </c>
      <c r="BR852" s="68">
        <v>6.3911648537062396E-2</v>
      </c>
      <c r="BS852" s="78">
        <v>467.83</v>
      </c>
      <c r="BT852" s="78">
        <v>514.94000000000005</v>
      </c>
      <c r="BU852" s="78">
        <v>465.84</v>
      </c>
      <c r="BV852" s="78"/>
      <c r="BW852" s="78"/>
      <c r="BX852" s="79">
        <v>404.37</v>
      </c>
      <c r="BY852" s="65" t="s">
        <v>397</v>
      </c>
      <c r="BZ852" s="78">
        <v>512.28</v>
      </c>
      <c r="CA852" s="78">
        <v>554.41999999999996</v>
      </c>
      <c r="CB852" s="78">
        <v>481.44</v>
      </c>
      <c r="CC852" s="78">
        <v>347.62</v>
      </c>
      <c r="CD852" s="78"/>
      <c r="CE852" s="79">
        <v>458.14</v>
      </c>
      <c r="CF852" s="65" t="s">
        <v>398</v>
      </c>
      <c r="CG852" s="78">
        <v>478.97</v>
      </c>
      <c r="CH852" s="78">
        <v>513.9</v>
      </c>
      <c r="CI852" s="78">
        <v>479.09</v>
      </c>
      <c r="CJ852" s="78">
        <v>411.17</v>
      </c>
      <c r="CK852" s="78"/>
      <c r="CL852" s="79"/>
      <c r="CM852" s="65" t="s">
        <v>399</v>
      </c>
      <c r="CN852" s="78">
        <v>465.52</v>
      </c>
      <c r="CO852" s="78">
        <v>510.97</v>
      </c>
      <c r="CP852" s="78">
        <v>511.42</v>
      </c>
      <c r="CQ852" s="78">
        <v>311.51</v>
      </c>
      <c r="CR852" s="78">
        <v>302.54000000000002</v>
      </c>
      <c r="CS852" s="79">
        <v>537.05999999999995</v>
      </c>
      <c r="CT852" s="65" t="s">
        <v>400</v>
      </c>
      <c r="CU852" s="78">
        <v>523.39</v>
      </c>
      <c r="CV852" s="78">
        <v>582.67999999999995</v>
      </c>
      <c r="CW852" s="78">
        <v>571.97</v>
      </c>
      <c r="CX852" s="78">
        <v>341.5</v>
      </c>
      <c r="CY852" s="78">
        <v>326.45999999999998</v>
      </c>
      <c r="CZ852" s="79"/>
      <c r="DA852" s="82"/>
      <c r="DB852" s="68"/>
      <c r="DC852" s="78"/>
      <c r="DD852" s="78"/>
      <c r="DE852" s="78"/>
      <c r="DF852" s="78"/>
      <c r="DG852" s="78"/>
      <c r="DH852" s="79"/>
      <c r="DI852" s="65" t="s">
        <v>402</v>
      </c>
      <c r="DJ852" s="68">
        <v>3.9774083207382103E-3</v>
      </c>
      <c r="DK852" s="78">
        <v>514.54</v>
      </c>
      <c r="DL852" s="78">
        <v>549.01</v>
      </c>
      <c r="DM852" s="78">
        <v>549.01</v>
      </c>
      <c r="DN852" s="78">
        <v>323.04000000000002</v>
      </c>
      <c r="DO852" s="78"/>
      <c r="DP852" s="79">
        <v>454.97</v>
      </c>
      <c r="DQ852" s="65" t="s">
        <v>403</v>
      </c>
      <c r="DR852" s="78">
        <v>515.16999999999996</v>
      </c>
      <c r="DS852" s="78">
        <v>543.51</v>
      </c>
      <c r="DT852" s="78">
        <v>608.12</v>
      </c>
      <c r="DU852" s="78">
        <v>241.37</v>
      </c>
      <c r="DV852" s="78"/>
      <c r="DW852" s="79"/>
      <c r="DX852" s="65" t="s">
        <v>404</v>
      </c>
      <c r="DY852" s="78">
        <v>531.08000000000004</v>
      </c>
      <c r="DZ852" s="78">
        <v>579.63</v>
      </c>
      <c r="EA852" s="78">
        <v>549.48</v>
      </c>
      <c r="EB852" s="78">
        <v>330.72</v>
      </c>
      <c r="EC852" s="78"/>
      <c r="ED852" s="79">
        <v>396.69</v>
      </c>
      <c r="EE852" s="65" t="s">
        <v>405</v>
      </c>
      <c r="EF852" s="68">
        <v>0.28962001853568098</v>
      </c>
      <c r="EG852" s="78">
        <v>478.24</v>
      </c>
      <c r="EH852" s="78">
        <v>515.14</v>
      </c>
      <c r="EI852" s="78">
        <v>476.09</v>
      </c>
      <c r="EJ852" s="78"/>
      <c r="EK852" s="78">
        <v>280.99</v>
      </c>
      <c r="EL852" s="79">
        <v>379.22</v>
      </c>
      <c r="EM852" s="65" t="s">
        <v>406</v>
      </c>
      <c r="EN852" s="78">
        <v>521.41</v>
      </c>
      <c r="EO852" s="78">
        <v>553.95000000000005</v>
      </c>
      <c r="EP852" s="78">
        <v>506.1</v>
      </c>
      <c r="EQ852" s="78"/>
      <c r="ER852" s="78"/>
      <c r="ES852" s="79">
        <v>432.53</v>
      </c>
      <c r="ET852" s="65" t="s">
        <v>407</v>
      </c>
      <c r="EU852" s="68">
        <v>1.4204545454545501</v>
      </c>
      <c r="EV852" s="78">
        <v>491.6</v>
      </c>
      <c r="EW852" s="78">
        <v>532.02</v>
      </c>
      <c r="EX852" s="78">
        <v>532.02</v>
      </c>
      <c r="EY852" s="78"/>
      <c r="EZ852" s="78">
        <v>146.12</v>
      </c>
      <c r="FA852" s="79">
        <v>320.61</v>
      </c>
      <c r="FB852" s="65" t="s">
        <v>408</v>
      </c>
      <c r="FC852" s="78">
        <v>592.34</v>
      </c>
      <c r="FD852" s="78">
        <v>593.45000000000005</v>
      </c>
      <c r="FE852" s="78">
        <v>582.34</v>
      </c>
      <c r="FF852" s="78">
        <v>330.77</v>
      </c>
      <c r="FG852" s="78"/>
      <c r="FH852" s="79"/>
      <c r="FI852" s="65" t="s">
        <v>409</v>
      </c>
      <c r="FJ852" s="78">
        <v>564.51</v>
      </c>
      <c r="FK852" s="78">
        <v>570.86</v>
      </c>
      <c r="FL852" s="78">
        <v>573.64</v>
      </c>
      <c r="FM852" s="78">
        <v>326</v>
      </c>
      <c r="FN852" s="78"/>
      <c r="FO852" s="79">
        <v>457.16</v>
      </c>
      <c r="FP852" s="65" t="s">
        <v>410</v>
      </c>
      <c r="FQ852" s="68">
        <v>0.26525198938992001</v>
      </c>
      <c r="FR852" s="78">
        <v>497.88</v>
      </c>
      <c r="FS852" s="78">
        <v>528.12</v>
      </c>
      <c r="FT852" s="78">
        <v>494.16</v>
      </c>
      <c r="FU852" s="78">
        <v>314.85000000000002</v>
      </c>
      <c r="FV852" s="78">
        <v>271.08999999999997</v>
      </c>
      <c r="FW852" s="79">
        <v>356.76</v>
      </c>
      <c r="FX852" s="65" t="s">
        <v>411</v>
      </c>
      <c r="FY852" s="78">
        <v>514.16999999999996</v>
      </c>
      <c r="FZ852" s="78">
        <v>554.1</v>
      </c>
      <c r="GA852" s="78">
        <v>553.87</v>
      </c>
      <c r="GB852" s="78">
        <v>394.52</v>
      </c>
      <c r="GC852" s="78"/>
      <c r="GD852" s="79">
        <v>430.79</v>
      </c>
      <c r="GE852" s="82"/>
      <c r="GF852" s="68"/>
      <c r="GG852" s="78"/>
      <c r="GH852" s="78"/>
      <c r="GI852" s="78"/>
      <c r="GJ852" s="78"/>
      <c r="GK852" s="78"/>
      <c r="GL852" s="79"/>
      <c r="GM852" s="65" t="s">
        <v>413</v>
      </c>
      <c r="GN852" s="68">
        <v>0.108766586904503</v>
      </c>
      <c r="GO852" s="78">
        <v>440.72</v>
      </c>
      <c r="GP852" s="78">
        <v>521.21</v>
      </c>
      <c r="GQ852" s="78">
        <v>500.04</v>
      </c>
      <c r="GR852" s="78">
        <v>391.78</v>
      </c>
      <c r="GS852" s="78"/>
      <c r="GT852" s="79"/>
      <c r="GU852" s="65" t="s">
        <v>414</v>
      </c>
      <c r="GV852" s="68">
        <v>1</v>
      </c>
      <c r="GW852" s="78">
        <v>474.33</v>
      </c>
      <c r="GX852" s="78">
        <v>528.83000000000004</v>
      </c>
      <c r="GY852" s="78">
        <v>498.17</v>
      </c>
      <c r="GZ852" s="78">
        <v>332.5</v>
      </c>
      <c r="HA852" s="78"/>
      <c r="HB852" s="79">
        <v>407.92</v>
      </c>
      <c r="HC852" s="65" t="s">
        <v>415</v>
      </c>
      <c r="HD852" s="68">
        <v>2.9478524894614298E-2</v>
      </c>
      <c r="HE852" s="78">
        <v>487.29</v>
      </c>
      <c r="HF852" s="78">
        <v>526.6</v>
      </c>
      <c r="HG852" s="78">
        <v>481.25</v>
      </c>
      <c r="HH852" s="78">
        <v>262.36</v>
      </c>
      <c r="HI852" s="78">
        <v>256.45999999999998</v>
      </c>
      <c r="HJ852" s="79">
        <v>371.95</v>
      </c>
      <c r="HK852" s="85" t="s">
        <v>416</v>
      </c>
      <c r="HL852" s="68">
        <v>1.43400014340001</v>
      </c>
      <c r="HM852" s="78">
        <v>454.39</v>
      </c>
      <c r="HN852" s="78">
        <v>480.27</v>
      </c>
      <c r="HO852" s="78">
        <v>468.36</v>
      </c>
      <c r="HP852" s="78">
        <v>330.52</v>
      </c>
      <c r="HQ852" s="78"/>
      <c r="HR852" s="79"/>
    </row>
    <row r="853" spans="1:226" x14ac:dyDescent="0.25">
      <c r="A853" s="81">
        <v>39349</v>
      </c>
      <c r="B853" s="82" t="s">
        <v>387</v>
      </c>
      <c r="C853" s="83">
        <v>487.82700930258522</v>
      </c>
      <c r="D853" s="83">
        <v>525.5825164833517</v>
      </c>
      <c r="E853" s="83">
        <v>509.13350427003212</v>
      </c>
      <c r="F853" s="83">
        <v>333.81243946839089</v>
      </c>
      <c r="G853" s="83">
        <v>267.19447573075894</v>
      </c>
      <c r="H853" s="84">
        <v>385.79558459156021</v>
      </c>
      <c r="I853" s="82" t="s">
        <v>388</v>
      </c>
      <c r="J853" s="83">
        <v>512.05564748585323</v>
      </c>
      <c r="K853" s="83">
        <v>547.739038084448</v>
      </c>
      <c r="L853" s="83">
        <v>511.00518636379559</v>
      </c>
      <c r="M853" s="83">
        <v>332.04878580948002</v>
      </c>
      <c r="N853" s="83"/>
      <c r="O853" s="84">
        <v>421.33864167718218</v>
      </c>
      <c r="P853" s="65" t="s">
        <v>389</v>
      </c>
      <c r="Q853" s="78">
        <v>527.20000000000005</v>
      </c>
      <c r="R853" s="78">
        <v>533.85</v>
      </c>
      <c r="S853" s="78">
        <v>483.01</v>
      </c>
      <c r="T853" s="78">
        <v>292</v>
      </c>
      <c r="U853" s="78"/>
      <c r="V853" s="79"/>
      <c r="W853" s="65" t="s">
        <v>390</v>
      </c>
      <c r="X853" s="78">
        <v>527.26</v>
      </c>
      <c r="Y853" s="78">
        <v>561.64</v>
      </c>
      <c r="Z853" s="78">
        <v>498.87</v>
      </c>
      <c r="AA853" s="78">
        <v>273.04000000000002</v>
      </c>
      <c r="AB853" s="78"/>
      <c r="AC853" s="79">
        <v>432.23</v>
      </c>
      <c r="AD853" s="82"/>
      <c r="AE853" s="68"/>
      <c r="AF853" s="78"/>
      <c r="AG853" s="78"/>
      <c r="AH853" s="78"/>
      <c r="AI853" s="78"/>
      <c r="AJ853" s="78"/>
      <c r="AK853" s="79"/>
      <c r="AL853" s="69" t="s">
        <v>392</v>
      </c>
      <c r="AM853" s="70">
        <v>1.7117425539198901</v>
      </c>
      <c r="AN853" s="78">
        <v>535.75</v>
      </c>
      <c r="AO853" s="78">
        <v>565.52</v>
      </c>
      <c r="AP853" s="78">
        <v>547.95000000000005</v>
      </c>
      <c r="AQ853" s="78">
        <v>444.98</v>
      </c>
      <c r="AR853" s="78">
        <v>440.53</v>
      </c>
      <c r="AS853" s="79"/>
      <c r="AT853" s="65" t="s">
        <v>393</v>
      </c>
      <c r="AU853" s="68">
        <v>3.6273940800928599E-2</v>
      </c>
      <c r="AV853" s="78">
        <v>491.98</v>
      </c>
      <c r="AW853" s="78">
        <v>521.35</v>
      </c>
      <c r="AX853" s="78">
        <v>484.35</v>
      </c>
      <c r="AY853" s="78">
        <v>262.73</v>
      </c>
      <c r="AZ853" s="78">
        <v>231.86</v>
      </c>
      <c r="BA853" s="79">
        <v>362.12</v>
      </c>
      <c r="BB853" s="65" t="s">
        <v>394</v>
      </c>
      <c r="BC853" s="78">
        <v>497.8</v>
      </c>
      <c r="BD853" s="78">
        <v>550</v>
      </c>
      <c r="BE853" s="78">
        <v>497.9</v>
      </c>
      <c r="BF853" s="78">
        <v>268.38</v>
      </c>
      <c r="BG853" s="78"/>
      <c r="BH853" s="79">
        <v>394.33</v>
      </c>
      <c r="BI853" s="65" t="s">
        <v>395</v>
      </c>
      <c r="BJ853" s="68">
        <v>0.13415255828928699</v>
      </c>
      <c r="BK853" s="78">
        <v>504.68</v>
      </c>
      <c r="BL853" s="78">
        <v>550.29</v>
      </c>
      <c r="BM853" s="78">
        <v>561.83000000000004</v>
      </c>
      <c r="BN853" s="78">
        <v>328.41</v>
      </c>
      <c r="BO853" s="78"/>
      <c r="BP853" s="79"/>
      <c r="BQ853" s="65" t="s">
        <v>396</v>
      </c>
      <c r="BR853" s="68">
        <v>6.3911648537062396E-2</v>
      </c>
      <c r="BS853" s="78">
        <v>467.83</v>
      </c>
      <c r="BT853" s="78">
        <v>514.94000000000005</v>
      </c>
      <c r="BU853" s="78">
        <v>468.28</v>
      </c>
      <c r="BV853" s="78"/>
      <c r="BW853" s="78"/>
      <c r="BX853" s="79">
        <v>404.37</v>
      </c>
      <c r="BY853" s="65" t="s">
        <v>397</v>
      </c>
      <c r="BZ853" s="78">
        <v>511.98</v>
      </c>
      <c r="CA853" s="78">
        <v>553.39</v>
      </c>
      <c r="CB853" s="78">
        <v>470.28</v>
      </c>
      <c r="CC853" s="78">
        <v>350.73</v>
      </c>
      <c r="CD853" s="78"/>
      <c r="CE853" s="79">
        <v>458.14</v>
      </c>
      <c r="CF853" s="65" t="s">
        <v>398</v>
      </c>
      <c r="CG853" s="78">
        <v>501.64</v>
      </c>
      <c r="CH853" s="78">
        <v>536.29999999999995</v>
      </c>
      <c r="CI853" s="78">
        <v>479.23</v>
      </c>
      <c r="CJ853" s="78">
        <v>401.85</v>
      </c>
      <c r="CK853" s="78"/>
      <c r="CL853" s="79"/>
      <c r="CM853" s="65" t="s">
        <v>399</v>
      </c>
      <c r="CN853" s="78">
        <v>471.3</v>
      </c>
      <c r="CO853" s="78">
        <v>512.69000000000005</v>
      </c>
      <c r="CP853" s="78">
        <v>511.17</v>
      </c>
      <c r="CQ853" s="78">
        <v>314.27</v>
      </c>
      <c r="CR853" s="78">
        <v>305.48</v>
      </c>
      <c r="CS853" s="79">
        <v>537.1</v>
      </c>
      <c r="CT853" s="65" t="s">
        <v>400</v>
      </c>
      <c r="CU853" s="78">
        <v>522.4</v>
      </c>
      <c r="CV853" s="78">
        <v>576.66</v>
      </c>
      <c r="CW853" s="78">
        <v>565.91</v>
      </c>
      <c r="CX853" s="78">
        <v>347.71</v>
      </c>
      <c r="CY853" s="78">
        <v>326.69</v>
      </c>
      <c r="CZ853" s="79"/>
      <c r="DA853" s="82"/>
      <c r="DB853" s="68"/>
      <c r="DC853" s="78"/>
      <c r="DD853" s="78"/>
      <c r="DE853" s="78"/>
      <c r="DF853" s="78"/>
      <c r="DG853" s="78"/>
      <c r="DH853" s="79"/>
      <c r="DI853" s="65" t="s">
        <v>402</v>
      </c>
      <c r="DJ853" s="68">
        <v>3.9990402303447196E-3</v>
      </c>
      <c r="DK853" s="78">
        <v>517.6</v>
      </c>
      <c r="DL853" s="78">
        <v>552.34</v>
      </c>
      <c r="DM853" s="78">
        <v>552.34</v>
      </c>
      <c r="DN853" s="78">
        <v>321.86</v>
      </c>
      <c r="DO853" s="78"/>
      <c r="DP853" s="79">
        <v>456.95</v>
      </c>
      <c r="DQ853" s="65" t="s">
        <v>403</v>
      </c>
      <c r="DR853" s="78">
        <v>515.16999999999996</v>
      </c>
      <c r="DS853" s="78">
        <v>543.51</v>
      </c>
      <c r="DT853" s="78">
        <v>611.32000000000005</v>
      </c>
      <c r="DU853" s="78">
        <v>240.02</v>
      </c>
      <c r="DV853" s="78"/>
      <c r="DW853" s="79"/>
      <c r="DX853" s="65" t="s">
        <v>404</v>
      </c>
      <c r="DY853" s="78">
        <v>530.37</v>
      </c>
      <c r="DZ853" s="78">
        <v>574.88</v>
      </c>
      <c r="EA853" s="78">
        <v>553.46</v>
      </c>
      <c r="EB853" s="78">
        <v>335.35</v>
      </c>
      <c r="EC853" s="78"/>
      <c r="ED853" s="79">
        <v>396.69</v>
      </c>
      <c r="EE853" s="65" t="s">
        <v>405</v>
      </c>
      <c r="EF853" s="68">
        <v>0.28962001853568098</v>
      </c>
      <c r="EG853" s="78">
        <v>486.95</v>
      </c>
      <c r="EH853" s="78">
        <v>520.39</v>
      </c>
      <c r="EI853" s="78">
        <v>475.85</v>
      </c>
      <c r="EJ853" s="78"/>
      <c r="EK853" s="78">
        <v>280.3</v>
      </c>
      <c r="EL853" s="79">
        <v>376.49</v>
      </c>
      <c r="EM853" s="65" t="s">
        <v>406</v>
      </c>
      <c r="EN853" s="78">
        <v>532.71</v>
      </c>
      <c r="EO853" s="78">
        <v>553.95000000000005</v>
      </c>
      <c r="EP853" s="78">
        <v>506.1</v>
      </c>
      <c r="EQ853" s="78"/>
      <c r="ER853" s="78"/>
      <c r="ES853" s="79">
        <v>415.73</v>
      </c>
      <c r="ET853" s="65" t="s">
        <v>407</v>
      </c>
      <c r="EU853" s="68">
        <v>1.4196479273140299</v>
      </c>
      <c r="EV853" s="78">
        <v>475.68</v>
      </c>
      <c r="EW853" s="78">
        <v>517.28</v>
      </c>
      <c r="EX853" s="78">
        <v>517.28</v>
      </c>
      <c r="EY853" s="78"/>
      <c r="EZ853" s="78">
        <v>146.04</v>
      </c>
      <c r="FA853" s="79">
        <v>309.60000000000002</v>
      </c>
      <c r="FB853" s="65" t="s">
        <v>408</v>
      </c>
      <c r="FC853" s="78">
        <v>606.15</v>
      </c>
      <c r="FD853" s="78">
        <v>577.66</v>
      </c>
      <c r="FE853" s="78">
        <v>582.34</v>
      </c>
      <c r="FF853" s="78">
        <v>316.79000000000002</v>
      </c>
      <c r="FG853" s="78"/>
      <c r="FH853" s="79"/>
      <c r="FI853" s="65" t="s">
        <v>409</v>
      </c>
      <c r="FJ853" s="78">
        <v>570.39</v>
      </c>
      <c r="FK853" s="78">
        <v>572.54</v>
      </c>
      <c r="FL853" s="78">
        <v>567.76</v>
      </c>
      <c r="FM853" s="78">
        <v>321</v>
      </c>
      <c r="FN853" s="78"/>
      <c r="FO853" s="79">
        <v>453.8</v>
      </c>
      <c r="FP853" s="65" t="s">
        <v>410</v>
      </c>
      <c r="FQ853" s="68">
        <v>0.26592208482914498</v>
      </c>
      <c r="FR853" s="78">
        <v>501.53</v>
      </c>
      <c r="FS853" s="78">
        <v>523.87</v>
      </c>
      <c r="FT853" s="78">
        <v>495.41</v>
      </c>
      <c r="FU853" s="78">
        <v>313.26</v>
      </c>
      <c r="FV853" s="78">
        <v>267.25</v>
      </c>
      <c r="FW853" s="79">
        <v>355.8</v>
      </c>
      <c r="FX853" s="65" t="s">
        <v>411</v>
      </c>
      <c r="FY853" s="78">
        <v>516.88</v>
      </c>
      <c r="FZ853" s="78">
        <v>545.70000000000005</v>
      </c>
      <c r="GA853" s="78">
        <v>544.94000000000005</v>
      </c>
      <c r="GB853" s="78">
        <v>394.52</v>
      </c>
      <c r="GC853" s="78"/>
      <c r="GD853" s="79">
        <v>430.79</v>
      </c>
      <c r="GE853" s="82"/>
      <c r="GF853" s="68"/>
      <c r="GG853" s="78"/>
      <c r="GH853" s="78"/>
      <c r="GI853" s="78"/>
      <c r="GJ853" s="78"/>
      <c r="GK853" s="78"/>
      <c r="GL853" s="79"/>
      <c r="GM853" s="65" t="s">
        <v>413</v>
      </c>
      <c r="GN853" s="68">
        <v>0.10891466535969101</v>
      </c>
      <c r="GO853" s="78">
        <v>450.04</v>
      </c>
      <c r="GP853" s="78">
        <v>526.28</v>
      </c>
      <c r="GQ853" s="78">
        <v>506.13</v>
      </c>
      <c r="GR853" s="78">
        <v>389.81</v>
      </c>
      <c r="GS853" s="78"/>
      <c r="GT853" s="79"/>
      <c r="GU853" s="65" t="s">
        <v>414</v>
      </c>
      <c r="GV853" s="68">
        <v>1</v>
      </c>
      <c r="GW853" s="78">
        <v>477.67</v>
      </c>
      <c r="GX853" s="78">
        <v>508</v>
      </c>
      <c r="GY853" s="78">
        <v>475.67</v>
      </c>
      <c r="GZ853" s="78">
        <v>326</v>
      </c>
      <c r="HA853" s="78"/>
      <c r="HB853" s="79">
        <v>402.32</v>
      </c>
      <c r="HC853" s="65" t="s">
        <v>415</v>
      </c>
      <c r="HD853" s="68">
        <v>2.92954445583712E-2</v>
      </c>
      <c r="HE853" s="78">
        <v>484.68</v>
      </c>
      <c r="HF853" s="78">
        <v>513.36</v>
      </c>
      <c r="HG853" s="78">
        <v>478.26</v>
      </c>
      <c r="HH853" s="78">
        <v>260.73</v>
      </c>
      <c r="HI853" s="78">
        <v>254.87</v>
      </c>
      <c r="HJ853" s="79">
        <v>370.5</v>
      </c>
      <c r="HK853" s="85" t="s">
        <v>416</v>
      </c>
      <c r="HL853" s="68">
        <v>1.4349261013057799</v>
      </c>
      <c r="HM853" s="78">
        <v>465.29</v>
      </c>
      <c r="HN853" s="78">
        <v>489.52</v>
      </c>
      <c r="HO853" s="78">
        <v>464.82</v>
      </c>
      <c r="HP853" s="78">
        <v>332.4</v>
      </c>
      <c r="HQ853" s="78"/>
      <c r="HR853" s="79"/>
    </row>
    <row r="854" spans="1:226" x14ac:dyDescent="0.25">
      <c r="A854" s="81">
        <v>39342</v>
      </c>
      <c r="B854" s="82" t="s">
        <v>387</v>
      </c>
      <c r="C854" s="83">
        <v>484.77394392890329</v>
      </c>
      <c r="D854" s="83">
        <v>516.67691577234575</v>
      </c>
      <c r="E854" s="83">
        <v>503.04854258545771</v>
      </c>
      <c r="F854" s="83">
        <v>330.43356039266661</v>
      </c>
      <c r="G854" s="83">
        <v>265.62190667739338</v>
      </c>
      <c r="H854" s="84">
        <v>382.77797634042741</v>
      </c>
      <c r="I854" s="82" t="s">
        <v>388</v>
      </c>
      <c r="J854" s="83">
        <v>508.09885415274761</v>
      </c>
      <c r="K854" s="83">
        <v>538.30474699598176</v>
      </c>
      <c r="L854" s="83">
        <v>505.119346782631</v>
      </c>
      <c r="M854" s="83">
        <v>329.57392247225465</v>
      </c>
      <c r="N854" s="83"/>
      <c r="O854" s="84">
        <v>420.44934415413888</v>
      </c>
      <c r="P854" s="65" t="s">
        <v>389</v>
      </c>
      <c r="Q854" s="78">
        <v>525.54</v>
      </c>
      <c r="R854" s="78">
        <v>521.35</v>
      </c>
      <c r="S854" s="78">
        <v>480.67</v>
      </c>
      <c r="T854" s="78">
        <v>285</v>
      </c>
      <c r="U854" s="78"/>
      <c r="V854" s="79"/>
      <c r="W854" s="65" t="s">
        <v>390</v>
      </c>
      <c r="X854" s="78">
        <v>516.57000000000005</v>
      </c>
      <c r="Y854" s="78">
        <v>556.24</v>
      </c>
      <c r="Z854" s="78">
        <v>488.46</v>
      </c>
      <c r="AA854" s="78">
        <v>266.04000000000002</v>
      </c>
      <c r="AB854" s="78"/>
      <c r="AC854" s="79">
        <v>432.23</v>
      </c>
      <c r="AD854" s="82"/>
      <c r="AE854" s="68"/>
      <c r="AF854" s="78"/>
      <c r="AG854" s="78"/>
      <c r="AH854" s="78"/>
      <c r="AI854" s="78"/>
      <c r="AJ854" s="78"/>
      <c r="AK854" s="79"/>
      <c r="AL854" s="69" t="s">
        <v>392</v>
      </c>
      <c r="AM854" s="70">
        <v>1.7117425539198901</v>
      </c>
      <c r="AN854" s="78">
        <v>530.15</v>
      </c>
      <c r="AO854" s="78">
        <v>556.64</v>
      </c>
      <c r="AP854" s="78">
        <v>530.21</v>
      </c>
      <c r="AQ854" s="78">
        <v>444.98</v>
      </c>
      <c r="AR854" s="78">
        <v>440.53</v>
      </c>
      <c r="AS854" s="79"/>
      <c r="AT854" s="65" t="s">
        <v>393</v>
      </c>
      <c r="AU854" s="68">
        <v>3.6362314097669199E-2</v>
      </c>
      <c r="AV854" s="78">
        <v>495.04</v>
      </c>
      <c r="AW854" s="78">
        <v>520.85</v>
      </c>
      <c r="AX854" s="78">
        <v>505.42</v>
      </c>
      <c r="AY854" s="78">
        <v>242.46</v>
      </c>
      <c r="AZ854" s="78">
        <v>232.43</v>
      </c>
      <c r="BA854" s="79">
        <v>362.75</v>
      </c>
      <c r="BB854" s="65" t="s">
        <v>394</v>
      </c>
      <c r="BC854" s="78">
        <v>489.41</v>
      </c>
      <c r="BD854" s="78">
        <v>529.39</v>
      </c>
      <c r="BE854" s="78">
        <v>494.77</v>
      </c>
      <c r="BF854" s="78">
        <v>263.60000000000002</v>
      </c>
      <c r="BG854" s="78"/>
      <c r="BH854" s="79">
        <v>391.5</v>
      </c>
      <c r="BI854" s="65" t="s">
        <v>395</v>
      </c>
      <c r="BJ854" s="68">
        <v>0.13424440536440599</v>
      </c>
      <c r="BK854" s="78">
        <v>509.32</v>
      </c>
      <c r="BL854" s="78">
        <v>548.52</v>
      </c>
      <c r="BM854" s="78">
        <v>559.64</v>
      </c>
      <c r="BN854" s="78">
        <v>325.95</v>
      </c>
      <c r="BO854" s="78"/>
      <c r="BP854" s="79"/>
      <c r="BQ854" s="65" t="s">
        <v>396</v>
      </c>
      <c r="BR854" s="68">
        <v>6.3911648537062396E-2</v>
      </c>
      <c r="BS854" s="78">
        <v>467.96</v>
      </c>
      <c r="BT854" s="78">
        <v>499.31</v>
      </c>
      <c r="BU854" s="78">
        <v>448.21</v>
      </c>
      <c r="BV854" s="78"/>
      <c r="BW854" s="78"/>
      <c r="BX854" s="79">
        <v>404.37</v>
      </c>
      <c r="BY854" s="65" t="s">
        <v>397</v>
      </c>
      <c r="BZ854" s="78">
        <v>509.79</v>
      </c>
      <c r="CA854" s="78">
        <v>546.94000000000005</v>
      </c>
      <c r="CB854" s="78">
        <v>456.99</v>
      </c>
      <c r="CC854" s="78">
        <v>347.27</v>
      </c>
      <c r="CD854" s="78"/>
      <c r="CE854" s="79">
        <v>458.14</v>
      </c>
      <c r="CF854" s="65" t="s">
        <v>398</v>
      </c>
      <c r="CG854" s="78">
        <v>506.33</v>
      </c>
      <c r="CH854" s="78">
        <v>532.72</v>
      </c>
      <c r="CI854" s="78">
        <v>476.61</v>
      </c>
      <c r="CJ854" s="78">
        <v>386.48</v>
      </c>
      <c r="CK854" s="78"/>
      <c r="CL854" s="79"/>
      <c r="CM854" s="65" t="s">
        <v>399</v>
      </c>
      <c r="CN854" s="78">
        <v>465.05</v>
      </c>
      <c r="CO854" s="78">
        <v>505.17</v>
      </c>
      <c r="CP854" s="78">
        <v>505.61</v>
      </c>
      <c r="CQ854" s="78">
        <v>311.82</v>
      </c>
      <c r="CR854" s="78">
        <v>302.91000000000003</v>
      </c>
      <c r="CS854" s="79">
        <v>536.41</v>
      </c>
      <c r="CT854" s="65" t="s">
        <v>400</v>
      </c>
      <c r="CU854" s="78">
        <v>520.14</v>
      </c>
      <c r="CV854" s="78">
        <v>565.82000000000005</v>
      </c>
      <c r="CW854" s="78">
        <v>555.11</v>
      </c>
      <c r="CX854" s="78">
        <v>347.94</v>
      </c>
      <c r="CY854" s="78">
        <v>322.93</v>
      </c>
      <c r="CZ854" s="79"/>
      <c r="DA854" s="82"/>
      <c r="DB854" s="68"/>
      <c r="DC854" s="78"/>
      <c r="DD854" s="78"/>
      <c r="DE854" s="78"/>
      <c r="DF854" s="78"/>
      <c r="DG854" s="78"/>
      <c r="DH854" s="79"/>
      <c r="DI854" s="65" t="s">
        <v>402</v>
      </c>
      <c r="DJ854" s="68">
        <v>3.9183417577681101E-3</v>
      </c>
      <c r="DK854" s="78">
        <v>500.8</v>
      </c>
      <c r="DL854" s="78">
        <v>524.76</v>
      </c>
      <c r="DM854" s="78">
        <v>524.76</v>
      </c>
      <c r="DN854" s="78">
        <v>316.25</v>
      </c>
      <c r="DO854" s="78"/>
      <c r="DP854" s="79">
        <v>448.33</v>
      </c>
      <c r="DQ854" s="65" t="s">
        <v>403</v>
      </c>
      <c r="DR854" s="78">
        <v>528.39</v>
      </c>
      <c r="DS854" s="78">
        <v>545.16</v>
      </c>
      <c r="DT854" s="78">
        <v>598.66</v>
      </c>
      <c r="DU854" s="78">
        <v>237.73</v>
      </c>
      <c r="DV854" s="78"/>
      <c r="DW854" s="79"/>
      <c r="DX854" s="65" t="s">
        <v>404</v>
      </c>
      <c r="DY854" s="78">
        <v>525.58000000000004</v>
      </c>
      <c r="DZ854" s="78">
        <v>567.49</v>
      </c>
      <c r="EA854" s="78">
        <v>545.33000000000004</v>
      </c>
      <c r="EB854" s="78">
        <v>334.94</v>
      </c>
      <c r="EC854" s="78"/>
      <c r="ED854" s="79">
        <v>396.69</v>
      </c>
      <c r="EE854" s="65" t="s">
        <v>405</v>
      </c>
      <c r="EF854" s="68">
        <v>0.28962001853568098</v>
      </c>
      <c r="EG854" s="78">
        <v>492.07</v>
      </c>
      <c r="EH854" s="78">
        <v>516.14</v>
      </c>
      <c r="EI854" s="78">
        <v>463.82</v>
      </c>
      <c r="EJ854" s="78"/>
      <c r="EK854" s="78">
        <v>275.20999999999998</v>
      </c>
      <c r="EL854" s="79">
        <v>375.96</v>
      </c>
      <c r="EM854" s="65" t="s">
        <v>406</v>
      </c>
      <c r="EN854" s="78">
        <v>510.11</v>
      </c>
      <c r="EO854" s="78">
        <v>542.65</v>
      </c>
      <c r="EP854" s="78">
        <v>506.1</v>
      </c>
      <c r="EQ854" s="78"/>
      <c r="ER854" s="78"/>
      <c r="ES854" s="79">
        <v>415.73</v>
      </c>
      <c r="ET854" s="65" t="s">
        <v>407</v>
      </c>
      <c r="EU854" s="68">
        <v>1.4247043738424301</v>
      </c>
      <c r="EV854" s="78">
        <v>471.34</v>
      </c>
      <c r="EW854" s="78">
        <v>507.05</v>
      </c>
      <c r="EX854" s="78">
        <v>507.05</v>
      </c>
      <c r="EY854" s="78"/>
      <c r="EZ854" s="78">
        <v>146.56</v>
      </c>
      <c r="FA854" s="79">
        <v>304.67</v>
      </c>
      <c r="FB854" s="65" t="s">
        <v>408</v>
      </c>
      <c r="FC854" s="78">
        <v>606.15</v>
      </c>
      <c r="FD854" s="78">
        <v>577.66</v>
      </c>
      <c r="FE854" s="78">
        <v>582.34</v>
      </c>
      <c r="FF854" s="78">
        <v>316.79000000000002</v>
      </c>
      <c r="FG854" s="78"/>
      <c r="FH854" s="79"/>
      <c r="FI854" s="65" t="s">
        <v>409</v>
      </c>
      <c r="FJ854" s="78">
        <v>575.44000000000005</v>
      </c>
      <c r="FK854" s="78">
        <v>572.54</v>
      </c>
      <c r="FL854" s="78">
        <v>567.76</v>
      </c>
      <c r="FM854" s="78">
        <v>306</v>
      </c>
      <c r="FN854" s="78"/>
      <c r="FO854" s="79">
        <v>450.44</v>
      </c>
      <c r="FP854" s="65" t="s">
        <v>410</v>
      </c>
      <c r="FQ854" s="68">
        <v>0.26432649608796799</v>
      </c>
      <c r="FR854" s="78">
        <v>495.88</v>
      </c>
      <c r="FS854" s="78">
        <v>509.89</v>
      </c>
      <c r="FT854" s="78">
        <v>485.04</v>
      </c>
      <c r="FU854" s="78">
        <v>306.35000000000002</v>
      </c>
      <c r="FV854" s="78">
        <v>265.64999999999998</v>
      </c>
      <c r="FW854" s="79">
        <v>350.5</v>
      </c>
      <c r="FX854" s="65" t="s">
        <v>411</v>
      </c>
      <c r="FY854" s="78">
        <v>515.29999999999995</v>
      </c>
      <c r="FZ854" s="78">
        <v>536.92999999999995</v>
      </c>
      <c r="GA854" s="78">
        <v>517.26</v>
      </c>
      <c r="GB854" s="78">
        <v>393.63</v>
      </c>
      <c r="GC854" s="78"/>
      <c r="GD854" s="79">
        <v>430.79</v>
      </c>
      <c r="GE854" s="82"/>
      <c r="GF854" s="68"/>
      <c r="GG854" s="78"/>
      <c r="GH854" s="78"/>
      <c r="GI854" s="78"/>
      <c r="GJ854" s="78"/>
      <c r="GK854" s="78"/>
      <c r="GL854" s="79"/>
      <c r="GM854" s="65" t="s">
        <v>413</v>
      </c>
      <c r="GN854" s="68">
        <v>0.10770639237438701</v>
      </c>
      <c r="GO854" s="78">
        <v>453.66</v>
      </c>
      <c r="GP854" s="78">
        <v>511.82</v>
      </c>
      <c r="GQ854" s="78">
        <v>499.39</v>
      </c>
      <c r="GR854" s="78">
        <v>379.56</v>
      </c>
      <c r="GS854" s="78"/>
      <c r="GT854" s="79"/>
      <c r="GU854" s="65" t="s">
        <v>414</v>
      </c>
      <c r="GV854" s="68">
        <v>1</v>
      </c>
      <c r="GW854" s="78">
        <v>477.67</v>
      </c>
      <c r="GX854" s="78">
        <v>508</v>
      </c>
      <c r="GY854" s="78">
        <v>475.67</v>
      </c>
      <c r="GZ854" s="78">
        <v>326</v>
      </c>
      <c r="HA854" s="78"/>
      <c r="HB854" s="79">
        <v>402.32</v>
      </c>
      <c r="HC854" s="65" t="s">
        <v>415</v>
      </c>
      <c r="HD854" s="68">
        <v>2.9546461811198101E-2</v>
      </c>
      <c r="HE854" s="78">
        <v>487.74</v>
      </c>
      <c r="HF854" s="78">
        <v>515.25</v>
      </c>
      <c r="HG854" s="78">
        <v>482.36</v>
      </c>
      <c r="HH854" s="78">
        <v>262.95999999999998</v>
      </c>
      <c r="HI854" s="78">
        <v>257.05</v>
      </c>
      <c r="HJ854" s="79">
        <v>372.93</v>
      </c>
      <c r="HK854" s="85" t="s">
        <v>416</v>
      </c>
      <c r="HL854" s="68">
        <v>1.4402995823131199</v>
      </c>
      <c r="HM854" s="78">
        <v>463.86</v>
      </c>
      <c r="HN854" s="78">
        <v>485.83</v>
      </c>
      <c r="HO854" s="78">
        <v>463.84</v>
      </c>
      <c r="HP854" s="78">
        <v>317.02999999999997</v>
      </c>
      <c r="HQ854" s="78"/>
      <c r="HR854" s="79"/>
    </row>
    <row r="855" spans="1:226" x14ac:dyDescent="0.25">
      <c r="A855" s="81">
        <v>39335</v>
      </c>
      <c r="B855" s="82" t="s">
        <v>387</v>
      </c>
      <c r="C855" s="83">
        <v>486.08761104930983</v>
      </c>
      <c r="D855" s="83">
        <v>506.74493066618061</v>
      </c>
      <c r="E855" s="83">
        <v>488.43633634555613</v>
      </c>
      <c r="F855" s="83">
        <v>325.55176265807103</v>
      </c>
      <c r="G855" s="83">
        <v>253.64838026280506</v>
      </c>
      <c r="H855" s="84">
        <v>379.44837662833373</v>
      </c>
      <c r="I855" s="82" t="s">
        <v>388</v>
      </c>
      <c r="J855" s="83">
        <v>508.00691138458188</v>
      </c>
      <c r="K855" s="83">
        <v>525.03284485948984</v>
      </c>
      <c r="L855" s="83">
        <v>490.19314909123909</v>
      </c>
      <c r="M855" s="83">
        <v>325.17893977992429</v>
      </c>
      <c r="N855" s="83"/>
      <c r="O855" s="84">
        <v>417.96613608849668</v>
      </c>
      <c r="P855" s="65" t="s">
        <v>389</v>
      </c>
      <c r="Q855" s="78">
        <v>513.04</v>
      </c>
      <c r="R855" s="78">
        <v>503.85</v>
      </c>
      <c r="S855" s="78">
        <v>467.74</v>
      </c>
      <c r="T855" s="78">
        <v>302.7</v>
      </c>
      <c r="U855" s="78"/>
      <c r="V855" s="79"/>
      <c r="W855" s="65" t="s">
        <v>390</v>
      </c>
      <c r="X855" s="78">
        <v>528.28</v>
      </c>
      <c r="Y855" s="78">
        <v>535.11</v>
      </c>
      <c r="Z855" s="78">
        <v>470.03</v>
      </c>
      <c r="AA855" s="78">
        <v>266.04000000000002</v>
      </c>
      <c r="AB855" s="78"/>
      <c r="AC855" s="79">
        <v>432.23</v>
      </c>
      <c r="AD855" s="82"/>
      <c r="AE855" s="68"/>
      <c r="AF855" s="78"/>
      <c r="AG855" s="78"/>
      <c r="AH855" s="78"/>
      <c r="AI855" s="78"/>
      <c r="AJ855" s="78"/>
      <c r="AK855" s="79"/>
      <c r="AL855" s="69" t="s">
        <v>392</v>
      </c>
      <c r="AM855" s="70">
        <v>1.7117425539198901</v>
      </c>
      <c r="AN855" s="78">
        <v>530.15</v>
      </c>
      <c r="AO855" s="78">
        <v>556.64</v>
      </c>
      <c r="AP855" s="78">
        <v>530.21</v>
      </c>
      <c r="AQ855" s="78">
        <v>444.98</v>
      </c>
      <c r="AR855" s="78">
        <v>440.53</v>
      </c>
      <c r="AS855" s="79"/>
      <c r="AT855" s="65" t="s">
        <v>393</v>
      </c>
      <c r="AU855" s="68">
        <v>3.6231884057971002E-2</v>
      </c>
      <c r="AV855" s="78">
        <v>495.51</v>
      </c>
      <c r="AW855" s="78">
        <v>519.96</v>
      </c>
      <c r="AX855" s="78">
        <v>466.23</v>
      </c>
      <c r="AY855" s="78">
        <v>235.14</v>
      </c>
      <c r="AZ855" s="78">
        <v>231.59</v>
      </c>
      <c r="BA855" s="79">
        <v>361.15</v>
      </c>
      <c r="BB855" s="65" t="s">
        <v>394</v>
      </c>
      <c r="BC855" s="78">
        <v>486.26</v>
      </c>
      <c r="BD855" s="78">
        <v>505.86</v>
      </c>
      <c r="BE855" s="78">
        <v>476.66</v>
      </c>
      <c r="BF855" s="78">
        <v>264.5</v>
      </c>
      <c r="BG855" s="78"/>
      <c r="BH855" s="79">
        <v>389.61</v>
      </c>
      <c r="BI855" s="65" t="s">
        <v>395</v>
      </c>
      <c r="BJ855" s="68">
        <v>0.134282261313281</v>
      </c>
      <c r="BK855" s="78">
        <v>520.21</v>
      </c>
      <c r="BL855" s="78">
        <v>540.08000000000004</v>
      </c>
      <c r="BM855" s="78">
        <v>551.20000000000005</v>
      </c>
      <c r="BN855" s="78">
        <v>326.04000000000002</v>
      </c>
      <c r="BO855" s="78"/>
      <c r="BP855" s="79"/>
      <c r="BQ855" s="65" t="s">
        <v>396</v>
      </c>
      <c r="BR855" s="68">
        <v>6.3911648537062396E-2</v>
      </c>
      <c r="BS855" s="78">
        <v>468.41</v>
      </c>
      <c r="BT855" s="78">
        <v>499.73</v>
      </c>
      <c r="BU855" s="78">
        <v>437.41</v>
      </c>
      <c r="BV855" s="78"/>
      <c r="BW855" s="78"/>
      <c r="BX855" s="79">
        <v>404.37</v>
      </c>
      <c r="BY855" s="65" t="s">
        <v>397</v>
      </c>
      <c r="BZ855" s="78">
        <v>509.11</v>
      </c>
      <c r="CA855" s="78">
        <v>536.99</v>
      </c>
      <c r="CB855" s="78">
        <v>448.41</v>
      </c>
      <c r="CC855" s="78">
        <v>334.46</v>
      </c>
      <c r="CD855" s="78"/>
      <c r="CE855" s="79">
        <v>458.14</v>
      </c>
      <c r="CF855" s="65" t="s">
        <v>398</v>
      </c>
      <c r="CG855" s="78">
        <v>510.6</v>
      </c>
      <c r="CH855" s="78">
        <v>526.65</v>
      </c>
      <c r="CI855" s="78">
        <v>470.41</v>
      </c>
      <c r="CJ855" s="78">
        <v>401.85</v>
      </c>
      <c r="CK855" s="78"/>
      <c r="CL855" s="79"/>
      <c r="CM855" s="65" t="s">
        <v>399</v>
      </c>
      <c r="CN855" s="78">
        <v>473.87</v>
      </c>
      <c r="CO855" s="78">
        <v>495.53</v>
      </c>
      <c r="CP855" s="78">
        <v>489.13</v>
      </c>
      <c r="CQ855" s="78">
        <v>310.2</v>
      </c>
      <c r="CR855" s="78">
        <v>300.82</v>
      </c>
      <c r="CS855" s="79">
        <v>533.29</v>
      </c>
      <c r="CT855" s="65" t="s">
        <v>400</v>
      </c>
      <c r="CU855" s="78">
        <v>518.07000000000005</v>
      </c>
      <c r="CV855" s="78">
        <v>559.29999999999995</v>
      </c>
      <c r="CW855" s="78">
        <v>548.59</v>
      </c>
      <c r="CX855" s="78">
        <v>345.11</v>
      </c>
      <c r="CY855" s="78">
        <v>324.83</v>
      </c>
      <c r="CZ855" s="79"/>
      <c r="DA855" s="82"/>
      <c r="DB855" s="68"/>
      <c r="DC855" s="78"/>
      <c r="DD855" s="78"/>
      <c r="DE855" s="78"/>
      <c r="DF855" s="78"/>
      <c r="DG855" s="78"/>
      <c r="DH855" s="79"/>
      <c r="DI855" s="65" t="s">
        <v>402</v>
      </c>
      <c r="DJ855" s="68">
        <v>3.8931713774040299E-3</v>
      </c>
      <c r="DK855" s="78">
        <v>497.3</v>
      </c>
      <c r="DL855" s="78">
        <v>521.44000000000005</v>
      </c>
      <c r="DM855" s="78">
        <v>521.44000000000005</v>
      </c>
      <c r="DN855" s="78">
        <v>311.52</v>
      </c>
      <c r="DO855" s="78"/>
      <c r="DP855" s="79">
        <v>443.88</v>
      </c>
      <c r="DQ855" s="65" t="s">
        <v>403</v>
      </c>
      <c r="DR855" s="78">
        <v>528.39</v>
      </c>
      <c r="DS855" s="78">
        <v>545.16</v>
      </c>
      <c r="DT855" s="78">
        <v>585.03</v>
      </c>
      <c r="DU855" s="78">
        <v>236.02</v>
      </c>
      <c r="DV855" s="78"/>
      <c r="DW855" s="79"/>
      <c r="DX855" s="65" t="s">
        <v>404</v>
      </c>
      <c r="DY855" s="78">
        <v>526.69000000000005</v>
      </c>
      <c r="DZ855" s="78">
        <v>554.92999999999995</v>
      </c>
      <c r="EA855" s="78">
        <v>535.32000000000005</v>
      </c>
      <c r="EB855" s="78">
        <v>331.07</v>
      </c>
      <c r="EC855" s="78"/>
      <c r="ED855" s="79">
        <v>396.69</v>
      </c>
      <c r="EE855" s="65" t="s">
        <v>405</v>
      </c>
      <c r="EF855" s="68">
        <v>0.28962001853568098</v>
      </c>
      <c r="EG855" s="78">
        <v>496.59</v>
      </c>
      <c r="EH855" s="78">
        <v>512.17999999999995</v>
      </c>
      <c r="EI855" s="78">
        <v>458.17</v>
      </c>
      <c r="EJ855" s="78"/>
      <c r="EK855" s="78">
        <v>268.89</v>
      </c>
      <c r="EL855" s="79">
        <v>370.71</v>
      </c>
      <c r="EM855" s="65" t="s">
        <v>406</v>
      </c>
      <c r="EN855" s="78">
        <v>534.41</v>
      </c>
      <c r="EO855" s="78">
        <v>542.65</v>
      </c>
      <c r="EP855" s="78">
        <v>492.7</v>
      </c>
      <c r="EQ855" s="78"/>
      <c r="ER855" s="78"/>
      <c r="ES855" s="79">
        <v>415.73</v>
      </c>
      <c r="ET855" s="65" t="s">
        <v>407</v>
      </c>
      <c r="EU855" s="68">
        <v>1.4316392269148199</v>
      </c>
      <c r="EV855" s="78">
        <v>473.63</v>
      </c>
      <c r="EW855" s="78">
        <v>501.03</v>
      </c>
      <c r="EX855" s="78">
        <v>501.03</v>
      </c>
      <c r="EY855" s="78"/>
      <c r="EZ855" s="78">
        <v>147.27000000000001</v>
      </c>
      <c r="FA855" s="79">
        <v>304.94</v>
      </c>
      <c r="FB855" s="65" t="s">
        <v>408</v>
      </c>
      <c r="FC855" s="78">
        <v>606.15</v>
      </c>
      <c r="FD855" s="78">
        <v>577.66</v>
      </c>
      <c r="FE855" s="78">
        <v>582.34</v>
      </c>
      <c r="FF855" s="78">
        <v>316.79000000000002</v>
      </c>
      <c r="FG855" s="78"/>
      <c r="FH855" s="79"/>
      <c r="FI855" s="65" t="s">
        <v>409</v>
      </c>
      <c r="FJ855" s="78">
        <v>571</v>
      </c>
      <c r="FK855" s="78">
        <v>561</v>
      </c>
      <c r="FL855" s="78">
        <v>558</v>
      </c>
      <c r="FM855" s="78">
        <v>311</v>
      </c>
      <c r="FN855" s="78"/>
      <c r="FO855" s="79">
        <v>440</v>
      </c>
      <c r="FP855" s="65" t="s">
        <v>410</v>
      </c>
      <c r="FQ855" s="68">
        <v>0.262377666413035</v>
      </c>
      <c r="FR855" s="78">
        <v>489.07</v>
      </c>
      <c r="FS855" s="78">
        <v>498.26</v>
      </c>
      <c r="FT855" s="78">
        <v>468.87</v>
      </c>
      <c r="FU855" s="78">
        <v>287.3</v>
      </c>
      <c r="FV855" s="78">
        <v>253.19</v>
      </c>
      <c r="FW855" s="79">
        <v>346.6</v>
      </c>
      <c r="FX855" s="65" t="s">
        <v>411</v>
      </c>
      <c r="FY855" s="78">
        <v>507.4</v>
      </c>
      <c r="FZ855" s="78">
        <v>531.27</v>
      </c>
      <c r="GA855" s="78">
        <v>517.26</v>
      </c>
      <c r="GB855" s="78">
        <v>392.74</v>
      </c>
      <c r="GC855" s="78"/>
      <c r="GD855" s="79">
        <v>430.79</v>
      </c>
      <c r="GE855" s="82"/>
      <c r="GF855" s="68"/>
      <c r="GG855" s="78"/>
      <c r="GH855" s="78"/>
      <c r="GI855" s="78"/>
      <c r="GJ855" s="78"/>
      <c r="GK855" s="78"/>
      <c r="GL855" s="79"/>
      <c r="GM855" s="65" t="s">
        <v>413</v>
      </c>
      <c r="GN855" s="68">
        <v>0.10669511869832</v>
      </c>
      <c r="GO855" s="78">
        <v>445.13</v>
      </c>
      <c r="GP855" s="78">
        <v>507.02</v>
      </c>
      <c r="GQ855" s="78">
        <v>487.19</v>
      </c>
      <c r="GR855" s="78">
        <v>369.49</v>
      </c>
      <c r="GS855" s="78"/>
      <c r="GT855" s="79"/>
      <c r="GU855" s="65" t="s">
        <v>414</v>
      </c>
      <c r="GV855" s="68">
        <v>1</v>
      </c>
      <c r="GW855" s="78">
        <v>462.47</v>
      </c>
      <c r="GX855" s="78">
        <v>495.03</v>
      </c>
      <c r="GY855" s="78">
        <v>463.17</v>
      </c>
      <c r="GZ855" s="78">
        <v>326</v>
      </c>
      <c r="HA855" s="78"/>
      <c r="HB855" s="79">
        <v>402.32</v>
      </c>
      <c r="HC855" s="65" t="s">
        <v>415</v>
      </c>
      <c r="HD855" s="68">
        <v>2.9641046921777301E-2</v>
      </c>
      <c r="HE855" s="78">
        <v>490.42</v>
      </c>
      <c r="HF855" s="78">
        <v>506.69</v>
      </c>
      <c r="HG855" s="78">
        <v>483.9</v>
      </c>
      <c r="HH855" s="78">
        <v>263.81</v>
      </c>
      <c r="HI855" s="78">
        <v>257.88</v>
      </c>
      <c r="HJ855" s="79">
        <v>371.98</v>
      </c>
      <c r="HK855" s="85" t="s">
        <v>416</v>
      </c>
      <c r="HL855" s="68">
        <v>1.4717786444918699</v>
      </c>
      <c r="HM855" s="78">
        <v>473.77</v>
      </c>
      <c r="HN855" s="78">
        <v>495.09</v>
      </c>
      <c r="HO855" s="78">
        <v>448.02</v>
      </c>
      <c r="HP855" s="78">
        <v>321.62</v>
      </c>
      <c r="HQ855" s="78"/>
      <c r="HR855" s="79"/>
    </row>
    <row r="856" spans="1:226" x14ac:dyDescent="0.25">
      <c r="A856" s="81">
        <v>39328</v>
      </c>
      <c r="B856" s="82" t="s">
        <v>387</v>
      </c>
      <c r="C856" s="83">
        <v>479.13037722824765</v>
      </c>
      <c r="D856" s="83">
        <v>497.30047835638868</v>
      </c>
      <c r="E856" s="83">
        <v>476.84699708432254</v>
      </c>
      <c r="F856" s="83">
        <v>322.22475421667679</v>
      </c>
      <c r="G856" s="83">
        <v>253.10380530973453</v>
      </c>
      <c r="H856" s="84">
        <v>374.67518032313126</v>
      </c>
      <c r="I856" s="82" t="s">
        <v>388</v>
      </c>
      <c r="J856" s="83">
        <v>495.38425331848327</v>
      </c>
      <c r="K856" s="83">
        <v>513.45606370054281</v>
      </c>
      <c r="L856" s="83">
        <v>478.56123836346268</v>
      </c>
      <c r="M856" s="83">
        <v>322.21391704702262</v>
      </c>
      <c r="N856" s="83"/>
      <c r="O856" s="84">
        <v>417.62139906097281</v>
      </c>
      <c r="P856" s="65" t="s">
        <v>389</v>
      </c>
      <c r="Q856" s="78">
        <v>493.04</v>
      </c>
      <c r="R856" s="78">
        <v>481.35</v>
      </c>
      <c r="S856" s="78">
        <v>447.98</v>
      </c>
      <c r="T856" s="78">
        <v>287</v>
      </c>
      <c r="U856" s="78"/>
      <c r="V856" s="79"/>
      <c r="W856" s="65" t="s">
        <v>390</v>
      </c>
      <c r="X856" s="78">
        <v>493.18</v>
      </c>
      <c r="Y856" s="78">
        <v>507.23</v>
      </c>
      <c r="Z856" s="78">
        <v>454.16</v>
      </c>
      <c r="AA856" s="78">
        <v>277.12</v>
      </c>
      <c r="AB856" s="78"/>
      <c r="AC856" s="79">
        <v>424.79</v>
      </c>
      <c r="AD856" s="82"/>
      <c r="AE856" s="68"/>
      <c r="AF856" s="78"/>
      <c r="AG856" s="78"/>
      <c r="AH856" s="78"/>
      <c r="AI856" s="78"/>
      <c r="AJ856" s="78"/>
      <c r="AK856" s="79"/>
      <c r="AL856" s="69" t="s">
        <v>392</v>
      </c>
      <c r="AM856" s="70">
        <v>1.7117425539198901</v>
      </c>
      <c r="AN856" s="78">
        <v>530.15</v>
      </c>
      <c r="AO856" s="78">
        <v>556.64</v>
      </c>
      <c r="AP856" s="78">
        <v>530.21</v>
      </c>
      <c r="AQ856" s="78">
        <v>444.98</v>
      </c>
      <c r="AR856" s="78">
        <v>440.53</v>
      </c>
      <c r="AS856" s="79"/>
      <c r="AT856" s="65" t="s">
        <v>393</v>
      </c>
      <c r="AU856" s="68">
        <v>3.6140224069389201E-2</v>
      </c>
      <c r="AV856" s="78">
        <v>495.47</v>
      </c>
      <c r="AW856" s="78">
        <v>507.16</v>
      </c>
      <c r="AX856" s="78">
        <v>457.5</v>
      </c>
      <c r="AY856" s="78">
        <v>231.69</v>
      </c>
      <c r="AZ856" s="78">
        <v>225.77</v>
      </c>
      <c r="BA856" s="79">
        <v>359.72</v>
      </c>
      <c r="BB856" s="65" t="s">
        <v>394</v>
      </c>
      <c r="BC856" s="78">
        <v>460.21</v>
      </c>
      <c r="BD856" s="78">
        <v>489.05</v>
      </c>
      <c r="BE856" s="78">
        <v>463.52</v>
      </c>
      <c r="BF856" s="78">
        <v>264.10000000000002</v>
      </c>
      <c r="BG856" s="78"/>
      <c r="BH856" s="79">
        <v>391.5</v>
      </c>
      <c r="BI856" s="65" t="s">
        <v>395</v>
      </c>
      <c r="BJ856" s="68">
        <v>0.13425521917164501</v>
      </c>
      <c r="BK856" s="78">
        <v>515.80999999999995</v>
      </c>
      <c r="BL856" s="78">
        <v>523.86</v>
      </c>
      <c r="BM856" s="78">
        <v>534.98</v>
      </c>
      <c r="BN856" s="78">
        <v>317.92</v>
      </c>
      <c r="BO856" s="78"/>
      <c r="BP856" s="79"/>
      <c r="BQ856" s="65" t="s">
        <v>396</v>
      </c>
      <c r="BR856" s="68">
        <v>6.3911648537062396E-2</v>
      </c>
      <c r="BS856" s="78">
        <v>452.15</v>
      </c>
      <c r="BT856" s="78">
        <v>480.36</v>
      </c>
      <c r="BU856" s="78">
        <v>434.7</v>
      </c>
      <c r="BV856" s="78"/>
      <c r="BW856" s="78"/>
      <c r="BX856" s="79">
        <v>404.37</v>
      </c>
      <c r="BY856" s="65" t="s">
        <v>397</v>
      </c>
      <c r="BZ856" s="78">
        <v>502.59</v>
      </c>
      <c r="CA856" s="78">
        <v>527.58000000000004</v>
      </c>
      <c r="CB856" s="78">
        <v>446.67</v>
      </c>
      <c r="CC856" s="78">
        <v>334.34</v>
      </c>
      <c r="CD856" s="78"/>
      <c r="CE856" s="79">
        <v>458.14</v>
      </c>
      <c r="CF856" s="65" t="s">
        <v>398</v>
      </c>
      <c r="CG856" s="78">
        <v>509.64</v>
      </c>
      <c r="CH856" s="78">
        <v>497.43</v>
      </c>
      <c r="CI856" s="78">
        <v>456.34</v>
      </c>
      <c r="CJ856" s="78">
        <v>391.43</v>
      </c>
      <c r="CK856" s="78"/>
      <c r="CL856" s="79"/>
      <c r="CM856" s="65" t="s">
        <v>399</v>
      </c>
      <c r="CN856" s="78">
        <v>462.06</v>
      </c>
      <c r="CO856" s="78">
        <v>485.42</v>
      </c>
      <c r="CP856" s="78">
        <v>478.21</v>
      </c>
      <c r="CQ856" s="78">
        <v>303.2</v>
      </c>
      <c r="CR856" s="78">
        <v>293.19</v>
      </c>
      <c r="CS856" s="79">
        <v>532.92999999999995</v>
      </c>
      <c r="CT856" s="65" t="s">
        <v>400</v>
      </c>
      <c r="CU856" s="78">
        <v>509.9</v>
      </c>
      <c r="CV856" s="78">
        <v>555.36</v>
      </c>
      <c r="CW856" s="78">
        <v>544.69000000000005</v>
      </c>
      <c r="CX856" s="78">
        <v>336.01</v>
      </c>
      <c r="CY856" s="78">
        <v>311.99</v>
      </c>
      <c r="CZ856" s="79"/>
      <c r="DA856" s="82"/>
      <c r="DB856" s="68"/>
      <c r="DC856" s="78"/>
      <c r="DD856" s="78"/>
      <c r="DE856" s="78"/>
      <c r="DF856" s="78"/>
      <c r="DG856" s="78"/>
      <c r="DH856" s="79"/>
      <c r="DI856" s="65" t="s">
        <v>402</v>
      </c>
      <c r="DJ856" s="68">
        <v>3.9220300427501298E-3</v>
      </c>
      <c r="DK856" s="78">
        <v>500.82</v>
      </c>
      <c r="DL856" s="78">
        <v>525.4</v>
      </c>
      <c r="DM856" s="78">
        <v>525.4</v>
      </c>
      <c r="DN856" s="78">
        <v>310.62</v>
      </c>
      <c r="DO856" s="78"/>
      <c r="DP856" s="79">
        <v>433.47</v>
      </c>
      <c r="DQ856" s="65" t="s">
        <v>403</v>
      </c>
      <c r="DR856" s="78">
        <v>528.39</v>
      </c>
      <c r="DS856" s="78">
        <v>545.16</v>
      </c>
      <c r="DT856" s="78">
        <v>572.36</v>
      </c>
      <c r="DU856" s="78">
        <v>229.41</v>
      </c>
      <c r="DV856" s="78"/>
      <c r="DW856" s="79"/>
      <c r="DX856" s="65" t="s">
        <v>404</v>
      </c>
      <c r="DY856" s="78">
        <v>517.64</v>
      </c>
      <c r="DZ856" s="78">
        <v>550.12</v>
      </c>
      <c r="EA856" s="78">
        <v>527.11</v>
      </c>
      <c r="EB856" s="78">
        <v>324.58999999999997</v>
      </c>
      <c r="EC856" s="78"/>
      <c r="ED856" s="79">
        <v>396.16</v>
      </c>
      <c r="EE856" s="65" t="s">
        <v>405</v>
      </c>
      <c r="EF856" s="68">
        <v>0.28962001853568098</v>
      </c>
      <c r="EG856" s="78">
        <v>483.7</v>
      </c>
      <c r="EH856" s="78">
        <v>500.23</v>
      </c>
      <c r="EI856" s="78">
        <v>447.87</v>
      </c>
      <c r="EJ856" s="78"/>
      <c r="EK856" s="78">
        <v>268.70999999999998</v>
      </c>
      <c r="EL856" s="79">
        <v>370.29</v>
      </c>
      <c r="EM856" s="65" t="s">
        <v>406</v>
      </c>
      <c r="EN856" s="78">
        <v>519.61</v>
      </c>
      <c r="EO856" s="78">
        <v>526.15</v>
      </c>
      <c r="EP856" s="78">
        <v>478.4</v>
      </c>
      <c r="EQ856" s="78"/>
      <c r="ER856" s="78"/>
      <c r="ES856" s="79">
        <v>405.33</v>
      </c>
      <c r="ET856" s="65" t="s">
        <v>407</v>
      </c>
      <c r="EU856" s="68">
        <v>1.43245953301819</v>
      </c>
      <c r="EV856" s="78">
        <v>473.9</v>
      </c>
      <c r="EW856" s="78">
        <v>501.31</v>
      </c>
      <c r="EX856" s="78">
        <v>501.31</v>
      </c>
      <c r="EY856" s="78"/>
      <c r="EZ856" s="78">
        <v>147.36000000000001</v>
      </c>
      <c r="FA856" s="79">
        <v>305.11</v>
      </c>
      <c r="FB856" s="65" t="s">
        <v>408</v>
      </c>
      <c r="FC856" s="78">
        <v>606.15</v>
      </c>
      <c r="FD856" s="78">
        <v>577.66</v>
      </c>
      <c r="FE856" s="78">
        <v>582.34</v>
      </c>
      <c r="FF856" s="78">
        <v>316.79000000000002</v>
      </c>
      <c r="FG856" s="78"/>
      <c r="FH856" s="79"/>
      <c r="FI856" s="65" t="s">
        <v>409</v>
      </c>
      <c r="FJ856" s="78">
        <v>576</v>
      </c>
      <c r="FK856" s="78">
        <v>545</v>
      </c>
      <c r="FL856" s="78">
        <v>533</v>
      </c>
      <c r="FM856" s="78">
        <v>316</v>
      </c>
      <c r="FN856" s="78"/>
      <c r="FO856" s="79">
        <v>441</v>
      </c>
      <c r="FP856" s="65" t="s">
        <v>410</v>
      </c>
      <c r="FQ856" s="68">
        <v>0.26178695777376398</v>
      </c>
      <c r="FR856" s="78">
        <v>488.76</v>
      </c>
      <c r="FS856" s="78">
        <v>491.37</v>
      </c>
      <c r="FT856" s="78">
        <v>453.94</v>
      </c>
      <c r="FU856" s="78">
        <v>284.82</v>
      </c>
      <c r="FV856" s="78">
        <v>252.62</v>
      </c>
      <c r="FW856" s="79">
        <v>337.18</v>
      </c>
      <c r="FX856" s="65" t="s">
        <v>411</v>
      </c>
      <c r="FY856" s="78">
        <v>508.3</v>
      </c>
      <c r="FZ856" s="78">
        <v>531.66</v>
      </c>
      <c r="GA856" s="78">
        <v>517.26</v>
      </c>
      <c r="GB856" s="78">
        <v>398.99</v>
      </c>
      <c r="GC856" s="78"/>
      <c r="GD856" s="79">
        <v>430.79</v>
      </c>
      <c r="GE856" s="82"/>
      <c r="GF856" s="68"/>
      <c r="GG856" s="78"/>
      <c r="GH856" s="78"/>
      <c r="GI856" s="78"/>
      <c r="GJ856" s="78"/>
      <c r="GK856" s="78"/>
      <c r="GL856" s="79"/>
      <c r="GM856" s="65" t="s">
        <v>413</v>
      </c>
      <c r="GN856" s="68">
        <v>0.106587081645705</v>
      </c>
      <c r="GO856" s="78">
        <v>453.21</v>
      </c>
      <c r="GP856" s="78">
        <v>489.45</v>
      </c>
      <c r="GQ856" s="78">
        <v>472.97</v>
      </c>
      <c r="GR856" s="78">
        <v>361.76</v>
      </c>
      <c r="GS856" s="78"/>
      <c r="GT856" s="79"/>
      <c r="GU856" s="65" t="s">
        <v>414</v>
      </c>
      <c r="GV856" s="68">
        <v>1</v>
      </c>
      <c r="GW856" s="78">
        <v>462.47</v>
      </c>
      <c r="GX856" s="78">
        <v>495.03</v>
      </c>
      <c r="GY856" s="78">
        <v>463.17</v>
      </c>
      <c r="GZ856" s="78">
        <v>326</v>
      </c>
      <c r="HA856" s="78"/>
      <c r="HB856" s="79">
        <v>402.32</v>
      </c>
      <c r="HC856" s="65" t="s">
        <v>415</v>
      </c>
      <c r="HD856" s="68">
        <v>2.9649835443413299E-2</v>
      </c>
      <c r="HE856" s="78">
        <v>485.56</v>
      </c>
      <c r="HF856" s="78">
        <v>500.46</v>
      </c>
      <c r="HG856" s="78">
        <v>484.05</v>
      </c>
      <c r="HH856" s="78">
        <v>263.88</v>
      </c>
      <c r="HI856" s="78">
        <v>257.95</v>
      </c>
      <c r="HJ856" s="79">
        <v>370.32</v>
      </c>
      <c r="HK856" s="85" t="s">
        <v>416</v>
      </c>
      <c r="HL856" s="68">
        <v>1.47983721790603</v>
      </c>
      <c r="HM856" s="78">
        <v>478.49</v>
      </c>
      <c r="HN856" s="78">
        <v>498.26</v>
      </c>
      <c r="HO856" s="78">
        <v>434.25</v>
      </c>
      <c r="HP856" s="78">
        <v>317.39</v>
      </c>
      <c r="HQ856" s="78"/>
      <c r="HR856" s="79"/>
    </row>
    <row r="857" spans="1:226" x14ac:dyDescent="0.25">
      <c r="A857" s="81">
        <v>39321</v>
      </c>
      <c r="B857" s="82" t="s">
        <v>387</v>
      </c>
      <c r="C857" s="83">
        <v>475.77073139507928</v>
      </c>
      <c r="D857" s="83">
        <v>495.04842662131506</v>
      </c>
      <c r="E857" s="83">
        <v>471.26036194134468</v>
      </c>
      <c r="F857" s="83">
        <v>320.21030397510356</v>
      </c>
      <c r="G857" s="83">
        <v>264.09153392330387</v>
      </c>
      <c r="H857" s="84">
        <v>371.69439283396866</v>
      </c>
      <c r="I857" s="82" t="s">
        <v>388</v>
      </c>
      <c r="J857" s="83">
        <v>491.04657117113641</v>
      </c>
      <c r="K857" s="83">
        <v>511.53010373798986</v>
      </c>
      <c r="L857" s="83">
        <v>473.00941650010623</v>
      </c>
      <c r="M857" s="83">
        <v>320.62655680571766</v>
      </c>
      <c r="N857" s="83"/>
      <c r="O857" s="84">
        <v>417.14576906078065</v>
      </c>
      <c r="P857" s="65" t="s">
        <v>389</v>
      </c>
      <c r="Q857" s="78">
        <v>498.87</v>
      </c>
      <c r="R857" s="78">
        <v>485.51</v>
      </c>
      <c r="S857" s="78">
        <v>435.15</v>
      </c>
      <c r="T857" s="78">
        <v>287</v>
      </c>
      <c r="U857" s="78"/>
      <c r="V857" s="79"/>
      <c r="W857" s="65" t="s">
        <v>390</v>
      </c>
      <c r="X857" s="78">
        <v>491.59</v>
      </c>
      <c r="Y857" s="78">
        <v>509.96</v>
      </c>
      <c r="Z857" s="78">
        <v>454.16</v>
      </c>
      <c r="AA857" s="78">
        <v>262.5</v>
      </c>
      <c r="AB857" s="78"/>
      <c r="AC857" s="79">
        <v>424.79</v>
      </c>
      <c r="AD857" s="82"/>
      <c r="AE857" s="68"/>
      <c r="AF857" s="78"/>
      <c r="AG857" s="78"/>
      <c r="AH857" s="78"/>
      <c r="AI857" s="78"/>
      <c r="AJ857" s="78"/>
      <c r="AK857" s="79"/>
      <c r="AL857" s="69" t="s">
        <v>392</v>
      </c>
      <c r="AM857" s="70">
        <v>1.7117425539198901</v>
      </c>
      <c r="AN857" s="78">
        <v>531.1</v>
      </c>
      <c r="AO857" s="78">
        <v>556.64</v>
      </c>
      <c r="AP857" s="78">
        <v>530.21</v>
      </c>
      <c r="AQ857" s="78">
        <v>444.98</v>
      </c>
      <c r="AR857" s="78">
        <v>440.53</v>
      </c>
      <c r="AS857" s="79"/>
      <c r="AT857" s="65" t="s">
        <v>393</v>
      </c>
      <c r="AU857" s="68">
        <v>3.5960874568469497E-2</v>
      </c>
      <c r="AV857" s="78">
        <v>496.4</v>
      </c>
      <c r="AW857" s="78">
        <v>506.07</v>
      </c>
      <c r="AX857" s="78">
        <v>439.66</v>
      </c>
      <c r="AY857" s="78">
        <v>231.01</v>
      </c>
      <c r="AZ857" s="78">
        <v>224.65</v>
      </c>
      <c r="BA857" s="79">
        <v>356.88</v>
      </c>
      <c r="BB857" s="65" t="s">
        <v>394</v>
      </c>
      <c r="BC857" s="78">
        <v>458.53</v>
      </c>
      <c r="BD857" s="78">
        <v>482.96</v>
      </c>
      <c r="BE857" s="78">
        <v>452.19</v>
      </c>
      <c r="BF857" s="78">
        <v>265.10000000000002</v>
      </c>
      <c r="BG857" s="78"/>
      <c r="BH857" s="79">
        <v>391.5</v>
      </c>
      <c r="BI857" s="65" t="s">
        <v>395</v>
      </c>
      <c r="BJ857" s="68">
        <v>0.134367063945286</v>
      </c>
      <c r="BK857" s="78">
        <v>493.66</v>
      </c>
      <c r="BL857" s="78">
        <v>511.4</v>
      </c>
      <c r="BM857" s="78">
        <v>522.53</v>
      </c>
      <c r="BN857" s="78">
        <v>304.74</v>
      </c>
      <c r="BO857" s="78"/>
      <c r="BP857" s="79"/>
      <c r="BQ857" s="65" t="s">
        <v>396</v>
      </c>
      <c r="BR857" s="68">
        <v>6.3911648537062396E-2</v>
      </c>
      <c r="BS857" s="78">
        <v>452.15</v>
      </c>
      <c r="BT857" s="78">
        <v>480.36</v>
      </c>
      <c r="BU857" s="78">
        <v>423.86</v>
      </c>
      <c r="BV857" s="78"/>
      <c r="BW857" s="78"/>
      <c r="BX857" s="79">
        <v>404.37</v>
      </c>
      <c r="BY857" s="65" t="s">
        <v>397</v>
      </c>
      <c r="BZ857" s="78">
        <v>499.97</v>
      </c>
      <c r="CA857" s="78">
        <v>526.46</v>
      </c>
      <c r="CB857" s="78">
        <v>446.18</v>
      </c>
      <c r="CC857" s="78">
        <v>345.59</v>
      </c>
      <c r="CD857" s="78"/>
      <c r="CE857" s="79">
        <v>458.14</v>
      </c>
      <c r="CF857" s="65" t="s">
        <v>398</v>
      </c>
      <c r="CG857" s="78">
        <v>489.78</v>
      </c>
      <c r="CH857" s="78">
        <v>505.7</v>
      </c>
      <c r="CI857" s="78">
        <v>448.76</v>
      </c>
      <c r="CJ857" s="78">
        <v>377.6</v>
      </c>
      <c r="CK857" s="78"/>
      <c r="CL857" s="79"/>
      <c r="CM857" s="65" t="s">
        <v>399</v>
      </c>
      <c r="CN857" s="78">
        <v>456.45</v>
      </c>
      <c r="CO857" s="78">
        <v>485.63</v>
      </c>
      <c r="CP857" s="78">
        <v>474.15</v>
      </c>
      <c r="CQ857" s="78">
        <v>292.58</v>
      </c>
      <c r="CR857" s="78">
        <v>281.56</v>
      </c>
      <c r="CS857" s="79">
        <v>532.96</v>
      </c>
      <c r="CT857" s="65" t="s">
        <v>400</v>
      </c>
      <c r="CU857" s="78">
        <v>513.54999999999995</v>
      </c>
      <c r="CV857" s="78">
        <v>556.28</v>
      </c>
      <c r="CW857" s="78">
        <v>545.6</v>
      </c>
      <c r="CX857" s="78">
        <v>327.14999999999998</v>
      </c>
      <c r="CY857" s="78">
        <v>303.66000000000003</v>
      </c>
      <c r="CZ857" s="79"/>
      <c r="DA857" s="82"/>
      <c r="DB857" s="68"/>
      <c r="DC857" s="78"/>
      <c r="DD857" s="78"/>
      <c r="DE857" s="78"/>
      <c r="DF857" s="78"/>
      <c r="DG857" s="78"/>
      <c r="DH857" s="79"/>
      <c r="DI857" s="65" t="s">
        <v>402</v>
      </c>
      <c r="DJ857" s="68">
        <v>3.9070130884938502E-3</v>
      </c>
      <c r="DK857" s="78">
        <v>492.05</v>
      </c>
      <c r="DL857" s="78">
        <v>513.74</v>
      </c>
      <c r="DM857" s="78">
        <v>513.74</v>
      </c>
      <c r="DN857" s="78">
        <v>311.73</v>
      </c>
      <c r="DO857" s="78"/>
      <c r="DP857" s="79">
        <v>431.69</v>
      </c>
      <c r="DQ857" s="65" t="s">
        <v>403</v>
      </c>
      <c r="DR857" s="78">
        <v>528.39</v>
      </c>
      <c r="DS857" s="78">
        <v>545.16</v>
      </c>
      <c r="DT857" s="78">
        <v>576.95000000000005</v>
      </c>
      <c r="DU857" s="78">
        <v>230.22</v>
      </c>
      <c r="DV857" s="78"/>
      <c r="DW857" s="79"/>
      <c r="DX857" s="65" t="s">
        <v>404</v>
      </c>
      <c r="DY857" s="78">
        <v>514.02</v>
      </c>
      <c r="DZ857" s="78">
        <v>547.36</v>
      </c>
      <c r="EA857" s="78">
        <v>520.34</v>
      </c>
      <c r="EB857" s="78">
        <v>318.95999999999998</v>
      </c>
      <c r="EC857" s="78"/>
      <c r="ED857" s="79">
        <v>396.16</v>
      </c>
      <c r="EE857" s="65" t="s">
        <v>405</v>
      </c>
      <c r="EF857" s="68">
        <v>0.28962001853568098</v>
      </c>
      <c r="EG857" s="78">
        <v>474.16</v>
      </c>
      <c r="EH857" s="78">
        <v>492.4</v>
      </c>
      <c r="EI857" s="78">
        <v>437.8</v>
      </c>
      <c r="EJ857" s="78"/>
      <c r="EK857" s="78">
        <v>254.77</v>
      </c>
      <c r="EL857" s="79">
        <v>370.59</v>
      </c>
      <c r="EM857" s="65" t="s">
        <v>406</v>
      </c>
      <c r="EN857" s="78">
        <v>512.71</v>
      </c>
      <c r="EO857" s="78">
        <v>511.35</v>
      </c>
      <c r="EP857" s="78">
        <v>478.4</v>
      </c>
      <c r="EQ857" s="78"/>
      <c r="ER857" s="78"/>
      <c r="ES857" s="79">
        <v>405.33</v>
      </c>
      <c r="ET857" s="65" t="s">
        <v>407</v>
      </c>
      <c r="EU857" s="68">
        <v>1.43041052782148</v>
      </c>
      <c r="EV857" s="78">
        <v>473.22</v>
      </c>
      <c r="EW857" s="78">
        <v>500.6</v>
      </c>
      <c r="EX857" s="78">
        <v>500.6</v>
      </c>
      <c r="EY857" s="78"/>
      <c r="EZ857" s="78">
        <v>147.15</v>
      </c>
      <c r="FA857" s="79">
        <v>304.68</v>
      </c>
      <c r="FB857" s="65" t="s">
        <v>408</v>
      </c>
      <c r="FC857" s="78">
        <v>604.16999999999996</v>
      </c>
      <c r="FD857" s="78">
        <v>593.45000000000005</v>
      </c>
      <c r="FE857" s="78">
        <v>582.34</v>
      </c>
      <c r="FF857" s="78">
        <v>340.09</v>
      </c>
      <c r="FG857" s="78"/>
      <c r="FH857" s="79"/>
      <c r="FI857" s="65" t="s">
        <v>409</v>
      </c>
      <c r="FJ857" s="78">
        <v>550</v>
      </c>
      <c r="FK857" s="78">
        <v>533</v>
      </c>
      <c r="FL857" s="78">
        <v>540</v>
      </c>
      <c r="FM857" s="78">
        <v>316</v>
      </c>
      <c r="FN857" s="78"/>
      <c r="FO857" s="79">
        <v>438.68</v>
      </c>
      <c r="FP857" s="65" t="s">
        <v>410</v>
      </c>
      <c r="FQ857" s="68">
        <v>0.26133542401672499</v>
      </c>
      <c r="FR857" s="78">
        <v>493.4</v>
      </c>
      <c r="FS857" s="78">
        <v>488.44</v>
      </c>
      <c r="FT857" s="78">
        <v>450.54</v>
      </c>
      <c r="FU857" s="78">
        <v>284.33</v>
      </c>
      <c r="FV857" s="78">
        <v>264.47000000000003</v>
      </c>
      <c r="FW857" s="79">
        <v>331.37</v>
      </c>
      <c r="FX857" s="65" t="s">
        <v>411</v>
      </c>
      <c r="FY857" s="78">
        <v>512.42999999999995</v>
      </c>
      <c r="FZ857" s="78">
        <v>534.83000000000004</v>
      </c>
      <c r="GA857" s="78">
        <v>517.26</v>
      </c>
      <c r="GB857" s="78">
        <v>398.99</v>
      </c>
      <c r="GC857" s="78"/>
      <c r="GD857" s="79">
        <v>430.79</v>
      </c>
      <c r="GE857" s="82"/>
      <c r="GF857" s="68"/>
      <c r="GG857" s="78"/>
      <c r="GH857" s="78"/>
      <c r="GI857" s="78"/>
      <c r="GJ857" s="78"/>
      <c r="GK857" s="78"/>
      <c r="GL857" s="79"/>
      <c r="GM857" s="65" t="s">
        <v>413</v>
      </c>
      <c r="GN857" s="68">
        <v>0.106700810926163</v>
      </c>
      <c r="GO857" s="78">
        <v>440.89</v>
      </c>
      <c r="GP857" s="78">
        <v>481.43</v>
      </c>
      <c r="GQ857" s="78">
        <v>464.68</v>
      </c>
      <c r="GR857" s="78">
        <v>355.42</v>
      </c>
      <c r="GS857" s="78"/>
      <c r="GT857" s="79"/>
      <c r="GU857" s="65" t="s">
        <v>414</v>
      </c>
      <c r="GV857" s="68">
        <v>1</v>
      </c>
      <c r="GW857" s="78">
        <v>464.14</v>
      </c>
      <c r="GX857" s="78">
        <v>500.03</v>
      </c>
      <c r="GY857" s="78">
        <v>466.5</v>
      </c>
      <c r="GZ857" s="78">
        <v>338</v>
      </c>
      <c r="HA857" s="78"/>
      <c r="HB857" s="79">
        <v>402.32</v>
      </c>
      <c r="HC857" s="65" t="s">
        <v>415</v>
      </c>
      <c r="HD857" s="68">
        <v>2.9657749569962599E-2</v>
      </c>
      <c r="HE857" s="78">
        <v>485.91</v>
      </c>
      <c r="HF857" s="78">
        <v>500.84</v>
      </c>
      <c r="HG857" s="78">
        <v>484.17</v>
      </c>
      <c r="HH857" s="78">
        <v>263.95</v>
      </c>
      <c r="HI857" s="78">
        <v>258.02</v>
      </c>
      <c r="HJ857" s="79">
        <v>370.3</v>
      </c>
      <c r="HK857" s="85" t="s">
        <v>416</v>
      </c>
      <c r="HL857" s="68">
        <v>1.4755791648221901</v>
      </c>
      <c r="HM857" s="78">
        <v>479.61</v>
      </c>
      <c r="HN857" s="78">
        <v>496.76</v>
      </c>
      <c r="HO857" s="78">
        <v>431.74</v>
      </c>
      <c r="HP857" s="78">
        <v>315.95999999999998</v>
      </c>
      <c r="HQ857" s="78"/>
      <c r="HR857" s="79"/>
    </row>
    <row r="858" spans="1:226" x14ac:dyDescent="0.25">
      <c r="A858" s="81">
        <v>39314</v>
      </c>
      <c r="B858" s="82" t="s">
        <v>387</v>
      </c>
      <c r="C858" s="83">
        <v>479.63827836145117</v>
      </c>
      <c r="D858" s="83">
        <v>497.66989768932729</v>
      </c>
      <c r="E858" s="83">
        <v>475.60467411305444</v>
      </c>
      <c r="F858" s="83">
        <v>329.49046305772356</v>
      </c>
      <c r="G858" s="83">
        <v>263.52045588629659</v>
      </c>
      <c r="H858" s="84">
        <v>366.95833431483209</v>
      </c>
      <c r="I858" s="82" t="s">
        <v>388</v>
      </c>
      <c r="J858" s="83">
        <v>495.8666778354999</v>
      </c>
      <c r="K858" s="83">
        <v>514.63737215631227</v>
      </c>
      <c r="L858" s="83">
        <v>477.68529435896107</v>
      </c>
      <c r="M858" s="83">
        <v>330.09421649624369</v>
      </c>
      <c r="N858" s="83"/>
      <c r="O858" s="84">
        <v>417.17071157258249</v>
      </c>
      <c r="P858" s="65" t="s">
        <v>389</v>
      </c>
      <c r="Q858" s="78">
        <v>502.2</v>
      </c>
      <c r="R858" s="78">
        <v>489.68</v>
      </c>
      <c r="S858" s="78">
        <v>440.01</v>
      </c>
      <c r="T858" s="78">
        <v>302</v>
      </c>
      <c r="U858" s="78"/>
      <c r="V858" s="79"/>
      <c r="W858" s="65" t="s">
        <v>390</v>
      </c>
      <c r="X858" s="78">
        <v>498.83</v>
      </c>
      <c r="Y858" s="78">
        <v>516.92999999999995</v>
      </c>
      <c r="Z858" s="78">
        <v>469.78</v>
      </c>
      <c r="AA858" s="78">
        <v>279.85000000000002</v>
      </c>
      <c r="AB858" s="78"/>
      <c r="AC858" s="79">
        <v>424.79</v>
      </c>
      <c r="AD858" s="82"/>
      <c r="AE858" s="68"/>
      <c r="AF858" s="78"/>
      <c r="AG858" s="78"/>
      <c r="AH858" s="78"/>
      <c r="AI858" s="78"/>
      <c r="AJ858" s="78"/>
      <c r="AK858" s="79"/>
      <c r="AL858" s="69" t="s">
        <v>392</v>
      </c>
      <c r="AM858" s="70">
        <v>1.7117425539198901</v>
      </c>
      <c r="AN858" s="78">
        <v>539.36</v>
      </c>
      <c r="AO858" s="78">
        <v>556.64</v>
      </c>
      <c r="AP858" s="78">
        <v>530.21</v>
      </c>
      <c r="AQ858" s="78">
        <v>444.98</v>
      </c>
      <c r="AR858" s="78">
        <v>440.53</v>
      </c>
      <c r="AS858" s="79"/>
      <c r="AT858" s="65" t="s">
        <v>393</v>
      </c>
      <c r="AU858" s="68">
        <v>3.6102386367738902E-2</v>
      </c>
      <c r="AV858" s="78">
        <v>501.9</v>
      </c>
      <c r="AW858" s="78">
        <v>510.18</v>
      </c>
      <c r="AX858" s="78">
        <v>439.4</v>
      </c>
      <c r="AY858" s="78">
        <v>233</v>
      </c>
      <c r="AZ858" s="78">
        <v>228.56</v>
      </c>
      <c r="BA858" s="79">
        <v>356.22</v>
      </c>
      <c r="BB858" s="65" t="s">
        <v>394</v>
      </c>
      <c r="BC858" s="78">
        <v>463.36</v>
      </c>
      <c r="BD858" s="78">
        <v>487.79</v>
      </c>
      <c r="BE858" s="78">
        <v>460.29</v>
      </c>
      <c r="BF858" s="78">
        <v>266.8</v>
      </c>
      <c r="BG858" s="78"/>
      <c r="BH858" s="79">
        <v>391.5</v>
      </c>
      <c r="BI858" s="65" t="s">
        <v>395</v>
      </c>
      <c r="BJ858" s="68">
        <v>0.134386926839757</v>
      </c>
      <c r="BK858" s="78">
        <v>495.89</v>
      </c>
      <c r="BL858" s="78">
        <v>514.70000000000005</v>
      </c>
      <c r="BM858" s="78">
        <v>529.91</v>
      </c>
      <c r="BN858" s="78">
        <v>324.41000000000003</v>
      </c>
      <c r="BO858" s="78"/>
      <c r="BP858" s="79"/>
      <c r="BQ858" s="65" t="s">
        <v>396</v>
      </c>
      <c r="BR858" s="68">
        <v>6.3911648537062396E-2</v>
      </c>
      <c r="BS858" s="78">
        <v>453.01</v>
      </c>
      <c r="BT858" s="78">
        <v>481.77</v>
      </c>
      <c r="BU858" s="78">
        <v>423.86</v>
      </c>
      <c r="BV858" s="78"/>
      <c r="BW858" s="78"/>
      <c r="BX858" s="79">
        <v>404.37</v>
      </c>
      <c r="BY858" s="65" t="s">
        <v>397</v>
      </c>
      <c r="BZ858" s="78">
        <v>503.25</v>
      </c>
      <c r="CA858" s="78">
        <v>527.94000000000005</v>
      </c>
      <c r="CB858" s="78">
        <v>447.84</v>
      </c>
      <c r="CC858" s="78">
        <v>351.83</v>
      </c>
      <c r="CD858" s="78"/>
      <c r="CE858" s="79">
        <v>458.14</v>
      </c>
      <c r="CF858" s="65" t="s">
        <v>398</v>
      </c>
      <c r="CG858" s="78">
        <v>489.11</v>
      </c>
      <c r="CH858" s="78">
        <v>500.16</v>
      </c>
      <c r="CI858" s="78">
        <v>453.02</v>
      </c>
      <c r="CJ858" s="78">
        <v>376.46</v>
      </c>
      <c r="CK858" s="78"/>
      <c r="CL858" s="79"/>
      <c r="CM858" s="65" t="s">
        <v>399</v>
      </c>
      <c r="CN858" s="78">
        <v>462.07</v>
      </c>
      <c r="CO858" s="78">
        <v>487.24</v>
      </c>
      <c r="CP858" s="78">
        <v>475.39</v>
      </c>
      <c r="CQ858" s="78">
        <v>302.54000000000002</v>
      </c>
      <c r="CR858" s="78">
        <v>290.60000000000002</v>
      </c>
      <c r="CS858" s="79">
        <v>533.29</v>
      </c>
      <c r="CT858" s="65" t="s">
        <v>400</v>
      </c>
      <c r="CU858" s="78">
        <v>515.05999999999995</v>
      </c>
      <c r="CV858" s="78">
        <v>555.39</v>
      </c>
      <c r="CW858" s="78">
        <v>544.66999999999996</v>
      </c>
      <c r="CX858" s="78">
        <v>338.46</v>
      </c>
      <c r="CY858" s="78">
        <v>313.94</v>
      </c>
      <c r="CZ858" s="79"/>
      <c r="DA858" s="82"/>
      <c r="DB858" s="68"/>
      <c r="DC858" s="78"/>
      <c r="DD858" s="78"/>
      <c r="DE858" s="78"/>
      <c r="DF858" s="78"/>
      <c r="DG858" s="78"/>
      <c r="DH858" s="79"/>
      <c r="DI858" s="65" t="s">
        <v>402</v>
      </c>
      <c r="DJ858" s="68">
        <v>3.85817354064586E-3</v>
      </c>
      <c r="DK858" s="78">
        <v>487.98</v>
      </c>
      <c r="DL858" s="78">
        <v>508.48</v>
      </c>
      <c r="DM858" s="78">
        <v>508.48</v>
      </c>
      <c r="DN858" s="78">
        <v>305.8</v>
      </c>
      <c r="DO858" s="78"/>
      <c r="DP858" s="79">
        <v>427.03</v>
      </c>
      <c r="DQ858" s="65" t="s">
        <v>403</v>
      </c>
      <c r="DR858" s="78">
        <v>528.39</v>
      </c>
      <c r="DS858" s="78">
        <v>545.16</v>
      </c>
      <c r="DT858" s="78">
        <v>571.9</v>
      </c>
      <c r="DU858" s="78">
        <v>234.92</v>
      </c>
      <c r="DV858" s="78"/>
      <c r="DW858" s="79"/>
      <c r="DX858" s="65" t="s">
        <v>404</v>
      </c>
      <c r="DY858" s="78">
        <v>520.29</v>
      </c>
      <c r="DZ858" s="78">
        <v>553.19000000000005</v>
      </c>
      <c r="EA858" s="78">
        <v>522.4</v>
      </c>
      <c r="EB858" s="78">
        <v>335.65</v>
      </c>
      <c r="EC858" s="78"/>
      <c r="ED858" s="79">
        <v>396.16</v>
      </c>
      <c r="EE858" s="65" t="s">
        <v>405</v>
      </c>
      <c r="EF858" s="68">
        <v>0.28962001853568098</v>
      </c>
      <c r="EG858" s="78">
        <v>473.1</v>
      </c>
      <c r="EH858" s="78">
        <v>492.81</v>
      </c>
      <c r="EI858" s="78">
        <v>444.92</v>
      </c>
      <c r="EJ858" s="78"/>
      <c r="EK858" s="78">
        <v>261.82</v>
      </c>
      <c r="EL858" s="79">
        <v>365.75</v>
      </c>
      <c r="EM858" s="65" t="s">
        <v>406</v>
      </c>
      <c r="EN858" s="78">
        <v>500.51</v>
      </c>
      <c r="EO858" s="78">
        <v>511.35</v>
      </c>
      <c r="EP858" s="78">
        <v>465.9</v>
      </c>
      <c r="EQ858" s="78"/>
      <c r="ER858" s="78"/>
      <c r="ES858" s="79">
        <v>405.33</v>
      </c>
      <c r="ET858" s="65" t="s">
        <v>407</v>
      </c>
      <c r="EU858" s="68">
        <v>1.43328077970474</v>
      </c>
      <c r="EV858" s="78">
        <v>485.1</v>
      </c>
      <c r="EW858" s="78">
        <v>501.6</v>
      </c>
      <c r="EX858" s="78">
        <v>501.6</v>
      </c>
      <c r="EY858" s="78"/>
      <c r="EZ858" s="78">
        <v>147.44</v>
      </c>
      <c r="FA858" s="79">
        <v>276.14</v>
      </c>
      <c r="FB858" s="65" t="s">
        <v>408</v>
      </c>
      <c r="FC858" s="78">
        <v>604.16999999999996</v>
      </c>
      <c r="FD858" s="78">
        <v>593.45000000000005</v>
      </c>
      <c r="FE858" s="78">
        <v>582.34</v>
      </c>
      <c r="FF858" s="78">
        <v>340.09</v>
      </c>
      <c r="FG858" s="78"/>
      <c r="FH858" s="79"/>
      <c r="FI858" s="65" t="s">
        <v>409</v>
      </c>
      <c r="FJ858" s="78">
        <v>560.30999999999995</v>
      </c>
      <c r="FK858" s="78">
        <v>534.73</v>
      </c>
      <c r="FL858" s="78">
        <v>540.03</v>
      </c>
      <c r="FM858" s="78">
        <v>315.89</v>
      </c>
      <c r="FN858" s="78"/>
      <c r="FO858" s="79">
        <v>438.68</v>
      </c>
      <c r="FP858" s="65" t="s">
        <v>410</v>
      </c>
      <c r="FQ858" s="68">
        <v>0.260572738880058</v>
      </c>
      <c r="FR858" s="78">
        <v>494.57</v>
      </c>
      <c r="FS858" s="78">
        <v>485.45</v>
      </c>
      <c r="FT858" s="78">
        <v>442.45</v>
      </c>
      <c r="FU858" s="78">
        <v>284.81</v>
      </c>
      <c r="FV858" s="78">
        <v>263.7</v>
      </c>
      <c r="FW858" s="79">
        <v>322.58999999999997</v>
      </c>
      <c r="FX858" s="65" t="s">
        <v>411</v>
      </c>
      <c r="FY858" s="78">
        <v>517.35</v>
      </c>
      <c r="FZ858" s="78">
        <v>538.83000000000004</v>
      </c>
      <c r="GA858" s="78">
        <v>521.73</v>
      </c>
      <c r="GB858" s="78">
        <v>400.77</v>
      </c>
      <c r="GC858" s="78"/>
      <c r="GD858" s="79">
        <v>430.79</v>
      </c>
      <c r="GE858" s="82"/>
      <c r="GF858" s="68"/>
      <c r="GG858" s="78"/>
      <c r="GH858" s="78"/>
      <c r="GI858" s="78"/>
      <c r="GJ858" s="78"/>
      <c r="GK858" s="78"/>
      <c r="GL858" s="79"/>
      <c r="GM858" s="65" t="s">
        <v>413</v>
      </c>
      <c r="GN858" s="68">
        <v>0.107185731435431</v>
      </c>
      <c r="GO858" s="78">
        <v>442.89</v>
      </c>
      <c r="GP858" s="78">
        <v>492.2</v>
      </c>
      <c r="GQ858" s="78">
        <v>472.69</v>
      </c>
      <c r="GR858" s="78">
        <v>366.36</v>
      </c>
      <c r="GS858" s="78"/>
      <c r="GT858" s="79"/>
      <c r="GU858" s="65" t="s">
        <v>414</v>
      </c>
      <c r="GV858" s="68">
        <v>1</v>
      </c>
      <c r="GW858" s="78">
        <v>464.14</v>
      </c>
      <c r="GX858" s="78">
        <v>500.03</v>
      </c>
      <c r="GY858" s="78">
        <v>466.5</v>
      </c>
      <c r="GZ858" s="78">
        <v>338</v>
      </c>
      <c r="HA858" s="78"/>
      <c r="HB858" s="79">
        <v>402.32</v>
      </c>
      <c r="HC858" s="65" t="s">
        <v>415</v>
      </c>
      <c r="HD858" s="68">
        <v>2.9711501322161799E-2</v>
      </c>
      <c r="HE858" s="78">
        <v>488.19</v>
      </c>
      <c r="HF858" s="78">
        <v>502</v>
      </c>
      <c r="HG858" s="78">
        <v>485.05</v>
      </c>
      <c r="HH858" s="78">
        <v>264.43</v>
      </c>
      <c r="HI858" s="78">
        <v>258.49</v>
      </c>
      <c r="HJ858" s="79">
        <v>370.62</v>
      </c>
      <c r="HK858" s="85" t="s">
        <v>416</v>
      </c>
      <c r="HL858" s="68">
        <v>1.4729709824716499</v>
      </c>
      <c r="HM858" s="78">
        <v>482.57</v>
      </c>
      <c r="HN858" s="78">
        <v>498.71</v>
      </c>
      <c r="HO858" s="78">
        <v>436.43</v>
      </c>
      <c r="HP858" s="78">
        <v>317.19</v>
      </c>
      <c r="HQ858" s="78"/>
      <c r="HR858" s="79"/>
    </row>
    <row r="859" spans="1:226" x14ac:dyDescent="0.25">
      <c r="A859" s="81">
        <v>39307</v>
      </c>
      <c r="B859" s="82" t="s">
        <v>387</v>
      </c>
      <c r="C859" s="83">
        <v>483.58446178225921</v>
      </c>
      <c r="D859" s="83">
        <v>498.46116961837185</v>
      </c>
      <c r="E859" s="83">
        <v>472.70180942269417</v>
      </c>
      <c r="F859" s="83">
        <v>331.71706467447274</v>
      </c>
      <c r="G859" s="83">
        <v>265.58270313757043</v>
      </c>
      <c r="H859" s="84">
        <v>355.79114396405532</v>
      </c>
      <c r="I859" s="82" t="s">
        <v>388</v>
      </c>
      <c r="J859" s="83">
        <v>498.5682655253832</v>
      </c>
      <c r="K859" s="83">
        <v>514.97466378674051</v>
      </c>
      <c r="L859" s="83">
        <v>474.83275728352316</v>
      </c>
      <c r="M859" s="83">
        <v>333.54682606234303</v>
      </c>
      <c r="N859" s="83"/>
      <c r="O859" s="84">
        <v>396.84651656749031</v>
      </c>
      <c r="P859" s="65" t="s">
        <v>389</v>
      </c>
      <c r="Q859" s="78">
        <v>502.2</v>
      </c>
      <c r="R859" s="78">
        <v>488.85</v>
      </c>
      <c r="S859" s="78">
        <v>434.06</v>
      </c>
      <c r="T859" s="78">
        <v>302</v>
      </c>
      <c r="U859" s="78"/>
      <c r="V859" s="79"/>
      <c r="W859" s="65" t="s">
        <v>390</v>
      </c>
      <c r="X859" s="78">
        <v>495.77</v>
      </c>
      <c r="Y859" s="78">
        <v>517.15</v>
      </c>
      <c r="Z859" s="78">
        <v>470.52</v>
      </c>
      <c r="AA859" s="78">
        <v>285.26</v>
      </c>
      <c r="AB859" s="78"/>
      <c r="AC859" s="79">
        <v>424.79</v>
      </c>
      <c r="AD859" s="82"/>
      <c r="AE859" s="68"/>
      <c r="AF859" s="78"/>
      <c r="AG859" s="78"/>
      <c r="AH859" s="78"/>
      <c r="AI859" s="78"/>
      <c r="AJ859" s="78"/>
      <c r="AK859" s="79"/>
      <c r="AL859" s="69" t="s">
        <v>392</v>
      </c>
      <c r="AM859" s="70">
        <v>1.7117425539198901</v>
      </c>
      <c r="AN859" s="78">
        <v>547.41999999999996</v>
      </c>
      <c r="AO859" s="78">
        <v>556.64</v>
      </c>
      <c r="AP859" s="78">
        <v>529.78</v>
      </c>
      <c r="AQ859" s="78">
        <v>444.98</v>
      </c>
      <c r="AR859" s="78">
        <v>440.53</v>
      </c>
      <c r="AS859" s="79"/>
      <c r="AT859" s="65" t="s">
        <v>393</v>
      </c>
      <c r="AU859" s="68">
        <v>3.5655708478927503E-2</v>
      </c>
      <c r="AV859" s="78">
        <v>497.93</v>
      </c>
      <c r="AW859" s="78">
        <v>505.67</v>
      </c>
      <c r="AX859" s="78">
        <v>437.53</v>
      </c>
      <c r="AY859" s="78">
        <v>232.3</v>
      </c>
      <c r="AZ859" s="78">
        <v>226.77</v>
      </c>
      <c r="BA859" s="79">
        <v>342.44</v>
      </c>
      <c r="BB859" s="65" t="s">
        <v>394</v>
      </c>
      <c r="BC859" s="78">
        <v>469.4</v>
      </c>
      <c r="BD859" s="78">
        <v>496.6</v>
      </c>
      <c r="BE859" s="78">
        <v>447.8</v>
      </c>
      <c r="BF859" s="78">
        <v>265.13</v>
      </c>
      <c r="BG859" s="78"/>
      <c r="BH859" s="79">
        <v>391.5</v>
      </c>
      <c r="BI859" s="65" t="s">
        <v>395</v>
      </c>
      <c r="BJ859" s="68">
        <v>0.13435984253026501</v>
      </c>
      <c r="BK859" s="78">
        <v>483.96</v>
      </c>
      <c r="BL859" s="78">
        <v>506</v>
      </c>
      <c r="BM859" s="78">
        <v>521.21</v>
      </c>
      <c r="BN859" s="78">
        <v>325.69</v>
      </c>
      <c r="BO859" s="78"/>
      <c r="BP859" s="79"/>
      <c r="BQ859" s="65" t="s">
        <v>396</v>
      </c>
      <c r="BR859" s="68">
        <v>6.3911648537062396E-2</v>
      </c>
      <c r="BS859" s="78">
        <v>453.13</v>
      </c>
      <c r="BT859" s="78">
        <v>482.72</v>
      </c>
      <c r="BU859" s="78">
        <v>423.86</v>
      </c>
      <c r="BV859" s="78"/>
      <c r="BW859" s="78"/>
      <c r="BX859" s="79">
        <v>404.37</v>
      </c>
      <c r="BY859" s="65" t="s">
        <v>397</v>
      </c>
      <c r="BZ859" s="78">
        <v>502.78</v>
      </c>
      <c r="CA859" s="78">
        <v>519.77</v>
      </c>
      <c r="CB859" s="78">
        <v>471</v>
      </c>
      <c r="CC859" s="78">
        <v>356.09</v>
      </c>
      <c r="CD859" s="78"/>
      <c r="CE859" s="79">
        <v>458.14</v>
      </c>
      <c r="CF859" s="65" t="s">
        <v>398</v>
      </c>
      <c r="CG859" s="78">
        <v>483.18</v>
      </c>
      <c r="CH859" s="78">
        <v>495.74</v>
      </c>
      <c r="CI859" s="78">
        <v>449.3</v>
      </c>
      <c r="CJ859" s="78">
        <v>394.41</v>
      </c>
      <c r="CK859" s="78"/>
      <c r="CL859" s="79"/>
      <c r="CM859" s="65" t="s">
        <v>399</v>
      </c>
      <c r="CN859" s="78">
        <v>460.09</v>
      </c>
      <c r="CO859" s="78">
        <v>486.48</v>
      </c>
      <c r="CP859" s="78">
        <v>472.49</v>
      </c>
      <c r="CQ859" s="78">
        <v>310.39</v>
      </c>
      <c r="CR859" s="78">
        <v>295.72000000000003</v>
      </c>
      <c r="CS859" s="79">
        <v>533.33000000000004</v>
      </c>
      <c r="CT859" s="65" t="s">
        <v>400</v>
      </c>
      <c r="CU859" s="78">
        <v>521.97</v>
      </c>
      <c r="CV859" s="78">
        <v>565.63</v>
      </c>
      <c r="CW859" s="78">
        <v>554.96</v>
      </c>
      <c r="CX859" s="78">
        <v>344.33</v>
      </c>
      <c r="CY859" s="78">
        <v>312.49</v>
      </c>
      <c r="CZ859" s="79"/>
      <c r="DA859" s="82"/>
      <c r="DB859" s="68"/>
      <c r="DC859" s="78"/>
      <c r="DD859" s="78"/>
      <c r="DE859" s="78"/>
      <c r="DF859" s="78"/>
      <c r="DG859" s="78"/>
      <c r="DH859" s="79"/>
      <c r="DI859" s="65" t="s">
        <v>402</v>
      </c>
      <c r="DJ859" s="68">
        <v>3.9677816133000003E-3</v>
      </c>
      <c r="DK859" s="78">
        <v>521.35</v>
      </c>
      <c r="DL859" s="78">
        <v>522.02</v>
      </c>
      <c r="DM859" s="78">
        <v>522.02</v>
      </c>
      <c r="DN859" s="78">
        <v>320.3</v>
      </c>
      <c r="DO859" s="78"/>
      <c r="DP859" s="79">
        <v>438.88</v>
      </c>
      <c r="DQ859" s="65" t="s">
        <v>403</v>
      </c>
      <c r="DR859" s="78">
        <v>528.39</v>
      </c>
      <c r="DS859" s="78">
        <v>545.16</v>
      </c>
      <c r="DT859" s="78">
        <v>578.41</v>
      </c>
      <c r="DU859" s="78">
        <v>237.76</v>
      </c>
      <c r="DV859" s="78"/>
      <c r="DW859" s="79"/>
      <c r="DX859" s="65" t="s">
        <v>404</v>
      </c>
      <c r="DY859" s="78">
        <v>521.33000000000004</v>
      </c>
      <c r="DZ859" s="78">
        <v>555.66999999999996</v>
      </c>
      <c r="EA859" s="78">
        <v>526.41</v>
      </c>
      <c r="EB859" s="78">
        <v>331.12</v>
      </c>
      <c r="EC859" s="78"/>
      <c r="ED859" s="79">
        <v>396.61</v>
      </c>
      <c r="EE859" s="65" t="s">
        <v>405</v>
      </c>
      <c r="EF859" s="68">
        <v>0.28962001853568098</v>
      </c>
      <c r="EG859" s="78">
        <v>468.77</v>
      </c>
      <c r="EH859" s="78">
        <v>491.3</v>
      </c>
      <c r="EI859" s="78">
        <v>433.63</v>
      </c>
      <c r="EJ859" s="78"/>
      <c r="EK859" s="78">
        <v>256.60000000000002</v>
      </c>
      <c r="EL859" s="79">
        <v>357.75</v>
      </c>
      <c r="EM859" s="65" t="s">
        <v>406</v>
      </c>
      <c r="EN859" s="78">
        <v>511.81</v>
      </c>
      <c r="EO859" s="78">
        <v>511.35</v>
      </c>
      <c r="EP859" s="78">
        <v>465.9</v>
      </c>
      <c r="EQ859" s="78"/>
      <c r="ER859" s="78"/>
      <c r="ES859" s="79">
        <v>405.33</v>
      </c>
      <c r="ET859" s="65" t="s">
        <v>407</v>
      </c>
      <c r="EU859" s="68">
        <v>1.4259232853272501</v>
      </c>
      <c r="EV859" s="78">
        <v>501.95</v>
      </c>
      <c r="EW859" s="78">
        <v>501.44</v>
      </c>
      <c r="EX859" s="78">
        <v>501.44</v>
      </c>
      <c r="EY859" s="78"/>
      <c r="EZ859" s="78">
        <v>146.68</v>
      </c>
      <c r="FA859" s="79">
        <v>274.72000000000003</v>
      </c>
      <c r="FB859" s="65" t="s">
        <v>408</v>
      </c>
      <c r="FC859" s="78">
        <v>604.16999999999996</v>
      </c>
      <c r="FD859" s="78">
        <v>593.45000000000005</v>
      </c>
      <c r="FE859" s="78">
        <v>582.34</v>
      </c>
      <c r="FF859" s="78">
        <v>340.09</v>
      </c>
      <c r="FG859" s="78"/>
      <c r="FH859" s="79"/>
      <c r="FI859" s="65" t="s">
        <v>409</v>
      </c>
      <c r="FJ859" s="78">
        <v>569.54999999999995</v>
      </c>
      <c r="FK859" s="78">
        <v>533.04999999999995</v>
      </c>
      <c r="FL859" s="78">
        <v>540.03</v>
      </c>
      <c r="FM859" s="78">
        <v>315.89</v>
      </c>
      <c r="FN859" s="78"/>
      <c r="FO859" s="79">
        <v>338.68</v>
      </c>
      <c r="FP859" s="65" t="s">
        <v>410</v>
      </c>
      <c r="FQ859" s="68">
        <v>0.26486558071778599</v>
      </c>
      <c r="FR859" s="78">
        <v>507.75</v>
      </c>
      <c r="FS859" s="78">
        <v>497.68</v>
      </c>
      <c r="FT859" s="78">
        <v>444.97</v>
      </c>
      <c r="FU859" s="78">
        <v>285</v>
      </c>
      <c r="FV859" s="78">
        <v>265.93</v>
      </c>
      <c r="FW859" s="79">
        <v>318.37</v>
      </c>
      <c r="FX859" s="65" t="s">
        <v>411</v>
      </c>
      <c r="FY859" s="78">
        <v>520.89</v>
      </c>
      <c r="FZ859" s="78">
        <v>538.62</v>
      </c>
      <c r="GA859" s="78">
        <v>527.98</v>
      </c>
      <c r="GB859" s="78">
        <v>400.77</v>
      </c>
      <c r="GC859" s="78"/>
      <c r="GD859" s="79">
        <v>430.79</v>
      </c>
      <c r="GE859" s="82"/>
      <c r="GF859" s="68"/>
      <c r="GG859" s="78"/>
      <c r="GH859" s="78"/>
      <c r="GI859" s="78"/>
      <c r="GJ859" s="78"/>
      <c r="GK859" s="78"/>
      <c r="GL859" s="79"/>
      <c r="GM859" s="65" t="s">
        <v>413</v>
      </c>
      <c r="GN859" s="68">
        <v>0.10736179852484901</v>
      </c>
      <c r="GO859" s="78">
        <v>426.44</v>
      </c>
      <c r="GP859" s="78">
        <v>475.83</v>
      </c>
      <c r="GQ859" s="78">
        <v>455.54</v>
      </c>
      <c r="GR859" s="78">
        <v>352.36</v>
      </c>
      <c r="GS859" s="78"/>
      <c r="GT859" s="79"/>
      <c r="GU859" s="65" t="s">
        <v>414</v>
      </c>
      <c r="GV859" s="68">
        <v>1</v>
      </c>
      <c r="GW859" s="78">
        <v>479.97</v>
      </c>
      <c r="GX859" s="78">
        <v>505.87</v>
      </c>
      <c r="GY859" s="78">
        <v>472.33</v>
      </c>
      <c r="GZ859" s="78">
        <v>338</v>
      </c>
      <c r="HA859" s="78"/>
      <c r="HB859" s="79">
        <v>402.32</v>
      </c>
      <c r="HC859" s="65" t="s">
        <v>415</v>
      </c>
      <c r="HD859" s="68">
        <v>2.99257840555423E-2</v>
      </c>
      <c r="HE859" s="78">
        <v>499.58</v>
      </c>
      <c r="HF859" s="78">
        <v>506.07</v>
      </c>
      <c r="HG859" s="78">
        <v>488.55</v>
      </c>
      <c r="HH859" s="78">
        <v>266.33999999999997</v>
      </c>
      <c r="HI859" s="78">
        <v>260.35000000000002</v>
      </c>
      <c r="HJ859" s="79">
        <v>372.06</v>
      </c>
      <c r="HK859" s="85" t="s">
        <v>416</v>
      </c>
      <c r="HL859" s="68">
        <v>1.47547030616009</v>
      </c>
      <c r="HM859" s="78">
        <v>492.1</v>
      </c>
      <c r="HN859" s="78">
        <v>500.89</v>
      </c>
      <c r="HO859" s="78">
        <v>442.33</v>
      </c>
      <c r="HP859" s="78">
        <v>321.29000000000002</v>
      </c>
      <c r="HQ859" s="78"/>
      <c r="HR859" s="79"/>
    </row>
    <row r="860" spans="1:226" x14ac:dyDescent="0.25">
      <c r="A860" s="81">
        <v>39300</v>
      </c>
      <c r="B860" s="82" t="s">
        <v>387</v>
      </c>
      <c r="C860" s="83">
        <v>491.71149743367107</v>
      </c>
      <c r="D860" s="83">
        <v>504.63412859422857</v>
      </c>
      <c r="E860" s="83">
        <v>483.23297862814462</v>
      </c>
      <c r="F860" s="83">
        <v>334.79535014450647</v>
      </c>
      <c r="G860" s="83">
        <v>265.23008045052291</v>
      </c>
      <c r="H860" s="84">
        <v>358.76477981711406</v>
      </c>
      <c r="I860" s="82" t="s">
        <v>388</v>
      </c>
      <c r="J860" s="83">
        <v>508.84112302170161</v>
      </c>
      <c r="K860" s="83">
        <v>522.13720287252795</v>
      </c>
      <c r="L860" s="83">
        <v>484.93778437495121</v>
      </c>
      <c r="M860" s="83">
        <v>334.68980793499156</v>
      </c>
      <c r="N860" s="83"/>
      <c r="O860" s="84">
        <v>416.7936586834403</v>
      </c>
      <c r="P860" s="65" t="s">
        <v>389</v>
      </c>
      <c r="Q860" s="78">
        <v>512.20000000000005</v>
      </c>
      <c r="R860" s="78">
        <v>493.01</v>
      </c>
      <c r="S860" s="78">
        <v>450.44</v>
      </c>
      <c r="T860" s="78">
        <v>302</v>
      </c>
      <c r="U860" s="78"/>
      <c r="V860" s="79"/>
      <c r="W860" s="65" t="s">
        <v>390</v>
      </c>
      <c r="X860" s="78">
        <v>509.71</v>
      </c>
      <c r="Y860" s="78">
        <v>527.71</v>
      </c>
      <c r="Z860" s="78">
        <v>477.38</v>
      </c>
      <c r="AA860" s="78">
        <v>273.58999999999997</v>
      </c>
      <c r="AB860" s="78"/>
      <c r="AC860" s="79">
        <v>424.79</v>
      </c>
      <c r="AD860" s="82"/>
      <c r="AE860" s="68"/>
      <c r="AF860" s="78"/>
      <c r="AG860" s="78"/>
      <c r="AH860" s="78"/>
      <c r="AI860" s="78"/>
      <c r="AJ860" s="78"/>
      <c r="AK860" s="79"/>
      <c r="AL860" s="69" t="s">
        <v>392</v>
      </c>
      <c r="AM860" s="70">
        <v>1.7117425539198901</v>
      </c>
      <c r="AN860" s="78">
        <v>547.41999999999996</v>
      </c>
      <c r="AO860" s="78">
        <v>556.64</v>
      </c>
      <c r="AP860" s="78">
        <v>529.78</v>
      </c>
      <c r="AQ860" s="78">
        <v>444.98</v>
      </c>
      <c r="AR860" s="78">
        <v>440.53</v>
      </c>
      <c r="AS860" s="79"/>
      <c r="AT860" s="65" t="s">
        <v>393</v>
      </c>
      <c r="AU860" s="68">
        <v>3.5629030534079197E-2</v>
      </c>
      <c r="AV860" s="78">
        <v>499.36</v>
      </c>
      <c r="AW860" s="78">
        <v>506.13</v>
      </c>
      <c r="AX860" s="78">
        <v>437.17</v>
      </c>
      <c r="AY860" s="78">
        <v>235.69</v>
      </c>
      <c r="AZ860" s="78">
        <v>226.6</v>
      </c>
      <c r="BA860" s="79">
        <v>340.36</v>
      </c>
      <c r="BB860" s="65" t="s">
        <v>394</v>
      </c>
      <c r="BC860" s="78">
        <v>474.91</v>
      </c>
      <c r="BD860" s="78">
        <v>496.62</v>
      </c>
      <c r="BE860" s="78">
        <v>464.35</v>
      </c>
      <c r="BF860" s="78">
        <v>262.8</v>
      </c>
      <c r="BG860" s="78"/>
      <c r="BH860" s="79">
        <v>391.5</v>
      </c>
      <c r="BI860" s="65" t="s">
        <v>395</v>
      </c>
      <c r="BJ860" s="68">
        <v>0.13436164781124901</v>
      </c>
      <c r="BK860" s="78">
        <v>502.24</v>
      </c>
      <c r="BL860" s="78">
        <v>526.42999999999995</v>
      </c>
      <c r="BM860" s="78">
        <v>541.64</v>
      </c>
      <c r="BN860" s="78">
        <v>328.38</v>
      </c>
      <c r="BO860" s="78"/>
      <c r="BP860" s="79"/>
      <c r="BQ860" s="65" t="s">
        <v>396</v>
      </c>
      <c r="BR860" s="68">
        <v>6.3911648537062396E-2</v>
      </c>
      <c r="BS860" s="78">
        <v>452.81</v>
      </c>
      <c r="BT860" s="78">
        <v>481.89</v>
      </c>
      <c r="BU860" s="78">
        <v>431.47</v>
      </c>
      <c r="BV860" s="78"/>
      <c r="BW860" s="78"/>
      <c r="BX860" s="79">
        <v>404.37</v>
      </c>
      <c r="BY860" s="65" t="s">
        <v>397</v>
      </c>
      <c r="BZ860" s="78">
        <v>512.91999999999996</v>
      </c>
      <c r="CA860" s="78">
        <v>534.77</v>
      </c>
      <c r="CB860" s="78">
        <v>454.81</v>
      </c>
      <c r="CC860" s="78">
        <v>355.91</v>
      </c>
      <c r="CD860" s="78"/>
      <c r="CE860" s="79">
        <v>458.14</v>
      </c>
      <c r="CF860" s="65" t="s">
        <v>398</v>
      </c>
      <c r="CG860" s="78">
        <v>496.41</v>
      </c>
      <c r="CH860" s="78">
        <v>508.98</v>
      </c>
      <c r="CI860" s="78">
        <v>465.16</v>
      </c>
      <c r="CJ860" s="78">
        <v>399.33</v>
      </c>
      <c r="CK860" s="78"/>
      <c r="CL860" s="79"/>
      <c r="CM860" s="65" t="s">
        <v>399</v>
      </c>
      <c r="CN860" s="78">
        <v>469.73</v>
      </c>
      <c r="CO860" s="78">
        <v>493.98</v>
      </c>
      <c r="CP860" s="78">
        <v>484.38</v>
      </c>
      <c r="CQ860" s="78">
        <v>315.39999999999998</v>
      </c>
      <c r="CR860" s="78">
        <v>307.06</v>
      </c>
      <c r="CS860" s="79">
        <v>532.88</v>
      </c>
      <c r="CT860" s="65" t="s">
        <v>400</v>
      </c>
      <c r="CU860" s="78">
        <v>528.37</v>
      </c>
      <c r="CV860" s="78">
        <v>565.23</v>
      </c>
      <c r="CW860" s="78">
        <v>554.6</v>
      </c>
      <c r="CX860" s="78">
        <v>348.7</v>
      </c>
      <c r="CY860" s="78">
        <v>334.22</v>
      </c>
      <c r="CZ860" s="79"/>
      <c r="DA860" s="82"/>
      <c r="DB860" s="68"/>
      <c r="DC860" s="78"/>
      <c r="DD860" s="78"/>
      <c r="DE860" s="78"/>
      <c r="DF860" s="78"/>
      <c r="DG860" s="78"/>
      <c r="DH860" s="79"/>
      <c r="DI860" s="65" t="s">
        <v>402</v>
      </c>
      <c r="DJ860" s="68">
        <v>3.9789909279006799E-3</v>
      </c>
      <c r="DK860" s="78">
        <v>516.72</v>
      </c>
      <c r="DL860" s="78">
        <v>523.6</v>
      </c>
      <c r="DM860" s="78">
        <v>523.6</v>
      </c>
      <c r="DN860" s="78">
        <v>313.82</v>
      </c>
      <c r="DO860" s="78"/>
      <c r="DP860" s="79">
        <v>440.8</v>
      </c>
      <c r="DQ860" s="65" t="s">
        <v>403</v>
      </c>
      <c r="DR860" s="78">
        <v>528.39</v>
      </c>
      <c r="DS860" s="78">
        <v>545.16</v>
      </c>
      <c r="DT860" s="78">
        <v>587.29999999999995</v>
      </c>
      <c r="DU860" s="78">
        <v>238.99</v>
      </c>
      <c r="DV860" s="78"/>
      <c r="DW860" s="79"/>
      <c r="DX860" s="65" t="s">
        <v>404</v>
      </c>
      <c r="DY860" s="78">
        <v>546.78</v>
      </c>
      <c r="DZ860" s="78">
        <v>562.20000000000005</v>
      </c>
      <c r="EA860" s="78">
        <v>534.69000000000005</v>
      </c>
      <c r="EB860" s="78">
        <v>339.46</v>
      </c>
      <c r="EC860" s="78"/>
      <c r="ED860" s="79">
        <v>396.16</v>
      </c>
      <c r="EE860" s="65" t="s">
        <v>405</v>
      </c>
      <c r="EF860" s="68">
        <v>0.28962001853568098</v>
      </c>
      <c r="EG860" s="78">
        <v>491.03</v>
      </c>
      <c r="EH860" s="78">
        <v>511.54</v>
      </c>
      <c r="EI860" s="78">
        <v>449.58</v>
      </c>
      <c r="EJ860" s="78"/>
      <c r="EK860" s="78">
        <v>280.93</v>
      </c>
      <c r="EL860" s="79">
        <v>345.4</v>
      </c>
      <c r="EM860" s="65" t="s">
        <v>406</v>
      </c>
      <c r="EN860" s="78">
        <v>524.01</v>
      </c>
      <c r="EO860" s="78">
        <v>530.54999999999995</v>
      </c>
      <c r="EP860" s="78">
        <v>487.3</v>
      </c>
      <c r="EQ860" s="78"/>
      <c r="ER860" s="78"/>
      <c r="ES860" s="79">
        <v>405.33</v>
      </c>
      <c r="ET860" s="65" t="s">
        <v>407</v>
      </c>
      <c r="EU860" s="68">
        <v>1.4351320321469601</v>
      </c>
      <c r="EV860" s="78">
        <v>512.49</v>
      </c>
      <c r="EW860" s="78">
        <v>503.46</v>
      </c>
      <c r="EX860" s="78">
        <v>503.46</v>
      </c>
      <c r="EY860" s="78"/>
      <c r="EZ860" s="78">
        <v>147.63</v>
      </c>
      <c r="FA860" s="79">
        <v>275.27999999999997</v>
      </c>
      <c r="FB860" s="65" t="s">
        <v>408</v>
      </c>
      <c r="FC860" s="78">
        <v>604.16999999999996</v>
      </c>
      <c r="FD860" s="78">
        <v>593.45000000000005</v>
      </c>
      <c r="FE860" s="78">
        <v>582.34</v>
      </c>
      <c r="FF860" s="78">
        <v>340.09</v>
      </c>
      <c r="FG860" s="78"/>
      <c r="FH860" s="79"/>
      <c r="FI860" s="65" t="s">
        <v>409</v>
      </c>
      <c r="FJ860" s="78">
        <v>562.83000000000004</v>
      </c>
      <c r="FK860" s="78">
        <v>543.13</v>
      </c>
      <c r="FL860" s="78">
        <v>536.66999999999996</v>
      </c>
      <c r="FM860" s="78">
        <v>316</v>
      </c>
      <c r="FN860" s="78"/>
      <c r="FO860" s="79">
        <v>437</v>
      </c>
      <c r="FP860" s="65" t="s">
        <v>410</v>
      </c>
      <c r="FQ860" s="68">
        <v>0.26394974396874799</v>
      </c>
      <c r="FR860" s="78">
        <v>511.01</v>
      </c>
      <c r="FS860" s="78">
        <v>501.77</v>
      </c>
      <c r="FT860" s="78">
        <v>469.57</v>
      </c>
      <c r="FU860" s="78">
        <v>283.48</v>
      </c>
      <c r="FV860" s="78">
        <v>265.01</v>
      </c>
      <c r="FW860" s="79">
        <v>308.56</v>
      </c>
      <c r="FX860" s="65" t="s">
        <v>411</v>
      </c>
      <c r="FY860" s="78">
        <v>528.54999999999995</v>
      </c>
      <c r="FZ860" s="78">
        <v>535.23</v>
      </c>
      <c r="GA860" s="78">
        <v>527.98</v>
      </c>
      <c r="GB860" s="78">
        <v>393.63</v>
      </c>
      <c r="GC860" s="78"/>
      <c r="GD860" s="79">
        <v>430.79</v>
      </c>
      <c r="GE860" s="82"/>
      <c r="GF860" s="68"/>
      <c r="GG860" s="78"/>
      <c r="GH860" s="78"/>
      <c r="GI860" s="78"/>
      <c r="GJ860" s="78"/>
      <c r="GK860" s="78"/>
      <c r="GL860" s="79"/>
      <c r="GM860" s="65" t="s">
        <v>413</v>
      </c>
      <c r="GN860" s="68">
        <v>0.108469281499479</v>
      </c>
      <c r="GO860" s="78">
        <v>452.53</v>
      </c>
      <c r="GP860" s="78">
        <v>493.75</v>
      </c>
      <c r="GQ860" s="78">
        <v>474.38</v>
      </c>
      <c r="GR860" s="78">
        <v>382.79</v>
      </c>
      <c r="GS860" s="78"/>
      <c r="GT860" s="79"/>
      <c r="GU860" s="65" t="s">
        <v>414</v>
      </c>
      <c r="GV860" s="68">
        <v>1</v>
      </c>
      <c r="GW860" s="78">
        <v>479.97</v>
      </c>
      <c r="GX860" s="78">
        <v>505.87</v>
      </c>
      <c r="GY860" s="78">
        <v>472.33</v>
      </c>
      <c r="GZ860" s="78">
        <v>338</v>
      </c>
      <c r="HA860" s="78"/>
      <c r="HB860" s="79">
        <v>402.32</v>
      </c>
      <c r="HC860" s="65" t="s">
        <v>415</v>
      </c>
      <c r="HD860" s="68">
        <v>2.99580587177951E-2</v>
      </c>
      <c r="HE860" s="78">
        <v>500.2</v>
      </c>
      <c r="HF860" s="78">
        <v>506.39</v>
      </c>
      <c r="HG860" s="78">
        <v>489.08</v>
      </c>
      <c r="HH860" s="78">
        <v>266.63</v>
      </c>
      <c r="HI860" s="78">
        <v>260.64</v>
      </c>
      <c r="HJ860" s="79">
        <v>372.74</v>
      </c>
      <c r="HK860" s="85" t="s">
        <v>416</v>
      </c>
      <c r="HL860" s="68">
        <v>1.4702639123722701</v>
      </c>
      <c r="HM860" s="78">
        <v>492.2</v>
      </c>
      <c r="HN860" s="78">
        <v>499.37</v>
      </c>
      <c r="HO860" s="78">
        <v>434.68</v>
      </c>
      <c r="HP860" s="78">
        <v>320.79000000000002</v>
      </c>
      <c r="HQ860" s="78"/>
      <c r="HR860" s="79"/>
    </row>
    <row r="861" spans="1:226" x14ac:dyDescent="0.25">
      <c r="A861" s="81">
        <v>39293</v>
      </c>
      <c r="B861" s="82" t="s">
        <v>387</v>
      </c>
      <c r="C861" s="83">
        <v>495.2917418412589</v>
      </c>
      <c r="D861" s="83">
        <v>500.65723988871753</v>
      </c>
      <c r="E861" s="83">
        <v>479.65152564895112</v>
      </c>
      <c r="F861" s="83">
        <v>335.55490720770155</v>
      </c>
      <c r="G861" s="83">
        <v>256.60906677393405</v>
      </c>
      <c r="H861" s="84">
        <v>357.52754529889359</v>
      </c>
      <c r="I861" s="82" t="s">
        <v>388</v>
      </c>
      <c r="J861" s="83">
        <v>512.73035780736666</v>
      </c>
      <c r="K861" s="83">
        <v>517.06158616099879</v>
      </c>
      <c r="L861" s="83">
        <v>481.65099952881837</v>
      </c>
      <c r="M861" s="83">
        <v>334.58424836948194</v>
      </c>
      <c r="N861" s="83"/>
      <c r="O861" s="84">
        <v>415.2850633811388</v>
      </c>
      <c r="P861" s="65" t="s">
        <v>389</v>
      </c>
      <c r="Q861" s="78">
        <v>513.87</v>
      </c>
      <c r="R861" s="78">
        <v>495.51</v>
      </c>
      <c r="S861" s="78">
        <v>447.81</v>
      </c>
      <c r="T861" s="78">
        <v>292</v>
      </c>
      <c r="U861" s="78"/>
      <c r="V861" s="79"/>
      <c r="W861" s="65" t="s">
        <v>390</v>
      </c>
      <c r="X861" s="78">
        <v>498.02</v>
      </c>
      <c r="Y861" s="78">
        <v>509.27</v>
      </c>
      <c r="Z861" s="78">
        <v>463.33</v>
      </c>
      <c r="AA861" s="78">
        <v>273.58999999999997</v>
      </c>
      <c r="AB861" s="78"/>
      <c r="AC861" s="79">
        <v>408.26</v>
      </c>
      <c r="AD861" s="82"/>
      <c r="AE861" s="68"/>
      <c r="AF861" s="78"/>
      <c r="AG861" s="78"/>
      <c r="AH861" s="78"/>
      <c r="AI861" s="78"/>
      <c r="AJ861" s="78"/>
      <c r="AK861" s="79"/>
      <c r="AL861" s="69" t="s">
        <v>392</v>
      </c>
      <c r="AM861" s="70">
        <v>1.7117425539198901</v>
      </c>
      <c r="AN861" s="78">
        <v>551.26</v>
      </c>
      <c r="AO861" s="78">
        <v>555.94000000000005</v>
      </c>
      <c r="AP861" s="78">
        <v>528.51</v>
      </c>
      <c r="AQ861" s="78">
        <v>444.98</v>
      </c>
      <c r="AR861" s="78">
        <v>440.53</v>
      </c>
      <c r="AS861" s="79"/>
      <c r="AT861" s="65" t="s">
        <v>393</v>
      </c>
      <c r="AU861" s="68">
        <v>3.5682426404995499E-2</v>
      </c>
      <c r="AV861" s="78">
        <v>501.93</v>
      </c>
      <c r="AW861" s="78">
        <v>507.73</v>
      </c>
      <c r="AX861" s="78">
        <v>438.75</v>
      </c>
      <c r="AY861" s="78">
        <v>238.22</v>
      </c>
      <c r="AZ861" s="78">
        <v>223.3</v>
      </c>
      <c r="BA861" s="79">
        <v>340.5</v>
      </c>
      <c r="BB861" s="65" t="s">
        <v>394</v>
      </c>
      <c r="BC861" s="78">
        <v>471.97</v>
      </c>
      <c r="BD861" s="78">
        <v>486.74</v>
      </c>
      <c r="BE861" s="78">
        <v>462.55</v>
      </c>
      <c r="BF861" s="78">
        <v>251.6</v>
      </c>
      <c r="BG861" s="78"/>
      <c r="BH861" s="79">
        <v>391.5</v>
      </c>
      <c r="BI861" s="65" t="s">
        <v>395</v>
      </c>
      <c r="BJ861" s="68">
        <v>0.13439415116654099</v>
      </c>
      <c r="BK861" s="78">
        <v>505.59</v>
      </c>
      <c r="BL861" s="78">
        <v>527.63</v>
      </c>
      <c r="BM861" s="78">
        <v>542.84</v>
      </c>
      <c r="BN861" s="78">
        <v>335.18</v>
      </c>
      <c r="BO861" s="78"/>
      <c r="BP861" s="79"/>
      <c r="BQ861" s="65" t="s">
        <v>396</v>
      </c>
      <c r="BR861" s="68">
        <v>6.3911648537062396E-2</v>
      </c>
      <c r="BS861" s="78">
        <v>495.7</v>
      </c>
      <c r="BT861" s="78">
        <v>482.31</v>
      </c>
      <c r="BU861" s="78">
        <v>428.21</v>
      </c>
      <c r="BV861" s="78"/>
      <c r="BW861" s="78"/>
      <c r="BX861" s="79">
        <v>378.42</v>
      </c>
      <c r="BY861" s="65" t="s">
        <v>397</v>
      </c>
      <c r="BZ861" s="78">
        <v>516.08000000000004</v>
      </c>
      <c r="CA861" s="78">
        <v>532.16999999999996</v>
      </c>
      <c r="CB861" s="78">
        <v>452.63</v>
      </c>
      <c r="CC861" s="78">
        <v>353.02</v>
      </c>
      <c r="CD861" s="78"/>
      <c r="CE861" s="79">
        <v>458.14</v>
      </c>
      <c r="CF861" s="65" t="s">
        <v>398</v>
      </c>
      <c r="CG861" s="78">
        <v>499.17</v>
      </c>
      <c r="CH861" s="78">
        <v>508.98</v>
      </c>
      <c r="CI861" s="78">
        <v>465.16</v>
      </c>
      <c r="CJ861" s="78">
        <v>404.76</v>
      </c>
      <c r="CK861" s="78"/>
      <c r="CL861" s="79"/>
      <c r="CM861" s="65" t="s">
        <v>399</v>
      </c>
      <c r="CN861" s="78">
        <v>474.31</v>
      </c>
      <c r="CO861" s="78">
        <v>490.62</v>
      </c>
      <c r="CP861" s="78">
        <v>481.81</v>
      </c>
      <c r="CQ861" s="78">
        <v>317.63</v>
      </c>
      <c r="CR861" s="78">
        <v>307.13</v>
      </c>
      <c r="CS861" s="79">
        <v>532.9</v>
      </c>
      <c r="CT861" s="65" t="s">
        <v>400</v>
      </c>
      <c r="CU861" s="78">
        <v>534.22</v>
      </c>
      <c r="CV861" s="78">
        <v>557</v>
      </c>
      <c r="CW861" s="78">
        <v>546.30999999999995</v>
      </c>
      <c r="CX861" s="78">
        <v>350.88</v>
      </c>
      <c r="CY861" s="78">
        <v>323.64</v>
      </c>
      <c r="CZ861" s="79"/>
      <c r="DA861" s="82"/>
      <c r="DB861" s="68"/>
      <c r="DC861" s="78"/>
      <c r="DD861" s="78"/>
      <c r="DE861" s="78"/>
      <c r="DF861" s="78"/>
      <c r="DG861" s="78"/>
      <c r="DH861" s="79"/>
      <c r="DI861" s="65" t="s">
        <v>402</v>
      </c>
      <c r="DJ861" s="68">
        <v>3.9594551789673702E-3</v>
      </c>
      <c r="DK861" s="78">
        <v>514.39</v>
      </c>
      <c r="DL861" s="78">
        <v>520.84</v>
      </c>
      <c r="DM861" s="78">
        <v>520.84</v>
      </c>
      <c r="DN861" s="78">
        <v>302.26</v>
      </c>
      <c r="DO861" s="78"/>
      <c r="DP861" s="79">
        <v>438.11</v>
      </c>
      <c r="DQ861" s="65" t="s">
        <v>403</v>
      </c>
      <c r="DR861" s="78">
        <v>528.39</v>
      </c>
      <c r="DS861" s="78">
        <v>545.16999999999996</v>
      </c>
      <c r="DT861" s="78">
        <v>583.62</v>
      </c>
      <c r="DU861" s="78">
        <v>239.03</v>
      </c>
      <c r="DV861" s="78"/>
      <c r="DW861" s="79"/>
      <c r="DX861" s="65" t="s">
        <v>404</v>
      </c>
      <c r="DY861" s="78">
        <v>559.77</v>
      </c>
      <c r="DZ861" s="78">
        <v>554.08000000000004</v>
      </c>
      <c r="EA861" s="78">
        <v>533.27</v>
      </c>
      <c r="EB861" s="78">
        <v>342.67</v>
      </c>
      <c r="EC861" s="78"/>
      <c r="ED861" s="79">
        <v>396.2</v>
      </c>
      <c r="EE861" s="65" t="s">
        <v>405</v>
      </c>
      <c r="EF861" s="68">
        <v>0.28962001853568098</v>
      </c>
      <c r="EG861" s="78">
        <v>495.34</v>
      </c>
      <c r="EH861" s="78">
        <v>498.73</v>
      </c>
      <c r="EI861" s="78">
        <v>448.6</v>
      </c>
      <c r="EJ861" s="78"/>
      <c r="EK861" s="78">
        <v>279.49</v>
      </c>
      <c r="EL861" s="79">
        <v>343.95</v>
      </c>
      <c r="EM861" s="65" t="s">
        <v>406</v>
      </c>
      <c r="EN861" s="78">
        <v>524.01</v>
      </c>
      <c r="EO861" s="78">
        <v>530.54999999999995</v>
      </c>
      <c r="EP861" s="78">
        <v>487.3</v>
      </c>
      <c r="EQ861" s="78"/>
      <c r="ER861" s="78"/>
      <c r="ES861" s="79">
        <v>393.13</v>
      </c>
      <c r="ET861" s="65" t="s">
        <v>407</v>
      </c>
      <c r="EU861" s="68">
        <v>1.4355440712029901</v>
      </c>
      <c r="EV861" s="78">
        <v>512.64</v>
      </c>
      <c r="EW861" s="78">
        <v>504.82</v>
      </c>
      <c r="EX861" s="78">
        <v>504.82</v>
      </c>
      <c r="EY861" s="78"/>
      <c r="EZ861" s="78">
        <v>147.66999999999999</v>
      </c>
      <c r="FA861" s="79">
        <v>275.36</v>
      </c>
      <c r="FB861" s="65" t="s">
        <v>408</v>
      </c>
      <c r="FC861" s="78">
        <v>604.16999999999996</v>
      </c>
      <c r="FD861" s="78">
        <v>581.6</v>
      </c>
      <c r="FE861" s="78">
        <v>582.34</v>
      </c>
      <c r="FF861" s="78">
        <v>323.77999999999997</v>
      </c>
      <c r="FG861" s="78"/>
      <c r="FH861" s="79"/>
      <c r="FI861" s="65" t="s">
        <v>409</v>
      </c>
      <c r="FJ861" s="78">
        <v>564.51</v>
      </c>
      <c r="FK861" s="78">
        <v>549.85</v>
      </c>
      <c r="FL861" s="78">
        <v>541.71</v>
      </c>
      <c r="FM861" s="78">
        <v>315.89</v>
      </c>
      <c r="FN861" s="78"/>
      <c r="FO861" s="79">
        <v>432.79</v>
      </c>
      <c r="FP861" s="65" t="s">
        <v>410</v>
      </c>
      <c r="FQ861" s="68">
        <v>0.26249475010499801</v>
      </c>
      <c r="FR861" s="78">
        <v>512.13</v>
      </c>
      <c r="FS861" s="78">
        <v>490.87</v>
      </c>
      <c r="FT861" s="78">
        <v>447.03</v>
      </c>
      <c r="FU861" s="78">
        <v>286.38</v>
      </c>
      <c r="FV861" s="78">
        <v>256.19</v>
      </c>
      <c r="FW861" s="79">
        <v>307.64</v>
      </c>
      <c r="FX861" s="65" t="s">
        <v>411</v>
      </c>
      <c r="FY861" s="78">
        <v>543.55999999999995</v>
      </c>
      <c r="FZ861" s="78">
        <v>536.05999999999995</v>
      </c>
      <c r="GA861" s="78">
        <v>527.98</v>
      </c>
      <c r="GB861" s="78">
        <v>393.63</v>
      </c>
      <c r="GC861" s="78"/>
      <c r="GD861" s="79">
        <v>430.79</v>
      </c>
      <c r="GE861" s="82"/>
      <c r="GF861" s="68"/>
      <c r="GG861" s="78"/>
      <c r="GH861" s="78"/>
      <c r="GI861" s="78"/>
      <c r="GJ861" s="78"/>
      <c r="GK861" s="78"/>
      <c r="GL861" s="79"/>
      <c r="GM861" s="65" t="s">
        <v>413</v>
      </c>
      <c r="GN861" s="68">
        <v>0.108760672140954</v>
      </c>
      <c r="GO861" s="78">
        <v>453.75</v>
      </c>
      <c r="GP861" s="78">
        <v>495.08</v>
      </c>
      <c r="GQ861" s="78">
        <v>475.65</v>
      </c>
      <c r="GR861" s="78">
        <v>395.13</v>
      </c>
      <c r="GS861" s="78"/>
      <c r="GT861" s="79"/>
      <c r="GU861" s="65" t="s">
        <v>414</v>
      </c>
      <c r="GV861" s="68">
        <v>1</v>
      </c>
      <c r="GW861" s="78">
        <v>509.14</v>
      </c>
      <c r="GX861" s="78">
        <v>504.2</v>
      </c>
      <c r="GY861" s="78">
        <v>470.67</v>
      </c>
      <c r="GZ861" s="78">
        <v>316.2</v>
      </c>
      <c r="HA861" s="78"/>
      <c r="HB861" s="79">
        <v>402.32</v>
      </c>
      <c r="HC861" s="65" t="s">
        <v>415</v>
      </c>
      <c r="HD861" s="68">
        <v>2.9812479503920301E-2</v>
      </c>
      <c r="HE861" s="78">
        <v>502.75</v>
      </c>
      <c r="HF861" s="78">
        <v>503.33</v>
      </c>
      <c r="HG861" s="78">
        <v>473.14</v>
      </c>
      <c r="HH861" s="78">
        <v>259.37</v>
      </c>
      <c r="HI861" s="78">
        <v>253.41</v>
      </c>
      <c r="HJ861" s="79">
        <v>369.22</v>
      </c>
      <c r="HK861" s="85" t="s">
        <v>416</v>
      </c>
      <c r="HL861" s="68">
        <v>1.4808233377758</v>
      </c>
      <c r="HM861" s="78">
        <v>496.36</v>
      </c>
      <c r="HN861" s="78">
        <v>503.53</v>
      </c>
      <c r="HO861" s="78">
        <v>438.43</v>
      </c>
      <c r="HP861" s="78">
        <v>295.17</v>
      </c>
      <c r="HQ861" s="78"/>
      <c r="HR861" s="79"/>
    </row>
    <row r="862" spans="1:226" x14ac:dyDescent="0.25">
      <c r="A862" s="81">
        <v>39286</v>
      </c>
      <c r="B862" s="82" t="s">
        <v>387</v>
      </c>
      <c r="C862" s="83">
        <v>505.37406195335564</v>
      </c>
      <c r="D862" s="83">
        <v>502.29957503617567</v>
      </c>
      <c r="E862" s="83">
        <v>479.74739454844519</v>
      </c>
      <c r="F862" s="83">
        <v>334.6367946566354</v>
      </c>
      <c r="G862" s="83">
        <v>259.49253955484039</v>
      </c>
      <c r="H862" s="84">
        <v>358.76514411673293</v>
      </c>
      <c r="I862" s="82" t="s">
        <v>388</v>
      </c>
      <c r="J862" s="83">
        <v>525.78668558737343</v>
      </c>
      <c r="K862" s="83">
        <v>518.35088625377762</v>
      </c>
      <c r="L862" s="83">
        <v>481.69066809998782</v>
      </c>
      <c r="M862" s="83">
        <v>333.21205238887131</v>
      </c>
      <c r="N862" s="83"/>
      <c r="O862" s="84">
        <v>413.73684670027365</v>
      </c>
      <c r="P862" s="65" t="s">
        <v>389</v>
      </c>
      <c r="Q862" s="78">
        <v>515.54</v>
      </c>
      <c r="R862" s="78">
        <v>497.18</v>
      </c>
      <c r="S862" s="78">
        <v>448.67</v>
      </c>
      <c r="T862" s="78">
        <v>292</v>
      </c>
      <c r="U862" s="78"/>
      <c r="V862" s="79"/>
      <c r="W862" s="65" t="s">
        <v>390</v>
      </c>
      <c r="X862" s="78">
        <v>519.9</v>
      </c>
      <c r="Y862" s="78">
        <v>525.35</v>
      </c>
      <c r="Z862" s="78">
        <v>475.73</v>
      </c>
      <c r="AA862" s="78">
        <v>273.58999999999997</v>
      </c>
      <c r="AB862" s="78"/>
      <c r="AC862" s="79">
        <v>408.26</v>
      </c>
      <c r="AD862" s="82"/>
      <c r="AE862" s="68"/>
      <c r="AF862" s="78"/>
      <c r="AG862" s="78"/>
      <c r="AH862" s="78"/>
      <c r="AI862" s="78"/>
      <c r="AJ862" s="78"/>
      <c r="AK862" s="79"/>
      <c r="AL862" s="69" t="s">
        <v>392</v>
      </c>
      <c r="AM862" s="70">
        <v>1.7117425539198901</v>
      </c>
      <c r="AN862" s="78">
        <v>571.99</v>
      </c>
      <c r="AO862" s="78">
        <v>551.73</v>
      </c>
      <c r="AP862" s="78">
        <v>516.72</v>
      </c>
      <c r="AQ862" s="78">
        <v>444.98</v>
      </c>
      <c r="AR862" s="78">
        <v>440.53</v>
      </c>
      <c r="AS862" s="79"/>
      <c r="AT862" s="65" t="s">
        <v>393</v>
      </c>
      <c r="AU862" s="68">
        <v>3.5471055618615202E-2</v>
      </c>
      <c r="AV862" s="78">
        <v>498.04</v>
      </c>
      <c r="AW862" s="78">
        <v>503.76</v>
      </c>
      <c r="AX862" s="78">
        <v>441.97</v>
      </c>
      <c r="AY862" s="78">
        <v>240.25</v>
      </c>
      <c r="AZ862" s="78">
        <v>217.93</v>
      </c>
      <c r="BA862" s="79">
        <v>339.46</v>
      </c>
      <c r="BB862" s="65" t="s">
        <v>394</v>
      </c>
      <c r="BC862" s="78">
        <v>491.93</v>
      </c>
      <c r="BD862" s="78">
        <v>491.99</v>
      </c>
      <c r="BE862" s="78">
        <v>463.44</v>
      </c>
      <c r="BF862" s="78">
        <v>251.4</v>
      </c>
      <c r="BG862" s="78"/>
      <c r="BH862" s="79">
        <v>391.5</v>
      </c>
      <c r="BI862" s="65" t="s">
        <v>395</v>
      </c>
      <c r="BJ862" s="68">
        <v>0.13439415116654099</v>
      </c>
      <c r="BK862" s="78">
        <v>507.74</v>
      </c>
      <c r="BL862" s="78">
        <v>519.03</v>
      </c>
      <c r="BM862" s="78">
        <v>534.24</v>
      </c>
      <c r="BN862" s="78">
        <v>332.49</v>
      </c>
      <c r="BO862" s="78"/>
      <c r="BP862" s="79"/>
      <c r="BQ862" s="65" t="s">
        <v>396</v>
      </c>
      <c r="BR862" s="68">
        <v>6.3911648537062396E-2</v>
      </c>
      <c r="BS862" s="78">
        <v>506.18</v>
      </c>
      <c r="BT862" s="78">
        <v>482.09</v>
      </c>
      <c r="BU862" s="78">
        <v>427.12</v>
      </c>
      <c r="BV862" s="78"/>
      <c r="BW862" s="78"/>
      <c r="BX862" s="79">
        <v>378.42</v>
      </c>
      <c r="BY862" s="65" t="s">
        <v>397</v>
      </c>
      <c r="BZ862" s="78">
        <v>526.07000000000005</v>
      </c>
      <c r="CA862" s="78">
        <v>535.36</v>
      </c>
      <c r="CB862" s="78">
        <v>456.19</v>
      </c>
      <c r="CC862" s="78">
        <v>356.02</v>
      </c>
      <c r="CD862" s="78"/>
      <c r="CE862" s="79">
        <v>458.14</v>
      </c>
      <c r="CF862" s="65" t="s">
        <v>398</v>
      </c>
      <c r="CG862" s="78">
        <v>501.93</v>
      </c>
      <c r="CH862" s="78">
        <v>508.98</v>
      </c>
      <c r="CI862" s="78">
        <v>465.16</v>
      </c>
      <c r="CJ862" s="78">
        <v>399.38</v>
      </c>
      <c r="CK862" s="78"/>
      <c r="CL862" s="79"/>
      <c r="CM862" s="65" t="s">
        <v>399</v>
      </c>
      <c r="CN862" s="78">
        <v>491.08</v>
      </c>
      <c r="CO862" s="78">
        <v>491.75</v>
      </c>
      <c r="CP862" s="78">
        <v>474.87</v>
      </c>
      <c r="CQ862" s="78">
        <v>316.06</v>
      </c>
      <c r="CR862" s="78">
        <v>303.89</v>
      </c>
      <c r="CS862" s="79">
        <v>533.02</v>
      </c>
      <c r="CT862" s="65" t="s">
        <v>400</v>
      </c>
      <c r="CU862" s="78">
        <v>547.54</v>
      </c>
      <c r="CV862" s="78">
        <v>556.07000000000005</v>
      </c>
      <c r="CW862" s="78">
        <v>545.41</v>
      </c>
      <c r="CX862" s="78">
        <v>343.72</v>
      </c>
      <c r="CY862" s="78">
        <v>316.76</v>
      </c>
      <c r="CZ862" s="79"/>
      <c r="DA862" s="82"/>
      <c r="DB862" s="68"/>
      <c r="DC862" s="78"/>
      <c r="DD862" s="78"/>
      <c r="DE862" s="78"/>
      <c r="DF862" s="78"/>
      <c r="DG862" s="78"/>
      <c r="DH862" s="79"/>
      <c r="DI862" s="65" t="s">
        <v>402</v>
      </c>
      <c r="DJ862" s="68">
        <v>4.0703353956366003E-3</v>
      </c>
      <c r="DK862" s="78">
        <v>544.46</v>
      </c>
      <c r="DL862" s="78">
        <v>535.13</v>
      </c>
      <c r="DM862" s="78">
        <v>535.13</v>
      </c>
      <c r="DN862" s="78">
        <v>310.23</v>
      </c>
      <c r="DO862" s="78"/>
      <c r="DP862" s="79">
        <v>450.49</v>
      </c>
      <c r="DQ862" s="65" t="s">
        <v>403</v>
      </c>
      <c r="DR862" s="78">
        <v>528.39</v>
      </c>
      <c r="DS862" s="78">
        <v>536.9</v>
      </c>
      <c r="DT862" s="78">
        <v>587.24</v>
      </c>
      <c r="DU862" s="78">
        <v>243.63</v>
      </c>
      <c r="DV862" s="78"/>
      <c r="DW862" s="79"/>
      <c r="DX862" s="65" t="s">
        <v>404</v>
      </c>
      <c r="DY862" s="78">
        <v>566.58000000000004</v>
      </c>
      <c r="DZ862" s="78">
        <v>547.27</v>
      </c>
      <c r="EA862" s="78">
        <v>530.92999999999995</v>
      </c>
      <c r="EB862" s="78">
        <v>341.23</v>
      </c>
      <c r="EC862" s="78"/>
      <c r="ED862" s="79">
        <v>396.2</v>
      </c>
      <c r="EE862" s="65" t="s">
        <v>405</v>
      </c>
      <c r="EF862" s="68">
        <v>0.28962001853568098</v>
      </c>
      <c r="EG862" s="78">
        <v>518.61</v>
      </c>
      <c r="EH862" s="78">
        <v>499.03</v>
      </c>
      <c r="EI862" s="78">
        <v>446.39</v>
      </c>
      <c r="EJ862" s="78"/>
      <c r="EK862" s="78">
        <v>278.42</v>
      </c>
      <c r="EL862" s="79">
        <v>344.63</v>
      </c>
      <c r="EM862" s="65" t="s">
        <v>406</v>
      </c>
      <c r="EN862" s="78">
        <v>542.21</v>
      </c>
      <c r="EO862" s="78">
        <v>530.54999999999995</v>
      </c>
      <c r="EP862" s="78">
        <v>487.3</v>
      </c>
      <c r="EQ862" s="78"/>
      <c r="ER862" s="78"/>
      <c r="ES862" s="79">
        <v>393.13</v>
      </c>
      <c r="ET862" s="65" t="s">
        <v>407</v>
      </c>
      <c r="EU862" s="68">
        <v>1.4347202295552399</v>
      </c>
      <c r="EV862" s="78">
        <v>509.91</v>
      </c>
      <c r="EW862" s="78">
        <v>503.32</v>
      </c>
      <c r="EX862" s="78">
        <v>503.32</v>
      </c>
      <c r="EY862" s="78"/>
      <c r="EZ862" s="78">
        <v>147.59</v>
      </c>
      <c r="FA862" s="79">
        <v>275.2</v>
      </c>
      <c r="FB862" s="65" t="s">
        <v>408</v>
      </c>
      <c r="FC862" s="78">
        <v>604.16999999999996</v>
      </c>
      <c r="FD862" s="78">
        <v>581.6</v>
      </c>
      <c r="FE862" s="78">
        <v>582.34</v>
      </c>
      <c r="FF862" s="78">
        <v>323.77999999999997</v>
      </c>
      <c r="FG862" s="78"/>
      <c r="FH862" s="79"/>
      <c r="FI862" s="65" t="s">
        <v>409</v>
      </c>
      <c r="FJ862" s="78">
        <v>583</v>
      </c>
      <c r="FK862" s="78">
        <v>548.16999999999996</v>
      </c>
      <c r="FL862" s="78">
        <v>554.30999999999995</v>
      </c>
      <c r="FM862" s="78">
        <v>315.89</v>
      </c>
      <c r="FN862" s="78"/>
      <c r="FO862" s="79">
        <v>425.23</v>
      </c>
      <c r="FP862" s="65" t="s">
        <v>410</v>
      </c>
      <c r="FQ862" s="68">
        <v>0.26552667215421799</v>
      </c>
      <c r="FR862" s="78">
        <v>520.96</v>
      </c>
      <c r="FS862" s="78">
        <v>500.78</v>
      </c>
      <c r="FT862" s="78">
        <v>451.93</v>
      </c>
      <c r="FU862" s="78">
        <v>291.02</v>
      </c>
      <c r="FV862" s="78">
        <v>259.14999999999998</v>
      </c>
      <c r="FW862" s="79">
        <v>311.2</v>
      </c>
      <c r="FX862" s="65" t="s">
        <v>411</v>
      </c>
      <c r="FY862" s="78">
        <v>548.36</v>
      </c>
      <c r="FZ862" s="78">
        <v>535.32000000000005</v>
      </c>
      <c r="GA862" s="78">
        <v>527.98</v>
      </c>
      <c r="GB862" s="78">
        <v>382.47</v>
      </c>
      <c r="GC862" s="78"/>
      <c r="GD862" s="79">
        <v>430.79</v>
      </c>
      <c r="GE862" s="82"/>
      <c r="GF862" s="68"/>
      <c r="GG862" s="78"/>
      <c r="GH862" s="78"/>
      <c r="GI862" s="78"/>
      <c r="GJ862" s="78"/>
      <c r="GK862" s="78"/>
      <c r="GL862" s="79"/>
      <c r="GM862" s="65" t="s">
        <v>413</v>
      </c>
      <c r="GN862" s="68">
        <v>0.108867236405204</v>
      </c>
      <c r="GO862" s="78">
        <v>454.19</v>
      </c>
      <c r="GP862" s="78">
        <v>482.5</v>
      </c>
      <c r="GQ862" s="78">
        <v>475.86</v>
      </c>
      <c r="GR862" s="78">
        <v>397.15</v>
      </c>
      <c r="GS862" s="78"/>
      <c r="GT862" s="79"/>
      <c r="GU862" s="65" t="s">
        <v>414</v>
      </c>
      <c r="GV862" s="68">
        <v>1</v>
      </c>
      <c r="GW862" s="78">
        <v>509.14</v>
      </c>
      <c r="GX862" s="78">
        <v>504.2</v>
      </c>
      <c r="GY862" s="78">
        <v>470.67</v>
      </c>
      <c r="GZ862" s="78">
        <v>316.2</v>
      </c>
      <c r="HA862" s="78"/>
      <c r="HB862" s="79">
        <v>402.32</v>
      </c>
      <c r="HC862" s="65" t="s">
        <v>415</v>
      </c>
      <c r="HD862" s="68">
        <v>3.01996194847945E-2</v>
      </c>
      <c r="HE862" s="78">
        <v>511.26</v>
      </c>
      <c r="HF862" s="78">
        <v>509.16</v>
      </c>
      <c r="HG862" s="78">
        <v>479.28</v>
      </c>
      <c r="HH862" s="78">
        <v>262.74</v>
      </c>
      <c r="HI862" s="78">
        <v>256.7</v>
      </c>
      <c r="HJ862" s="79">
        <v>374.95</v>
      </c>
      <c r="HK862" s="85" t="s">
        <v>416</v>
      </c>
      <c r="HL862" s="68">
        <v>1.48909239818331</v>
      </c>
      <c r="HM862" s="78">
        <v>499.59</v>
      </c>
      <c r="HN862" s="78">
        <v>507.16</v>
      </c>
      <c r="HO862" s="78">
        <v>443.24</v>
      </c>
      <c r="HP862" s="78">
        <v>294.19</v>
      </c>
      <c r="HQ862" s="78"/>
      <c r="HR862" s="79"/>
    </row>
    <row r="863" spans="1:226" x14ac:dyDescent="0.25">
      <c r="A863" s="81">
        <v>39279</v>
      </c>
      <c r="B863" s="82" t="s">
        <v>387</v>
      </c>
      <c r="C863" s="83">
        <v>514.51616599655517</v>
      </c>
      <c r="D863" s="83">
        <v>504.62492008683779</v>
      </c>
      <c r="E863" s="83">
        <v>481.83183329502043</v>
      </c>
      <c r="F863" s="83">
        <v>328.01904810945064</v>
      </c>
      <c r="G863" s="83">
        <v>251.62622955215878</v>
      </c>
      <c r="H863" s="84">
        <v>360.41513934555843</v>
      </c>
      <c r="I863" s="82" t="s">
        <v>388</v>
      </c>
      <c r="J863" s="83">
        <v>537.81402566294889</v>
      </c>
      <c r="K863" s="83">
        <v>522.25788932941225</v>
      </c>
      <c r="L863" s="83">
        <v>483.79900448442669</v>
      </c>
      <c r="M863" s="83">
        <v>326.29772656240789</v>
      </c>
      <c r="N863" s="83"/>
      <c r="O863" s="84">
        <v>413.73155586443687</v>
      </c>
      <c r="P863" s="65" t="s">
        <v>389</v>
      </c>
      <c r="Q863" s="78">
        <v>521.37</v>
      </c>
      <c r="R863" s="78">
        <v>495.51</v>
      </c>
      <c r="S863" s="78">
        <v>451.36</v>
      </c>
      <c r="T863" s="78">
        <v>287</v>
      </c>
      <c r="U863" s="78"/>
      <c r="V863" s="79"/>
      <c r="W863" s="65" t="s">
        <v>390</v>
      </c>
      <c r="X863" s="78">
        <v>531.38</v>
      </c>
      <c r="Y863" s="78">
        <v>525.55999999999995</v>
      </c>
      <c r="Z863" s="78">
        <v>475.73</v>
      </c>
      <c r="AA863" s="78">
        <v>260.93</v>
      </c>
      <c r="AB863" s="78"/>
      <c r="AC863" s="79">
        <v>408.26</v>
      </c>
      <c r="AD863" s="82"/>
      <c r="AE863" s="68"/>
      <c r="AF863" s="78"/>
      <c r="AG863" s="78"/>
      <c r="AH863" s="78"/>
      <c r="AI863" s="78"/>
      <c r="AJ863" s="78"/>
      <c r="AK863" s="79"/>
      <c r="AL863" s="69" t="s">
        <v>392</v>
      </c>
      <c r="AM863" s="70">
        <v>1.7117425539198901</v>
      </c>
      <c r="AN863" s="78">
        <v>572.47</v>
      </c>
      <c r="AO863" s="78">
        <v>551.73</v>
      </c>
      <c r="AP863" s="78">
        <v>516.72</v>
      </c>
      <c r="AQ863" s="78">
        <v>444.98</v>
      </c>
      <c r="AR863" s="78">
        <v>440.53</v>
      </c>
      <c r="AS863" s="79"/>
      <c r="AT863" s="65" t="s">
        <v>393</v>
      </c>
      <c r="AU863" s="68">
        <v>3.5454706612302801E-2</v>
      </c>
      <c r="AV863" s="78">
        <v>497.57</v>
      </c>
      <c r="AW863" s="78">
        <v>502.57</v>
      </c>
      <c r="AX863" s="78">
        <v>440.31</v>
      </c>
      <c r="AY863" s="78">
        <v>241.73</v>
      </c>
      <c r="AZ863" s="78">
        <v>219.32</v>
      </c>
      <c r="BA863" s="79">
        <v>338.31</v>
      </c>
      <c r="BB863" s="65" t="s">
        <v>394</v>
      </c>
      <c r="BC863" s="78">
        <v>515.46</v>
      </c>
      <c r="BD863" s="78">
        <v>513.41999999999996</v>
      </c>
      <c r="BE863" s="78">
        <v>465.16</v>
      </c>
      <c r="BF863" s="78">
        <v>248.4</v>
      </c>
      <c r="BG863" s="78"/>
      <c r="BH863" s="79">
        <v>391.5</v>
      </c>
      <c r="BI863" s="65" t="s">
        <v>395</v>
      </c>
      <c r="BJ863" s="68">
        <v>0.13438512087941601</v>
      </c>
      <c r="BK863" s="78">
        <v>541.03</v>
      </c>
      <c r="BL863" s="78">
        <v>523.29999999999995</v>
      </c>
      <c r="BM863" s="78">
        <v>538.51</v>
      </c>
      <c r="BN863" s="78">
        <v>328.44</v>
      </c>
      <c r="BO863" s="78"/>
      <c r="BP863" s="79"/>
      <c r="BQ863" s="65" t="s">
        <v>396</v>
      </c>
      <c r="BR863" s="68">
        <v>6.3911648537062396E-2</v>
      </c>
      <c r="BS863" s="78">
        <v>504.9</v>
      </c>
      <c r="BT863" s="78">
        <v>479.81</v>
      </c>
      <c r="BU863" s="78">
        <v>424.41</v>
      </c>
      <c r="BV863" s="78"/>
      <c r="BW863" s="78"/>
      <c r="BX863" s="79">
        <v>366.47</v>
      </c>
      <c r="BY863" s="65" t="s">
        <v>397</v>
      </c>
      <c r="BZ863" s="78">
        <v>535.03</v>
      </c>
      <c r="CA863" s="78">
        <v>533.80999999999995</v>
      </c>
      <c r="CB863" s="78">
        <v>449.87</v>
      </c>
      <c r="CC863" s="78">
        <v>354.41</v>
      </c>
      <c r="CD863" s="78"/>
      <c r="CE863" s="79">
        <v>458.14</v>
      </c>
      <c r="CF863" s="65" t="s">
        <v>398</v>
      </c>
      <c r="CG863" s="78">
        <v>526.04999999999995</v>
      </c>
      <c r="CH863" s="78">
        <v>508.98</v>
      </c>
      <c r="CI863" s="78">
        <v>465.16</v>
      </c>
      <c r="CJ863" s="78">
        <v>399.38</v>
      </c>
      <c r="CK863" s="78"/>
      <c r="CL863" s="79"/>
      <c r="CM863" s="65" t="s">
        <v>399</v>
      </c>
      <c r="CN863" s="78">
        <v>506.12</v>
      </c>
      <c r="CO863" s="78">
        <v>493.48</v>
      </c>
      <c r="CP863" s="78">
        <v>483.64</v>
      </c>
      <c r="CQ863" s="78">
        <v>312.67</v>
      </c>
      <c r="CR863" s="78">
        <v>297.97000000000003</v>
      </c>
      <c r="CS863" s="79">
        <v>532.95000000000005</v>
      </c>
      <c r="CT863" s="65" t="s">
        <v>400</v>
      </c>
      <c r="CU863" s="78">
        <v>548.66999999999996</v>
      </c>
      <c r="CV863" s="78">
        <v>551.85</v>
      </c>
      <c r="CW863" s="78">
        <v>541.20000000000005</v>
      </c>
      <c r="CX863" s="78">
        <v>315.76</v>
      </c>
      <c r="CY863" s="78">
        <v>343.72</v>
      </c>
      <c r="CZ863" s="79"/>
      <c r="DA863" s="82"/>
      <c r="DB863" s="68"/>
      <c r="DC863" s="78"/>
      <c r="DD863" s="78"/>
      <c r="DE863" s="78"/>
      <c r="DF863" s="78"/>
      <c r="DG863" s="78"/>
      <c r="DH863" s="79"/>
      <c r="DI863" s="65" t="s">
        <v>402</v>
      </c>
      <c r="DJ863" s="68">
        <v>4.0733197556008099E-3</v>
      </c>
      <c r="DK863" s="78">
        <v>544.66999999999996</v>
      </c>
      <c r="DL863" s="78">
        <v>535.55999999999995</v>
      </c>
      <c r="DM863" s="78">
        <v>535.55999999999995</v>
      </c>
      <c r="DN863" s="78">
        <v>311.45999999999998</v>
      </c>
      <c r="DO863" s="78"/>
      <c r="DP863" s="79">
        <v>450.49</v>
      </c>
      <c r="DQ863" s="65" t="s">
        <v>403</v>
      </c>
      <c r="DR863" s="78">
        <v>528.39</v>
      </c>
      <c r="DS863" s="78">
        <v>536.9</v>
      </c>
      <c r="DT863" s="78">
        <v>585.54999999999995</v>
      </c>
      <c r="DU863" s="78">
        <v>239.16</v>
      </c>
      <c r="DV863" s="78"/>
      <c r="DW863" s="79"/>
      <c r="DX863" s="65" t="s">
        <v>404</v>
      </c>
      <c r="DY863" s="78">
        <v>568.4</v>
      </c>
      <c r="DZ863" s="78">
        <v>547.33000000000004</v>
      </c>
      <c r="EA863" s="78">
        <v>529.47</v>
      </c>
      <c r="EB863" s="78">
        <v>333.37</v>
      </c>
      <c r="EC863" s="78"/>
      <c r="ED863" s="79">
        <v>396.2</v>
      </c>
      <c r="EE863" s="65" t="s">
        <v>405</v>
      </c>
      <c r="EF863" s="68">
        <v>0.28962001853568098</v>
      </c>
      <c r="EG863" s="78">
        <v>527.84</v>
      </c>
      <c r="EH863" s="78">
        <v>499.86</v>
      </c>
      <c r="EI863" s="78">
        <v>445.9</v>
      </c>
      <c r="EJ863" s="78"/>
      <c r="EK863" s="78">
        <v>262.49</v>
      </c>
      <c r="EL863" s="79">
        <v>345.08</v>
      </c>
      <c r="EM863" s="65" t="s">
        <v>406</v>
      </c>
      <c r="EN863" s="78">
        <v>564.01</v>
      </c>
      <c r="EO863" s="78">
        <v>530.54999999999995</v>
      </c>
      <c r="EP863" s="78">
        <v>487.3</v>
      </c>
      <c r="EQ863" s="78"/>
      <c r="ER863" s="78"/>
      <c r="ES863" s="79">
        <v>388.43</v>
      </c>
      <c r="ET863" s="65" t="s">
        <v>407</v>
      </c>
      <c r="EU863" s="68">
        <v>1.4338973329509599</v>
      </c>
      <c r="EV863" s="78">
        <v>510.83</v>
      </c>
      <c r="EW863" s="78">
        <v>498.17</v>
      </c>
      <c r="EX863" s="78">
        <v>498.17</v>
      </c>
      <c r="EY863" s="78"/>
      <c r="EZ863" s="78">
        <v>147.51</v>
      </c>
      <c r="FA863" s="79">
        <v>275.04000000000002</v>
      </c>
      <c r="FB863" s="65" t="s">
        <v>408</v>
      </c>
      <c r="FC863" s="78">
        <v>604.16999999999996</v>
      </c>
      <c r="FD863" s="78">
        <v>581.6</v>
      </c>
      <c r="FE863" s="78">
        <v>582.34</v>
      </c>
      <c r="FF863" s="78">
        <v>323.77999999999997</v>
      </c>
      <c r="FG863" s="78"/>
      <c r="FH863" s="79"/>
      <c r="FI863" s="65" t="s">
        <v>409</v>
      </c>
      <c r="FJ863" s="78">
        <v>598.13</v>
      </c>
      <c r="FK863" s="78">
        <v>550.69000000000005</v>
      </c>
      <c r="FL863" s="78">
        <v>554.30999999999995</v>
      </c>
      <c r="FM863" s="78">
        <v>311</v>
      </c>
      <c r="FN863" s="78"/>
      <c r="FO863" s="79">
        <v>425.23</v>
      </c>
      <c r="FP863" s="65" t="s">
        <v>410</v>
      </c>
      <c r="FQ863" s="68">
        <v>0.26671645373803099</v>
      </c>
      <c r="FR863" s="78">
        <v>525.70000000000005</v>
      </c>
      <c r="FS863" s="78">
        <v>493.43</v>
      </c>
      <c r="FT863" s="78">
        <v>457.95</v>
      </c>
      <c r="FU863" s="78">
        <v>280.58999999999997</v>
      </c>
      <c r="FV863" s="78">
        <v>251.25</v>
      </c>
      <c r="FW863" s="79">
        <v>314.73</v>
      </c>
      <c r="FX863" s="65" t="s">
        <v>411</v>
      </c>
      <c r="FY863" s="78">
        <v>547.14</v>
      </c>
      <c r="FZ863" s="78">
        <v>531.72</v>
      </c>
      <c r="GA863" s="78">
        <v>519.94000000000005</v>
      </c>
      <c r="GB863" s="78">
        <v>382.47</v>
      </c>
      <c r="GC863" s="78"/>
      <c r="GD863" s="79">
        <v>430.79</v>
      </c>
      <c r="GE863" s="82"/>
      <c r="GF863" s="68"/>
      <c r="GG863" s="78"/>
      <c r="GH863" s="78"/>
      <c r="GI863" s="78"/>
      <c r="GJ863" s="78"/>
      <c r="GK863" s="78"/>
      <c r="GL863" s="79"/>
      <c r="GM863" s="65" t="s">
        <v>413</v>
      </c>
      <c r="GN863" s="68">
        <v>0.10928603433767201</v>
      </c>
      <c r="GO863" s="78">
        <v>490.91</v>
      </c>
      <c r="GP863" s="78">
        <v>488.73</v>
      </c>
      <c r="GQ863" s="78">
        <v>474.89</v>
      </c>
      <c r="GR863" s="78">
        <v>390.37</v>
      </c>
      <c r="GS863" s="78"/>
      <c r="GT863" s="79"/>
      <c r="GU863" s="65" t="s">
        <v>414</v>
      </c>
      <c r="GV863" s="68">
        <v>1</v>
      </c>
      <c r="GW863" s="78">
        <v>509.97</v>
      </c>
      <c r="GX863" s="78">
        <v>500.87</v>
      </c>
      <c r="GY863" s="78">
        <v>464.83</v>
      </c>
      <c r="GZ863" s="78">
        <v>316.2</v>
      </c>
      <c r="HA863" s="78"/>
      <c r="HB863" s="79">
        <v>402.32</v>
      </c>
      <c r="HC863" s="65" t="s">
        <v>415</v>
      </c>
      <c r="HD863" s="68">
        <v>3.0165002564025201E-2</v>
      </c>
      <c r="HE863" s="78">
        <v>508.52</v>
      </c>
      <c r="HF863" s="78">
        <v>510.98</v>
      </c>
      <c r="HG863" s="78">
        <v>478.73</v>
      </c>
      <c r="HH863" s="78">
        <v>262.44</v>
      </c>
      <c r="HI863" s="78">
        <v>256.39999999999998</v>
      </c>
      <c r="HJ863" s="79">
        <v>369.2</v>
      </c>
      <c r="HK863" s="85" t="s">
        <v>416</v>
      </c>
      <c r="HL863" s="68">
        <v>1.4780873549626801</v>
      </c>
      <c r="HM863" s="78">
        <v>495.61</v>
      </c>
      <c r="HN863" s="78">
        <v>502.85</v>
      </c>
      <c r="HO863" s="78">
        <v>438.39</v>
      </c>
      <c r="HP863" s="78">
        <v>294.98</v>
      </c>
      <c r="HQ863" s="78"/>
      <c r="HR863" s="79"/>
    </row>
    <row r="864" spans="1:226" x14ac:dyDescent="0.25">
      <c r="A864" s="81">
        <v>39272</v>
      </c>
      <c r="B864" s="82" t="s">
        <v>387</v>
      </c>
      <c r="C864" s="83">
        <v>507.17746721390137</v>
      </c>
      <c r="D864" s="83">
        <v>496.5435367147287</v>
      </c>
      <c r="E864" s="83">
        <v>474.89834499792414</v>
      </c>
      <c r="F864" s="83">
        <v>323.16206262571563</v>
      </c>
      <c r="G864" s="83">
        <v>251.46611423974258</v>
      </c>
      <c r="H864" s="84">
        <v>366.8117608632827</v>
      </c>
      <c r="I864" s="82" t="s">
        <v>388</v>
      </c>
      <c r="J864" s="83">
        <v>527.1445480542709</v>
      </c>
      <c r="K864" s="83">
        <v>511.7091401397746</v>
      </c>
      <c r="L864" s="83">
        <v>476.78425629529698</v>
      </c>
      <c r="M864" s="83">
        <v>321.6296891106158</v>
      </c>
      <c r="N864" s="83"/>
      <c r="O864" s="84">
        <v>429.25364760214973</v>
      </c>
      <c r="P864" s="65" t="s">
        <v>389</v>
      </c>
      <c r="Q864" s="78">
        <v>512.20000000000005</v>
      </c>
      <c r="R864" s="78">
        <v>491.35</v>
      </c>
      <c r="S864" s="78">
        <v>446.21</v>
      </c>
      <c r="T864" s="78">
        <v>269.3</v>
      </c>
      <c r="U864" s="78"/>
      <c r="V864" s="79"/>
      <c r="W864" s="65" t="s">
        <v>390</v>
      </c>
      <c r="X864" s="78">
        <v>521.53</v>
      </c>
      <c r="Y864" s="78">
        <v>514.28</v>
      </c>
      <c r="Z864" s="78">
        <v>466.64</v>
      </c>
      <c r="AA864" s="78">
        <v>260.93</v>
      </c>
      <c r="AB864" s="78"/>
      <c r="AC864" s="79">
        <v>408.26</v>
      </c>
      <c r="AD864" s="82"/>
      <c r="AE864" s="68"/>
      <c r="AF864" s="78"/>
      <c r="AG864" s="78"/>
      <c r="AH864" s="78"/>
      <c r="AI864" s="78"/>
      <c r="AJ864" s="78"/>
      <c r="AK864" s="79"/>
      <c r="AL864" s="69" t="s">
        <v>392</v>
      </c>
      <c r="AM864" s="70">
        <v>1.7120356103407</v>
      </c>
      <c r="AN864" s="78">
        <v>575.88</v>
      </c>
      <c r="AO864" s="78">
        <v>551.83000000000004</v>
      </c>
      <c r="AP864" s="78">
        <v>516.80999999999995</v>
      </c>
      <c r="AQ864" s="78">
        <v>445.06</v>
      </c>
      <c r="AR864" s="78">
        <v>425.46</v>
      </c>
      <c r="AS864" s="79"/>
      <c r="AT864" s="65" t="s">
        <v>393</v>
      </c>
      <c r="AU864" s="68">
        <v>3.4873583260679998E-2</v>
      </c>
      <c r="AV864" s="78">
        <v>487.92</v>
      </c>
      <c r="AW864" s="78">
        <v>492.46</v>
      </c>
      <c r="AX864" s="78">
        <v>429.43</v>
      </c>
      <c r="AY864" s="78">
        <v>226.68</v>
      </c>
      <c r="AZ864" s="78">
        <v>214.47</v>
      </c>
      <c r="BA864" s="79">
        <v>332.94</v>
      </c>
      <c r="BB864" s="65" t="s">
        <v>394</v>
      </c>
      <c r="BC864" s="78">
        <v>487.73</v>
      </c>
      <c r="BD864" s="78">
        <v>484.43</v>
      </c>
      <c r="BE864" s="78">
        <v>455.78</v>
      </c>
      <c r="BF864" s="78">
        <v>247</v>
      </c>
      <c r="BG864" s="78"/>
      <c r="BH864" s="79">
        <v>391.5</v>
      </c>
      <c r="BI864" s="65" t="s">
        <v>395</v>
      </c>
      <c r="BJ864" s="68">
        <v>0.13440137627009299</v>
      </c>
      <c r="BK864" s="78">
        <v>535.72</v>
      </c>
      <c r="BL864" s="78">
        <v>514.76</v>
      </c>
      <c r="BM864" s="78">
        <v>529.97</v>
      </c>
      <c r="BN864" s="78">
        <v>327.13</v>
      </c>
      <c r="BO864" s="78"/>
      <c r="BP864" s="79"/>
      <c r="BQ864" s="65" t="s">
        <v>396</v>
      </c>
      <c r="BR864" s="68">
        <v>6.3911648537062396E-2</v>
      </c>
      <c r="BS864" s="78">
        <v>500.46</v>
      </c>
      <c r="BT864" s="78">
        <v>474.29</v>
      </c>
      <c r="BU864" s="78">
        <v>420.09</v>
      </c>
      <c r="BV864" s="78"/>
      <c r="BW864" s="78"/>
      <c r="BX864" s="79">
        <v>366.47</v>
      </c>
      <c r="BY864" s="65" t="s">
        <v>397</v>
      </c>
      <c r="BZ864" s="78">
        <v>532.87</v>
      </c>
      <c r="CA864" s="78">
        <v>527.74</v>
      </c>
      <c r="CB864" s="78">
        <v>447.15</v>
      </c>
      <c r="CC864" s="78">
        <v>333.95</v>
      </c>
      <c r="CD864" s="78"/>
      <c r="CE864" s="79">
        <v>458.14</v>
      </c>
      <c r="CF864" s="65" t="s">
        <v>398</v>
      </c>
      <c r="CG864" s="78">
        <v>526.04999999999995</v>
      </c>
      <c r="CH864" s="78">
        <v>502.5</v>
      </c>
      <c r="CI864" s="78">
        <v>456.33</v>
      </c>
      <c r="CJ864" s="78">
        <v>397.15</v>
      </c>
      <c r="CK864" s="78"/>
      <c r="CL864" s="79"/>
      <c r="CM864" s="65" t="s">
        <v>399</v>
      </c>
      <c r="CN864" s="78">
        <v>495.47</v>
      </c>
      <c r="CO864" s="78">
        <v>483.85</v>
      </c>
      <c r="CP864" s="78">
        <v>476.91</v>
      </c>
      <c r="CQ864" s="78">
        <v>309.31</v>
      </c>
      <c r="CR864" s="78">
        <v>294.67</v>
      </c>
      <c r="CS864" s="79">
        <v>533.36</v>
      </c>
      <c r="CT864" s="65" t="s">
        <v>400</v>
      </c>
      <c r="CU864" s="78">
        <v>546.35</v>
      </c>
      <c r="CV864" s="78">
        <v>549.54</v>
      </c>
      <c r="CW864" s="78">
        <v>538.86</v>
      </c>
      <c r="CX864" s="78">
        <v>346.53</v>
      </c>
      <c r="CY864" s="78">
        <v>311.48</v>
      </c>
      <c r="CZ864" s="79"/>
      <c r="DA864" s="82"/>
      <c r="DB864" s="68"/>
      <c r="DC864" s="78"/>
      <c r="DD864" s="78"/>
      <c r="DE864" s="78"/>
      <c r="DF864" s="78"/>
      <c r="DG864" s="78"/>
      <c r="DH864" s="79"/>
      <c r="DI864" s="65" t="s">
        <v>402</v>
      </c>
      <c r="DJ864" s="68">
        <v>4.0700040700040697E-3</v>
      </c>
      <c r="DK864" s="78">
        <v>544.47</v>
      </c>
      <c r="DL864" s="78">
        <v>535.33000000000004</v>
      </c>
      <c r="DM864" s="78">
        <v>535.33000000000004</v>
      </c>
      <c r="DN864" s="78">
        <v>308.62</v>
      </c>
      <c r="DO864" s="78"/>
      <c r="DP864" s="79">
        <v>450.54</v>
      </c>
      <c r="DQ864" s="65" t="s">
        <v>403</v>
      </c>
      <c r="DR864" s="78">
        <v>528.39</v>
      </c>
      <c r="DS864" s="78">
        <v>536.9</v>
      </c>
      <c r="DT864" s="78">
        <v>578.55999999999995</v>
      </c>
      <c r="DU864" s="78">
        <v>232.49</v>
      </c>
      <c r="DV864" s="78"/>
      <c r="DW864" s="79"/>
      <c r="DX864" s="65" t="s">
        <v>404</v>
      </c>
      <c r="DY864" s="78">
        <v>562.96</v>
      </c>
      <c r="DZ864" s="78">
        <v>542.49</v>
      </c>
      <c r="EA864" s="78">
        <v>526.62</v>
      </c>
      <c r="EB864" s="78">
        <v>335.98</v>
      </c>
      <c r="EC864" s="78"/>
      <c r="ED864" s="79">
        <v>388.03</v>
      </c>
      <c r="EE864" s="65" t="s">
        <v>405</v>
      </c>
      <c r="EF864" s="68">
        <v>0.28962001853568098</v>
      </c>
      <c r="EG864" s="78">
        <v>520.71</v>
      </c>
      <c r="EH864" s="78">
        <v>492.79</v>
      </c>
      <c r="EI864" s="78">
        <v>443.2</v>
      </c>
      <c r="EJ864" s="78"/>
      <c r="EK864" s="78">
        <v>266.16000000000003</v>
      </c>
      <c r="EL864" s="79">
        <v>342.1</v>
      </c>
      <c r="EM864" s="65" t="s">
        <v>406</v>
      </c>
      <c r="EN864" s="78">
        <v>548.30999999999995</v>
      </c>
      <c r="EO864" s="78">
        <v>530.54999999999995</v>
      </c>
      <c r="EP864" s="78">
        <v>472.1</v>
      </c>
      <c r="EQ864" s="78"/>
      <c r="ER864" s="78"/>
      <c r="ES864" s="79">
        <v>388.43</v>
      </c>
      <c r="ET864" s="65" t="s">
        <v>407</v>
      </c>
      <c r="EU864" s="68">
        <v>1.43328077970474</v>
      </c>
      <c r="EV864" s="78">
        <v>510.61</v>
      </c>
      <c r="EW864" s="78">
        <v>491.88</v>
      </c>
      <c r="EX864" s="78">
        <v>491.88</v>
      </c>
      <c r="EY864" s="78"/>
      <c r="EZ864" s="78">
        <v>147.44</v>
      </c>
      <c r="FA864" s="79">
        <v>256.7</v>
      </c>
      <c r="FB864" s="65" t="s">
        <v>408</v>
      </c>
      <c r="FC864" s="78">
        <v>604.16999999999996</v>
      </c>
      <c r="FD864" s="78">
        <v>581.6</v>
      </c>
      <c r="FE864" s="78">
        <v>582.34</v>
      </c>
      <c r="FF864" s="78">
        <v>323.77999999999997</v>
      </c>
      <c r="FG864" s="78"/>
      <c r="FH864" s="79"/>
      <c r="FI864" s="65" t="s">
        <v>409</v>
      </c>
      <c r="FJ864" s="78">
        <v>600.65</v>
      </c>
      <c r="FK864" s="78">
        <v>546.49</v>
      </c>
      <c r="FL864" s="78">
        <v>552.63</v>
      </c>
      <c r="FM864" s="78">
        <v>305.89</v>
      </c>
      <c r="FN864" s="78"/>
      <c r="FO864" s="79">
        <v>524.39</v>
      </c>
      <c r="FP864" s="65" t="s">
        <v>410</v>
      </c>
      <c r="FQ864" s="68">
        <v>0.26651031394914998</v>
      </c>
      <c r="FR864" s="78">
        <v>527.69000000000005</v>
      </c>
      <c r="FS864" s="78">
        <v>494.91</v>
      </c>
      <c r="FT864" s="78">
        <v>446.4</v>
      </c>
      <c r="FU864" s="78">
        <v>279.83999999999997</v>
      </c>
      <c r="FV864" s="78">
        <v>251.05</v>
      </c>
      <c r="FW864" s="79">
        <v>315.02</v>
      </c>
      <c r="FX864" s="65" t="s">
        <v>411</v>
      </c>
      <c r="FY864" s="78">
        <v>548.32000000000005</v>
      </c>
      <c r="FZ864" s="78">
        <v>531.64</v>
      </c>
      <c r="GA864" s="78">
        <v>519.94000000000005</v>
      </c>
      <c r="GB864" s="78">
        <v>369.97</v>
      </c>
      <c r="GC864" s="78"/>
      <c r="GD864" s="79">
        <v>430.79</v>
      </c>
      <c r="GE864" s="82"/>
      <c r="GF864" s="68"/>
      <c r="GG864" s="78"/>
      <c r="GH864" s="78"/>
      <c r="GI864" s="78"/>
      <c r="GJ864" s="78"/>
      <c r="GK864" s="78"/>
      <c r="GL864" s="79"/>
      <c r="GM864" s="65" t="s">
        <v>413</v>
      </c>
      <c r="GN864" s="68">
        <v>0.109078612956358</v>
      </c>
      <c r="GO864" s="78">
        <v>481.25</v>
      </c>
      <c r="GP864" s="78">
        <v>487.8</v>
      </c>
      <c r="GQ864" s="78">
        <v>473.73</v>
      </c>
      <c r="GR864" s="78">
        <v>383.96</v>
      </c>
      <c r="GS864" s="78"/>
      <c r="GT864" s="79"/>
      <c r="GU864" s="65" t="s">
        <v>414</v>
      </c>
      <c r="GV864" s="68">
        <v>1</v>
      </c>
      <c r="GW864" s="78">
        <v>509.97</v>
      </c>
      <c r="GX864" s="78">
        <v>500.87</v>
      </c>
      <c r="GY864" s="78">
        <v>464.83</v>
      </c>
      <c r="GZ864" s="78">
        <v>316.2</v>
      </c>
      <c r="HA864" s="78"/>
      <c r="HB864" s="79">
        <v>402.32</v>
      </c>
      <c r="HC864" s="65" t="s">
        <v>415</v>
      </c>
      <c r="HD864" s="68">
        <v>2.9956263854772E-2</v>
      </c>
      <c r="HE864" s="78">
        <v>502.23</v>
      </c>
      <c r="HF864" s="78">
        <v>519.78</v>
      </c>
      <c r="HG864" s="78">
        <v>475.42</v>
      </c>
      <c r="HH864" s="78">
        <v>260.62</v>
      </c>
      <c r="HI864" s="78">
        <v>254.63</v>
      </c>
      <c r="HJ864" s="79">
        <v>368.81</v>
      </c>
      <c r="HK864" s="85" t="s">
        <v>416</v>
      </c>
      <c r="HL864" s="68">
        <v>1.478633742422</v>
      </c>
      <c r="HM864" s="78">
        <v>495.63</v>
      </c>
      <c r="HN864" s="78">
        <v>502.95</v>
      </c>
      <c r="HO864" s="78">
        <v>438.55</v>
      </c>
      <c r="HP864" s="78">
        <v>322.02</v>
      </c>
      <c r="HQ864" s="78"/>
      <c r="HR864" s="79"/>
    </row>
    <row r="865" spans="1:226" x14ac:dyDescent="0.25">
      <c r="A865" s="81">
        <v>39265</v>
      </c>
      <c r="B865" s="82" t="s">
        <v>387</v>
      </c>
      <c r="C865" s="83">
        <v>506.31473570436623</v>
      </c>
      <c r="D865" s="83">
        <v>497.10994945524953</v>
      </c>
      <c r="E865" s="83">
        <v>471.32464347633561</v>
      </c>
      <c r="F865" s="83">
        <v>317.10049049884833</v>
      </c>
      <c r="G865" s="83">
        <v>247.85150442477874</v>
      </c>
      <c r="H865" s="84">
        <v>358.22724373340316</v>
      </c>
      <c r="I865" s="82" t="s">
        <v>388</v>
      </c>
      <c r="J865" s="83">
        <v>525.06631455049671</v>
      </c>
      <c r="K865" s="83">
        <v>512.07489127854001</v>
      </c>
      <c r="L865" s="83">
        <v>472.99408860564444</v>
      </c>
      <c r="M865" s="83">
        <v>316.75022553043442</v>
      </c>
      <c r="N865" s="83"/>
      <c r="O865" s="84">
        <v>409.52737738519983</v>
      </c>
      <c r="P865" s="65" t="s">
        <v>389</v>
      </c>
      <c r="Q865" s="78">
        <v>521.37</v>
      </c>
      <c r="R865" s="78">
        <v>493.01</v>
      </c>
      <c r="S865" s="78">
        <v>443.73</v>
      </c>
      <c r="T865" s="78">
        <v>262</v>
      </c>
      <c r="U865" s="78"/>
      <c r="V865" s="79"/>
      <c r="W865" s="65" t="s">
        <v>390</v>
      </c>
      <c r="X865" s="78">
        <v>539.22</v>
      </c>
      <c r="Y865" s="78">
        <v>528.9</v>
      </c>
      <c r="Z865" s="78">
        <v>466.64</v>
      </c>
      <c r="AA865" s="78">
        <v>249.5</v>
      </c>
      <c r="AB865" s="78"/>
      <c r="AC865" s="79">
        <v>408.26</v>
      </c>
      <c r="AD865" s="82"/>
      <c r="AE865" s="68"/>
      <c r="AF865" s="78"/>
      <c r="AG865" s="78"/>
      <c r="AH865" s="78"/>
      <c r="AI865" s="78"/>
      <c r="AJ865" s="78"/>
      <c r="AK865" s="79"/>
      <c r="AL865" s="69" t="s">
        <v>392</v>
      </c>
      <c r="AM865" s="70">
        <v>1.7129153819801299</v>
      </c>
      <c r="AN865" s="78">
        <v>579.79999999999995</v>
      </c>
      <c r="AO865" s="78">
        <v>541.05999999999995</v>
      </c>
      <c r="AP865" s="78">
        <v>495.96</v>
      </c>
      <c r="AQ865" s="78">
        <v>403.58</v>
      </c>
      <c r="AR865" s="78">
        <v>397.31</v>
      </c>
      <c r="AS865" s="79"/>
      <c r="AT865" s="65" t="s">
        <v>393</v>
      </c>
      <c r="AU865" s="68">
        <v>3.4798343598844698E-2</v>
      </c>
      <c r="AV865" s="78">
        <v>486.27</v>
      </c>
      <c r="AW865" s="78">
        <v>490.55</v>
      </c>
      <c r="AX865" s="78">
        <v>430.02</v>
      </c>
      <c r="AY865" s="78">
        <v>222.71</v>
      </c>
      <c r="AZ865" s="78">
        <v>205.41</v>
      </c>
      <c r="BA865" s="79">
        <v>332.22</v>
      </c>
      <c r="BB865" s="65" t="s">
        <v>394</v>
      </c>
      <c r="BC865" s="78">
        <v>479.11</v>
      </c>
      <c r="BD865" s="78">
        <v>477.92</v>
      </c>
      <c r="BE865" s="78">
        <v>449.87</v>
      </c>
      <c r="BF865" s="78">
        <v>235.8</v>
      </c>
      <c r="BG865" s="78"/>
      <c r="BH865" s="79">
        <v>391.5</v>
      </c>
      <c r="BI865" s="65" t="s">
        <v>395</v>
      </c>
      <c r="BJ865" s="68">
        <v>0.13439053890606101</v>
      </c>
      <c r="BK865" s="78">
        <v>538.91</v>
      </c>
      <c r="BL865" s="78">
        <v>519.02</v>
      </c>
      <c r="BM865" s="78">
        <v>534.23</v>
      </c>
      <c r="BN865" s="78">
        <v>316.36</v>
      </c>
      <c r="BO865" s="78"/>
      <c r="BP865" s="79"/>
      <c r="BQ865" s="65" t="s">
        <v>396</v>
      </c>
      <c r="BR865" s="68">
        <v>6.3911648537062396E-2</v>
      </c>
      <c r="BS865" s="78">
        <v>500.46</v>
      </c>
      <c r="BT865" s="78">
        <v>470.71</v>
      </c>
      <c r="BU865" s="78">
        <v>410.57</v>
      </c>
      <c r="BV865" s="78"/>
      <c r="BW865" s="78"/>
      <c r="BX865" s="79">
        <v>366.47</v>
      </c>
      <c r="BY865" s="65" t="s">
        <v>397</v>
      </c>
      <c r="BZ865" s="78">
        <v>539.47</v>
      </c>
      <c r="CA865" s="78">
        <v>531.14</v>
      </c>
      <c r="CB865" s="78">
        <v>447.1</v>
      </c>
      <c r="CC865" s="78">
        <v>336.72</v>
      </c>
      <c r="CD865" s="78"/>
      <c r="CE865" s="79">
        <v>458.14</v>
      </c>
      <c r="CF865" s="65" t="s">
        <v>398</v>
      </c>
      <c r="CG865" s="78">
        <v>515.20000000000005</v>
      </c>
      <c r="CH865" s="78">
        <v>496.68</v>
      </c>
      <c r="CI865" s="78">
        <v>441.39</v>
      </c>
      <c r="CJ865" s="78">
        <v>390.71</v>
      </c>
      <c r="CK865" s="78"/>
      <c r="CL865" s="79"/>
      <c r="CM865" s="65" t="s">
        <v>399</v>
      </c>
      <c r="CN865" s="78">
        <v>497.81</v>
      </c>
      <c r="CO865" s="78">
        <v>485.49</v>
      </c>
      <c r="CP865" s="78">
        <v>475.47</v>
      </c>
      <c r="CQ865" s="78">
        <v>299.72000000000003</v>
      </c>
      <c r="CR865" s="78">
        <v>285.72000000000003</v>
      </c>
      <c r="CS865" s="79">
        <v>532.97</v>
      </c>
      <c r="CT865" s="65" t="s">
        <v>400</v>
      </c>
      <c r="CU865" s="78">
        <v>548.86</v>
      </c>
      <c r="CV865" s="78">
        <v>549.47</v>
      </c>
      <c r="CW865" s="78">
        <v>538.9</v>
      </c>
      <c r="CX865" s="78">
        <v>334.47</v>
      </c>
      <c r="CY865" s="78">
        <v>300.36</v>
      </c>
      <c r="CZ865" s="79"/>
      <c r="DA865" s="82"/>
      <c r="DB865" s="68"/>
      <c r="DC865" s="78"/>
      <c r="DD865" s="78"/>
      <c r="DE865" s="78"/>
      <c r="DF865" s="78"/>
      <c r="DG865" s="78"/>
      <c r="DH865" s="79"/>
      <c r="DI865" s="65" t="s">
        <v>402</v>
      </c>
      <c r="DJ865" s="68">
        <v>4.0731538430206502E-3</v>
      </c>
      <c r="DK865" s="78">
        <v>544.92999999999995</v>
      </c>
      <c r="DL865" s="78">
        <v>535.73</v>
      </c>
      <c r="DM865" s="78">
        <v>535.73</v>
      </c>
      <c r="DN865" s="78">
        <v>304.25</v>
      </c>
      <c r="DO865" s="78"/>
      <c r="DP865" s="79">
        <v>450.16</v>
      </c>
      <c r="DQ865" s="65" t="s">
        <v>403</v>
      </c>
      <c r="DR865" s="78">
        <v>511.04</v>
      </c>
      <c r="DS865" s="78">
        <v>530.29</v>
      </c>
      <c r="DT865" s="78">
        <v>573.1</v>
      </c>
      <c r="DU865" s="78">
        <v>224.15</v>
      </c>
      <c r="DV865" s="78"/>
      <c r="DW865" s="79"/>
      <c r="DX865" s="65" t="s">
        <v>404</v>
      </c>
      <c r="DY865" s="78">
        <v>561.91</v>
      </c>
      <c r="DZ865" s="78">
        <v>541.84</v>
      </c>
      <c r="EA865" s="78">
        <v>519.97</v>
      </c>
      <c r="EB865" s="78">
        <v>330.08</v>
      </c>
      <c r="EC865" s="78"/>
      <c r="ED865" s="79">
        <v>388.03</v>
      </c>
      <c r="EE865" s="65" t="s">
        <v>405</v>
      </c>
      <c r="EF865" s="68">
        <v>0.28962001853568098</v>
      </c>
      <c r="EG865" s="78">
        <v>520.63</v>
      </c>
      <c r="EH865" s="78">
        <v>493.83</v>
      </c>
      <c r="EI865" s="78">
        <v>444.43</v>
      </c>
      <c r="EJ865" s="78"/>
      <c r="EK865" s="78">
        <v>255.44</v>
      </c>
      <c r="EL865" s="79">
        <v>338.91</v>
      </c>
      <c r="EM865" s="65" t="s">
        <v>406</v>
      </c>
      <c r="EN865" s="78">
        <v>548.30999999999995</v>
      </c>
      <c r="EO865" s="78">
        <v>530.54999999999995</v>
      </c>
      <c r="EP865" s="78">
        <v>472.1</v>
      </c>
      <c r="EQ865" s="78"/>
      <c r="ER865" s="78"/>
      <c r="ES865" s="79">
        <v>388.43</v>
      </c>
      <c r="ET865" s="65" t="s">
        <v>407</v>
      </c>
      <c r="EU865" s="68">
        <v>1.4355440712029901</v>
      </c>
      <c r="EV865" s="78">
        <v>511.42</v>
      </c>
      <c r="EW865" s="78">
        <v>492.66</v>
      </c>
      <c r="EX865" s="78">
        <v>492.66</v>
      </c>
      <c r="EY865" s="78"/>
      <c r="EZ865" s="78">
        <v>147.66999999999999</v>
      </c>
      <c r="FA865" s="79">
        <v>257.11</v>
      </c>
      <c r="FB865" s="65" t="s">
        <v>408</v>
      </c>
      <c r="FC865" s="78">
        <v>590.36</v>
      </c>
      <c r="FD865" s="78">
        <v>530.28</v>
      </c>
      <c r="FE865" s="78">
        <v>547.4</v>
      </c>
      <c r="FF865" s="78">
        <v>312.14</v>
      </c>
      <c r="FG865" s="78"/>
      <c r="FH865" s="79"/>
      <c r="FI865" s="65" t="s">
        <v>409</v>
      </c>
      <c r="FJ865" s="78">
        <v>595.73</v>
      </c>
      <c r="FK865" s="78">
        <v>550.48</v>
      </c>
      <c r="FL865" s="78">
        <v>542.75</v>
      </c>
      <c r="FM865" s="78">
        <v>286.29000000000002</v>
      </c>
      <c r="FN865" s="78"/>
      <c r="FO865" s="79">
        <v>428.77</v>
      </c>
      <c r="FP865" s="65" t="s">
        <v>410</v>
      </c>
      <c r="FQ865" s="68">
        <v>0.26616273189428002</v>
      </c>
      <c r="FR865" s="78">
        <v>531.26</v>
      </c>
      <c r="FS865" s="78">
        <v>498.26</v>
      </c>
      <c r="FT865" s="78">
        <v>450.08</v>
      </c>
      <c r="FU865" s="78">
        <v>277.61</v>
      </c>
      <c r="FV865" s="78">
        <v>247.53</v>
      </c>
      <c r="FW865" s="79">
        <v>315.14</v>
      </c>
      <c r="FX865" s="65" t="s">
        <v>411</v>
      </c>
      <c r="FY865" s="78">
        <v>546.82000000000005</v>
      </c>
      <c r="FZ865" s="78">
        <v>530.85</v>
      </c>
      <c r="GA865" s="78">
        <v>519.94000000000005</v>
      </c>
      <c r="GB865" s="78">
        <v>369.97</v>
      </c>
      <c r="GC865" s="78"/>
      <c r="GD865" s="79">
        <v>430.79</v>
      </c>
      <c r="GE865" s="82"/>
      <c r="GF865" s="68"/>
      <c r="GG865" s="78"/>
      <c r="GH865" s="78"/>
      <c r="GI865" s="78"/>
      <c r="GJ865" s="78"/>
      <c r="GK865" s="78"/>
      <c r="GL865" s="79"/>
      <c r="GM865" s="65" t="s">
        <v>413</v>
      </c>
      <c r="GN865" s="68">
        <v>0.107927257028763</v>
      </c>
      <c r="GO865" s="78">
        <v>476.18</v>
      </c>
      <c r="GP865" s="78">
        <v>491.28</v>
      </c>
      <c r="GQ865" s="78">
        <v>467.43</v>
      </c>
      <c r="GR865" s="78">
        <v>361.77</v>
      </c>
      <c r="GS865" s="78"/>
      <c r="GT865" s="79"/>
      <c r="GU865" s="65" t="s">
        <v>414</v>
      </c>
      <c r="GV865" s="68">
        <v>1</v>
      </c>
      <c r="GW865" s="78">
        <v>506.64</v>
      </c>
      <c r="GX865" s="78">
        <v>494.2</v>
      </c>
      <c r="GY865" s="78">
        <v>460.67</v>
      </c>
      <c r="GZ865" s="78">
        <v>316.2</v>
      </c>
      <c r="HA865" s="78"/>
      <c r="HB865" s="79">
        <v>402.32</v>
      </c>
      <c r="HC865" s="65" t="s">
        <v>415</v>
      </c>
      <c r="HD865" s="68">
        <v>2.97964899734811E-2</v>
      </c>
      <c r="HE865" s="78">
        <v>499.15</v>
      </c>
      <c r="HF865" s="78">
        <v>502.68</v>
      </c>
      <c r="HG865" s="78">
        <v>465.29</v>
      </c>
      <c r="HH865" s="78">
        <v>259.23</v>
      </c>
      <c r="HI865" s="78">
        <v>253.27</v>
      </c>
      <c r="HJ865" s="79">
        <v>366.64</v>
      </c>
      <c r="HK865" s="85" t="s">
        <v>416</v>
      </c>
      <c r="HL865" s="68">
        <v>1.4800562421372001</v>
      </c>
      <c r="HM865" s="78">
        <v>498.14</v>
      </c>
      <c r="HN865" s="78">
        <v>504.81</v>
      </c>
      <c r="HO865" s="78">
        <v>430.63</v>
      </c>
      <c r="HP865" s="78">
        <v>298.66000000000003</v>
      </c>
      <c r="HQ865" s="78"/>
      <c r="HR865" s="79"/>
    </row>
    <row r="866" spans="1:226" x14ac:dyDescent="0.25">
      <c r="A866" s="81">
        <v>39258</v>
      </c>
      <c r="B866" s="82" t="s">
        <v>387</v>
      </c>
      <c r="C866" s="83">
        <v>514.93886790986494</v>
      </c>
      <c r="D866" s="83">
        <v>501.65924234931146</v>
      </c>
      <c r="E866" s="83">
        <v>471.63277339609999</v>
      </c>
      <c r="F866" s="83">
        <v>311.32328766673896</v>
      </c>
      <c r="G866" s="83">
        <v>245.8153419147225</v>
      </c>
      <c r="H866" s="84">
        <v>353.67595227189702</v>
      </c>
      <c r="I866" s="82" t="s">
        <v>388</v>
      </c>
      <c r="J866" s="83">
        <v>536.31835377993218</v>
      </c>
      <c r="K866" s="83">
        <v>517.01434654925015</v>
      </c>
      <c r="L866" s="83">
        <v>473.24438196534396</v>
      </c>
      <c r="M866" s="83">
        <v>310.22287826251051</v>
      </c>
      <c r="N866" s="83"/>
      <c r="O866" s="84">
        <v>409.62478109647139</v>
      </c>
      <c r="P866" s="65" t="s">
        <v>389</v>
      </c>
      <c r="Q866" s="78">
        <v>519.70000000000005</v>
      </c>
      <c r="R866" s="78">
        <v>491.35</v>
      </c>
      <c r="S866" s="78">
        <v>443.92</v>
      </c>
      <c r="T866" s="78">
        <v>262</v>
      </c>
      <c r="U866" s="78"/>
      <c r="V866" s="79"/>
      <c r="W866" s="65" t="s">
        <v>390</v>
      </c>
      <c r="X866" s="78">
        <v>532.36</v>
      </c>
      <c r="Y866" s="78">
        <v>521.89</v>
      </c>
      <c r="Z866" s="78">
        <v>465.81</v>
      </c>
      <c r="AA866" s="78">
        <v>241.5</v>
      </c>
      <c r="AB866" s="78"/>
      <c r="AC866" s="79">
        <v>408.26</v>
      </c>
      <c r="AD866" s="82"/>
      <c r="AE866" s="68"/>
      <c r="AF866" s="78"/>
      <c r="AG866" s="78"/>
      <c r="AH866" s="78"/>
      <c r="AI866" s="78"/>
      <c r="AJ866" s="78"/>
      <c r="AK866" s="79"/>
      <c r="AL866" s="69" t="s">
        <v>392</v>
      </c>
      <c r="AM866" s="70">
        <v>1.71320884015762</v>
      </c>
      <c r="AN866" s="78">
        <v>579.9</v>
      </c>
      <c r="AO866" s="78">
        <v>535.91</v>
      </c>
      <c r="AP866" s="78">
        <v>489.16</v>
      </c>
      <c r="AQ866" s="78">
        <v>403.65</v>
      </c>
      <c r="AR866" s="78">
        <v>397.38</v>
      </c>
      <c r="AS866" s="79"/>
      <c r="AT866" s="65" t="s">
        <v>393</v>
      </c>
      <c r="AU866" s="68">
        <v>3.4821366390417198E-2</v>
      </c>
      <c r="AV866" s="78">
        <v>481.09</v>
      </c>
      <c r="AW866" s="78">
        <v>489.07</v>
      </c>
      <c r="AX866" s="78">
        <v>425.38</v>
      </c>
      <c r="AY866" s="78">
        <v>221.29</v>
      </c>
      <c r="AZ866" s="78">
        <v>198.24</v>
      </c>
      <c r="BA866" s="79">
        <v>331.76</v>
      </c>
      <c r="BB866" s="65" t="s">
        <v>394</v>
      </c>
      <c r="BC866" s="78">
        <v>517.98</v>
      </c>
      <c r="BD866" s="78">
        <v>513.41999999999996</v>
      </c>
      <c r="BE866" s="78">
        <v>450.92</v>
      </c>
      <c r="BF866" s="78">
        <v>235.8</v>
      </c>
      <c r="BG866" s="78"/>
      <c r="BH866" s="79">
        <v>391.5</v>
      </c>
      <c r="BI866" s="65" t="s">
        <v>395</v>
      </c>
      <c r="BJ866" s="68">
        <v>0.13436164781124901</v>
      </c>
      <c r="BK866" s="78">
        <v>547.39</v>
      </c>
      <c r="BL866" s="78">
        <v>524.28</v>
      </c>
      <c r="BM866" s="78">
        <v>539.49</v>
      </c>
      <c r="BN866" s="78">
        <v>306.88</v>
      </c>
      <c r="BO866" s="78"/>
      <c r="BP866" s="79"/>
      <c r="BQ866" s="65" t="s">
        <v>396</v>
      </c>
      <c r="BR866" s="68">
        <v>6.3911648537062396E-2</v>
      </c>
      <c r="BS866" s="78">
        <v>500.56</v>
      </c>
      <c r="BT866" s="78">
        <v>471.35</v>
      </c>
      <c r="BU866" s="78">
        <v>410.57</v>
      </c>
      <c r="BV866" s="78"/>
      <c r="BW866" s="78"/>
      <c r="BX866" s="79">
        <v>366.47</v>
      </c>
      <c r="BY866" s="65" t="s">
        <v>397</v>
      </c>
      <c r="BZ866" s="78">
        <v>539.20000000000005</v>
      </c>
      <c r="CA866" s="78">
        <v>530.08000000000004</v>
      </c>
      <c r="CB866" s="78">
        <v>442.49</v>
      </c>
      <c r="CC866" s="78">
        <v>331.61</v>
      </c>
      <c r="CD866" s="78"/>
      <c r="CE866" s="79">
        <v>458.14</v>
      </c>
      <c r="CF866" s="65" t="s">
        <v>398</v>
      </c>
      <c r="CG866" s="78">
        <v>516.16999999999996</v>
      </c>
      <c r="CH866" s="78">
        <v>492.27</v>
      </c>
      <c r="CI866" s="78">
        <v>441.39</v>
      </c>
      <c r="CJ866" s="78">
        <v>379.54</v>
      </c>
      <c r="CK866" s="78"/>
      <c r="CL866" s="79"/>
      <c r="CM866" s="65" t="s">
        <v>399</v>
      </c>
      <c r="CN866" s="78">
        <v>497.46</v>
      </c>
      <c r="CO866" s="78">
        <v>482.22</v>
      </c>
      <c r="CP866" s="78">
        <v>476.36</v>
      </c>
      <c r="CQ866" s="78">
        <v>292.72000000000003</v>
      </c>
      <c r="CR866" s="78">
        <v>281.38</v>
      </c>
      <c r="CS866" s="79">
        <v>532.64</v>
      </c>
      <c r="CT866" s="65" t="s">
        <v>400</v>
      </c>
      <c r="CU866" s="78">
        <v>548.76</v>
      </c>
      <c r="CV866" s="78">
        <v>546.91999999999996</v>
      </c>
      <c r="CW866" s="78">
        <v>536.36</v>
      </c>
      <c r="CX866" s="78">
        <v>327.93</v>
      </c>
      <c r="CY866" s="78">
        <v>296.33999999999997</v>
      </c>
      <c r="CZ866" s="79"/>
      <c r="DA866" s="82"/>
      <c r="DB866" s="68"/>
      <c r="DC866" s="78"/>
      <c r="DD866" s="78"/>
      <c r="DE866" s="78"/>
      <c r="DF866" s="78"/>
      <c r="DG866" s="78"/>
      <c r="DH866" s="79"/>
      <c r="DI866" s="65" t="s">
        <v>402</v>
      </c>
      <c r="DJ866" s="68">
        <v>4.0512072597634098E-3</v>
      </c>
      <c r="DK866" s="78">
        <v>542.99</v>
      </c>
      <c r="DL866" s="78">
        <v>533.04999999999995</v>
      </c>
      <c r="DM866" s="78">
        <v>533.04999999999995</v>
      </c>
      <c r="DN866" s="78">
        <v>302.61</v>
      </c>
      <c r="DO866" s="78"/>
      <c r="DP866" s="79">
        <v>448.15</v>
      </c>
      <c r="DQ866" s="65" t="s">
        <v>403</v>
      </c>
      <c r="DR866" s="78">
        <v>511.04</v>
      </c>
      <c r="DS866" s="78">
        <v>530.29</v>
      </c>
      <c r="DT866" s="78">
        <v>574.51</v>
      </c>
      <c r="DU866" s="78">
        <v>222.32</v>
      </c>
      <c r="DV866" s="78"/>
      <c r="DW866" s="79"/>
      <c r="DX866" s="65" t="s">
        <v>404</v>
      </c>
      <c r="DY866" s="78">
        <v>561.77</v>
      </c>
      <c r="DZ866" s="78">
        <v>540.63</v>
      </c>
      <c r="EA866" s="78">
        <v>523.86</v>
      </c>
      <c r="EB866" s="78">
        <v>318.70999999999998</v>
      </c>
      <c r="EC866" s="78"/>
      <c r="ED866" s="79">
        <v>386.79</v>
      </c>
      <c r="EE866" s="65" t="s">
        <v>405</v>
      </c>
      <c r="EF866" s="68">
        <v>0.28962001853568098</v>
      </c>
      <c r="EG866" s="78">
        <v>509.25</v>
      </c>
      <c r="EH866" s="78">
        <v>493.17</v>
      </c>
      <c r="EI866" s="78">
        <v>440.01</v>
      </c>
      <c r="EJ866" s="78"/>
      <c r="EK866" s="78">
        <v>254.29</v>
      </c>
      <c r="EL866" s="79">
        <v>327.66000000000003</v>
      </c>
      <c r="EM866" s="65" t="s">
        <v>406</v>
      </c>
      <c r="EN866" s="78">
        <v>564.91</v>
      </c>
      <c r="EO866" s="78">
        <v>530.54999999999995</v>
      </c>
      <c r="EP866" s="78">
        <v>472.1</v>
      </c>
      <c r="EQ866" s="78"/>
      <c r="ER866" s="78"/>
      <c r="ES866" s="79">
        <v>392.13</v>
      </c>
      <c r="ET866" s="65" t="s">
        <v>407</v>
      </c>
      <c r="EU866" s="68">
        <v>1.4363688595231301</v>
      </c>
      <c r="EV866" s="78">
        <v>512.92999999999995</v>
      </c>
      <c r="EW866" s="78">
        <v>494.16</v>
      </c>
      <c r="EX866" s="78">
        <v>494.16</v>
      </c>
      <c r="EY866" s="78"/>
      <c r="EZ866" s="78">
        <v>147.76</v>
      </c>
      <c r="FA866" s="79">
        <v>257.26</v>
      </c>
      <c r="FB866" s="65" t="s">
        <v>408</v>
      </c>
      <c r="FC866" s="78">
        <v>590.36</v>
      </c>
      <c r="FD866" s="78">
        <v>530.28</v>
      </c>
      <c r="FE866" s="78">
        <v>547.4</v>
      </c>
      <c r="FF866" s="78">
        <v>312.14</v>
      </c>
      <c r="FG866" s="78"/>
      <c r="FH866" s="79"/>
      <c r="FI866" s="65" t="s">
        <v>409</v>
      </c>
      <c r="FJ866" s="78">
        <v>610</v>
      </c>
      <c r="FK866" s="78">
        <v>550.69000000000005</v>
      </c>
      <c r="FL866" s="78">
        <v>542.54999999999995</v>
      </c>
      <c r="FM866" s="78">
        <v>286</v>
      </c>
      <c r="FN866" s="78"/>
      <c r="FO866" s="79">
        <v>433</v>
      </c>
      <c r="FP866" s="65" t="s">
        <v>410</v>
      </c>
      <c r="FQ866" s="68">
        <v>0.26394974396874799</v>
      </c>
      <c r="FR866" s="78">
        <v>521.04</v>
      </c>
      <c r="FS866" s="78">
        <v>489.63</v>
      </c>
      <c r="FT866" s="78">
        <v>447.66</v>
      </c>
      <c r="FU866" s="78">
        <v>274.24</v>
      </c>
      <c r="FV866" s="78">
        <v>245.47</v>
      </c>
      <c r="FW866" s="79">
        <v>307.24</v>
      </c>
      <c r="FX866" s="65" t="s">
        <v>411</v>
      </c>
      <c r="FY866" s="78">
        <v>545.66999999999996</v>
      </c>
      <c r="FZ866" s="78">
        <v>527.02</v>
      </c>
      <c r="GA866" s="78">
        <v>515.48</v>
      </c>
      <c r="GB866" s="78">
        <v>362.38</v>
      </c>
      <c r="GC866" s="78"/>
      <c r="GD866" s="79">
        <v>430.79</v>
      </c>
      <c r="GE866" s="82"/>
      <c r="GF866" s="68"/>
      <c r="GG866" s="78"/>
      <c r="GH866" s="78"/>
      <c r="GI866" s="78"/>
      <c r="GJ866" s="78"/>
      <c r="GK866" s="78"/>
      <c r="GL866" s="79"/>
      <c r="GM866" s="65" t="s">
        <v>413</v>
      </c>
      <c r="GN866" s="68">
        <v>0.10816423657681799</v>
      </c>
      <c r="GO866" s="78">
        <v>507.51</v>
      </c>
      <c r="GP866" s="78">
        <v>531.29999999999995</v>
      </c>
      <c r="GQ866" s="78">
        <v>472.89</v>
      </c>
      <c r="GR866" s="78">
        <v>363.97</v>
      </c>
      <c r="GS866" s="78"/>
      <c r="GT866" s="79"/>
      <c r="GU866" s="65" t="s">
        <v>414</v>
      </c>
      <c r="GV866" s="68">
        <v>1</v>
      </c>
      <c r="GW866" s="78">
        <v>506.64</v>
      </c>
      <c r="GX866" s="78">
        <v>494.2</v>
      </c>
      <c r="GY866" s="78">
        <v>460.67</v>
      </c>
      <c r="GZ866" s="78">
        <v>310</v>
      </c>
      <c r="HA866" s="78"/>
      <c r="HB866" s="79">
        <v>402.32</v>
      </c>
      <c r="HC866" s="65" t="s">
        <v>415</v>
      </c>
      <c r="HD866" s="68">
        <v>2.95744240380919E-2</v>
      </c>
      <c r="HE866" s="78">
        <v>494.94</v>
      </c>
      <c r="HF866" s="78">
        <v>500.23</v>
      </c>
      <c r="HG866" s="78">
        <v>461.82</v>
      </c>
      <c r="HH866" s="78">
        <v>257.3</v>
      </c>
      <c r="HI866" s="78">
        <v>251.38</v>
      </c>
      <c r="HJ866" s="79">
        <v>363.81</v>
      </c>
      <c r="HK866" s="85" t="s">
        <v>416</v>
      </c>
      <c r="HL866" s="68">
        <v>1.48478099480327</v>
      </c>
      <c r="HM866" s="78">
        <v>502.06</v>
      </c>
      <c r="HN866" s="78">
        <v>509.4</v>
      </c>
      <c r="HO866" s="78">
        <v>432.01</v>
      </c>
      <c r="HP866" s="78">
        <v>308.10000000000002</v>
      </c>
      <c r="HQ866" s="78"/>
      <c r="HR866" s="79"/>
    </row>
    <row r="867" spans="1:226" x14ac:dyDescent="0.25">
      <c r="A867" s="81">
        <v>39251</v>
      </c>
      <c r="B867" s="82" t="s">
        <v>387</v>
      </c>
      <c r="C867" s="83">
        <v>511.07374489097111</v>
      </c>
      <c r="D867" s="83">
        <v>496.22071626207793</v>
      </c>
      <c r="E867" s="83">
        <v>466.09290893210374</v>
      </c>
      <c r="F867" s="83">
        <v>307.94382369495452</v>
      </c>
      <c r="G867" s="83">
        <v>234.76613301153125</v>
      </c>
      <c r="H867" s="84">
        <v>350.10664521001348</v>
      </c>
      <c r="I867" s="82" t="s">
        <v>388</v>
      </c>
      <c r="J867" s="83">
        <v>532.17622802330595</v>
      </c>
      <c r="K867" s="83">
        <v>512.5805206061716</v>
      </c>
      <c r="L867" s="83">
        <v>467.71596742994581</v>
      </c>
      <c r="M867" s="83">
        <v>306.55113870903062</v>
      </c>
      <c r="N867" s="83"/>
      <c r="O867" s="84">
        <v>409.71881193192382</v>
      </c>
      <c r="P867" s="65" t="s">
        <v>389</v>
      </c>
      <c r="Q867" s="78">
        <v>519.70000000000005</v>
      </c>
      <c r="R867" s="78">
        <v>489.68</v>
      </c>
      <c r="S867" s="78">
        <v>439.98</v>
      </c>
      <c r="T867" s="78">
        <v>262</v>
      </c>
      <c r="U867" s="78"/>
      <c r="V867" s="79"/>
      <c r="W867" s="65" t="s">
        <v>390</v>
      </c>
      <c r="X867" s="78">
        <v>509.03</v>
      </c>
      <c r="Y867" s="78">
        <v>506.61</v>
      </c>
      <c r="Z867" s="78">
        <v>450.94</v>
      </c>
      <c r="AA867" s="78">
        <v>241.5</v>
      </c>
      <c r="AB867" s="78"/>
      <c r="AC867" s="79">
        <v>410.74</v>
      </c>
      <c r="AD867" s="82"/>
      <c r="AE867" s="68"/>
      <c r="AF867" s="78"/>
      <c r="AG867" s="78"/>
      <c r="AH867" s="78"/>
      <c r="AI867" s="78"/>
      <c r="AJ867" s="78"/>
      <c r="AK867" s="79"/>
      <c r="AL867" s="69" t="s">
        <v>392</v>
      </c>
      <c r="AM867" s="70">
        <v>1.71350239890336</v>
      </c>
      <c r="AN867" s="78">
        <v>580</v>
      </c>
      <c r="AO867" s="78">
        <v>536</v>
      </c>
      <c r="AP867" s="78">
        <v>489.24</v>
      </c>
      <c r="AQ867" s="78">
        <v>403.72</v>
      </c>
      <c r="AR867" s="78">
        <v>397.45</v>
      </c>
      <c r="AS867" s="79"/>
      <c r="AT867" s="65" t="s">
        <v>393</v>
      </c>
      <c r="AU867" s="68">
        <v>3.4966257561453197E-2</v>
      </c>
      <c r="AV867" s="78">
        <v>482.6</v>
      </c>
      <c r="AW867" s="78">
        <v>487.51</v>
      </c>
      <c r="AX867" s="78">
        <v>428.6</v>
      </c>
      <c r="AY867" s="78">
        <v>224.38</v>
      </c>
      <c r="AZ867" s="78">
        <v>205.85</v>
      </c>
      <c r="BA867" s="79">
        <v>335.05</v>
      </c>
      <c r="BB867" s="65" t="s">
        <v>394</v>
      </c>
      <c r="BC867" s="78">
        <v>514.20000000000005</v>
      </c>
      <c r="BD867" s="78">
        <v>510.5</v>
      </c>
      <c r="BE867" s="78">
        <v>444.4</v>
      </c>
      <c r="BF867" s="78">
        <v>232.25</v>
      </c>
      <c r="BG867" s="78"/>
      <c r="BH867" s="79">
        <v>391.5</v>
      </c>
      <c r="BI867" s="65" t="s">
        <v>395</v>
      </c>
      <c r="BJ867" s="68">
        <v>0.13433637829124101</v>
      </c>
      <c r="BK867" s="78">
        <v>547.29</v>
      </c>
      <c r="BL867" s="78">
        <v>518.80999999999995</v>
      </c>
      <c r="BM867" s="78">
        <v>534.01</v>
      </c>
      <c r="BN867" s="78">
        <v>302.79000000000002</v>
      </c>
      <c r="BO867" s="78"/>
      <c r="BP867" s="79"/>
      <c r="BQ867" s="65" t="s">
        <v>396</v>
      </c>
      <c r="BR867" s="68">
        <v>6.3911648537062396E-2</v>
      </c>
      <c r="BS867" s="78">
        <v>499.79</v>
      </c>
      <c r="BT867" s="78">
        <v>466.62</v>
      </c>
      <c r="BU867" s="78">
        <v>409.23</v>
      </c>
      <c r="BV867" s="78"/>
      <c r="BW867" s="78"/>
      <c r="BX867" s="79">
        <v>366.47</v>
      </c>
      <c r="BY867" s="65" t="s">
        <v>397</v>
      </c>
      <c r="BZ867" s="78">
        <v>534.44000000000005</v>
      </c>
      <c r="CA867" s="78">
        <v>525.30999999999995</v>
      </c>
      <c r="CB867" s="78">
        <v>438.07</v>
      </c>
      <c r="CC867" s="78">
        <v>329.16</v>
      </c>
      <c r="CD867" s="78"/>
      <c r="CE867" s="79">
        <v>458.14</v>
      </c>
      <c r="CF867" s="65" t="s">
        <v>398</v>
      </c>
      <c r="CG867" s="78">
        <v>521.96</v>
      </c>
      <c r="CH867" s="78">
        <v>496.68</v>
      </c>
      <c r="CI867" s="78">
        <v>441.39</v>
      </c>
      <c r="CJ867" s="78">
        <v>380.9</v>
      </c>
      <c r="CK867" s="78"/>
      <c r="CL867" s="79"/>
      <c r="CM867" s="65" t="s">
        <v>399</v>
      </c>
      <c r="CN867" s="78">
        <v>493.96</v>
      </c>
      <c r="CO867" s="78">
        <v>479.15</v>
      </c>
      <c r="CP867" s="78">
        <v>474.56</v>
      </c>
      <c r="CQ867" s="78">
        <v>289.83</v>
      </c>
      <c r="CR867" s="78">
        <v>281.39999999999998</v>
      </c>
      <c r="CS867" s="79">
        <v>532.55999999999995</v>
      </c>
      <c r="CT867" s="65" t="s">
        <v>400</v>
      </c>
      <c r="CU867" s="78">
        <v>540.29999999999995</v>
      </c>
      <c r="CV867" s="78">
        <v>529.66999999999996</v>
      </c>
      <c r="CW867" s="78">
        <v>529.66999999999996</v>
      </c>
      <c r="CX867" s="78">
        <v>313.85000000000002</v>
      </c>
      <c r="CY867" s="78">
        <v>283.33999999999997</v>
      </c>
      <c r="CZ867" s="79"/>
      <c r="DA867" s="82"/>
      <c r="DB867" s="68"/>
      <c r="DC867" s="78"/>
      <c r="DD867" s="78"/>
      <c r="DE867" s="78"/>
      <c r="DF867" s="78"/>
      <c r="DG867" s="78"/>
      <c r="DH867" s="79"/>
      <c r="DI867" s="65" t="s">
        <v>402</v>
      </c>
      <c r="DJ867" s="68">
        <v>3.9968025579536397E-3</v>
      </c>
      <c r="DK867" s="78">
        <v>532.35</v>
      </c>
      <c r="DL867" s="78">
        <v>513</v>
      </c>
      <c r="DM867" s="78">
        <v>513</v>
      </c>
      <c r="DN867" s="78">
        <v>297.70999999999998</v>
      </c>
      <c r="DO867" s="78"/>
      <c r="DP867" s="79">
        <v>441.88</v>
      </c>
      <c r="DQ867" s="65" t="s">
        <v>403</v>
      </c>
      <c r="DR867" s="78">
        <v>511.04</v>
      </c>
      <c r="DS867" s="78">
        <v>530.29</v>
      </c>
      <c r="DT867" s="78">
        <v>565.1</v>
      </c>
      <c r="DU867" s="78">
        <v>216.7</v>
      </c>
      <c r="DV867" s="78"/>
      <c r="DW867" s="79"/>
      <c r="DX867" s="65" t="s">
        <v>404</v>
      </c>
      <c r="DY867" s="78">
        <v>557.78</v>
      </c>
      <c r="DZ867" s="78">
        <v>536.91999999999996</v>
      </c>
      <c r="EA867" s="78">
        <v>519.66999999999996</v>
      </c>
      <c r="EB867" s="78">
        <v>316.16000000000003</v>
      </c>
      <c r="EC867" s="78"/>
      <c r="ED867" s="79">
        <v>386.79</v>
      </c>
      <c r="EE867" s="65" t="s">
        <v>405</v>
      </c>
      <c r="EF867" s="68">
        <v>0.28962001853568098</v>
      </c>
      <c r="EG867" s="78">
        <v>501.49</v>
      </c>
      <c r="EH867" s="78">
        <v>488.51</v>
      </c>
      <c r="EI867" s="78">
        <v>445.9</v>
      </c>
      <c r="EJ867" s="78"/>
      <c r="EK867" s="78">
        <v>254.29</v>
      </c>
      <c r="EL867" s="79">
        <v>317.95</v>
      </c>
      <c r="EM867" s="65" t="s">
        <v>406</v>
      </c>
      <c r="EN867" s="78">
        <v>548.30999999999995</v>
      </c>
      <c r="EO867" s="78">
        <v>513.15</v>
      </c>
      <c r="EP867" s="78">
        <v>456.1</v>
      </c>
      <c r="EQ867" s="78"/>
      <c r="ER867" s="78"/>
      <c r="ES867" s="79">
        <v>392.13</v>
      </c>
      <c r="ET867" s="65" t="s">
        <v>407</v>
      </c>
      <c r="EU867" s="68">
        <v>1.4361625736033301</v>
      </c>
      <c r="EV867" s="78">
        <v>506.77</v>
      </c>
      <c r="EW867" s="78">
        <v>490.44</v>
      </c>
      <c r="EX867" s="78">
        <v>490.44</v>
      </c>
      <c r="EY867" s="78"/>
      <c r="EZ867" s="78">
        <v>147.74</v>
      </c>
      <c r="FA867" s="79">
        <v>252.35</v>
      </c>
      <c r="FB867" s="65" t="s">
        <v>408</v>
      </c>
      <c r="FC867" s="78">
        <v>590.36</v>
      </c>
      <c r="FD867" s="78">
        <v>530.28</v>
      </c>
      <c r="FE867" s="78">
        <v>547.4</v>
      </c>
      <c r="FF867" s="78">
        <v>312.14</v>
      </c>
      <c r="FG867" s="78"/>
      <c r="FH867" s="79"/>
      <c r="FI867" s="65" t="s">
        <v>409</v>
      </c>
      <c r="FJ867" s="78">
        <v>601.49</v>
      </c>
      <c r="FK867" s="78">
        <v>548</v>
      </c>
      <c r="FL867" s="78">
        <v>539</v>
      </c>
      <c r="FM867" s="78">
        <v>286</v>
      </c>
      <c r="FN867" s="78"/>
      <c r="FO867" s="79">
        <v>433</v>
      </c>
      <c r="FP867" s="65" t="s">
        <v>410</v>
      </c>
      <c r="FQ867" s="68">
        <v>0.26308173949646202</v>
      </c>
      <c r="FR867" s="78">
        <v>519.59</v>
      </c>
      <c r="FS867" s="78">
        <v>475.65</v>
      </c>
      <c r="FT867" s="78">
        <v>441.98</v>
      </c>
      <c r="FU867" s="78">
        <v>258.35000000000002</v>
      </c>
      <c r="FV867" s="78">
        <v>233.88</v>
      </c>
      <c r="FW867" s="79">
        <v>301.23</v>
      </c>
      <c r="FX867" s="65" t="s">
        <v>411</v>
      </c>
      <c r="FY867" s="78">
        <v>550.55999999999995</v>
      </c>
      <c r="FZ867" s="78">
        <v>519.79999999999995</v>
      </c>
      <c r="GA867" s="78">
        <v>508.34</v>
      </c>
      <c r="GB867" s="78">
        <v>362.38</v>
      </c>
      <c r="GC867" s="78"/>
      <c r="GD867" s="79">
        <v>430.79</v>
      </c>
      <c r="GE867" s="82"/>
      <c r="GF867" s="68"/>
      <c r="GG867" s="78"/>
      <c r="GH867" s="78"/>
      <c r="GI867" s="78"/>
      <c r="GJ867" s="78"/>
      <c r="GK867" s="78"/>
      <c r="GL867" s="79"/>
      <c r="GM867" s="65" t="s">
        <v>413</v>
      </c>
      <c r="GN867" s="68">
        <v>0.105993958344374</v>
      </c>
      <c r="GO867" s="78">
        <v>493.08</v>
      </c>
      <c r="GP867" s="78">
        <v>490.96</v>
      </c>
      <c r="GQ867" s="78">
        <v>464.68</v>
      </c>
      <c r="GR867" s="78">
        <v>364.51</v>
      </c>
      <c r="GS867" s="78"/>
      <c r="GT867" s="79"/>
      <c r="GU867" s="65" t="s">
        <v>414</v>
      </c>
      <c r="GV867" s="68">
        <v>1</v>
      </c>
      <c r="GW867" s="78">
        <v>520.79999999999995</v>
      </c>
      <c r="GX867" s="78">
        <v>489.2</v>
      </c>
      <c r="GY867" s="78">
        <v>450.67</v>
      </c>
      <c r="GZ867" s="78">
        <v>310</v>
      </c>
      <c r="HA867" s="78"/>
      <c r="HB867" s="79">
        <v>402.32</v>
      </c>
      <c r="HC867" s="65" t="s">
        <v>415</v>
      </c>
      <c r="HD867" s="68">
        <v>2.9505488020771901E-2</v>
      </c>
      <c r="HE867" s="78">
        <v>494.13</v>
      </c>
      <c r="HF867" s="78">
        <v>492.39</v>
      </c>
      <c r="HG867" s="78">
        <v>460.75</v>
      </c>
      <c r="HH867" s="78">
        <v>256.7</v>
      </c>
      <c r="HI867" s="78">
        <v>250.8</v>
      </c>
      <c r="HJ867" s="79">
        <v>363.83</v>
      </c>
      <c r="HK867" s="85" t="s">
        <v>416</v>
      </c>
      <c r="HL867" s="68">
        <v>1.478633742422</v>
      </c>
      <c r="HM867" s="78">
        <v>500.2</v>
      </c>
      <c r="HN867" s="78">
        <v>507.16</v>
      </c>
      <c r="HO867" s="78">
        <v>435.89</v>
      </c>
      <c r="HP867" s="78">
        <v>295.63</v>
      </c>
      <c r="HQ867" s="78"/>
      <c r="HR867" s="79"/>
    </row>
    <row r="868" spans="1:226" x14ac:dyDescent="0.25">
      <c r="A868" s="81">
        <v>39244</v>
      </c>
      <c r="B868" s="82" t="s">
        <v>387</v>
      </c>
      <c r="C868" s="83">
        <v>507.41575270810733</v>
      </c>
      <c r="D868" s="83">
        <v>488.12645904616198</v>
      </c>
      <c r="E868" s="83">
        <v>461.79920596682217</v>
      </c>
      <c r="F868" s="83">
        <v>310.11771492492289</v>
      </c>
      <c r="G868" s="83">
        <v>230.26016894609813</v>
      </c>
      <c r="H868" s="84">
        <v>343.07123687927026</v>
      </c>
      <c r="I868" s="82" t="s">
        <v>388</v>
      </c>
      <c r="J868" s="83">
        <v>529.02527765777324</v>
      </c>
      <c r="K868" s="83">
        <v>502.64231285534004</v>
      </c>
      <c r="L868" s="83">
        <v>463.61100910836518</v>
      </c>
      <c r="M868" s="83">
        <v>310.17172628524929</v>
      </c>
      <c r="N868" s="83"/>
      <c r="O868" s="84">
        <v>410.69192859293241</v>
      </c>
      <c r="P868" s="65" t="s">
        <v>389</v>
      </c>
      <c r="Q868" s="78">
        <v>513.87</v>
      </c>
      <c r="R868" s="78">
        <v>480.51</v>
      </c>
      <c r="S868" s="78">
        <v>431.94</v>
      </c>
      <c r="T868" s="78">
        <v>262</v>
      </c>
      <c r="U868" s="78"/>
      <c r="V868" s="79"/>
      <c r="W868" s="65" t="s">
        <v>390</v>
      </c>
      <c r="X868" s="78">
        <v>503.6</v>
      </c>
      <c r="Y868" s="78">
        <v>483.43</v>
      </c>
      <c r="Z868" s="78">
        <v>434.41</v>
      </c>
      <c r="AA868" s="78">
        <v>241.5</v>
      </c>
      <c r="AB868" s="78"/>
      <c r="AC868" s="79">
        <v>410.74</v>
      </c>
      <c r="AD868" s="82"/>
      <c r="AE868" s="68"/>
      <c r="AF868" s="78"/>
      <c r="AG868" s="78"/>
      <c r="AH868" s="78"/>
      <c r="AI868" s="78"/>
      <c r="AJ868" s="78"/>
      <c r="AK868" s="79"/>
      <c r="AL868" s="69" t="s">
        <v>392</v>
      </c>
      <c r="AM868" s="70">
        <v>1.7137960582690701</v>
      </c>
      <c r="AN868" s="78">
        <v>580.1</v>
      </c>
      <c r="AO868" s="78">
        <v>536.09</v>
      </c>
      <c r="AP868" s="78">
        <v>489.33</v>
      </c>
      <c r="AQ868" s="78">
        <v>403.79</v>
      </c>
      <c r="AR868" s="78">
        <v>397.51</v>
      </c>
      <c r="AS868" s="79"/>
      <c r="AT868" s="65" t="s">
        <v>393</v>
      </c>
      <c r="AU868" s="68">
        <v>3.51592714998945E-2</v>
      </c>
      <c r="AV868" s="78">
        <v>486.82</v>
      </c>
      <c r="AW868" s="78">
        <v>491.46</v>
      </c>
      <c r="AX868" s="78">
        <v>417.59</v>
      </c>
      <c r="AY868" s="78">
        <v>225.62</v>
      </c>
      <c r="AZ868" s="78">
        <v>206.98</v>
      </c>
      <c r="BA868" s="79">
        <v>325.47000000000003</v>
      </c>
      <c r="BB868" s="65" t="s">
        <v>394</v>
      </c>
      <c r="BC868" s="78">
        <v>503.1</v>
      </c>
      <c r="BD868" s="78">
        <v>476.4</v>
      </c>
      <c r="BE868" s="78">
        <v>442.3</v>
      </c>
      <c r="BF868" s="78">
        <v>235.25</v>
      </c>
      <c r="BG868" s="78"/>
      <c r="BH868" s="79">
        <v>391.5</v>
      </c>
      <c r="BI868" s="65" t="s">
        <v>395</v>
      </c>
      <c r="BJ868" s="68">
        <v>0.134305706649476</v>
      </c>
      <c r="BK868" s="78">
        <v>539.64</v>
      </c>
      <c r="BL868" s="78">
        <v>512.24</v>
      </c>
      <c r="BM868" s="78">
        <v>527.45000000000005</v>
      </c>
      <c r="BN868" s="78">
        <v>300.04000000000002</v>
      </c>
      <c r="BO868" s="78"/>
      <c r="BP868" s="79"/>
      <c r="BQ868" s="65" t="s">
        <v>396</v>
      </c>
      <c r="BR868" s="68">
        <v>6.3911648537062396E-2</v>
      </c>
      <c r="BS868" s="78">
        <v>500.56</v>
      </c>
      <c r="BT868" s="78">
        <v>454.67</v>
      </c>
      <c r="BU868" s="78">
        <v>400.85</v>
      </c>
      <c r="BV868" s="78"/>
      <c r="BW868" s="78"/>
      <c r="BX868" s="79">
        <v>366.47</v>
      </c>
      <c r="BY868" s="65" t="s">
        <v>397</v>
      </c>
      <c r="BZ868" s="78">
        <v>529.5</v>
      </c>
      <c r="CA868" s="78">
        <v>519.84</v>
      </c>
      <c r="CB868" s="78">
        <v>437.62</v>
      </c>
      <c r="CC868" s="78">
        <v>315.86</v>
      </c>
      <c r="CD868" s="78"/>
      <c r="CE868" s="79">
        <v>458.14</v>
      </c>
      <c r="CF868" s="65" t="s">
        <v>398</v>
      </c>
      <c r="CG868" s="78">
        <v>512.15</v>
      </c>
      <c r="CH868" s="78">
        <v>499.31</v>
      </c>
      <c r="CI868" s="78">
        <v>437.12</v>
      </c>
      <c r="CJ868" s="78">
        <v>376.2</v>
      </c>
      <c r="CK868" s="78"/>
      <c r="CL868" s="79"/>
      <c r="CM868" s="65" t="s">
        <v>399</v>
      </c>
      <c r="CN868" s="78">
        <v>496.99</v>
      </c>
      <c r="CO868" s="78">
        <v>478.14</v>
      </c>
      <c r="CP868" s="78">
        <v>469.41</v>
      </c>
      <c r="CQ868" s="78">
        <v>284.89</v>
      </c>
      <c r="CR868" s="78">
        <v>272.89999999999998</v>
      </c>
      <c r="CS868" s="79">
        <v>532.72</v>
      </c>
      <c r="CT868" s="65" t="s">
        <v>400</v>
      </c>
      <c r="CU868" s="78">
        <v>549.75</v>
      </c>
      <c r="CV868" s="78">
        <v>540.38</v>
      </c>
      <c r="CW868" s="78">
        <v>529.80999999999995</v>
      </c>
      <c r="CX868" s="78">
        <v>312.85000000000002</v>
      </c>
      <c r="CY868" s="78">
        <v>282.33999999999997</v>
      </c>
      <c r="CZ868" s="79"/>
      <c r="DA868" s="82"/>
      <c r="DB868" s="68"/>
      <c r="DC868" s="78"/>
      <c r="DD868" s="78"/>
      <c r="DE868" s="78"/>
      <c r="DF868" s="78"/>
      <c r="DG868" s="78"/>
      <c r="DH868" s="79"/>
      <c r="DI868" s="65" t="s">
        <v>402</v>
      </c>
      <c r="DJ868" s="68">
        <v>3.9388687568930204E-3</v>
      </c>
      <c r="DK868" s="78">
        <v>524.02</v>
      </c>
      <c r="DL868" s="78">
        <v>505.42</v>
      </c>
      <c r="DM868" s="78">
        <v>505.42</v>
      </c>
      <c r="DN868" s="78">
        <v>280.95</v>
      </c>
      <c r="DO868" s="78"/>
      <c r="DP868" s="79">
        <v>436.49</v>
      </c>
      <c r="DQ868" s="65" t="s">
        <v>403</v>
      </c>
      <c r="DR868" s="78">
        <v>511.04</v>
      </c>
      <c r="DS868" s="78">
        <v>530.29</v>
      </c>
      <c r="DT868" s="78">
        <v>559.12</v>
      </c>
      <c r="DU868" s="78">
        <v>390.72</v>
      </c>
      <c r="DV868" s="78"/>
      <c r="DW868" s="79"/>
      <c r="DX868" s="65" t="s">
        <v>404</v>
      </c>
      <c r="DY868" s="78">
        <v>557.84</v>
      </c>
      <c r="DZ868" s="78">
        <v>535.98</v>
      </c>
      <c r="EA868" s="78">
        <v>516.66</v>
      </c>
      <c r="EB868" s="78">
        <v>311.62</v>
      </c>
      <c r="EC868" s="78"/>
      <c r="ED868" s="79">
        <v>388.04</v>
      </c>
      <c r="EE868" s="65" t="s">
        <v>405</v>
      </c>
      <c r="EF868" s="68">
        <v>0.28962001853568098</v>
      </c>
      <c r="EG868" s="78">
        <v>512.57000000000005</v>
      </c>
      <c r="EH868" s="78">
        <v>493.3</v>
      </c>
      <c r="EI868" s="78">
        <v>427.25</v>
      </c>
      <c r="EJ868" s="78"/>
      <c r="EK868" s="78">
        <v>244.73</v>
      </c>
      <c r="EL868" s="79">
        <v>310.52</v>
      </c>
      <c r="EM868" s="65" t="s">
        <v>406</v>
      </c>
      <c r="EN868" s="78">
        <v>548.30999999999995</v>
      </c>
      <c r="EO868" s="78">
        <v>513.15</v>
      </c>
      <c r="EP868" s="78">
        <v>456.1</v>
      </c>
      <c r="EQ868" s="78"/>
      <c r="ER868" s="78"/>
      <c r="ES868" s="79">
        <v>401.63</v>
      </c>
      <c r="ET868" s="65" t="s">
        <v>407</v>
      </c>
      <c r="EU868" s="68">
        <v>1.4357501794687699</v>
      </c>
      <c r="EV868" s="78">
        <v>507.84</v>
      </c>
      <c r="EW868" s="78">
        <v>491.51</v>
      </c>
      <c r="EX868" s="78">
        <v>491.51</v>
      </c>
      <c r="EY868" s="78"/>
      <c r="EZ868" s="78">
        <v>147.69999999999999</v>
      </c>
      <c r="FA868" s="79">
        <v>248.63</v>
      </c>
      <c r="FB868" s="65" t="s">
        <v>408</v>
      </c>
      <c r="FC868" s="78">
        <v>590.36</v>
      </c>
      <c r="FD868" s="78">
        <v>530.28</v>
      </c>
      <c r="FE868" s="78">
        <v>547.4</v>
      </c>
      <c r="FF868" s="78">
        <v>312.14</v>
      </c>
      <c r="FG868" s="78"/>
      <c r="FH868" s="79"/>
      <c r="FI868" s="65" t="s">
        <v>409</v>
      </c>
      <c r="FJ868" s="78">
        <v>597.28</v>
      </c>
      <c r="FK868" s="78">
        <v>529</v>
      </c>
      <c r="FL868" s="78">
        <v>540</v>
      </c>
      <c r="FM868" s="78">
        <v>291</v>
      </c>
      <c r="FN868" s="78"/>
      <c r="FO868" s="79">
        <v>434</v>
      </c>
      <c r="FP868" s="65" t="s">
        <v>410</v>
      </c>
      <c r="FQ868" s="68">
        <v>0.26089225150013001</v>
      </c>
      <c r="FR868" s="78">
        <v>517.61</v>
      </c>
      <c r="FS868" s="78">
        <v>472.74</v>
      </c>
      <c r="FT868" s="78">
        <v>432.56</v>
      </c>
      <c r="FU868" s="78">
        <v>256.45999999999998</v>
      </c>
      <c r="FV868" s="78">
        <v>229.85</v>
      </c>
      <c r="FW868" s="79">
        <v>286.98</v>
      </c>
      <c r="FX868" s="65" t="s">
        <v>411</v>
      </c>
      <c r="FY868" s="78">
        <v>558.98</v>
      </c>
      <c r="FZ868" s="78">
        <v>516.41999999999996</v>
      </c>
      <c r="GA868" s="78">
        <v>508.34</v>
      </c>
      <c r="GB868" s="78">
        <v>359.25</v>
      </c>
      <c r="GC868" s="78"/>
      <c r="GD868" s="79">
        <v>430.79</v>
      </c>
      <c r="GE868" s="82"/>
      <c r="GF868" s="68"/>
      <c r="GG868" s="78"/>
      <c r="GH868" s="78"/>
      <c r="GI868" s="78"/>
      <c r="GJ868" s="78"/>
      <c r="GK868" s="78"/>
      <c r="GL868" s="79"/>
      <c r="GM868" s="65" t="s">
        <v>413</v>
      </c>
      <c r="GN868" s="68">
        <v>0.10710422311951801</v>
      </c>
      <c r="GO868" s="78">
        <v>463.98</v>
      </c>
      <c r="GP868" s="78">
        <v>478.97</v>
      </c>
      <c r="GQ868" s="78">
        <v>459.05</v>
      </c>
      <c r="GR868" s="78">
        <v>354.51</v>
      </c>
      <c r="GS868" s="78"/>
      <c r="GT868" s="79"/>
      <c r="GU868" s="65" t="s">
        <v>414</v>
      </c>
      <c r="GV868" s="68">
        <v>1</v>
      </c>
      <c r="GW868" s="78">
        <v>520.79999999999995</v>
      </c>
      <c r="GX868" s="78">
        <v>489.2</v>
      </c>
      <c r="GY868" s="78">
        <v>450.67</v>
      </c>
      <c r="GZ868" s="78">
        <v>310</v>
      </c>
      <c r="HA868" s="78"/>
      <c r="HB868" s="79">
        <v>402.32</v>
      </c>
      <c r="HC868" s="65" t="s">
        <v>415</v>
      </c>
      <c r="HD868" s="68">
        <v>2.9174081745777101E-2</v>
      </c>
      <c r="HE868" s="78">
        <v>486.15</v>
      </c>
      <c r="HF868" s="78">
        <v>486.62</v>
      </c>
      <c r="HG868" s="78">
        <v>455.57</v>
      </c>
      <c r="HH868" s="78">
        <v>239.23</v>
      </c>
      <c r="HI868" s="78">
        <v>233.39</v>
      </c>
      <c r="HJ868" s="79">
        <v>360.26</v>
      </c>
      <c r="HK868" s="85" t="s">
        <v>416</v>
      </c>
      <c r="HL868" s="68">
        <v>1.4740566037735801</v>
      </c>
      <c r="HM868" s="78">
        <v>499.33</v>
      </c>
      <c r="HN868" s="78">
        <v>506.68</v>
      </c>
      <c r="HO868" s="78">
        <v>423.93</v>
      </c>
      <c r="HP868" s="78">
        <v>289.60000000000002</v>
      </c>
      <c r="HQ868" s="78"/>
      <c r="HR868" s="79"/>
    </row>
    <row r="869" spans="1:226" x14ac:dyDescent="0.25">
      <c r="A869" s="81">
        <v>39237</v>
      </c>
      <c r="B869" s="82" t="s">
        <v>387</v>
      </c>
      <c r="C869" s="83">
        <v>513.30037279291605</v>
      </c>
      <c r="D869" s="83">
        <v>489.65467271360853</v>
      </c>
      <c r="E869" s="83">
        <v>456.29359402305732</v>
      </c>
      <c r="F869" s="83">
        <v>310.15976874452031</v>
      </c>
      <c r="G869" s="83">
        <v>232.31026548672565</v>
      </c>
      <c r="H869" s="84">
        <v>340.4988957593801</v>
      </c>
      <c r="I869" s="82" t="s">
        <v>388</v>
      </c>
      <c r="J869" s="83">
        <v>537.23710029136771</v>
      </c>
      <c r="K869" s="83">
        <v>504.4069725741391</v>
      </c>
      <c r="L869" s="83">
        <v>457.96973188000669</v>
      </c>
      <c r="M869" s="83">
        <v>311.506289878404</v>
      </c>
      <c r="N869" s="83"/>
      <c r="O869" s="84">
        <v>410.61237389427311</v>
      </c>
      <c r="P869" s="65" t="s">
        <v>389</v>
      </c>
      <c r="Q869" s="78">
        <v>514.70000000000005</v>
      </c>
      <c r="R869" s="78">
        <v>480.51</v>
      </c>
      <c r="S869" s="78">
        <v>421.61</v>
      </c>
      <c r="T869" s="78">
        <v>262</v>
      </c>
      <c r="U869" s="78"/>
      <c r="V869" s="79"/>
      <c r="W869" s="65" t="s">
        <v>390</v>
      </c>
      <c r="X869" s="78">
        <v>505.33</v>
      </c>
      <c r="Y869" s="78">
        <v>497.81</v>
      </c>
      <c r="Z869" s="78">
        <v>433.58</v>
      </c>
      <c r="AA869" s="78">
        <v>241.5</v>
      </c>
      <c r="AB869" s="78"/>
      <c r="AC869" s="79">
        <v>423.97</v>
      </c>
      <c r="AD869" s="82"/>
      <c r="AE869" s="68"/>
      <c r="AF869" s="78"/>
      <c r="AG869" s="78"/>
      <c r="AH869" s="78"/>
      <c r="AI869" s="78"/>
      <c r="AJ869" s="78"/>
      <c r="AK869" s="79"/>
      <c r="AL869" s="69" t="s">
        <v>392</v>
      </c>
      <c r="AM869" s="70">
        <v>1.71467764060357</v>
      </c>
      <c r="AN869" s="78">
        <v>580.4</v>
      </c>
      <c r="AO869" s="78">
        <v>536.37</v>
      </c>
      <c r="AP869" s="78">
        <v>489.58</v>
      </c>
      <c r="AQ869" s="78">
        <v>404</v>
      </c>
      <c r="AR869" s="78">
        <v>397.72</v>
      </c>
      <c r="AS869" s="79"/>
      <c r="AT869" s="65" t="s">
        <v>393</v>
      </c>
      <c r="AU869" s="68">
        <v>3.5306994315573902E-2</v>
      </c>
      <c r="AV869" s="78">
        <v>489.85</v>
      </c>
      <c r="AW869" s="78">
        <v>495.59</v>
      </c>
      <c r="AX869" s="78">
        <v>423.75</v>
      </c>
      <c r="AY869" s="78">
        <v>227.45</v>
      </c>
      <c r="AZ869" s="78">
        <v>207.85</v>
      </c>
      <c r="BA869" s="79">
        <v>324.68</v>
      </c>
      <c r="BB869" s="65" t="s">
        <v>394</v>
      </c>
      <c r="BC869" s="78">
        <v>530</v>
      </c>
      <c r="BD869" s="78">
        <v>501.9</v>
      </c>
      <c r="BE869" s="78">
        <v>433.5</v>
      </c>
      <c r="BF869" s="78">
        <v>229</v>
      </c>
      <c r="BG869" s="78"/>
      <c r="BH869" s="79">
        <v>391.5</v>
      </c>
      <c r="BI869" s="65" t="s">
        <v>395</v>
      </c>
      <c r="BJ869" s="68">
        <v>0.13424440536440599</v>
      </c>
      <c r="BK869" s="78">
        <v>539.39</v>
      </c>
      <c r="BL869" s="78">
        <v>496.97</v>
      </c>
      <c r="BM869" s="78">
        <v>512.16999999999996</v>
      </c>
      <c r="BN869" s="78">
        <v>293.19</v>
      </c>
      <c r="BO869" s="78"/>
      <c r="BP869" s="79"/>
      <c r="BQ869" s="65" t="s">
        <v>396</v>
      </c>
      <c r="BR869" s="68">
        <v>6.3911648537062396E-2</v>
      </c>
      <c r="BS869" s="78">
        <v>500.56</v>
      </c>
      <c r="BT869" s="78">
        <v>454.67</v>
      </c>
      <c r="BU869" s="78">
        <v>400.85</v>
      </c>
      <c r="BV869" s="78"/>
      <c r="BW869" s="78"/>
      <c r="BX869" s="79">
        <v>382.7</v>
      </c>
      <c r="BY869" s="65" t="s">
        <v>397</v>
      </c>
      <c r="BZ869" s="78">
        <v>534</v>
      </c>
      <c r="CA869" s="78">
        <v>511.97</v>
      </c>
      <c r="CB869" s="78">
        <v>433.56</v>
      </c>
      <c r="CC869" s="78">
        <v>326.95</v>
      </c>
      <c r="CD869" s="78"/>
      <c r="CE869" s="79">
        <v>458.14</v>
      </c>
      <c r="CF869" s="65" t="s">
        <v>398</v>
      </c>
      <c r="CG869" s="78">
        <v>505.12</v>
      </c>
      <c r="CH869" s="78">
        <v>481.11</v>
      </c>
      <c r="CI869" s="78">
        <v>420.17</v>
      </c>
      <c r="CJ869" s="78">
        <v>364.92</v>
      </c>
      <c r="CK869" s="78"/>
      <c r="CL869" s="79"/>
      <c r="CM869" s="65" t="s">
        <v>399</v>
      </c>
      <c r="CN869" s="78">
        <v>502.56</v>
      </c>
      <c r="CO869" s="78">
        <v>473.19</v>
      </c>
      <c r="CP869" s="78">
        <v>465.58</v>
      </c>
      <c r="CQ869" s="78">
        <v>278.01</v>
      </c>
      <c r="CR869" s="78">
        <v>264.83999999999997</v>
      </c>
      <c r="CS869" s="79">
        <v>532.78</v>
      </c>
      <c r="CT869" s="65" t="s">
        <v>400</v>
      </c>
      <c r="CU869" s="78">
        <v>556.29999999999995</v>
      </c>
      <c r="CV869" s="78">
        <v>541.41</v>
      </c>
      <c r="CW869" s="78">
        <v>530.92999999999995</v>
      </c>
      <c r="CX869" s="78">
        <v>312.85000000000002</v>
      </c>
      <c r="CY869" s="78">
        <v>281.33999999999997</v>
      </c>
      <c r="CZ869" s="79"/>
      <c r="DA869" s="82"/>
      <c r="DB869" s="68"/>
      <c r="DC869" s="78"/>
      <c r="DD869" s="78"/>
      <c r="DE869" s="78"/>
      <c r="DF869" s="78"/>
      <c r="DG869" s="78"/>
      <c r="DH869" s="79"/>
      <c r="DI869" s="65" t="s">
        <v>402</v>
      </c>
      <c r="DJ869" s="68">
        <v>4.0032025620496403E-3</v>
      </c>
      <c r="DK869" s="78">
        <v>530.65</v>
      </c>
      <c r="DL869" s="78">
        <v>513.88</v>
      </c>
      <c r="DM869" s="78">
        <v>513.88</v>
      </c>
      <c r="DN869" s="78">
        <v>259.68</v>
      </c>
      <c r="DO869" s="78"/>
      <c r="DP869" s="79">
        <v>443.46</v>
      </c>
      <c r="DQ869" s="65" t="s">
        <v>403</v>
      </c>
      <c r="DR869" s="78">
        <v>511.04</v>
      </c>
      <c r="DS869" s="78">
        <v>530.29</v>
      </c>
      <c r="DT869" s="78">
        <v>562.16999999999996</v>
      </c>
      <c r="DU869" s="78">
        <v>394.67</v>
      </c>
      <c r="DV869" s="78"/>
      <c r="DW869" s="79"/>
      <c r="DX869" s="65" t="s">
        <v>404</v>
      </c>
      <c r="DY869" s="78">
        <v>555.87</v>
      </c>
      <c r="DZ869" s="78">
        <v>533.48</v>
      </c>
      <c r="EA869" s="78">
        <v>507.37</v>
      </c>
      <c r="EB869" s="78">
        <v>305.95</v>
      </c>
      <c r="EC869" s="78"/>
      <c r="ED869" s="79">
        <v>388.04</v>
      </c>
      <c r="EE869" s="65" t="s">
        <v>405</v>
      </c>
      <c r="EF869" s="68">
        <v>0.28962001853568098</v>
      </c>
      <c r="EG869" s="78">
        <v>515.30999999999995</v>
      </c>
      <c r="EH869" s="78">
        <v>489.7</v>
      </c>
      <c r="EI869" s="78">
        <v>425.04</v>
      </c>
      <c r="EJ869" s="78"/>
      <c r="EK869" s="78">
        <v>236.62</v>
      </c>
      <c r="EL869" s="79">
        <v>303.77</v>
      </c>
      <c r="EM869" s="65" t="s">
        <v>406</v>
      </c>
      <c r="EN869" s="78">
        <v>561.41</v>
      </c>
      <c r="EO869" s="78">
        <v>513.15</v>
      </c>
      <c r="EP869" s="78">
        <v>456.1</v>
      </c>
      <c r="EQ869" s="78"/>
      <c r="ER869" s="78"/>
      <c r="ES869" s="79">
        <v>401.63</v>
      </c>
      <c r="ET869" s="65" t="s">
        <v>407</v>
      </c>
      <c r="EU869" s="68">
        <v>1.4363688595231301</v>
      </c>
      <c r="EV869" s="78">
        <v>514.15</v>
      </c>
      <c r="EW869" s="78">
        <v>492.94</v>
      </c>
      <c r="EX869" s="78">
        <v>492.94</v>
      </c>
      <c r="EY869" s="78"/>
      <c r="EZ869" s="78">
        <v>147.76</v>
      </c>
      <c r="FA869" s="79">
        <v>248.74</v>
      </c>
      <c r="FB869" s="65" t="s">
        <v>408</v>
      </c>
      <c r="FC869" s="78">
        <v>590.36</v>
      </c>
      <c r="FD869" s="78">
        <v>530.28</v>
      </c>
      <c r="FE869" s="78">
        <v>547.4</v>
      </c>
      <c r="FF869" s="78">
        <v>312.14</v>
      </c>
      <c r="FG869" s="78"/>
      <c r="FH869" s="79"/>
      <c r="FI869" s="65" t="s">
        <v>409</v>
      </c>
      <c r="FJ869" s="78">
        <v>596.44000000000005</v>
      </c>
      <c r="FK869" s="78">
        <v>526</v>
      </c>
      <c r="FL869" s="78">
        <v>536.66999999999996</v>
      </c>
      <c r="FM869" s="78">
        <v>291</v>
      </c>
      <c r="FN869" s="78"/>
      <c r="FO869" s="79">
        <v>431</v>
      </c>
      <c r="FP869" s="65" t="s">
        <v>410</v>
      </c>
      <c r="FQ869" s="68">
        <v>0.26345601601812602</v>
      </c>
      <c r="FR869" s="78">
        <v>524.79999999999995</v>
      </c>
      <c r="FS869" s="78">
        <v>480.81</v>
      </c>
      <c r="FT869" s="78">
        <v>432.7</v>
      </c>
      <c r="FU869" s="78">
        <v>248.18</v>
      </c>
      <c r="FV869" s="78">
        <v>232.1</v>
      </c>
      <c r="FW869" s="79">
        <v>282.42</v>
      </c>
      <c r="FX869" s="65" t="s">
        <v>411</v>
      </c>
      <c r="FY869" s="78">
        <v>557.9</v>
      </c>
      <c r="FZ869" s="78">
        <v>512.29</v>
      </c>
      <c r="GA869" s="78">
        <v>508.34</v>
      </c>
      <c r="GB869" s="78">
        <v>359.25</v>
      </c>
      <c r="GC869" s="78"/>
      <c r="GD869" s="79">
        <v>430.79</v>
      </c>
      <c r="GE869" s="82"/>
      <c r="GF869" s="68"/>
      <c r="GG869" s="78"/>
      <c r="GH869" s="78"/>
      <c r="GI869" s="78"/>
      <c r="GJ869" s="78"/>
      <c r="GK869" s="78"/>
      <c r="GL869" s="79"/>
      <c r="GM869" s="65" t="s">
        <v>413</v>
      </c>
      <c r="GN869" s="68">
        <v>0.10724665658548101</v>
      </c>
      <c r="GO869" s="78">
        <v>473.17</v>
      </c>
      <c r="GP869" s="78">
        <v>471.03</v>
      </c>
      <c r="GQ869" s="78">
        <v>450.22</v>
      </c>
      <c r="GR869" s="78">
        <v>342.76</v>
      </c>
      <c r="GS869" s="78"/>
      <c r="GT869" s="79"/>
      <c r="GU869" s="65" t="s">
        <v>414</v>
      </c>
      <c r="GV869" s="68">
        <v>1</v>
      </c>
      <c r="GW869" s="78">
        <v>519.14</v>
      </c>
      <c r="GX869" s="78">
        <v>478.37</v>
      </c>
      <c r="GY869" s="78">
        <v>446.5</v>
      </c>
      <c r="GZ869" s="78">
        <v>310</v>
      </c>
      <c r="HA869" s="78"/>
      <c r="HB869" s="79">
        <v>402.32</v>
      </c>
      <c r="HC869" s="65" t="s">
        <v>415</v>
      </c>
      <c r="HD869" s="68">
        <v>2.9546461811198101E-2</v>
      </c>
      <c r="HE869" s="78">
        <v>482.13</v>
      </c>
      <c r="HF869" s="78">
        <v>490.2</v>
      </c>
      <c r="HG869" s="78">
        <v>461.39</v>
      </c>
      <c r="HH869" s="78">
        <v>242.28</v>
      </c>
      <c r="HI869" s="78">
        <v>236.37</v>
      </c>
      <c r="HJ869" s="79">
        <v>365.33</v>
      </c>
      <c r="HK869" s="85" t="s">
        <v>416</v>
      </c>
      <c r="HL869" s="68">
        <v>1.47503503208201</v>
      </c>
      <c r="HM869" s="78">
        <v>498.4</v>
      </c>
      <c r="HN869" s="78">
        <v>506.91</v>
      </c>
      <c r="HO869" s="78">
        <v>420.54</v>
      </c>
      <c r="HP869" s="78">
        <v>301.35000000000002</v>
      </c>
      <c r="HQ869" s="78"/>
      <c r="HR869" s="79"/>
    </row>
    <row r="870" spans="1:226" x14ac:dyDescent="0.25">
      <c r="A870" s="81">
        <v>39230</v>
      </c>
      <c r="B870" s="82" t="s">
        <v>387</v>
      </c>
      <c r="C870" s="83">
        <v>513.43496734764051</v>
      </c>
      <c r="D870" s="83">
        <v>487.99798117633833</v>
      </c>
      <c r="E870" s="83">
        <v>461.07411418503978</v>
      </c>
      <c r="F870" s="83">
        <v>310.57129514261214</v>
      </c>
      <c r="G870" s="83">
        <v>231.447884151247</v>
      </c>
      <c r="H870" s="84">
        <v>333.93191452236454</v>
      </c>
      <c r="I870" s="82" t="s">
        <v>388</v>
      </c>
      <c r="J870" s="83">
        <v>538.52118032362114</v>
      </c>
      <c r="K870" s="83">
        <v>503.43494794970593</v>
      </c>
      <c r="L870" s="83">
        <v>463.09601140352805</v>
      </c>
      <c r="M870" s="83">
        <v>310.9066712663199</v>
      </c>
      <c r="N870" s="83"/>
      <c r="O870" s="84">
        <v>407.78865608926537</v>
      </c>
      <c r="P870" s="65" t="s">
        <v>389</v>
      </c>
      <c r="Q870" s="78">
        <v>507.2</v>
      </c>
      <c r="R870" s="78">
        <v>485.51</v>
      </c>
      <c r="S870" s="78">
        <v>432.61</v>
      </c>
      <c r="T870" s="78">
        <v>252</v>
      </c>
      <c r="U870" s="78"/>
      <c r="V870" s="79"/>
      <c r="W870" s="65" t="s">
        <v>390</v>
      </c>
      <c r="X870" s="78">
        <v>510.7</v>
      </c>
      <c r="Y870" s="78">
        <v>495.81</v>
      </c>
      <c r="Z870" s="78">
        <v>433.58</v>
      </c>
      <c r="AA870" s="78">
        <v>239.86</v>
      </c>
      <c r="AB870" s="78"/>
      <c r="AC870" s="79">
        <v>389.26</v>
      </c>
      <c r="AD870" s="82"/>
      <c r="AE870" s="68"/>
      <c r="AF870" s="78"/>
      <c r="AG870" s="78"/>
      <c r="AH870" s="78"/>
      <c r="AI870" s="78"/>
      <c r="AJ870" s="78"/>
      <c r="AK870" s="79"/>
      <c r="AL870" s="69" t="s">
        <v>392</v>
      </c>
      <c r="AM870" s="70">
        <v>1.71467764060357</v>
      </c>
      <c r="AN870" s="78">
        <v>567.01</v>
      </c>
      <c r="AO870" s="78">
        <v>529.70000000000005</v>
      </c>
      <c r="AP870" s="78">
        <v>489.58</v>
      </c>
      <c r="AQ870" s="78">
        <v>404</v>
      </c>
      <c r="AR870" s="78">
        <v>397.72</v>
      </c>
      <c r="AS870" s="79"/>
      <c r="AT870" s="65" t="s">
        <v>393</v>
      </c>
      <c r="AU870" s="68">
        <v>3.5304501323918797E-2</v>
      </c>
      <c r="AV870" s="78">
        <v>489.57</v>
      </c>
      <c r="AW870" s="78">
        <v>492.96</v>
      </c>
      <c r="AX870" s="78">
        <v>414.65</v>
      </c>
      <c r="AY870" s="78">
        <v>228</v>
      </c>
      <c r="AZ870" s="78">
        <v>213.98</v>
      </c>
      <c r="BA870" s="79">
        <v>326.35000000000002</v>
      </c>
      <c r="BB870" s="65" t="s">
        <v>394</v>
      </c>
      <c r="BC870" s="78">
        <v>526.79999999999995</v>
      </c>
      <c r="BD870" s="78">
        <v>487.16</v>
      </c>
      <c r="BE870" s="78">
        <v>444.61</v>
      </c>
      <c r="BF870" s="78">
        <v>229</v>
      </c>
      <c r="BG870" s="78"/>
      <c r="BH870" s="79">
        <v>391.5</v>
      </c>
      <c r="BI870" s="65" t="s">
        <v>395</v>
      </c>
      <c r="BJ870" s="68">
        <v>0.13419576478166301</v>
      </c>
      <c r="BK870" s="78">
        <v>552.08000000000004</v>
      </c>
      <c r="BL870" s="78">
        <v>507.53</v>
      </c>
      <c r="BM870" s="78">
        <v>522.72</v>
      </c>
      <c r="BN870" s="78">
        <v>297.11</v>
      </c>
      <c r="BO870" s="78"/>
      <c r="BP870" s="79"/>
      <c r="BQ870" s="65" t="s">
        <v>396</v>
      </c>
      <c r="BR870" s="68">
        <v>6.3911648537062396E-2</v>
      </c>
      <c r="BS870" s="78">
        <v>503.18</v>
      </c>
      <c r="BT870" s="78">
        <v>456.2</v>
      </c>
      <c r="BU870" s="78">
        <v>398.14</v>
      </c>
      <c r="BV870" s="78"/>
      <c r="BW870" s="78"/>
      <c r="BX870" s="79">
        <v>382.7</v>
      </c>
      <c r="BY870" s="65" t="s">
        <v>397</v>
      </c>
      <c r="BZ870" s="78">
        <v>537.95000000000005</v>
      </c>
      <c r="CA870" s="78">
        <v>519.62</v>
      </c>
      <c r="CB870" s="78">
        <v>431.18</v>
      </c>
      <c r="CC870" s="78">
        <v>315.39</v>
      </c>
      <c r="CD870" s="78"/>
      <c r="CE870" s="79">
        <v>458.14</v>
      </c>
      <c r="CF870" s="65" t="s">
        <v>398</v>
      </c>
      <c r="CG870" s="78">
        <v>516.84</v>
      </c>
      <c r="CH870" s="78">
        <v>492.41</v>
      </c>
      <c r="CI870" s="78">
        <v>431.47</v>
      </c>
      <c r="CJ870" s="78">
        <v>375.55</v>
      </c>
      <c r="CK870" s="78"/>
      <c r="CL870" s="79"/>
      <c r="CM870" s="65" t="s">
        <v>399</v>
      </c>
      <c r="CN870" s="78">
        <v>506.87</v>
      </c>
      <c r="CO870" s="78">
        <v>473.29</v>
      </c>
      <c r="CP870" s="78">
        <v>468.31</v>
      </c>
      <c r="CQ870" s="78">
        <v>291.02</v>
      </c>
      <c r="CR870" s="78">
        <v>279.89</v>
      </c>
      <c r="CS870" s="79">
        <v>533.03</v>
      </c>
      <c r="CT870" s="65" t="s">
        <v>400</v>
      </c>
      <c r="CU870" s="78">
        <v>556.15</v>
      </c>
      <c r="CV870" s="78">
        <v>539.52</v>
      </c>
      <c r="CW870" s="78">
        <v>529.37</v>
      </c>
      <c r="CX870" s="78">
        <v>317.56</v>
      </c>
      <c r="CY870" s="78">
        <v>288.33</v>
      </c>
      <c r="CZ870" s="79"/>
      <c r="DA870" s="82"/>
      <c r="DB870" s="68"/>
      <c r="DC870" s="78"/>
      <c r="DD870" s="78"/>
      <c r="DE870" s="78"/>
      <c r="DF870" s="78"/>
      <c r="DG870" s="78"/>
      <c r="DH870" s="79"/>
      <c r="DI870" s="65" t="s">
        <v>402</v>
      </c>
      <c r="DJ870" s="68">
        <v>4.0027218508585797E-3</v>
      </c>
      <c r="DK870" s="78">
        <v>520.97</v>
      </c>
      <c r="DL870" s="78">
        <v>500.85</v>
      </c>
      <c r="DM870" s="78">
        <v>500.85</v>
      </c>
      <c r="DN870" s="78">
        <v>260.2</v>
      </c>
      <c r="DO870" s="78"/>
      <c r="DP870" s="79">
        <v>429.63</v>
      </c>
      <c r="DQ870" s="65" t="s">
        <v>403</v>
      </c>
      <c r="DR870" s="78">
        <v>511.04</v>
      </c>
      <c r="DS870" s="78">
        <v>530.29</v>
      </c>
      <c r="DT870" s="78">
        <v>559.07000000000005</v>
      </c>
      <c r="DU870" s="78">
        <v>390.16</v>
      </c>
      <c r="DV870" s="78"/>
      <c r="DW870" s="79"/>
      <c r="DX870" s="65" t="s">
        <v>404</v>
      </c>
      <c r="DY870" s="78">
        <v>554.94000000000005</v>
      </c>
      <c r="DZ870" s="78">
        <v>533.44000000000005</v>
      </c>
      <c r="EA870" s="78">
        <v>514.69000000000005</v>
      </c>
      <c r="EB870" s="78">
        <v>313.31</v>
      </c>
      <c r="EC870" s="78"/>
      <c r="ED870" s="79">
        <v>388.04</v>
      </c>
      <c r="EE870" s="65" t="s">
        <v>405</v>
      </c>
      <c r="EF870" s="68">
        <v>0.28962001853568098</v>
      </c>
      <c r="EG870" s="78">
        <v>523.29</v>
      </c>
      <c r="EH870" s="78">
        <v>489.23</v>
      </c>
      <c r="EI870" s="78">
        <v>432.16</v>
      </c>
      <c r="EJ870" s="78"/>
      <c r="EK870" s="78">
        <v>241.54</v>
      </c>
      <c r="EL870" s="79">
        <v>306.83999999999997</v>
      </c>
      <c r="EM870" s="65" t="s">
        <v>406</v>
      </c>
      <c r="EN870" s="78">
        <v>576.21</v>
      </c>
      <c r="EO870" s="78">
        <v>513.15</v>
      </c>
      <c r="EP870" s="78">
        <v>456.1</v>
      </c>
      <c r="EQ870" s="78"/>
      <c r="ER870" s="78"/>
      <c r="ES870" s="79">
        <v>393.13</v>
      </c>
      <c r="ET870" s="65" t="s">
        <v>407</v>
      </c>
      <c r="EU870" s="68">
        <v>1.4363688595231301</v>
      </c>
      <c r="EV870" s="78">
        <v>504.41</v>
      </c>
      <c r="EW870" s="78">
        <v>492.94</v>
      </c>
      <c r="EX870" s="78">
        <v>492.94</v>
      </c>
      <c r="EY870" s="78"/>
      <c r="EZ870" s="78">
        <v>147.76</v>
      </c>
      <c r="FA870" s="79">
        <v>248.74</v>
      </c>
      <c r="FB870" s="65" t="s">
        <v>408</v>
      </c>
      <c r="FC870" s="78">
        <v>531.14</v>
      </c>
      <c r="FD870" s="78">
        <v>522.39</v>
      </c>
      <c r="FE870" s="78">
        <v>545.07000000000005</v>
      </c>
      <c r="FF870" s="78">
        <v>305.14999999999998</v>
      </c>
      <c r="FG870" s="78"/>
      <c r="FH870" s="79"/>
      <c r="FI870" s="65" t="s">
        <v>409</v>
      </c>
      <c r="FJ870" s="78">
        <v>611.57000000000005</v>
      </c>
      <c r="FK870" s="78">
        <v>528</v>
      </c>
      <c r="FL870" s="78">
        <v>533</v>
      </c>
      <c r="FM870" s="78">
        <v>291</v>
      </c>
      <c r="FN870" s="78"/>
      <c r="FO870" s="79">
        <v>424</v>
      </c>
      <c r="FP870" s="65" t="s">
        <v>410</v>
      </c>
      <c r="FQ870" s="68">
        <v>0.26232948583420801</v>
      </c>
      <c r="FR870" s="78">
        <v>510.49</v>
      </c>
      <c r="FS870" s="78">
        <v>467.21</v>
      </c>
      <c r="FT870" s="78">
        <v>425.5</v>
      </c>
      <c r="FU870" s="78">
        <v>247.38</v>
      </c>
      <c r="FV870" s="78">
        <v>231.11</v>
      </c>
      <c r="FW870" s="79">
        <v>270.99</v>
      </c>
      <c r="FX870" s="65" t="s">
        <v>411</v>
      </c>
      <c r="FY870" s="78">
        <v>552.61</v>
      </c>
      <c r="FZ870" s="78">
        <v>508.23</v>
      </c>
      <c r="GA870" s="78">
        <v>497.62</v>
      </c>
      <c r="GB870" s="78">
        <v>353</v>
      </c>
      <c r="GC870" s="78"/>
      <c r="GD870" s="79">
        <v>430.79</v>
      </c>
      <c r="GE870" s="82"/>
      <c r="GF870" s="68"/>
      <c r="GG870" s="78"/>
      <c r="GH870" s="78"/>
      <c r="GI870" s="78"/>
      <c r="GJ870" s="78"/>
      <c r="GK870" s="78"/>
      <c r="GL870" s="79"/>
      <c r="GM870" s="65" t="s">
        <v>413</v>
      </c>
      <c r="GN870" s="68">
        <v>0.1086578581363</v>
      </c>
      <c r="GO870" s="78">
        <v>496.78</v>
      </c>
      <c r="GP870" s="78">
        <v>477.23</v>
      </c>
      <c r="GQ870" s="78">
        <v>457.99</v>
      </c>
      <c r="GR870" s="78">
        <v>355.75</v>
      </c>
      <c r="GS870" s="78"/>
      <c r="GT870" s="79"/>
      <c r="GU870" s="65" t="s">
        <v>414</v>
      </c>
      <c r="GV870" s="68">
        <v>1</v>
      </c>
      <c r="GW870" s="78">
        <v>519.14</v>
      </c>
      <c r="GX870" s="78">
        <v>478.37</v>
      </c>
      <c r="GY870" s="78">
        <v>446.5</v>
      </c>
      <c r="GZ870" s="78">
        <v>292</v>
      </c>
      <c r="HA870" s="78"/>
      <c r="HB870" s="79">
        <v>402.32</v>
      </c>
      <c r="HC870" s="65" t="s">
        <v>415</v>
      </c>
      <c r="HD870" s="68">
        <v>2.9433406916850601E-2</v>
      </c>
      <c r="HE870" s="78">
        <v>479.76</v>
      </c>
      <c r="HF870" s="78">
        <v>484.51</v>
      </c>
      <c r="HG870" s="78">
        <v>439.26</v>
      </c>
      <c r="HH870" s="78">
        <v>241.35</v>
      </c>
      <c r="HI870" s="78">
        <v>235.47</v>
      </c>
      <c r="HJ870" s="79">
        <v>363.29</v>
      </c>
      <c r="HK870" s="85" t="s">
        <v>416</v>
      </c>
      <c r="HL870" s="68">
        <v>1.47377418831887</v>
      </c>
      <c r="HM870" s="78">
        <v>493.57</v>
      </c>
      <c r="HN870" s="78">
        <v>503.95</v>
      </c>
      <c r="HO870" s="78">
        <v>434.87</v>
      </c>
      <c r="HP870" s="78">
        <v>326.69</v>
      </c>
      <c r="HQ870" s="78"/>
      <c r="HR870" s="79"/>
    </row>
    <row r="871" spans="1:226" x14ac:dyDescent="0.25">
      <c r="A871" s="81">
        <v>39223</v>
      </c>
      <c r="B871" s="82" t="s">
        <v>387</v>
      </c>
      <c r="C871" s="83">
        <v>505.0626396635484</v>
      </c>
      <c r="D871" s="83">
        <v>484.97159896952638</v>
      </c>
      <c r="E871" s="83">
        <v>456.10806616816711</v>
      </c>
      <c r="F871" s="83">
        <v>303.21785036803658</v>
      </c>
      <c r="G871" s="83">
        <v>242.71546795387505</v>
      </c>
      <c r="H871" s="84">
        <v>334.50487848500217</v>
      </c>
      <c r="I871" s="82" t="s">
        <v>388</v>
      </c>
      <c r="J871" s="83">
        <v>529.12957573536175</v>
      </c>
      <c r="K871" s="83">
        <v>500.37062333959608</v>
      </c>
      <c r="L871" s="83">
        <v>457.97879756135626</v>
      </c>
      <c r="M871" s="83">
        <v>304.88987884631257</v>
      </c>
      <c r="N871" s="83"/>
      <c r="O871" s="84">
        <v>407.46007340554331</v>
      </c>
      <c r="P871" s="65" t="s">
        <v>389</v>
      </c>
      <c r="Q871" s="78">
        <v>502.2</v>
      </c>
      <c r="R871" s="78">
        <v>488.85</v>
      </c>
      <c r="S871" s="78">
        <v>423.29</v>
      </c>
      <c r="T871" s="78">
        <v>257</v>
      </c>
      <c r="U871" s="78"/>
      <c r="V871" s="79"/>
      <c r="W871" s="65" t="s">
        <v>390</v>
      </c>
      <c r="X871" s="78">
        <v>510.7</v>
      </c>
      <c r="Y871" s="78">
        <v>495.81</v>
      </c>
      <c r="Z871" s="78">
        <v>433.58</v>
      </c>
      <c r="AA871" s="78">
        <v>239.86</v>
      </c>
      <c r="AB871" s="78"/>
      <c r="AC871" s="79">
        <v>389.26</v>
      </c>
      <c r="AD871" s="82"/>
      <c r="AE871" s="68"/>
      <c r="AF871" s="78"/>
      <c r="AG871" s="78"/>
      <c r="AH871" s="78"/>
      <c r="AI871" s="78"/>
      <c r="AJ871" s="78"/>
      <c r="AK871" s="79"/>
      <c r="AL871" s="69" t="s">
        <v>392</v>
      </c>
      <c r="AM871" s="70">
        <v>1.71467764060357</v>
      </c>
      <c r="AN871" s="78">
        <v>561.5</v>
      </c>
      <c r="AO871" s="78">
        <v>526.09</v>
      </c>
      <c r="AP871" s="78">
        <v>489.58</v>
      </c>
      <c r="AQ871" s="78"/>
      <c r="AR871" s="78">
        <v>397.72</v>
      </c>
      <c r="AS871" s="79"/>
      <c r="AT871" s="65" t="s">
        <v>393</v>
      </c>
      <c r="AU871" s="68">
        <v>3.5506320124982199E-2</v>
      </c>
      <c r="AV871" s="78">
        <v>476.81</v>
      </c>
      <c r="AW871" s="78">
        <v>489.17</v>
      </c>
      <c r="AX871" s="78">
        <v>406.94</v>
      </c>
      <c r="AY871" s="78">
        <v>228.2</v>
      </c>
      <c r="AZ871" s="78">
        <v>206.22</v>
      </c>
      <c r="BA871" s="79">
        <v>328.91</v>
      </c>
      <c r="BB871" s="65" t="s">
        <v>394</v>
      </c>
      <c r="BC871" s="78">
        <v>516.92999999999995</v>
      </c>
      <c r="BD871" s="78">
        <v>491.99</v>
      </c>
      <c r="BE871" s="78">
        <v>435.08</v>
      </c>
      <c r="BF871" s="78">
        <v>229.13</v>
      </c>
      <c r="BG871" s="78"/>
      <c r="BH871" s="79">
        <v>391.5</v>
      </c>
      <c r="BI871" s="65" t="s">
        <v>395</v>
      </c>
      <c r="BJ871" s="68">
        <v>0.134166957361741</v>
      </c>
      <c r="BK871" s="78">
        <v>560.54999999999995</v>
      </c>
      <c r="BL871" s="78">
        <v>498.83</v>
      </c>
      <c r="BM871" s="78">
        <v>514.02</v>
      </c>
      <c r="BN871" s="78">
        <v>286.31</v>
      </c>
      <c r="BO871" s="78"/>
      <c r="BP871" s="79"/>
      <c r="BQ871" s="65" t="s">
        <v>396</v>
      </c>
      <c r="BR871" s="68">
        <v>6.3911648537062396E-2</v>
      </c>
      <c r="BS871" s="78">
        <v>501.32</v>
      </c>
      <c r="BT871" s="78">
        <v>455.43</v>
      </c>
      <c r="BU871" s="78">
        <v>398.14</v>
      </c>
      <c r="BV871" s="78"/>
      <c r="BW871" s="78"/>
      <c r="BX871" s="79">
        <v>382.7</v>
      </c>
      <c r="BY871" s="65" t="s">
        <v>397</v>
      </c>
      <c r="BZ871" s="78">
        <v>534.09</v>
      </c>
      <c r="CA871" s="78">
        <v>515.47</v>
      </c>
      <c r="CB871" s="78">
        <v>426.16</v>
      </c>
      <c r="CC871" s="78">
        <v>317.74</v>
      </c>
      <c r="CD871" s="78"/>
      <c r="CE871" s="79">
        <v>458.14</v>
      </c>
      <c r="CF871" s="65" t="s">
        <v>398</v>
      </c>
      <c r="CG871" s="78">
        <v>495.18</v>
      </c>
      <c r="CH871" s="78">
        <v>502.4</v>
      </c>
      <c r="CI871" s="78">
        <v>447.69</v>
      </c>
      <c r="CJ871" s="78">
        <v>361.87</v>
      </c>
      <c r="CK871" s="78"/>
      <c r="CL871" s="79"/>
      <c r="CM871" s="65" t="s">
        <v>399</v>
      </c>
      <c r="CN871" s="78">
        <v>499.04</v>
      </c>
      <c r="CO871" s="78">
        <v>465.15</v>
      </c>
      <c r="CP871" s="78">
        <v>464.62</v>
      </c>
      <c r="CQ871" s="78">
        <v>271.93</v>
      </c>
      <c r="CR871" s="78">
        <v>261.04000000000002</v>
      </c>
      <c r="CS871" s="79">
        <v>532.32000000000005</v>
      </c>
      <c r="CT871" s="65" t="s">
        <v>400</v>
      </c>
      <c r="CU871" s="78">
        <v>545.11</v>
      </c>
      <c r="CV871" s="78">
        <v>535.52</v>
      </c>
      <c r="CW871" s="78">
        <v>524.91</v>
      </c>
      <c r="CX871" s="78">
        <v>306.85000000000002</v>
      </c>
      <c r="CY871" s="78">
        <v>278.68</v>
      </c>
      <c r="CZ871" s="79"/>
      <c r="DA871" s="82"/>
      <c r="DB871" s="68"/>
      <c r="DC871" s="78"/>
      <c r="DD871" s="78"/>
      <c r="DE871" s="78"/>
      <c r="DF871" s="78"/>
      <c r="DG871" s="78"/>
      <c r="DH871" s="79"/>
      <c r="DI871" s="65" t="s">
        <v>402</v>
      </c>
      <c r="DJ871" s="68">
        <v>4.0178392060749701E-3</v>
      </c>
      <c r="DK871" s="78">
        <v>505.11</v>
      </c>
      <c r="DL871" s="78">
        <v>502.07</v>
      </c>
      <c r="DM871" s="78">
        <v>502.07</v>
      </c>
      <c r="DN871" s="78">
        <v>274.63</v>
      </c>
      <c r="DO871" s="78"/>
      <c r="DP871" s="79">
        <v>432.48</v>
      </c>
      <c r="DQ871" s="65" t="s">
        <v>403</v>
      </c>
      <c r="DR871" s="78">
        <v>473.85</v>
      </c>
      <c r="DS871" s="78">
        <v>517.89</v>
      </c>
      <c r="DT871" s="78">
        <v>550.30999999999995</v>
      </c>
      <c r="DU871" s="78">
        <v>383.65</v>
      </c>
      <c r="DV871" s="78"/>
      <c r="DW871" s="79"/>
      <c r="DX871" s="65" t="s">
        <v>404</v>
      </c>
      <c r="DY871" s="78">
        <v>541.46</v>
      </c>
      <c r="DZ871" s="78">
        <v>527.24</v>
      </c>
      <c r="EA871" s="78">
        <v>511.5</v>
      </c>
      <c r="EB871" s="78">
        <v>302.31</v>
      </c>
      <c r="EC871" s="78"/>
      <c r="ED871" s="79">
        <v>389.29</v>
      </c>
      <c r="EE871" s="65" t="s">
        <v>405</v>
      </c>
      <c r="EF871" s="68">
        <v>0.28962001853568098</v>
      </c>
      <c r="EG871" s="78">
        <v>523.1</v>
      </c>
      <c r="EH871" s="78">
        <v>490.53</v>
      </c>
      <c r="EI871" s="78">
        <v>426.02</v>
      </c>
      <c r="EJ871" s="78"/>
      <c r="EK871" s="78">
        <v>236.62</v>
      </c>
      <c r="EL871" s="79">
        <v>307.44</v>
      </c>
      <c r="EM871" s="65" t="s">
        <v>406</v>
      </c>
      <c r="EN871" s="78">
        <v>559.61</v>
      </c>
      <c r="EO871" s="78">
        <v>500.05</v>
      </c>
      <c r="EP871" s="78">
        <v>444.5</v>
      </c>
      <c r="EQ871" s="78"/>
      <c r="ER871" s="78"/>
      <c r="ES871" s="79">
        <v>377.05</v>
      </c>
      <c r="ET871" s="65" t="s">
        <v>407</v>
      </c>
      <c r="EU871" s="68">
        <v>1.4363688595231301</v>
      </c>
      <c r="EV871" s="78">
        <v>504.41</v>
      </c>
      <c r="EW871" s="78">
        <v>492.94</v>
      </c>
      <c r="EX871" s="78">
        <v>492.94</v>
      </c>
      <c r="EY871" s="78"/>
      <c r="EZ871" s="78">
        <v>147.76</v>
      </c>
      <c r="FA871" s="79">
        <v>248.74</v>
      </c>
      <c r="FB871" s="65" t="s">
        <v>408</v>
      </c>
      <c r="FC871" s="78">
        <v>531.14</v>
      </c>
      <c r="FD871" s="78">
        <v>522.39</v>
      </c>
      <c r="FE871" s="78">
        <v>545.07000000000005</v>
      </c>
      <c r="FF871" s="78">
        <v>305.14999999999998</v>
      </c>
      <c r="FG871" s="78"/>
      <c r="FH871" s="79"/>
      <c r="FI871" s="65" t="s">
        <v>409</v>
      </c>
      <c r="FJ871" s="78">
        <v>616.61</v>
      </c>
      <c r="FK871" s="78">
        <v>523</v>
      </c>
      <c r="FL871" s="78">
        <v>526</v>
      </c>
      <c r="FM871" s="78">
        <v>291</v>
      </c>
      <c r="FN871" s="78"/>
      <c r="FO871" s="79">
        <v>419</v>
      </c>
      <c r="FP871" s="65" t="s">
        <v>410</v>
      </c>
      <c r="FQ871" s="68">
        <v>0.26528717336516799</v>
      </c>
      <c r="FR871" s="78">
        <v>501.39</v>
      </c>
      <c r="FS871" s="78">
        <v>473.01</v>
      </c>
      <c r="FT871" s="78">
        <v>423.93</v>
      </c>
      <c r="FU871" s="78">
        <v>250.17</v>
      </c>
      <c r="FV871" s="78">
        <v>243</v>
      </c>
      <c r="FW871" s="79">
        <v>272.18</v>
      </c>
      <c r="FX871" s="65" t="s">
        <v>411</v>
      </c>
      <c r="FY871" s="78">
        <v>551.24</v>
      </c>
      <c r="FZ871" s="78">
        <v>508.5</v>
      </c>
      <c r="GA871" s="78">
        <v>497.62</v>
      </c>
      <c r="GB871" s="78">
        <v>353</v>
      </c>
      <c r="GC871" s="78"/>
      <c r="GD871" s="79">
        <v>430.79</v>
      </c>
      <c r="GE871" s="82"/>
      <c r="GF871" s="68"/>
      <c r="GG871" s="78"/>
      <c r="GH871" s="78"/>
      <c r="GI871" s="78"/>
      <c r="GJ871" s="78"/>
      <c r="GK871" s="78"/>
      <c r="GL871" s="79"/>
      <c r="GM871" s="65" t="s">
        <v>413</v>
      </c>
      <c r="GN871" s="68">
        <v>0.10847516461106201</v>
      </c>
      <c r="GO871" s="78">
        <v>495.95</v>
      </c>
      <c r="GP871" s="78">
        <v>467.74</v>
      </c>
      <c r="GQ871" s="78">
        <v>454.19</v>
      </c>
      <c r="GR871" s="78">
        <v>324.23</v>
      </c>
      <c r="GS871" s="78"/>
      <c r="GT871" s="79"/>
      <c r="GU871" s="65" t="s">
        <v>414</v>
      </c>
      <c r="GV871" s="68">
        <v>1</v>
      </c>
      <c r="GW871" s="78">
        <v>514.14</v>
      </c>
      <c r="GX871" s="78">
        <v>477.53</v>
      </c>
      <c r="GY871" s="78">
        <v>449</v>
      </c>
      <c r="GZ871" s="78">
        <v>292</v>
      </c>
      <c r="HA871" s="78"/>
      <c r="HB871" s="79">
        <v>402.32</v>
      </c>
      <c r="HC871" s="65" t="s">
        <v>415</v>
      </c>
      <c r="HD871" s="68">
        <v>2.9678874577075999E-2</v>
      </c>
      <c r="HE871" s="78">
        <v>475.04</v>
      </c>
      <c r="HF871" s="78">
        <v>486.48</v>
      </c>
      <c r="HG871" s="78">
        <v>442.93</v>
      </c>
      <c r="HH871" s="78">
        <v>243.37</v>
      </c>
      <c r="HI871" s="78">
        <v>237.43</v>
      </c>
      <c r="HJ871" s="79">
        <v>370.43</v>
      </c>
      <c r="HK871" s="85" t="s">
        <v>416</v>
      </c>
      <c r="HL871" s="68">
        <v>1.4648795136599999</v>
      </c>
      <c r="HM871" s="78">
        <v>484.9</v>
      </c>
      <c r="HN871" s="78">
        <v>497.15</v>
      </c>
      <c r="HO871" s="78">
        <v>422.69</v>
      </c>
      <c r="HP871" s="78">
        <v>304.43</v>
      </c>
      <c r="HQ871" s="78"/>
      <c r="HR871" s="79"/>
    </row>
    <row r="872" spans="1:226" x14ac:dyDescent="0.25">
      <c r="A872" s="81">
        <v>39216</v>
      </c>
      <c r="B872" s="82" t="s">
        <v>387</v>
      </c>
      <c r="C872" s="83">
        <v>497.13686948097649</v>
      </c>
      <c r="D872" s="83">
        <v>482.54731001495082</v>
      </c>
      <c r="E872" s="83">
        <v>450.73827997790994</v>
      </c>
      <c r="F872" s="83">
        <v>298.65840585462121</v>
      </c>
      <c r="G872" s="83">
        <v>243.14802359882012</v>
      </c>
      <c r="H872" s="84">
        <v>336.30791761408562</v>
      </c>
      <c r="I872" s="82" t="s">
        <v>388</v>
      </c>
      <c r="J872" s="83">
        <v>520.0829638474213</v>
      </c>
      <c r="K872" s="83">
        <v>497.4925445337966</v>
      </c>
      <c r="L872" s="83">
        <v>452.68813904698993</v>
      </c>
      <c r="M872" s="83">
        <v>299.70963877979455</v>
      </c>
      <c r="N872" s="83"/>
      <c r="O872" s="84">
        <v>408.42664717298987</v>
      </c>
      <c r="P872" s="65" t="s">
        <v>389</v>
      </c>
      <c r="Q872" s="78">
        <v>500.54</v>
      </c>
      <c r="R872" s="78">
        <v>489.68</v>
      </c>
      <c r="S872" s="78">
        <v>416.02</v>
      </c>
      <c r="T872" s="78">
        <v>257</v>
      </c>
      <c r="U872" s="78"/>
      <c r="V872" s="79"/>
      <c r="W872" s="65" t="s">
        <v>390</v>
      </c>
      <c r="X872" s="78">
        <v>499.11</v>
      </c>
      <c r="Y872" s="78">
        <v>491.41</v>
      </c>
      <c r="Z872" s="78">
        <v>433.58</v>
      </c>
      <c r="AA872" s="78">
        <v>239.86</v>
      </c>
      <c r="AB872" s="78"/>
      <c r="AC872" s="79">
        <v>389.26</v>
      </c>
      <c r="AD872" s="82"/>
      <c r="AE872" s="68"/>
      <c r="AF872" s="78"/>
      <c r="AG872" s="78"/>
      <c r="AH872" s="78"/>
      <c r="AI872" s="78"/>
      <c r="AJ872" s="78"/>
      <c r="AK872" s="79"/>
      <c r="AL872" s="69" t="s">
        <v>392</v>
      </c>
      <c r="AM872" s="70">
        <v>1.71467764060357</v>
      </c>
      <c r="AN872" s="78">
        <v>534.28</v>
      </c>
      <c r="AO872" s="78">
        <v>526.35</v>
      </c>
      <c r="AP872" s="78">
        <v>490.04</v>
      </c>
      <c r="AQ872" s="78"/>
      <c r="AR872" s="78">
        <v>386.78</v>
      </c>
      <c r="AS872" s="79"/>
      <c r="AT872" s="65" t="s">
        <v>393</v>
      </c>
      <c r="AU872" s="68">
        <v>3.5350678733031701E-2</v>
      </c>
      <c r="AV872" s="78">
        <v>474.31</v>
      </c>
      <c r="AW872" s="78">
        <v>487.2</v>
      </c>
      <c r="AX872" s="78">
        <v>408.95</v>
      </c>
      <c r="AY872" s="78">
        <v>227.2</v>
      </c>
      <c r="AZ872" s="78">
        <v>205.32</v>
      </c>
      <c r="BA872" s="79">
        <v>328.24</v>
      </c>
      <c r="BB872" s="65" t="s">
        <v>394</v>
      </c>
      <c r="BC872" s="78">
        <v>505.8</v>
      </c>
      <c r="BD872" s="78">
        <v>488.84</v>
      </c>
      <c r="BE872" s="78">
        <v>426</v>
      </c>
      <c r="BF872" s="78">
        <v>228.75</v>
      </c>
      <c r="BG872" s="78"/>
      <c r="BH872" s="79">
        <v>391.5</v>
      </c>
      <c r="BI872" s="65" t="s">
        <v>395</v>
      </c>
      <c r="BJ872" s="68">
        <v>0.13420476963751299</v>
      </c>
      <c r="BK872" s="78">
        <v>539.23</v>
      </c>
      <c r="BL872" s="78">
        <v>486.09</v>
      </c>
      <c r="BM872" s="78">
        <v>501.28</v>
      </c>
      <c r="BN872" s="78">
        <v>283.70999999999998</v>
      </c>
      <c r="BO872" s="78"/>
      <c r="BP872" s="79"/>
      <c r="BQ872" s="65" t="s">
        <v>396</v>
      </c>
      <c r="BR872" s="68">
        <v>6.3911648537062396E-2</v>
      </c>
      <c r="BS872" s="78">
        <v>501.54</v>
      </c>
      <c r="BT872" s="78">
        <v>456.07</v>
      </c>
      <c r="BU872" s="78">
        <v>402.74</v>
      </c>
      <c r="BV872" s="78"/>
      <c r="BW872" s="78"/>
      <c r="BX872" s="79">
        <v>382.7</v>
      </c>
      <c r="BY872" s="65" t="s">
        <v>397</v>
      </c>
      <c r="BZ872" s="78">
        <v>524.59</v>
      </c>
      <c r="CA872" s="78">
        <v>511.78</v>
      </c>
      <c r="CB872" s="78">
        <v>429.7</v>
      </c>
      <c r="CC872" s="78">
        <v>306</v>
      </c>
      <c r="CD872" s="78"/>
      <c r="CE872" s="79">
        <v>458.14</v>
      </c>
      <c r="CF872" s="65" t="s">
        <v>398</v>
      </c>
      <c r="CG872" s="78">
        <v>481.81</v>
      </c>
      <c r="CH872" s="78">
        <v>493.86</v>
      </c>
      <c r="CI872" s="78">
        <v>438.17</v>
      </c>
      <c r="CJ872" s="78">
        <v>367.4</v>
      </c>
      <c r="CK872" s="78"/>
      <c r="CL872" s="79"/>
      <c r="CM872" s="65" t="s">
        <v>399</v>
      </c>
      <c r="CN872" s="78">
        <v>493.14</v>
      </c>
      <c r="CO872" s="78">
        <v>462.14</v>
      </c>
      <c r="CP872" s="78">
        <v>459.26</v>
      </c>
      <c r="CQ872" s="78">
        <v>271.76</v>
      </c>
      <c r="CR872" s="78">
        <v>264.19</v>
      </c>
      <c r="CS872" s="79">
        <v>532.59</v>
      </c>
      <c r="CT872" s="65" t="s">
        <v>400</v>
      </c>
      <c r="CU872" s="78">
        <v>543.74</v>
      </c>
      <c r="CV872" s="78">
        <v>535.63</v>
      </c>
      <c r="CW872" s="78">
        <v>525.01</v>
      </c>
      <c r="CX872" s="78">
        <v>304.02</v>
      </c>
      <c r="CY872" s="78">
        <v>284.43</v>
      </c>
      <c r="CZ872" s="79"/>
      <c r="DA872" s="82"/>
      <c r="DB872" s="68"/>
      <c r="DC872" s="78"/>
      <c r="DD872" s="78"/>
      <c r="DE872" s="78"/>
      <c r="DF872" s="78"/>
      <c r="DG872" s="78"/>
      <c r="DH872" s="79"/>
      <c r="DI872" s="65" t="s">
        <v>402</v>
      </c>
      <c r="DJ872" s="68">
        <v>4.0448165675686602E-3</v>
      </c>
      <c r="DK872" s="78">
        <v>509.15</v>
      </c>
      <c r="DL872" s="78">
        <v>505.83</v>
      </c>
      <c r="DM872" s="78">
        <v>505.83</v>
      </c>
      <c r="DN872" s="78">
        <v>269.57</v>
      </c>
      <c r="DO872" s="78"/>
      <c r="DP872" s="79">
        <v>449.73</v>
      </c>
      <c r="DQ872" s="65" t="s">
        <v>403</v>
      </c>
      <c r="DR872" s="78">
        <v>473.85</v>
      </c>
      <c r="DS872" s="78">
        <v>517.89</v>
      </c>
      <c r="DT872" s="78">
        <v>547.39</v>
      </c>
      <c r="DU872" s="78">
        <v>384.01</v>
      </c>
      <c r="DV872" s="78"/>
      <c r="DW872" s="79"/>
      <c r="DX872" s="65" t="s">
        <v>404</v>
      </c>
      <c r="DY872" s="78">
        <v>530.03</v>
      </c>
      <c r="DZ872" s="78">
        <v>524.83000000000004</v>
      </c>
      <c r="EA872" s="78">
        <v>505.82</v>
      </c>
      <c r="EB872" s="78">
        <v>296.42</v>
      </c>
      <c r="EC872" s="78"/>
      <c r="ED872" s="79">
        <v>391.31</v>
      </c>
      <c r="EE872" s="65" t="s">
        <v>405</v>
      </c>
      <c r="EF872" s="68">
        <v>0.28962001853568098</v>
      </c>
      <c r="EG872" s="78">
        <v>520.49</v>
      </c>
      <c r="EH872" s="78">
        <v>491.94</v>
      </c>
      <c r="EI872" s="78">
        <v>420.87</v>
      </c>
      <c r="EJ872" s="78"/>
      <c r="EK872" s="78">
        <v>242.12</v>
      </c>
      <c r="EL872" s="79">
        <v>306.45999999999998</v>
      </c>
      <c r="EM872" s="65" t="s">
        <v>406</v>
      </c>
      <c r="EN872" s="78">
        <v>545.71</v>
      </c>
      <c r="EO872" s="78">
        <v>500.05</v>
      </c>
      <c r="EP872" s="78">
        <v>444.5</v>
      </c>
      <c r="EQ872" s="78"/>
      <c r="ER872" s="78"/>
      <c r="ES872" s="79">
        <v>377.05</v>
      </c>
      <c r="ET872" s="65" t="s">
        <v>407</v>
      </c>
      <c r="EU872" s="68">
        <v>1.4361625736033301</v>
      </c>
      <c r="EV872" s="78">
        <v>515.29</v>
      </c>
      <c r="EW872" s="78">
        <v>492.87</v>
      </c>
      <c r="EX872" s="78">
        <v>492.87</v>
      </c>
      <c r="EY872" s="78"/>
      <c r="EZ872" s="78">
        <v>147.74</v>
      </c>
      <c r="FA872" s="79">
        <v>248.7</v>
      </c>
      <c r="FB872" s="65" t="s">
        <v>408</v>
      </c>
      <c r="FC872" s="78">
        <v>531.14</v>
      </c>
      <c r="FD872" s="78">
        <v>522.39</v>
      </c>
      <c r="FE872" s="78">
        <v>545.07000000000005</v>
      </c>
      <c r="FF872" s="78">
        <v>305.14999999999998</v>
      </c>
      <c r="FG872" s="78"/>
      <c r="FH872" s="79"/>
      <c r="FI872" s="65" t="s">
        <v>409</v>
      </c>
      <c r="FJ872" s="78">
        <v>605</v>
      </c>
      <c r="FK872" s="78">
        <v>518</v>
      </c>
      <c r="FL872" s="78">
        <v>523.22</v>
      </c>
      <c r="FM872" s="78">
        <v>291</v>
      </c>
      <c r="FN872" s="78"/>
      <c r="FO872" s="79">
        <v>417.67</v>
      </c>
      <c r="FP872" s="65" t="s">
        <v>410</v>
      </c>
      <c r="FQ872" s="68">
        <v>0.26561835954101098</v>
      </c>
      <c r="FR872" s="78">
        <v>505.21</v>
      </c>
      <c r="FS872" s="78">
        <v>478.64</v>
      </c>
      <c r="FT872" s="78">
        <v>415.96</v>
      </c>
      <c r="FU872" s="78">
        <v>250.48</v>
      </c>
      <c r="FV872" s="78">
        <v>243.31</v>
      </c>
      <c r="FW872" s="79">
        <v>274.92</v>
      </c>
      <c r="FX872" s="65" t="s">
        <v>411</v>
      </c>
      <c r="FY872" s="78">
        <v>544.17999999999995</v>
      </c>
      <c r="FZ872" s="78">
        <v>509.09</v>
      </c>
      <c r="GA872" s="78">
        <v>497.62</v>
      </c>
      <c r="GB872" s="78">
        <v>346.31</v>
      </c>
      <c r="GC872" s="78"/>
      <c r="GD872" s="79">
        <v>430.79</v>
      </c>
      <c r="GE872" s="82"/>
      <c r="GF872" s="68"/>
      <c r="GG872" s="78"/>
      <c r="GH872" s="78"/>
      <c r="GI872" s="78"/>
      <c r="GJ872" s="78"/>
      <c r="GK872" s="78"/>
      <c r="GL872" s="79"/>
      <c r="GM872" s="65" t="s">
        <v>413</v>
      </c>
      <c r="GN872" s="68">
        <v>0.108327104524823</v>
      </c>
      <c r="GO872" s="78">
        <v>486.61</v>
      </c>
      <c r="GP872" s="78">
        <v>467.11</v>
      </c>
      <c r="GQ872" s="78">
        <v>444.29</v>
      </c>
      <c r="GR872" s="78">
        <v>325.08999999999997</v>
      </c>
      <c r="GS872" s="78"/>
      <c r="GT872" s="79"/>
      <c r="GU872" s="65" t="s">
        <v>414</v>
      </c>
      <c r="GV872" s="68">
        <v>1</v>
      </c>
      <c r="GW872" s="78">
        <v>514.14</v>
      </c>
      <c r="GX872" s="78">
        <v>477.53</v>
      </c>
      <c r="GY872" s="78">
        <v>449</v>
      </c>
      <c r="GZ872" s="78">
        <v>292</v>
      </c>
      <c r="HA872" s="78"/>
      <c r="HB872" s="79">
        <v>402.32</v>
      </c>
      <c r="HC872" s="65" t="s">
        <v>415</v>
      </c>
      <c r="HD872" s="68">
        <v>2.9776083849452101E-2</v>
      </c>
      <c r="HE872" s="78">
        <v>484.2</v>
      </c>
      <c r="HF872" s="78">
        <v>489.7</v>
      </c>
      <c r="HG872" s="78">
        <v>444.38</v>
      </c>
      <c r="HH872" s="78">
        <v>244.16</v>
      </c>
      <c r="HI872" s="78">
        <v>238.21</v>
      </c>
      <c r="HJ872" s="79">
        <v>372.25</v>
      </c>
      <c r="HK872" s="85" t="s">
        <v>416</v>
      </c>
      <c r="HL872" s="68">
        <v>1.4612405932636801</v>
      </c>
      <c r="HM872" s="78">
        <v>475.81</v>
      </c>
      <c r="HN872" s="78">
        <v>493.17</v>
      </c>
      <c r="HO872" s="78">
        <v>427.15</v>
      </c>
      <c r="HP872" s="78">
        <v>284.76</v>
      </c>
      <c r="HQ872" s="78"/>
      <c r="HR872" s="79"/>
    </row>
    <row r="873" spans="1:226" x14ac:dyDescent="0.25">
      <c r="A873" s="81">
        <v>39209</v>
      </c>
      <c r="B873" s="82" t="s">
        <v>387</v>
      </c>
      <c r="C873" s="83">
        <v>492.04143811692404</v>
      </c>
      <c r="D873" s="83">
        <v>482.21502768014005</v>
      </c>
      <c r="E873" s="83">
        <v>454.42719922829127</v>
      </c>
      <c r="F873" s="83">
        <v>303.58851633956243</v>
      </c>
      <c r="G873" s="83">
        <v>235.09500134084209</v>
      </c>
      <c r="H873" s="84">
        <v>335.56878125119277</v>
      </c>
      <c r="I873" s="82" t="s">
        <v>388</v>
      </c>
      <c r="J873" s="83">
        <v>515.21252187736195</v>
      </c>
      <c r="K873" s="83">
        <v>496.86804951468594</v>
      </c>
      <c r="L873" s="83">
        <v>456.24832162938549</v>
      </c>
      <c r="M873" s="83">
        <v>305.0053109778392</v>
      </c>
      <c r="N873" s="83"/>
      <c r="O873" s="84">
        <v>409.95183930207094</v>
      </c>
      <c r="P873" s="65" t="s">
        <v>389</v>
      </c>
      <c r="Q873" s="78">
        <v>503.87</v>
      </c>
      <c r="R873" s="78">
        <v>494.68</v>
      </c>
      <c r="S873" s="78">
        <v>417.39</v>
      </c>
      <c r="T873" s="78">
        <v>257</v>
      </c>
      <c r="U873" s="78"/>
      <c r="V873" s="79"/>
      <c r="W873" s="65" t="s">
        <v>390</v>
      </c>
      <c r="X873" s="78">
        <v>492.42</v>
      </c>
      <c r="Y873" s="78">
        <v>487.1</v>
      </c>
      <c r="Z873" s="78">
        <v>433.58</v>
      </c>
      <c r="AA873" s="78">
        <v>239.86</v>
      </c>
      <c r="AB873" s="78"/>
      <c r="AC873" s="79">
        <v>391.74</v>
      </c>
      <c r="AD873" s="82"/>
      <c r="AE873" s="68"/>
      <c r="AF873" s="78"/>
      <c r="AG873" s="78"/>
      <c r="AH873" s="78"/>
      <c r="AI873" s="78"/>
      <c r="AJ873" s="78"/>
      <c r="AK873" s="79"/>
      <c r="AL873" s="69" t="s">
        <v>392</v>
      </c>
      <c r="AM873" s="70">
        <v>1.7164435290079001</v>
      </c>
      <c r="AN873" s="78">
        <v>534.35</v>
      </c>
      <c r="AO873" s="78">
        <v>526.89</v>
      </c>
      <c r="AP873" s="78">
        <v>490.54</v>
      </c>
      <c r="AQ873" s="78"/>
      <c r="AR873" s="78">
        <v>387.18</v>
      </c>
      <c r="AS873" s="79"/>
      <c r="AT873" s="65" t="s">
        <v>393</v>
      </c>
      <c r="AU873" s="68">
        <v>3.55025384314979E-2</v>
      </c>
      <c r="AV873" s="78">
        <v>472.75</v>
      </c>
      <c r="AW873" s="78">
        <v>488.94</v>
      </c>
      <c r="AX873" s="78">
        <v>413.21</v>
      </c>
      <c r="AY873" s="78">
        <v>228.17</v>
      </c>
      <c r="AZ873" s="78">
        <v>206.48</v>
      </c>
      <c r="BA873" s="79">
        <v>330.85</v>
      </c>
      <c r="BB873" s="65" t="s">
        <v>394</v>
      </c>
      <c r="BC873" s="78">
        <v>494.03</v>
      </c>
      <c r="BD873" s="78">
        <v>485.06</v>
      </c>
      <c r="BE873" s="78">
        <v>436.49</v>
      </c>
      <c r="BF873" s="78">
        <v>229.5</v>
      </c>
      <c r="BG873" s="78"/>
      <c r="BH873" s="79">
        <v>391.5</v>
      </c>
      <c r="BI873" s="65" t="s">
        <v>395</v>
      </c>
      <c r="BJ873" s="68">
        <v>0.13419936657899001</v>
      </c>
      <c r="BK873" s="78">
        <v>543.51</v>
      </c>
      <c r="BL873" s="78">
        <v>492.51</v>
      </c>
      <c r="BM873" s="78">
        <v>518.98</v>
      </c>
      <c r="BN873" s="78">
        <v>302.08</v>
      </c>
      <c r="BO873" s="78"/>
      <c r="BP873" s="79"/>
      <c r="BQ873" s="65" t="s">
        <v>396</v>
      </c>
      <c r="BR873" s="68">
        <v>6.3911648537062396E-2</v>
      </c>
      <c r="BS873" s="78">
        <v>482.02</v>
      </c>
      <c r="BT873" s="78">
        <v>455.56</v>
      </c>
      <c r="BU873" s="78">
        <v>399.22</v>
      </c>
      <c r="BV873" s="78"/>
      <c r="BW873" s="78"/>
      <c r="BX873" s="79">
        <v>382.7</v>
      </c>
      <c r="BY873" s="65" t="s">
        <v>397</v>
      </c>
      <c r="BZ873" s="78">
        <v>519.63</v>
      </c>
      <c r="CA873" s="78">
        <v>508.35</v>
      </c>
      <c r="CB873" s="78">
        <v>427.75</v>
      </c>
      <c r="CC873" s="78">
        <v>315.67</v>
      </c>
      <c r="CD873" s="78"/>
      <c r="CE873" s="79">
        <v>458.14</v>
      </c>
      <c r="CF873" s="65" t="s">
        <v>398</v>
      </c>
      <c r="CG873" s="78">
        <v>484.57</v>
      </c>
      <c r="CH873" s="78">
        <v>494.27</v>
      </c>
      <c r="CI873" s="78">
        <v>437.35</v>
      </c>
      <c r="CJ873" s="78">
        <v>365.84</v>
      </c>
      <c r="CK873" s="78"/>
      <c r="CL873" s="79"/>
      <c r="CM873" s="65" t="s">
        <v>399</v>
      </c>
      <c r="CN873" s="78">
        <v>498.34</v>
      </c>
      <c r="CO873" s="78">
        <v>466.16</v>
      </c>
      <c r="CP873" s="78">
        <v>461.3</v>
      </c>
      <c r="CQ873" s="78">
        <v>275.99</v>
      </c>
      <c r="CR873" s="78">
        <v>268.33999999999997</v>
      </c>
      <c r="CS873" s="79">
        <v>532.46</v>
      </c>
      <c r="CT873" s="65" t="s">
        <v>400</v>
      </c>
      <c r="CU873" s="78">
        <v>536.89</v>
      </c>
      <c r="CV873" s="78">
        <v>534.75</v>
      </c>
      <c r="CW873" s="78">
        <v>524.09</v>
      </c>
      <c r="CX873" s="78">
        <v>311.25</v>
      </c>
      <c r="CY873" s="78">
        <v>291.74</v>
      </c>
      <c r="CZ873" s="79"/>
      <c r="DA873" s="82"/>
      <c r="DB873" s="68"/>
      <c r="DC873" s="78"/>
      <c r="DD873" s="78"/>
      <c r="DE873" s="78"/>
      <c r="DF873" s="78"/>
      <c r="DG873" s="78"/>
      <c r="DH873" s="79"/>
      <c r="DI873" s="65" t="s">
        <v>402</v>
      </c>
      <c r="DJ873" s="68">
        <v>4.0617384240454902E-3</v>
      </c>
      <c r="DK873" s="78">
        <v>497.47</v>
      </c>
      <c r="DL873" s="78">
        <v>507.7</v>
      </c>
      <c r="DM873" s="78">
        <v>507.7</v>
      </c>
      <c r="DN873" s="78">
        <v>269.77</v>
      </c>
      <c r="DO873" s="78"/>
      <c r="DP873" s="79">
        <v>451.67</v>
      </c>
      <c r="DQ873" s="65" t="s">
        <v>403</v>
      </c>
      <c r="DR873" s="78">
        <v>473.85</v>
      </c>
      <c r="DS873" s="78">
        <v>517.89</v>
      </c>
      <c r="DT873" s="78">
        <v>551.17999999999995</v>
      </c>
      <c r="DU873" s="78">
        <v>385.43</v>
      </c>
      <c r="DV873" s="78"/>
      <c r="DW873" s="79"/>
      <c r="DX873" s="65" t="s">
        <v>404</v>
      </c>
      <c r="DY873" s="78">
        <v>527.19000000000005</v>
      </c>
      <c r="DZ873" s="78">
        <v>525.08000000000004</v>
      </c>
      <c r="EA873" s="78">
        <v>506.37</v>
      </c>
      <c r="EB873" s="78">
        <v>301.72000000000003</v>
      </c>
      <c r="EC873" s="78"/>
      <c r="ED873" s="79">
        <v>392.55</v>
      </c>
      <c r="EE873" s="65" t="s">
        <v>405</v>
      </c>
      <c r="EF873" s="68">
        <v>0.28962001853568098</v>
      </c>
      <c r="EG873" s="78">
        <v>517.71</v>
      </c>
      <c r="EH873" s="78">
        <v>491.09</v>
      </c>
      <c r="EI873" s="78">
        <v>421.36</v>
      </c>
      <c r="EJ873" s="78"/>
      <c r="EK873" s="78">
        <v>244.44</v>
      </c>
      <c r="EL873" s="79">
        <v>299.75</v>
      </c>
      <c r="EM873" s="65" t="s">
        <v>406</v>
      </c>
      <c r="EN873" s="78">
        <v>569.21</v>
      </c>
      <c r="EO873" s="78">
        <v>500.05</v>
      </c>
      <c r="EP873" s="78">
        <v>444.5</v>
      </c>
      <c r="EQ873" s="78"/>
      <c r="ER873" s="78"/>
      <c r="ES873" s="79">
        <v>377.05</v>
      </c>
      <c r="ET873" s="65" t="s">
        <v>407</v>
      </c>
      <c r="EU873" s="68">
        <v>1.4355440712029901</v>
      </c>
      <c r="EV873" s="78">
        <v>494.39</v>
      </c>
      <c r="EW873" s="78">
        <v>492.66</v>
      </c>
      <c r="EX873" s="78">
        <v>492.66</v>
      </c>
      <c r="EY873" s="78"/>
      <c r="EZ873" s="78">
        <v>147.66999999999999</v>
      </c>
      <c r="FA873" s="79">
        <v>247.38</v>
      </c>
      <c r="FB873" s="65" t="s">
        <v>408</v>
      </c>
      <c r="FC873" s="78">
        <v>531.14</v>
      </c>
      <c r="FD873" s="78">
        <v>522.39</v>
      </c>
      <c r="FE873" s="78">
        <v>545.07000000000005</v>
      </c>
      <c r="FF873" s="78">
        <v>305.14999999999998</v>
      </c>
      <c r="FG873" s="78"/>
      <c r="FH873" s="79"/>
      <c r="FI873" s="65" t="s">
        <v>409</v>
      </c>
      <c r="FJ873" s="78">
        <v>600</v>
      </c>
      <c r="FK873" s="78">
        <v>517</v>
      </c>
      <c r="FL873" s="78">
        <v>503</v>
      </c>
      <c r="FM873" s="78">
        <v>291</v>
      </c>
      <c r="FN873" s="78"/>
      <c r="FO873" s="79">
        <v>421</v>
      </c>
      <c r="FP873" s="65" t="s">
        <v>410</v>
      </c>
      <c r="FQ873" s="68">
        <v>0.26728677197765499</v>
      </c>
      <c r="FR873" s="78">
        <v>492.34</v>
      </c>
      <c r="FS873" s="78">
        <v>484.06</v>
      </c>
      <c r="FT873" s="78">
        <v>425.79</v>
      </c>
      <c r="FU873" s="78">
        <v>252.05</v>
      </c>
      <c r="FV873" s="78">
        <v>235.21</v>
      </c>
      <c r="FW873" s="79">
        <v>272.89999999999998</v>
      </c>
      <c r="FX873" s="65" t="s">
        <v>411</v>
      </c>
      <c r="FY873" s="78">
        <v>528.66</v>
      </c>
      <c r="FZ873" s="78">
        <v>507.34</v>
      </c>
      <c r="GA873" s="78">
        <v>500.3</v>
      </c>
      <c r="GB873" s="78">
        <v>346.31</v>
      </c>
      <c r="GC873" s="78"/>
      <c r="GD873" s="79">
        <v>430.79</v>
      </c>
      <c r="GE873" s="82"/>
      <c r="GF873" s="68"/>
      <c r="GG873" s="78"/>
      <c r="GH873" s="78"/>
      <c r="GI873" s="78"/>
      <c r="GJ873" s="78"/>
      <c r="GK873" s="78"/>
      <c r="GL873" s="79"/>
      <c r="GM873" s="65" t="s">
        <v>413</v>
      </c>
      <c r="GN873" s="68">
        <v>0.109104795155747</v>
      </c>
      <c r="GO873" s="78">
        <v>490.1</v>
      </c>
      <c r="GP873" s="78">
        <v>470.46</v>
      </c>
      <c r="GQ873" s="78">
        <v>444.93</v>
      </c>
      <c r="GR873" s="78">
        <v>326.55</v>
      </c>
      <c r="GS873" s="78"/>
      <c r="GT873" s="79"/>
      <c r="GU873" s="65" t="s">
        <v>414</v>
      </c>
      <c r="GV873" s="68">
        <v>1</v>
      </c>
      <c r="GW873" s="78">
        <v>484.14</v>
      </c>
      <c r="GX873" s="78">
        <v>475.87</v>
      </c>
      <c r="GY873" s="78">
        <v>445.67</v>
      </c>
      <c r="GZ873" s="78">
        <v>292</v>
      </c>
      <c r="HA873" s="78"/>
      <c r="HB873" s="79">
        <v>402.32</v>
      </c>
      <c r="HC873" s="65" t="s">
        <v>415</v>
      </c>
      <c r="HD873" s="68">
        <v>2.9817813161582701E-2</v>
      </c>
      <c r="HE873" s="78">
        <v>484.05</v>
      </c>
      <c r="HF873" s="78">
        <v>489.79</v>
      </c>
      <c r="HG873" s="78">
        <v>445</v>
      </c>
      <c r="HH873" s="78">
        <v>229.6</v>
      </c>
      <c r="HI873" s="78">
        <v>223.63</v>
      </c>
      <c r="HJ873" s="79">
        <v>374.62</v>
      </c>
      <c r="HK873" s="85" t="s">
        <v>416</v>
      </c>
      <c r="HL873" s="68">
        <v>1.46563095412575</v>
      </c>
      <c r="HM873" s="78">
        <v>469.19</v>
      </c>
      <c r="HN873" s="78">
        <v>490.29</v>
      </c>
      <c r="HO873" s="78">
        <v>405.42</v>
      </c>
      <c r="HP873" s="78">
        <v>291.11</v>
      </c>
      <c r="HQ873" s="78"/>
      <c r="HR873" s="79"/>
    </row>
    <row r="874" spans="1:226" x14ac:dyDescent="0.25">
      <c r="A874" s="81">
        <v>39202</v>
      </c>
      <c r="B874" s="82" t="s">
        <v>387</v>
      </c>
      <c r="C874" s="83">
        <v>484.93017386515822</v>
      </c>
      <c r="D874" s="83">
        <v>482.81877777688794</v>
      </c>
      <c r="E874" s="83">
        <v>449.34891658162286</v>
      </c>
      <c r="F874" s="83">
        <v>296.92194218966796</v>
      </c>
      <c r="G874" s="83">
        <v>227.55499597747382</v>
      </c>
      <c r="H874" s="84">
        <v>335.62638377691627</v>
      </c>
      <c r="I874" s="82" t="s">
        <v>388</v>
      </c>
      <c r="J874" s="83">
        <v>508.9023004516439</v>
      </c>
      <c r="K874" s="83">
        <v>498.57221490860189</v>
      </c>
      <c r="L874" s="83">
        <v>450.81171760200715</v>
      </c>
      <c r="M874" s="83">
        <v>296.95494108905632</v>
      </c>
      <c r="N874" s="83"/>
      <c r="O874" s="84">
        <v>409.94806013361608</v>
      </c>
      <c r="P874" s="65" t="s">
        <v>389</v>
      </c>
      <c r="Q874" s="78">
        <v>493.04</v>
      </c>
      <c r="R874" s="78">
        <v>489.68</v>
      </c>
      <c r="S874" s="78">
        <v>421</v>
      </c>
      <c r="T874" s="78">
        <v>257</v>
      </c>
      <c r="U874" s="78"/>
      <c r="V874" s="79"/>
      <c r="W874" s="65" t="s">
        <v>390</v>
      </c>
      <c r="X874" s="78">
        <v>496.13</v>
      </c>
      <c r="Y874" s="78">
        <v>490.57</v>
      </c>
      <c r="Z874" s="78">
        <v>433.58</v>
      </c>
      <c r="AA874" s="78">
        <v>223.88</v>
      </c>
      <c r="AB874" s="78"/>
      <c r="AC874" s="79">
        <v>391.74</v>
      </c>
      <c r="AD874" s="82"/>
      <c r="AE874" s="68"/>
      <c r="AF874" s="78"/>
      <c r="AG874" s="78"/>
      <c r="AH874" s="78"/>
      <c r="AI874" s="78"/>
      <c r="AJ874" s="78"/>
      <c r="AK874" s="79"/>
      <c r="AL874" s="69" t="s">
        <v>392</v>
      </c>
      <c r="AM874" s="70">
        <v>1.7164435290079001</v>
      </c>
      <c r="AN874" s="78">
        <v>534.46</v>
      </c>
      <c r="AO874" s="78">
        <v>526.9</v>
      </c>
      <c r="AP874" s="78">
        <v>490.92</v>
      </c>
      <c r="AQ874" s="78"/>
      <c r="AR874" s="78">
        <v>379.49</v>
      </c>
      <c r="AS874" s="79"/>
      <c r="AT874" s="65" t="s">
        <v>393</v>
      </c>
      <c r="AU874" s="68">
        <v>3.5558084130427103E-2</v>
      </c>
      <c r="AV874" s="78">
        <v>449.15</v>
      </c>
      <c r="AW874" s="78">
        <v>476.19</v>
      </c>
      <c r="AX874" s="78">
        <v>405.79</v>
      </c>
      <c r="AY874" s="78">
        <v>228.25</v>
      </c>
      <c r="AZ874" s="78">
        <v>209.72</v>
      </c>
      <c r="BA874" s="79">
        <v>331.65</v>
      </c>
      <c r="BB874" s="65" t="s">
        <v>394</v>
      </c>
      <c r="BC874" s="78">
        <v>498.4</v>
      </c>
      <c r="BD874" s="78">
        <v>498.7</v>
      </c>
      <c r="BE874" s="78">
        <v>432.5</v>
      </c>
      <c r="BF874" s="78">
        <v>219.63</v>
      </c>
      <c r="BG874" s="78"/>
      <c r="BH874" s="79">
        <v>391.5</v>
      </c>
      <c r="BI874" s="65" t="s">
        <v>395</v>
      </c>
      <c r="BJ874" s="68">
        <v>0.134219179920811</v>
      </c>
      <c r="BK874" s="78">
        <v>528.55999999999995</v>
      </c>
      <c r="BL874" s="78">
        <v>491.51</v>
      </c>
      <c r="BM874" s="78">
        <v>517.98</v>
      </c>
      <c r="BN874" s="78">
        <v>294.07</v>
      </c>
      <c r="BO874" s="78"/>
      <c r="BP874" s="79"/>
      <c r="BQ874" s="65" t="s">
        <v>396</v>
      </c>
      <c r="BR874" s="68">
        <v>6.3911648537062396E-2</v>
      </c>
      <c r="BS874" s="78">
        <v>462.53</v>
      </c>
      <c r="BT874" s="78">
        <v>454.99</v>
      </c>
      <c r="BU874" s="78">
        <v>401.93</v>
      </c>
      <c r="BV874" s="78"/>
      <c r="BW874" s="78"/>
      <c r="BX874" s="79">
        <v>382.7</v>
      </c>
      <c r="BY874" s="65" t="s">
        <v>397</v>
      </c>
      <c r="BZ874" s="78">
        <v>509.34</v>
      </c>
      <c r="CA874" s="78">
        <v>505.01</v>
      </c>
      <c r="CB874" s="78">
        <v>427.21</v>
      </c>
      <c r="CC874" s="78">
        <v>305</v>
      </c>
      <c r="CD874" s="78"/>
      <c r="CE874" s="79">
        <v>458.14</v>
      </c>
      <c r="CF874" s="65" t="s">
        <v>398</v>
      </c>
      <c r="CG874" s="78">
        <v>481.26</v>
      </c>
      <c r="CH874" s="78">
        <v>515.09</v>
      </c>
      <c r="CI874" s="78">
        <v>441.07</v>
      </c>
      <c r="CJ874" s="78">
        <v>364.67</v>
      </c>
      <c r="CK874" s="78"/>
      <c r="CL874" s="79"/>
      <c r="CM874" s="65" t="s">
        <v>399</v>
      </c>
      <c r="CN874" s="78">
        <v>483.93</v>
      </c>
      <c r="CO874" s="78">
        <v>464.77</v>
      </c>
      <c r="CP874" s="78">
        <v>461.12</v>
      </c>
      <c r="CQ874" s="78">
        <v>271.86</v>
      </c>
      <c r="CR874" s="78">
        <v>267.14</v>
      </c>
      <c r="CS874" s="79">
        <v>532.41</v>
      </c>
      <c r="CT874" s="65" t="s">
        <v>400</v>
      </c>
      <c r="CU874" s="78">
        <v>519.4</v>
      </c>
      <c r="CV874" s="78">
        <v>530.57000000000005</v>
      </c>
      <c r="CW874" s="78">
        <v>461.86</v>
      </c>
      <c r="CX874" s="78">
        <v>304.38</v>
      </c>
      <c r="CY874" s="78">
        <v>292.72000000000003</v>
      </c>
      <c r="CZ874" s="79"/>
      <c r="DA874" s="82"/>
      <c r="DB874" s="68"/>
      <c r="DC874" s="78"/>
      <c r="DD874" s="78"/>
      <c r="DE874" s="78"/>
      <c r="DF874" s="78"/>
      <c r="DG874" s="78"/>
      <c r="DH874" s="79"/>
      <c r="DI874" s="65" t="s">
        <v>402</v>
      </c>
      <c r="DJ874" s="68">
        <v>4.0456347600938596E-3</v>
      </c>
      <c r="DK874" s="78">
        <v>496.57</v>
      </c>
      <c r="DL874" s="78">
        <v>505.97</v>
      </c>
      <c r="DM874" s="78">
        <v>505.97</v>
      </c>
      <c r="DN874" s="78">
        <v>251.23</v>
      </c>
      <c r="DO874" s="78"/>
      <c r="DP874" s="79">
        <v>450.68</v>
      </c>
      <c r="DQ874" s="65" t="s">
        <v>403</v>
      </c>
      <c r="DR874" s="78">
        <v>473.85</v>
      </c>
      <c r="DS874" s="78">
        <v>517.89</v>
      </c>
      <c r="DT874" s="78">
        <v>542.77</v>
      </c>
      <c r="DU874" s="78">
        <v>373.2</v>
      </c>
      <c r="DV874" s="78"/>
      <c r="DW874" s="79"/>
      <c r="DX874" s="65" t="s">
        <v>404</v>
      </c>
      <c r="DY874" s="78">
        <v>514.02</v>
      </c>
      <c r="DZ874" s="78">
        <v>524.59</v>
      </c>
      <c r="EA874" s="78">
        <v>503.92</v>
      </c>
      <c r="EB874" s="78">
        <v>298.69</v>
      </c>
      <c r="EC874" s="78"/>
      <c r="ED874" s="79">
        <v>392.55</v>
      </c>
      <c r="EE874" s="65" t="s">
        <v>405</v>
      </c>
      <c r="EF874" s="68">
        <v>0.28962001853568098</v>
      </c>
      <c r="EG874" s="78">
        <v>505.54</v>
      </c>
      <c r="EH874" s="78">
        <v>491.88</v>
      </c>
      <c r="EI874" s="78">
        <v>432.4</v>
      </c>
      <c r="EJ874" s="78"/>
      <c r="EK874" s="78">
        <v>250.52</v>
      </c>
      <c r="EL874" s="79">
        <v>302.2</v>
      </c>
      <c r="EM874" s="65" t="s">
        <v>406</v>
      </c>
      <c r="EN874" s="78">
        <v>550.91</v>
      </c>
      <c r="EO874" s="78">
        <v>488.75</v>
      </c>
      <c r="EP874" s="78">
        <v>444.5</v>
      </c>
      <c r="EQ874" s="78"/>
      <c r="ER874" s="78"/>
      <c r="ES874" s="79">
        <v>383.63</v>
      </c>
      <c r="ET874" s="65" t="s">
        <v>407</v>
      </c>
      <c r="EU874" s="68">
        <v>1.43307537976498</v>
      </c>
      <c r="EV874" s="78">
        <v>480.18</v>
      </c>
      <c r="EW874" s="78">
        <v>490.6</v>
      </c>
      <c r="EX874" s="78">
        <v>490.6</v>
      </c>
      <c r="EY874" s="78"/>
      <c r="EZ874" s="78">
        <v>147.41999999999999</v>
      </c>
      <c r="FA874" s="79">
        <v>249.38</v>
      </c>
      <c r="FB874" s="65" t="s">
        <v>408</v>
      </c>
      <c r="FC874" s="78">
        <v>531.14</v>
      </c>
      <c r="FD874" s="78">
        <v>522.39</v>
      </c>
      <c r="FE874" s="78">
        <v>545.07000000000005</v>
      </c>
      <c r="FF874" s="78">
        <v>305.14999999999998</v>
      </c>
      <c r="FG874" s="78"/>
      <c r="FH874" s="79"/>
      <c r="FI874" s="65" t="s">
        <v>409</v>
      </c>
      <c r="FJ874" s="78">
        <v>599.80999999999995</v>
      </c>
      <c r="FK874" s="78">
        <v>518</v>
      </c>
      <c r="FL874" s="78">
        <v>524</v>
      </c>
      <c r="FM874" s="78">
        <v>291</v>
      </c>
      <c r="FN874" s="78"/>
      <c r="FO874" s="79">
        <v>421</v>
      </c>
      <c r="FP874" s="65" t="s">
        <v>410</v>
      </c>
      <c r="FQ874" s="68">
        <v>0.26448029621793201</v>
      </c>
      <c r="FR874" s="78">
        <v>490.35</v>
      </c>
      <c r="FS874" s="78">
        <v>484.79</v>
      </c>
      <c r="FT874" s="78">
        <v>423.96</v>
      </c>
      <c r="FU874" s="78">
        <v>254.43</v>
      </c>
      <c r="FV874" s="78">
        <v>227.19</v>
      </c>
      <c r="FW874" s="79">
        <v>272.68</v>
      </c>
      <c r="FX874" s="65" t="s">
        <v>411</v>
      </c>
      <c r="FY874" s="78">
        <v>519.23</v>
      </c>
      <c r="FZ874" s="78">
        <v>512.37</v>
      </c>
      <c r="GA874" s="78">
        <v>497.62</v>
      </c>
      <c r="GB874" s="78">
        <v>334.7</v>
      </c>
      <c r="GC874" s="78"/>
      <c r="GD874" s="79">
        <v>430.79</v>
      </c>
      <c r="GE874" s="82"/>
      <c r="GF874" s="68"/>
      <c r="GG874" s="78"/>
      <c r="GH874" s="78"/>
      <c r="GI874" s="78"/>
      <c r="GJ874" s="78"/>
      <c r="GK874" s="78"/>
      <c r="GL874" s="79"/>
      <c r="GM874" s="65" t="s">
        <v>413</v>
      </c>
      <c r="GN874" s="68">
        <v>0.109262152682932</v>
      </c>
      <c r="GO874" s="78">
        <v>490.81</v>
      </c>
      <c r="GP874" s="78">
        <v>471.14</v>
      </c>
      <c r="GQ874" s="78">
        <v>444.26</v>
      </c>
      <c r="GR874" s="78">
        <v>335.98</v>
      </c>
      <c r="GS874" s="78"/>
      <c r="GT874" s="79"/>
      <c r="GU874" s="65" t="s">
        <v>414</v>
      </c>
      <c r="GV874" s="68">
        <v>1</v>
      </c>
      <c r="GW874" s="78">
        <v>484.14</v>
      </c>
      <c r="GX874" s="78">
        <v>475.87</v>
      </c>
      <c r="GY874" s="78">
        <v>445.67</v>
      </c>
      <c r="GZ874" s="78">
        <v>270</v>
      </c>
      <c r="HA874" s="78"/>
      <c r="HB874" s="79">
        <v>402.32</v>
      </c>
      <c r="HC874" s="65" t="s">
        <v>415</v>
      </c>
      <c r="HD874" s="68">
        <v>2.9649835443413299E-2</v>
      </c>
      <c r="HE874" s="78">
        <v>480.83</v>
      </c>
      <c r="HF874" s="78">
        <v>481.9</v>
      </c>
      <c r="HG874" s="78">
        <v>442.49</v>
      </c>
      <c r="HH874" s="78">
        <v>228.3</v>
      </c>
      <c r="HI874" s="78">
        <v>222.37</v>
      </c>
      <c r="HJ874" s="79">
        <v>373.29</v>
      </c>
      <c r="HK874" s="85" t="s">
        <v>416</v>
      </c>
      <c r="HL874" s="68">
        <v>1.46477222791856</v>
      </c>
      <c r="HM874" s="78">
        <v>456.79</v>
      </c>
      <c r="HN874" s="78">
        <v>484.97</v>
      </c>
      <c r="HO874" s="78">
        <v>411.12</v>
      </c>
      <c r="HP874" s="78">
        <v>291.94</v>
      </c>
      <c r="HQ874" s="78"/>
      <c r="HR874" s="79"/>
    </row>
    <row r="875" spans="1:226" x14ac:dyDescent="0.25">
      <c r="A875" s="81">
        <v>39195</v>
      </c>
      <c r="B875" s="82" t="s">
        <v>387</v>
      </c>
      <c r="C875" s="83">
        <v>471.66946751665114</v>
      </c>
      <c r="D875" s="83">
        <v>480.06867891444051</v>
      </c>
      <c r="E875" s="83">
        <v>445.97402391029652</v>
      </c>
      <c r="F875" s="83">
        <v>291.62158254754769</v>
      </c>
      <c r="G875" s="83">
        <v>227.2513783856262</v>
      </c>
      <c r="H875" s="84">
        <v>340.66210267022188</v>
      </c>
      <c r="I875" s="82" t="s">
        <v>388</v>
      </c>
      <c r="J875" s="83">
        <v>491.92464266606396</v>
      </c>
      <c r="K875" s="83">
        <v>495.10580002438832</v>
      </c>
      <c r="L875" s="83">
        <v>447.37364084738186</v>
      </c>
      <c r="M875" s="83">
        <v>291.21166808194459</v>
      </c>
      <c r="N875" s="83"/>
      <c r="O875" s="84">
        <v>420.46405402289287</v>
      </c>
      <c r="P875" s="65" t="s">
        <v>389</v>
      </c>
      <c r="Q875" s="78">
        <v>473.87</v>
      </c>
      <c r="R875" s="78">
        <v>487.18</v>
      </c>
      <c r="S875" s="78">
        <v>412.86</v>
      </c>
      <c r="T875" s="78">
        <v>257</v>
      </c>
      <c r="U875" s="78"/>
      <c r="V875" s="79"/>
      <c r="W875" s="65" t="s">
        <v>390</v>
      </c>
      <c r="X875" s="78">
        <v>496.13</v>
      </c>
      <c r="Y875" s="78">
        <v>490.57</v>
      </c>
      <c r="Z875" s="78">
        <v>433.58</v>
      </c>
      <c r="AA875" s="78">
        <v>223.88</v>
      </c>
      <c r="AB875" s="78"/>
      <c r="AC875" s="79">
        <v>391.74</v>
      </c>
      <c r="AD875" s="82"/>
      <c r="AE875" s="68"/>
      <c r="AF875" s="78"/>
      <c r="AG875" s="78"/>
      <c r="AH875" s="78"/>
      <c r="AI875" s="78"/>
      <c r="AJ875" s="78"/>
      <c r="AK875" s="79"/>
      <c r="AL875" s="69" t="s">
        <v>392</v>
      </c>
      <c r="AM875" s="70">
        <v>1.71909919202338</v>
      </c>
      <c r="AN875" s="78">
        <v>520.17999999999995</v>
      </c>
      <c r="AO875" s="78">
        <v>506.55</v>
      </c>
      <c r="AP875" s="78">
        <v>490.89</v>
      </c>
      <c r="AQ875" s="78"/>
      <c r="AR875" s="78">
        <v>380.08</v>
      </c>
      <c r="AS875" s="79"/>
      <c r="AT875" s="65" t="s">
        <v>393</v>
      </c>
      <c r="AU875" s="68">
        <v>3.5681153214871898E-2</v>
      </c>
      <c r="AV875" s="78">
        <v>450.19</v>
      </c>
      <c r="AW875" s="78">
        <v>477.27</v>
      </c>
      <c r="AX875" s="78">
        <v>415.69</v>
      </c>
      <c r="AY875" s="78">
        <v>220.05</v>
      </c>
      <c r="AZ875" s="78">
        <v>201.6</v>
      </c>
      <c r="BA875" s="79">
        <v>333.74</v>
      </c>
      <c r="BB875" s="65" t="s">
        <v>394</v>
      </c>
      <c r="BC875" s="78">
        <v>472.28</v>
      </c>
      <c r="BD875" s="78">
        <v>486.11</v>
      </c>
      <c r="BE875" s="78">
        <v>425.15</v>
      </c>
      <c r="BF875" s="78">
        <v>219.63</v>
      </c>
      <c r="BG875" s="78"/>
      <c r="BH875" s="79">
        <v>391.5</v>
      </c>
      <c r="BI875" s="65" t="s">
        <v>395</v>
      </c>
      <c r="BJ875" s="68">
        <v>0.13419036244816901</v>
      </c>
      <c r="BK875" s="78">
        <v>509.12</v>
      </c>
      <c r="BL875" s="78">
        <v>481.74</v>
      </c>
      <c r="BM875" s="78">
        <v>508.21</v>
      </c>
      <c r="BN875" s="78">
        <v>283.27999999999997</v>
      </c>
      <c r="BO875" s="78"/>
      <c r="BP875" s="79"/>
      <c r="BQ875" s="65" t="s">
        <v>396</v>
      </c>
      <c r="BR875" s="68">
        <v>6.3911648537062396E-2</v>
      </c>
      <c r="BS875" s="78">
        <v>458.63</v>
      </c>
      <c r="BT875" s="78">
        <v>454.99</v>
      </c>
      <c r="BU875" s="78">
        <v>400.02</v>
      </c>
      <c r="BV875" s="78"/>
      <c r="BW875" s="78"/>
      <c r="BX875" s="79">
        <v>382.7</v>
      </c>
      <c r="BY875" s="65" t="s">
        <v>397</v>
      </c>
      <c r="BZ875" s="78">
        <v>494.3</v>
      </c>
      <c r="CA875" s="78">
        <v>503.77</v>
      </c>
      <c r="CB875" s="78">
        <v>427.01</v>
      </c>
      <c r="CC875" s="78">
        <v>302.73</v>
      </c>
      <c r="CD875" s="78"/>
      <c r="CE875" s="79">
        <v>458.14</v>
      </c>
      <c r="CF875" s="65" t="s">
        <v>398</v>
      </c>
      <c r="CG875" s="78">
        <v>464.58</v>
      </c>
      <c r="CH875" s="78">
        <v>489.31</v>
      </c>
      <c r="CI875" s="78">
        <v>430.73</v>
      </c>
      <c r="CJ875" s="78">
        <v>350.25</v>
      </c>
      <c r="CK875" s="78"/>
      <c r="CL875" s="79"/>
      <c r="CM875" s="65" t="s">
        <v>399</v>
      </c>
      <c r="CN875" s="78">
        <v>466.64</v>
      </c>
      <c r="CO875" s="78">
        <v>464.8</v>
      </c>
      <c r="CP875" s="78">
        <v>457.28</v>
      </c>
      <c r="CQ875" s="78">
        <v>259.86</v>
      </c>
      <c r="CR875" s="78">
        <v>252.31</v>
      </c>
      <c r="CS875" s="79">
        <v>533.92999999999995</v>
      </c>
      <c r="CT875" s="65" t="s">
        <v>400</v>
      </c>
      <c r="CU875" s="78">
        <v>513.72</v>
      </c>
      <c r="CV875" s="78">
        <v>530.72</v>
      </c>
      <c r="CW875" s="78">
        <v>461.19</v>
      </c>
      <c r="CX875" s="78">
        <v>292.82</v>
      </c>
      <c r="CY875" s="78">
        <v>284.31</v>
      </c>
      <c r="CZ875" s="79"/>
      <c r="DA875" s="82"/>
      <c r="DB875" s="68"/>
      <c r="DC875" s="78"/>
      <c r="DD875" s="78"/>
      <c r="DE875" s="78"/>
      <c r="DF875" s="78"/>
      <c r="DG875" s="78"/>
      <c r="DH875" s="79"/>
      <c r="DI875" s="65" t="s">
        <v>402</v>
      </c>
      <c r="DJ875" s="68">
        <v>4.0794680373679301E-3</v>
      </c>
      <c r="DK875" s="78">
        <v>499.93</v>
      </c>
      <c r="DL875" s="78">
        <v>515.76</v>
      </c>
      <c r="DM875" s="78">
        <v>515.76</v>
      </c>
      <c r="DN875" s="78">
        <v>250.96</v>
      </c>
      <c r="DO875" s="78"/>
      <c r="DP875" s="79">
        <v>453.25</v>
      </c>
      <c r="DQ875" s="65" t="s">
        <v>403</v>
      </c>
      <c r="DR875" s="78">
        <v>473.85</v>
      </c>
      <c r="DS875" s="78">
        <v>517.89</v>
      </c>
      <c r="DT875" s="78">
        <v>556.15</v>
      </c>
      <c r="DU875" s="78">
        <v>370.92</v>
      </c>
      <c r="DV875" s="78"/>
      <c r="DW875" s="79"/>
      <c r="DX875" s="65" t="s">
        <v>404</v>
      </c>
      <c r="DY875" s="78">
        <v>502.34</v>
      </c>
      <c r="DZ875" s="78">
        <v>524.1</v>
      </c>
      <c r="EA875" s="78">
        <v>503.22</v>
      </c>
      <c r="EB875" s="78">
        <v>290.23</v>
      </c>
      <c r="EC875" s="78"/>
      <c r="ED875" s="79">
        <v>408.9</v>
      </c>
      <c r="EE875" s="65" t="s">
        <v>405</v>
      </c>
      <c r="EF875" s="68">
        <v>0.28962001853568098</v>
      </c>
      <c r="EG875" s="78">
        <v>489.72</v>
      </c>
      <c r="EH875" s="78">
        <v>488.92</v>
      </c>
      <c r="EI875" s="78">
        <v>411.05</v>
      </c>
      <c r="EJ875" s="78"/>
      <c r="EK875" s="78">
        <v>231.41</v>
      </c>
      <c r="EL875" s="79">
        <v>308.60000000000002</v>
      </c>
      <c r="EM875" s="65" t="s">
        <v>406</v>
      </c>
      <c r="EN875" s="78">
        <v>522.21</v>
      </c>
      <c r="EO875" s="78">
        <v>488.75</v>
      </c>
      <c r="EP875" s="78">
        <v>433.8</v>
      </c>
      <c r="EQ875" s="78"/>
      <c r="ER875" s="78"/>
      <c r="ES875" s="79">
        <v>383.63</v>
      </c>
      <c r="ET875" s="65" t="s">
        <v>407</v>
      </c>
      <c r="EU875" s="68">
        <v>1.4253135689851799</v>
      </c>
      <c r="EV875" s="78">
        <v>482.41</v>
      </c>
      <c r="EW875" s="78">
        <v>489.15</v>
      </c>
      <c r="EX875" s="78">
        <v>489.15</v>
      </c>
      <c r="EY875" s="78"/>
      <c r="EZ875" s="78">
        <v>146.62</v>
      </c>
      <c r="FA875" s="79">
        <v>248.03</v>
      </c>
      <c r="FB875" s="65" t="s">
        <v>408</v>
      </c>
      <c r="FC875" s="78">
        <v>531.14</v>
      </c>
      <c r="FD875" s="78">
        <v>522.39</v>
      </c>
      <c r="FE875" s="78">
        <v>545.07000000000005</v>
      </c>
      <c r="FF875" s="78">
        <v>305.14999999999998</v>
      </c>
      <c r="FG875" s="78"/>
      <c r="FH875" s="79"/>
      <c r="FI875" s="65" t="s">
        <v>409</v>
      </c>
      <c r="FJ875" s="78">
        <v>575</v>
      </c>
      <c r="FK875" s="78">
        <v>514.55999999999995</v>
      </c>
      <c r="FL875" s="78">
        <v>545</v>
      </c>
      <c r="FM875" s="78">
        <v>261</v>
      </c>
      <c r="FN875" s="78"/>
      <c r="FO875" s="79">
        <v>423.55</v>
      </c>
      <c r="FP875" s="65" t="s">
        <v>410</v>
      </c>
      <c r="FQ875" s="68">
        <v>0.26456426265939997</v>
      </c>
      <c r="FR875" s="78">
        <v>490.5</v>
      </c>
      <c r="FS875" s="78">
        <v>484.95</v>
      </c>
      <c r="FT875" s="78">
        <v>424.1</v>
      </c>
      <c r="FU875" s="78">
        <v>254.51</v>
      </c>
      <c r="FV875" s="78">
        <v>227.26</v>
      </c>
      <c r="FW875" s="79">
        <v>272.77</v>
      </c>
      <c r="FX875" s="65" t="s">
        <v>411</v>
      </c>
      <c r="FY875" s="78">
        <v>510.71</v>
      </c>
      <c r="FZ875" s="78">
        <v>507.78</v>
      </c>
      <c r="GA875" s="78">
        <v>497.62</v>
      </c>
      <c r="GB875" s="78">
        <v>334.7</v>
      </c>
      <c r="GC875" s="78"/>
      <c r="GD875" s="79">
        <v>430.79</v>
      </c>
      <c r="GE875" s="82"/>
      <c r="GF875" s="68"/>
      <c r="GG875" s="78"/>
      <c r="GH875" s="78"/>
      <c r="GI875" s="78"/>
      <c r="GJ875" s="78"/>
      <c r="GK875" s="78"/>
      <c r="GL875" s="79"/>
      <c r="GM875" s="65" t="s">
        <v>413</v>
      </c>
      <c r="GN875" s="68">
        <v>0.10872046880266099</v>
      </c>
      <c r="GO875" s="78">
        <v>453.58</v>
      </c>
      <c r="GP875" s="78">
        <v>468.8</v>
      </c>
      <c r="GQ875" s="78">
        <v>436.51</v>
      </c>
      <c r="GR875" s="78">
        <v>336.27</v>
      </c>
      <c r="GS875" s="78"/>
      <c r="GT875" s="79"/>
      <c r="GU875" s="65" t="s">
        <v>414</v>
      </c>
      <c r="GV875" s="68">
        <v>1</v>
      </c>
      <c r="GW875" s="78">
        <v>471.64</v>
      </c>
      <c r="GX875" s="78">
        <v>471.7</v>
      </c>
      <c r="GY875" s="78">
        <v>440.67</v>
      </c>
      <c r="GZ875" s="78">
        <v>270</v>
      </c>
      <c r="HA875" s="78"/>
      <c r="HB875" s="79">
        <v>402.32</v>
      </c>
      <c r="HC875" s="65" t="s">
        <v>415</v>
      </c>
      <c r="HD875" s="68">
        <v>2.9821369993737499E-2</v>
      </c>
      <c r="HE875" s="78">
        <v>481.7</v>
      </c>
      <c r="HF875" s="78">
        <v>483.51</v>
      </c>
      <c r="HG875" s="78">
        <v>445.05</v>
      </c>
      <c r="HH875" s="78">
        <v>229.62</v>
      </c>
      <c r="HI875" s="78">
        <v>223.66</v>
      </c>
      <c r="HJ875" s="79">
        <v>378.75</v>
      </c>
      <c r="HK875" s="85" t="s">
        <v>416</v>
      </c>
      <c r="HL875" s="68">
        <v>1.47492625368732</v>
      </c>
      <c r="HM875" s="78">
        <v>453.42</v>
      </c>
      <c r="HN875" s="78">
        <v>484.26</v>
      </c>
      <c r="HO875" s="78">
        <v>419.06</v>
      </c>
      <c r="HP875" s="78">
        <v>275.06</v>
      </c>
      <c r="HQ875" s="78"/>
      <c r="HR875" s="79"/>
    </row>
    <row r="876" spans="1:226" x14ac:dyDescent="0.25">
      <c r="A876" s="81">
        <v>39188</v>
      </c>
      <c r="B876" s="82" t="s">
        <v>387</v>
      </c>
      <c r="C876" s="83">
        <v>462.45610720333264</v>
      </c>
      <c r="D876" s="83">
        <v>477.28294150108309</v>
      </c>
      <c r="E876" s="83">
        <v>453.22252715016026</v>
      </c>
      <c r="F876" s="83">
        <v>289.91546508718318</v>
      </c>
      <c r="G876" s="83">
        <v>225.26868865647626</v>
      </c>
      <c r="H876" s="84">
        <v>338.15231680053216</v>
      </c>
      <c r="I876" s="82" t="s">
        <v>388</v>
      </c>
      <c r="J876" s="83">
        <v>482.52488650142197</v>
      </c>
      <c r="K876" s="83">
        <v>492.29157883031684</v>
      </c>
      <c r="L876" s="83">
        <v>454.6327441523963</v>
      </c>
      <c r="M876" s="83">
        <v>288.3249057955631</v>
      </c>
      <c r="N876" s="83"/>
      <c r="O876" s="84">
        <v>416.64361448638545</v>
      </c>
      <c r="P876" s="65" t="s">
        <v>389</v>
      </c>
      <c r="Q876" s="78">
        <v>469.7</v>
      </c>
      <c r="R876" s="78">
        <v>483.85</v>
      </c>
      <c r="S876" s="78">
        <v>425.6</v>
      </c>
      <c r="T876" s="78">
        <v>257</v>
      </c>
      <c r="U876" s="78"/>
      <c r="V876" s="79"/>
      <c r="W876" s="65" t="s">
        <v>390</v>
      </c>
      <c r="X876" s="78">
        <v>489.33</v>
      </c>
      <c r="Y876" s="78">
        <v>497.59</v>
      </c>
      <c r="Z876" s="78">
        <v>433.58</v>
      </c>
      <c r="AA876" s="78">
        <v>223.88</v>
      </c>
      <c r="AB876" s="78"/>
      <c r="AC876" s="79">
        <v>391.74</v>
      </c>
      <c r="AD876" s="82"/>
      <c r="AE876" s="68"/>
      <c r="AF876" s="78"/>
      <c r="AG876" s="78"/>
      <c r="AH876" s="78"/>
      <c r="AI876" s="78"/>
      <c r="AJ876" s="78"/>
      <c r="AK876" s="79"/>
      <c r="AL876" s="69" t="s">
        <v>392</v>
      </c>
      <c r="AM876" s="70">
        <v>1.7205781142463901</v>
      </c>
      <c r="AN876" s="78">
        <v>520.63</v>
      </c>
      <c r="AO876" s="78">
        <v>506.99</v>
      </c>
      <c r="AP876" s="78">
        <v>491.31</v>
      </c>
      <c r="AQ876" s="78"/>
      <c r="AR876" s="78">
        <v>354.75</v>
      </c>
      <c r="AS876" s="79"/>
      <c r="AT876" s="65" t="s">
        <v>393</v>
      </c>
      <c r="AU876" s="68">
        <v>3.5761542037692703E-2</v>
      </c>
      <c r="AV876" s="78">
        <v>444.69</v>
      </c>
      <c r="AW876" s="78">
        <v>477.13</v>
      </c>
      <c r="AX876" s="78">
        <v>416.26</v>
      </c>
      <c r="AY876" s="78">
        <v>223.22</v>
      </c>
      <c r="AZ876" s="78">
        <v>205.02</v>
      </c>
      <c r="BA876" s="79">
        <v>334.91</v>
      </c>
      <c r="BB876" s="65" t="s">
        <v>394</v>
      </c>
      <c r="BC876" s="78">
        <v>445.71</v>
      </c>
      <c r="BD876" s="78">
        <v>462.37</v>
      </c>
      <c r="BE876" s="78">
        <v>439.07</v>
      </c>
      <c r="BF876" s="78">
        <v>217.75</v>
      </c>
      <c r="BG876" s="78"/>
      <c r="BH876" s="79">
        <v>393.39</v>
      </c>
      <c r="BI876" s="65" t="s">
        <v>395</v>
      </c>
      <c r="BJ876" s="68">
        <v>0.13414715943389899</v>
      </c>
      <c r="BK876" s="78">
        <v>506.81</v>
      </c>
      <c r="BL876" s="78">
        <v>497.69</v>
      </c>
      <c r="BM876" s="78">
        <v>524.14</v>
      </c>
      <c r="BN876" s="78">
        <v>276.48</v>
      </c>
      <c r="BO876" s="78"/>
      <c r="BP876" s="79"/>
      <c r="BQ876" s="65" t="s">
        <v>396</v>
      </c>
      <c r="BR876" s="68">
        <v>6.3911648537062396E-2</v>
      </c>
      <c r="BS876" s="78">
        <v>453.33</v>
      </c>
      <c r="BT876" s="78">
        <v>449.94</v>
      </c>
      <c r="BU876" s="78">
        <v>402.74</v>
      </c>
      <c r="BV876" s="78"/>
      <c r="BW876" s="78"/>
      <c r="BX876" s="79">
        <v>395.36</v>
      </c>
      <c r="BY876" s="65" t="s">
        <v>397</v>
      </c>
      <c r="BZ876" s="78">
        <v>494.54</v>
      </c>
      <c r="CA876" s="78">
        <v>508.59</v>
      </c>
      <c r="CB876" s="78">
        <v>428.84</v>
      </c>
      <c r="CC876" s="78">
        <v>300.06</v>
      </c>
      <c r="CD876" s="78"/>
      <c r="CE876" s="79">
        <v>458.14</v>
      </c>
      <c r="CF876" s="65" t="s">
        <v>398</v>
      </c>
      <c r="CG876" s="78">
        <v>493.95</v>
      </c>
      <c r="CH876" s="78">
        <v>520.04</v>
      </c>
      <c r="CI876" s="78">
        <v>434.41</v>
      </c>
      <c r="CJ876" s="78">
        <v>343.56</v>
      </c>
      <c r="CK876" s="78"/>
      <c r="CL876" s="79"/>
      <c r="CM876" s="65" t="s">
        <v>399</v>
      </c>
      <c r="CN876" s="78">
        <v>467.27</v>
      </c>
      <c r="CO876" s="78">
        <v>466.79</v>
      </c>
      <c r="CP876" s="78">
        <v>466.85</v>
      </c>
      <c r="CQ876" s="78">
        <v>260.62</v>
      </c>
      <c r="CR876" s="78">
        <v>254.65</v>
      </c>
      <c r="CS876" s="79">
        <v>533.07000000000005</v>
      </c>
      <c r="CT876" s="65" t="s">
        <v>400</v>
      </c>
      <c r="CU876" s="78">
        <v>506.37</v>
      </c>
      <c r="CV876" s="78">
        <v>525.44000000000005</v>
      </c>
      <c r="CW876" s="78">
        <v>457.65</v>
      </c>
      <c r="CX876" s="78">
        <v>289.32</v>
      </c>
      <c r="CY876" s="78">
        <v>278.20999999999998</v>
      </c>
      <c r="CZ876" s="79"/>
      <c r="DA876" s="82"/>
      <c r="DB876" s="68"/>
      <c r="DC876" s="78"/>
      <c r="DD876" s="78"/>
      <c r="DE876" s="78"/>
      <c r="DF876" s="78"/>
      <c r="DG876" s="78"/>
      <c r="DH876" s="79"/>
      <c r="DI876" s="65" t="s">
        <v>402</v>
      </c>
      <c r="DJ876" s="68">
        <v>4.0789688366780902E-3</v>
      </c>
      <c r="DK876" s="78">
        <v>489.12</v>
      </c>
      <c r="DL876" s="78">
        <v>516.02</v>
      </c>
      <c r="DM876" s="78">
        <v>516.02</v>
      </c>
      <c r="DN876" s="78">
        <v>253.75</v>
      </c>
      <c r="DO876" s="78"/>
      <c r="DP876" s="79">
        <v>453.81</v>
      </c>
      <c r="DQ876" s="65" t="s">
        <v>403</v>
      </c>
      <c r="DR876" s="78">
        <v>428.39</v>
      </c>
      <c r="DS876" s="78">
        <v>488.14</v>
      </c>
      <c r="DT876" s="78">
        <v>553.47</v>
      </c>
      <c r="DU876" s="78">
        <v>366.57</v>
      </c>
      <c r="DV876" s="78"/>
      <c r="DW876" s="79"/>
      <c r="DX876" s="65" t="s">
        <v>404</v>
      </c>
      <c r="DY876" s="78">
        <v>499.51</v>
      </c>
      <c r="DZ876" s="78">
        <v>523.39</v>
      </c>
      <c r="EA876" s="78">
        <v>510.34</v>
      </c>
      <c r="EB876" s="78">
        <v>287.08999999999997</v>
      </c>
      <c r="EC876" s="78"/>
      <c r="ED876" s="79">
        <v>401.09</v>
      </c>
      <c r="EE876" s="65" t="s">
        <v>405</v>
      </c>
      <c r="EF876" s="68">
        <v>0.28962001853568098</v>
      </c>
      <c r="EG876" s="78">
        <v>480.99</v>
      </c>
      <c r="EH876" s="78">
        <v>483.9</v>
      </c>
      <c r="EI876" s="78">
        <v>430.93</v>
      </c>
      <c r="EJ876" s="78"/>
      <c r="EK876" s="78">
        <v>238.36</v>
      </c>
      <c r="EL876" s="79">
        <v>306.67</v>
      </c>
      <c r="EM876" s="65" t="s">
        <v>406</v>
      </c>
      <c r="EN876" s="78">
        <v>522.21</v>
      </c>
      <c r="EO876" s="78">
        <v>494.85</v>
      </c>
      <c r="EP876" s="78">
        <v>451.6</v>
      </c>
      <c r="EQ876" s="78"/>
      <c r="ER876" s="78"/>
      <c r="ES876" s="79">
        <v>383.63</v>
      </c>
      <c r="ET876" s="65" t="s">
        <v>407</v>
      </c>
      <c r="EU876" s="68">
        <v>1.4222727919214899</v>
      </c>
      <c r="EV876" s="78">
        <v>463.3</v>
      </c>
      <c r="EW876" s="78">
        <v>474.85</v>
      </c>
      <c r="EX876" s="78">
        <v>474.85</v>
      </c>
      <c r="EY876" s="78"/>
      <c r="EZ876" s="78">
        <v>146.31</v>
      </c>
      <c r="FA876" s="79">
        <v>248.7</v>
      </c>
      <c r="FB876" s="65" t="s">
        <v>408</v>
      </c>
      <c r="FC876" s="78">
        <v>531.14</v>
      </c>
      <c r="FD876" s="78">
        <v>522.39</v>
      </c>
      <c r="FE876" s="78">
        <v>545.07000000000005</v>
      </c>
      <c r="FF876" s="78">
        <v>305.14999999999998</v>
      </c>
      <c r="FG876" s="78"/>
      <c r="FH876" s="79"/>
      <c r="FI876" s="65" t="s">
        <v>409</v>
      </c>
      <c r="FJ876" s="78">
        <v>571</v>
      </c>
      <c r="FK876" s="78">
        <v>522</v>
      </c>
      <c r="FL876" s="78">
        <v>518</v>
      </c>
      <c r="FM876" s="78">
        <v>261</v>
      </c>
      <c r="FN876" s="78"/>
      <c r="FO876" s="79">
        <v>427.75</v>
      </c>
      <c r="FP876" s="65" t="s">
        <v>410</v>
      </c>
      <c r="FQ876" s="68">
        <v>0.26191723415400697</v>
      </c>
      <c r="FR876" s="78">
        <v>478.52</v>
      </c>
      <c r="FS876" s="78">
        <v>480.62</v>
      </c>
      <c r="FT876" s="78">
        <v>425.62</v>
      </c>
      <c r="FU876" s="78">
        <v>252.23</v>
      </c>
      <c r="FV876" s="78">
        <v>224.99</v>
      </c>
      <c r="FW876" s="79">
        <v>271.08</v>
      </c>
      <c r="FX876" s="65" t="s">
        <v>411</v>
      </c>
      <c r="FY876" s="78">
        <v>501.75</v>
      </c>
      <c r="FZ876" s="78">
        <v>502.29</v>
      </c>
      <c r="GA876" s="78">
        <v>497.62</v>
      </c>
      <c r="GB876" s="78">
        <v>322.64999999999998</v>
      </c>
      <c r="GC876" s="78"/>
      <c r="GD876" s="79">
        <v>430.79</v>
      </c>
      <c r="GE876" s="82"/>
      <c r="GF876" s="68"/>
      <c r="GG876" s="78"/>
      <c r="GH876" s="78"/>
      <c r="GI876" s="78"/>
      <c r="GJ876" s="78"/>
      <c r="GK876" s="78"/>
      <c r="GL876" s="79"/>
      <c r="GM876" s="65" t="s">
        <v>413</v>
      </c>
      <c r="GN876" s="68">
        <v>0.108412836079792</v>
      </c>
      <c r="GO876" s="78">
        <v>460.97</v>
      </c>
      <c r="GP876" s="78">
        <v>480.49</v>
      </c>
      <c r="GQ876" s="78">
        <v>456.2</v>
      </c>
      <c r="GR876" s="78">
        <v>348.76</v>
      </c>
      <c r="GS876" s="78"/>
      <c r="GT876" s="79"/>
      <c r="GU876" s="65" t="s">
        <v>414</v>
      </c>
      <c r="GV876" s="68">
        <v>1</v>
      </c>
      <c r="GW876" s="78">
        <v>471.64</v>
      </c>
      <c r="GX876" s="78">
        <v>471.7</v>
      </c>
      <c r="GY876" s="78">
        <v>440.67</v>
      </c>
      <c r="GZ876" s="78">
        <v>270</v>
      </c>
      <c r="HA876" s="78"/>
      <c r="HB876" s="79">
        <v>402.32</v>
      </c>
      <c r="HC876" s="65" t="s">
        <v>415</v>
      </c>
      <c r="HD876" s="68">
        <v>2.99760191846523E-2</v>
      </c>
      <c r="HE876" s="78">
        <v>474.38</v>
      </c>
      <c r="HF876" s="78">
        <v>491.78</v>
      </c>
      <c r="HG876" s="78">
        <v>447.36</v>
      </c>
      <c r="HH876" s="78">
        <v>230.82</v>
      </c>
      <c r="HI876" s="78">
        <v>224.82</v>
      </c>
      <c r="HJ876" s="79">
        <v>383.04</v>
      </c>
      <c r="HK876" s="85" t="s">
        <v>416</v>
      </c>
      <c r="HL876" s="68">
        <v>1.4693997502020399</v>
      </c>
      <c r="HM876" s="78">
        <v>439.98</v>
      </c>
      <c r="HN876" s="78">
        <v>475.76</v>
      </c>
      <c r="HO876" s="78">
        <v>429.41</v>
      </c>
      <c r="HP876" s="78">
        <v>276.10000000000002</v>
      </c>
      <c r="HQ876" s="78"/>
      <c r="HR876" s="79"/>
    </row>
    <row r="877" spans="1:226" x14ac:dyDescent="0.25">
      <c r="A877" s="81">
        <v>39174</v>
      </c>
      <c r="B877" s="82" t="s">
        <v>387</v>
      </c>
      <c r="C877" s="83">
        <v>449.1637000062845</v>
      </c>
      <c r="D877" s="83">
        <v>470.7084651385577</v>
      </c>
      <c r="E877" s="83">
        <v>442.86911561845551</v>
      </c>
      <c r="F877" s="83">
        <v>283.92970321645231</v>
      </c>
      <c r="G877" s="83">
        <v>205.53444086886563</v>
      </c>
      <c r="H877" s="84">
        <v>331.8543466762635</v>
      </c>
      <c r="I877" s="82" t="s">
        <v>388</v>
      </c>
      <c r="J877" s="83">
        <v>471.87494660321926</v>
      </c>
      <c r="K877" s="83">
        <v>486.71381777235541</v>
      </c>
      <c r="L877" s="83">
        <v>444.50154215314438</v>
      </c>
      <c r="M877" s="83">
        <v>281.49549248723304</v>
      </c>
      <c r="N877" s="83"/>
      <c r="O877" s="84">
        <v>403.31807275219558</v>
      </c>
      <c r="P877" s="65" t="s">
        <v>389</v>
      </c>
      <c r="Q877" s="78">
        <v>457.2</v>
      </c>
      <c r="R877" s="78">
        <v>473.85</v>
      </c>
      <c r="S877" s="78">
        <v>419.56</v>
      </c>
      <c r="T877" s="78">
        <v>247</v>
      </c>
      <c r="U877" s="78"/>
      <c r="V877" s="79"/>
      <c r="W877" s="65" t="s">
        <v>390</v>
      </c>
      <c r="X877" s="78">
        <v>470.54</v>
      </c>
      <c r="Y877" s="78">
        <v>484.78</v>
      </c>
      <c r="Z877" s="78">
        <v>433.58</v>
      </c>
      <c r="AA877" s="78">
        <v>222.06</v>
      </c>
      <c r="AB877" s="78"/>
      <c r="AC877" s="79">
        <v>391.74</v>
      </c>
      <c r="AD877" s="82"/>
      <c r="AE877" s="68"/>
      <c r="AF877" s="78"/>
      <c r="AG877" s="78"/>
      <c r="AH877" s="78"/>
      <c r="AI877" s="78"/>
      <c r="AJ877" s="78"/>
      <c r="AK877" s="79"/>
      <c r="AL877" s="69" t="s">
        <v>392</v>
      </c>
      <c r="AM877" s="70">
        <v>1.72117039586919</v>
      </c>
      <c r="AN877" s="78">
        <v>496.27</v>
      </c>
      <c r="AO877" s="78">
        <v>496.13</v>
      </c>
      <c r="AP877" s="78">
        <v>470.93</v>
      </c>
      <c r="AQ877" s="78"/>
      <c r="AR877" s="78">
        <v>338.9</v>
      </c>
      <c r="AS877" s="79"/>
      <c r="AT877" s="65" t="s">
        <v>393</v>
      </c>
      <c r="AU877" s="68">
        <v>3.5790980672870398E-2</v>
      </c>
      <c r="AV877" s="78">
        <v>419.86</v>
      </c>
      <c r="AW877" s="78">
        <v>463.82</v>
      </c>
      <c r="AX877" s="78">
        <v>390.37</v>
      </c>
      <c r="AY877" s="78">
        <v>218.15</v>
      </c>
      <c r="AZ877" s="78">
        <v>199.21</v>
      </c>
      <c r="BA877" s="79">
        <v>336.44</v>
      </c>
      <c r="BB877" s="65" t="s">
        <v>394</v>
      </c>
      <c r="BC877" s="78">
        <v>451.8</v>
      </c>
      <c r="BD877" s="78">
        <v>481.07</v>
      </c>
      <c r="BE877" s="78">
        <v>430.49</v>
      </c>
      <c r="BF877" s="78">
        <v>196.88</v>
      </c>
      <c r="BG877" s="78"/>
      <c r="BH877" s="79">
        <v>390.55</v>
      </c>
      <c r="BI877" s="65" t="s">
        <v>395</v>
      </c>
      <c r="BJ877" s="68">
        <v>0.134222782975182</v>
      </c>
      <c r="BK877" s="78">
        <v>493.13</v>
      </c>
      <c r="BL877" s="78">
        <v>490.45</v>
      </c>
      <c r="BM877" s="78">
        <v>516.91999999999996</v>
      </c>
      <c r="BN877" s="78">
        <v>282</v>
      </c>
      <c r="BO877" s="78"/>
      <c r="BP877" s="79"/>
      <c r="BQ877" s="65" t="s">
        <v>396</v>
      </c>
      <c r="BR877" s="68">
        <v>6.3911648537062396E-2</v>
      </c>
      <c r="BS877" s="78">
        <v>433.83</v>
      </c>
      <c r="BT877" s="78">
        <v>442.97</v>
      </c>
      <c r="BU877" s="78">
        <v>391.65</v>
      </c>
      <c r="BV877" s="78"/>
      <c r="BW877" s="78"/>
      <c r="BX877" s="79">
        <v>395.36</v>
      </c>
      <c r="BY877" s="65" t="s">
        <v>397</v>
      </c>
      <c r="BZ877" s="78">
        <v>475.34</v>
      </c>
      <c r="CA877" s="78">
        <v>495.47</v>
      </c>
      <c r="CB877" s="78">
        <v>401.74</v>
      </c>
      <c r="CC877" s="78">
        <v>287.69</v>
      </c>
      <c r="CD877" s="78"/>
      <c r="CE877" s="79">
        <v>494.75</v>
      </c>
      <c r="CF877" s="65" t="s">
        <v>398</v>
      </c>
      <c r="CG877" s="78">
        <v>484.99</v>
      </c>
      <c r="CH877" s="78">
        <v>514.79999999999995</v>
      </c>
      <c r="CI877" s="78">
        <v>426.27</v>
      </c>
      <c r="CJ877" s="78">
        <v>340.31</v>
      </c>
      <c r="CK877" s="78"/>
      <c r="CL877" s="79"/>
      <c r="CM877" s="65" t="s">
        <v>399</v>
      </c>
      <c r="CN877" s="78">
        <v>447.15</v>
      </c>
      <c r="CO877" s="78">
        <v>454.83</v>
      </c>
      <c r="CP877" s="78">
        <v>457.14</v>
      </c>
      <c r="CQ877" s="78">
        <v>256.19</v>
      </c>
      <c r="CR877" s="78">
        <v>249.22</v>
      </c>
      <c r="CS877" s="79">
        <v>532.51</v>
      </c>
      <c r="CT877" s="65" t="s">
        <v>400</v>
      </c>
      <c r="CU877" s="78">
        <v>484</v>
      </c>
      <c r="CV877" s="78">
        <v>509.68</v>
      </c>
      <c r="CW877" s="78">
        <v>442.72</v>
      </c>
      <c r="CX877" s="78">
        <v>290.86</v>
      </c>
      <c r="CY877" s="78">
        <v>277.49</v>
      </c>
      <c r="CZ877" s="79"/>
      <c r="DA877" s="82"/>
      <c r="DB877" s="68"/>
      <c r="DC877" s="78"/>
      <c r="DD877" s="78"/>
      <c r="DE877" s="78"/>
      <c r="DF877" s="78"/>
      <c r="DG877" s="78"/>
      <c r="DH877" s="79"/>
      <c r="DI877" s="65" t="s">
        <v>402</v>
      </c>
      <c r="DJ877" s="68">
        <v>4.0494027130998202E-3</v>
      </c>
      <c r="DK877" s="78">
        <v>465.04</v>
      </c>
      <c r="DL877" s="78">
        <v>491.4</v>
      </c>
      <c r="DM877" s="78">
        <v>491.4</v>
      </c>
      <c r="DN877" s="78">
        <v>258.68</v>
      </c>
      <c r="DO877" s="78"/>
      <c r="DP877" s="79">
        <v>460.95</v>
      </c>
      <c r="DQ877" s="65" t="s">
        <v>403</v>
      </c>
      <c r="DR877" s="78">
        <v>428.39</v>
      </c>
      <c r="DS877" s="78">
        <v>488.14</v>
      </c>
      <c r="DT877" s="78">
        <v>529.36</v>
      </c>
      <c r="DU877" s="78">
        <v>353.63</v>
      </c>
      <c r="DV877" s="78"/>
      <c r="DW877" s="79"/>
      <c r="DX877" s="65" t="s">
        <v>404</v>
      </c>
      <c r="DY877" s="78">
        <v>483</v>
      </c>
      <c r="DZ877" s="78">
        <v>512.22</v>
      </c>
      <c r="EA877" s="78">
        <v>499.78</v>
      </c>
      <c r="EB877" s="78">
        <v>282.76</v>
      </c>
      <c r="EC877" s="78"/>
      <c r="ED877" s="79">
        <v>382.54</v>
      </c>
      <c r="EE877" s="65" t="s">
        <v>405</v>
      </c>
      <c r="EF877" s="68">
        <v>0.28962001853568098</v>
      </c>
      <c r="EG877" s="78">
        <v>462.41</v>
      </c>
      <c r="EH877" s="78">
        <v>473.11</v>
      </c>
      <c r="EI877" s="78">
        <v>432.65</v>
      </c>
      <c r="EJ877" s="78"/>
      <c r="EK877" s="78">
        <v>229.67</v>
      </c>
      <c r="EL877" s="79">
        <v>310.7</v>
      </c>
      <c r="EM877" s="65" t="s">
        <v>406</v>
      </c>
      <c r="EN877" s="78">
        <v>501.41</v>
      </c>
      <c r="EO877" s="78">
        <v>494.85</v>
      </c>
      <c r="EP877" s="78">
        <v>428.39</v>
      </c>
      <c r="EQ877" s="78"/>
      <c r="ER877" s="78"/>
      <c r="ES877" s="79">
        <v>380.83</v>
      </c>
      <c r="ET877" s="65" t="s">
        <v>407</v>
      </c>
      <c r="EU877" s="68">
        <v>1.4120304998588</v>
      </c>
      <c r="EV877" s="78">
        <v>434.83</v>
      </c>
      <c r="EW877" s="78">
        <v>464.25</v>
      </c>
      <c r="EX877" s="78">
        <v>464.25</v>
      </c>
      <c r="EY877" s="78"/>
      <c r="EZ877" s="78">
        <v>145.26</v>
      </c>
      <c r="FA877" s="79">
        <v>282.81</v>
      </c>
      <c r="FB877" s="65" t="s">
        <v>408</v>
      </c>
      <c r="FC877" s="78">
        <v>531.14</v>
      </c>
      <c r="FD877" s="78">
        <v>522.39</v>
      </c>
      <c r="FE877" s="78">
        <v>545.07000000000005</v>
      </c>
      <c r="FF877" s="78">
        <v>305.14999999999998</v>
      </c>
      <c r="FG877" s="78"/>
      <c r="FH877" s="79"/>
      <c r="FI877" s="65" t="s">
        <v>409</v>
      </c>
      <c r="FJ877" s="78">
        <v>559.47</v>
      </c>
      <c r="FK877" s="78">
        <v>523</v>
      </c>
      <c r="FL877" s="78">
        <v>519</v>
      </c>
      <c r="FM877" s="78">
        <v>226</v>
      </c>
      <c r="FN877" s="78"/>
      <c r="FO877" s="79">
        <v>417</v>
      </c>
      <c r="FP877" s="65" t="s">
        <v>410</v>
      </c>
      <c r="FQ877" s="68">
        <v>0.25944375259443803</v>
      </c>
      <c r="FR877" s="78">
        <v>440.79</v>
      </c>
      <c r="FS877" s="78">
        <v>455.58</v>
      </c>
      <c r="FT877" s="78">
        <v>414.33</v>
      </c>
      <c r="FU877" s="78">
        <v>270.33999999999997</v>
      </c>
      <c r="FV877" s="78">
        <v>204.44</v>
      </c>
      <c r="FW877" s="79">
        <v>268.52</v>
      </c>
      <c r="FX877" s="65" t="s">
        <v>411</v>
      </c>
      <c r="FY877" s="78">
        <v>482.72</v>
      </c>
      <c r="FZ877" s="78">
        <v>488.08</v>
      </c>
      <c r="GA877" s="78">
        <v>471.81</v>
      </c>
      <c r="GB877" s="78">
        <v>315.06</v>
      </c>
      <c r="GC877" s="78"/>
      <c r="GD877" s="79">
        <v>430.79</v>
      </c>
      <c r="GE877" s="82"/>
      <c r="GF877" s="68"/>
      <c r="GG877" s="78"/>
      <c r="GH877" s="78"/>
      <c r="GI877" s="78"/>
      <c r="GJ877" s="78"/>
      <c r="GK877" s="78"/>
      <c r="GL877" s="79"/>
      <c r="GM877" s="65" t="s">
        <v>413</v>
      </c>
      <c r="GN877" s="68">
        <v>0.106757766627522</v>
      </c>
      <c r="GO877" s="78">
        <v>453.93</v>
      </c>
      <c r="GP877" s="78">
        <v>503.04</v>
      </c>
      <c r="GQ877" s="78">
        <v>440.42</v>
      </c>
      <c r="GR877" s="78">
        <v>345.15</v>
      </c>
      <c r="GS877" s="78"/>
      <c r="GT877" s="79"/>
      <c r="GU877" s="65" t="s">
        <v>414</v>
      </c>
      <c r="GV877" s="68">
        <v>1</v>
      </c>
      <c r="GW877" s="78">
        <v>439.14</v>
      </c>
      <c r="GX877" s="78">
        <v>445.87</v>
      </c>
      <c r="GY877" s="78">
        <v>415.67</v>
      </c>
      <c r="GZ877" s="78">
        <v>270</v>
      </c>
      <c r="HA877" s="78"/>
      <c r="HB877" s="79">
        <v>402.32</v>
      </c>
      <c r="HC877" s="65" t="s">
        <v>415</v>
      </c>
      <c r="HD877" s="68">
        <v>3.00426605780208E-2</v>
      </c>
      <c r="HE877" s="78">
        <v>451.85</v>
      </c>
      <c r="HF877" s="78">
        <v>478.54</v>
      </c>
      <c r="HG877" s="78">
        <v>424.03</v>
      </c>
      <c r="HH877" s="78">
        <v>231.33</v>
      </c>
      <c r="HI877" s="78">
        <v>225.32</v>
      </c>
      <c r="HJ877" s="79">
        <v>386.16</v>
      </c>
      <c r="HK877" s="85" t="s">
        <v>416</v>
      </c>
      <c r="HL877" s="68">
        <v>1.4790711433219901</v>
      </c>
      <c r="HM877" s="78">
        <v>423.7</v>
      </c>
      <c r="HN877" s="78">
        <v>466.91</v>
      </c>
      <c r="HO877" s="78">
        <v>395.98</v>
      </c>
      <c r="HP877" s="78">
        <v>272.42</v>
      </c>
      <c r="HQ877" s="78"/>
      <c r="HR877" s="79"/>
    </row>
    <row r="878" spans="1:226" x14ac:dyDescent="0.25">
      <c r="A878" s="81">
        <v>39167</v>
      </c>
      <c r="B878" s="82" t="s">
        <v>387</v>
      </c>
      <c r="C878" s="83">
        <v>431.08525422975231</v>
      </c>
      <c r="D878" s="83">
        <v>455.23333288329599</v>
      </c>
      <c r="E878" s="83">
        <v>424.06412771046121</v>
      </c>
      <c r="F878" s="83">
        <v>269.78906760641473</v>
      </c>
      <c r="G878" s="83">
        <v>204.13473317243231</v>
      </c>
      <c r="H878" s="84">
        <v>333.36927150981779</v>
      </c>
      <c r="I878" s="82" t="s">
        <v>388</v>
      </c>
      <c r="J878" s="83">
        <v>450.24813700533798</v>
      </c>
      <c r="K878" s="83">
        <v>469.31529709521243</v>
      </c>
      <c r="L878" s="83">
        <v>425.52395075817316</v>
      </c>
      <c r="M878" s="83">
        <v>267.93036169196478</v>
      </c>
      <c r="N878" s="83"/>
      <c r="O878" s="84">
        <v>403.52557472184691</v>
      </c>
      <c r="P878" s="65" t="s">
        <v>389</v>
      </c>
      <c r="Q878" s="78">
        <v>435.93</v>
      </c>
      <c r="R878" s="78">
        <v>462.18</v>
      </c>
      <c r="S878" s="78">
        <v>394.98</v>
      </c>
      <c r="T878" s="78">
        <v>232</v>
      </c>
      <c r="U878" s="78"/>
      <c r="V878" s="79"/>
      <c r="W878" s="65" t="s">
        <v>390</v>
      </c>
      <c r="X878" s="78">
        <v>453.02</v>
      </c>
      <c r="Y878" s="78">
        <v>465.33</v>
      </c>
      <c r="Z878" s="78">
        <v>404.66</v>
      </c>
      <c r="AA878" s="78">
        <v>204.92</v>
      </c>
      <c r="AB878" s="78"/>
      <c r="AC878" s="79">
        <v>391.74</v>
      </c>
      <c r="AD878" s="82"/>
      <c r="AE878" s="68"/>
      <c r="AF878" s="78"/>
      <c r="AG878" s="78"/>
      <c r="AH878" s="78"/>
      <c r="AI878" s="78"/>
      <c r="AJ878" s="78"/>
      <c r="AK878" s="79"/>
      <c r="AL878" s="69" t="s">
        <v>392</v>
      </c>
      <c r="AM878" s="70">
        <v>1.7226528854435801</v>
      </c>
      <c r="AN878" s="78">
        <v>496.69</v>
      </c>
      <c r="AO878" s="78">
        <v>496.56</v>
      </c>
      <c r="AP878" s="78">
        <v>471.33</v>
      </c>
      <c r="AQ878" s="78"/>
      <c r="AR878" s="78">
        <v>339.19</v>
      </c>
      <c r="AS878" s="79"/>
      <c r="AT878" s="65" t="s">
        <v>393</v>
      </c>
      <c r="AU878" s="68">
        <v>3.5797386790764302E-2</v>
      </c>
      <c r="AV878" s="78">
        <v>412.35</v>
      </c>
      <c r="AW878" s="78">
        <v>463.04</v>
      </c>
      <c r="AX878" s="78">
        <v>390.8</v>
      </c>
      <c r="AY878" s="78">
        <v>209.77</v>
      </c>
      <c r="AZ878" s="78">
        <v>181.6</v>
      </c>
      <c r="BA878" s="79">
        <v>337.21</v>
      </c>
      <c r="BB878" s="65" t="s">
        <v>394</v>
      </c>
      <c r="BC878" s="78">
        <v>420.5</v>
      </c>
      <c r="BD878" s="78">
        <v>447.25</v>
      </c>
      <c r="BE878" s="78">
        <v>404.62</v>
      </c>
      <c r="BF878" s="78">
        <v>197.13</v>
      </c>
      <c r="BG878" s="78"/>
      <c r="BH878" s="79">
        <v>390.55</v>
      </c>
      <c r="BI878" s="65" t="s">
        <v>395</v>
      </c>
      <c r="BJ878" s="68">
        <v>0.13423359329905901</v>
      </c>
      <c r="BK878" s="78">
        <v>464.18</v>
      </c>
      <c r="BL878" s="78">
        <v>464.72</v>
      </c>
      <c r="BM878" s="78">
        <v>491.19</v>
      </c>
      <c r="BN878" s="78">
        <v>260.55</v>
      </c>
      <c r="BO878" s="78"/>
      <c r="BP878" s="79"/>
      <c r="BQ878" s="65" t="s">
        <v>396</v>
      </c>
      <c r="BR878" s="68">
        <v>6.3911648537062396E-2</v>
      </c>
      <c r="BS878" s="78">
        <v>433.51</v>
      </c>
      <c r="BT878" s="78">
        <v>442.88</v>
      </c>
      <c r="BU878" s="78">
        <v>394.59</v>
      </c>
      <c r="BV878" s="78"/>
      <c r="BW878" s="78"/>
      <c r="BX878" s="79">
        <v>395.36</v>
      </c>
      <c r="BY878" s="65" t="s">
        <v>397</v>
      </c>
      <c r="BZ878" s="78">
        <v>456.04</v>
      </c>
      <c r="CA878" s="78">
        <v>478.86</v>
      </c>
      <c r="CB878" s="78">
        <v>403.77</v>
      </c>
      <c r="CC878" s="78">
        <v>278.77999999999997</v>
      </c>
      <c r="CD878" s="78"/>
      <c r="CE878" s="79">
        <v>494.75</v>
      </c>
      <c r="CF878" s="65" t="s">
        <v>398</v>
      </c>
      <c r="CG878" s="78">
        <v>459.77</v>
      </c>
      <c r="CH878" s="78">
        <v>494.81</v>
      </c>
      <c r="CI878" s="78">
        <v>405.32</v>
      </c>
      <c r="CJ878" s="78">
        <v>320.10000000000002</v>
      </c>
      <c r="CK878" s="78"/>
      <c r="CL878" s="79"/>
      <c r="CM878" s="65" t="s">
        <v>399</v>
      </c>
      <c r="CN878" s="78">
        <v>425.23</v>
      </c>
      <c r="CO878" s="78">
        <v>437.87</v>
      </c>
      <c r="CP878" s="78">
        <v>440</v>
      </c>
      <c r="CQ878" s="78">
        <v>236.64</v>
      </c>
      <c r="CR878" s="78">
        <v>231.6</v>
      </c>
      <c r="CS878" s="79">
        <v>532.53</v>
      </c>
      <c r="CT878" s="65" t="s">
        <v>400</v>
      </c>
      <c r="CU878" s="78">
        <v>469.34</v>
      </c>
      <c r="CV878" s="78">
        <v>504.22</v>
      </c>
      <c r="CW878" s="78">
        <v>438</v>
      </c>
      <c r="CX878" s="78">
        <v>265.8</v>
      </c>
      <c r="CY878" s="78">
        <v>256.99</v>
      </c>
      <c r="CZ878" s="79"/>
      <c r="DA878" s="82"/>
      <c r="DB878" s="68"/>
      <c r="DC878" s="78"/>
      <c r="DD878" s="78"/>
      <c r="DE878" s="78"/>
      <c r="DF878" s="78"/>
      <c r="DG878" s="78"/>
      <c r="DH878" s="79"/>
      <c r="DI878" s="65" t="s">
        <v>402</v>
      </c>
      <c r="DJ878" s="68">
        <v>4.0513713892152501E-3</v>
      </c>
      <c r="DK878" s="78">
        <v>465.51</v>
      </c>
      <c r="DL878" s="78">
        <v>491.48</v>
      </c>
      <c r="DM878" s="78">
        <v>491.48</v>
      </c>
      <c r="DN878" s="78">
        <v>244.01</v>
      </c>
      <c r="DO878" s="78"/>
      <c r="DP878" s="79">
        <v>459.34</v>
      </c>
      <c r="DQ878" s="65" t="s">
        <v>403</v>
      </c>
      <c r="DR878" s="78">
        <v>396.99</v>
      </c>
      <c r="DS878" s="78">
        <v>468.3</v>
      </c>
      <c r="DT878" s="78">
        <v>522.97</v>
      </c>
      <c r="DU878" s="78">
        <v>340.79</v>
      </c>
      <c r="DV878" s="78"/>
      <c r="DW878" s="79"/>
      <c r="DX878" s="65" t="s">
        <v>404</v>
      </c>
      <c r="DY878" s="78">
        <v>469.69</v>
      </c>
      <c r="DZ878" s="78">
        <v>507.71</v>
      </c>
      <c r="EA878" s="78">
        <v>485.98</v>
      </c>
      <c r="EB878" s="78">
        <v>270.31</v>
      </c>
      <c r="EC878" s="78"/>
      <c r="ED878" s="79">
        <v>382.54</v>
      </c>
      <c r="EE878" s="65" t="s">
        <v>405</v>
      </c>
      <c r="EF878" s="68">
        <v>0.28962001853568098</v>
      </c>
      <c r="EG878" s="78">
        <v>438.73</v>
      </c>
      <c r="EH878" s="78">
        <v>458.3</v>
      </c>
      <c r="EI878" s="78">
        <v>403.69</v>
      </c>
      <c r="EJ878" s="78"/>
      <c r="EK878" s="78">
        <v>215.48</v>
      </c>
      <c r="EL878" s="79">
        <v>316.64999999999998</v>
      </c>
      <c r="EM878" s="65" t="s">
        <v>406</v>
      </c>
      <c r="EN878" s="78">
        <v>479.61</v>
      </c>
      <c r="EO878" s="78">
        <v>477.45</v>
      </c>
      <c r="EP878" s="78">
        <v>413.2</v>
      </c>
      <c r="EQ878" s="78"/>
      <c r="ER878" s="78"/>
      <c r="ES878" s="79">
        <v>379.93</v>
      </c>
      <c r="ET878" s="65" t="s">
        <v>407</v>
      </c>
      <c r="EU878" s="68">
        <v>1.4092446448703499</v>
      </c>
      <c r="EV878" s="78">
        <v>419.64</v>
      </c>
      <c r="EW878" s="78">
        <v>453.78</v>
      </c>
      <c r="EX878" s="78">
        <v>453.78</v>
      </c>
      <c r="EY878" s="78"/>
      <c r="EZ878" s="78">
        <v>144.97</v>
      </c>
      <c r="FA878" s="79">
        <v>282.25</v>
      </c>
      <c r="FB878" s="65" t="s">
        <v>408</v>
      </c>
      <c r="FC878" s="78">
        <v>531.14</v>
      </c>
      <c r="FD878" s="78">
        <v>522.39</v>
      </c>
      <c r="FE878" s="78">
        <v>545.07000000000005</v>
      </c>
      <c r="FF878" s="78">
        <v>305.14999999999998</v>
      </c>
      <c r="FG878" s="78"/>
      <c r="FH878" s="79"/>
      <c r="FI878" s="65" t="s">
        <v>409</v>
      </c>
      <c r="FJ878" s="78">
        <v>534.26</v>
      </c>
      <c r="FK878" s="78">
        <v>497</v>
      </c>
      <c r="FL878" s="78">
        <v>495.49</v>
      </c>
      <c r="FM878" s="78">
        <v>226</v>
      </c>
      <c r="FN878" s="78"/>
      <c r="FO878" s="79">
        <v>418</v>
      </c>
      <c r="FP878" s="65" t="s">
        <v>410</v>
      </c>
      <c r="FQ878" s="68">
        <v>0.25839125603989599</v>
      </c>
      <c r="FR878" s="78">
        <v>442.11</v>
      </c>
      <c r="FS878" s="78">
        <v>455.8</v>
      </c>
      <c r="FT878" s="78">
        <v>392.24</v>
      </c>
      <c r="FU878" s="78">
        <v>276.74</v>
      </c>
      <c r="FV878" s="78">
        <v>203.35</v>
      </c>
      <c r="FW878" s="79">
        <v>270.79000000000002</v>
      </c>
      <c r="FX878" s="65" t="s">
        <v>411</v>
      </c>
      <c r="FY878" s="78">
        <v>482.42</v>
      </c>
      <c r="FZ878" s="78">
        <v>488.73</v>
      </c>
      <c r="GA878" s="78">
        <v>471.84</v>
      </c>
      <c r="GB878" s="78">
        <v>315.06</v>
      </c>
      <c r="GC878" s="78"/>
      <c r="GD878" s="79">
        <v>430.79</v>
      </c>
      <c r="GE878" s="82"/>
      <c r="GF878" s="68"/>
      <c r="GG878" s="78"/>
      <c r="GH878" s="78"/>
      <c r="GI878" s="78"/>
      <c r="GJ878" s="78"/>
      <c r="GK878" s="78"/>
      <c r="GL878" s="79"/>
      <c r="GM878" s="65" t="s">
        <v>413</v>
      </c>
      <c r="GN878" s="68">
        <v>0.107431002438684</v>
      </c>
      <c r="GO878" s="78">
        <v>431.01</v>
      </c>
      <c r="GP878" s="78">
        <v>471.84</v>
      </c>
      <c r="GQ878" s="78">
        <v>420.27</v>
      </c>
      <c r="GR878" s="78">
        <v>319.39</v>
      </c>
      <c r="GS878" s="78"/>
      <c r="GT878" s="79"/>
      <c r="GU878" s="65" t="s">
        <v>414</v>
      </c>
      <c r="GV878" s="68">
        <v>1</v>
      </c>
      <c r="GW878" s="78">
        <v>445.8</v>
      </c>
      <c r="GX878" s="78">
        <v>450.87</v>
      </c>
      <c r="GY878" s="78">
        <v>422.33</v>
      </c>
      <c r="GZ878" s="78">
        <v>270</v>
      </c>
      <c r="HA878" s="78"/>
      <c r="HB878" s="79">
        <v>402.32</v>
      </c>
      <c r="HC878" s="65" t="s">
        <v>415</v>
      </c>
      <c r="HD878" s="68">
        <v>2.9737123825383599E-2</v>
      </c>
      <c r="HE878" s="78">
        <v>446.66</v>
      </c>
      <c r="HF878" s="78">
        <v>471.2</v>
      </c>
      <c r="HG878" s="78">
        <v>419.71</v>
      </c>
      <c r="HH878" s="78">
        <v>228.98</v>
      </c>
      <c r="HI878" s="78">
        <v>223.03</v>
      </c>
      <c r="HJ878" s="79">
        <v>380.76</v>
      </c>
      <c r="HK878" s="85" t="s">
        <v>416</v>
      </c>
      <c r="HL878" s="68">
        <v>1.4785244326162501</v>
      </c>
      <c r="HM878" s="78">
        <v>409.06</v>
      </c>
      <c r="HN878" s="78">
        <v>454.26</v>
      </c>
      <c r="HO878" s="78">
        <v>391.88</v>
      </c>
      <c r="HP878" s="78">
        <v>254.45</v>
      </c>
      <c r="HQ878" s="78"/>
      <c r="HR878" s="79"/>
    </row>
    <row r="879" spans="1:226" x14ac:dyDescent="0.25">
      <c r="A879" s="81">
        <v>39160</v>
      </c>
      <c r="B879" s="82" t="s">
        <v>387</v>
      </c>
      <c r="C879" s="83">
        <v>428.3286442860084</v>
      </c>
      <c r="D879" s="83">
        <v>454.73386651852081</v>
      </c>
      <c r="E879" s="83">
        <v>425.49401572874507</v>
      </c>
      <c r="F879" s="83">
        <v>268.18094283999562</v>
      </c>
      <c r="G879" s="83">
        <v>204.11652990077775</v>
      </c>
      <c r="H879" s="84">
        <v>335.66306824687967</v>
      </c>
      <c r="I879" s="82" t="s">
        <v>388</v>
      </c>
      <c r="J879" s="83">
        <v>449.66685891253962</v>
      </c>
      <c r="K879" s="83">
        <v>469.60631981116489</v>
      </c>
      <c r="L879" s="83">
        <v>426.82009920125893</v>
      </c>
      <c r="M879" s="83">
        <v>267.26811039757519</v>
      </c>
      <c r="N879" s="83"/>
      <c r="O879" s="84">
        <v>405.01847436891097</v>
      </c>
      <c r="P879" s="65" t="s">
        <v>389</v>
      </c>
      <c r="Q879" s="78">
        <v>441.76</v>
      </c>
      <c r="R879" s="78">
        <v>467.18</v>
      </c>
      <c r="S879" s="78">
        <v>395.42</v>
      </c>
      <c r="T879" s="78">
        <v>232</v>
      </c>
      <c r="U879" s="78"/>
      <c r="V879" s="79"/>
      <c r="W879" s="65" t="s">
        <v>390</v>
      </c>
      <c r="X879" s="78">
        <v>464.89</v>
      </c>
      <c r="Y879" s="78">
        <v>466.52</v>
      </c>
      <c r="Z879" s="78">
        <v>414.57</v>
      </c>
      <c r="AA879" s="78">
        <v>204.92</v>
      </c>
      <c r="AB879" s="78"/>
      <c r="AC879" s="79">
        <v>401.65</v>
      </c>
      <c r="AD879" s="82"/>
      <c r="AE879" s="68"/>
      <c r="AF879" s="78"/>
      <c r="AG879" s="78"/>
      <c r="AH879" s="78"/>
      <c r="AI879" s="78"/>
      <c r="AJ879" s="78"/>
      <c r="AK879" s="79"/>
      <c r="AL879" s="69" t="s">
        <v>392</v>
      </c>
      <c r="AM879" s="70">
        <v>1.7247326664367</v>
      </c>
      <c r="AN879" s="78">
        <v>497.29</v>
      </c>
      <c r="AO879" s="78">
        <v>497.16</v>
      </c>
      <c r="AP879" s="78">
        <v>471.9</v>
      </c>
      <c r="AQ879" s="78"/>
      <c r="AR879" s="78">
        <v>339.6</v>
      </c>
      <c r="AS879" s="79"/>
      <c r="AT879" s="65" t="s">
        <v>393</v>
      </c>
      <c r="AU879" s="68">
        <v>3.5999712002304E-2</v>
      </c>
      <c r="AV879" s="78">
        <v>414.92</v>
      </c>
      <c r="AW879" s="78">
        <v>464.59</v>
      </c>
      <c r="AX879" s="78">
        <v>401.5</v>
      </c>
      <c r="AY879" s="78">
        <v>210.96</v>
      </c>
      <c r="AZ879" s="78">
        <v>179.42</v>
      </c>
      <c r="BA879" s="79">
        <v>339.77</v>
      </c>
      <c r="BB879" s="65" t="s">
        <v>394</v>
      </c>
      <c r="BC879" s="78">
        <v>421.76</v>
      </c>
      <c r="BD879" s="78">
        <v>445.57</v>
      </c>
      <c r="BE879" s="78">
        <v>409.02</v>
      </c>
      <c r="BF879" s="78">
        <v>197.5</v>
      </c>
      <c r="BG879" s="78"/>
      <c r="BH879" s="79">
        <v>391.5</v>
      </c>
      <c r="BI879" s="65" t="s">
        <v>395</v>
      </c>
      <c r="BJ879" s="68">
        <v>0.134262429344397</v>
      </c>
      <c r="BK879" s="78">
        <v>447.09</v>
      </c>
      <c r="BL879" s="78">
        <v>459.45</v>
      </c>
      <c r="BM879" s="78">
        <v>485.92</v>
      </c>
      <c r="BN879" s="78">
        <v>255.23</v>
      </c>
      <c r="BO879" s="78"/>
      <c r="BP879" s="79"/>
      <c r="BQ879" s="65" t="s">
        <v>396</v>
      </c>
      <c r="BR879" s="68">
        <v>6.3911648537062396E-2</v>
      </c>
      <c r="BS879" s="78">
        <v>433.38</v>
      </c>
      <c r="BT879" s="78">
        <v>470.26</v>
      </c>
      <c r="BU879" s="78">
        <v>402.45</v>
      </c>
      <c r="BV879" s="78"/>
      <c r="BW879" s="78"/>
      <c r="BX879" s="79">
        <v>417.93</v>
      </c>
      <c r="BY879" s="65" t="s">
        <v>397</v>
      </c>
      <c r="BZ879" s="78">
        <v>455.79</v>
      </c>
      <c r="CA879" s="78">
        <v>479.74</v>
      </c>
      <c r="CB879" s="78">
        <v>407.64</v>
      </c>
      <c r="CC879" s="78">
        <v>283.22000000000003</v>
      </c>
      <c r="CD879" s="78"/>
      <c r="CE879" s="79">
        <v>494.75</v>
      </c>
      <c r="CF879" s="65" t="s">
        <v>398</v>
      </c>
      <c r="CG879" s="78">
        <v>433.19</v>
      </c>
      <c r="CH879" s="78">
        <v>490.07</v>
      </c>
      <c r="CI879" s="78">
        <v>402.39</v>
      </c>
      <c r="CJ879" s="78">
        <v>320.29000000000002</v>
      </c>
      <c r="CK879" s="78"/>
      <c r="CL879" s="79"/>
      <c r="CM879" s="65" t="s">
        <v>399</v>
      </c>
      <c r="CN879" s="78">
        <v>429.09</v>
      </c>
      <c r="CO879" s="78">
        <v>440.44</v>
      </c>
      <c r="CP879" s="78">
        <v>434.63</v>
      </c>
      <c r="CQ879" s="78">
        <v>231.72</v>
      </c>
      <c r="CR879" s="78">
        <v>226.7</v>
      </c>
      <c r="CS879" s="79">
        <v>532.72</v>
      </c>
      <c r="CT879" s="65" t="s">
        <v>400</v>
      </c>
      <c r="CU879" s="78">
        <v>474.44</v>
      </c>
      <c r="CV879" s="78">
        <v>506.74</v>
      </c>
      <c r="CW879" s="78">
        <v>439.71</v>
      </c>
      <c r="CX879" s="78">
        <v>265.47000000000003</v>
      </c>
      <c r="CY879" s="78">
        <v>256.75</v>
      </c>
      <c r="CZ879" s="79"/>
      <c r="DA879" s="82"/>
      <c r="DB879" s="68"/>
      <c r="DC879" s="78"/>
      <c r="DD879" s="78"/>
      <c r="DE879" s="78"/>
      <c r="DF879" s="78"/>
      <c r="DG879" s="78"/>
      <c r="DH879" s="79"/>
      <c r="DI879" s="65" t="s">
        <v>402</v>
      </c>
      <c r="DJ879" s="68">
        <v>4.0622334159320797E-3</v>
      </c>
      <c r="DK879" s="78">
        <v>467.28</v>
      </c>
      <c r="DL879" s="78">
        <v>492.86</v>
      </c>
      <c r="DM879" s="78">
        <v>492.86</v>
      </c>
      <c r="DN879" s="78">
        <v>244.45</v>
      </c>
      <c r="DO879" s="78"/>
      <c r="DP879" s="79">
        <v>461.9</v>
      </c>
      <c r="DQ879" s="65" t="s">
        <v>403</v>
      </c>
      <c r="DR879" s="78">
        <v>396.99</v>
      </c>
      <c r="DS879" s="78">
        <v>468.3</v>
      </c>
      <c r="DT879" s="78">
        <v>530.36</v>
      </c>
      <c r="DU879" s="78">
        <v>343.47</v>
      </c>
      <c r="DV879" s="78"/>
      <c r="DW879" s="79"/>
      <c r="DX879" s="65" t="s">
        <v>404</v>
      </c>
      <c r="DY879" s="78">
        <v>469.96</v>
      </c>
      <c r="DZ879" s="78">
        <v>508.1</v>
      </c>
      <c r="EA879" s="78">
        <v>484.82</v>
      </c>
      <c r="EB879" s="78">
        <v>262.94</v>
      </c>
      <c r="EC879" s="78"/>
      <c r="ED879" s="79">
        <v>382.54</v>
      </c>
      <c r="EE879" s="65" t="s">
        <v>405</v>
      </c>
      <c r="EF879" s="68">
        <v>0.28962001853568098</v>
      </c>
      <c r="EG879" s="78">
        <v>447.3</v>
      </c>
      <c r="EH879" s="78">
        <v>467.24</v>
      </c>
      <c r="EI879" s="78">
        <v>400.25</v>
      </c>
      <c r="EJ879" s="78"/>
      <c r="EK879" s="78">
        <v>204.76</v>
      </c>
      <c r="EL879" s="79">
        <v>324.91000000000003</v>
      </c>
      <c r="EM879" s="65" t="s">
        <v>406</v>
      </c>
      <c r="EN879" s="78">
        <v>479.61</v>
      </c>
      <c r="EO879" s="78">
        <v>477.45</v>
      </c>
      <c r="EP879" s="78">
        <v>424.8</v>
      </c>
      <c r="EQ879" s="78"/>
      <c r="ER879" s="78"/>
      <c r="ES879" s="79">
        <v>379.93</v>
      </c>
      <c r="ET879" s="65" t="s">
        <v>407</v>
      </c>
      <c r="EU879" s="68">
        <v>1.4094432699083901</v>
      </c>
      <c r="EV879" s="78">
        <v>435.23</v>
      </c>
      <c r="EW879" s="78">
        <v>471.76</v>
      </c>
      <c r="EX879" s="78">
        <v>471.76</v>
      </c>
      <c r="EY879" s="78"/>
      <c r="EZ879" s="78">
        <v>144.99</v>
      </c>
      <c r="FA879" s="79">
        <v>282.29000000000002</v>
      </c>
      <c r="FB879" s="65" t="s">
        <v>408</v>
      </c>
      <c r="FC879" s="78">
        <v>531.14</v>
      </c>
      <c r="FD879" s="78">
        <v>522.39</v>
      </c>
      <c r="FE879" s="78">
        <v>545.07000000000005</v>
      </c>
      <c r="FF879" s="78">
        <v>305.14999999999998</v>
      </c>
      <c r="FG879" s="78"/>
      <c r="FH879" s="79"/>
      <c r="FI879" s="65" t="s">
        <v>409</v>
      </c>
      <c r="FJ879" s="78">
        <v>519</v>
      </c>
      <c r="FK879" s="78">
        <v>490</v>
      </c>
      <c r="FL879" s="78">
        <v>492</v>
      </c>
      <c r="FM879" s="78">
        <v>226</v>
      </c>
      <c r="FN879" s="78"/>
      <c r="FO879" s="79">
        <v>423</v>
      </c>
      <c r="FP879" s="65" t="s">
        <v>410</v>
      </c>
      <c r="FQ879" s="68">
        <v>0.25848476232326101</v>
      </c>
      <c r="FR879" s="78">
        <v>434</v>
      </c>
      <c r="FS879" s="78">
        <v>456.74</v>
      </c>
      <c r="FT879" s="78">
        <v>398.07</v>
      </c>
      <c r="FU879" s="78">
        <v>276.83999999999997</v>
      </c>
      <c r="FV879" s="78">
        <v>203.43</v>
      </c>
      <c r="FW879" s="79">
        <v>272.7</v>
      </c>
      <c r="FX879" s="65" t="s">
        <v>411</v>
      </c>
      <c r="FY879" s="78">
        <v>471.92</v>
      </c>
      <c r="FZ879" s="78">
        <v>484.17</v>
      </c>
      <c r="GA879" s="78">
        <v>467.57</v>
      </c>
      <c r="GB879" s="78">
        <v>313.72000000000003</v>
      </c>
      <c r="GC879" s="78"/>
      <c r="GD879" s="79">
        <v>430.79</v>
      </c>
      <c r="GE879" s="82"/>
      <c r="GF879" s="68"/>
      <c r="GG879" s="78"/>
      <c r="GH879" s="78"/>
      <c r="GI879" s="78"/>
      <c r="GJ879" s="78"/>
      <c r="GK879" s="78"/>
      <c r="GL879" s="79"/>
      <c r="GM879" s="65" t="s">
        <v>413</v>
      </c>
      <c r="GN879" s="68">
        <v>0.107624090576435</v>
      </c>
      <c r="GO879" s="78">
        <v>423.18</v>
      </c>
      <c r="GP879" s="78">
        <v>464.08</v>
      </c>
      <c r="GQ879" s="78">
        <v>422.32</v>
      </c>
      <c r="GR879" s="78">
        <v>304.36</v>
      </c>
      <c r="GS879" s="78"/>
      <c r="GT879" s="79"/>
      <c r="GU879" s="65" t="s">
        <v>414</v>
      </c>
      <c r="GV879" s="68">
        <v>1</v>
      </c>
      <c r="GW879" s="78">
        <v>445.8</v>
      </c>
      <c r="GX879" s="78">
        <v>450.87</v>
      </c>
      <c r="GY879" s="78">
        <v>422.33</v>
      </c>
      <c r="GZ879" s="78">
        <v>270</v>
      </c>
      <c r="HA879" s="78"/>
      <c r="HB879" s="79">
        <v>402.32</v>
      </c>
      <c r="HC879" s="65" t="s">
        <v>415</v>
      </c>
      <c r="HD879" s="68">
        <v>3.0396984619125801E-2</v>
      </c>
      <c r="HE879" s="78">
        <v>457.82</v>
      </c>
      <c r="HF879" s="78">
        <v>487.32</v>
      </c>
      <c r="HG879" s="78">
        <v>429.03</v>
      </c>
      <c r="HH879" s="78">
        <v>234.06</v>
      </c>
      <c r="HI879" s="78">
        <v>227.98</v>
      </c>
      <c r="HJ879" s="79">
        <v>395.23</v>
      </c>
      <c r="HK879" s="85" t="s">
        <v>416</v>
      </c>
      <c r="HL879" s="68">
        <v>1.4635931211123301</v>
      </c>
      <c r="HM879" s="78">
        <v>400.13</v>
      </c>
      <c r="HN879" s="78">
        <v>445.86</v>
      </c>
      <c r="HO879" s="78">
        <v>388.79</v>
      </c>
      <c r="HP879" s="78">
        <v>246.55</v>
      </c>
      <c r="HQ879" s="78"/>
      <c r="HR879" s="79"/>
    </row>
    <row r="880" spans="1:226" x14ac:dyDescent="0.25">
      <c r="A880" s="81">
        <v>39153</v>
      </c>
      <c r="B880" s="82" t="s">
        <v>387</v>
      </c>
      <c r="C880" s="83">
        <v>428.37678588899013</v>
      </c>
      <c r="D880" s="83">
        <v>458.64520439801862</v>
      </c>
      <c r="E880" s="83">
        <v>431.21511417565927</v>
      </c>
      <c r="F880" s="83">
        <v>268.66395240965369</v>
      </c>
      <c r="G880" s="83">
        <v>195.7333413783856</v>
      </c>
      <c r="H880" s="84">
        <v>334.97627523951297</v>
      </c>
      <c r="I880" s="82" t="s">
        <v>388</v>
      </c>
      <c r="J880" s="83">
        <v>452.50954149615058</v>
      </c>
      <c r="K880" s="83">
        <v>475.60432387007359</v>
      </c>
      <c r="L880" s="83">
        <v>432.70618217702145</v>
      </c>
      <c r="M880" s="83">
        <v>266.64153368951162</v>
      </c>
      <c r="N880" s="83"/>
      <c r="O880" s="84">
        <v>403.15982807986222</v>
      </c>
      <c r="P880" s="65" t="s">
        <v>389</v>
      </c>
      <c r="Q880" s="78">
        <v>440.1</v>
      </c>
      <c r="R880" s="78">
        <v>468.01</v>
      </c>
      <c r="S880" s="78">
        <v>402.97</v>
      </c>
      <c r="T880" s="78">
        <v>232</v>
      </c>
      <c r="U880" s="78"/>
      <c r="V880" s="79"/>
      <c r="W880" s="65" t="s">
        <v>390</v>
      </c>
      <c r="X880" s="78">
        <v>455.09</v>
      </c>
      <c r="Y880" s="78">
        <v>483.27</v>
      </c>
      <c r="Z880" s="78">
        <v>414.57</v>
      </c>
      <c r="AA880" s="78">
        <v>213.19</v>
      </c>
      <c r="AB880" s="78"/>
      <c r="AC880" s="79">
        <v>395.87</v>
      </c>
      <c r="AD880" s="82"/>
      <c r="AE880" s="68"/>
      <c r="AF880" s="78"/>
      <c r="AG880" s="78"/>
      <c r="AH880" s="78"/>
      <c r="AI880" s="78"/>
      <c r="AJ880" s="78"/>
      <c r="AK880" s="79"/>
      <c r="AL880" s="69" t="s">
        <v>392</v>
      </c>
      <c r="AM880" s="70">
        <v>1.72592336900242</v>
      </c>
      <c r="AN880" s="78">
        <v>466.03</v>
      </c>
      <c r="AO880" s="78">
        <v>485.51</v>
      </c>
      <c r="AP880" s="78">
        <v>450.23</v>
      </c>
      <c r="AQ880" s="78"/>
      <c r="AR880" s="78">
        <v>332.36</v>
      </c>
      <c r="AS880" s="79"/>
      <c r="AT880" s="65" t="s">
        <v>393</v>
      </c>
      <c r="AU880" s="68">
        <v>3.5413272894680901E-2</v>
      </c>
      <c r="AV880" s="78">
        <v>399.77</v>
      </c>
      <c r="AW880" s="78">
        <v>455.54</v>
      </c>
      <c r="AX880" s="78">
        <v>398.51</v>
      </c>
      <c r="AY880" s="78">
        <v>210.04</v>
      </c>
      <c r="AZ880" s="78">
        <v>176.75</v>
      </c>
      <c r="BA880" s="79">
        <v>334.76</v>
      </c>
      <c r="BB880" s="65" t="s">
        <v>394</v>
      </c>
      <c r="BC880" s="78">
        <v>424.28</v>
      </c>
      <c r="BD880" s="78">
        <v>454.6</v>
      </c>
      <c r="BE880" s="78">
        <v>419.53</v>
      </c>
      <c r="BF880" s="78">
        <v>200.25</v>
      </c>
      <c r="BG880" s="78"/>
      <c r="BH880" s="79">
        <v>390.55</v>
      </c>
      <c r="BI880" s="65" t="s">
        <v>395</v>
      </c>
      <c r="BJ880" s="68">
        <v>0.13423359329905901</v>
      </c>
      <c r="BK880" s="78">
        <v>469.55</v>
      </c>
      <c r="BL880" s="78">
        <v>473.31</v>
      </c>
      <c r="BM880" s="78">
        <v>499.78</v>
      </c>
      <c r="BN880" s="78">
        <v>260.55</v>
      </c>
      <c r="BO880" s="78"/>
      <c r="BP880" s="79"/>
      <c r="BQ880" s="65" t="s">
        <v>396</v>
      </c>
      <c r="BR880" s="68">
        <v>6.3911648537062396E-2</v>
      </c>
      <c r="BS880" s="78">
        <v>430.38</v>
      </c>
      <c r="BT880" s="78">
        <v>471.67</v>
      </c>
      <c r="BU880" s="78">
        <v>400.02</v>
      </c>
      <c r="BV880" s="78"/>
      <c r="BW880" s="78"/>
      <c r="BX880" s="79">
        <v>417.93</v>
      </c>
      <c r="BY880" s="65" t="s">
        <v>397</v>
      </c>
      <c r="BZ880" s="78">
        <v>462.43</v>
      </c>
      <c r="CA880" s="78">
        <v>484.44</v>
      </c>
      <c r="CB880" s="78">
        <v>402.75</v>
      </c>
      <c r="CC880" s="78">
        <v>272.11</v>
      </c>
      <c r="CD880" s="78"/>
      <c r="CE880" s="79">
        <v>494.75</v>
      </c>
      <c r="CF880" s="65" t="s">
        <v>398</v>
      </c>
      <c r="CG880" s="78">
        <v>450.69</v>
      </c>
      <c r="CH880" s="78">
        <v>499.58</v>
      </c>
      <c r="CI880" s="78">
        <v>412.59</v>
      </c>
      <c r="CJ880" s="78">
        <v>326.74</v>
      </c>
      <c r="CK880" s="78"/>
      <c r="CL880" s="79"/>
      <c r="CM880" s="65" t="s">
        <v>399</v>
      </c>
      <c r="CN880" s="78">
        <v>433.26</v>
      </c>
      <c r="CO880" s="78">
        <v>451.87</v>
      </c>
      <c r="CP880" s="78">
        <v>442.83</v>
      </c>
      <c r="CQ880" s="78">
        <v>236.74</v>
      </c>
      <c r="CR880" s="78">
        <v>229.33</v>
      </c>
      <c r="CS880" s="79">
        <v>533.66</v>
      </c>
      <c r="CT880" s="65" t="s">
        <v>400</v>
      </c>
      <c r="CU880" s="78">
        <v>472.71</v>
      </c>
      <c r="CV880" s="78">
        <v>504.88</v>
      </c>
      <c r="CW880" s="78">
        <v>436.23</v>
      </c>
      <c r="CX880" s="78">
        <v>269.5</v>
      </c>
      <c r="CY880" s="78">
        <v>256.5</v>
      </c>
      <c r="CZ880" s="79"/>
      <c r="DA880" s="82"/>
      <c r="DB880" s="68"/>
      <c r="DC880" s="78"/>
      <c r="DD880" s="78"/>
      <c r="DE880" s="78"/>
      <c r="DF880" s="78"/>
      <c r="DG880" s="78"/>
      <c r="DH880" s="79"/>
      <c r="DI880" s="65" t="s">
        <v>402</v>
      </c>
      <c r="DJ880" s="68">
        <v>4.0017607747408904E-3</v>
      </c>
      <c r="DK880" s="78">
        <v>453.35</v>
      </c>
      <c r="DL880" s="78">
        <v>485.05</v>
      </c>
      <c r="DM880" s="78">
        <v>485.05</v>
      </c>
      <c r="DN880" s="78">
        <v>259.66000000000003</v>
      </c>
      <c r="DO880" s="78"/>
      <c r="DP880" s="79">
        <v>453.41</v>
      </c>
      <c r="DQ880" s="65" t="s">
        <v>403</v>
      </c>
      <c r="DR880" s="78">
        <v>396.99</v>
      </c>
      <c r="DS880" s="78">
        <v>468.3</v>
      </c>
      <c r="DT880" s="78">
        <v>531.30999999999995</v>
      </c>
      <c r="DU880" s="78">
        <v>344.55</v>
      </c>
      <c r="DV880" s="78"/>
      <c r="DW880" s="79"/>
      <c r="DX880" s="65" t="s">
        <v>404</v>
      </c>
      <c r="DY880" s="78">
        <v>470.39</v>
      </c>
      <c r="DZ880" s="78">
        <v>508.1</v>
      </c>
      <c r="EA880" s="78">
        <v>486.99</v>
      </c>
      <c r="EB880" s="78">
        <v>266.70999999999998</v>
      </c>
      <c r="EC880" s="78"/>
      <c r="ED880" s="79">
        <v>382.54</v>
      </c>
      <c r="EE880" s="65" t="s">
        <v>405</v>
      </c>
      <c r="EF880" s="68">
        <v>0.28962001853568098</v>
      </c>
      <c r="EG880" s="78">
        <v>447</v>
      </c>
      <c r="EH880" s="78">
        <v>474.87</v>
      </c>
      <c r="EI880" s="78">
        <v>400.01</v>
      </c>
      <c r="EJ880" s="78"/>
      <c r="EK880" s="78">
        <v>204.47</v>
      </c>
      <c r="EL880" s="79">
        <v>329.47</v>
      </c>
      <c r="EM880" s="65" t="s">
        <v>406</v>
      </c>
      <c r="EN880" s="78">
        <v>479.61</v>
      </c>
      <c r="EO880" s="78">
        <v>477.45</v>
      </c>
      <c r="EP880" s="78">
        <v>424.8</v>
      </c>
      <c r="EQ880" s="78"/>
      <c r="ER880" s="78"/>
      <c r="ES880" s="79">
        <v>379.93</v>
      </c>
      <c r="ET880" s="65" t="s">
        <v>407</v>
      </c>
      <c r="EU880" s="68">
        <v>1.4128284826222099</v>
      </c>
      <c r="EV880" s="78">
        <v>429.09</v>
      </c>
      <c r="EW880" s="78">
        <v>471.69</v>
      </c>
      <c r="EX880" s="78">
        <v>471.69</v>
      </c>
      <c r="EY880" s="78"/>
      <c r="EZ880" s="78">
        <v>145.34</v>
      </c>
      <c r="FA880" s="79">
        <v>282.97000000000003</v>
      </c>
      <c r="FB880" s="65" t="s">
        <v>408</v>
      </c>
      <c r="FC880" s="78">
        <v>531.14</v>
      </c>
      <c r="FD880" s="78">
        <v>522.39</v>
      </c>
      <c r="FE880" s="78">
        <v>545.07000000000005</v>
      </c>
      <c r="FF880" s="78">
        <v>305.14999999999998</v>
      </c>
      <c r="FG880" s="78"/>
      <c r="FH880" s="79"/>
      <c r="FI880" s="65" t="s">
        <v>409</v>
      </c>
      <c r="FJ880" s="78">
        <v>537.62</v>
      </c>
      <c r="FK880" s="78">
        <v>497</v>
      </c>
      <c r="FL880" s="78">
        <v>494.65</v>
      </c>
      <c r="FM880" s="78">
        <v>226</v>
      </c>
      <c r="FN880" s="78"/>
      <c r="FO880" s="79">
        <v>415</v>
      </c>
      <c r="FP880" s="65" t="s">
        <v>410</v>
      </c>
      <c r="FQ880" s="68">
        <v>0.257738601510348</v>
      </c>
      <c r="FR880" s="78">
        <v>418.05</v>
      </c>
      <c r="FS880" s="78">
        <v>452.33</v>
      </c>
      <c r="FT880" s="78">
        <v>403.1</v>
      </c>
      <c r="FU880" s="78">
        <v>293.82</v>
      </c>
      <c r="FV880" s="78">
        <v>194.85</v>
      </c>
      <c r="FW880" s="79">
        <v>272.69</v>
      </c>
      <c r="FX880" s="65" t="s">
        <v>411</v>
      </c>
      <c r="FY880" s="78">
        <v>459.13</v>
      </c>
      <c r="FZ880" s="78">
        <v>479.51</v>
      </c>
      <c r="GA880" s="78">
        <v>467.26</v>
      </c>
      <c r="GB880" s="78">
        <v>313.72000000000003</v>
      </c>
      <c r="GC880" s="78"/>
      <c r="GD880" s="79">
        <v>430.79</v>
      </c>
      <c r="GE880" s="82"/>
      <c r="GF880" s="68"/>
      <c r="GG880" s="78"/>
      <c r="GH880" s="78"/>
      <c r="GI880" s="78"/>
      <c r="GJ880" s="78"/>
      <c r="GK880" s="78"/>
      <c r="GL880" s="79"/>
      <c r="GM880" s="65" t="s">
        <v>413</v>
      </c>
      <c r="GN880" s="68">
        <v>0.107607876896589</v>
      </c>
      <c r="GO880" s="78">
        <v>431.72</v>
      </c>
      <c r="GP880" s="78">
        <v>472.61</v>
      </c>
      <c r="GQ880" s="78">
        <v>427.31</v>
      </c>
      <c r="GR880" s="78">
        <v>314.86</v>
      </c>
      <c r="GS880" s="78"/>
      <c r="GT880" s="79"/>
      <c r="GU880" s="65" t="s">
        <v>414</v>
      </c>
      <c r="GV880" s="68">
        <v>1</v>
      </c>
      <c r="GW880" s="78">
        <v>405.8</v>
      </c>
      <c r="GX880" s="78">
        <v>432.53</v>
      </c>
      <c r="GY880" s="78">
        <v>403.17</v>
      </c>
      <c r="GZ880" s="78">
        <v>270</v>
      </c>
      <c r="HA880" s="78"/>
      <c r="HB880" s="79">
        <v>402.47</v>
      </c>
      <c r="HC880" s="65" t="s">
        <v>415</v>
      </c>
      <c r="HD880" s="68">
        <v>2.9358229111620001E-2</v>
      </c>
      <c r="HE880" s="78">
        <v>431.64</v>
      </c>
      <c r="HF880" s="78">
        <v>470.77</v>
      </c>
      <c r="HG880" s="78">
        <v>414.36</v>
      </c>
      <c r="HH880" s="78">
        <v>226.06</v>
      </c>
      <c r="HI880" s="78">
        <v>220.19</v>
      </c>
      <c r="HJ880" s="79">
        <v>382.72</v>
      </c>
      <c r="HK880" s="85" t="s">
        <v>416</v>
      </c>
      <c r="HL880" s="68">
        <v>1.4658457930225699</v>
      </c>
      <c r="HM880" s="78">
        <v>395.07</v>
      </c>
      <c r="HN880" s="78">
        <v>441.07</v>
      </c>
      <c r="HO880" s="78">
        <v>393.54</v>
      </c>
      <c r="HP880" s="78">
        <v>251.23</v>
      </c>
      <c r="HQ880" s="78"/>
      <c r="HR880" s="79"/>
    </row>
    <row r="881" spans="1:226" x14ac:dyDescent="0.25">
      <c r="A881" s="81">
        <v>39146</v>
      </c>
      <c r="B881" s="82" t="s">
        <v>387</v>
      </c>
      <c r="C881" s="83">
        <v>422.81803934108814</v>
      </c>
      <c r="D881" s="83">
        <v>454.95391968710265</v>
      </c>
      <c r="E881" s="83">
        <v>429.61876168189121</v>
      </c>
      <c r="F881" s="83">
        <v>266.78452835808031</v>
      </c>
      <c r="G881" s="83">
        <v>195.25183427192277</v>
      </c>
      <c r="H881" s="84">
        <v>334.47671446020297</v>
      </c>
      <c r="I881" s="82" t="s">
        <v>388</v>
      </c>
      <c r="J881" s="83">
        <v>449.41615511144909</v>
      </c>
      <c r="K881" s="83">
        <v>472.34973194105009</v>
      </c>
      <c r="L881" s="83">
        <v>431.17817665243132</v>
      </c>
      <c r="M881" s="83">
        <v>264.70589566453197</v>
      </c>
      <c r="N881" s="83"/>
      <c r="O881" s="84">
        <v>402.58104522831951</v>
      </c>
      <c r="P881" s="65" t="s">
        <v>389</v>
      </c>
      <c r="Q881" s="78">
        <v>434.26</v>
      </c>
      <c r="R881" s="78">
        <v>463.01</v>
      </c>
      <c r="S881" s="78">
        <v>404.2</v>
      </c>
      <c r="T881" s="78">
        <v>227</v>
      </c>
      <c r="U881" s="78"/>
      <c r="V881" s="79"/>
      <c r="W881" s="65" t="s">
        <v>390</v>
      </c>
      <c r="X881" s="78">
        <v>427.32</v>
      </c>
      <c r="Y881" s="78">
        <v>473.16</v>
      </c>
      <c r="Z881" s="78">
        <v>414.57</v>
      </c>
      <c r="AA881" s="78">
        <v>199.61</v>
      </c>
      <c r="AB881" s="78"/>
      <c r="AC881" s="79">
        <v>388.43</v>
      </c>
      <c r="AD881" s="82"/>
      <c r="AE881" s="68"/>
      <c r="AF881" s="78"/>
      <c r="AG881" s="78"/>
      <c r="AH881" s="78"/>
      <c r="AI881" s="78"/>
      <c r="AJ881" s="78"/>
      <c r="AK881" s="79"/>
      <c r="AL881" s="69" t="s">
        <v>392</v>
      </c>
      <c r="AM881" s="70">
        <v>1.72592336900242</v>
      </c>
      <c r="AN881" s="78">
        <v>447.3</v>
      </c>
      <c r="AO881" s="78">
        <v>474.82</v>
      </c>
      <c r="AP881" s="78">
        <v>450.23</v>
      </c>
      <c r="AQ881" s="78"/>
      <c r="AR881" s="78">
        <v>332.36</v>
      </c>
      <c r="AS881" s="79"/>
      <c r="AT881" s="65" t="s">
        <v>393</v>
      </c>
      <c r="AU881" s="68">
        <v>3.5476089115935902E-2</v>
      </c>
      <c r="AV881" s="78">
        <v>377.5</v>
      </c>
      <c r="AW881" s="78">
        <v>442.46</v>
      </c>
      <c r="AX881" s="78">
        <v>398.63</v>
      </c>
      <c r="AY881" s="78">
        <v>210.41</v>
      </c>
      <c r="AZ881" s="78">
        <v>169.72</v>
      </c>
      <c r="BA881" s="79">
        <v>337.31</v>
      </c>
      <c r="BB881" s="65" t="s">
        <v>394</v>
      </c>
      <c r="BC881" s="78">
        <v>436.68</v>
      </c>
      <c r="BD881" s="78">
        <v>466.99</v>
      </c>
      <c r="BE881" s="78">
        <v>419.13</v>
      </c>
      <c r="BF881" s="78">
        <v>193.75</v>
      </c>
      <c r="BG881" s="78"/>
      <c r="BH881" s="79">
        <v>390.55</v>
      </c>
      <c r="BI881" s="65" t="s">
        <v>395</v>
      </c>
      <c r="BJ881" s="68">
        <v>0.134260626728606</v>
      </c>
      <c r="BK881" s="78">
        <v>475.01</v>
      </c>
      <c r="BL881" s="78">
        <v>475.55</v>
      </c>
      <c r="BM881" s="78">
        <v>502.03</v>
      </c>
      <c r="BN881" s="78">
        <v>260.60000000000002</v>
      </c>
      <c r="BO881" s="78"/>
      <c r="BP881" s="79"/>
      <c r="BQ881" s="65" t="s">
        <v>396</v>
      </c>
      <c r="BR881" s="68">
        <v>6.3911648537062396E-2</v>
      </c>
      <c r="BS881" s="78">
        <v>420.09</v>
      </c>
      <c r="BT881" s="78">
        <v>483.28</v>
      </c>
      <c r="BU881" s="78">
        <v>402.74</v>
      </c>
      <c r="BV881" s="78"/>
      <c r="BW881" s="78"/>
      <c r="BX881" s="79">
        <v>417.93</v>
      </c>
      <c r="BY881" s="65" t="s">
        <v>397</v>
      </c>
      <c r="BZ881" s="78">
        <v>453.09</v>
      </c>
      <c r="CA881" s="78">
        <v>477.51</v>
      </c>
      <c r="CB881" s="78">
        <v>393.23</v>
      </c>
      <c r="CC881" s="78">
        <v>273.57</v>
      </c>
      <c r="CD881" s="78"/>
      <c r="CE881" s="79">
        <v>494.75</v>
      </c>
      <c r="CF881" s="65" t="s">
        <v>398</v>
      </c>
      <c r="CG881" s="78">
        <v>455.11</v>
      </c>
      <c r="CH881" s="78">
        <v>501.1</v>
      </c>
      <c r="CI881" s="78">
        <v>413</v>
      </c>
      <c r="CJ881" s="78">
        <v>327.9</v>
      </c>
      <c r="CK881" s="78"/>
      <c r="CL881" s="79"/>
      <c r="CM881" s="65" t="s">
        <v>399</v>
      </c>
      <c r="CN881" s="78">
        <v>421.05</v>
      </c>
      <c r="CO881" s="78">
        <v>441.89</v>
      </c>
      <c r="CP881" s="78">
        <v>441.67</v>
      </c>
      <c r="CQ881" s="78">
        <v>235.75</v>
      </c>
      <c r="CR881" s="78">
        <v>227.64</v>
      </c>
      <c r="CS881" s="79">
        <v>532.70000000000005</v>
      </c>
      <c r="CT881" s="65" t="s">
        <v>400</v>
      </c>
      <c r="CU881" s="78">
        <v>454.09</v>
      </c>
      <c r="CV881" s="78">
        <v>499.95</v>
      </c>
      <c r="CW881" s="78">
        <v>433.81</v>
      </c>
      <c r="CX881" s="78">
        <v>267.18</v>
      </c>
      <c r="CY881" s="78">
        <v>250.65</v>
      </c>
      <c r="CZ881" s="79"/>
      <c r="DA881" s="82"/>
      <c r="DB881" s="68"/>
      <c r="DC881" s="78"/>
      <c r="DD881" s="78"/>
      <c r="DE881" s="78"/>
      <c r="DF881" s="78"/>
      <c r="DG881" s="78"/>
      <c r="DH881" s="79"/>
      <c r="DI881" s="65" t="s">
        <v>402</v>
      </c>
      <c r="DJ881" s="68">
        <v>3.9272670148843402E-3</v>
      </c>
      <c r="DK881" s="78">
        <v>425.5</v>
      </c>
      <c r="DL881" s="78">
        <v>469.79</v>
      </c>
      <c r="DM881" s="78">
        <v>469.79</v>
      </c>
      <c r="DN881" s="78">
        <v>246.76</v>
      </c>
      <c r="DO881" s="78"/>
      <c r="DP881" s="79">
        <v>446.2</v>
      </c>
      <c r="DQ881" s="65" t="s">
        <v>403</v>
      </c>
      <c r="DR881" s="78">
        <v>396.99</v>
      </c>
      <c r="DS881" s="78">
        <v>468.3</v>
      </c>
      <c r="DT881" s="78">
        <v>526.41</v>
      </c>
      <c r="DU881" s="78">
        <v>340.56</v>
      </c>
      <c r="DV881" s="78"/>
      <c r="DW881" s="79"/>
      <c r="DX881" s="65" t="s">
        <v>404</v>
      </c>
      <c r="DY881" s="78">
        <v>462.24</v>
      </c>
      <c r="DZ881" s="78">
        <v>500.47</v>
      </c>
      <c r="EA881" s="78">
        <v>484.22</v>
      </c>
      <c r="EB881" s="78">
        <v>265.70999999999998</v>
      </c>
      <c r="EC881" s="78"/>
      <c r="ED881" s="79">
        <v>382.54</v>
      </c>
      <c r="EE881" s="65" t="s">
        <v>405</v>
      </c>
      <c r="EF881" s="68">
        <v>0.28962001853568098</v>
      </c>
      <c r="EG881" s="78">
        <v>441.78</v>
      </c>
      <c r="EH881" s="78">
        <v>475.4</v>
      </c>
      <c r="EI881" s="78">
        <v>404.18</v>
      </c>
      <c r="EJ881" s="78"/>
      <c r="EK881" s="78">
        <v>206.21</v>
      </c>
      <c r="EL881" s="79">
        <v>335.73</v>
      </c>
      <c r="EM881" s="65" t="s">
        <v>406</v>
      </c>
      <c r="EN881" s="78">
        <v>479.61</v>
      </c>
      <c r="EO881" s="78">
        <v>477.45</v>
      </c>
      <c r="EP881" s="78">
        <v>424.8</v>
      </c>
      <c r="EQ881" s="78"/>
      <c r="ER881" s="78"/>
      <c r="ES881" s="79">
        <v>374.23</v>
      </c>
      <c r="ET881" s="65" t="s">
        <v>407</v>
      </c>
      <c r="EU881" s="68">
        <v>1.4158289678606799</v>
      </c>
      <c r="EV881" s="78">
        <v>412.01</v>
      </c>
      <c r="EW881" s="78">
        <v>475.09</v>
      </c>
      <c r="EX881" s="78">
        <v>475.09</v>
      </c>
      <c r="EY881" s="78"/>
      <c r="EZ881" s="78">
        <v>145.65</v>
      </c>
      <c r="FA881" s="79">
        <v>283.57</v>
      </c>
      <c r="FB881" s="65" t="s">
        <v>408</v>
      </c>
      <c r="FC881" s="78">
        <v>531.14</v>
      </c>
      <c r="FD881" s="78">
        <v>522.39</v>
      </c>
      <c r="FE881" s="78">
        <v>545.07000000000005</v>
      </c>
      <c r="FF881" s="78">
        <v>305.14999999999998</v>
      </c>
      <c r="FG881" s="78"/>
      <c r="FH881" s="79"/>
      <c r="FI881" s="65" t="s">
        <v>409</v>
      </c>
      <c r="FJ881" s="78">
        <v>538</v>
      </c>
      <c r="FK881" s="78">
        <v>501</v>
      </c>
      <c r="FL881" s="78">
        <v>490</v>
      </c>
      <c r="FM881" s="78">
        <v>226</v>
      </c>
      <c r="FN881" s="78"/>
      <c r="FO881" s="79">
        <v>414</v>
      </c>
      <c r="FP881" s="65" t="s">
        <v>410</v>
      </c>
      <c r="FQ881" s="68">
        <v>0.25575447570332499</v>
      </c>
      <c r="FR881" s="78">
        <v>392.84</v>
      </c>
      <c r="FS881" s="78">
        <v>446.04</v>
      </c>
      <c r="FT881" s="78">
        <v>397.19</v>
      </c>
      <c r="FU881" s="78">
        <v>291.3</v>
      </c>
      <c r="FV881" s="78">
        <v>194.37</v>
      </c>
      <c r="FW881" s="79">
        <v>271.36</v>
      </c>
      <c r="FX881" s="65" t="s">
        <v>411</v>
      </c>
      <c r="FY881" s="78">
        <v>444.26</v>
      </c>
      <c r="FZ881" s="78">
        <v>473.43</v>
      </c>
      <c r="GA881" s="78">
        <v>458.34</v>
      </c>
      <c r="GB881" s="78">
        <v>309.25</v>
      </c>
      <c r="GC881" s="78"/>
      <c r="GD881" s="79">
        <v>430.79</v>
      </c>
      <c r="GE881" s="82"/>
      <c r="GF881" s="68"/>
      <c r="GG881" s="78"/>
      <c r="GH881" s="78"/>
      <c r="GI881" s="78"/>
      <c r="GJ881" s="78"/>
      <c r="GK881" s="78"/>
      <c r="GL881" s="79"/>
      <c r="GM881" s="65" t="s">
        <v>413</v>
      </c>
      <c r="GN881" s="68">
        <v>0.107171946671239</v>
      </c>
      <c r="GO881" s="78">
        <v>438.55</v>
      </c>
      <c r="GP881" s="78">
        <v>479.27</v>
      </c>
      <c r="GQ881" s="78">
        <v>426.87</v>
      </c>
      <c r="GR881" s="78">
        <v>314.33999999999997</v>
      </c>
      <c r="GS881" s="78"/>
      <c r="GT881" s="79"/>
      <c r="GU881" s="65" t="s">
        <v>414</v>
      </c>
      <c r="GV881" s="68">
        <v>1</v>
      </c>
      <c r="GW881" s="78">
        <v>405.8</v>
      </c>
      <c r="GX881" s="78">
        <v>432.53</v>
      </c>
      <c r="GY881" s="78">
        <v>403.17</v>
      </c>
      <c r="GZ881" s="78">
        <v>270</v>
      </c>
      <c r="HA881" s="78"/>
      <c r="HB881" s="79">
        <v>402.47</v>
      </c>
      <c r="HC881" s="65" t="s">
        <v>415</v>
      </c>
      <c r="HD881" s="68">
        <v>2.9052876234747199E-2</v>
      </c>
      <c r="HE881" s="78">
        <v>412.6</v>
      </c>
      <c r="HF881" s="78">
        <v>455.62</v>
      </c>
      <c r="HG881" s="78">
        <v>410.06</v>
      </c>
      <c r="HH881" s="78">
        <v>223.71</v>
      </c>
      <c r="HI881" s="78">
        <v>217.9</v>
      </c>
      <c r="HJ881" s="79">
        <v>381.96</v>
      </c>
      <c r="HK881" s="85" t="s">
        <v>416</v>
      </c>
      <c r="HL881" s="68">
        <v>1.4658457930225699</v>
      </c>
      <c r="HM881" s="78">
        <v>385.91</v>
      </c>
      <c r="HN881" s="78">
        <v>433.9</v>
      </c>
      <c r="HO881" s="78">
        <v>387.86</v>
      </c>
      <c r="HP881" s="78">
        <v>246.39</v>
      </c>
      <c r="HQ881" s="78"/>
      <c r="HR881" s="79"/>
    </row>
    <row r="882" spans="1:226" x14ac:dyDescent="0.25">
      <c r="A882" s="81">
        <v>39139</v>
      </c>
      <c r="B882" s="82" t="s">
        <v>387</v>
      </c>
      <c r="C882" s="83">
        <v>400.85389275755165</v>
      </c>
      <c r="D882" s="83">
        <v>444.042455419139</v>
      </c>
      <c r="E882" s="83">
        <v>419.96190343242841</v>
      </c>
      <c r="F882" s="83">
        <v>260.45168580233769</v>
      </c>
      <c r="G882" s="83">
        <v>196.75379726468225</v>
      </c>
      <c r="H882" s="84">
        <v>336.23323199358754</v>
      </c>
      <c r="I882" s="82" t="s">
        <v>388</v>
      </c>
      <c r="J882" s="83">
        <v>420.53524371412436</v>
      </c>
      <c r="K882" s="83">
        <v>459.33313125030628</v>
      </c>
      <c r="L882" s="83">
        <v>421.57999637957516</v>
      </c>
      <c r="M882" s="83">
        <v>257.40359156258478</v>
      </c>
      <c r="N882" s="83"/>
      <c r="O882" s="84">
        <v>402.35540325008498</v>
      </c>
      <c r="P882" s="65" t="s">
        <v>389</v>
      </c>
      <c r="Q882" s="78">
        <v>411.76</v>
      </c>
      <c r="R882" s="78">
        <v>450.51</v>
      </c>
      <c r="S882" s="78">
        <v>395.97</v>
      </c>
      <c r="T882" s="78">
        <v>207</v>
      </c>
      <c r="U882" s="78"/>
      <c r="V882" s="79"/>
      <c r="W882" s="65" t="s">
        <v>390</v>
      </c>
      <c r="X882" s="78">
        <v>386.99</v>
      </c>
      <c r="Y882" s="78">
        <v>452.38</v>
      </c>
      <c r="Z882" s="78">
        <v>393.91</v>
      </c>
      <c r="AA882" s="78">
        <v>182.5</v>
      </c>
      <c r="AB882" s="78"/>
      <c r="AC882" s="79">
        <v>388.43</v>
      </c>
      <c r="AD882" s="82"/>
      <c r="AE882" s="68"/>
      <c r="AF882" s="78"/>
      <c r="AG882" s="78"/>
      <c r="AH882" s="78"/>
      <c r="AI882" s="78"/>
      <c r="AJ882" s="78"/>
      <c r="AK882" s="79"/>
      <c r="AL882" s="69" t="s">
        <v>392</v>
      </c>
      <c r="AM882" s="70">
        <v>1.72592336900242</v>
      </c>
      <c r="AN882" s="78">
        <v>438.19</v>
      </c>
      <c r="AO882" s="78">
        <v>470.02</v>
      </c>
      <c r="AP882" s="78">
        <v>450.23</v>
      </c>
      <c r="AQ882" s="78"/>
      <c r="AR882" s="78">
        <v>332.36</v>
      </c>
      <c r="AS882" s="79"/>
      <c r="AT882" s="65" t="s">
        <v>393</v>
      </c>
      <c r="AU882" s="68">
        <v>3.52063089705675E-2</v>
      </c>
      <c r="AV882" s="78">
        <v>366.46</v>
      </c>
      <c r="AW882" s="78">
        <v>434.13</v>
      </c>
      <c r="AX882" s="78">
        <v>373.73</v>
      </c>
      <c r="AY882" s="78">
        <v>210.6</v>
      </c>
      <c r="AZ882" s="78">
        <v>154.91</v>
      </c>
      <c r="BA882" s="79">
        <v>335.45</v>
      </c>
      <c r="BB882" s="65" t="s">
        <v>394</v>
      </c>
      <c r="BC882" s="78">
        <v>385</v>
      </c>
      <c r="BD882" s="78">
        <v>435.9</v>
      </c>
      <c r="BE882" s="78">
        <v>405.64</v>
      </c>
      <c r="BF882" s="78">
        <v>193.8</v>
      </c>
      <c r="BG882" s="78"/>
      <c r="BH882" s="79">
        <v>390.55</v>
      </c>
      <c r="BI882" s="65" t="s">
        <v>395</v>
      </c>
      <c r="BJ882" s="68">
        <v>0.13416155734735799</v>
      </c>
      <c r="BK882" s="78">
        <v>453.2</v>
      </c>
      <c r="BL882" s="78">
        <v>459.1</v>
      </c>
      <c r="BM882" s="78">
        <v>483.84</v>
      </c>
      <c r="BN882" s="78">
        <v>250.35</v>
      </c>
      <c r="BO882" s="78"/>
      <c r="BP882" s="79"/>
      <c r="BQ882" s="65" t="s">
        <v>396</v>
      </c>
      <c r="BR882" s="68">
        <v>6.3911648537062396E-2</v>
      </c>
      <c r="BS882" s="78">
        <v>388.45</v>
      </c>
      <c r="BT882" s="78">
        <v>454.99</v>
      </c>
      <c r="BU882" s="78">
        <v>402.74</v>
      </c>
      <c r="BV882" s="78"/>
      <c r="BW882" s="78"/>
      <c r="BX882" s="79">
        <v>417.93</v>
      </c>
      <c r="BY882" s="65" t="s">
        <v>397</v>
      </c>
      <c r="BZ882" s="78">
        <v>428.01</v>
      </c>
      <c r="CA882" s="78">
        <v>470.05</v>
      </c>
      <c r="CB882" s="78">
        <v>394.48</v>
      </c>
      <c r="CC882" s="78">
        <v>273.98</v>
      </c>
      <c r="CD882" s="78"/>
      <c r="CE882" s="79">
        <v>494.75</v>
      </c>
      <c r="CF882" s="65" t="s">
        <v>398</v>
      </c>
      <c r="CG882" s="78">
        <v>425.19</v>
      </c>
      <c r="CH882" s="78">
        <v>492.28</v>
      </c>
      <c r="CI882" s="78">
        <v>401.97</v>
      </c>
      <c r="CJ882" s="78">
        <v>315.45</v>
      </c>
      <c r="CK882" s="78"/>
      <c r="CL882" s="79"/>
      <c r="CM882" s="65" t="s">
        <v>399</v>
      </c>
      <c r="CN882" s="78">
        <v>389.77</v>
      </c>
      <c r="CO882" s="78">
        <v>428.03</v>
      </c>
      <c r="CP882" s="78">
        <v>435.33</v>
      </c>
      <c r="CQ882" s="78">
        <v>224.38</v>
      </c>
      <c r="CR882" s="78">
        <v>217.89</v>
      </c>
      <c r="CS882" s="79">
        <v>532.44000000000005</v>
      </c>
      <c r="CT882" s="65" t="s">
        <v>400</v>
      </c>
      <c r="CU882" s="78">
        <v>429.38</v>
      </c>
      <c r="CV882" s="78">
        <v>490.91</v>
      </c>
      <c r="CW882" s="78">
        <v>426.46</v>
      </c>
      <c r="CX882" s="78">
        <v>253.17</v>
      </c>
      <c r="CY882" s="78">
        <v>237.49</v>
      </c>
      <c r="CZ882" s="79"/>
      <c r="DA882" s="82"/>
      <c r="DB882" s="68"/>
      <c r="DC882" s="78"/>
      <c r="DD882" s="78"/>
      <c r="DE882" s="78"/>
      <c r="DF882" s="78"/>
      <c r="DG882" s="78"/>
      <c r="DH882" s="79"/>
      <c r="DI882" s="65" t="s">
        <v>402</v>
      </c>
      <c r="DJ882" s="68">
        <v>3.9535067604965597E-3</v>
      </c>
      <c r="DK882" s="78">
        <v>408.96</v>
      </c>
      <c r="DL882" s="78">
        <v>466.28</v>
      </c>
      <c r="DM882" s="78">
        <v>466.28</v>
      </c>
      <c r="DN882" s="78">
        <v>250.81</v>
      </c>
      <c r="DO882" s="78"/>
      <c r="DP882" s="79">
        <v>450.14</v>
      </c>
      <c r="DQ882" s="65" t="s">
        <v>403</v>
      </c>
      <c r="DR882" s="78">
        <v>396.99</v>
      </c>
      <c r="DS882" s="78">
        <v>468.3</v>
      </c>
      <c r="DT882" s="78">
        <v>511.4</v>
      </c>
      <c r="DU882" s="78">
        <v>331.16</v>
      </c>
      <c r="DV882" s="78"/>
      <c r="DW882" s="79"/>
      <c r="DX882" s="65" t="s">
        <v>404</v>
      </c>
      <c r="DY882" s="78">
        <v>454.05</v>
      </c>
      <c r="DZ882" s="78">
        <v>498.86</v>
      </c>
      <c r="EA882" s="78">
        <v>480.78</v>
      </c>
      <c r="EB882" s="78">
        <v>257.74</v>
      </c>
      <c r="EC882" s="78"/>
      <c r="ED882" s="79">
        <v>382.54</v>
      </c>
      <c r="EE882" s="65" t="s">
        <v>405</v>
      </c>
      <c r="EF882" s="68">
        <v>0.28962001853568098</v>
      </c>
      <c r="EG882" s="78">
        <v>414.34</v>
      </c>
      <c r="EH882" s="78">
        <v>462.04</v>
      </c>
      <c r="EI882" s="78">
        <v>411.05</v>
      </c>
      <c r="EJ882" s="78"/>
      <c r="EK882" s="78">
        <v>206.79</v>
      </c>
      <c r="EL882" s="79">
        <v>339.23</v>
      </c>
      <c r="EM882" s="65" t="s">
        <v>406</v>
      </c>
      <c r="EN882" s="78">
        <v>432.71</v>
      </c>
      <c r="EO882" s="78">
        <v>465.35</v>
      </c>
      <c r="EP882" s="78">
        <v>403.4</v>
      </c>
      <c r="EQ882" s="78"/>
      <c r="ER882" s="78"/>
      <c r="ES882" s="79">
        <v>374.23</v>
      </c>
      <c r="ET882" s="65" t="s">
        <v>407</v>
      </c>
      <c r="EU882" s="68">
        <v>1.4168319637291</v>
      </c>
      <c r="EV882" s="78">
        <v>394.29</v>
      </c>
      <c r="EW882" s="78">
        <v>463.42</v>
      </c>
      <c r="EX882" s="78">
        <v>463.42</v>
      </c>
      <c r="EY882" s="78"/>
      <c r="EZ882" s="78">
        <v>145.75</v>
      </c>
      <c r="FA882" s="79">
        <v>283.77</v>
      </c>
      <c r="FB882" s="65" t="s">
        <v>408</v>
      </c>
      <c r="FC882" s="78">
        <v>531.14</v>
      </c>
      <c r="FD882" s="78">
        <v>522.39</v>
      </c>
      <c r="FE882" s="78">
        <v>545.07000000000005</v>
      </c>
      <c r="FF882" s="78">
        <v>305.14999999999998</v>
      </c>
      <c r="FG882" s="78"/>
      <c r="FH882" s="79"/>
      <c r="FI882" s="65" t="s">
        <v>409</v>
      </c>
      <c r="FJ882" s="78">
        <v>511</v>
      </c>
      <c r="FK882" s="78">
        <v>491</v>
      </c>
      <c r="FL882" s="78">
        <v>500.53</v>
      </c>
      <c r="FM882" s="78">
        <v>226</v>
      </c>
      <c r="FN882" s="78"/>
      <c r="FO882" s="79">
        <v>413</v>
      </c>
      <c r="FP882" s="65" t="s">
        <v>410</v>
      </c>
      <c r="FQ882" s="68">
        <v>0.25685811157916399</v>
      </c>
      <c r="FR882" s="78">
        <v>375.27</v>
      </c>
      <c r="FS882" s="78">
        <v>439.23</v>
      </c>
      <c r="FT882" s="78">
        <v>384.26</v>
      </c>
      <c r="FU882" s="78">
        <v>300.27</v>
      </c>
      <c r="FV882" s="78">
        <v>195.21</v>
      </c>
      <c r="FW882" s="79">
        <v>274.58</v>
      </c>
      <c r="FX882" s="65" t="s">
        <v>411</v>
      </c>
      <c r="FY882" s="78">
        <v>431.45</v>
      </c>
      <c r="FZ882" s="78">
        <v>469.31</v>
      </c>
      <c r="GA882" s="78">
        <v>440.12</v>
      </c>
      <c r="GB882" s="78">
        <v>309.25</v>
      </c>
      <c r="GC882" s="78"/>
      <c r="GD882" s="79">
        <v>430.79</v>
      </c>
      <c r="GE882" s="82"/>
      <c r="GF882" s="68"/>
      <c r="GG882" s="78"/>
      <c r="GH882" s="78"/>
      <c r="GI882" s="78"/>
      <c r="GJ882" s="78"/>
      <c r="GK882" s="78"/>
      <c r="GL882" s="79"/>
      <c r="GM882" s="65" t="s">
        <v>413</v>
      </c>
      <c r="GN882" s="68">
        <v>0.10774120562409099</v>
      </c>
      <c r="GO882" s="78">
        <v>406.4</v>
      </c>
      <c r="GP882" s="78">
        <v>464.58</v>
      </c>
      <c r="GQ882" s="78">
        <v>418.9</v>
      </c>
      <c r="GR882" s="78">
        <v>313.52999999999997</v>
      </c>
      <c r="GS882" s="78"/>
      <c r="GT882" s="79"/>
      <c r="GU882" s="65" t="s">
        <v>414</v>
      </c>
      <c r="GV882" s="68">
        <v>1</v>
      </c>
      <c r="GW882" s="78">
        <v>394.97</v>
      </c>
      <c r="GX882" s="78">
        <v>434.2</v>
      </c>
      <c r="GY882" s="78">
        <v>404.83</v>
      </c>
      <c r="GZ882" s="78">
        <v>260</v>
      </c>
      <c r="HA882" s="78"/>
      <c r="HB882" s="79">
        <v>402.47</v>
      </c>
      <c r="HC882" s="65" t="s">
        <v>415</v>
      </c>
      <c r="HD882" s="68">
        <v>2.90040025523522E-2</v>
      </c>
      <c r="HE882" s="78">
        <v>401.74</v>
      </c>
      <c r="HF882" s="78">
        <v>450.22</v>
      </c>
      <c r="HG882" s="78">
        <v>409.37</v>
      </c>
      <c r="HH882" s="78">
        <v>240.73</v>
      </c>
      <c r="HI882" s="78">
        <v>243.63</v>
      </c>
      <c r="HJ882" s="79">
        <v>386.73</v>
      </c>
      <c r="HK882" s="85" t="s">
        <v>416</v>
      </c>
      <c r="HL882" s="68">
        <v>1.4912019087384401</v>
      </c>
      <c r="HM882" s="78">
        <v>383.97</v>
      </c>
      <c r="HN882" s="78">
        <v>434.19</v>
      </c>
      <c r="HO882" s="78">
        <v>374.61</v>
      </c>
      <c r="HP882" s="78">
        <v>244.04</v>
      </c>
      <c r="HQ882" s="78"/>
      <c r="HR882" s="79"/>
    </row>
    <row r="883" spans="1:226" x14ac:dyDescent="0.25">
      <c r="A883" s="81">
        <v>39132</v>
      </c>
      <c r="B883" s="82" t="s">
        <v>387</v>
      </c>
      <c r="C883" s="83">
        <v>392.51650201722811</v>
      </c>
      <c r="D883" s="83">
        <v>440.19049598365677</v>
      </c>
      <c r="E883" s="83">
        <v>417.1911864169054</v>
      </c>
      <c r="F883" s="83">
        <v>261.32815243911466</v>
      </c>
      <c r="G883" s="83">
        <v>196.37446768570663</v>
      </c>
      <c r="H883" s="84">
        <v>336.57611454635679</v>
      </c>
      <c r="I883" s="82" t="s">
        <v>388</v>
      </c>
      <c r="J883" s="83">
        <v>412.65076601429985</v>
      </c>
      <c r="K883" s="83">
        <v>455.89395462422675</v>
      </c>
      <c r="L883" s="83">
        <v>419.00917190274987</v>
      </c>
      <c r="M883" s="83">
        <v>259.3926379011429</v>
      </c>
      <c r="N883" s="83"/>
      <c r="O883" s="84">
        <v>401.73365317482182</v>
      </c>
      <c r="P883" s="65" t="s">
        <v>389</v>
      </c>
      <c r="Q883" s="78">
        <v>412.6</v>
      </c>
      <c r="R883" s="78">
        <v>452.18</v>
      </c>
      <c r="S883" s="78">
        <v>387.88</v>
      </c>
      <c r="T883" s="78">
        <v>212</v>
      </c>
      <c r="U883" s="78"/>
      <c r="V883" s="79"/>
      <c r="W883" s="65" t="s">
        <v>390</v>
      </c>
      <c r="X883" s="78">
        <v>394.59</v>
      </c>
      <c r="Y883" s="78">
        <v>446.59</v>
      </c>
      <c r="Z883" s="78">
        <v>393.91</v>
      </c>
      <c r="AA883" s="78">
        <v>193.88</v>
      </c>
      <c r="AB883" s="78"/>
      <c r="AC883" s="79">
        <v>388.43</v>
      </c>
      <c r="AD883" s="82"/>
      <c r="AE883" s="68"/>
      <c r="AF883" s="78"/>
      <c r="AG883" s="78"/>
      <c r="AH883" s="78"/>
      <c r="AI883" s="78"/>
      <c r="AJ883" s="78"/>
      <c r="AK883" s="79"/>
      <c r="AL883" s="69" t="s">
        <v>392</v>
      </c>
      <c r="AM883" s="70">
        <v>1.7265193370165699</v>
      </c>
      <c r="AN883" s="78">
        <v>438.34</v>
      </c>
      <c r="AO883" s="78">
        <v>470.18</v>
      </c>
      <c r="AP883" s="78">
        <v>450.38</v>
      </c>
      <c r="AQ883" s="78"/>
      <c r="AR883" s="78">
        <v>332.48</v>
      </c>
      <c r="AS883" s="79"/>
      <c r="AT883" s="65" t="s">
        <v>393</v>
      </c>
      <c r="AU883" s="68">
        <v>3.5511363636363598E-2</v>
      </c>
      <c r="AV883" s="78">
        <v>371.02</v>
      </c>
      <c r="AW883" s="78">
        <v>439.67</v>
      </c>
      <c r="AX883" s="78">
        <v>387.06</v>
      </c>
      <c r="AY883" s="78">
        <v>212.43</v>
      </c>
      <c r="AZ883" s="78">
        <v>160.65</v>
      </c>
      <c r="BA883" s="79">
        <v>339.77</v>
      </c>
      <c r="BB883" s="65" t="s">
        <v>394</v>
      </c>
      <c r="BC883" s="78">
        <v>385.63</v>
      </c>
      <c r="BD883" s="78">
        <v>437.37</v>
      </c>
      <c r="BE883" s="78">
        <v>402.63</v>
      </c>
      <c r="BF883" s="78">
        <v>199.1</v>
      </c>
      <c r="BG883" s="78"/>
      <c r="BH883" s="79">
        <v>390.55</v>
      </c>
      <c r="BI883" s="65" t="s">
        <v>395</v>
      </c>
      <c r="BJ883" s="68">
        <v>0.134130965474689</v>
      </c>
      <c r="BK883" s="78">
        <v>418.76</v>
      </c>
      <c r="BL883" s="78">
        <v>441.83</v>
      </c>
      <c r="BM883" s="78">
        <v>466.56</v>
      </c>
      <c r="BN883" s="78">
        <v>247.61</v>
      </c>
      <c r="BO883" s="78"/>
      <c r="BP883" s="79"/>
      <c r="BQ883" s="65" t="s">
        <v>396</v>
      </c>
      <c r="BR883" s="68">
        <v>6.3911648537062396E-2</v>
      </c>
      <c r="BS883" s="78">
        <v>388.45</v>
      </c>
      <c r="BT883" s="78">
        <v>454.99</v>
      </c>
      <c r="BU883" s="78">
        <v>394.59</v>
      </c>
      <c r="BV883" s="78"/>
      <c r="BW883" s="78"/>
      <c r="BX883" s="79">
        <v>417.93</v>
      </c>
      <c r="BY883" s="65" t="s">
        <v>397</v>
      </c>
      <c r="BZ883" s="78">
        <v>417.15</v>
      </c>
      <c r="CA883" s="78">
        <v>463.6</v>
      </c>
      <c r="CB883" s="78">
        <v>391.35</v>
      </c>
      <c r="CC883" s="78">
        <v>279.37</v>
      </c>
      <c r="CD883" s="78"/>
      <c r="CE883" s="79">
        <v>494.75</v>
      </c>
      <c r="CF883" s="65" t="s">
        <v>398</v>
      </c>
      <c r="CG883" s="78">
        <v>397.93</v>
      </c>
      <c r="CH883" s="78">
        <v>483.6</v>
      </c>
      <c r="CI883" s="78">
        <v>395.25</v>
      </c>
      <c r="CJ883" s="78">
        <v>300.83999999999997</v>
      </c>
      <c r="CK883" s="78"/>
      <c r="CL883" s="79"/>
      <c r="CM883" s="65" t="s">
        <v>399</v>
      </c>
      <c r="CN883" s="78">
        <v>384.8</v>
      </c>
      <c r="CO883" s="78">
        <v>428.36</v>
      </c>
      <c r="CP883" s="78">
        <v>433.06</v>
      </c>
      <c r="CQ883" s="78">
        <v>220.97</v>
      </c>
      <c r="CR883" s="78">
        <v>215.16</v>
      </c>
      <c r="CS883" s="79">
        <v>532.39</v>
      </c>
      <c r="CT883" s="65" t="s">
        <v>400</v>
      </c>
      <c r="CU883" s="78">
        <v>423.83</v>
      </c>
      <c r="CV883" s="78">
        <v>488.36</v>
      </c>
      <c r="CW883" s="78">
        <v>426.37</v>
      </c>
      <c r="CX883" s="78">
        <v>264.22000000000003</v>
      </c>
      <c r="CY883" s="78">
        <v>254.72</v>
      </c>
      <c r="CZ883" s="79"/>
      <c r="DA883" s="82"/>
      <c r="DB883" s="68"/>
      <c r="DC883" s="78"/>
      <c r="DD883" s="78"/>
      <c r="DE883" s="78"/>
      <c r="DF883" s="78"/>
      <c r="DG883" s="78"/>
      <c r="DH883" s="79"/>
      <c r="DI883" s="65" t="s">
        <v>402</v>
      </c>
      <c r="DJ883" s="68">
        <v>3.9714058776806997E-3</v>
      </c>
      <c r="DK883" s="78">
        <v>411.38</v>
      </c>
      <c r="DL883" s="78">
        <v>468.96</v>
      </c>
      <c r="DM883" s="78">
        <v>468.96</v>
      </c>
      <c r="DN883" s="78">
        <v>262.16000000000003</v>
      </c>
      <c r="DO883" s="78"/>
      <c r="DP883" s="79">
        <v>451.88</v>
      </c>
      <c r="DQ883" s="65" t="s">
        <v>403</v>
      </c>
      <c r="DR883" s="78">
        <v>411.04</v>
      </c>
      <c r="DS883" s="78">
        <v>482.35</v>
      </c>
      <c r="DT883" s="78">
        <v>521.01</v>
      </c>
      <c r="DU883" s="78">
        <v>339.88</v>
      </c>
      <c r="DV883" s="78"/>
      <c r="DW883" s="79"/>
      <c r="DX883" s="65" t="s">
        <v>404</v>
      </c>
      <c r="DY883" s="78">
        <v>437.22</v>
      </c>
      <c r="DZ883" s="78">
        <v>485.73</v>
      </c>
      <c r="EA883" s="78">
        <v>471.67</v>
      </c>
      <c r="EB883" s="78">
        <v>249.68</v>
      </c>
      <c r="EC883" s="78"/>
      <c r="ED883" s="79">
        <v>382.54</v>
      </c>
      <c r="EE883" s="65" t="s">
        <v>405</v>
      </c>
      <c r="EF883" s="68">
        <v>0.28962001853568098</v>
      </c>
      <c r="EG883" s="78">
        <v>401.98</v>
      </c>
      <c r="EH883" s="78">
        <v>457.41</v>
      </c>
      <c r="EI883" s="78">
        <v>407.61</v>
      </c>
      <c r="EJ883" s="78"/>
      <c r="EK883" s="78">
        <v>194.91</v>
      </c>
      <c r="EL883" s="79">
        <v>341.73</v>
      </c>
      <c r="EM883" s="65" t="s">
        <v>406</v>
      </c>
      <c r="EN883" s="78">
        <v>432.71</v>
      </c>
      <c r="EO883" s="78">
        <v>465.35</v>
      </c>
      <c r="EP883" s="78">
        <v>415</v>
      </c>
      <c r="EQ883" s="78"/>
      <c r="ER883" s="78"/>
      <c r="ES883" s="79">
        <v>374.23</v>
      </c>
      <c r="ET883" s="65" t="s">
        <v>407</v>
      </c>
      <c r="EU883" s="68">
        <v>1.41904356463743</v>
      </c>
      <c r="EV883" s="78">
        <v>393.7</v>
      </c>
      <c r="EW883" s="78">
        <v>462.94</v>
      </c>
      <c r="EX883" s="78">
        <v>462.94</v>
      </c>
      <c r="EY883" s="78"/>
      <c r="EZ883" s="78">
        <v>145.97999999999999</v>
      </c>
      <c r="FA883" s="79">
        <v>284.22000000000003</v>
      </c>
      <c r="FB883" s="65" t="s">
        <v>408</v>
      </c>
      <c r="FC883" s="78">
        <v>531.14</v>
      </c>
      <c r="FD883" s="78">
        <v>522.39</v>
      </c>
      <c r="FE883" s="78">
        <v>545.07000000000005</v>
      </c>
      <c r="FF883" s="78">
        <v>305.14999999999998</v>
      </c>
      <c r="FG883" s="78"/>
      <c r="FH883" s="79"/>
      <c r="FI883" s="65" t="s">
        <v>409</v>
      </c>
      <c r="FJ883" s="78">
        <v>483</v>
      </c>
      <c r="FK883" s="78">
        <v>491</v>
      </c>
      <c r="FL883" s="78">
        <v>490.45</v>
      </c>
      <c r="FM883" s="78">
        <v>251</v>
      </c>
      <c r="FN883" s="78"/>
      <c r="FO883" s="79">
        <v>410</v>
      </c>
      <c r="FP883" s="65" t="s">
        <v>410</v>
      </c>
      <c r="FQ883" s="68">
        <v>0.25662081708068202</v>
      </c>
      <c r="FR883" s="78">
        <v>376.98</v>
      </c>
      <c r="FS883" s="78">
        <v>441.13</v>
      </c>
      <c r="FT883" s="78">
        <v>387.75</v>
      </c>
      <c r="FU883" s="78">
        <v>299.99</v>
      </c>
      <c r="FV883" s="78">
        <v>195.03</v>
      </c>
      <c r="FW883" s="79">
        <v>275.35000000000002</v>
      </c>
      <c r="FX883" s="65" t="s">
        <v>411</v>
      </c>
      <c r="FY883" s="78">
        <v>426.05</v>
      </c>
      <c r="FZ883" s="78">
        <v>467.48</v>
      </c>
      <c r="GA883" s="78">
        <v>455.97</v>
      </c>
      <c r="GB883" s="78">
        <v>302.11</v>
      </c>
      <c r="GC883" s="78"/>
      <c r="GD883" s="79">
        <v>430.79</v>
      </c>
      <c r="GE883" s="82"/>
      <c r="GF883" s="68"/>
      <c r="GG883" s="78"/>
      <c r="GH883" s="78"/>
      <c r="GI883" s="78"/>
      <c r="GJ883" s="78"/>
      <c r="GK883" s="78"/>
      <c r="GL883" s="79"/>
      <c r="GM883" s="65" t="s">
        <v>413</v>
      </c>
      <c r="GN883" s="68">
        <v>0.10819583446037299</v>
      </c>
      <c r="GO883" s="78">
        <v>373.49</v>
      </c>
      <c r="GP883" s="78">
        <v>449.23</v>
      </c>
      <c r="GQ883" s="78">
        <v>407.47</v>
      </c>
      <c r="GR883" s="78">
        <v>299.16000000000003</v>
      </c>
      <c r="GS883" s="78"/>
      <c r="GT883" s="79"/>
      <c r="GU883" s="65" t="s">
        <v>414</v>
      </c>
      <c r="GV883" s="68">
        <v>1</v>
      </c>
      <c r="GW883" s="78">
        <v>394.97</v>
      </c>
      <c r="GX883" s="78">
        <v>434.2</v>
      </c>
      <c r="GY883" s="78">
        <v>404.83</v>
      </c>
      <c r="GZ883" s="78">
        <v>260</v>
      </c>
      <c r="HA883" s="78"/>
      <c r="HB883" s="79">
        <v>402.47</v>
      </c>
      <c r="HC883" s="65" t="s">
        <v>415</v>
      </c>
      <c r="HD883" s="68">
        <v>2.9197080291970798E-2</v>
      </c>
      <c r="HE883" s="78">
        <v>404.96</v>
      </c>
      <c r="HF883" s="78">
        <v>453.95</v>
      </c>
      <c r="HG883" s="78">
        <v>412.09</v>
      </c>
      <c r="HH883" s="78">
        <v>242.34</v>
      </c>
      <c r="HI883" s="78">
        <v>245.26</v>
      </c>
      <c r="HJ883" s="79">
        <v>390.23</v>
      </c>
      <c r="HK883" s="85" t="s">
        <v>416</v>
      </c>
      <c r="HL883" s="68">
        <v>1.48126203525404</v>
      </c>
      <c r="HM883" s="78">
        <v>375.52</v>
      </c>
      <c r="HN883" s="78">
        <v>425.32</v>
      </c>
      <c r="HO883" s="78">
        <v>352.69</v>
      </c>
      <c r="HP883" s="78">
        <v>238.68</v>
      </c>
      <c r="HQ883" s="78"/>
      <c r="HR883" s="79"/>
    </row>
    <row r="884" spans="1:226" x14ac:dyDescent="0.25">
      <c r="A884" s="81">
        <v>39125</v>
      </c>
      <c r="B884" s="82" t="s">
        <v>387</v>
      </c>
      <c r="C884" s="83">
        <v>391.58562402565576</v>
      </c>
      <c r="D884" s="83">
        <v>440.17508760248785</v>
      </c>
      <c r="E884" s="83">
        <v>422.33191383240171</v>
      </c>
      <c r="F884" s="83">
        <v>260.22585464694805</v>
      </c>
      <c r="G884" s="83">
        <v>178.67140788415125</v>
      </c>
      <c r="H884" s="84">
        <v>336.63163302307072</v>
      </c>
      <c r="I884" s="82" t="s">
        <v>388</v>
      </c>
      <c r="J884" s="83">
        <v>412.17681361717456</v>
      </c>
      <c r="K884" s="83">
        <v>455.67727863366213</v>
      </c>
      <c r="L884" s="83">
        <v>424.17049640316469</v>
      </c>
      <c r="M884" s="83">
        <v>257.38280761655409</v>
      </c>
      <c r="N884" s="83"/>
      <c r="O884" s="84">
        <v>400.44610329300093</v>
      </c>
      <c r="P884" s="65" t="s">
        <v>389</v>
      </c>
      <c r="Q884" s="78">
        <v>406.76</v>
      </c>
      <c r="R884" s="78">
        <v>444.68</v>
      </c>
      <c r="S884" s="78">
        <v>398.86</v>
      </c>
      <c r="T884" s="78">
        <v>227</v>
      </c>
      <c r="U884" s="78"/>
      <c r="V884" s="79"/>
      <c r="W884" s="65" t="s">
        <v>390</v>
      </c>
      <c r="X884" s="78">
        <v>415.72</v>
      </c>
      <c r="Y884" s="78">
        <v>459.35</v>
      </c>
      <c r="Z884" s="78">
        <v>412.09</v>
      </c>
      <c r="AA884" s="78">
        <v>213.08</v>
      </c>
      <c r="AB884" s="78"/>
      <c r="AC884" s="79">
        <v>380.99</v>
      </c>
      <c r="AD884" s="82"/>
      <c r="AE884" s="68"/>
      <c r="AF884" s="78"/>
      <c r="AG884" s="78"/>
      <c r="AH884" s="78"/>
      <c r="AI884" s="78"/>
      <c r="AJ884" s="78"/>
      <c r="AK884" s="79"/>
      <c r="AL884" s="69" t="s">
        <v>392</v>
      </c>
      <c r="AM884" s="70">
        <v>1.72681747539285</v>
      </c>
      <c r="AN884" s="78">
        <v>433.24</v>
      </c>
      <c r="AO884" s="78">
        <v>465.07</v>
      </c>
      <c r="AP884" s="78">
        <v>445.67</v>
      </c>
      <c r="AQ884" s="78"/>
      <c r="AR884" s="78">
        <v>333.05</v>
      </c>
      <c r="AS884" s="79"/>
      <c r="AT884" s="65" t="s">
        <v>393</v>
      </c>
      <c r="AU884" s="68">
        <v>3.5323207347227097E-2</v>
      </c>
      <c r="AV884" s="78">
        <v>365.67</v>
      </c>
      <c r="AW884" s="78">
        <v>433.2</v>
      </c>
      <c r="AX884" s="78">
        <v>380.11</v>
      </c>
      <c r="AY884" s="78">
        <v>222.18</v>
      </c>
      <c r="AZ884" s="78">
        <v>157.22</v>
      </c>
      <c r="BA884" s="79">
        <v>339.27</v>
      </c>
      <c r="BB884" s="65" t="s">
        <v>394</v>
      </c>
      <c r="BC884" s="78">
        <v>383.74</v>
      </c>
      <c r="BD884" s="78">
        <v>433.59</v>
      </c>
      <c r="BE884" s="78">
        <v>407.45</v>
      </c>
      <c r="BF884" s="78">
        <v>202</v>
      </c>
      <c r="BG884" s="78"/>
      <c r="BH884" s="79">
        <v>391.5</v>
      </c>
      <c r="BI884" s="65" t="s">
        <v>395</v>
      </c>
      <c r="BJ884" s="68">
        <v>0.13416155734735799</v>
      </c>
      <c r="BK884" s="78">
        <v>425.29</v>
      </c>
      <c r="BL884" s="78">
        <v>455.88</v>
      </c>
      <c r="BM884" s="78">
        <v>480.62</v>
      </c>
      <c r="BN884" s="78">
        <v>255.71</v>
      </c>
      <c r="BO884" s="78"/>
      <c r="BP884" s="79"/>
      <c r="BQ884" s="65" t="s">
        <v>396</v>
      </c>
      <c r="BR884" s="68">
        <v>6.3911648537062396E-2</v>
      </c>
      <c r="BS884" s="78">
        <v>387.24</v>
      </c>
      <c r="BT884" s="78">
        <v>452.49</v>
      </c>
      <c r="BU884" s="78">
        <v>394.59</v>
      </c>
      <c r="BV884" s="78"/>
      <c r="BW884" s="78"/>
      <c r="BX884" s="79">
        <v>417.93</v>
      </c>
      <c r="BY884" s="65" t="s">
        <v>397</v>
      </c>
      <c r="BZ884" s="78">
        <v>417.2</v>
      </c>
      <c r="CA884" s="78">
        <v>463.75</v>
      </c>
      <c r="CB884" s="78">
        <v>384.36</v>
      </c>
      <c r="CC884" s="78">
        <v>255.84</v>
      </c>
      <c r="CD884" s="78"/>
      <c r="CE884" s="79">
        <v>494.75</v>
      </c>
      <c r="CF884" s="65" t="s">
        <v>398</v>
      </c>
      <c r="CG884" s="78">
        <v>400.69</v>
      </c>
      <c r="CH884" s="78">
        <v>492.97</v>
      </c>
      <c r="CI884" s="78">
        <v>405.04</v>
      </c>
      <c r="CJ884" s="78">
        <v>320.70999999999998</v>
      </c>
      <c r="CK884" s="78"/>
      <c r="CL884" s="79"/>
      <c r="CM884" s="65" t="s">
        <v>399</v>
      </c>
      <c r="CN884" s="78">
        <v>386.35</v>
      </c>
      <c r="CO884" s="78">
        <v>430.97</v>
      </c>
      <c r="CP884" s="78">
        <v>437.03</v>
      </c>
      <c r="CQ884" s="78">
        <v>229.56</v>
      </c>
      <c r="CR884" s="78">
        <v>223.38</v>
      </c>
      <c r="CS884" s="79">
        <v>532.30999999999995</v>
      </c>
      <c r="CT884" s="65" t="s">
        <v>400</v>
      </c>
      <c r="CU884" s="78">
        <v>423.83</v>
      </c>
      <c r="CV884" s="78">
        <v>488.36</v>
      </c>
      <c r="CW884" s="78">
        <v>426.37</v>
      </c>
      <c r="CX884" s="78">
        <v>264.22000000000003</v>
      </c>
      <c r="CY884" s="78">
        <v>254.72</v>
      </c>
      <c r="CZ884" s="79"/>
      <c r="DA884" s="82"/>
      <c r="DB884" s="68"/>
      <c r="DC884" s="78"/>
      <c r="DD884" s="78"/>
      <c r="DE884" s="78"/>
      <c r="DF884" s="78"/>
      <c r="DG884" s="78"/>
      <c r="DH884" s="79"/>
      <c r="DI884" s="65" t="s">
        <v>402</v>
      </c>
      <c r="DJ884" s="68">
        <v>3.9260335283263304E-3</v>
      </c>
      <c r="DK884" s="78">
        <v>407.11</v>
      </c>
      <c r="DL884" s="78">
        <v>463.63</v>
      </c>
      <c r="DM884" s="78">
        <v>463.63</v>
      </c>
      <c r="DN884" s="78">
        <v>244.94</v>
      </c>
      <c r="DO884" s="78"/>
      <c r="DP884" s="79">
        <v>447.23</v>
      </c>
      <c r="DQ884" s="65" t="s">
        <v>403</v>
      </c>
      <c r="DR884" s="78">
        <v>411.04</v>
      </c>
      <c r="DS884" s="78">
        <v>482.35</v>
      </c>
      <c r="DT884" s="78">
        <v>514.07000000000005</v>
      </c>
      <c r="DU884" s="78">
        <v>339.88</v>
      </c>
      <c r="DV884" s="78"/>
      <c r="DW884" s="79"/>
      <c r="DX884" s="65" t="s">
        <v>404</v>
      </c>
      <c r="DY884" s="78">
        <v>436.66</v>
      </c>
      <c r="DZ884" s="78">
        <v>485.4</v>
      </c>
      <c r="EA884" s="78">
        <v>477.52</v>
      </c>
      <c r="EB884" s="78">
        <v>259.58</v>
      </c>
      <c r="EC884" s="78"/>
      <c r="ED884" s="79">
        <v>382.54</v>
      </c>
      <c r="EE884" s="65" t="s">
        <v>405</v>
      </c>
      <c r="EF884" s="68">
        <v>0.28962001853568098</v>
      </c>
      <c r="EG884" s="78">
        <v>394.5</v>
      </c>
      <c r="EH884" s="78">
        <v>454.66</v>
      </c>
      <c r="EI884" s="78">
        <v>403.19</v>
      </c>
      <c r="EJ884" s="78"/>
      <c r="EK884" s="78">
        <v>205.92</v>
      </c>
      <c r="EL884" s="79">
        <v>343.16</v>
      </c>
      <c r="EM884" s="65" t="s">
        <v>406</v>
      </c>
      <c r="EN884" s="78">
        <v>432.71</v>
      </c>
      <c r="EO884" s="78">
        <v>465.35</v>
      </c>
      <c r="EP884" s="78">
        <v>415</v>
      </c>
      <c r="EQ884" s="78"/>
      <c r="ER884" s="78"/>
      <c r="ES884" s="79">
        <v>368.53</v>
      </c>
      <c r="ET884" s="65" t="s">
        <v>407</v>
      </c>
      <c r="EU884" s="68">
        <v>1.4357501794687699</v>
      </c>
      <c r="EV884" s="78">
        <v>391.04</v>
      </c>
      <c r="EW884" s="78">
        <v>465.96</v>
      </c>
      <c r="EX884" s="78">
        <v>465.96</v>
      </c>
      <c r="EY884" s="78"/>
      <c r="EZ884" s="78">
        <v>147.69999999999999</v>
      </c>
      <c r="FA884" s="79">
        <v>287.56</v>
      </c>
      <c r="FB884" s="65" t="s">
        <v>408</v>
      </c>
      <c r="FC884" s="78">
        <v>531.14</v>
      </c>
      <c r="FD884" s="78">
        <v>522.39</v>
      </c>
      <c r="FE884" s="78">
        <v>545.07000000000005</v>
      </c>
      <c r="FF884" s="78">
        <v>305.14999999999998</v>
      </c>
      <c r="FG884" s="78"/>
      <c r="FH884" s="79"/>
      <c r="FI884" s="65" t="s">
        <v>409</v>
      </c>
      <c r="FJ884" s="78">
        <v>482</v>
      </c>
      <c r="FK884" s="78">
        <v>489</v>
      </c>
      <c r="FL884" s="78">
        <v>520.70000000000005</v>
      </c>
      <c r="FM884" s="78">
        <v>251</v>
      </c>
      <c r="FN884" s="78"/>
      <c r="FO884" s="79">
        <v>405</v>
      </c>
      <c r="FP884" s="65" t="s">
        <v>410</v>
      </c>
      <c r="FQ884" s="68">
        <v>0.255115056890658</v>
      </c>
      <c r="FR884" s="78">
        <v>364.56</v>
      </c>
      <c r="FS884" s="78">
        <v>433.19</v>
      </c>
      <c r="FT884" s="78">
        <v>384.46</v>
      </c>
      <c r="FU884" s="78">
        <v>290.83</v>
      </c>
      <c r="FV884" s="78">
        <v>176.28</v>
      </c>
      <c r="FW884" s="79">
        <v>276.54000000000002</v>
      </c>
      <c r="FX884" s="65" t="s">
        <v>411</v>
      </c>
      <c r="FY884" s="78">
        <v>420.02</v>
      </c>
      <c r="FZ884" s="78">
        <v>460</v>
      </c>
      <c r="GA884" s="78">
        <v>446.95</v>
      </c>
      <c r="GB884" s="78">
        <v>302.11</v>
      </c>
      <c r="GC884" s="78"/>
      <c r="GD884" s="79">
        <v>430.79</v>
      </c>
      <c r="GE884" s="82"/>
      <c r="GF884" s="68"/>
      <c r="GG884" s="78"/>
      <c r="GH884" s="78"/>
      <c r="GI884" s="78"/>
      <c r="GJ884" s="78"/>
      <c r="GK884" s="78"/>
      <c r="GL884" s="79"/>
      <c r="GM884" s="65" t="s">
        <v>413</v>
      </c>
      <c r="GN884" s="68">
        <v>0.109829763866008</v>
      </c>
      <c r="GO884" s="78">
        <v>379.13</v>
      </c>
      <c r="GP884" s="78">
        <v>473.59</v>
      </c>
      <c r="GQ884" s="78">
        <v>422.52</v>
      </c>
      <c r="GR884" s="78">
        <v>308.39999999999998</v>
      </c>
      <c r="GS884" s="78"/>
      <c r="GT884" s="79"/>
      <c r="GU884" s="65" t="s">
        <v>414</v>
      </c>
      <c r="GV884" s="68">
        <v>1</v>
      </c>
      <c r="GW884" s="78">
        <v>370.8</v>
      </c>
      <c r="GX884" s="78">
        <v>415.87</v>
      </c>
      <c r="GY884" s="78">
        <v>383.17</v>
      </c>
      <c r="GZ884" s="78">
        <v>260</v>
      </c>
      <c r="HA884" s="78"/>
      <c r="HB884" s="79">
        <v>402.47</v>
      </c>
      <c r="HC884" s="65" t="s">
        <v>415</v>
      </c>
      <c r="HD884" s="68">
        <v>2.8814291888776801E-2</v>
      </c>
      <c r="HE884" s="78">
        <v>399.82</v>
      </c>
      <c r="HF884" s="78">
        <v>448.27</v>
      </c>
      <c r="HG884" s="78">
        <v>406.69</v>
      </c>
      <c r="HH884" s="78">
        <v>239.16</v>
      </c>
      <c r="HI884" s="78">
        <v>242.04</v>
      </c>
      <c r="HJ884" s="79">
        <v>385.62</v>
      </c>
      <c r="HK884" s="85" t="s">
        <v>416</v>
      </c>
      <c r="HL884" s="68">
        <v>1.50229099376549</v>
      </c>
      <c r="HM884" s="78">
        <v>374.76</v>
      </c>
      <c r="HN884" s="78">
        <v>425.73</v>
      </c>
      <c r="HO884" s="78">
        <v>368.97</v>
      </c>
      <c r="HP884" s="78">
        <v>249.7</v>
      </c>
      <c r="HQ884" s="78"/>
      <c r="HR884" s="79"/>
    </row>
    <row r="885" spans="1:226" x14ac:dyDescent="0.25">
      <c r="A885" s="81">
        <v>39118</v>
      </c>
      <c r="B885" s="82" t="s">
        <v>387</v>
      </c>
      <c r="C885" s="83">
        <v>385.21482885271968</v>
      </c>
      <c r="D885" s="83">
        <v>434.05772878957907</v>
      </c>
      <c r="E885" s="83">
        <v>414.95249951032901</v>
      </c>
      <c r="F885" s="83">
        <v>254.43262904758203</v>
      </c>
      <c r="G885" s="83">
        <v>180.22277017967284</v>
      </c>
      <c r="H885" s="84">
        <v>339.47163329570924</v>
      </c>
      <c r="I885" s="82" t="s">
        <v>388</v>
      </c>
      <c r="J885" s="83">
        <v>405.23692919442283</v>
      </c>
      <c r="K885" s="83">
        <v>448.69264037849598</v>
      </c>
      <c r="L885" s="83">
        <v>416.63729393900809</v>
      </c>
      <c r="M885" s="83">
        <v>251.20236086048899</v>
      </c>
      <c r="N885" s="83"/>
      <c r="O885" s="84">
        <v>399.89661860503855</v>
      </c>
      <c r="P885" s="65" t="s">
        <v>389</v>
      </c>
      <c r="Q885" s="78">
        <v>400.1</v>
      </c>
      <c r="R885" s="78">
        <v>438.85</v>
      </c>
      <c r="S885" s="78">
        <v>394.86</v>
      </c>
      <c r="T885" s="78">
        <v>227</v>
      </c>
      <c r="U885" s="78"/>
      <c r="V885" s="79"/>
      <c r="W885" s="65" t="s">
        <v>390</v>
      </c>
      <c r="X885" s="78">
        <v>394.67</v>
      </c>
      <c r="Y885" s="78">
        <v>440.26</v>
      </c>
      <c r="Z885" s="78">
        <v>390.61</v>
      </c>
      <c r="AA885" s="78">
        <v>195.94</v>
      </c>
      <c r="AB885" s="78"/>
      <c r="AC885" s="79">
        <v>380.99</v>
      </c>
      <c r="AD885" s="82"/>
      <c r="AE885" s="68"/>
      <c r="AF885" s="78"/>
      <c r="AG885" s="78"/>
      <c r="AH885" s="78"/>
      <c r="AI885" s="78"/>
      <c r="AJ885" s="78"/>
      <c r="AK885" s="79"/>
      <c r="AL885" s="69" t="s">
        <v>392</v>
      </c>
      <c r="AM885" s="70">
        <v>1.72681747539285</v>
      </c>
      <c r="AN885" s="78">
        <v>430.2</v>
      </c>
      <c r="AO885" s="78">
        <v>461.71</v>
      </c>
      <c r="AP885" s="78">
        <v>442.23</v>
      </c>
      <c r="AQ885" s="78"/>
      <c r="AR885" s="78">
        <v>332.34</v>
      </c>
      <c r="AS885" s="79"/>
      <c r="AT885" s="65" t="s">
        <v>393</v>
      </c>
      <c r="AU885" s="68">
        <v>3.5539128580567202E-2</v>
      </c>
      <c r="AV885" s="78">
        <v>371.56</v>
      </c>
      <c r="AW885" s="78">
        <v>439.69</v>
      </c>
      <c r="AX885" s="78">
        <v>386.2</v>
      </c>
      <c r="AY885" s="78">
        <v>226.35</v>
      </c>
      <c r="AZ885" s="78">
        <v>158.18</v>
      </c>
      <c r="BA885" s="79">
        <v>345.26</v>
      </c>
      <c r="BB885" s="65" t="s">
        <v>394</v>
      </c>
      <c r="BC885" s="78">
        <v>376.38</v>
      </c>
      <c r="BD885" s="78">
        <v>429.18</v>
      </c>
      <c r="BE885" s="78">
        <v>405.4</v>
      </c>
      <c r="BF885" s="78">
        <v>204.38</v>
      </c>
      <c r="BG885" s="78"/>
      <c r="BH885" s="79">
        <v>392.63</v>
      </c>
      <c r="BI885" s="65" t="s">
        <v>395</v>
      </c>
      <c r="BJ885" s="68">
        <v>0.134157957579254</v>
      </c>
      <c r="BK885" s="78">
        <v>420.99</v>
      </c>
      <c r="BL885" s="78">
        <v>449.43</v>
      </c>
      <c r="BM885" s="78">
        <v>474.17</v>
      </c>
      <c r="BN885" s="78">
        <v>252.35</v>
      </c>
      <c r="BO885" s="78"/>
      <c r="BP885" s="79"/>
      <c r="BQ885" s="65" t="s">
        <v>396</v>
      </c>
      <c r="BR885" s="68">
        <v>6.3911648537062396E-2</v>
      </c>
      <c r="BS885" s="78">
        <v>375.35</v>
      </c>
      <c r="BT885" s="78">
        <v>440.38</v>
      </c>
      <c r="BU885" s="78">
        <v>387.85</v>
      </c>
      <c r="BV885" s="78"/>
      <c r="BW885" s="78"/>
      <c r="BX885" s="79">
        <v>417.93</v>
      </c>
      <c r="BY885" s="65" t="s">
        <v>397</v>
      </c>
      <c r="BZ885" s="78">
        <v>409.02</v>
      </c>
      <c r="CA885" s="78">
        <v>455.16</v>
      </c>
      <c r="CB885" s="78">
        <v>376</v>
      </c>
      <c r="CC885" s="78">
        <v>255.56</v>
      </c>
      <c r="CD885" s="78"/>
      <c r="CE885" s="79">
        <v>494.75</v>
      </c>
      <c r="CF885" s="65" t="s">
        <v>398</v>
      </c>
      <c r="CG885" s="78">
        <v>399.86</v>
      </c>
      <c r="CH885" s="78">
        <v>490.35</v>
      </c>
      <c r="CI885" s="78">
        <v>402.56</v>
      </c>
      <c r="CJ885" s="78">
        <v>308.8</v>
      </c>
      <c r="CK885" s="78"/>
      <c r="CL885" s="79"/>
      <c r="CM885" s="65" t="s">
        <v>399</v>
      </c>
      <c r="CN885" s="78">
        <v>374.8</v>
      </c>
      <c r="CO885" s="78">
        <v>421.08</v>
      </c>
      <c r="CP885" s="78">
        <v>427.57</v>
      </c>
      <c r="CQ885" s="78">
        <v>225.91</v>
      </c>
      <c r="CR885" s="78">
        <v>217.03</v>
      </c>
      <c r="CS885" s="79">
        <v>532.45000000000005</v>
      </c>
      <c r="CT885" s="65" t="s">
        <v>400</v>
      </c>
      <c r="CU885" s="78">
        <v>412.23</v>
      </c>
      <c r="CV885" s="78">
        <v>480.94</v>
      </c>
      <c r="CW885" s="78">
        <v>414.8</v>
      </c>
      <c r="CX885" s="78">
        <v>248.3</v>
      </c>
      <c r="CY885" s="78">
        <v>241.65</v>
      </c>
      <c r="CZ885" s="79"/>
      <c r="DA885" s="82"/>
      <c r="DB885" s="68"/>
      <c r="DC885" s="78"/>
      <c r="DD885" s="78"/>
      <c r="DE885" s="78"/>
      <c r="DF885" s="78"/>
      <c r="DG885" s="78"/>
      <c r="DH885" s="79"/>
      <c r="DI885" s="65" t="s">
        <v>402</v>
      </c>
      <c r="DJ885" s="68">
        <v>3.9269585705870797E-3</v>
      </c>
      <c r="DK885" s="78">
        <v>391.12</v>
      </c>
      <c r="DL885" s="78">
        <v>447.82</v>
      </c>
      <c r="DM885" s="78">
        <v>447.82</v>
      </c>
      <c r="DN885" s="78">
        <v>244.77</v>
      </c>
      <c r="DO885" s="78"/>
      <c r="DP885" s="79">
        <v>447.92</v>
      </c>
      <c r="DQ885" s="65" t="s">
        <v>403</v>
      </c>
      <c r="DR885" s="78">
        <v>411.04</v>
      </c>
      <c r="DS885" s="78">
        <v>482.35</v>
      </c>
      <c r="DT885" s="78">
        <v>504.81</v>
      </c>
      <c r="DU885" s="78">
        <v>325.08</v>
      </c>
      <c r="DV885" s="78"/>
      <c r="DW885" s="79"/>
      <c r="DX885" s="65" t="s">
        <v>404</v>
      </c>
      <c r="DY885" s="78">
        <v>434.83</v>
      </c>
      <c r="DZ885" s="78">
        <v>483.45</v>
      </c>
      <c r="EA885" s="78">
        <v>475.52</v>
      </c>
      <c r="EB885" s="78">
        <v>248.04</v>
      </c>
      <c r="EC885" s="78"/>
      <c r="ED885" s="79">
        <v>382.54</v>
      </c>
      <c r="EE885" s="65" t="s">
        <v>405</v>
      </c>
      <c r="EF885" s="68">
        <v>0.28962001853568098</v>
      </c>
      <c r="EG885" s="78">
        <v>381.44</v>
      </c>
      <c r="EH885" s="78">
        <v>443.77</v>
      </c>
      <c r="EI885" s="78">
        <v>395.1</v>
      </c>
      <c r="EJ885" s="78"/>
      <c r="EK885" s="78">
        <v>195.49</v>
      </c>
      <c r="EL885" s="79">
        <v>341.7</v>
      </c>
      <c r="EM885" s="65" t="s">
        <v>406</v>
      </c>
      <c r="EN885" s="78">
        <v>417.01</v>
      </c>
      <c r="EO885" s="78">
        <v>465.35</v>
      </c>
      <c r="EP885" s="78">
        <v>399.8</v>
      </c>
      <c r="EQ885" s="78"/>
      <c r="ER885" s="78"/>
      <c r="ES885" s="79">
        <v>368.53</v>
      </c>
      <c r="ET885" s="65" t="s">
        <v>407</v>
      </c>
      <c r="EU885" s="68">
        <v>1.4357501794687699</v>
      </c>
      <c r="EV885" s="78">
        <v>378.87</v>
      </c>
      <c r="EW885" s="78">
        <v>446.49</v>
      </c>
      <c r="EX885" s="78">
        <v>446.49</v>
      </c>
      <c r="EY885" s="78"/>
      <c r="EZ885" s="78">
        <v>147.69999999999999</v>
      </c>
      <c r="FA885" s="79">
        <v>287.56</v>
      </c>
      <c r="FB885" s="65" t="s">
        <v>408</v>
      </c>
      <c r="FC885" s="78">
        <v>531.14</v>
      </c>
      <c r="FD885" s="78">
        <v>522.39</v>
      </c>
      <c r="FE885" s="78">
        <v>545.07000000000005</v>
      </c>
      <c r="FF885" s="78">
        <v>305.14999999999998</v>
      </c>
      <c r="FG885" s="78"/>
      <c r="FH885" s="79"/>
      <c r="FI885" s="65" t="s">
        <v>409</v>
      </c>
      <c r="FJ885" s="78">
        <v>474</v>
      </c>
      <c r="FK885" s="78">
        <v>477.58</v>
      </c>
      <c r="FL885" s="78">
        <v>498</v>
      </c>
      <c r="FM885" s="78">
        <v>268.39999999999998</v>
      </c>
      <c r="FN885" s="78"/>
      <c r="FO885" s="79">
        <v>402</v>
      </c>
      <c r="FP885" s="65" t="s">
        <v>410</v>
      </c>
      <c r="FQ885" s="68">
        <v>0.25783163594172998</v>
      </c>
      <c r="FR885" s="78">
        <v>357.61</v>
      </c>
      <c r="FS885" s="78">
        <v>437.28</v>
      </c>
      <c r="FT885" s="78">
        <v>384.17</v>
      </c>
      <c r="FU885" s="78">
        <v>293.93</v>
      </c>
      <c r="FV885" s="78">
        <v>178.16</v>
      </c>
      <c r="FW885" s="79">
        <v>283.10000000000002</v>
      </c>
      <c r="FX885" s="65" t="s">
        <v>411</v>
      </c>
      <c r="FY885" s="78">
        <v>414.02</v>
      </c>
      <c r="FZ885" s="78">
        <v>453.85</v>
      </c>
      <c r="GA885" s="78">
        <v>443.38</v>
      </c>
      <c r="GB885" s="78">
        <v>302.11</v>
      </c>
      <c r="GC885" s="78"/>
      <c r="GD885" s="79">
        <v>430.79</v>
      </c>
      <c r="GE885" s="82"/>
      <c r="GF885" s="68"/>
      <c r="GG885" s="78"/>
      <c r="GH885" s="78"/>
      <c r="GI885" s="78"/>
      <c r="GJ885" s="78"/>
      <c r="GK885" s="78"/>
      <c r="GL885" s="79"/>
      <c r="GM885" s="65" t="s">
        <v>413</v>
      </c>
      <c r="GN885" s="68">
        <v>0.10969362570341</v>
      </c>
      <c r="GO885" s="78">
        <v>369.89</v>
      </c>
      <c r="GP885" s="78">
        <v>464.22</v>
      </c>
      <c r="GQ885" s="78">
        <v>414.97</v>
      </c>
      <c r="GR885" s="78">
        <v>301.66000000000003</v>
      </c>
      <c r="GS885" s="78"/>
      <c r="GT885" s="79"/>
      <c r="GU885" s="65" t="s">
        <v>414</v>
      </c>
      <c r="GV885" s="68">
        <v>1</v>
      </c>
      <c r="GW885" s="78">
        <v>370.8</v>
      </c>
      <c r="GX885" s="78">
        <v>415.87</v>
      </c>
      <c r="GY885" s="78">
        <v>383.17</v>
      </c>
      <c r="GZ885" s="78">
        <v>260</v>
      </c>
      <c r="HA885" s="78"/>
      <c r="HB885" s="79">
        <v>402.47</v>
      </c>
      <c r="HC885" s="65" t="s">
        <v>415</v>
      </c>
      <c r="HD885" s="68">
        <v>2.87364579441938E-2</v>
      </c>
      <c r="HE885" s="78">
        <v>388.14</v>
      </c>
      <c r="HF885" s="78">
        <v>430.2</v>
      </c>
      <c r="HG885" s="78">
        <v>405.59</v>
      </c>
      <c r="HH885" s="78">
        <v>238.51</v>
      </c>
      <c r="HI885" s="78">
        <v>241.39</v>
      </c>
      <c r="HJ885" s="79">
        <v>387.46</v>
      </c>
      <c r="HK885" s="85" t="s">
        <v>416</v>
      </c>
      <c r="HL885" s="68">
        <v>1.5125160704832501</v>
      </c>
      <c r="HM885" s="78">
        <v>370.81</v>
      </c>
      <c r="HN885" s="78">
        <v>422.42</v>
      </c>
      <c r="HO885" s="78">
        <v>362.42</v>
      </c>
      <c r="HP885" s="78">
        <v>240.18</v>
      </c>
      <c r="HQ885" s="78"/>
      <c r="HR885" s="79"/>
    </row>
    <row r="886" spans="1:226" x14ac:dyDescent="0.25">
      <c r="A886" s="81">
        <v>39111</v>
      </c>
      <c r="B886" s="82" t="s">
        <v>387</v>
      </c>
      <c r="C886" s="83">
        <v>379.10893145986364</v>
      </c>
      <c r="D886" s="83">
        <v>429.15159591778735</v>
      </c>
      <c r="E886" s="83">
        <v>408.88401116408801</v>
      </c>
      <c r="F886" s="83">
        <v>248.82581884998143</v>
      </c>
      <c r="G886" s="83">
        <v>178.03231965674448</v>
      </c>
      <c r="H886" s="84">
        <v>337.62044012039718</v>
      </c>
      <c r="I886" s="82" t="s">
        <v>388</v>
      </c>
      <c r="J886" s="83">
        <v>397.95752784081827</v>
      </c>
      <c r="K886" s="83">
        <v>442.9457033525515</v>
      </c>
      <c r="L886" s="83">
        <v>410.7817835917408</v>
      </c>
      <c r="M886" s="83">
        <v>246.50073830331766</v>
      </c>
      <c r="N886" s="83"/>
      <c r="O886" s="84">
        <v>399.69796629494169</v>
      </c>
      <c r="P886" s="65" t="s">
        <v>389</v>
      </c>
      <c r="Q886" s="78">
        <v>390.93</v>
      </c>
      <c r="R886" s="78">
        <v>435.51</v>
      </c>
      <c r="S886" s="78">
        <v>382.33</v>
      </c>
      <c r="T886" s="78">
        <v>227</v>
      </c>
      <c r="U886" s="78"/>
      <c r="V886" s="79"/>
      <c r="W886" s="65" t="s">
        <v>390</v>
      </c>
      <c r="X886" s="78">
        <v>371.2</v>
      </c>
      <c r="Y886" s="78">
        <v>428.39</v>
      </c>
      <c r="Z886" s="78">
        <v>390.61</v>
      </c>
      <c r="AA886" s="78">
        <v>195.94</v>
      </c>
      <c r="AB886" s="78"/>
      <c r="AC886" s="79">
        <v>380.99</v>
      </c>
      <c r="AD886" s="82"/>
      <c r="AE886" s="68"/>
      <c r="AF886" s="78"/>
      <c r="AG886" s="78"/>
      <c r="AH886" s="78"/>
      <c r="AI886" s="78"/>
      <c r="AJ886" s="78"/>
      <c r="AK886" s="79"/>
      <c r="AL886" s="69" t="s">
        <v>392</v>
      </c>
      <c r="AM886" s="70">
        <v>1.72801105927078</v>
      </c>
      <c r="AN886" s="78">
        <v>430.5</v>
      </c>
      <c r="AO886" s="78">
        <v>462.03</v>
      </c>
      <c r="AP886" s="78">
        <v>442.54</v>
      </c>
      <c r="AQ886" s="78"/>
      <c r="AR886" s="78">
        <v>339.29</v>
      </c>
      <c r="AS886" s="79"/>
      <c r="AT886" s="65" t="s">
        <v>393</v>
      </c>
      <c r="AU886" s="68">
        <v>3.5442140705298601E-2</v>
      </c>
      <c r="AV886" s="78">
        <v>377.34</v>
      </c>
      <c r="AW886" s="78">
        <v>444.71</v>
      </c>
      <c r="AX886" s="78">
        <v>381.09</v>
      </c>
      <c r="AY886" s="78">
        <v>220.73</v>
      </c>
      <c r="AZ886" s="78">
        <v>153.18</v>
      </c>
      <c r="BA886" s="79">
        <v>346.87</v>
      </c>
      <c r="BB886" s="65" t="s">
        <v>394</v>
      </c>
      <c r="BC886" s="78">
        <v>365.25</v>
      </c>
      <c r="BD886" s="78">
        <v>419.73</v>
      </c>
      <c r="BE886" s="78">
        <v>395.29</v>
      </c>
      <c r="BF886" s="78">
        <v>204.4</v>
      </c>
      <c r="BG886" s="78"/>
      <c r="BH886" s="79">
        <v>392.63</v>
      </c>
      <c r="BI886" s="65" t="s">
        <v>395</v>
      </c>
      <c r="BJ886" s="68">
        <v>0.13413816230717601</v>
      </c>
      <c r="BK886" s="78">
        <v>408.05</v>
      </c>
      <c r="BL886" s="78">
        <v>441.85</v>
      </c>
      <c r="BM886" s="78">
        <v>466.59</v>
      </c>
      <c r="BN886" s="78">
        <v>239.57</v>
      </c>
      <c r="BO886" s="78"/>
      <c r="BP886" s="79"/>
      <c r="BQ886" s="65" t="s">
        <v>396</v>
      </c>
      <c r="BR886" s="68">
        <v>6.3911648537062396E-2</v>
      </c>
      <c r="BS886" s="78">
        <v>375.35</v>
      </c>
      <c r="BT886" s="78">
        <v>440.38</v>
      </c>
      <c r="BU886" s="78">
        <v>386.47</v>
      </c>
      <c r="BV886" s="78"/>
      <c r="BW886" s="78"/>
      <c r="BX886" s="79">
        <v>417.93</v>
      </c>
      <c r="BY886" s="65" t="s">
        <v>397</v>
      </c>
      <c r="BZ886" s="78">
        <v>404.17</v>
      </c>
      <c r="CA886" s="78">
        <v>451.2</v>
      </c>
      <c r="CB886" s="78">
        <v>373.07</v>
      </c>
      <c r="CC886" s="78">
        <v>255.08</v>
      </c>
      <c r="CD886" s="78"/>
      <c r="CE886" s="79">
        <v>494.75</v>
      </c>
      <c r="CF886" s="65" t="s">
        <v>398</v>
      </c>
      <c r="CG886" s="78">
        <v>388.15</v>
      </c>
      <c r="CH886" s="78">
        <v>482.22</v>
      </c>
      <c r="CI886" s="78">
        <v>394.01</v>
      </c>
      <c r="CJ886" s="78">
        <v>296.33999999999997</v>
      </c>
      <c r="CK886" s="78"/>
      <c r="CL886" s="79"/>
      <c r="CM886" s="65" t="s">
        <v>399</v>
      </c>
      <c r="CN886" s="78">
        <v>362.9</v>
      </c>
      <c r="CO886" s="78">
        <v>412.62</v>
      </c>
      <c r="CP886" s="78">
        <v>421.06</v>
      </c>
      <c r="CQ886" s="78">
        <v>213.77</v>
      </c>
      <c r="CR886" s="78">
        <v>203.54</v>
      </c>
      <c r="CS886" s="79">
        <v>532.53</v>
      </c>
      <c r="CT886" s="65" t="s">
        <v>400</v>
      </c>
      <c r="CU886" s="78">
        <v>403.99</v>
      </c>
      <c r="CV886" s="78">
        <v>478.59</v>
      </c>
      <c r="CW886" s="78">
        <v>412.47</v>
      </c>
      <c r="CX886" s="78">
        <v>242.63</v>
      </c>
      <c r="CY886" s="78">
        <v>232.71</v>
      </c>
      <c r="CZ886" s="79"/>
      <c r="DA886" s="82"/>
      <c r="DB886" s="68"/>
      <c r="DC886" s="78"/>
      <c r="DD886" s="78"/>
      <c r="DE886" s="78"/>
      <c r="DF886" s="78"/>
      <c r="DG886" s="78"/>
      <c r="DH886" s="79"/>
      <c r="DI886" s="65" t="s">
        <v>402</v>
      </c>
      <c r="DJ886" s="68">
        <v>3.8959015116097899E-3</v>
      </c>
      <c r="DK886" s="78">
        <v>389.83</v>
      </c>
      <c r="DL886" s="78">
        <v>445.44</v>
      </c>
      <c r="DM886" s="78">
        <v>445.44</v>
      </c>
      <c r="DN886" s="78">
        <v>245.19</v>
      </c>
      <c r="DO886" s="78"/>
      <c r="DP886" s="79">
        <v>448.7</v>
      </c>
      <c r="DQ886" s="65" t="s">
        <v>403</v>
      </c>
      <c r="DR886" s="78">
        <v>411.04</v>
      </c>
      <c r="DS886" s="78">
        <v>482.35</v>
      </c>
      <c r="DT886" s="78">
        <v>548.09</v>
      </c>
      <c r="DU886" s="78">
        <v>316.57</v>
      </c>
      <c r="DV886" s="78"/>
      <c r="DW886" s="79"/>
      <c r="DX886" s="65" t="s">
        <v>404</v>
      </c>
      <c r="DY886" s="78">
        <v>434.52</v>
      </c>
      <c r="DZ886" s="78">
        <v>483.77</v>
      </c>
      <c r="EA886" s="78">
        <v>469.15</v>
      </c>
      <c r="EB886" s="78">
        <v>240.2</v>
      </c>
      <c r="EC886" s="78"/>
      <c r="ED886" s="79">
        <v>382.54</v>
      </c>
      <c r="EE886" s="65" t="s">
        <v>405</v>
      </c>
      <c r="EF886" s="68">
        <v>0.28962001853568098</v>
      </c>
      <c r="EG886" s="78">
        <v>369.84</v>
      </c>
      <c r="EH886" s="78">
        <v>435.72</v>
      </c>
      <c r="EI886" s="78">
        <v>387</v>
      </c>
      <c r="EJ886" s="78"/>
      <c r="EK886" s="78">
        <v>187.38</v>
      </c>
      <c r="EL886" s="79">
        <v>345.09</v>
      </c>
      <c r="EM886" s="65" t="s">
        <v>406</v>
      </c>
      <c r="EN886" s="78">
        <v>402.21</v>
      </c>
      <c r="EO886" s="78">
        <v>444.45</v>
      </c>
      <c r="EP886" s="78">
        <v>383.8</v>
      </c>
      <c r="EQ886" s="78"/>
      <c r="ER886" s="78"/>
      <c r="ES886" s="79">
        <v>372.33</v>
      </c>
      <c r="ET886" s="65" t="s">
        <v>407</v>
      </c>
      <c r="EU886" s="68">
        <v>1.4357501794687699</v>
      </c>
      <c r="EV886" s="78">
        <v>387.38</v>
      </c>
      <c r="EW886" s="78">
        <v>447.71</v>
      </c>
      <c r="EX886" s="78">
        <v>447.71</v>
      </c>
      <c r="EY886" s="78"/>
      <c r="EZ886" s="78">
        <v>147.69999999999999</v>
      </c>
      <c r="FA886" s="79">
        <v>287.56</v>
      </c>
      <c r="FB886" s="65" t="s">
        <v>408</v>
      </c>
      <c r="FC886" s="78">
        <v>531.14</v>
      </c>
      <c r="FD886" s="78">
        <v>522.39</v>
      </c>
      <c r="FE886" s="78">
        <v>545.07000000000005</v>
      </c>
      <c r="FF886" s="78">
        <v>305.14999999999998</v>
      </c>
      <c r="FG886" s="78"/>
      <c r="FH886" s="79"/>
      <c r="FI886" s="65" t="s">
        <v>409</v>
      </c>
      <c r="FJ886" s="78">
        <v>464.51</v>
      </c>
      <c r="FK886" s="78">
        <v>466</v>
      </c>
      <c r="FL886" s="78">
        <v>480.36</v>
      </c>
      <c r="FM886" s="78">
        <v>268.39999999999998</v>
      </c>
      <c r="FN886" s="78"/>
      <c r="FO886" s="79">
        <v>401</v>
      </c>
      <c r="FP886" s="65" t="s">
        <v>410</v>
      </c>
      <c r="FQ886" s="68">
        <v>0.25451768897938398</v>
      </c>
      <c r="FR886" s="78">
        <v>339.78</v>
      </c>
      <c r="FS886" s="78">
        <v>431.15</v>
      </c>
      <c r="FT886" s="78">
        <v>363.45</v>
      </c>
      <c r="FU886" s="78">
        <v>290.14999999999998</v>
      </c>
      <c r="FV886" s="78">
        <v>176.13</v>
      </c>
      <c r="FW886" s="79">
        <v>278.95</v>
      </c>
      <c r="FX886" s="65" t="s">
        <v>411</v>
      </c>
      <c r="FY886" s="78">
        <v>419.14</v>
      </c>
      <c r="FZ886" s="78">
        <v>458.19</v>
      </c>
      <c r="GA886" s="78">
        <v>453.2</v>
      </c>
      <c r="GB886" s="78">
        <v>302.11</v>
      </c>
      <c r="GC886" s="78"/>
      <c r="GD886" s="79">
        <v>430.79</v>
      </c>
      <c r="GE886" s="82"/>
      <c r="GF886" s="68"/>
      <c r="GG886" s="78"/>
      <c r="GH886" s="78"/>
      <c r="GI886" s="78"/>
      <c r="GJ886" s="78"/>
      <c r="GK886" s="78"/>
      <c r="GL886" s="79"/>
      <c r="GM886" s="65" t="s">
        <v>413</v>
      </c>
      <c r="GN886" s="68">
        <v>0.110223201984018</v>
      </c>
      <c r="GO886" s="78">
        <v>354.04</v>
      </c>
      <c r="GP886" s="78">
        <v>448.83</v>
      </c>
      <c r="GQ886" s="78">
        <v>413.12</v>
      </c>
      <c r="GR886" s="78">
        <v>283.70999999999998</v>
      </c>
      <c r="GS886" s="78"/>
      <c r="GT886" s="79"/>
      <c r="GU886" s="65" t="s">
        <v>414</v>
      </c>
      <c r="GV886" s="68">
        <v>1</v>
      </c>
      <c r="GW886" s="78">
        <v>383.3</v>
      </c>
      <c r="GX886" s="78">
        <v>420.03</v>
      </c>
      <c r="GY886" s="78">
        <v>389</v>
      </c>
      <c r="GZ886" s="78">
        <v>273.39</v>
      </c>
      <c r="HA886" s="78"/>
      <c r="HB886" s="79">
        <v>403.73</v>
      </c>
      <c r="HC886" s="65" t="s">
        <v>415</v>
      </c>
      <c r="HD886" s="68">
        <v>2.8354315526823201E-2</v>
      </c>
      <c r="HE886" s="78">
        <v>384.64</v>
      </c>
      <c r="HF886" s="78">
        <v>426.41</v>
      </c>
      <c r="HG886" s="78">
        <v>442.77</v>
      </c>
      <c r="HH886" s="78">
        <v>243.85</v>
      </c>
      <c r="HI886" s="78">
        <v>238.18</v>
      </c>
      <c r="HJ886" s="79">
        <v>384.19</v>
      </c>
      <c r="HK886" s="85" t="s">
        <v>416</v>
      </c>
      <c r="HL886" s="68">
        <v>1.51469251741896</v>
      </c>
      <c r="HM886" s="78">
        <v>371.85</v>
      </c>
      <c r="HN886" s="78">
        <v>423.94</v>
      </c>
      <c r="HO886" s="78">
        <v>345.43</v>
      </c>
      <c r="HP886" s="78">
        <v>230.16</v>
      </c>
      <c r="HQ886" s="78"/>
      <c r="HR886" s="79"/>
    </row>
    <row r="887" spans="1:226" x14ac:dyDescent="0.25">
      <c r="A887" s="81">
        <v>39104</v>
      </c>
      <c r="B887" s="82" t="s">
        <v>387</v>
      </c>
      <c r="C887" s="83">
        <v>379.40425930146148</v>
      </c>
      <c r="D887" s="83">
        <v>429.98479516960555</v>
      </c>
      <c r="E887" s="83">
        <v>398.18787463943647</v>
      </c>
      <c r="F887" s="83">
        <v>247.43171916781216</v>
      </c>
      <c r="G887" s="83">
        <v>180.54352909627247</v>
      </c>
      <c r="H887" s="84">
        <v>344.65831195847176</v>
      </c>
      <c r="I887" s="82" t="s">
        <v>388</v>
      </c>
      <c r="J887" s="83">
        <v>395.63638050690525</v>
      </c>
      <c r="K887" s="83">
        <v>441.82615518760923</v>
      </c>
      <c r="L887" s="83">
        <v>399.48319626610288</v>
      </c>
      <c r="M887" s="83">
        <v>246.10828320890681</v>
      </c>
      <c r="N887" s="83"/>
      <c r="O887" s="84">
        <v>401.14378006520673</v>
      </c>
      <c r="P887" s="65" t="s">
        <v>389</v>
      </c>
      <c r="Q887" s="78">
        <v>390.1</v>
      </c>
      <c r="R887" s="78">
        <v>436.35</v>
      </c>
      <c r="S887" s="78">
        <v>366.79</v>
      </c>
      <c r="T887" s="78">
        <v>227</v>
      </c>
      <c r="U887" s="78"/>
      <c r="V887" s="79"/>
      <c r="W887" s="65" t="s">
        <v>390</v>
      </c>
      <c r="X887" s="78">
        <v>392.28</v>
      </c>
      <c r="Y887" s="78">
        <v>430.78</v>
      </c>
      <c r="Z887" s="78">
        <v>374.08</v>
      </c>
      <c r="AA887" s="78">
        <v>201.19</v>
      </c>
      <c r="AB887" s="78"/>
      <c r="AC887" s="79">
        <v>380.99</v>
      </c>
      <c r="AD887" s="82"/>
      <c r="AE887" s="68"/>
      <c r="AF887" s="78"/>
      <c r="AG887" s="78"/>
      <c r="AH887" s="78"/>
      <c r="AI887" s="78"/>
      <c r="AJ887" s="78"/>
      <c r="AK887" s="79"/>
      <c r="AL887" s="69" t="s">
        <v>392</v>
      </c>
      <c r="AM887" s="70">
        <v>1.7289073305670799</v>
      </c>
      <c r="AN887" s="78">
        <v>432.15</v>
      </c>
      <c r="AO887" s="78">
        <v>463.15</v>
      </c>
      <c r="AP887" s="78">
        <v>442.77</v>
      </c>
      <c r="AQ887" s="78"/>
      <c r="AR887" s="78">
        <v>334.7</v>
      </c>
      <c r="AS887" s="79"/>
      <c r="AT887" s="65" t="s">
        <v>393</v>
      </c>
      <c r="AU887" s="68">
        <v>3.5964754540550301E-2</v>
      </c>
      <c r="AV887" s="78">
        <v>388.71</v>
      </c>
      <c r="AW887" s="78">
        <v>457.65</v>
      </c>
      <c r="AX887" s="78">
        <v>386.3</v>
      </c>
      <c r="AY887" s="78">
        <v>214.85</v>
      </c>
      <c r="AZ887" s="78">
        <v>154.54</v>
      </c>
      <c r="BA887" s="79">
        <v>353.28</v>
      </c>
      <c r="BB887" s="65" t="s">
        <v>394</v>
      </c>
      <c r="BC887" s="78">
        <v>358.32</v>
      </c>
      <c r="BD887" s="78">
        <v>414.89</v>
      </c>
      <c r="BE887" s="78">
        <v>382.33</v>
      </c>
      <c r="BF887" s="78">
        <v>204.4</v>
      </c>
      <c r="BG887" s="78"/>
      <c r="BH887" s="79">
        <v>392.63</v>
      </c>
      <c r="BI887" s="65" t="s">
        <v>395</v>
      </c>
      <c r="BJ887" s="68">
        <v>0.13416155734735799</v>
      </c>
      <c r="BK887" s="78">
        <v>382.36</v>
      </c>
      <c r="BL887" s="78">
        <v>421.54</v>
      </c>
      <c r="BM887" s="78">
        <v>446.81</v>
      </c>
      <c r="BN887" s="78">
        <v>224.85</v>
      </c>
      <c r="BO887" s="78"/>
      <c r="BP887" s="79"/>
      <c r="BQ887" s="65" t="s">
        <v>396</v>
      </c>
      <c r="BR887" s="68">
        <v>6.3911648537062396E-2</v>
      </c>
      <c r="BS887" s="78">
        <v>370.15</v>
      </c>
      <c r="BT887" s="78">
        <v>436.07</v>
      </c>
      <c r="BU887" s="78">
        <v>385.13</v>
      </c>
      <c r="BV887" s="78"/>
      <c r="BW887" s="78"/>
      <c r="BX887" s="79">
        <v>417.93</v>
      </c>
      <c r="BY887" s="65" t="s">
        <v>397</v>
      </c>
      <c r="BZ887" s="78">
        <v>402.99</v>
      </c>
      <c r="CA887" s="78">
        <v>451.22</v>
      </c>
      <c r="CB887" s="78">
        <v>380.99</v>
      </c>
      <c r="CC887" s="78">
        <v>265.2</v>
      </c>
      <c r="CD887" s="78"/>
      <c r="CE887" s="79">
        <v>494.75</v>
      </c>
      <c r="CF887" s="65" t="s">
        <v>398</v>
      </c>
      <c r="CG887" s="78">
        <v>365.4</v>
      </c>
      <c r="CH887" s="78">
        <v>465.54</v>
      </c>
      <c r="CI887" s="78">
        <v>375.81</v>
      </c>
      <c r="CJ887" s="78">
        <v>282.82</v>
      </c>
      <c r="CK887" s="78"/>
      <c r="CL887" s="79"/>
      <c r="CM887" s="65" t="s">
        <v>399</v>
      </c>
      <c r="CN887" s="78">
        <v>358.86</v>
      </c>
      <c r="CO887" s="78">
        <v>410.2</v>
      </c>
      <c r="CP887" s="78">
        <v>409.91</v>
      </c>
      <c r="CQ887" s="78">
        <v>204.93</v>
      </c>
      <c r="CR887" s="78">
        <v>194.94</v>
      </c>
      <c r="CS887" s="79">
        <v>521.67999999999995</v>
      </c>
      <c r="CT887" s="65" t="s">
        <v>400</v>
      </c>
      <c r="CU887" s="78">
        <v>411.9</v>
      </c>
      <c r="CV887" s="78">
        <v>485.48</v>
      </c>
      <c r="CW887" s="78">
        <v>416.01</v>
      </c>
      <c r="CX887" s="78">
        <v>224.1</v>
      </c>
      <c r="CY887" s="78">
        <v>232.26</v>
      </c>
      <c r="CZ887" s="79"/>
      <c r="DA887" s="82"/>
      <c r="DB887" s="68"/>
      <c r="DC887" s="78"/>
      <c r="DD887" s="78"/>
      <c r="DE887" s="78"/>
      <c r="DF887" s="78"/>
      <c r="DG887" s="78"/>
      <c r="DH887" s="79"/>
      <c r="DI887" s="65" t="s">
        <v>402</v>
      </c>
      <c r="DJ887" s="68">
        <v>3.9769337840525002E-3</v>
      </c>
      <c r="DK887" s="78">
        <v>399.37</v>
      </c>
      <c r="DL887" s="78">
        <v>455.43</v>
      </c>
      <c r="DM887" s="78">
        <v>455.43</v>
      </c>
      <c r="DN887" s="78">
        <v>255.69</v>
      </c>
      <c r="DO887" s="78"/>
      <c r="DP887" s="79">
        <v>458.69</v>
      </c>
      <c r="DQ887" s="65" t="s">
        <v>403</v>
      </c>
      <c r="DR887" s="78">
        <v>411.04</v>
      </c>
      <c r="DS887" s="78">
        <v>482.35</v>
      </c>
      <c r="DT887" s="78">
        <v>492.95</v>
      </c>
      <c r="DU887" s="78">
        <v>322.18</v>
      </c>
      <c r="DV887" s="78"/>
      <c r="DW887" s="79"/>
      <c r="DX887" s="65" t="s">
        <v>404</v>
      </c>
      <c r="DY887" s="78">
        <v>434.99</v>
      </c>
      <c r="DZ887" s="78">
        <v>483.88</v>
      </c>
      <c r="EA887" s="78">
        <v>457.92</v>
      </c>
      <c r="EB887" s="78">
        <v>231.97</v>
      </c>
      <c r="EC887" s="78"/>
      <c r="ED887" s="79">
        <v>382.54</v>
      </c>
      <c r="EE887" s="65" t="s">
        <v>405</v>
      </c>
      <c r="EF887" s="68">
        <v>0.28962001853568098</v>
      </c>
      <c r="EG887" s="78">
        <v>374.72</v>
      </c>
      <c r="EH887" s="78">
        <v>439.97</v>
      </c>
      <c r="EI887" s="78">
        <v>370.31</v>
      </c>
      <c r="EJ887" s="78"/>
      <c r="EK887" s="78">
        <v>165.08</v>
      </c>
      <c r="EL887" s="79">
        <v>354.41</v>
      </c>
      <c r="EM887" s="65" t="s">
        <v>406</v>
      </c>
      <c r="EN887" s="78">
        <v>402.21</v>
      </c>
      <c r="EO887" s="78">
        <v>433.95</v>
      </c>
      <c r="EP887" s="78">
        <v>383.8</v>
      </c>
      <c r="EQ887" s="78"/>
      <c r="ER887" s="78"/>
      <c r="ES887" s="79">
        <v>372.33</v>
      </c>
      <c r="ET887" s="65" t="s">
        <v>407</v>
      </c>
      <c r="EU887" s="68">
        <v>1.4334862385321101</v>
      </c>
      <c r="EV887" s="78">
        <v>401.35</v>
      </c>
      <c r="EW887" s="78">
        <v>462.8</v>
      </c>
      <c r="EX887" s="78">
        <v>462.8</v>
      </c>
      <c r="EY887" s="78"/>
      <c r="EZ887" s="78">
        <v>147.46</v>
      </c>
      <c r="FA887" s="79">
        <v>287.11</v>
      </c>
      <c r="FB887" s="65" t="s">
        <v>408</v>
      </c>
      <c r="FC887" s="78">
        <v>531.14</v>
      </c>
      <c r="FD887" s="78">
        <v>522.39</v>
      </c>
      <c r="FE887" s="78">
        <v>545.07000000000005</v>
      </c>
      <c r="FF887" s="78">
        <v>305.14999999999998</v>
      </c>
      <c r="FG887" s="78"/>
      <c r="FH887" s="79"/>
      <c r="FI887" s="65" t="s">
        <v>409</v>
      </c>
      <c r="FJ887" s="78">
        <v>459</v>
      </c>
      <c r="FK887" s="78">
        <v>468.34</v>
      </c>
      <c r="FL887" s="78">
        <v>472</v>
      </c>
      <c r="FM887" s="78">
        <v>268.39999999999998</v>
      </c>
      <c r="FN887" s="78"/>
      <c r="FO887" s="79">
        <v>412</v>
      </c>
      <c r="FP887" s="65" t="s">
        <v>410</v>
      </c>
      <c r="FQ887" s="68">
        <v>0.25995632733700702</v>
      </c>
      <c r="FR887" s="78">
        <v>349.12</v>
      </c>
      <c r="FS887" s="78">
        <v>444.27</v>
      </c>
      <c r="FT887" s="78">
        <v>363.68</v>
      </c>
      <c r="FU887" s="78">
        <v>297.91000000000003</v>
      </c>
      <c r="FV887" s="78">
        <v>179.11</v>
      </c>
      <c r="FW887" s="79">
        <v>290.63</v>
      </c>
      <c r="FX887" s="65" t="s">
        <v>411</v>
      </c>
      <c r="FY887" s="78">
        <v>429.67</v>
      </c>
      <c r="FZ887" s="78">
        <v>466.64</v>
      </c>
      <c r="GA887" s="78">
        <v>454.46</v>
      </c>
      <c r="GB887" s="78">
        <v>313.72000000000003</v>
      </c>
      <c r="GC887" s="78"/>
      <c r="GD887" s="79">
        <v>430.79</v>
      </c>
      <c r="GE887" s="82"/>
      <c r="GF887" s="68"/>
      <c r="GG887" s="78"/>
      <c r="GH887" s="78"/>
      <c r="GI887" s="78"/>
      <c r="GJ887" s="78"/>
      <c r="GK887" s="78"/>
      <c r="GL887" s="79"/>
      <c r="GM887" s="65" t="s">
        <v>413</v>
      </c>
      <c r="GN887" s="68">
        <v>0.109590242084845</v>
      </c>
      <c r="GO887" s="78">
        <v>334.47</v>
      </c>
      <c r="GP887" s="78">
        <v>428.72</v>
      </c>
      <c r="GQ887" s="78">
        <v>403.62</v>
      </c>
      <c r="GR887" s="78">
        <v>269.81</v>
      </c>
      <c r="GS887" s="78"/>
      <c r="GT887" s="79"/>
      <c r="GU887" s="65" t="s">
        <v>414</v>
      </c>
      <c r="GV887" s="68">
        <v>1</v>
      </c>
      <c r="GW887" s="78">
        <v>383.3</v>
      </c>
      <c r="GX887" s="78">
        <v>420.03</v>
      </c>
      <c r="GY887" s="78">
        <v>389</v>
      </c>
      <c r="GZ887" s="78">
        <v>273.39</v>
      </c>
      <c r="HA887" s="78"/>
      <c r="HB887" s="79">
        <v>403.73</v>
      </c>
      <c r="HC887" s="65" t="s">
        <v>415</v>
      </c>
      <c r="HD887" s="68">
        <v>2.9006526468455401E-2</v>
      </c>
      <c r="HE887" s="78">
        <v>395.71</v>
      </c>
      <c r="HF887" s="78">
        <v>436.9</v>
      </c>
      <c r="HG887" s="78">
        <v>452.95</v>
      </c>
      <c r="HH887" s="78">
        <v>249.46</v>
      </c>
      <c r="HI887" s="78">
        <v>243.65</v>
      </c>
      <c r="HJ887" s="79">
        <v>394.73</v>
      </c>
      <c r="HK887" s="85" t="s">
        <v>416</v>
      </c>
      <c r="HL887" s="68">
        <v>1.52706726731313</v>
      </c>
      <c r="HM887" s="78">
        <v>382.97</v>
      </c>
      <c r="HN887" s="78">
        <v>437.23</v>
      </c>
      <c r="HO887" s="78">
        <v>348.26</v>
      </c>
      <c r="HP887" s="78">
        <v>217.64</v>
      </c>
      <c r="HQ887" s="78"/>
      <c r="HR887" s="79"/>
    </row>
    <row r="888" spans="1:226" x14ac:dyDescent="0.25">
      <c r="A888" s="81">
        <v>39097</v>
      </c>
      <c r="B888" s="82" t="s">
        <v>387</v>
      </c>
      <c r="C888" s="83">
        <v>387.03540291866193</v>
      </c>
      <c r="D888" s="83">
        <v>436.38949354335824</v>
      </c>
      <c r="E888" s="83">
        <v>408.10989397057557</v>
      </c>
      <c r="F888" s="83">
        <v>254.74236634995088</v>
      </c>
      <c r="G888" s="83">
        <v>188.9161893268973</v>
      </c>
      <c r="H888" s="84">
        <v>346.17153116531171</v>
      </c>
      <c r="I888" s="82" t="s">
        <v>388</v>
      </c>
      <c r="J888" s="83">
        <v>402.5257831719569</v>
      </c>
      <c r="K888" s="83">
        <v>447.78996444406306</v>
      </c>
      <c r="L888" s="83">
        <v>409.71170630741585</v>
      </c>
      <c r="M888" s="83">
        <v>254.21212038118153</v>
      </c>
      <c r="N888" s="83"/>
      <c r="O888" s="84">
        <v>401.25423427001203</v>
      </c>
      <c r="P888" s="65" t="s">
        <v>389</v>
      </c>
      <c r="Q888" s="78">
        <v>397.6</v>
      </c>
      <c r="R888" s="78">
        <v>443.85</v>
      </c>
      <c r="S888" s="78">
        <v>376.66</v>
      </c>
      <c r="T888" s="78">
        <v>227</v>
      </c>
      <c r="U888" s="78"/>
      <c r="V888" s="79"/>
      <c r="W888" s="65" t="s">
        <v>390</v>
      </c>
      <c r="X888" s="78">
        <v>400.19</v>
      </c>
      <c r="Y888" s="78">
        <v>438</v>
      </c>
      <c r="Z888" s="78">
        <v>389.94</v>
      </c>
      <c r="AA888" s="78">
        <v>201.19</v>
      </c>
      <c r="AB888" s="78"/>
      <c r="AC888" s="79">
        <v>380.99</v>
      </c>
      <c r="AD888" s="82"/>
      <c r="AE888" s="68"/>
      <c r="AF888" s="78"/>
      <c r="AG888" s="78"/>
      <c r="AH888" s="78"/>
      <c r="AI888" s="78"/>
      <c r="AJ888" s="78"/>
      <c r="AK888" s="79"/>
      <c r="AL888" s="69" t="s">
        <v>392</v>
      </c>
      <c r="AM888" s="70">
        <v>1.7289073305670799</v>
      </c>
      <c r="AN888" s="78">
        <v>446.34</v>
      </c>
      <c r="AO888" s="78">
        <v>475.69</v>
      </c>
      <c r="AP888" s="78">
        <v>451.02</v>
      </c>
      <c r="AQ888" s="78"/>
      <c r="AR888" s="78">
        <v>339.4</v>
      </c>
      <c r="AS888" s="79"/>
      <c r="AT888" s="65" t="s">
        <v>393</v>
      </c>
      <c r="AU888" s="68">
        <v>3.6016567621105701E-2</v>
      </c>
      <c r="AV888" s="78">
        <v>397.19</v>
      </c>
      <c r="AW888" s="78">
        <v>467.03</v>
      </c>
      <c r="AX888" s="78">
        <v>389.92</v>
      </c>
      <c r="AY888" s="78">
        <v>224.31</v>
      </c>
      <c r="AZ888" s="78">
        <v>165.75</v>
      </c>
      <c r="BA888" s="79">
        <v>354.55</v>
      </c>
      <c r="BB888" s="65" t="s">
        <v>394</v>
      </c>
      <c r="BC888" s="78">
        <v>357.68</v>
      </c>
      <c r="BD888" s="78">
        <v>409.01</v>
      </c>
      <c r="BE888" s="78">
        <v>389.92</v>
      </c>
      <c r="BF888" s="78">
        <v>213.25</v>
      </c>
      <c r="BG888" s="78"/>
      <c r="BH888" s="79">
        <v>394.52</v>
      </c>
      <c r="BI888" s="65" t="s">
        <v>395</v>
      </c>
      <c r="BJ888" s="68">
        <v>0.13419216317766999</v>
      </c>
      <c r="BK888" s="78">
        <v>397.48</v>
      </c>
      <c r="BL888" s="78">
        <v>423.78</v>
      </c>
      <c r="BM888" s="78">
        <v>449.06</v>
      </c>
      <c r="BN888" s="78">
        <v>242.35</v>
      </c>
      <c r="BO888" s="78"/>
      <c r="BP888" s="79"/>
      <c r="BQ888" s="65" t="s">
        <v>396</v>
      </c>
      <c r="BR888" s="68">
        <v>6.3911648537062396E-2</v>
      </c>
      <c r="BS888" s="78">
        <v>375.23</v>
      </c>
      <c r="BT888" s="78">
        <v>441.57</v>
      </c>
      <c r="BU888" s="78">
        <v>385.13</v>
      </c>
      <c r="BV888" s="78"/>
      <c r="BW888" s="78"/>
      <c r="BX888" s="79">
        <v>417.93</v>
      </c>
      <c r="BY888" s="65" t="s">
        <v>397</v>
      </c>
      <c r="BZ888" s="78">
        <v>411.24</v>
      </c>
      <c r="CA888" s="78">
        <v>456.52</v>
      </c>
      <c r="CB888" s="78">
        <v>390.33</v>
      </c>
      <c r="CC888" s="78">
        <v>270.44</v>
      </c>
      <c r="CD888" s="78"/>
      <c r="CE888" s="79">
        <v>494.75</v>
      </c>
      <c r="CF888" s="65" t="s">
        <v>398</v>
      </c>
      <c r="CG888" s="78">
        <v>370.67</v>
      </c>
      <c r="CH888" s="78">
        <v>466.87</v>
      </c>
      <c r="CI888" s="78">
        <v>374.98</v>
      </c>
      <c r="CJ888" s="78">
        <v>301.07</v>
      </c>
      <c r="CK888" s="78"/>
      <c r="CL888" s="79"/>
      <c r="CM888" s="65" t="s">
        <v>399</v>
      </c>
      <c r="CN888" s="78">
        <v>374.96</v>
      </c>
      <c r="CO888" s="78">
        <v>419.32</v>
      </c>
      <c r="CP888" s="78">
        <v>421.96</v>
      </c>
      <c r="CQ888" s="78">
        <v>221.19</v>
      </c>
      <c r="CR888" s="78">
        <v>210.87</v>
      </c>
      <c r="CS888" s="79">
        <v>521.86</v>
      </c>
      <c r="CT888" s="65" t="s">
        <v>400</v>
      </c>
      <c r="CU888" s="78">
        <v>428.48</v>
      </c>
      <c r="CV888" s="78">
        <v>497.13</v>
      </c>
      <c r="CW888" s="78">
        <v>429.87</v>
      </c>
      <c r="CX888" s="78">
        <v>235.07</v>
      </c>
      <c r="CY888" s="78">
        <v>245.18</v>
      </c>
      <c r="CZ888" s="79"/>
      <c r="DA888" s="82"/>
      <c r="DB888" s="68"/>
      <c r="DC888" s="78"/>
      <c r="DD888" s="78"/>
      <c r="DE888" s="78"/>
      <c r="DF888" s="78"/>
      <c r="DG888" s="78"/>
      <c r="DH888" s="79"/>
      <c r="DI888" s="65" t="s">
        <v>402</v>
      </c>
      <c r="DJ888" s="68">
        <v>3.9666798889329601E-3</v>
      </c>
      <c r="DK888" s="78">
        <v>415.74</v>
      </c>
      <c r="DL888" s="78">
        <v>465.09</v>
      </c>
      <c r="DM888" s="78">
        <v>465.09</v>
      </c>
      <c r="DN888" s="78">
        <v>278.06</v>
      </c>
      <c r="DO888" s="78"/>
      <c r="DP888" s="79">
        <v>458.79</v>
      </c>
      <c r="DQ888" s="65" t="s">
        <v>403</v>
      </c>
      <c r="DR888" s="78">
        <v>411.87</v>
      </c>
      <c r="DS888" s="78">
        <v>484.83</v>
      </c>
      <c r="DT888" s="78">
        <v>503.17</v>
      </c>
      <c r="DU888" s="78">
        <v>329.64</v>
      </c>
      <c r="DV888" s="78"/>
      <c r="DW888" s="79"/>
      <c r="DX888" s="65" t="s">
        <v>404</v>
      </c>
      <c r="DY888" s="78">
        <v>442.41</v>
      </c>
      <c r="DZ888" s="78">
        <v>499.03</v>
      </c>
      <c r="EA888" s="78">
        <v>468.17</v>
      </c>
      <c r="EB888" s="78">
        <v>244.39</v>
      </c>
      <c r="EC888" s="78"/>
      <c r="ED888" s="79">
        <v>382.54</v>
      </c>
      <c r="EE888" s="65" t="s">
        <v>405</v>
      </c>
      <c r="EF888" s="68">
        <v>0.28962001853568098</v>
      </c>
      <c r="EG888" s="78">
        <v>386.82</v>
      </c>
      <c r="EH888" s="78">
        <v>443.22</v>
      </c>
      <c r="EI888" s="78">
        <v>376.93</v>
      </c>
      <c r="EJ888" s="78"/>
      <c r="EK888" s="78">
        <v>180.43</v>
      </c>
      <c r="EL888" s="79">
        <v>361.34</v>
      </c>
      <c r="EM888" s="65" t="s">
        <v>406</v>
      </c>
      <c r="EN888" s="78">
        <v>415.31</v>
      </c>
      <c r="EO888" s="78">
        <v>446.15</v>
      </c>
      <c r="EP888" s="78">
        <v>398</v>
      </c>
      <c r="EQ888" s="78"/>
      <c r="ER888" s="78"/>
      <c r="ES888" s="79">
        <v>372.33</v>
      </c>
      <c r="ET888" s="65" t="s">
        <v>407</v>
      </c>
      <c r="EU888" s="68">
        <v>1.4334862385321101</v>
      </c>
      <c r="EV888" s="78">
        <v>415.93</v>
      </c>
      <c r="EW888" s="78">
        <v>477.38</v>
      </c>
      <c r="EX888" s="78">
        <v>477.38</v>
      </c>
      <c r="EY888" s="78"/>
      <c r="EZ888" s="78">
        <v>147.46</v>
      </c>
      <c r="FA888" s="79">
        <v>287.11</v>
      </c>
      <c r="FB888" s="65" t="s">
        <v>408</v>
      </c>
      <c r="FC888" s="78">
        <v>531.14</v>
      </c>
      <c r="FD888" s="78">
        <v>522.39</v>
      </c>
      <c r="FE888" s="78">
        <v>545.07000000000005</v>
      </c>
      <c r="FF888" s="78">
        <v>305.14999999999998</v>
      </c>
      <c r="FG888" s="78"/>
      <c r="FH888" s="79"/>
      <c r="FI888" s="65" t="s">
        <v>409</v>
      </c>
      <c r="FJ888" s="78">
        <v>463</v>
      </c>
      <c r="FK888" s="78">
        <v>466</v>
      </c>
      <c r="FL888" s="78">
        <v>483.73</v>
      </c>
      <c r="FM888" s="78">
        <v>268.39999999999998</v>
      </c>
      <c r="FN888" s="78"/>
      <c r="FO888" s="79">
        <v>412</v>
      </c>
      <c r="FP888" s="65" t="s">
        <v>410</v>
      </c>
      <c r="FQ888" s="68">
        <v>0.25844467991626402</v>
      </c>
      <c r="FR888" s="78">
        <v>349.16</v>
      </c>
      <c r="FS888" s="78">
        <v>446.08</v>
      </c>
      <c r="FT888" s="78">
        <v>373.71</v>
      </c>
      <c r="FU888" s="78">
        <v>293.85000000000002</v>
      </c>
      <c r="FV888" s="78">
        <v>187.63</v>
      </c>
      <c r="FW888" s="79">
        <v>292.82</v>
      </c>
      <c r="FX888" s="65" t="s">
        <v>411</v>
      </c>
      <c r="FY888" s="78">
        <v>441.08</v>
      </c>
      <c r="FZ888" s="78">
        <v>477.34</v>
      </c>
      <c r="GA888" s="78">
        <v>463.92</v>
      </c>
      <c r="GB888" s="78">
        <v>313.72000000000003</v>
      </c>
      <c r="GC888" s="78"/>
      <c r="GD888" s="79">
        <v>430.79</v>
      </c>
      <c r="GE888" s="82"/>
      <c r="GF888" s="68"/>
      <c r="GG888" s="78"/>
      <c r="GH888" s="78"/>
      <c r="GI888" s="78"/>
      <c r="GJ888" s="78"/>
      <c r="GK888" s="78"/>
      <c r="GL888" s="79"/>
      <c r="GM888" s="65" t="s">
        <v>413</v>
      </c>
      <c r="GN888" s="68">
        <v>0.11009699545299401</v>
      </c>
      <c r="GO888" s="78">
        <v>353.63</v>
      </c>
      <c r="GP888" s="78">
        <v>439.51</v>
      </c>
      <c r="GQ888" s="78">
        <v>405.16</v>
      </c>
      <c r="GR888" s="78">
        <v>264.56</v>
      </c>
      <c r="GS888" s="78"/>
      <c r="GT888" s="79"/>
      <c r="GU888" s="65" t="s">
        <v>414</v>
      </c>
      <c r="GV888" s="68">
        <v>1</v>
      </c>
      <c r="GW888" s="78">
        <v>411.64</v>
      </c>
      <c r="GX888" s="78">
        <v>446.7</v>
      </c>
      <c r="GY888" s="78">
        <v>415.67</v>
      </c>
      <c r="GZ888" s="78">
        <v>273.39</v>
      </c>
      <c r="HA888" s="78"/>
      <c r="HB888" s="79">
        <v>403.73</v>
      </c>
      <c r="HC888" s="65" t="s">
        <v>415</v>
      </c>
      <c r="HD888" s="68">
        <v>2.8723251472066599E-2</v>
      </c>
      <c r="HE888" s="78">
        <v>407.58</v>
      </c>
      <c r="HF888" s="78">
        <v>450.64</v>
      </c>
      <c r="HG888" s="78">
        <v>448.53</v>
      </c>
      <c r="HH888" s="78">
        <v>247.02</v>
      </c>
      <c r="HI888" s="78">
        <v>241.28</v>
      </c>
      <c r="HJ888" s="79">
        <v>388.44</v>
      </c>
      <c r="HK888" s="85" t="s">
        <v>416</v>
      </c>
      <c r="HL888" s="68">
        <v>1.5187182018376499</v>
      </c>
      <c r="HM888" s="78">
        <v>391.43</v>
      </c>
      <c r="HN888" s="78">
        <v>449.05</v>
      </c>
      <c r="HO888" s="78">
        <v>362.26</v>
      </c>
      <c r="HP888" s="78">
        <v>231.6</v>
      </c>
      <c r="HQ888" s="78"/>
      <c r="HR888" s="79"/>
    </row>
    <row r="889" spans="1:226" x14ac:dyDescent="0.25">
      <c r="A889" s="81">
        <v>39090</v>
      </c>
      <c r="B889" s="82" t="s">
        <v>387</v>
      </c>
      <c r="C889" s="83">
        <v>399.53935934255094</v>
      </c>
      <c r="D889" s="83">
        <v>450.26792146558893</v>
      </c>
      <c r="E889" s="83">
        <v>417.22704077146074</v>
      </c>
      <c r="F889" s="83">
        <v>257.3224537035548</v>
      </c>
      <c r="G889" s="83">
        <v>189.14341378385626</v>
      </c>
      <c r="H889" s="84">
        <v>348.28824270828227</v>
      </c>
      <c r="I889" s="82" t="s">
        <v>388</v>
      </c>
      <c r="J889" s="83">
        <v>421.1278260348617</v>
      </c>
      <c r="K889" s="83">
        <v>463.70149449973036</v>
      </c>
      <c r="L889" s="83">
        <v>419.1285141436511</v>
      </c>
      <c r="M889" s="83">
        <v>256.4473064017738</v>
      </c>
      <c r="N889" s="83"/>
      <c r="O889" s="84">
        <v>401.69412307278429</v>
      </c>
      <c r="P889" s="65" t="s">
        <v>389</v>
      </c>
      <c r="Q889" s="78">
        <v>415.93</v>
      </c>
      <c r="R889" s="78">
        <v>463.01</v>
      </c>
      <c r="S889" s="78">
        <v>390.12</v>
      </c>
      <c r="T889" s="78">
        <v>227</v>
      </c>
      <c r="U889" s="78"/>
      <c r="V889" s="79"/>
      <c r="W889" s="65" t="s">
        <v>390</v>
      </c>
      <c r="X889" s="78">
        <v>426.08</v>
      </c>
      <c r="Y889" s="78">
        <v>453.84</v>
      </c>
      <c r="Z889" s="78">
        <v>389.94</v>
      </c>
      <c r="AA889" s="78">
        <v>201.19</v>
      </c>
      <c r="AB889" s="78"/>
      <c r="AC889" s="79">
        <v>392.56</v>
      </c>
      <c r="AD889" s="82"/>
      <c r="AE889" s="68"/>
      <c r="AF889" s="78"/>
      <c r="AG889" s="78"/>
      <c r="AH889" s="78"/>
      <c r="AI889" s="78"/>
      <c r="AJ889" s="78"/>
      <c r="AK889" s="79"/>
      <c r="AL889" s="69" t="s">
        <v>392</v>
      </c>
      <c r="AM889" s="70">
        <v>1.7289073305670799</v>
      </c>
      <c r="AN889" s="78">
        <v>456.31</v>
      </c>
      <c r="AO889" s="78">
        <v>495.17</v>
      </c>
      <c r="AP889" s="78">
        <v>474.97</v>
      </c>
      <c r="AQ889" s="78"/>
      <c r="AR889" s="78">
        <v>343.64</v>
      </c>
      <c r="AS889" s="79"/>
      <c r="AT889" s="65" t="s">
        <v>393</v>
      </c>
      <c r="AU889" s="68">
        <v>3.6167673333574499E-2</v>
      </c>
      <c r="AV889" s="78">
        <v>406.31</v>
      </c>
      <c r="AW889" s="78">
        <v>477.77</v>
      </c>
      <c r="AX889" s="78">
        <v>407.86</v>
      </c>
      <c r="AY889" s="78">
        <v>225.25</v>
      </c>
      <c r="AZ889" s="78">
        <v>168.98</v>
      </c>
      <c r="BA889" s="79">
        <v>356.61</v>
      </c>
      <c r="BB889" s="65" t="s">
        <v>394</v>
      </c>
      <c r="BC889" s="78">
        <v>399.7</v>
      </c>
      <c r="BD889" s="78">
        <v>449.77</v>
      </c>
      <c r="BE889" s="78">
        <v>399.33</v>
      </c>
      <c r="BF889" s="78">
        <v>222.75</v>
      </c>
      <c r="BG889" s="78"/>
      <c r="BH889" s="79">
        <v>393.58</v>
      </c>
      <c r="BI889" s="65" t="s">
        <v>395</v>
      </c>
      <c r="BJ889" s="68">
        <v>0.13417955908596901</v>
      </c>
      <c r="BK889" s="78">
        <v>416.76</v>
      </c>
      <c r="BL889" s="78">
        <v>428.03</v>
      </c>
      <c r="BM889" s="78">
        <v>445.26</v>
      </c>
      <c r="BN889" s="78">
        <v>246.35</v>
      </c>
      <c r="BO889" s="78"/>
      <c r="BP889" s="79"/>
      <c r="BQ889" s="65" t="s">
        <v>396</v>
      </c>
      <c r="BR889" s="68">
        <v>6.3911648537062396E-2</v>
      </c>
      <c r="BS889" s="78">
        <v>398.87</v>
      </c>
      <c r="BT889" s="78">
        <v>466.81</v>
      </c>
      <c r="BU889" s="78">
        <v>396</v>
      </c>
      <c r="BV889" s="78"/>
      <c r="BW889" s="78"/>
      <c r="BX889" s="79">
        <v>417.93</v>
      </c>
      <c r="BY889" s="65" t="s">
        <v>397</v>
      </c>
      <c r="BZ889" s="78">
        <v>420.02</v>
      </c>
      <c r="CA889" s="78">
        <v>465.35</v>
      </c>
      <c r="CB889" s="78">
        <v>401.33</v>
      </c>
      <c r="CC889" s="78">
        <v>267</v>
      </c>
      <c r="CD889" s="78"/>
      <c r="CE889" s="79">
        <v>494.75</v>
      </c>
      <c r="CF889" s="65" t="s">
        <v>398</v>
      </c>
      <c r="CG889" s="78">
        <v>384.73</v>
      </c>
      <c r="CH889" s="78">
        <v>467.28</v>
      </c>
      <c r="CI889" s="78">
        <v>380.49</v>
      </c>
      <c r="CJ889" s="78">
        <v>303.41000000000003</v>
      </c>
      <c r="CK889" s="78"/>
      <c r="CL889" s="79"/>
      <c r="CM889" s="65" t="s">
        <v>399</v>
      </c>
      <c r="CN889" s="78">
        <v>390.01</v>
      </c>
      <c r="CO889" s="78">
        <v>431.5</v>
      </c>
      <c r="CP889" s="78">
        <v>433.88</v>
      </c>
      <c r="CQ889" s="78">
        <v>223.97</v>
      </c>
      <c r="CR889" s="78">
        <v>212.04</v>
      </c>
      <c r="CS889" s="79">
        <v>522.14</v>
      </c>
      <c r="CT889" s="65" t="s">
        <v>400</v>
      </c>
      <c r="CU889" s="78">
        <v>436.54</v>
      </c>
      <c r="CV889" s="78">
        <v>504.58</v>
      </c>
      <c r="CW889" s="78">
        <v>444.28</v>
      </c>
      <c r="CX889" s="78">
        <v>252.76</v>
      </c>
      <c r="CY889" s="78">
        <v>237.86</v>
      </c>
      <c r="CZ889" s="79"/>
      <c r="DA889" s="82"/>
      <c r="DB889" s="68"/>
      <c r="DC889" s="78"/>
      <c r="DD889" s="78"/>
      <c r="DE889" s="78"/>
      <c r="DF889" s="78"/>
      <c r="DG889" s="78"/>
      <c r="DH889" s="79"/>
      <c r="DI889" s="65" t="s">
        <v>402</v>
      </c>
      <c r="DJ889" s="68">
        <v>3.9485114111979802E-3</v>
      </c>
      <c r="DK889" s="78">
        <v>427.99</v>
      </c>
      <c r="DL889" s="78">
        <v>479.95</v>
      </c>
      <c r="DM889" s="78">
        <v>479.95</v>
      </c>
      <c r="DN889" s="78">
        <v>262.87</v>
      </c>
      <c r="DO889" s="78"/>
      <c r="DP889" s="79">
        <v>456.81</v>
      </c>
      <c r="DQ889" s="65" t="s">
        <v>403</v>
      </c>
      <c r="DR889" s="78">
        <v>411.87</v>
      </c>
      <c r="DS889" s="78">
        <v>484.83</v>
      </c>
      <c r="DT889" s="78">
        <v>514.80999999999995</v>
      </c>
      <c r="DU889" s="78">
        <v>336.05</v>
      </c>
      <c r="DV889" s="78"/>
      <c r="DW889" s="79"/>
      <c r="DX889" s="65" t="s">
        <v>404</v>
      </c>
      <c r="DY889" s="78">
        <v>451.57</v>
      </c>
      <c r="DZ889" s="78">
        <v>512.58000000000004</v>
      </c>
      <c r="EA889" s="78">
        <v>476.11</v>
      </c>
      <c r="EB889" s="78">
        <v>245.35</v>
      </c>
      <c r="EC889" s="78"/>
      <c r="ED889" s="79">
        <v>382.54</v>
      </c>
      <c r="EE889" s="65" t="s">
        <v>405</v>
      </c>
      <c r="EF889" s="68">
        <v>0.28962001853568098</v>
      </c>
      <c r="EG889" s="78">
        <v>406.86</v>
      </c>
      <c r="EH889" s="78">
        <v>458.01</v>
      </c>
      <c r="EI889" s="78">
        <v>377.18</v>
      </c>
      <c r="EJ889" s="78"/>
      <c r="EK889" s="78">
        <v>181.01</v>
      </c>
      <c r="EL889" s="79">
        <v>371.74</v>
      </c>
      <c r="EM889" s="65" t="s">
        <v>406</v>
      </c>
      <c r="EN889" s="78">
        <v>433.61</v>
      </c>
      <c r="EO889" s="78">
        <v>446.15</v>
      </c>
      <c r="EP889" s="78">
        <v>398</v>
      </c>
      <c r="EQ889" s="78"/>
      <c r="ER889" s="78"/>
      <c r="ES889" s="79">
        <v>372.33</v>
      </c>
      <c r="ET889" s="65" t="s">
        <v>407</v>
      </c>
      <c r="EU889" s="68">
        <v>1.4326647564469901</v>
      </c>
      <c r="EV889" s="78">
        <v>415.69</v>
      </c>
      <c r="EW889" s="78">
        <v>477.1</v>
      </c>
      <c r="EX889" s="78">
        <v>477.1</v>
      </c>
      <c r="EY889" s="78"/>
      <c r="EZ889" s="78">
        <v>147.38</v>
      </c>
      <c r="FA889" s="79">
        <v>294.23</v>
      </c>
      <c r="FB889" s="65" t="s">
        <v>408</v>
      </c>
      <c r="FC889" s="78">
        <v>531.14</v>
      </c>
      <c r="FD889" s="78">
        <v>522.39</v>
      </c>
      <c r="FE889" s="78">
        <v>545.07000000000005</v>
      </c>
      <c r="FF889" s="78">
        <v>305.14999999999998</v>
      </c>
      <c r="FG889" s="78"/>
      <c r="FH889" s="79"/>
      <c r="FI889" s="65" t="s">
        <v>409</v>
      </c>
      <c r="FJ889" s="78">
        <v>474</v>
      </c>
      <c r="FK889" s="78">
        <v>472.54</v>
      </c>
      <c r="FL889" s="78">
        <v>487</v>
      </c>
      <c r="FM889" s="78">
        <v>268.39999999999998</v>
      </c>
      <c r="FN889" s="78"/>
      <c r="FO889" s="79">
        <v>412</v>
      </c>
      <c r="FP889" s="65" t="s">
        <v>410</v>
      </c>
      <c r="FQ889" s="68">
        <v>0.258645216356723</v>
      </c>
      <c r="FR889" s="78">
        <v>340.89</v>
      </c>
      <c r="FS889" s="78">
        <v>450.56</v>
      </c>
      <c r="FT889" s="78">
        <v>380.21</v>
      </c>
      <c r="FU889" s="78">
        <v>294.08</v>
      </c>
      <c r="FV889" s="78">
        <v>187.78</v>
      </c>
      <c r="FW889" s="79">
        <v>295.11</v>
      </c>
      <c r="FX889" s="65" t="s">
        <v>411</v>
      </c>
      <c r="FY889" s="78">
        <v>426.55</v>
      </c>
      <c r="FZ889" s="78">
        <v>464.35</v>
      </c>
      <c r="GA889" s="78">
        <v>476.42</v>
      </c>
      <c r="GB889" s="78">
        <v>313.72000000000003</v>
      </c>
      <c r="GC889" s="78"/>
      <c r="GD889" s="79">
        <v>430.79</v>
      </c>
      <c r="GE889" s="82"/>
      <c r="GF889" s="68"/>
      <c r="GG889" s="78"/>
      <c r="GH889" s="78"/>
      <c r="GI889" s="78"/>
      <c r="GJ889" s="78"/>
      <c r="GK889" s="78"/>
      <c r="GL889" s="79"/>
      <c r="GM889" s="65" t="s">
        <v>413</v>
      </c>
      <c r="GN889" s="68">
        <v>0.11036309458117199</v>
      </c>
      <c r="GO889" s="78">
        <v>363.32</v>
      </c>
      <c r="GP889" s="78">
        <v>440.57</v>
      </c>
      <c r="GQ889" s="78">
        <v>409.12</v>
      </c>
      <c r="GR889" s="78">
        <v>274.58</v>
      </c>
      <c r="GS889" s="78"/>
      <c r="GT889" s="79"/>
      <c r="GU889" s="65" t="s">
        <v>414</v>
      </c>
      <c r="GV889" s="68">
        <v>1</v>
      </c>
      <c r="GW889" s="78">
        <v>411.64</v>
      </c>
      <c r="GX889" s="78">
        <v>446.7</v>
      </c>
      <c r="GY889" s="78">
        <v>415.67</v>
      </c>
      <c r="GZ889" s="78">
        <v>273.39</v>
      </c>
      <c r="HA889" s="78"/>
      <c r="HB889" s="79">
        <v>403.73</v>
      </c>
      <c r="HC889" s="65" t="s">
        <v>415</v>
      </c>
      <c r="HD889" s="68">
        <v>2.9043594435247299E-2</v>
      </c>
      <c r="HE889" s="78">
        <v>425.57</v>
      </c>
      <c r="HF889" s="78">
        <v>473.85</v>
      </c>
      <c r="HG889" s="78">
        <v>453.53</v>
      </c>
      <c r="HH889" s="78">
        <v>249.77</v>
      </c>
      <c r="HI889" s="78">
        <v>243.97</v>
      </c>
      <c r="HJ889" s="79">
        <v>396.28</v>
      </c>
      <c r="HK889" s="85" t="s">
        <v>416</v>
      </c>
      <c r="HL889" s="68">
        <v>1.48566334868519</v>
      </c>
      <c r="HM889" s="78">
        <v>390.06</v>
      </c>
      <c r="HN889" s="78">
        <v>458.97</v>
      </c>
      <c r="HO889" s="78">
        <v>392</v>
      </c>
      <c r="HP889" s="78">
        <v>238.85</v>
      </c>
      <c r="HQ889" s="78"/>
      <c r="HR889" s="79"/>
    </row>
    <row r="890" spans="1:226" x14ac:dyDescent="0.25">
      <c r="A890" s="81">
        <v>39069</v>
      </c>
      <c r="B890" s="82" t="s">
        <v>387</v>
      </c>
      <c r="C890" s="83">
        <v>412.429547941914</v>
      </c>
      <c r="D890" s="83">
        <v>473.26590098762733</v>
      </c>
      <c r="E890" s="83">
        <v>436.95065933908739</v>
      </c>
      <c r="F890" s="83">
        <v>265.93308505260865</v>
      </c>
      <c r="G890" s="83">
        <v>200.7098312236287</v>
      </c>
      <c r="H890" s="84">
        <v>364.32433371964527</v>
      </c>
      <c r="I890" s="82" t="s">
        <v>388</v>
      </c>
      <c r="J890" s="83">
        <v>419.31808201997802</v>
      </c>
      <c r="K890" s="83">
        <v>474.02272820990709</v>
      </c>
      <c r="L890" s="83">
        <v>437.22432900620106</v>
      </c>
      <c r="M890" s="83">
        <v>261.06186919287518</v>
      </c>
      <c r="N890" s="83"/>
      <c r="O890" s="84">
        <v>401.27449037095113</v>
      </c>
      <c r="P890" s="65" t="s">
        <v>389</v>
      </c>
      <c r="Q890" s="78">
        <v>419.26</v>
      </c>
      <c r="R890" s="78">
        <v>470.51</v>
      </c>
      <c r="S890" s="78">
        <v>422.25</v>
      </c>
      <c r="T890" s="78">
        <v>227</v>
      </c>
      <c r="U890" s="78"/>
      <c r="V890" s="79"/>
      <c r="W890" s="65" t="s">
        <v>390</v>
      </c>
      <c r="X890" s="78">
        <v>438.72</v>
      </c>
      <c r="Y890" s="78">
        <v>483.99</v>
      </c>
      <c r="Z890" s="78">
        <v>425.23</v>
      </c>
      <c r="AA890" s="78">
        <v>205.95</v>
      </c>
      <c r="AB890" s="78"/>
      <c r="AC890" s="79">
        <v>392.56</v>
      </c>
      <c r="AD890" s="82"/>
      <c r="AE890" s="68"/>
      <c r="AF890" s="78"/>
      <c r="AG890" s="78"/>
      <c r="AH890" s="78"/>
      <c r="AI890" s="78"/>
      <c r="AJ890" s="78"/>
      <c r="AK890" s="79"/>
      <c r="AL890" s="69" t="s">
        <v>392</v>
      </c>
      <c r="AM890" s="70">
        <v>1.7298045320878701</v>
      </c>
      <c r="AN890" s="78">
        <v>456.04</v>
      </c>
      <c r="AO890" s="78">
        <v>501.1</v>
      </c>
      <c r="AP890" s="78">
        <v>479.74</v>
      </c>
      <c r="AQ890" s="78"/>
      <c r="AR890" s="78">
        <v>343.82</v>
      </c>
      <c r="AS890" s="79"/>
      <c r="AT890" s="65" t="s">
        <v>393</v>
      </c>
      <c r="AU890" s="68">
        <v>3.6101083032491002E-2</v>
      </c>
      <c r="AV890" s="78">
        <v>412.74</v>
      </c>
      <c r="AW890" s="78">
        <v>484.91</v>
      </c>
      <c r="AX890" s="78">
        <v>451.34</v>
      </c>
      <c r="AY890" s="78">
        <v>242.96</v>
      </c>
      <c r="AZ890" s="78">
        <v>191.26</v>
      </c>
      <c r="BA890" s="79">
        <v>357.44</v>
      </c>
      <c r="BB890" s="65" t="s">
        <v>394</v>
      </c>
      <c r="BC890" s="78">
        <v>383.43</v>
      </c>
      <c r="BD890" s="78">
        <v>453.74</v>
      </c>
      <c r="BE890" s="78">
        <v>422.77</v>
      </c>
      <c r="BF890" s="78">
        <v>223.75</v>
      </c>
      <c r="BG890" s="78"/>
      <c r="BH890" s="79">
        <v>388.67</v>
      </c>
      <c r="BI890" s="65" t="s">
        <v>395</v>
      </c>
      <c r="BJ890" s="68">
        <v>0.13416155734735799</v>
      </c>
      <c r="BK890" s="78">
        <v>444.61</v>
      </c>
      <c r="BL890" s="78">
        <v>479.49</v>
      </c>
      <c r="BM890" s="78">
        <v>496.72</v>
      </c>
      <c r="BN890" s="78">
        <v>253.03</v>
      </c>
      <c r="BO890" s="78"/>
      <c r="BP890" s="79"/>
      <c r="BQ890" s="65" t="s">
        <v>396</v>
      </c>
      <c r="BR890" s="68">
        <v>6.3911648537062396E-2</v>
      </c>
      <c r="BS890" s="78">
        <v>399.38</v>
      </c>
      <c r="BT890" s="78">
        <v>468.86</v>
      </c>
      <c r="BU890" s="78">
        <v>395.68</v>
      </c>
      <c r="BV890" s="78"/>
      <c r="BW890" s="78"/>
      <c r="BX890" s="79">
        <v>417.93</v>
      </c>
      <c r="BY890" s="65" t="s">
        <v>397</v>
      </c>
      <c r="BZ890" s="78">
        <v>424.88</v>
      </c>
      <c r="CA890" s="78">
        <v>480.63</v>
      </c>
      <c r="CB890" s="78">
        <v>414.1</v>
      </c>
      <c r="CC890" s="78">
        <v>275.68</v>
      </c>
      <c r="CD890" s="78"/>
      <c r="CE890" s="79">
        <v>494.75</v>
      </c>
      <c r="CF890" s="65" t="s">
        <v>398</v>
      </c>
      <c r="CG890" s="78">
        <v>427.91</v>
      </c>
      <c r="CH890" s="78">
        <v>504.39</v>
      </c>
      <c r="CI890" s="78">
        <v>409.42</v>
      </c>
      <c r="CJ890" s="78">
        <v>323.47000000000003</v>
      </c>
      <c r="CK890" s="78"/>
      <c r="CL890" s="79"/>
      <c r="CM890" s="65" t="s">
        <v>399</v>
      </c>
      <c r="CN890" s="78">
        <v>384.08</v>
      </c>
      <c r="CO890" s="78">
        <v>441.92</v>
      </c>
      <c r="CP890" s="78">
        <v>448.7</v>
      </c>
      <c r="CQ890" s="78">
        <v>232.14</v>
      </c>
      <c r="CR890" s="78">
        <v>224.72</v>
      </c>
      <c r="CS890" s="79">
        <v>522.64</v>
      </c>
      <c r="CT890" s="65" t="s">
        <v>400</v>
      </c>
      <c r="CU890" s="78">
        <v>446.71</v>
      </c>
      <c r="CV890" s="78">
        <v>513.48</v>
      </c>
      <c r="CW890" s="78">
        <v>448.77</v>
      </c>
      <c r="CX890" s="78">
        <v>257.86</v>
      </c>
      <c r="CY890" s="78">
        <v>244.58</v>
      </c>
      <c r="CZ890" s="79"/>
      <c r="DA890" s="82"/>
      <c r="DB890" s="68"/>
      <c r="DC890" s="78"/>
      <c r="DD890" s="78"/>
      <c r="DE890" s="78"/>
      <c r="DF890" s="78"/>
      <c r="DG890" s="78"/>
      <c r="DH890" s="79"/>
      <c r="DI890" s="65" t="s">
        <v>402</v>
      </c>
      <c r="DJ890" s="68">
        <v>3.9536630688332703E-3</v>
      </c>
      <c r="DK890" s="78">
        <v>429.59</v>
      </c>
      <c r="DL890" s="78">
        <v>506.87</v>
      </c>
      <c r="DM890" s="78">
        <v>506.87</v>
      </c>
      <c r="DN890" s="78">
        <v>264.08</v>
      </c>
      <c r="DO890" s="78"/>
      <c r="DP890" s="79">
        <v>457.85</v>
      </c>
      <c r="DQ890" s="65" t="s">
        <v>403</v>
      </c>
      <c r="DR890" s="78">
        <v>408.56</v>
      </c>
      <c r="DS890" s="78">
        <v>481.53</v>
      </c>
      <c r="DT890" s="78">
        <v>530.58000000000004</v>
      </c>
      <c r="DU890" s="78">
        <v>335.21</v>
      </c>
      <c r="DV890" s="78"/>
      <c r="DW890" s="79"/>
      <c r="DX890" s="65" t="s">
        <v>404</v>
      </c>
      <c r="DY890" s="78">
        <v>452.02</v>
      </c>
      <c r="DZ890" s="78">
        <v>512.23</v>
      </c>
      <c r="EA890" s="78">
        <v>498.47</v>
      </c>
      <c r="EB890" s="78">
        <v>253.29</v>
      </c>
      <c r="EC890" s="78"/>
      <c r="ED890" s="79">
        <v>382.54</v>
      </c>
      <c r="EE890" s="65" t="s">
        <v>405</v>
      </c>
      <c r="EF890" s="68">
        <v>0.28962001853568098</v>
      </c>
      <c r="EG890" s="78">
        <v>412.8</v>
      </c>
      <c r="EH890" s="78">
        <v>469.72</v>
      </c>
      <c r="EI890" s="78">
        <v>405.4</v>
      </c>
      <c r="EJ890" s="78"/>
      <c r="EK890" s="78">
        <v>202.44</v>
      </c>
      <c r="EL890" s="79">
        <v>380.26</v>
      </c>
      <c r="EM890" s="65" t="s">
        <v>406</v>
      </c>
      <c r="EN890" s="78">
        <v>447.51</v>
      </c>
      <c r="EO890" s="78">
        <v>483.85</v>
      </c>
      <c r="EP890" s="78">
        <v>431.07</v>
      </c>
      <c r="EQ890" s="78"/>
      <c r="ER890" s="78"/>
      <c r="ES890" s="79">
        <v>372.33</v>
      </c>
      <c r="ET890" s="65" t="s">
        <v>407</v>
      </c>
      <c r="EU890" s="68">
        <v>1.4338973329509599</v>
      </c>
      <c r="EV890" s="78">
        <v>405.19</v>
      </c>
      <c r="EW890" s="78">
        <v>474.5</v>
      </c>
      <c r="EX890" s="78">
        <v>474.5</v>
      </c>
      <c r="EY890" s="78"/>
      <c r="EZ890" s="78">
        <v>147.51</v>
      </c>
      <c r="FA890" s="79">
        <v>548.11</v>
      </c>
      <c r="FB890" s="65" t="s">
        <v>408</v>
      </c>
      <c r="FC890" s="78">
        <v>531.14</v>
      </c>
      <c r="FD890" s="78">
        <v>522.39</v>
      </c>
      <c r="FE890" s="78">
        <v>545.07000000000005</v>
      </c>
      <c r="FF890" s="78">
        <v>305.14999999999998</v>
      </c>
      <c r="FG890" s="78"/>
      <c r="FH890" s="79"/>
      <c r="FI890" s="65" t="s">
        <v>409</v>
      </c>
      <c r="FJ890" s="78">
        <v>473</v>
      </c>
      <c r="FK890" s="78">
        <v>490</v>
      </c>
      <c r="FL890" s="78">
        <v>503</v>
      </c>
      <c r="FM890" s="78">
        <v>246</v>
      </c>
      <c r="FN890" s="78"/>
      <c r="FO890" s="79">
        <v>412</v>
      </c>
      <c r="FP890" s="65" t="s">
        <v>410</v>
      </c>
      <c r="FQ890" s="68">
        <v>0.26337968815844898</v>
      </c>
      <c r="FR890" s="78">
        <v>401.92</v>
      </c>
      <c r="FS890" s="78">
        <v>469.34</v>
      </c>
      <c r="FT890" s="78">
        <v>406.66</v>
      </c>
      <c r="FU890" s="78">
        <v>305.77999999999997</v>
      </c>
      <c r="FV890" s="78">
        <v>199.64</v>
      </c>
      <c r="FW890" s="79">
        <v>321.06</v>
      </c>
      <c r="FX890" s="65" t="s">
        <v>411</v>
      </c>
      <c r="FY890" s="78">
        <v>444.66</v>
      </c>
      <c r="FZ890" s="78">
        <v>491.57</v>
      </c>
      <c r="GA890" s="78">
        <v>467.49</v>
      </c>
      <c r="GB890" s="78">
        <v>316.39999999999998</v>
      </c>
      <c r="GC890" s="78"/>
      <c r="GD890" s="79">
        <v>385.73</v>
      </c>
      <c r="GE890" s="82"/>
      <c r="GF890" s="68"/>
      <c r="GG890" s="78"/>
      <c r="GH890" s="78"/>
      <c r="GI890" s="78"/>
      <c r="GJ890" s="78"/>
      <c r="GK890" s="78"/>
      <c r="GL890" s="79"/>
      <c r="GM890" s="65" t="s">
        <v>413</v>
      </c>
      <c r="GN890" s="68">
        <v>0.11043012533819201</v>
      </c>
      <c r="GO890" s="78">
        <v>388.93</v>
      </c>
      <c r="GP890" s="78">
        <v>473.41</v>
      </c>
      <c r="GQ890" s="78">
        <v>426.48</v>
      </c>
      <c r="GR890" s="78">
        <v>317.27</v>
      </c>
      <c r="GS890" s="78"/>
      <c r="GT890" s="79"/>
      <c r="GU890" s="65" t="s">
        <v>414</v>
      </c>
      <c r="GV890" s="68">
        <v>4.1725778185763198E-3</v>
      </c>
      <c r="GW890" s="78">
        <v>407.74</v>
      </c>
      <c r="GX890" s="78">
        <v>462.56</v>
      </c>
      <c r="GY890" s="78">
        <v>426.8</v>
      </c>
      <c r="GZ890" s="78">
        <v>273.37</v>
      </c>
      <c r="HA890" s="78"/>
      <c r="HB890" s="79">
        <v>402.68</v>
      </c>
      <c r="HC890" s="65" t="s">
        <v>415</v>
      </c>
      <c r="HD890" s="68">
        <v>2.8703464508166101E-2</v>
      </c>
      <c r="HE890" s="78">
        <v>422.23</v>
      </c>
      <c r="HF890" s="78">
        <v>486.83</v>
      </c>
      <c r="HG890" s="78">
        <v>452.4</v>
      </c>
      <c r="HH890" s="78">
        <v>246.85</v>
      </c>
      <c r="HI890" s="78">
        <v>241.11</v>
      </c>
      <c r="HJ890" s="79">
        <v>392.68</v>
      </c>
      <c r="HK890" s="85" t="s">
        <v>416</v>
      </c>
      <c r="HL890" s="68">
        <v>1.48909239818331</v>
      </c>
      <c r="HM890" s="78">
        <v>391.87</v>
      </c>
      <c r="HN890" s="78">
        <v>462.26</v>
      </c>
      <c r="HO890" s="78">
        <v>410.13</v>
      </c>
      <c r="HP890" s="78">
        <v>245.97</v>
      </c>
      <c r="HQ890" s="78"/>
      <c r="HR890" s="79"/>
    </row>
    <row r="891" spans="1:226" x14ac:dyDescent="0.25">
      <c r="A891" s="81">
        <v>39062</v>
      </c>
      <c r="B891" s="82" t="s">
        <v>387</v>
      </c>
      <c r="C891" s="83">
        <v>410.8535767847365</v>
      </c>
      <c r="D891" s="83">
        <v>474.22915491360595</v>
      </c>
      <c r="E891" s="83">
        <v>440.47825028450376</v>
      </c>
      <c r="F891" s="83">
        <v>264.65055348611747</v>
      </c>
      <c r="G891" s="83">
        <v>200.95782700421944</v>
      </c>
      <c r="H891" s="84">
        <v>368.21056415923243</v>
      </c>
      <c r="I891" s="82" t="s">
        <v>388</v>
      </c>
      <c r="J891" s="83">
        <v>419.64057876003284</v>
      </c>
      <c r="K891" s="83">
        <v>476.36111750399698</v>
      </c>
      <c r="L891" s="83">
        <v>440.80248410200062</v>
      </c>
      <c r="M891" s="83">
        <v>259.42962088376191</v>
      </c>
      <c r="N891" s="83"/>
      <c r="O891" s="84">
        <v>403.32023398833735</v>
      </c>
      <c r="P891" s="65" t="s">
        <v>389</v>
      </c>
      <c r="Q891" s="78">
        <v>420.93</v>
      </c>
      <c r="R891" s="78">
        <v>470.51</v>
      </c>
      <c r="S891" s="78">
        <v>431.89</v>
      </c>
      <c r="T891" s="78">
        <v>232</v>
      </c>
      <c r="U891" s="78"/>
      <c r="V891" s="79"/>
      <c r="W891" s="65" t="s">
        <v>390</v>
      </c>
      <c r="X891" s="78">
        <v>431.92</v>
      </c>
      <c r="Y891" s="78">
        <v>480.07</v>
      </c>
      <c r="Z891" s="78">
        <v>417.38</v>
      </c>
      <c r="AA891" s="78">
        <v>209.64</v>
      </c>
      <c r="AB891" s="78"/>
      <c r="AC891" s="79">
        <v>392.56</v>
      </c>
      <c r="AD891" s="82"/>
      <c r="AE891" s="68"/>
      <c r="AF891" s="78"/>
      <c r="AG891" s="78"/>
      <c r="AH891" s="78"/>
      <c r="AI891" s="78"/>
      <c r="AJ891" s="78"/>
      <c r="AK891" s="79"/>
      <c r="AL891" s="69" t="s">
        <v>392</v>
      </c>
      <c r="AM891" s="70">
        <v>1.7298045320878701</v>
      </c>
      <c r="AN891" s="78">
        <v>451.61</v>
      </c>
      <c r="AO891" s="78">
        <v>495.91</v>
      </c>
      <c r="AP891" s="78">
        <v>479.74</v>
      </c>
      <c r="AQ891" s="78"/>
      <c r="AR891" s="78">
        <v>345.91</v>
      </c>
      <c r="AS891" s="79"/>
      <c r="AT891" s="65" t="s">
        <v>393</v>
      </c>
      <c r="AU891" s="68">
        <v>3.5844863431070302E-2</v>
      </c>
      <c r="AV891" s="78">
        <v>411.53</v>
      </c>
      <c r="AW891" s="78">
        <v>483.12</v>
      </c>
      <c r="AX891" s="78">
        <v>469.94</v>
      </c>
      <c r="AY891" s="78">
        <v>242.06</v>
      </c>
      <c r="AZ891" s="78">
        <v>186.25</v>
      </c>
      <c r="BA891" s="79">
        <v>355.45</v>
      </c>
      <c r="BB891" s="65" t="s">
        <v>394</v>
      </c>
      <c r="BC891" s="78">
        <v>386.23</v>
      </c>
      <c r="BD891" s="78">
        <v>459.34</v>
      </c>
      <c r="BE891" s="78">
        <v>430.61</v>
      </c>
      <c r="BF891" s="78">
        <v>223.75</v>
      </c>
      <c r="BG891" s="78"/>
      <c r="BH891" s="79">
        <v>398.37</v>
      </c>
      <c r="BI891" s="65" t="s">
        <v>395</v>
      </c>
      <c r="BJ891" s="68">
        <v>0.13413636302665299</v>
      </c>
      <c r="BK891" s="78">
        <v>429.5</v>
      </c>
      <c r="BL891" s="78">
        <v>465.45</v>
      </c>
      <c r="BM891" s="78">
        <v>482.68</v>
      </c>
      <c r="BN891" s="78">
        <v>251.64</v>
      </c>
      <c r="BO891" s="78"/>
      <c r="BP891" s="79"/>
      <c r="BQ891" s="65" t="s">
        <v>396</v>
      </c>
      <c r="BR891" s="68">
        <v>6.3911648537062396E-2</v>
      </c>
      <c r="BS891" s="78">
        <v>399.83</v>
      </c>
      <c r="BT891" s="78">
        <v>468.34</v>
      </c>
      <c r="BU891" s="78">
        <v>395.68</v>
      </c>
      <c r="BV891" s="78"/>
      <c r="BW891" s="78"/>
      <c r="BX891" s="79">
        <v>417.93</v>
      </c>
      <c r="BY891" s="65" t="s">
        <v>397</v>
      </c>
      <c r="BZ891" s="78">
        <v>423.68</v>
      </c>
      <c r="CA891" s="78">
        <v>482.49</v>
      </c>
      <c r="CB891" s="78">
        <v>415.4</v>
      </c>
      <c r="CC891" s="78">
        <v>268.07</v>
      </c>
      <c r="CD891" s="78"/>
      <c r="CE891" s="79">
        <v>494.75</v>
      </c>
      <c r="CF891" s="65" t="s">
        <v>398</v>
      </c>
      <c r="CG891" s="78">
        <v>418.68</v>
      </c>
      <c r="CH891" s="78">
        <v>497.77</v>
      </c>
      <c r="CI891" s="78">
        <v>404.32</v>
      </c>
      <c r="CJ891" s="78">
        <v>310.76</v>
      </c>
      <c r="CK891" s="78"/>
      <c r="CL891" s="79"/>
      <c r="CM891" s="65" t="s">
        <v>399</v>
      </c>
      <c r="CN891" s="78">
        <v>386.96</v>
      </c>
      <c r="CO891" s="78">
        <v>447.11</v>
      </c>
      <c r="CP891" s="78">
        <v>451.08</v>
      </c>
      <c r="CQ891" s="78">
        <v>229.24</v>
      </c>
      <c r="CR891" s="78">
        <v>223.99</v>
      </c>
      <c r="CS891" s="79">
        <v>538.67999999999995</v>
      </c>
      <c r="CT891" s="65" t="s">
        <v>400</v>
      </c>
      <c r="CU891" s="78">
        <v>446.77</v>
      </c>
      <c r="CV891" s="78">
        <v>514.26</v>
      </c>
      <c r="CW891" s="78">
        <v>449.55</v>
      </c>
      <c r="CX891" s="78">
        <v>257.39999999999998</v>
      </c>
      <c r="CY891" s="78">
        <v>243.32</v>
      </c>
      <c r="CZ891" s="79"/>
      <c r="DA891" s="82"/>
      <c r="DB891" s="68"/>
      <c r="DC891" s="78"/>
      <c r="DD891" s="78"/>
      <c r="DE891" s="78"/>
      <c r="DF891" s="78"/>
      <c r="DG891" s="78"/>
      <c r="DH891" s="79"/>
      <c r="DI891" s="65" t="s">
        <v>402</v>
      </c>
      <c r="DJ891" s="68">
        <v>3.9079291883231098E-3</v>
      </c>
      <c r="DK891" s="78">
        <v>423.77</v>
      </c>
      <c r="DL891" s="78">
        <v>500.92</v>
      </c>
      <c r="DM891" s="78">
        <v>500.92</v>
      </c>
      <c r="DN891" s="78">
        <v>263.39</v>
      </c>
      <c r="DO891" s="78"/>
      <c r="DP891" s="79">
        <v>452.47</v>
      </c>
      <c r="DQ891" s="65" t="s">
        <v>403</v>
      </c>
      <c r="DR891" s="78">
        <v>408.56</v>
      </c>
      <c r="DS891" s="78">
        <v>481.53</v>
      </c>
      <c r="DT891" s="78">
        <v>539.66</v>
      </c>
      <c r="DU891" s="78">
        <v>339.85</v>
      </c>
      <c r="DV891" s="78"/>
      <c r="DW891" s="79"/>
      <c r="DX891" s="65" t="s">
        <v>404</v>
      </c>
      <c r="DY891" s="78">
        <v>452.02</v>
      </c>
      <c r="DZ891" s="78">
        <v>512.23</v>
      </c>
      <c r="EA891" s="78">
        <v>497.04</v>
      </c>
      <c r="EB891" s="78">
        <v>250.09</v>
      </c>
      <c r="EC891" s="78"/>
      <c r="ED891" s="79">
        <v>382.54</v>
      </c>
      <c r="EE891" s="65" t="s">
        <v>405</v>
      </c>
      <c r="EF891" s="68">
        <v>0.28962001853568098</v>
      </c>
      <c r="EG891" s="78">
        <v>412.78</v>
      </c>
      <c r="EH891" s="78">
        <v>474.01</v>
      </c>
      <c r="EI891" s="78">
        <v>412.28</v>
      </c>
      <c r="EJ891" s="78"/>
      <c r="EK891" s="78">
        <v>201.87</v>
      </c>
      <c r="EL891" s="79">
        <v>379.46</v>
      </c>
      <c r="EM891" s="65" t="s">
        <v>406</v>
      </c>
      <c r="EN891" s="78">
        <v>447.51</v>
      </c>
      <c r="EO891" s="78">
        <v>483.85</v>
      </c>
      <c r="EP891" s="78">
        <v>431.07</v>
      </c>
      <c r="EQ891" s="78"/>
      <c r="ER891" s="78"/>
      <c r="ES891" s="79">
        <v>372.33</v>
      </c>
      <c r="ET891" s="65" t="s">
        <v>407</v>
      </c>
      <c r="EU891" s="68">
        <v>1.43287003868749</v>
      </c>
      <c r="EV891" s="78">
        <v>401.25</v>
      </c>
      <c r="EW891" s="78">
        <v>474.16</v>
      </c>
      <c r="EX891" s="78">
        <v>474.16</v>
      </c>
      <c r="EY891" s="78"/>
      <c r="EZ891" s="78">
        <v>147.4</v>
      </c>
      <c r="FA891" s="79">
        <v>308.5</v>
      </c>
      <c r="FB891" s="65" t="s">
        <v>408</v>
      </c>
      <c r="FC891" s="78">
        <v>531.14</v>
      </c>
      <c r="FD891" s="78">
        <v>522.39</v>
      </c>
      <c r="FE891" s="78">
        <v>545.07000000000005</v>
      </c>
      <c r="FF891" s="78">
        <v>305.14999999999998</v>
      </c>
      <c r="FG891" s="78"/>
      <c r="FH891" s="79"/>
      <c r="FI891" s="65" t="s">
        <v>409</v>
      </c>
      <c r="FJ891" s="78">
        <v>469.55</v>
      </c>
      <c r="FK891" s="78">
        <v>490</v>
      </c>
      <c r="FL891" s="78">
        <v>499</v>
      </c>
      <c r="FM891" s="78">
        <v>256</v>
      </c>
      <c r="FN891" s="78"/>
      <c r="FO891" s="79">
        <v>413.47</v>
      </c>
      <c r="FP891" s="65" t="s">
        <v>410</v>
      </c>
      <c r="FQ891" s="68">
        <v>0.26230884243107799</v>
      </c>
      <c r="FR891" s="78">
        <v>406.58</v>
      </c>
      <c r="FS891" s="78">
        <v>474.25</v>
      </c>
      <c r="FT891" s="78">
        <v>418.38</v>
      </c>
      <c r="FU891" s="78">
        <v>303.75</v>
      </c>
      <c r="FV891" s="78">
        <v>200.4</v>
      </c>
      <c r="FW891" s="79">
        <v>331.82</v>
      </c>
      <c r="FX891" s="65" t="s">
        <v>411</v>
      </c>
      <c r="FY891" s="78">
        <v>442</v>
      </c>
      <c r="FZ891" s="78">
        <v>491.83</v>
      </c>
      <c r="GA891" s="78">
        <v>467.49</v>
      </c>
      <c r="GB891" s="78">
        <v>320.86</v>
      </c>
      <c r="GC891" s="78"/>
      <c r="GD891" s="79">
        <v>385.73</v>
      </c>
      <c r="GE891" s="82"/>
      <c r="GF891" s="68"/>
      <c r="GG891" s="78"/>
      <c r="GH891" s="78"/>
      <c r="GI891" s="78"/>
      <c r="GJ891" s="78"/>
      <c r="GK891" s="78"/>
      <c r="GL891" s="79"/>
      <c r="GM891" s="65" t="s">
        <v>413</v>
      </c>
      <c r="GN891" s="68">
        <v>0.110393553016504</v>
      </c>
      <c r="GO891" s="78">
        <v>379.97</v>
      </c>
      <c r="GP891" s="78">
        <v>473.26</v>
      </c>
      <c r="GQ891" s="78">
        <v>429.1</v>
      </c>
      <c r="GR891" s="78">
        <v>320.69</v>
      </c>
      <c r="GS891" s="78"/>
      <c r="GT891" s="79"/>
      <c r="GU891" s="65" t="s">
        <v>414</v>
      </c>
      <c r="GV891" s="68">
        <v>4.1722296395193597E-3</v>
      </c>
      <c r="GW891" s="78">
        <v>407.71</v>
      </c>
      <c r="GX891" s="78">
        <v>462.52</v>
      </c>
      <c r="GY891" s="78">
        <v>426.77</v>
      </c>
      <c r="GZ891" s="78">
        <v>273.35000000000002</v>
      </c>
      <c r="HA891" s="78"/>
      <c r="HB891" s="79">
        <v>402.65</v>
      </c>
      <c r="HC891" s="65" t="s">
        <v>415</v>
      </c>
      <c r="HD891" s="68">
        <v>2.84600278908273E-2</v>
      </c>
      <c r="HE891" s="78">
        <v>420.44</v>
      </c>
      <c r="HF891" s="78">
        <v>483.29</v>
      </c>
      <c r="HG891" s="78">
        <v>448.56</v>
      </c>
      <c r="HH891" s="78">
        <v>227.68</v>
      </c>
      <c r="HI891" s="78">
        <v>221.99</v>
      </c>
      <c r="HJ891" s="79">
        <v>389.88</v>
      </c>
      <c r="HK891" s="85" t="s">
        <v>416</v>
      </c>
      <c r="HL891" s="68">
        <v>1.4788524105294301</v>
      </c>
      <c r="HM891" s="78">
        <v>385.54</v>
      </c>
      <c r="HN891" s="78">
        <v>454.96</v>
      </c>
      <c r="HO891" s="78">
        <v>421.61</v>
      </c>
      <c r="HP891" s="78">
        <v>240.31</v>
      </c>
      <c r="HQ891" s="78"/>
      <c r="HR891" s="79"/>
    </row>
    <row r="892" spans="1:226" x14ac:dyDescent="0.25">
      <c r="A892" s="81">
        <v>39055</v>
      </c>
      <c r="B892" s="82" t="s">
        <v>387</v>
      </c>
      <c r="C892" s="83">
        <v>409.46287390549344</v>
      </c>
      <c r="D892" s="83">
        <v>474.50809388028097</v>
      </c>
      <c r="E892" s="83">
        <v>445.8262112626926</v>
      </c>
      <c r="F892" s="83">
        <v>268.91043162688936</v>
      </c>
      <c r="G892" s="83">
        <v>210.13284810126584</v>
      </c>
      <c r="H892" s="84">
        <v>371.47390785111719</v>
      </c>
      <c r="I892" s="82" t="s">
        <v>388</v>
      </c>
      <c r="J892" s="83">
        <v>416.7070230629584</v>
      </c>
      <c r="K892" s="83">
        <v>475.61086512453596</v>
      </c>
      <c r="L892" s="83">
        <v>445.94316732775042</v>
      </c>
      <c r="M892" s="83">
        <v>265.66197986349596</v>
      </c>
      <c r="N892" s="83"/>
      <c r="O892" s="84">
        <v>404.24217106875091</v>
      </c>
      <c r="P892" s="65" t="s">
        <v>389</v>
      </c>
      <c r="Q892" s="78">
        <v>412.6</v>
      </c>
      <c r="R892" s="78">
        <v>464.68</v>
      </c>
      <c r="S892" s="78">
        <v>439.52</v>
      </c>
      <c r="T892" s="78">
        <v>232</v>
      </c>
      <c r="U892" s="78"/>
      <c r="V892" s="79"/>
      <c r="W892" s="65" t="s">
        <v>390</v>
      </c>
      <c r="X892" s="78">
        <v>418.94</v>
      </c>
      <c r="Y892" s="78">
        <v>475.11</v>
      </c>
      <c r="Z892" s="78">
        <v>417.38</v>
      </c>
      <c r="AA892" s="78">
        <v>209.64</v>
      </c>
      <c r="AB892" s="78"/>
      <c r="AC892" s="79">
        <v>399.17</v>
      </c>
      <c r="AD892" s="82"/>
      <c r="AE892" s="68"/>
      <c r="AF892" s="78"/>
      <c r="AG892" s="78"/>
      <c r="AH892" s="78"/>
      <c r="AI892" s="78"/>
      <c r="AJ892" s="78"/>
      <c r="AK892" s="79"/>
      <c r="AL892" s="69" t="s">
        <v>392</v>
      </c>
      <c r="AM892" s="70">
        <v>1.73010380622837</v>
      </c>
      <c r="AN892" s="78">
        <v>451.69</v>
      </c>
      <c r="AO892" s="78">
        <v>496</v>
      </c>
      <c r="AP892" s="78">
        <v>479.83</v>
      </c>
      <c r="AQ892" s="78"/>
      <c r="AR892" s="78">
        <v>345.97</v>
      </c>
      <c r="AS892" s="79"/>
      <c r="AT892" s="65" t="s">
        <v>393</v>
      </c>
      <c r="AU892" s="68">
        <v>3.5710459593614997E-2</v>
      </c>
      <c r="AV892" s="78">
        <v>412.42</v>
      </c>
      <c r="AW892" s="78">
        <v>482.23</v>
      </c>
      <c r="AX892" s="78">
        <v>469.71</v>
      </c>
      <c r="AY892" s="78">
        <v>234.87</v>
      </c>
      <c r="AZ892" s="78">
        <v>183.73</v>
      </c>
      <c r="BA892" s="79">
        <v>353.78</v>
      </c>
      <c r="BB892" s="65" t="s">
        <v>394</v>
      </c>
      <c r="BC892" s="78">
        <v>381.92</v>
      </c>
      <c r="BD892" s="78">
        <v>460.2</v>
      </c>
      <c r="BE892" s="78">
        <v>440.25</v>
      </c>
      <c r="BF892" s="78">
        <v>231.5</v>
      </c>
      <c r="BG892" s="78"/>
      <c r="BH892" s="79">
        <v>397.5</v>
      </c>
      <c r="BI892" s="65" t="s">
        <v>395</v>
      </c>
      <c r="BJ892" s="68">
        <v>0.134089598669831</v>
      </c>
      <c r="BK892" s="78">
        <v>450.81</v>
      </c>
      <c r="BL892" s="78">
        <v>481.38</v>
      </c>
      <c r="BM892" s="78">
        <v>498.6</v>
      </c>
      <c r="BN892" s="78">
        <v>256.92</v>
      </c>
      <c r="BO892" s="78"/>
      <c r="BP892" s="79"/>
      <c r="BQ892" s="65" t="s">
        <v>396</v>
      </c>
      <c r="BR892" s="68">
        <v>6.3911648537062396E-2</v>
      </c>
      <c r="BS892" s="78">
        <v>382.7</v>
      </c>
      <c r="BT892" s="78">
        <v>468.77</v>
      </c>
      <c r="BU892" s="78">
        <v>395.68</v>
      </c>
      <c r="BV892" s="78"/>
      <c r="BW892" s="78"/>
      <c r="BX892" s="79">
        <v>417.93</v>
      </c>
      <c r="BY892" s="65" t="s">
        <v>397</v>
      </c>
      <c r="BZ892" s="78">
        <v>418.76</v>
      </c>
      <c r="CA892" s="78">
        <v>480.24</v>
      </c>
      <c r="CB892" s="78">
        <v>413.42</v>
      </c>
      <c r="CC892" s="78">
        <v>279.44</v>
      </c>
      <c r="CD892" s="78"/>
      <c r="CE892" s="79">
        <v>494.75</v>
      </c>
      <c r="CF892" s="65" t="s">
        <v>398</v>
      </c>
      <c r="CG892" s="78">
        <v>428.05</v>
      </c>
      <c r="CH892" s="78">
        <v>513.08000000000004</v>
      </c>
      <c r="CI892" s="78">
        <v>417.55</v>
      </c>
      <c r="CJ892" s="78">
        <v>323.47000000000003</v>
      </c>
      <c r="CK892" s="78"/>
      <c r="CL892" s="79"/>
      <c r="CM892" s="65" t="s">
        <v>399</v>
      </c>
      <c r="CN892" s="78">
        <v>381.16</v>
      </c>
      <c r="CO892" s="78">
        <v>444.26</v>
      </c>
      <c r="CP892" s="78">
        <v>453.38</v>
      </c>
      <c r="CQ892" s="78">
        <v>238.85</v>
      </c>
      <c r="CR892" s="78">
        <v>230.14</v>
      </c>
      <c r="CS892" s="79">
        <v>538.61</v>
      </c>
      <c r="CT892" s="65" t="s">
        <v>400</v>
      </c>
      <c r="CU892" s="78">
        <v>442.49</v>
      </c>
      <c r="CV892" s="78">
        <v>509.96</v>
      </c>
      <c r="CW892" s="78">
        <v>444.43</v>
      </c>
      <c r="CX892" s="78">
        <v>245.66</v>
      </c>
      <c r="CY892" s="78">
        <v>258.45999999999998</v>
      </c>
      <c r="CZ892" s="79"/>
      <c r="DA892" s="82"/>
      <c r="DB892" s="68"/>
      <c r="DC892" s="78"/>
      <c r="DD892" s="78"/>
      <c r="DE892" s="78"/>
      <c r="DF892" s="78"/>
      <c r="DG892" s="78"/>
      <c r="DH892" s="79"/>
      <c r="DI892" s="65" t="s">
        <v>402</v>
      </c>
      <c r="DJ892" s="68">
        <v>3.8996997231213202E-3</v>
      </c>
      <c r="DK892" s="78">
        <v>423.15</v>
      </c>
      <c r="DL892" s="78">
        <v>499.87</v>
      </c>
      <c r="DM892" s="78">
        <v>499.87</v>
      </c>
      <c r="DN892" s="78">
        <v>252.54</v>
      </c>
      <c r="DO892" s="78"/>
      <c r="DP892" s="79">
        <v>451.24</v>
      </c>
      <c r="DQ892" s="65" t="s">
        <v>403</v>
      </c>
      <c r="DR892" s="78">
        <v>408.56</v>
      </c>
      <c r="DS892" s="78">
        <v>481.53</v>
      </c>
      <c r="DT892" s="78">
        <v>530.54</v>
      </c>
      <c r="DU892" s="78">
        <v>340.51</v>
      </c>
      <c r="DV892" s="78"/>
      <c r="DW892" s="79"/>
      <c r="DX892" s="65" t="s">
        <v>404</v>
      </c>
      <c r="DY892" s="78">
        <v>452.02</v>
      </c>
      <c r="DZ892" s="78">
        <v>512.23</v>
      </c>
      <c r="EA892" s="78">
        <v>504.96</v>
      </c>
      <c r="EB892" s="78">
        <v>256.01</v>
      </c>
      <c r="EC892" s="78"/>
      <c r="ED892" s="79">
        <v>382.54</v>
      </c>
      <c r="EE892" s="65" t="s">
        <v>405</v>
      </c>
      <c r="EF892" s="68">
        <v>0.28962001853568098</v>
      </c>
      <c r="EG892" s="78">
        <v>413.2</v>
      </c>
      <c r="EH892" s="78">
        <v>474.29</v>
      </c>
      <c r="EI892" s="78">
        <v>402.71</v>
      </c>
      <c r="EJ892" s="78"/>
      <c r="EK892" s="78">
        <v>203.31</v>
      </c>
      <c r="EL892" s="79">
        <v>380.16</v>
      </c>
      <c r="EM892" s="65" t="s">
        <v>406</v>
      </c>
      <c r="EN892" s="78">
        <v>431.81</v>
      </c>
      <c r="EO892" s="78">
        <v>483.85</v>
      </c>
      <c r="EP892" s="78">
        <v>431.07</v>
      </c>
      <c r="EQ892" s="78"/>
      <c r="ER892" s="78"/>
      <c r="ES892" s="79">
        <v>372.33</v>
      </c>
      <c r="ET892" s="65" t="s">
        <v>407</v>
      </c>
      <c r="EU892" s="68">
        <v>1.43307537976498</v>
      </c>
      <c r="EV892" s="78">
        <v>391.59</v>
      </c>
      <c r="EW892" s="78">
        <v>474.23</v>
      </c>
      <c r="EX892" s="78">
        <v>474.23</v>
      </c>
      <c r="EY892" s="78"/>
      <c r="EZ892" s="78">
        <v>147.41999999999999</v>
      </c>
      <c r="FA892" s="79">
        <v>308.55</v>
      </c>
      <c r="FB892" s="65" t="s">
        <v>408</v>
      </c>
      <c r="FC892" s="78">
        <v>531.14</v>
      </c>
      <c r="FD892" s="78">
        <v>522.39</v>
      </c>
      <c r="FE892" s="78">
        <v>545.07000000000005</v>
      </c>
      <c r="FF892" s="78">
        <v>305.14999999999998</v>
      </c>
      <c r="FG892" s="78"/>
      <c r="FH892" s="79"/>
      <c r="FI892" s="65" t="s">
        <v>409</v>
      </c>
      <c r="FJ892" s="78">
        <v>472</v>
      </c>
      <c r="FK892" s="78">
        <v>501</v>
      </c>
      <c r="FL892" s="78">
        <v>505.57</v>
      </c>
      <c r="FM892" s="78">
        <v>256</v>
      </c>
      <c r="FN892" s="78"/>
      <c r="FO892" s="79">
        <v>416.83</v>
      </c>
      <c r="FP892" s="65" t="s">
        <v>410</v>
      </c>
      <c r="FQ892" s="68">
        <v>0.26206137477397201</v>
      </c>
      <c r="FR892" s="78">
        <v>413.27</v>
      </c>
      <c r="FS892" s="78">
        <v>481.93</v>
      </c>
      <c r="FT892" s="78">
        <v>432.66</v>
      </c>
      <c r="FU892" s="78">
        <v>303.47000000000003</v>
      </c>
      <c r="FV892" s="78">
        <v>210.44</v>
      </c>
      <c r="FW892" s="79">
        <v>338.06</v>
      </c>
      <c r="FX892" s="65" t="s">
        <v>411</v>
      </c>
      <c r="FY892" s="78">
        <v>438.8</v>
      </c>
      <c r="FZ892" s="78">
        <v>491.86</v>
      </c>
      <c r="GA892" s="78">
        <v>467.49</v>
      </c>
      <c r="GB892" s="78">
        <v>320.86</v>
      </c>
      <c r="GC892" s="78"/>
      <c r="GD892" s="79">
        <v>385.73</v>
      </c>
      <c r="GE892" s="82"/>
      <c r="GF892" s="68"/>
      <c r="GG892" s="78"/>
      <c r="GH892" s="78"/>
      <c r="GI892" s="78"/>
      <c r="GJ892" s="78"/>
      <c r="GK892" s="78"/>
      <c r="GL892" s="79"/>
      <c r="GM892" s="65" t="s">
        <v>413</v>
      </c>
      <c r="GN892" s="68">
        <v>0.110705192073508</v>
      </c>
      <c r="GO892" s="78">
        <v>382.82</v>
      </c>
      <c r="GP892" s="78">
        <v>483.45</v>
      </c>
      <c r="GQ892" s="78">
        <v>434.08</v>
      </c>
      <c r="GR892" s="78">
        <v>311.41000000000003</v>
      </c>
      <c r="GS892" s="78"/>
      <c r="GT892" s="79"/>
      <c r="GU892" s="65" t="s">
        <v>414</v>
      </c>
      <c r="GV892" s="68">
        <v>4.1724037217841202E-3</v>
      </c>
      <c r="GW892" s="78">
        <v>405.64</v>
      </c>
      <c r="GX892" s="78">
        <v>457.67</v>
      </c>
      <c r="GY892" s="78">
        <v>423.31</v>
      </c>
      <c r="GZ892" s="78">
        <v>273.36</v>
      </c>
      <c r="HA892" s="78"/>
      <c r="HB892" s="79">
        <v>399.17</v>
      </c>
      <c r="HC892" s="65" t="s">
        <v>415</v>
      </c>
      <c r="HD892" s="68">
        <v>2.8129395218002801E-2</v>
      </c>
      <c r="HE892" s="78">
        <v>419.27</v>
      </c>
      <c r="HF892" s="78">
        <v>478.29</v>
      </c>
      <c r="HG892" s="78">
        <v>443.35</v>
      </c>
      <c r="HH892" s="78">
        <v>225.04</v>
      </c>
      <c r="HI892" s="78">
        <v>219.41</v>
      </c>
      <c r="HJ892" s="79">
        <v>386.15</v>
      </c>
      <c r="HK892" s="85" t="s">
        <v>416</v>
      </c>
      <c r="HL892" s="68">
        <v>1.4850014850014901</v>
      </c>
      <c r="HM892" s="78">
        <v>384.7</v>
      </c>
      <c r="HN892" s="78">
        <v>457</v>
      </c>
      <c r="HO892" s="78">
        <v>419.09</v>
      </c>
      <c r="HP892" s="78">
        <v>252.51</v>
      </c>
      <c r="HQ892" s="78"/>
      <c r="HR892" s="79"/>
    </row>
    <row r="893" spans="1:226" x14ac:dyDescent="0.25">
      <c r="A893" s="81">
        <v>39048</v>
      </c>
      <c r="B893" s="82" t="s">
        <v>387</v>
      </c>
      <c r="C893" s="83">
        <v>403.31264337323142</v>
      </c>
      <c r="D893" s="83">
        <v>470.52340624695444</v>
      </c>
      <c r="E893" s="83">
        <v>437.64816469276229</v>
      </c>
      <c r="F893" s="83">
        <v>268.73234661316371</v>
      </c>
      <c r="G893" s="83">
        <v>209.10082278481013</v>
      </c>
      <c r="H893" s="84">
        <v>375.55620443090856</v>
      </c>
      <c r="I893" s="82" t="s">
        <v>388</v>
      </c>
      <c r="J893" s="83">
        <v>409.38077300504074</v>
      </c>
      <c r="K893" s="83">
        <v>471.31880083701117</v>
      </c>
      <c r="L893" s="83">
        <v>437.23785415669317</v>
      </c>
      <c r="M893" s="83">
        <v>266.77274527877279</v>
      </c>
      <c r="N893" s="83"/>
      <c r="O893" s="84">
        <v>404.59346523251827</v>
      </c>
      <c r="P893" s="65" t="s">
        <v>389</v>
      </c>
      <c r="Q893" s="78">
        <v>415.1</v>
      </c>
      <c r="R893" s="78">
        <v>466.35</v>
      </c>
      <c r="S893" s="78">
        <v>430.91</v>
      </c>
      <c r="T893" s="78">
        <v>237</v>
      </c>
      <c r="U893" s="78"/>
      <c r="V893" s="79"/>
      <c r="W893" s="65" t="s">
        <v>390</v>
      </c>
      <c r="X893" s="78">
        <v>411.48</v>
      </c>
      <c r="Y893" s="78">
        <v>491.64</v>
      </c>
      <c r="Z893" s="78">
        <v>424.16</v>
      </c>
      <c r="AA893" s="78">
        <v>219.69</v>
      </c>
      <c r="AB893" s="78"/>
      <c r="AC893" s="79">
        <v>399.17</v>
      </c>
      <c r="AD893" s="82"/>
      <c r="AE893" s="68"/>
      <c r="AF893" s="78"/>
      <c r="AG893" s="78"/>
      <c r="AH893" s="78"/>
      <c r="AI893" s="78"/>
      <c r="AJ893" s="78"/>
      <c r="AK893" s="79"/>
      <c r="AL893" s="69" t="s">
        <v>392</v>
      </c>
      <c r="AM893" s="70">
        <v>1.73010380622837</v>
      </c>
      <c r="AN893" s="78">
        <v>451.7</v>
      </c>
      <c r="AO893" s="78">
        <v>496</v>
      </c>
      <c r="AP893" s="78">
        <v>479.83</v>
      </c>
      <c r="AQ893" s="78"/>
      <c r="AR893" s="78">
        <v>345.97</v>
      </c>
      <c r="AS893" s="79"/>
      <c r="AT893" s="65" t="s">
        <v>393</v>
      </c>
      <c r="AU893" s="68">
        <v>3.5663338088445101E-2</v>
      </c>
      <c r="AV893" s="78">
        <v>415</v>
      </c>
      <c r="AW893" s="78">
        <v>484.7</v>
      </c>
      <c r="AX893" s="78">
        <v>471.55</v>
      </c>
      <c r="AY893" s="78">
        <v>243.65</v>
      </c>
      <c r="AZ893" s="78">
        <v>223.07</v>
      </c>
      <c r="BA893" s="79">
        <v>354.22</v>
      </c>
      <c r="BB893" s="65" t="s">
        <v>394</v>
      </c>
      <c r="BC893" s="78">
        <v>361.7</v>
      </c>
      <c r="BD893" s="78">
        <v>439.7</v>
      </c>
      <c r="BE893" s="78">
        <v>426.05</v>
      </c>
      <c r="BF893" s="78">
        <v>231.5</v>
      </c>
      <c r="BG893" s="78"/>
      <c r="BH893" s="79">
        <v>398.37</v>
      </c>
      <c r="BI893" s="65" t="s">
        <v>395</v>
      </c>
      <c r="BJ893" s="68">
        <v>0.134139961635971</v>
      </c>
      <c r="BK893" s="78">
        <v>425.22</v>
      </c>
      <c r="BL893" s="78">
        <v>470.83</v>
      </c>
      <c r="BM893" s="78">
        <v>488.05</v>
      </c>
      <c r="BN893" s="78">
        <v>255.67</v>
      </c>
      <c r="BO893" s="78"/>
      <c r="BP893" s="79"/>
      <c r="BQ893" s="65" t="s">
        <v>396</v>
      </c>
      <c r="BR893" s="68">
        <v>6.3911648537062396E-2</v>
      </c>
      <c r="BS893" s="78">
        <v>382.83</v>
      </c>
      <c r="BT893" s="78">
        <v>469.43</v>
      </c>
      <c r="BU893" s="78">
        <v>395.68</v>
      </c>
      <c r="BV893" s="78"/>
      <c r="BW893" s="78"/>
      <c r="BX893" s="79">
        <v>417.93</v>
      </c>
      <c r="BY893" s="65" t="s">
        <v>397</v>
      </c>
      <c r="BZ893" s="78">
        <v>417.73</v>
      </c>
      <c r="CA893" s="78">
        <v>477.89</v>
      </c>
      <c r="CB893" s="78">
        <v>412.87</v>
      </c>
      <c r="CC893" s="78">
        <v>282</v>
      </c>
      <c r="CD893" s="78"/>
      <c r="CE893" s="79">
        <v>494.75</v>
      </c>
      <c r="CF893" s="65" t="s">
        <v>398</v>
      </c>
      <c r="CG893" s="78">
        <v>418.68</v>
      </c>
      <c r="CH893" s="78">
        <v>502.74</v>
      </c>
      <c r="CI893" s="78">
        <v>399.63</v>
      </c>
      <c r="CJ893" s="78">
        <v>323.47000000000003</v>
      </c>
      <c r="CK893" s="78"/>
      <c r="CL893" s="79"/>
      <c r="CM893" s="65" t="s">
        <v>399</v>
      </c>
      <c r="CN893" s="78">
        <v>379.02</v>
      </c>
      <c r="CO893" s="78">
        <v>444.66</v>
      </c>
      <c r="CP893" s="78">
        <v>445.71</v>
      </c>
      <c r="CQ893" s="78">
        <v>233.63</v>
      </c>
      <c r="CR893" s="78">
        <v>225.45</v>
      </c>
      <c r="CS893" s="79">
        <v>538.25</v>
      </c>
      <c r="CT893" s="65" t="s">
        <v>400</v>
      </c>
      <c r="CU893" s="78">
        <v>443.48</v>
      </c>
      <c r="CV893" s="78">
        <v>510.11</v>
      </c>
      <c r="CW893" s="78">
        <v>444.6</v>
      </c>
      <c r="CX893" s="78">
        <v>263.8</v>
      </c>
      <c r="CY893" s="78">
        <v>247.27</v>
      </c>
      <c r="CZ893" s="79"/>
      <c r="DA893" s="82"/>
      <c r="DB893" s="68"/>
      <c r="DC893" s="78"/>
      <c r="DD893" s="78"/>
      <c r="DE893" s="78"/>
      <c r="DF893" s="78"/>
      <c r="DG893" s="78"/>
      <c r="DH893" s="79"/>
      <c r="DI893" s="65" t="s">
        <v>402</v>
      </c>
      <c r="DJ893" s="68">
        <v>3.87221684414327E-3</v>
      </c>
      <c r="DK893" s="78">
        <v>420.24</v>
      </c>
      <c r="DL893" s="78">
        <v>496.2</v>
      </c>
      <c r="DM893" s="78">
        <v>496.2</v>
      </c>
      <c r="DN893" s="78">
        <v>257.8</v>
      </c>
      <c r="DO893" s="78"/>
      <c r="DP893" s="79">
        <v>448.18</v>
      </c>
      <c r="DQ893" s="65" t="s">
        <v>403</v>
      </c>
      <c r="DR893" s="78">
        <v>408.56</v>
      </c>
      <c r="DS893" s="78">
        <v>481.53</v>
      </c>
      <c r="DT893" s="78">
        <v>530.36</v>
      </c>
      <c r="DU893" s="78">
        <v>345.86</v>
      </c>
      <c r="DV893" s="78"/>
      <c r="DW893" s="79"/>
      <c r="DX893" s="65" t="s">
        <v>404</v>
      </c>
      <c r="DY893" s="78">
        <v>451.74</v>
      </c>
      <c r="DZ893" s="78">
        <v>512.23</v>
      </c>
      <c r="EA893" s="78">
        <v>493.3</v>
      </c>
      <c r="EB893" s="78">
        <v>254.11</v>
      </c>
      <c r="EC893" s="78"/>
      <c r="ED893" s="79">
        <v>382.54</v>
      </c>
      <c r="EE893" s="65" t="s">
        <v>405</v>
      </c>
      <c r="EF893" s="68">
        <v>0.28962001853568098</v>
      </c>
      <c r="EG893" s="78">
        <v>409.82</v>
      </c>
      <c r="EH893" s="78">
        <v>470.49</v>
      </c>
      <c r="EI893" s="78">
        <v>422.83</v>
      </c>
      <c r="EJ893" s="78"/>
      <c r="EK893" s="78">
        <v>204.76</v>
      </c>
      <c r="EL893" s="79">
        <v>383.36</v>
      </c>
      <c r="EM893" s="65" t="s">
        <v>406</v>
      </c>
      <c r="EN893" s="78">
        <v>431.81</v>
      </c>
      <c r="EO893" s="78">
        <v>483.85</v>
      </c>
      <c r="EP893" s="78">
        <v>431.07</v>
      </c>
      <c r="EQ893" s="78"/>
      <c r="ER893" s="78"/>
      <c r="ES893" s="79">
        <v>385.53</v>
      </c>
      <c r="ET893" s="65" t="s">
        <v>407</v>
      </c>
      <c r="EU893" s="68">
        <v>1.43328077970474</v>
      </c>
      <c r="EV893" s="78">
        <v>394.08</v>
      </c>
      <c r="EW893" s="78">
        <v>474.3</v>
      </c>
      <c r="EX893" s="78">
        <v>474.3</v>
      </c>
      <c r="EY893" s="78"/>
      <c r="EZ893" s="78">
        <v>147.44</v>
      </c>
      <c r="FA893" s="79">
        <v>304.94</v>
      </c>
      <c r="FB893" s="65" t="s">
        <v>408</v>
      </c>
      <c r="FC893" s="78">
        <v>531.14</v>
      </c>
      <c r="FD893" s="78">
        <v>522.39</v>
      </c>
      <c r="FE893" s="78">
        <v>545.07000000000005</v>
      </c>
      <c r="FF893" s="78">
        <v>305.14999999999998</v>
      </c>
      <c r="FG893" s="78"/>
      <c r="FH893" s="79"/>
      <c r="FI893" s="65" t="s">
        <v>409</v>
      </c>
      <c r="FJ893" s="78">
        <v>458</v>
      </c>
      <c r="FK893" s="78">
        <v>488.51</v>
      </c>
      <c r="FL893" s="78">
        <v>502.21</v>
      </c>
      <c r="FM893" s="78">
        <v>256</v>
      </c>
      <c r="FN893" s="78"/>
      <c r="FO893" s="79">
        <v>418.51</v>
      </c>
      <c r="FP893" s="65" t="s">
        <v>410</v>
      </c>
      <c r="FQ893" s="68">
        <v>0.26151311488271101</v>
      </c>
      <c r="FR893" s="78">
        <v>418.94</v>
      </c>
      <c r="FS893" s="78">
        <v>488.51</v>
      </c>
      <c r="FT893" s="78">
        <v>437.77</v>
      </c>
      <c r="FU893" s="78">
        <v>302.83</v>
      </c>
      <c r="FV893" s="78">
        <v>209.21</v>
      </c>
      <c r="FW893" s="79">
        <v>346.24</v>
      </c>
      <c r="FX893" s="65" t="s">
        <v>411</v>
      </c>
      <c r="FY893" s="78">
        <v>438.45</v>
      </c>
      <c r="FZ893" s="78">
        <v>491.64</v>
      </c>
      <c r="GA893" s="78">
        <v>467.49</v>
      </c>
      <c r="GB893" s="78">
        <v>325.33</v>
      </c>
      <c r="GC893" s="78"/>
      <c r="GD893" s="79">
        <v>385.73</v>
      </c>
      <c r="GE893" s="82"/>
      <c r="GF893" s="68"/>
      <c r="GG893" s="78"/>
      <c r="GH893" s="78"/>
      <c r="GI893" s="78"/>
      <c r="GJ893" s="78"/>
      <c r="GK893" s="78"/>
      <c r="GL893" s="79"/>
      <c r="GM893" s="65" t="s">
        <v>413</v>
      </c>
      <c r="GN893" s="68">
        <v>0.110591331851409</v>
      </c>
      <c r="GO893" s="78">
        <v>382.42</v>
      </c>
      <c r="GP893" s="78">
        <v>482.95</v>
      </c>
      <c r="GQ893" s="78">
        <v>426.99</v>
      </c>
      <c r="GR893" s="78">
        <v>295.61</v>
      </c>
      <c r="GS893" s="78"/>
      <c r="GT893" s="79"/>
      <c r="GU893" s="65" t="s">
        <v>414</v>
      </c>
      <c r="GV893" s="68">
        <v>4.1725778185763198E-3</v>
      </c>
      <c r="GW893" s="78">
        <v>405.65</v>
      </c>
      <c r="GX893" s="78">
        <v>457.69</v>
      </c>
      <c r="GY893" s="78">
        <v>423.33</v>
      </c>
      <c r="GZ893" s="78">
        <v>293.95</v>
      </c>
      <c r="HA893" s="78"/>
      <c r="HB893" s="79">
        <v>399.19</v>
      </c>
      <c r="HC893" s="65" t="s">
        <v>415</v>
      </c>
      <c r="HD893" s="68">
        <v>2.8041052100274799E-2</v>
      </c>
      <c r="HE893" s="78">
        <v>419.27</v>
      </c>
      <c r="HF893" s="78">
        <v>478.06</v>
      </c>
      <c r="HG893" s="78">
        <v>472.58</v>
      </c>
      <c r="HH893" s="78">
        <v>224.33</v>
      </c>
      <c r="HI893" s="78">
        <v>218.72</v>
      </c>
      <c r="HJ893" s="79">
        <v>385.88</v>
      </c>
      <c r="HK893" s="85" t="s">
        <v>416</v>
      </c>
      <c r="HL893" s="68">
        <v>1.4755791648221901</v>
      </c>
      <c r="HM893" s="78">
        <v>378.34</v>
      </c>
      <c r="HN893" s="78">
        <v>449.93</v>
      </c>
      <c r="HO893" s="78">
        <v>413.09</v>
      </c>
      <c r="HP893" s="78">
        <v>250.91</v>
      </c>
      <c r="HQ893" s="78"/>
      <c r="HR893" s="79"/>
    </row>
    <row r="894" spans="1:226" x14ac:dyDescent="0.25">
      <c r="A894" s="81">
        <v>39041</v>
      </c>
      <c r="B894" s="82" t="s">
        <v>387</v>
      </c>
      <c r="C894" s="83">
        <v>407.16698197017763</v>
      </c>
      <c r="D894" s="83">
        <v>473.02083558100134</v>
      </c>
      <c r="E894" s="83">
        <v>442.15258848595204</v>
      </c>
      <c r="F894" s="83">
        <v>270.91736583431185</v>
      </c>
      <c r="G894" s="83">
        <v>210.92738396624472</v>
      </c>
      <c r="H894" s="84">
        <v>378.70559256663893</v>
      </c>
      <c r="I894" s="82" t="s">
        <v>388</v>
      </c>
      <c r="J894" s="83">
        <v>414.79612979441873</v>
      </c>
      <c r="K894" s="83">
        <v>473.6456535585022</v>
      </c>
      <c r="L894" s="83">
        <v>441.98140086782712</v>
      </c>
      <c r="M894" s="83">
        <v>269.64467100922974</v>
      </c>
      <c r="N894" s="83"/>
      <c r="O894" s="84">
        <v>403.31988165825453</v>
      </c>
      <c r="P894" s="65" t="s">
        <v>389</v>
      </c>
      <c r="Q894" s="78">
        <v>416.76</v>
      </c>
      <c r="R894" s="78">
        <v>466.35</v>
      </c>
      <c r="S894" s="78">
        <v>447.61</v>
      </c>
      <c r="T894" s="78">
        <v>237</v>
      </c>
      <c r="U894" s="78"/>
      <c r="V894" s="79"/>
      <c r="W894" s="65" t="s">
        <v>390</v>
      </c>
      <c r="X894" s="78">
        <v>393.16</v>
      </c>
      <c r="Y894" s="78">
        <v>476.76</v>
      </c>
      <c r="Z894" s="78">
        <v>424.16</v>
      </c>
      <c r="AA894" s="78">
        <v>213.82</v>
      </c>
      <c r="AB894" s="78"/>
      <c r="AC894" s="79">
        <v>399.17</v>
      </c>
      <c r="AD894" s="82"/>
      <c r="AE894" s="68"/>
      <c r="AF894" s="78"/>
      <c r="AG894" s="78"/>
      <c r="AH894" s="78"/>
      <c r="AI894" s="78"/>
      <c r="AJ894" s="78"/>
      <c r="AK894" s="79"/>
      <c r="AL894" s="69" t="s">
        <v>392</v>
      </c>
      <c r="AM894" s="70">
        <v>1.7310022503029301</v>
      </c>
      <c r="AN894" s="78">
        <v>453.13</v>
      </c>
      <c r="AO894" s="78">
        <v>498.08</v>
      </c>
      <c r="AP894" s="78">
        <v>480.12</v>
      </c>
      <c r="AQ894" s="78"/>
      <c r="AR894" s="78">
        <v>346.75</v>
      </c>
      <c r="AS894" s="79"/>
      <c r="AT894" s="65" t="s">
        <v>393</v>
      </c>
      <c r="AU894" s="68">
        <v>3.5707909301910402E-2</v>
      </c>
      <c r="AV894" s="78">
        <v>416.96</v>
      </c>
      <c r="AW894" s="78">
        <v>484.66</v>
      </c>
      <c r="AX894" s="78">
        <v>473.45</v>
      </c>
      <c r="AY894" s="78">
        <v>253.06</v>
      </c>
      <c r="AZ894" s="78">
        <v>223.35</v>
      </c>
      <c r="BA894" s="79">
        <v>355.54</v>
      </c>
      <c r="BB894" s="65" t="s">
        <v>394</v>
      </c>
      <c r="BC894" s="78">
        <v>382.78</v>
      </c>
      <c r="BD894" s="78">
        <v>454.82</v>
      </c>
      <c r="BE894" s="78">
        <v>432.43</v>
      </c>
      <c r="BF894" s="78">
        <v>231.6</v>
      </c>
      <c r="BG894" s="78"/>
      <c r="BH894" s="79">
        <v>398.37</v>
      </c>
      <c r="BI894" s="65" t="s">
        <v>395</v>
      </c>
      <c r="BJ894" s="68">
        <v>0.13408780069189299</v>
      </c>
      <c r="BK894" s="78">
        <v>435.79</v>
      </c>
      <c r="BL894" s="78">
        <v>481.38</v>
      </c>
      <c r="BM894" s="78">
        <v>502.88</v>
      </c>
      <c r="BN894" s="78">
        <v>260.93</v>
      </c>
      <c r="BO894" s="78"/>
      <c r="BP894" s="79"/>
      <c r="BQ894" s="65" t="s">
        <v>396</v>
      </c>
      <c r="BR894" s="68">
        <v>6.3911648537062396E-2</v>
      </c>
      <c r="BS894" s="78">
        <v>382.93</v>
      </c>
      <c r="BT894" s="78">
        <v>469.94</v>
      </c>
      <c r="BU894" s="78">
        <v>393.25</v>
      </c>
      <c r="BV894" s="78"/>
      <c r="BW894" s="78"/>
      <c r="BX894" s="79">
        <v>417.93</v>
      </c>
      <c r="BY894" s="65" t="s">
        <v>397</v>
      </c>
      <c r="BZ894" s="78">
        <v>416.86</v>
      </c>
      <c r="CA894" s="78">
        <v>478.28</v>
      </c>
      <c r="CB894" s="78">
        <v>413.18</v>
      </c>
      <c r="CC894" s="78">
        <v>284.89999999999998</v>
      </c>
      <c r="CD894" s="78"/>
      <c r="CE894" s="79">
        <v>494.75</v>
      </c>
      <c r="CF894" s="65" t="s">
        <v>398</v>
      </c>
      <c r="CG894" s="78">
        <v>427.22</v>
      </c>
      <c r="CH894" s="78">
        <v>489.4</v>
      </c>
      <c r="CI894" s="78">
        <v>413.99</v>
      </c>
      <c r="CJ894" s="78">
        <v>331.46</v>
      </c>
      <c r="CK894" s="78"/>
      <c r="CL894" s="79"/>
      <c r="CM894" s="65" t="s">
        <v>399</v>
      </c>
      <c r="CN894" s="78">
        <v>378.95</v>
      </c>
      <c r="CO894" s="78">
        <v>445.27</v>
      </c>
      <c r="CP894" s="78">
        <v>448.36</v>
      </c>
      <c r="CQ894" s="78">
        <v>240.68</v>
      </c>
      <c r="CR894" s="78">
        <v>233.51</v>
      </c>
      <c r="CS894" s="79">
        <v>538.66999999999996</v>
      </c>
      <c r="CT894" s="65" t="s">
        <v>400</v>
      </c>
      <c r="CU894" s="78">
        <v>444.33</v>
      </c>
      <c r="CV894" s="78">
        <v>512.65</v>
      </c>
      <c r="CW894" s="78">
        <v>445.44</v>
      </c>
      <c r="CX894" s="78">
        <v>264.89999999999998</v>
      </c>
      <c r="CY894" s="78">
        <v>251.08</v>
      </c>
      <c r="CZ894" s="79"/>
      <c r="DA894" s="82"/>
      <c r="DB894" s="68"/>
      <c r="DC894" s="78"/>
      <c r="DD894" s="78"/>
      <c r="DE894" s="78"/>
      <c r="DF894" s="78"/>
      <c r="DG894" s="78"/>
      <c r="DH894" s="79"/>
      <c r="DI894" s="65" t="s">
        <v>402</v>
      </c>
      <c r="DJ894" s="68">
        <v>3.8642862663266098E-3</v>
      </c>
      <c r="DK894" s="78">
        <v>424.56</v>
      </c>
      <c r="DL894" s="78">
        <v>504.18</v>
      </c>
      <c r="DM894" s="78">
        <v>504.18</v>
      </c>
      <c r="DN894" s="78">
        <v>260.41000000000003</v>
      </c>
      <c r="DO894" s="78"/>
      <c r="DP894" s="79">
        <v>447.91</v>
      </c>
      <c r="DQ894" s="65" t="s">
        <v>403</v>
      </c>
      <c r="DR894" s="78">
        <v>408.56</v>
      </c>
      <c r="DS894" s="78">
        <v>481.53</v>
      </c>
      <c r="DT894" s="78">
        <v>532.75</v>
      </c>
      <c r="DU894" s="78">
        <v>343.69</v>
      </c>
      <c r="DV894" s="78"/>
      <c r="DW894" s="79"/>
      <c r="DX894" s="65" t="s">
        <v>404</v>
      </c>
      <c r="DY894" s="78">
        <v>451.65</v>
      </c>
      <c r="DZ894" s="78">
        <v>512.13</v>
      </c>
      <c r="EA894" s="78">
        <v>498.06</v>
      </c>
      <c r="EB894" s="78">
        <v>260.56</v>
      </c>
      <c r="EC894" s="78"/>
      <c r="ED894" s="79">
        <v>382.54</v>
      </c>
      <c r="EE894" s="65" t="s">
        <v>405</v>
      </c>
      <c r="EF894" s="68">
        <v>0.28962001853568098</v>
      </c>
      <c r="EG894" s="78">
        <v>410.46</v>
      </c>
      <c r="EH894" s="78">
        <v>468.89</v>
      </c>
      <c r="EI894" s="78">
        <v>406.88</v>
      </c>
      <c r="EJ894" s="78"/>
      <c r="EK894" s="78">
        <v>210.26</v>
      </c>
      <c r="EL894" s="79">
        <v>399.59</v>
      </c>
      <c r="EM894" s="65" t="s">
        <v>406</v>
      </c>
      <c r="EN894" s="78">
        <v>431.81</v>
      </c>
      <c r="EO894" s="78">
        <v>483.85</v>
      </c>
      <c r="EP894" s="78">
        <v>431.07</v>
      </c>
      <c r="EQ894" s="78"/>
      <c r="ER894" s="78"/>
      <c r="ES894" s="79">
        <v>378.93</v>
      </c>
      <c r="ET894" s="65" t="s">
        <v>407</v>
      </c>
      <c r="EU894" s="68">
        <v>1.4326647564469901</v>
      </c>
      <c r="EV894" s="78">
        <v>392.7</v>
      </c>
      <c r="EW894" s="78">
        <v>470.45</v>
      </c>
      <c r="EX894" s="78">
        <v>470.45</v>
      </c>
      <c r="EY894" s="78"/>
      <c r="EZ894" s="78">
        <v>147.38</v>
      </c>
      <c r="FA894" s="79">
        <v>304.82</v>
      </c>
      <c r="FB894" s="65" t="s">
        <v>408</v>
      </c>
      <c r="FC894" s="78">
        <v>531.14</v>
      </c>
      <c r="FD894" s="78">
        <v>522.39</v>
      </c>
      <c r="FE894" s="78">
        <v>545.07000000000005</v>
      </c>
      <c r="FF894" s="78">
        <v>305.14999999999998</v>
      </c>
      <c r="FG894" s="78"/>
      <c r="FH894" s="79"/>
      <c r="FI894" s="65" t="s">
        <v>409</v>
      </c>
      <c r="FJ894" s="78">
        <v>456</v>
      </c>
      <c r="FK894" s="78">
        <v>488</v>
      </c>
      <c r="FL894" s="78">
        <v>508.1</v>
      </c>
      <c r="FM894" s="78">
        <v>266</v>
      </c>
      <c r="FN894" s="78"/>
      <c r="FO894" s="79">
        <v>412</v>
      </c>
      <c r="FP894" s="65" t="s">
        <v>410</v>
      </c>
      <c r="FQ894" s="68">
        <v>0.26251542278108803</v>
      </c>
      <c r="FR894" s="78">
        <v>428.69</v>
      </c>
      <c r="FS894" s="78">
        <v>498.52</v>
      </c>
      <c r="FT894" s="78">
        <v>439.45</v>
      </c>
      <c r="FU894" s="78">
        <v>303.99</v>
      </c>
      <c r="FV894" s="78">
        <v>210.8</v>
      </c>
      <c r="FW894" s="79">
        <v>351.77</v>
      </c>
      <c r="FX894" s="65" t="s">
        <v>411</v>
      </c>
      <c r="FY894" s="78">
        <v>438.17</v>
      </c>
      <c r="FZ894" s="78">
        <v>491.29</v>
      </c>
      <c r="GA894" s="78">
        <v>467.49</v>
      </c>
      <c r="GB894" s="78">
        <v>325.33</v>
      </c>
      <c r="GC894" s="78"/>
      <c r="GD894" s="79">
        <v>385.73</v>
      </c>
      <c r="GE894" s="82"/>
      <c r="GF894" s="68"/>
      <c r="GG894" s="78"/>
      <c r="GH894" s="78"/>
      <c r="GI894" s="78"/>
      <c r="GJ894" s="78"/>
      <c r="GK894" s="78"/>
      <c r="GL894" s="79"/>
      <c r="GM894" s="65" t="s">
        <v>413</v>
      </c>
      <c r="GN894" s="68">
        <v>0.110104268742499</v>
      </c>
      <c r="GO894" s="78">
        <v>371.93</v>
      </c>
      <c r="GP894" s="78">
        <v>480.83</v>
      </c>
      <c r="GQ894" s="78">
        <v>422.25</v>
      </c>
      <c r="GR894" s="78">
        <v>289.02</v>
      </c>
      <c r="GS894" s="78"/>
      <c r="GT894" s="79"/>
      <c r="GU894" s="65" t="s">
        <v>414</v>
      </c>
      <c r="GV894" s="68">
        <v>4.1725778185763198E-3</v>
      </c>
      <c r="GW894" s="78">
        <v>403.92</v>
      </c>
      <c r="GX894" s="78">
        <v>452.47</v>
      </c>
      <c r="GY894" s="78">
        <v>423.33</v>
      </c>
      <c r="GZ894" s="78">
        <v>293.95</v>
      </c>
      <c r="HA894" s="78"/>
      <c r="HB894" s="79">
        <v>399.19</v>
      </c>
      <c r="HC894" s="65" t="s">
        <v>415</v>
      </c>
      <c r="HD894" s="68">
        <v>2.8028476932563499E-2</v>
      </c>
      <c r="HE894" s="78">
        <v>423.3</v>
      </c>
      <c r="HF894" s="78">
        <v>483.53</v>
      </c>
      <c r="HG894" s="78">
        <v>472.37</v>
      </c>
      <c r="HH894" s="78">
        <v>224.23</v>
      </c>
      <c r="HI894" s="78">
        <v>218.62</v>
      </c>
      <c r="HJ894" s="79">
        <v>385.21</v>
      </c>
      <c r="HK894" s="85" t="s">
        <v>416</v>
      </c>
      <c r="HL894" s="68">
        <v>1.47754137115839</v>
      </c>
      <c r="HM894" s="78">
        <v>378.65</v>
      </c>
      <c r="HN894" s="78">
        <v>450.52</v>
      </c>
      <c r="HO894" s="78">
        <v>407.44</v>
      </c>
      <c r="HP894" s="78">
        <v>255.91</v>
      </c>
      <c r="HQ894" s="78"/>
      <c r="HR894" s="79"/>
    </row>
    <row r="895" spans="1:226" x14ac:dyDescent="0.25">
      <c r="A895" s="81">
        <v>39034</v>
      </c>
      <c r="B895" s="82" t="s">
        <v>387</v>
      </c>
      <c r="C895" s="83">
        <v>406.83946721954044</v>
      </c>
      <c r="D895" s="83">
        <v>472.41119338762775</v>
      </c>
      <c r="E895" s="83">
        <v>447.97673621116741</v>
      </c>
      <c r="F895" s="83">
        <v>272.44255512957096</v>
      </c>
      <c r="G895" s="83">
        <v>210.36742616033752</v>
      </c>
      <c r="H895" s="84">
        <v>377.98613810204017</v>
      </c>
      <c r="I895" s="82" t="s">
        <v>388</v>
      </c>
      <c r="J895" s="83">
        <v>413.37192798891601</v>
      </c>
      <c r="K895" s="83">
        <v>472.25039968863507</v>
      </c>
      <c r="L895" s="83">
        <v>448.333556806633</v>
      </c>
      <c r="M895" s="83">
        <v>269.3679682538704</v>
      </c>
      <c r="N895" s="83"/>
      <c r="O895" s="84">
        <v>403.12889449698633</v>
      </c>
      <c r="P895" s="65" t="s">
        <v>389</v>
      </c>
      <c r="Q895" s="78">
        <v>420.93</v>
      </c>
      <c r="R895" s="78">
        <v>468.85</v>
      </c>
      <c r="S895" s="78">
        <v>455.47</v>
      </c>
      <c r="T895" s="78">
        <v>237</v>
      </c>
      <c r="U895" s="78"/>
      <c r="V895" s="79"/>
      <c r="W895" s="65" t="s">
        <v>390</v>
      </c>
      <c r="X895" s="78">
        <v>356.57</v>
      </c>
      <c r="Y895" s="78">
        <v>452.79</v>
      </c>
      <c r="Z895" s="78">
        <v>424.16</v>
      </c>
      <c r="AA895" s="78">
        <v>213.82</v>
      </c>
      <c r="AB895" s="78"/>
      <c r="AC895" s="79">
        <v>395.87</v>
      </c>
      <c r="AD895" s="82"/>
      <c r="AE895" s="68"/>
      <c r="AF895" s="78"/>
      <c r="AG895" s="78"/>
      <c r="AH895" s="78"/>
      <c r="AI895" s="78"/>
      <c r="AJ895" s="78"/>
      <c r="AK895" s="79"/>
      <c r="AL895" s="69" t="s">
        <v>392</v>
      </c>
      <c r="AM895" s="70">
        <v>1.7310022503029301</v>
      </c>
      <c r="AN895" s="78">
        <v>451.72</v>
      </c>
      <c r="AO895" s="78">
        <v>498.42</v>
      </c>
      <c r="AP895" s="78">
        <v>480.12</v>
      </c>
      <c r="AQ895" s="78"/>
      <c r="AR895" s="78">
        <v>346.75</v>
      </c>
      <c r="AS895" s="79"/>
      <c r="AT895" s="65" t="s">
        <v>393</v>
      </c>
      <c r="AU895" s="68">
        <v>3.5574528637495599E-2</v>
      </c>
      <c r="AV895" s="78">
        <v>420.63</v>
      </c>
      <c r="AW895" s="78">
        <v>487.55</v>
      </c>
      <c r="AX895" s="78">
        <v>471.68</v>
      </c>
      <c r="AY895" s="78">
        <v>243.86</v>
      </c>
      <c r="AZ895" s="78">
        <v>222.52</v>
      </c>
      <c r="BA895" s="79">
        <v>353.61</v>
      </c>
      <c r="BB895" s="65" t="s">
        <v>394</v>
      </c>
      <c r="BC895" s="78">
        <v>377.61</v>
      </c>
      <c r="BD895" s="78">
        <v>448.57</v>
      </c>
      <c r="BE895" s="78">
        <v>443.12</v>
      </c>
      <c r="BF895" s="78">
        <v>230.3</v>
      </c>
      <c r="BG895" s="78"/>
      <c r="BH895" s="79">
        <v>397.5</v>
      </c>
      <c r="BI895" s="65" t="s">
        <v>395</v>
      </c>
      <c r="BJ895" s="68">
        <v>0.13409139669598799</v>
      </c>
      <c r="BK895" s="78">
        <v>435.8</v>
      </c>
      <c r="BL895" s="78">
        <v>483.53</v>
      </c>
      <c r="BM895" s="78">
        <v>500.75</v>
      </c>
      <c r="BN895" s="78">
        <v>264.95999999999998</v>
      </c>
      <c r="BO895" s="78"/>
      <c r="BP895" s="79"/>
      <c r="BQ895" s="65" t="s">
        <v>396</v>
      </c>
      <c r="BR895" s="68">
        <v>6.3911648537062396E-2</v>
      </c>
      <c r="BS895" s="78">
        <v>385.2</v>
      </c>
      <c r="BT895" s="78">
        <v>470.58</v>
      </c>
      <c r="BU895" s="78">
        <v>396.51</v>
      </c>
      <c r="BV895" s="78"/>
      <c r="BW895" s="78"/>
      <c r="BX895" s="79">
        <v>417.93</v>
      </c>
      <c r="BY895" s="65" t="s">
        <v>397</v>
      </c>
      <c r="BZ895" s="78">
        <v>416.36</v>
      </c>
      <c r="CA895" s="78">
        <v>480</v>
      </c>
      <c r="CB895" s="78">
        <v>413.61</v>
      </c>
      <c r="CC895" s="78">
        <v>282.19</v>
      </c>
      <c r="CD895" s="78"/>
      <c r="CE895" s="79">
        <v>494.75</v>
      </c>
      <c r="CF895" s="65" t="s">
        <v>398</v>
      </c>
      <c r="CG895" s="78">
        <v>428.73</v>
      </c>
      <c r="CH895" s="78">
        <v>494.22</v>
      </c>
      <c r="CI895" s="78">
        <v>421.71</v>
      </c>
      <c r="CJ895" s="78">
        <v>334.62</v>
      </c>
      <c r="CK895" s="78"/>
      <c r="CL895" s="79"/>
      <c r="CM895" s="65" t="s">
        <v>399</v>
      </c>
      <c r="CN895" s="78">
        <v>376.42</v>
      </c>
      <c r="CO895" s="78">
        <v>445.06</v>
      </c>
      <c r="CP895" s="78">
        <v>455.41</v>
      </c>
      <c r="CQ895" s="78">
        <v>239.9</v>
      </c>
      <c r="CR895" s="78">
        <v>236.43</v>
      </c>
      <c r="CS895" s="79">
        <v>538.66</v>
      </c>
      <c r="CT895" s="65" t="s">
        <v>400</v>
      </c>
      <c r="CU895" s="78">
        <v>440.87</v>
      </c>
      <c r="CV895" s="78">
        <v>510.92</v>
      </c>
      <c r="CW895" s="78">
        <v>443.7</v>
      </c>
      <c r="CX895" s="78">
        <v>268.74</v>
      </c>
      <c r="CY895" s="78">
        <v>259.44</v>
      </c>
      <c r="CZ895" s="79"/>
      <c r="DA895" s="82"/>
      <c r="DB895" s="68"/>
      <c r="DC895" s="78"/>
      <c r="DD895" s="78"/>
      <c r="DE895" s="78"/>
      <c r="DF895" s="78"/>
      <c r="DG895" s="78"/>
      <c r="DH895" s="79"/>
      <c r="DI895" s="65" t="s">
        <v>402</v>
      </c>
      <c r="DJ895" s="68">
        <v>3.8417210910487898E-3</v>
      </c>
      <c r="DK895" s="78">
        <v>421.41</v>
      </c>
      <c r="DL895" s="78">
        <v>500.34</v>
      </c>
      <c r="DM895" s="78">
        <v>500.34</v>
      </c>
      <c r="DN895" s="78">
        <v>257.45</v>
      </c>
      <c r="DO895" s="78"/>
      <c r="DP895" s="79">
        <v>444.82</v>
      </c>
      <c r="DQ895" s="65" t="s">
        <v>403</v>
      </c>
      <c r="DR895" s="78">
        <v>432.53</v>
      </c>
      <c r="DS895" s="78">
        <v>498.88</v>
      </c>
      <c r="DT895" s="78">
        <v>529.69000000000005</v>
      </c>
      <c r="DU895" s="78">
        <v>343.69</v>
      </c>
      <c r="DV895" s="78"/>
      <c r="DW895" s="79"/>
      <c r="DX895" s="65" t="s">
        <v>404</v>
      </c>
      <c r="DY895" s="78">
        <v>452.61</v>
      </c>
      <c r="DZ895" s="78">
        <v>514.12</v>
      </c>
      <c r="EA895" s="78">
        <v>498.12</v>
      </c>
      <c r="EB895" s="78">
        <v>264.14</v>
      </c>
      <c r="EC895" s="78"/>
      <c r="ED895" s="79">
        <v>382.54</v>
      </c>
      <c r="EE895" s="65" t="s">
        <v>405</v>
      </c>
      <c r="EF895" s="68">
        <v>0.28962001853568098</v>
      </c>
      <c r="EG895" s="78">
        <v>410.19</v>
      </c>
      <c r="EH895" s="78">
        <v>470.86</v>
      </c>
      <c r="EI895" s="78">
        <v>412.03</v>
      </c>
      <c r="EJ895" s="78"/>
      <c r="EK895" s="78">
        <v>203.6</v>
      </c>
      <c r="EL895" s="79">
        <v>403.74</v>
      </c>
      <c r="EM895" s="65" t="s">
        <v>406</v>
      </c>
      <c r="EN895" s="78">
        <v>431.81</v>
      </c>
      <c r="EO895" s="78">
        <v>470.85</v>
      </c>
      <c r="EP895" s="78">
        <v>431.07</v>
      </c>
      <c r="EQ895" s="78"/>
      <c r="ER895" s="78"/>
      <c r="ES895" s="79">
        <v>378.93</v>
      </c>
      <c r="ET895" s="65" t="s">
        <v>407</v>
      </c>
      <c r="EU895" s="68">
        <v>1.4367816091954</v>
      </c>
      <c r="EV895" s="78">
        <v>393.82</v>
      </c>
      <c r="EW895" s="78">
        <v>470.58</v>
      </c>
      <c r="EX895" s="78">
        <v>470.58</v>
      </c>
      <c r="EY895" s="78"/>
      <c r="EZ895" s="78">
        <v>147.80000000000001</v>
      </c>
      <c r="FA895" s="79">
        <v>305.69</v>
      </c>
      <c r="FB895" s="65" t="s">
        <v>408</v>
      </c>
      <c r="FC895" s="78">
        <v>531.14</v>
      </c>
      <c r="FD895" s="78">
        <v>522.39</v>
      </c>
      <c r="FE895" s="78">
        <v>545.07000000000005</v>
      </c>
      <c r="FF895" s="78">
        <v>305.14999999999998</v>
      </c>
      <c r="FG895" s="78"/>
      <c r="FH895" s="79"/>
      <c r="FI895" s="65" t="s">
        <v>409</v>
      </c>
      <c r="FJ895" s="78">
        <v>460</v>
      </c>
      <c r="FK895" s="78">
        <v>487</v>
      </c>
      <c r="FL895" s="78">
        <v>499</v>
      </c>
      <c r="FM895" s="78">
        <v>266</v>
      </c>
      <c r="FN895" s="78"/>
      <c r="FO895" s="79">
        <v>412</v>
      </c>
      <c r="FP895" s="65" t="s">
        <v>410</v>
      </c>
      <c r="FQ895" s="68">
        <v>0.26109660574412502</v>
      </c>
      <c r="FR895" s="78">
        <v>433.68</v>
      </c>
      <c r="FS895" s="78">
        <v>502.35</v>
      </c>
      <c r="FT895" s="78">
        <v>434.46</v>
      </c>
      <c r="FU895" s="78">
        <v>302.35000000000002</v>
      </c>
      <c r="FV895" s="78">
        <v>209.66</v>
      </c>
      <c r="FW895" s="79">
        <v>349.87</v>
      </c>
      <c r="FX895" s="65" t="s">
        <v>411</v>
      </c>
      <c r="FY895" s="78">
        <v>439.14</v>
      </c>
      <c r="FZ895" s="78">
        <v>492.23</v>
      </c>
      <c r="GA895" s="78">
        <v>467.49</v>
      </c>
      <c r="GB895" s="78">
        <v>325.33</v>
      </c>
      <c r="GC895" s="78"/>
      <c r="GD895" s="79">
        <v>385.73</v>
      </c>
      <c r="GE895" s="82"/>
      <c r="GF895" s="68"/>
      <c r="GG895" s="78"/>
      <c r="GH895" s="78"/>
      <c r="GI895" s="78"/>
      <c r="GJ895" s="78"/>
      <c r="GK895" s="78"/>
      <c r="GL895" s="79"/>
      <c r="GM895" s="65" t="s">
        <v>413</v>
      </c>
      <c r="GN895" s="68">
        <v>0.109967449634908</v>
      </c>
      <c r="GO895" s="78">
        <v>371.47</v>
      </c>
      <c r="GP895" s="78">
        <v>489.03</v>
      </c>
      <c r="GQ895" s="78">
        <v>427.33</v>
      </c>
      <c r="GR895" s="78">
        <v>307.8</v>
      </c>
      <c r="GS895" s="78"/>
      <c r="GT895" s="79"/>
      <c r="GU895" s="65" t="s">
        <v>414</v>
      </c>
      <c r="GV895" s="68">
        <v>4.17327435105584E-3</v>
      </c>
      <c r="GW895" s="78">
        <v>403.99</v>
      </c>
      <c r="GX895" s="78">
        <v>452.55</v>
      </c>
      <c r="GY895" s="78">
        <v>423.4</v>
      </c>
      <c r="GZ895" s="78">
        <v>293.99</v>
      </c>
      <c r="HA895" s="78"/>
      <c r="HB895" s="79">
        <v>399.25</v>
      </c>
      <c r="HC895" s="65" t="s">
        <v>415</v>
      </c>
      <c r="HD895" s="68">
        <v>2.7704668236597899E-2</v>
      </c>
      <c r="HE895" s="78">
        <v>418.62</v>
      </c>
      <c r="HF895" s="78">
        <v>478.15</v>
      </c>
      <c r="HG895" s="78">
        <v>466.91</v>
      </c>
      <c r="HH895" s="78">
        <v>268.74</v>
      </c>
      <c r="HI895" s="78">
        <v>263.19</v>
      </c>
      <c r="HJ895" s="79">
        <v>380.9</v>
      </c>
      <c r="HK895" s="85" t="s">
        <v>416</v>
      </c>
      <c r="HL895" s="68">
        <v>1.48434021077631</v>
      </c>
      <c r="HM895" s="78">
        <v>380.82</v>
      </c>
      <c r="HN895" s="78">
        <v>452.31</v>
      </c>
      <c r="HO895" s="78">
        <v>408.98</v>
      </c>
      <c r="HP895" s="78">
        <v>261.47000000000003</v>
      </c>
      <c r="HQ895" s="78"/>
      <c r="HR895" s="79"/>
    </row>
    <row r="896" spans="1:226" x14ac:dyDescent="0.25">
      <c r="A896" s="81">
        <v>39027</v>
      </c>
      <c r="B896" s="82" t="s">
        <v>387</v>
      </c>
      <c r="C896" s="83">
        <v>402.55465384022733</v>
      </c>
      <c r="D896" s="83">
        <v>471.48694762137507</v>
      </c>
      <c r="E896" s="83">
        <v>443.52689263786465</v>
      </c>
      <c r="F896" s="83">
        <v>273.7913945766033</v>
      </c>
      <c r="G896" s="83">
        <v>218.58396624472576</v>
      </c>
      <c r="H896" s="84">
        <v>376.42586470096757</v>
      </c>
      <c r="I896" s="82" t="s">
        <v>388</v>
      </c>
      <c r="J896" s="83">
        <v>406.75146855176223</v>
      </c>
      <c r="K896" s="83">
        <v>470.69275370348521</v>
      </c>
      <c r="L896" s="83">
        <v>443.57844737496134</v>
      </c>
      <c r="M896" s="83">
        <v>272.11807769139233</v>
      </c>
      <c r="N896" s="83"/>
      <c r="O896" s="84">
        <v>403.57544102513845</v>
      </c>
      <c r="P896" s="65" t="s">
        <v>389</v>
      </c>
      <c r="Q896" s="78">
        <v>423.43</v>
      </c>
      <c r="R896" s="78">
        <v>472.18</v>
      </c>
      <c r="S896" s="78">
        <v>446.68</v>
      </c>
      <c r="T896" s="78">
        <v>247</v>
      </c>
      <c r="U896" s="78"/>
      <c r="V896" s="79"/>
      <c r="W896" s="65" t="s">
        <v>390</v>
      </c>
      <c r="X896" s="78">
        <v>393.87</v>
      </c>
      <c r="Y896" s="78">
        <v>485.47</v>
      </c>
      <c r="Z896" s="78">
        <v>424.16</v>
      </c>
      <c r="AA896" s="78">
        <v>222.2</v>
      </c>
      <c r="AB896" s="78"/>
      <c r="AC896" s="79">
        <v>395.87</v>
      </c>
      <c r="AD896" s="82"/>
      <c r="AE896" s="68"/>
      <c r="AF896" s="78"/>
      <c r="AG896" s="78"/>
      <c r="AH896" s="78"/>
      <c r="AI896" s="78"/>
      <c r="AJ896" s="78"/>
      <c r="AK896" s="79"/>
      <c r="AL896" s="69" t="s">
        <v>392</v>
      </c>
      <c r="AM896" s="70">
        <v>1.7310022503029301</v>
      </c>
      <c r="AN896" s="78">
        <v>451.72</v>
      </c>
      <c r="AO896" s="78">
        <v>498.42</v>
      </c>
      <c r="AP896" s="78">
        <v>480.12</v>
      </c>
      <c r="AQ896" s="78"/>
      <c r="AR896" s="78">
        <v>346.75</v>
      </c>
      <c r="AS896" s="79"/>
      <c r="AT896" s="65" t="s">
        <v>393</v>
      </c>
      <c r="AU896" s="68">
        <v>3.5802513336436199E-2</v>
      </c>
      <c r="AV896" s="78">
        <v>427.37</v>
      </c>
      <c r="AW896" s="78">
        <v>493.29</v>
      </c>
      <c r="AX896" s="78">
        <v>474.71</v>
      </c>
      <c r="AY896" s="78">
        <v>245.43</v>
      </c>
      <c r="AZ896" s="78">
        <v>240.31</v>
      </c>
      <c r="BA896" s="79">
        <v>357.6</v>
      </c>
      <c r="BB896" s="65" t="s">
        <v>394</v>
      </c>
      <c r="BC896" s="78">
        <v>356.49</v>
      </c>
      <c r="BD896" s="78">
        <v>437.14</v>
      </c>
      <c r="BE896" s="78">
        <v>433.92</v>
      </c>
      <c r="BF896" s="78">
        <v>232.13</v>
      </c>
      <c r="BG896" s="78"/>
      <c r="BH896" s="79">
        <v>398.37</v>
      </c>
      <c r="BI896" s="65" t="s">
        <v>395</v>
      </c>
      <c r="BJ896" s="68">
        <v>0.13410578264134701</v>
      </c>
      <c r="BK896" s="78">
        <v>396.15</v>
      </c>
      <c r="BL896" s="78">
        <v>464.27</v>
      </c>
      <c r="BM896" s="78">
        <v>485.14</v>
      </c>
      <c r="BN896" s="78">
        <v>241.93</v>
      </c>
      <c r="BO896" s="78"/>
      <c r="BP896" s="79"/>
      <c r="BQ896" s="65" t="s">
        <v>396</v>
      </c>
      <c r="BR896" s="68">
        <v>6.3911648537062396E-2</v>
      </c>
      <c r="BS896" s="78">
        <v>383.02</v>
      </c>
      <c r="BT896" s="78">
        <v>471.03</v>
      </c>
      <c r="BU896" s="78">
        <v>396.51</v>
      </c>
      <c r="BV896" s="78"/>
      <c r="BW896" s="78"/>
      <c r="BX896" s="79">
        <v>417.93</v>
      </c>
      <c r="BY896" s="65" t="s">
        <v>397</v>
      </c>
      <c r="BZ896" s="78">
        <v>411.98</v>
      </c>
      <c r="CA896" s="78">
        <v>477.51</v>
      </c>
      <c r="CB896" s="78">
        <v>424.36</v>
      </c>
      <c r="CC896" s="78">
        <v>285.61</v>
      </c>
      <c r="CD896" s="78"/>
      <c r="CE896" s="79">
        <v>494.75</v>
      </c>
      <c r="CF896" s="65" t="s">
        <v>398</v>
      </c>
      <c r="CG896" s="78">
        <v>412.19</v>
      </c>
      <c r="CH896" s="78">
        <v>474.1</v>
      </c>
      <c r="CI896" s="78">
        <v>402.96</v>
      </c>
      <c r="CJ896" s="78">
        <v>328.73</v>
      </c>
      <c r="CK896" s="78"/>
      <c r="CL896" s="79"/>
      <c r="CM896" s="65" t="s">
        <v>399</v>
      </c>
      <c r="CN896" s="78">
        <v>374.64</v>
      </c>
      <c r="CO896" s="78">
        <v>442.64</v>
      </c>
      <c r="CP896" s="78">
        <v>452.21</v>
      </c>
      <c r="CQ896" s="78">
        <v>240.03</v>
      </c>
      <c r="CR896" s="78">
        <v>230.73</v>
      </c>
      <c r="CS896" s="79">
        <v>538.69000000000005</v>
      </c>
      <c r="CT896" s="65" t="s">
        <v>400</v>
      </c>
      <c r="CU896" s="78">
        <v>443.63</v>
      </c>
      <c r="CV896" s="78">
        <v>515.44000000000005</v>
      </c>
      <c r="CW896" s="78">
        <v>449.81</v>
      </c>
      <c r="CX896" s="78">
        <v>266.32</v>
      </c>
      <c r="CY896" s="78">
        <v>248.58</v>
      </c>
      <c r="CZ896" s="79"/>
      <c r="DA896" s="82"/>
      <c r="DB896" s="68"/>
      <c r="DC896" s="78"/>
      <c r="DD896" s="78"/>
      <c r="DE896" s="78"/>
      <c r="DF896" s="78"/>
      <c r="DG896" s="78"/>
      <c r="DH896" s="79"/>
      <c r="DI896" s="65" t="s">
        <v>402</v>
      </c>
      <c r="DJ896" s="68">
        <v>3.85623939534166E-3</v>
      </c>
      <c r="DK896" s="78">
        <v>428.62</v>
      </c>
      <c r="DL896" s="78">
        <v>514.28</v>
      </c>
      <c r="DM896" s="78">
        <v>514.28</v>
      </c>
      <c r="DN896" s="78">
        <v>263.49</v>
      </c>
      <c r="DO896" s="78"/>
      <c r="DP896" s="79">
        <v>446.26</v>
      </c>
      <c r="DQ896" s="65" t="s">
        <v>403</v>
      </c>
      <c r="DR896" s="78">
        <v>432.53</v>
      </c>
      <c r="DS896" s="78">
        <v>498.88</v>
      </c>
      <c r="DT896" s="78">
        <v>539.29999999999995</v>
      </c>
      <c r="DU896" s="78">
        <v>352</v>
      </c>
      <c r="DV896" s="78"/>
      <c r="DW896" s="79"/>
      <c r="DX896" s="65" t="s">
        <v>404</v>
      </c>
      <c r="DY896" s="78">
        <v>452.69</v>
      </c>
      <c r="DZ896" s="78">
        <v>514.67999999999995</v>
      </c>
      <c r="EA896" s="78">
        <v>490.43</v>
      </c>
      <c r="EB896" s="78">
        <v>263.77999999999997</v>
      </c>
      <c r="EC896" s="78"/>
      <c r="ED896" s="79">
        <v>382.54</v>
      </c>
      <c r="EE896" s="65" t="s">
        <v>405</v>
      </c>
      <c r="EF896" s="68">
        <v>0.28962001853568098</v>
      </c>
      <c r="EG896" s="78">
        <v>402.18</v>
      </c>
      <c r="EH896" s="78">
        <v>462.93</v>
      </c>
      <c r="EI896" s="78">
        <v>386.75</v>
      </c>
      <c r="EJ896" s="78"/>
      <c r="EK896" s="78">
        <v>192.89</v>
      </c>
      <c r="EL896" s="79">
        <v>423.16</v>
      </c>
      <c r="EM896" s="65" t="s">
        <v>406</v>
      </c>
      <c r="EN896" s="78">
        <v>417</v>
      </c>
      <c r="EO896" s="78">
        <v>470.85</v>
      </c>
      <c r="EP896" s="78">
        <v>418.6</v>
      </c>
      <c r="EQ896" s="78"/>
      <c r="ER896" s="78"/>
      <c r="ES896" s="79">
        <v>378.93</v>
      </c>
      <c r="ET896" s="65" t="s">
        <v>407</v>
      </c>
      <c r="EU896" s="68">
        <v>1.4363688595231301</v>
      </c>
      <c r="EV896" s="78">
        <v>393.71</v>
      </c>
      <c r="EW896" s="78">
        <v>471.66</v>
      </c>
      <c r="EX896" s="78">
        <v>471.66</v>
      </c>
      <c r="EY896" s="78"/>
      <c r="EZ896" s="78">
        <v>147.76</v>
      </c>
      <c r="FA896" s="79">
        <v>305.61</v>
      </c>
      <c r="FB896" s="65" t="s">
        <v>408</v>
      </c>
      <c r="FC896" s="78">
        <v>531.14</v>
      </c>
      <c r="FD896" s="78">
        <v>522.39</v>
      </c>
      <c r="FE896" s="78">
        <v>545.07000000000005</v>
      </c>
      <c r="FF896" s="78">
        <v>305.14999999999998</v>
      </c>
      <c r="FG896" s="78"/>
      <c r="FH896" s="79"/>
      <c r="FI896" s="65" t="s">
        <v>409</v>
      </c>
      <c r="FJ896" s="78">
        <v>448.55</v>
      </c>
      <c r="FK896" s="78">
        <v>487.67</v>
      </c>
      <c r="FL896" s="78">
        <v>501.37</v>
      </c>
      <c r="FM896" s="78">
        <v>266</v>
      </c>
      <c r="FN896" s="78"/>
      <c r="FO896" s="79">
        <v>414</v>
      </c>
      <c r="FP896" s="65" t="s">
        <v>410</v>
      </c>
      <c r="FQ896" s="68">
        <v>0.261349083971461</v>
      </c>
      <c r="FR896" s="78">
        <v>441.16</v>
      </c>
      <c r="FS896" s="78">
        <v>506.76</v>
      </c>
      <c r="FT896" s="78">
        <v>434.88</v>
      </c>
      <c r="FU896" s="78">
        <v>302.64</v>
      </c>
      <c r="FV896" s="78">
        <v>219.53</v>
      </c>
      <c r="FW896" s="79">
        <v>342.89</v>
      </c>
      <c r="FX896" s="65" t="s">
        <v>411</v>
      </c>
      <c r="FY896" s="78">
        <v>446.5</v>
      </c>
      <c r="FZ896" s="78">
        <v>499.23</v>
      </c>
      <c r="GA896" s="78">
        <v>479.1</v>
      </c>
      <c r="GB896" s="78">
        <v>325.33</v>
      </c>
      <c r="GC896" s="78"/>
      <c r="GD896" s="79">
        <v>385.73</v>
      </c>
      <c r="GE896" s="82"/>
      <c r="GF896" s="68"/>
      <c r="GG896" s="78"/>
      <c r="GH896" s="78"/>
      <c r="GI896" s="78"/>
      <c r="GJ896" s="78"/>
      <c r="GK896" s="78"/>
      <c r="GL896" s="79"/>
      <c r="GM896" s="65" t="s">
        <v>413</v>
      </c>
      <c r="GN896" s="68">
        <v>0.10933143825507</v>
      </c>
      <c r="GO896" s="78">
        <v>360.58</v>
      </c>
      <c r="GP896" s="78">
        <v>477.45</v>
      </c>
      <c r="GQ896" s="78">
        <v>424.42</v>
      </c>
      <c r="GR896" s="78">
        <v>300.77</v>
      </c>
      <c r="GS896" s="78"/>
      <c r="GT896" s="79"/>
      <c r="GU896" s="65" t="s">
        <v>414</v>
      </c>
      <c r="GV896" s="68">
        <v>4.17310019613571E-3</v>
      </c>
      <c r="GW896" s="78">
        <v>398.75</v>
      </c>
      <c r="GX896" s="78">
        <v>466.79</v>
      </c>
      <c r="GY896" s="78">
        <v>437.99</v>
      </c>
      <c r="GZ896" s="78">
        <v>293.98</v>
      </c>
      <c r="HA896" s="78"/>
      <c r="HB896" s="79">
        <v>399.24</v>
      </c>
      <c r="HC896" s="65" t="s">
        <v>415</v>
      </c>
      <c r="HD896" s="68">
        <v>2.7641871907565601E-2</v>
      </c>
      <c r="HE896" s="78">
        <v>424.94</v>
      </c>
      <c r="HF896" s="78">
        <v>484.71</v>
      </c>
      <c r="HG896" s="78">
        <v>465.85</v>
      </c>
      <c r="HH896" s="78">
        <v>268.13</v>
      </c>
      <c r="HI896" s="78">
        <v>262.60000000000002</v>
      </c>
      <c r="HJ896" s="79">
        <v>381.25</v>
      </c>
      <c r="HK896" s="85" t="s">
        <v>416</v>
      </c>
      <c r="HL896" s="68">
        <v>1.49298297999403</v>
      </c>
      <c r="HM896" s="78">
        <v>383.68</v>
      </c>
      <c r="HN896" s="78">
        <v>454.62</v>
      </c>
      <c r="HO896" s="78">
        <v>418.76</v>
      </c>
      <c r="HP896" s="78">
        <v>210.99</v>
      </c>
      <c r="HQ896" s="78"/>
      <c r="HR896" s="79"/>
    </row>
    <row r="897" spans="1:226" x14ac:dyDescent="0.25">
      <c r="A897" s="81">
        <v>39020</v>
      </c>
      <c r="B897" s="82" t="s">
        <v>387</v>
      </c>
      <c r="C897" s="83">
        <v>407.32983166322367</v>
      </c>
      <c r="D897" s="83">
        <v>477.30387269398699</v>
      </c>
      <c r="E897" s="83">
        <v>456.13531102127604</v>
      </c>
      <c r="F897" s="83">
        <v>276.90360362181912</v>
      </c>
      <c r="G897" s="83">
        <v>215.1277848101266</v>
      </c>
      <c r="H897" s="84">
        <v>373.19178866937978</v>
      </c>
      <c r="I897" s="82" t="s">
        <v>388</v>
      </c>
      <c r="J897" s="83">
        <v>412.34863668620255</v>
      </c>
      <c r="K897" s="83">
        <v>477.57104123885568</v>
      </c>
      <c r="L897" s="83">
        <v>457.14972389935753</v>
      </c>
      <c r="M897" s="83">
        <v>275.25425650305499</v>
      </c>
      <c r="N897" s="83"/>
      <c r="O897" s="84">
        <v>403.74837800754642</v>
      </c>
      <c r="P897" s="65" t="s">
        <v>389</v>
      </c>
      <c r="Q897" s="78">
        <v>423.43</v>
      </c>
      <c r="R897" s="78">
        <v>472.18</v>
      </c>
      <c r="S897" s="78">
        <v>456.6</v>
      </c>
      <c r="T897" s="78">
        <v>230</v>
      </c>
      <c r="U897" s="78"/>
      <c r="V897" s="79"/>
      <c r="W897" s="65" t="s">
        <v>390</v>
      </c>
      <c r="X897" s="78">
        <v>408.97</v>
      </c>
      <c r="Y897" s="78">
        <v>503.12</v>
      </c>
      <c r="Z897" s="78">
        <v>424.49</v>
      </c>
      <c r="AA897" s="78">
        <v>214.29</v>
      </c>
      <c r="AB897" s="78"/>
      <c r="AC897" s="79">
        <v>395.87</v>
      </c>
      <c r="AD897" s="82"/>
      <c r="AE897" s="68"/>
      <c r="AF897" s="78"/>
      <c r="AG897" s="78"/>
      <c r="AH897" s="78"/>
      <c r="AI897" s="78"/>
      <c r="AJ897" s="78"/>
      <c r="AK897" s="79"/>
      <c r="AL897" s="69" t="s">
        <v>392</v>
      </c>
      <c r="AM897" s="70">
        <v>1.7331022530329301</v>
      </c>
      <c r="AN897" s="78">
        <v>453.35</v>
      </c>
      <c r="AO897" s="78">
        <v>501.77</v>
      </c>
      <c r="AP897" s="78">
        <v>480.7</v>
      </c>
      <c r="AQ897" s="78"/>
      <c r="AR897" s="78">
        <v>361.3</v>
      </c>
      <c r="AS897" s="79"/>
      <c r="AT897" s="65" t="s">
        <v>393</v>
      </c>
      <c r="AU897" s="68">
        <v>3.5273368606701903E-2</v>
      </c>
      <c r="AV897" s="78">
        <v>424.3</v>
      </c>
      <c r="AW897" s="78">
        <v>488.12</v>
      </c>
      <c r="AX897" s="78">
        <v>464.67</v>
      </c>
      <c r="AY897" s="78">
        <v>251.99</v>
      </c>
      <c r="AZ897" s="78">
        <v>242.26</v>
      </c>
      <c r="BA897" s="79">
        <v>353.3</v>
      </c>
      <c r="BB897" s="65" t="s">
        <v>394</v>
      </c>
      <c r="BC897" s="78">
        <v>368.13</v>
      </c>
      <c r="BD897" s="78">
        <v>447.49</v>
      </c>
      <c r="BE897" s="78">
        <v>455.77</v>
      </c>
      <c r="BF897" s="78">
        <v>228.9</v>
      </c>
      <c r="BG897" s="78"/>
      <c r="BH897" s="79">
        <v>398.37</v>
      </c>
      <c r="BI897" s="65" t="s">
        <v>395</v>
      </c>
      <c r="BJ897" s="68">
        <v>0.13415075862254</v>
      </c>
      <c r="BK897" s="78">
        <v>417.75</v>
      </c>
      <c r="BL897" s="78">
        <v>483.75</v>
      </c>
      <c r="BM897" s="78">
        <v>504.62</v>
      </c>
      <c r="BN897" s="78">
        <v>255.42</v>
      </c>
      <c r="BO897" s="78"/>
      <c r="BP897" s="79"/>
      <c r="BQ897" s="65" t="s">
        <v>396</v>
      </c>
      <c r="BR897" s="68">
        <v>6.3911648537062396E-2</v>
      </c>
      <c r="BS897" s="78">
        <v>365.92</v>
      </c>
      <c r="BT897" s="78">
        <v>455.11</v>
      </c>
      <c r="BU897" s="78">
        <v>396.76</v>
      </c>
      <c r="BV897" s="78"/>
      <c r="BW897" s="78"/>
      <c r="BX897" s="79">
        <v>417.93</v>
      </c>
      <c r="BY897" s="65" t="s">
        <v>397</v>
      </c>
      <c r="BZ897" s="78">
        <v>420.43</v>
      </c>
      <c r="CA897" s="78">
        <v>487.7</v>
      </c>
      <c r="CB897" s="78">
        <v>429.41</v>
      </c>
      <c r="CC897" s="78">
        <v>290.92</v>
      </c>
      <c r="CD897" s="78"/>
      <c r="CE897" s="79">
        <v>494.75</v>
      </c>
      <c r="CF897" s="65" t="s">
        <v>398</v>
      </c>
      <c r="CG897" s="78">
        <v>428.46</v>
      </c>
      <c r="CH897" s="78">
        <v>489.95</v>
      </c>
      <c r="CI897" s="78">
        <v>421.71</v>
      </c>
      <c r="CJ897" s="78">
        <v>344.97</v>
      </c>
      <c r="CK897" s="78"/>
      <c r="CL897" s="79"/>
      <c r="CM897" s="65" t="s">
        <v>399</v>
      </c>
      <c r="CN897" s="78">
        <v>375.11</v>
      </c>
      <c r="CO897" s="78">
        <v>449.14</v>
      </c>
      <c r="CP897" s="78">
        <v>461.27</v>
      </c>
      <c r="CQ897" s="78">
        <v>254</v>
      </c>
      <c r="CR897" s="78">
        <v>243.47</v>
      </c>
      <c r="CS897" s="79">
        <v>538.34</v>
      </c>
      <c r="CT897" s="65" t="s">
        <v>400</v>
      </c>
      <c r="CU897" s="78">
        <v>438.31</v>
      </c>
      <c r="CV897" s="78">
        <v>515.94000000000005</v>
      </c>
      <c r="CW897" s="78">
        <v>452.83</v>
      </c>
      <c r="CX897" s="78">
        <v>270.51</v>
      </c>
      <c r="CY897" s="78">
        <v>259.72000000000003</v>
      </c>
      <c r="CZ897" s="79"/>
      <c r="DA897" s="82"/>
      <c r="DB897" s="68"/>
      <c r="DC897" s="78"/>
      <c r="DD897" s="78"/>
      <c r="DE897" s="78"/>
      <c r="DF897" s="78"/>
      <c r="DG897" s="78"/>
      <c r="DH897" s="79"/>
      <c r="DI897" s="65" t="s">
        <v>402</v>
      </c>
      <c r="DJ897" s="68">
        <v>3.8040170419963498E-3</v>
      </c>
      <c r="DK897" s="78">
        <v>422.9</v>
      </c>
      <c r="DL897" s="78">
        <v>507.39</v>
      </c>
      <c r="DM897" s="78">
        <v>507.39</v>
      </c>
      <c r="DN897" s="78">
        <v>254.26</v>
      </c>
      <c r="DO897" s="78"/>
      <c r="DP897" s="79">
        <v>440.7</v>
      </c>
      <c r="DQ897" s="65" t="s">
        <v>403</v>
      </c>
      <c r="DR897" s="78">
        <v>432.53</v>
      </c>
      <c r="DS897" s="78">
        <v>498.88</v>
      </c>
      <c r="DT897" s="78">
        <v>542.29</v>
      </c>
      <c r="DU897" s="78">
        <v>350.5</v>
      </c>
      <c r="DV897" s="78"/>
      <c r="DW897" s="79"/>
      <c r="DX897" s="65" t="s">
        <v>404</v>
      </c>
      <c r="DY897" s="78">
        <v>452.49</v>
      </c>
      <c r="DZ897" s="78">
        <v>514.85</v>
      </c>
      <c r="EA897" s="78">
        <v>504.32</v>
      </c>
      <c r="EB897" s="78">
        <v>266.10000000000002</v>
      </c>
      <c r="EC897" s="78"/>
      <c r="ED897" s="79">
        <v>382.54</v>
      </c>
      <c r="EE897" s="65" t="s">
        <v>405</v>
      </c>
      <c r="EF897" s="68">
        <v>0.28962001853568098</v>
      </c>
      <c r="EG897" s="78">
        <v>407.54</v>
      </c>
      <c r="EH897" s="78">
        <v>468.67</v>
      </c>
      <c r="EI897" s="78">
        <v>409.82</v>
      </c>
      <c r="EJ897" s="78"/>
      <c r="EK897" s="78">
        <v>198.1</v>
      </c>
      <c r="EL897" s="79">
        <v>442.17</v>
      </c>
      <c r="EM897" s="65" t="s">
        <v>406</v>
      </c>
      <c r="EN897" s="78">
        <v>434.41</v>
      </c>
      <c r="EO897" s="78">
        <v>496.7</v>
      </c>
      <c r="EP897" s="78">
        <v>433.8</v>
      </c>
      <c r="EQ897" s="78"/>
      <c r="ER897" s="78"/>
      <c r="ES897" s="79">
        <v>378.93</v>
      </c>
      <c r="ET897" s="65" t="s">
        <v>407</v>
      </c>
      <c r="EU897" s="68">
        <v>1.4363688595231301</v>
      </c>
      <c r="EV897" s="78">
        <v>392.49</v>
      </c>
      <c r="EW897" s="78">
        <v>476.53</v>
      </c>
      <c r="EX897" s="78">
        <v>476.53</v>
      </c>
      <c r="EY897" s="78"/>
      <c r="EZ897" s="78">
        <v>147.76</v>
      </c>
      <c r="FA897" s="79">
        <v>305.61</v>
      </c>
      <c r="FB897" s="65" t="s">
        <v>408</v>
      </c>
      <c r="FC897" s="78">
        <v>604.16999999999996</v>
      </c>
      <c r="FD897" s="78">
        <v>589.49</v>
      </c>
      <c r="FE897" s="78">
        <v>617.28</v>
      </c>
      <c r="FF897" s="78">
        <v>335.43</v>
      </c>
      <c r="FG897" s="78"/>
      <c r="FH897" s="79"/>
      <c r="FI897" s="65" t="s">
        <v>409</v>
      </c>
      <c r="FJ897" s="78">
        <v>461</v>
      </c>
      <c r="FK897" s="78">
        <v>493.55</v>
      </c>
      <c r="FL897" s="78">
        <v>506.41</v>
      </c>
      <c r="FM897" s="78">
        <v>266</v>
      </c>
      <c r="FN897" s="78"/>
      <c r="FO897" s="79">
        <v>415</v>
      </c>
      <c r="FP897" s="65" t="s">
        <v>410</v>
      </c>
      <c r="FQ897" s="68">
        <v>0.25700994628492102</v>
      </c>
      <c r="FR897" s="78">
        <v>440</v>
      </c>
      <c r="FS897" s="78">
        <v>501.68</v>
      </c>
      <c r="FT897" s="78">
        <v>423.81</v>
      </c>
      <c r="FU897" s="78">
        <v>297.62</v>
      </c>
      <c r="FV897" s="78">
        <v>215.37</v>
      </c>
      <c r="FW897" s="79">
        <v>332.83</v>
      </c>
      <c r="FX897" s="65" t="s">
        <v>411</v>
      </c>
      <c r="FY897" s="78">
        <v>445.75</v>
      </c>
      <c r="FZ897" s="78">
        <v>491.79</v>
      </c>
      <c r="GA897" s="78">
        <v>479.1</v>
      </c>
      <c r="GB897" s="78">
        <v>322.2</v>
      </c>
      <c r="GC897" s="78"/>
      <c r="GD897" s="79">
        <v>385.73</v>
      </c>
      <c r="GE897" s="82"/>
      <c r="GF897" s="68"/>
      <c r="GG897" s="78"/>
      <c r="GH897" s="78"/>
      <c r="GI897" s="78"/>
      <c r="GJ897" s="78"/>
      <c r="GK897" s="78"/>
      <c r="GL897" s="79"/>
      <c r="GM897" s="65" t="s">
        <v>413</v>
      </c>
      <c r="GN897" s="68">
        <v>0.10860947291822801</v>
      </c>
      <c r="GO897" s="78">
        <v>375.57</v>
      </c>
      <c r="GP897" s="78">
        <v>496.02</v>
      </c>
      <c r="GQ897" s="78">
        <v>428.57</v>
      </c>
      <c r="GR897" s="78">
        <v>303.02</v>
      </c>
      <c r="GS897" s="78"/>
      <c r="GT897" s="79"/>
      <c r="GU897" s="65" t="s">
        <v>414</v>
      </c>
      <c r="GV897" s="68">
        <v>4.17327435105584E-3</v>
      </c>
      <c r="GW897" s="78">
        <v>398.77</v>
      </c>
      <c r="GX897" s="78">
        <v>466.81</v>
      </c>
      <c r="GY897" s="78">
        <v>438.01</v>
      </c>
      <c r="GZ897" s="78">
        <v>309.47000000000003</v>
      </c>
      <c r="HA897" s="78"/>
      <c r="HB897" s="79">
        <v>399.25</v>
      </c>
      <c r="HC897" s="65" t="s">
        <v>415</v>
      </c>
      <c r="HD897" s="68">
        <v>2.74612110394068E-2</v>
      </c>
      <c r="HE897" s="78">
        <v>423.32</v>
      </c>
      <c r="HF897" s="78">
        <v>483.34</v>
      </c>
      <c r="HG897" s="78">
        <v>449.81</v>
      </c>
      <c r="HH897" s="78">
        <v>266.37</v>
      </c>
      <c r="HI897" s="78">
        <v>260.88</v>
      </c>
      <c r="HJ897" s="79">
        <v>378.73</v>
      </c>
      <c r="HK897" s="85" t="s">
        <v>416</v>
      </c>
      <c r="HL897" s="68">
        <v>1.4970059880239499</v>
      </c>
      <c r="HM897" s="78">
        <v>385.52</v>
      </c>
      <c r="HN897" s="78">
        <v>456.4</v>
      </c>
      <c r="HO897" s="78">
        <v>421.89</v>
      </c>
      <c r="HP897" s="78">
        <v>250.33</v>
      </c>
      <c r="HQ897" s="78"/>
      <c r="HR897" s="79"/>
    </row>
    <row r="898" spans="1:226" x14ac:dyDescent="0.25">
      <c r="A898" s="81">
        <v>39013</v>
      </c>
      <c r="B898" s="82" t="s">
        <v>387</v>
      </c>
      <c r="C898" s="83">
        <v>409.77201432321033</v>
      </c>
      <c r="D898" s="83">
        <v>481.60698757600977</v>
      </c>
      <c r="E898" s="83">
        <v>459.67200556981874</v>
      </c>
      <c r="F898" s="83">
        <v>275.03173340280421</v>
      </c>
      <c r="G898" s="83">
        <v>213.92518987341771</v>
      </c>
      <c r="H898" s="84">
        <v>369.25295299571462</v>
      </c>
      <c r="I898" s="82" t="s">
        <v>388</v>
      </c>
      <c r="J898" s="83">
        <v>415.92168577925321</v>
      </c>
      <c r="K898" s="83">
        <v>483.09286940145267</v>
      </c>
      <c r="L898" s="83">
        <v>460.89872816325902</v>
      </c>
      <c r="M898" s="83">
        <v>273.79460735050213</v>
      </c>
      <c r="N898" s="83"/>
      <c r="O898" s="84">
        <v>403.66590753172932</v>
      </c>
      <c r="P898" s="65" t="s">
        <v>389</v>
      </c>
      <c r="Q898" s="78">
        <v>432.6</v>
      </c>
      <c r="R898" s="78">
        <v>482.18</v>
      </c>
      <c r="S898" s="78">
        <v>459.02</v>
      </c>
      <c r="T898" s="78">
        <v>240</v>
      </c>
      <c r="U898" s="78"/>
      <c r="V898" s="79"/>
      <c r="W898" s="65" t="s">
        <v>390</v>
      </c>
      <c r="X898" s="78">
        <v>409.66</v>
      </c>
      <c r="Y898" s="78">
        <v>505.24</v>
      </c>
      <c r="Z898" s="78">
        <v>445.23</v>
      </c>
      <c r="AA898" s="78">
        <v>214.31</v>
      </c>
      <c r="AB898" s="78"/>
      <c r="AC898" s="79">
        <v>395.87</v>
      </c>
      <c r="AD898" s="82"/>
      <c r="AE898" s="68"/>
      <c r="AF898" s="78"/>
      <c r="AG898" s="78"/>
      <c r="AH898" s="78"/>
      <c r="AI898" s="78"/>
      <c r="AJ898" s="78"/>
      <c r="AK898" s="79"/>
      <c r="AL898" s="69" t="s">
        <v>392</v>
      </c>
      <c r="AM898" s="70">
        <v>1.7340038148083901</v>
      </c>
      <c r="AN898" s="78">
        <v>453.59</v>
      </c>
      <c r="AO898" s="78">
        <v>502.03</v>
      </c>
      <c r="AP898" s="78">
        <v>480.95</v>
      </c>
      <c r="AQ898" s="78"/>
      <c r="AR898" s="78">
        <v>361.49</v>
      </c>
      <c r="AS898" s="79"/>
      <c r="AT898" s="65" t="s">
        <v>393</v>
      </c>
      <c r="AU898" s="68">
        <v>3.5305747775737903E-2</v>
      </c>
      <c r="AV898" s="78">
        <v>428.72</v>
      </c>
      <c r="AW898" s="78">
        <v>492.13</v>
      </c>
      <c r="AX898" s="78">
        <v>462.43</v>
      </c>
      <c r="AY898" s="78">
        <v>252.22</v>
      </c>
      <c r="AZ898" s="78">
        <v>242.48</v>
      </c>
      <c r="BA898" s="79">
        <v>355.48</v>
      </c>
      <c r="BB898" s="65" t="s">
        <v>394</v>
      </c>
      <c r="BC898" s="78">
        <v>379.34</v>
      </c>
      <c r="BD898" s="78">
        <v>456.32</v>
      </c>
      <c r="BE898" s="78">
        <v>458.09</v>
      </c>
      <c r="BF898" s="78">
        <v>228.5</v>
      </c>
      <c r="BG898" s="78"/>
      <c r="BH898" s="79">
        <v>399.34</v>
      </c>
      <c r="BI898" s="65" t="s">
        <v>395</v>
      </c>
      <c r="BJ898" s="68">
        <v>0.13412556835709599</v>
      </c>
      <c r="BK898" s="78">
        <v>402.64</v>
      </c>
      <c r="BL898" s="78">
        <v>480.44</v>
      </c>
      <c r="BM898" s="78">
        <v>501.31</v>
      </c>
      <c r="BN898" s="78">
        <v>248.67</v>
      </c>
      <c r="BO898" s="78"/>
      <c r="BP898" s="79"/>
      <c r="BQ898" s="65" t="s">
        <v>396</v>
      </c>
      <c r="BR898" s="68">
        <v>6.3911648537062396E-2</v>
      </c>
      <c r="BS898" s="78">
        <v>364.74</v>
      </c>
      <c r="BT898" s="78">
        <v>450.26</v>
      </c>
      <c r="BU898" s="78">
        <v>396.76</v>
      </c>
      <c r="BV898" s="78"/>
      <c r="BW898" s="78"/>
      <c r="BX898" s="79">
        <v>417.93</v>
      </c>
      <c r="BY898" s="65" t="s">
        <v>397</v>
      </c>
      <c r="BZ898" s="78">
        <v>420.66</v>
      </c>
      <c r="CA898" s="78">
        <v>490.8</v>
      </c>
      <c r="CB898" s="78">
        <v>425.04</v>
      </c>
      <c r="CC898" s="78">
        <v>285.43</v>
      </c>
      <c r="CD898" s="78"/>
      <c r="CE898" s="79">
        <v>494.75</v>
      </c>
      <c r="CF898" s="65" t="s">
        <v>398</v>
      </c>
      <c r="CG898" s="78">
        <v>419.5</v>
      </c>
      <c r="CH898" s="78">
        <v>484.44</v>
      </c>
      <c r="CI898" s="78">
        <v>421.71</v>
      </c>
      <c r="CJ898" s="78">
        <v>344.97</v>
      </c>
      <c r="CK898" s="78"/>
      <c r="CL898" s="79"/>
      <c r="CM898" s="65" t="s">
        <v>399</v>
      </c>
      <c r="CN898" s="78">
        <v>379.77</v>
      </c>
      <c r="CO898" s="78">
        <v>457.53</v>
      </c>
      <c r="CP898" s="78">
        <v>463.05</v>
      </c>
      <c r="CQ898" s="78">
        <v>246.74</v>
      </c>
      <c r="CR898" s="78">
        <v>239.72</v>
      </c>
      <c r="CS898" s="79">
        <v>539.23</v>
      </c>
      <c r="CT898" s="65" t="s">
        <v>400</v>
      </c>
      <c r="CU898" s="78">
        <v>438.52</v>
      </c>
      <c r="CV898" s="78">
        <v>517.57000000000005</v>
      </c>
      <c r="CW898" s="78">
        <v>456.95</v>
      </c>
      <c r="CX898" s="78">
        <v>269.3</v>
      </c>
      <c r="CY898" s="78">
        <v>259.58999999999997</v>
      </c>
      <c r="CZ898" s="79"/>
      <c r="DA898" s="82"/>
      <c r="DB898" s="68"/>
      <c r="DC898" s="78"/>
      <c r="DD898" s="78"/>
      <c r="DE898" s="78"/>
      <c r="DF898" s="78"/>
      <c r="DG898" s="78"/>
      <c r="DH898" s="79"/>
      <c r="DI898" s="65" t="s">
        <v>402</v>
      </c>
      <c r="DJ898" s="68">
        <v>3.7954985387330599E-3</v>
      </c>
      <c r="DK898" s="78">
        <v>430.99</v>
      </c>
      <c r="DL898" s="78">
        <v>516.20000000000005</v>
      </c>
      <c r="DM898" s="78">
        <v>516.20000000000005</v>
      </c>
      <c r="DN898" s="78">
        <v>256.57</v>
      </c>
      <c r="DO898" s="78"/>
      <c r="DP898" s="79">
        <v>439.11</v>
      </c>
      <c r="DQ898" s="65" t="s">
        <v>403</v>
      </c>
      <c r="DR898" s="78">
        <v>432.53</v>
      </c>
      <c r="DS898" s="78">
        <v>498.88</v>
      </c>
      <c r="DT898" s="78">
        <v>551.28</v>
      </c>
      <c r="DU898" s="78">
        <v>349.8</v>
      </c>
      <c r="DV898" s="78"/>
      <c r="DW898" s="79"/>
      <c r="DX898" s="65" t="s">
        <v>404</v>
      </c>
      <c r="DY898" s="78">
        <v>452.49</v>
      </c>
      <c r="DZ898" s="78">
        <v>514.79999999999995</v>
      </c>
      <c r="EA898" s="78">
        <v>499.86</v>
      </c>
      <c r="EB898" s="78">
        <v>266.29000000000002</v>
      </c>
      <c r="EC898" s="78"/>
      <c r="ED898" s="79">
        <v>382.54</v>
      </c>
      <c r="EE898" s="65" t="s">
        <v>405</v>
      </c>
      <c r="EF898" s="68">
        <v>0.28962001853568098</v>
      </c>
      <c r="EG898" s="78">
        <v>413.43</v>
      </c>
      <c r="EH898" s="78">
        <v>475.98</v>
      </c>
      <c r="EI898" s="78">
        <v>414.73</v>
      </c>
      <c r="EJ898" s="78"/>
      <c r="EK898" s="78">
        <v>202.26</v>
      </c>
      <c r="EL898" s="79">
        <v>434.26</v>
      </c>
      <c r="EM898" s="65" t="s">
        <v>406</v>
      </c>
      <c r="EN898" s="78">
        <v>434.41</v>
      </c>
      <c r="EO898" s="78">
        <v>496.7</v>
      </c>
      <c r="EP898" s="78">
        <v>449.8</v>
      </c>
      <c r="EQ898" s="78"/>
      <c r="ER898" s="78"/>
      <c r="ES898" s="79">
        <v>383.63</v>
      </c>
      <c r="ET898" s="65" t="s">
        <v>407</v>
      </c>
      <c r="EU898" s="68">
        <v>1.4367816091954</v>
      </c>
      <c r="EV898" s="78">
        <v>399.91</v>
      </c>
      <c r="EW898" s="78">
        <v>476.67</v>
      </c>
      <c r="EX898" s="78">
        <v>476.67</v>
      </c>
      <c r="EY898" s="78"/>
      <c r="EZ898" s="78">
        <v>147.80000000000001</v>
      </c>
      <c r="FA898" s="79">
        <v>293.52</v>
      </c>
      <c r="FB898" s="65" t="s">
        <v>408</v>
      </c>
      <c r="FC898" s="78">
        <v>604.16999999999996</v>
      </c>
      <c r="FD898" s="78">
        <v>589.49</v>
      </c>
      <c r="FE898" s="78">
        <v>617.28</v>
      </c>
      <c r="FF898" s="78">
        <v>335.43</v>
      </c>
      <c r="FG898" s="78"/>
      <c r="FH898" s="79"/>
      <c r="FI898" s="65" t="s">
        <v>409</v>
      </c>
      <c r="FJ898" s="78">
        <v>459</v>
      </c>
      <c r="FK898" s="78">
        <v>514</v>
      </c>
      <c r="FL898" s="78">
        <v>530</v>
      </c>
      <c r="FM898" s="78">
        <v>251</v>
      </c>
      <c r="FN898" s="78"/>
      <c r="FO898" s="79">
        <v>414</v>
      </c>
      <c r="FP898" s="65" t="s">
        <v>410</v>
      </c>
      <c r="FQ898" s="68">
        <v>0.258164450755131</v>
      </c>
      <c r="FR898" s="78">
        <v>449.72</v>
      </c>
      <c r="FS898" s="78">
        <v>505.23</v>
      </c>
      <c r="FT898" s="78">
        <v>430.1</v>
      </c>
      <c r="FU898" s="78">
        <v>291.47000000000003</v>
      </c>
      <c r="FV898" s="78">
        <v>213.76</v>
      </c>
      <c r="FW898" s="79">
        <v>325.8</v>
      </c>
      <c r="FX898" s="65" t="s">
        <v>411</v>
      </c>
      <c r="FY898" s="78">
        <v>446.76</v>
      </c>
      <c r="FZ898" s="78">
        <v>492.95</v>
      </c>
      <c r="GA898" s="78">
        <v>474.63</v>
      </c>
      <c r="GB898" s="78">
        <v>333.36</v>
      </c>
      <c r="GC898" s="78"/>
      <c r="GD898" s="79">
        <v>385.73</v>
      </c>
      <c r="GE898" s="82"/>
      <c r="GF898" s="68"/>
      <c r="GG898" s="78"/>
      <c r="GH898" s="78"/>
      <c r="GI898" s="78"/>
      <c r="GJ898" s="78"/>
      <c r="GK898" s="78"/>
      <c r="GL898" s="79"/>
      <c r="GM898" s="65" t="s">
        <v>413</v>
      </c>
      <c r="GN898" s="68">
        <v>0.108642511814873</v>
      </c>
      <c r="GO898" s="78">
        <v>366.99</v>
      </c>
      <c r="GP898" s="78">
        <v>491.82</v>
      </c>
      <c r="GQ898" s="78">
        <v>428.09</v>
      </c>
      <c r="GR898" s="78">
        <v>297.79000000000002</v>
      </c>
      <c r="GS898" s="78"/>
      <c r="GT898" s="79"/>
      <c r="GU898" s="65" t="s">
        <v>414</v>
      </c>
      <c r="GV898" s="68">
        <v>4.1734485205125E-3</v>
      </c>
      <c r="GW898" s="78">
        <v>398.43</v>
      </c>
      <c r="GX898" s="78">
        <v>458.48</v>
      </c>
      <c r="GY898" s="78">
        <v>429.68</v>
      </c>
      <c r="GZ898" s="78">
        <v>309.48</v>
      </c>
      <c r="HA898" s="78"/>
      <c r="HB898" s="79">
        <v>399.27</v>
      </c>
      <c r="HC898" s="65" t="s">
        <v>415</v>
      </c>
      <c r="HD898" s="68">
        <v>2.73201650137967E-2</v>
      </c>
      <c r="HE898" s="78">
        <v>426.01</v>
      </c>
      <c r="HF898" s="78">
        <v>479.99</v>
      </c>
      <c r="HG898" s="78">
        <v>447.5</v>
      </c>
      <c r="HH898" s="78">
        <v>265.01</v>
      </c>
      <c r="HI898" s="78">
        <v>259.54000000000002</v>
      </c>
      <c r="HJ898" s="79">
        <v>377.77</v>
      </c>
      <c r="HK898" s="85" t="s">
        <v>416</v>
      </c>
      <c r="HL898" s="68">
        <v>1.4912019087384401</v>
      </c>
      <c r="HM898" s="78">
        <v>385.72</v>
      </c>
      <c r="HN898" s="78">
        <v>455.27</v>
      </c>
      <c r="HO898" s="78">
        <v>422.49</v>
      </c>
      <c r="HP898" s="78">
        <v>243.68</v>
      </c>
      <c r="HQ898" s="78"/>
      <c r="HR898" s="79"/>
    </row>
    <row r="899" spans="1:226" x14ac:dyDescent="0.25">
      <c r="A899" s="81">
        <v>39006</v>
      </c>
      <c r="B899" s="82" t="s">
        <v>387</v>
      </c>
      <c r="C899" s="83">
        <v>414.96081799218052</v>
      </c>
      <c r="D899" s="83">
        <v>483.47675771756974</v>
      </c>
      <c r="E899" s="83">
        <v>461.16067933219995</v>
      </c>
      <c r="F899" s="83">
        <v>275.33291964445414</v>
      </c>
      <c r="G899" s="83">
        <v>213.03877637130799</v>
      </c>
      <c r="H899" s="84">
        <v>363.64642252648042</v>
      </c>
      <c r="I899" s="82" t="s">
        <v>388</v>
      </c>
      <c r="J899" s="83">
        <v>422.32218550978297</v>
      </c>
      <c r="K899" s="83">
        <v>485.19800423902041</v>
      </c>
      <c r="L899" s="83">
        <v>462.48275197834806</v>
      </c>
      <c r="M899" s="83">
        <v>272.95282086773165</v>
      </c>
      <c r="N899" s="83"/>
      <c r="O899" s="84">
        <v>403.21190400352822</v>
      </c>
      <c r="P899" s="65" t="s">
        <v>389</v>
      </c>
      <c r="Q899" s="78">
        <v>432.6</v>
      </c>
      <c r="R899" s="78">
        <v>479.68</v>
      </c>
      <c r="S899" s="78">
        <v>460.31</v>
      </c>
      <c r="T899" s="78">
        <v>233</v>
      </c>
      <c r="U899" s="78"/>
      <c r="V899" s="79"/>
      <c r="W899" s="65" t="s">
        <v>390</v>
      </c>
      <c r="X899" s="78">
        <v>387.76</v>
      </c>
      <c r="Y899" s="78">
        <v>494.5</v>
      </c>
      <c r="Z899" s="78">
        <v>427.55</v>
      </c>
      <c r="AA899" s="78">
        <v>210.89</v>
      </c>
      <c r="AB899" s="78"/>
      <c r="AC899" s="79">
        <v>395.87</v>
      </c>
      <c r="AD899" s="82"/>
      <c r="AE899" s="68"/>
      <c r="AF899" s="78"/>
      <c r="AG899" s="78"/>
      <c r="AH899" s="78"/>
      <c r="AI899" s="78"/>
      <c r="AJ899" s="78"/>
      <c r="AK899" s="79"/>
      <c r="AL899" s="69" t="s">
        <v>392</v>
      </c>
      <c r="AM899" s="70">
        <v>1.7340038148083901</v>
      </c>
      <c r="AN899" s="78">
        <v>457.38</v>
      </c>
      <c r="AO899" s="78">
        <v>504.47</v>
      </c>
      <c r="AP899" s="78">
        <v>496.41</v>
      </c>
      <c r="AQ899" s="78"/>
      <c r="AR899" s="78">
        <v>352.19</v>
      </c>
      <c r="AS899" s="79"/>
      <c r="AT899" s="65" t="s">
        <v>393</v>
      </c>
      <c r="AU899" s="68">
        <v>3.5346930119119199E-2</v>
      </c>
      <c r="AV899" s="78">
        <v>437.01</v>
      </c>
      <c r="AW899" s="78">
        <v>496.52</v>
      </c>
      <c r="AX899" s="78">
        <v>454.99</v>
      </c>
      <c r="AY899" s="78">
        <v>254.43</v>
      </c>
      <c r="AZ899" s="78">
        <v>242.76</v>
      </c>
      <c r="BA899" s="79">
        <v>355.71</v>
      </c>
      <c r="BB899" s="65" t="s">
        <v>394</v>
      </c>
      <c r="BC899" s="78">
        <v>393.78</v>
      </c>
      <c r="BD899" s="78">
        <v>472.92</v>
      </c>
      <c r="BE899" s="78">
        <v>459.72</v>
      </c>
      <c r="BF899" s="78">
        <v>229.3</v>
      </c>
      <c r="BG899" s="78"/>
      <c r="BH899" s="79">
        <v>399.34</v>
      </c>
      <c r="BI899" s="65" t="s">
        <v>395</v>
      </c>
      <c r="BJ899" s="68">
        <v>0.13412916638723099</v>
      </c>
      <c r="BK899" s="78">
        <v>396.22</v>
      </c>
      <c r="BL899" s="78">
        <v>480.45</v>
      </c>
      <c r="BM899" s="78">
        <v>501.32</v>
      </c>
      <c r="BN899" s="78">
        <v>241.97</v>
      </c>
      <c r="BO899" s="78"/>
      <c r="BP899" s="79"/>
      <c r="BQ899" s="65" t="s">
        <v>396</v>
      </c>
      <c r="BR899" s="68">
        <v>6.3911648537062396E-2</v>
      </c>
      <c r="BS899" s="78">
        <v>365.38</v>
      </c>
      <c r="BT899" s="78">
        <v>450.45</v>
      </c>
      <c r="BU899" s="78">
        <v>399.51</v>
      </c>
      <c r="BV899" s="78"/>
      <c r="BW899" s="78"/>
      <c r="BX899" s="79">
        <v>417.93</v>
      </c>
      <c r="BY899" s="65" t="s">
        <v>397</v>
      </c>
      <c r="BZ899" s="78">
        <v>425.89</v>
      </c>
      <c r="CA899" s="78">
        <v>490.64</v>
      </c>
      <c r="CB899" s="78">
        <v>417.85</v>
      </c>
      <c r="CC899" s="78">
        <v>288.49</v>
      </c>
      <c r="CD899" s="78"/>
      <c r="CE899" s="79">
        <v>494.75</v>
      </c>
      <c r="CF899" s="65" t="s">
        <v>398</v>
      </c>
      <c r="CG899" s="78">
        <v>436.2</v>
      </c>
      <c r="CH899" s="78">
        <v>522.04</v>
      </c>
      <c r="CI899" s="78">
        <v>439.75</v>
      </c>
      <c r="CJ899" s="78">
        <v>351.02</v>
      </c>
      <c r="CK899" s="78"/>
      <c r="CL899" s="79"/>
      <c r="CM899" s="65" t="s">
        <v>399</v>
      </c>
      <c r="CN899" s="78">
        <v>378.7</v>
      </c>
      <c r="CO899" s="78">
        <v>450.32</v>
      </c>
      <c r="CP899" s="78">
        <v>459.57</v>
      </c>
      <c r="CQ899" s="78">
        <v>241.9</v>
      </c>
      <c r="CR899" s="78">
        <v>238.44</v>
      </c>
      <c r="CS899" s="79">
        <v>538.57000000000005</v>
      </c>
      <c r="CT899" s="65" t="s">
        <v>400</v>
      </c>
      <c r="CU899" s="78">
        <v>439.37</v>
      </c>
      <c r="CV899" s="78">
        <v>516.66</v>
      </c>
      <c r="CW899" s="78">
        <v>511.66</v>
      </c>
      <c r="CX899" s="78">
        <v>275.47000000000003</v>
      </c>
      <c r="CY899" s="78">
        <v>265.98</v>
      </c>
      <c r="CZ899" s="79"/>
      <c r="DA899" s="82"/>
      <c r="DB899" s="68"/>
      <c r="DC899" s="78"/>
      <c r="DD899" s="78"/>
      <c r="DE899" s="78"/>
      <c r="DF899" s="78"/>
      <c r="DG899" s="78"/>
      <c r="DH899" s="79"/>
      <c r="DI899" s="65" t="s">
        <v>402</v>
      </c>
      <c r="DJ899" s="68">
        <v>3.76789751318764E-3</v>
      </c>
      <c r="DK899" s="78">
        <v>433.27</v>
      </c>
      <c r="DL899" s="78">
        <v>511.96</v>
      </c>
      <c r="DM899" s="78">
        <v>511.96</v>
      </c>
      <c r="DN899" s="78">
        <v>254.24</v>
      </c>
      <c r="DO899" s="78"/>
      <c r="DP899" s="79">
        <v>436.02</v>
      </c>
      <c r="DQ899" s="65" t="s">
        <v>403</v>
      </c>
      <c r="DR899" s="78">
        <v>500.3</v>
      </c>
      <c r="DS899" s="78">
        <v>556.73</v>
      </c>
      <c r="DT899" s="78">
        <v>543.86</v>
      </c>
      <c r="DU899" s="78">
        <v>343.88</v>
      </c>
      <c r="DV899" s="78"/>
      <c r="DW899" s="79"/>
      <c r="DX899" s="65" t="s">
        <v>404</v>
      </c>
      <c r="DY899" s="78">
        <v>452.49</v>
      </c>
      <c r="DZ899" s="78">
        <v>514.79999999999995</v>
      </c>
      <c r="EA899" s="78">
        <v>501.56</v>
      </c>
      <c r="EB899" s="78">
        <v>271.06</v>
      </c>
      <c r="EC899" s="78"/>
      <c r="ED899" s="79">
        <v>382.54</v>
      </c>
      <c r="EE899" s="65" t="s">
        <v>405</v>
      </c>
      <c r="EF899" s="68">
        <v>0.28962001853568098</v>
      </c>
      <c r="EG899" s="78">
        <v>415.74</v>
      </c>
      <c r="EH899" s="78">
        <v>474.21</v>
      </c>
      <c r="EI899" s="78">
        <v>403.93</v>
      </c>
      <c r="EJ899" s="78"/>
      <c r="EK899" s="78">
        <v>198.97</v>
      </c>
      <c r="EL899" s="79">
        <v>386.61</v>
      </c>
      <c r="EM899" s="65" t="s">
        <v>406</v>
      </c>
      <c r="EN899" s="78">
        <v>434.41</v>
      </c>
      <c r="EO899" s="78">
        <v>496.7</v>
      </c>
      <c r="EP899" s="78">
        <v>436.4</v>
      </c>
      <c r="EQ899" s="78"/>
      <c r="ER899" s="78"/>
      <c r="ES899" s="79">
        <v>383.63</v>
      </c>
      <c r="ET899" s="65" t="s">
        <v>407</v>
      </c>
      <c r="EU899" s="68">
        <v>1.4367816091954</v>
      </c>
      <c r="EV899" s="78">
        <v>425.48</v>
      </c>
      <c r="EW899" s="78">
        <v>476.67</v>
      </c>
      <c r="EX899" s="78">
        <v>476.67</v>
      </c>
      <c r="EY899" s="78"/>
      <c r="EZ899" s="78">
        <v>147.80000000000001</v>
      </c>
      <c r="FA899" s="79">
        <v>284.99</v>
      </c>
      <c r="FB899" s="65" t="s">
        <v>408</v>
      </c>
      <c r="FC899" s="78">
        <v>604.16999999999996</v>
      </c>
      <c r="FD899" s="78">
        <v>589.49</v>
      </c>
      <c r="FE899" s="78">
        <v>617.28</v>
      </c>
      <c r="FF899" s="78">
        <v>335.43</v>
      </c>
      <c r="FG899" s="78"/>
      <c r="FH899" s="79"/>
      <c r="FI899" s="65" t="s">
        <v>409</v>
      </c>
      <c r="FJ899" s="78">
        <v>456</v>
      </c>
      <c r="FK899" s="78">
        <v>501</v>
      </c>
      <c r="FL899" s="78">
        <v>501</v>
      </c>
      <c r="FM899" s="78">
        <v>251</v>
      </c>
      <c r="FN899" s="78"/>
      <c r="FO899" s="79">
        <v>412</v>
      </c>
      <c r="FP899" s="65" t="s">
        <v>410</v>
      </c>
      <c r="FQ899" s="68">
        <v>0.25763899623847097</v>
      </c>
      <c r="FR899" s="78">
        <v>458.08</v>
      </c>
      <c r="FS899" s="78">
        <v>506.52</v>
      </c>
      <c r="FT899" s="78">
        <v>426.39</v>
      </c>
      <c r="FU899" s="78">
        <v>290.87</v>
      </c>
      <c r="FV899" s="78">
        <v>213.07</v>
      </c>
      <c r="FW899" s="79">
        <v>321.79000000000002</v>
      </c>
      <c r="FX899" s="65" t="s">
        <v>411</v>
      </c>
      <c r="FY899" s="78">
        <v>453.6</v>
      </c>
      <c r="FZ899" s="78">
        <v>499.59</v>
      </c>
      <c r="GA899" s="78">
        <v>479.1</v>
      </c>
      <c r="GB899" s="78">
        <v>333.36</v>
      </c>
      <c r="GC899" s="78"/>
      <c r="GD899" s="79">
        <v>385.73</v>
      </c>
      <c r="GE899" s="82"/>
      <c r="GF899" s="68"/>
      <c r="GG899" s="78"/>
      <c r="GH899" s="78"/>
      <c r="GI899" s="78"/>
      <c r="GJ899" s="78"/>
      <c r="GK899" s="78"/>
      <c r="GL899" s="79"/>
      <c r="GM899" s="65" t="s">
        <v>413</v>
      </c>
      <c r="GN899" s="68">
        <v>0.108189981607703</v>
      </c>
      <c r="GO899" s="78">
        <v>374.12</v>
      </c>
      <c r="GP899" s="78">
        <v>485.45</v>
      </c>
      <c r="GQ899" s="78">
        <v>433.52</v>
      </c>
      <c r="GR899" s="78">
        <v>310.83</v>
      </c>
      <c r="GS899" s="78"/>
      <c r="GT899" s="79"/>
      <c r="GU899" s="65" t="s">
        <v>414</v>
      </c>
      <c r="GV899" s="68">
        <v>4.1741453437408697E-3</v>
      </c>
      <c r="GW899" s="78">
        <v>398.5</v>
      </c>
      <c r="GX899" s="78">
        <v>458.55</v>
      </c>
      <c r="GY899" s="78">
        <v>429.75</v>
      </c>
      <c r="GZ899" s="78">
        <v>309.52999999999997</v>
      </c>
      <c r="HA899" s="78"/>
      <c r="HB899" s="79">
        <v>399.34</v>
      </c>
      <c r="HC899" s="65" t="s">
        <v>415</v>
      </c>
      <c r="HD899" s="68">
        <v>2.7170221437304701E-2</v>
      </c>
      <c r="HE899" s="78">
        <v>431.23</v>
      </c>
      <c r="HF899" s="78">
        <v>477.65</v>
      </c>
      <c r="HG899" s="78">
        <v>445.05</v>
      </c>
      <c r="HH899" s="78">
        <v>263.55</v>
      </c>
      <c r="HI899" s="78">
        <v>258.12</v>
      </c>
      <c r="HJ899" s="79">
        <v>376.39</v>
      </c>
      <c r="HK899" s="85" t="s">
        <v>416</v>
      </c>
      <c r="HL899" s="68">
        <v>1.4865467518953499</v>
      </c>
      <c r="HM899" s="78">
        <v>386.72</v>
      </c>
      <c r="HN899" s="78">
        <v>458.61</v>
      </c>
      <c r="HO899" s="78">
        <v>422.05</v>
      </c>
      <c r="HP899" s="78">
        <v>239.77</v>
      </c>
      <c r="HQ899" s="78"/>
      <c r="HR899" s="79"/>
    </row>
    <row r="900" spans="1:226" x14ac:dyDescent="0.25">
      <c r="A900" s="81">
        <v>38999</v>
      </c>
      <c r="B900" s="82" t="s">
        <v>387</v>
      </c>
      <c r="C900" s="83">
        <v>416.97356399840055</v>
      </c>
      <c r="D900" s="83">
        <v>479.63178026036178</v>
      </c>
      <c r="E900" s="83">
        <v>460.41120646222947</v>
      </c>
      <c r="F900" s="83">
        <v>271.01599020667595</v>
      </c>
      <c r="G900" s="83">
        <v>216.06938818565396</v>
      </c>
      <c r="H900" s="84">
        <v>361.23212300892112</v>
      </c>
      <c r="I900" s="82" t="s">
        <v>388</v>
      </c>
      <c r="J900" s="83">
        <v>422.1766061278957</v>
      </c>
      <c r="K900" s="83">
        <v>480.34218242866029</v>
      </c>
      <c r="L900" s="83">
        <v>461.58791633725008</v>
      </c>
      <c r="M900" s="83">
        <v>269.54984879125487</v>
      </c>
      <c r="N900" s="83"/>
      <c r="O900" s="84">
        <v>403.90881070221008</v>
      </c>
      <c r="P900" s="65" t="s">
        <v>389</v>
      </c>
      <c r="Q900" s="78">
        <v>431.76</v>
      </c>
      <c r="R900" s="78">
        <v>474.68</v>
      </c>
      <c r="S900" s="78">
        <v>454.1</v>
      </c>
      <c r="T900" s="78">
        <v>233</v>
      </c>
      <c r="U900" s="78"/>
      <c r="V900" s="79"/>
      <c r="W900" s="65" t="s">
        <v>390</v>
      </c>
      <c r="X900" s="78">
        <v>400.57</v>
      </c>
      <c r="Y900" s="78">
        <v>481.14</v>
      </c>
      <c r="Z900" s="78">
        <v>427.55</v>
      </c>
      <c r="AA900" s="78">
        <v>210.89</v>
      </c>
      <c r="AB900" s="78"/>
      <c r="AC900" s="79">
        <v>395.87</v>
      </c>
      <c r="AD900" s="82"/>
      <c r="AE900" s="68"/>
      <c r="AF900" s="78"/>
      <c r="AG900" s="78"/>
      <c r="AH900" s="78"/>
      <c r="AI900" s="78"/>
      <c r="AJ900" s="78"/>
      <c r="AK900" s="79"/>
      <c r="AL900" s="69" t="s">
        <v>392</v>
      </c>
      <c r="AM900" s="70">
        <v>1.7340038148083901</v>
      </c>
      <c r="AN900" s="78">
        <v>473.38</v>
      </c>
      <c r="AO900" s="78">
        <v>518.86</v>
      </c>
      <c r="AP900" s="78">
        <v>525.83000000000004</v>
      </c>
      <c r="AQ900" s="78"/>
      <c r="AR900" s="78">
        <v>375.46</v>
      </c>
      <c r="AS900" s="79"/>
      <c r="AT900" s="65" t="s">
        <v>393</v>
      </c>
      <c r="AU900" s="68">
        <v>3.5471055618615202E-2</v>
      </c>
      <c r="AV900" s="78">
        <v>448.26</v>
      </c>
      <c r="AW900" s="78">
        <v>504.36</v>
      </c>
      <c r="AX900" s="78">
        <v>449.28</v>
      </c>
      <c r="AY900" s="78">
        <v>255.32</v>
      </c>
      <c r="AZ900" s="78">
        <v>243.62</v>
      </c>
      <c r="BA900" s="79">
        <v>357.51</v>
      </c>
      <c r="BB900" s="65" t="s">
        <v>394</v>
      </c>
      <c r="BC900" s="78">
        <v>389.03</v>
      </c>
      <c r="BD900" s="78">
        <v>454.17</v>
      </c>
      <c r="BE900" s="78">
        <v>459.45</v>
      </c>
      <c r="BF900" s="78">
        <v>231.63</v>
      </c>
      <c r="BG900" s="78"/>
      <c r="BH900" s="79">
        <v>399.34</v>
      </c>
      <c r="BI900" s="65" t="s">
        <v>395</v>
      </c>
      <c r="BJ900" s="68">
        <v>0.13410937961000999</v>
      </c>
      <c r="BK900" s="78">
        <v>406.89</v>
      </c>
      <c r="BL900" s="78">
        <v>480.38</v>
      </c>
      <c r="BM900" s="78">
        <v>504.47</v>
      </c>
      <c r="BN900" s="78">
        <v>239.25</v>
      </c>
      <c r="BO900" s="78"/>
      <c r="BP900" s="79"/>
      <c r="BQ900" s="65" t="s">
        <v>396</v>
      </c>
      <c r="BR900" s="68">
        <v>6.3911648537062396E-2</v>
      </c>
      <c r="BS900" s="78">
        <v>366.92</v>
      </c>
      <c r="BT900" s="78">
        <v>452.43</v>
      </c>
      <c r="BU900" s="78">
        <v>395.17</v>
      </c>
      <c r="BV900" s="78"/>
      <c r="BW900" s="78"/>
      <c r="BX900" s="79">
        <v>417.93</v>
      </c>
      <c r="BY900" s="65" t="s">
        <v>397</v>
      </c>
      <c r="BZ900" s="78">
        <v>428.14</v>
      </c>
      <c r="CA900" s="78">
        <v>491.81</v>
      </c>
      <c r="CB900" s="78">
        <v>415.72</v>
      </c>
      <c r="CC900" s="78">
        <v>286.02</v>
      </c>
      <c r="CD900" s="78"/>
      <c r="CE900" s="79">
        <v>494.75</v>
      </c>
      <c r="CF900" s="65" t="s">
        <v>398</v>
      </c>
      <c r="CG900" s="78">
        <v>438.68</v>
      </c>
      <c r="CH900" s="78">
        <v>513.08000000000004</v>
      </c>
      <c r="CI900" s="78">
        <v>439.75</v>
      </c>
      <c r="CJ900" s="78">
        <v>345.53</v>
      </c>
      <c r="CK900" s="78"/>
      <c r="CL900" s="79"/>
      <c r="CM900" s="65" t="s">
        <v>399</v>
      </c>
      <c r="CN900" s="78">
        <v>382.13</v>
      </c>
      <c r="CO900" s="78">
        <v>450.21</v>
      </c>
      <c r="CP900" s="78">
        <v>454.87</v>
      </c>
      <c r="CQ900" s="78">
        <v>236.48</v>
      </c>
      <c r="CR900" s="78">
        <v>231.69</v>
      </c>
      <c r="CS900" s="79">
        <v>539.76</v>
      </c>
      <c r="CT900" s="65" t="s">
        <v>400</v>
      </c>
      <c r="CU900" s="78">
        <v>442.86</v>
      </c>
      <c r="CV900" s="78">
        <v>518.54999999999995</v>
      </c>
      <c r="CW900" s="78">
        <v>513.53</v>
      </c>
      <c r="CX900" s="78">
        <v>261.08999999999997</v>
      </c>
      <c r="CY900" s="78">
        <v>251.52</v>
      </c>
      <c r="CZ900" s="79"/>
      <c r="DA900" s="82"/>
      <c r="DB900" s="68"/>
      <c r="DC900" s="78"/>
      <c r="DD900" s="78"/>
      <c r="DE900" s="78"/>
      <c r="DF900" s="78"/>
      <c r="DG900" s="78"/>
      <c r="DH900" s="79"/>
      <c r="DI900" s="65" t="s">
        <v>402</v>
      </c>
      <c r="DJ900" s="68">
        <v>3.6760651398742802E-3</v>
      </c>
      <c r="DK900" s="78">
        <v>431.65</v>
      </c>
      <c r="DL900" s="78">
        <v>499.86</v>
      </c>
      <c r="DM900" s="78">
        <v>499.86</v>
      </c>
      <c r="DN900" s="78">
        <v>244.49</v>
      </c>
      <c r="DO900" s="78"/>
      <c r="DP900" s="79">
        <v>425.48</v>
      </c>
      <c r="DQ900" s="65" t="s">
        <v>403</v>
      </c>
      <c r="DR900" s="78">
        <v>500.3</v>
      </c>
      <c r="DS900" s="78">
        <v>556.73</v>
      </c>
      <c r="DT900" s="78">
        <v>543.75</v>
      </c>
      <c r="DU900" s="78">
        <v>347.59</v>
      </c>
      <c r="DV900" s="78"/>
      <c r="DW900" s="79"/>
      <c r="DX900" s="65" t="s">
        <v>404</v>
      </c>
      <c r="DY900" s="78">
        <v>452.69</v>
      </c>
      <c r="DZ900" s="78">
        <v>514.79999999999995</v>
      </c>
      <c r="EA900" s="78">
        <v>501.78</v>
      </c>
      <c r="EB900" s="78">
        <v>260.42</v>
      </c>
      <c r="EC900" s="78"/>
      <c r="ED900" s="79">
        <v>382.54</v>
      </c>
      <c r="EE900" s="65" t="s">
        <v>405</v>
      </c>
      <c r="EF900" s="68">
        <v>0.28962001853568098</v>
      </c>
      <c r="EG900" s="78">
        <v>413.62</v>
      </c>
      <c r="EH900" s="78">
        <v>469.24</v>
      </c>
      <c r="EI900" s="78">
        <v>388.96</v>
      </c>
      <c r="EJ900" s="78"/>
      <c r="EK900" s="78">
        <v>194.5</v>
      </c>
      <c r="EL900" s="79">
        <v>369.34</v>
      </c>
      <c r="EM900" s="65" t="s">
        <v>406</v>
      </c>
      <c r="EN900" s="78">
        <v>434.41</v>
      </c>
      <c r="EO900" s="78">
        <v>485.65</v>
      </c>
      <c r="EP900" s="78">
        <v>447.1</v>
      </c>
      <c r="EQ900" s="78"/>
      <c r="ER900" s="78"/>
      <c r="ES900" s="79">
        <v>382.73</v>
      </c>
      <c r="ET900" s="65" t="s">
        <v>407</v>
      </c>
      <c r="EU900" s="68">
        <v>1.43657520471197</v>
      </c>
      <c r="EV900" s="78">
        <v>427.86</v>
      </c>
      <c r="EW900" s="78">
        <v>476.6</v>
      </c>
      <c r="EX900" s="78">
        <v>476.6</v>
      </c>
      <c r="EY900" s="78"/>
      <c r="EZ900" s="78">
        <v>147.78</v>
      </c>
      <c r="FA900" s="79">
        <v>269.13</v>
      </c>
      <c r="FB900" s="65" t="s">
        <v>408</v>
      </c>
      <c r="FC900" s="78">
        <v>604.16999999999996</v>
      </c>
      <c r="FD900" s="78">
        <v>589.49</v>
      </c>
      <c r="FE900" s="78">
        <v>617.28</v>
      </c>
      <c r="FF900" s="78">
        <v>335.43</v>
      </c>
      <c r="FG900" s="78"/>
      <c r="FH900" s="79"/>
      <c r="FI900" s="65" t="s">
        <v>409</v>
      </c>
      <c r="FJ900" s="78">
        <v>454</v>
      </c>
      <c r="FK900" s="78">
        <v>491</v>
      </c>
      <c r="FL900" s="78">
        <v>522.38</v>
      </c>
      <c r="FM900" s="78">
        <v>266</v>
      </c>
      <c r="FN900" s="78"/>
      <c r="FO900" s="79">
        <v>415</v>
      </c>
      <c r="FP900" s="65" t="s">
        <v>410</v>
      </c>
      <c r="FQ900" s="68">
        <v>0.25504998979800098</v>
      </c>
      <c r="FR900" s="78">
        <v>466.23</v>
      </c>
      <c r="FS900" s="78">
        <v>506.38</v>
      </c>
      <c r="FT900" s="78">
        <v>423.13</v>
      </c>
      <c r="FU900" s="78">
        <v>288.45999999999998</v>
      </c>
      <c r="FV900" s="78">
        <v>216.79</v>
      </c>
      <c r="FW900" s="79">
        <v>319.07</v>
      </c>
      <c r="FX900" s="65" t="s">
        <v>411</v>
      </c>
      <c r="FY900" s="78">
        <v>454.41</v>
      </c>
      <c r="FZ900" s="78">
        <v>500.72</v>
      </c>
      <c r="GA900" s="78">
        <v>479.1</v>
      </c>
      <c r="GB900" s="78">
        <v>333.36</v>
      </c>
      <c r="GC900" s="78"/>
      <c r="GD900" s="79">
        <v>385.73</v>
      </c>
      <c r="GE900" s="82"/>
      <c r="GF900" s="68"/>
      <c r="GG900" s="78"/>
      <c r="GH900" s="78"/>
      <c r="GI900" s="78"/>
      <c r="GJ900" s="78"/>
      <c r="GK900" s="78"/>
      <c r="GL900" s="79"/>
      <c r="GM900" s="65" t="s">
        <v>413</v>
      </c>
      <c r="GN900" s="68">
        <v>0.107758620689655</v>
      </c>
      <c r="GO900" s="78">
        <v>372.63</v>
      </c>
      <c r="GP900" s="78">
        <v>483.51</v>
      </c>
      <c r="GQ900" s="78">
        <v>424.35</v>
      </c>
      <c r="GR900" s="78">
        <v>296.01</v>
      </c>
      <c r="GS900" s="78"/>
      <c r="GT900" s="79"/>
      <c r="GU900" s="65" t="s">
        <v>414</v>
      </c>
      <c r="GV900" s="68">
        <v>4.1736227045075097E-3</v>
      </c>
      <c r="GW900" s="78">
        <v>412.02</v>
      </c>
      <c r="GX900" s="78">
        <v>478.67</v>
      </c>
      <c r="GY900" s="78">
        <v>458.56</v>
      </c>
      <c r="GZ900" s="78">
        <v>309.49</v>
      </c>
      <c r="HA900" s="78"/>
      <c r="HB900" s="79">
        <v>399.29</v>
      </c>
      <c r="HC900" s="65" t="s">
        <v>415</v>
      </c>
      <c r="HD900" s="68">
        <v>2.69672617442425E-2</v>
      </c>
      <c r="HE900" s="78">
        <v>433.22</v>
      </c>
      <c r="HF900" s="78">
        <v>474.9</v>
      </c>
      <c r="HG900" s="78">
        <v>441.72</v>
      </c>
      <c r="HH900" s="78">
        <v>261.58</v>
      </c>
      <c r="HI900" s="78">
        <v>256.19</v>
      </c>
      <c r="HJ900" s="79">
        <v>374.41</v>
      </c>
      <c r="HK900" s="85" t="s">
        <v>416</v>
      </c>
      <c r="HL900" s="68">
        <v>1.4801657785672</v>
      </c>
      <c r="HM900" s="78">
        <v>393.72</v>
      </c>
      <c r="HN900" s="78">
        <v>458.53</v>
      </c>
      <c r="HO900" s="78">
        <v>420.26</v>
      </c>
      <c r="HP900" s="78">
        <v>234.4</v>
      </c>
      <c r="HQ900" s="78"/>
      <c r="HR900" s="79"/>
    </row>
    <row r="901" spans="1:226" x14ac:dyDescent="0.25">
      <c r="A901" s="81">
        <v>38992</v>
      </c>
      <c r="B901" s="82" t="s">
        <v>387</v>
      </c>
      <c r="C901" s="83">
        <v>422.42649805230883</v>
      </c>
      <c r="D901" s="83">
        <v>483.19016473556849</v>
      </c>
      <c r="E901" s="83">
        <v>467.19229552881171</v>
      </c>
      <c r="F901" s="83">
        <v>279.67622319343241</v>
      </c>
      <c r="G901" s="83">
        <v>214.45824894514766</v>
      </c>
      <c r="H901" s="84">
        <v>359.3345340268981</v>
      </c>
      <c r="I901" s="82" t="s">
        <v>388</v>
      </c>
      <c r="J901" s="83">
        <v>428.15908505539386</v>
      </c>
      <c r="K901" s="83">
        <v>484.49008930318217</v>
      </c>
      <c r="L901" s="83">
        <v>469.11904079256738</v>
      </c>
      <c r="M901" s="83">
        <v>278.47978951002818</v>
      </c>
      <c r="N901" s="83"/>
      <c r="O901" s="84">
        <v>407.01904003528199</v>
      </c>
      <c r="P901" s="65" t="s">
        <v>389</v>
      </c>
      <c r="Q901" s="78">
        <v>431.76</v>
      </c>
      <c r="R901" s="78">
        <v>460.51</v>
      </c>
      <c r="S901" s="78">
        <v>455.97</v>
      </c>
      <c r="T901" s="78">
        <v>239</v>
      </c>
      <c r="U901" s="78"/>
      <c r="V901" s="79"/>
      <c r="W901" s="65" t="s">
        <v>390</v>
      </c>
      <c r="X901" s="78">
        <v>403.4</v>
      </c>
      <c r="Y901" s="78">
        <v>493.48</v>
      </c>
      <c r="Z901" s="78">
        <v>427.55</v>
      </c>
      <c r="AA901" s="78">
        <v>215.7</v>
      </c>
      <c r="AB901" s="78"/>
      <c r="AC901" s="79">
        <v>398.35</v>
      </c>
      <c r="AD901" s="82"/>
      <c r="AE901" s="68"/>
      <c r="AF901" s="78"/>
      <c r="AG901" s="78"/>
      <c r="AH901" s="78"/>
      <c r="AI901" s="78"/>
      <c r="AJ901" s="78"/>
      <c r="AK901" s="79"/>
      <c r="AL901" s="69" t="s">
        <v>392</v>
      </c>
      <c r="AM901" s="70">
        <v>1.7340038148083901</v>
      </c>
      <c r="AN901" s="78">
        <v>473.38</v>
      </c>
      <c r="AO901" s="78">
        <v>518.86</v>
      </c>
      <c r="AP901" s="78">
        <v>525.83000000000004</v>
      </c>
      <c r="AQ901" s="78"/>
      <c r="AR901" s="78">
        <v>379.45</v>
      </c>
      <c r="AS901" s="79"/>
      <c r="AT901" s="65" t="s">
        <v>393</v>
      </c>
      <c r="AU901" s="68">
        <v>3.5350678733031701E-2</v>
      </c>
      <c r="AV901" s="78">
        <v>462.07</v>
      </c>
      <c r="AW901" s="78">
        <v>510.68</v>
      </c>
      <c r="AX901" s="78">
        <v>440.29</v>
      </c>
      <c r="AY901" s="78">
        <v>254.7</v>
      </c>
      <c r="AZ901" s="78">
        <v>242.79</v>
      </c>
      <c r="BA901" s="79">
        <v>357.06</v>
      </c>
      <c r="BB901" s="65" t="s">
        <v>394</v>
      </c>
      <c r="BC901" s="78">
        <v>393.78</v>
      </c>
      <c r="BD901" s="78">
        <v>458.26</v>
      </c>
      <c r="BE901" s="78">
        <v>475.43</v>
      </c>
      <c r="BF901" s="78">
        <v>241.13</v>
      </c>
      <c r="BG901" s="78"/>
      <c r="BH901" s="79">
        <v>399.34</v>
      </c>
      <c r="BI901" s="65" t="s">
        <v>395</v>
      </c>
      <c r="BJ901" s="68">
        <v>0.13409858928284099</v>
      </c>
      <c r="BK901" s="78">
        <v>417.58</v>
      </c>
      <c r="BL901" s="78">
        <v>480.34</v>
      </c>
      <c r="BM901" s="78">
        <v>504.43</v>
      </c>
      <c r="BN901" s="78">
        <v>252.64</v>
      </c>
      <c r="BO901" s="78"/>
      <c r="BP901" s="79"/>
      <c r="BQ901" s="65" t="s">
        <v>396</v>
      </c>
      <c r="BR901" s="68">
        <v>6.3911648537062396E-2</v>
      </c>
      <c r="BS901" s="78">
        <v>393.31</v>
      </c>
      <c r="BT901" s="78">
        <v>454.57</v>
      </c>
      <c r="BU901" s="78">
        <v>396.51</v>
      </c>
      <c r="BV901" s="78"/>
      <c r="BW901" s="78"/>
      <c r="BX901" s="79">
        <v>417.93</v>
      </c>
      <c r="BY901" s="65" t="s">
        <v>397</v>
      </c>
      <c r="BZ901" s="78">
        <v>434.16</v>
      </c>
      <c r="CA901" s="78">
        <v>494.03</v>
      </c>
      <c r="CB901" s="78">
        <v>423.45</v>
      </c>
      <c r="CC901" s="78">
        <v>296.13</v>
      </c>
      <c r="CD901" s="78"/>
      <c r="CE901" s="79">
        <v>494.75</v>
      </c>
      <c r="CF901" s="65" t="s">
        <v>398</v>
      </c>
      <c r="CG901" s="78">
        <v>453.29</v>
      </c>
      <c r="CH901" s="78">
        <v>529.48</v>
      </c>
      <c r="CI901" s="78">
        <v>447.19</v>
      </c>
      <c r="CJ901" s="78">
        <v>360.14</v>
      </c>
      <c r="CK901" s="78"/>
      <c r="CL901" s="79"/>
      <c r="CM901" s="65" t="s">
        <v>399</v>
      </c>
      <c r="CN901" s="78">
        <v>386.59</v>
      </c>
      <c r="CO901" s="78">
        <v>450.02</v>
      </c>
      <c r="CP901" s="78">
        <v>455.18</v>
      </c>
      <c r="CQ901" s="78">
        <v>251.67</v>
      </c>
      <c r="CR901" s="78">
        <v>243.6</v>
      </c>
      <c r="CS901" s="79">
        <v>543.16999999999996</v>
      </c>
      <c r="CT901" s="65" t="s">
        <v>400</v>
      </c>
      <c r="CU901" s="78">
        <v>445.96</v>
      </c>
      <c r="CV901" s="78">
        <v>521.80999999999995</v>
      </c>
      <c r="CW901" s="78">
        <v>516.83000000000004</v>
      </c>
      <c r="CX901" s="78">
        <v>267.33999999999997</v>
      </c>
      <c r="CY901" s="78">
        <v>258.67</v>
      </c>
      <c r="CZ901" s="79"/>
      <c r="DA901" s="82"/>
      <c r="DB901" s="68"/>
      <c r="DC901" s="78"/>
      <c r="DD901" s="78"/>
      <c r="DE901" s="78"/>
      <c r="DF901" s="78"/>
      <c r="DG901" s="78"/>
      <c r="DH901" s="79"/>
      <c r="DI901" s="65" t="s">
        <v>402</v>
      </c>
      <c r="DJ901" s="68">
        <v>3.6363636363636398E-3</v>
      </c>
      <c r="DK901" s="78">
        <v>426.63</v>
      </c>
      <c r="DL901" s="78">
        <v>494.47</v>
      </c>
      <c r="DM901" s="78">
        <v>494.47</v>
      </c>
      <c r="DN901" s="78">
        <v>258.49</v>
      </c>
      <c r="DO901" s="78"/>
      <c r="DP901" s="79">
        <v>420.86</v>
      </c>
      <c r="DQ901" s="65" t="s">
        <v>403</v>
      </c>
      <c r="DR901" s="78">
        <v>500.3</v>
      </c>
      <c r="DS901" s="78">
        <v>556.73</v>
      </c>
      <c r="DT901" s="78">
        <v>536.66</v>
      </c>
      <c r="DU901" s="78">
        <v>338.31</v>
      </c>
      <c r="DV901" s="78"/>
      <c r="DW901" s="79"/>
      <c r="DX901" s="65" t="s">
        <v>404</v>
      </c>
      <c r="DY901" s="78">
        <v>461.13</v>
      </c>
      <c r="DZ901" s="78">
        <v>526.28</v>
      </c>
      <c r="EA901" s="78">
        <v>505.36</v>
      </c>
      <c r="EB901" s="78">
        <v>264.33</v>
      </c>
      <c r="EC901" s="78"/>
      <c r="ED901" s="79">
        <v>384.21</v>
      </c>
      <c r="EE901" s="65" t="s">
        <v>405</v>
      </c>
      <c r="EF901" s="68">
        <v>0.28962001853568098</v>
      </c>
      <c r="EG901" s="78">
        <v>419.91</v>
      </c>
      <c r="EH901" s="78">
        <v>469.25</v>
      </c>
      <c r="EI901" s="78">
        <v>409.33</v>
      </c>
      <c r="EJ901" s="78"/>
      <c r="EK901" s="78">
        <v>198.97</v>
      </c>
      <c r="EL901" s="79">
        <v>357.73</v>
      </c>
      <c r="EM901" s="65" t="s">
        <v>406</v>
      </c>
      <c r="EN901" s="78">
        <v>434.41</v>
      </c>
      <c r="EO901" s="78">
        <v>485.65</v>
      </c>
      <c r="EP901" s="78">
        <v>427.5</v>
      </c>
      <c r="EQ901" s="78"/>
      <c r="ER901" s="78"/>
      <c r="ES901" s="79">
        <v>382.73</v>
      </c>
      <c r="ET901" s="65" t="s">
        <v>407</v>
      </c>
      <c r="EU901" s="68">
        <v>1.4367816091954</v>
      </c>
      <c r="EV901" s="78">
        <v>430.35</v>
      </c>
      <c r="EW901" s="78">
        <v>483.98</v>
      </c>
      <c r="EX901" s="78">
        <v>483.98</v>
      </c>
      <c r="EY901" s="78"/>
      <c r="EZ901" s="78">
        <v>147.80000000000001</v>
      </c>
      <c r="FA901" s="79">
        <v>275.25</v>
      </c>
      <c r="FB901" s="65" t="s">
        <v>408</v>
      </c>
      <c r="FC901" s="78">
        <v>604.16999999999996</v>
      </c>
      <c r="FD901" s="78">
        <v>589.49</v>
      </c>
      <c r="FE901" s="78">
        <v>617.28</v>
      </c>
      <c r="FF901" s="78">
        <v>335.43</v>
      </c>
      <c r="FG901" s="78"/>
      <c r="FH901" s="79"/>
      <c r="FI901" s="65" t="s">
        <v>409</v>
      </c>
      <c r="FJ901" s="78">
        <v>464.51</v>
      </c>
      <c r="FK901" s="78">
        <v>501</v>
      </c>
      <c r="FL901" s="78">
        <v>518</v>
      </c>
      <c r="FM901" s="78">
        <v>281</v>
      </c>
      <c r="FN901" s="78"/>
      <c r="FO901" s="79">
        <v>423.55</v>
      </c>
      <c r="FP901" s="65" t="s">
        <v>410</v>
      </c>
      <c r="FQ901" s="68">
        <v>0.25247424762674198</v>
      </c>
      <c r="FR901" s="78">
        <v>475.91</v>
      </c>
      <c r="FS901" s="78">
        <v>503.69</v>
      </c>
      <c r="FT901" s="78">
        <v>410.27</v>
      </c>
      <c r="FU901" s="78">
        <v>282.01</v>
      </c>
      <c r="FV901" s="78">
        <v>214.6</v>
      </c>
      <c r="FW901" s="79">
        <v>313.83</v>
      </c>
      <c r="FX901" s="65" t="s">
        <v>411</v>
      </c>
      <c r="FY901" s="78">
        <v>460.97</v>
      </c>
      <c r="FZ901" s="78">
        <v>511.5</v>
      </c>
      <c r="GA901" s="78">
        <v>479.1</v>
      </c>
      <c r="GB901" s="78">
        <v>349.88</v>
      </c>
      <c r="GC901" s="78"/>
      <c r="GD901" s="79">
        <v>385.73</v>
      </c>
      <c r="GE901" s="82"/>
      <c r="GF901" s="68"/>
      <c r="GG901" s="78"/>
      <c r="GH901" s="78"/>
      <c r="GI901" s="78"/>
      <c r="GJ901" s="78"/>
      <c r="GK901" s="78"/>
      <c r="GL901" s="79"/>
      <c r="GM901" s="65" t="s">
        <v>413</v>
      </c>
      <c r="GN901" s="68">
        <v>0.107161610424681</v>
      </c>
      <c r="GO901" s="78">
        <v>379.14</v>
      </c>
      <c r="GP901" s="78">
        <v>489.41</v>
      </c>
      <c r="GQ901" s="78">
        <v>427.04</v>
      </c>
      <c r="GR901" s="78">
        <v>305.62</v>
      </c>
      <c r="GS901" s="78"/>
      <c r="GT901" s="79"/>
      <c r="GU901" s="65" t="s">
        <v>414</v>
      </c>
      <c r="GV901" s="68">
        <v>4.1739711161198796E-3</v>
      </c>
      <c r="GW901" s="78">
        <v>412.05</v>
      </c>
      <c r="GX901" s="78">
        <v>478.71</v>
      </c>
      <c r="GY901" s="78">
        <v>458.6</v>
      </c>
      <c r="GZ901" s="78">
        <v>309.52</v>
      </c>
      <c r="HA901" s="78"/>
      <c r="HB901" s="79">
        <v>399.32</v>
      </c>
      <c r="HC901" s="65" t="s">
        <v>415</v>
      </c>
      <c r="HD901" s="68">
        <v>2.67486960010699E-2</v>
      </c>
      <c r="HE901" s="78">
        <v>425.21</v>
      </c>
      <c r="HF901" s="78">
        <v>475.07</v>
      </c>
      <c r="HG901" s="78">
        <v>525.77</v>
      </c>
      <c r="HH901" s="78">
        <v>264.81</v>
      </c>
      <c r="HI901" s="78">
        <v>259.45999999999998</v>
      </c>
      <c r="HJ901" s="79">
        <v>371.56</v>
      </c>
      <c r="HK901" s="85" t="s">
        <v>416</v>
      </c>
      <c r="HL901" s="68">
        <v>1.4751438265230901</v>
      </c>
      <c r="HM901" s="78">
        <v>396.77</v>
      </c>
      <c r="HN901" s="78">
        <v>461.85</v>
      </c>
      <c r="HO901" s="78">
        <v>439.87</v>
      </c>
      <c r="HP901" s="78">
        <v>239.34</v>
      </c>
      <c r="HQ901" s="78"/>
      <c r="HR901" s="79"/>
    </row>
    <row r="902" spans="1:226" x14ac:dyDescent="0.25">
      <c r="A902" s="81">
        <v>38985</v>
      </c>
      <c r="B902" s="82" t="s">
        <v>387</v>
      </c>
      <c r="C902" s="83">
        <v>430.3661290722988</v>
      </c>
      <c r="D902" s="83">
        <v>489.77928692781836</v>
      </c>
      <c r="E902" s="83">
        <v>465.06205618069123</v>
      </c>
      <c r="F902" s="83">
        <v>280.93154800880308</v>
      </c>
      <c r="G902" s="83">
        <v>214.00305907172998</v>
      </c>
      <c r="H902" s="84">
        <v>367.34183901571299</v>
      </c>
      <c r="I902" s="82" t="s">
        <v>388</v>
      </c>
      <c r="J902" s="83">
        <v>431.40555404088622</v>
      </c>
      <c r="K902" s="83">
        <v>489.5698405365838</v>
      </c>
      <c r="L902" s="83">
        <v>466.76149023710605</v>
      </c>
      <c r="M902" s="83">
        <v>280.03904376267781</v>
      </c>
      <c r="N902" s="83"/>
      <c r="O902" s="84">
        <v>425.40552261478899</v>
      </c>
      <c r="P902" s="65" t="s">
        <v>389</v>
      </c>
      <c r="Q902" s="78">
        <v>447.6</v>
      </c>
      <c r="R902" s="78">
        <v>483.01</v>
      </c>
      <c r="S902" s="78">
        <v>431.98</v>
      </c>
      <c r="T902" s="78">
        <v>254</v>
      </c>
      <c r="U902" s="78"/>
      <c r="V902" s="79"/>
      <c r="W902" s="65" t="s">
        <v>390</v>
      </c>
      <c r="X902" s="78">
        <v>449.96</v>
      </c>
      <c r="Y902" s="78">
        <v>506.51</v>
      </c>
      <c r="Z902" s="78">
        <v>427.55</v>
      </c>
      <c r="AA902" s="78">
        <v>233.51</v>
      </c>
      <c r="AB902" s="78"/>
      <c r="AC902" s="79">
        <v>409.09</v>
      </c>
      <c r="AD902" s="82"/>
      <c r="AE902" s="68"/>
      <c r="AF902" s="78"/>
      <c r="AG902" s="78"/>
      <c r="AH902" s="78"/>
      <c r="AI902" s="78"/>
      <c r="AJ902" s="78"/>
      <c r="AK902" s="79"/>
      <c r="AL902" s="69" t="s">
        <v>392</v>
      </c>
      <c r="AM902" s="70">
        <v>1.7340038148083901</v>
      </c>
      <c r="AN902" s="78">
        <v>477.65</v>
      </c>
      <c r="AO902" s="78">
        <v>523.04</v>
      </c>
      <c r="AP902" s="78">
        <v>527</v>
      </c>
      <c r="AQ902" s="78"/>
      <c r="AR902" s="78">
        <v>381.34</v>
      </c>
      <c r="AS902" s="79"/>
      <c r="AT902" s="65" t="s">
        <v>393</v>
      </c>
      <c r="AU902" s="68">
        <v>3.5145678838786797E-2</v>
      </c>
      <c r="AV902" s="78">
        <v>470.07</v>
      </c>
      <c r="AW902" s="78">
        <v>515.15</v>
      </c>
      <c r="AX902" s="78">
        <v>443.93</v>
      </c>
      <c r="AY902" s="78">
        <v>262.61</v>
      </c>
      <c r="AZ902" s="78">
        <v>246.16</v>
      </c>
      <c r="BA902" s="79">
        <v>353</v>
      </c>
      <c r="BB902" s="65" t="s">
        <v>394</v>
      </c>
      <c r="BC902" s="78">
        <v>389.3</v>
      </c>
      <c r="BD902" s="78">
        <v>460</v>
      </c>
      <c r="BE902" s="78">
        <v>467.4</v>
      </c>
      <c r="BF902" s="78">
        <v>247.63</v>
      </c>
      <c r="BG902" s="78"/>
      <c r="BH902" s="79">
        <v>399.34</v>
      </c>
      <c r="BI902" s="65" t="s">
        <v>395</v>
      </c>
      <c r="BJ902" s="68">
        <v>0.13405724244252301</v>
      </c>
      <c r="BK902" s="78">
        <v>431.4</v>
      </c>
      <c r="BL902" s="78">
        <v>471.61</v>
      </c>
      <c r="BM902" s="78">
        <v>488.83</v>
      </c>
      <c r="BN902" s="78">
        <v>247.2</v>
      </c>
      <c r="BO902" s="78"/>
      <c r="BP902" s="79"/>
      <c r="BQ902" s="65" t="s">
        <v>396</v>
      </c>
      <c r="BR902" s="68">
        <v>6.3911648537062396E-2</v>
      </c>
      <c r="BS902" s="78">
        <v>391.91</v>
      </c>
      <c r="BT902" s="78">
        <v>453.84</v>
      </c>
      <c r="BU902" s="78">
        <v>397.85</v>
      </c>
      <c r="BV902" s="78"/>
      <c r="BW902" s="78"/>
      <c r="BX902" s="79">
        <v>417.93</v>
      </c>
      <c r="BY902" s="65" t="s">
        <v>397</v>
      </c>
      <c r="BZ902" s="78">
        <v>448.72</v>
      </c>
      <c r="CA902" s="78">
        <v>505.12</v>
      </c>
      <c r="CB902" s="78">
        <v>426.94</v>
      </c>
      <c r="CC902" s="78">
        <v>305.85000000000002</v>
      </c>
      <c r="CD902" s="78"/>
      <c r="CE902" s="79">
        <v>494.75</v>
      </c>
      <c r="CF902" s="65" t="s">
        <v>398</v>
      </c>
      <c r="CG902" s="78">
        <v>447.37</v>
      </c>
      <c r="CH902" s="78">
        <v>513.08000000000004</v>
      </c>
      <c r="CI902" s="78">
        <v>434.09</v>
      </c>
      <c r="CJ902" s="78">
        <v>341.6</v>
      </c>
      <c r="CK902" s="78"/>
      <c r="CL902" s="79"/>
      <c r="CM902" s="65" t="s">
        <v>399</v>
      </c>
      <c r="CN902" s="78">
        <v>390.57</v>
      </c>
      <c r="CO902" s="78">
        <v>454.04</v>
      </c>
      <c r="CP902" s="78">
        <v>460.23</v>
      </c>
      <c r="CQ902" s="78">
        <v>234.92</v>
      </c>
      <c r="CR902" s="78">
        <v>230.26</v>
      </c>
      <c r="CS902" s="79">
        <v>543.45000000000005</v>
      </c>
      <c r="CT902" s="65" t="s">
        <v>400</v>
      </c>
      <c r="CU902" s="78">
        <v>456.09</v>
      </c>
      <c r="CV902" s="78">
        <v>536.15</v>
      </c>
      <c r="CW902" s="78">
        <v>531.14</v>
      </c>
      <c r="CX902" s="78">
        <v>267.19</v>
      </c>
      <c r="CY902" s="78">
        <v>257.61</v>
      </c>
      <c r="CZ902" s="79"/>
      <c r="DA902" s="82"/>
      <c r="DB902" s="68"/>
      <c r="DC902" s="78"/>
      <c r="DD902" s="78"/>
      <c r="DE902" s="78"/>
      <c r="DF902" s="78"/>
      <c r="DG902" s="78"/>
      <c r="DH902" s="79"/>
      <c r="DI902" s="65" t="s">
        <v>402</v>
      </c>
      <c r="DJ902" s="68">
        <v>3.6419258503896899E-3</v>
      </c>
      <c r="DK902" s="78">
        <v>438.89</v>
      </c>
      <c r="DL902" s="78">
        <v>505.48</v>
      </c>
      <c r="DM902" s="78">
        <v>505.48</v>
      </c>
      <c r="DN902" s="78">
        <v>268.86</v>
      </c>
      <c r="DO902" s="78"/>
      <c r="DP902" s="79">
        <v>421.32</v>
      </c>
      <c r="DQ902" s="65" t="s">
        <v>403</v>
      </c>
      <c r="DR902" s="78">
        <v>500.3</v>
      </c>
      <c r="DS902" s="78">
        <v>556.73</v>
      </c>
      <c r="DT902" s="78">
        <v>548.28</v>
      </c>
      <c r="DU902" s="78">
        <v>356.57</v>
      </c>
      <c r="DV902" s="78"/>
      <c r="DW902" s="79"/>
      <c r="DX902" s="65" t="s">
        <v>404</v>
      </c>
      <c r="DY902" s="78">
        <v>462.27</v>
      </c>
      <c r="DZ902" s="78">
        <v>527.57000000000005</v>
      </c>
      <c r="EA902" s="78">
        <v>502.21</v>
      </c>
      <c r="EB902" s="78">
        <v>261.88</v>
      </c>
      <c r="EC902" s="78"/>
      <c r="ED902" s="79">
        <v>384.75</v>
      </c>
      <c r="EE902" s="65" t="s">
        <v>405</v>
      </c>
      <c r="EF902" s="68">
        <v>0.28962001853568098</v>
      </c>
      <c r="EG902" s="78">
        <v>425.86</v>
      </c>
      <c r="EH902" s="78">
        <v>475.72</v>
      </c>
      <c r="EI902" s="78">
        <v>400.25</v>
      </c>
      <c r="EJ902" s="78"/>
      <c r="EK902" s="78">
        <v>196.07</v>
      </c>
      <c r="EL902" s="79">
        <v>345.82</v>
      </c>
      <c r="EM902" s="65" t="s">
        <v>406</v>
      </c>
      <c r="EN902" s="78">
        <v>450.11</v>
      </c>
      <c r="EO902" s="78">
        <v>485.65</v>
      </c>
      <c r="EP902" s="78">
        <v>440.9</v>
      </c>
      <c r="EQ902" s="78"/>
      <c r="ER902" s="78"/>
      <c r="ES902" s="79">
        <v>394.03</v>
      </c>
      <c r="ET902" s="65" t="s">
        <v>407</v>
      </c>
      <c r="EU902" s="68">
        <v>1.43657520471197</v>
      </c>
      <c r="EV902" s="78">
        <v>438.81</v>
      </c>
      <c r="EW902" s="78">
        <v>488.78</v>
      </c>
      <c r="EX902" s="78">
        <v>488.78</v>
      </c>
      <c r="EY902" s="78"/>
      <c r="EZ902" s="78">
        <v>147.78</v>
      </c>
      <c r="FA902" s="79">
        <v>275.20999999999998</v>
      </c>
      <c r="FB902" s="65" t="s">
        <v>408</v>
      </c>
      <c r="FC902" s="78">
        <v>659.45</v>
      </c>
      <c r="FD902" s="78">
        <v>628.98</v>
      </c>
      <c r="FE902" s="78">
        <v>617.28</v>
      </c>
      <c r="FF902" s="78">
        <v>343.58</v>
      </c>
      <c r="FG902" s="78"/>
      <c r="FH902" s="79"/>
      <c r="FI902" s="65" t="s">
        <v>409</v>
      </c>
      <c r="FJ902" s="78">
        <v>460</v>
      </c>
      <c r="FK902" s="78">
        <v>484</v>
      </c>
      <c r="FL902" s="78">
        <v>503</v>
      </c>
      <c r="FM902" s="78">
        <v>281</v>
      </c>
      <c r="FN902" s="78"/>
      <c r="FO902" s="79">
        <v>511</v>
      </c>
      <c r="FP902" s="65" t="s">
        <v>410</v>
      </c>
      <c r="FQ902" s="68">
        <v>0.25186379206125298</v>
      </c>
      <c r="FR902" s="78">
        <v>488.11</v>
      </c>
      <c r="FS902" s="78">
        <v>504.74</v>
      </c>
      <c r="FT902" s="78">
        <v>411.29</v>
      </c>
      <c r="FU902" s="78">
        <v>281.33</v>
      </c>
      <c r="FV902" s="78">
        <v>214.34</v>
      </c>
      <c r="FW902" s="79">
        <v>315.58999999999997</v>
      </c>
      <c r="FX902" s="65" t="s">
        <v>411</v>
      </c>
      <c r="FY902" s="78">
        <v>482.66</v>
      </c>
      <c r="FZ902" s="78">
        <v>533.51</v>
      </c>
      <c r="GA902" s="78">
        <v>501.42</v>
      </c>
      <c r="GB902" s="78">
        <v>349.88</v>
      </c>
      <c r="GC902" s="78"/>
      <c r="GD902" s="79">
        <v>385.73</v>
      </c>
      <c r="GE902" s="82"/>
      <c r="GF902" s="68"/>
      <c r="GG902" s="78"/>
      <c r="GH902" s="78"/>
      <c r="GI902" s="78"/>
      <c r="GJ902" s="78"/>
      <c r="GK902" s="78"/>
      <c r="GL902" s="79"/>
      <c r="GM902" s="65" t="s">
        <v>413</v>
      </c>
      <c r="GN902" s="68">
        <v>0.10750491835001499</v>
      </c>
      <c r="GO902" s="78">
        <v>380.35</v>
      </c>
      <c r="GP902" s="78">
        <v>478.07</v>
      </c>
      <c r="GQ902" s="78">
        <v>420.24</v>
      </c>
      <c r="GR902" s="78">
        <v>302.63</v>
      </c>
      <c r="GS902" s="78"/>
      <c r="GT902" s="79"/>
      <c r="GU902" s="65" t="s">
        <v>414</v>
      </c>
      <c r="GV902" s="68">
        <v>4.1736227045075097E-3</v>
      </c>
      <c r="GW902" s="78">
        <v>508.36</v>
      </c>
      <c r="GX902" s="78">
        <v>530.15</v>
      </c>
      <c r="GY902" s="78">
        <v>496.47</v>
      </c>
      <c r="GZ902" s="78">
        <v>329.25</v>
      </c>
      <c r="HA902" s="78"/>
      <c r="HB902" s="79">
        <v>399.29</v>
      </c>
      <c r="HC902" s="65" t="s">
        <v>415</v>
      </c>
      <c r="HD902" s="68">
        <v>2.6665955574518001E-2</v>
      </c>
      <c r="HE902" s="78">
        <v>438.11</v>
      </c>
      <c r="HF902" s="78">
        <v>488.37</v>
      </c>
      <c r="HG902" s="78">
        <v>524.15</v>
      </c>
      <c r="HH902" s="78">
        <v>263.99</v>
      </c>
      <c r="HI902" s="78">
        <v>258.66000000000003</v>
      </c>
      <c r="HJ902" s="79">
        <v>370.32</v>
      </c>
      <c r="HK902" s="85" t="s">
        <v>416</v>
      </c>
      <c r="HL902" s="68">
        <v>1.48986889153754</v>
      </c>
      <c r="HM902" s="78">
        <v>416.64</v>
      </c>
      <c r="HN902" s="78">
        <v>484</v>
      </c>
      <c r="HO902" s="78">
        <v>421.22</v>
      </c>
      <c r="HP902" s="78">
        <v>260.8</v>
      </c>
      <c r="HQ902" s="78"/>
      <c r="HR902" s="79"/>
    </row>
    <row r="903" spans="1:226" x14ac:dyDescent="0.25">
      <c r="A903" s="81">
        <v>38978</v>
      </c>
      <c r="B903" s="82" t="s">
        <v>387</v>
      </c>
      <c r="C903" s="83">
        <v>450.27263840818705</v>
      </c>
      <c r="D903" s="83">
        <v>507.8932342126858</v>
      </c>
      <c r="E903" s="83">
        <v>474.35082880444719</v>
      </c>
      <c r="F903" s="83">
        <v>296.9278621883854</v>
      </c>
      <c r="G903" s="83">
        <v>227.56092827004221</v>
      </c>
      <c r="H903" s="84">
        <v>361.31725542408975</v>
      </c>
      <c r="I903" s="82" t="s">
        <v>388</v>
      </c>
      <c r="J903" s="83">
        <v>453.46720283635267</v>
      </c>
      <c r="K903" s="83">
        <v>508.54287067961332</v>
      </c>
      <c r="L903" s="83">
        <v>475.34859140461509</v>
      </c>
      <c r="M903" s="83">
        <v>296.62653752011499</v>
      </c>
      <c r="N903" s="83"/>
      <c r="O903" s="84">
        <v>410.0089074827265</v>
      </c>
      <c r="P903" s="65" t="s">
        <v>389</v>
      </c>
      <c r="Q903" s="78">
        <v>472.6</v>
      </c>
      <c r="R903" s="78">
        <v>502.18</v>
      </c>
      <c r="S903" s="78">
        <v>440.99</v>
      </c>
      <c r="T903" s="78">
        <v>265</v>
      </c>
      <c r="U903" s="78"/>
      <c r="V903" s="79"/>
      <c r="W903" s="65" t="s">
        <v>390</v>
      </c>
      <c r="X903" s="78">
        <v>460.7</v>
      </c>
      <c r="Y903" s="78">
        <v>501</v>
      </c>
      <c r="Z903" s="78">
        <v>408.79</v>
      </c>
      <c r="AA903" s="78">
        <v>244.6</v>
      </c>
      <c r="AB903" s="78"/>
      <c r="AC903" s="79">
        <v>409.09</v>
      </c>
      <c r="AD903" s="82"/>
      <c r="AE903" s="68"/>
      <c r="AF903" s="78"/>
      <c r="AG903" s="78"/>
      <c r="AH903" s="78"/>
      <c r="AI903" s="78"/>
      <c r="AJ903" s="78"/>
      <c r="AK903" s="79"/>
      <c r="AL903" s="69" t="s">
        <v>392</v>
      </c>
      <c r="AM903" s="70">
        <v>1.7346053772766701</v>
      </c>
      <c r="AN903" s="78">
        <v>490.26</v>
      </c>
      <c r="AO903" s="78">
        <v>544.65</v>
      </c>
      <c r="AP903" s="78">
        <v>531.5</v>
      </c>
      <c r="AQ903" s="78"/>
      <c r="AR903" s="78">
        <v>381.47</v>
      </c>
      <c r="AS903" s="79"/>
      <c r="AT903" s="65" t="s">
        <v>393</v>
      </c>
      <c r="AU903" s="68">
        <v>3.5182774513598102E-2</v>
      </c>
      <c r="AV903" s="78">
        <v>487.96</v>
      </c>
      <c r="AW903" s="78">
        <v>524.98</v>
      </c>
      <c r="AX903" s="78">
        <v>450.55</v>
      </c>
      <c r="AY903" s="78">
        <v>262.89</v>
      </c>
      <c r="AZ903" s="78">
        <v>246.42</v>
      </c>
      <c r="BA903" s="79">
        <v>356.22</v>
      </c>
      <c r="BB903" s="65" t="s">
        <v>394</v>
      </c>
      <c r="BC903" s="78">
        <v>424.2</v>
      </c>
      <c r="BD903" s="78">
        <v>490.4</v>
      </c>
      <c r="BE903" s="78">
        <v>472.3</v>
      </c>
      <c r="BF903" s="78">
        <v>255.25</v>
      </c>
      <c r="BG903" s="78"/>
      <c r="BH903" s="79">
        <v>399.34</v>
      </c>
      <c r="BI903" s="65" t="s">
        <v>395</v>
      </c>
      <c r="BJ903" s="68">
        <v>0.13403568029809501</v>
      </c>
      <c r="BK903" s="78">
        <v>437.76</v>
      </c>
      <c r="BL903" s="78">
        <v>472.61</v>
      </c>
      <c r="BM903" s="78">
        <v>489.82</v>
      </c>
      <c r="BN903" s="78">
        <v>265.93</v>
      </c>
      <c r="BO903" s="78"/>
      <c r="BP903" s="79"/>
      <c r="BQ903" s="65" t="s">
        <v>396</v>
      </c>
      <c r="BR903" s="68">
        <v>6.3911648537062396E-2</v>
      </c>
      <c r="BS903" s="78">
        <v>404.94</v>
      </c>
      <c r="BT903" s="78">
        <v>481.32</v>
      </c>
      <c r="BU903" s="78">
        <v>430.38</v>
      </c>
      <c r="BV903" s="78"/>
      <c r="BW903" s="78"/>
      <c r="BX903" s="79">
        <v>417.93</v>
      </c>
      <c r="BY903" s="65" t="s">
        <v>397</v>
      </c>
      <c r="BZ903" s="78">
        <v>460.29</v>
      </c>
      <c r="CA903" s="78">
        <v>518.42999999999995</v>
      </c>
      <c r="CB903" s="78">
        <v>449.89</v>
      </c>
      <c r="CC903" s="78">
        <v>319.31</v>
      </c>
      <c r="CD903" s="78"/>
      <c r="CE903" s="79">
        <v>494.75</v>
      </c>
      <c r="CF903" s="65" t="s">
        <v>398</v>
      </c>
      <c r="CG903" s="78">
        <v>478.37</v>
      </c>
      <c r="CH903" s="78">
        <v>499.25</v>
      </c>
      <c r="CI903" s="78">
        <v>469.55</v>
      </c>
      <c r="CJ903" s="78">
        <v>341.6</v>
      </c>
      <c r="CK903" s="78"/>
      <c r="CL903" s="79"/>
      <c r="CM903" s="65" t="s">
        <v>399</v>
      </c>
      <c r="CN903" s="78">
        <v>404.53</v>
      </c>
      <c r="CO903" s="78">
        <v>473.68</v>
      </c>
      <c r="CP903" s="78">
        <v>471.65</v>
      </c>
      <c r="CQ903" s="78">
        <v>257.60000000000002</v>
      </c>
      <c r="CR903" s="78">
        <v>249.68</v>
      </c>
      <c r="CS903" s="79">
        <v>543.09</v>
      </c>
      <c r="CT903" s="65" t="s">
        <v>400</v>
      </c>
      <c r="CU903" s="78">
        <v>470.26</v>
      </c>
      <c r="CV903" s="78">
        <v>556.14</v>
      </c>
      <c r="CW903" s="78">
        <v>551.41999999999996</v>
      </c>
      <c r="CX903" s="78">
        <v>284.42</v>
      </c>
      <c r="CY903" s="78">
        <v>271.87</v>
      </c>
      <c r="CZ903" s="79"/>
      <c r="DA903" s="82"/>
      <c r="DB903" s="68"/>
      <c r="DC903" s="78"/>
      <c r="DD903" s="78"/>
      <c r="DE903" s="78"/>
      <c r="DF903" s="78"/>
      <c r="DG903" s="78"/>
      <c r="DH903" s="79"/>
      <c r="DI903" s="65" t="s">
        <v>402</v>
      </c>
      <c r="DJ903" s="68">
        <v>3.69371698740442E-3</v>
      </c>
      <c r="DK903" s="78">
        <v>464.37</v>
      </c>
      <c r="DL903" s="78">
        <v>540.79</v>
      </c>
      <c r="DM903" s="78">
        <v>540.79</v>
      </c>
      <c r="DN903" s="78">
        <v>289.05</v>
      </c>
      <c r="DO903" s="78"/>
      <c r="DP903" s="79">
        <v>428.25</v>
      </c>
      <c r="DQ903" s="65" t="s">
        <v>403</v>
      </c>
      <c r="DR903" s="78">
        <v>556.49</v>
      </c>
      <c r="DS903" s="78">
        <v>572.44000000000005</v>
      </c>
      <c r="DT903" s="78">
        <v>575.1</v>
      </c>
      <c r="DU903" s="78">
        <v>370.6</v>
      </c>
      <c r="DV903" s="78"/>
      <c r="DW903" s="79"/>
      <c r="DX903" s="65" t="s">
        <v>404</v>
      </c>
      <c r="DY903" s="78">
        <v>478.97</v>
      </c>
      <c r="DZ903" s="78">
        <v>552.33000000000004</v>
      </c>
      <c r="EA903" s="78">
        <v>517.01</v>
      </c>
      <c r="EB903" s="78">
        <v>278.85000000000002</v>
      </c>
      <c r="EC903" s="78"/>
      <c r="ED903" s="79">
        <v>384.9</v>
      </c>
      <c r="EE903" s="65" t="s">
        <v>405</v>
      </c>
      <c r="EF903" s="68">
        <v>0.28962001853568098</v>
      </c>
      <c r="EG903" s="78">
        <v>429.77</v>
      </c>
      <c r="EH903" s="78">
        <v>483.27</v>
      </c>
      <c r="EI903" s="78">
        <v>413.99</v>
      </c>
      <c r="EJ903" s="78"/>
      <c r="EK903" s="78">
        <v>210.93</v>
      </c>
      <c r="EL903" s="79">
        <v>341.22</v>
      </c>
      <c r="EM903" s="65" t="s">
        <v>406</v>
      </c>
      <c r="EN903" s="78">
        <v>461.41</v>
      </c>
      <c r="EO903" s="78">
        <v>485.65</v>
      </c>
      <c r="EP903" s="78">
        <v>440.9</v>
      </c>
      <c r="EQ903" s="78"/>
      <c r="ER903" s="78"/>
      <c r="ES903" s="79">
        <v>404.43</v>
      </c>
      <c r="ET903" s="65" t="s">
        <v>407</v>
      </c>
      <c r="EU903" s="68">
        <v>1.4367816091954</v>
      </c>
      <c r="EV903" s="78">
        <v>451.05</v>
      </c>
      <c r="EW903" s="78">
        <v>497.37</v>
      </c>
      <c r="EX903" s="78">
        <v>497.37</v>
      </c>
      <c r="EY903" s="78"/>
      <c r="EZ903" s="78">
        <v>147.80000000000001</v>
      </c>
      <c r="FA903" s="79">
        <v>281.33999999999997</v>
      </c>
      <c r="FB903" s="65" t="s">
        <v>408</v>
      </c>
      <c r="FC903" s="78">
        <v>659.45</v>
      </c>
      <c r="FD903" s="78">
        <v>628.98</v>
      </c>
      <c r="FE903" s="78">
        <v>617.28</v>
      </c>
      <c r="FF903" s="78">
        <v>343.58</v>
      </c>
      <c r="FG903" s="78"/>
      <c r="FH903" s="79"/>
      <c r="FI903" s="65" t="s">
        <v>409</v>
      </c>
      <c r="FJ903" s="78">
        <v>468</v>
      </c>
      <c r="FK903" s="78">
        <v>491</v>
      </c>
      <c r="FL903" s="78">
        <v>519</v>
      </c>
      <c r="FM903" s="78">
        <v>301</v>
      </c>
      <c r="FN903" s="78"/>
      <c r="FO903" s="79">
        <v>434</v>
      </c>
      <c r="FP903" s="65" t="s">
        <v>410</v>
      </c>
      <c r="FQ903" s="68">
        <v>0.25456304253748402</v>
      </c>
      <c r="FR903" s="78">
        <v>511.16</v>
      </c>
      <c r="FS903" s="78">
        <v>518.14</v>
      </c>
      <c r="FT903" s="78">
        <v>437.59</v>
      </c>
      <c r="FU903" s="78">
        <v>285.11</v>
      </c>
      <c r="FV903" s="78">
        <v>228.09</v>
      </c>
      <c r="FW903" s="79">
        <v>317.69</v>
      </c>
      <c r="FX903" s="65" t="s">
        <v>411</v>
      </c>
      <c r="FY903" s="78">
        <v>516.48</v>
      </c>
      <c r="FZ903" s="78">
        <v>555.98</v>
      </c>
      <c r="GA903" s="78">
        <v>528.20000000000005</v>
      </c>
      <c r="GB903" s="78">
        <v>367.74</v>
      </c>
      <c r="GC903" s="78"/>
      <c r="GD903" s="79">
        <v>385.73</v>
      </c>
      <c r="GE903" s="82"/>
      <c r="GF903" s="68"/>
      <c r="GG903" s="78"/>
      <c r="GH903" s="78"/>
      <c r="GI903" s="78"/>
      <c r="GJ903" s="78"/>
      <c r="GK903" s="78"/>
      <c r="GL903" s="79"/>
      <c r="GM903" s="65" t="s">
        <v>413</v>
      </c>
      <c r="GN903" s="68">
        <v>0.10878078496214399</v>
      </c>
      <c r="GO903" s="78">
        <v>384.87</v>
      </c>
      <c r="GP903" s="78">
        <v>492.45</v>
      </c>
      <c r="GQ903" s="78">
        <v>446.65</v>
      </c>
      <c r="GR903" s="78">
        <v>319.16000000000003</v>
      </c>
      <c r="GS903" s="78"/>
      <c r="GT903" s="79"/>
      <c r="GU903" s="65" t="s">
        <v>414</v>
      </c>
      <c r="GV903" s="68">
        <v>4.1739711161198796E-3</v>
      </c>
      <c r="GW903" s="78">
        <v>508.4</v>
      </c>
      <c r="GX903" s="78">
        <v>530.19000000000005</v>
      </c>
      <c r="GY903" s="78">
        <v>496.51</v>
      </c>
      <c r="GZ903" s="78">
        <v>329.28</v>
      </c>
      <c r="HA903" s="78"/>
      <c r="HB903" s="79">
        <v>399.32</v>
      </c>
      <c r="HC903" s="65" t="s">
        <v>415</v>
      </c>
      <c r="HD903" s="68">
        <v>2.6766595289079199E-2</v>
      </c>
      <c r="HE903" s="78">
        <v>455.23</v>
      </c>
      <c r="HF903" s="78">
        <v>516.48</v>
      </c>
      <c r="HG903" s="78">
        <v>526.12</v>
      </c>
      <c r="HH903" s="78">
        <v>264.99</v>
      </c>
      <c r="HI903" s="78">
        <v>259.64</v>
      </c>
      <c r="HJ903" s="79">
        <v>371.27</v>
      </c>
      <c r="HK903" s="85" t="s">
        <v>416</v>
      </c>
      <c r="HL903" s="68">
        <v>1.4819205690574999</v>
      </c>
      <c r="HM903" s="78">
        <v>434.29</v>
      </c>
      <c r="HN903" s="78">
        <v>499.52</v>
      </c>
      <c r="HO903" s="78">
        <v>448.49</v>
      </c>
      <c r="HP903" s="78">
        <v>285.31</v>
      </c>
      <c r="HQ903" s="78"/>
      <c r="HR903" s="79"/>
    </row>
    <row r="904" spans="1:226" x14ac:dyDescent="0.25">
      <c r="A904" s="81">
        <v>38971</v>
      </c>
      <c r="B904" s="82" t="s">
        <v>387</v>
      </c>
      <c r="C904" s="83">
        <v>465.87342484809432</v>
      </c>
      <c r="D904" s="83">
        <v>521.46783829544074</v>
      </c>
      <c r="E904" s="83">
        <v>498.063235528463</v>
      </c>
      <c r="F904" s="83">
        <v>306.11334142099111</v>
      </c>
      <c r="G904" s="83">
        <v>234.57272151898735</v>
      </c>
      <c r="H904" s="84">
        <v>368.08414705010381</v>
      </c>
      <c r="I904" s="82" t="s">
        <v>388</v>
      </c>
      <c r="J904" s="83">
        <v>468.11582434025087</v>
      </c>
      <c r="K904" s="83">
        <v>524.12797187926299</v>
      </c>
      <c r="L904" s="83">
        <v>499.39224502354602</v>
      </c>
      <c r="M904" s="83">
        <v>303.97343288551292</v>
      </c>
      <c r="N904" s="83"/>
      <c r="O904" s="84">
        <v>426.16689983829087</v>
      </c>
      <c r="P904" s="65" t="s">
        <v>389</v>
      </c>
      <c r="Q904" s="78">
        <v>500.1</v>
      </c>
      <c r="R904" s="78">
        <v>518.85</v>
      </c>
      <c r="S904" s="78">
        <v>479.68</v>
      </c>
      <c r="T904" s="78">
        <v>265</v>
      </c>
      <c r="U904" s="78"/>
      <c r="V904" s="79"/>
      <c r="W904" s="65" t="s">
        <v>390</v>
      </c>
      <c r="X904" s="78">
        <v>461.37</v>
      </c>
      <c r="Y904" s="78">
        <v>528.35</v>
      </c>
      <c r="Z904" s="78">
        <v>461.43</v>
      </c>
      <c r="AA904" s="78">
        <v>238.84</v>
      </c>
      <c r="AB904" s="78"/>
      <c r="AC904" s="79">
        <v>409.09</v>
      </c>
      <c r="AD904" s="82"/>
      <c r="AE904" s="68"/>
      <c r="AF904" s="78"/>
      <c r="AG904" s="78"/>
      <c r="AH904" s="78"/>
      <c r="AI904" s="78"/>
      <c r="AJ904" s="78"/>
      <c r="AK904" s="79"/>
      <c r="AL904" s="69" t="s">
        <v>392</v>
      </c>
      <c r="AM904" s="70">
        <v>1.7349063150589901</v>
      </c>
      <c r="AN904" s="78">
        <v>536.15</v>
      </c>
      <c r="AO904" s="78">
        <v>571.1</v>
      </c>
      <c r="AP904" s="78">
        <v>532.41999999999996</v>
      </c>
      <c r="AQ904" s="78"/>
      <c r="AR904" s="78">
        <v>407.39</v>
      </c>
      <c r="AS904" s="79"/>
      <c r="AT904" s="65" t="s">
        <v>393</v>
      </c>
      <c r="AU904" s="68">
        <v>3.5282080231450401E-2</v>
      </c>
      <c r="AV904" s="78">
        <v>501.61</v>
      </c>
      <c r="AW904" s="78">
        <v>532.51</v>
      </c>
      <c r="AX904" s="78">
        <v>467.73</v>
      </c>
      <c r="AY904" s="78">
        <v>263.63</v>
      </c>
      <c r="AZ904" s="78">
        <v>247.12</v>
      </c>
      <c r="BA904" s="79">
        <v>357.44</v>
      </c>
      <c r="BB904" s="65" t="s">
        <v>394</v>
      </c>
      <c r="BC904" s="78">
        <v>428.47</v>
      </c>
      <c r="BD904" s="78">
        <v>483.26</v>
      </c>
      <c r="BE904" s="78">
        <v>490.28</v>
      </c>
      <c r="BF904" s="78">
        <v>260.8</v>
      </c>
      <c r="BG904" s="78"/>
      <c r="BH904" s="79">
        <v>399.34</v>
      </c>
      <c r="BI904" s="65" t="s">
        <v>395</v>
      </c>
      <c r="BJ904" s="68">
        <v>0.134028494457922</v>
      </c>
      <c r="BK904" s="78">
        <v>459.18</v>
      </c>
      <c r="BL904" s="78">
        <v>510.11</v>
      </c>
      <c r="BM904" s="78">
        <v>527.32000000000005</v>
      </c>
      <c r="BN904" s="78">
        <v>284.68</v>
      </c>
      <c r="BO904" s="78"/>
      <c r="BP904" s="79"/>
      <c r="BQ904" s="65" t="s">
        <v>396</v>
      </c>
      <c r="BR904" s="68">
        <v>6.3911648537062396E-2</v>
      </c>
      <c r="BS904" s="78">
        <v>418.56</v>
      </c>
      <c r="BT904" s="78">
        <v>505.29</v>
      </c>
      <c r="BU904" s="78">
        <v>446.61</v>
      </c>
      <c r="BV904" s="78"/>
      <c r="BW904" s="78"/>
      <c r="BX904" s="79">
        <v>417.92</v>
      </c>
      <c r="BY904" s="65" t="s">
        <v>397</v>
      </c>
      <c r="BZ904" s="78">
        <v>477.32</v>
      </c>
      <c r="CA904" s="78">
        <v>538.55999999999995</v>
      </c>
      <c r="CB904" s="78">
        <v>468.46</v>
      </c>
      <c r="CC904" s="78">
        <v>327.02</v>
      </c>
      <c r="CD904" s="78"/>
      <c r="CE904" s="79">
        <v>495.73</v>
      </c>
      <c r="CF904" s="65" t="s">
        <v>398</v>
      </c>
      <c r="CG904" s="78">
        <v>497.12</v>
      </c>
      <c r="CH904" s="78">
        <v>528.20000000000005</v>
      </c>
      <c r="CI904" s="78">
        <v>501.67</v>
      </c>
      <c r="CJ904" s="78">
        <v>356.38</v>
      </c>
      <c r="CK904" s="78"/>
      <c r="CL904" s="79"/>
      <c r="CM904" s="65" t="s">
        <v>399</v>
      </c>
      <c r="CN904" s="78">
        <v>429.67</v>
      </c>
      <c r="CO904" s="78">
        <v>499.25</v>
      </c>
      <c r="CP904" s="78">
        <v>497.03</v>
      </c>
      <c r="CQ904" s="78">
        <v>270.05</v>
      </c>
      <c r="CR904" s="78">
        <v>258.87</v>
      </c>
      <c r="CS904" s="79">
        <v>543.23</v>
      </c>
      <c r="CT904" s="65" t="s">
        <v>400</v>
      </c>
      <c r="CU904" s="78">
        <v>498.48</v>
      </c>
      <c r="CV904" s="78">
        <v>571.54</v>
      </c>
      <c r="CW904" s="78">
        <v>566.54999999999995</v>
      </c>
      <c r="CX904" s="78">
        <v>299.5</v>
      </c>
      <c r="CY904" s="78">
        <v>273.51</v>
      </c>
      <c r="CZ904" s="79"/>
      <c r="DA904" s="82"/>
      <c r="DB904" s="68"/>
      <c r="DC904" s="78"/>
      <c r="DD904" s="78"/>
      <c r="DE904" s="78"/>
      <c r="DF904" s="78"/>
      <c r="DG904" s="78"/>
      <c r="DH904" s="79"/>
      <c r="DI904" s="65" t="s">
        <v>402</v>
      </c>
      <c r="DJ904" s="68">
        <v>3.64232380258605E-3</v>
      </c>
      <c r="DK904" s="78">
        <v>475.87</v>
      </c>
      <c r="DL904" s="78">
        <v>548.26</v>
      </c>
      <c r="DM904" s="78">
        <v>548.26</v>
      </c>
      <c r="DN904" s="78">
        <v>286.37</v>
      </c>
      <c r="DO904" s="78"/>
      <c r="DP904" s="79">
        <v>422.3</v>
      </c>
      <c r="DQ904" s="65" t="s">
        <v>403</v>
      </c>
      <c r="DR904" s="78">
        <v>556.49</v>
      </c>
      <c r="DS904" s="78">
        <v>572.44000000000005</v>
      </c>
      <c r="DT904" s="78">
        <v>592.71</v>
      </c>
      <c r="DU904" s="78">
        <v>376.67</v>
      </c>
      <c r="DV904" s="78"/>
      <c r="DW904" s="79"/>
      <c r="DX904" s="65" t="s">
        <v>404</v>
      </c>
      <c r="DY904" s="78">
        <v>495.45</v>
      </c>
      <c r="DZ904" s="78">
        <v>568.33000000000004</v>
      </c>
      <c r="EA904" s="78">
        <v>540.91</v>
      </c>
      <c r="EB904" s="78">
        <v>293.25</v>
      </c>
      <c r="EC904" s="78"/>
      <c r="ED904" s="79">
        <v>385.36</v>
      </c>
      <c r="EE904" s="65" t="s">
        <v>405</v>
      </c>
      <c r="EF904" s="68">
        <v>0.28962001853568098</v>
      </c>
      <c r="EG904" s="78">
        <v>455.02</v>
      </c>
      <c r="EH904" s="78">
        <v>500.54</v>
      </c>
      <c r="EI904" s="78">
        <v>439.03</v>
      </c>
      <c r="EJ904" s="78"/>
      <c r="EK904" s="78">
        <v>213.75</v>
      </c>
      <c r="EL904" s="79">
        <v>341.02</v>
      </c>
      <c r="EM904" s="65" t="s">
        <v>406</v>
      </c>
      <c r="EN904" s="78">
        <v>472.71</v>
      </c>
      <c r="EO904" s="78">
        <v>536.95000000000005</v>
      </c>
      <c r="EP904" s="78">
        <v>494.5</v>
      </c>
      <c r="EQ904" s="78"/>
      <c r="ER904" s="78"/>
      <c r="ES904" s="79">
        <v>404.43</v>
      </c>
      <c r="ET904" s="65" t="s">
        <v>407</v>
      </c>
      <c r="EU904" s="68">
        <v>1.43657520471197</v>
      </c>
      <c r="EV904" s="78">
        <v>486.29</v>
      </c>
      <c r="EW904" s="78">
        <v>513.13</v>
      </c>
      <c r="EX904" s="78">
        <v>513.13</v>
      </c>
      <c r="EY904" s="78"/>
      <c r="EZ904" s="78">
        <v>147.78</v>
      </c>
      <c r="FA904" s="79">
        <v>281.3</v>
      </c>
      <c r="FB904" s="65" t="s">
        <v>408</v>
      </c>
      <c r="FC904" s="78">
        <v>659.45</v>
      </c>
      <c r="FD904" s="78">
        <v>628.98</v>
      </c>
      <c r="FE904" s="78">
        <v>617.28</v>
      </c>
      <c r="FF904" s="78">
        <v>343.58</v>
      </c>
      <c r="FG904" s="78"/>
      <c r="FH904" s="79"/>
      <c r="FI904" s="65" t="s">
        <v>409</v>
      </c>
      <c r="FJ904" s="78">
        <v>484</v>
      </c>
      <c r="FK904" s="78">
        <v>523</v>
      </c>
      <c r="FL904" s="78">
        <v>550</v>
      </c>
      <c r="FM904" s="78">
        <v>301</v>
      </c>
      <c r="FN904" s="78"/>
      <c r="FO904" s="79">
        <v>513</v>
      </c>
      <c r="FP904" s="65" t="s">
        <v>410</v>
      </c>
      <c r="FQ904" s="68">
        <v>0.25119316754584298</v>
      </c>
      <c r="FR904" s="78">
        <v>519.97</v>
      </c>
      <c r="FS904" s="78">
        <v>517.96</v>
      </c>
      <c r="FT904" s="78">
        <v>455.16</v>
      </c>
      <c r="FU904" s="78">
        <v>286.61</v>
      </c>
      <c r="FV904" s="78">
        <v>235.62</v>
      </c>
      <c r="FW904" s="79">
        <v>317.26</v>
      </c>
      <c r="FX904" s="65" t="s">
        <v>411</v>
      </c>
      <c r="FY904" s="78">
        <v>541.20000000000005</v>
      </c>
      <c r="FZ904" s="78">
        <v>558.96</v>
      </c>
      <c r="GA904" s="78">
        <v>546.05999999999995</v>
      </c>
      <c r="GB904" s="78">
        <v>367.74</v>
      </c>
      <c r="GC904" s="78"/>
      <c r="GD904" s="79">
        <v>385.73</v>
      </c>
      <c r="GE904" s="82"/>
      <c r="GF904" s="68"/>
      <c r="GG904" s="78"/>
      <c r="GH904" s="78"/>
      <c r="GI904" s="78"/>
      <c r="GJ904" s="78"/>
      <c r="GK904" s="78"/>
      <c r="GL904" s="79"/>
      <c r="GM904" s="65" t="s">
        <v>413</v>
      </c>
      <c r="GN904" s="68">
        <v>0.107892323461186</v>
      </c>
      <c r="GO904" s="78">
        <v>414.52</v>
      </c>
      <c r="GP904" s="78">
        <v>522.95000000000005</v>
      </c>
      <c r="GQ904" s="78">
        <v>473.76</v>
      </c>
      <c r="GR904" s="78">
        <v>349.68</v>
      </c>
      <c r="GS904" s="78"/>
      <c r="GT904" s="79"/>
      <c r="GU904" s="65" t="s">
        <v>414</v>
      </c>
      <c r="GV904" s="68">
        <v>4.1737969030427001E-3</v>
      </c>
      <c r="GW904" s="78">
        <v>508.38</v>
      </c>
      <c r="GX904" s="78">
        <v>530.16999999999996</v>
      </c>
      <c r="GY904" s="78">
        <v>496.49</v>
      </c>
      <c r="GZ904" s="78">
        <v>329.26</v>
      </c>
      <c r="HA904" s="78"/>
      <c r="HB904" s="79">
        <v>386.8</v>
      </c>
      <c r="HC904" s="65" t="s">
        <v>415</v>
      </c>
      <c r="HD904" s="68">
        <v>2.6613439787092501E-2</v>
      </c>
      <c r="HE904" s="78">
        <v>469.31</v>
      </c>
      <c r="HF904" s="78">
        <v>525.22</v>
      </c>
      <c r="HG904" s="78">
        <v>523.11</v>
      </c>
      <c r="HH904" s="78">
        <v>263.47000000000003</v>
      </c>
      <c r="HI904" s="78">
        <v>258.14999999999998</v>
      </c>
      <c r="HJ904" s="79">
        <v>362.61</v>
      </c>
      <c r="HK904" s="85" t="s">
        <v>416</v>
      </c>
      <c r="HL904" s="68">
        <v>1.46713615023474</v>
      </c>
      <c r="HM904" s="78">
        <v>451.24</v>
      </c>
      <c r="HN904" s="78">
        <v>499.4</v>
      </c>
      <c r="HO904" s="78">
        <v>459.59</v>
      </c>
      <c r="HP904" s="78">
        <v>280.31</v>
      </c>
      <c r="HQ904" s="78"/>
      <c r="HR904" s="79"/>
    </row>
    <row r="905" spans="1:226" x14ac:dyDescent="0.25">
      <c r="A905" s="81">
        <v>38964</v>
      </c>
      <c r="B905" s="82" t="s">
        <v>387</v>
      </c>
      <c r="C905" s="83">
        <v>489.73673696139952</v>
      </c>
      <c r="D905" s="83">
        <v>536.87401842136535</v>
      </c>
      <c r="E905" s="83">
        <v>512.07304724868584</v>
      </c>
      <c r="F905" s="83">
        <v>314.631509177677</v>
      </c>
      <c r="G905" s="83">
        <v>235.60390295358647</v>
      </c>
      <c r="H905" s="84">
        <v>359.10714276473601</v>
      </c>
      <c r="I905" s="82" t="s">
        <v>388</v>
      </c>
      <c r="J905" s="83">
        <v>494.62927652731429</v>
      </c>
      <c r="K905" s="83">
        <v>540.95604237306407</v>
      </c>
      <c r="L905" s="83">
        <v>513.74106009972684</v>
      </c>
      <c r="M905" s="83">
        <v>313.03634944171449</v>
      </c>
      <c r="N905" s="83"/>
      <c r="O905" s="84">
        <v>410.81354192188951</v>
      </c>
      <c r="P905" s="65" t="s">
        <v>389</v>
      </c>
      <c r="Q905" s="78">
        <v>520.92999999999995</v>
      </c>
      <c r="R905" s="78">
        <v>535.51</v>
      </c>
      <c r="S905" s="78">
        <v>496.81</v>
      </c>
      <c r="T905" s="78">
        <v>265</v>
      </c>
      <c r="U905" s="78"/>
      <c r="V905" s="79"/>
      <c r="W905" s="65" t="s">
        <v>390</v>
      </c>
      <c r="X905" s="78">
        <v>484.2</v>
      </c>
      <c r="Y905" s="78">
        <v>547.53</v>
      </c>
      <c r="Z905" s="78">
        <v>477.78</v>
      </c>
      <c r="AA905" s="78">
        <v>238.84</v>
      </c>
      <c r="AB905" s="78"/>
      <c r="AC905" s="79">
        <v>409.09</v>
      </c>
      <c r="AD905" s="82"/>
      <c r="AE905" s="68"/>
      <c r="AF905" s="78"/>
      <c r="AG905" s="78"/>
      <c r="AH905" s="78"/>
      <c r="AI905" s="78"/>
      <c r="AJ905" s="78"/>
      <c r="AK905" s="79"/>
      <c r="AL905" s="69" t="s">
        <v>392</v>
      </c>
      <c r="AM905" s="70">
        <v>1.73520735727919</v>
      </c>
      <c r="AN905" s="78">
        <v>580.25</v>
      </c>
      <c r="AO905" s="78">
        <v>576.55999999999995</v>
      </c>
      <c r="AP905" s="78">
        <v>532.51</v>
      </c>
      <c r="AQ905" s="78"/>
      <c r="AR905" s="78">
        <v>407.46</v>
      </c>
      <c r="AS905" s="79"/>
      <c r="AT905" s="65" t="s">
        <v>393</v>
      </c>
      <c r="AU905" s="68">
        <v>3.5473572188719403E-2</v>
      </c>
      <c r="AV905" s="78">
        <v>516.23</v>
      </c>
      <c r="AW905" s="78">
        <v>540.87</v>
      </c>
      <c r="AX905" s="78">
        <v>483.68</v>
      </c>
      <c r="AY905" s="78">
        <v>266.87</v>
      </c>
      <c r="AZ905" s="78">
        <v>248.46</v>
      </c>
      <c r="BA905" s="79">
        <v>362.08</v>
      </c>
      <c r="BB905" s="65" t="s">
        <v>394</v>
      </c>
      <c r="BC905" s="78">
        <v>470.28</v>
      </c>
      <c r="BD905" s="78">
        <v>515.59</v>
      </c>
      <c r="BE905" s="78">
        <v>507.08</v>
      </c>
      <c r="BF905" s="78">
        <v>265.5</v>
      </c>
      <c r="BG905" s="78"/>
      <c r="BH905" s="79">
        <v>399.34</v>
      </c>
      <c r="BI905" s="65" t="s">
        <v>395</v>
      </c>
      <c r="BJ905" s="68">
        <v>0.13403747687853501</v>
      </c>
      <c r="BK905" s="78">
        <v>480.66</v>
      </c>
      <c r="BL905" s="78">
        <v>533.74</v>
      </c>
      <c r="BM905" s="78">
        <v>554.16</v>
      </c>
      <c r="BN905" s="78">
        <v>294.08</v>
      </c>
      <c r="BO905" s="78"/>
      <c r="BP905" s="79"/>
      <c r="BQ905" s="65" t="s">
        <v>396</v>
      </c>
      <c r="BR905" s="68">
        <v>6.3911648537062396E-2</v>
      </c>
      <c r="BS905" s="78">
        <v>446.61</v>
      </c>
      <c r="BT905" s="78">
        <v>517.08000000000004</v>
      </c>
      <c r="BU905" s="78">
        <v>449.3</v>
      </c>
      <c r="BV905" s="78"/>
      <c r="BW905" s="78"/>
      <c r="BX905" s="79">
        <v>417.93</v>
      </c>
      <c r="BY905" s="65" t="s">
        <v>397</v>
      </c>
      <c r="BZ905" s="78">
        <v>507.55</v>
      </c>
      <c r="CA905" s="78">
        <v>550.95000000000005</v>
      </c>
      <c r="CB905" s="78">
        <v>468.22</v>
      </c>
      <c r="CC905" s="78">
        <v>343.94</v>
      </c>
      <c r="CD905" s="78"/>
      <c r="CE905" s="79">
        <v>495.73</v>
      </c>
      <c r="CF905" s="65" t="s">
        <v>398</v>
      </c>
      <c r="CG905" s="78">
        <v>511.18</v>
      </c>
      <c r="CH905" s="78">
        <v>547.5</v>
      </c>
      <c r="CI905" s="78">
        <v>512.70000000000005</v>
      </c>
      <c r="CJ905" s="78">
        <v>364.35</v>
      </c>
      <c r="CK905" s="78"/>
      <c r="CL905" s="79"/>
      <c r="CM905" s="65" t="s">
        <v>399</v>
      </c>
      <c r="CN905" s="78">
        <v>456.39</v>
      </c>
      <c r="CO905" s="78">
        <v>513.14</v>
      </c>
      <c r="CP905" s="78">
        <v>511.44</v>
      </c>
      <c r="CQ905" s="78">
        <v>275.08</v>
      </c>
      <c r="CR905" s="78">
        <v>263.27</v>
      </c>
      <c r="CS905" s="79">
        <v>543.12</v>
      </c>
      <c r="CT905" s="65" t="s">
        <v>400</v>
      </c>
      <c r="CU905" s="78">
        <v>526.75</v>
      </c>
      <c r="CV905" s="78">
        <v>583.9</v>
      </c>
      <c r="CW905" s="78">
        <v>578.9</v>
      </c>
      <c r="CX905" s="78">
        <v>306.57</v>
      </c>
      <c r="CY905" s="78">
        <v>272.73</v>
      </c>
      <c r="CZ905" s="79"/>
      <c r="DA905" s="82"/>
      <c r="DB905" s="68"/>
      <c r="DC905" s="78"/>
      <c r="DD905" s="78"/>
      <c r="DE905" s="78"/>
      <c r="DF905" s="78"/>
      <c r="DG905" s="78"/>
      <c r="DH905" s="79"/>
      <c r="DI905" s="65" t="s">
        <v>402</v>
      </c>
      <c r="DJ905" s="68">
        <v>3.6072433446360302E-3</v>
      </c>
      <c r="DK905" s="78">
        <v>499.68</v>
      </c>
      <c r="DL905" s="78">
        <v>551.71</v>
      </c>
      <c r="DM905" s="78">
        <v>551.71</v>
      </c>
      <c r="DN905" s="78">
        <v>291.88</v>
      </c>
      <c r="DO905" s="78"/>
      <c r="DP905" s="79">
        <v>418.51</v>
      </c>
      <c r="DQ905" s="65" t="s">
        <v>403</v>
      </c>
      <c r="DR905" s="78">
        <v>556.49</v>
      </c>
      <c r="DS905" s="78">
        <v>572.44000000000005</v>
      </c>
      <c r="DT905" s="78">
        <v>607.45000000000005</v>
      </c>
      <c r="DU905" s="78">
        <v>384.77</v>
      </c>
      <c r="DV905" s="78"/>
      <c r="DW905" s="79"/>
      <c r="DX905" s="65" t="s">
        <v>404</v>
      </c>
      <c r="DY905" s="78">
        <v>513.76</v>
      </c>
      <c r="DZ905" s="78">
        <v>577.46</v>
      </c>
      <c r="EA905" s="78">
        <v>552.24</v>
      </c>
      <c r="EB905" s="78">
        <v>305.57</v>
      </c>
      <c r="EC905" s="78"/>
      <c r="ED905" s="79">
        <v>385.88</v>
      </c>
      <c r="EE905" s="65" t="s">
        <v>405</v>
      </c>
      <c r="EF905" s="68">
        <v>0.28962001853568098</v>
      </c>
      <c r="EG905" s="78">
        <v>479.66</v>
      </c>
      <c r="EH905" s="78">
        <v>516.78</v>
      </c>
      <c r="EI905" s="78">
        <v>456.21</v>
      </c>
      <c r="EJ905" s="78"/>
      <c r="EK905" s="78">
        <v>218.31</v>
      </c>
      <c r="EL905" s="79">
        <v>342.29</v>
      </c>
      <c r="EM905" s="65" t="s">
        <v>406</v>
      </c>
      <c r="EN905" s="78">
        <v>488.31</v>
      </c>
      <c r="EO905" s="78">
        <v>563.85</v>
      </c>
      <c r="EP905" s="78">
        <v>494.46</v>
      </c>
      <c r="EQ905" s="78"/>
      <c r="ER905" s="78"/>
      <c r="ES905" s="79">
        <v>404.45</v>
      </c>
      <c r="ET905" s="65" t="s">
        <v>407</v>
      </c>
      <c r="EU905" s="68">
        <v>1.43657520471197</v>
      </c>
      <c r="EV905" s="78">
        <v>532.55999999999995</v>
      </c>
      <c r="EW905" s="78">
        <v>505.82</v>
      </c>
      <c r="EX905" s="78">
        <v>505.82</v>
      </c>
      <c r="EY905" s="78"/>
      <c r="EZ905" s="78">
        <v>147.78</v>
      </c>
      <c r="FA905" s="79">
        <v>275.20999999999998</v>
      </c>
      <c r="FB905" s="65" t="s">
        <v>408</v>
      </c>
      <c r="FC905" s="78">
        <v>659.45</v>
      </c>
      <c r="FD905" s="78">
        <v>628.98</v>
      </c>
      <c r="FE905" s="78">
        <v>617.28</v>
      </c>
      <c r="FF905" s="78">
        <v>343.58</v>
      </c>
      <c r="FG905" s="78"/>
      <c r="FH905" s="79"/>
      <c r="FI905" s="65" t="s">
        <v>409</v>
      </c>
      <c r="FJ905" s="78">
        <v>494.76</v>
      </c>
      <c r="FK905" s="78">
        <v>545</v>
      </c>
      <c r="FL905" s="78">
        <v>552.63</v>
      </c>
      <c r="FM905" s="78">
        <v>301</v>
      </c>
      <c r="FN905" s="78"/>
      <c r="FO905" s="79">
        <v>435</v>
      </c>
      <c r="FP905" s="65" t="s">
        <v>410</v>
      </c>
      <c r="FQ905" s="68">
        <v>0.25178135307299099</v>
      </c>
      <c r="FR905" s="78">
        <v>533.52</v>
      </c>
      <c r="FS905" s="78">
        <v>523.71</v>
      </c>
      <c r="FT905" s="78">
        <v>464.54</v>
      </c>
      <c r="FU905" s="78">
        <v>292.82</v>
      </c>
      <c r="FV905" s="78">
        <v>236.42</v>
      </c>
      <c r="FW905" s="79">
        <v>312.20999999999998</v>
      </c>
      <c r="FX905" s="65" t="s">
        <v>411</v>
      </c>
      <c r="FY905" s="78">
        <v>556.21</v>
      </c>
      <c r="FZ905" s="78">
        <v>564.44000000000005</v>
      </c>
      <c r="GA905" s="78">
        <v>550.52</v>
      </c>
      <c r="GB905" s="78">
        <v>376.66</v>
      </c>
      <c r="GC905" s="78"/>
      <c r="GD905" s="79">
        <v>385.73</v>
      </c>
      <c r="GE905" s="82"/>
      <c r="GF905" s="68"/>
      <c r="GG905" s="78"/>
      <c r="GH905" s="78"/>
      <c r="GI905" s="78"/>
      <c r="GJ905" s="78"/>
      <c r="GK905" s="78"/>
      <c r="GL905" s="79"/>
      <c r="GM905" s="65" t="s">
        <v>413</v>
      </c>
      <c r="GN905" s="68">
        <v>0.107322622535604</v>
      </c>
      <c r="GO905" s="78">
        <v>420.92</v>
      </c>
      <c r="GP905" s="78">
        <v>537.36</v>
      </c>
      <c r="GQ905" s="78">
        <v>481.56</v>
      </c>
      <c r="GR905" s="78">
        <v>355.67</v>
      </c>
      <c r="GS905" s="78"/>
      <c r="GT905" s="79"/>
      <c r="GU905" s="65" t="s">
        <v>414</v>
      </c>
      <c r="GV905" s="68">
        <v>4.1734485205125E-3</v>
      </c>
      <c r="GW905" s="78">
        <v>508.34</v>
      </c>
      <c r="GX905" s="78">
        <v>530.12</v>
      </c>
      <c r="GY905" s="78">
        <v>496.45</v>
      </c>
      <c r="GZ905" s="78">
        <v>329.24</v>
      </c>
      <c r="HA905" s="78"/>
      <c r="HB905" s="79">
        <v>386.76</v>
      </c>
      <c r="HC905" s="65" t="s">
        <v>415</v>
      </c>
      <c r="HD905" s="68">
        <v>2.6546323334218198E-2</v>
      </c>
      <c r="HE905" s="78">
        <v>488.54</v>
      </c>
      <c r="HF905" s="78">
        <v>531.30999999999995</v>
      </c>
      <c r="HG905" s="78">
        <v>521.79</v>
      </c>
      <c r="HH905" s="78">
        <v>262.81</v>
      </c>
      <c r="HI905" s="78">
        <v>257.5</v>
      </c>
      <c r="HJ905" s="79">
        <v>368.86</v>
      </c>
      <c r="HK905" s="85" t="s">
        <v>416</v>
      </c>
      <c r="HL905" s="68">
        <v>1.48203038162282</v>
      </c>
      <c r="HM905" s="78">
        <v>473.47</v>
      </c>
      <c r="HN905" s="78">
        <v>511.85</v>
      </c>
      <c r="HO905" s="78">
        <v>479.66</v>
      </c>
      <c r="HP905" s="78">
        <v>289.26</v>
      </c>
      <c r="HQ905" s="78"/>
      <c r="HR905" s="79"/>
    </row>
    <row r="906" spans="1:226" x14ac:dyDescent="0.25">
      <c r="A906" s="81">
        <v>38957</v>
      </c>
      <c r="B906" s="82" t="s">
        <v>387</v>
      </c>
      <c r="C906" s="83">
        <v>508.77104368846244</v>
      </c>
      <c r="D906" s="83">
        <v>541.3833843155461</v>
      </c>
      <c r="E906" s="83">
        <v>511.19708471599034</v>
      </c>
      <c r="F906" s="83">
        <v>321.88762803513981</v>
      </c>
      <c r="G906" s="83">
        <v>249.83170886075948</v>
      </c>
      <c r="H906" s="84">
        <v>359.19877317198069</v>
      </c>
      <c r="I906" s="82" t="s">
        <v>388</v>
      </c>
      <c r="J906" s="83">
        <v>513.98960669191945</v>
      </c>
      <c r="K906" s="83">
        <v>544.47263830212626</v>
      </c>
      <c r="L906" s="83">
        <v>512.39511047980307</v>
      </c>
      <c r="M906" s="83">
        <v>319.11940789676493</v>
      </c>
      <c r="N906" s="83"/>
      <c r="O906" s="84">
        <v>410.23211030528739</v>
      </c>
      <c r="P906" s="65" t="s">
        <v>389</v>
      </c>
      <c r="Q906" s="78">
        <v>537.6</v>
      </c>
      <c r="R906" s="78">
        <v>535.51</v>
      </c>
      <c r="S906" s="78">
        <v>500.65</v>
      </c>
      <c r="T906" s="78">
        <v>265</v>
      </c>
      <c r="U906" s="78"/>
      <c r="V906" s="79"/>
      <c r="W906" s="65" t="s">
        <v>390</v>
      </c>
      <c r="X906" s="78">
        <v>517.15</v>
      </c>
      <c r="Y906" s="78">
        <v>559.62</v>
      </c>
      <c r="Z906" s="78">
        <v>481.14</v>
      </c>
      <c r="AA906" s="78">
        <v>244.19</v>
      </c>
      <c r="AB906" s="78"/>
      <c r="AC906" s="79">
        <v>409.09</v>
      </c>
      <c r="AD906" s="82"/>
      <c r="AE906" s="68"/>
      <c r="AF906" s="78"/>
      <c r="AG906" s="78"/>
      <c r="AH906" s="78"/>
      <c r="AI906" s="78"/>
      <c r="AJ906" s="78"/>
      <c r="AK906" s="79"/>
      <c r="AL906" s="69" t="s">
        <v>392</v>
      </c>
      <c r="AM906" s="70">
        <v>1.73550850399167</v>
      </c>
      <c r="AN906" s="78">
        <v>580.84</v>
      </c>
      <c r="AO906" s="78">
        <v>576.66</v>
      </c>
      <c r="AP906" s="78">
        <v>532.6</v>
      </c>
      <c r="AQ906" s="78"/>
      <c r="AR906" s="78">
        <v>407.53</v>
      </c>
      <c r="AS906" s="79"/>
      <c r="AT906" s="65" t="s">
        <v>393</v>
      </c>
      <c r="AU906" s="68">
        <v>3.5517670040845301E-2</v>
      </c>
      <c r="AV906" s="78">
        <v>523.20000000000005</v>
      </c>
      <c r="AW906" s="78">
        <v>543.23</v>
      </c>
      <c r="AX906" s="78">
        <v>488.46</v>
      </c>
      <c r="AY906" s="78">
        <v>272.14</v>
      </c>
      <c r="AZ906" s="78">
        <v>250.15</v>
      </c>
      <c r="BA906" s="79">
        <v>363.25</v>
      </c>
      <c r="BB906" s="65" t="s">
        <v>394</v>
      </c>
      <c r="BC906" s="78">
        <v>483.65</v>
      </c>
      <c r="BD906" s="78">
        <v>504.6</v>
      </c>
      <c r="BE906" s="78">
        <v>500.03</v>
      </c>
      <c r="BF906" s="78">
        <v>266.10000000000002</v>
      </c>
      <c r="BG906" s="78"/>
      <c r="BH906" s="79">
        <v>399.34</v>
      </c>
      <c r="BI906" s="65" t="s">
        <v>395</v>
      </c>
      <c r="BJ906" s="68">
        <v>0.13403927350713801</v>
      </c>
      <c r="BK906" s="78">
        <v>495.68</v>
      </c>
      <c r="BL906" s="78">
        <v>543.4</v>
      </c>
      <c r="BM906" s="78">
        <v>563.82000000000005</v>
      </c>
      <c r="BN906" s="78">
        <v>311.51</v>
      </c>
      <c r="BO906" s="78"/>
      <c r="BP906" s="79"/>
      <c r="BQ906" s="65" t="s">
        <v>396</v>
      </c>
      <c r="BR906" s="68">
        <v>6.3911648537062396E-2</v>
      </c>
      <c r="BS906" s="78">
        <v>474.57</v>
      </c>
      <c r="BT906" s="78">
        <v>518.71</v>
      </c>
      <c r="BU906" s="78">
        <v>448.53</v>
      </c>
      <c r="BV906" s="78"/>
      <c r="BW906" s="78"/>
      <c r="BX906" s="79">
        <v>417.93</v>
      </c>
      <c r="BY906" s="65" t="s">
        <v>397</v>
      </c>
      <c r="BZ906" s="78">
        <v>522.07000000000005</v>
      </c>
      <c r="CA906" s="78">
        <v>556.20000000000005</v>
      </c>
      <c r="CB906" s="78">
        <v>482.85</v>
      </c>
      <c r="CC906" s="78">
        <v>354.62</v>
      </c>
      <c r="CD906" s="78"/>
      <c r="CE906" s="79">
        <v>495.73</v>
      </c>
      <c r="CF906" s="65" t="s">
        <v>398</v>
      </c>
      <c r="CG906" s="78">
        <v>466.44</v>
      </c>
      <c r="CH906" s="78">
        <v>529.27</v>
      </c>
      <c r="CI906" s="78">
        <v>481.06</v>
      </c>
      <c r="CJ906" s="78">
        <v>381.52</v>
      </c>
      <c r="CK906" s="78"/>
      <c r="CL906" s="79"/>
      <c r="CM906" s="65" t="s">
        <v>399</v>
      </c>
      <c r="CN906" s="78">
        <v>473.56</v>
      </c>
      <c r="CO906" s="78">
        <v>518.1</v>
      </c>
      <c r="CP906" s="78">
        <v>514.61</v>
      </c>
      <c r="CQ906" s="78">
        <v>279.25</v>
      </c>
      <c r="CR906" s="78">
        <v>269.49</v>
      </c>
      <c r="CS906" s="79">
        <v>543.23</v>
      </c>
      <c r="CT906" s="65" t="s">
        <v>400</v>
      </c>
      <c r="CU906" s="78">
        <v>553.08000000000004</v>
      </c>
      <c r="CV906" s="78">
        <v>586.12</v>
      </c>
      <c r="CW906" s="78">
        <v>581.25</v>
      </c>
      <c r="CX906" s="78">
        <v>312.97000000000003</v>
      </c>
      <c r="CY906" s="78">
        <v>282.58</v>
      </c>
      <c r="CZ906" s="79"/>
      <c r="DA906" s="82"/>
      <c r="DB906" s="68"/>
      <c r="DC906" s="78"/>
      <c r="DD906" s="78"/>
      <c r="DE906" s="78"/>
      <c r="DF906" s="78"/>
      <c r="DG906" s="78"/>
      <c r="DH906" s="79"/>
      <c r="DI906" s="65" t="s">
        <v>402</v>
      </c>
      <c r="DJ906" s="68">
        <v>3.6188615061701602E-3</v>
      </c>
      <c r="DK906" s="78">
        <v>510.04</v>
      </c>
      <c r="DL906" s="78">
        <v>544.26</v>
      </c>
      <c r="DM906" s="78">
        <v>544.26</v>
      </c>
      <c r="DN906" s="78">
        <v>287.52</v>
      </c>
      <c r="DO906" s="78"/>
      <c r="DP906" s="79">
        <v>419.79</v>
      </c>
      <c r="DQ906" s="65" t="s">
        <v>403</v>
      </c>
      <c r="DR906" s="78">
        <v>556.49</v>
      </c>
      <c r="DS906" s="78">
        <v>572.44000000000005</v>
      </c>
      <c r="DT906" s="78">
        <v>605.24</v>
      </c>
      <c r="DU906" s="78">
        <v>392.01</v>
      </c>
      <c r="DV906" s="78"/>
      <c r="DW906" s="79"/>
      <c r="DX906" s="65" t="s">
        <v>404</v>
      </c>
      <c r="DY906" s="78">
        <v>544.29</v>
      </c>
      <c r="DZ906" s="78">
        <v>592.67999999999995</v>
      </c>
      <c r="EA906" s="78">
        <v>558.05999999999995</v>
      </c>
      <c r="EB906" s="78">
        <v>313.89</v>
      </c>
      <c r="EC906" s="78"/>
      <c r="ED906" s="79">
        <v>385.9</v>
      </c>
      <c r="EE906" s="65" t="s">
        <v>405</v>
      </c>
      <c r="EF906" s="68">
        <v>0.28962001853568098</v>
      </c>
      <c r="EG906" s="78">
        <v>497.69</v>
      </c>
      <c r="EH906" s="78">
        <v>532.19000000000005</v>
      </c>
      <c r="EI906" s="78">
        <v>468.24</v>
      </c>
      <c r="EJ906" s="78"/>
      <c r="EK906" s="78">
        <v>227.76</v>
      </c>
      <c r="EL906" s="79">
        <v>341.33</v>
      </c>
      <c r="EM906" s="65" t="s">
        <v>406</v>
      </c>
      <c r="EN906" s="78">
        <v>543.11</v>
      </c>
      <c r="EO906" s="78">
        <v>549.15</v>
      </c>
      <c r="EP906" s="78">
        <v>509.6</v>
      </c>
      <c r="EQ906" s="78"/>
      <c r="ER906" s="78"/>
      <c r="ES906" s="79">
        <v>395.93</v>
      </c>
      <c r="ET906" s="65" t="s">
        <v>407</v>
      </c>
      <c r="EU906" s="68">
        <v>1.4367816091954</v>
      </c>
      <c r="EV906" s="78">
        <v>531.41</v>
      </c>
      <c r="EW906" s="78">
        <v>505.89</v>
      </c>
      <c r="EX906" s="78">
        <v>505.89</v>
      </c>
      <c r="EY906" s="78"/>
      <c r="EZ906" s="78">
        <v>147.80000000000001</v>
      </c>
      <c r="FA906" s="79">
        <v>275.25</v>
      </c>
      <c r="FB906" s="65" t="s">
        <v>408</v>
      </c>
      <c r="FC906" s="78">
        <v>667.34</v>
      </c>
      <c r="FD906" s="78">
        <v>623.05999999999995</v>
      </c>
      <c r="FE906" s="78">
        <v>617.28</v>
      </c>
      <c r="FF906" s="78">
        <v>337.76</v>
      </c>
      <c r="FG906" s="78"/>
      <c r="FH906" s="79"/>
      <c r="FI906" s="65" t="s">
        <v>409</v>
      </c>
      <c r="FJ906" s="78">
        <v>537.62</v>
      </c>
      <c r="FK906" s="78">
        <v>563</v>
      </c>
      <c r="FL906" s="78">
        <v>578.67999999999995</v>
      </c>
      <c r="FM906" s="78">
        <v>301</v>
      </c>
      <c r="FN906" s="78"/>
      <c r="FO906" s="79">
        <v>432</v>
      </c>
      <c r="FP906" s="65" t="s">
        <v>410</v>
      </c>
      <c r="FQ906" s="68">
        <v>0.25414252312697</v>
      </c>
      <c r="FR906" s="78">
        <v>547.92999999999995</v>
      </c>
      <c r="FS906" s="78">
        <v>532.16999999999996</v>
      </c>
      <c r="FT906" s="78">
        <v>468.89</v>
      </c>
      <c r="FU906" s="78">
        <v>299.89</v>
      </c>
      <c r="FV906" s="78">
        <v>251.35</v>
      </c>
      <c r="FW906" s="79">
        <v>313.10000000000002</v>
      </c>
      <c r="FX906" s="65" t="s">
        <v>411</v>
      </c>
      <c r="FY906" s="78">
        <v>570.37</v>
      </c>
      <c r="FZ906" s="78">
        <v>564.5</v>
      </c>
      <c r="GA906" s="78">
        <v>550.52</v>
      </c>
      <c r="GB906" s="78">
        <v>376.66</v>
      </c>
      <c r="GC906" s="78"/>
      <c r="GD906" s="79">
        <v>385.73</v>
      </c>
      <c r="GE906" s="82"/>
      <c r="GF906" s="68"/>
      <c r="GG906" s="78"/>
      <c r="GH906" s="78"/>
      <c r="GI906" s="78"/>
      <c r="GJ906" s="78"/>
      <c r="GK906" s="78"/>
      <c r="GL906" s="79"/>
      <c r="GM906" s="65" t="s">
        <v>413</v>
      </c>
      <c r="GN906" s="68">
        <v>0.108149029362461</v>
      </c>
      <c r="GO906" s="78">
        <v>450.12</v>
      </c>
      <c r="GP906" s="78">
        <v>558.80999999999995</v>
      </c>
      <c r="GQ906" s="78">
        <v>496.84</v>
      </c>
      <c r="GR906" s="78">
        <v>374.95</v>
      </c>
      <c r="GS906" s="78"/>
      <c r="GT906" s="79"/>
      <c r="GU906" s="65" t="s">
        <v>414</v>
      </c>
      <c r="GV906" s="68">
        <v>4.1736227045075097E-3</v>
      </c>
      <c r="GW906" s="78">
        <v>547.29999999999995</v>
      </c>
      <c r="GX906" s="78">
        <v>528.41</v>
      </c>
      <c r="GY906" s="78">
        <v>484.3</v>
      </c>
      <c r="GZ906" s="78">
        <v>319.66000000000003</v>
      </c>
      <c r="HA906" s="78"/>
      <c r="HB906" s="79">
        <v>386.78</v>
      </c>
      <c r="HC906" s="65" t="s">
        <v>415</v>
      </c>
      <c r="HD906" s="68">
        <v>2.6518164942985901E-2</v>
      </c>
      <c r="HE906" s="78">
        <v>506.25</v>
      </c>
      <c r="HF906" s="78">
        <v>530.83000000000004</v>
      </c>
      <c r="HG906" s="78">
        <v>540.54999999999995</v>
      </c>
      <c r="HH906" s="78">
        <v>262.52999999999997</v>
      </c>
      <c r="HI906" s="78">
        <v>257.23</v>
      </c>
      <c r="HJ906" s="79">
        <v>368.33</v>
      </c>
      <c r="HK906" s="85" t="s">
        <v>416</v>
      </c>
      <c r="HL906" s="68">
        <v>1.4803849000740199</v>
      </c>
      <c r="HM906" s="78">
        <v>492.1</v>
      </c>
      <c r="HN906" s="78">
        <v>520.70000000000005</v>
      </c>
      <c r="HO906" s="78">
        <v>484.96</v>
      </c>
      <c r="HP906" s="78">
        <v>322.12</v>
      </c>
      <c r="HQ906" s="78"/>
      <c r="HR906" s="79"/>
    </row>
    <row r="907" spans="1:226" x14ac:dyDescent="0.25">
      <c r="A907" s="81">
        <v>38950</v>
      </c>
      <c r="B907" s="82" t="s">
        <v>387</v>
      </c>
      <c r="C907" s="83">
        <v>526.82996881135114</v>
      </c>
      <c r="D907" s="83">
        <v>545.01346116971422</v>
      </c>
      <c r="E907" s="83">
        <v>507.68222105495153</v>
      </c>
      <c r="F907" s="83">
        <v>326.04926464527068</v>
      </c>
      <c r="G907" s="83">
        <v>251.19257383966249</v>
      </c>
      <c r="H907" s="84">
        <v>358.0875566665768</v>
      </c>
      <c r="I907" s="82" t="s">
        <v>388</v>
      </c>
      <c r="J907" s="83">
        <v>534.73625540900071</v>
      </c>
      <c r="K907" s="83">
        <v>547.33401337388466</v>
      </c>
      <c r="L907" s="83">
        <v>508.73969225446956</v>
      </c>
      <c r="M907" s="83">
        <v>325.50199762011925</v>
      </c>
      <c r="N907" s="83"/>
      <c r="O907" s="84">
        <v>410.24880678198662</v>
      </c>
      <c r="P907" s="65" t="s">
        <v>389</v>
      </c>
      <c r="Q907" s="78">
        <v>551.76</v>
      </c>
      <c r="R907" s="78">
        <v>548.85</v>
      </c>
      <c r="S907" s="78">
        <v>491.92</v>
      </c>
      <c r="T907" s="78">
        <v>275</v>
      </c>
      <c r="U907" s="78"/>
      <c r="V907" s="79"/>
      <c r="W907" s="65" t="s">
        <v>390</v>
      </c>
      <c r="X907" s="78">
        <v>531.66</v>
      </c>
      <c r="Y907" s="78">
        <v>532.34</v>
      </c>
      <c r="Z907" s="78">
        <v>476.72</v>
      </c>
      <c r="AA907" s="78">
        <v>252.59</v>
      </c>
      <c r="AB907" s="78"/>
      <c r="AC907" s="79">
        <v>409.09</v>
      </c>
      <c r="AD907" s="82"/>
      <c r="AE907" s="68"/>
      <c r="AF907" s="78"/>
      <c r="AG907" s="78"/>
      <c r="AH907" s="78"/>
      <c r="AI907" s="78"/>
      <c r="AJ907" s="78"/>
      <c r="AK907" s="79"/>
      <c r="AL907" s="69" t="s">
        <v>392</v>
      </c>
      <c r="AM907" s="70">
        <v>1.73641257162702</v>
      </c>
      <c r="AN907" s="78">
        <v>605.52</v>
      </c>
      <c r="AO907" s="78">
        <v>576.96</v>
      </c>
      <c r="AP907" s="78">
        <v>532.88</v>
      </c>
      <c r="AQ907" s="78"/>
      <c r="AR907" s="78">
        <v>402.99</v>
      </c>
      <c r="AS907" s="79"/>
      <c r="AT907" s="65" t="s">
        <v>393</v>
      </c>
      <c r="AU907" s="68">
        <v>3.5540391655116001E-2</v>
      </c>
      <c r="AV907" s="78">
        <v>528.16999999999996</v>
      </c>
      <c r="AW907" s="78">
        <v>546.26</v>
      </c>
      <c r="AX907" s="78">
        <v>491.4</v>
      </c>
      <c r="AY907" s="78">
        <v>272.31</v>
      </c>
      <c r="AZ907" s="78">
        <v>250.31</v>
      </c>
      <c r="BA907" s="79">
        <v>365.34</v>
      </c>
      <c r="BB907" s="65" t="s">
        <v>394</v>
      </c>
      <c r="BC907" s="78">
        <v>500</v>
      </c>
      <c r="BD907" s="78">
        <v>517.1</v>
      </c>
      <c r="BE907" s="78">
        <v>495</v>
      </c>
      <c r="BF907" s="78">
        <v>270.38</v>
      </c>
      <c r="BG907" s="78"/>
      <c r="BH907" s="79">
        <v>399.34</v>
      </c>
      <c r="BI907" s="65" t="s">
        <v>395</v>
      </c>
      <c r="BJ907" s="68">
        <v>0.13402669811826501</v>
      </c>
      <c r="BK907" s="78">
        <v>506.35</v>
      </c>
      <c r="BL907" s="78">
        <v>540.13</v>
      </c>
      <c r="BM907" s="78">
        <v>556.48</v>
      </c>
      <c r="BN907" s="78">
        <v>294.86</v>
      </c>
      <c r="BO907" s="78"/>
      <c r="BP907" s="79"/>
      <c r="BQ907" s="65" t="s">
        <v>396</v>
      </c>
      <c r="BR907" s="68">
        <v>6.3911648537062396E-2</v>
      </c>
      <c r="BS907" s="78">
        <v>499.92</v>
      </c>
      <c r="BT907" s="78">
        <v>516.66</v>
      </c>
      <c r="BU907" s="78">
        <v>451.22</v>
      </c>
      <c r="BV907" s="78"/>
      <c r="BW907" s="78"/>
      <c r="BX907" s="79">
        <v>417.93</v>
      </c>
      <c r="BY907" s="65" t="s">
        <v>397</v>
      </c>
      <c r="BZ907" s="78">
        <v>545.71</v>
      </c>
      <c r="CA907" s="78">
        <v>559.02</v>
      </c>
      <c r="CB907" s="78">
        <v>484.01</v>
      </c>
      <c r="CC907" s="78">
        <v>362.56</v>
      </c>
      <c r="CD907" s="78"/>
      <c r="CE907" s="79">
        <v>495.73</v>
      </c>
      <c r="CF907" s="65" t="s">
        <v>398</v>
      </c>
      <c r="CG907" s="78">
        <v>478.57</v>
      </c>
      <c r="CH907" s="78">
        <v>521</v>
      </c>
      <c r="CI907" s="78">
        <v>472.38</v>
      </c>
      <c r="CJ907" s="78">
        <v>381.52</v>
      </c>
      <c r="CK907" s="78"/>
      <c r="CL907" s="79"/>
      <c r="CM907" s="65" t="s">
        <v>399</v>
      </c>
      <c r="CN907" s="78">
        <v>499.18</v>
      </c>
      <c r="CO907" s="78">
        <v>520.73</v>
      </c>
      <c r="CP907" s="78">
        <v>512.32000000000005</v>
      </c>
      <c r="CQ907" s="78">
        <v>286.24</v>
      </c>
      <c r="CR907" s="78">
        <v>275.12</v>
      </c>
      <c r="CS907" s="79">
        <v>543.44000000000005</v>
      </c>
      <c r="CT907" s="65" t="s">
        <v>400</v>
      </c>
      <c r="CU907" s="78">
        <v>586.35</v>
      </c>
      <c r="CV907" s="78">
        <v>590.32000000000005</v>
      </c>
      <c r="CW907" s="78">
        <v>585.58000000000004</v>
      </c>
      <c r="CX907" s="78">
        <v>318.38</v>
      </c>
      <c r="CY907" s="78">
        <v>288.31</v>
      </c>
      <c r="CZ907" s="79"/>
      <c r="DA907" s="82"/>
      <c r="DB907" s="68"/>
      <c r="DC907" s="78"/>
      <c r="DD907" s="78"/>
      <c r="DE907" s="78"/>
      <c r="DF907" s="78"/>
      <c r="DG907" s="78"/>
      <c r="DH907" s="79"/>
      <c r="DI907" s="65" t="s">
        <v>402</v>
      </c>
      <c r="DJ907" s="68">
        <v>3.5898908673176301E-3</v>
      </c>
      <c r="DK907" s="78">
        <v>523.15</v>
      </c>
      <c r="DL907" s="78">
        <v>539.74</v>
      </c>
      <c r="DM907" s="78">
        <v>539.74</v>
      </c>
      <c r="DN907" s="78">
        <v>301.51</v>
      </c>
      <c r="DO907" s="78"/>
      <c r="DP907" s="79">
        <v>416.67</v>
      </c>
      <c r="DQ907" s="65" t="s">
        <v>403</v>
      </c>
      <c r="DR907" s="78">
        <v>556.49</v>
      </c>
      <c r="DS907" s="78">
        <v>572.44000000000005</v>
      </c>
      <c r="DT907" s="78">
        <v>611.99</v>
      </c>
      <c r="DU907" s="78">
        <v>406.87</v>
      </c>
      <c r="DV907" s="78"/>
      <c r="DW907" s="79"/>
      <c r="DX907" s="65" t="s">
        <v>404</v>
      </c>
      <c r="DY907" s="78">
        <v>571.05999999999995</v>
      </c>
      <c r="DZ907" s="78">
        <v>592.85</v>
      </c>
      <c r="EA907" s="78">
        <v>552.64</v>
      </c>
      <c r="EB907" s="78">
        <v>316.33999999999997</v>
      </c>
      <c r="EC907" s="78"/>
      <c r="ED907" s="79">
        <v>385.9</v>
      </c>
      <c r="EE907" s="65" t="s">
        <v>405</v>
      </c>
      <c r="EF907" s="68">
        <v>0.28962001853568098</v>
      </c>
      <c r="EG907" s="78">
        <v>509.09</v>
      </c>
      <c r="EH907" s="78">
        <v>533.96</v>
      </c>
      <c r="EI907" s="78">
        <v>463.08</v>
      </c>
      <c r="EJ907" s="78"/>
      <c r="EK907" s="78">
        <v>230.21</v>
      </c>
      <c r="EL907" s="79">
        <v>334.69</v>
      </c>
      <c r="EM907" s="65" t="s">
        <v>406</v>
      </c>
      <c r="EN907" s="78">
        <v>542.21</v>
      </c>
      <c r="EO907" s="78">
        <v>569.15</v>
      </c>
      <c r="EP907" s="78">
        <v>509.6</v>
      </c>
      <c r="EQ907" s="78"/>
      <c r="ER907" s="78"/>
      <c r="ES907" s="79">
        <v>395.93</v>
      </c>
      <c r="ET907" s="65" t="s">
        <v>407</v>
      </c>
      <c r="EU907" s="68">
        <v>1.4369880729989899</v>
      </c>
      <c r="EV907" s="78">
        <v>543.66999999999996</v>
      </c>
      <c r="EW907" s="78">
        <v>519.36</v>
      </c>
      <c r="EX907" s="78">
        <v>519.36</v>
      </c>
      <c r="EY907" s="78"/>
      <c r="EZ907" s="78">
        <v>147.82</v>
      </c>
      <c r="FA907" s="79">
        <v>269.2</v>
      </c>
      <c r="FB907" s="65" t="s">
        <v>408</v>
      </c>
      <c r="FC907" s="78">
        <v>667.34</v>
      </c>
      <c r="FD907" s="78">
        <v>623.05999999999995</v>
      </c>
      <c r="FE907" s="78">
        <v>617.28</v>
      </c>
      <c r="FF907" s="78">
        <v>337.76</v>
      </c>
      <c r="FG907" s="78"/>
      <c r="FH907" s="79"/>
      <c r="FI907" s="65" t="s">
        <v>409</v>
      </c>
      <c r="FJ907" s="78">
        <v>555</v>
      </c>
      <c r="FK907" s="78">
        <v>556.57000000000005</v>
      </c>
      <c r="FL907" s="78">
        <v>561</v>
      </c>
      <c r="FM907" s="78">
        <v>306</v>
      </c>
      <c r="FN907" s="78"/>
      <c r="FO907" s="79">
        <v>432</v>
      </c>
      <c r="FP907" s="65" t="s">
        <v>410</v>
      </c>
      <c r="FQ907" s="68">
        <v>0.25623943012350697</v>
      </c>
      <c r="FR907" s="78">
        <v>559.11</v>
      </c>
      <c r="FS907" s="78">
        <v>540.15</v>
      </c>
      <c r="FT907" s="78">
        <v>470.46</v>
      </c>
      <c r="FU907" s="78">
        <v>303.13</v>
      </c>
      <c r="FV907" s="78">
        <v>252.65</v>
      </c>
      <c r="FW907" s="79">
        <v>311.83999999999997</v>
      </c>
      <c r="FX907" s="65" t="s">
        <v>411</v>
      </c>
      <c r="FY907" s="78">
        <v>581.48</v>
      </c>
      <c r="FZ907" s="78">
        <v>563.74</v>
      </c>
      <c r="GA907" s="78">
        <v>554.99</v>
      </c>
      <c r="GB907" s="78">
        <v>374.88</v>
      </c>
      <c r="GC907" s="78"/>
      <c r="GD907" s="79">
        <v>385.73</v>
      </c>
      <c r="GE907" s="82"/>
      <c r="GF907" s="68"/>
      <c r="GG907" s="78"/>
      <c r="GH907" s="78"/>
      <c r="GI907" s="78"/>
      <c r="GJ907" s="78"/>
      <c r="GK907" s="78"/>
      <c r="GL907" s="79"/>
      <c r="GM907" s="65" t="s">
        <v>413</v>
      </c>
      <c r="GN907" s="68">
        <v>0.108583527878821</v>
      </c>
      <c r="GO907" s="78">
        <v>469.3</v>
      </c>
      <c r="GP907" s="78">
        <v>552.36</v>
      </c>
      <c r="GQ907" s="78">
        <v>489.97</v>
      </c>
      <c r="GR907" s="78">
        <v>362.67</v>
      </c>
      <c r="GS907" s="78"/>
      <c r="GT907" s="79"/>
      <c r="GU907" s="65" t="s">
        <v>414</v>
      </c>
      <c r="GV907" s="68">
        <v>4.1739711161198796E-3</v>
      </c>
      <c r="GW907" s="78">
        <v>547.35</v>
      </c>
      <c r="GX907" s="78">
        <v>528.45000000000005</v>
      </c>
      <c r="GY907" s="78">
        <v>484.34</v>
      </c>
      <c r="GZ907" s="78">
        <v>319.69</v>
      </c>
      <c r="HA907" s="78"/>
      <c r="HB907" s="79">
        <v>386.81</v>
      </c>
      <c r="HC907" s="65" t="s">
        <v>415</v>
      </c>
      <c r="HD907" s="68">
        <v>2.6558308766897701E-2</v>
      </c>
      <c r="HE907" s="78">
        <v>526.1</v>
      </c>
      <c r="HF907" s="78">
        <v>531.54999999999995</v>
      </c>
      <c r="HG907" s="78">
        <v>541.36</v>
      </c>
      <c r="HH907" s="78">
        <v>262.93</v>
      </c>
      <c r="HI907" s="78">
        <v>257.62</v>
      </c>
      <c r="HJ907" s="79">
        <v>368.91</v>
      </c>
      <c r="HK907" s="85" t="s">
        <v>416</v>
      </c>
      <c r="HL907" s="68">
        <v>1.46886016451234</v>
      </c>
      <c r="HM907" s="78">
        <v>505.05</v>
      </c>
      <c r="HN907" s="78">
        <v>532.36</v>
      </c>
      <c r="HO907" s="78">
        <v>481.5</v>
      </c>
      <c r="HP907" s="78">
        <v>324.5</v>
      </c>
      <c r="HQ907" s="78"/>
      <c r="HR907" s="79"/>
    </row>
    <row r="908" spans="1:226" x14ac:dyDescent="0.25">
      <c r="A908" s="81">
        <v>38943</v>
      </c>
      <c r="B908" s="82" t="s">
        <v>387</v>
      </c>
      <c r="C908" s="83">
        <v>551.31957683546432</v>
      </c>
      <c r="D908" s="83">
        <v>553.0160342806829</v>
      </c>
      <c r="E908" s="83">
        <v>517.3942991167537</v>
      </c>
      <c r="F908" s="83">
        <v>332.84816039484349</v>
      </c>
      <c r="G908" s="83">
        <v>259.51983122362873</v>
      </c>
      <c r="H908" s="84">
        <v>359.83413408619248</v>
      </c>
      <c r="I908" s="82" t="s">
        <v>388</v>
      </c>
      <c r="J908" s="83">
        <v>558.63278061918572</v>
      </c>
      <c r="K908" s="83">
        <v>552.91174867560744</v>
      </c>
      <c r="L908" s="83">
        <v>518.45452387505111</v>
      </c>
      <c r="M908" s="83">
        <v>331.13425748953404</v>
      </c>
      <c r="N908" s="83"/>
      <c r="O908" s="84">
        <v>410.44702675552503</v>
      </c>
      <c r="P908" s="65" t="s">
        <v>389</v>
      </c>
      <c r="Q908" s="78">
        <v>570.1</v>
      </c>
      <c r="R908" s="78">
        <v>563.85</v>
      </c>
      <c r="S908" s="78">
        <v>506.41</v>
      </c>
      <c r="T908" s="78">
        <v>285</v>
      </c>
      <c r="U908" s="78"/>
      <c r="V908" s="79"/>
      <c r="W908" s="65" t="s">
        <v>390</v>
      </c>
      <c r="X908" s="78">
        <v>551.91999999999996</v>
      </c>
      <c r="Y908" s="78">
        <v>532.6</v>
      </c>
      <c r="Z908" s="78">
        <v>476.72</v>
      </c>
      <c r="AA908" s="78">
        <v>256.87</v>
      </c>
      <c r="AB908" s="78"/>
      <c r="AC908" s="79">
        <v>409.09</v>
      </c>
      <c r="AD908" s="82"/>
      <c r="AE908" s="68"/>
      <c r="AF908" s="78"/>
      <c r="AG908" s="78"/>
      <c r="AH908" s="78"/>
      <c r="AI908" s="78"/>
      <c r="AJ908" s="78"/>
      <c r="AK908" s="79"/>
      <c r="AL908" s="69" t="s">
        <v>392</v>
      </c>
      <c r="AM908" s="70">
        <v>1.73641257162702</v>
      </c>
      <c r="AN908" s="78">
        <v>605.52</v>
      </c>
      <c r="AO908" s="78">
        <v>576.96</v>
      </c>
      <c r="AP908" s="78">
        <v>532.88</v>
      </c>
      <c r="AQ908" s="78"/>
      <c r="AR908" s="78">
        <v>402.99</v>
      </c>
      <c r="AS908" s="79"/>
      <c r="AT908" s="65" t="s">
        <v>393</v>
      </c>
      <c r="AU908" s="68">
        <v>3.5564407141333E-2</v>
      </c>
      <c r="AV908" s="78">
        <v>529.14</v>
      </c>
      <c r="AW908" s="78">
        <v>546.91</v>
      </c>
      <c r="AX908" s="78">
        <v>498.36</v>
      </c>
      <c r="AY908" s="78">
        <v>272.49</v>
      </c>
      <c r="AZ908" s="78">
        <v>250.48</v>
      </c>
      <c r="BA908" s="79">
        <v>361.46</v>
      </c>
      <c r="BB908" s="65" t="s">
        <v>394</v>
      </c>
      <c r="BC908" s="78">
        <v>536.9</v>
      </c>
      <c r="BD908" s="78">
        <v>527</v>
      </c>
      <c r="BE908" s="78">
        <v>510.4</v>
      </c>
      <c r="BF908" s="78">
        <v>271.25</v>
      </c>
      <c r="BG908" s="78"/>
      <c r="BH908" s="79">
        <v>399.34</v>
      </c>
      <c r="BI908" s="65" t="s">
        <v>395</v>
      </c>
      <c r="BJ908" s="68">
        <v>0.13403388376581599</v>
      </c>
      <c r="BK908" s="78">
        <v>532.11</v>
      </c>
      <c r="BL908" s="78">
        <v>558.39</v>
      </c>
      <c r="BM908" s="78">
        <v>574.74</v>
      </c>
      <c r="BN908" s="78">
        <v>319</v>
      </c>
      <c r="BO908" s="78"/>
      <c r="BP908" s="79"/>
      <c r="BQ908" s="65" t="s">
        <v>396</v>
      </c>
      <c r="BR908" s="68">
        <v>6.3911648537062396E-2</v>
      </c>
      <c r="BS908" s="78">
        <v>532.51</v>
      </c>
      <c r="BT908" s="78">
        <v>518.39</v>
      </c>
      <c r="BU908" s="78">
        <v>451.22</v>
      </c>
      <c r="BV908" s="78"/>
      <c r="BW908" s="78"/>
      <c r="BX908" s="79">
        <v>417.93</v>
      </c>
      <c r="BY908" s="65" t="s">
        <v>397</v>
      </c>
      <c r="BZ908" s="78">
        <v>565.01</v>
      </c>
      <c r="CA908" s="78">
        <v>566.82000000000005</v>
      </c>
      <c r="CB908" s="78">
        <v>477.78</v>
      </c>
      <c r="CC908" s="78">
        <v>349.9</v>
      </c>
      <c r="CD908" s="78"/>
      <c r="CE908" s="79">
        <v>495.71</v>
      </c>
      <c r="CF908" s="65" t="s">
        <v>398</v>
      </c>
      <c r="CG908" s="78">
        <v>500.22</v>
      </c>
      <c r="CH908" s="78">
        <v>536.03</v>
      </c>
      <c r="CI908" s="78">
        <v>483.68</v>
      </c>
      <c r="CJ908" s="78">
        <v>404.89</v>
      </c>
      <c r="CK908" s="78"/>
      <c r="CL908" s="79"/>
      <c r="CM908" s="65" t="s">
        <v>399</v>
      </c>
      <c r="CN908" s="78">
        <v>520.14</v>
      </c>
      <c r="CO908" s="78">
        <v>525.16</v>
      </c>
      <c r="CP908" s="78">
        <v>520.44000000000005</v>
      </c>
      <c r="CQ908" s="78">
        <v>306.77999999999997</v>
      </c>
      <c r="CR908" s="78">
        <v>291.63</v>
      </c>
      <c r="CS908" s="79">
        <v>543.41</v>
      </c>
      <c r="CT908" s="65" t="s">
        <v>400</v>
      </c>
      <c r="CU908" s="78">
        <v>603.5</v>
      </c>
      <c r="CV908" s="78">
        <v>590.08000000000004</v>
      </c>
      <c r="CW908" s="78">
        <v>585.39</v>
      </c>
      <c r="CX908" s="78">
        <v>346.65</v>
      </c>
      <c r="CY908" s="78">
        <v>307.43</v>
      </c>
      <c r="CZ908" s="79"/>
      <c r="DA908" s="82"/>
      <c r="DB908" s="68"/>
      <c r="DC908" s="78"/>
      <c r="DD908" s="78"/>
      <c r="DE908" s="78"/>
      <c r="DF908" s="78"/>
      <c r="DG908" s="78"/>
      <c r="DH908" s="79"/>
      <c r="DI908" s="65" t="s">
        <v>402</v>
      </c>
      <c r="DJ908" s="68">
        <v>3.6511008068932801E-3</v>
      </c>
      <c r="DK908" s="78">
        <v>549.44000000000005</v>
      </c>
      <c r="DL908" s="78">
        <v>549.03</v>
      </c>
      <c r="DM908" s="78">
        <v>549.03</v>
      </c>
      <c r="DN908" s="78">
        <v>306.08999999999997</v>
      </c>
      <c r="DO908" s="78"/>
      <c r="DP908" s="79">
        <v>424.5</v>
      </c>
      <c r="DQ908" s="65" t="s">
        <v>403</v>
      </c>
      <c r="DR908" s="78">
        <v>533.35</v>
      </c>
      <c r="DS908" s="78">
        <v>560.87</v>
      </c>
      <c r="DT908" s="78">
        <v>619.27</v>
      </c>
      <c r="DU908" s="78">
        <v>412.47</v>
      </c>
      <c r="DV908" s="78"/>
      <c r="DW908" s="79"/>
      <c r="DX908" s="65" t="s">
        <v>404</v>
      </c>
      <c r="DY908" s="78">
        <v>593.9</v>
      </c>
      <c r="DZ908" s="78">
        <v>592.58000000000004</v>
      </c>
      <c r="EA908" s="78">
        <v>556.38</v>
      </c>
      <c r="EB908" s="78">
        <v>329.44</v>
      </c>
      <c r="EC908" s="78"/>
      <c r="ED908" s="79">
        <v>385.9</v>
      </c>
      <c r="EE908" s="65" t="s">
        <v>405</v>
      </c>
      <c r="EF908" s="68">
        <v>0.28962001853568098</v>
      </c>
      <c r="EG908" s="78">
        <v>537.41999999999996</v>
      </c>
      <c r="EH908" s="78">
        <v>542.72</v>
      </c>
      <c r="EI908" s="78">
        <v>488.58</v>
      </c>
      <c r="EJ908" s="78"/>
      <c r="EK908" s="78">
        <v>243.85</v>
      </c>
      <c r="EL908" s="79">
        <v>322.66000000000003</v>
      </c>
      <c r="EM908" s="65" t="s">
        <v>406</v>
      </c>
      <c r="EN908" s="78">
        <v>586.61</v>
      </c>
      <c r="EO908" s="78">
        <v>569.15</v>
      </c>
      <c r="EP908" s="78">
        <v>509.6</v>
      </c>
      <c r="EQ908" s="78"/>
      <c r="ER908" s="78"/>
      <c r="ES908" s="79">
        <v>395.93</v>
      </c>
      <c r="ET908" s="65" t="s">
        <v>407</v>
      </c>
      <c r="EU908" s="68">
        <v>1.4369880729989899</v>
      </c>
      <c r="EV908" s="78">
        <v>540.02</v>
      </c>
      <c r="EW908" s="78">
        <v>521.79999999999995</v>
      </c>
      <c r="EX908" s="78">
        <v>521.79999999999995</v>
      </c>
      <c r="EY908" s="78"/>
      <c r="EZ908" s="78">
        <v>147.82</v>
      </c>
      <c r="FA908" s="79">
        <v>269.2</v>
      </c>
      <c r="FB908" s="65" t="s">
        <v>408</v>
      </c>
      <c r="FC908" s="78">
        <v>667.34</v>
      </c>
      <c r="FD908" s="78">
        <v>623.05999999999995</v>
      </c>
      <c r="FE908" s="78">
        <v>617.28</v>
      </c>
      <c r="FF908" s="78">
        <v>337.76</v>
      </c>
      <c r="FG908" s="78"/>
      <c r="FH908" s="79"/>
      <c r="FI908" s="65" t="s">
        <v>409</v>
      </c>
      <c r="FJ908" s="78">
        <v>578.79999999999995</v>
      </c>
      <c r="FK908" s="78">
        <v>568</v>
      </c>
      <c r="FL908" s="78">
        <v>583.73</v>
      </c>
      <c r="FM908" s="78">
        <v>306</v>
      </c>
      <c r="FN908" s="78"/>
      <c r="FO908" s="79">
        <v>433</v>
      </c>
      <c r="FP908" s="65" t="s">
        <v>410</v>
      </c>
      <c r="FQ908" s="68">
        <v>0.25791143321383397</v>
      </c>
      <c r="FR908" s="78">
        <v>568.95000000000005</v>
      </c>
      <c r="FS908" s="78">
        <v>548.21</v>
      </c>
      <c r="FT908" s="78">
        <v>484.62</v>
      </c>
      <c r="FU908" s="78">
        <v>305.11</v>
      </c>
      <c r="FV908" s="78">
        <v>260.75</v>
      </c>
      <c r="FW908" s="79">
        <v>317.23</v>
      </c>
      <c r="FX908" s="65" t="s">
        <v>411</v>
      </c>
      <c r="FY908" s="78">
        <v>586.1</v>
      </c>
      <c r="FZ908" s="78">
        <v>564.19000000000005</v>
      </c>
      <c r="GA908" s="78">
        <v>541.6</v>
      </c>
      <c r="GB908" s="78">
        <v>374.88</v>
      </c>
      <c r="GC908" s="78"/>
      <c r="GD908" s="79">
        <v>385.73</v>
      </c>
      <c r="GE908" s="82"/>
      <c r="GF908" s="68"/>
      <c r="GG908" s="78"/>
      <c r="GH908" s="78"/>
      <c r="GI908" s="78"/>
      <c r="GJ908" s="78"/>
      <c r="GK908" s="78"/>
      <c r="GL908" s="79"/>
      <c r="GM908" s="65" t="s">
        <v>413</v>
      </c>
      <c r="GN908" s="68">
        <v>0.108689745122548</v>
      </c>
      <c r="GO908" s="78">
        <v>504.54</v>
      </c>
      <c r="GP908" s="78">
        <v>572.03</v>
      </c>
      <c r="GQ908" s="78">
        <v>495.95</v>
      </c>
      <c r="GR908" s="78">
        <v>380.2</v>
      </c>
      <c r="GS908" s="78"/>
      <c r="GT908" s="79"/>
      <c r="GU908" s="65" t="s">
        <v>414</v>
      </c>
      <c r="GV908" s="68">
        <v>4.17327435105584E-3</v>
      </c>
      <c r="GW908" s="78">
        <v>547.26</v>
      </c>
      <c r="GX908" s="78">
        <v>528.36</v>
      </c>
      <c r="GY908" s="78">
        <v>484.26</v>
      </c>
      <c r="GZ908" s="78">
        <v>319.64</v>
      </c>
      <c r="HA908" s="78"/>
      <c r="HB908" s="79">
        <v>386.75</v>
      </c>
      <c r="HC908" s="65" t="s">
        <v>415</v>
      </c>
      <c r="HD908" s="68">
        <v>2.6619815790874701E-2</v>
      </c>
      <c r="HE908" s="78">
        <v>535.29999999999995</v>
      </c>
      <c r="HF908" s="78">
        <v>532.51</v>
      </c>
      <c r="HG908" s="78">
        <v>542.62</v>
      </c>
      <c r="HH908" s="78">
        <v>263.54000000000002</v>
      </c>
      <c r="HI908" s="78">
        <v>258.20999999999998</v>
      </c>
      <c r="HJ908" s="79">
        <v>370.48</v>
      </c>
      <c r="HK908" s="85" t="s">
        <v>416</v>
      </c>
      <c r="HL908" s="68">
        <v>1.4829094683769599</v>
      </c>
      <c r="HM908" s="78">
        <v>536.04999999999995</v>
      </c>
      <c r="HN908" s="78">
        <v>556.61</v>
      </c>
      <c r="HO908" s="78">
        <v>487.86</v>
      </c>
      <c r="HP908" s="78">
        <v>342.57</v>
      </c>
      <c r="HQ908" s="78"/>
      <c r="HR908" s="79"/>
    </row>
    <row r="909" spans="1:226" x14ac:dyDescent="0.25">
      <c r="A909" s="81">
        <v>38936</v>
      </c>
      <c r="B909" s="82" t="s">
        <v>387</v>
      </c>
      <c r="C909" s="83">
        <v>558.16366967618228</v>
      </c>
      <c r="D909" s="83">
        <v>552.38817302837083</v>
      </c>
      <c r="E909" s="83">
        <v>513.95765643824575</v>
      </c>
      <c r="F909" s="83">
        <v>333.19078382883191</v>
      </c>
      <c r="G909" s="83">
        <v>260.15390295358651</v>
      </c>
      <c r="H909" s="84">
        <v>355.12551836778698</v>
      </c>
      <c r="I909" s="82" t="s">
        <v>388</v>
      </c>
      <c r="J909" s="83">
        <v>564.79168516262439</v>
      </c>
      <c r="K909" s="83">
        <v>551.81192901877057</v>
      </c>
      <c r="L909" s="83">
        <v>514.70405712702029</v>
      </c>
      <c r="M909" s="83">
        <v>331.16215249733341</v>
      </c>
      <c r="N909" s="83"/>
      <c r="O909" s="84">
        <v>410.66130739452149</v>
      </c>
      <c r="P909" s="65" t="s">
        <v>389</v>
      </c>
      <c r="Q909" s="78">
        <v>570.92999999999995</v>
      </c>
      <c r="R909" s="78">
        <v>553.85</v>
      </c>
      <c r="S909" s="78">
        <v>502.21</v>
      </c>
      <c r="T909" s="78">
        <v>285</v>
      </c>
      <c r="U909" s="78"/>
      <c r="V909" s="79"/>
      <c r="W909" s="65" t="s">
        <v>390</v>
      </c>
      <c r="X909" s="78">
        <v>551.91999999999996</v>
      </c>
      <c r="Y909" s="78">
        <v>532.6</v>
      </c>
      <c r="Z909" s="78">
        <v>476.72</v>
      </c>
      <c r="AA909" s="78">
        <v>256.87</v>
      </c>
      <c r="AB909" s="78"/>
      <c r="AC909" s="79">
        <v>409.09</v>
      </c>
      <c r="AD909" s="82"/>
      <c r="AE909" s="68"/>
      <c r="AF909" s="78"/>
      <c r="AG909" s="78"/>
      <c r="AH909" s="78"/>
      <c r="AI909" s="78"/>
      <c r="AJ909" s="78"/>
      <c r="AK909" s="79"/>
      <c r="AL909" s="69" t="s">
        <v>392</v>
      </c>
      <c r="AM909" s="70">
        <v>1.7373175816539299</v>
      </c>
      <c r="AN909" s="78">
        <v>606.92999999999995</v>
      </c>
      <c r="AO909" s="78">
        <v>577.26</v>
      </c>
      <c r="AP909" s="78">
        <v>533.16</v>
      </c>
      <c r="AQ909" s="78"/>
      <c r="AR909" s="78">
        <v>403.2</v>
      </c>
      <c r="AS909" s="79"/>
      <c r="AT909" s="65" t="s">
        <v>393</v>
      </c>
      <c r="AU909" s="68">
        <v>3.5369433735365899E-2</v>
      </c>
      <c r="AV909" s="78">
        <v>526.97</v>
      </c>
      <c r="AW909" s="78">
        <v>539.80999999999995</v>
      </c>
      <c r="AX909" s="78">
        <v>491.83</v>
      </c>
      <c r="AY909" s="78">
        <v>271</v>
      </c>
      <c r="AZ909" s="78">
        <v>247.3</v>
      </c>
      <c r="BA909" s="79">
        <v>360.17</v>
      </c>
      <c r="BB909" s="65" t="s">
        <v>394</v>
      </c>
      <c r="BC909" s="78">
        <v>540.33000000000004</v>
      </c>
      <c r="BD909" s="78">
        <v>531.54</v>
      </c>
      <c r="BE909" s="78">
        <v>507.64</v>
      </c>
      <c r="BF909" s="78">
        <v>267.8</v>
      </c>
      <c r="BG909" s="78"/>
      <c r="BH909" s="79">
        <v>399.34</v>
      </c>
      <c r="BI909" s="65" t="s">
        <v>395</v>
      </c>
      <c r="BJ909" s="68">
        <v>0.134024901826759</v>
      </c>
      <c r="BK909" s="78">
        <v>563.16999999999996</v>
      </c>
      <c r="BL909" s="78">
        <v>551.91</v>
      </c>
      <c r="BM909" s="78">
        <v>579.20000000000005</v>
      </c>
      <c r="BN909" s="78">
        <v>310.13</v>
      </c>
      <c r="BO909" s="78"/>
      <c r="BP909" s="79"/>
      <c r="BQ909" s="65" t="s">
        <v>396</v>
      </c>
      <c r="BR909" s="68">
        <v>6.3911648537062396E-2</v>
      </c>
      <c r="BS909" s="78">
        <v>532.64</v>
      </c>
      <c r="BT909" s="78">
        <v>516.53</v>
      </c>
      <c r="BU909" s="78">
        <v>451.22</v>
      </c>
      <c r="BV909" s="78"/>
      <c r="BW909" s="78"/>
      <c r="BX909" s="79">
        <v>417.93</v>
      </c>
      <c r="BY909" s="65" t="s">
        <v>397</v>
      </c>
      <c r="BZ909" s="78">
        <v>572.37</v>
      </c>
      <c r="CA909" s="78">
        <v>563.85</v>
      </c>
      <c r="CB909" s="78">
        <v>469.29</v>
      </c>
      <c r="CC909" s="78">
        <v>357.82</v>
      </c>
      <c r="CD909" s="78"/>
      <c r="CE909" s="79">
        <v>495.71</v>
      </c>
      <c r="CF909" s="65" t="s">
        <v>398</v>
      </c>
      <c r="CG909" s="78">
        <v>535.51</v>
      </c>
      <c r="CH909" s="78">
        <v>536.03</v>
      </c>
      <c r="CI909" s="78">
        <v>485.33</v>
      </c>
      <c r="CJ909" s="78">
        <v>406.34</v>
      </c>
      <c r="CK909" s="78"/>
      <c r="CL909" s="79"/>
      <c r="CM909" s="65" t="s">
        <v>399</v>
      </c>
      <c r="CN909" s="78">
        <v>529.70000000000005</v>
      </c>
      <c r="CO909" s="78">
        <v>519.85</v>
      </c>
      <c r="CP909" s="78">
        <v>514.24</v>
      </c>
      <c r="CQ909" s="78">
        <v>305.60000000000002</v>
      </c>
      <c r="CR909" s="78">
        <v>291.12</v>
      </c>
      <c r="CS909" s="79">
        <v>543.58000000000004</v>
      </c>
      <c r="CT909" s="65" t="s">
        <v>400</v>
      </c>
      <c r="CU909" s="78">
        <v>602.95000000000005</v>
      </c>
      <c r="CV909" s="78">
        <v>587.66999999999996</v>
      </c>
      <c r="CW909" s="78">
        <v>582.95000000000005</v>
      </c>
      <c r="CX909" s="78">
        <v>338.69</v>
      </c>
      <c r="CY909" s="78">
        <v>301.27</v>
      </c>
      <c r="CZ909" s="79"/>
      <c r="DA909" s="82"/>
      <c r="DB909" s="68"/>
      <c r="DC909" s="78"/>
      <c r="DD909" s="78"/>
      <c r="DE909" s="78"/>
      <c r="DF909" s="78"/>
      <c r="DG909" s="78"/>
      <c r="DH909" s="79"/>
      <c r="DI909" s="65" t="s">
        <v>402</v>
      </c>
      <c r="DJ909" s="68">
        <v>3.6995930447650798E-3</v>
      </c>
      <c r="DK909" s="78">
        <v>557.27</v>
      </c>
      <c r="DL909" s="78">
        <v>556.08000000000004</v>
      </c>
      <c r="DM909" s="78">
        <v>556.08000000000004</v>
      </c>
      <c r="DN909" s="78">
        <v>296.95</v>
      </c>
      <c r="DO909" s="78"/>
      <c r="DP909" s="79">
        <v>430.55</v>
      </c>
      <c r="DQ909" s="65" t="s">
        <v>403</v>
      </c>
      <c r="DR909" s="78">
        <v>533.35</v>
      </c>
      <c r="DS909" s="78">
        <v>560.87</v>
      </c>
      <c r="DT909" s="78">
        <v>603.32000000000005</v>
      </c>
      <c r="DU909" s="78">
        <v>400.27</v>
      </c>
      <c r="DV909" s="78"/>
      <c r="DW909" s="79"/>
      <c r="DX909" s="65" t="s">
        <v>404</v>
      </c>
      <c r="DY909" s="78">
        <v>593.15</v>
      </c>
      <c r="DZ909" s="78">
        <v>592.36</v>
      </c>
      <c r="EA909" s="78">
        <v>555.05999999999995</v>
      </c>
      <c r="EB909" s="78">
        <v>330.61</v>
      </c>
      <c r="EC909" s="78"/>
      <c r="ED909" s="79">
        <v>385.9</v>
      </c>
      <c r="EE909" s="65" t="s">
        <v>405</v>
      </c>
      <c r="EF909" s="68">
        <v>0.28962001853568098</v>
      </c>
      <c r="EG909" s="78">
        <v>556.58000000000004</v>
      </c>
      <c r="EH909" s="78">
        <v>539.75</v>
      </c>
      <c r="EI909" s="78">
        <v>477.05</v>
      </c>
      <c r="EJ909" s="78"/>
      <c r="EK909" s="78">
        <v>241.57</v>
      </c>
      <c r="EL909" s="79">
        <v>324.44</v>
      </c>
      <c r="EM909" s="65" t="s">
        <v>406</v>
      </c>
      <c r="EN909" s="78">
        <v>586.61</v>
      </c>
      <c r="EO909" s="78">
        <v>569.15</v>
      </c>
      <c r="EP909" s="78">
        <v>509.6</v>
      </c>
      <c r="EQ909" s="78"/>
      <c r="ER909" s="78"/>
      <c r="ES909" s="79">
        <v>395.93</v>
      </c>
      <c r="ET909" s="65" t="s">
        <v>407</v>
      </c>
      <c r="EU909" s="68">
        <v>1.4367816091954</v>
      </c>
      <c r="EV909" s="78">
        <v>538.72</v>
      </c>
      <c r="EW909" s="78">
        <v>536.33000000000004</v>
      </c>
      <c r="EX909" s="78">
        <v>536.33000000000004</v>
      </c>
      <c r="EY909" s="78"/>
      <c r="EZ909" s="78">
        <v>147.80000000000001</v>
      </c>
      <c r="FA909" s="79">
        <v>241.16</v>
      </c>
      <c r="FB909" s="65" t="s">
        <v>408</v>
      </c>
      <c r="FC909" s="78">
        <v>667.34</v>
      </c>
      <c r="FD909" s="78">
        <v>623.05999999999995</v>
      </c>
      <c r="FE909" s="78">
        <v>617.28</v>
      </c>
      <c r="FF909" s="78">
        <v>337.76</v>
      </c>
      <c r="FG909" s="78"/>
      <c r="FH909" s="79"/>
      <c r="FI909" s="65" t="s">
        <v>409</v>
      </c>
      <c r="FJ909" s="78">
        <v>610.73</v>
      </c>
      <c r="FK909" s="78">
        <v>574</v>
      </c>
      <c r="FL909" s="78">
        <v>577.84</v>
      </c>
      <c r="FM909" s="78">
        <v>306</v>
      </c>
      <c r="FN909" s="78"/>
      <c r="FO909" s="79">
        <v>434</v>
      </c>
      <c r="FP909" s="65" t="s">
        <v>410</v>
      </c>
      <c r="FQ909" s="68">
        <v>0.25828447452023701</v>
      </c>
      <c r="FR909" s="78">
        <v>570.80999999999995</v>
      </c>
      <c r="FS909" s="78">
        <v>548.6</v>
      </c>
      <c r="FT909" s="78">
        <v>484.28</v>
      </c>
      <c r="FU909" s="78">
        <v>306.07</v>
      </c>
      <c r="FV909" s="78">
        <v>261.64</v>
      </c>
      <c r="FW909" s="79">
        <v>306.83999999999997</v>
      </c>
      <c r="FX909" s="65" t="s">
        <v>411</v>
      </c>
      <c r="FY909" s="78">
        <v>586.04</v>
      </c>
      <c r="FZ909" s="78">
        <v>563.71</v>
      </c>
      <c r="GA909" s="78">
        <v>541.6</v>
      </c>
      <c r="GB909" s="78">
        <v>367.29</v>
      </c>
      <c r="GC909" s="78"/>
      <c r="GD909" s="79">
        <v>385.73</v>
      </c>
      <c r="GE909" s="82"/>
      <c r="GF909" s="68"/>
      <c r="GG909" s="78"/>
      <c r="GH909" s="78"/>
      <c r="GI909" s="78"/>
      <c r="GJ909" s="78"/>
      <c r="GK909" s="78"/>
      <c r="GL909" s="79"/>
      <c r="GM909" s="65" t="s">
        <v>413</v>
      </c>
      <c r="GN909" s="68">
        <v>0.10887316276537801</v>
      </c>
      <c r="GO909" s="78">
        <v>540.23</v>
      </c>
      <c r="GP909" s="78">
        <v>573</v>
      </c>
      <c r="GQ909" s="78">
        <v>495.05</v>
      </c>
      <c r="GR909" s="78">
        <v>387.15</v>
      </c>
      <c r="GS909" s="78"/>
      <c r="GT909" s="79"/>
      <c r="GU909" s="65" t="s">
        <v>414</v>
      </c>
      <c r="GV909" s="68">
        <v>4.1724037217841202E-3</v>
      </c>
      <c r="GW909" s="78">
        <v>547.14</v>
      </c>
      <c r="GX909" s="78">
        <v>528.25</v>
      </c>
      <c r="GY909" s="78">
        <v>484.16</v>
      </c>
      <c r="GZ909" s="78">
        <v>319.57</v>
      </c>
      <c r="HA909" s="78"/>
      <c r="HB909" s="79">
        <v>386.67</v>
      </c>
      <c r="HC909" s="65" t="s">
        <v>415</v>
      </c>
      <c r="HD909" s="68">
        <v>2.65392781316348E-2</v>
      </c>
      <c r="HE909" s="78">
        <v>534.44000000000005</v>
      </c>
      <c r="HF909" s="78">
        <v>531.52</v>
      </c>
      <c r="HG909" s="78">
        <v>540.98</v>
      </c>
      <c r="HH909" s="78">
        <v>262.74</v>
      </c>
      <c r="HI909" s="78">
        <v>257.43</v>
      </c>
      <c r="HJ909" s="79">
        <v>369.99</v>
      </c>
      <c r="HK909" s="85" t="s">
        <v>416</v>
      </c>
      <c r="HL909" s="68">
        <v>1.4836795252225501</v>
      </c>
      <c r="HM909" s="78">
        <v>539.29</v>
      </c>
      <c r="HN909" s="78">
        <v>558.5</v>
      </c>
      <c r="HO909" s="78">
        <v>475.19</v>
      </c>
      <c r="HP909" s="78">
        <v>342.21</v>
      </c>
      <c r="HQ909" s="78"/>
      <c r="HR909" s="79"/>
    </row>
    <row r="910" spans="1:226" x14ac:dyDescent="0.25">
      <c r="A910" s="81">
        <v>38929</v>
      </c>
      <c r="B910" s="82" t="s">
        <v>387</v>
      </c>
      <c r="C910" s="83">
        <v>556.19063009936951</v>
      </c>
      <c r="D910" s="83">
        <v>548.13745085942378</v>
      </c>
      <c r="E910" s="83">
        <v>503.33780718902693</v>
      </c>
      <c r="F910" s="83">
        <v>329.15003312829049</v>
      </c>
      <c r="G910" s="83">
        <v>248.87647679324897</v>
      </c>
      <c r="H910" s="84">
        <v>347.40809201412287</v>
      </c>
      <c r="I910" s="82" t="s">
        <v>388</v>
      </c>
      <c r="J910" s="83">
        <v>566.81486694581019</v>
      </c>
      <c r="K910" s="83">
        <v>549.34221988231297</v>
      </c>
      <c r="L910" s="83">
        <v>504.07608452826219</v>
      </c>
      <c r="M910" s="83">
        <v>328.40378669239732</v>
      </c>
      <c r="N910" s="83"/>
      <c r="O910" s="84">
        <v>410.5806701131965</v>
      </c>
      <c r="P910" s="65" t="s">
        <v>389</v>
      </c>
      <c r="Q910" s="78">
        <v>554.26</v>
      </c>
      <c r="R910" s="78">
        <v>534.67999999999995</v>
      </c>
      <c r="S910" s="78">
        <v>483.96</v>
      </c>
      <c r="T910" s="78">
        <v>280</v>
      </c>
      <c r="U910" s="78"/>
      <c r="V910" s="79"/>
      <c r="W910" s="65" t="s">
        <v>390</v>
      </c>
      <c r="X910" s="78">
        <v>566.6</v>
      </c>
      <c r="Y910" s="78">
        <v>546.02</v>
      </c>
      <c r="Z910" s="78">
        <v>476.72</v>
      </c>
      <c r="AA910" s="78">
        <v>256.87</v>
      </c>
      <c r="AB910" s="78"/>
      <c r="AC910" s="79">
        <v>399.17</v>
      </c>
      <c r="AD910" s="82"/>
      <c r="AE910" s="68"/>
      <c r="AF910" s="78"/>
      <c r="AG910" s="78"/>
      <c r="AH910" s="78"/>
      <c r="AI910" s="78"/>
      <c r="AJ910" s="78"/>
      <c r="AK910" s="79"/>
      <c r="AL910" s="69" t="s">
        <v>392</v>
      </c>
      <c r="AM910" s="70">
        <v>1.73913043478261</v>
      </c>
      <c r="AN910" s="78">
        <v>605.57000000000005</v>
      </c>
      <c r="AO910" s="78">
        <v>577.62</v>
      </c>
      <c r="AP910" s="78">
        <v>533.72</v>
      </c>
      <c r="AQ910" s="78"/>
      <c r="AR910" s="78">
        <v>403.62</v>
      </c>
      <c r="AS910" s="79"/>
      <c r="AT910" s="65" t="s">
        <v>393</v>
      </c>
      <c r="AU910" s="68">
        <v>3.5053280987100401E-2</v>
      </c>
      <c r="AV910" s="78">
        <v>522.67999999999995</v>
      </c>
      <c r="AW910" s="78">
        <v>536.46</v>
      </c>
      <c r="AX910" s="78">
        <v>482.42</v>
      </c>
      <c r="AY910" s="78">
        <v>266.79000000000002</v>
      </c>
      <c r="AZ910" s="78">
        <v>245.09</v>
      </c>
      <c r="BA910" s="79">
        <v>358.52</v>
      </c>
      <c r="BB910" s="65" t="s">
        <v>394</v>
      </c>
      <c r="BC910" s="78">
        <v>548.1</v>
      </c>
      <c r="BD910" s="78">
        <v>532</v>
      </c>
      <c r="BE910" s="78">
        <v>489.4</v>
      </c>
      <c r="BF910" s="78">
        <v>265.38</v>
      </c>
      <c r="BG910" s="78"/>
      <c r="BH910" s="79">
        <v>399.34</v>
      </c>
      <c r="BI910" s="65" t="s">
        <v>395</v>
      </c>
      <c r="BJ910" s="68">
        <v>0.13401592109142599</v>
      </c>
      <c r="BK910" s="78">
        <v>567.41999999999996</v>
      </c>
      <c r="BL910" s="78">
        <v>543.29999999999995</v>
      </c>
      <c r="BM910" s="78">
        <v>570.59</v>
      </c>
      <c r="BN910" s="78">
        <v>299.39</v>
      </c>
      <c r="BO910" s="78"/>
      <c r="BP910" s="79"/>
      <c r="BQ910" s="65" t="s">
        <v>396</v>
      </c>
      <c r="BR910" s="68">
        <v>6.3911648537062396E-2</v>
      </c>
      <c r="BS910" s="78">
        <v>533.34</v>
      </c>
      <c r="BT910" s="78">
        <v>519.47</v>
      </c>
      <c r="BU910" s="78">
        <v>445.78</v>
      </c>
      <c r="BV910" s="78"/>
      <c r="BW910" s="78"/>
      <c r="BX910" s="79">
        <v>417.93</v>
      </c>
      <c r="BY910" s="65" t="s">
        <v>397</v>
      </c>
      <c r="BZ910" s="78">
        <v>573.54999999999995</v>
      </c>
      <c r="CA910" s="78">
        <v>560.63</v>
      </c>
      <c r="CB910" s="78">
        <v>475.38</v>
      </c>
      <c r="CC910" s="78">
        <v>360.88</v>
      </c>
      <c r="CD910" s="78"/>
      <c r="CE910" s="79">
        <v>493.43</v>
      </c>
      <c r="CF910" s="65" t="s">
        <v>398</v>
      </c>
      <c r="CG910" s="78">
        <v>540.20000000000005</v>
      </c>
      <c r="CH910" s="78">
        <v>552.29999999999995</v>
      </c>
      <c r="CI910" s="78">
        <v>478.72</v>
      </c>
      <c r="CJ910" s="78">
        <v>392.18</v>
      </c>
      <c r="CK910" s="78"/>
      <c r="CL910" s="79"/>
      <c r="CM910" s="65" t="s">
        <v>399</v>
      </c>
      <c r="CN910" s="78">
        <v>524.83000000000004</v>
      </c>
      <c r="CO910" s="78">
        <v>512.61</v>
      </c>
      <c r="CP910" s="78">
        <v>506.76</v>
      </c>
      <c r="CQ910" s="78">
        <v>296.01</v>
      </c>
      <c r="CR910" s="78">
        <v>286.64</v>
      </c>
      <c r="CS910" s="79">
        <v>543.58000000000004</v>
      </c>
      <c r="CT910" s="65" t="s">
        <v>400</v>
      </c>
      <c r="CU910" s="78">
        <v>605.51</v>
      </c>
      <c r="CV910" s="78">
        <v>589.54</v>
      </c>
      <c r="CW910" s="78">
        <v>584.91999999999996</v>
      </c>
      <c r="CX910" s="78">
        <v>331.36</v>
      </c>
      <c r="CY910" s="78">
        <v>305.18</v>
      </c>
      <c r="CZ910" s="79"/>
      <c r="DA910" s="82"/>
      <c r="DB910" s="68"/>
      <c r="DC910" s="78"/>
      <c r="DD910" s="78"/>
      <c r="DE910" s="78"/>
      <c r="DF910" s="78"/>
      <c r="DG910" s="78"/>
      <c r="DH910" s="79"/>
      <c r="DI910" s="65" t="s">
        <v>402</v>
      </c>
      <c r="DJ910" s="68">
        <v>3.6733644344855501E-3</v>
      </c>
      <c r="DK910" s="78">
        <v>553.79999999999995</v>
      </c>
      <c r="DL910" s="78">
        <v>561.42999999999995</v>
      </c>
      <c r="DM910" s="78">
        <v>561.42999999999995</v>
      </c>
      <c r="DN910" s="78">
        <v>283.60000000000002</v>
      </c>
      <c r="DO910" s="78"/>
      <c r="DP910" s="79">
        <v>427.63</v>
      </c>
      <c r="DQ910" s="65" t="s">
        <v>403</v>
      </c>
      <c r="DR910" s="78">
        <v>533.35</v>
      </c>
      <c r="DS910" s="78">
        <v>560.87</v>
      </c>
      <c r="DT910" s="78">
        <v>595.57000000000005</v>
      </c>
      <c r="DU910" s="78">
        <v>397.75</v>
      </c>
      <c r="DV910" s="78"/>
      <c r="DW910" s="79"/>
      <c r="DX910" s="65" t="s">
        <v>404</v>
      </c>
      <c r="DY910" s="78">
        <v>591.97</v>
      </c>
      <c r="DZ910" s="78">
        <v>592.36</v>
      </c>
      <c r="EA910" s="78">
        <v>550.03</v>
      </c>
      <c r="EB910" s="78">
        <v>326.89999999999998</v>
      </c>
      <c r="EC910" s="78"/>
      <c r="ED910" s="79">
        <v>386.37</v>
      </c>
      <c r="EE910" s="65" t="s">
        <v>405</v>
      </c>
      <c r="EF910" s="68">
        <v>0.28962001853568098</v>
      </c>
      <c r="EG910" s="78">
        <v>551.6</v>
      </c>
      <c r="EH910" s="78">
        <v>539.12</v>
      </c>
      <c r="EI910" s="78">
        <v>466</v>
      </c>
      <c r="EJ910" s="78"/>
      <c r="EK910" s="78">
        <v>241.93</v>
      </c>
      <c r="EL910" s="79">
        <v>307.57</v>
      </c>
      <c r="EM910" s="65" t="s">
        <v>406</v>
      </c>
      <c r="EN910" s="78">
        <v>586.61</v>
      </c>
      <c r="EO910" s="78">
        <v>544.75</v>
      </c>
      <c r="EP910" s="78">
        <v>493.6</v>
      </c>
      <c r="EQ910" s="78"/>
      <c r="ER910" s="78"/>
      <c r="ES910" s="79">
        <v>395.93</v>
      </c>
      <c r="ET910" s="65" t="s">
        <v>407</v>
      </c>
      <c r="EU910" s="68">
        <v>1.4367816091954</v>
      </c>
      <c r="EV910" s="78">
        <v>533.85</v>
      </c>
      <c r="EW910" s="78">
        <v>536.33000000000004</v>
      </c>
      <c r="EX910" s="78">
        <v>536.33000000000004</v>
      </c>
      <c r="EY910" s="78"/>
      <c r="EZ910" s="78">
        <v>147.80000000000001</v>
      </c>
      <c r="FA910" s="79">
        <v>241.16</v>
      </c>
      <c r="FB910" s="65" t="s">
        <v>408</v>
      </c>
      <c r="FC910" s="78">
        <v>669.32</v>
      </c>
      <c r="FD910" s="78">
        <v>615.16</v>
      </c>
      <c r="FE910" s="78">
        <v>617.28</v>
      </c>
      <c r="FF910" s="78">
        <v>330.77</v>
      </c>
      <c r="FG910" s="78"/>
      <c r="FH910" s="79"/>
      <c r="FI910" s="65" t="s">
        <v>409</v>
      </c>
      <c r="FJ910" s="78">
        <v>617.45000000000005</v>
      </c>
      <c r="FK910" s="78">
        <v>571</v>
      </c>
      <c r="FL910" s="78">
        <v>562.72</v>
      </c>
      <c r="FM910" s="78">
        <v>306</v>
      </c>
      <c r="FN910" s="78"/>
      <c r="FO910" s="79">
        <v>434.48</v>
      </c>
      <c r="FP910" s="65" t="s">
        <v>410</v>
      </c>
      <c r="FQ910" s="68">
        <v>0.25403277022735898</v>
      </c>
      <c r="FR910" s="78">
        <v>556.59</v>
      </c>
      <c r="FS910" s="78">
        <v>530.41999999999996</v>
      </c>
      <c r="FT910" s="78">
        <v>463.86</v>
      </c>
      <c r="FU910" s="78">
        <v>301.02999999999997</v>
      </c>
      <c r="FV910" s="78">
        <v>249.46</v>
      </c>
      <c r="FW910" s="79">
        <v>292.89999999999998</v>
      </c>
      <c r="FX910" s="65" t="s">
        <v>411</v>
      </c>
      <c r="FY910" s="78">
        <v>585.66999999999996</v>
      </c>
      <c r="FZ910" s="78">
        <v>563.34</v>
      </c>
      <c r="GA910" s="78">
        <v>550.52</v>
      </c>
      <c r="GB910" s="78">
        <v>367.29</v>
      </c>
      <c r="GC910" s="78"/>
      <c r="GD910" s="79">
        <v>385.73</v>
      </c>
      <c r="GE910" s="82"/>
      <c r="GF910" s="68"/>
      <c r="GG910" s="78"/>
      <c r="GH910" s="78"/>
      <c r="GI910" s="78"/>
      <c r="GJ910" s="78"/>
      <c r="GK910" s="78"/>
      <c r="GL910" s="79"/>
      <c r="GM910" s="65" t="s">
        <v>413</v>
      </c>
      <c r="GN910" s="68">
        <v>0.108307159103217</v>
      </c>
      <c r="GO910" s="78">
        <v>537.41999999999996</v>
      </c>
      <c r="GP910" s="78">
        <v>557.02</v>
      </c>
      <c r="GQ910" s="78">
        <v>485.32</v>
      </c>
      <c r="GR910" s="78">
        <v>373.77</v>
      </c>
      <c r="GS910" s="78"/>
      <c r="GT910" s="79"/>
      <c r="GU910" s="65" t="s">
        <v>414</v>
      </c>
      <c r="GV910" s="68">
        <v>4.1725778185763198E-3</v>
      </c>
      <c r="GW910" s="78">
        <v>507.88</v>
      </c>
      <c r="GX910" s="78">
        <v>511.24</v>
      </c>
      <c r="GY910" s="78">
        <v>486.96</v>
      </c>
      <c r="GZ910" s="78">
        <v>319.58</v>
      </c>
      <c r="HA910" s="78"/>
      <c r="HB910" s="79">
        <v>386.68</v>
      </c>
      <c r="HC910" s="65" t="s">
        <v>415</v>
      </c>
      <c r="HD910" s="68">
        <v>2.6239832065074801E-2</v>
      </c>
      <c r="HE910" s="78">
        <v>528.52</v>
      </c>
      <c r="HF910" s="78">
        <v>526.91</v>
      </c>
      <c r="HG910" s="78">
        <v>534.87</v>
      </c>
      <c r="HH910" s="78">
        <v>251.9</v>
      </c>
      <c r="HI910" s="78">
        <v>246.65</v>
      </c>
      <c r="HJ910" s="79">
        <v>366.08</v>
      </c>
      <c r="HK910" s="85" t="s">
        <v>416</v>
      </c>
      <c r="HL910" s="68">
        <v>1.46134736226801</v>
      </c>
      <c r="HM910" s="78">
        <v>528.41</v>
      </c>
      <c r="HN910" s="78">
        <v>548.12</v>
      </c>
      <c r="HO910" s="78">
        <v>471.72</v>
      </c>
      <c r="HP910" s="78">
        <v>330.02</v>
      </c>
      <c r="HQ910" s="78"/>
      <c r="HR910" s="79"/>
    </row>
    <row r="911" spans="1:226" x14ac:dyDescent="0.25">
      <c r="A911" s="81">
        <v>38922</v>
      </c>
      <c r="B911" s="82" t="s">
        <v>387</v>
      </c>
      <c r="C911" s="83">
        <v>558.31400237119033</v>
      </c>
      <c r="D911" s="83">
        <v>551.94140337337365</v>
      </c>
      <c r="E911" s="83">
        <v>506.40061568415513</v>
      </c>
      <c r="F911" s="83">
        <v>325.97817553327991</v>
      </c>
      <c r="G911" s="83">
        <v>249.22677215189873</v>
      </c>
      <c r="H911" s="84">
        <v>340.40857359243188</v>
      </c>
      <c r="I911" s="82" t="s">
        <v>388</v>
      </c>
      <c r="J911" s="83">
        <v>569.90972572564488</v>
      </c>
      <c r="K911" s="83">
        <v>553.94799513924056</v>
      </c>
      <c r="L911" s="83">
        <v>506.90670230206325</v>
      </c>
      <c r="M911" s="83">
        <v>324.69028795940642</v>
      </c>
      <c r="N911" s="83"/>
      <c r="O911" s="84">
        <v>408.27650781594554</v>
      </c>
      <c r="P911" s="65" t="s">
        <v>389</v>
      </c>
      <c r="Q911" s="78">
        <v>551.76</v>
      </c>
      <c r="R911" s="78">
        <v>537.17999999999995</v>
      </c>
      <c r="S911" s="78">
        <v>485.91</v>
      </c>
      <c r="T911" s="78">
        <v>280</v>
      </c>
      <c r="U911" s="78"/>
      <c r="V911" s="79"/>
      <c r="W911" s="65" t="s">
        <v>390</v>
      </c>
      <c r="X911" s="78">
        <v>591.61</v>
      </c>
      <c r="Y911" s="78">
        <v>570.20000000000005</v>
      </c>
      <c r="Z911" s="78">
        <v>477.37</v>
      </c>
      <c r="AA911" s="78">
        <v>256.87</v>
      </c>
      <c r="AB911" s="78"/>
      <c r="AC911" s="79">
        <v>399.17</v>
      </c>
      <c r="AD911" s="82"/>
      <c r="AE911" s="68"/>
      <c r="AF911" s="78"/>
      <c r="AG911" s="78"/>
      <c r="AH911" s="78"/>
      <c r="AI911" s="78"/>
      <c r="AJ911" s="78"/>
      <c r="AK911" s="79"/>
      <c r="AL911" s="69" t="s">
        <v>392</v>
      </c>
      <c r="AM911" s="70">
        <v>1.73913043478261</v>
      </c>
      <c r="AN911" s="78">
        <v>575.08000000000004</v>
      </c>
      <c r="AO911" s="78">
        <v>571.49</v>
      </c>
      <c r="AP911" s="78">
        <v>533.72</v>
      </c>
      <c r="AQ911" s="78"/>
      <c r="AR911" s="78">
        <v>390.47</v>
      </c>
      <c r="AS911" s="79"/>
      <c r="AT911" s="65" t="s">
        <v>393</v>
      </c>
      <c r="AU911" s="68">
        <v>3.5167926850712197E-2</v>
      </c>
      <c r="AV911" s="78">
        <v>526.29</v>
      </c>
      <c r="AW911" s="78">
        <v>540.07000000000005</v>
      </c>
      <c r="AX911" s="78">
        <v>486.86</v>
      </c>
      <c r="AY911" s="78">
        <v>264.08</v>
      </c>
      <c r="AZ911" s="78">
        <v>244.52</v>
      </c>
      <c r="BA911" s="79">
        <v>359.7</v>
      </c>
      <c r="BB911" s="65" t="s">
        <v>394</v>
      </c>
      <c r="BC911" s="78">
        <v>555.6</v>
      </c>
      <c r="BD911" s="78">
        <v>540.4</v>
      </c>
      <c r="BE911" s="78">
        <v>493.1</v>
      </c>
      <c r="BF911" s="78">
        <v>265.38</v>
      </c>
      <c r="BG911" s="78"/>
      <c r="BH911" s="79">
        <v>399.34</v>
      </c>
      <c r="BI911" s="65" t="s">
        <v>395</v>
      </c>
      <c r="BJ911" s="68">
        <v>0.13404107018390399</v>
      </c>
      <c r="BK911" s="78">
        <v>563.24</v>
      </c>
      <c r="BL911" s="78">
        <v>531.61</v>
      </c>
      <c r="BM911" s="78">
        <v>558.9</v>
      </c>
      <c r="BN911" s="78">
        <v>299.45</v>
      </c>
      <c r="BO911" s="78"/>
      <c r="BP911" s="79"/>
      <c r="BQ911" s="65" t="s">
        <v>396</v>
      </c>
      <c r="BR911" s="68">
        <v>6.3911648537062396E-2</v>
      </c>
      <c r="BS911" s="78">
        <v>533.66</v>
      </c>
      <c r="BT911" s="78">
        <v>520.55999999999995</v>
      </c>
      <c r="BU911" s="78">
        <v>447.15</v>
      </c>
      <c r="BV911" s="78"/>
      <c r="BW911" s="78"/>
      <c r="BX911" s="79">
        <v>393.57</v>
      </c>
      <c r="BY911" s="65" t="s">
        <v>397</v>
      </c>
      <c r="BZ911" s="78">
        <v>571.33000000000004</v>
      </c>
      <c r="CA911" s="78">
        <v>562.74</v>
      </c>
      <c r="CB911" s="78">
        <v>475.47</v>
      </c>
      <c r="CC911" s="78">
        <v>352.43</v>
      </c>
      <c r="CD911" s="78"/>
      <c r="CE911" s="79">
        <v>493.43</v>
      </c>
      <c r="CF911" s="65" t="s">
        <v>398</v>
      </c>
      <c r="CG911" s="78">
        <v>547.37</v>
      </c>
      <c r="CH911" s="78">
        <v>536.03</v>
      </c>
      <c r="CI911" s="78">
        <v>489.75</v>
      </c>
      <c r="CJ911" s="78">
        <v>392.18</v>
      </c>
      <c r="CK911" s="78"/>
      <c r="CL911" s="79"/>
      <c r="CM911" s="65" t="s">
        <v>399</v>
      </c>
      <c r="CN911" s="78">
        <v>531.80999999999995</v>
      </c>
      <c r="CO911" s="78">
        <v>522.51</v>
      </c>
      <c r="CP911" s="78">
        <v>507.43</v>
      </c>
      <c r="CQ911" s="78">
        <v>293.69</v>
      </c>
      <c r="CR911" s="78">
        <v>284.62</v>
      </c>
      <c r="CS911" s="79">
        <v>544.32000000000005</v>
      </c>
      <c r="CT911" s="65" t="s">
        <v>400</v>
      </c>
      <c r="CU911" s="78">
        <v>607.21</v>
      </c>
      <c r="CV911" s="78">
        <v>593.73</v>
      </c>
      <c r="CW911" s="78">
        <v>589.14</v>
      </c>
      <c r="CX911" s="78">
        <v>330.78</v>
      </c>
      <c r="CY911" s="78">
        <v>305.08</v>
      </c>
      <c r="CZ911" s="79"/>
      <c r="DA911" s="82"/>
      <c r="DB911" s="68"/>
      <c r="DC911" s="78"/>
      <c r="DD911" s="78"/>
      <c r="DE911" s="78"/>
      <c r="DF911" s="78"/>
      <c r="DG911" s="78"/>
      <c r="DH911" s="79"/>
      <c r="DI911" s="65" t="s">
        <v>402</v>
      </c>
      <c r="DJ911" s="68">
        <v>3.6224009273346401E-3</v>
      </c>
      <c r="DK911" s="78">
        <v>546.37</v>
      </c>
      <c r="DL911" s="78">
        <v>559.69000000000005</v>
      </c>
      <c r="DM911" s="78">
        <v>559.69000000000005</v>
      </c>
      <c r="DN911" s="78">
        <v>275.2</v>
      </c>
      <c r="DO911" s="78"/>
      <c r="DP911" s="79">
        <v>423.98</v>
      </c>
      <c r="DQ911" s="65" t="s">
        <v>403</v>
      </c>
      <c r="DR911" s="78">
        <v>533.35</v>
      </c>
      <c r="DS911" s="78">
        <v>560.87</v>
      </c>
      <c r="DT911" s="78">
        <v>614.98</v>
      </c>
      <c r="DU911" s="78">
        <v>401.65</v>
      </c>
      <c r="DV911" s="78"/>
      <c r="DW911" s="79"/>
      <c r="DX911" s="65" t="s">
        <v>404</v>
      </c>
      <c r="DY911" s="78">
        <v>592.17999999999995</v>
      </c>
      <c r="DZ911" s="78">
        <v>593.04999999999995</v>
      </c>
      <c r="EA911" s="78">
        <v>547.19000000000005</v>
      </c>
      <c r="EB911" s="78">
        <v>324.16000000000003</v>
      </c>
      <c r="EC911" s="78"/>
      <c r="ED911" s="79">
        <v>386.37</v>
      </c>
      <c r="EE911" s="65" t="s">
        <v>405</v>
      </c>
      <c r="EF911" s="68">
        <v>0.28962001853568098</v>
      </c>
      <c r="EG911" s="78">
        <v>554.82000000000005</v>
      </c>
      <c r="EH911" s="78">
        <v>541.45000000000005</v>
      </c>
      <c r="EI911" s="78">
        <v>461.34</v>
      </c>
      <c r="EJ911" s="78"/>
      <c r="EK911" s="78">
        <v>246.45</v>
      </c>
      <c r="EL911" s="79">
        <v>309.02</v>
      </c>
      <c r="EM911" s="65" t="s">
        <v>406</v>
      </c>
      <c r="EN911" s="78">
        <v>605.71</v>
      </c>
      <c r="EO911" s="78">
        <v>550.85</v>
      </c>
      <c r="EP911" s="78">
        <v>514.1</v>
      </c>
      <c r="EQ911" s="78"/>
      <c r="ER911" s="78"/>
      <c r="ES911" s="79">
        <v>390.23</v>
      </c>
      <c r="ET911" s="65" t="s">
        <v>407</v>
      </c>
      <c r="EU911" s="68">
        <v>1.4367816091954</v>
      </c>
      <c r="EV911" s="78">
        <v>533.85</v>
      </c>
      <c r="EW911" s="78">
        <v>536.33000000000004</v>
      </c>
      <c r="EX911" s="78">
        <v>536.33000000000004</v>
      </c>
      <c r="EY911" s="78"/>
      <c r="EZ911" s="78">
        <v>147.80000000000001</v>
      </c>
      <c r="FA911" s="79">
        <v>241.16</v>
      </c>
      <c r="FB911" s="65" t="s">
        <v>408</v>
      </c>
      <c r="FC911" s="78">
        <v>669.32</v>
      </c>
      <c r="FD911" s="78">
        <v>615.16</v>
      </c>
      <c r="FE911" s="78">
        <v>617.28</v>
      </c>
      <c r="FF911" s="78">
        <v>330.77</v>
      </c>
      <c r="FG911" s="78"/>
      <c r="FH911" s="79"/>
      <c r="FI911" s="65" t="s">
        <v>409</v>
      </c>
      <c r="FJ911" s="78">
        <v>611</v>
      </c>
      <c r="FK911" s="78">
        <v>557</v>
      </c>
      <c r="FL911" s="78">
        <v>560</v>
      </c>
      <c r="FM911" s="78">
        <v>306</v>
      </c>
      <c r="FN911" s="78"/>
      <c r="FO911" s="79">
        <v>422.71</v>
      </c>
      <c r="FP911" s="65" t="s">
        <v>410</v>
      </c>
      <c r="FQ911" s="68">
        <v>0.25359470494256098</v>
      </c>
      <c r="FR911" s="78">
        <v>548.53</v>
      </c>
      <c r="FS911" s="78">
        <v>534.58000000000004</v>
      </c>
      <c r="FT911" s="78">
        <v>486.9</v>
      </c>
      <c r="FU911" s="78">
        <v>299.24</v>
      </c>
      <c r="FV911" s="78">
        <v>249.54</v>
      </c>
      <c r="FW911" s="79">
        <v>279.70999999999998</v>
      </c>
      <c r="FX911" s="65" t="s">
        <v>411</v>
      </c>
      <c r="FY911" s="78">
        <v>579.45000000000005</v>
      </c>
      <c r="FZ911" s="78">
        <v>556.65</v>
      </c>
      <c r="GA911" s="78">
        <v>550.52</v>
      </c>
      <c r="GB911" s="78">
        <v>359.25</v>
      </c>
      <c r="GC911" s="78"/>
      <c r="GD911" s="79">
        <v>385.73</v>
      </c>
      <c r="GE911" s="82"/>
      <c r="GF911" s="68"/>
      <c r="GG911" s="78"/>
      <c r="GH911" s="78"/>
      <c r="GI911" s="78"/>
      <c r="GJ911" s="78"/>
      <c r="GK911" s="78"/>
      <c r="GL911" s="79"/>
      <c r="GM911" s="65" t="s">
        <v>413</v>
      </c>
      <c r="GN911" s="68">
        <v>0.107997192073006</v>
      </c>
      <c r="GO911" s="78">
        <v>548.84</v>
      </c>
      <c r="GP911" s="78">
        <v>555.42999999999995</v>
      </c>
      <c r="GQ911" s="78">
        <v>481.71</v>
      </c>
      <c r="GR911" s="78">
        <v>375.18</v>
      </c>
      <c r="GS911" s="78"/>
      <c r="GT911" s="79"/>
      <c r="GU911" s="65" t="s">
        <v>414</v>
      </c>
      <c r="GV911" s="68">
        <v>4.1727519298977696E-3</v>
      </c>
      <c r="GW911" s="78">
        <v>507.9</v>
      </c>
      <c r="GX911" s="78">
        <v>511.26</v>
      </c>
      <c r="GY911" s="78">
        <v>486.98</v>
      </c>
      <c r="GZ911" s="78">
        <v>319.60000000000002</v>
      </c>
      <c r="HA911" s="78"/>
      <c r="HB911" s="79">
        <v>386.7</v>
      </c>
      <c r="HC911" s="65" t="s">
        <v>415</v>
      </c>
      <c r="HD911" s="68">
        <v>2.6051843167904098E-2</v>
      </c>
      <c r="HE911" s="78">
        <v>524.63</v>
      </c>
      <c r="HF911" s="78">
        <v>529.4</v>
      </c>
      <c r="HG911" s="78">
        <v>531.04</v>
      </c>
      <c r="HH911" s="78">
        <v>250.1</v>
      </c>
      <c r="HI911" s="78">
        <v>244.89</v>
      </c>
      <c r="HJ911" s="79">
        <v>363.85</v>
      </c>
      <c r="HK911" s="85" t="s">
        <v>416</v>
      </c>
      <c r="HL911" s="68">
        <v>1.46713615023474</v>
      </c>
      <c r="HM911" s="78">
        <v>529.94000000000005</v>
      </c>
      <c r="HN911" s="78">
        <v>550.17999999999995</v>
      </c>
      <c r="HO911" s="78">
        <v>485.71</v>
      </c>
      <c r="HP911" s="78">
        <v>332.26</v>
      </c>
      <c r="HQ911" s="78"/>
      <c r="HR911" s="79"/>
    </row>
    <row r="912" spans="1:226" x14ac:dyDescent="0.25">
      <c r="A912" s="81">
        <v>38915</v>
      </c>
      <c r="B912" s="82" t="s">
        <v>387</v>
      </c>
      <c r="C912" s="83">
        <v>547.09657737181044</v>
      </c>
      <c r="D912" s="83">
        <v>546.14088919064909</v>
      </c>
      <c r="E912" s="83">
        <v>510.09712020499478</v>
      </c>
      <c r="F912" s="83">
        <v>326.58606683204891</v>
      </c>
      <c r="G912" s="83">
        <v>237.17459915611812</v>
      </c>
      <c r="H912" s="84">
        <v>337.39116510794275</v>
      </c>
      <c r="I912" s="82" t="s">
        <v>388</v>
      </c>
      <c r="J912" s="83">
        <v>558.9771295655346</v>
      </c>
      <c r="K912" s="83">
        <v>548.68646958600596</v>
      </c>
      <c r="L912" s="83">
        <v>510.90668931294988</v>
      </c>
      <c r="M912" s="83">
        <v>325.30746163521235</v>
      </c>
      <c r="N912" s="83"/>
      <c r="O912" s="84">
        <v>407.47760694859608</v>
      </c>
      <c r="P912" s="65" t="s">
        <v>389</v>
      </c>
      <c r="Q912" s="78">
        <v>537.6</v>
      </c>
      <c r="R912" s="78">
        <v>538.01</v>
      </c>
      <c r="S912" s="78">
        <v>498.23</v>
      </c>
      <c r="T912" s="78">
        <v>270</v>
      </c>
      <c r="U912" s="78"/>
      <c r="V912" s="79"/>
      <c r="W912" s="65" t="s">
        <v>390</v>
      </c>
      <c r="X912" s="78">
        <v>575.64</v>
      </c>
      <c r="Y912" s="78">
        <v>554.83000000000004</v>
      </c>
      <c r="Z912" s="78">
        <v>477.37</v>
      </c>
      <c r="AA912" s="78">
        <v>247.01</v>
      </c>
      <c r="AB912" s="78"/>
      <c r="AC912" s="79">
        <v>399.17</v>
      </c>
      <c r="AD912" s="82"/>
      <c r="AE912" s="68"/>
      <c r="AF912" s="78"/>
      <c r="AG912" s="78"/>
      <c r="AH912" s="78"/>
      <c r="AI912" s="78"/>
      <c r="AJ912" s="78"/>
      <c r="AK912" s="79"/>
      <c r="AL912" s="69" t="s">
        <v>392</v>
      </c>
      <c r="AM912" s="70">
        <v>1.73913043478261</v>
      </c>
      <c r="AN912" s="78">
        <v>575.08000000000004</v>
      </c>
      <c r="AO912" s="78">
        <v>571.49</v>
      </c>
      <c r="AP912" s="78">
        <v>533.72</v>
      </c>
      <c r="AQ912" s="78"/>
      <c r="AR912" s="78">
        <v>390.47</v>
      </c>
      <c r="AS912" s="79"/>
      <c r="AT912" s="65" t="s">
        <v>393</v>
      </c>
      <c r="AU912" s="68">
        <v>3.5155563367903001E-2</v>
      </c>
      <c r="AV912" s="78">
        <v>519.72</v>
      </c>
      <c r="AW912" s="78">
        <v>538.02</v>
      </c>
      <c r="AX912" s="78">
        <v>488.03</v>
      </c>
      <c r="AY912" s="78">
        <v>263.98</v>
      </c>
      <c r="AZ912" s="78">
        <v>244.44</v>
      </c>
      <c r="BA912" s="79">
        <v>361.54</v>
      </c>
      <c r="BB912" s="65" t="s">
        <v>394</v>
      </c>
      <c r="BC912" s="78">
        <v>531.1</v>
      </c>
      <c r="BD912" s="78">
        <v>519.29999999999995</v>
      </c>
      <c r="BE912" s="78">
        <v>500.7</v>
      </c>
      <c r="BF912" s="78">
        <v>265.38</v>
      </c>
      <c r="BG912" s="78"/>
      <c r="BH912" s="79">
        <v>399.34</v>
      </c>
      <c r="BI912" s="65" t="s">
        <v>395</v>
      </c>
      <c r="BJ912" s="68">
        <v>0.13407162105997</v>
      </c>
      <c r="BK912" s="78">
        <v>574.09</v>
      </c>
      <c r="BL912" s="78">
        <v>553.17999999999995</v>
      </c>
      <c r="BM912" s="78">
        <v>580.48</v>
      </c>
      <c r="BN912" s="78">
        <v>306.22000000000003</v>
      </c>
      <c r="BO912" s="78"/>
      <c r="BP912" s="79"/>
      <c r="BQ912" s="65" t="s">
        <v>396</v>
      </c>
      <c r="BR912" s="68">
        <v>6.3911648537062396E-2</v>
      </c>
      <c r="BS912" s="78">
        <v>517.55999999999995</v>
      </c>
      <c r="BT912" s="78">
        <v>503.56</v>
      </c>
      <c r="BU912" s="78">
        <v>444.44</v>
      </c>
      <c r="BV912" s="78"/>
      <c r="BW912" s="78"/>
      <c r="BX912" s="79">
        <v>393.57</v>
      </c>
      <c r="BY912" s="65" t="s">
        <v>397</v>
      </c>
      <c r="BZ912" s="78">
        <v>567.23</v>
      </c>
      <c r="CA912" s="78">
        <v>561.83000000000004</v>
      </c>
      <c r="CB912" s="78">
        <v>481.3</v>
      </c>
      <c r="CC912" s="78">
        <v>349.42</v>
      </c>
      <c r="CD912" s="78"/>
      <c r="CE912" s="79">
        <v>493.43</v>
      </c>
      <c r="CF912" s="65" t="s">
        <v>398</v>
      </c>
      <c r="CG912" s="78">
        <v>560.04999999999995</v>
      </c>
      <c r="CH912" s="78">
        <v>555.04999999999995</v>
      </c>
      <c r="CI912" s="78">
        <v>510.98</v>
      </c>
      <c r="CJ912" s="78">
        <v>400.6</v>
      </c>
      <c r="CK912" s="78"/>
      <c r="CL912" s="79"/>
      <c r="CM912" s="65" t="s">
        <v>399</v>
      </c>
      <c r="CN912" s="78">
        <v>517.1</v>
      </c>
      <c r="CO912" s="78">
        <v>517.19000000000005</v>
      </c>
      <c r="CP912" s="78">
        <v>506.33</v>
      </c>
      <c r="CQ912" s="78">
        <v>306.94</v>
      </c>
      <c r="CR912" s="78">
        <v>299.95999999999998</v>
      </c>
      <c r="CS912" s="79">
        <v>543.64</v>
      </c>
      <c r="CT912" s="65" t="s">
        <v>400</v>
      </c>
      <c r="CU912" s="78">
        <v>586.16</v>
      </c>
      <c r="CV912" s="78">
        <v>585.13</v>
      </c>
      <c r="CW912" s="78">
        <v>580.57000000000005</v>
      </c>
      <c r="CX912" s="78">
        <v>332.5</v>
      </c>
      <c r="CY912" s="78">
        <v>307.94</v>
      </c>
      <c r="CZ912" s="79"/>
      <c r="DA912" s="82"/>
      <c r="DB912" s="68"/>
      <c r="DC912" s="78"/>
      <c r="DD912" s="78"/>
      <c r="DE912" s="78"/>
      <c r="DF912" s="78"/>
      <c r="DG912" s="78"/>
      <c r="DH912" s="79"/>
      <c r="DI912" s="65" t="s">
        <v>402</v>
      </c>
      <c r="DJ912" s="68">
        <v>3.56557084789275E-3</v>
      </c>
      <c r="DK912" s="78">
        <v>537.79</v>
      </c>
      <c r="DL912" s="78">
        <v>551.1</v>
      </c>
      <c r="DM912" s="78">
        <v>551.1</v>
      </c>
      <c r="DN912" s="78">
        <v>272.97000000000003</v>
      </c>
      <c r="DO912" s="78"/>
      <c r="DP912" s="79">
        <v>417.34</v>
      </c>
      <c r="DQ912" s="65" t="s">
        <v>403</v>
      </c>
      <c r="DR912" s="78">
        <v>520.96</v>
      </c>
      <c r="DS912" s="78">
        <v>562.52</v>
      </c>
      <c r="DT912" s="78">
        <v>597.83000000000004</v>
      </c>
      <c r="DU912" s="78">
        <v>383.41</v>
      </c>
      <c r="DV912" s="78"/>
      <c r="DW912" s="79"/>
      <c r="DX912" s="65" t="s">
        <v>404</v>
      </c>
      <c r="DY912" s="78">
        <v>590.23</v>
      </c>
      <c r="DZ912" s="78">
        <v>593.04999999999995</v>
      </c>
      <c r="EA912" s="78">
        <v>557.78</v>
      </c>
      <c r="EB912" s="78">
        <v>329.22</v>
      </c>
      <c r="EC912" s="78"/>
      <c r="ED912" s="79">
        <v>386.37</v>
      </c>
      <c r="EE912" s="65" t="s">
        <v>405</v>
      </c>
      <c r="EF912" s="68">
        <v>0.28962001853568098</v>
      </c>
      <c r="EG912" s="78">
        <v>546.79</v>
      </c>
      <c r="EH912" s="78">
        <v>536.17999999999995</v>
      </c>
      <c r="EI912" s="78">
        <v>462.08</v>
      </c>
      <c r="EJ912" s="78"/>
      <c r="EK912" s="78">
        <v>239.06</v>
      </c>
      <c r="EL912" s="79">
        <v>301.39999999999998</v>
      </c>
      <c r="EM912" s="65" t="s">
        <v>406</v>
      </c>
      <c r="EN912" s="78">
        <v>581.41</v>
      </c>
      <c r="EO912" s="78">
        <v>550.85</v>
      </c>
      <c r="EP912" s="78">
        <v>501.6</v>
      </c>
      <c r="EQ912" s="78"/>
      <c r="ER912" s="78"/>
      <c r="ES912" s="79">
        <v>390.23</v>
      </c>
      <c r="ET912" s="65" t="s">
        <v>407</v>
      </c>
      <c r="EU912" s="68">
        <v>1.43657520471197</v>
      </c>
      <c r="EV912" s="78">
        <v>533.77</v>
      </c>
      <c r="EW912" s="78">
        <v>537.47</v>
      </c>
      <c r="EX912" s="78">
        <v>537.47</v>
      </c>
      <c r="EY912" s="78"/>
      <c r="EZ912" s="78">
        <v>147.78</v>
      </c>
      <c r="FA912" s="79">
        <v>241.13</v>
      </c>
      <c r="FB912" s="65" t="s">
        <v>408</v>
      </c>
      <c r="FC912" s="78">
        <v>669.32</v>
      </c>
      <c r="FD912" s="78">
        <v>615.16</v>
      </c>
      <c r="FE912" s="78">
        <v>617.28</v>
      </c>
      <c r="FF912" s="78">
        <v>330.77</v>
      </c>
      <c r="FG912" s="78"/>
      <c r="FH912" s="79"/>
      <c r="FI912" s="65" t="s">
        <v>409</v>
      </c>
      <c r="FJ912" s="78">
        <v>625</v>
      </c>
      <c r="FK912" s="78">
        <v>574</v>
      </c>
      <c r="FL912" s="78">
        <v>575</v>
      </c>
      <c r="FM912" s="78">
        <v>306</v>
      </c>
      <c r="FN912" s="78"/>
      <c r="FO912" s="79">
        <v>419</v>
      </c>
      <c r="FP912" s="65" t="s">
        <v>410</v>
      </c>
      <c r="FQ912" s="68">
        <v>0.24751862577659001</v>
      </c>
      <c r="FR912" s="78">
        <v>529.19000000000005</v>
      </c>
      <c r="FS912" s="78">
        <v>519.04999999999995</v>
      </c>
      <c r="FT912" s="78">
        <v>471.03</v>
      </c>
      <c r="FU912" s="78">
        <v>266.33</v>
      </c>
      <c r="FV912" s="78">
        <v>236.88</v>
      </c>
      <c r="FW912" s="79">
        <v>275.24</v>
      </c>
      <c r="FX912" s="65" t="s">
        <v>411</v>
      </c>
      <c r="FY912" s="78">
        <v>564.51</v>
      </c>
      <c r="FZ912" s="78">
        <v>555.28</v>
      </c>
      <c r="GA912" s="78">
        <v>541.6</v>
      </c>
      <c r="GB912" s="78">
        <v>359.25</v>
      </c>
      <c r="GC912" s="78"/>
      <c r="GD912" s="79">
        <v>385.73</v>
      </c>
      <c r="GE912" s="82"/>
      <c r="GF912" s="68"/>
      <c r="GG912" s="78"/>
      <c r="GH912" s="78"/>
      <c r="GI912" s="78"/>
      <c r="GJ912" s="78"/>
      <c r="GK912" s="78"/>
      <c r="GL912" s="79"/>
      <c r="GM912" s="65" t="s">
        <v>413</v>
      </c>
      <c r="GN912" s="68">
        <v>0.108266118118335</v>
      </c>
      <c r="GO912" s="78">
        <v>550.21</v>
      </c>
      <c r="GP912" s="78">
        <v>569.79999999999995</v>
      </c>
      <c r="GQ912" s="78">
        <v>493.74</v>
      </c>
      <c r="GR912" s="78">
        <v>379.91</v>
      </c>
      <c r="GS912" s="78"/>
      <c r="GT912" s="79"/>
      <c r="GU912" s="65" t="s">
        <v>414</v>
      </c>
      <c r="GV912" s="68">
        <v>4.17310019613571E-3</v>
      </c>
      <c r="GW912" s="78">
        <v>507.94</v>
      </c>
      <c r="GX912" s="78">
        <v>511.3</v>
      </c>
      <c r="GY912" s="78">
        <v>487.02</v>
      </c>
      <c r="GZ912" s="78">
        <v>319.62</v>
      </c>
      <c r="HA912" s="78"/>
      <c r="HB912" s="79">
        <v>386.73</v>
      </c>
      <c r="HC912" s="65" t="s">
        <v>415</v>
      </c>
      <c r="HD912" s="68">
        <v>2.5920165889061701E-2</v>
      </c>
      <c r="HE912" s="78">
        <v>522.05999999999995</v>
      </c>
      <c r="HF912" s="78">
        <v>531.95000000000005</v>
      </c>
      <c r="HG912" s="78">
        <v>528.36</v>
      </c>
      <c r="HH912" s="78">
        <v>248.83</v>
      </c>
      <c r="HI912" s="78">
        <v>243.65</v>
      </c>
      <c r="HJ912" s="79">
        <v>362.23</v>
      </c>
      <c r="HK912" s="85" t="s">
        <v>416</v>
      </c>
      <c r="HL912" s="68">
        <v>1.4526438117373599</v>
      </c>
      <c r="HM912" s="78">
        <v>513.54999999999995</v>
      </c>
      <c r="HN912" s="78">
        <v>536.55999999999995</v>
      </c>
      <c r="HO912" s="78">
        <v>476.59</v>
      </c>
      <c r="HP912" s="78">
        <v>328.81</v>
      </c>
      <c r="HQ912" s="78"/>
      <c r="HR912" s="79"/>
    </row>
    <row r="913" spans="1:226" x14ac:dyDescent="0.25">
      <c r="A913" s="81">
        <v>38908</v>
      </c>
      <c r="B913" s="82" t="s">
        <v>387</v>
      </c>
      <c r="C913" s="83">
        <v>534.87210255712137</v>
      </c>
      <c r="D913" s="83">
        <v>540.08337387815004</v>
      </c>
      <c r="E913" s="83">
        <v>505.77807329248287</v>
      </c>
      <c r="F913" s="83">
        <v>319.10366119453658</v>
      </c>
      <c r="G913" s="83">
        <v>235.46746835443039</v>
      </c>
      <c r="H913" s="84">
        <v>334.05003150688623</v>
      </c>
      <c r="I913" s="82" t="s">
        <v>388</v>
      </c>
      <c r="J913" s="83">
        <v>546.82941319940755</v>
      </c>
      <c r="K913" s="83">
        <v>543.00479537513456</v>
      </c>
      <c r="L913" s="83">
        <v>506.61050099717158</v>
      </c>
      <c r="M913" s="83">
        <v>317.83678010148395</v>
      </c>
      <c r="N913" s="83"/>
      <c r="O913" s="84">
        <v>405.38176483559562</v>
      </c>
      <c r="P913" s="65" t="s">
        <v>389</v>
      </c>
      <c r="Q913" s="78">
        <v>530.1</v>
      </c>
      <c r="R913" s="78">
        <v>535.51</v>
      </c>
      <c r="S913" s="78">
        <v>482.74</v>
      </c>
      <c r="T913" s="78">
        <v>270</v>
      </c>
      <c r="U913" s="78"/>
      <c r="V913" s="79"/>
      <c r="W913" s="65" t="s">
        <v>390</v>
      </c>
      <c r="X913" s="78">
        <v>565.91</v>
      </c>
      <c r="Y913" s="78">
        <v>541.89</v>
      </c>
      <c r="Z913" s="78">
        <v>477.37</v>
      </c>
      <c r="AA913" s="78">
        <v>247.01</v>
      </c>
      <c r="AB913" s="78"/>
      <c r="AC913" s="79">
        <v>399.17</v>
      </c>
      <c r="AD913" s="82"/>
      <c r="AE913" s="68"/>
      <c r="AF913" s="78"/>
      <c r="AG913" s="78"/>
      <c r="AH913" s="78"/>
      <c r="AI913" s="78"/>
      <c r="AJ913" s="78"/>
      <c r="AK913" s="79"/>
      <c r="AL913" s="69" t="s">
        <v>392</v>
      </c>
      <c r="AM913" s="70">
        <v>1.73913043478261</v>
      </c>
      <c r="AN913" s="78">
        <v>562.29999999999995</v>
      </c>
      <c r="AO913" s="78">
        <v>568.5</v>
      </c>
      <c r="AP913" s="78">
        <v>536.11</v>
      </c>
      <c r="AQ913" s="78"/>
      <c r="AR913" s="78">
        <v>394.28</v>
      </c>
      <c r="AS913" s="79"/>
      <c r="AT913" s="65" t="s">
        <v>393</v>
      </c>
      <c r="AU913" s="68">
        <v>3.51518560179978E-2</v>
      </c>
      <c r="AV913" s="78">
        <v>521.27</v>
      </c>
      <c r="AW913" s="78">
        <v>540.07000000000005</v>
      </c>
      <c r="AX913" s="78">
        <v>487.06</v>
      </c>
      <c r="AY913" s="78">
        <v>260.37</v>
      </c>
      <c r="AZ913" s="78">
        <v>248</v>
      </c>
      <c r="BA913" s="79">
        <v>357.47</v>
      </c>
      <c r="BB913" s="65" t="s">
        <v>394</v>
      </c>
      <c r="BC913" s="78">
        <v>518.79999999999995</v>
      </c>
      <c r="BD913" s="78">
        <v>513.9</v>
      </c>
      <c r="BE913" s="78">
        <v>496.1</v>
      </c>
      <c r="BF913" s="78">
        <v>264.88</v>
      </c>
      <c r="BG913" s="78"/>
      <c r="BH913" s="79">
        <v>399.34</v>
      </c>
      <c r="BI913" s="65" t="s">
        <v>395</v>
      </c>
      <c r="BJ913" s="68">
        <v>0.134062634062634</v>
      </c>
      <c r="BK913" s="78">
        <v>561.19000000000005</v>
      </c>
      <c r="BL913" s="78">
        <v>540.27</v>
      </c>
      <c r="BM913" s="78">
        <v>567.57000000000005</v>
      </c>
      <c r="BN913" s="78">
        <v>291.45</v>
      </c>
      <c r="BO913" s="78"/>
      <c r="BP913" s="79"/>
      <c r="BQ913" s="65" t="s">
        <v>396</v>
      </c>
      <c r="BR913" s="68">
        <v>6.3911648537062396E-2</v>
      </c>
      <c r="BS913" s="78">
        <v>491.8</v>
      </c>
      <c r="BT913" s="78">
        <v>511.48</v>
      </c>
      <c r="BU913" s="78">
        <v>439.01</v>
      </c>
      <c r="BV913" s="78"/>
      <c r="BW913" s="78"/>
      <c r="BX913" s="79">
        <v>393.57</v>
      </c>
      <c r="BY913" s="65" t="s">
        <v>397</v>
      </c>
      <c r="BZ913" s="78">
        <v>549.66</v>
      </c>
      <c r="CA913" s="78">
        <v>553.91</v>
      </c>
      <c r="CB913" s="78">
        <v>477.76</v>
      </c>
      <c r="CC913" s="78">
        <v>331.67</v>
      </c>
      <c r="CD913" s="78"/>
      <c r="CE913" s="79">
        <v>493.43</v>
      </c>
      <c r="CF913" s="65" t="s">
        <v>398</v>
      </c>
      <c r="CG913" s="78">
        <v>520.04999999999995</v>
      </c>
      <c r="CH913" s="78">
        <v>531.02</v>
      </c>
      <c r="CI913" s="78">
        <v>491.03</v>
      </c>
      <c r="CJ913" s="78">
        <v>381.52</v>
      </c>
      <c r="CK913" s="78"/>
      <c r="CL913" s="79"/>
      <c r="CM913" s="65" t="s">
        <v>399</v>
      </c>
      <c r="CN913" s="78">
        <v>509.58</v>
      </c>
      <c r="CO913" s="78">
        <v>513.86</v>
      </c>
      <c r="CP913" s="78">
        <v>505.38</v>
      </c>
      <c r="CQ913" s="78">
        <v>303.86</v>
      </c>
      <c r="CR913" s="78">
        <v>298.06</v>
      </c>
      <c r="CS913" s="79">
        <v>527.38</v>
      </c>
      <c r="CT913" s="65" t="s">
        <v>400</v>
      </c>
      <c r="CU913" s="78">
        <v>598.63</v>
      </c>
      <c r="CV913" s="78">
        <v>599.53</v>
      </c>
      <c r="CW913" s="78">
        <v>577.33000000000004</v>
      </c>
      <c r="CX913" s="78">
        <v>313.58</v>
      </c>
      <c r="CY913" s="78">
        <v>292</v>
      </c>
      <c r="CZ913" s="79"/>
      <c r="DA913" s="82"/>
      <c r="DB913" s="68"/>
      <c r="DC913" s="78"/>
      <c r="DD913" s="78"/>
      <c r="DE913" s="78"/>
      <c r="DF913" s="78"/>
      <c r="DG913" s="78"/>
      <c r="DH913" s="79"/>
      <c r="DI913" s="65" t="s">
        <v>402</v>
      </c>
      <c r="DJ913" s="68">
        <v>3.5587188612099599E-3</v>
      </c>
      <c r="DK913" s="78">
        <v>528.21</v>
      </c>
      <c r="DL913" s="78">
        <v>549.86</v>
      </c>
      <c r="DM913" s="78">
        <v>549.86</v>
      </c>
      <c r="DN913" s="78">
        <v>272.77</v>
      </c>
      <c r="DO913" s="78"/>
      <c r="DP913" s="79">
        <v>416.51</v>
      </c>
      <c r="DQ913" s="65" t="s">
        <v>403</v>
      </c>
      <c r="DR913" s="78">
        <v>520.96</v>
      </c>
      <c r="DS913" s="78">
        <v>562.52</v>
      </c>
      <c r="DT913" s="78">
        <v>601.67999999999995</v>
      </c>
      <c r="DU913" s="78">
        <v>383.79</v>
      </c>
      <c r="DV913" s="78"/>
      <c r="DW913" s="79"/>
      <c r="DX913" s="65" t="s">
        <v>404</v>
      </c>
      <c r="DY913" s="78">
        <v>575.26</v>
      </c>
      <c r="DZ913" s="78">
        <v>588.55999999999995</v>
      </c>
      <c r="EA913" s="78">
        <v>546.4</v>
      </c>
      <c r="EB913" s="78">
        <v>314.98</v>
      </c>
      <c r="EC913" s="78"/>
      <c r="ED913" s="79">
        <v>386.37</v>
      </c>
      <c r="EE913" s="65" t="s">
        <v>405</v>
      </c>
      <c r="EF913" s="68">
        <v>0.28962001853568098</v>
      </c>
      <c r="EG913" s="78">
        <v>538.37</v>
      </c>
      <c r="EH913" s="78">
        <v>536.14</v>
      </c>
      <c r="EI913" s="78">
        <v>459.38</v>
      </c>
      <c r="EJ913" s="78"/>
      <c r="EK913" s="78">
        <v>227.06</v>
      </c>
      <c r="EL913" s="79">
        <v>301.33999999999997</v>
      </c>
      <c r="EM913" s="65" t="s">
        <v>406</v>
      </c>
      <c r="EN913" s="78">
        <v>581.41</v>
      </c>
      <c r="EO913" s="78">
        <v>560.45000000000005</v>
      </c>
      <c r="EP913" s="78">
        <v>501.6</v>
      </c>
      <c r="EQ913" s="78"/>
      <c r="ER913" s="78"/>
      <c r="ES913" s="79">
        <v>379.93</v>
      </c>
      <c r="ET913" s="65" t="s">
        <v>407</v>
      </c>
      <c r="EU913" s="68">
        <v>1.4367816091954</v>
      </c>
      <c r="EV913" s="78">
        <v>530.20000000000005</v>
      </c>
      <c r="EW913" s="78">
        <v>537.54999999999995</v>
      </c>
      <c r="EX913" s="78">
        <v>537.54999999999995</v>
      </c>
      <c r="EY913" s="78"/>
      <c r="EZ913" s="78">
        <v>147.80000000000001</v>
      </c>
      <c r="FA913" s="79">
        <v>241.16</v>
      </c>
      <c r="FB913" s="65" t="s">
        <v>408</v>
      </c>
      <c r="FC913" s="78">
        <v>669.32</v>
      </c>
      <c r="FD913" s="78">
        <v>615.16</v>
      </c>
      <c r="FE913" s="78">
        <v>617.28</v>
      </c>
      <c r="FF913" s="78">
        <v>330.77</v>
      </c>
      <c r="FG913" s="78"/>
      <c r="FH913" s="79"/>
      <c r="FI913" s="65" t="s">
        <v>409</v>
      </c>
      <c r="FJ913" s="78">
        <v>604.85</v>
      </c>
      <c r="FK913" s="78">
        <v>557</v>
      </c>
      <c r="FL913" s="78">
        <v>561.88</v>
      </c>
      <c r="FM913" s="78">
        <v>291</v>
      </c>
      <c r="FN913" s="78"/>
      <c r="FO913" s="79">
        <v>415</v>
      </c>
      <c r="FP913" s="65" t="s">
        <v>410</v>
      </c>
      <c r="FQ913" s="68">
        <v>0.24676125848241801</v>
      </c>
      <c r="FR913" s="78">
        <v>523.63</v>
      </c>
      <c r="FS913" s="78">
        <v>515.24</v>
      </c>
      <c r="FT913" s="78">
        <v>467.86</v>
      </c>
      <c r="FU913" s="78">
        <v>282.79000000000002</v>
      </c>
      <c r="FV913" s="78">
        <v>235.9</v>
      </c>
      <c r="FW913" s="79">
        <v>269.95999999999998</v>
      </c>
      <c r="FX913" s="65" t="s">
        <v>411</v>
      </c>
      <c r="FY913" s="78">
        <v>551.80999999999995</v>
      </c>
      <c r="FZ913" s="78">
        <v>547.17999999999995</v>
      </c>
      <c r="GA913" s="78">
        <v>541.6</v>
      </c>
      <c r="GB913" s="78">
        <v>359.25</v>
      </c>
      <c r="GC913" s="78"/>
      <c r="GD913" s="79">
        <v>385.73</v>
      </c>
      <c r="GE913" s="82"/>
      <c r="GF913" s="68"/>
      <c r="GG913" s="78"/>
      <c r="GH913" s="78"/>
      <c r="GI913" s="78"/>
      <c r="GJ913" s="78"/>
      <c r="GK913" s="78"/>
      <c r="GL913" s="79"/>
      <c r="GM913" s="65" t="s">
        <v>413</v>
      </c>
      <c r="GN913" s="68">
        <v>0.10903222992716601</v>
      </c>
      <c r="GO913" s="78">
        <v>545.38</v>
      </c>
      <c r="GP913" s="78">
        <v>565.11</v>
      </c>
      <c r="GQ913" s="78">
        <v>488.94</v>
      </c>
      <c r="GR913" s="78">
        <v>367.77</v>
      </c>
      <c r="GS913" s="78"/>
      <c r="GT913" s="79"/>
      <c r="GU913" s="65" t="s">
        <v>414</v>
      </c>
      <c r="GV913" s="68">
        <v>4.1727519298977696E-3</v>
      </c>
      <c r="GW913" s="78">
        <v>507.9</v>
      </c>
      <c r="GX913" s="78">
        <v>511.26</v>
      </c>
      <c r="GY913" s="78">
        <v>486.98</v>
      </c>
      <c r="GZ913" s="78">
        <v>319.60000000000002</v>
      </c>
      <c r="HA913" s="78"/>
      <c r="HB913" s="79">
        <v>386.7</v>
      </c>
      <c r="HC913" s="65" t="s">
        <v>415</v>
      </c>
      <c r="HD913" s="68">
        <v>2.60179523871471E-2</v>
      </c>
      <c r="HE913" s="78">
        <v>516.04999999999995</v>
      </c>
      <c r="HF913" s="78">
        <v>534</v>
      </c>
      <c r="HG913" s="78">
        <v>530.35</v>
      </c>
      <c r="HH913" s="78">
        <v>249.77</v>
      </c>
      <c r="HI913" s="78">
        <v>244.57</v>
      </c>
      <c r="HJ913" s="79">
        <v>364.82</v>
      </c>
      <c r="HK913" s="85" t="s">
        <v>416</v>
      </c>
      <c r="HL913" s="68">
        <v>1.4449822989668399</v>
      </c>
      <c r="HM913" s="78">
        <v>496.24</v>
      </c>
      <c r="HN913" s="78">
        <v>524.52</v>
      </c>
      <c r="HO913" s="78">
        <v>465.29</v>
      </c>
      <c r="HP913" s="78">
        <v>309.3</v>
      </c>
      <c r="HQ913" s="78"/>
      <c r="HR913" s="79"/>
    </row>
    <row r="914" spans="1:226" x14ac:dyDescent="0.25">
      <c r="A914" s="81">
        <v>38901</v>
      </c>
      <c r="B914" s="82" t="s">
        <v>387</v>
      </c>
      <c r="C914" s="83">
        <v>526.25421793536987</v>
      </c>
      <c r="D914" s="83">
        <v>536.96616638887463</v>
      </c>
      <c r="E914" s="83">
        <v>503.24337958854755</v>
      </c>
      <c r="F914" s="83">
        <v>316.88426380280634</v>
      </c>
      <c r="G914" s="83">
        <v>234.72983122362871</v>
      </c>
      <c r="H914" s="84">
        <v>333.65197803412127</v>
      </c>
      <c r="I914" s="82" t="s">
        <v>388</v>
      </c>
      <c r="J914" s="83">
        <v>538.4537436921845</v>
      </c>
      <c r="K914" s="83">
        <v>540.6074675354588</v>
      </c>
      <c r="L914" s="83">
        <v>503.76945567899145</v>
      </c>
      <c r="M914" s="83">
        <v>315.20480153274184</v>
      </c>
      <c r="N914" s="83"/>
      <c r="O914" s="84">
        <v>404.21307909050813</v>
      </c>
      <c r="P914" s="65" t="s">
        <v>389</v>
      </c>
      <c r="Q914" s="78">
        <v>533.42999999999995</v>
      </c>
      <c r="R914" s="78">
        <v>534.67999999999995</v>
      </c>
      <c r="S914" s="78">
        <v>489.34</v>
      </c>
      <c r="T914" s="78">
        <v>260</v>
      </c>
      <c r="U914" s="78"/>
      <c r="V914" s="79"/>
      <c r="W914" s="65" t="s">
        <v>390</v>
      </c>
      <c r="X914" s="78">
        <v>552.33000000000004</v>
      </c>
      <c r="Y914" s="78">
        <v>544.39</v>
      </c>
      <c r="Z914" s="78">
        <v>477.22</v>
      </c>
      <c r="AA914" s="78">
        <v>251.73</v>
      </c>
      <c r="AB914" s="78"/>
      <c r="AC914" s="79">
        <v>399.17</v>
      </c>
      <c r="AD914" s="82"/>
      <c r="AE914" s="68"/>
      <c r="AF914" s="78"/>
      <c r="AG914" s="78"/>
      <c r="AH914" s="78"/>
      <c r="AI914" s="78"/>
      <c r="AJ914" s="78"/>
      <c r="AK914" s="79"/>
      <c r="AL914" s="69" t="s">
        <v>392</v>
      </c>
      <c r="AM914" s="70">
        <v>1.73913043478261</v>
      </c>
      <c r="AN914" s="78">
        <v>544.29999999999995</v>
      </c>
      <c r="AO914" s="78">
        <v>558.14</v>
      </c>
      <c r="AP914" s="78">
        <v>529.12</v>
      </c>
      <c r="AQ914" s="78"/>
      <c r="AR914" s="78">
        <v>399.01</v>
      </c>
      <c r="AS914" s="79"/>
      <c r="AT914" s="65" t="s">
        <v>393</v>
      </c>
      <c r="AU914" s="68">
        <v>3.5137034434293703E-2</v>
      </c>
      <c r="AV914" s="78">
        <v>499.79</v>
      </c>
      <c r="AW914" s="78">
        <v>530.73</v>
      </c>
      <c r="AX914" s="78">
        <v>483.35</v>
      </c>
      <c r="AY914" s="78">
        <v>272.8</v>
      </c>
      <c r="AZ914" s="78">
        <v>247.89</v>
      </c>
      <c r="BA914" s="79">
        <v>360.19</v>
      </c>
      <c r="BB914" s="65" t="s">
        <v>394</v>
      </c>
      <c r="BC914" s="78">
        <v>519.6</v>
      </c>
      <c r="BD914" s="78">
        <v>521.4</v>
      </c>
      <c r="BE914" s="78">
        <v>493.8</v>
      </c>
      <c r="BF914" s="78">
        <v>265.25</v>
      </c>
      <c r="BG914" s="78"/>
      <c r="BH914" s="79">
        <v>396.43</v>
      </c>
      <c r="BI914" s="65" t="s">
        <v>395</v>
      </c>
      <c r="BJ914" s="68">
        <v>0.13405364827003799</v>
      </c>
      <c r="BK914" s="78">
        <v>556.86</v>
      </c>
      <c r="BL914" s="78">
        <v>549.89</v>
      </c>
      <c r="BM914" s="78">
        <v>577.17999999999995</v>
      </c>
      <c r="BN914" s="78">
        <v>291.43</v>
      </c>
      <c r="BO914" s="78"/>
      <c r="BP914" s="79"/>
      <c r="BQ914" s="65" t="s">
        <v>396</v>
      </c>
      <c r="BR914" s="68">
        <v>6.3911648537062396E-2</v>
      </c>
      <c r="BS914" s="78">
        <v>490.55</v>
      </c>
      <c r="BT914" s="78">
        <v>511.87</v>
      </c>
      <c r="BU914" s="78">
        <v>433.61</v>
      </c>
      <c r="BV914" s="78"/>
      <c r="BW914" s="78"/>
      <c r="BX914" s="79">
        <v>393.57</v>
      </c>
      <c r="BY914" s="65" t="s">
        <v>397</v>
      </c>
      <c r="BZ914" s="78">
        <v>541.69000000000005</v>
      </c>
      <c r="CA914" s="78">
        <v>545.78</v>
      </c>
      <c r="CB914" s="78">
        <v>468.26</v>
      </c>
      <c r="CC914" s="78">
        <v>342.62</v>
      </c>
      <c r="CD914" s="78"/>
      <c r="CE914" s="79">
        <v>493.43</v>
      </c>
      <c r="CF914" s="65" t="s">
        <v>398</v>
      </c>
      <c r="CG914" s="78">
        <v>520.87</v>
      </c>
      <c r="CH914" s="78">
        <v>538.33000000000004</v>
      </c>
      <c r="CI914" s="78">
        <v>501.65</v>
      </c>
      <c r="CJ914" s="78">
        <v>381.52</v>
      </c>
      <c r="CK914" s="78"/>
      <c r="CL914" s="79"/>
      <c r="CM914" s="65" t="s">
        <v>399</v>
      </c>
      <c r="CN914" s="78">
        <v>501.27</v>
      </c>
      <c r="CO914" s="78">
        <v>510.41</v>
      </c>
      <c r="CP914" s="78">
        <v>504.2</v>
      </c>
      <c r="CQ914" s="78">
        <v>286.22000000000003</v>
      </c>
      <c r="CR914" s="78">
        <v>275.81</v>
      </c>
      <c r="CS914" s="79">
        <v>522.58000000000004</v>
      </c>
      <c r="CT914" s="65" t="s">
        <v>400</v>
      </c>
      <c r="CU914" s="78">
        <v>549.53</v>
      </c>
      <c r="CV914" s="78">
        <v>562.45000000000005</v>
      </c>
      <c r="CW914" s="78">
        <v>557.85</v>
      </c>
      <c r="CX914" s="78">
        <v>319.52999999999997</v>
      </c>
      <c r="CY914" s="78">
        <v>295.95999999999998</v>
      </c>
      <c r="CZ914" s="79"/>
      <c r="DA914" s="82"/>
      <c r="DB914" s="68"/>
      <c r="DC914" s="78"/>
      <c r="DD914" s="78"/>
      <c r="DE914" s="78"/>
      <c r="DF914" s="78"/>
      <c r="DG914" s="78"/>
      <c r="DH914" s="79"/>
      <c r="DI914" s="65" t="s">
        <v>402</v>
      </c>
      <c r="DJ914" s="68">
        <v>3.5394471383569902E-3</v>
      </c>
      <c r="DK914" s="78">
        <v>501.79</v>
      </c>
      <c r="DL914" s="78">
        <v>526.37</v>
      </c>
      <c r="DM914" s="78">
        <v>526.37</v>
      </c>
      <c r="DN914" s="78">
        <v>260.23</v>
      </c>
      <c r="DO914" s="78"/>
      <c r="DP914" s="79">
        <v>413.38</v>
      </c>
      <c r="DQ914" s="65" t="s">
        <v>403</v>
      </c>
      <c r="DR914" s="78">
        <v>520.96</v>
      </c>
      <c r="DS914" s="78">
        <v>562.52</v>
      </c>
      <c r="DT914" s="78">
        <v>577.41</v>
      </c>
      <c r="DU914" s="78">
        <v>379.8</v>
      </c>
      <c r="DV914" s="78"/>
      <c r="DW914" s="79"/>
      <c r="DX914" s="65" t="s">
        <v>404</v>
      </c>
      <c r="DY914" s="78">
        <v>564.41</v>
      </c>
      <c r="DZ914" s="78">
        <v>584.6</v>
      </c>
      <c r="EA914" s="78">
        <v>550.45000000000005</v>
      </c>
      <c r="EB914" s="78">
        <v>311.18</v>
      </c>
      <c r="EC914" s="78"/>
      <c r="ED914" s="79">
        <v>386.37</v>
      </c>
      <c r="EE914" s="65" t="s">
        <v>405</v>
      </c>
      <c r="EF914" s="68">
        <v>0.28962001853568098</v>
      </c>
      <c r="EG914" s="78">
        <v>535.27</v>
      </c>
      <c r="EH914" s="78">
        <v>532.41999999999996</v>
      </c>
      <c r="EI914" s="78">
        <v>462.08</v>
      </c>
      <c r="EJ914" s="78"/>
      <c r="EK914" s="78">
        <v>229.89</v>
      </c>
      <c r="EL914" s="79">
        <v>301.16000000000003</v>
      </c>
      <c r="EM914" s="65" t="s">
        <v>406</v>
      </c>
      <c r="EN914" s="78">
        <v>564.91</v>
      </c>
      <c r="EO914" s="78">
        <v>546.45000000000005</v>
      </c>
      <c r="EP914" s="78">
        <v>501.6</v>
      </c>
      <c r="EQ914" s="78"/>
      <c r="ER914" s="78"/>
      <c r="ES914" s="79">
        <v>379.93</v>
      </c>
      <c r="ET914" s="65" t="s">
        <v>407</v>
      </c>
      <c r="EU914" s="68">
        <v>1.4367816091954</v>
      </c>
      <c r="EV914" s="78">
        <v>530.20000000000005</v>
      </c>
      <c r="EW914" s="78">
        <v>537.54999999999995</v>
      </c>
      <c r="EX914" s="78">
        <v>537.54999999999995</v>
      </c>
      <c r="EY914" s="78"/>
      <c r="EZ914" s="78">
        <v>147.80000000000001</v>
      </c>
      <c r="FA914" s="79">
        <v>241.16</v>
      </c>
      <c r="FB914" s="65" t="s">
        <v>408</v>
      </c>
      <c r="FC914" s="78">
        <v>669.32</v>
      </c>
      <c r="FD914" s="78">
        <v>615.16</v>
      </c>
      <c r="FE914" s="78">
        <v>617.28</v>
      </c>
      <c r="FF914" s="78">
        <v>330.77</v>
      </c>
      <c r="FG914" s="78"/>
      <c r="FH914" s="79"/>
      <c r="FI914" s="65" t="s">
        <v>409</v>
      </c>
      <c r="FJ914" s="78">
        <v>590.55999999999995</v>
      </c>
      <c r="FK914" s="78">
        <v>560.78</v>
      </c>
      <c r="FL914" s="78">
        <v>559.36</v>
      </c>
      <c r="FM914" s="78">
        <v>286</v>
      </c>
      <c r="FN914" s="78"/>
      <c r="FO914" s="79">
        <v>411.79</v>
      </c>
      <c r="FP914" s="65" t="s">
        <v>410</v>
      </c>
      <c r="FQ914" s="68">
        <v>0.247494122014602</v>
      </c>
      <c r="FR914" s="78">
        <v>517.02</v>
      </c>
      <c r="FS914" s="78">
        <v>510.33</v>
      </c>
      <c r="FT914" s="78">
        <v>475.19</v>
      </c>
      <c r="FU914" s="78">
        <v>272</v>
      </c>
      <c r="FV914" s="78">
        <v>234.87</v>
      </c>
      <c r="FW914" s="79">
        <v>270.26</v>
      </c>
      <c r="FX914" s="65" t="s">
        <v>411</v>
      </c>
      <c r="FY914" s="78">
        <v>548.84</v>
      </c>
      <c r="FZ914" s="78">
        <v>540.33000000000004</v>
      </c>
      <c r="GA914" s="78">
        <v>532.66999999999996</v>
      </c>
      <c r="GB914" s="78">
        <v>361.04</v>
      </c>
      <c r="GC914" s="78"/>
      <c r="GD914" s="79">
        <v>385.73</v>
      </c>
      <c r="GE914" s="82"/>
      <c r="GF914" s="68"/>
      <c r="GG914" s="78"/>
      <c r="GH914" s="78"/>
      <c r="GI914" s="78"/>
      <c r="GJ914" s="78"/>
      <c r="GK914" s="78"/>
      <c r="GL914" s="79"/>
      <c r="GM914" s="65" t="s">
        <v>413</v>
      </c>
      <c r="GN914" s="68">
        <v>0.108501057885314</v>
      </c>
      <c r="GO914" s="78">
        <v>525.36</v>
      </c>
      <c r="GP914" s="78">
        <v>562.36</v>
      </c>
      <c r="GQ914" s="78">
        <v>483.26</v>
      </c>
      <c r="GR914" s="78">
        <v>367.6</v>
      </c>
      <c r="GS914" s="78"/>
      <c r="GT914" s="79"/>
      <c r="GU914" s="65" t="s">
        <v>414</v>
      </c>
      <c r="GV914" s="68">
        <v>4.1729260557502902E-3</v>
      </c>
      <c r="GW914" s="78">
        <v>503.75</v>
      </c>
      <c r="GX914" s="78">
        <v>509.89</v>
      </c>
      <c r="GY914" s="78">
        <v>481.44</v>
      </c>
      <c r="GZ914" s="78">
        <v>319.61</v>
      </c>
      <c r="HA914" s="78"/>
      <c r="HB914" s="79">
        <v>386.72</v>
      </c>
      <c r="HC914" s="65" t="s">
        <v>415</v>
      </c>
      <c r="HD914" s="68">
        <v>2.6028110359187898E-2</v>
      </c>
      <c r="HE914" s="78">
        <v>509.3</v>
      </c>
      <c r="HF914" s="78">
        <v>521.74</v>
      </c>
      <c r="HG914" s="78">
        <v>509.24</v>
      </c>
      <c r="HH914" s="78">
        <v>249.87</v>
      </c>
      <c r="HI914" s="78">
        <v>244.66</v>
      </c>
      <c r="HJ914" s="79">
        <v>365.62</v>
      </c>
      <c r="HK914" s="85" t="s">
        <v>416</v>
      </c>
      <c r="HL914" s="68">
        <v>1.4423770373575699</v>
      </c>
      <c r="HM914" s="78">
        <v>490.1</v>
      </c>
      <c r="HN914" s="78">
        <v>518.74</v>
      </c>
      <c r="HO914" s="78">
        <v>467.4</v>
      </c>
      <c r="HP914" s="78">
        <v>318.33</v>
      </c>
      <c r="HQ914" s="78"/>
      <c r="HR914" s="79"/>
    </row>
    <row r="915" spans="1:226" x14ac:dyDescent="0.25">
      <c r="A915" s="81">
        <v>38894</v>
      </c>
      <c r="B915" s="82" t="s">
        <v>387</v>
      </c>
      <c r="C915" s="83">
        <v>514.49674623943338</v>
      </c>
      <c r="D915" s="83">
        <v>528.74747769280486</v>
      </c>
      <c r="E915" s="83">
        <v>497.39630668037017</v>
      </c>
      <c r="F915" s="83">
        <v>313.59570586847701</v>
      </c>
      <c r="G915" s="83">
        <v>230.81069620253166</v>
      </c>
      <c r="H915" s="84">
        <v>330.88520302940464</v>
      </c>
      <c r="I915" s="82" t="s">
        <v>388</v>
      </c>
      <c r="J915" s="83">
        <v>524.40849873904654</v>
      </c>
      <c r="K915" s="83">
        <v>531.96385346789941</v>
      </c>
      <c r="L915" s="83">
        <v>498.58216853406611</v>
      </c>
      <c r="M915" s="83">
        <v>312.16271509867869</v>
      </c>
      <c r="N915" s="83"/>
      <c r="O915" s="84">
        <v>402.04226980937909</v>
      </c>
      <c r="P915" s="65" t="s">
        <v>389</v>
      </c>
      <c r="Q915" s="78">
        <v>519.26</v>
      </c>
      <c r="R915" s="78">
        <v>523.85</v>
      </c>
      <c r="S915" s="78">
        <v>479.09</v>
      </c>
      <c r="T915" s="78">
        <v>260</v>
      </c>
      <c r="U915" s="78"/>
      <c r="V915" s="79"/>
      <c r="W915" s="65" t="s">
        <v>390</v>
      </c>
      <c r="X915" s="78">
        <v>528.97</v>
      </c>
      <c r="Y915" s="78">
        <v>520.14</v>
      </c>
      <c r="Z915" s="78">
        <v>472.74</v>
      </c>
      <c r="AA915" s="78">
        <v>234.75</v>
      </c>
      <c r="AB915" s="78"/>
      <c r="AC915" s="79">
        <v>377.69</v>
      </c>
      <c r="AD915" s="82"/>
      <c r="AE915" s="68"/>
      <c r="AF915" s="78"/>
      <c r="AG915" s="78"/>
      <c r="AH915" s="78"/>
      <c r="AI915" s="78"/>
      <c r="AJ915" s="78"/>
      <c r="AK915" s="79"/>
      <c r="AL915" s="69" t="s">
        <v>392</v>
      </c>
      <c r="AM915" s="70">
        <v>1.73913043478261</v>
      </c>
      <c r="AN915" s="78">
        <v>544.77</v>
      </c>
      <c r="AO915" s="78">
        <v>558.14</v>
      </c>
      <c r="AP915" s="78">
        <v>529.12</v>
      </c>
      <c r="AQ915" s="78"/>
      <c r="AR915" s="78">
        <v>399.01</v>
      </c>
      <c r="AS915" s="79"/>
      <c r="AT915" s="65" t="s">
        <v>393</v>
      </c>
      <c r="AU915" s="68">
        <v>3.5053280987100401E-2</v>
      </c>
      <c r="AV915" s="78">
        <v>499.74</v>
      </c>
      <c r="AW915" s="78">
        <v>530.25</v>
      </c>
      <c r="AX915" s="78">
        <v>474.24</v>
      </c>
      <c r="AY915" s="78">
        <v>271.52</v>
      </c>
      <c r="AZ915" s="78">
        <v>241.27</v>
      </c>
      <c r="BA915" s="79">
        <v>361.24</v>
      </c>
      <c r="BB915" s="65" t="s">
        <v>394</v>
      </c>
      <c r="BC915" s="78">
        <v>499.6</v>
      </c>
      <c r="BD915" s="78">
        <v>499.4</v>
      </c>
      <c r="BE915" s="78">
        <v>484.9</v>
      </c>
      <c r="BF915" s="78">
        <v>268.5</v>
      </c>
      <c r="BG915" s="78"/>
      <c r="BH915" s="79">
        <v>396.43</v>
      </c>
      <c r="BI915" s="65" t="s">
        <v>395</v>
      </c>
      <c r="BJ915" s="68">
        <v>0.13411657412622999</v>
      </c>
      <c r="BK915" s="78">
        <v>549.61</v>
      </c>
      <c r="BL915" s="78">
        <v>541.55999999999995</v>
      </c>
      <c r="BM915" s="78">
        <v>551.49</v>
      </c>
      <c r="BN915" s="78">
        <v>287.01</v>
      </c>
      <c r="BO915" s="78"/>
      <c r="BP915" s="79"/>
      <c r="BQ915" s="65" t="s">
        <v>396</v>
      </c>
      <c r="BR915" s="68">
        <v>6.3911648537062396E-2</v>
      </c>
      <c r="BS915" s="78">
        <v>491.8</v>
      </c>
      <c r="BT915" s="78">
        <v>512.83000000000004</v>
      </c>
      <c r="BU915" s="78">
        <v>435.49</v>
      </c>
      <c r="BV915" s="78"/>
      <c r="BW915" s="78"/>
      <c r="BX915" s="79">
        <v>393.57</v>
      </c>
      <c r="BY915" s="65" t="s">
        <v>397</v>
      </c>
      <c r="BZ915" s="78">
        <v>528.41999999999996</v>
      </c>
      <c r="CA915" s="78">
        <v>542.4</v>
      </c>
      <c r="CB915" s="78">
        <v>471.81</v>
      </c>
      <c r="CC915" s="78">
        <v>345.26</v>
      </c>
      <c r="CD915" s="78"/>
      <c r="CE915" s="79">
        <v>493.43</v>
      </c>
      <c r="CF915" s="65" t="s">
        <v>398</v>
      </c>
      <c r="CG915" s="78">
        <v>489.44</v>
      </c>
      <c r="CH915" s="78">
        <v>525.37</v>
      </c>
      <c r="CI915" s="78">
        <v>484.83</v>
      </c>
      <c r="CJ915" s="78">
        <v>381.52</v>
      </c>
      <c r="CK915" s="78"/>
      <c r="CL915" s="79"/>
      <c r="CM915" s="65" t="s">
        <v>399</v>
      </c>
      <c r="CN915" s="78">
        <v>484.97</v>
      </c>
      <c r="CO915" s="78">
        <v>500.88</v>
      </c>
      <c r="CP915" s="78">
        <v>499.9</v>
      </c>
      <c r="CQ915" s="78">
        <v>277.95999999999998</v>
      </c>
      <c r="CR915" s="78">
        <v>266.91000000000003</v>
      </c>
      <c r="CS915" s="79">
        <v>522.23</v>
      </c>
      <c r="CT915" s="65" t="s">
        <v>400</v>
      </c>
      <c r="CU915" s="78">
        <v>551.65</v>
      </c>
      <c r="CV915" s="78">
        <v>573.73</v>
      </c>
      <c r="CW915" s="78">
        <v>568.80999999999995</v>
      </c>
      <c r="CX915" s="78">
        <v>311.36</v>
      </c>
      <c r="CY915" s="78">
        <v>288.02999999999997</v>
      </c>
      <c r="CZ915" s="79"/>
      <c r="DA915" s="82"/>
      <c r="DB915" s="68"/>
      <c r="DC915" s="78"/>
      <c r="DD915" s="78"/>
      <c r="DE915" s="78"/>
      <c r="DF915" s="78"/>
      <c r="DG915" s="78"/>
      <c r="DH915" s="79"/>
      <c r="DI915" s="65" t="s">
        <v>402</v>
      </c>
      <c r="DJ915" s="68">
        <v>3.57079093019104E-3</v>
      </c>
      <c r="DK915" s="78">
        <v>491.58</v>
      </c>
      <c r="DL915" s="78">
        <v>510.51</v>
      </c>
      <c r="DM915" s="78">
        <v>510.51</v>
      </c>
      <c r="DN915" s="78">
        <v>279.43</v>
      </c>
      <c r="DO915" s="78"/>
      <c r="DP915" s="79">
        <v>405.63</v>
      </c>
      <c r="DQ915" s="65" t="s">
        <v>403</v>
      </c>
      <c r="DR915" s="78">
        <v>520.96</v>
      </c>
      <c r="DS915" s="78">
        <v>562.52</v>
      </c>
      <c r="DT915" s="78">
        <v>586.66</v>
      </c>
      <c r="DU915" s="78">
        <v>379.8</v>
      </c>
      <c r="DV915" s="78"/>
      <c r="DW915" s="79"/>
      <c r="DX915" s="65" t="s">
        <v>404</v>
      </c>
      <c r="DY915" s="78">
        <v>549.92999999999995</v>
      </c>
      <c r="DZ915" s="78">
        <v>584.6</v>
      </c>
      <c r="EA915" s="78">
        <v>547.16</v>
      </c>
      <c r="EB915" s="78">
        <v>311.05</v>
      </c>
      <c r="EC915" s="78"/>
      <c r="ED915" s="79">
        <v>386.37</v>
      </c>
      <c r="EE915" s="65" t="s">
        <v>405</v>
      </c>
      <c r="EF915" s="68">
        <v>0.28962001853568098</v>
      </c>
      <c r="EG915" s="78">
        <v>505.44</v>
      </c>
      <c r="EH915" s="78">
        <v>509.52</v>
      </c>
      <c r="EI915" s="78">
        <v>449.31</v>
      </c>
      <c r="EJ915" s="78"/>
      <c r="EK915" s="78">
        <v>218.01</v>
      </c>
      <c r="EL915" s="79">
        <v>286.92</v>
      </c>
      <c r="EM915" s="65" t="s">
        <v>406</v>
      </c>
      <c r="EN915" s="78">
        <v>548.30999999999995</v>
      </c>
      <c r="EO915" s="78">
        <v>546.45000000000005</v>
      </c>
      <c r="EP915" s="78">
        <v>489.1</v>
      </c>
      <c r="EQ915" s="78"/>
      <c r="ER915" s="78"/>
      <c r="ES915" s="79">
        <v>368.53</v>
      </c>
      <c r="ET915" s="65" t="s">
        <v>407</v>
      </c>
      <c r="EU915" s="68">
        <v>1.4367816091954</v>
      </c>
      <c r="EV915" s="78">
        <v>530.20000000000005</v>
      </c>
      <c r="EW915" s="78">
        <v>537.54999999999995</v>
      </c>
      <c r="EX915" s="78">
        <v>537.54999999999995</v>
      </c>
      <c r="EY915" s="78"/>
      <c r="EZ915" s="78">
        <v>147.80000000000001</v>
      </c>
      <c r="FA915" s="79">
        <v>241.16</v>
      </c>
      <c r="FB915" s="65" t="s">
        <v>408</v>
      </c>
      <c r="FC915" s="78">
        <v>671.3</v>
      </c>
      <c r="FD915" s="78">
        <v>636.87</v>
      </c>
      <c r="FE915" s="78">
        <v>556.72</v>
      </c>
      <c r="FF915" s="78">
        <v>337.76</v>
      </c>
      <c r="FG915" s="78"/>
      <c r="FH915" s="79"/>
      <c r="FI915" s="65" t="s">
        <v>409</v>
      </c>
      <c r="FJ915" s="78">
        <v>590</v>
      </c>
      <c r="FK915" s="78">
        <v>556.57000000000005</v>
      </c>
      <c r="FL915" s="78">
        <v>556.83000000000004</v>
      </c>
      <c r="FM915" s="78">
        <v>286</v>
      </c>
      <c r="FN915" s="78"/>
      <c r="FO915" s="79">
        <v>405.9</v>
      </c>
      <c r="FP915" s="65" t="s">
        <v>410</v>
      </c>
      <c r="FQ915" s="68">
        <v>0.24464831804281301</v>
      </c>
      <c r="FR915" s="78">
        <v>502.02</v>
      </c>
      <c r="FS915" s="78">
        <v>498.35</v>
      </c>
      <c r="FT915" s="78">
        <v>450.4</v>
      </c>
      <c r="FU915" s="78">
        <v>269.11</v>
      </c>
      <c r="FV915" s="78">
        <v>231.44</v>
      </c>
      <c r="FW915" s="79">
        <v>268.62</v>
      </c>
      <c r="FX915" s="65" t="s">
        <v>411</v>
      </c>
      <c r="FY915" s="78">
        <v>548.73</v>
      </c>
      <c r="FZ915" s="78">
        <v>540.29999999999995</v>
      </c>
      <c r="GA915" s="78">
        <v>532.66999999999996</v>
      </c>
      <c r="GB915" s="78">
        <v>361.04</v>
      </c>
      <c r="GC915" s="78"/>
      <c r="GD915" s="79">
        <v>385.73</v>
      </c>
      <c r="GE915" s="82"/>
      <c r="GF915" s="68"/>
      <c r="GG915" s="78"/>
      <c r="GH915" s="78"/>
      <c r="GI915" s="78"/>
      <c r="GJ915" s="78"/>
      <c r="GK915" s="78"/>
      <c r="GL915" s="79"/>
      <c r="GM915" s="65" t="s">
        <v>413</v>
      </c>
      <c r="GN915" s="68">
        <v>0.108481048360851</v>
      </c>
      <c r="GO915" s="78">
        <v>494.89</v>
      </c>
      <c r="GP915" s="78">
        <v>536.22</v>
      </c>
      <c r="GQ915" s="78">
        <v>478.73</v>
      </c>
      <c r="GR915" s="78">
        <v>358.64</v>
      </c>
      <c r="GS915" s="78"/>
      <c r="GT915" s="79"/>
      <c r="GU915" s="65" t="s">
        <v>414</v>
      </c>
      <c r="GV915" s="68">
        <v>4.1727519298977696E-3</v>
      </c>
      <c r="GW915" s="78">
        <v>503.73</v>
      </c>
      <c r="GX915" s="78">
        <v>509.87</v>
      </c>
      <c r="GY915" s="78">
        <v>481.42</v>
      </c>
      <c r="GZ915" s="78">
        <v>321.2</v>
      </c>
      <c r="HA915" s="78"/>
      <c r="HB915" s="79">
        <v>386.7</v>
      </c>
      <c r="HC915" s="65" t="s">
        <v>415</v>
      </c>
      <c r="HD915" s="68">
        <v>2.61622583261387E-2</v>
      </c>
      <c r="HE915" s="78">
        <v>499.66</v>
      </c>
      <c r="HF915" s="78">
        <v>515.44000000000005</v>
      </c>
      <c r="HG915" s="78">
        <v>511.86</v>
      </c>
      <c r="HH915" s="78">
        <v>251.16</v>
      </c>
      <c r="HI915" s="78">
        <v>245.93</v>
      </c>
      <c r="HJ915" s="79">
        <v>369.24</v>
      </c>
      <c r="HK915" s="85" t="s">
        <v>416</v>
      </c>
      <c r="HL915" s="68">
        <v>1.44906535284741</v>
      </c>
      <c r="HM915" s="78">
        <v>488.73</v>
      </c>
      <c r="HN915" s="78">
        <v>518.23</v>
      </c>
      <c r="HO915" s="78">
        <v>464.01</v>
      </c>
      <c r="HP915" s="78">
        <v>311.8</v>
      </c>
      <c r="HQ915" s="78"/>
      <c r="HR915" s="79"/>
    </row>
    <row r="916" spans="1:226" x14ac:dyDescent="0.25">
      <c r="A916" s="81">
        <v>38887</v>
      </c>
      <c r="B916" s="82" t="s">
        <v>387</v>
      </c>
      <c r="C916" s="83">
        <v>516.3436644833115</v>
      </c>
      <c r="D916" s="83">
        <v>530.27879576738735</v>
      </c>
      <c r="E916" s="83">
        <v>497.5158480666496</v>
      </c>
      <c r="F916" s="83">
        <v>313.48587524269453</v>
      </c>
      <c r="G916" s="83">
        <v>241.31599156118142</v>
      </c>
      <c r="H916" s="84">
        <v>332.21415289868747</v>
      </c>
      <c r="I916" s="82" t="s">
        <v>388</v>
      </c>
      <c r="J916" s="83">
        <v>523.6183485289921</v>
      </c>
      <c r="K916" s="83">
        <v>532.20187195214965</v>
      </c>
      <c r="L916" s="83">
        <v>498.66471281520711</v>
      </c>
      <c r="M916" s="83">
        <v>314.34003162898529</v>
      </c>
      <c r="N916" s="83"/>
      <c r="O916" s="84">
        <v>401.48072475131085</v>
      </c>
      <c r="P916" s="65" t="s">
        <v>389</v>
      </c>
      <c r="Q916" s="78">
        <v>527.6</v>
      </c>
      <c r="R916" s="78">
        <v>533.85</v>
      </c>
      <c r="S916" s="78">
        <v>477.22</v>
      </c>
      <c r="T916" s="78">
        <v>260</v>
      </c>
      <c r="U916" s="78"/>
      <c r="V916" s="79"/>
      <c r="W916" s="65" t="s">
        <v>390</v>
      </c>
      <c r="X916" s="78">
        <v>529.96</v>
      </c>
      <c r="Y916" s="78">
        <v>531.9</v>
      </c>
      <c r="Z916" s="78">
        <v>473.95</v>
      </c>
      <c r="AA916" s="78">
        <v>246.14</v>
      </c>
      <c r="AB916" s="78"/>
      <c r="AC916" s="79">
        <v>377.69</v>
      </c>
      <c r="AD916" s="82"/>
      <c r="AE916" s="68"/>
      <c r="AF916" s="78"/>
      <c r="AG916" s="78"/>
      <c r="AH916" s="78"/>
      <c r="AI916" s="78"/>
      <c r="AJ916" s="78"/>
      <c r="AK916" s="79"/>
      <c r="AL916" s="69" t="s">
        <v>392</v>
      </c>
      <c r="AM916" s="70">
        <v>1.73913043478261</v>
      </c>
      <c r="AN916" s="78">
        <v>551.27</v>
      </c>
      <c r="AO916" s="78">
        <v>566</v>
      </c>
      <c r="AP916" s="78">
        <v>529.29</v>
      </c>
      <c r="AQ916" s="78"/>
      <c r="AR916" s="78">
        <v>399.97</v>
      </c>
      <c r="AS916" s="79"/>
      <c r="AT916" s="65" t="s">
        <v>393</v>
      </c>
      <c r="AU916" s="68">
        <v>3.50692617920393E-2</v>
      </c>
      <c r="AV916" s="78">
        <v>501</v>
      </c>
      <c r="AW916" s="78">
        <v>531.54</v>
      </c>
      <c r="AX916" s="78">
        <v>473.07</v>
      </c>
      <c r="AY916" s="78">
        <v>271.64999999999998</v>
      </c>
      <c r="AZ916" s="78">
        <v>241.38</v>
      </c>
      <c r="BA916" s="79">
        <v>364.93</v>
      </c>
      <c r="BB916" s="65" t="s">
        <v>394</v>
      </c>
      <c r="BC916" s="78">
        <v>492.05</v>
      </c>
      <c r="BD916" s="78">
        <v>487.14</v>
      </c>
      <c r="BE916" s="78">
        <v>482.57</v>
      </c>
      <c r="BF916" s="78">
        <v>269.10000000000002</v>
      </c>
      <c r="BG916" s="78"/>
      <c r="BH916" s="79">
        <v>396.43</v>
      </c>
      <c r="BI916" s="65" t="s">
        <v>395</v>
      </c>
      <c r="BJ916" s="68">
        <v>0.13414356043838099</v>
      </c>
      <c r="BK916" s="78">
        <v>543.28</v>
      </c>
      <c r="BL916" s="78">
        <v>538.45000000000005</v>
      </c>
      <c r="BM916" s="78">
        <v>546.23</v>
      </c>
      <c r="BN916" s="78">
        <v>292.43</v>
      </c>
      <c r="BO916" s="78"/>
      <c r="BP916" s="79"/>
      <c r="BQ916" s="65" t="s">
        <v>396</v>
      </c>
      <c r="BR916" s="68">
        <v>6.3911648537062396E-2</v>
      </c>
      <c r="BS916" s="78">
        <v>492.99</v>
      </c>
      <c r="BT916" s="78">
        <v>508.61</v>
      </c>
      <c r="BU916" s="78">
        <v>437.22</v>
      </c>
      <c r="BV916" s="78"/>
      <c r="BW916" s="78"/>
      <c r="BX916" s="79">
        <v>393.57</v>
      </c>
      <c r="BY916" s="65" t="s">
        <v>397</v>
      </c>
      <c r="BZ916" s="78">
        <v>535.52</v>
      </c>
      <c r="CA916" s="78">
        <v>547.47</v>
      </c>
      <c r="CB916" s="78">
        <v>472.98</v>
      </c>
      <c r="CC916" s="78">
        <v>344.43</v>
      </c>
      <c r="CD916" s="78"/>
      <c r="CE916" s="79">
        <v>493.43</v>
      </c>
      <c r="CF916" s="65" t="s">
        <v>398</v>
      </c>
      <c r="CG916" s="78">
        <v>504.74</v>
      </c>
      <c r="CH916" s="78">
        <v>525.37</v>
      </c>
      <c r="CI916" s="78">
        <v>484.83</v>
      </c>
      <c r="CJ916" s="78">
        <v>381.52</v>
      </c>
      <c r="CK916" s="78"/>
      <c r="CL916" s="79"/>
      <c r="CM916" s="65" t="s">
        <v>399</v>
      </c>
      <c r="CN916" s="78">
        <v>491.88</v>
      </c>
      <c r="CO916" s="78">
        <v>504.88</v>
      </c>
      <c r="CP916" s="78">
        <v>502.61</v>
      </c>
      <c r="CQ916" s="78">
        <v>282.5</v>
      </c>
      <c r="CR916" s="78">
        <v>271.08999999999997</v>
      </c>
      <c r="CS916" s="79">
        <v>522.49</v>
      </c>
      <c r="CT916" s="65" t="s">
        <v>400</v>
      </c>
      <c r="CU916" s="78">
        <v>558.77</v>
      </c>
      <c r="CV916" s="78">
        <v>574.44000000000005</v>
      </c>
      <c r="CW916" s="78">
        <v>574.44000000000005</v>
      </c>
      <c r="CX916" s="78">
        <v>313.60000000000002</v>
      </c>
      <c r="CY916" s="78">
        <v>290.26</v>
      </c>
      <c r="CZ916" s="79"/>
      <c r="DA916" s="82"/>
      <c r="DB916" s="68"/>
      <c r="DC916" s="78"/>
      <c r="DD916" s="78"/>
      <c r="DE916" s="78"/>
      <c r="DF916" s="78"/>
      <c r="DG916" s="78"/>
      <c r="DH916" s="79"/>
      <c r="DI916" s="65" t="s">
        <v>402</v>
      </c>
      <c r="DJ916" s="68">
        <v>3.6301593639960798E-3</v>
      </c>
      <c r="DK916" s="78">
        <v>499.65</v>
      </c>
      <c r="DL916" s="78">
        <v>518.74</v>
      </c>
      <c r="DM916" s="78">
        <v>518.74</v>
      </c>
      <c r="DN916" s="78">
        <v>277.83</v>
      </c>
      <c r="DO916" s="78"/>
      <c r="DP916" s="79">
        <v>412.36</v>
      </c>
      <c r="DQ916" s="65" t="s">
        <v>403</v>
      </c>
      <c r="DR916" s="78">
        <v>517.65</v>
      </c>
      <c r="DS916" s="78">
        <v>562.52</v>
      </c>
      <c r="DT916" s="78">
        <v>591.29</v>
      </c>
      <c r="DU916" s="78">
        <v>381.87</v>
      </c>
      <c r="DV916" s="78"/>
      <c r="DW916" s="79"/>
      <c r="DX916" s="65" t="s">
        <v>404</v>
      </c>
      <c r="DY916" s="78">
        <v>549.92999999999995</v>
      </c>
      <c r="DZ916" s="78">
        <v>584.6</v>
      </c>
      <c r="EA916" s="78">
        <v>546.45000000000005</v>
      </c>
      <c r="EB916" s="78">
        <v>311.01</v>
      </c>
      <c r="EC916" s="78"/>
      <c r="ED916" s="79">
        <v>386.37</v>
      </c>
      <c r="EE916" s="65" t="s">
        <v>405</v>
      </c>
      <c r="EF916" s="68">
        <v>0.28962001853568098</v>
      </c>
      <c r="EG916" s="78">
        <v>514.6</v>
      </c>
      <c r="EH916" s="78">
        <v>516</v>
      </c>
      <c r="EI916" s="78">
        <v>450.05</v>
      </c>
      <c r="EJ916" s="78"/>
      <c r="EK916" s="78">
        <v>225.97</v>
      </c>
      <c r="EL916" s="79">
        <v>297.39999999999998</v>
      </c>
      <c r="EM916" s="65" t="s">
        <v>406</v>
      </c>
      <c r="EN916" s="78">
        <v>548.30999999999995</v>
      </c>
      <c r="EO916" s="78">
        <v>546.45000000000005</v>
      </c>
      <c r="EP916" s="78">
        <v>489.1</v>
      </c>
      <c r="EQ916" s="78"/>
      <c r="ER916" s="78"/>
      <c r="ES916" s="79">
        <v>368.53</v>
      </c>
      <c r="ET916" s="65" t="s">
        <v>407</v>
      </c>
      <c r="EU916" s="68">
        <v>1.43657520471197</v>
      </c>
      <c r="EV916" s="78">
        <v>536.21</v>
      </c>
      <c r="EW916" s="78">
        <v>549.65</v>
      </c>
      <c r="EX916" s="78">
        <v>549.65</v>
      </c>
      <c r="EY916" s="78"/>
      <c r="EZ916" s="78">
        <v>147.78</v>
      </c>
      <c r="FA916" s="79">
        <v>242.34</v>
      </c>
      <c r="FB916" s="65" t="s">
        <v>408</v>
      </c>
      <c r="FC916" s="78">
        <v>671.3</v>
      </c>
      <c r="FD916" s="78">
        <v>636.87</v>
      </c>
      <c r="FE916" s="78">
        <v>556.72</v>
      </c>
      <c r="FF916" s="78">
        <v>337.76</v>
      </c>
      <c r="FG916" s="78"/>
      <c r="FH916" s="79"/>
      <c r="FI916" s="65" t="s">
        <v>409</v>
      </c>
      <c r="FJ916" s="78">
        <v>571</v>
      </c>
      <c r="FK916" s="78">
        <v>551.53</v>
      </c>
      <c r="FL916" s="78">
        <v>552.63</v>
      </c>
      <c r="FM916" s="78">
        <v>296</v>
      </c>
      <c r="FN916" s="78"/>
      <c r="FO916" s="79">
        <v>403</v>
      </c>
      <c r="FP916" s="65" t="s">
        <v>410</v>
      </c>
      <c r="FQ916" s="68">
        <v>0.24606299212598401</v>
      </c>
      <c r="FR916" s="78">
        <v>502.95</v>
      </c>
      <c r="FS916" s="78">
        <v>499.75</v>
      </c>
      <c r="FT916" s="78">
        <v>456.2</v>
      </c>
      <c r="FU916" s="78">
        <v>270.18</v>
      </c>
      <c r="FV916" s="78">
        <v>242.37</v>
      </c>
      <c r="FW916" s="79">
        <v>270.18</v>
      </c>
      <c r="FX916" s="65" t="s">
        <v>411</v>
      </c>
      <c r="FY916" s="78">
        <v>548.54999999999995</v>
      </c>
      <c r="FZ916" s="78">
        <v>541.28</v>
      </c>
      <c r="GA916" s="78">
        <v>532.66999999999996</v>
      </c>
      <c r="GB916" s="78">
        <v>361.04</v>
      </c>
      <c r="GC916" s="78"/>
      <c r="GD916" s="79">
        <v>385.73</v>
      </c>
      <c r="GE916" s="82"/>
      <c r="GF916" s="68"/>
      <c r="GG916" s="78"/>
      <c r="GH916" s="78"/>
      <c r="GI916" s="78"/>
      <c r="GJ916" s="78"/>
      <c r="GK916" s="78"/>
      <c r="GL916" s="79"/>
      <c r="GM916" s="65" t="s">
        <v>413</v>
      </c>
      <c r="GN916" s="68">
        <v>0.107748170974798</v>
      </c>
      <c r="GO916" s="78">
        <v>491.55</v>
      </c>
      <c r="GP916" s="78">
        <v>532.6</v>
      </c>
      <c r="GQ916" s="78">
        <v>471.61</v>
      </c>
      <c r="GR916" s="78">
        <v>334.99</v>
      </c>
      <c r="GS916" s="78"/>
      <c r="GT916" s="79"/>
      <c r="GU916" s="65" t="s">
        <v>414</v>
      </c>
      <c r="GV916" s="68">
        <v>4.1729260557502902E-3</v>
      </c>
      <c r="GW916" s="78">
        <v>503.75</v>
      </c>
      <c r="GX916" s="78">
        <v>509.89</v>
      </c>
      <c r="GY916" s="78">
        <v>481.44</v>
      </c>
      <c r="GZ916" s="78">
        <v>321.22000000000003</v>
      </c>
      <c r="HA916" s="78"/>
      <c r="HB916" s="79">
        <v>386.72</v>
      </c>
      <c r="HC916" s="65" t="s">
        <v>415</v>
      </c>
      <c r="HD916" s="68">
        <v>2.6226068712299998E-2</v>
      </c>
      <c r="HE916" s="78">
        <v>501.09</v>
      </c>
      <c r="HF916" s="78">
        <v>516.42999999999995</v>
      </c>
      <c r="HG916" s="78">
        <v>513.11</v>
      </c>
      <c r="HH916" s="78">
        <v>251.77</v>
      </c>
      <c r="HI916" s="78">
        <v>246.53</v>
      </c>
      <c r="HJ916" s="79">
        <v>371.57</v>
      </c>
      <c r="HK916" s="85" t="s">
        <v>416</v>
      </c>
      <c r="HL916" s="68">
        <v>1.46681334800147</v>
      </c>
      <c r="HM916" s="78">
        <v>500.59</v>
      </c>
      <c r="HN916" s="78">
        <v>529.59</v>
      </c>
      <c r="HO916" s="78">
        <v>471.29</v>
      </c>
      <c r="HP916" s="78">
        <v>316.23</v>
      </c>
      <c r="HQ916" s="78"/>
      <c r="HR916" s="79"/>
    </row>
    <row r="917" spans="1:226" x14ac:dyDescent="0.25">
      <c r="A917" s="81">
        <v>38880</v>
      </c>
      <c r="B917" s="82" t="s">
        <v>387</v>
      </c>
      <c r="C917" s="83">
        <v>523.38320290926458</v>
      </c>
      <c r="D917" s="83">
        <v>535.45177569640248</v>
      </c>
      <c r="E917" s="83">
        <v>498.81340325185738</v>
      </c>
      <c r="F917" s="83">
        <v>315.561951743642</v>
      </c>
      <c r="G917" s="83">
        <v>246.24991561181437</v>
      </c>
      <c r="H917" s="84">
        <v>335.91244645985506</v>
      </c>
      <c r="I917" s="82" t="s">
        <v>388</v>
      </c>
      <c r="J917" s="83">
        <v>532.53423748287287</v>
      </c>
      <c r="K917" s="83">
        <v>537.79551517636537</v>
      </c>
      <c r="L917" s="83">
        <v>500.0810135398645</v>
      </c>
      <c r="M917" s="83">
        <v>314.72629906962692</v>
      </c>
      <c r="N917" s="83"/>
      <c r="O917" s="84">
        <v>401.38439775567207</v>
      </c>
      <c r="P917" s="65" t="s">
        <v>389</v>
      </c>
      <c r="Q917" s="78">
        <v>532.6</v>
      </c>
      <c r="R917" s="78">
        <v>543.01</v>
      </c>
      <c r="S917" s="78">
        <v>477.01</v>
      </c>
      <c r="T917" s="78">
        <v>270</v>
      </c>
      <c r="U917" s="78"/>
      <c r="V917" s="79"/>
      <c r="W917" s="65" t="s">
        <v>390</v>
      </c>
      <c r="X917" s="78">
        <v>552.74</v>
      </c>
      <c r="Y917" s="78">
        <v>558.84</v>
      </c>
      <c r="Z917" s="78">
        <v>473.95</v>
      </c>
      <c r="AA917" s="78">
        <v>256.95</v>
      </c>
      <c r="AB917" s="78"/>
      <c r="AC917" s="79">
        <v>377.69</v>
      </c>
      <c r="AD917" s="82"/>
      <c r="AE917" s="68"/>
      <c r="AF917" s="78"/>
      <c r="AG917" s="78"/>
      <c r="AH917" s="78"/>
      <c r="AI917" s="78"/>
      <c r="AJ917" s="78"/>
      <c r="AK917" s="79"/>
      <c r="AL917" s="69" t="s">
        <v>392</v>
      </c>
      <c r="AM917" s="70">
        <v>1.7367141368530701</v>
      </c>
      <c r="AN917" s="78">
        <v>550.51</v>
      </c>
      <c r="AO917" s="78">
        <v>565.22</v>
      </c>
      <c r="AP917" s="78">
        <v>528.54999999999995</v>
      </c>
      <c r="AQ917" s="78"/>
      <c r="AR917" s="78">
        <v>399.41</v>
      </c>
      <c r="AS917" s="79"/>
      <c r="AT917" s="65" t="s">
        <v>393</v>
      </c>
      <c r="AU917" s="68">
        <v>3.5331943610217999E-2</v>
      </c>
      <c r="AV917" s="78">
        <v>501.84</v>
      </c>
      <c r="AW917" s="78">
        <v>536.12</v>
      </c>
      <c r="AX917" s="78">
        <v>476.4</v>
      </c>
      <c r="AY917" s="78">
        <v>268.38</v>
      </c>
      <c r="AZ917" s="78">
        <v>239.02</v>
      </c>
      <c r="BA917" s="79">
        <v>371.83</v>
      </c>
      <c r="BB917" s="65" t="s">
        <v>394</v>
      </c>
      <c r="BC917" s="78">
        <v>511.85</v>
      </c>
      <c r="BD917" s="78">
        <v>508.35</v>
      </c>
      <c r="BE917" s="78">
        <v>486.28</v>
      </c>
      <c r="BF917" s="78">
        <v>272.5</v>
      </c>
      <c r="BG917" s="78"/>
      <c r="BH917" s="79">
        <v>396.43</v>
      </c>
      <c r="BI917" s="65" t="s">
        <v>395</v>
      </c>
      <c r="BJ917" s="68">
        <v>0.13413276461041099</v>
      </c>
      <c r="BK917" s="78">
        <v>538.95000000000005</v>
      </c>
      <c r="BL917" s="78">
        <v>531.97</v>
      </c>
      <c r="BM917" s="78">
        <v>541.9</v>
      </c>
      <c r="BN917" s="78">
        <v>292.41000000000003</v>
      </c>
      <c r="BO917" s="78"/>
      <c r="BP917" s="79"/>
      <c r="BQ917" s="65" t="s">
        <v>396</v>
      </c>
      <c r="BR917" s="68">
        <v>6.3911648537062396E-2</v>
      </c>
      <c r="BS917" s="78">
        <v>473.49</v>
      </c>
      <c r="BT917" s="78">
        <v>494.87</v>
      </c>
      <c r="BU917" s="78">
        <v>437.24</v>
      </c>
      <c r="BV917" s="78"/>
      <c r="BW917" s="78"/>
      <c r="BX917" s="79">
        <v>393.57</v>
      </c>
      <c r="BY917" s="65" t="s">
        <v>397</v>
      </c>
      <c r="BZ917" s="78">
        <v>532.29999999999995</v>
      </c>
      <c r="CA917" s="78">
        <v>541.89</v>
      </c>
      <c r="CB917" s="78">
        <v>470.16</v>
      </c>
      <c r="CC917" s="78">
        <v>338.04</v>
      </c>
      <c r="CD917" s="78"/>
      <c r="CE917" s="79">
        <v>493.43</v>
      </c>
      <c r="CF917" s="65" t="s">
        <v>398</v>
      </c>
      <c r="CG917" s="78">
        <v>548.07000000000005</v>
      </c>
      <c r="CH917" s="78">
        <v>568.1</v>
      </c>
      <c r="CI917" s="78">
        <v>497.12</v>
      </c>
      <c r="CJ917" s="78">
        <v>381.93</v>
      </c>
      <c r="CK917" s="78"/>
      <c r="CL917" s="79"/>
      <c r="CM917" s="65" t="s">
        <v>399</v>
      </c>
      <c r="CN917" s="78">
        <v>494.8</v>
      </c>
      <c r="CO917" s="78">
        <v>504.2</v>
      </c>
      <c r="CP917" s="78">
        <v>501.81</v>
      </c>
      <c r="CQ917" s="78">
        <v>277.68</v>
      </c>
      <c r="CR917" s="78">
        <v>268.54000000000002</v>
      </c>
      <c r="CS917" s="79">
        <v>522.44000000000005</v>
      </c>
      <c r="CT917" s="65" t="s">
        <v>400</v>
      </c>
      <c r="CU917" s="78">
        <v>558.59</v>
      </c>
      <c r="CV917" s="78">
        <v>575.17999999999995</v>
      </c>
      <c r="CW917" s="78">
        <v>570.44000000000005</v>
      </c>
      <c r="CX917" s="78">
        <v>314.58999999999997</v>
      </c>
      <c r="CY917" s="78">
        <v>291.10000000000002</v>
      </c>
      <c r="CZ917" s="79"/>
      <c r="DA917" s="82"/>
      <c r="DB917" s="68"/>
      <c r="DC917" s="78"/>
      <c r="DD917" s="78"/>
      <c r="DE917" s="78"/>
      <c r="DF917" s="78"/>
      <c r="DG917" s="78"/>
      <c r="DH917" s="79"/>
      <c r="DI917" s="65" t="s">
        <v>402</v>
      </c>
      <c r="DJ917" s="68">
        <v>3.73552484124019E-3</v>
      </c>
      <c r="DK917" s="78">
        <v>513.30999999999995</v>
      </c>
      <c r="DL917" s="78">
        <v>532.75</v>
      </c>
      <c r="DM917" s="78">
        <v>532.75</v>
      </c>
      <c r="DN917" s="78">
        <v>281.3</v>
      </c>
      <c r="DO917" s="78"/>
      <c r="DP917" s="79">
        <v>420.19</v>
      </c>
      <c r="DQ917" s="65" t="s">
        <v>403</v>
      </c>
      <c r="DR917" s="78">
        <v>521.78</v>
      </c>
      <c r="DS917" s="78">
        <v>565</v>
      </c>
      <c r="DT917" s="78">
        <v>589.91</v>
      </c>
      <c r="DU917" s="78">
        <v>384.02</v>
      </c>
      <c r="DV917" s="78"/>
      <c r="DW917" s="79"/>
      <c r="DX917" s="65" t="s">
        <v>404</v>
      </c>
      <c r="DY917" s="78">
        <v>549.92999999999995</v>
      </c>
      <c r="DZ917" s="78">
        <v>584.6</v>
      </c>
      <c r="EA917" s="78">
        <v>543.34</v>
      </c>
      <c r="EB917" s="78">
        <v>320</v>
      </c>
      <c r="EC917" s="78"/>
      <c r="ED917" s="79">
        <v>386.37</v>
      </c>
      <c r="EE917" s="65" t="s">
        <v>405</v>
      </c>
      <c r="EF917" s="68">
        <v>0.28962001853568098</v>
      </c>
      <c r="EG917" s="78">
        <v>527.76</v>
      </c>
      <c r="EH917" s="78">
        <v>525.41999999999996</v>
      </c>
      <c r="EI917" s="78">
        <v>446.61</v>
      </c>
      <c r="EJ917" s="78"/>
      <c r="EK917" s="78">
        <v>226.34</v>
      </c>
      <c r="EL917" s="79">
        <v>300.57</v>
      </c>
      <c r="EM917" s="65" t="s">
        <v>406</v>
      </c>
      <c r="EN917" s="78">
        <v>565.71</v>
      </c>
      <c r="EO917" s="78">
        <v>546.45000000000005</v>
      </c>
      <c r="EP917" s="78">
        <v>489.1</v>
      </c>
      <c r="EQ917" s="78"/>
      <c r="ER917" s="78"/>
      <c r="ES917" s="79">
        <v>365.73</v>
      </c>
      <c r="ET917" s="65" t="s">
        <v>407</v>
      </c>
      <c r="EU917" s="68">
        <v>1.43657520471197</v>
      </c>
      <c r="EV917" s="78">
        <v>536.21</v>
      </c>
      <c r="EW917" s="78">
        <v>549.65</v>
      </c>
      <c r="EX917" s="78">
        <v>549.65</v>
      </c>
      <c r="EY917" s="78"/>
      <c r="EZ917" s="78">
        <v>147.78</v>
      </c>
      <c r="FA917" s="79">
        <v>256.95</v>
      </c>
      <c r="FB917" s="65" t="s">
        <v>408</v>
      </c>
      <c r="FC917" s="78">
        <v>671.3</v>
      </c>
      <c r="FD917" s="78">
        <v>636.87</v>
      </c>
      <c r="FE917" s="78">
        <v>556.72</v>
      </c>
      <c r="FF917" s="78">
        <v>337.76</v>
      </c>
      <c r="FG917" s="78"/>
      <c r="FH917" s="79"/>
      <c r="FI917" s="65" t="s">
        <v>409</v>
      </c>
      <c r="FJ917" s="78">
        <v>591.4</v>
      </c>
      <c r="FK917" s="78">
        <v>564</v>
      </c>
      <c r="FL917" s="78">
        <v>561</v>
      </c>
      <c r="FM917" s="78">
        <v>306</v>
      </c>
      <c r="FN917" s="78"/>
      <c r="FO917" s="79">
        <v>402.54</v>
      </c>
      <c r="FP917" s="65" t="s">
        <v>410</v>
      </c>
      <c r="FQ917" s="68">
        <v>0.25075225677031099</v>
      </c>
      <c r="FR917" s="78">
        <v>507.27</v>
      </c>
      <c r="FS917" s="78">
        <v>507.52</v>
      </c>
      <c r="FT917" s="78">
        <v>453.61</v>
      </c>
      <c r="FU917" s="78">
        <v>275.83</v>
      </c>
      <c r="FV917" s="78">
        <v>247.74</v>
      </c>
      <c r="FW917" s="79">
        <v>277.33</v>
      </c>
      <c r="FX917" s="65" t="s">
        <v>411</v>
      </c>
      <c r="FY917" s="78">
        <v>541.84</v>
      </c>
      <c r="FZ917" s="78">
        <v>540.75</v>
      </c>
      <c r="GA917" s="78">
        <v>532.66999999999996</v>
      </c>
      <c r="GB917" s="78">
        <v>361.04</v>
      </c>
      <c r="GC917" s="78"/>
      <c r="GD917" s="79">
        <v>385.73</v>
      </c>
      <c r="GE917" s="82"/>
      <c r="GF917" s="68"/>
      <c r="GG917" s="78"/>
      <c r="GH917" s="78"/>
      <c r="GI917" s="78"/>
      <c r="GJ917" s="78"/>
      <c r="GK917" s="78"/>
      <c r="GL917" s="79"/>
      <c r="GM917" s="65" t="s">
        <v>413</v>
      </c>
      <c r="GN917" s="68">
        <v>0.108601216333623</v>
      </c>
      <c r="GO917" s="78">
        <v>512.80999999999995</v>
      </c>
      <c r="GP917" s="78">
        <v>554.19000000000005</v>
      </c>
      <c r="GQ917" s="78">
        <v>476.32</v>
      </c>
      <c r="GR917" s="78">
        <v>354.69</v>
      </c>
      <c r="GS917" s="78"/>
      <c r="GT917" s="79"/>
      <c r="GU917" s="65" t="s">
        <v>414</v>
      </c>
      <c r="GV917" s="68">
        <v>4.1725778185763198E-3</v>
      </c>
      <c r="GW917" s="78">
        <v>503.71</v>
      </c>
      <c r="GX917" s="78">
        <v>509.85</v>
      </c>
      <c r="GY917" s="78">
        <v>481.4</v>
      </c>
      <c r="GZ917" s="78">
        <v>321.19</v>
      </c>
      <c r="HA917" s="78"/>
      <c r="HB917" s="79">
        <v>386.68</v>
      </c>
      <c r="HC917" s="65" t="s">
        <v>415</v>
      </c>
      <c r="HD917" s="68">
        <v>2.63539333245487E-2</v>
      </c>
      <c r="HE917" s="78">
        <v>503.69</v>
      </c>
      <c r="HF917" s="78">
        <v>519.44000000000005</v>
      </c>
      <c r="HG917" s="78">
        <v>515.61</v>
      </c>
      <c r="HH917" s="78">
        <v>253</v>
      </c>
      <c r="HI917" s="78">
        <v>247.73</v>
      </c>
      <c r="HJ917" s="79">
        <v>375.35</v>
      </c>
      <c r="HK917" s="85" t="s">
        <v>416</v>
      </c>
      <c r="HL917" s="68">
        <v>1.46541617819461</v>
      </c>
      <c r="HM917" s="78">
        <v>500.77</v>
      </c>
      <c r="HN917" s="78">
        <v>528.91999999999996</v>
      </c>
      <c r="HO917" s="78">
        <v>473.12</v>
      </c>
      <c r="HP917" s="78">
        <v>321.22000000000003</v>
      </c>
      <c r="HQ917" s="78"/>
      <c r="HR917" s="79"/>
    </row>
    <row r="918" spans="1:226" x14ac:dyDescent="0.25">
      <c r="A918" s="81">
        <v>38873</v>
      </c>
      <c r="B918" s="82" t="s">
        <v>387</v>
      </c>
      <c r="C918" s="83">
        <v>515.72615625434548</v>
      </c>
      <c r="D918" s="83">
        <v>533.25138646335893</v>
      </c>
      <c r="E918" s="83">
        <v>498.40458048960107</v>
      </c>
      <c r="F918" s="83">
        <v>320.67676081529811</v>
      </c>
      <c r="G918" s="83">
        <v>245.29008438818565</v>
      </c>
      <c r="H918" s="84">
        <v>336.95816607821467</v>
      </c>
      <c r="I918" s="82" t="s">
        <v>388</v>
      </c>
      <c r="J918" s="83">
        <v>522.53365865316448</v>
      </c>
      <c r="K918" s="83">
        <v>535.50343163206992</v>
      </c>
      <c r="L918" s="83">
        <v>499.23042331166442</v>
      </c>
      <c r="M918" s="83">
        <v>320.73810984444464</v>
      </c>
      <c r="N918" s="83"/>
      <c r="O918" s="84">
        <v>400.42135786739846</v>
      </c>
      <c r="P918" s="65" t="s">
        <v>389</v>
      </c>
      <c r="Q918" s="78">
        <v>523.42999999999995</v>
      </c>
      <c r="R918" s="78">
        <v>534.67999999999995</v>
      </c>
      <c r="S918" s="78">
        <v>476.71</v>
      </c>
      <c r="T918" s="78">
        <v>270</v>
      </c>
      <c r="U918" s="78"/>
      <c r="V918" s="79"/>
      <c r="W918" s="65" t="s">
        <v>390</v>
      </c>
      <c r="X918" s="78">
        <v>491.34</v>
      </c>
      <c r="Y918" s="78">
        <v>530.54999999999995</v>
      </c>
      <c r="Z918" s="78">
        <v>463</v>
      </c>
      <c r="AA918" s="78">
        <v>247.96</v>
      </c>
      <c r="AB918" s="78"/>
      <c r="AC918" s="79">
        <v>377.69</v>
      </c>
      <c r="AD918" s="82"/>
      <c r="AE918" s="68"/>
      <c r="AF918" s="78"/>
      <c r="AG918" s="78"/>
      <c r="AH918" s="78"/>
      <c r="AI918" s="78"/>
      <c r="AJ918" s="78"/>
      <c r="AK918" s="79"/>
      <c r="AL918" s="69" t="s">
        <v>392</v>
      </c>
      <c r="AM918" s="70">
        <v>1.73913043478261</v>
      </c>
      <c r="AN918" s="78">
        <v>551.27</v>
      </c>
      <c r="AO918" s="78">
        <v>566</v>
      </c>
      <c r="AP918" s="78">
        <v>529.29</v>
      </c>
      <c r="AQ918" s="78"/>
      <c r="AR918" s="78">
        <v>399.97</v>
      </c>
      <c r="AS918" s="79"/>
      <c r="AT918" s="65" t="s">
        <v>393</v>
      </c>
      <c r="AU918" s="68">
        <v>3.5288305455572003E-2</v>
      </c>
      <c r="AV918" s="78">
        <v>494.11</v>
      </c>
      <c r="AW918" s="78">
        <v>535.17999999999995</v>
      </c>
      <c r="AX918" s="78">
        <v>474.27</v>
      </c>
      <c r="AY918" s="78">
        <v>271.64999999999998</v>
      </c>
      <c r="AZ918" s="78">
        <v>229.76</v>
      </c>
      <c r="BA918" s="79">
        <v>371.9</v>
      </c>
      <c r="BB918" s="65" t="s">
        <v>394</v>
      </c>
      <c r="BC918" s="78">
        <v>497.44</v>
      </c>
      <c r="BD918" s="78">
        <v>511.5</v>
      </c>
      <c r="BE918" s="78">
        <v>487.12</v>
      </c>
      <c r="BF918" s="78">
        <v>274.13</v>
      </c>
      <c r="BG918" s="78"/>
      <c r="BH918" s="79">
        <v>391.68</v>
      </c>
      <c r="BI918" s="65" t="s">
        <v>395</v>
      </c>
      <c r="BJ918" s="68">
        <v>0.13407341860402799</v>
      </c>
      <c r="BK918" s="78">
        <v>549.42999999999995</v>
      </c>
      <c r="BL918" s="78">
        <v>534.95000000000005</v>
      </c>
      <c r="BM918" s="78">
        <v>552.38</v>
      </c>
      <c r="BN918" s="78">
        <v>292.27999999999997</v>
      </c>
      <c r="BO918" s="78"/>
      <c r="BP918" s="79"/>
      <c r="BQ918" s="65" t="s">
        <v>396</v>
      </c>
      <c r="BR918" s="68">
        <v>6.3911648537062396E-2</v>
      </c>
      <c r="BS918" s="78">
        <v>473.49</v>
      </c>
      <c r="BT918" s="78">
        <v>495.09</v>
      </c>
      <c r="BU918" s="78">
        <v>439.97</v>
      </c>
      <c r="BV918" s="78"/>
      <c r="BW918" s="78"/>
      <c r="BX918" s="79">
        <v>393.57</v>
      </c>
      <c r="BY918" s="65" t="s">
        <v>397</v>
      </c>
      <c r="BZ918" s="78">
        <v>526.75</v>
      </c>
      <c r="CA918" s="78">
        <v>537.84</v>
      </c>
      <c r="CB918" s="78">
        <v>463.62</v>
      </c>
      <c r="CC918" s="78">
        <v>349.79</v>
      </c>
      <c r="CD918" s="78"/>
      <c r="CE918" s="79">
        <v>512.69000000000005</v>
      </c>
      <c r="CF918" s="65" t="s">
        <v>398</v>
      </c>
      <c r="CG918" s="78">
        <v>501.06</v>
      </c>
      <c r="CH918" s="78">
        <v>551.83000000000004</v>
      </c>
      <c r="CI918" s="78">
        <v>506.22</v>
      </c>
      <c r="CJ918" s="78">
        <v>401.57</v>
      </c>
      <c r="CK918" s="78"/>
      <c r="CL918" s="79"/>
      <c r="CM918" s="65" t="s">
        <v>399</v>
      </c>
      <c r="CN918" s="78">
        <v>487.51</v>
      </c>
      <c r="CO918" s="78">
        <v>504.24</v>
      </c>
      <c r="CP918" s="78">
        <v>500.59</v>
      </c>
      <c r="CQ918" s="78">
        <v>287.8</v>
      </c>
      <c r="CR918" s="78">
        <v>278.81</v>
      </c>
      <c r="CS918" s="79">
        <v>522.79</v>
      </c>
      <c r="CT918" s="65" t="s">
        <v>400</v>
      </c>
      <c r="CU918" s="78">
        <v>555.15</v>
      </c>
      <c r="CV918" s="78">
        <v>575.17999999999995</v>
      </c>
      <c r="CW918" s="78">
        <v>575.17999999999995</v>
      </c>
      <c r="CX918" s="78">
        <v>326</v>
      </c>
      <c r="CY918" s="78">
        <v>307</v>
      </c>
      <c r="CZ918" s="79"/>
      <c r="DA918" s="82"/>
      <c r="DB918" s="68"/>
      <c r="DC918" s="78"/>
      <c r="DD918" s="78"/>
      <c r="DE918" s="78"/>
      <c r="DF918" s="78"/>
      <c r="DG918" s="78"/>
      <c r="DH918" s="79"/>
      <c r="DI918" s="65" t="s">
        <v>402</v>
      </c>
      <c r="DJ918" s="68">
        <v>3.7887398651208601E-3</v>
      </c>
      <c r="DK918" s="78">
        <v>504.91</v>
      </c>
      <c r="DL918" s="78">
        <v>534.46</v>
      </c>
      <c r="DM918" s="78">
        <v>534.46</v>
      </c>
      <c r="DN918" s="78">
        <v>286.64</v>
      </c>
      <c r="DO918" s="78"/>
      <c r="DP918" s="79">
        <v>425.8</v>
      </c>
      <c r="DQ918" s="65" t="s">
        <v>403</v>
      </c>
      <c r="DR918" s="78">
        <v>521.78</v>
      </c>
      <c r="DS918" s="78">
        <v>565</v>
      </c>
      <c r="DT918" s="78">
        <v>587.03</v>
      </c>
      <c r="DU918" s="78">
        <v>387.39</v>
      </c>
      <c r="DV918" s="78"/>
      <c r="DW918" s="79"/>
      <c r="DX918" s="65" t="s">
        <v>404</v>
      </c>
      <c r="DY918" s="78">
        <v>549.66999999999996</v>
      </c>
      <c r="DZ918" s="78">
        <v>584.49</v>
      </c>
      <c r="EA918" s="78">
        <v>541.75</v>
      </c>
      <c r="EB918" s="78">
        <v>326.87</v>
      </c>
      <c r="EC918" s="78"/>
      <c r="ED918" s="79">
        <v>386.37</v>
      </c>
      <c r="EE918" s="65" t="s">
        <v>405</v>
      </c>
      <c r="EF918" s="68">
        <v>0.28962001853568098</v>
      </c>
      <c r="EG918" s="78">
        <v>519.28</v>
      </c>
      <c r="EH918" s="78">
        <v>528.32000000000005</v>
      </c>
      <c r="EI918" s="78">
        <v>450.79</v>
      </c>
      <c r="EJ918" s="78"/>
      <c r="EK918" s="78">
        <v>236.89</v>
      </c>
      <c r="EL918" s="79">
        <v>304.83</v>
      </c>
      <c r="EM918" s="65" t="s">
        <v>406</v>
      </c>
      <c r="EN918" s="78">
        <v>545.71</v>
      </c>
      <c r="EO918" s="78">
        <v>546.45000000000005</v>
      </c>
      <c r="EP918" s="78">
        <v>489.1</v>
      </c>
      <c r="EQ918" s="78"/>
      <c r="ER918" s="78"/>
      <c r="ES918" s="79">
        <v>365.73</v>
      </c>
      <c r="ET918" s="65" t="s">
        <v>407</v>
      </c>
      <c r="EU918" s="68">
        <v>1.4367816091954</v>
      </c>
      <c r="EV918" s="78">
        <v>536.28</v>
      </c>
      <c r="EW918" s="78">
        <v>549.73</v>
      </c>
      <c r="EX918" s="78">
        <v>549.73</v>
      </c>
      <c r="EY918" s="78"/>
      <c r="EZ918" s="78">
        <v>147.80000000000001</v>
      </c>
      <c r="FA918" s="79">
        <v>256.99</v>
      </c>
      <c r="FB918" s="65" t="s">
        <v>408</v>
      </c>
      <c r="FC918" s="78">
        <v>671.3</v>
      </c>
      <c r="FD918" s="78">
        <v>636.87</v>
      </c>
      <c r="FE918" s="78">
        <v>556.72</v>
      </c>
      <c r="FF918" s="78">
        <v>337.76</v>
      </c>
      <c r="FG918" s="78"/>
      <c r="FH918" s="79"/>
      <c r="FI918" s="65" t="s">
        <v>409</v>
      </c>
      <c r="FJ918" s="78">
        <v>575</v>
      </c>
      <c r="FK918" s="78">
        <v>552.37</v>
      </c>
      <c r="FL918" s="78">
        <v>549.27</v>
      </c>
      <c r="FM918" s="78">
        <v>306</v>
      </c>
      <c r="FN918" s="78"/>
      <c r="FO918" s="79">
        <v>398</v>
      </c>
      <c r="FP918" s="65" t="s">
        <v>410</v>
      </c>
      <c r="FQ918" s="68">
        <v>0.25285728734702101</v>
      </c>
      <c r="FR918" s="78">
        <v>507.99</v>
      </c>
      <c r="FS918" s="78">
        <v>509.76</v>
      </c>
      <c r="FT918" s="78">
        <v>458.43</v>
      </c>
      <c r="FU918" s="78">
        <v>277.13</v>
      </c>
      <c r="FV918" s="78">
        <v>246.03</v>
      </c>
      <c r="FW918" s="79">
        <v>279.66000000000003</v>
      </c>
      <c r="FX918" s="65" t="s">
        <v>411</v>
      </c>
      <c r="FY918" s="78">
        <v>544.28</v>
      </c>
      <c r="FZ918" s="78">
        <v>549.92999999999995</v>
      </c>
      <c r="GA918" s="78">
        <v>532.66999999999996</v>
      </c>
      <c r="GB918" s="78">
        <v>361.04</v>
      </c>
      <c r="GC918" s="78"/>
      <c r="GD918" s="79">
        <v>385.73</v>
      </c>
      <c r="GE918" s="82"/>
      <c r="GF918" s="68"/>
      <c r="GG918" s="78"/>
      <c r="GH918" s="78"/>
      <c r="GI918" s="78"/>
      <c r="GJ918" s="78"/>
      <c r="GK918" s="78"/>
      <c r="GL918" s="79"/>
      <c r="GM918" s="65" t="s">
        <v>413</v>
      </c>
      <c r="GN918" s="68">
        <v>0.108822217143852</v>
      </c>
      <c r="GO918" s="78">
        <v>518.21</v>
      </c>
      <c r="GP918" s="78">
        <v>555.32000000000005</v>
      </c>
      <c r="GQ918" s="78">
        <v>479.3</v>
      </c>
      <c r="GR918" s="78">
        <v>354.33</v>
      </c>
      <c r="GS918" s="78"/>
      <c r="GT918" s="79"/>
      <c r="GU918" s="65" t="s">
        <v>414</v>
      </c>
      <c r="GV918" s="68">
        <v>4.1725778185763198E-3</v>
      </c>
      <c r="GW918" s="78">
        <v>515.17999999999995</v>
      </c>
      <c r="GX918" s="78">
        <v>533.84</v>
      </c>
      <c r="GY918" s="78">
        <v>495.65</v>
      </c>
      <c r="GZ918" s="78">
        <v>321.19</v>
      </c>
      <c r="HA918" s="78"/>
      <c r="HB918" s="79">
        <v>386.68</v>
      </c>
      <c r="HC918" s="65" t="s">
        <v>415</v>
      </c>
      <c r="HD918" s="68">
        <v>2.6497085320614702E-2</v>
      </c>
      <c r="HE918" s="78">
        <v>504.76</v>
      </c>
      <c r="HF918" s="78">
        <v>520.37</v>
      </c>
      <c r="HG918" s="78">
        <v>537.71</v>
      </c>
      <c r="HH918" s="78">
        <v>246.42</v>
      </c>
      <c r="HI918" s="78">
        <v>241.12</v>
      </c>
      <c r="HJ918" s="79">
        <v>380.09</v>
      </c>
      <c r="HK918" s="85" t="s">
        <v>416</v>
      </c>
      <c r="HL918" s="68">
        <v>1.4526438117373599</v>
      </c>
      <c r="HM918" s="78">
        <v>493.21</v>
      </c>
      <c r="HN918" s="78">
        <v>521.87</v>
      </c>
      <c r="HO918" s="78">
        <v>454.98</v>
      </c>
      <c r="HP918" s="78">
        <v>318.49</v>
      </c>
      <c r="HQ918" s="78"/>
      <c r="HR918" s="79"/>
    </row>
    <row r="919" spans="1:226" x14ac:dyDescent="0.25">
      <c r="A919" s="81">
        <v>38866</v>
      </c>
      <c r="B919" s="82" t="s">
        <v>387</v>
      </c>
      <c r="C919" s="83">
        <v>510.56178879751769</v>
      </c>
      <c r="D919" s="83">
        <v>527.27672702740938</v>
      </c>
      <c r="E919" s="83">
        <v>498.67149130857661</v>
      </c>
      <c r="F919" s="83">
        <v>321.16724397508381</v>
      </c>
      <c r="G919" s="83">
        <v>248.64736286919836</v>
      </c>
      <c r="H919" s="84">
        <v>339.58723768967468</v>
      </c>
      <c r="I919" s="82" t="s">
        <v>388</v>
      </c>
      <c r="J919" s="83">
        <v>514.90043191182417</v>
      </c>
      <c r="K919" s="83">
        <v>527.24382477322865</v>
      </c>
      <c r="L919" s="83">
        <v>499.74165962768183</v>
      </c>
      <c r="M919" s="83">
        <v>321.21364053935747</v>
      </c>
      <c r="N919" s="83"/>
      <c r="O919" s="84">
        <v>401.01080021561228</v>
      </c>
      <c r="P919" s="65" t="s">
        <v>389</v>
      </c>
      <c r="Q919" s="78">
        <v>522.6</v>
      </c>
      <c r="R919" s="78">
        <v>528.01</v>
      </c>
      <c r="S919" s="78">
        <v>472.64</v>
      </c>
      <c r="T919" s="78">
        <v>270</v>
      </c>
      <c r="U919" s="78"/>
      <c r="V919" s="79"/>
      <c r="W919" s="65" t="s">
        <v>390</v>
      </c>
      <c r="X919" s="78">
        <v>491.34</v>
      </c>
      <c r="Y919" s="78">
        <v>528.85</v>
      </c>
      <c r="Z919" s="78">
        <v>463</v>
      </c>
      <c r="AA919" s="78">
        <v>247.96</v>
      </c>
      <c r="AB919" s="78"/>
      <c r="AC919" s="79">
        <v>377.69</v>
      </c>
      <c r="AD919" s="82"/>
      <c r="AE919" s="68"/>
      <c r="AF919" s="78"/>
      <c r="AG919" s="78"/>
      <c r="AH919" s="78"/>
      <c r="AI919" s="78"/>
      <c r="AJ919" s="78"/>
      <c r="AK919" s="79"/>
      <c r="AL919" s="69" t="s">
        <v>392</v>
      </c>
      <c r="AM919" s="70">
        <v>1.73913043478261</v>
      </c>
      <c r="AN919" s="78">
        <v>551.27</v>
      </c>
      <c r="AO919" s="78">
        <v>566</v>
      </c>
      <c r="AP919" s="78">
        <v>529.29</v>
      </c>
      <c r="AQ919" s="78"/>
      <c r="AR919" s="78">
        <v>399.97</v>
      </c>
      <c r="AS919" s="79"/>
      <c r="AT919" s="65" t="s">
        <v>393</v>
      </c>
      <c r="AU919" s="68">
        <v>3.5457220863028799E-2</v>
      </c>
      <c r="AV919" s="78">
        <v>498.67</v>
      </c>
      <c r="AW919" s="78">
        <v>540.76</v>
      </c>
      <c r="AX919" s="78">
        <v>474.01</v>
      </c>
      <c r="AY919" s="78">
        <v>269.33</v>
      </c>
      <c r="AZ919" s="78">
        <v>228.1</v>
      </c>
      <c r="BA919" s="79">
        <v>376.38</v>
      </c>
      <c r="BB919" s="65" t="s">
        <v>394</v>
      </c>
      <c r="BC919" s="78">
        <v>470.5</v>
      </c>
      <c r="BD919" s="78">
        <v>470.33</v>
      </c>
      <c r="BE919" s="78">
        <v>488.31</v>
      </c>
      <c r="BF919" s="78">
        <v>275.38</v>
      </c>
      <c r="BG919" s="78"/>
      <c r="BH919" s="79">
        <v>391.58</v>
      </c>
      <c r="BI919" s="65" t="s">
        <v>395</v>
      </c>
      <c r="BJ919" s="68">
        <v>0.13409319477036499</v>
      </c>
      <c r="BK919" s="78">
        <v>528.05999999999995</v>
      </c>
      <c r="BL919" s="78">
        <v>525.38</v>
      </c>
      <c r="BM919" s="78">
        <v>542.80999999999995</v>
      </c>
      <c r="BN919" s="78">
        <v>288.3</v>
      </c>
      <c r="BO919" s="78"/>
      <c r="BP919" s="79"/>
      <c r="BQ919" s="65" t="s">
        <v>396</v>
      </c>
      <c r="BR919" s="68">
        <v>6.3911648537062396E-2</v>
      </c>
      <c r="BS919" s="78">
        <v>475.57</v>
      </c>
      <c r="BT919" s="78">
        <v>494.16</v>
      </c>
      <c r="BU919" s="78">
        <v>436.58</v>
      </c>
      <c r="BV919" s="78"/>
      <c r="BW919" s="78"/>
      <c r="BX919" s="79">
        <v>393.57</v>
      </c>
      <c r="BY919" s="65" t="s">
        <v>397</v>
      </c>
      <c r="BZ919" s="78">
        <v>532.01</v>
      </c>
      <c r="CA919" s="78">
        <v>546.14</v>
      </c>
      <c r="CB919" s="78">
        <v>470.48</v>
      </c>
      <c r="CC919" s="78">
        <v>346.97</v>
      </c>
      <c r="CD919" s="78"/>
      <c r="CE919" s="79">
        <v>512.69000000000005</v>
      </c>
      <c r="CF919" s="65" t="s">
        <v>398</v>
      </c>
      <c r="CG919" s="78">
        <v>538.84</v>
      </c>
      <c r="CH919" s="78">
        <v>541.77</v>
      </c>
      <c r="CI919" s="78">
        <v>501.4</v>
      </c>
      <c r="CJ919" s="78">
        <v>401.57</v>
      </c>
      <c r="CK919" s="78"/>
      <c r="CL919" s="79"/>
      <c r="CM919" s="65" t="s">
        <v>399</v>
      </c>
      <c r="CN919" s="78">
        <v>480.87</v>
      </c>
      <c r="CO919" s="78">
        <v>500.48</v>
      </c>
      <c r="CP919" s="78">
        <v>502.73</v>
      </c>
      <c r="CQ919" s="78">
        <v>287.87</v>
      </c>
      <c r="CR919" s="78">
        <v>280.66000000000003</v>
      </c>
      <c r="CS919" s="79">
        <v>522.69000000000005</v>
      </c>
      <c r="CT919" s="65" t="s">
        <v>400</v>
      </c>
      <c r="CU919" s="78">
        <v>548.57000000000005</v>
      </c>
      <c r="CV919" s="78">
        <v>575.19000000000005</v>
      </c>
      <c r="CW919" s="78">
        <v>570.53</v>
      </c>
      <c r="CX919" s="78">
        <v>320.14999999999998</v>
      </c>
      <c r="CY919" s="78">
        <v>296.52</v>
      </c>
      <c r="CZ919" s="79"/>
      <c r="DA919" s="82"/>
      <c r="DB919" s="68"/>
      <c r="DC919" s="78"/>
      <c r="DD919" s="78"/>
      <c r="DE919" s="78"/>
      <c r="DF919" s="78"/>
      <c r="DG919" s="78"/>
      <c r="DH919" s="79"/>
      <c r="DI919" s="65" t="s">
        <v>402</v>
      </c>
      <c r="DJ919" s="68">
        <v>3.8320049049662798E-3</v>
      </c>
      <c r="DK919" s="78">
        <v>510.31</v>
      </c>
      <c r="DL919" s="78">
        <v>540.23</v>
      </c>
      <c r="DM919" s="78">
        <v>540.23</v>
      </c>
      <c r="DN919" s="78">
        <v>298.92</v>
      </c>
      <c r="DO919" s="78"/>
      <c r="DP919" s="79">
        <v>430.58</v>
      </c>
      <c r="DQ919" s="65" t="s">
        <v>403</v>
      </c>
      <c r="DR919" s="78">
        <v>521.78</v>
      </c>
      <c r="DS919" s="78">
        <v>565</v>
      </c>
      <c r="DT919" s="78">
        <v>582.47</v>
      </c>
      <c r="DU919" s="78">
        <v>387.1</v>
      </c>
      <c r="DV919" s="78"/>
      <c r="DW919" s="79"/>
      <c r="DX919" s="65" t="s">
        <v>404</v>
      </c>
      <c r="DY919" s="78">
        <v>549.17999999999995</v>
      </c>
      <c r="DZ919" s="78">
        <v>584.05999999999995</v>
      </c>
      <c r="EA919" s="78">
        <v>542.37</v>
      </c>
      <c r="EB919" s="78">
        <v>328.83</v>
      </c>
      <c r="EC919" s="78"/>
      <c r="ED919" s="79">
        <v>386.37</v>
      </c>
      <c r="EE919" s="65" t="s">
        <v>405</v>
      </c>
      <c r="EF919" s="68">
        <v>0.28962001853568098</v>
      </c>
      <c r="EG919" s="78">
        <v>506.08</v>
      </c>
      <c r="EH919" s="78">
        <v>518.78</v>
      </c>
      <c r="EI919" s="78">
        <v>448.58</v>
      </c>
      <c r="EJ919" s="78"/>
      <c r="EK919" s="78">
        <v>241.87</v>
      </c>
      <c r="EL919" s="79">
        <v>310.77999999999997</v>
      </c>
      <c r="EM919" s="65" t="s">
        <v>406</v>
      </c>
      <c r="EN919" s="78">
        <v>527.51</v>
      </c>
      <c r="EO919" s="78">
        <v>534.35</v>
      </c>
      <c r="EP919" s="78">
        <v>489.1</v>
      </c>
      <c r="EQ919" s="78"/>
      <c r="ER919" s="78"/>
      <c r="ES919" s="79">
        <v>365.73</v>
      </c>
      <c r="ET919" s="65" t="s">
        <v>407</v>
      </c>
      <c r="EU919" s="68">
        <v>1.4367816091954</v>
      </c>
      <c r="EV919" s="78">
        <v>537.5</v>
      </c>
      <c r="EW919" s="78">
        <v>549.73</v>
      </c>
      <c r="EX919" s="78">
        <v>549.73</v>
      </c>
      <c r="EY919" s="78"/>
      <c r="EZ919" s="78">
        <v>147.80000000000001</v>
      </c>
      <c r="FA919" s="79">
        <v>256.98</v>
      </c>
      <c r="FB919" s="65" t="s">
        <v>408</v>
      </c>
      <c r="FC919" s="78">
        <v>665.36</v>
      </c>
      <c r="FD919" s="78">
        <v>615.16</v>
      </c>
      <c r="FE919" s="78">
        <v>556.72</v>
      </c>
      <c r="FF919" s="78">
        <v>335.43</v>
      </c>
      <c r="FG919" s="78"/>
      <c r="FH919" s="79"/>
      <c r="FI919" s="65" t="s">
        <v>409</v>
      </c>
      <c r="FJ919" s="78">
        <v>566</v>
      </c>
      <c r="FK919" s="78">
        <v>543</v>
      </c>
      <c r="FL919" s="78">
        <v>542.54999999999995</v>
      </c>
      <c r="FM919" s="78">
        <v>306</v>
      </c>
      <c r="FN919" s="78"/>
      <c r="FO919" s="79">
        <v>401</v>
      </c>
      <c r="FP919" s="65" t="s">
        <v>410</v>
      </c>
      <c r="FQ919" s="68">
        <v>0.25495245136782002</v>
      </c>
      <c r="FR919" s="78">
        <v>514.75</v>
      </c>
      <c r="FS919" s="78">
        <v>515.26</v>
      </c>
      <c r="FT919" s="78">
        <v>454.33</v>
      </c>
      <c r="FU919" s="78">
        <v>274.83999999999997</v>
      </c>
      <c r="FV919" s="78">
        <v>249.34</v>
      </c>
      <c r="FW919" s="79">
        <v>283.76</v>
      </c>
      <c r="FX919" s="65" t="s">
        <v>411</v>
      </c>
      <c r="FY919" s="78">
        <v>552.95000000000005</v>
      </c>
      <c r="FZ919" s="78">
        <v>549.92999999999995</v>
      </c>
      <c r="GA919" s="78">
        <v>532.66999999999996</v>
      </c>
      <c r="GB919" s="78">
        <v>368.63</v>
      </c>
      <c r="GC919" s="78"/>
      <c r="GD919" s="79">
        <v>385.73</v>
      </c>
      <c r="GE919" s="82"/>
      <c r="GF919" s="68"/>
      <c r="GG919" s="78"/>
      <c r="GH919" s="78"/>
      <c r="GI919" s="78"/>
      <c r="GJ919" s="78"/>
      <c r="GK919" s="78"/>
      <c r="GL919" s="79"/>
      <c r="GM919" s="65" t="s">
        <v>413</v>
      </c>
      <c r="GN919" s="68">
        <v>0.107578936044323</v>
      </c>
      <c r="GO919" s="78">
        <v>495.08</v>
      </c>
      <c r="GP919" s="78">
        <v>548.98</v>
      </c>
      <c r="GQ919" s="78">
        <v>477.26</v>
      </c>
      <c r="GR919" s="78">
        <v>355.66</v>
      </c>
      <c r="GS919" s="78"/>
      <c r="GT919" s="79"/>
      <c r="GU919" s="65" t="s">
        <v>414</v>
      </c>
      <c r="GV919" s="68">
        <v>4.1729260557502902E-3</v>
      </c>
      <c r="GW919" s="78">
        <v>515.22</v>
      </c>
      <c r="GX919" s="78">
        <v>533.88</v>
      </c>
      <c r="GY919" s="78">
        <v>495.69</v>
      </c>
      <c r="GZ919" s="78">
        <v>326.10000000000002</v>
      </c>
      <c r="HA919" s="78"/>
      <c r="HB919" s="79">
        <v>386.72</v>
      </c>
      <c r="HC919" s="65" t="s">
        <v>415</v>
      </c>
      <c r="HD919" s="68">
        <v>2.6500596263415901E-2</v>
      </c>
      <c r="HE919" s="78">
        <v>497.45</v>
      </c>
      <c r="HF919" s="78">
        <v>516</v>
      </c>
      <c r="HG919" s="78">
        <v>537.78</v>
      </c>
      <c r="HH919" s="78">
        <v>246.46</v>
      </c>
      <c r="HI919" s="78">
        <v>241.16</v>
      </c>
      <c r="HJ919" s="79">
        <v>380.52</v>
      </c>
      <c r="HK919" s="85" t="s">
        <v>416</v>
      </c>
      <c r="HL919" s="68">
        <v>1.4587892049598801</v>
      </c>
      <c r="HM919" s="78">
        <v>496.88</v>
      </c>
      <c r="HN919" s="78">
        <v>525.79</v>
      </c>
      <c r="HO919" s="78">
        <v>468.59</v>
      </c>
      <c r="HP919" s="78">
        <v>311.12</v>
      </c>
      <c r="HQ919" s="78"/>
      <c r="HR919" s="79"/>
    </row>
    <row r="920" spans="1:226" x14ac:dyDescent="0.25">
      <c r="A920" s="81">
        <v>38859</v>
      </c>
      <c r="B920" s="82" t="s">
        <v>387</v>
      </c>
      <c r="C920" s="83">
        <v>520.65182619583891</v>
      </c>
      <c r="D920" s="83">
        <v>536.17058858824271</v>
      </c>
      <c r="E920" s="83">
        <v>496.57811743766894</v>
      </c>
      <c r="F920" s="83">
        <v>318.94059654252624</v>
      </c>
      <c r="G920" s="83">
        <v>241.55312236286923</v>
      </c>
      <c r="H920" s="84">
        <v>340.14263051505264</v>
      </c>
      <c r="I920" s="82" t="s">
        <v>388</v>
      </c>
      <c r="J920" s="83">
        <v>527.39357362459577</v>
      </c>
      <c r="K920" s="83">
        <v>536.76847617151213</v>
      </c>
      <c r="L920" s="83">
        <v>497.62883818329885</v>
      </c>
      <c r="M920" s="83">
        <v>319.64242368659558</v>
      </c>
      <c r="N920" s="83"/>
      <c r="O920" s="84">
        <v>401.41073896212083</v>
      </c>
      <c r="P920" s="65" t="s">
        <v>389</v>
      </c>
      <c r="Q920" s="78">
        <v>524.26</v>
      </c>
      <c r="R920" s="78">
        <v>530.51</v>
      </c>
      <c r="S920" s="78">
        <v>462.82</v>
      </c>
      <c r="T920" s="78">
        <v>270</v>
      </c>
      <c r="U920" s="78"/>
      <c r="V920" s="79"/>
      <c r="W920" s="65" t="s">
        <v>390</v>
      </c>
      <c r="X920" s="78">
        <v>530.29</v>
      </c>
      <c r="Y920" s="78">
        <v>547.29999999999995</v>
      </c>
      <c r="Z920" s="78">
        <v>479.84</v>
      </c>
      <c r="AA920" s="78">
        <v>247.96</v>
      </c>
      <c r="AB920" s="78"/>
      <c r="AC920" s="79">
        <v>377.69</v>
      </c>
      <c r="AD920" s="82"/>
      <c r="AE920" s="68"/>
      <c r="AF920" s="78"/>
      <c r="AG920" s="78"/>
      <c r="AH920" s="78"/>
      <c r="AI920" s="78"/>
      <c r="AJ920" s="78"/>
      <c r="AK920" s="79"/>
      <c r="AL920" s="69" t="s">
        <v>392</v>
      </c>
      <c r="AM920" s="70">
        <v>1.73913043478261</v>
      </c>
      <c r="AN920" s="78">
        <v>551.27</v>
      </c>
      <c r="AO920" s="78">
        <v>566</v>
      </c>
      <c r="AP920" s="78">
        <v>529.29</v>
      </c>
      <c r="AQ920" s="78"/>
      <c r="AR920" s="78">
        <v>405.03</v>
      </c>
      <c r="AS920" s="79"/>
      <c r="AT920" s="65" t="s">
        <v>393</v>
      </c>
      <c r="AU920" s="68">
        <v>3.5348179568752199E-2</v>
      </c>
      <c r="AV920" s="78">
        <v>499.33</v>
      </c>
      <c r="AW920" s="78">
        <v>541.58000000000004</v>
      </c>
      <c r="AX920" s="78">
        <v>476.89</v>
      </c>
      <c r="AY920" s="78">
        <v>268.5</v>
      </c>
      <c r="AZ920" s="78">
        <v>227.78</v>
      </c>
      <c r="BA920" s="79">
        <v>377.45</v>
      </c>
      <c r="BB920" s="65" t="s">
        <v>394</v>
      </c>
      <c r="BC920" s="78">
        <v>503.26</v>
      </c>
      <c r="BD920" s="78">
        <v>499.43</v>
      </c>
      <c r="BE920" s="78">
        <v>474.98</v>
      </c>
      <c r="BF920" s="78">
        <v>279.75</v>
      </c>
      <c r="BG920" s="78"/>
      <c r="BH920" s="79">
        <v>391.58</v>
      </c>
      <c r="BI920" s="65" t="s">
        <v>395</v>
      </c>
      <c r="BJ920" s="68">
        <v>0.13412376941441601</v>
      </c>
      <c r="BK920" s="78">
        <v>521.74</v>
      </c>
      <c r="BL920" s="78">
        <v>524.41999999999996</v>
      </c>
      <c r="BM920" s="78">
        <v>541.86</v>
      </c>
      <c r="BN920" s="78">
        <v>288.37</v>
      </c>
      <c r="BO920" s="78"/>
      <c r="BP920" s="79"/>
      <c r="BQ920" s="65" t="s">
        <v>396</v>
      </c>
      <c r="BR920" s="68">
        <v>6.3911648537062396E-2</v>
      </c>
      <c r="BS920" s="78">
        <v>481.77</v>
      </c>
      <c r="BT920" s="78">
        <v>494</v>
      </c>
      <c r="BU920" s="78">
        <v>436.13</v>
      </c>
      <c r="BV920" s="78"/>
      <c r="BW920" s="78"/>
      <c r="BX920" s="79">
        <v>393.57</v>
      </c>
      <c r="BY920" s="65" t="s">
        <v>397</v>
      </c>
      <c r="BZ920" s="78">
        <v>529.79</v>
      </c>
      <c r="CA920" s="78">
        <v>547.12</v>
      </c>
      <c r="CB920" s="78">
        <v>478.62</v>
      </c>
      <c r="CC920" s="78">
        <v>348.46</v>
      </c>
      <c r="CD920" s="78"/>
      <c r="CE920" s="79">
        <v>512.69000000000005</v>
      </c>
      <c r="CF920" s="65" t="s">
        <v>398</v>
      </c>
      <c r="CG920" s="78">
        <v>530.15</v>
      </c>
      <c r="CH920" s="78">
        <v>541.77</v>
      </c>
      <c r="CI920" s="78">
        <v>497.12</v>
      </c>
      <c r="CJ920" s="78">
        <v>401.57</v>
      </c>
      <c r="CK920" s="78"/>
      <c r="CL920" s="79"/>
      <c r="CM920" s="65" t="s">
        <v>399</v>
      </c>
      <c r="CN920" s="78">
        <v>489.86</v>
      </c>
      <c r="CO920" s="78">
        <v>508.36</v>
      </c>
      <c r="CP920" s="78">
        <v>507.17</v>
      </c>
      <c r="CQ920" s="78">
        <v>282.83</v>
      </c>
      <c r="CR920" s="78">
        <v>277.04000000000002</v>
      </c>
      <c r="CS920" s="79">
        <v>522.66999999999996</v>
      </c>
      <c r="CT920" s="65" t="s">
        <v>400</v>
      </c>
      <c r="CU920" s="78">
        <v>564.02</v>
      </c>
      <c r="CV920" s="78">
        <v>583.70000000000005</v>
      </c>
      <c r="CW920" s="78">
        <v>583.70000000000005</v>
      </c>
      <c r="CX920" s="78">
        <v>318.62</v>
      </c>
      <c r="CY920" s="78">
        <v>295.14</v>
      </c>
      <c r="CZ920" s="79"/>
      <c r="DA920" s="82"/>
      <c r="DB920" s="68"/>
      <c r="DC920" s="78"/>
      <c r="DD920" s="78"/>
      <c r="DE920" s="78"/>
      <c r="DF920" s="78"/>
      <c r="DG920" s="78"/>
      <c r="DH920" s="79"/>
      <c r="DI920" s="65" t="s">
        <v>402</v>
      </c>
      <c r="DJ920" s="68">
        <v>3.7835792659856198E-3</v>
      </c>
      <c r="DK920" s="78">
        <v>512.51</v>
      </c>
      <c r="DL920" s="78">
        <v>548.04</v>
      </c>
      <c r="DM920" s="78">
        <v>548.04</v>
      </c>
      <c r="DN920" s="78">
        <v>284.88</v>
      </c>
      <c r="DO920" s="78"/>
      <c r="DP920" s="79">
        <v>425.19</v>
      </c>
      <c r="DQ920" s="65" t="s">
        <v>403</v>
      </c>
      <c r="DR920" s="78">
        <v>521.78</v>
      </c>
      <c r="DS920" s="78">
        <v>565</v>
      </c>
      <c r="DT920" s="78">
        <v>593.07000000000005</v>
      </c>
      <c r="DU920" s="78">
        <v>388.06</v>
      </c>
      <c r="DV920" s="78"/>
      <c r="DW920" s="79"/>
      <c r="DX920" s="65" t="s">
        <v>404</v>
      </c>
      <c r="DY920" s="78">
        <v>550.45000000000005</v>
      </c>
      <c r="DZ920" s="78">
        <v>585.52</v>
      </c>
      <c r="EA920" s="78">
        <v>543.62</v>
      </c>
      <c r="EB920" s="78">
        <v>324.36</v>
      </c>
      <c r="EC920" s="78"/>
      <c r="ED920" s="79">
        <v>386.37</v>
      </c>
      <c r="EE920" s="65" t="s">
        <v>405</v>
      </c>
      <c r="EF920" s="68">
        <v>0.28962001853568098</v>
      </c>
      <c r="EG920" s="78">
        <v>507.74</v>
      </c>
      <c r="EH920" s="78">
        <v>518.38</v>
      </c>
      <c r="EI920" s="78">
        <v>427.22</v>
      </c>
      <c r="EJ920" s="78"/>
      <c r="EK920" s="78">
        <v>238.87</v>
      </c>
      <c r="EL920" s="79">
        <v>314.72000000000003</v>
      </c>
      <c r="EM920" s="65" t="s">
        <v>406</v>
      </c>
      <c r="EN920" s="78">
        <v>527.51</v>
      </c>
      <c r="EO920" s="78">
        <v>545.65</v>
      </c>
      <c r="EP920" s="78">
        <v>489.1</v>
      </c>
      <c r="EQ920" s="78"/>
      <c r="ER920" s="78"/>
      <c r="ES920" s="79">
        <v>372.33</v>
      </c>
      <c r="ET920" s="65" t="s">
        <v>407</v>
      </c>
      <c r="EU920" s="68">
        <v>1.4367816091954</v>
      </c>
      <c r="EV920" s="78">
        <v>535.07000000000005</v>
      </c>
      <c r="EW920" s="78">
        <v>555.82000000000005</v>
      </c>
      <c r="EX920" s="78">
        <v>555.82000000000005</v>
      </c>
      <c r="EY920" s="78"/>
      <c r="EZ920" s="78">
        <v>147.80000000000001</v>
      </c>
      <c r="FA920" s="79">
        <v>256.99</v>
      </c>
      <c r="FB920" s="65" t="s">
        <v>408</v>
      </c>
      <c r="FC920" s="78">
        <v>665.36</v>
      </c>
      <c r="FD920" s="78">
        <v>615.16</v>
      </c>
      <c r="FE920" s="78">
        <v>556.72</v>
      </c>
      <c r="FF920" s="78">
        <v>335.43</v>
      </c>
      <c r="FG920" s="78"/>
      <c r="FH920" s="79"/>
      <c r="FI920" s="65" t="s">
        <v>409</v>
      </c>
      <c r="FJ920" s="78">
        <v>576</v>
      </c>
      <c r="FK920" s="78">
        <v>550</v>
      </c>
      <c r="FL920" s="78">
        <v>548.42999999999995</v>
      </c>
      <c r="FM920" s="78">
        <v>306</v>
      </c>
      <c r="FN920" s="78"/>
      <c r="FO920" s="79">
        <v>403</v>
      </c>
      <c r="FP920" s="65" t="s">
        <v>410</v>
      </c>
      <c r="FQ920" s="68">
        <v>0.25236593059936901</v>
      </c>
      <c r="FR920" s="78">
        <v>513.82000000000005</v>
      </c>
      <c r="FS920" s="78">
        <v>512.80999999999995</v>
      </c>
      <c r="FT920" s="78">
        <v>449.72</v>
      </c>
      <c r="FU920" s="78">
        <v>271.55</v>
      </c>
      <c r="FV920" s="78">
        <v>241.77</v>
      </c>
      <c r="FW920" s="79">
        <v>284.02</v>
      </c>
      <c r="FX920" s="65" t="s">
        <v>411</v>
      </c>
      <c r="FY920" s="78">
        <v>554.07000000000005</v>
      </c>
      <c r="FZ920" s="78">
        <v>556.91999999999996</v>
      </c>
      <c r="GA920" s="78">
        <v>541.6</v>
      </c>
      <c r="GB920" s="78">
        <v>368.63</v>
      </c>
      <c r="GC920" s="78"/>
      <c r="GD920" s="79">
        <v>385.73</v>
      </c>
      <c r="GE920" s="82"/>
      <c r="GF920" s="68"/>
      <c r="GG920" s="78"/>
      <c r="GH920" s="78"/>
      <c r="GI920" s="78"/>
      <c r="GJ920" s="78"/>
      <c r="GK920" s="78"/>
      <c r="GL920" s="79"/>
      <c r="GM920" s="65" t="s">
        <v>413</v>
      </c>
      <c r="GN920" s="68">
        <v>0.10693700341129</v>
      </c>
      <c r="GO920" s="78">
        <v>483.57</v>
      </c>
      <c r="GP920" s="78">
        <v>545.70000000000005</v>
      </c>
      <c r="GQ920" s="78">
        <v>475.87</v>
      </c>
      <c r="GR920" s="78">
        <v>347.44</v>
      </c>
      <c r="GS920" s="78"/>
      <c r="GT920" s="79"/>
      <c r="GU920" s="65" t="s">
        <v>414</v>
      </c>
      <c r="GV920" s="68">
        <v>4.17327435105584E-3</v>
      </c>
      <c r="GW920" s="78">
        <v>515.27</v>
      </c>
      <c r="GX920" s="78">
        <v>533.92999999999995</v>
      </c>
      <c r="GY920" s="78">
        <v>495.73</v>
      </c>
      <c r="GZ920" s="78">
        <v>326.13</v>
      </c>
      <c r="HA920" s="78"/>
      <c r="HB920" s="79">
        <v>386.75</v>
      </c>
      <c r="HC920" s="65" t="s">
        <v>415</v>
      </c>
      <c r="HD920" s="68">
        <v>2.6490066225165601E-2</v>
      </c>
      <c r="HE920" s="78">
        <v>506.27</v>
      </c>
      <c r="HF920" s="78">
        <v>527.49</v>
      </c>
      <c r="HG920" s="78">
        <v>537.55999999999995</v>
      </c>
      <c r="HH920" s="78">
        <v>246.36</v>
      </c>
      <c r="HI920" s="78">
        <v>241.06</v>
      </c>
      <c r="HJ920" s="79">
        <v>381.9</v>
      </c>
      <c r="HK920" s="85" t="s">
        <v>416</v>
      </c>
      <c r="HL920" s="68">
        <v>1.46993973247097</v>
      </c>
      <c r="HM920" s="78">
        <v>509.87</v>
      </c>
      <c r="HN920" s="78">
        <v>539.87</v>
      </c>
      <c r="HO920" s="78">
        <v>466.92</v>
      </c>
      <c r="HP920" s="78">
        <v>314.95</v>
      </c>
      <c r="HQ920" s="78"/>
      <c r="HR920" s="79"/>
    </row>
    <row r="921" spans="1:226" x14ac:dyDescent="0.25">
      <c r="A921" s="81">
        <v>38852</v>
      </c>
      <c r="B921" s="82" t="s">
        <v>387</v>
      </c>
      <c r="C921" s="83">
        <v>523.02539789993432</v>
      </c>
      <c r="D921" s="83">
        <v>541.33732361218642</v>
      </c>
      <c r="E921" s="83">
        <v>509.2354073911485</v>
      </c>
      <c r="F921" s="83">
        <v>325.63800553693488</v>
      </c>
      <c r="G921" s="83">
        <v>243.71713080168777</v>
      </c>
      <c r="H921" s="84">
        <v>343.3373993208096</v>
      </c>
      <c r="I921" s="82" t="s">
        <v>388</v>
      </c>
      <c r="J921" s="83">
        <v>527.16020606895017</v>
      </c>
      <c r="K921" s="83">
        <v>542.27023007760158</v>
      </c>
      <c r="L921" s="83">
        <v>510.7316481159196</v>
      </c>
      <c r="M921" s="83">
        <v>326.09405769669468</v>
      </c>
      <c r="N921" s="83"/>
      <c r="O921" s="84">
        <v>401.29235090900181</v>
      </c>
      <c r="P921" s="65" t="s">
        <v>389</v>
      </c>
      <c r="Q921" s="78">
        <v>527.6</v>
      </c>
      <c r="R921" s="78">
        <v>534.67999999999995</v>
      </c>
      <c r="S921" s="78">
        <v>481.71</v>
      </c>
      <c r="T921" s="78">
        <v>270</v>
      </c>
      <c r="U921" s="78"/>
      <c r="V921" s="79"/>
      <c r="W921" s="65" t="s">
        <v>390</v>
      </c>
      <c r="X921" s="78">
        <v>513.07000000000005</v>
      </c>
      <c r="Y921" s="78">
        <v>541.54999999999995</v>
      </c>
      <c r="Z921" s="78">
        <v>479.84</v>
      </c>
      <c r="AA921" s="78">
        <v>255.86</v>
      </c>
      <c r="AB921" s="78"/>
      <c r="AC921" s="79">
        <v>377.69</v>
      </c>
      <c r="AD921" s="82"/>
      <c r="AE921" s="68"/>
      <c r="AF921" s="78"/>
      <c r="AG921" s="78"/>
      <c r="AH921" s="78"/>
      <c r="AI921" s="78"/>
      <c r="AJ921" s="78"/>
      <c r="AK921" s="79"/>
      <c r="AL921" s="69" t="s">
        <v>392</v>
      </c>
      <c r="AM921" s="70">
        <v>1.73882802990784</v>
      </c>
      <c r="AN921" s="78">
        <v>551.17999999999995</v>
      </c>
      <c r="AO921" s="78">
        <v>565.91</v>
      </c>
      <c r="AP921" s="78">
        <v>529.19000000000005</v>
      </c>
      <c r="AQ921" s="78"/>
      <c r="AR921" s="78">
        <v>404.96</v>
      </c>
      <c r="AS921" s="79"/>
      <c r="AT921" s="65" t="s">
        <v>393</v>
      </c>
      <c r="AU921" s="68">
        <v>3.5186488388458802E-2</v>
      </c>
      <c r="AV921" s="78">
        <v>499.01</v>
      </c>
      <c r="AW921" s="78">
        <v>541.03</v>
      </c>
      <c r="AX921" s="78">
        <v>478.75</v>
      </c>
      <c r="AY921" s="78">
        <v>269.63</v>
      </c>
      <c r="AZ921" s="78">
        <v>226.74</v>
      </c>
      <c r="BA921" s="79">
        <v>377.64</v>
      </c>
      <c r="BB921" s="65" t="s">
        <v>394</v>
      </c>
      <c r="BC921" s="78">
        <v>499.59</v>
      </c>
      <c r="BD921" s="78">
        <v>505.46</v>
      </c>
      <c r="BE921" s="78">
        <v>500.86</v>
      </c>
      <c r="BF921" s="78">
        <v>279.75</v>
      </c>
      <c r="BG921" s="78"/>
      <c r="BH921" s="79">
        <v>391</v>
      </c>
      <c r="BI921" s="65" t="s">
        <v>395</v>
      </c>
      <c r="BJ921" s="68">
        <v>0.13415075862254</v>
      </c>
      <c r="BK921" s="78">
        <v>547.6</v>
      </c>
      <c r="BL921" s="78">
        <v>538.48</v>
      </c>
      <c r="BM921" s="78">
        <v>555.91999999999996</v>
      </c>
      <c r="BN921" s="78">
        <v>285.74</v>
      </c>
      <c r="BO921" s="78"/>
      <c r="BP921" s="79"/>
      <c r="BQ921" s="65" t="s">
        <v>396</v>
      </c>
      <c r="BR921" s="68">
        <v>6.3911648537062396E-2</v>
      </c>
      <c r="BS921" s="78">
        <v>495.38</v>
      </c>
      <c r="BT921" s="78">
        <v>498.38</v>
      </c>
      <c r="BU921" s="78">
        <v>453.26</v>
      </c>
      <c r="BV921" s="78"/>
      <c r="BW921" s="78"/>
      <c r="BX921" s="79">
        <v>393.57</v>
      </c>
      <c r="BY921" s="65" t="s">
        <v>397</v>
      </c>
      <c r="BZ921" s="78">
        <v>539.51</v>
      </c>
      <c r="CA921" s="78">
        <v>560.29</v>
      </c>
      <c r="CB921" s="78">
        <v>479.86</v>
      </c>
      <c r="CC921" s="78">
        <v>355.93</v>
      </c>
      <c r="CD921" s="78"/>
      <c r="CE921" s="79">
        <v>512.69000000000005</v>
      </c>
      <c r="CF921" s="65" t="s">
        <v>398</v>
      </c>
      <c r="CG921" s="78">
        <v>478.9</v>
      </c>
      <c r="CH921" s="78">
        <v>510.11</v>
      </c>
      <c r="CI921" s="78">
        <v>467.07</v>
      </c>
      <c r="CJ921" s="78">
        <v>356.73</v>
      </c>
      <c r="CK921" s="78"/>
      <c r="CL921" s="79"/>
      <c r="CM921" s="65" t="s">
        <v>399</v>
      </c>
      <c r="CN921" s="78">
        <v>501.87</v>
      </c>
      <c r="CO921" s="78">
        <v>517.76</v>
      </c>
      <c r="CP921" s="78">
        <v>514.54999999999995</v>
      </c>
      <c r="CQ921" s="78">
        <v>293.35000000000002</v>
      </c>
      <c r="CR921" s="78">
        <v>287.66000000000003</v>
      </c>
      <c r="CS921" s="79">
        <v>522.70000000000005</v>
      </c>
      <c r="CT921" s="65" t="s">
        <v>400</v>
      </c>
      <c r="CU921" s="78">
        <v>564.35</v>
      </c>
      <c r="CV921" s="78">
        <v>584.16</v>
      </c>
      <c r="CW921" s="78">
        <v>584.16</v>
      </c>
      <c r="CX921" s="78">
        <v>328.97</v>
      </c>
      <c r="CY921" s="78">
        <v>310</v>
      </c>
      <c r="CZ921" s="79"/>
      <c r="DA921" s="82"/>
      <c r="DB921" s="68"/>
      <c r="DC921" s="78"/>
      <c r="DD921" s="78"/>
      <c r="DE921" s="78"/>
      <c r="DF921" s="78"/>
      <c r="DG921" s="78"/>
      <c r="DH921" s="79"/>
      <c r="DI921" s="65" t="s">
        <v>402</v>
      </c>
      <c r="DJ921" s="68">
        <v>3.7316217628181199E-3</v>
      </c>
      <c r="DK921" s="78">
        <v>505.21</v>
      </c>
      <c r="DL921" s="78">
        <v>540.5</v>
      </c>
      <c r="DM921" s="78">
        <v>540.5</v>
      </c>
      <c r="DN921" s="78">
        <v>284.05</v>
      </c>
      <c r="DO921" s="78"/>
      <c r="DP921" s="79">
        <v>418.87</v>
      </c>
      <c r="DQ921" s="65" t="s">
        <v>403</v>
      </c>
      <c r="DR921" s="78">
        <v>487.07</v>
      </c>
      <c r="DS921" s="78">
        <v>545.99</v>
      </c>
      <c r="DT921" s="78">
        <v>590.28</v>
      </c>
      <c r="DU921" s="78">
        <v>390.02</v>
      </c>
      <c r="DV921" s="78"/>
      <c r="DW921" s="79"/>
      <c r="DX921" s="65" t="s">
        <v>404</v>
      </c>
      <c r="DY921" s="78">
        <v>556.17999999999995</v>
      </c>
      <c r="DZ921" s="78">
        <v>588.69000000000005</v>
      </c>
      <c r="EA921" s="78">
        <v>559.79999999999995</v>
      </c>
      <c r="EB921" s="78">
        <v>331.04</v>
      </c>
      <c r="EC921" s="78"/>
      <c r="ED921" s="79">
        <v>386.37</v>
      </c>
      <c r="EE921" s="65" t="s">
        <v>405</v>
      </c>
      <c r="EF921" s="68">
        <v>0.28962001853568098</v>
      </c>
      <c r="EG921" s="78">
        <v>533.89</v>
      </c>
      <c r="EH921" s="78">
        <v>534.21</v>
      </c>
      <c r="EI921" s="78">
        <v>473.37</v>
      </c>
      <c r="EJ921" s="78"/>
      <c r="EK921" s="78">
        <v>247.75</v>
      </c>
      <c r="EL921" s="79">
        <v>317.72000000000003</v>
      </c>
      <c r="EM921" s="65" t="s">
        <v>406</v>
      </c>
      <c r="EN921" s="78">
        <v>543.11</v>
      </c>
      <c r="EO921" s="78">
        <v>545.65</v>
      </c>
      <c r="EP921" s="78">
        <v>489.1</v>
      </c>
      <c r="EQ921" s="78"/>
      <c r="ER921" s="78"/>
      <c r="ES921" s="79">
        <v>372.33</v>
      </c>
      <c r="ET921" s="65" t="s">
        <v>407</v>
      </c>
      <c r="EU921" s="68">
        <v>1.4367816091954</v>
      </c>
      <c r="EV921" s="78">
        <v>536.28</v>
      </c>
      <c r="EW921" s="78">
        <v>555.82000000000005</v>
      </c>
      <c r="EX921" s="78">
        <v>555.82000000000005</v>
      </c>
      <c r="EY921" s="78"/>
      <c r="EZ921" s="78">
        <v>147.80000000000001</v>
      </c>
      <c r="FA921" s="79">
        <v>256.99</v>
      </c>
      <c r="FB921" s="65" t="s">
        <v>408</v>
      </c>
      <c r="FC921" s="78">
        <v>665.36</v>
      </c>
      <c r="FD921" s="78">
        <v>615.16</v>
      </c>
      <c r="FE921" s="78">
        <v>556.72</v>
      </c>
      <c r="FF921" s="78">
        <v>335.43</v>
      </c>
      <c r="FG921" s="78"/>
      <c r="FH921" s="79"/>
      <c r="FI921" s="65" t="s">
        <v>409</v>
      </c>
      <c r="FJ921" s="78">
        <v>571</v>
      </c>
      <c r="FK921" s="78">
        <v>547.33000000000004</v>
      </c>
      <c r="FL921" s="78">
        <v>550</v>
      </c>
      <c r="FM921" s="78">
        <v>296</v>
      </c>
      <c r="FN921" s="78"/>
      <c r="FO921" s="79">
        <v>402.54</v>
      </c>
      <c r="FP921" s="65" t="s">
        <v>410</v>
      </c>
      <c r="FQ921" s="68">
        <v>0.25414252312697</v>
      </c>
      <c r="FR921" s="78">
        <v>519.72</v>
      </c>
      <c r="FS921" s="78">
        <v>517.69000000000005</v>
      </c>
      <c r="FT921" s="78">
        <v>453.64</v>
      </c>
      <c r="FU921" s="78">
        <v>274.22000000000003</v>
      </c>
      <c r="FV921" s="78">
        <v>243.47</v>
      </c>
      <c r="FW921" s="79">
        <v>290.74</v>
      </c>
      <c r="FX921" s="65" t="s">
        <v>411</v>
      </c>
      <c r="FY921" s="78">
        <v>554.32000000000005</v>
      </c>
      <c r="FZ921" s="78">
        <v>557.89</v>
      </c>
      <c r="GA921" s="78">
        <v>550.52</v>
      </c>
      <c r="GB921" s="78">
        <v>368.63</v>
      </c>
      <c r="GC921" s="78"/>
      <c r="GD921" s="79">
        <v>385.73</v>
      </c>
      <c r="GE921" s="82"/>
      <c r="GF921" s="68"/>
      <c r="GG921" s="78"/>
      <c r="GH921" s="78"/>
      <c r="GI921" s="78"/>
      <c r="GJ921" s="78"/>
      <c r="GK921" s="78"/>
      <c r="GL921" s="79"/>
      <c r="GM921" s="65" t="s">
        <v>413</v>
      </c>
      <c r="GN921" s="68">
        <v>0.106535982528099</v>
      </c>
      <c r="GO921" s="78">
        <v>512.44000000000005</v>
      </c>
      <c r="GP921" s="78">
        <v>560.70000000000005</v>
      </c>
      <c r="GQ921" s="78">
        <v>488.4</v>
      </c>
      <c r="GR921" s="78">
        <v>362.12</v>
      </c>
      <c r="GS921" s="78"/>
      <c r="GT921" s="79"/>
      <c r="GU921" s="65" t="s">
        <v>414</v>
      </c>
      <c r="GV921" s="68">
        <v>4.17327435105584E-3</v>
      </c>
      <c r="GW921" s="78">
        <v>515.27</v>
      </c>
      <c r="GX921" s="78">
        <v>533.92999999999995</v>
      </c>
      <c r="GY921" s="78">
        <v>495.73</v>
      </c>
      <c r="GZ921" s="78">
        <v>326.13</v>
      </c>
      <c r="HA921" s="78"/>
      <c r="HB921" s="79">
        <v>386.75</v>
      </c>
      <c r="HC921" s="65" t="s">
        <v>415</v>
      </c>
      <c r="HD921" s="68">
        <v>2.6490066225165601E-2</v>
      </c>
      <c r="HE921" s="78">
        <v>509.34</v>
      </c>
      <c r="HF921" s="78">
        <v>528.58000000000004</v>
      </c>
      <c r="HG921" s="78">
        <v>537.55999999999995</v>
      </c>
      <c r="HH921" s="78">
        <v>246.36</v>
      </c>
      <c r="HI921" s="78">
        <v>241.06</v>
      </c>
      <c r="HJ921" s="79">
        <v>381.9</v>
      </c>
      <c r="HK921" s="85" t="s">
        <v>416</v>
      </c>
      <c r="HL921" s="68">
        <v>1.46799765120376</v>
      </c>
      <c r="HM921" s="78">
        <v>512.85</v>
      </c>
      <c r="HN921" s="78">
        <v>542.25</v>
      </c>
      <c r="HO921" s="78">
        <v>475.26</v>
      </c>
      <c r="HP921" s="78">
        <v>321.55</v>
      </c>
      <c r="HQ921" s="78"/>
      <c r="HR921" s="79"/>
    </row>
    <row r="922" spans="1:226" x14ac:dyDescent="0.25">
      <c r="A922" s="81">
        <v>38845</v>
      </c>
      <c r="B922" s="82" t="s">
        <v>387</v>
      </c>
      <c r="C922" s="83">
        <v>527.43976124915309</v>
      </c>
      <c r="D922" s="83">
        <v>546.88755281952217</v>
      </c>
      <c r="E922" s="83">
        <v>507.54540586823288</v>
      </c>
      <c r="F922" s="83">
        <v>325.67675293501622</v>
      </c>
      <c r="G922" s="83">
        <v>250.12443037974685</v>
      </c>
      <c r="H922" s="84">
        <v>348.44802218149471</v>
      </c>
      <c r="I922" s="82" t="s">
        <v>388</v>
      </c>
      <c r="J922" s="83">
        <v>533.96271512067631</v>
      </c>
      <c r="K922" s="83">
        <v>548.69771874723403</v>
      </c>
      <c r="L922" s="83">
        <v>508.42258933793147</v>
      </c>
      <c r="M922" s="83">
        <v>327.58763479311682</v>
      </c>
      <c r="N922" s="83"/>
      <c r="O922" s="84">
        <v>402.991353457147</v>
      </c>
      <c r="P922" s="65" t="s">
        <v>389</v>
      </c>
      <c r="Q922" s="78">
        <v>534.26</v>
      </c>
      <c r="R922" s="78">
        <v>540.51</v>
      </c>
      <c r="S922" s="78">
        <v>473.71</v>
      </c>
      <c r="T922" s="78">
        <v>290</v>
      </c>
      <c r="U922" s="78"/>
      <c r="V922" s="79"/>
      <c r="W922" s="65" t="s">
        <v>390</v>
      </c>
      <c r="X922" s="78">
        <v>516.99</v>
      </c>
      <c r="Y922" s="78">
        <v>525.54999999999995</v>
      </c>
      <c r="Z922" s="78">
        <v>479.31</v>
      </c>
      <c r="AA922" s="78">
        <v>255.86</v>
      </c>
      <c r="AB922" s="78"/>
      <c r="AC922" s="79">
        <v>404.13</v>
      </c>
      <c r="AD922" s="82"/>
      <c r="AE922" s="68"/>
      <c r="AF922" s="78"/>
      <c r="AG922" s="78"/>
      <c r="AH922" s="78"/>
      <c r="AI922" s="78"/>
      <c r="AJ922" s="78"/>
      <c r="AK922" s="79"/>
      <c r="AL922" s="69" t="s">
        <v>392</v>
      </c>
      <c r="AM922" s="70">
        <v>1.7385257301808099</v>
      </c>
      <c r="AN922" s="78">
        <v>551.08000000000004</v>
      </c>
      <c r="AO922" s="78">
        <v>565.80999999999995</v>
      </c>
      <c r="AP922" s="78">
        <v>529.1</v>
      </c>
      <c r="AQ922" s="78"/>
      <c r="AR922" s="78">
        <v>404.89</v>
      </c>
      <c r="AS922" s="79"/>
      <c r="AT922" s="65" t="s">
        <v>393</v>
      </c>
      <c r="AU922" s="68">
        <v>3.5413272894680901E-2</v>
      </c>
      <c r="AV922" s="78">
        <v>502.82</v>
      </c>
      <c r="AW922" s="78">
        <v>546.48</v>
      </c>
      <c r="AX922" s="78">
        <v>487.29</v>
      </c>
      <c r="AY922" s="78">
        <v>258.73</v>
      </c>
      <c r="AZ922" s="78">
        <v>228.2</v>
      </c>
      <c r="BA922" s="79">
        <v>382.78</v>
      </c>
      <c r="BB922" s="65" t="s">
        <v>394</v>
      </c>
      <c r="BC922" s="78">
        <v>515.76</v>
      </c>
      <c r="BD922" s="78">
        <v>523.78</v>
      </c>
      <c r="BE922" s="78">
        <v>494.7</v>
      </c>
      <c r="BF922" s="78">
        <v>287.8</v>
      </c>
      <c r="BG922" s="78"/>
      <c r="BH922" s="79">
        <v>391.58</v>
      </c>
      <c r="BI922" s="65" t="s">
        <v>395</v>
      </c>
      <c r="BJ922" s="68">
        <v>0.13409679106378999</v>
      </c>
      <c r="BK922" s="78">
        <v>532.36</v>
      </c>
      <c r="BL922" s="78">
        <v>528.61</v>
      </c>
      <c r="BM922" s="78">
        <v>556.98</v>
      </c>
      <c r="BN922" s="78">
        <v>303.60000000000002</v>
      </c>
      <c r="BO922" s="78"/>
      <c r="BP922" s="79"/>
      <c r="BQ922" s="65" t="s">
        <v>396</v>
      </c>
      <c r="BR922" s="68">
        <v>6.3911648537062396E-2</v>
      </c>
      <c r="BS922" s="78">
        <v>517.04999999999995</v>
      </c>
      <c r="BT922" s="78">
        <v>524.20000000000005</v>
      </c>
      <c r="BU922" s="78">
        <v>458.69</v>
      </c>
      <c r="BV922" s="78"/>
      <c r="BW922" s="78"/>
      <c r="BX922" s="79">
        <v>393.57</v>
      </c>
      <c r="BY922" s="65" t="s">
        <v>397</v>
      </c>
      <c r="BZ922" s="78">
        <v>539.1</v>
      </c>
      <c r="CA922" s="78">
        <v>560.13</v>
      </c>
      <c r="CB922" s="78">
        <v>483.05</v>
      </c>
      <c r="CC922" s="78">
        <v>356.42</v>
      </c>
      <c r="CD922" s="78"/>
      <c r="CE922" s="79">
        <v>512.69000000000005</v>
      </c>
      <c r="CF922" s="65" t="s">
        <v>398</v>
      </c>
      <c r="CG922" s="78">
        <v>496.55</v>
      </c>
      <c r="CH922" s="78">
        <v>510.8</v>
      </c>
      <c r="CI922" s="78">
        <v>472.17</v>
      </c>
      <c r="CJ922" s="78">
        <v>367.71</v>
      </c>
      <c r="CK922" s="78"/>
      <c r="CL922" s="79"/>
      <c r="CM922" s="65" t="s">
        <v>399</v>
      </c>
      <c r="CN922" s="78">
        <v>510.06</v>
      </c>
      <c r="CO922" s="78">
        <v>525.76</v>
      </c>
      <c r="CP922" s="78">
        <v>514.14</v>
      </c>
      <c r="CQ922" s="78">
        <v>291.83</v>
      </c>
      <c r="CR922" s="78">
        <v>286.23</v>
      </c>
      <c r="CS922" s="79">
        <v>522.63</v>
      </c>
      <c r="CT922" s="65" t="s">
        <v>400</v>
      </c>
      <c r="CU922" s="78">
        <v>569.32000000000005</v>
      </c>
      <c r="CV922" s="78">
        <v>590.54999999999995</v>
      </c>
      <c r="CW922" s="78">
        <v>590.54999999999995</v>
      </c>
      <c r="CX922" s="78">
        <v>329.68</v>
      </c>
      <c r="CY922" s="78">
        <v>305.92</v>
      </c>
      <c r="CZ922" s="79"/>
      <c r="DA922" s="82"/>
      <c r="DB922" s="68"/>
      <c r="DC922" s="78"/>
      <c r="DD922" s="78"/>
      <c r="DE922" s="78"/>
      <c r="DF922" s="78"/>
      <c r="DG922" s="78"/>
      <c r="DH922" s="79"/>
      <c r="DI922" s="65" t="s">
        <v>402</v>
      </c>
      <c r="DJ922" s="68">
        <v>3.8534160533312801E-3</v>
      </c>
      <c r="DK922" s="78">
        <v>521.59</v>
      </c>
      <c r="DL922" s="78">
        <v>557.39</v>
      </c>
      <c r="DM922" s="78">
        <v>557.39</v>
      </c>
      <c r="DN922" s="78">
        <v>290.10000000000002</v>
      </c>
      <c r="DO922" s="78"/>
      <c r="DP922" s="79">
        <v>433.19</v>
      </c>
      <c r="DQ922" s="65" t="s">
        <v>403</v>
      </c>
      <c r="DR922" s="78">
        <v>487.07</v>
      </c>
      <c r="DS922" s="78">
        <v>545.99</v>
      </c>
      <c r="DT922" s="78">
        <v>606.1</v>
      </c>
      <c r="DU922" s="78">
        <v>401.6</v>
      </c>
      <c r="DV922" s="78"/>
      <c r="DW922" s="79"/>
      <c r="DX922" s="65" t="s">
        <v>404</v>
      </c>
      <c r="DY922" s="78">
        <v>557.07000000000005</v>
      </c>
      <c r="DZ922" s="78">
        <v>597.52</v>
      </c>
      <c r="EA922" s="78">
        <v>549.88</v>
      </c>
      <c r="EB922" s="78">
        <v>331.17</v>
      </c>
      <c r="EC922" s="78"/>
      <c r="ED922" s="79">
        <v>386.37</v>
      </c>
      <c r="EE922" s="65" t="s">
        <v>405</v>
      </c>
      <c r="EF922" s="68">
        <v>0.28962001853568098</v>
      </c>
      <c r="EG922" s="78">
        <v>534.57000000000005</v>
      </c>
      <c r="EH922" s="78">
        <v>536.33000000000004</v>
      </c>
      <c r="EI922" s="78">
        <v>468.95</v>
      </c>
      <c r="EJ922" s="78"/>
      <c r="EK922" s="78">
        <v>253.25</v>
      </c>
      <c r="EL922" s="79">
        <v>314.42</v>
      </c>
      <c r="EM922" s="65" t="s">
        <v>406</v>
      </c>
      <c r="EN922" s="78">
        <v>563.11</v>
      </c>
      <c r="EO922" s="78">
        <v>556.04999999999995</v>
      </c>
      <c r="EP922" s="78">
        <v>515</v>
      </c>
      <c r="EQ922" s="78"/>
      <c r="ER922" s="78"/>
      <c r="ES922" s="79">
        <v>372.33</v>
      </c>
      <c r="ET922" s="65" t="s">
        <v>407</v>
      </c>
      <c r="EU922" s="68">
        <v>1.4367816091954</v>
      </c>
      <c r="EV922" s="78">
        <v>524.11</v>
      </c>
      <c r="EW922" s="78">
        <v>555.82000000000005</v>
      </c>
      <c r="EX922" s="78">
        <v>555.82000000000005</v>
      </c>
      <c r="EY922" s="78"/>
      <c r="EZ922" s="78">
        <v>147.80000000000001</v>
      </c>
      <c r="FA922" s="79">
        <v>256.99</v>
      </c>
      <c r="FB922" s="65" t="s">
        <v>408</v>
      </c>
      <c r="FC922" s="78">
        <v>665.36</v>
      </c>
      <c r="FD922" s="78">
        <v>615.16</v>
      </c>
      <c r="FE922" s="78">
        <v>556.72</v>
      </c>
      <c r="FF922" s="78">
        <v>335.43</v>
      </c>
      <c r="FG922" s="78"/>
      <c r="FH922" s="79"/>
      <c r="FI922" s="65" t="s">
        <v>409</v>
      </c>
      <c r="FJ922" s="78">
        <v>569.54999999999995</v>
      </c>
      <c r="FK922" s="78">
        <v>544</v>
      </c>
      <c r="FL922" s="78">
        <v>546</v>
      </c>
      <c r="FM922" s="78">
        <v>311</v>
      </c>
      <c r="FN922" s="78"/>
      <c r="FO922" s="79">
        <v>405</v>
      </c>
      <c r="FP922" s="65" t="s">
        <v>410</v>
      </c>
      <c r="FQ922" s="68">
        <v>0.260994388620645</v>
      </c>
      <c r="FR922" s="78">
        <v>535.82000000000005</v>
      </c>
      <c r="FS922" s="78">
        <v>533.47</v>
      </c>
      <c r="FT922" s="78">
        <v>478.4</v>
      </c>
      <c r="FU922" s="78">
        <v>287.62</v>
      </c>
      <c r="FV922" s="78">
        <v>250.03</v>
      </c>
      <c r="FW922" s="79">
        <v>300.39999999999998</v>
      </c>
      <c r="FX922" s="65" t="s">
        <v>411</v>
      </c>
      <c r="FY922" s="78">
        <v>556.99</v>
      </c>
      <c r="FZ922" s="78">
        <v>558.38</v>
      </c>
      <c r="GA922" s="78">
        <v>550.52</v>
      </c>
      <c r="GB922" s="78">
        <v>366.4</v>
      </c>
      <c r="GC922" s="78"/>
      <c r="GD922" s="79">
        <v>385.73</v>
      </c>
      <c r="GE922" s="82"/>
      <c r="GF922" s="68"/>
      <c r="GG922" s="78"/>
      <c r="GH922" s="78"/>
      <c r="GI922" s="78"/>
      <c r="GJ922" s="78"/>
      <c r="GK922" s="78"/>
      <c r="GL922" s="79"/>
      <c r="GM922" s="65" t="s">
        <v>413</v>
      </c>
      <c r="GN922" s="68">
        <v>0.107544227563585</v>
      </c>
      <c r="GO922" s="78">
        <v>507.82</v>
      </c>
      <c r="GP922" s="78">
        <v>555.67999999999995</v>
      </c>
      <c r="GQ922" s="78">
        <v>487.07</v>
      </c>
      <c r="GR922" s="78">
        <v>343.93</v>
      </c>
      <c r="GS922" s="78"/>
      <c r="GT922" s="79"/>
      <c r="GU922" s="65" t="s">
        <v>414</v>
      </c>
      <c r="GV922" s="68">
        <v>4.17310019613571E-3</v>
      </c>
      <c r="GW922" s="78">
        <v>467.6</v>
      </c>
      <c r="GX922" s="78">
        <v>494.26</v>
      </c>
      <c r="GY922" s="78">
        <v>468.59</v>
      </c>
      <c r="GZ922" s="78">
        <v>326.12</v>
      </c>
      <c r="HA922" s="78"/>
      <c r="HB922" s="79">
        <v>386.73</v>
      </c>
      <c r="HC922" s="65" t="s">
        <v>415</v>
      </c>
      <c r="HD922" s="68">
        <v>2.6800310883606199E-2</v>
      </c>
      <c r="HE922" s="78">
        <v>512.88</v>
      </c>
      <c r="HF922" s="78">
        <v>534.47</v>
      </c>
      <c r="HG922" s="78">
        <v>543.86</v>
      </c>
      <c r="HH922" s="78">
        <v>249.24</v>
      </c>
      <c r="HI922" s="78">
        <v>243.88</v>
      </c>
      <c r="HJ922" s="79">
        <v>386.4</v>
      </c>
      <c r="HK922" s="85" t="s">
        <v>416</v>
      </c>
      <c r="HL922" s="68">
        <v>1.4607069821793699</v>
      </c>
      <c r="HM922" s="78">
        <v>511.17</v>
      </c>
      <c r="HN922" s="78">
        <v>541.52</v>
      </c>
      <c r="HO922" s="78">
        <v>485.39</v>
      </c>
      <c r="HP922" s="78">
        <v>327.48</v>
      </c>
      <c r="HQ922" s="78"/>
      <c r="HR922" s="79"/>
    </row>
    <row r="923" spans="1:226" x14ac:dyDescent="0.25">
      <c r="A923" s="81">
        <v>38838</v>
      </c>
      <c r="B923" s="82" t="s">
        <v>387</v>
      </c>
      <c r="C923" s="83">
        <v>527.03063007916796</v>
      </c>
      <c r="D923" s="83">
        <v>548.70353157203283</v>
      </c>
      <c r="E923" s="83">
        <v>507.38685463053571</v>
      </c>
      <c r="F923" s="83">
        <v>329.67009344873793</v>
      </c>
      <c r="G923" s="83">
        <v>242.49459915611814</v>
      </c>
      <c r="H923" s="84">
        <v>348.96866129423501</v>
      </c>
      <c r="I923" s="82" t="s">
        <v>388</v>
      </c>
      <c r="J923" s="83">
        <v>537.32850529203279</v>
      </c>
      <c r="K923" s="83">
        <v>552.48047511684558</v>
      </c>
      <c r="L923" s="83">
        <v>508.03319327704077</v>
      </c>
      <c r="M923" s="83">
        <v>331.88958832995263</v>
      </c>
      <c r="N923" s="83"/>
      <c r="O923" s="84">
        <v>405.370372176214</v>
      </c>
      <c r="P923" s="65" t="s">
        <v>389</v>
      </c>
      <c r="Q923" s="78">
        <v>525.1</v>
      </c>
      <c r="R923" s="78">
        <v>542.17999999999995</v>
      </c>
      <c r="S923" s="78">
        <v>486.6</v>
      </c>
      <c r="T923" s="78">
        <v>300</v>
      </c>
      <c r="U923" s="78"/>
      <c r="V923" s="79"/>
      <c r="W923" s="65" t="s">
        <v>390</v>
      </c>
      <c r="X923" s="78">
        <v>524.48</v>
      </c>
      <c r="Y923" s="78">
        <v>546.76</v>
      </c>
      <c r="Z923" s="78">
        <v>476.47</v>
      </c>
      <c r="AA923" s="78">
        <v>269.55</v>
      </c>
      <c r="AB923" s="78"/>
      <c r="AC923" s="79">
        <v>404.13</v>
      </c>
      <c r="AD923" s="82"/>
      <c r="AE923" s="68"/>
      <c r="AF923" s="78"/>
      <c r="AG923" s="78"/>
      <c r="AH923" s="78"/>
      <c r="AI923" s="78"/>
      <c r="AJ923" s="78"/>
      <c r="AK923" s="79"/>
      <c r="AL923" s="69" t="s">
        <v>392</v>
      </c>
      <c r="AM923" s="70">
        <v>1.7361111111111101</v>
      </c>
      <c r="AN923" s="78">
        <v>537.48</v>
      </c>
      <c r="AO923" s="78">
        <v>558.03</v>
      </c>
      <c r="AP923" s="78">
        <v>521.23</v>
      </c>
      <c r="AQ923" s="78"/>
      <c r="AR923" s="78">
        <v>400.99</v>
      </c>
      <c r="AS923" s="79"/>
      <c r="AT923" s="65" t="s">
        <v>393</v>
      </c>
      <c r="AU923" s="68">
        <v>3.5186488388458802E-2</v>
      </c>
      <c r="AV923" s="78">
        <v>500.14</v>
      </c>
      <c r="AW923" s="78">
        <v>544.44000000000005</v>
      </c>
      <c r="AX923" s="78">
        <v>491.45</v>
      </c>
      <c r="AY923" s="78">
        <v>258.83</v>
      </c>
      <c r="AZ923" s="78">
        <v>221.57</v>
      </c>
      <c r="BA923" s="79">
        <v>380.3</v>
      </c>
      <c r="BB923" s="65" t="s">
        <v>394</v>
      </c>
      <c r="BC923" s="78">
        <v>530.63</v>
      </c>
      <c r="BD923" s="78">
        <v>533.04999999999995</v>
      </c>
      <c r="BE923" s="78">
        <v>500.2</v>
      </c>
      <c r="BF923" s="78">
        <v>288.5</v>
      </c>
      <c r="BG923" s="78"/>
      <c r="BH923" s="79">
        <v>391.58</v>
      </c>
      <c r="BI923" s="65" t="s">
        <v>395</v>
      </c>
      <c r="BJ923" s="68">
        <v>0.13403388376581599</v>
      </c>
      <c r="BK923" s="78">
        <v>541.76</v>
      </c>
      <c r="BL923" s="78">
        <v>546.59</v>
      </c>
      <c r="BM923" s="78">
        <v>574.95000000000005</v>
      </c>
      <c r="BN923" s="78">
        <v>303.45</v>
      </c>
      <c r="BO923" s="78"/>
      <c r="BP923" s="79"/>
      <c r="BQ923" s="65" t="s">
        <v>396</v>
      </c>
      <c r="BR923" s="68">
        <v>6.3911648537062396E-2</v>
      </c>
      <c r="BS923" s="78">
        <v>503.69</v>
      </c>
      <c r="BT923" s="78">
        <v>520.37</v>
      </c>
      <c r="BU923" s="78">
        <v>458.69</v>
      </c>
      <c r="BV923" s="78"/>
      <c r="BW923" s="78"/>
      <c r="BX923" s="79">
        <v>393.57</v>
      </c>
      <c r="BY923" s="65" t="s">
        <v>397</v>
      </c>
      <c r="BZ923" s="78">
        <v>535.91</v>
      </c>
      <c r="CA923" s="78">
        <v>558.85</v>
      </c>
      <c r="CB923" s="78">
        <v>470.87</v>
      </c>
      <c r="CC923" s="78">
        <v>354.1</v>
      </c>
      <c r="CD923" s="78"/>
      <c r="CE923" s="79">
        <v>512.69000000000005</v>
      </c>
      <c r="CF923" s="65" t="s">
        <v>398</v>
      </c>
      <c r="CG923" s="78">
        <v>502.89</v>
      </c>
      <c r="CH923" s="78">
        <v>521.27</v>
      </c>
      <c r="CI923" s="78">
        <v>482.37</v>
      </c>
      <c r="CJ923" s="78">
        <v>394.11</v>
      </c>
      <c r="CK923" s="78"/>
      <c r="CL923" s="79"/>
      <c r="CM923" s="65" t="s">
        <v>399</v>
      </c>
      <c r="CN923" s="78">
        <v>510.05</v>
      </c>
      <c r="CO923" s="78">
        <v>529.64</v>
      </c>
      <c r="CP923" s="78">
        <v>520.24</v>
      </c>
      <c r="CQ923" s="78">
        <v>301.16000000000003</v>
      </c>
      <c r="CR923" s="78">
        <v>294</v>
      </c>
      <c r="CS923" s="79">
        <v>522.67999999999995</v>
      </c>
      <c r="CT923" s="65" t="s">
        <v>400</v>
      </c>
      <c r="CU923" s="78">
        <v>567.74</v>
      </c>
      <c r="CV923" s="78">
        <v>588.22</v>
      </c>
      <c r="CW923" s="78">
        <v>514.79</v>
      </c>
      <c r="CX923" s="78">
        <v>335.06</v>
      </c>
      <c r="CY923" s="78">
        <v>311.3</v>
      </c>
      <c r="CZ923" s="79"/>
      <c r="DA923" s="82"/>
      <c r="DB923" s="68"/>
      <c r="DC923" s="78"/>
      <c r="DD923" s="78"/>
      <c r="DE923" s="78"/>
      <c r="DF923" s="78"/>
      <c r="DG923" s="78"/>
      <c r="DH923" s="79"/>
      <c r="DI923" s="65" t="s">
        <v>402</v>
      </c>
      <c r="DJ923" s="68">
        <v>3.7867312935474101E-3</v>
      </c>
      <c r="DK923" s="78">
        <v>501.78</v>
      </c>
      <c r="DL923" s="78">
        <v>541.04</v>
      </c>
      <c r="DM923" s="78">
        <v>541.04</v>
      </c>
      <c r="DN923" s="78">
        <v>287.2</v>
      </c>
      <c r="DO923" s="78"/>
      <c r="DP923" s="79">
        <v>424.86</v>
      </c>
      <c r="DQ923" s="65" t="s">
        <v>403</v>
      </c>
      <c r="DR923" s="78">
        <v>487.07</v>
      </c>
      <c r="DS923" s="78">
        <v>545.99</v>
      </c>
      <c r="DT923" s="78">
        <v>611.79</v>
      </c>
      <c r="DU923" s="78">
        <v>404.08</v>
      </c>
      <c r="DV923" s="78"/>
      <c r="DW923" s="79"/>
      <c r="DX923" s="65" t="s">
        <v>404</v>
      </c>
      <c r="DY923" s="78">
        <v>554.38</v>
      </c>
      <c r="DZ923" s="78">
        <v>596.03</v>
      </c>
      <c r="EA923" s="78">
        <v>555.21</v>
      </c>
      <c r="EB923" s="78">
        <v>334.25</v>
      </c>
      <c r="EC923" s="78"/>
      <c r="ED923" s="79">
        <v>386.37</v>
      </c>
      <c r="EE923" s="65" t="s">
        <v>405</v>
      </c>
      <c r="EF923" s="68">
        <v>0.28962001853568098</v>
      </c>
      <c r="EG923" s="78">
        <v>538.33000000000004</v>
      </c>
      <c r="EH923" s="78">
        <v>543.39</v>
      </c>
      <c r="EI923" s="78">
        <v>476.56</v>
      </c>
      <c r="EJ923" s="78"/>
      <c r="EK923" s="78">
        <v>254</v>
      </c>
      <c r="EL923" s="79">
        <v>319.81</v>
      </c>
      <c r="EM923" s="65" t="s">
        <v>406</v>
      </c>
      <c r="EN923" s="78">
        <v>563.11</v>
      </c>
      <c r="EO923" s="78">
        <v>567.35</v>
      </c>
      <c r="EP923" s="78">
        <v>515</v>
      </c>
      <c r="EQ923" s="78"/>
      <c r="ER923" s="78"/>
      <c r="ES923" s="79">
        <v>372.33</v>
      </c>
      <c r="ET923" s="65" t="s">
        <v>407</v>
      </c>
      <c r="EU923" s="68">
        <v>1.43657520471197</v>
      </c>
      <c r="EV923" s="78">
        <v>511.86</v>
      </c>
      <c r="EW923" s="78">
        <v>544.78</v>
      </c>
      <c r="EX923" s="78">
        <v>544.78</v>
      </c>
      <c r="EY923" s="78"/>
      <c r="EZ923" s="78">
        <v>147.78</v>
      </c>
      <c r="FA923" s="79">
        <v>256.95</v>
      </c>
      <c r="FB923" s="65" t="s">
        <v>408</v>
      </c>
      <c r="FC923" s="78">
        <v>665.36</v>
      </c>
      <c r="FD923" s="78">
        <v>615.16</v>
      </c>
      <c r="FE923" s="78">
        <v>556.72</v>
      </c>
      <c r="FF923" s="78">
        <v>335.43</v>
      </c>
      <c r="FG923" s="78"/>
      <c r="FH923" s="79"/>
      <c r="FI923" s="65" t="s">
        <v>409</v>
      </c>
      <c r="FJ923" s="78">
        <v>576</v>
      </c>
      <c r="FK923" s="78">
        <v>561</v>
      </c>
      <c r="FL923" s="78">
        <v>566</v>
      </c>
      <c r="FM923" s="78">
        <v>316</v>
      </c>
      <c r="FN923" s="78"/>
      <c r="FO923" s="79">
        <v>416.83</v>
      </c>
      <c r="FP923" s="65" t="s">
        <v>410</v>
      </c>
      <c r="FQ923" s="68">
        <v>0.25808449686427298</v>
      </c>
      <c r="FR923" s="78">
        <v>519.52</v>
      </c>
      <c r="FS923" s="78">
        <v>517.72</v>
      </c>
      <c r="FT923" s="78">
        <v>477.97</v>
      </c>
      <c r="FU923" s="78">
        <v>284.14999999999998</v>
      </c>
      <c r="FV923" s="78">
        <v>247.24</v>
      </c>
      <c r="FW923" s="79">
        <v>298.60000000000002</v>
      </c>
      <c r="FX923" s="65" t="s">
        <v>411</v>
      </c>
      <c r="FY923" s="78">
        <v>545.98</v>
      </c>
      <c r="FZ923" s="78">
        <v>546.62</v>
      </c>
      <c r="GA923" s="78">
        <v>546.05999999999995</v>
      </c>
      <c r="GB923" s="78">
        <v>366.4</v>
      </c>
      <c r="GC923" s="78"/>
      <c r="GD923" s="79">
        <v>385.73</v>
      </c>
      <c r="GE923" s="82"/>
      <c r="GF923" s="68"/>
      <c r="GG923" s="78"/>
      <c r="GH923" s="78"/>
      <c r="GI923" s="78"/>
      <c r="GJ923" s="78"/>
      <c r="GK923" s="78"/>
      <c r="GL923" s="79"/>
      <c r="GM923" s="65" t="s">
        <v>413</v>
      </c>
      <c r="GN923" s="68">
        <v>0.10756157900398</v>
      </c>
      <c r="GO923" s="78">
        <v>525.12</v>
      </c>
      <c r="GP923" s="78">
        <v>577.28</v>
      </c>
      <c r="GQ923" s="78">
        <v>493.17</v>
      </c>
      <c r="GR923" s="78">
        <v>368.29</v>
      </c>
      <c r="GS923" s="78"/>
      <c r="GT923" s="79"/>
      <c r="GU923" s="65" t="s">
        <v>414</v>
      </c>
      <c r="GV923" s="68">
        <v>4.1734485205125E-3</v>
      </c>
      <c r="GW923" s="78">
        <v>467.64</v>
      </c>
      <c r="GX923" s="78">
        <v>494.3</v>
      </c>
      <c r="GY923" s="78">
        <v>468.63</v>
      </c>
      <c r="GZ923" s="78">
        <v>326.14</v>
      </c>
      <c r="HA923" s="78"/>
      <c r="HB923" s="79">
        <v>386.76</v>
      </c>
      <c r="HC923" s="65" t="s">
        <v>415</v>
      </c>
      <c r="HD923" s="68">
        <v>2.6741542987030398E-2</v>
      </c>
      <c r="HE923" s="78">
        <v>506.18</v>
      </c>
      <c r="HF923" s="78">
        <v>531.35</v>
      </c>
      <c r="HG923" s="78">
        <v>498.86</v>
      </c>
      <c r="HH923" s="78">
        <v>0</v>
      </c>
      <c r="HI923" s="78">
        <v>0</v>
      </c>
      <c r="HJ923" s="79">
        <v>384.6</v>
      </c>
      <c r="HK923" s="85" t="s">
        <v>416</v>
      </c>
      <c r="HL923" s="68">
        <v>1.44050705848459</v>
      </c>
      <c r="HM923" s="78">
        <v>500.06</v>
      </c>
      <c r="HN923" s="78">
        <v>534</v>
      </c>
      <c r="HO923" s="78">
        <v>482.7</v>
      </c>
      <c r="HP923" s="78">
        <v>333.92</v>
      </c>
      <c r="HQ923" s="78"/>
      <c r="HR923" s="79"/>
    </row>
    <row r="924" spans="1:226" x14ac:dyDescent="0.25">
      <c r="A924" s="81">
        <v>38831</v>
      </c>
      <c r="B924" s="82" t="s">
        <v>387</v>
      </c>
      <c r="C924" s="83">
        <v>518.32490393862486</v>
      </c>
      <c r="D924" s="83">
        <v>542.40172981900514</v>
      </c>
      <c r="E924" s="83">
        <v>510.5875880098547</v>
      </c>
      <c r="F924" s="83">
        <v>334.47051750640918</v>
      </c>
      <c r="G924" s="83">
        <v>248.27493670886076</v>
      </c>
      <c r="H924" s="84">
        <v>350.41145662075837</v>
      </c>
      <c r="I924" s="82" t="s">
        <v>388</v>
      </c>
      <c r="J924" s="83">
        <v>528.12070399836671</v>
      </c>
      <c r="K924" s="83">
        <v>545.21283532230484</v>
      </c>
      <c r="L924" s="83">
        <v>511.587107871049</v>
      </c>
      <c r="M924" s="83">
        <v>332.60227398839652</v>
      </c>
      <c r="N924" s="83"/>
      <c r="O924" s="84">
        <v>406.77247758122206</v>
      </c>
      <c r="P924" s="65" t="s">
        <v>389</v>
      </c>
      <c r="Q924" s="78">
        <v>525.1</v>
      </c>
      <c r="R924" s="78">
        <v>542.17999999999995</v>
      </c>
      <c r="S924" s="78">
        <v>492.86</v>
      </c>
      <c r="T924" s="78">
        <v>290</v>
      </c>
      <c r="U924" s="78"/>
      <c r="V924" s="79"/>
      <c r="W924" s="65" t="s">
        <v>390</v>
      </c>
      <c r="X924" s="78">
        <v>524.48</v>
      </c>
      <c r="Y924" s="78">
        <v>542.55999999999995</v>
      </c>
      <c r="Z924" s="78">
        <v>476.47</v>
      </c>
      <c r="AA924" s="78">
        <v>269.55</v>
      </c>
      <c r="AB924" s="78"/>
      <c r="AC924" s="79">
        <v>404.13</v>
      </c>
      <c r="AD924" s="82"/>
      <c r="AE924" s="68"/>
      <c r="AF924" s="78"/>
      <c r="AG924" s="78"/>
      <c r="AH924" s="78"/>
      <c r="AI924" s="78"/>
      <c r="AJ924" s="78"/>
      <c r="AK924" s="79"/>
      <c r="AL924" s="69" t="s">
        <v>392</v>
      </c>
      <c r="AM924" s="70">
        <v>1.73580975525082</v>
      </c>
      <c r="AN924" s="78">
        <v>509.47</v>
      </c>
      <c r="AO924" s="78">
        <v>534.80999999999995</v>
      </c>
      <c r="AP924" s="78">
        <v>510.04</v>
      </c>
      <c r="AQ924" s="78"/>
      <c r="AR924" s="78">
        <v>390.71</v>
      </c>
      <c r="AS924" s="79"/>
      <c r="AT924" s="65" t="s">
        <v>393</v>
      </c>
      <c r="AU924" s="68">
        <v>3.5229874933944E-2</v>
      </c>
      <c r="AV924" s="78">
        <v>494.31</v>
      </c>
      <c r="AW924" s="78">
        <v>540.66</v>
      </c>
      <c r="AX924" s="78">
        <v>490.01</v>
      </c>
      <c r="AY924" s="78">
        <v>257.35000000000002</v>
      </c>
      <c r="AZ924" s="78">
        <v>221.84</v>
      </c>
      <c r="BA924" s="79">
        <v>381.29</v>
      </c>
      <c r="BB924" s="65" t="s">
        <v>394</v>
      </c>
      <c r="BC924" s="78">
        <v>513.39</v>
      </c>
      <c r="BD924" s="78">
        <v>514.08000000000004</v>
      </c>
      <c r="BE924" s="78">
        <v>511.2</v>
      </c>
      <c r="BF924" s="78">
        <v>288.10000000000002</v>
      </c>
      <c r="BG924" s="78"/>
      <c r="BH924" s="79">
        <v>392.45</v>
      </c>
      <c r="BI924" s="65" t="s">
        <v>395</v>
      </c>
      <c r="BJ924" s="68">
        <v>0.13403388376581599</v>
      </c>
      <c r="BK924" s="78">
        <v>533.19000000000005</v>
      </c>
      <c r="BL924" s="78">
        <v>550.88</v>
      </c>
      <c r="BM924" s="78">
        <v>579.24</v>
      </c>
      <c r="BN924" s="78">
        <v>303.45</v>
      </c>
      <c r="BO924" s="78"/>
      <c r="BP924" s="79"/>
      <c r="BQ924" s="65" t="s">
        <v>396</v>
      </c>
      <c r="BR924" s="68">
        <v>6.3911648537062396E-2</v>
      </c>
      <c r="BS924" s="78">
        <v>501.26</v>
      </c>
      <c r="BT924" s="78">
        <v>520.42999999999995</v>
      </c>
      <c r="BU924" s="78">
        <v>454.22</v>
      </c>
      <c r="BV924" s="78"/>
      <c r="BW924" s="78"/>
      <c r="BX924" s="79">
        <v>393.57</v>
      </c>
      <c r="BY924" s="65" t="s">
        <v>397</v>
      </c>
      <c r="BZ924" s="78">
        <v>527.28</v>
      </c>
      <c r="CA924" s="78">
        <v>553</v>
      </c>
      <c r="CB924" s="78">
        <v>461.04</v>
      </c>
      <c r="CC924" s="78">
        <v>353.03</v>
      </c>
      <c r="CD924" s="78"/>
      <c r="CE924" s="79">
        <v>512.69000000000005</v>
      </c>
      <c r="CF924" s="65" t="s">
        <v>398</v>
      </c>
      <c r="CG924" s="78">
        <v>496.55</v>
      </c>
      <c r="CH924" s="78">
        <v>528.58000000000004</v>
      </c>
      <c r="CI924" s="78">
        <v>488.02</v>
      </c>
      <c r="CJ924" s="78">
        <v>394.11</v>
      </c>
      <c r="CK924" s="78"/>
      <c r="CL924" s="79"/>
      <c r="CM924" s="65" t="s">
        <v>399</v>
      </c>
      <c r="CN924" s="78">
        <v>503.09</v>
      </c>
      <c r="CO924" s="78">
        <v>522.98</v>
      </c>
      <c r="CP924" s="78">
        <v>519.51</v>
      </c>
      <c r="CQ924" s="78">
        <v>305.69</v>
      </c>
      <c r="CR924" s="78">
        <v>296.39999999999998</v>
      </c>
      <c r="CS924" s="79">
        <v>522.80999999999995</v>
      </c>
      <c r="CT924" s="65" t="s">
        <v>400</v>
      </c>
      <c r="CU924" s="78">
        <v>548.42999999999995</v>
      </c>
      <c r="CV924" s="78">
        <v>572.49</v>
      </c>
      <c r="CW924" s="78">
        <v>504.68</v>
      </c>
      <c r="CX924" s="78">
        <v>336.31</v>
      </c>
      <c r="CY924" s="78">
        <v>312.57</v>
      </c>
      <c r="CZ924" s="79"/>
      <c r="DA924" s="82"/>
      <c r="DB924" s="68"/>
      <c r="DC924" s="78"/>
      <c r="DD924" s="78"/>
      <c r="DE924" s="78"/>
      <c r="DF924" s="78"/>
      <c r="DG924" s="78"/>
      <c r="DH924" s="79"/>
      <c r="DI924" s="65" t="s">
        <v>402</v>
      </c>
      <c r="DJ924" s="68">
        <v>3.81053995351141E-3</v>
      </c>
      <c r="DK924" s="78">
        <v>478.32</v>
      </c>
      <c r="DL924" s="78">
        <v>524.09</v>
      </c>
      <c r="DM924" s="78">
        <v>524.09</v>
      </c>
      <c r="DN924" s="78">
        <v>287.7</v>
      </c>
      <c r="DO924" s="78"/>
      <c r="DP924" s="79">
        <v>427.09</v>
      </c>
      <c r="DQ924" s="65" t="s">
        <v>403</v>
      </c>
      <c r="DR924" s="78">
        <v>452.36</v>
      </c>
      <c r="DS924" s="78">
        <v>525.33000000000004</v>
      </c>
      <c r="DT924" s="78">
        <v>603.77</v>
      </c>
      <c r="DU924" s="78">
        <v>398.22</v>
      </c>
      <c r="DV924" s="78"/>
      <c r="DW924" s="79"/>
      <c r="DX924" s="65" t="s">
        <v>404</v>
      </c>
      <c r="DY924" s="78">
        <v>551.02</v>
      </c>
      <c r="DZ924" s="78">
        <v>593.74</v>
      </c>
      <c r="EA924" s="78">
        <v>554.19000000000005</v>
      </c>
      <c r="EB924" s="78">
        <v>339.19</v>
      </c>
      <c r="EC924" s="78"/>
      <c r="ED924" s="79">
        <v>386.37</v>
      </c>
      <c r="EE924" s="65" t="s">
        <v>405</v>
      </c>
      <c r="EF924" s="68">
        <v>0.28962001853568098</v>
      </c>
      <c r="EG924" s="78">
        <v>530.54</v>
      </c>
      <c r="EH924" s="78">
        <v>537.53</v>
      </c>
      <c r="EI924" s="78">
        <v>480.73</v>
      </c>
      <c r="EJ924" s="78"/>
      <c r="EK924" s="78">
        <v>252.55</v>
      </c>
      <c r="EL924" s="79">
        <v>322.37</v>
      </c>
      <c r="EM924" s="65" t="s">
        <v>406</v>
      </c>
      <c r="EN924" s="78">
        <v>563.11</v>
      </c>
      <c r="EO924" s="78">
        <v>567.35</v>
      </c>
      <c r="EP924" s="78">
        <v>503.4</v>
      </c>
      <c r="EQ924" s="78"/>
      <c r="ER924" s="78"/>
      <c r="ES924" s="79">
        <v>392.13</v>
      </c>
      <c r="ET924" s="65" t="s">
        <v>407</v>
      </c>
      <c r="EU924" s="68">
        <v>1.4367816091954</v>
      </c>
      <c r="EV924" s="78">
        <v>497.32</v>
      </c>
      <c r="EW924" s="78">
        <v>536.33000000000004</v>
      </c>
      <c r="EX924" s="78">
        <v>536.33000000000004</v>
      </c>
      <c r="EY924" s="78"/>
      <c r="EZ924" s="78">
        <v>147.80000000000001</v>
      </c>
      <c r="FA924" s="79">
        <v>256.99</v>
      </c>
      <c r="FB924" s="65" t="s">
        <v>408</v>
      </c>
      <c r="FC924" s="78">
        <v>606.15</v>
      </c>
      <c r="FD924" s="78">
        <v>585.55999999999995</v>
      </c>
      <c r="FE924" s="78">
        <v>542.74</v>
      </c>
      <c r="FF924" s="78">
        <v>342.42</v>
      </c>
      <c r="FG924" s="78"/>
      <c r="FH924" s="79"/>
      <c r="FI924" s="65" t="s">
        <v>409</v>
      </c>
      <c r="FJ924" s="78">
        <v>587</v>
      </c>
      <c r="FK924" s="78">
        <v>572</v>
      </c>
      <c r="FL924" s="78">
        <v>570</v>
      </c>
      <c r="FM924" s="78">
        <v>316</v>
      </c>
      <c r="FN924" s="78"/>
      <c r="FO924" s="79">
        <v>423.55</v>
      </c>
      <c r="FP924" s="65" t="s">
        <v>410</v>
      </c>
      <c r="FQ924" s="68">
        <v>0.259154637572239</v>
      </c>
      <c r="FR924" s="78">
        <v>521.67999999999995</v>
      </c>
      <c r="FS924" s="78">
        <v>519.86</v>
      </c>
      <c r="FT924" s="78">
        <v>479.95</v>
      </c>
      <c r="FU924" s="78">
        <v>285.33</v>
      </c>
      <c r="FV924" s="78">
        <v>248.27</v>
      </c>
      <c r="FW924" s="79">
        <v>299.83999999999997</v>
      </c>
      <c r="FX924" s="65" t="s">
        <v>411</v>
      </c>
      <c r="FY924" s="78">
        <v>530.74</v>
      </c>
      <c r="FZ924" s="78">
        <v>535.03</v>
      </c>
      <c r="GA924" s="78">
        <v>524.63</v>
      </c>
      <c r="GB924" s="78">
        <v>366.4</v>
      </c>
      <c r="GC924" s="78"/>
      <c r="GD924" s="79">
        <v>385.73</v>
      </c>
      <c r="GE924" s="82"/>
      <c r="GF924" s="68"/>
      <c r="GG924" s="78"/>
      <c r="GH924" s="78"/>
      <c r="GI924" s="78"/>
      <c r="GJ924" s="78"/>
      <c r="GK924" s="78"/>
      <c r="GL924" s="79"/>
      <c r="GM924" s="65" t="s">
        <v>413</v>
      </c>
      <c r="GN924" s="68">
        <v>0.10704345964461601</v>
      </c>
      <c r="GO924" s="78">
        <v>514.02</v>
      </c>
      <c r="GP924" s="78">
        <v>574.5</v>
      </c>
      <c r="GQ924" s="78">
        <v>486.45</v>
      </c>
      <c r="GR924" s="78">
        <v>398.42</v>
      </c>
      <c r="GS924" s="78"/>
      <c r="GT924" s="79"/>
      <c r="GU924" s="65" t="s">
        <v>414</v>
      </c>
      <c r="GV924" s="68">
        <v>4.1734485205125E-3</v>
      </c>
      <c r="GW924" s="78">
        <v>467.64</v>
      </c>
      <c r="GX924" s="78">
        <v>494.3</v>
      </c>
      <c r="GY924" s="78">
        <v>468.63</v>
      </c>
      <c r="GZ924" s="78">
        <v>326.14</v>
      </c>
      <c r="HA924" s="78"/>
      <c r="HB924" s="79">
        <v>386.76</v>
      </c>
      <c r="HC924" s="65" t="s">
        <v>415</v>
      </c>
      <c r="HD924" s="68">
        <v>2.6939655172413798E-2</v>
      </c>
      <c r="HE924" s="78">
        <v>500.42</v>
      </c>
      <c r="HF924" s="78">
        <v>523.74</v>
      </c>
      <c r="HG924" s="78">
        <v>502.56</v>
      </c>
      <c r="HH924" s="78">
        <v>239.76</v>
      </c>
      <c r="HI924" s="78">
        <v>234.38</v>
      </c>
      <c r="HJ924" s="79">
        <v>389.72</v>
      </c>
      <c r="HK924" s="85" t="s">
        <v>416</v>
      </c>
      <c r="HL924" s="68">
        <v>1.4452955629426201</v>
      </c>
      <c r="HM924" s="78">
        <v>492.13</v>
      </c>
      <c r="HN924" s="78">
        <v>530.86</v>
      </c>
      <c r="HO924" s="78">
        <v>481.69</v>
      </c>
      <c r="HP924" s="78">
        <v>338.59</v>
      </c>
      <c r="HQ924" s="78"/>
      <c r="HR924" s="79"/>
    </row>
    <row r="925" spans="1:226" x14ac:dyDescent="0.25">
      <c r="A925" s="81">
        <v>38817</v>
      </c>
      <c r="B925" s="82" t="s">
        <v>387</v>
      </c>
      <c r="C925" s="83">
        <v>483.43856671492176</v>
      </c>
      <c r="D925" s="83">
        <v>516.85099841829481</v>
      </c>
      <c r="E925" s="83">
        <v>485.16267895787854</v>
      </c>
      <c r="F925" s="83">
        <v>326.71927104799977</v>
      </c>
      <c r="G925" s="83">
        <v>248.00592827004218</v>
      </c>
      <c r="H925" s="84">
        <v>349.52659701371857</v>
      </c>
      <c r="I925" s="82" t="s">
        <v>388</v>
      </c>
      <c r="J925" s="83">
        <v>493.12294047930516</v>
      </c>
      <c r="K925" s="83">
        <v>520.74339713780421</v>
      </c>
      <c r="L925" s="83">
        <v>486.22262239908281</v>
      </c>
      <c r="M925" s="83">
        <v>326.25977230829938</v>
      </c>
      <c r="N925" s="83"/>
      <c r="O925" s="84">
        <v>409.98785833292504</v>
      </c>
      <c r="P925" s="65" t="s">
        <v>389</v>
      </c>
      <c r="Q925" s="78">
        <v>490.1</v>
      </c>
      <c r="R925" s="78">
        <v>518.01</v>
      </c>
      <c r="S925" s="78">
        <v>466.36</v>
      </c>
      <c r="T925" s="78">
        <v>280</v>
      </c>
      <c r="U925" s="78"/>
      <c r="V925" s="79"/>
      <c r="W925" s="65" t="s">
        <v>390</v>
      </c>
      <c r="X925" s="78">
        <v>509.02</v>
      </c>
      <c r="Y925" s="78">
        <v>535.92999999999995</v>
      </c>
      <c r="Z925" s="78">
        <v>458.7</v>
      </c>
      <c r="AA925" s="78">
        <v>265.57</v>
      </c>
      <c r="AB925" s="78"/>
      <c r="AC925" s="79">
        <v>415.7</v>
      </c>
      <c r="AD925" s="82"/>
      <c r="AE925" s="68"/>
      <c r="AF925" s="78"/>
      <c r="AG925" s="78"/>
      <c r="AH925" s="78"/>
      <c r="AI925" s="78"/>
      <c r="AJ925" s="78"/>
      <c r="AK925" s="79"/>
      <c r="AL925" s="69" t="s">
        <v>392</v>
      </c>
      <c r="AM925" s="70">
        <v>1.73550850399167</v>
      </c>
      <c r="AN925" s="78">
        <v>509.38</v>
      </c>
      <c r="AO925" s="78">
        <v>534.72</v>
      </c>
      <c r="AP925" s="78">
        <v>509.94</v>
      </c>
      <c r="AQ925" s="78"/>
      <c r="AR925" s="78">
        <v>390.65</v>
      </c>
      <c r="AS925" s="79"/>
      <c r="AT925" s="65" t="s">
        <v>393</v>
      </c>
      <c r="AU925" s="68">
        <v>3.4936938825420101E-2</v>
      </c>
      <c r="AV925" s="78">
        <v>452.71</v>
      </c>
      <c r="AW925" s="78">
        <v>503.34</v>
      </c>
      <c r="AX925" s="78">
        <v>461.55</v>
      </c>
      <c r="AY925" s="78">
        <v>256.3</v>
      </c>
      <c r="AZ925" s="78">
        <v>196.94</v>
      </c>
      <c r="BA925" s="79">
        <v>389.64</v>
      </c>
      <c r="BB925" s="65" t="s">
        <v>394</v>
      </c>
      <c r="BC925" s="78">
        <v>467.27</v>
      </c>
      <c r="BD925" s="78">
        <v>489.51</v>
      </c>
      <c r="BE925" s="78">
        <v>480.32</v>
      </c>
      <c r="BF925" s="78">
        <v>287.63</v>
      </c>
      <c r="BG925" s="78"/>
      <c r="BH925" s="79">
        <v>383.82</v>
      </c>
      <c r="BI925" s="65" t="s">
        <v>395</v>
      </c>
      <c r="BJ925" s="68">
        <v>0.13401412508878399</v>
      </c>
      <c r="BK925" s="78">
        <v>513.80999999999995</v>
      </c>
      <c r="BL925" s="78">
        <v>516.49</v>
      </c>
      <c r="BM925" s="78">
        <v>544.85</v>
      </c>
      <c r="BN925" s="78">
        <v>290.01</v>
      </c>
      <c r="BO925" s="78"/>
      <c r="BP925" s="79"/>
      <c r="BQ925" s="65" t="s">
        <v>396</v>
      </c>
      <c r="BR925" s="68">
        <v>6.3911648537062396E-2</v>
      </c>
      <c r="BS925" s="78">
        <v>474.03</v>
      </c>
      <c r="BT925" s="78">
        <v>506.79</v>
      </c>
      <c r="BU925" s="78">
        <v>439.71</v>
      </c>
      <c r="BV925" s="78"/>
      <c r="BW925" s="78"/>
      <c r="BX925" s="79">
        <v>393.57</v>
      </c>
      <c r="BY925" s="65" t="s">
        <v>397</v>
      </c>
      <c r="BZ925" s="78">
        <v>498.58</v>
      </c>
      <c r="CA925" s="78">
        <v>531.89</v>
      </c>
      <c r="CB925" s="78">
        <v>446.15</v>
      </c>
      <c r="CC925" s="78">
        <v>350.43</v>
      </c>
      <c r="CD925" s="78"/>
      <c r="CE925" s="79">
        <v>515.03</v>
      </c>
      <c r="CF925" s="65" t="s">
        <v>398</v>
      </c>
      <c r="CG925" s="78">
        <v>463.09</v>
      </c>
      <c r="CH925" s="78">
        <v>500.24</v>
      </c>
      <c r="CI925" s="78">
        <v>441.3</v>
      </c>
      <c r="CJ925" s="78">
        <v>386.12</v>
      </c>
      <c r="CK925" s="78"/>
      <c r="CL925" s="79"/>
      <c r="CM925" s="65" t="s">
        <v>399</v>
      </c>
      <c r="CN925" s="78">
        <v>468.97</v>
      </c>
      <c r="CO925" s="78">
        <v>494.54</v>
      </c>
      <c r="CP925" s="78">
        <v>496.58</v>
      </c>
      <c r="CQ925" s="78">
        <v>292.87</v>
      </c>
      <c r="CR925" s="78">
        <v>285.95</v>
      </c>
      <c r="CS925" s="79">
        <v>522.76</v>
      </c>
      <c r="CT925" s="65" t="s">
        <v>400</v>
      </c>
      <c r="CU925" s="78">
        <v>525.44000000000005</v>
      </c>
      <c r="CV925" s="78">
        <v>556.14</v>
      </c>
      <c r="CW925" s="78">
        <v>495.02</v>
      </c>
      <c r="CX925" s="78">
        <v>327.60000000000002</v>
      </c>
      <c r="CY925" s="78">
        <v>303.95</v>
      </c>
      <c r="CZ925" s="79"/>
      <c r="DA925" s="82"/>
      <c r="DB925" s="68"/>
      <c r="DC925" s="78"/>
      <c r="DD925" s="78"/>
      <c r="DE925" s="78"/>
      <c r="DF925" s="78"/>
      <c r="DG925" s="78"/>
      <c r="DH925" s="79"/>
      <c r="DI925" s="65" t="s">
        <v>402</v>
      </c>
      <c r="DJ925" s="68">
        <v>3.7413947919784502E-3</v>
      </c>
      <c r="DK925" s="78">
        <v>453.46</v>
      </c>
      <c r="DL925" s="78">
        <v>504.51</v>
      </c>
      <c r="DM925" s="78">
        <v>504.51</v>
      </c>
      <c r="DN925" s="78">
        <v>286.04000000000002</v>
      </c>
      <c r="DO925" s="78"/>
      <c r="DP925" s="79">
        <v>419.11</v>
      </c>
      <c r="DQ925" s="65" t="s">
        <v>403</v>
      </c>
      <c r="DR925" s="78">
        <v>452.36</v>
      </c>
      <c r="DS925" s="78">
        <v>525.33000000000004</v>
      </c>
      <c r="DT925" s="78">
        <v>582.89</v>
      </c>
      <c r="DU925" s="78">
        <v>398.76</v>
      </c>
      <c r="DV925" s="78"/>
      <c r="DW925" s="79"/>
      <c r="DX925" s="65" t="s">
        <v>404</v>
      </c>
      <c r="DY925" s="78">
        <v>510.98</v>
      </c>
      <c r="DZ925" s="78">
        <v>561.67999999999995</v>
      </c>
      <c r="EA925" s="78">
        <v>531.82000000000005</v>
      </c>
      <c r="EB925" s="78">
        <v>329.38</v>
      </c>
      <c r="EC925" s="78"/>
      <c r="ED925" s="79">
        <v>389.36</v>
      </c>
      <c r="EE925" s="65" t="s">
        <v>405</v>
      </c>
      <c r="EF925" s="68">
        <v>0.28962001853568098</v>
      </c>
      <c r="EG925" s="78">
        <v>500.42</v>
      </c>
      <c r="EH925" s="78">
        <v>515.41</v>
      </c>
      <c r="EI925" s="78">
        <v>443.42</v>
      </c>
      <c r="EJ925" s="78"/>
      <c r="EK925" s="78">
        <v>244.93</v>
      </c>
      <c r="EL925" s="79">
        <v>323.95</v>
      </c>
      <c r="EM925" s="65" t="s">
        <v>406</v>
      </c>
      <c r="EN925" s="78">
        <v>529.21</v>
      </c>
      <c r="EO925" s="78">
        <v>536.04999999999995</v>
      </c>
      <c r="EP925" s="78">
        <v>485.5</v>
      </c>
      <c r="EQ925" s="78"/>
      <c r="ER925" s="78"/>
      <c r="ES925" s="79">
        <v>406.33</v>
      </c>
      <c r="ET925" s="65" t="s">
        <v>407</v>
      </c>
      <c r="EU925" s="68">
        <v>1.43657520471197</v>
      </c>
      <c r="EV925" s="78">
        <v>436.38</v>
      </c>
      <c r="EW925" s="78">
        <v>474.17</v>
      </c>
      <c r="EX925" s="78">
        <v>474.17</v>
      </c>
      <c r="EY925" s="78"/>
      <c r="EZ925" s="78">
        <v>147.78</v>
      </c>
      <c r="FA925" s="79">
        <v>259.39</v>
      </c>
      <c r="FB925" s="65" t="s">
        <v>408</v>
      </c>
      <c r="FC925" s="78">
        <v>606.15</v>
      </c>
      <c r="FD925" s="78">
        <v>585.55999999999995</v>
      </c>
      <c r="FE925" s="78">
        <v>542.74</v>
      </c>
      <c r="FF925" s="78">
        <v>342.42</v>
      </c>
      <c r="FG925" s="78"/>
      <c r="FH925" s="79"/>
      <c r="FI925" s="65" t="s">
        <v>409</v>
      </c>
      <c r="FJ925" s="78">
        <v>570</v>
      </c>
      <c r="FK925" s="78">
        <v>546.5</v>
      </c>
      <c r="FL925" s="78">
        <v>551</v>
      </c>
      <c r="FM925" s="78">
        <v>321</v>
      </c>
      <c r="FN925" s="78"/>
      <c r="FO925" s="79">
        <v>430</v>
      </c>
      <c r="FP925" s="65" t="s">
        <v>410</v>
      </c>
      <c r="FQ925" s="68">
        <v>0.25163563160543501</v>
      </c>
      <c r="FR925" s="78">
        <v>468.8</v>
      </c>
      <c r="FS925" s="78">
        <v>484.15</v>
      </c>
      <c r="FT925" s="78">
        <v>453.45</v>
      </c>
      <c r="FU925" s="78">
        <v>258.43</v>
      </c>
      <c r="FV925" s="78">
        <v>248.62</v>
      </c>
      <c r="FW925" s="79">
        <v>294.67</v>
      </c>
      <c r="FX925" s="65" t="s">
        <v>411</v>
      </c>
      <c r="FY925" s="78">
        <v>488.23</v>
      </c>
      <c r="FZ925" s="78">
        <v>522.23</v>
      </c>
      <c r="GA925" s="78">
        <v>518.38</v>
      </c>
      <c r="GB925" s="78">
        <v>366.4</v>
      </c>
      <c r="GC925" s="78"/>
      <c r="GD925" s="79">
        <v>385.73</v>
      </c>
      <c r="GE925" s="82"/>
      <c r="GF925" s="68"/>
      <c r="GG925" s="78"/>
      <c r="GH925" s="78"/>
      <c r="GI925" s="78"/>
      <c r="GJ925" s="78"/>
      <c r="GK925" s="78"/>
      <c r="GL925" s="79"/>
      <c r="GM925" s="65" t="s">
        <v>413</v>
      </c>
      <c r="GN925" s="68">
        <v>0.106758906361763</v>
      </c>
      <c r="GO925" s="78">
        <v>481.91</v>
      </c>
      <c r="GP925" s="78">
        <v>536.25</v>
      </c>
      <c r="GQ925" s="78">
        <v>464.66</v>
      </c>
      <c r="GR925" s="78">
        <v>378.14</v>
      </c>
      <c r="GS925" s="78"/>
      <c r="GT925" s="79"/>
      <c r="GU925" s="65" t="s">
        <v>414</v>
      </c>
      <c r="GV925" s="68">
        <v>4.17310019613571E-3</v>
      </c>
      <c r="GW925" s="78">
        <v>424.83</v>
      </c>
      <c r="GX925" s="78">
        <v>485.22</v>
      </c>
      <c r="GY925" s="78">
        <v>449.12</v>
      </c>
      <c r="GZ925" s="78">
        <v>326.12</v>
      </c>
      <c r="HA925" s="78"/>
      <c r="HB925" s="79">
        <v>386.73</v>
      </c>
      <c r="HC925" s="65" t="s">
        <v>415</v>
      </c>
      <c r="HD925" s="68">
        <v>2.6631158455392798E-2</v>
      </c>
      <c r="HE925" s="78">
        <v>471.64</v>
      </c>
      <c r="HF925" s="78">
        <v>506.33</v>
      </c>
      <c r="HG925" s="78">
        <v>496.8</v>
      </c>
      <c r="HH925" s="78">
        <v>237.02</v>
      </c>
      <c r="HI925" s="78">
        <v>231.69</v>
      </c>
      <c r="HJ925" s="79">
        <v>386.82</v>
      </c>
      <c r="HK925" s="85" t="s">
        <v>416</v>
      </c>
      <c r="HL925" s="68">
        <v>1.44133756125685</v>
      </c>
      <c r="HM925" s="78">
        <v>459.12</v>
      </c>
      <c r="HN925" s="78">
        <v>503.64</v>
      </c>
      <c r="HO925" s="78">
        <v>446.14</v>
      </c>
      <c r="HP925" s="78">
        <v>325.66000000000003</v>
      </c>
      <c r="HQ925" s="78"/>
      <c r="HR925" s="79"/>
    </row>
    <row r="926" spans="1:226" x14ac:dyDescent="0.25">
      <c r="A926" s="81">
        <v>38810</v>
      </c>
      <c r="B926" s="82" t="s">
        <v>387</v>
      </c>
      <c r="C926" s="83">
        <v>477.68721322856612</v>
      </c>
      <c r="D926" s="83">
        <v>514.58380719416027</v>
      </c>
      <c r="E926" s="83">
        <v>486.14771369958123</v>
      </c>
      <c r="F926" s="83">
        <v>327.05563854909491</v>
      </c>
      <c r="G926" s="83">
        <v>252.96672995780591</v>
      </c>
      <c r="H926" s="84">
        <v>359.22574751367819</v>
      </c>
      <c r="I926" s="82" t="s">
        <v>388</v>
      </c>
      <c r="J926" s="83">
        <v>490.9266235328505</v>
      </c>
      <c r="K926" s="83">
        <v>519.50728008909766</v>
      </c>
      <c r="L926" s="83">
        <v>487.3692303886092</v>
      </c>
      <c r="M926" s="83">
        <v>326.49187387865072</v>
      </c>
      <c r="N926" s="83"/>
      <c r="O926" s="84">
        <v>420.80388102121816</v>
      </c>
      <c r="P926" s="65" t="s">
        <v>389</v>
      </c>
      <c r="Q926" s="78">
        <v>485.1</v>
      </c>
      <c r="R926" s="78">
        <v>513.01</v>
      </c>
      <c r="S926" s="78">
        <v>466.91</v>
      </c>
      <c r="T926" s="78">
        <v>280</v>
      </c>
      <c r="U926" s="78"/>
      <c r="V926" s="79"/>
      <c r="W926" s="65" t="s">
        <v>390</v>
      </c>
      <c r="X926" s="78">
        <v>493.24</v>
      </c>
      <c r="Y926" s="78">
        <v>527.4</v>
      </c>
      <c r="Z926" s="78">
        <v>445.18</v>
      </c>
      <c r="AA926" s="78">
        <v>265.57</v>
      </c>
      <c r="AB926" s="78"/>
      <c r="AC926" s="79">
        <v>415.7</v>
      </c>
      <c r="AD926" s="82"/>
      <c r="AE926" s="68"/>
      <c r="AF926" s="78"/>
      <c r="AG926" s="78"/>
      <c r="AH926" s="78"/>
      <c r="AI926" s="78"/>
      <c r="AJ926" s="78"/>
      <c r="AK926" s="79"/>
      <c r="AL926" s="69" t="s">
        <v>392</v>
      </c>
      <c r="AM926" s="70">
        <v>1.7361111111111101</v>
      </c>
      <c r="AN926" s="78">
        <v>494.46</v>
      </c>
      <c r="AO926" s="78">
        <v>529.26</v>
      </c>
      <c r="AP926" s="78">
        <v>495.54</v>
      </c>
      <c r="AQ926" s="78"/>
      <c r="AR926" s="78">
        <v>390.78</v>
      </c>
      <c r="AS926" s="79"/>
      <c r="AT926" s="65" t="s">
        <v>393</v>
      </c>
      <c r="AU926" s="68">
        <v>3.5175349115340003E-2</v>
      </c>
      <c r="AV926" s="78">
        <v>433.92</v>
      </c>
      <c r="AW926" s="78">
        <v>495.75</v>
      </c>
      <c r="AX926" s="78">
        <v>460.76</v>
      </c>
      <c r="AY926" s="78">
        <v>258.05</v>
      </c>
      <c r="AZ926" s="78">
        <v>198.28</v>
      </c>
      <c r="BA926" s="79">
        <v>396.2</v>
      </c>
      <c r="BB926" s="65" t="s">
        <v>394</v>
      </c>
      <c r="BC926" s="78">
        <v>470.07</v>
      </c>
      <c r="BD926" s="78">
        <v>497.27</v>
      </c>
      <c r="BE926" s="78">
        <v>486.73</v>
      </c>
      <c r="BF926" s="78">
        <v>286.25</v>
      </c>
      <c r="BG926" s="78"/>
      <c r="BH926" s="79">
        <v>383.82</v>
      </c>
      <c r="BI926" s="65" t="s">
        <v>395</v>
      </c>
      <c r="BJ926" s="68">
        <v>0.13400694155957299</v>
      </c>
      <c r="BK926" s="78">
        <v>503.06</v>
      </c>
      <c r="BL926" s="78">
        <v>518.61</v>
      </c>
      <c r="BM926" s="78">
        <v>546.96</v>
      </c>
      <c r="BN926" s="78">
        <v>298.02999999999997</v>
      </c>
      <c r="BO926" s="78"/>
      <c r="BP926" s="79"/>
      <c r="BQ926" s="65" t="s">
        <v>396</v>
      </c>
      <c r="BR926" s="68">
        <v>6.3911648537062396E-2</v>
      </c>
      <c r="BS926" s="78">
        <v>463.62</v>
      </c>
      <c r="BT926" s="78">
        <v>509.82</v>
      </c>
      <c r="BU926" s="78">
        <v>437.57</v>
      </c>
      <c r="BV926" s="78"/>
      <c r="BW926" s="78"/>
      <c r="BX926" s="79">
        <v>393.57</v>
      </c>
      <c r="BY926" s="65" t="s">
        <v>397</v>
      </c>
      <c r="BZ926" s="78">
        <v>486.54</v>
      </c>
      <c r="CA926" s="78">
        <v>526.13</v>
      </c>
      <c r="CB926" s="78">
        <v>441.64</v>
      </c>
      <c r="CC926" s="78">
        <v>346.39</v>
      </c>
      <c r="CD926" s="78"/>
      <c r="CE926" s="79">
        <v>516.99</v>
      </c>
      <c r="CF926" s="65" t="s">
        <v>398</v>
      </c>
      <c r="CG926" s="78">
        <v>443.1</v>
      </c>
      <c r="CH926" s="78">
        <v>496.79</v>
      </c>
      <c r="CI926" s="78">
        <v>443.09</v>
      </c>
      <c r="CJ926" s="78">
        <v>384.95</v>
      </c>
      <c r="CK926" s="78"/>
      <c r="CL926" s="79"/>
      <c r="CM926" s="65" t="s">
        <v>399</v>
      </c>
      <c r="CN926" s="78">
        <v>459.82</v>
      </c>
      <c r="CO926" s="78">
        <v>492.77</v>
      </c>
      <c r="CP926" s="78">
        <v>497.6</v>
      </c>
      <c r="CQ926" s="78">
        <v>296.43</v>
      </c>
      <c r="CR926" s="78">
        <v>287.27999999999997</v>
      </c>
      <c r="CS926" s="79">
        <v>542.33000000000004</v>
      </c>
      <c r="CT926" s="65" t="s">
        <v>400</v>
      </c>
      <c r="CU926" s="78">
        <v>511.21</v>
      </c>
      <c r="CV926" s="78">
        <v>551.91</v>
      </c>
      <c r="CW926" s="78">
        <v>491.61</v>
      </c>
      <c r="CX926" s="78">
        <v>315.29000000000002</v>
      </c>
      <c r="CY926" s="78">
        <v>292</v>
      </c>
      <c r="CZ926" s="79"/>
      <c r="DA926" s="82"/>
      <c r="DB926" s="68"/>
      <c r="DC926" s="78"/>
      <c r="DD926" s="78"/>
      <c r="DE926" s="78"/>
      <c r="DF926" s="78"/>
      <c r="DG926" s="78"/>
      <c r="DH926" s="79"/>
      <c r="DI926" s="65" t="s">
        <v>402</v>
      </c>
      <c r="DJ926" s="68">
        <v>3.7989590852106499E-3</v>
      </c>
      <c r="DK926" s="78">
        <v>460.36</v>
      </c>
      <c r="DL926" s="78">
        <v>512.24</v>
      </c>
      <c r="DM926" s="78">
        <v>512.24</v>
      </c>
      <c r="DN926" s="78">
        <v>300.39999999999998</v>
      </c>
      <c r="DO926" s="78"/>
      <c r="DP926" s="79">
        <v>426.53</v>
      </c>
      <c r="DQ926" s="65" t="s">
        <v>403</v>
      </c>
      <c r="DR926" s="78">
        <v>452.36</v>
      </c>
      <c r="DS926" s="78">
        <v>525.33000000000004</v>
      </c>
      <c r="DT926" s="78">
        <v>575.52</v>
      </c>
      <c r="DU926" s="78">
        <v>396.76</v>
      </c>
      <c r="DV926" s="78"/>
      <c r="DW926" s="79"/>
      <c r="DX926" s="65" t="s">
        <v>404</v>
      </c>
      <c r="DY926" s="78">
        <v>508.21</v>
      </c>
      <c r="DZ926" s="78">
        <v>561.59</v>
      </c>
      <c r="EA926" s="78">
        <v>532.41</v>
      </c>
      <c r="EB926" s="78">
        <v>328.62</v>
      </c>
      <c r="EC926" s="78"/>
      <c r="ED926" s="79">
        <v>404.62</v>
      </c>
      <c r="EE926" s="65" t="s">
        <v>405</v>
      </c>
      <c r="EF926" s="68">
        <v>0.28962001853568098</v>
      </c>
      <c r="EG926" s="78">
        <v>492.43</v>
      </c>
      <c r="EH926" s="78">
        <v>516.65</v>
      </c>
      <c r="EI926" s="78">
        <v>446.12</v>
      </c>
      <c r="EJ926" s="78"/>
      <c r="EK926" s="78">
        <v>244.81</v>
      </c>
      <c r="EL926" s="79">
        <v>331.69</v>
      </c>
      <c r="EM926" s="65" t="s">
        <v>406</v>
      </c>
      <c r="EN926" s="78">
        <v>510.91</v>
      </c>
      <c r="EO926" s="78">
        <v>524.75</v>
      </c>
      <c r="EP926" s="78">
        <v>473.9</v>
      </c>
      <c r="EQ926" s="78"/>
      <c r="ER926" s="78"/>
      <c r="ES926" s="79">
        <v>389.33</v>
      </c>
      <c r="ET926" s="65" t="s">
        <v>407</v>
      </c>
      <c r="EU926" s="68">
        <v>1.43657520471197</v>
      </c>
      <c r="EV926" s="78">
        <v>431.51</v>
      </c>
      <c r="EW926" s="78">
        <v>458.34</v>
      </c>
      <c r="EX926" s="78">
        <v>458.34</v>
      </c>
      <c r="EY926" s="78"/>
      <c r="EZ926" s="78">
        <v>147.78</v>
      </c>
      <c r="FA926" s="79">
        <v>259.39</v>
      </c>
      <c r="FB926" s="65" t="s">
        <v>408</v>
      </c>
      <c r="FC926" s="78">
        <v>606.15</v>
      </c>
      <c r="FD926" s="78">
        <v>585.55999999999995</v>
      </c>
      <c r="FE926" s="78">
        <v>542.74</v>
      </c>
      <c r="FF926" s="78">
        <v>342.42</v>
      </c>
      <c r="FG926" s="78"/>
      <c r="FH926" s="79"/>
      <c r="FI926" s="65" t="s">
        <v>409</v>
      </c>
      <c r="FJ926" s="78">
        <v>601.49</v>
      </c>
      <c r="FK926" s="78">
        <v>539</v>
      </c>
      <c r="FL926" s="78">
        <v>541</v>
      </c>
      <c r="FM926" s="78">
        <v>321</v>
      </c>
      <c r="FN926" s="78"/>
      <c r="FO926" s="79">
        <v>430</v>
      </c>
      <c r="FP926" s="65" t="s">
        <v>410</v>
      </c>
      <c r="FQ926" s="68">
        <v>0.25547352016963398</v>
      </c>
      <c r="FR926" s="78">
        <v>452.7</v>
      </c>
      <c r="FS926" s="78">
        <v>485.4</v>
      </c>
      <c r="FT926" s="78">
        <v>457.3</v>
      </c>
      <c r="FU926" s="78">
        <v>253.43</v>
      </c>
      <c r="FV926" s="78">
        <v>254.2</v>
      </c>
      <c r="FW926" s="79">
        <v>304.01</v>
      </c>
      <c r="FX926" s="65" t="s">
        <v>411</v>
      </c>
      <c r="FY926" s="78">
        <v>482.19</v>
      </c>
      <c r="FZ926" s="78">
        <v>521.97</v>
      </c>
      <c r="GA926" s="78">
        <v>512.13</v>
      </c>
      <c r="GB926" s="78">
        <v>371.75</v>
      </c>
      <c r="GC926" s="78"/>
      <c r="GD926" s="79">
        <v>385.73</v>
      </c>
      <c r="GE926" s="82"/>
      <c r="GF926" s="68"/>
      <c r="GG926" s="78"/>
      <c r="GH926" s="78"/>
      <c r="GI926" s="78"/>
      <c r="GJ926" s="78"/>
      <c r="GK926" s="78"/>
      <c r="GL926" s="79"/>
      <c r="GM926" s="65" t="s">
        <v>413</v>
      </c>
      <c r="GN926" s="68">
        <v>0.106162747491905</v>
      </c>
      <c r="GO926" s="78">
        <v>479.22</v>
      </c>
      <c r="GP926" s="78">
        <v>533.26</v>
      </c>
      <c r="GQ926" s="78">
        <v>459.09</v>
      </c>
      <c r="GR926" s="78">
        <v>377.09</v>
      </c>
      <c r="GS926" s="78"/>
      <c r="GT926" s="79"/>
      <c r="GU926" s="65" t="s">
        <v>414</v>
      </c>
      <c r="GV926" s="68">
        <v>4.1737969030427001E-3</v>
      </c>
      <c r="GW926" s="78">
        <v>424.9</v>
      </c>
      <c r="GX926" s="78">
        <v>485.3</v>
      </c>
      <c r="GY926" s="78">
        <v>449.19</v>
      </c>
      <c r="GZ926" s="78">
        <v>326.17</v>
      </c>
      <c r="HA926" s="78"/>
      <c r="HB926" s="79">
        <v>386.8</v>
      </c>
      <c r="HC926" s="65" t="s">
        <v>415</v>
      </c>
      <c r="HD926" s="68">
        <v>2.6673779674579901E-2</v>
      </c>
      <c r="HE926" s="78">
        <v>442.13</v>
      </c>
      <c r="HF926" s="78">
        <v>495.26</v>
      </c>
      <c r="HG926" s="78">
        <v>483.04</v>
      </c>
      <c r="HH926" s="78">
        <v>232.06</v>
      </c>
      <c r="HI926" s="78">
        <v>226.73</v>
      </c>
      <c r="HJ926" s="79">
        <v>388.34</v>
      </c>
      <c r="HK926" s="85" t="s">
        <v>416</v>
      </c>
      <c r="HL926" s="68">
        <v>1.43328077970474</v>
      </c>
      <c r="HM926" s="78">
        <v>444.52</v>
      </c>
      <c r="HN926" s="78">
        <v>491.56</v>
      </c>
      <c r="HO926" s="78">
        <v>430.16</v>
      </c>
      <c r="HP926" s="78">
        <v>323.83999999999997</v>
      </c>
      <c r="HQ926" s="78"/>
      <c r="HR926" s="79"/>
    </row>
    <row r="927" spans="1:226" x14ac:dyDescent="0.25">
      <c r="A927" s="81">
        <v>38803</v>
      </c>
      <c r="B927" s="82" t="s">
        <v>387</v>
      </c>
      <c r="C927" s="83">
        <v>457.17195490204409</v>
      </c>
      <c r="D927" s="83">
        <v>507.27700337125509</v>
      </c>
      <c r="E927" s="83">
        <v>475.74812773448707</v>
      </c>
      <c r="F927" s="83">
        <v>326.05616580216861</v>
      </c>
      <c r="G927" s="83">
        <v>235.04774261603373</v>
      </c>
      <c r="H927" s="84">
        <v>364.85983990512898</v>
      </c>
      <c r="I927" s="82" t="s">
        <v>388</v>
      </c>
      <c r="J927" s="83">
        <v>465.1862940440983</v>
      </c>
      <c r="K927" s="83">
        <v>511.57191583476879</v>
      </c>
      <c r="L927" s="83">
        <v>476.72275026790049</v>
      </c>
      <c r="M927" s="83">
        <v>326.63499811952425</v>
      </c>
      <c r="N927" s="83"/>
      <c r="O927" s="84">
        <v>422.93632454549902</v>
      </c>
      <c r="P927" s="65" t="s">
        <v>389</v>
      </c>
      <c r="Q927" s="78">
        <v>466.53</v>
      </c>
      <c r="R927" s="78">
        <v>498.51</v>
      </c>
      <c r="S927" s="78">
        <v>454.39</v>
      </c>
      <c r="T927" s="78">
        <v>280</v>
      </c>
      <c r="U927" s="78"/>
      <c r="V927" s="79"/>
      <c r="W927" s="65" t="s">
        <v>390</v>
      </c>
      <c r="X927" s="78">
        <v>454.18</v>
      </c>
      <c r="Y927" s="78">
        <v>496.21</v>
      </c>
      <c r="Z927" s="78">
        <v>445.18</v>
      </c>
      <c r="AA927" s="78">
        <v>255.17</v>
      </c>
      <c r="AB927" s="78"/>
      <c r="AC927" s="79">
        <v>412.4</v>
      </c>
      <c r="AD927" s="82"/>
      <c r="AE927" s="68"/>
      <c r="AF927" s="78"/>
      <c r="AG927" s="78"/>
      <c r="AH927" s="78"/>
      <c r="AI927" s="78"/>
      <c r="AJ927" s="78"/>
      <c r="AK927" s="79"/>
      <c r="AL927" s="69" t="s">
        <v>392</v>
      </c>
      <c r="AM927" s="70">
        <v>1.73641257162702</v>
      </c>
      <c r="AN927" s="78">
        <v>494.55</v>
      </c>
      <c r="AO927" s="78">
        <v>529.35</v>
      </c>
      <c r="AP927" s="78">
        <v>496.75</v>
      </c>
      <c r="AQ927" s="78"/>
      <c r="AR927" s="78">
        <v>390.85</v>
      </c>
      <c r="AS927" s="79"/>
      <c r="AT927" s="65" t="s">
        <v>393</v>
      </c>
      <c r="AU927" s="68">
        <v>3.4879665155214498E-2</v>
      </c>
      <c r="AV927" s="78">
        <v>431.18</v>
      </c>
      <c r="AW927" s="78">
        <v>492.79</v>
      </c>
      <c r="AX927" s="78">
        <v>453.58</v>
      </c>
      <c r="AY927" s="78">
        <v>253.75</v>
      </c>
      <c r="AZ927" s="78">
        <v>192.81</v>
      </c>
      <c r="BA927" s="79">
        <v>392.5</v>
      </c>
      <c r="BB927" s="65" t="s">
        <v>394</v>
      </c>
      <c r="BC927" s="78">
        <v>436.66</v>
      </c>
      <c r="BD927" s="78">
        <v>483.05</v>
      </c>
      <c r="BE927" s="78">
        <v>468.96</v>
      </c>
      <c r="BF927" s="78">
        <v>285.89999999999998</v>
      </c>
      <c r="BG927" s="78"/>
      <c r="BH927" s="79">
        <v>387.7</v>
      </c>
      <c r="BI927" s="65" t="s">
        <v>395</v>
      </c>
      <c r="BJ927" s="68">
        <v>0.13401771714220601</v>
      </c>
      <c r="BK927" s="78">
        <v>474.15</v>
      </c>
      <c r="BL927" s="78">
        <v>506.86</v>
      </c>
      <c r="BM927" s="78">
        <v>535.21</v>
      </c>
      <c r="BN927" s="78">
        <v>294.02999999999997</v>
      </c>
      <c r="BO927" s="78"/>
      <c r="BP927" s="79"/>
      <c r="BQ927" s="65" t="s">
        <v>396</v>
      </c>
      <c r="BR927" s="68">
        <v>6.3911648537062396E-2</v>
      </c>
      <c r="BS927" s="78">
        <v>459.59</v>
      </c>
      <c r="BT927" s="78">
        <v>508.67</v>
      </c>
      <c r="BU927" s="78">
        <v>436.32</v>
      </c>
      <c r="BV927" s="78"/>
      <c r="BW927" s="78"/>
      <c r="BX927" s="79">
        <v>393.57</v>
      </c>
      <c r="BY927" s="65" t="s">
        <v>397</v>
      </c>
      <c r="BZ927" s="78">
        <v>473.64</v>
      </c>
      <c r="CA927" s="78">
        <v>520.45000000000005</v>
      </c>
      <c r="CB927" s="78">
        <v>436.61</v>
      </c>
      <c r="CC927" s="78">
        <v>351.33</v>
      </c>
      <c r="CD927" s="78"/>
      <c r="CE927" s="79">
        <v>516.99</v>
      </c>
      <c r="CF927" s="65" t="s">
        <v>398</v>
      </c>
      <c r="CG927" s="78">
        <v>420.76</v>
      </c>
      <c r="CH927" s="78">
        <v>486.32</v>
      </c>
      <c r="CI927" s="78">
        <v>429.99</v>
      </c>
      <c r="CJ927" s="78">
        <v>384.19</v>
      </c>
      <c r="CK927" s="78"/>
      <c r="CL927" s="79"/>
      <c r="CM927" s="65" t="s">
        <v>399</v>
      </c>
      <c r="CN927" s="78">
        <v>445.11</v>
      </c>
      <c r="CO927" s="78">
        <v>487.38</v>
      </c>
      <c r="CP927" s="78">
        <v>491.64</v>
      </c>
      <c r="CQ927" s="78">
        <v>294.67</v>
      </c>
      <c r="CR927" s="78">
        <v>283.13</v>
      </c>
      <c r="CS927" s="79">
        <v>542.12</v>
      </c>
      <c r="CT927" s="65" t="s">
        <v>400</v>
      </c>
      <c r="CU927" s="78">
        <v>504.92</v>
      </c>
      <c r="CV927" s="78">
        <v>551.25</v>
      </c>
      <c r="CW927" s="78">
        <v>490.18</v>
      </c>
      <c r="CX927" s="78">
        <v>318.95</v>
      </c>
      <c r="CY927" s="78">
        <v>295.33</v>
      </c>
      <c r="CZ927" s="79"/>
      <c r="DA927" s="82"/>
      <c r="DB927" s="68"/>
      <c r="DC927" s="78"/>
      <c r="DD927" s="78"/>
      <c r="DE927" s="78"/>
      <c r="DF927" s="78"/>
      <c r="DG927" s="78"/>
      <c r="DH927" s="79"/>
      <c r="DI927" s="65" t="s">
        <v>402</v>
      </c>
      <c r="DJ927" s="68">
        <v>3.7852979029449601E-3</v>
      </c>
      <c r="DK927" s="78">
        <v>443.11</v>
      </c>
      <c r="DL927" s="78">
        <v>500.93</v>
      </c>
      <c r="DM927" s="78">
        <v>500.93</v>
      </c>
      <c r="DN927" s="78">
        <v>291.45</v>
      </c>
      <c r="DO927" s="78"/>
      <c r="DP927" s="79">
        <v>426.59</v>
      </c>
      <c r="DQ927" s="65" t="s">
        <v>403</v>
      </c>
      <c r="DR927" s="78">
        <v>452.36</v>
      </c>
      <c r="DS927" s="78">
        <v>525.33000000000004</v>
      </c>
      <c r="DT927" s="78">
        <v>567.77</v>
      </c>
      <c r="DU927" s="78">
        <v>395.15</v>
      </c>
      <c r="DV927" s="78"/>
      <c r="DW927" s="79"/>
      <c r="DX927" s="65" t="s">
        <v>404</v>
      </c>
      <c r="DY927" s="78">
        <v>487.23</v>
      </c>
      <c r="DZ927" s="78">
        <v>561.54999999999995</v>
      </c>
      <c r="EA927" s="78">
        <v>527.16</v>
      </c>
      <c r="EB927" s="78">
        <v>331.43</v>
      </c>
      <c r="EC927" s="78"/>
      <c r="ED927" s="79">
        <v>411.08</v>
      </c>
      <c r="EE927" s="65" t="s">
        <v>405</v>
      </c>
      <c r="EF927" s="68">
        <v>0.28962001853568098</v>
      </c>
      <c r="EG927" s="78">
        <v>478.67</v>
      </c>
      <c r="EH927" s="78">
        <v>514.21</v>
      </c>
      <c r="EI927" s="78">
        <v>429.92</v>
      </c>
      <c r="EJ927" s="78"/>
      <c r="EK927" s="78">
        <v>233.76</v>
      </c>
      <c r="EL927" s="79">
        <v>333.31</v>
      </c>
      <c r="EM927" s="65" t="s">
        <v>406</v>
      </c>
      <c r="EN927" s="78">
        <v>494.41</v>
      </c>
      <c r="EO927" s="78">
        <v>513.45000000000005</v>
      </c>
      <c r="EP927" s="78">
        <v>473.9</v>
      </c>
      <c r="EQ927" s="78"/>
      <c r="ER927" s="78"/>
      <c r="ES927" s="79">
        <v>389.33</v>
      </c>
      <c r="ET927" s="65" t="s">
        <v>407</v>
      </c>
      <c r="EU927" s="68">
        <v>1.4367816091954</v>
      </c>
      <c r="EV927" s="78">
        <v>413.31</v>
      </c>
      <c r="EW927" s="78">
        <v>452.32</v>
      </c>
      <c r="EX927" s="78">
        <v>452.32</v>
      </c>
      <c r="EY927" s="78"/>
      <c r="EZ927" s="78">
        <v>147.80000000000001</v>
      </c>
      <c r="FA927" s="79">
        <v>259.42</v>
      </c>
      <c r="FB927" s="65" t="s">
        <v>408</v>
      </c>
      <c r="FC927" s="78">
        <v>588.38</v>
      </c>
      <c r="FD927" s="78">
        <v>573.70000000000005</v>
      </c>
      <c r="FE927" s="78">
        <v>542.74</v>
      </c>
      <c r="FF927" s="78">
        <v>343.58</v>
      </c>
      <c r="FG927" s="78"/>
      <c r="FH927" s="79"/>
      <c r="FI927" s="65" t="s">
        <v>409</v>
      </c>
      <c r="FJ927" s="78">
        <v>521</v>
      </c>
      <c r="FK927" s="78">
        <v>525.48</v>
      </c>
      <c r="FL927" s="78">
        <v>533</v>
      </c>
      <c r="FM927" s="78">
        <v>321</v>
      </c>
      <c r="FN927" s="78"/>
      <c r="FO927" s="79">
        <v>421</v>
      </c>
      <c r="FP927" s="65" t="s">
        <v>410</v>
      </c>
      <c r="FQ927" s="68">
        <v>0.25609506248719499</v>
      </c>
      <c r="FR927" s="78">
        <v>432.19</v>
      </c>
      <c r="FS927" s="78">
        <v>474.87</v>
      </c>
      <c r="FT927" s="78">
        <v>444.07</v>
      </c>
      <c r="FU927" s="78">
        <v>246.88</v>
      </c>
      <c r="FV927" s="78">
        <v>235.35</v>
      </c>
      <c r="FW927" s="79">
        <v>314.02999999999997</v>
      </c>
      <c r="FX927" s="65" t="s">
        <v>411</v>
      </c>
      <c r="FY927" s="78">
        <v>467.4</v>
      </c>
      <c r="FZ927" s="78">
        <v>521.82000000000005</v>
      </c>
      <c r="GA927" s="78">
        <v>505.88</v>
      </c>
      <c r="GB927" s="78">
        <v>371.75</v>
      </c>
      <c r="GC927" s="78"/>
      <c r="GD927" s="79">
        <v>385.73</v>
      </c>
      <c r="GE927" s="82"/>
      <c r="GF927" s="68"/>
      <c r="GG927" s="78"/>
      <c r="GH927" s="78"/>
      <c r="GI927" s="78"/>
      <c r="GJ927" s="78"/>
      <c r="GK927" s="78"/>
      <c r="GL927" s="79"/>
      <c r="GM927" s="65" t="s">
        <v>413</v>
      </c>
      <c r="GN927" s="68">
        <v>0.106894708711919</v>
      </c>
      <c r="GO927" s="78">
        <v>456.01</v>
      </c>
      <c r="GP927" s="78">
        <v>524.1</v>
      </c>
      <c r="GQ927" s="78">
        <v>458.69</v>
      </c>
      <c r="GR927" s="78">
        <v>367.61</v>
      </c>
      <c r="GS927" s="78"/>
      <c r="GT927" s="79"/>
      <c r="GU927" s="65" t="s">
        <v>414</v>
      </c>
      <c r="GV927" s="68">
        <v>4.1737969030427001E-3</v>
      </c>
      <c r="GW927" s="78">
        <v>424.9</v>
      </c>
      <c r="GX927" s="78">
        <v>485.3</v>
      </c>
      <c r="GY927" s="78">
        <v>449.19</v>
      </c>
      <c r="GZ927" s="78">
        <v>341.67</v>
      </c>
      <c r="HA927" s="78"/>
      <c r="HB927" s="79">
        <v>386.8</v>
      </c>
      <c r="HC927" s="65" t="s">
        <v>415</v>
      </c>
      <c r="HD927" s="68">
        <v>2.6620524424331202E-2</v>
      </c>
      <c r="HE927" s="78">
        <v>444.38</v>
      </c>
      <c r="HF927" s="78">
        <v>499.86</v>
      </c>
      <c r="HG927" s="78">
        <v>482.07</v>
      </c>
      <c r="HH927" s="78">
        <v>231.6</v>
      </c>
      <c r="HI927" s="78">
        <v>226.27</v>
      </c>
      <c r="HJ927" s="79">
        <v>388.23</v>
      </c>
      <c r="HK927" s="85" t="s">
        <v>416</v>
      </c>
      <c r="HL927" s="68">
        <v>1.4528548597995099</v>
      </c>
      <c r="HM927" s="78">
        <v>438.87</v>
      </c>
      <c r="HN927" s="78">
        <v>489.74</v>
      </c>
      <c r="HO927" s="78">
        <v>423.58</v>
      </c>
      <c r="HP927" s="78">
        <v>325.24</v>
      </c>
      <c r="HQ927" s="78"/>
      <c r="HR927" s="79"/>
    </row>
    <row r="928" spans="1:226" x14ac:dyDescent="0.25">
      <c r="A928" s="81">
        <v>38796</v>
      </c>
      <c r="B928" s="82" t="s">
        <v>387</v>
      </c>
      <c r="C928" s="83">
        <v>454.60336556048156</v>
      </c>
      <c r="D928" s="83">
        <v>509.07244152199917</v>
      </c>
      <c r="E928" s="83">
        <v>477.66742117904988</v>
      </c>
      <c r="F928" s="83">
        <v>328.61411379230793</v>
      </c>
      <c r="G928" s="83">
        <v>234.83291139240507</v>
      </c>
      <c r="H928" s="84">
        <v>367.83899202220846</v>
      </c>
      <c r="I928" s="82" t="s">
        <v>388</v>
      </c>
      <c r="J928" s="83">
        <v>466.28528866758381</v>
      </c>
      <c r="K928" s="83">
        <v>515.47366180273821</v>
      </c>
      <c r="L928" s="83">
        <v>478.75294151491005</v>
      </c>
      <c r="M928" s="83">
        <v>329.81028389018019</v>
      </c>
      <c r="N928" s="83"/>
      <c r="O928" s="84">
        <v>423.13072842652025</v>
      </c>
      <c r="P928" s="65" t="s">
        <v>389</v>
      </c>
      <c r="Q928" s="78">
        <v>467.36</v>
      </c>
      <c r="R928" s="78">
        <v>500.18</v>
      </c>
      <c r="S928" s="78">
        <v>456.48</v>
      </c>
      <c r="T928" s="78">
        <v>280</v>
      </c>
      <c r="U928" s="78"/>
      <c r="V928" s="79"/>
      <c r="W928" s="65" t="s">
        <v>390</v>
      </c>
      <c r="X928" s="78">
        <v>420.43</v>
      </c>
      <c r="Y928" s="78">
        <v>477.01</v>
      </c>
      <c r="Z928" s="78">
        <v>440.3</v>
      </c>
      <c r="AA928" s="78">
        <v>255.17</v>
      </c>
      <c r="AB928" s="78"/>
      <c r="AC928" s="79">
        <v>412.4</v>
      </c>
      <c r="AD928" s="82"/>
      <c r="AE928" s="68"/>
      <c r="AF928" s="78"/>
      <c r="AG928" s="78"/>
      <c r="AH928" s="78"/>
      <c r="AI928" s="78"/>
      <c r="AJ928" s="78"/>
      <c r="AK928" s="79"/>
      <c r="AL928" s="69" t="s">
        <v>392</v>
      </c>
      <c r="AM928" s="70">
        <v>1.73792144595064</v>
      </c>
      <c r="AN928" s="78">
        <v>487.42</v>
      </c>
      <c r="AO928" s="78">
        <v>520.17999999999995</v>
      </c>
      <c r="AP928" s="78">
        <v>491.26</v>
      </c>
      <c r="AQ928" s="78"/>
      <c r="AR928" s="78">
        <v>380.48</v>
      </c>
      <c r="AS928" s="79"/>
      <c r="AT928" s="65" t="s">
        <v>393</v>
      </c>
      <c r="AU928" s="68">
        <v>3.4977264777894403E-2</v>
      </c>
      <c r="AV928" s="78">
        <v>410.33</v>
      </c>
      <c r="AW928" s="78">
        <v>472.18</v>
      </c>
      <c r="AX928" s="78">
        <v>451.77</v>
      </c>
      <c r="AY928" s="78">
        <v>254.46</v>
      </c>
      <c r="AZ928" s="78">
        <v>194.05</v>
      </c>
      <c r="BA928" s="79">
        <v>411.75</v>
      </c>
      <c r="BB928" s="65" t="s">
        <v>394</v>
      </c>
      <c r="BC928" s="78">
        <v>442.91</v>
      </c>
      <c r="BD928" s="78">
        <v>502.44</v>
      </c>
      <c r="BE928" s="78">
        <v>471.47</v>
      </c>
      <c r="BF928" s="78">
        <v>286.3</v>
      </c>
      <c r="BG928" s="78"/>
      <c r="BH928" s="79">
        <v>387.7</v>
      </c>
      <c r="BI928" s="65" t="s">
        <v>395</v>
      </c>
      <c r="BJ928" s="68">
        <v>0.13401232913427999</v>
      </c>
      <c r="BK928" s="78">
        <v>460.2</v>
      </c>
      <c r="BL928" s="78">
        <v>506.83</v>
      </c>
      <c r="BM928" s="78">
        <v>535.19000000000005</v>
      </c>
      <c r="BN928" s="78">
        <v>299.38</v>
      </c>
      <c r="BO928" s="78"/>
      <c r="BP928" s="79"/>
      <c r="BQ928" s="65" t="s">
        <v>396</v>
      </c>
      <c r="BR928" s="68">
        <v>6.3911648537062396E-2</v>
      </c>
      <c r="BS928" s="78">
        <v>435.3</v>
      </c>
      <c r="BT928" s="78">
        <v>499.6</v>
      </c>
      <c r="BU928" s="78">
        <v>434.54</v>
      </c>
      <c r="BV928" s="78"/>
      <c r="BW928" s="78"/>
      <c r="BX928" s="79">
        <v>393.57</v>
      </c>
      <c r="BY928" s="65" t="s">
        <v>397</v>
      </c>
      <c r="BZ928" s="78">
        <v>469.5</v>
      </c>
      <c r="CA928" s="78">
        <v>519.51</v>
      </c>
      <c r="CB928" s="78">
        <v>440.95</v>
      </c>
      <c r="CC928" s="78">
        <v>356.49</v>
      </c>
      <c r="CD928" s="78"/>
      <c r="CE928" s="79">
        <v>516.99</v>
      </c>
      <c r="CF928" s="65" t="s">
        <v>398</v>
      </c>
      <c r="CG928" s="78">
        <v>499.3</v>
      </c>
      <c r="CH928" s="78">
        <v>559.92999999999995</v>
      </c>
      <c r="CI928" s="78">
        <v>484.38</v>
      </c>
      <c r="CJ928" s="78">
        <v>397.25</v>
      </c>
      <c r="CK928" s="78"/>
      <c r="CL928" s="79"/>
      <c r="CM928" s="65" t="s">
        <v>399</v>
      </c>
      <c r="CN928" s="78">
        <v>443.4</v>
      </c>
      <c r="CO928" s="78">
        <v>489.59</v>
      </c>
      <c r="CP928" s="78">
        <v>490.03</v>
      </c>
      <c r="CQ928" s="78">
        <v>294.74</v>
      </c>
      <c r="CR928" s="78">
        <v>281.42</v>
      </c>
      <c r="CS928" s="79">
        <v>542.04</v>
      </c>
      <c r="CT928" s="65" t="s">
        <v>400</v>
      </c>
      <c r="CU928" s="78">
        <v>495.58</v>
      </c>
      <c r="CV928" s="78">
        <v>548.54</v>
      </c>
      <c r="CW928" s="78">
        <v>489.16</v>
      </c>
      <c r="CX928" s="78">
        <v>317.97000000000003</v>
      </c>
      <c r="CY928" s="78">
        <v>292</v>
      </c>
      <c r="CZ928" s="79"/>
      <c r="DA928" s="82"/>
      <c r="DB928" s="68"/>
      <c r="DC928" s="78"/>
      <c r="DD928" s="78"/>
      <c r="DE928" s="78"/>
      <c r="DF928" s="78"/>
      <c r="DG928" s="78"/>
      <c r="DH928" s="79"/>
      <c r="DI928" s="65" t="s">
        <v>402</v>
      </c>
      <c r="DJ928" s="68">
        <v>3.8229222417616002E-3</v>
      </c>
      <c r="DK928" s="78">
        <v>431.86</v>
      </c>
      <c r="DL928" s="78">
        <v>499.75</v>
      </c>
      <c r="DM928" s="78">
        <v>499.75</v>
      </c>
      <c r="DN928" s="78">
        <v>294.35000000000002</v>
      </c>
      <c r="DO928" s="78"/>
      <c r="DP928" s="79">
        <v>429.39</v>
      </c>
      <c r="DQ928" s="65" t="s">
        <v>403</v>
      </c>
      <c r="DR928" s="78">
        <v>452.36</v>
      </c>
      <c r="DS928" s="78">
        <v>525.33000000000004</v>
      </c>
      <c r="DT928" s="78">
        <v>562.02</v>
      </c>
      <c r="DU928" s="78">
        <v>394.01</v>
      </c>
      <c r="DV928" s="78"/>
      <c r="DW928" s="79"/>
      <c r="DX928" s="65" t="s">
        <v>404</v>
      </c>
      <c r="DY928" s="78">
        <v>487.51</v>
      </c>
      <c r="DZ928" s="78">
        <v>561.25</v>
      </c>
      <c r="EA928" s="78">
        <v>525.39</v>
      </c>
      <c r="EB928" s="78">
        <v>339.28</v>
      </c>
      <c r="EC928" s="78"/>
      <c r="ED928" s="79">
        <v>411.08</v>
      </c>
      <c r="EE928" s="65" t="s">
        <v>405</v>
      </c>
      <c r="EF928" s="68">
        <v>0.28962001853568098</v>
      </c>
      <c r="EG928" s="78">
        <v>476.8</v>
      </c>
      <c r="EH928" s="78">
        <v>514.15</v>
      </c>
      <c r="EI928" s="78">
        <v>440.97</v>
      </c>
      <c r="EJ928" s="78"/>
      <c r="EK928" s="78">
        <v>235.07</v>
      </c>
      <c r="EL928" s="79">
        <v>343.11</v>
      </c>
      <c r="EM928" s="65" t="s">
        <v>406</v>
      </c>
      <c r="EN928" s="78">
        <v>494.41</v>
      </c>
      <c r="EO928" s="78">
        <v>513.45000000000005</v>
      </c>
      <c r="EP928" s="78">
        <v>473.9</v>
      </c>
      <c r="EQ928" s="78"/>
      <c r="ER928" s="78"/>
      <c r="ES928" s="79">
        <v>393.13</v>
      </c>
      <c r="ET928" s="65" t="s">
        <v>407</v>
      </c>
      <c r="EU928" s="68">
        <v>1.4367816091954</v>
      </c>
      <c r="EV928" s="78">
        <v>420.61</v>
      </c>
      <c r="EW928" s="78">
        <v>482.76</v>
      </c>
      <c r="EX928" s="78">
        <v>482.76</v>
      </c>
      <c r="EY928" s="78"/>
      <c r="EZ928" s="78">
        <v>147.80000000000001</v>
      </c>
      <c r="FA928" s="79">
        <v>269.17</v>
      </c>
      <c r="FB928" s="65" t="s">
        <v>408</v>
      </c>
      <c r="FC928" s="78">
        <v>588.38</v>
      </c>
      <c r="FD928" s="78">
        <v>573.70000000000005</v>
      </c>
      <c r="FE928" s="78">
        <v>542.74</v>
      </c>
      <c r="FF928" s="78">
        <v>343.58</v>
      </c>
      <c r="FG928" s="78"/>
      <c r="FH928" s="79"/>
      <c r="FI928" s="65" t="s">
        <v>409</v>
      </c>
      <c r="FJ928" s="78">
        <v>510.73</v>
      </c>
      <c r="FK928" s="78">
        <v>519</v>
      </c>
      <c r="FL928" s="78">
        <v>532.47</v>
      </c>
      <c r="FM928" s="78">
        <v>321</v>
      </c>
      <c r="FN928" s="78"/>
      <c r="FO928" s="79">
        <v>422</v>
      </c>
      <c r="FP928" s="65" t="s">
        <v>410</v>
      </c>
      <c r="FQ928" s="68">
        <v>0.25738038246724798</v>
      </c>
      <c r="FR928" s="78">
        <v>417.69</v>
      </c>
      <c r="FS928" s="78">
        <v>466.91</v>
      </c>
      <c r="FT928" s="78">
        <v>443.47</v>
      </c>
      <c r="FU928" s="78">
        <v>244.51</v>
      </c>
      <c r="FV928" s="78">
        <v>234.99</v>
      </c>
      <c r="FW928" s="79">
        <v>318.35000000000002</v>
      </c>
      <c r="FX928" s="65" t="s">
        <v>411</v>
      </c>
      <c r="FY928" s="78">
        <v>455.05</v>
      </c>
      <c r="FZ928" s="78">
        <v>521.08000000000004</v>
      </c>
      <c r="GA928" s="78">
        <v>505.88</v>
      </c>
      <c r="GB928" s="78">
        <v>378</v>
      </c>
      <c r="GC928" s="78"/>
      <c r="GD928" s="79">
        <v>385.73</v>
      </c>
      <c r="GE928" s="82"/>
      <c r="GF928" s="68"/>
      <c r="GG928" s="78"/>
      <c r="GH928" s="78"/>
      <c r="GI928" s="78"/>
      <c r="GJ928" s="78"/>
      <c r="GK928" s="78"/>
      <c r="GL928" s="79"/>
      <c r="GM928" s="65" t="s">
        <v>413</v>
      </c>
      <c r="GN928" s="68">
        <v>0.107135204628241</v>
      </c>
      <c r="GO928" s="78">
        <v>463.04</v>
      </c>
      <c r="GP928" s="78">
        <v>538.14</v>
      </c>
      <c r="GQ928" s="78">
        <v>455.75</v>
      </c>
      <c r="GR928" s="78">
        <v>364.9</v>
      </c>
      <c r="GS928" s="78"/>
      <c r="GT928" s="79"/>
      <c r="GU928" s="65" t="s">
        <v>414</v>
      </c>
      <c r="GV928" s="68">
        <v>4.1746681138849504E-3</v>
      </c>
      <c r="GW928" s="78">
        <v>424.99</v>
      </c>
      <c r="GX928" s="78">
        <v>485.4</v>
      </c>
      <c r="GY928" s="78">
        <v>449.29</v>
      </c>
      <c r="GZ928" s="78">
        <v>341.74</v>
      </c>
      <c r="HA928" s="78"/>
      <c r="HB928" s="79">
        <v>386.88</v>
      </c>
      <c r="HC928" s="65" t="s">
        <v>415</v>
      </c>
      <c r="HD928" s="68">
        <v>2.6739397828760898E-2</v>
      </c>
      <c r="HE928" s="78">
        <v>446.37</v>
      </c>
      <c r="HF928" s="78">
        <v>501.87</v>
      </c>
      <c r="HG928" s="78">
        <v>484.22</v>
      </c>
      <c r="HH928" s="78">
        <v>232.63</v>
      </c>
      <c r="HI928" s="78">
        <v>227.28</v>
      </c>
      <c r="HJ928" s="79">
        <v>392.21</v>
      </c>
      <c r="HK928" s="85" t="s">
        <v>416</v>
      </c>
      <c r="HL928" s="68">
        <v>1.4415453366008399</v>
      </c>
      <c r="HM928" s="78">
        <v>427.55</v>
      </c>
      <c r="HN928" s="78">
        <v>479.44</v>
      </c>
      <c r="HO928" s="78">
        <v>434.51</v>
      </c>
      <c r="HP928" s="78">
        <v>322.2</v>
      </c>
      <c r="HQ928" s="78"/>
      <c r="HR928" s="79"/>
    </row>
    <row r="929" spans="1:226" x14ac:dyDescent="0.25">
      <c r="A929" s="81">
        <v>38789</v>
      </c>
      <c r="B929" s="82" t="s">
        <v>387</v>
      </c>
      <c r="C929" s="83">
        <v>442.29163849045148</v>
      </c>
      <c r="D929" s="83">
        <v>503.67558721723771</v>
      </c>
      <c r="E929" s="83">
        <v>471.61529164358831</v>
      </c>
      <c r="F929" s="83">
        <v>327.28368237279432</v>
      </c>
      <c r="G929" s="83">
        <v>213.10238396624476</v>
      </c>
      <c r="H929" s="84">
        <v>368.62709438589877</v>
      </c>
      <c r="I929" s="82" t="s">
        <v>388</v>
      </c>
      <c r="J929" s="83">
        <v>451.57004818413299</v>
      </c>
      <c r="K929" s="83">
        <v>510.26739914683969</v>
      </c>
      <c r="L929" s="83">
        <v>472.85870090380439</v>
      </c>
      <c r="M929" s="83">
        <v>329.06482863008887</v>
      </c>
      <c r="N929" s="83"/>
      <c r="O929" s="84">
        <v>423.14170872739749</v>
      </c>
      <c r="P929" s="65" t="s">
        <v>389</v>
      </c>
      <c r="Q929" s="78">
        <v>459.03</v>
      </c>
      <c r="R929" s="78">
        <v>493.51</v>
      </c>
      <c r="S929" s="78">
        <v>443.23</v>
      </c>
      <c r="T929" s="78">
        <v>287.7</v>
      </c>
      <c r="U929" s="78"/>
      <c r="V929" s="79"/>
      <c r="W929" s="65" t="s">
        <v>390</v>
      </c>
      <c r="X929" s="78">
        <v>443.29</v>
      </c>
      <c r="Y929" s="78">
        <v>510.18</v>
      </c>
      <c r="Z929" s="78">
        <v>440.3</v>
      </c>
      <c r="AA929" s="78">
        <v>261.85000000000002</v>
      </c>
      <c r="AB929" s="78"/>
      <c r="AC929" s="79">
        <v>412.4</v>
      </c>
      <c r="AD929" s="82"/>
      <c r="AE929" s="68"/>
      <c r="AF929" s="78"/>
      <c r="AG929" s="78"/>
      <c r="AH929" s="78"/>
      <c r="AI929" s="78"/>
      <c r="AJ929" s="78"/>
      <c r="AK929" s="79"/>
      <c r="AL929" s="69" t="s">
        <v>392</v>
      </c>
      <c r="AM929" s="70">
        <v>1.7385257301808099</v>
      </c>
      <c r="AN929" s="78">
        <v>474.3</v>
      </c>
      <c r="AO929" s="78">
        <v>505.25</v>
      </c>
      <c r="AP929" s="78">
        <v>484.02</v>
      </c>
      <c r="AQ929" s="78"/>
      <c r="AR929" s="78">
        <v>383</v>
      </c>
      <c r="AS929" s="79"/>
      <c r="AT929" s="65" t="s">
        <v>393</v>
      </c>
      <c r="AU929" s="68">
        <v>3.4674063800277398E-2</v>
      </c>
      <c r="AV929" s="78">
        <v>405.06</v>
      </c>
      <c r="AW929" s="78">
        <v>466.51</v>
      </c>
      <c r="AX929" s="78">
        <v>443.08</v>
      </c>
      <c r="AY929" s="78">
        <v>252.25</v>
      </c>
      <c r="AZ929" s="78">
        <v>192.37</v>
      </c>
      <c r="BA929" s="79">
        <v>394.25</v>
      </c>
      <c r="BB929" s="65" t="s">
        <v>394</v>
      </c>
      <c r="BC929" s="78">
        <v>412.96</v>
      </c>
      <c r="BD929" s="78">
        <v>479.82</v>
      </c>
      <c r="BE929" s="78">
        <v>460.81</v>
      </c>
      <c r="BF929" s="78">
        <v>288.8</v>
      </c>
      <c r="BG929" s="78"/>
      <c r="BH929" s="79">
        <v>387.7</v>
      </c>
      <c r="BI929" s="65" t="s">
        <v>395</v>
      </c>
      <c r="BJ929" s="68">
        <v>0.13404825737265399</v>
      </c>
      <c r="BK929" s="78">
        <v>456.03</v>
      </c>
      <c r="BL929" s="78">
        <v>502.68</v>
      </c>
      <c r="BM929" s="78">
        <v>531.04999999999995</v>
      </c>
      <c r="BN929" s="78">
        <v>299.45999999999998</v>
      </c>
      <c r="BO929" s="78"/>
      <c r="BP929" s="79"/>
      <c r="BQ929" s="65" t="s">
        <v>396</v>
      </c>
      <c r="BR929" s="68">
        <v>6.3911648537062396E-2</v>
      </c>
      <c r="BS929" s="78">
        <v>435.11</v>
      </c>
      <c r="BT929" s="78">
        <v>500.24</v>
      </c>
      <c r="BU929" s="78">
        <v>434.54</v>
      </c>
      <c r="BV929" s="78"/>
      <c r="BW929" s="78"/>
      <c r="BX929" s="79">
        <v>393.57</v>
      </c>
      <c r="BY929" s="65" t="s">
        <v>397</v>
      </c>
      <c r="BZ929" s="78">
        <v>457.22</v>
      </c>
      <c r="CA929" s="78">
        <v>516.57000000000005</v>
      </c>
      <c r="CB929" s="78">
        <v>441.62</v>
      </c>
      <c r="CC929" s="78">
        <v>356.91</v>
      </c>
      <c r="CD929" s="78"/>
      <c r="CE929" s="79">
        <v>517.66999999999996</v>
      </c>
      <c r="CF929" s="65" t="s">
        <v>398</v>
      </c>
      <c r="CG929" s="78">
        <v>472.14</v>
      </c>
      <c r="CH929" s="78">
        <v>524.77</v>
      </c>
      <c r="CI929" s="78">
        <v>453.64</v>
      </c>
      <c r="CJ929" s="78">
        <v>384.14</v>
      </c>
      <c r="CK929" s="78"/>
      <c r="CL929" s="79"/>
      <c r="CM929" s="65" t="s">
        <v>399</v>
      </c>
      <c r="CN929" s="78">
        <v>420.89</v>
      </c>
      <c r="CO929" s="78">
        <v>487.67</v>
      </c>
      <c r="CP929" s="78">
        <v>489.78</v>
      </c>
      <c r="CQ929" s="78">
        <v>290.02</v>
      </c>
      <c r="CR929" s="78">
        <v>275.88</v>
      </c>
      <c r="CS929" s="79">
        <v>542.11</v>
      </c>
      <c r="CT929" s="65" t="s">
        <v>400</v>
      </c>
      <c r="CU929" s="78">
        <v>484.29</v>
      </c>
      <c r="CV929" s="78">
        <v>546.36</v>
      </c>
      <c r="CW929" s="78">
        <v>488.57</v>
      </c>
      <c r="CX929" s="78">
        <v>332.32</v>
      </c>
      <c r="CY929" s="78">
        <v>294.66000000000003</v>
      </c>
      <c r="CZ929" s="79"/>
      <c r="DA929" s="82"/>
      <c r="DB929" s="68"/>
      <c r="DC929" s="78"/>
      <c r="DD929" s="78"/>
      <c r="DE929" s="78"/>
      <c r="DF929" s="78"/>
      <c r="DG929" s="78"/>
      <c r="DH929" s="79"/>
      <c r="DI929" s="65" t="s">
        <v>402</v>
      </c>
      <c r="DJ929" s="68">
        <v>3.8249694002448001E-3</v>
      </c>
      <c r="DK929" s="78">
        <v>422.82</v>
      </c>
      <c r="DL929" s="78">
        <v>501.13</v>
      </c>
      <c r="DM929" s="78">
        <v>501.13</v>
      </c>
      <c r="DN929" s="78">
        <v>294.5</v>
      </c>
      <c r="DO929" s="78"/>
      <c r="DP929" s="79">
        <v>429.27</v>
      </c>
      <c r="DQ929" s="65" t="s">
        <v>403</v>
      </c>
      <c r="DR929" s="78">
        <v>458.15</v>
      </c>
      <c r="DS929" s="78">
        <v>525.33000000000004</v>
      </c>
      <c r="DT929" s="78">
        <v>571.55999999999995</v>
      </c>
      <c r="DU929" s="78">
        <v>396.7</v>
      </c>
      <c r="DV929" s="78"/>
      <c r="DW929" s="79"/>
      <c r="DX929" s="65" t="s">
        <v>404</v>
      </c>
      <c r="DY929" s="78">
        <v>482.67</v>
      </c>
      <c r="DZ929" s="78">
        <v>559.63</v>
      </c>
      <c r="EA929" s="78">
        <v>522.89</v>
      </c>
      <c r="EB929" s="78">
        <v>333.81</v>
      </c>
      <c r="EC929" s="78"/>
      <c r="ED929" s="79">
        <v>411.08</v>
      </c>
      <c r="EE929" s="65" t="s">
        <v>405</v>
      </c>
      <c r="EF929" s="68">
        <v>0.28962001853568098</v>
      </c>
      <c r="EG929" s="78">
        <v>451.79</v>
      </c>
      <c r="EH929" s="78">
        <v>515.11</v>
      </c>
      <c r="EI929" s="78">
        <v>428.21</v>
      </c>
      <c r="EJ929" s="78"/>
      <c r="EK929" s="78">
        <v>241.26</v>
      </c>
      <c r="EL929" s="79">
        <v>339.15</v>
      </c>
      <c r="EM929" s="65" t="s">
        <v>406</v>
      </c>
      <c r="EN929" s="78">
        <v>457.01</v>
      </c>
      <c r="EO929" s="78">
        <v>513.45000000000005</v>
      </c>
      <c r="EP929" s="78">
        <v>473.9</v>
      </c>
      <c r="EQ929" s="78"/>
      <c r="ER929" s="78"/>
      <c r="ES929" s="79">
        <v>394.03</v>
      </c>
      <c r="ET929" s="65" t="s">
        <v>407</v>
      </c>
      <c r="EU929" s="68">
        <v>1.43657520471197</v>
      </c>
      <c r="EV929" s="78">
        <v>441.25</v>
      </c>
      <c r="EW929" s="78">
        <v>491.21</v>
      </c>
      <c r="EX929" s="78">
        <v>491.21</v>
      </c>
      <c r="EY929" s="78"/>
      <c r="EZ929" s="78">
        <v>147.78</v>
      </c>
      <c r="FA929" s="79">
        <v>276.43</v>
      </c>
      <c r="FB929" s="65" t="s">
        <v>408</v>
      </c>
      <c r="FC929" s="78">
        <v>588.38</v>
      </c>
      <c r="FD929" s="78">
        <v>573.70000000000005</v>
      </c>
      <c r="FE929" s="78">
        <v>542.74</v>
      </c>
      <c r="FF929" s="78">
        <v>343.58</v>
      </c>
      <c r="FG929" s="78"/>
      <c r="FH929" s="79"/>
      <c r="FI929" s="65" t="s">
        <v>409</v>
      </c>
      <c r="FJ929" s="78">
        <v>510.73</v>
      </c>
      <c r="FK929" s="78">
        <v>519</v>
      </c>
      <c r="FL929" s="78">
        <v>532.47</v>
      </c>
      <c r="FM929" s="78">
        <v>321</v>
      </c>
      <c r="FN929" s="78"/>
      <c r="FO929" s="79">
        <v>422</v>
      </c>
      <c r="FP929" s="65" t="s">
        <v>410</v>
      </c>
      <c r="FQ929" s="68">
        <v>0.25441408436370999</v>
      </c>
      <c r="FR929" s="78">
        <v>407.87</v>
      </c>
      <c r="FS929" s="78">
        <v>455.9</v>
      </c>
      <c r="FT929" s="78">
        <v>429.71</v>
      </c>
      <c r="FU929" s="78">
        <v>249.58</v>
      </c>
      <c r="FV929" s="78">
        <v>210.65</v>
      </c>
      <c r="FW929" s="79">
        <v>320.73</v>
      </c>
      <c r="FX929" s="65" t="s">
        <v>411</v>
      </c>
      <c r="FY929" s="78">
        <v>455.61</v>
      </c>
      <c r="FZ929" s="78">
        <v>515.22</v>
      </c>
      <c r="GA929" s="78">
        <v>505.88</v>
      </c>
      <c r="GB929" s="78">
        <v>378</v>
      </c>
      <c r="GC929" s="78"/>
      <c r="GD929" s="79">
        <v>385.73</v>
      </c>
      <c r="GE929" s="82"/>
      <c r="GF929" s="68"/>
      <c r="GG929" s="78"/>
      <c r="GH929" s="78"/>
      <c r="GI929" s="78"/>
      <c r="GJ929" s="78"/>
      <c r="GK929" s="78"/>
      <c r="GL929" s="79"/>
      <c r="GM929" s="65" t="s">
        <v>413</v>
      </c>
      <c r="GN929" s="68">
        <v>0.106625722389269</v>
      </c>
      <c r="GO929" s="78">
        <v>439.51</v>
      </c>
      <c r="GP929" s="78">
        <v>522.79</v>
      </c>
      <c r="GQ929" s="78">
        <v>441.96</v>
      </c>
      <c r="GR929" s="78">
        <v>356.66</v>
      </c>
      <c r="GS929" s="78"/>
      <c r="GT929" s="79"/>
      <c r="GU929" s="65" t="s">
        <v>414</v>
      </c>
      <c r="GV929" s="68">
        <v>4.1743195859074997E-3</v>
      </c>
      <c r="GW929" s="78">
        <v>434.34</v>
      </c>
      <c r="GX929" s="78">
        <v>479.1</v>
      </c>
      <c r="GY929" s="78">
        <v>456.2</v>
      </c>
      <c r="GZ929" s="78">
        <v>341.71</v>
      </c>
      <c r="HA929" s="78"/>
      <c r="HB929" s="79">
        <v>386.84</v>
      </c>
      <c r="HC929" s="65" t="s">
        <v>415</v>
      </c>
      <c r="HD929" s="68">
        <v>2.6574541589157601E-2</v>
      </c>
      <c r="HE929" s="78">
        <v>444.06</v>
      </c>
      <c r="HF929" s="78">
        <v>496.99</v>
      </c>
      <c r="HG929" s="78">
        <v>481.24</v>
      </c>
      <c r="HH929" s="78">
        <v>231.2</v>
      </c>
      <c r="HI929" s="78">
        <v>225.88</v>
      </c>
      <c r="HJ929" s="79">
        <v>390.91</v>
      </c>
      <c r="HK929" s="85" t="s">
        <v>416</v>
      </c>
      <c r="HL929" s="68">
        <v>1.4489603709338501</v>
      </c>
      <c r="HM929" s="78">
        <v>421.89</v>
      </c>
      <c r="HN929" s="78">
        <v>474.89</v>
      </c>
      <c r="HO929" s="78">
        <v>423.14</v>
      </c>
      <c r="HP929" s="78">
        <v>323.07</v>
      </c>
      <c r="HQ929" s="78"/>
      <c r="HR929" s="79"/>
    </row>
    <row r="930" spans="1:226" x14ac:dyDescent="0.25">
      <c r="A930" s="81">
        <v>38782</v>
      </c>
      <c r="B930" s="82" t="s">
        <v>387</v>
      </c>
      <c r="C930" s="83">
        <v>439.25156669146571</v>
      </c>
      <c r="D930" s="83">
        <v>499.40147456023624</v>
      </c>
      <c r="E930" s="83">
        <v>477.47493493856422</v>
      </c>
      <c r="F930" s="83">
        <v>336.6814312043611</v>
      </c>
      <c r="G930" s="83">
        <v>219.66689873417721</v>
      </c>
      <c r="H930" s="84">
        <v>376.62989003584607</v>
      </c>
      <c r="I930" s="82" t="s">
        <v>388</v>
      </c>
      <c r="J930" s="83">
        <v>447.19025979925772</v>
      </c>
      <c r="K930" s="83">
        <v>503.85211024037596</v>
      </c>
      <c r="L930" s="83">
        <v>478.74602223356811</v>
      </c>
      <c r="M930" s="83">
        <v>337.7811742800244</v>
      </c>
      <c r="N930" s="83"/>
      <c r="O930" s="84">
        <v>424.40831822413878</v>
      </c>
      <c r="P930" s="65" t="s">
        <v>389</v>
      </c>
      <c r="Q930" s="78">
        <v>457.36</v>
      </c>
      <c r="R930" s="78">
        <v>485.18</v>
      </c>
      <c r="S930" s="78">
        <v>456.69</v>
      </c>
      <c r="T930" s="78">
        <v>300</v>
      </c>
      <c r="U930" s="78"/>
      <c r="V930" s="79"/>
      <c r="W930" s="65" t="s">
        <v>390</v>
      </c>
      <c r="X930" s="78">
        <v>427.48</v>
      </c>
      <c r="Y930" s="78">
        <v>484.89</v>
      </c>
      <c r="Z930" s="78">
        <v>440.38</v>
      </c>
      <c r="AA930" s="78">
        <v>271.86</v>
      </c>
      <c r="AB930" s="78"/>
      <c r="AC930" s="79">
        <v>412.4</v>
      </c>
      <c r="AD930" s="82"/>
      <c r="AE930" s="68"/>
      <c r="AF930" s="78"/>
      <c r="AG930" s="78"/>
      <c r="AH930" s="78"/>
      <c r="AI930" s="78"/>
      <c r="AJ930" s="78"/>
      <c r="AK930" s="79"/>
      <c r="AL930" s="69" t="s">
        <v>392</v>
      </c>
      <c r="AM930" s="70">
        <v>1.7400382808421799</v>
      </c>
      <c r="AN930" s="78">
        <v>474.71</v>
      </c>
      <c r="AO930" s="78">
        <v>505.69</v>
      </c>
      <c r="AP930" s="78">
        <v>484.44</v>
      </c>
      <c r="AQ930" s="78"/>
      <c r="AR930" s="78">
        <v>383.33</v>
      </c>
      <c r="AS930" s="79"/>
      <c r="AT930" s="65" t="s">
        <v>393</v>
      </c>
      <c r="AU930" s="68">
        <v>3.5031177748195898E-2</v>
      </c>
      <c r="AV930" s="78">
        <v>407.45</v>
      </c>
      <c r="AW930" s="78">
        <v>466.44</v>
      </c>
      <c r="AX930" s="78">
        <v>441.25</v>
      </c>
      <c r="AY930" s="78">
        <v>257.23</v>
      </c>
      <c r="AZ930" s="78">
        <v>196.14</v>
      </c>
      <c r="BA930" s="79">
        <v>400.17</v>
      </c>
      <c r="BB930" s="65" t="s">
        <v>394</v>
      </c>
      <c r="BC930" s="78">
        <v>410.16</v>
      </c>
      <c r="BD930" s="78">
        <v>464.3</v>
      </c>
      <c r="BE930" s="78">
        <v>473.48</v>
      </c>
      <c r="BF930" s="78">
        <v>285.5</v>
      </c>
      <c r="BG930" s="78"/>
      <c r="BH930" s="79">
        <v>391.58</v>
      </c>
      <c r="BI930" s="65" t="s">
        <v>395</v>
      </c>
      <c r="BJ930" s="68">
        <v>0.134008737369677</v>
      </c>
      <c r="BK930" s="78">
        <v>445.18</v>
      </c>
      <c r="BL930" s="78">
        <v>521.83000000000004</v>
      </c>
      <c r="BM930" s="78">
        <v>550.19000000000005</v>
      </c>
      <c r="BN930" s="78">
        <v>310.10000000000002</v>
      </c>
      <c r="BO930" s="78"/>
      <c r="BP930" s="79"/>
      <c r="BQ930" s="65" t="s">
        <v>396</v>
      </c>
      <c r="BR930" s="68">
        <v>6.3911648537062396E-2</v>
      </c>
      <c r="BS930" s="78">
        <v>423.44</v>
      </c>
      <c r="BT930" s="78">
        <v>489.69</v>
      </c>
      <c r="BU930" s="78">
        <v>432.68</v>
      </c>
      <c r="BV930" s="78"/>
      <c r="BW930" s="78"/>
      <c r="BX930" s="79">
        <v>393.57</v>
      </c>
      <c r="BY930" s="65" t="s">
        <v>397</v>
      </c>
      <c r="BZ930" s="78">
        <v>453.15</v>
      </c>
      <c r="CA930" s="78">
        <v>510.96</v>
      </c>
      <c r="CB930" s="78">
        <v>435.84</v>
      </c>
      <c r="CC930" s="78">
        <v>363.05</v>
      </c>
      <c r="CD930" s="78"/>
      <c r="CE930" s="79">
        <v>517.66999999999996</v>
      </c>
      <c r="CF930" s="65" t="s">
        <v>398</v>
      </c>
      <c r="CG930" s="78">
        <v>464.01</v>
      </c>
      <c r="CH930" s="78">
        <v>542.14</v>
      </c>
      <c r="CI930" s="78">
        <v>444.68</v>
      </c>
      <c r="CJ930" s="78">
        <v>402.1</v>
      </c>
      <c r="CK930" s="78"/>
      <c r="CL930" s="79"/>
      <c r="CM930" s="65" t="s">
        <v>399</v>
      </c>
      <c r="CN930" s="78">
        <v>417.24</v>
      </c>
      <c r="CO930" s="78">
        <v>481.82</v>
      </c>
      <c r="CP930" s="78">
        <v>494.92</v>
      </c>
      <c r="CQ930" s="78">
        <v>303.41000000000003</v>
      </c>
      <c r="CR930" s="78">
        <v>287.18</v>
      </c>
      <c r="CS930" s="79">
        <v>541.13</v>
      </c>
      <c r="CT930" s="65" t="s">
        <v>400</v>
      </c>
      <c r="CU930" s="78">
        <v>472.41</v>
      </c>
      <c r="CV930" s="78">
        <v>532.54999999999995</v>
      </c>
      <c r="CW930" s="78">
        <v>474.01</v>
      </c>
      <c r="CX930" s="78">
        <v>346.94</v>
      </c>
      <c r="CY930" s="78">
        <v>300.58999999999997</v>
      </c>
      <c r="CZ930" s="79"/>
      <c r="DA930" s="82"/>
      <c r="DB930" s="68"/>
      <c r="DC930" s="78"/>
      <c r="DD930" s="78"/>
      <c r="DE930" s="78"/>
      <c r="DF930" s="78"/>
      <c r="DG930" s="78"/>
      <c r="DH930" s="79"/>
      <c r="DI930" s="65" t="s">
        <v>402</v>
      </c>
      <c r="DJ930" s="68">
        <v>3.9258793969849199E-3</v>
      </c>
      <c r="DK930" s="78">
        <v>434.18</v>
      </c>
      <c r="DL930" s="78">
        <v>505.65</v>
      </c>
      <c r="DM930" s="78">
        <v>505.65</v>
      </c>
      <c r="DN930" s="78">
        <v>308.75</v>
      </c>
      <c r="DO930" s="78"/>
      <c r="DP930" s="79">
        <v>440.4</v>
      </c>
      <c r="DQ930" s="65" t="s">
        <v>403</v>
      </c>
      <c r="DR930" s="78">
        <v>458.15</v>
      </c>
      <c r="DS930" s="78">
        <v>525.33000000000004</v>
      </c>
      <c r="DT930" s="78">
        <v>558.44000000000005</v>
      </c>
      <c r="DU930" s="78">
        <v>403.77</v>
      </c>
      <c r="DV930" s="78"/>
      <c r="DW930" s="79"/>
      <c r="DX930" s="65" t="s">
        <v>404</v>
      </c>
      <c r="DY930" s="78">
        <v>482.67</v>
      </c>
      <c r="DZ930" s="78">
        <v>559.52</v>
      </c>
      <c r="EA930" s="78">
        <v>532.98</v>
      </c>
      <c r="EB930" s="78">
        <v>344.13</v>
      </c>
      <c r="EC930" s="78"/>
      <c r="ED930" s="79">
        <v>411.08</v>
      </c>
      <c r="EE930" s="65" t="s">
        <v>405</v>
      </c>
      <c r="EF930" s="68">
        <v>0.28962001853568098</v>
      </c>
      <c r="EG930" s="78">
        <v>449.89</v>
      </c>
      <c r="EH930" s="78">
        <v>508.32</v>
      </c>
      <c r="EI930" s="78">
        <v>440.23</v>
      </c>
      <c r="EJ930" s="78"/>
      <c r="EK930" s="78">
        <v>236.24</v>
      </c>
      <c r="EL930" s="79">
        <v>353.4</v>
      </c>
      <c r="EM930" s="65" t="s">
        <v>406</v>
      </c>
      <c r="EN930" s="78">
        <v>468.31</v>
      </c>
      <c r="EO930" s="78">
        <v>525.65</v>
      </c>
      <c r="EP930" s="78">
        <v>460.5</v>
      </c>
      <c r="EQ930" s="78"/>
      <c r="ER930" s="78"/>
      <c r="ES930" s="79">
        <v>394.03</v>
      </c>
      <c r="ET930" s="65" t="s">
        <v>407</v>
      </c>
      <c r="EU930" s="68">
        <v>1.43657520471197</v>
      </c>
      <c r="EV930" s="78">
        <v>405.94</v>
      </c>
      <c r="EW930" s="78">
        <v>468.08</v>
      </c>
      <c r="EX930" s="78">
        <v>468.08</v>
      </c>
      <c r="EY930" s="78"/>
      <c r="EZ930" s="78">
        <v>147.78</v>
      </c>
      <c r="FA930" s="79">
        <v>293.48</v>
      </c>
      <c r="FB930" s="65" t="s">
        <v>408</v>
      </c>
      <c r="FC930" s="78">
        <v>588.38</v>
      </c>
      <c r="FD930" s="78">
        <v>573.70000000000005</v>
      </c>
      <c r="FE930" s="78">
        <v>542.74</v>
      </c>
      <c r="FF930" s="78">
        <v>343.58</v>
      </c>
      <c r="FG930" s="78"/>
      <c r="FH930" s="79"/>
      <c r="FI930" s="65" t="s">
        <v>409</v>
      </c>
      <c r="FJ930" s="78">
        <v>490.56</v>
      </c>
      <c r="FK930" s="78">
        <v>533</v>
      </c>
      <c r="FL930" s="78">
        <v>548.42999999999995</v>
      </c>
      <c r="FM930" s="78">
        <v>321</v>
      </c>
      <c r="FN930" s="78"/>
      <c r="FO930" s="79">
        <v>427.75</v>
      </c>
      <c r="FP930" s="65" t="s">
        <v>410</v>
      </c>
      <c r="FQ930" s="68">
        <v>0.26193781596249099</v>
      </c>
      <c r="FR930" s="78">
        <v>417.36</v>
      </c>
      <c r="FS930" s="78">
        <v>465.73</v>
      </c>
      <c r="FT930" s="78">
        <v>434.29</v>
      </c>
      <c r="FU930" s="78">
        <v>262.99</v>
      </c>
      <c r="FV930" s="78">
        <v>218.19</v>
      </c>
      <c r="FW930" s="79">
        <v>334.08</v>
      </c>
      <c r="FX930" s="65" t="s">
        <v>411</v>
      </c>
      <c r="FY930" s="78">
        <v>456.29</v>
      </c>
      <c r="FZ930" s="78">
        <v>506.36</v>
      </c>
      <c r="GA930" s="78">
        <v>495.17</v>
      </c>
      <c r="GB930" s="78">
        <v>378</v>
      </c>
      <c r="GC930" s="78"/>
      <c r="GD930" s="79">
        <v>385.73</v>
      </c>
      <c r="GE930" s="82"/>
      <c r="GF930" s="68"/>
      <c r="GG930" s="78"/>
      <c r="GH930" s="78"/>
      <c r="GI930" s="78"/>
      <c r="GJ930" s="78"/>
      <c r="GK930" s="78"/>
      <c r="GL930" s="79"/>
      <c r="GM930" s="65" t="s">
        <v>413</v>
      </c>
      <c r="GN930" s="68">
        <v>0.10577197677247401</v>
      </c>
      <c r="GO930" s="78">
        <v>423.3</v>
      </c>
      <c r="GP930" s="78">
        <v>527.91</v>
      </c>
      <c r="GQ930" s="78">
        <v>449.11</v>
      </c>
      <c r="GR930" s="78">
        <v>373.16</v>
      </c>
      <c r="GS930" s="78"/>
      <c r="GT930" s="79"/>
      <c r="GU930" s="65" t="s">
        <v>414</v>
      </c>
      <c r="GV930" s="68">
        <v>4.1751910149889302E-3</v>
      </c>
      <c r="GW930" s="78">
        <v>434.43</v>
      </c>
      <c r="GX930" s="78">
        <v>479.2</v>
      </c>
      <c r="GY930" s="78">
        <v>456.3</v>
      </c>
      <c r="GZ930" s="78">
        <v>341.78</v>
      </c>
      <c r="HA930" s="78"/>
      <c r="HB930" s="79">
        <v>386.93</v>
      </c>
      <c r="HC930" s="65" t="s">
        <v>415</v>
      </c>
      <c r="HD930" s="68">
        <v>2.6897627629243099E-2</v>
      </c>
      <c r="HE930" s="78">
        <v>449.24</v>
      </c>
      <c r="HF930" s="78">
        <v>492.41</v>
      </c>
      <c r="HG930" s="78">
        <v>487.09</v>
      </c>
      <c r="HH930" s="78">
        <v>234.01</v>
      </c>
      <c r="HI930" s="78">
        <v>228.63</v>
      </c>
      <c r="HJ930" s="79">
        <v>396.34</v>
      </c>
      <c r="HK930" s="85" t="s">
        <v>416</v>
      </c>
      <c r="HL930" s="68">
        <v>1.4587892049598801</v>
      </c>
      <c r="HM930" s="78">
        <v>422.45</v>
      </c>
      <c r="HN930" s="78">
        <v>475.31</v>
      </c>
      <c r="HO930" s="78">
        <v>427.6</v>
      </c>
      <c r="HP930" s="78">
        <v>329.54</v>
      </c>
      <c r="HQ930" s="78"/>
      <c r="HR930" s="79"/>
    </row>
    <row r="931" spans="1:226" x14ac:dyDescent="0.25">
      <c r="A931" s="81">
        <v>38775</v>
      </c>
      <c r="B931" s="82" t="s">
        <v>387</v>
      </c>
      <c r="C931" s="83">
        <v>435.77780336291971</v>
      </c>
      <c r="D931" s="83">
        <v>493.21594240958274</v>
      </c>
      <c r="E931" s="83">
        <v>464.82550755191897</v>
      </c>
      <c r="F931" s="83">
        <v>336.76410772656453</v>
      </c>
      <c r="G931" s="83">
        <v>221.61782700421938</v>
      </c>
      <c r="H931" s="84">
        <v>378.84394302347522</v>
      </c>
      <c r="I931" s="82" t="s">
        <v>388</v>
      </c>
      <c r="J931" s="83">
        <v>441.08765570310129</v>
      </c>
      <c r="K931" s="83">
        <v>495.62543420365643</v>
      </c>
      <c r="L931" s="83">
        <v>465.436076223589</v>
      </c>
      <c r="M931" s="83">
        <v>339.41076834388662</v>
      </c>
      <c r="N931" s="83"/>
      <c r="O931" s="84">
        <v>423.66818983682072</v>
      </c>
      <c r="P931" s="65" t="s">
        <v>389</v>
      </c>
      <c r="Q931" s="78">
        <v>454.86</v>
      </c>
      <c r="R931" s="78">
        <v>479.34</v>
      </c>
      <c r="S931" s="78">
        <v>438.23</v>
      </c>
      <c r="T931" s="78">
        <v>290</v>
      </c>
      <c r="U931" s="78"/>
      <c r="V931" s="79"/>
      <c r="W931" s="65" t="s">
        <v>390</v>
      </c>
      <c r="X931" s="78">
        <v>428.01</v>
      </c>
      <c r="Y931" s="78">
        <v>479.57</v>
      </c>
      <c r="Z931" s="78">
        <v>438.4</v>
      </c>
      <c r="AA931" s="78">
        <v>264.58999999999997</v>
      </c>
      <c r="AB931" s="78"/>
      <c r="AC931" s="79">
        <v>412.4</v>
      </c>
      <c r="AD931" s="82"/>
      <c r="AE931" s="68"/>
      <c r="AF931" s="78"/>
      <c r="AG931" s="78"/>
      <c r="AH931" s="78"/>
      <c r="AI931" s="78"/>
      <c r="AJ931" s="78"/>
      <c r="AK931" s="79"/>
      <c r="AL931" s="69" t="s">
        <v>392</v>
      </c>
      <c r="AM931" s="70">
        <v>1.7400382808421799</v>
      </c>
      <c r="AN931" s="78">
        <v>475.14</v>
      </c>
      <c r="AO931" s="78">
        <v>505.69</v>
      </c>
      <c r="AP931" s="78">
        <v>485.06</v>
      </c>
      <c r="AQ931" s="78"/>
      <c r="AR931" s="78">
        <v>387.38</v>
      </c>
      <c r="AS931" s="79"/>
      <c r="AT931" s="65" t="s">
        <v>393</v>
      </c>
      <c r="AU931" s="68">
        <v>3.52858151023289E-2</v>
      </c>
      <c r="AV931" s="78">
        <v>414.08</v>
      </c>
      <c r="AW931" s="78">
        <v>473.85</v>
      </c>
      <c r="AX931" s="78">
        <v>433.77</v>
      </c>
      <c r="AY931" s="78">
        <v>253.49</v>
      </c>
      <c r="AZ931" s="78">
        <v>196.37</v>
      </c>
      <c r="BA931" s="79">
        <v>404.41</v>
      </c>
      <c r="BB931" s="65" t="s">
        <v>394</v>
      </c>
      <c r="BC931" s="78">
        <v>415.76</v>
      </c>
      <c r="BD931" s="78">
        <v>463.22</v>
      </c>
      <c r="BE931" s="78">
        <v>456.88</v>
      </c>
      <c r="BF931" s="78">
        <v>284.10000000000002</v>
      </c>
      <c r="BG931" s="78"/>
      <c r="BH931" s="79">
        <v>391.58</v>
      </c>
      <c r="BI931" s="65" t="s">
        <v>395</v>
      </c>
      <c r="BJ931" s="68">
        <v>0.134051851256066</v>
      </c>
      <c r="BK931" s="78">
        <v>426.02</v>
      </c>
      <c r="BL931" s="78">
        <v>499.48</v>
      </c>
      <c r="BM931" s="78">
        <v>527.84</v>
      </c>
      <c r="BN931" s="78">
        <v>310.2</v>
      </c>
      <c r="BO931" s="78"/>
      <c r="BP931" s="79"/>
      <c r="BQ931" s="65" t="s">
        <v>396</v>
      </c>
      <c r="BR931" s="68">
        <v>6.3911648537062396E-2</v>
      </c>
      <c r="BS931" s="78">
        <v>422.07</v>
      </c>
      <c r="BT931" s="78">
        <v>489.31</v>
      </c>
      <c r="BU931" s="78">
        <v>429.1</v>
      </c>
      <c r="BV931" s="78"/>
      <c r="BW931" s="78"/>
      <c r="BX931" s="79">
        <v>393.57</v>
      </c>
      <c r="BY931" s="65" t="s">
        <v>397</v>
      </c>
      <c r="BZ931" s="78">
        <v>455.31</v>
      </c>
      <c r="CA931" s="78">
        <v>511.9</v>
      </c>
      <c r="CB931" s="78">
        <v>425.89</v>
      </c>
      <c r="CC931" s="78">
        <v>362.67</v>
      </c>
      <c r="CD931" s="78"/>
      <c r="CE931" s="79">
        <v>517.66999999999996</v>
      </c>
      <c r="CF931" s="65" t="s">
        <v>398</v>
      </c>
      <c r="CG931" s="78">
        <v>451.46</v>
      </c>
      <c r="CH931" s="78">
        <v>523.39</v>
      </c>
      <c r="CI931" s="78">
        <v>451.3</v>
      </c>
      <c r="CJ931" s="78">
        <v>409.4</v>
      </c>
      <c r="CK931" s="78"/>
      <c r="CL931" s="79"/>
      <c r="CM931" s="65" t="s">
        <v>399</v>
      </c>
      <c r="CN931" s="78">
        <v>412.68</v>
      </c>
      <c r="CO931" s="78">
        <v>472.78</v>
      </c>
      <c r="CP931" s="78">
        <v>479.91</v>
      </c>
      <c r="CQ931" s="78">
        <v>308.24</v>
      </c>
      <c r="CR931" s="78">
        <v>289.20999999999998</v>
      </c>
      <c r="CS931" s="79">
        <v>545.20000000000005</v>
      </c>
      <c r="CT931" s="65" t="s">
        <v>400</v>
      </c>
      <c r="CU931" s="78">
        <v>460.9</v>
      </c>
      <c r="CV931" s="78">
        <v>526.96</v>
      </c>
      <c r="CW931" s="78">
        <v>468.57</v>
      </c>
      <c r="CX931" s="78">
        <v>359.84</v>
      </c>
      <c r="CY931" s="78">
        <v>289.64</v>
      </c>
      <c r="CZ931" s="79"/>
      <c r="DA931" s="82"/>
      <c r="DB931" s="68"/>
      <c r="DC931" s="78"/>
      <c r="DD931" s="78"/>
      <c r="DE931" s="78"/>
      <c r="DF931" s="78"/>
      <c r="DG931" s="78"/>
      <c r="DH931" s="79"/>
      <c r="DI931" s="65" t="s">
        <v>402</v>
      </c>
      <c r="DJ931" s="68">
        <v>3.9603960396039596E-3</v>
      </c>
      <c r="DK931" s="78">
        <v>431.78</v>
      </c>
      <c r="DL931" s="78">
        <v>503.58</v>
      </c>
      <c r="DM931" s="78">
        <v>503.58</v>
      </c>
      <c r="DN931" s="78">
        <v>287.27</v>
      </c>
      <c r="DO931" s="78"/>
      <c r="DP931" s="79">
        <v>444.07</v>
      </c>
      <c r="DQ931" s="65" t="s">
        <v>403</v>
      </c>
      <c r="DR931" s="78">
        <v>458.15</v>
      </c>
      <c r="DS931" s="78">
        <v>525.33000000000004</v>
      </c>
      <c r="DT931" s="78">
        <v>551.91999999999996</v>
      </c>
      <c r="DU931" s="78">
        <v>401.63</v>
      </c>
      <c r="DV931" s="78"/>
      <c r="DW931" s="79"/>
      <c r="DX931" s="65" t="s">
        <v>404</v>
      </c>
      <c r="DY931" s="78">
        <v>457.97</v>
      </c>
      <c r="DZ931" s="78">
        <v>535.32000000000005</v>
      </c>
      <c r="EA931" s="78">
        <v>516.15</v>
      </c>
      <c r="EB931" s="78">
        <v>355.41</v>
      </c>
      <c r="EC931" s="78"/>
      <c r="ED931" s="79">
        <v>406.59</v>
      </c>
      <c r="EE931" s="65" t="s">
        <v>405</v>
      </c>
      <c r="EF931" s="68">
        <v>0.28962001853568098</v>
      </c>
      <c r="EG931" s="78">
        <v>449.46</v>
      </c>
      <c r="EH931" s="78">
        <v>501.71</v>
      </c>
      <c r="EI931" s="78">
        <v>434.1</v>
      </c>
      <c r="EJ931" s="78"/>
      <c r="EK931" s="78">
        <v>235.37</v>
      </c>
      <c r="EL931" s="79">
        <v>355.91</v>
      </c>
      <c r="EM931" s="65" t="s">
        <v>406</v>
      </c>
      <c r="EN931" s="78">
        <v>468.31</v>
      </c>
      <c r="EO931" s="78">
        <v>506.45</v>
      </c>
      <c r="EP931" s="78">
        <v>449.8</v>
      </c>
      <c r="EQ931" s="78"/>
      <c r="ER931" s="78"/>
      <c r="ES931" s="79">
        <v>404.43</v>
      </c>
      <c r="ET931" s="65" t="s">
        <v>407</v>
      </c>
      <c r="EU931" s="68">
        <v>1.4363688595231301</v>
      </c>
      <c r="EV931" s="78">
        <v>436.32</v>
      </c>
      <c r="EW931" s="78">
        <v>497.23</v>
      </c>
      <c r="EX931" s="78">
        <v>497.23</v>
      </c>
      <c r="EY931" s="78"/>
      <c r="EZ931" s="78">
        <v>147.76</v>
      </c>
      <c r="FA931" s="79">
        <v>293.43</v>
      </c>
      <c r="FB931" s="65" t="s">
        <v>408</v>
      </c>
      <c r="FC931" s="78">
        <v>588.38</v>
      </c>
      <c r="FD931" s="78">
        <v>573.70000000000005</v>
      </c>
      <c r="FE931" s="78">
        <v>542.74</v>
      </c>
      <c r="FF931" s="78">
        <v>343.58</v>
      </c>
      <c r="FG931" s="78"/>
      <c r="FH931" s="79"/>
      <c r="FI931" s="65" t="s">
        <v>409</v>
      </c>
      <c r="FJ931" s="78">
        <v>480.48</v>
      </c>
      <c r="FK931" s="78">
        <v>509</v>
      </c>
      <c r="FL931" s="78">
        <v>521</v>
      </c>
      <c r="FM931" s="78">
        <v>326</v>
      </c>
      <c r="FN931" s="78"/>
      <c r="FO931" s="79">
        <v>436</v>
      </c>
      <c r="FP931" s="65" t="s">
        <v>410</v>
      </c>
      <c r="FQ931" s="68">
        <v>0.26539278131634803</v>
      </c>
      <c r="FR931" s="78">
        <v>424.6</v>
      </c>
      <c r="FS931" s="78">
        <v>473.18</v>
      </c>
      <c r="FT931" s="78">
        <v>433.12</v>
      </c>
      <c r="FU931" s="78">
        <v>275.20999999999998</v>
      </c>
      <c r="FV931" s="78">
        <v>220.54</v>
      </c>
      <c r="FW931" s="79">
        <v>339.14</v>
      </c>
      <c r="FX931" s="65" t="s">
        <v>411</v>
      </c>
      <c r="FY931" s="78">
        <v>456.94</v>
      </c>
      <c r="FZ931" s="78">
        <v>505.52</v>
      </c>
      <c r="GA931" s="78">
        <v>490.7</v>
      </c>
      <c r="GB931" s="78">
        <v>378</v>
      </c>
      <c r="GC931" s="78"/>
      <c r="GD931" s="79">
        <v>385.73</v>
      </c>
      <c r="GE931" s="82"/>
      <c r="GF931" s="68"/>
      <c r="GG931" s="78"/>
      <c r="GH931" s="78"/>
      <c r="GI931" s="78"/>
      <c r="GJ931" s="78"/>
      <c r="GK931" s="78"/>
      <c r="GL931" s="79"/>
      <c r="GM931" s="65" t="s">
        <v>413</v>
      </c>
      <c r="GN931" s="68">
        <v>0.10588733587462899</v>
      </c>
      <c r="GO931" s="78">
        <v>409.36</v>
      </c>
      <c r="GP931" s="78">
        <v>510.69</v>
      </c>
      <c r="GQ931" s="78">
        <v>441.8</v>
      </c>
      <c r="GR931" s="78">
        <v>360.65</v>
      </c>
      <c r="GS931" s="78"/>
      <c r="GT931" s="79"/>
      <c r="GU931" s="65" t="s">
        <v>414</v>
      </c>
      <c r="GV931" s="68">
        <v>4.1751910149889302E-3</v>
      </c>
      <c r="GW931" s="78">
        <v>434.43</v>
      </c>
      <c r="GX931" s="78">
        <v>479.2</v>
      </c>
      <c r="GY931" s="78">
        <v>456.3</v>
      </c>
      <c r="GZ931" s="78">
        <v>328.64</v>
      </c>
      <c r="HA931" s="78"/>
      <c r="HB931" s="79">
        <v>386.93</v>
      </c>
      <c r="HC931" s="65" t="s">
        <v>415</v>
      </c>
      <c r="HD931" s="68">
        <v>2.6830511657857301E-2</v>
      </c>
      <c r="HE931" s="78">
        <v>448.57</v>
      </c>
      <c r="HF931" s="78">
        <v>491.4</v>
      </c>
      <c r="HG931" s="78">
        <v>495.64</v>
      </c>
      <c r="HH931" s="78">
        <v>228.06</v>
      </c>
      <c r="HI931" s="78">
        <v>222.69</v>
      </c>
      <c r="HJ931" s="79">
        <v>395.8</v>
      </c>
      <c r="HK931" s="85" t="s">
        <v>416</v>
      </c>
      <c r="HL931" s="68">
        <v>1.46832097496513</v>
      </c>
      <c r="HM931" s="78">
        <v>426.93</v>
      </c>
      <c r="HN931" s="78">
        <v>479.14</v>
      </c>
      <c r="HO931" s="78">
        <v>431.54</v>
      </c>
      <c r="HP931" s="78">
        <v>340.03</v>
      </c>
      <c r="HQ931" s="78"/>
      <c r="HR931" s="79"/>
    </row>
    <row r="932" spans="1:226" x14ac:dyDescent="0.25">
      <c r="A932" s="81">
        <v>38768</v>
      </c>
      <c r="B932" s="82" t="s">
        <v>387</v>
      </c>
      <c r="C932" s="83">
        <v>435.45072748224999</v>
      </c>
      <c r="D932" s="83">
        <v>491.1693732697259</v>
      </c>
      <c r="E932" s="83">
        <v>462.32972017689076</v>
      </c>
      <c r="F932" s="83">
        <v>334.92649368929409</v>
      </c>
      <c r="G932" s="83">
        <v>222.22162447257384</v>
      </c>
      <c r="H932" s="84">
        <v>380.94482295232189</v>
      </c>
      <c r="I932" s="82" t="s">
        <v>388</v>
      </c>
      <c r="J932" s="83">
        <v>440.63933704750514</v>
      </c>
      <c r="K932" s="83">
        <v>493.2662576349839</v>
      </c>
      <c r="L932" s="83">
        <v>463.00130543481862</v>
      </c>
      <c r="M932" s="83">
        <v>338.08812957402603</v>
      </c>
      <c r="N932" s="83"/>
      <c r="O932" s="84">
        <v>424.44342014994857</v>
      </c>
      <c r="P932" s="65" t="s">
        <v>389</v>
      </c>
      <c r="Q932" s="78">
        <v>450.69</v>
      </c>
      <c r="R932" s="78">
        <v>475.18</v>
      </c>
      <c r="S932" s="78">
        <v>435.93</v>
      </c>
      <c r="T932" s="78">
        <v>290</v>
      </c>
      <c r="U932" s="78"/>
      <c r="V932" s="79"/>
      <c r="W932" s="65" t="s">
        <v>390</v>
      </c>
      <c r="X932" s="78">
        <v>440.26</v>
      </c>
      <c r="Y932" s="78">
        <v>488.25</v>
      </c>
      <c r="Z932" s="78">
        <v>438.4</v>
      </c>
      <c r="AA932" s="78">
        <v>270.08999999999997</v>
      </c>
      <c r="AB932" s="78"/>
      <c r="AC932" s="79">
        <v>412.4</v>
      </c>
      <c r="AD932" s="82"/>
      <c r="AE932" s="68"/>
      <c r="AF932" s="78"/>
      <c r="AG932" s="78"/>
      <c r="AH932" s="78"/>
      <c r="AI932" s="78"/>
      <c r="AJ932" s="78"/>
      <c r="AK932" s="79"/>
      <c r="AL932" s="69" t="s">
        <v>392</v>
      </c>
      <c r="AM932" s="70">
        <v>1.7403411068569401</v>
      </c>
      <c r="AN932" s="78">
        <v>478.09</v>
      </c>
      <c r="AO932" s="78">
        <v>505.77</v>
      </c>
      <c r="AP932" s="78">
        <v>488.23</v>
      </c>
      <c r="AQ932" s="78"/>
      <c r="AR932" s="78">
        <v>377.92</v>
      </c>
      <c r="AS932" s="79"/>
      <c r="AT932" s="65" t="s">
        <v>393</v>
      </c>
      <c r="AU932" s="68">
        <v>3.5198873636043598E-2</v>
      </c>
      <c r="AV932" s="78">
        <v>418.59</v>
      </c>
      <c r="AW932" s="78">
        <v>477.51</v>
      </c>
      <c r="AX932" s="78">
        <v>430.59</v>
      </c>
      <c r="AY932" s="78">
        <v>248.75</v>
      </c>
      <c r="AZ932" s="78">
        <v>195.88</v>
      </c>
      <c r="BA932" s="79">
        <v>403.41</v>
      </c>
      <c r="BB932" s="65" t="s">
        <v>394</v>
      </c>
      <c r="BC932" s="78">
        <v>423.09</v>
      </c>
      <c r="BD932" s="78">
        <v>465.16</v>
      </c>
      <c r="BE932" s="78">
        <v>453.46</v>
      </c>
      <c r="BF932" s="78">
        <v>284.39999999999998</v>
      </c>
      <c r="BG932" s="78"/>
      <c r="BH932" s="79">
        <v>391.58</v>
      </c>
      <c r="BI932" s="65" t="s">
        <v>395</v>
      </c>
      <c r="BJ932" s="68">
        <v>0.133997963230959</v>
      </c>
      <c r="BK932" s="78">
        <v>427.99</v>
      </c>
      <c r="BL932" s="78">
        <v>493.92</v>
      </c>
      <c r="BM932" s="78">
        <v>522.27</v>
      </c>
      <c r="BN932" s="78">
        <v>311.41000000000003</v>
      </c>
      <c r="BO932" s="78"/>
      <c r="BP932" s="79"/>
      <c r="BQ932" s="65" t="s">
        <v>396</v>
      </c>
      <c r="BR932" s="68">
        <v>6.3911648537062396E-2</v>
      </c>
      <c r="BS932" s="78">
        <v>423.77</v>
      </c>
      <c r="BT932" s="78">
        <v>490.97</v>
      </c>
      <c r="BU932" s="78">
        <v>429.1</v>
      </c>
      <c r="BV932" s="78"/>
      <c r="BW932" s="78"/>
      <c r="BX932" s="79">
        <v>393.57</v>
      </c>
      <c r="BY932" s="65" t="s">
        <v>397</v>
      </c>
      <c r="BZ932" s="78">
        <v>439.72</v>
      </c>
      <c r="CA932" s="78">
        <v>506.68</v>
      </c>
      <c r="CB932" s="78">
        <v>434.92</v>
      </c>
      <c r="CC932" s="78">
        <v>365.13</v>
      </c>
      <c r="CD932" s="78"/>
      <c r="CE932" s="79">
        <v>517.66999999999996</v>
      </c>
      <c r="CF932" s="65" t="s">
        <v>398</v>
      </c>
      <c r="CG932" s="78">
        <v>397.86</v>
      </c>
      <c r="CH932" s="78">
        <v>496.35</v>
      </c>
      <c r="CI932" s="78">
        <v>436.63</v>
      </c>
      <c r="CJ932" s="78">
        <v>400</v>
      </c>
      <c r="CK932" s="78"/>
      <c r="CL932" s="79"/>
      <c r="CM932" s="65" t="s">
        <v>399</v>
      </c>
      <c r="CN932" s="78">
        <v>408.41</v>
      </c>
      <c r="CO932" s="78">
        <v>467.25</v>
      </c>
      <c r="CP932" s="78">
        <v>477.2</v>
      </c>
      <c r="CQ932" s="78">
        <v>306.83</v>
      </c>
      <c r="CR932" s="78">
        <v>289.92</v>
      </c>
      <c r="CS932" s="79">
        <v>544.85</v>
      </c>
      <c r="CT932" s="65" t="s">
        <v>400</v>
      </c>
      <c r="CU932" s="78">
        <v>460.73</v>
      </c>
      <c r="CV932" s="78">
        <v>520.34</v>
      </c>
      <c r="CW932" s="78">
        <v>467.95</v>
      </c>
      <c r="CX932" s="78">
        <v>357.7</v>
      </c>
      <c r="CY932" s="78">
        <v>297.76</v>
      </c>
      <c r="CZ932" s="79"/>
      <c r="DA932" s="82"/>
      <c r="DB932" s="68"/>
      <c r="DC932" s="78"/>
      <c r="DD932" s="78"/>
      <c r="DE932" s="78"/>
      <c r="DF932" s="78"/>
      <c r="DG932" s="78"/>
      <c r="DH932" s="79"/>
      <c r="DI932" s="65" t="s">
        <v>402</v>
      </c>
      <c r="DJ932" s="68">
        <v>3.9732994278448798E-3</v>
      </c>
      <c r="DK932" s="78">
        <v>452.11</v>
      </c>
      <c r="DL932" s="78">
        <v>509.79</v>
      </c>
      <c r="DM932" s="78">
        <v>509.79</v>
      </c>
      <c r="DN932" s="78">
        <v>309.10000000000002</v>
      </c>
      <c r="DO932" s="78"/>
      <c r="DP932" s="79">
        <v>448.59</v>
      </c>
      <c r="DQ932" s="65" t="s">
        <v>403</v>
      </c>
      <c r="DR932" s="78">
        <v>458.15</v>
      </c>
      <c r="DS932" s="78">
        <v>525.33000000000004</v>
      </c>
      <c r="DT932" s="78">
        <v>546.98</v>
      </c>
      <c r="DU932" s="78">
        <v>402.16</v>
      </c>
      <c r="DV932" s="78"/>
      <c r="DW932" s="79"/>
      <c r="DX932" s="65" t="s">
        <v>404</v>
      </c>
      <c r="DY932" s="78">
        <v>459.63</v>
      </c>
      <c r="DZ932" s="78">
        <v>534.66999999999996</v>
      </c>
      <c r="EA932" s="78">
        <v>513.54</v>
      </c>
      <c r="EB932" s="78">
        <v>348.7</v>
      </c>
      <c r="EC932" s="78"/>
      <c r="ED932" s="79">
        <v>406.59</v>
      </c>
      <c r="EE932" s="65" t="s">
        <v>405</v>
      </c>
      <c r="EF932" s="68">
        <v>0.28962001853568098</v>
      </c>
      <c r="EG932" s="78">
        <v>453.26</v>
      </c>
      <c r="EH932" s="78">
        <v>498.63</v>
      </c>
      <c r="EI932" s="78">
        <v>423.54</v>
      </c>
      <c r="EJ932" s="78"/>
      <c r="EK932" s="78">
        <v>239.52</v>
      </c>
      <c r="EL932" s="79">
        <v>356.88</v>
      </c>
      <c r="EM932" s="65" t="s">
        <v>406</v>
      </c>
      <c r="EN932" s="78">
        <v>453.61</v>
      </c>
      <c r="EO932" s="78">
        <v>489.15</v>
      </c>
      <c r="EP932" s="78">
        <v>449.8</v>
      </c>
      <c r="EQ932" s="78"/>
      <c r="ER932" s="78"/>
      <c r="ES932" s="79">
        <v>404.43</v>
      </c>
      <c r="ET932" s="65" t="s">
        <v>407</v>
      </c>
      <c r="EU932" s="68">
        <v>1.43657520471197</v>
      </c>
      <c r="EV932" s="78">
        <v>433.94</v>
      </c>
      <c r="EW932" s="78">
        <v>481.47</v>
      </c>
      <c r="EX932" s="78">
        <v>481.47</v>
      </c>
      <c r="EY932" s="78"/>
      <c r="EZ932" s="78">
        <v>147.78</v>
      </c>
      <c r="FA932" s="79">
        <v>293.48</v>
      </c>
      <c r="FB932" s="65" t="s">
        <v>408</v>
      </c>
      <c r="FC932" s="78">
        <v>629.84</v>
      </c>
      <c r="FD932" s="78">
        <v>581.6</v>
      </c>
      <c r="FE932" s="78">
        <v>542.74</v>
      </c>
      <c r="FF932" s="78">
        <v>338.92</v>
      </c>
      <c r="FG932" s="78"/>
      <c r="FH932" s="79"/>
      <c r="FI932" s="65" t="s">
        <v>409</v>
      </c>
      <c r="FJ932" s="78">
        <v>489.72</v>
      </c>
      <c r="FK932" s="78">
        <v>508</v>
      </c>
      <c r="FL932" s="78">
        <v>523</v>
      </c>
      <c r="FM932" s="78">
        <v>321</v>
      </c>
      <c r="FN932" s="78"/>
      <c r="FO932" s="79">
        <v>440</v>
      </c>
      <c r="FP932" s="65" t="s">
        <v>410</v>
      </c>
      <c r="FQ932" s="68">
        <v>0.26549847338377802</v>
      </c>
      <c r="FR932" s="78">
        <v>428.69</v>
      </c>
      <c r="FS932" s="78">
        <v>477.29</v>
      </c>
      <c r="FT932" s="78">
        <v>429.84</v>
      </c>
      <c r="FU932" s="78">
        <v>255.41</v>
      </c>
      <c r="FV932" s="78">
        <v>220.89</v>
      </c>
      <c r="FW932" s="79">
        <v>342.75</v>
      </c>
      <c r="FX932" s="65" t="s">
        <v>411</v>
      </c>
      <c r="FY932" s="78">
        <v>466.57</v>
      </c>
      <c r="FZ932" s="78">
        <v>511.97</v>
      </c>
      <c r="GA932" s="78">
        <v>499.63</v>
      </c>
      <c r="GB932" s="78">
        <v>369.08</v>
      </c>
      <c r="GC932" s="78"/>
      <c r="GD932" s="79">
        <v>385.73</v>
      </c>
      <c r="GE932" s="82"/>
      <c r="GF932" s="68"/>
      <c r="GG932" s="78"/>
      <c r="GH932" s="78"/>
      <c r="GI932" s="78"/>
      <c r="GJ932" s="78"/>
      <c r="GK932" s="78"/>
      <c r="GL932" s="79"/>
      <c r="GM932" s="65" t="s">
        <v>413</v>
      </c>
      <c r="GN932" s="68">
        <v>0.106797671810755</v>
      </c>
      <c r="GO932" s="78">
        <v>398.36</v>
      </c>
      <c r="GP932" s="78">
        <v>500.56</v>
      </c>
      <c r="GQ932" s="78">
        <v>439.69</v>
      </c>
      <c r="GR932" s="78">
        <v>353.71</v>
      </c>
      <c r="GS932" s="78"/>
      <c r="GT932" s="79"/>
      <c r="GU932" s="65" t="s">
        <v>414</v>
      </c>
      <c r="GV932" s="68">
        <v>4.1757140471020502E-3</v>
      </c>
      <c r="GW932" s="78">
        <v>434.49</v>
      </c>
      <c r="GX932" s="78">
        <v>479.26</v>
      </c>
      <c r="GY932" s="78">
        <v>456.36</v>
      </c>
      <c r="GZ932" s="78">
        <v>328.68</v>
      </c>
      <c r="HA932" s="78"/>
      <c r="HB932" s="79">
        <v>386.97</v>
      </c>
      <c r="HC932" s="65" t="s">
        <v>415</v>
      </c>
      <c r="HD932" s="68">
        <v>2.68110890664379E-2</v>
      </c>
      <c r="HE932" s="78">
        <v>448.24</v>
      </c>
      <c r="HF932" s="78">
        <v>491.5</v>
      </c>
      <c r="HG932" s="78">
        <v>495.28</v>
      </c>
      <c r="HH932" s="78">
        <v>227.89</v>
      </c>
      <c r="HI932" s="78">
        <v>222.53</v>
      </c>
      <c r="HJ932" s="79">
        <v>395.97</v>
      </c>
      <c r="HK932" s="85" t="s">
        <v>416</v>
      </c>
      <c r="HL932" s="68">
        <v>1.46028037383178</v>
      </c>
      <c r="HM932" s="78">
        <v>425.7</v>
      </c>
      <c r="HN932" s="78">
        <v>477.37</v>
      </c>
      <c r="HO932" s="78">
        <v>420.69</v>
      </c>
      <c r="HP932" s="78">
        <v>303.05</v>
      </c>
      <c r="HQ932" s="78"/>
      <c r="HR932" s="79"/>
    </row>
    <row r="933" spans="1:226" x14ac:dyDescent="0.25">
      <c r="A933" s="81">
        <v>38761</v>
      </c>
      <c r="B933" s="82" t="s">
        <v>387</v>
      </c>
      <c r="C933" s="83">
        <v>445.265439753777</v>
      </c>
      <c r="D933" s="83">
        <v>497.00790132325227</v>
      </c>
      <c r="E933" s="83">
        <v>466.80703150334597</v>
      </c>
      <c r="F933" s="83">
        <v>335.80703486247091</v>
      </c>
      <c r="G933" s="83">
        <v>221.05291139240504</v>
      </c>
      <c r="H933" s="84">
        <v>381.62852648033851</v>
      </c>
      <c r="I933" s="82" t="s">
        <v>388</v>
      </c>
      <c r="J933" s="83">
        <v>454.10418779026406</v>
      </c>
      <c r="K933" s="83">
        <v>500.85614749490577</v>
      </c>
      <c r="L933" s="83">
        <v>467.82309762701124</v>
      </c>
      <c r="M933" s="83">
        <v>338.20941178102635</v>
      </c>
      <c r="N933" s="83"/>
      <c r="O933" s="84">
        <v>426.75291934140245</v>
      </c>
      <c r="P933" s="65" t="s">
        <v>389</v>
      </c>
      <c r="Q933" s="78">
        <v>462.36</v>
      </c>
      <c r="R933" s="78">
        <v>489.34</v>
      </c>
      <c r="S933" s="78">
        <v>437.75</v>
      </c>
      <c r="T933" s="78">
        <v>290</v>
      </c>
      <c r="U933" s="78"/>
      <c r="V933" s="79"/>
      <c r="W933" s="65" t="s">
        <v>390</v>
      </c>
      <c r="X933" s="78">
        <v>453.96</v>
      </c>
      <c r="Y933" s="78">
        <v>497.74</v>
      </c>
      <c r="Z933" s="78">
        <v>437.95</v>
      </c>
      <c r="AA933" s="78">
        <v>270.08999999999997</v>
      </c>
      <c r="AB933" s="78"/>
      <c r="AC933" s="79">
        <v>432.23</v>
      </c>
      <c r="AD933" s="82"/>
      <c r="AE933" s="68"/>
      <c r="AF933" s="78"/>
      <c r="AG933" s="78"/>
      <c r="AH933" s="78"/>
      <c r="AI933" s="78"/>
      <c r="AJ933" s="78"/>
      <c r="AK933" s="79"/>
      <c r="AL933" s="69" t="s">
        <v>392</v>
      </c>
      <c r="AM933" s="70">
        <v>1.7412502176562801</v>
      </c>
      <c r="AN933" s="78">
        <v>483.78</v>
      </c>
      <c r="AO933" s="78">
        <v>501.33</v>
      </c>
      <c r="AP933" s="78">
        <v>488.59</v>
      </c>
      <c r="AQ933" s="78"/>
      <c r="AR933" s="78">
        <v>355.6</v>
      </c>
      <c r="AS933" s="79"/>
      <c r="AT933" s="65" t="s">
        <v>393</v>
      </c>
      <c r="AU933" s="68">
        <v>3.5188964740657303E-2</v>
      </c>
      <c r="AV933" s="78">
        <v>423.96</v>
      </c>
      <c r="AW933" s="78">
        <v>482.76</v>
      </c>
      <c r="AX933" s="78">
        <v>436.8</v>
      </c>
      <c r="AY933" s="78">
        <v>252.23</v>
      </c>
      <c r="AZ933" s="78">
        <v>204.52</v>
      </c>
      <c r="BA933" s="79">
        <v>403.3</v>
      </c>
      <c r="BB933" s="65" t="s">
        <v>394</v>
      </c>
      <c r="BC933" s="78">
        <v>433.22</v>
      </c>
      <c r="BD933" s="78">
        <v>477.44</v>
      </c>
      <c r="BE933" s="78">
        <v>459.17</v>
      </c>
      <c r="BF933" s="78">
        <v>284.10000000000002</v>
      </c>
      <c r="BG933" s="78"/>
      <c r="BH933" s="79">
        <v>391.58</v>
      </c>
      <c r="BI933" s="65" t="s">
        <v>395</v>
      </c>
      <c r="BJ933" s="68">
        <v>0.13396026738469399</v>
      </c>
      <c r="BK933" s="78">
        <v>452.52</v>
      </c>
      <c r="BL933" s="78">
        <v>490.56</v>
      </c>
      <c r="BM933" s="78">
        <v>516.98</v>
      </c>
      <c r="BN933" s="78">
        <v>337.04</v>
      </c>
      <c r="BO933" s="78"/>
      <c r="BP933" s="79"/>
      <c r="BQ933" s="65" t="s">
        <v>396</v>
      </c>
      <c r="BR933" s="68">
        <v>6.3911648537062396E-2</v>
      </c>
      <c r="BS933" s="78">
        <v>450.45</v>
      </c>
      <c r="BT933" s="78">
        <v>493.27</v>
      </c>
      <c r="BU933" s="78">
        <v>432.68</v>
      </c>
      <c r="BV933" s="78"/>
      <c r="BW933" s="78"/>
      <c r="BX933" s="79">
        <v>393.57</v>
      </c>
      <c r="BY933" s="65" t="s">
        <v>397</v>
      </c>
      <c r="BZ933" s="78">
        <v>457.58</v>
      </c>
      <c r="CA933" s="78">
        <v>509.77</v>
      </c>
      <c r="CB933" s="78">
        <v>441.39</v>
      </c>
      <c r="CC933" s="78">
        <v>357.35</v>
      </c>
      <c r="CD933" s="78"/>
      <c r="CE933" s="79">
        <v>517.66</v>
      </c>
      <c r="CF933" s="65" t="s">
        <v>398</v>
      </c>
      <c r="CG933" s="78">
        <v>401.99</v>
      </c>
      <c r="CH933" s="78">
        <v>496.35</v>
      </c>
      <c r="CI933" s="78">
        <v>436.63</v>
      </c>
      <c r="CJ933" s="78">
        <v>405.26</v>
      </c>
      <c r="CK933" s="78"/>
      <c r="CL933" s="79"/>
      <c r="CM933" s="65" t="s">
        <v>399</v>
      </c>
      <c r="CN933" s="78">
        <v>426.36</v>
      </c>
      <c r="CO933" s="78">
        <v>472.42</v>
      </c>
      <c r="CP933" s="78">
        <v>483.65</v>
      </c>
      <c r="CQ933" s="78">
        <v>311.76</v>
      </c>
      <c r="CR933" s="78">
        <v>291.72000000000003</v>
      </c>
      <c r="CS933" s="79">
        <v>534.97</v>
      </c>
      <c r="CT933" s="65" t="s">
        <v>400</v>
      </c>
      <c r="CU933" s="78">
        <v>482.14</v>
      </c>
      <c r="CV933" s="78">
        <v>523.98</v>
      </c>
      <c r="CW933" s="78">
        <v>477.11</v>
      </c>
      <c r="CX933" s="78">
        <v>353.85</v>
      </c>
      <c r="CY933" s="78">
        <v>296.56</v>
      </c>
      <c r="CZ933" s="79"/>
      <c r="DA933" s="82"/>
      <c r="DB933" s="68"/>
      <c r="DC933" s="78"/>
      <c r="DD933" s="78"/>
      <c r="DE933" s="78"/>
      <c r="DF933" s="78"/>
      <c r="DG933" s="78"/>
      <c r="DH933" s="79"/>
      <c r="DI933" s="65" t="s">
        <v>402</v>
      </c>
      <c r="DJ933" s="68">
        <v>3.9783577339274302E-3</v>
      </c>
      <c r="DK933" s="78">
        <v>452.68</v>
      </c>
      <c r="DL933" s="78">
        <v>510.43</v>
      </c>
      <c r="DM933" s="78">
        <v>510.43</v>
      </c>
      <c r="DN933" s="78">
        <v>309.5</v>
      </c>
      <c r="DO933" s="78"/>
      <c r="DP933" s="79">
        <v>449.16</v>
      </c>
      <c r="DQ933" s="65" t="s">
        <v>403</v>
      </c>
      <c r="DR933" s="78">
        <v>446.58</v>
      </c>
      <c r="DS933" s="78">
        <v>522.85</v>
      </c>
      <c r="DT933" s="78">
        <v>561.16</v>
      </c>
      <c r="DU933" s="78">
        <v>404.07</v>
      </c>
      <c r="DV933" s="78"/>
      <c r="DW933" s="79"/>
      <c r="DX933" s="65" t="s">
        <v>404</v>
      </c>
      <c r="DY933" s="78">
        <v>484.27</v>
      </c>
      <c r="DZ933" s="78">
        <v>551.39</v>
      </c>
      <c r="EA933" s="78">
        <v>515.42999999999995</v>
      </c>
      <c r="EB933" s="78">
        <v>352.57</v>
      </c>
      <c r="EC933" s="78"/>
      <c r="ED933" s="79">
        <v>406.59</v>
      </c>
      <c r="EE933" s="65" t="s">
        <v>405</v>
      </c>
      <c r="EF933" s="68">
        <v>0.28962001853568098</v>
      </c>
      <c r="EG933" s="78">
        <v>454.88</v>
      </c>
      <c r="EH933" s="78">
        <v>499.97</v>
      </c>
      <c r="EI933" s="78">
        <v>423.3</v>
      </c>
      <c r="EJ933" s="78"/>
      <c r="EK933" s="78">
        <v>239.24</v>
      </c>
      <c r="EL933" s="79">
        <v>361.7</v>
      </c>
      <c r="EM933" s="65" t="s">
        <v>406</v>
      </c>
      <c r="EN933" s="78">
        <v>470.91</v>
      </c>
      <c r="EO933" s="78">
        <v>503.05</v>
      </c>
      <c r="EP933" s="78">
        <v>449.8</v>
      </c>
      <c r="EQ933" s="78"/>
      <c r="ER933" s="78"/>
      <c r="ES933" s="79">
        <v>420.43</v>
      </c>
      <c r="ET933" s="65" t="s">
        <v>407</v>
      </c>
      <c r="EU933" s="68">
        <v>1.4367816091954</v>
      </c>
      <c r="EV933" s="78">
        <v>418.18</v>
      </c>
      <c r="EW933" s="78">
        <v>462.06</v>
      </c>
      <c r="EX933" s="78">
        <v>462.06</v>
      </c>
      <c r="EY933" s="78"/>
      <c r="EZ933" s="78">
        <v>147.80000000000001</v>
      </c>
      <c r="FA933" s="79">
        <v>293.52</v>
      </c>
      <c r="FB933" s="65" t="s">
        <v>408</v>
      </c>
      <c r="FC933" s="78">
        <v>629.84</v>
      </c>
      <c r="FD933" s="78">
        <v>581.6</v>
      </c>
      <c r="FE933" s="78">
        <v>542.74</v>
      </c>
      <c r="FF933" s="78">
        <v>338.92</v>
      </c>
      <c r="FG933" s="78"/>
      <c r="FH933" s="79"/>
      <c r="FI933" s="65" t="s">
        <v>409</v>
      </c>
      <c r="FJ933" s="78">
        <v>477</v>
      </c>
      <c r="FK933" s="78">
        <v>497.75</v>
      </c>
      <c r="FL933" s="78">
        <v>503</v>
      </c>
      <c r="FM933" s="78">
        <v>321</v>
      </c>
      <c r="FN933" s="78"/>
      <c r="FO933" s="79">
        <v>451</v>
      </c>
      <c r="FP933" s="65" t="s">
        <v>410</v>
      </c>
      <c r="FQ933" s="68">
        <v>0.26369221844263402</v>
      </c>
      <c r="FR933" s="78">
        <v>427.72</v>
      </c>
      <c r="FS933" s="78">
        <v>475.34</v>
      </c>
      <c r="FT933" s="78">
        <v>440.1</v>
      </c>
      <c r="FU933" s="78">
        <v>255.52</v>
      </c>
      <c r="FV933" s="78">
        <v>219.66</v>
      </c>
      <c r="FW933" s="79">
        <v>341.29</v>
      </c>
      <c r="FX933" s="65" t="s">
        <v>411</v>
      </c>
      <c r="FY933" s="78">
        <v>475</v>
      </c>
      <c r="FZ933" s="78">
        <v>506.81</v>
      </c>
      <c r="GA933" s="78">
        <v>499.63</v>
      </c>
      <c r="GB933" s="78">
        <v>369.08</v>
      </c>
      <c r="GC933" s="78"/>
      <c r="GD933" s="79">
        <v>385.73</v>
      </c>
      <c r="GE933" s="82"/>
      <c r="GF933" s="68"/>
      <c r="GG933" s="78"/>
      <c r="GH933" s="78"/>
      <c r="GI933" s="78"/>
      <c r="GJ933" s="78"/>
      <c r="GK933" s="78"/>
      <c r="GL933" s="79"/>
      <c r="GM933" s="65" t="s">
        <v>413</v>
      </c>
      <c r="GN933" s="68">
        <v>0.10709045931098</v>
      </c>
      <c r="GO933" s="78">
        <v>406.3</v>
      </c>
      <c r="GP933" s="78">
        <v>501.93</v>
      </c>
      <c r="GQ933" s="78">
        <v>438.32</v>
      </c>
      <c r="GR933" s="78">
        <v>356.18</v>
      </c>
      <c r="GS933" s="78"/>
      <c r="GT933" s="79"/>
      <c r="GU933" s="65" t="s">
        <v>414</v>
      </c>
      <c r="GV933" s="68">
        <v>4.1753653444676396E-3</v>
      </c>
      <c r="GW933" s="78">
        <v>432.02</v>
      </c>
      <c r="GX933" s="78">
        <v>465.65</v>
      </c>
      <c r="GY933" s="78">
        <v>440.66</v>
      </c>
      <c r="GZ933" s="78">
        <v>328.65</v>
      </c>
      <c r="HA933" s="78"/>
      <c r="HB933" s="79">
        <v>386.94</v>
      </c>
      <c r="HC933" s="65" t="s">
        <v>415</v>
      </c>
      <c r="HD933" s="68">
        <v>2.6634705020641899E-2</v>
      </c>
      <c r="HE933" s="78">
        <v>460.51</v>
      </c>
      <c r="HF933" s="78">
        <v>496.55</v>
      </c>
      <c r="HG933" s="78">
        <v>492.02</v>
      </c>
      <c r="HH933" s="78">
        <v>226.39</v>
      </c>
      <c r="HI933" s="78">
        <v>221.07</v>
      </c>
      <c r="HJ933" s="79">
        <v>394.03</v>
      </c>
      <c r="HK933" s="85" t="s">
        <v>416</v>
      </c>
      <c r="HL933" s="68">
        <v>1.4626298083955001</v>
      </c>
      <c r="HM933" s="78">
        <v>427.05</v>
      </c>
      <c r="HN933" s="78">
        <v>478.39</v>
      </c>
      <c r="HO933" s="78">
        <v>423.74</v>
      </c>
      <c r="HP933" s="78">
        <v>310.82</v>
      </c>
      <c r="HQ933" s="78"/>
      <c r="HR933" s="79"/>
    </row>
    <row r="934" spans="1:226" x14ac:dyDescent="0.25">
      <c r="A934" s="81">
        <v>38754</v>
      </c>
      <c r="B934" s="82" t="s">
        <v>387</v>
      </c>
      <c r="C934" s="83">
        <v>453.57671799906018</v>
      </c>
      <c r="D934" s="83">
        <v>503.16895609164766</v>
      </c>
      <c r="E934" s="83">
        <v>475.35743106906182</v>
      </c>
      <c r="F934" s="83">
        <v>333.41293296835187</v>
      </c>
      <c r="G934" s="83">
        <v>221.19105485232069</v>
      </c>
      <c r="H934" s="84">
        <v>379.84289615394977</v>
      </c>
      <c r="I934" s="82" t="s">
        <v>388</v>
      </c>
      <c r="J934" s="83">
        <v>464.76512974460076</v>
      </c>
      <c r="K934" s="83">
        <v>508.07006569102424</v>
      </c>
      <c r="L934" s="83">
        <v>476.26296105162959</v>
      </c>
      <c r="M934" s="83">
        <v>334.78853896284062</v>
      </c>
      <c r="N934" s="83"/>
      <c r="O934" s="84">
        <v>427.39525456951048</v>
      </c>
      <c r="P934" s="65" t="s">
        <v>389</v>
      </c>
      <c r="Q934" s="78">
        <v>465.69</v>
      </c>
      <c r="R934" s="78">
        <v>492.68</v>
      </c>
      <c r="S934" s="78">
        <v>444.74</v>
      </c>
      <c r="T934" s="78">
        <v>290</v>
      </c>
      <c r="U934" s="78"/>
      <c r="V934" s="79"/>
      <c r="W934" s="65" t="s">
        <v>390</v>
      </c>
      <c r="X934" s="78">
        <v>451.17</v>
      </c>
      <c r="Y934" s="78">
        <v>501.97</v>
      </c>
      <c r="Z934" s="78">
        <v>443.11</v>
      </c>
      <c r="AA934" s="78">
        <v>270.08999999999997</v>
      </c>
      <c r="AB934" s="78"/>
      <c r="AC934" s="79">
        <v>432.23</v>
      </c>
      <c r="AD934" s="82"/>
      <c r="AE934" s="68"/>
      <c r="AF934" s="78"/>
      <c r="AG934" s="78"/>
      <c r="AH934" s="78"/>
      <c r="AI934" s="78"/>
      <c r="AJ934" s="78"/>
      <c r="AK934" s="79"/>
      <c r="AL934" s="69" t="s">
        <v>392</v>
      </c>
      <c r="AM934" s="70">
        <v>1.74246384387524</v>
      </c>
      <c r="AN934" s="78">
        <v>492.21</v>
      </c>
      <c r="AO934" s="78">
        <v>506.39</v>
      </c>
      <c r="AP934" s="78">
        <v>495.33</v>
      </c>
      <c r="AQ934" s="78"/>
      <c r="AR934" s="78">
        <v>355.85</v>
      </c>
      <c r="AS934" s="79"/>
      <c r="AT934" s="65" t="s">
        <v>393</v>
      </c>
      <c r="AU934" s="68">
        <v>3.5292041644609098E-2</v>
      </c>
      <c r="AV934" s="78">
        <v>427.53</v>
      </c>
      <c r="AW934" s="78">
        <v>486.75</v>
      </c>
      <c r="AX934" s="78">
        <v>442.24</v>
      </c>
      <c r="AY934" s="78">
        <v>252.97</v>
      </c>
      <c r="AZ934" s="78">
        <v>206.35</v>
      </c>
      <c r="BA934" s="79">
        <v>403.18</v>
      </c>
      <c r="BB934" s="65" t="s">
        <v>394</v>
      </c>
      <c r="BC934" s="78">
        <v>459.29</v>
      </c>
      <c r="BD934" s="78">
        <v>501.8</v>
      </c>
      <c r="BE934" s="78">
        <v>471.83</v>
      </c>
      <c r="BF934" s="78">
        <v>282.5</v>
      </c>
      <c r="BG934" s="78"/>
      <c r="BH934" s="79">
        <v>392.55</v>
      </c>
      <c r="BI934" s="65" t="s">
        <v>395</v>
      </c>
      <c r="BJ934" s="68">
        <v>0.133927973535832</v>
      </c>
      <c r="BK934" s="78">
        <v>456.69</v>
      </c>
      <c r="BL934" s="78">
        <v>499.02</v>
      </c>
      <c r="BM934" s="78">
        <v>525.42999999999995</v>
      </c>
      <c r="BN934" s="78">
        <v>332.94</v>
      </c>
      <c r="BO934" s="78"/>
      <c r="BP934" s="79"/>
      <c r="BQ934" s="65" t="s">
        <v>396</v>
      </c>
      <c r="BR934" s="68">
        <v>6.3911648537062396E-2</v>
      </c>
      <c r="BS934" s="78">
        <v>452.05</v>
      </c>
      <c r="BT934" s="78">
        <v>494.33</v>
      </c>
      <c r="BU934" s="78">
        <v>432.68</v>
      </c>
      <c r="BV934" s="78"/>
      <c r="BW934" s="78"/>
      <c r="BX934" s="79">
        <v>393.57</v>
      </c>
      <c r="BY934" s="65" t="s">
        <v>397</v>
      </c>
      <c r="BZ934" s="78">
        <v>461.51</v>
      </c>
      <c r="CA934" s="78">
        <v>510.7</v>
      </c>
      <c r="CB934" s="78">
        <v>441.67</v>
      </c>
      <c r="CC934" s="78">
        <v>357.92</v>
      </c>
      <c r="CD934" s="78"/>
      <c r="CE934" s="79">
        <v>476.21</v>
      </c>
      <c r="CF934" s="65" t="s">
        <v>398</v>
      </c>
      <c r="CG934" s="78">
        <v>405.16</v>
      </c>
      <c r="CH934" s="78">
        <v>496.35</v>
      </c>
      <c r="CI934" s="78">
        <v>445.86</v>
      </c>
      <c r="CJ934" s="78">
        <v>398.3</v>
      </c>
      <c r="CK934" s="78"/>
      <c r="CL934" s="79"/>
      <c r="CM934" s="65" t="s">
        <v>399</v>
      </c>
      <c r="CN934" s="78">
        <v>435.62</v>
      </c>
      <c r="CO934" s="78">
        <v>479.88</v>
      </c>
      <c r="CP934" s="78">
        <v>488.89</v>
      </c>
      <c r="CQ934" s="78">
        <v>305.26</v>
      </c>
      <c r="CR934" s="78">
        <v>283.64999999999998</v>
      </c>
      <c r="CS934" s="79">
        <v>535.29</v>
      </c>
      <c r="CT934" s="65" t="s">
        <v>400</v>
      </c>
      <c r="CU934" s="78">
        <v>489.46</v>
      </c>
      <c r="CV934" s="78">
        <v>523.82000000000005</v>
      </c>
      <c r="CW934" s="78">
        <v>477.67</v>
      </c>
      <c r="CX934" s="78">
        <v>318.17</v>
      </c>
      <c r="CY934" s="78">
        <v>294.86</v>
      </c>
      <c r="CZ934" s="79"/>
      <c r="DA934" s="82"/>
      <c r="DB934" s="68"/>
      <c r="DC934" s="78"/>
      <c r="DD934" s="78"/>
      <c r="DE934" s="78"/>
      <c r="DF934" s="78"/>
      <c r="DG934" s="78"/>
      <c r="DH934" s="79"/>
      <c r="DI934" s="65" t="s">
        <v>402</v>
      </c>
      <c r="DJ934" s="68">
        <v>3.9942482824732398E-3</v>
      </c>
      <c r="DK934" s="78">
        <v>463.82</v>
      </c>
      <c r="DL934" s="78">
        <v>512.62</v>
      </c>
      <c r="DM934" s="78">
        <v>512.62</v>
      </c>
      <c r="DN934" s="78">
        <v>305.61</v>
      </c>
      <c r="DO934" s="78"/>
      <c r="DP934" s="79">
        <v>451.02</v>
      </c>
      <c r="DQ934" s="65" t="s">
        <v>403</v>
      </c>
      <c r="DR934" s="78">
        <v>446.58</v>
      </c>
      <c r="DS934" s="78">
        <v>522.85</v>
      </c>
      <c r="DT934" s="78">
        <v>561.73</v>
      </c>
      <c r="DU934" s="78">
        <v>394.55</v>
      </c>
      <c r="DV934" s="78"/>
      <c r="DW934" s="79"/>
      <c r="DX934" s="65" t="s">
        <v>404</v>
      </c>
      <c r="DY934" s="78">
        <v>484.48</v>
      </c>
      <c r="DZ934" s="78">
        <v>551.39</v>
      </c>
      <c r="EA934" s="78">
        <v>523.76</v>
      </c>
      <c r="EB934" s="78">
        <v>348.71</v>
      </c>
      <c r="EC934" s="78"/>
      <c r="ED934" s="79">
        <v>406.59</v>
      </c>
      <c r="EE934" s="65" t="s">
        <v>405</v>
      </c>
      <c r="EF934" s="68">
        <v>0.28962001853568098</v>
      </c>
      <c r="EG934" s="78">
        <v>467.71</v>
      </c>
      <c r="EH934" s="78">
        <v>508.29</v>
      </c>
      <c r="EI934" s="78">
        <v>436.31</v>
      </c>
      <c r="EJ934" s="78">
        <v>304.10000000000002</v>
      </c>
      <c r="EK934" s="78">
        <v>232.76</v>
      </c>
      <c r="EL934" s="79">
        <v>362.44</v>
      </c>
      <c r="EM934" s="65" t="s">
        <v>406</v>
      </c>
      <c r="EN934" s="78">
        <v>488.31</v>
      </c>
      <c r="EO934" s="78">
        <v>503.05</v>
      </c>
      <c r="EP934" s="78">
        <v>467.7</v>
      </c>
      <c r="EQ934" s="78"/>
      <c r="ER934" s="78"/>
      <c r="ES934" s="79">
        <v>433.63</v>
      </c>
      <c r="ET934" s="65" t="s">
        <v>407</v>
      </c>
      <c r="EU934" s="68">
        <v>1.43657520471197</v>
      </c>
      <c r="EV934" s="78">
        <v>447.33</v>
      </c>
      <c r="EW934" s="78">
        <v>485.12</v>
      </c>
      <c r="EX934" s="78">
        <v>485.12</v>
      </c>
      <c r="EY934" s="78"/>
      <c r="EZ934" s="78">
        <v>147.78</v>
      </c>
      <c r="FA934" s="79">
        <v>293.48</v>
      </c>
      <c r="FB934" s="65" t="s">
        <v>408</v>
      </c>
      <c r="FC934" s="78">
        <v>629.84</v>
      </c>
      <c r="FD934" s="78">
        <v>581.6</v>
      </c>
      <c r="FE934" s="78">
        <v>542.74</v>
      </c>
      <c r="FF934" s="78">
        <v>338.92</v>
      </c>
      <c r="FG934" s="78"/>
      <c r="FH934" s="79"/>
      <c r="FI934" s="65" t="s">
        <v>409</v>
      </c>
      <c r="FJ934" s="78">
        <v>494</v>
      </c>
      <c r="FK934" s="78">
        <v>507</v>
      </c>
      <c r="FL934" s="78">
        <v>524</v>
      </c>
      <c r="FM934" s="78">
        <v>316</v>
      </c>
      <c r="FN934" s="78"/>
      <c r="FO934" s="79">
        <v>455.48</v>
      </c>
      <c r="FP934" s="65" t="s">
        <v>410</v>
      </c>
      <c r="FQ934" s="68">
        <v>0.26224005454593102</v>
      </c>
      <c r="FR934" s="78">
        <v>426.22</v>
      </c>
      <c r="FS934" s="78">
        <v>474.87</v>
      </c>
      <c r="FT934" s="78">
        <v>455.51</v>
      </c>
      <c r="FU934" s="78">
        <v>240.21</v>
      </c>
      <c r="FV934" s="78">
        <v>220.28</v>
      </c>
      <c r="FW934" s="79">
        <v>336.61</v>
      </c>
      <c r="FX934" s="65" t="s">
        <v>411</v>
      </c>
      <c r="FY934" s="78">
        <v>473.88</v>
      </c>
      <c r="FZ934" s="78">
        <v>505.17</v>
      </c>
      <c r="GA934" s="78">
        <v>499.63</v>
      </c>
      <c r="GB934" s="78">
        <v>364.61</v>
      </c>
      <c r="GC934" s="78"/>
      <c r="GD934" s="79">
        <v>385.73</v>
      </c>
      <c r="GE934" s="82"/>
      <c r="GF934" s="68"/>
      <c r="GG934" s="78"/>
      <c r="GH934" s="78"/>
      <c r="GI934" s="78"/>
      <c r="GJ934" s="78"/>
      <c r="GK934" s="78"/>
      <c r="GL934" s="79"/>
      <c r="GM934" s="65" t="s">
        <v>413</v>
      </c>
      <c r="GN934" s="68">
        <v>0.1075592651551</v>
      </c>
      <c r="GO934" s="78">
        <v>421.85</v>
      </c>
      <c r="GP934" s="78">
        <v>509.29</v>
      </c>
      <c r="GQ934" s="78">
        <v>446.48</v>
      </c>
      <c r="GR934" s="78">
        <v>365.06</v>
      </c>
      <c r="GS934" s="78"/>
      <c r="GT934" s="79"/>
      <c r="GU934" s="65" t="s">
        <v>414</v>
      </c>
      <c r="GV934" s="68">
        <v>4.17553968850474E-3</v>
      </c>
      <c r="GW934" s="78">
        <v>432.03</v>
      </c>
      <c r="GX934" s="78">
        <v>465.67</v>
      </c>
      <c r="GY934" s="78">
        <v>440.68</v>
      </c>
      <c r="GZ934" s="78">
        <v>328.67</v>
      </c>
      <c r="HA934" s="78"/>
      <c r="HB934" s="79">
        <v>386.96</v>
      </c>
      <c r="HC934" s="65" t="s">
        <v>415</v>
      </c>
      <c r="HD934" s="68">
        <v>2.6780214777322502E-2</v>
      </c>
      <c r="HE934" s="78">
        <v>476.08</v>
      </c>
      <c r="HF934" s="78">
        <v>499.48</v>
      </c>
      <c r="HG934" s="78">
        <v>494.71</v>
      </c>
      <c r="HH934" s="78">
        <v>227.63</v>
      </c>
      <c r="HI934" s="78">
        <v>222.28</v>
      </c>
      <c r="HJ934" s="79">
        <v>394.84</v>
      </c>
      <c r="HK934" s="85" t="s">
        <v>416</v>
      </c>
      <c r="HL934" s="68">
        <v>1.4634860237084699</v>
      </c>
      <c r="HM934" s="78">
        <v>428.36</v>
      </c>
      <c r="HN934" s="78">
        <v>479.65</v>
      </c>
      <c r="HO934" s="78">
        <v>430.62</v>
      </c>
      <c r="HP934" s="78">
        <v>330.86</v>
      </c>
      <c r="HQ934" s="78"/>
      <c r="HR934" s="79"/>
    </row>
    <row r="935" spans="1:226" x14ac:dyDescent="0.25">
      <c r="A935" s="81">
        <v>38747</v>
      </c>
      <c r="B935" s="82" t="s">
        <v>387</v>
      </c>
      <c r="C935" s="83">
        <v>450.81963825993159</v>
      </c>
      <c r="D935" s="83">
        <v>499.05872254673307</v>
      </c>
      <c r="E935" s="83">
        <v>471.58764931392062</v>
      </c>
      <c r="F935" s="83">
        <v>326.33792847088836</v>
      </c>
      <c r="G935" s="83">
        <v>218.11755274261603</v>
      </c>
      <c r="H935" s="84">
        <v>381.24798641619276</v>
      </c>
      <c r="I935" s="82" t="s">
        <v>388</v>
      </c>
      <c r="J935" s="83">
        <v>459.8849634151058</v>
      </c>
      <c r="K935" s="83">
        <v>502.26994424769509</v>
      </c>
      <c r="L935" s="83">
        <v>472.21068068740709</v>
      </c>
      <c r="M935" s="83">
        <v>326.22245796674326</v>
      </c>
      <c r="N935" s="83"/>
      <c r="O935" s="84">
        <v>427.63389278188856</v>
      </c>
      <c r="P935" s="65" t="s">
        <v>389</v>
      </c>
      <c r="Q935" s="78">
        <v>462.36</v>
      </c>
      <c r="R935" s="78">
        <v>487.68</v>
      </c>
      <c r="S935" s="78">
        <v>443.39</v>
      </c>
      <c r="T935" s="78">
        <v>280</v>
      </c>
      <c r="U935" s="78"/>
      <c r="V935" s="79"/>
      <c r="W935" s="65" t="s">
        <v>390</v>
      </c>
      <c r="X935" s="78">
        <v>469.33</v>
      </c>
      <c r="Y935" s="78">
        <v>507.56</v>
      </c>
      <c r="Z935" s="78">
        <v>448.7</v>
      </c>
      <c r="AA935" s="78">
        <v>260.3</v>
      </c>
      <c r="AB935" s="78"/>
      <c r="AC935" s="79">
        <v>447.11</v>
      </c>
      <c r="AD935" s="82"/>
      <c r="AE935" s="68"/>
      <c r="AF935" s="78"/>
      <c r="AG935" s="78"/>
      <c r="AH935" s="78"/>
      <c r="AI935" s="78"/>
      <c r="AJ935" s="78"/>
      <c r="AK935" s="79"/>
      <c r="AL935" s="69" t="s">
        <v>392</v>
      </c>
      <c r="AM935" s="70">
        <v>1.74246384387524</v>
      </c>
      <c r="AN935" s="78">
        <v>492.21</v>
      </c>
      <c r="AO935" s="78">
        <v>506.39</v>
      </c>
      <c r="AP935" s="78">
        <v>493.48</v>
      </c>
      <c r="AQ935" s="78"/>
      <c r="AR935" s="78">
        <v>355.85</v>
      </c>
      <c r="AS935" s="79"/>
      <c r="AT935" s="65" t="s">
        <v>393</v>
      </c>
      <c r="AU935" s="68">
        <v>3.5219948578875102E-2</v>
      </c>
      <c r="AV935" s="78">
        <v>427.43</v>
      </c>
      <c r="AW935" s="78">
        <v>485.12</v>
      </c>
      <c r="AX935" s="78">
        <v>443.7</v>
      </c>
      <c r="AY935" s="78">
        <v>244.39</v>
      </c>
      <c r="AZ935" s="78">
        <v>196.81</v>
      </c>
      <c r="BA935" s="79">
        <v>401.01</v>
      </c>
      <c r="BB935" s="65" t="s">
        <v>394</v>
      </c>
      <c r="BC935" s="78">
        <v>435.6</v>
      </c>
      <c r="BD935" s="78">
        <v>474.86</v>
      </c>
      <c r="BE935" s="78">
        <v>462.77</v>
      </c>
      <c r="BF935" s="78">
        <v>271.3</v>
      </c>
      <c r="BG935" s="78"/>
      <c r="BH935" s="79">
        <v>392.55</v>
      </c>
      <c r="BI935" s="65" t="s">
        <v>395</v>
      </c>
      <c r="BJ935" s="68">
        <v>0.133978215142218</v>
      </c>
      <c r="BK935" s="78">
        <v>456.87</v>
      </c>
      <c r="BL935" s="78">
        <v>495.99</v>
      </c>
      <c r="BM935" s="78">
        <v>522.41</v>
      </c>
      <c r="BN935" s="78">
        <v>329.72</v>
      </c>
      <c r="BO935" s="78"/>
      <c r="BP935" s="79"/>
      <c r="BQ935" s="65" t="s">
        <v>396</v>
      </c>
      <c r="BR935" s="68">
        <v>6.3911648537062396E-2</v>
      </c>
      <c r="BS935" s="78">
        <v>451.09</v>
      </c>
      <c r="BT935" s="78">
        <v>493.91</v>
      </c>
      <c r="BU935" s="78">
        <v>431.47</v>
      </c>
      <c r="BV935" s="78"/>
      <c r="BW935" s="78"/>
      <c r="BX935" s="79">
        <v>393.57</v>
      </c>
      <c r="BY935" s="65" t="s">
        <v>397</v>
      </c>
      <c r="BZ935" s="78">
        <v>459.7</v>
      </c>
      <c r="CA935" s="78">
        <v>510.57</v>
      </c>
      <c r="CB935" s="78">
        <v>438.23</v>
      </c>
      <c r="CC935" s="78">
        <v>346.74</v>
      </c>
      <c r="CD935" s="78"/>
      <c r="CE935" s="79">
        <v>476.21</v>
      </c>
      <c r="CF935" s="65" t="s">
        <v>398</v>
      </c>
      <c r="CG935" s="78">
        <v>404.89</v>
      </c>
      <c r="CH935" s="78">
        <v>496.35</v>
      </c>
      <c r="CI935" s="78">
        <v>442.28</v>
      </c>
      <c r="CJ935" s="78">
        <v>386.31</v>
      </c>
      <c r="CK935" s="78"/>
      <c r="CL935" s="79"/>
      <c r="CM935" s="65" t="s">
        <v>399</v>
      </c>
      <c r="CN935" s="78">
        <v>435.37</v>
      </c>
      <c r="CO935" s="78">
        <v>477.54</v>
      </c>
      <c r="CP935" s="78">
        <v>487.72</v>
      </c>
      <c r="CQ935" s="78">
        <v>295.83999999999997</v>
      </c>
      <c r="CR935" s="78">
        <v>274.98</v>
      </c>
      <c r="CS935" s="79">
        <v>531.80999999999995</v>
      </c>
      <c r="CT935" s="65" t="s">
        <v>400</v>
      </c>
      <c r="CU935" s="78">
        <v>490.16</v>
      </c>
      <c r="CV935" s="78">
        <v>523.04</v>
      </c>
      <c r="CW935" s="78">
        <v>476.92</v>
      </c>
      <c r="CX935" s="78">
        <v>345.74</v>
      </c>
      <c r="CY935" s="78">
        <v>292</v>
      </c>
      <c r="CZ935" s="79"/>
      <c r="DA935" s="82"/>
      <c r="DB935" s="68"/>
      <c r="DC935" s="78"/>
      <c r="DD935" s="78"/>
      <c r="DE935" s="78"/>
      <c r="DF935" s="78"/>
      <c r="DG935" s="78"/>
      <c r="DH935" s="79"/>
      <c r="DI935" s="65" t="s">
        <v>402</v>
      </c>
      <c r="DJ935" s="68">
        <v>3.9739310125576199E-3</v>
      </c>
      <c r="DK935" s="78">
        <v>461.98</v>
      </c>
      <c r="DL935" s="78">
        <v>510.32</v>
      </c>
      <c r="DM935" s="78">
        <v>510.32</v>
      </c>
      <c r="DN935" s="78">
        <v>322.19</v>
      </c>
      <c r="DO935" s="78"/>
      <c r="DP935" s="79">
        <v>448.23</v>
      </c>
      <c r="DQ935" s="65" t="s">
        <v>403</v>
      </c>
      <c r="DR935" s="78">
        <v>446.58</v>
      </c>
      <c r="DS935" s="78">
        <v>522.85</v>
      </c>
      <c r="DT935" s="78">
        <v>563.80999999999995</v>
      </c>
      <c r="DU935" s="78">
        <v>388.56</v>
      </c>
      <c r="DV935" s="78"/>
      <c r="DW935" s="79"/>
      <c r="DX935" s="65" t="s">
        <v>404</v>
      </c>
      <c r="DY935" s="78">
        <v>486.27</v>
      </c>
      <c r="DZ935" s="78">
        <v>551.46</v>
      </c>
      <c r="EA935" s="78">
        <v>522.58000000000004</v>
      </c>
      <c r="EB935" s="78">
        <v>339.09</v>
      </c>
      <c r="EC935" s="78"/>
      <c r="ED935" s="79">
        <v>406.17</v>
      </c>
      <c r="EE935" s="65" t="s">
        <v>405</v>
      </c>
      <c r="EF935" s="68">
        <v>0.28962001853568098</v>
      </c>
      <c r="EG935" s="78">
        <v>474.63</v>
      </c>
      <c r="EH935" s="78">
        <v>515.71</v>
      </c>
      <c r="EI935" s="78">
        <v>430.17</v>
      </c>
      <c r="EJ935" s="78">
        <v>392.44</v>
      </c>
      <c r="EK935" s="78">
        <v>224.2</v>
      </c>
      <c r="EL935" s="79">
        <v>356.57</v>
      </c>
      <c r="EM935" s="65" t="s">
        <v>406</v>
      </c>
      <c r="EN935" s="78">
        <v>467.51</v>
      </c>
      <c r="EO935" s="78">
        <v>503.05</v>
      </c>
      <c r="EP935" s="78">
        <v>455.2</v>
      </c>
      <c r="EQ935" s="78"/>
      <c r="ER935" s="78"/>
      <c r="ES935" s="79">
        <v>433.63</v>
      </c>
      <c r="ET935" s="65" t="s">
        <v>407</v>
      </c>
      <c r="EU935" s="68">
        <v>1.43657520471197</v>
      </c>
      <c r="EV935" s="78">
        <v>463.16</v>
      </c>
      <c r="EW935" s="78">
        <v>499.73</v>
      </c>
      <c r="EX935" s="78">
        <v>499.73</v>
      </c>
      <c r="EY935" s="78"/>
      <c r="EZ935" s="78">
        <v>147.78</v>
      </c>
      <c r="FA935" s="79">
        <v>293.48</v>
      </c>
      <c r="FB935" s="65" t="s">
        <v>408</v>
      </c>
      <c r="FC935" s="78">
        <v>629.84</v>
      </c>
      <c r="FD935" s="78">
        <v>581.6</v>
      </c>
      <c r="FE935" s="78">
        <v>542.74</v>
      </c>
      <c r="FF935" s="78">
        <v>338.92</v>
      </c>
      <c r="FG935" s="78"/>
      <c r="FH935" s="79"/>
      <c r="FI935" s="65" t="s">
        <v>409</v>
      </c>
      <c r="FJ935" s="78">
        <v>511</v>
      </c>
      <c r="FK935" s="78">
        <v>507</v>
      </c>
      <c r="FL935" s="78">
        <v>527.41999999999996</v>
      </c>
      <c r="FM935" s="78">
        <v>316</v>
      </c>
      <c r="FN935" s="78"/>
      <c r="FO935" s="79">
        <v>456</v>
      </c>
      <c r="FP935" s="65" t="s">
        <v>410</v>
      </c>
      <c r="FQ935" s="68">
        <v>0.26187608023883102</v>
      </c>
      <c r="FR935" s="78">
        <v>427.56</v>
      </c>
      <c r="FS935" s="78">
        <v>477.22</v>
      </c>
      <c r="FT935" s="78">
        <v>452.26</v>
      </c>
      <c r="FU935" s="78">
        <v>240.66</v>
      </c>
      <c r="FV935" s="78">
        <v>217.62</v>
      </c>
      <c r="FW935" s="79">
        <v>340.44</v>
      </c>
      <c r="FX935" s="65" t="s">
        <v>411</v>
      </c>
      <c r="FY935" s="78">
        <v>472.16</v>
      </c>
      <c r="FZ935" s="78">
        <v>503.1</v>
      </c>
      <c r="GA935" s="78">
        <v>493.38</v>
      </c>
      <c r="GB935" s="78">
        <v>364.61</v>
      </c>
      <c r="GC935" s="78"/>
      <c r="GD935" s="79">
        <v>385.73</v>
      </c>
      <c r="GE935" s="82"/>
      <c r="GF935" s="68"/>
      <c r="GG935" s="78"/>
      <c r="GH935" s="78"/>
      <c r="GI935" s="78"/>
      <c r="GJ935" s="78"/>
      <c r="GK935" s="78"/>
      <c r="GL935" s="79"/>
      <c r="GM935" s="65" t="s">
        <v>413</v>
      </c>
      <c r="GN935" s="68">
        <v>0.10838346068389999</v>
      </c>
      <c r="GO935" s="78">
        <v>420.74</v>
      </c>
      <c r="GP935" s="78">
        <v>520.13</v>
      </c>
      <c r="GQ935" s="78">
        <v>450.92</v>
      </c>
      <c r="GR935" s="78">
        <v>368.29</v>
      </c>
      <c r="GS935" s="78"/>
      <c r="GT935" s="79"/>
      <c r="GU935" s="65" t="s">
        <v>414</v>
      </c>
      <c r="GV935" s="68">
        <v>4.1758884202614099E-3</v>
      </c>
      <c r="GW935" s="78">
        <v>432.07</v>
      </c>
      <c r="GX935" s="78">
        <v>465.71</v>
      </c>
      <c r="GY935" s="78">
        <v>440.71</v>
      </c>
      <c r="GZ935" s="78">
        <v>310.08999999999997</v>
      </c>
      <c r="HA935" s="78"/>
      <c r="HB935" s="79">
        <v>386.99</v>
      </c>
      <c r="HC935" s="65" t="s">
        <v>415</v>
      </c>
      <c r="HD935" s="68">
        <v>2.6766595289079199E-2</v>
      </c>
      <c r="HE935" s="78">
        <v>476.51</v>
      </c>
      <c r="HF935" s="78">
        <v>499.91</v>
      </c>
      <c r="HG935" s="78">
        <v>472.54</v>
      </c>
      <c r="HH935" s="78">
        <v>224.84</v>
      </c>
      <c r="HI935" s="78">
        <v>219.49</v>
      </c>
      <c r="HJ935" s="79">
        <v>395.09</v>
      </c>
      <c r="HK935" s="85" t="s">
        <v>416</v>
      </c>
      <c r="HL935" s="68">
        <v>1.46273678051635</v>
      </c>
      <c r="HM935" s="78">
        <v>429.95</v>
      </c>
      <c r="HN935" s="78">
        <v>480.42</v>
      </c>
      <c r="HO935" s="78">
        <v>432.72</v>
      </c>
      <c r="HP935" s="78">
        <v>321.55</v>
      </c>
      <c r="HQ935" s="78"/>
      <c r="HR935" s="79"/>
    </row>
    <row r="936" spans="1:226" x14ac:dyDescent="0.25">
      <c r="A936" s="81">
        <v>38740</v>
      </c>
      <c r="B936" s="82" t="s">
        <v>387</v>
      </c>
      <c r="C936" s="83">
        <v>447.17551692295643</v>
      </c>
      <c r="D936" s="83">
        <v>493.28192597060604</v>
      </c>
      <c r="E936" s="83">
        <v>463.96583785327891</v>
      </c>
      <c r="F936" s="83">
        <v>324.9208429568684</v>
      </c>
      <c r="G936" s="83">
        <v>216.14396624472579</v>
      </c>
      <c r="H936" s="84">
        <v>378.63807126108406</v>
      </c>
      <c r="I936" s="82" t="s">
        <v>388</v>
      </c>
      <c r="J936" s="83">
        <v>455.0749619728216</v>
      </c>
      <c r="K936" s="83">
        <v>496.49509515031485</v>
      </c>
      <c r="L936" s="83">
        <v>464.42746599118993</v>
      </c>
      <c r="M936" s="83">
        <v>324.04948425641061</v>
      </c>
      <c r="N936" s="83"/>
      <c r="O936" s="84">
        <v>425.31289557504778</v>
      </c>
      <c r="P936" s="65" t="s">
        <v>389</v>
      </c>
      <c r="Q936" s="78">
        <v>455.69</v>
      </c>
      <c r="R936" s="78">
        <v>481.84</v>
      </c>
      <c r="S936" s="78">
        <v>440.39</v>
      </c>
      <c r="T936" s="78">
        <v>270</v>
      </c>
      <c r="U936" s="78"/>
      <c r="V936" s="79"/>
      <c r="W936" s="65" t="s">
        <v>390</v>
      </c>
      <c r="X936" s="78">
        <v>481.61</v>
      </c>
      <c r="Y936" s="78">
        <v>500.32</v>
      </c>
      <c r="Z936" s="78">
        <v>431.31</v>
      </c>
      <c r="AA936" s="78">
        <v>249.44</v>
      </c>
      <c r="AB936" s="78"/>
      <c r="AC936" s="79">
        <v>447.11</v>
      </c>
      <c r="AD936" s="82"/>
      <c r="AE936" s="68"/>
      <c r="AF936" s="78"/>
      <c r="AG936" s="78"/>
      <c r="AH936" s="78"/>
      <c r="AI936" s="78"/>
      <c r="AJ936" s="78"/>
      <c r="AK936" s="79"/>
      <c r="AL936" s="69" t="s">
        <v>392</v>
      </c>
      <c r="AM936" s="70">
        <v>1.74246384387524</v>
      </c>
      <c r="AN936" s="78">
        <v>493.78</v>
      </c>
      <c r="AO936" s="78">
        <v>506.39</v>
      </c>
      <c r="AP936" s="78">
        <v>473.83</v>
      </c>
      <c r="AQ936" s="78"/>
      <c r="AR936" s="78">
        <v>361.09</v>
      </c>
      <c r="AS936" s="79"/>
      <c r="AT936" s="65" t="s">
        <v>393</v>
      </c>
      <c r="AU936" s="68">
        <v>3.4955257270693499E-2</v>
      </c>
      <c r="AV936" s="78">
        <v>415.41</v>
      </c>
      <c r="AW936" s="78">
        <v>472.7</v>
      </c>
      <c r="AX936" s="78">
        <v>428.55</v>
      </c>
      <c r="AY936" s="78">
        <v>242.55</v>
      </c>
      <c r="AZ936" s="78">
        <v>195.68</v>
      </c>
      <c r="BA936" s="79">
        <v>397.71</v>
      </c>
      <c r="BB936" s="65" t="s">
        <v>394</v>
      </c>
      <c r="BC936" s="78">
        <v>428.69</v>
      </c>
      <c r="BD936" s="78">
        <v>466.88</v>
      </c>
      <c r="BE936" s="78">
        <v>455.61</v>
      </c>
      <c r="BF936" s="78">
        <v>262</v>
      </c>
      <c r="BG936" s="78"/>
      <c r="BH936" s="79">
        <v>392.55</v>
      </c>
      <c r="BI936" s="65" t="s">
        <v>395</v>
      </c>
      <c r="BJ936" s="68">
        <v>0.13401232913427999</v>
      </c>
      <c r="BK936" s="78">
        <v>478.42</v>
      </c>
      <c r="BL936" s="78">
        <v>501.47</v>
      </c>
      <c r="BM936" s="78">
        <v>527.9</v>
      </c>
      <c r="BN936" s="78">
        <v>335.16</v>
      </c>
      <c r="BO936" s="78"/>
      <c r="BP936" s="79"/>
      <c r="BQ936" s="65" t="s">
        <v>396</v>
      </c>
      <c r="BR936" s="68">
        <v>6.3911648537062396E-2</v>
      </c>
      <c r="BS936" s="78">
        <v>434.54</v>
      </c>
      <c r="BT936" s="78">
        <v>485.92</v>
      </c>
      <c r="BU936" s="78">
        <v>430.89</v>
      </c>
      <c r="BV936" s="78"/>
      <c r="BW936" s="78"/>
      <c r="BX936" s="79">
        <v>393.57</v>
      </c>
      <c r="BY936" s="65" t="s">
        <v>397</v>
      </c>
      <c r="BZ936" s="78">
        <v>459.05</v>
      </c>
      <c r="CA936" s="78">
        <v>503.85</v>
      </c>
      <c r="CB936" s="78">
        <v>434.11</v>
      </c>
      <c r="CC936" s="78">
        <v>343.55</v>
      </c>
      <c r="CD936" s="78"/>
      <c r="CE936" s="79">
        <v>476.21</v>
      </c>
      <c r="CF936" s="65" t="s">
        <v>398</v>
      </c>
      <c r="CG936" s="78">
        <v>418.4</v>
      </c>
      <c r="CH936" s="78">
        <v>502.14</v>
      </c>
      <c r="CI936" s="78">
        <v>444.9</v>
      </c>
      <c r="CJ936" s="78">
        <v>392.04</v>
      </c>
      <c r="CK936" s="78"/>
      <c r="CL936" s="79"/>
      <c r="CM936" s="65" t="s">
        <v>399</v>
      </c>
      <c r="CN936" s="78">
        <v>435.79</v>
      </c>
      <c r="CO936" s="78">
        <v>469.67</v>
      </c>
      <c r="CP936" s="78">
        <v>478.86</v>
      </c>
      <c r="CQ936" s="78">
        <v>296.16000000000003</v>
      </c>
      <c r="CR936" s="78">
        <v>276.62</v>
      </c>
      <c r="CS936" s="79">
        <v>528.77</v>
      </c>
      <c r="CT936" s="65" t="s">
        <v>400</v>
      </c>
      <c r="CU936" s="78">
        <v>488.34</v>
      </c>
      <c r="CV936" s="78">
        <v>518.79999999999995</v>
      </c>
      <c r="CW936" s="78">
        <v>467.65</v>
      </c>
      <c r="CX936" s="78">
        <v>331.89</v>
      </c>
      <c r="CY936" s="78">
        <v>292.10000000000002</v>
      </c>
      <c r="CZ936" s="79"/>
      <c r="DA936" s="82"/>
      <c r="DB936" s="68"/>
      <c r="DC936" s="78"/>
      <c r="DD936" s="78"/>
      <c r="DE936" s="78"/>
      <c r="DF936" s="78"/>
      <c r="DG936" s="78"/>
      <c r="DH936" s="79"/>
      <c r="DI936" s="65" t="s">
        <v>402</v>
      </c>
      <c r="DJ936" s="68">
        <v>4.0000000000000001E-3</v>
      </c>
      <c r="DK936" s="78">
        <v>452.06</v>
      </c>
      <c r="DL936" s="78">
        <v>499.86</v>
      </c>
      <c r="DM936" s="78">
        <v>499.86</v>
      </c>
      <c r="DN936" s="78">
        <v>294.2</v>
      </c>
      <c r="DO936" s="78"/>
      <c r="DP936" s="79">
        <v>450.1</v>
      </c>
      <c r="DQ936" s="65" t="s">
        <v>403</v>
      </c>
      <c r="DR936" s="78">
        <v>446.58</v>
      </c>
      <c r="DS936" s="78">
        <v>522.85</v>
      </c>
      <c r="DT936" s="78">
        <v>547.97</v>
      </c>
      <c r="DU936" s="78">
        <v>377.16</v>
      </c>
      <c r="DV936" s="78"/>
      <c r="DW936" s="79"/>
      <c r="DX936" s="65" t="s">
        <v>404</v>
      </c>
      <c r="DY936" s="78">
        <v>486.07</v>
      </c>
      <c r="DZ936" s="78">
        <v>551.13</v>
      </c>
      <c r="EA936" s="78">
        <v>527.05999999999995</v>
      </c>
      <c r="EB936" s="78">
        <v>345.05</v>
      </c>
      <c r="EC936" s="78"/>
      <c r="ED936" s="79">
        <v>402.91</v>
      </c>
      <c r="EE936" s="65" t="s">
        <v>405</v>
      </c>
      <c r="EF936" s="68">
        <v>0.28962001853568098</v>
      </c>
      <c r="EG936" s="78">
        <v>473.65</v>
      </c>
      <c r="EH936" s="78">
        <v>506.6</v>
      </c>
      <c r="EI936" s="78">
        <v>429.19</v>
      </c>
      <c r="EJ936" s="78">
        <v>304.10000000000002</v>
      </c>
      <c r="EK936" s="78">
        <v>226.62</v>
      </c>
      <c r="EL936" s="79">
        <v>356.83</v>
      </c>
      <c r="EM936" s="65" t="s">
        <v>406</v>
      </c>
      <c r="EN936" s="78">
        <v>484.91</v>
      </c>
      <c r="EO936" s="78">
        <v>503.05</v>
      </c>
      <c r="EP936" s="78">
        <v>455.2</v>
      </c>
      <c r="EQ936" s="78"/>
      <c r="ER936" s="78"/>
      <c r="ES936" s="79">
        <v>433.63</v>
      </c>
      <c r="ET936" s="65" t="s">
        <v>407</v>
      </c>
      <c r="EU936" s="68">
        <v>1.4367816091954</v>
      </c>
      <c r="EV936" s="78">
        <v>454.7</v>
      </c>
      <c r="EW936" s="78">
        <v>488.85</v>
      </c>
      <c r="EX936" s="78">
        <v>488.85</v>
      </c>
      <c r="EY936" s="78"/>
      <c r="EZ936" s="78">
        <v>147.80000000000001</v>
      </c>
      <c r="FA936" s="79">
        <v>293.52</v>
      </c>
      <c r="FB936" s="65" t="s">
        <v>408</v>
      </c>
      <c r="FC936" s="78">
        <v>610.11</v>
      </c>
      <c r="FD936" s="78">
        <v>553.97</v>
      </c>
      <c r="FE936" s="78">
        <v>542.74</v>
      </c>
      <c r="FF936" s="78">
        <v>316.79000000000002</v>
      </c>
      <c r="FG936" s="78"/>
      <c r="FH936" s="79"/>
      <c r="FI936" s="65" t="s">
        <v>409</v>
      </c>
      <c r="FJ936" s="78">
        <v>468.71</v>
      </c>
      <c r="FK936" s="78">
        <v>507</v>
      </c>
      <c r="FL936" s="78">
        <v>512</v>
      </c>
      <c r="FM936" s="78">
        <v>306</v>
      </c>
      <c r="FN936" s="78"/>
      <c r="FO936" s="79">
        <v>455.48</v>
      </c>
      <c r="FP936" s="65" t="s">
        <v>410</v>
      </c>
      <c r="FQ936" s="68">
        <v>0.260314981127164</v>
      </c>
      <c r="FR936" s="78">
        <v>425.44</v>
      </c>
      <c r="FS936" s="78">
        <v>473.95</v>
      </c>
      <c r="FT936" s="78">
        <v>436.81</v>
      </c>
      <c r="FU936" s="78">
        <v>243.65</v>
      </c>
      <c r="FV936" s="78">
        <v>215.28</v>
      </c>
      <c r="FW936" s="79">
        <v>336.92</v>
      </c>
      <c r="FX936" s="65" t="s">
        <v>411</v>
      </c>
      <c r="FY936" s="78">
        <v>459.55</v>
      </c>
      <c r="FZ936" s="78">
        <v>482.36</v>
      </c>
      <c r="GA936" s="78">
        <v>488.02</v>
      </c>
      <c r="GB936" s="78">
        <v>364.61</v>
      </c>
      <c r="GC936" s="78"/>
      <c r="GD936" s="79">
        <v>385.73</v>
      </c>
      <c r="GE936" s="82"/>
      <c r="GF936" s="68"/>
      <c r="GG936" s="78"/>
      <c r="GH936" s="78"/>
      <c r="GI936" s="78"/>
      <c r="GJ936" s="78"/>
      <c r="GK936" s="78"/>
      <c r="GL936" s="79"/>
      <c r="GM936" s="65" t="s">
        <v>413</v>
      </c>
      <c r="GN936" s="68">
        <v>0.107991360691145</v>
      </c>
      <c r="GO936" s="78">
        <v>445.14</v>
      </c>
      <c r="GP936" s="78">
        <v>515.66</v>
      </c>
      <c r="GQ936" s="78">
        <v>452.16</v>
      </c>
      <c r="GR936" s="78">
        <v>374.95</v>
      </c>
      <c r="GS936" s="78"/>
      <c r="GT936" s="79"/>
      <c r="GU936" s="65" t="s">
        <v>414</v>
      </c>
      <c r="GV936" s="68">
        <v>4.1758884202614099E-3</v>
      </c>
      <c r="GW936" s="78">
        <v>432.07</v>
      </c>
      <c r="GX936" s="78">
        <v>465.71</v>
      </c>
      <c r="GY936" s="78">
        <v>440.71</v>
      </c>
      <c r="GZ936" s="78">
        <v>310.08999999999997</v>
      </c>
      <c r="HA936" s="78"/>
      <c r="HB936" s="79">
        <v>386.99</v>
      </c>
      <c r="HC936" s="65" t="s">
        <v>415</v>
      </c>
      <c r="HD936" s="68">
        <v>2.6683744262995E-2</v>
      </c>
      <c r="HE936" s="78">
        <v>462.48</v>
      </c>
      <c r="HF936" s="78">
        <v>486.7</v>
      </c>
      <c r="HG936" s="78">
        <v>471.07</v>
      </c>
      <c r="HH936" s="78">
        <v>224.14</v>
      </c>
      <c r="HI936" s="78">
        <v>218.81</v>
      </c>
      <c r="HJ936" s="79">
        <v>395.21</v>
      </c>
      <c r="HK936" s="85" t="s">
        <v>416</v>
      </c>
      <c r="HL936" s="68">
        <v>1.4539110206455399</v>
      </c>
      <c r="HM936" s="78">
        <v>423.26</v>
      </c>
      <c r="HN936" s="78">
        <v>473.67</v>
      </c>
      <c r="HO936" s="78">
        <v>432.31</v>
      </c>
      <c r="HP936" s="78">
        <v>317.85000000000002</v>
      </c>
      <c r="HQ936" s="78"/>
      <c r="HR936" s="79"/>
    </row>
    <row r="937" spans="1:226" x14ac:dyDescent="0.25">
      <c r="A937" s="81">
        <v>38733</v>
      </c>
      <c r="B937" s="82" t="s">
        <v>387</v>
      </c>
      <c r="C937" s="83">
        <v>447.64662077891273</v>
      </c>
      <c r="D937" s="83">
        <v>491.88170813578472</v>
      </c>
      <c r="E937" s="83">
        <v>456.6179683960703</v>
      </c>
      <c r="F937" s="83">
        <v>317.82273036215594</v>
      </c>
      <c r="G937" s="83">
        <v>218.70033755274261</v>
      </c>
      <c r="H937" s="84">
        <v>379.7690913942269</v>
      </c>
      <c r="I937" s="82" t="s">
        <v>388</v>
      </c>
      <c r="J937" s="83">
        <v>458.73418937189916</v>
      </c>
      <c r="K937" s="83">
        <v>495.18309829596905</v>
      </c>
      <c r="L937" s="83">
        <v>457.17903069385335</v>
      </c>
      <c r="M937" s="83">
        <v>317.74857654152765</v>
      </c>
      <c r="N937" s="83"/>
      <c r="O937" s="84">
        <v>424.07561866026367</v>
      </c>
      <c r="P937" s="65" t="s">
        <v>389</v>
      </c>
      <c r="Q937" s="78">
        <v>451.53</v>
      </c>
      <c r="R937" s="78">
        <v>476.84</v>
      </c>
      <c r="S937" s="78">
        <v>430.37</v>
      </c>
      <c r="T937" s="78">
        <v>270</v>
      </c>
      <c r="U937" s="78"/>
      <c r="V937" s="79"/>
      <c r="W937" s="65" t="s">
        <v>390</v>
      </c>
      <c r="X937" s="78">
        <v>486.24</v>
      </c>
      <c r="Y937" s="78">
        <v>509.21</v>
      </c>
      <c r="Z937" s="78">
        <v>435.56</v>
      </c>
      <c r="AA937" s="78">
        <v>249.44</v>
      </c>
      <c r="AB937" s="78"/>
      <c r="AC937" s="79">
        <v>447.11</v>
      </c>
      <c r="AD937" s="82"/>
      <c r="AE937" s="68"/>
      <c r="AF937" s="78"/>
      <c r="AG937" s="78"/>
      <c r="AH937" s="78"/>
      <c r="AI937" s="78"/>
      <c r="AJ937" s="78"/>
      <c r="AK937" s="79"/>
      <c r="AL937" s="69" t="s">
        <v>392</v>
      </c>
      <c r="AM937" s="70">
        <v>1.74307129161583</v>
      </c>
      <c r="AN937" s="78">
        <v>473.21</v>
      </c>
      <c r="AO937" s="78">
        <v>506.73</v>
      </c>
      <c r="AP937" s="78">
        <v>481.75</v>
      </c>
      <c r="AQ937" s="78"/>
      <c r="AR937" s="78">
        <v>361.22</v>
      </c>
      <c r="AS937" s="79"/>
      <c r="AT937" s="65" t="s">
        <v>393</v>
      </c>
      <c r="AU937" s="68">
        <v>3.4727045422975403E-2</v>
      </c>
      <c r="AV937" s="78">
        <v>409.94</v>
      </c>
      <c r="AW937" s="78">
        <v>467.22</v>
      </c>
      <c r="AX937" s="78">
        <v>437.39</v>
      </c>
      <c r="AY937" s="78">
        <v>244.93</v>
      </c>
      <c r="AZ937" s="78">
        <v>194.4</v>
      </c>
      <c r="BA937" s="79">
        <v>386.13</v>
      </c>
      <c r="BB937" s="65" t="s">
        <v>394</v>
      </c>
      <c r="BC937" s="78">
        <v>433.65</v>
      </c>
      <c r="BD937" s="78">
        <v>472.27</v>
      </c>
      <c r="BE937" s="78">
        <v>445.32</v>
      </c>
      <c r="BF937" s="78">
        <v>261</v>
      </c>
      <c r="BG937" s="78"/>
      <c r="BH937" s="79">
        <v>392.55</v>
      </c>
      <c r="BI937" s="65" t="s">
        <v>395</v>
      </c>
      <c r="BJ937" s="68">
        <v>0.134024901826759</v>
      </c>
      <c r="BK937" s="78">
        <v>473.11</v>
      </c>
      <c r="BL937" s="78">
        <v>494.02</v>
      </c>
      <c r="BM937" s="78">
        <v>520.45000000000005</v>
      </c>
      <c r="BN937" s="78">
        <v>320.45</v>
      </c>
      <c r="BO937" s="78"/>
      <c r="BP937" s="79"/>
      <c r="BQ937" s="65" t="s">
        <v>396</v>
      </c>
      <c r="BR937" s="68">
        <v>6.3911648537062396E-2</v>
      </c>
      <c r="BS937" s="78">
        <v>425.59</v>
      </c>
      <c r="BT937" s="78">
        <v>483.24</v>
      </c>
      <c r="BU937" s="78">
        <v>414.49</v>
      </c>
      <c r="BV937" s="78"/>
      <c r="BW937" s="78"/>
      <c r="BX937" s="79">
        <v>393.57</v>
      </c>
      <c r="BY937" s="65" t="s">
        <v>397</v>
      </c>
      <c r="BZ937" s="78">
        <v>455.35</v>
      </c>
      <c r="CA937" s="78">
        <v>498.23</v>
      </c>
      <c r="CB937" s="78">
        <v>419.79</v>
      </c>
      <c r="CC937" s="78">
        <v>337.25</v>
      </c>
      <c r="CD937" s="78"/>
      <c r="CE937" s="79">
        <v>476.21</v>
      </c>
      <c r="CF937" s="65" t="s">
        <v>398</v>
      </c>
      <c r="CG937" s="78">
        <v>422.25</v>
      </c>
      <c r="CH937" s="78">
        <v>497.5</v>
      </c>
      <c r="CI937" s="78">
        <v>438.11</v>
      </c>
      <c r="CJ937" s="78">
        <v>373.82</v>
      </c>
      <c r="CK937" s="78"/>
      <c r="CL937" s="79"/>
      <c r="CM937" s="65" t="s">
        <v>399</v>
      </c>
      <c r="CN937" s="78">
        <v>430.6</v>
      </c>
      <c r="CO937" s="78">
        <v>464.64</v>
      </c>
      <c r="CP937" s="78">
        <v>472.2</v>
      </c>
      <c r="CQ937" s="78">
        <v>284.31</v>
      </c>
      <c r="CR937" s="78">
        <v>265.23</v>
      </c>
      <c r="CS937" s="79">
        <v>530.29</v>
      </c>
      <c r="CT937" s="65" t="s">
        <v>400</v>
      </c>
      <c r="CU937" s="78">
        <v>486.69</v>
      </c>
      <c r="CV937" s="78">
        <v>519.08000000000004</v>
      </c>
      <c r="CW937" s="78">
        <v>467.08</v>
      </c>
      <c r="CX937" s="78">
        <v>316.95999999999998</v>
      </c>
      <c r="CY937" s="78">
        <v>292</v>
      </c>
      <c r="CZ937" s="79"/>
      <c r="DA937" s="82"/>
      <c r="DB937" s="68"/>
      <c r="DC937" s="78"/>
      <c r="DD937" s="78"/>
      <c r="DE937" s="78"/>
      <c r="DF937" s="78"/>
      <c r="DG937" s="78"/>
      <c r="DH937" s="79"/>
      <c r="DI937" s="65" t="s">
        <v>402</v>
      </c>
      <c r="DJ937" s="68">
        <v>3.9948865452221196E-3</v>
      </c>
      <c r="DK937" s="78">
        <v>453.29</v>
      </c>
      <c r="DL937" s="78">
        <v>499.42</v>
      </c>
      <c r="DM937" s="78">
        <v>499.42</v>
      </c>
      <c r="DN937" s="78">
        <v>289.32</v>
      </c>
      <c r="DO937" s="78"/>
      <c r="DP937" s="79">
        <v>413.16</v>
      </c>
      <c r="DQ937" s="65" t="s">
        <v>403</v>
      </c>
      <c r="DR937" s="78">
        <v>446.58</v>
      </c>
      <c r="DS937" s="78">
        <v>522.85</v>
      </c>
      <c r="DT937" s="78">
        <v>551.49</v>
      </c>
      <c r="DU937" s="78">
        <v>385.77</v>
      </c>
      <c r="DV937" s="78"/>
      <c r="DW937" s="79"/>
      <c r="DX937" s="65" t="s">
        <v>404</v>
      </c>
      <c r="DY937" s="78">
        <v>485.75</v>
      </c>
      <c r="DZ937" s="78">
        <v>551.19000000000005</v>
      </c>
      <c r="EA937" s="78">
        <v>515.20000000000005</v>
      </c>
      <c r="EB937" s="78">
        <v>330.33</v>
      </c>
      <c r="EC937" s="78"/>
      <c r="ED937" s="79">
        <v>401.49</v>
      </c>
      <c r="EE937" s="65" t="s">
        <v>405</v>
      </c>
      <c r="EF937" s="68">
        <v>0.28962001853568098</v>
      </c>
      <c r="EG937" s="78">
        <v>466.01</v>
      </c>
      <c r="EH937" s="78">
        <v>498.48</v>
      </c>
      <c r="EI937" s="78">
        <v>420.6</v>
      </c>
      <c r="EJ937" s="78">
        <v>392.44</v>
      </c>
      <c r="EK937" s="78">
        <v>215.54</v>
      </c>
      <c r="EL937" s="79">
        <v>355.85</v>
      </c>
      <c r="EM937" s="65" t="s">
        <v>406</v>
      </c>
      <c r="EN937" s="78">
        <v>484.91</v>
      </c>
      <c r="EO937" s="78">
        <v>488.25</v>
      </c>
      <c r="EP937" s="78">
        <v>440</v>
      </c>
      <c r="EQ937" s="78"/>
      <c r="ER937" s="78"/>
      <c r="ES937" s="79">
        <v>429.93</v>
      </c>
      <c r="ET937" s="65" t="s">
        <v>407</v>
      </c>
      <c r="EU937" s="68">
        <v>1.4369880729989899</v>
      </c>
      <c r="EV937" s="78">
        <v>448.68</v>
      </c>
      <c r="EW937" s="78">
        <v>488.92</v>
      </c>
      <c r="EX937" s="78">
        <v>488.92</v>
      </c>
      <c r="EY937" s="78"/>
      <c r="EZ937" s="78">
        <v>147.82</v>
      </c>
      <c r="FA937" s="79">
        <v>293.56</v>
      </c>
      <c r="FB937" s="65" t="s">
        <v>408</v>
      </c>
      <c r="FC937" s="78">
        <v>610.11</v>
      </c>
      <c r="FD937" s="78">
        <v>553.97</v>
      </c>
      <c r="FE937" s="78">
        <v>542.74</v>
      </c>
      <c r="FF937" s="78">
        <v>316.79000000000002</v>
      </c>
      <c r="FG937" s="78"/>
      <c r="FH937" s="79"/>
      <c r="FI937" s="65" t="s">
        <v>409</v>
      </c>
      <c r="FJ937" s="78">
        <v>517.45000000000005</v>
      </c>
      <c r="FK937" s="78">
        <v>496</v>
      </c>
      <c r="FL937" s="78">
        <v>512</v>
      </c>
      <c r="FM937" s="78">
        <v>306</v>
      </c>
      <c r="FN937" s="78"/>
      <c r="FO937" s="79">
        <v>453</v>
      </c>
      <c r="FP937" s="65" t="s">
        <v>410</v>
      </c>
      <c r="FQ937" s="68">
        <v>0.26251542278108803</v>
      </c>
      <c r="FR937" s="78">
        <v>430.76</v>
      </c>
      <c r="FS937" s="78">
        <v>480.96</v>
      </c>
      <c r="FT937" s="78">
        <v>432.63</v>
      </c>
      <c r="FU937" s="78">
        <v>248.34</v>
      </c>
      <c r="FV937" s="78">
        <v>218.94</v>
      </c>
      <c r="FW937" s="79">
        <v>341.49</v>
      </c>
      <c r="FX937" s="65" t="s">
        <v>411</v>
      </c>
      <c r="FY937" s="78">
        <v>455.09</v>
      </c>
      <c r="FZ937" s="78">
        <v>496.45</v>
      </c>
      <c r="GA937" s="78">
        <v>488.02</v>
      </c>
      <c r="GB937" s="78">
        <v>364.61</v>
      </c>
      <c r="GC937" s="78"/>
      <c r="GD937" s="79">
        <v>385.73</v>
      </c>
      <c r="GE937" s="82"/>
      <c r="GF937" s="68"/>
      <c r="GG937" s="78"/>
      <c r="GH937" s="78"/>
      <c r="GI937" s="78"/>
      <c r="GJ937" s="78"/>
      <c r="GK937" s="78"/>
      <c r="GL937" s="79"/>
      <c r="GM937" s="65" t="s">
        <v>413</v>
      </c>
      <c r="GN937" s="68">
        <v>0.107189178180571</v>
      </c>
      <c r="GO937" s="78">
        <v>428.97</v>
      </c>
      <c r="GP937" s="78">
        <v>511.83</v>
      </c>
      <c r="GQ937" s="78">
        <v>432.08</v>
      </c>
      <c r="GR937" s="78">
        <v>356.73</v>
      </c>
      <c r="GS937" s="78"/>
      <c r="GT937" s="79"/>
      <c r="GU937" s="65" t="s">
        <v>414</v>
      </c>
      <c r="GV937" s="68">
        <v>4.1751910149889302E-3</v>
      </c>
      <c r="GW937" s="78">
        <v>405.55</v>
      </c>
      <c r="GX937" s="78">
        <v>459.37</v>
      </c>
      <c r="GY937" s="78">
        <v>432.99</v>
      </c>
      <c r="GZ937" s="78">
        <v>310.04000000000002</v>
      </c>
      <c r="HA937" s="78"/>
      <c r="HB937" s="79">
        <v>386.61</v>
      </c>
      <c r="HC937" s="65" t="s">
        <v>415</v>
      </c>
      <c r="HD937" s="68">
        <v>2.6683032259786001E-2</v>
      </c>
      <c r="HE937" s="78">
        <v>463.37</v>
      </c>
      <c r="HF937" s="78">
        <v>486.91</v>
      </c>
      <c r="HG937" s="78">
        <v>471.06</v>
      </c>
      <c r="HH937" s="78">
        <v>224.14</v>
      </c>
      <c r="HI937" s="78">
        <v>218.8</v>
      </c>
      <c r="HJ937" s="79">
        <v>394.3</v>
      </c>
      <c r="HK937" s="85" t="s">
        <v>416</v>
      </c>
      <c r="HL937" s="68">
        <v>1.4588956160186699</v>
      </c>
      <c r="HM937" s="78">
        <v>417.99</v>
      </c>
      <c r="HN937" s="78">
        <v>469.87</v>
      </c>
      <c r="HO937" s="78">
        <v>419.48</v>
      </c>
      <c r="HP937" s="78">
        <v>310.67</v>
      </c>
      <c r="HQ937" s="78"/>
      <c r="HR937" s="79"/>
    </row>
    <row r="938" spans="1:226" x14ac:dyDescent="0.25">
      <c r="A938" s="81">
        <v>38726</v>
      </c>
      <c r="B938" s="82" t="s">
        <v>387</v>
      </c>
      <c r="C938" s="83">
        <v>442.82182323185106</v>
      </c>
      <c r="D938" s="83">
        <v>494.10183878288615</v>
      </c>
      <c r="E938" s="83">
        <v>459.99501574697911</v>
      </c>
      <c r="F938" s="83">
        <v>316.58897470792414</v>
      </c>
      <c r="G938" s="83">
        <v>219.77016877637129</v>
      </c>
      <c r="H938" s="84">
        <v>377.43250238525189</v>
      </c>
      <c r="I938" s="82" t="s">
        <v>388</v>
      </c>
      <c r="J938" s="83">
        <v>451.59356561190646</v>
      </c>
      <c r="K938" s="83">
        <v>498.12556472868783</v>
      </c>
      <c r="L938" s="83">
        <v>460.68077258216823</v>
      </c>
      <c r="M938" s="83">
        <v>318.6885516021037</v>
      </c>
      <c r="N938" s="83"/>
      <c r="O938" s="84">
        <v>416.41517984025086</v>
      </c>
      <c r="P938" s="65" t="s">
        <v>389</v>
      </c>
      <c r="Q938" s="78">
        <v>446.53</v>
      </c>
      <c r="R938" s="78">
        <v>481.01</v>
      </c>
      <c r="S938" s="78">
        <v>439.65</v>
      </c>
      <c r="T938" s="78">
        <v>280</v>
      </c>
      <c r="U938" s="78"/>
      <c r="V938" s="79"/>
      <c r="W938" s="65" t="s">
        <v>390</v>
      </c>
      <c r="X938" s="78">
        <v>458.8</v>
      </c>
      <c r="Y938" s="78">
        <v>502.85</v>
      </c>
      <c r="Z938" s="78">
        <v>449.44</v>
      </c>
      <c r="AA938" s="78">
        <v>249.44</v>
      </c>
      <c r="AB938" s="78"/>
      <c r="AC938" s="79">
        <v>441.32</v>
      </c>
      <c r="AD938" s="82"/>
      <c r="AE938" s="68"/>
      <c r="AF938" s="78"/>
      <c r="AG938" s="78"/>
      <c r="AH938" s="78"/>
      <c r="AI938" s="78"/>
      <c r="AJ938" s="78"/>
      <c r="AK938" s="79"/>
      <c r="AL938" s="69" t="s">
        <v>392</v>
      </c>
      <c r="AM938" s="70">
        <v>1.74307129161583</v>
      </c>
      <c r="AN938" s="78">
        <v>450.42</v>
      </c>
      <c r="AO938" s="78">
        <v>501.34</v>
      </c>
      <c r="AP938" s="78">
        <v>474.24</v>
      </c>
      <c r="AQ938" s="78"/>
      <c r="AR938" s="78">
        <v>361.22</v>
      </c>
      <c r="AS938" s="79"/>
      <c r="AT938" s="65" t="s">
        <v>393</v>
      </c>
      <c r="AU938" s="68">
        <v>3.4689700627883603E-2</v>
      </c>
      <c r="AV938" s="78">
        <v>404.95</v>
      </c>
      <c r="AW938" s="78">
        <v>464.56</v>
      </c>
      <c r="AX938" s="78">
        <v>455.09</v>
      </c>
      <c r="AY938" s="78">
        <v>244.67</v>
      </c>
      <c r="AZ938" s="78">
        <v>195.65</v>
      </c>
      <c r="BA938" s="79">
        <v>374.58</v>
      </c>
      <c r="BB938" s="65" t="s">
        <v>394</v>
      </c>
      <c r="BC938" s="78">
        <v>435.59</v>
      </c>
      <c r="BD938" s="78">
        <v>488.44</v>
      </c>
      <c r="BE938" s="78">
        <v>451.68</v>
      </c>
      <c r="BF938" s="78">
        <v>261.5</v>
      </c>
      <c r="BG938" s="78"/>
      <c r="BH938" s="79">
        <v>392.55</v>
      </c>
      <c r="BI938" s="65" t="s">
        <v>395</v>
      </c>
      <c r="BJ938" s="68">
        <v>0.13405544533218899</v>
      </c>
      <c r="BK938" s="78">
        <v>475.36</v>
      </c>
      <c r="BL938" s="78">
        <v>495.2</v>
      </c>
      <c r="BM938" s="78">
        <v>521.64</v>
      </c>
      <c r="BN938" s="78">
        <v>325.89</v>
      </c>
      <c r="BO938" s="78"/>
      <c r="BP938" s="79"/>
      <c r="BQ938" s="65" t="s">
        <v>396</v>
      </c>
      <c r="BR938" s="68">
        <v>6.3911648537062396E-2</v>
      </c>
      <c r="BS938" s="78">
        <v>417.05</v>
      </c>
      <c r="BT938" s="78">
        <v>479.81</v>
      </c>
      <c r="BU938" s="78">
        <v>413.57</v>
      </c>
      <c r="BV938" s="78"/>
      <c r="BW938" s="78"/>
      <c r="BX938" s="79">
        <v>366.47</v>
      </c>
      <c r="BY938" s="65" t="s">
        <v>397</v>
      </c>
      <c r="BZ938" s="78">
        <v>447.66</v>
      </c>
      <c r="CA938" s="78">
        <v>494.68</v>
      </c>
      <c r="CB938" s="78">
        <v>417.09</v>
      </c>
      <c r="CC938" s="78">
        <v>335.58</v>
      </c>
      <c r="CD938" s="78"/>
      <c r="CE938" s="79">
        <v>476.21</v>
      </c>
      <c r="CF938" s="65" t="s">
        <v>398</v>
      </c>
      <c r="CG938" s="78">
        <v>408.6</v>
      </c>
      <c r="CH938" s="78">
        <v>497.5</v>
      </c>
      <c r="CI938" s="78">
        <v>428.04</v>
      </c>
      <c r="CJ938" s="78">
        <v>378.36</v>
      </c>
      <c r="CK938" s="78"/>
      <c r="CL938" s="79"/>
      <c r="CM938" s="65" t="s">
        <v>399</v>
      </c>
      <c r="CN938" s="78">
        <v>421.63</v>
      </c>
      <c r="CO938" s="78">
        <v>462.56</v>
      </c>
      <c r="CP938" s="78">
        <v>470.94</v>
      </c>
      <c r="CQ938" s="78">
        <v>290.22000000000003</v>
      </c>
      <c r="CR938" s="78">
        <v>267.47000000000003</v>
      </c>
      <c r="CS938" s="79">
        <v>519.07000000000005</v>
      </c>
      <c r="CT938" s="65" t="s">
        <v>400</v>
      </c>
      <c r="CU938" s="78">
        <v>463.86</v>
      </c>
      <c r="CV938" s="78">
        <v>513.86</v>
      </c>
      <c r="CW938" s="78">
        <v>460.13</v>
      </c>
      <c r="CX938" s="78">
        <v>325.67</v>
      </c>
      <c r="CY938" s="78">
        <v>292</v>
      </c>
      <c r="CZ938" s="79"/>
      <c r="DA938" s="82"/>
      <c r="DB938" s="68"/>
      <c r="DC938" s="78"/>
      <c r="DD938" s="78"/>
      <c r="DE938" s="78"/>
      <c r="DF938" s="78"/>
      <c r="DG938" s="78"/>
      <c r="DH938" s="79"/>
      <c r="DI938" s="65" t="s">
        <v>402</v>
      </c>
      <c r="DJ938" s="68">
        <v>4.0057683063611602E-3</v>
      </c>
      <c r="DK938" s="78">
        <v>438.18</v>
      </c>
      <c r="DL938" s="78">
        <v>490.73</v>
      </c>
      <c r="DM938" s="78">
        <v>490.73</v>
      </c>
      <c r="DN938" s="78">
        <v>292.79000000000002</v>
      </c>
      <c r="DO938" s="78"/>
      <c r="DP938" s="79">
        <v>414.24</v>
      </c>
      <c r="DQ938" s="65" t="s">
        <v>403</v>
      </c>
      <c r="DR938" s="78">
        <v>446.58</v>
      </c>
      <c r="DS938" s="78">
        <v>522.85</v>
      </c>
      <c r="DT938" s="78">
        <v>539.79</v>
      </c>
      <c r="DU938" s="78">
        <v>387</v>
      </c>
      <c r="DV938" s="78"/>
      <c r="DW938" s="79"/>
      <c r="DX938" s="65" t="s">
        <v>404</v>
      </c>
      <c r="DY938" s="78">
        <v>482.43</v>
      </c>
      <c r="DZ938" s="78">
        <v>550.13</v>
      </c>
      <c r="EA938" s="78">
        <v>519.73</v>
      </c>
      <c r="EB938" s="78">
        <v>330.55</v>
      </c>
      <c r="EC938" s="78"/>
      <c r="ED938" s="79">
        <v>396.71</v>
      </c>
      <c r="EE938" s="65" t="s">
        <v>405</v>
      </c>
      <c r="EF938" s="68">
        <v>0.28962001853568098</v>
      </c>
      <c r="EG938" s="78">
        <v>463.37</v>
      </c>
      <c r="EH938" s="78">
        <v>499.55</v>
      </c>
      <c r="EI938" s="78">
        <v>425.75</v>
      </c>
      <c r="EJ938" s="78">
        <v>215.48</v>
      </c>
      <c r="EK938" s="78">
        <v>215.62</v>
      </c>
      <c r="EL938" s="79">
        <v>344.75</v>
      </c>
      <c r="EM938" s="65" t="s">
        <v>406</v>
      </c>
      <c r="EN938" s="78">
        <v>484.91</v>
      </c>
      <c r="EO938" s="78">
        <v>488.25</v>
      </c>
      <c r="EP938" s="78">
        <v>457.9</v>
      </c>
      <c r="EQ938" s="78"/>
      <c r="ER938" s="78"/>
      <c r="ES938" s="79">
        <v>429.93</v>
      </c>
      <c r="ET938" s="65" t="s">
        <v>407</v>
      </c>
      <c r="EU938" s="68">
        <v>1.4367816091954</v>
      </c>
      <c r="EV938" s="78">
        <v>441.31</v>
      </c>
      <c r="EW938" s="78">
        <v>488.85</v>
      </c>
      <c r="EX938" s="78">
        <v>488.85</v>
      </c>
      <c r="EY938" s="78"/>
      <c r="EZ938" s="78">
        <v>147.80000000000001</v>
      </c>
      <c r="FA938" s="79">
        <v>293.52</v>
      </c>
      <c r="FB938" s="65" t="s">
        <v>408</v>
      </c>
      <c r="FC938" s="78">
        <v>610.11</v>
      </c>
      <c r="FD938" s="78">
        <v>553.97</v>
      </c>
      <c r="FE938" s="78">
        <v>542.74</v>
      </c>
      <c r="FF938" s="78">
        <v>316.79000000000002</v>
      </c>
      <c r="FG938" s="78"/>
      <c r="FH938" s="79"/>
      <c r="FI938" s="65" t="s">
        <v>409</v>
      </c>
      <c r="FJ938" s="78">
        <v>488</v>
      </c>
      <c r="FK938" s="78">
        <v>531</v>
      </c>
      <c r="FL938" s="78">
        <v>542</v>
      </c>
      <c r="FM938" s="78">
        <v>321</v>
      </c>
      <c r="FN938" s="78"/>
      <c r="FO938" s="79">
        <v>435</v>
      </c>
      <c r="FP938" s="65" t="s">
        <v>410</v>
      </c>
      <c r="FQ938" s="68">
        <v>0.26614856412849602</v>
      </c>
      <c r="FR938" s="78">
        <v>439.77</v>
      </c>
      <c r="FS938" s="78">
        <v>491.11</v>
      </c>
      <c r="FT938" s="78">
        <v>434.62</v>
      </c>
      <c r="FU938" s="78">
        <v>250.18</v>
      </c>
      <c r="FV938" s="78">
        <v>220.1</v>
      </c>
      <c r="FW938" s="79">
        <v>345.56</v>
      </c>
      <c r="FX938" s="65" t="s">
        <v>411</v>
      </c>
      <c r="FY938" s="78">
        <v>441.43</v>
      </c>
      <c r="FZ938" s="78">
        <v>489.72</v>
      </c>
      <c r="GA938" s="78">
        <v>483.56</v>
      </c>
      <c r="GB938" s="78">
        <v>356.99</v>
      </c>
      <c r="GC938" s="78"/>
      <c r="GD938" s="79">
        <v>385.73</v>
      </c>
      <c r="GE938" s="82"/>
      <c r="GF938" s="68"/>
      <c r="GG938" s="78"/>
      <c r="GH938" s="78"/>
      <c r="GI938" s="78"/>
      <c r="GJ938" s="78"/>
      <c r="GK938" s="78"/>
      <c r="GL938" s="79"/>
      <c r="GM938" s="65" t="s">
        <v>413</v>
      </c>
      <c r="GN938" s="68">
        <v>0.10708931248661401</v>
      </c>
      <c r="GO938" s="78">
        <v>447.42</v>
      </c>
      <c r="GP938" s="78">
        <v>504.5</v>
      </c>
      <c r="GQ938" s="78">
        <v>438.42</v>
      </c>
      <c r="GR938" s="78">
        <v>331.55</v>
      </c>
      <c r="GS938" s="78"/>
      <c r="GT938" s="79"/>
      <c r="GU938" s="65" t="s">
        <v>414</v>
      </c>
      <c r="GV938" s="68">
        <v>4.17553968850474E-3</v>
      </c>
      <c r="GW938" s="78">
        <v>405.59</v>
      </c>
      <c r="GX938" s="78">
        <v>459.41</v>
      </c>
      <c r="GY938" s="78">
        <v>433.02</v>
      </c>
      <c r="GZ938" s="78">
        <v>310.06</v>
      </c>
      <c r="HA938" s="78"/>
      <c r="HB938" s="79">
        <v>382.2</v>
      </c>
      <c r="HC938" s="65" t="s">
        <v>415</v>
      </c>
      <c r="HD938" s="68">
        <v>2.6737967914438499E-2</v>
      </c>
      <c r="HE938" s="78">
        <v>443.42</v>
      </c>
      <c r="HF938" s="78">
        <v>479.82</v>
      </c>
      <c r="HG938" s="78">
        <v>472.03</v>
      </c>
      <c r="HH938" s="78">
        <v>224.6</v>
      </c>
      <c r="HI938" s="78">
        <v>219.25</v>
      </c>
      <c r="HJ938" s="79">
        <v>395.34</v>
      </c>
      <c r="HK938" s="85" t="s">
        <v>416</v>
      </c>
      <c r="HL938" s="68">
        <v>1.46327187591454</v>
      </c>
      <c r="HM938" s="78">
        <v>413.67</v>
      </c>
      <c r="HN938" s="78">
        <v>468.22</v>
      </c>
      <c r="HO938" s="78">
        <v>416.14</v>
      </c>
      <c r="HP938" s="78">
        <v>315.23</v>
      </c>
      <c r="HQ938" s="78"/>
      <c r="HR938" s="79"/>
    </row>
    <row r="939" spans="1:226" x14ac:dyDescent="0.25">
      <c r="A939" s="81">
        <v>38705</v>
      </c>
      <c r="B939" s="82" t="s">
        <v>387</v>
      </c>
      <c r="C939" s="83">
        <v>428.23915831759047</v>
      </c>
      <c r="D939" s="83">
        <v>482.59848057331391</v>
      </c>
      <c r="E939" s="83">
        <v>460.77161209248698</v>
      </c>
      <c r="F939" s="83">
        <v>314.09038603667221</v>
      </c>
      <c r="G939" s="83">
        <v>225.26133748055989</v>
      </c>
      <c r="H939" s="84">
        <v>370.67377423415633</v>
      </c>
      <c r="I939" s="82" t="s">
        <v>388</v>
      </c>
      <c r="J939" s="83">
        <v>434.74778438476886</v>
      </c>
      <c r="K939" s="83">
        <v>484.82797623327781</v>
      </c>
      <c r="L939" s="83">
        <v>462.50501678461836</v>
      </c>
      <c r="M939" s="83">
        <v>316.14671651936067</v>
      </c>
      <c r="N939" s="83"/>
      <c r="O939" s="84">
        <v>401.69819152740945</v>
      </c>
      <c r="P939" s="65" t="s">
        <v>389</v>
      </c>
      <c r="Q939" s="78">
        <v>439.86</v>
      </c>
      <c r="R939" s="78">
        <v>478.51</v>
      </c>
      <c r="S939" s="78">
        <v>438.85</v>
      </c>
      <c r="T939" s="78">
        <v>270</v>
      </c>
      <c r="U939" s="78"/>
      <c r="V939" s="79"/>
      <c r="W939" s="65" t="s">
        <v>390</v>
      </c>
      <c r="X939" s="78">
        <v>445.06</v>
      </c>
      <c r="Y939" s="78">
        <v>480.4</v>
      </c>
      <c r="Z939" s="78">
        <v>481.51</v>
      </c>
      <c r="AA939" s="78">
        <v>248.11</v>
      </c>
      <c r="AB939" s="78"/>
      <c r="AC939" s="79">
        <v>424.79</v>
      </c>
      <c r="AD939" s="82"/>
      <c r="AE939" s="68"/>
      <c r="AF939" s="78"/>
      <c r="AG939" s="78"/>
      <c r="AH939" s="78"/>
      <c r="AI939" s="78"/>
      <c r="AJ939" s="78"/>
      <c r="AK939" s="79"/>
      <c r="AL939" s="69" t="s">
        <v>392</v>
      </c>
      <c r="AM939" s="70">
        <v>1.7436791630340001</v>
      </c>
      <c r="AN939" s="78">
        <v>452.22</v>
      </c>
      <c r="AO939" s="78">
        <v>502.89</v>
      </c>
      <c r="AP939" s="78">
        <v>475.68</v>
      </c>
      <c r="AQ939" s="78"/>
      <c r="AR939" s="78">
        <v>370.48</v>
      </c>
      <c r="AS939" s="79"/>
      <c r="AT939" s="65" t="s">
        <v>393</v>
      </c>
      <c r="AU939" s="68">
        <v>3.4563804783630601E-2</v>
      </c>
      <c r="AV939" s="78">
        <v>415.28</v>
      </c>
      <c r="AW939" s="78">
        <v>473.45</v>
      </c>
      <c r="AX939" s="78">
        <v>452.97</v>
      </c>
      <c r="AY939" s="78">
        <v>227.95</v>
      </c>
      <c r="AZ939" s="78">
        <v>196.77</v>
      </c>
      <c r="BA939" s="79">
        <v>376.39</v>
      </c>
      <c r="BB939" s="65" t="s">
        <v>394</v>
      </c>
      <c r="BC939" s="78">
        <v>412.31</v>
      </c>
      <c r="BD939" s="78">
        <v>471.19</v>
      </c>
      <c r="BE939" s="78">
        <v>457.16</v>
      </c>
      <c r="BF939" s="78">
        <v>254.9</v>
      </c>
      <c r="BG939" s="78"/>
      <c r="BH939" s="79">
        <v>388.67</v>
      </c>
      <c r="BI939" s="65" t="s">
        <v>395</v>
      </c>
      <c r="BJ939" s="68">
        <v>0.13413816230717601</v>
      </c>
      <c r="BK939" s="78">
        <v>455.26</v>
      </c>
      <c r="BL939" s="78">
        <v>494.43</v>
      </c>
      <c r="BM939" s="78">
        <v>520.89</v>
      </c>
      <c r="BN939" s="78">
        <v>319.38</v>
      </c>
      <c r="BO939" s="78"/>
      <c r="BP939" s="79"/>
      <c r="BQ939" s="65" t="s">
        <v>396</v>
      </c>
      <c r="BR939" s="68">
        <v>6.3911648537062396E-2</v>
      </c>
      <c r="BS939" s="78">
        <v>403.86</v>
      </c>
      <c r="BT939" s="78">
        <v>416.32</v>
      </c>
      <c r="BU939" s="78">
        <v>418.43</v>
      </c>
      <c r="BV939" s="78"/>
      <c r="BW939" s="78"/>
      <c r="BX939" s="79">
        <v>366.47</v>
      </c>
      <c r="BY939" s="65" t="s">
        <v>397</v>
      </c>
      <c r="BZ939" s="78">
        <v>442.34</v>
      </c>
      <c r="CA939" s="78">
        <v>490.9</v>
      </c>
      <c r="CB939" s="78">
        <v>409.03</v>
      </c>
      <c r="CC939" s="78">
        <v>322.79000000000002</v>
      </c>
      <c r="CD939" s="78"/>
      <c r="CE939" s="79">
        <v>476.21</v>
      </c>
      <c r="CF939" s="65" t="s">
        <v>398</v>
      </c>
      <c r="CG939" s="78">
        <v>406.53</v>
      </c>
      <c r="CH939" s="78">
        <v>497.5</v>
      </c>
      <c r="CI939" s="78">
        <v>438.11</v>
      </c>
      <c r="CJ939" s="78">
        <v>388.96</v>
      </c>
      <c r="CK939" s="78"/>
      <c r="CL939" s="79"/>
      <c r="CM939" s="65" t="s">
        <v>399</v>
      </c>
      <c r="CN939" s="78">
        <v>397.97</v>
      </c>
      <c r="CO939" s="78">
        <v>452.39</v>
      </c>
      <c r="CP939" s="78">
        <v>461.9</v>
      </c>
      <c r="CQ939" s="78">
        <v>295.29000000000002</v>
      </c>
      <c r="CR939" s="78">
        <v>265.55</v>
      </c>
      <c r="CS939" s="79">
        <v>514.09</v>
      </c>
      <c r="CT939" s="65" t="s">
        <v>400</v>
      </c>
      <c r="CU939" s="78">
        <v>460.99</v>
      </c>
      <c r="CV939" s="78">
        <v>513.94000000000005</v>
      </c>
      <c r="CW939" s="78">
        <v>462.7</v>
      </c>
      <c r="CX939" s="78">
        <v>315.08</v>
      </c>
      <c r="CY939" s="78">
        <v>292</v>
      </c>
      <c r="CZ939" s="79"/>
      <c r="DA939" s="82"/>
      <c r="DB939" s="68"/>
      <c r="DC939" s="78"/>
      <c r="DD939" s="78"/>
      <c r="DE939" s="78"/>
      <c r="DF939" s="78"/>
      <c r="DG939" s="78"/>
      <c r="DH939" s="79"/>
      <c r="DI939" s="65" t="s">
        <v>402</v>
      </c>
      <c r="DJ939" s="68">
        <v>3.9580447259054E-3</v>
      </c>
      <c r="DK939" s="78">
        <v>433.91</v>
      </c>
      <c r="DL939" s="78">
        <v>490.22</v>
      </c>
      <c r="DM939" s="78">
        <v>490.22</v>
      </c>
      <c r="DN939" s="78">
        <v>268.64999999999998</v>
      </c>
      <c r="DO939" s="78"/>
      <c r="DP939" s="79">
        <v>406.67</v>
      </c>
      <c r="DQ939" s="65" t="s">
        <v>403</v>
      </c>
      <c r="DR939" s="78">
        <v>446.58</v>
      </c>
      <c r="DS939" s="78">
        <v>522.85</v>
      </c>
      <c r="DT939" s="78">
        <v>538.91</v>
      </c>
      <c r="DU939" s="78">
        <v>381.91</v>
      </c>
      <c r="DV939" s="78"/>
      <c r="DW939" s="79"/>
      <c r="DX939" s="65" t="s">
        <v>404</v>
      </c>
      <c r="DY939" s="78">
        <v>459.36</v>
      </c>
      <c r="DZ939" s="78">
        <v>527.29999999999995</v>
      </c>
      <c r="EA939" s="78">
        <v>509.63</v>
      </c>
      <c r="EB939" s="78">
        <v>319.75</v>
      </c>
      <c r="EC939" s="78"/>
      <c r="ED939" s="79">
        <v>374.64</v>
      </c>
      <c r="EE939" s="65" t="s">
        <v>405</v>
      </c>
      <c r="EF939" s="68">
        <v>0.28962001853568098</v>
      </c>
      <c r="EG939" s="78">
        <v>441.51</v>
      </c>
      <c r="EH939" s="78">
        <v>490.51</v>
      </c>
      <c r="EI939" s="78">
        <v>423.79</v>
      </c>
      <c r="EJ939" s="78">
        <v>266.45</v>
      </c>
      <c r="EK939" s="78">
        <v>199.05</v>
      </c>
      <c r="EL939" s="79">
        <v>331.86</v>
      </c>
      <c r="EM939" s="65" t="s">
        <v>406</v>
      </c>
      <c r="EN939" s="78">
        <v>468.31</v>
      </c>
      <c r="EO939" s="78">
        <v>494.65</v>
      </c>
      <c r="EP939" s="78">
        <v>448</v>
      </c>
      <c r="EQ939" s="78"/>
      <c r="ER939" s="78"/>
      <c r="ES939" s="79">
        <v>411.03</v>
      </c>
      <c r="ET939" s="65" t="s">
        <v>407</v>
      </c>
      <c r="EU939" s="68">
        <v>1.4357501794687699</v>
      </c>
      <c r="EV939" s="78">
        <v>427.61</v>
      </c>
      <c r="EW939" s="78">
        <v>479.98</v>
      </c>
      <c r="EX939" s="78">
        <v>479.98</v>
      </c>
      <c r="EY939" s="78"/>
      <c r="EZ939" s="78">
        <v>147.69999999999999</v>
      </c>
      <c r="FA939" s="79">
        <v>305.47000000000003</v>
      </c>
      <c r="FB939" s="65" t="s">
        <v>408</v>
      </c>
      <c r="FC939" s="78">
        <v>681.16</v>
      </c>
      <c r="FD939" s="78">
        <v>561.87</v>
      </c>
      <c r="FE939" s="78">
        <v>542.74</v>
      </c>
      <c r="FF939" s="78">
        <v>337.76</v>
      </c>
      <c r="FG939" s="78"/>
      <c r="FH939" s="79"/>
      <c r="FI939" s="65" t="s">
        <v>409</v>
      </c>
      <c r="FJ939" s="78">
        <v>475.44</v>
      </c>
      <c r="FK939" s="78">
        <v>487</v>
      </c>
      <c r="FL939" s="78">
        <v>493</v>
      </c>
      <c r="FM939" s="78">
        <v>296</v>
      </c>
      <c r="FN939" s="78"/>
      <c r="FO939" s="79">
        <v>430</v>
      </c>
      <c r="FP939" s="65" t="s">
        <v>410</v>
      </c>
      <c r="FQ939" s="68">
        <v>0.25934955132527598</v>
      </c>
      <c r="FR939" s="78">
        <v>451.27</v>
      </c>
      <c r="FS939" s="78">
        <v>495.36</v>
      </c>
      <c r="FT939" s="78">
        <v>420.15</v>
      </c>
      <c r="FU939" s="78">
        <v>283.47000000000003</v>
      </c>
      <c r="FV939" s="78">
        <v>227.19</v>
      </c>
      <c r="FW939" s="79">
        <v>344</v>
      </c>
      <c r="FX939" s="65" t="s">
        <v>411</v>
      </c>
      <c r="FY939" s="78">
        <v>440.76</v>
      </c>
      <c r="FZ939" s="78">
        <v>489.37</v>
      </c>
      <c r="GA939" s="78">
        <v>479.1</v>
      </c>
      <c r="GB939" s="78">
        <v>348.09</v>
      </c>
      <c r="GC939" s="78"/>
      <c r="GD939" s="79">
        <v>413.47</v>
      </c>
      <c r="GE939" s="82"/>
      <c r="GF939" s="68"/>
      <c r="GG939" s="78"/>
      <c r="GH939" s="78"/>
      <c r="GI939" s="78"/>
      <c r="GJ939" s="78"/>
      <c r="GK939" s="78"/>
      <c r="GL939" s="79"/>
      <c r="GM939" s="65" t="s">
        <v>413</v>
      </c>
      <c r="GN939" s="68">
        <v>0.10605016172649701</v>
      </c>
      <c r="GO939" s="78">
        <v>393.66</v>
      </c>
      <c r="GP939" s="78">
        <v>480.51</v>
      </c>
      <c r="GQ939" s="78">
        <v>424.03</v>
      </c>
      <c r="GR939" s="78">
        <v>332.89</v>
      </c>
      <c r="GS939" s="78"/>
      <c r="GT939" s="79"/>
      <c r="GU939" s="65" t="s">
        <v>414</v>
      </c>
      <c r="GV939" s="68">
        <v>4.17553968850474E-3</v>
      </c>
      <c r="GW939" s="78">
        <v>405.59</v>
      </c>
      <c r="GX939" s="78">
        <v>467.41</v>
      </c>
      <c r="GY939" s="78">
        <v>435.81</v>
      </c>
      <c r="GZ939" s="78">
        <v>301.02999999999997</v>
      </c>
      <c r="HA939" s="78"/>
      <c r="HB939" s="79">
        <v>382.2</v>
      </c>
      <c r="HC939" s="65" t="s">
        <v>415</v>
      </c>
      <c r="HD939" s="68">
        <v>2.6310250473584498E-2</v>
      </c>
      <c r="HE939" s="78">
        <v>441.86</v>
      </c>
      <c r="HF939" s="78">
        <v>489.61</v>
      </c>
      <c r="HG939" s="78">
        <v>490.82</v>
      </c>
      <c r="HH939" s="78">
        <v>223.64</v>
      </c>
      <c r="HI939" s="78">
        <v>218.38</v>
      </c>
      <c r="HJ939" s="79">
        <v>389.9</v>
      </c>
      <c r="HK939" s="85" t="s">
        <v>416</v>
      </c>
      <c r="HL939" s="68">
        <v>1.4714537963507901</v>
      </c>
      <c r="HM939" s="78">
        <v>403.43</v>
      </c>
      <c r="HN939" s="78">
        <v>456.92</v>
      </c>
      <c r="HO939" s="78">
        <v>445.72</v>
      </c>
      <c r="HP939" s="78">
        <v>330.87</v>
      </c>
      <c r="HQ939" s="78"/>
      <c r="HR939" s="79"/>
    </row>
    <row r="940" spans="1:226" x14ac:dyDescent="0.25">
      <c r="A940" s="81">
        <v>38698</v>
      </c>
      <c r="B940" s="82" t="s">
        <v>387</v>
      </c>
      <c r="C940" s="83">
        <v>421.66424326605164</v>
      </c>
      <c r="D940" s="83">
        <v>480.01782588828189</v>
      </c>
      <c r="E940" s="83">
        <v>455.61505507618671</v>
      </c>
      <c r="F940" s="83">
        <v>309.28515946011908</v>
      </c>
      <c r="G940" s="83">
        <v>226.07407465007776</v>
      </c>
      <c r="H940" s="84">
        <v>372.47315258378194</v>
      </c>
      <c r="I940" s="82" t="s">
        <v>388</v>
      </c>
      <c r="J940" s="83">
        <v>424.79908533913374</v>
      </c>
      <c r="K940" s="83">
        <v>481.39137467483698</v>
      </c>
      <c r="L940" s="83">
        <v>457.0965927919712</v>
      </c>
      <c r="M940" s="83">
        <v>311.23858786066705</v>
      </c>
      <c r="N940" s="83"/>
      <c r="O940" s="84">
        <v>399.59110193007336</v>
      </c>
      <c r="P940" s="65" t="s">
        <v>389</v>
      </c>
      <c r="Q940" s="78">
        <v>434.86</v>
      </c>
      <c r="R940" s="78">
        <v>477.68</v>
      </c>
      <c r="S940" s="78">
        <v>431.13</v>
      </c>
      <c r="T940" s="78">
        <v>260</v>
      </c>
      <c r="U940" s="78"/>
      <c r="V940" s="79"/>
      <c r="W940" s="65" t="s">
        <v>390</v>
      </c>
      <c r="X940" s="78">
        <v>426.16</v>
      </c>
      <c r="Y940" s="78">
        <v>483.32</v>
      </c>
      <c r="Z940" s="78">
        <v>481.51</v>
      </c>
      <c r="AA940" s="78">
        <v>248.11</v>
      </c>
      <c r="AB940" s="78"/>
      <c r="AC940" s="79">
        <v>424.79</v>
      </c>
      <c r="AD940" s="82"/>
      <c r="AE940" s="68"/>
      <c r="AF940" s="78"/>
      <c r="AG940" s="78"/>
      <c r="AH940" s="78"/>
      <c r="AI940" s="78"/>
      <c r="AJ940" s="78"/>
      <c r="AK940" s="79"/>
      <c r="AL940" s="69" t="s">
        <v>392</v>
      </c>
      <c r="AM940" s="70">
        <v>1.74428745857317</v>
      </c>
      <c r="AN940" s="78">
        <v>455.29</v>
      </c>
      <c r="AO940" s="78">
        <v>509.32</v>
      </c>
      <c r="AP940" s="78">
        <v>479.89</v>
      </c>
      <c r="AQ940" s="78"/>
      <c r="AR940" s="78">
        <v>370.61</v>
      </c>
      <c r="AS940" s="79"/>
      <c r="AT940" s="65" t="s">
        <v>393</v>
      </c>
      <c r="AU940" s="68">
        <v>3.43760742523204E-2</v>
      </c>
      <c r="AV940" s="78">
        <v>418.42</v>
      </c>
      <c r="AW940" s="78">
        <v>475.66</v>
      </c>
      <c r="AX940" s="78">
        <v>446.41</v>
      </c>
      <c r="AY940" s="78">
        <v>210.62</v>
      </c>
      <c r="AZ940" s="78">
        <v>207.39</v>
      </c>
      <c r="BA940" s="79">
        <v>375.58</v>
      </c>
      <c r="BB940" s="65" t="s">
        <v>394</v>
      </c>
      <c r="BC940" s="78">
        <v>389.47</v>
      </c>
      <c r="BD940" s="78">
        <v>462.8</v>
      </c>
      <c r="BE940" s="78">
        <v>447.74</v>
      </c>
      <c r="BF940" s="78">
        <v>256</v>
      </c>
      <c r="BG940" s="78"/>
      <c r="BH940" s="79">
        <v>388.67</v>
      </c>
      <c r="BI940" s="65" t="s">
        <v>395</v>
      </c>
      <c r="BJ940" s="68">
        <v>0.13425161437566299</v>
      </c>
      <c r="BK940" s="78">
        <v>444.91</v>
      </c>
      <c r="BL940" s="78">
        <v>484.11</v>
      </c>
      <c r="BM940" s="78">
        <v>510.59</v>
      </c>
      <c r="BN940" s="78">
        <v>312.94</v>
      </c>
      <c r="BO940" s="78"/>
      <c r="BP940" s="79"/>
      <c r="BQ940" s="65" t="s">
        <v>396</v>
      </c>
      <c r="BR940" s="68">
        <v>6.3911648537062396E-2</v>
      </c>
      <c r="BS940" s="78">
        <v>402.07</v>
      </c>
      <c r="BT940" s="78">
        <v>469.62</v>
      </c>
      <c r="BU940" s="78">
        <v>415.75</v>
      </c>
      <c r="BV940" s="78"/>
      <c r="BW940" s="78"/>
      <c r="BX940" s="79">
        <v>366.47</v>
      </c>
      <c r="BY940" s="65" t="s">
        <v>397</v>
      </c>
      <c r="BZ940" s="78">
        <v>439.63</v>
      </c>
      <c r="CA940" s="78">
        <v>490.65</v>
      </c>
      <c r="CB940" s="78">
        <v>401.09</v>
      </c>
      <c r="CC940" s="78">
        <v>311.97000000000003</v>
      </c>
      <c r="CD940" s="78"/>
      <c r="CE940" s="79">
        <v>476.21</v>
      </c>
      <c r="CF940" s="65" t="s">
        <v>398</v>
      </c>
      <c r="CG940" s="78">
        <v>398.26</v>
      </c>
      <c r="CH940" s="78">
        <v>497.5</v>
      </c>
      <c r="CI940" s="78">
        <v>430.66</v>
      </c>
      <c r="CJ940" s="78">
        <v>388.96</v>
      </c>
      <c r="CK940" s="78"/>
      <c r="CL940" s="79"/>
      <c r="CM940" s="65" t="s">
        <v>399</v>
      </c>
      <c r="CN940" s="78">
        <v>389.58</v>
      </c>
      <c r="CO940" s="78">
        <v>448.92</v>
      </c>
      <c r="CP940" s="78">
        <v>460.64</v>
      </c>
      <c r="CQ940" s="78">
        <v>286.89</v>
      </c>
      <c r="CR940" s="78">
        <v>265.79000000000002</v>
      </c>
      <c r="CS940" s="79">
        <v>514.85</v>
      </c>
      <c r="CT940" s="65" t="s">
        <v>400</v>
      </c>
      <c r="CU940" s="78">
        <v>451.78</v>
      </c>
      <c r="CV940" s="78">
        <v>511.49</v>
      </c>
      <c r="CW940" s="78">
        <v>456.89</v>
      </c>
      <c r="CX940" s="78">
        <v>315.23</v>
      </c>
      <c r="CY940" s="78">
        <v>292</v>
      </c>
      <c r="CZ940" s="79"/>
      <c r="DA940" s="82"/>
      <c r="DB940" s="68"/>
      <c r="DC940" s="78"/>
      <c r="DD940" s="78"/>
      <c r="DE940" s="78"/>
      <c r="DF940" s="78"/>
      <c r="DG940" s="78"/>
      <c r="DH940" s="79"/>
      <c r="DI940" s="65" t="s">
        <v>402</v>
      </c>
      <c r="DJ940" s="68">
        <v>3.9300451955197498E-3</v>
      </c>
      <c r="DK940" s="78">
        <v>422.24</v>
      </c>
      <c r="DL940" s="78">
        <v>487.99</v>
      </c>
      <c r="DM940" s="78">
        <v>487.99</v>
      </c>
      <c r="DN940" s="78">
        <v>262.19</v>
      </c>
      <c r="DO940" s="78"/>
      <c r="DP940" s="79">
        <v>404.35</v>
      </c>
      <c r="DQ940" s="65" t="s">
        <v>403</v>
      </c>
      <c r="DR940" s="78">
        <v>473.85</v>
      </c>
      <c r="DS940" s="78">
        <v>552.6</v>
      </c>
      <c r="DT940" s="78">
        <v>535.46</v>
      </c>
      <c r="DU940" s="78">
        <v>369.19</v>
      </c>
      <c r="DV940" s="78"/>
      <c r="DW940" s="79"/>
      <c r="DX940" s="65" t="s">
        <v>404</v>
      </c>
      <c r="DY940" s="78">
        <v>448.07</v>
      </c>
      <c r="DZ940" s="78">
        <v>516.04</v>
      </c>
      <c r="EA940" s="78">
        <v>503.34</v>
      </c>
      <c r="EB940" s="78">
        <v>321.56</v>
      </c>
      <c r="EC940" s="78"/>
      <c r="ED940" s="79">
        <v>374</v>
      </c>
      <c r="EE940" s="65" t="s">
        <v>405</v>
      </c>
      <c r="EF940" s="68">
        <v>0.28962001853568098</v>
      </c>
      <c r="EG940" s="78">
        <v>432.3</v>
      </c>
      <c r="EH940" s="78">
        <v>490.69</v>
      </c>
      <c r="EI940" s="78">
        <v>414.71</v>
      </c>
      <c r="EJ940" s="78">
        <v>266.45</v>
      </c>
      <c r="EK940" s="78">
        <v>212.58</v>
      </c>
      <c r="EL940" s="79">
        <v>334.25</v>
      </c>
      <c r="EM940" s="65" t="s">
        <v>406</v>
      </c>
      <c r="EN940" s="78">
        <v>448.31</v>
      </c>
      <c r="EO940" s="78">
        <v>479.85</v>
      </c>
      <c r="EP940" s="78">
        <v>432.9</v>
      </c>
      <c r="EQ940" s="78"/>
      <c r="ER940" s="78"/>
      <c r="ES940" s="79">
        <v>411.03</v>
      </c>
      <c r="ET940" s="65" t="s">
        <v>407</v>
      </c>
      <c r="EU940" s="68">
        <v>1.4347202295552399</v>
      </c>
      <c r="EV940" s="78">
        <v>427.3</v>
      </c>
      <c r="EW940" s="78">
        <v>467.48</v>
      </c>
      <c r="EX940" s="78">
        <v>467.48</v>
      </c>
      <c r="EY940" s="78"/>
      <c r="EZ940" s="78">
        <v>147.59</v>
      </c>
      <c r="FA940" s="79">
        <v>317.41000000000003</v>
      </c>
      <c r="FB940" s="65" t="s">
        <v>408</v>
      </c>
      <c r="FC940" s="78">
        <v>681.16</v>
      </c>
      <c r="FD940" s="78">
        <v>561.87</v>
      </c>
      <c r="FE940" s="78">
        <v>542.74</v>
      </c>
      <c r="FF940" s="78">
        <v>337.76</v>
      </c>
      <c r="FG940" s="78"/>
      <c r="FH940" s="79"/>
      <c r="FI940" s="65" t="s">
        <v>409</v>
      </c>
      <c r="FJ940" s="78">
        <v>490</v>
      </c>
      <c r="FK940" s="78">
        <v>500</v>
      </c>
      <c r="FL940" s="78">
        <v>505.57</v>
      </c>
      <c r="FM940" s="78">
        <v>296</v>
      </c>
      <c r="FN940" s="78"/>
      <c r="FO940" s="79">
        <v>422</v>
      </c>
      <c r="FP940" s="65" t="s">
        <v>410</v>
      </c>
      <c r="FQ940" s="68">
        <v>0.260504858415609</v>
      </c>
      <c r="FR940" s="78">
        <v>464.22</v>
      </c>
      <c r="FS940" s="78">
        <v>502.51</v>
      </c>
      <c r="FT940" s="78">
        <v>414.98</v>
      </c>
      <c r="FU940" s="78">
        <v>283.17</v>
      </c>
      <c r="FV940" s="78">
        <v>227.16</v>
      </c>
      <c r="FW940" s="79">
        <v>349.86</v>
      </c>
      <c r="FX940" s="65" t="s">
        <v>411</v>
      </c>
      <c r="FY940" s="78">
        <v>441.22</v>
      </c>
      <c r="FZ940" s="78">
        <v>490.07</v>
      </c>
      <c r="GA940" s="78">
        <v>479.1</v>
      </c>
      <c r="GB940" s="78">
        <v>353.46</v>
      </c>
      <c r="GC940" s="78"/>
      <c r="GD940" s="79">
        <v>413.47</v>
      </c>
      <c r="GE940" s="82"/>
      <c r="GF940" s="68"/>
      <c r="GG940" s="78"/>
      <c r="GH940" s="78"/>
      <c r="GI940" s="78"/>
      <c r="GJ940" s="78"/>
      <c r="GK940" s="78"/>
      <c r="GL940" s="79"/>
      <c r="GM940" s="65" t="s">
        <v>413</v>
      </c>
      <c r="GN940" s="68">
        <v>0.10592659287113999</v>
      </c>
      <c r="GO940" s="78">
        <v>393.2</v>
      </c>
      <c r="GP940" s="78">
        <v>479.95</v>
      </c>
      <c r="GQ940" s="78">
        <v>428.2</v>
      </c>
      <c r="GR940" s="78">
        <v>332.5</v>
      </c>
      <c r="GS940" s="78"/>
      <c r="GT940" s="79"/>
      <c r="GU940" s="65" t="s">
        <v>414</v>
      </c>
      <c r="GV940" s="68">
        <v>4.1751910149889302E-3</v>
      </c>
      <c r="GW940" s="78">
        <v>405.55</v>
      </c>
      <c r="GX940" s="78">
        <v>467.37</v>
      </c>
      <c r="GY940" s="78">
        <v>435.77</v>
      </c>
      <c r="GZ940" s="78">
        <v>301.01</v>
      </c>
      <c r="HA940" s="78"/>
      <c r="HB940" s="79">
        <v>382.17</v>
      </c>
      <c r="HC940" s="65" t="s">
        <v>415</v>
      </c>
      <c r="HD940" s="68">
        <v>2.6301946344029499E-2</v>
      </c>
      <c r="HE940" s="78">
        <v>442.16</v>
      </c>
      <c r="HF940" s="78">
        <v>489.46</v>
      </c>
      <c r="HG940" s="78">
        <v>490.66</v>
      </c>
      <c r="HH940" s="78">
        <v>223.57</v>
      </c>
      <c r="HI940" s="78">
        <v>218.31</v>
      </c>
      <c r="HJ940" s="79">
        <v>391.32</v>
      </c>
      <c r="HK940" s="85" t="s">
        <v>416</v>
      </c>
      <c r="HL940" s="68">
        <v>1.4830194275544999</v>
      </c>
      <c r="HM940" s="78">
        <v>402.12</v>
      </c>
      <c r="HN940" s="78">
        <v>456.06</v>
      </c>
      <c r="HO940" s="78">
        <v>439.87</v>
      </c>
      <c r="HP940" s="78">
        <v>304.24</v>
      </c>
      <c r="HQ940" s="78"/>
      <c r="HR940" s="79"/>
    </row>
    <row r="941" spans="1:226" x14ac:dyDescent="0.25">
      <c r="A941" s="81">
        <v>38691</v>
      </c>
      <c r="B941" s="82" t="s">
        <v>387</v>
      </c>
      <c r="C941" s="83">
        <v>419.30893644162722</v>
      </c>
      <c r="D941" s="83">
        <v>475.56382022422798</v>
      </c>
      <c r="E941" s="83">
        <v>452.92964557484299</v>
      </c>
      <c r="F941" s="83">
        <v>303.12475078265351</v>
      </c>
      <c r="G941" s="83">
        <v>227.40853810264386</v>
      </c>
      <c r="H941" s="84">
        <v>372.10145782016622</v>
      </c>
      <c r="I941" s="82" t="s">
        <v>388</v>
      </c>
      <c r="J941" s="83">
        <v>420.37362025476614</v>
      </c>
      <c r="K941" s="83">
        <v>475.36096434165319</v>
      </c>
      <c r="L941" s="83">
        <v>454.39073754354359</v>
      </c>
      <c r="M941" s="83">
        <v>306.07176747411188</v>
      </c>
      <c r="N941" s="83"/>
      <c r="O941" s="84">
        <v>397.95223530862677</v>
      </c>
      <c r="P941" s="65" t="s">
        <v>389</v>
      </c>
      <c r="Q941" s="78">
        <v>432.36</v>
      </c>
      <c r="R941" s="78">
        <v>473.51</v>
      </c>
      <c r="S941" s="78">
        <v>423.95</v>
      </c>
      <c r="T941" s="78">
        <v>260</v>
      </c>
      <c r="U941" s="78"/>
      <c r="V941" s="79"/>
      <c r="W941" s="65" t="s">
        <v>390</v>
      </c>
      <c r="X941" s="78">
        <v>414.92</v>
      </c>
      <c r="Y941" s="78">
        <v>472.27</v>
      </c>
      <c r="Z941" s="78">
        <v>481.51</v>
      </c>
      <c r="AA941" s="78">
        <v>239.93</v>
      </c>
      <c r="AB941" s="78"/>
      <c r="AC941" s="79">
        <v>410.74</v>
      </c>
      <c r="AD941" s="82"/>
      <c r="AE941" s="68"/>
      <c r="AF941" s="78"/>
      <c r="AG941" s="78"/>
      <c r="AH941" s="78"/>
      <c r="AI941" s="78"/>
      <c r="AJ941" s="78"/>
      <c r="AK941" s="79"/>
      <c r="AL941" s="69" t="s">
        <v>392</v>
      </c>
      <c r="AM941" s="70">
        <v>1.7436791630340001</v>
      </c>
      <c r="AN941" s="78">
        <v>455.13</v>
      </c>
      <c r="AO941" s="78">
        <v>512.6</v>
      </c>
      <c r="AP941" s="78">
        <v>479.72</v>
      </c>
      <c r="AQ941" s="78"/>
      <c r="AR941" s="78">
        <v>370.48</v>
      </c>
      <c r="AS941" s="79"/>
      <c r="AT941" s="65" t="s">
        <v>393</v>
      </c>
      <c r="AU941" s="68">
        <v>3.4537542308489301E-2</v>
      </c>
      <c r="AV941" s="78">
        <v>433.48</v>
      </c>
      <c r="AW941" s="78">
        <v>489.69</v>
      </c>
      <c r="AX941" s="78">
        <v>453.55</v>
      </c>
      <c r="AY941" s="78">
        <v>212.61</v>
      </c>
      <c r="AZ941" s="78">
        <v>211.58</v>
      </c>
      <c r="BA941" s="79">
        <v>378.19</v>
      </c>
      <c r="BB941" s="65" t="s">
        <v>394</v>
      </c>
      <c r="BC941" s="78">
        <v>390.54</v>
      </c>
      <c r="BD941" s="78">
        <v>467.96</v>
      </c>
      <c r="BE941" s="78">
        <v>445.53</v>
      </c>
      <c r="BF941" s="78">
        <v>267.13</v>
      </c>
      <c r="BG941" s="78"/>
      <c r="BH941" s="79">
        <v>402.25</v>
      </c>
      <c r="BI941" s="65" t="s">
        <v>395</v>
      </c>
      <c r="BJ941" s="68">
        <v>0.13419036244816901</v>
      </c>
      <c r="BK941" s="78">
        <v>431.82</v>
      </c>
      <c r="BL941" s="78">
        <v>471.01</v>
      </c>
      <c r="BM941" s="78">
        <v>497.47</v>
      </c>
      <c r="BN941" s="78">
        <v>289.99</v>
      </c>
      <c r="BO941" s="78"/>
      <c r="BP941" s="79"/>
      <c r="BQ941" s="65" t="s">
        <v>396</v>
      </c>
      <c r="BR941" s="68">
        <v>6.3911648537062396E-2</v>
      </c>
      <c r="BS941" s="78">
        <v>402.45</v>
      </c>
      <c r="BT941" s="78">
        <v>469.52</v>
      </c>
      <c r="BU941" s="78">
        <v>412.33</v>
      </c>
      <c r="BV941" s="78"/>
      <c r="BW941" s="78"/>
      <c r="BX941" s="79">
        <v>366.47</v>
      </c>
      <c r="BY941" s="65" t="s">
        <v>397</v>
      </c>
      <c r="BZ941" s="78">
        <v>423.07</v>
      </c>
      <c r="CA941" s="78">
        <v>473.84</v>
      </c>
      <c r="CB941" s="78">
        <v>408.1</v>
      </c>
      <c r="CC941" s="78">
        <v>330.38</v>
      </c>
      <c r="CD941" s="78"/>
      <c r="CE941" s="79">
        <v>476.21</v>
      </c>
      <c r="CF941" s="65" t="s">
        <v>398</v>
      </c>
      <c r="CG941" s="78">
        <v>389.99</v>
      </c>
      <c r="CH941" s="78">
        <v>484.41</v>
      </c>
      <c r="CI941" s="78">
        <v>425.7</v>
      </c>
      <c r="CJ941" s="78">
        <v>545.73</v>
      </c>
      <c r="CK941" s="78"/>
      <c r="CL941" s="79"/>
      <c r="CM941" s="65" t="s">
        <v>399</v>
      </c>
      <c r="CN941" s="78">
        <v>377.12</v>
      </c>
      <c r="CO941" s="78">
        <v>439.32</v>
      </c>
      <c r="CP941" s="78">
        <v>456.89</v>
      </c>
      <c r="CQ941" s="78">
        <v>263.83</v>
      </c>
      <c r="CR941" s="78">
        <v>249.97</v>
      </c>
      <c r="CS941" s="79">
        <v>513.72</v>
      </c>
      <c r="CT941" s="65" t="s">
        <v>400</v>
      </c>
      <c r="CU941" s="78">
        <v>441.22</v>
      </c>
      <c r="CV941" s="78">
        <v>509.94</v>
      </c>
      <c r="CW941" s="78">
        <v>449.57</v>
      </c>
      <c r="CX941" s="78">
        <v>315.22000000000003</v>
      </c>
      <c r="CY941" s="78">
        <v>292</v>
      </c>
      <c r="CZ941" s="79"/>
      <c r="DA941" s="82"/>
      <c r="DB941" s="68"/>
      <c r="DC941" s="78"/>
      <c r="DD941" s="78"/>
      <c r="DE941" s="78"/>
      <c r="DF941" s="78"/>
      <c r="DG941" s="78"/>
      <c r="DH941" s="79"/>
      <c r="DI941" s="65" t="s">
        <v>402</v>
      </c>
      <c r="DJ941" s="68">
        <v>3.9717213440305004E-3</v>
      </c>
      <c r="DK941" s="78">
        <v>427.58</v>
      </c>
      <c r="DL941" s="78">
        <v>493.5</v>
      </c>
      <c r="DM941" s="78">
        <v>493.5</v>
      </c>
      <c r="DN941" s="78">
        <v>271.89999999999998</v>
      </c>
      <c r="DO941" s="78"/>
      <c r="DP941" s="79">
        <v>410.53</v>
      </c>
      <c r="DQ941" s="65" t="s">
        <v>403</v>
      </c>
      <c r="DR941" s="78">
        <v>539.14</v>
      </c>
      <c r="DS941" s="78">
        <v>573.26</v>
      </c>
      <c r="DT941" s="78">
        <v>528.66</v>
      </c>
      <c r="DU941" s="78">
        <v>363.98</v>
      </c>
      <c r="DV941" s="78"/>
      <c r="DW941" s="79"/>
      <c r="DX941" s="65" t="s">
        <v>404</v>
      </c>
      <c r="DY941" s="78">
        <v>442.01</v>
      </c>
      <c r="DZ941" s="78">
        <v>510.41</v>
      </c>
      <c r="EA941" s="78">
        <v>500.77</v>
      </c>
      <c r="EB941" s="78">
        <v>296.79000000000002</v>
      </c>
      <c r="EC941" s="78"/>
      <c r="ED941" s="79">
        <v>374</v>
      </c>
      <c r="EE941" s="65" t="s">
        <v>405</v>
      </c>
      <c r="EF941" s="68">
        <v>0.28962001853568098</v>
      </c>
      <c r="EG941" s="78">
        <v>412.48</v>
      </c>
      <c r="EH941" s="78">
        <v>479.23</v>
      </c>
      <c r="EI941" s="78">
        <v>401.94</v>
      </c>
      <c r="EJ941" s="78">
        <v>266.45</v>
      </c>
      <c r="EK941" s="78">
        <v>201.66</v>
      </c>
      <c r="EL941" s="79">
        <v>343.19</v>
      </c>
      <c r="EM941" s="65" t="s">
        <v>406</v>
      </c>
      <c r="EN941" s="78">
        <v>448.31</v>
      </c>
      <c r="EO941" s="78">
        <v>479.85</v>
      </c>
      <c r="EP941" s="78">
        <v>432.9</v>
      </c>
      <c r="EQ941" s="78"/>
      <c r="ER941" s="78"/>
      <c r="ES941" s="79">
        <v>396.83</v>
      </c>
      <c r="ET941" s="65" t="s">
        <v>407</v>
      </c>
      <c r="EU941" s="68">
        <v>1.43533802210421</v>
      </c>
      <c r="EV941" s="78">
        <v>427.49</v>
      </c>
      <c r="EW941" s="78">
        <v>468.89</v>
      </c>
      <c r="EX941" s="78">
        <v>468.89</v>
      </c>
      <c r="EY941" s="78"/>
      <c r="EZ941" s="78">
        <v>147.65</v>
      </c>
      <c r="FA941" s="79">
        <v>316.33</v>
      </c>
      <c r="FB941" s="65" t="s">
        <v>408</v>
      </c>
      <c r="FC941" s="78">
        <v>681.16</v>
      </c>
      <c r="FD941" s="78">
        <v>561.87</v>
      </c>
      <c r="FE941" s="78">
        <v>542.74</v>
      </c>
      <c r="FF941" s="78">
        <v>337.76</v>
      </c>
      <c r="FG941" s="78"/>
      <c r="FH941" s="79"/>
      <c r="FI941" s="65" t="s">
        <v>409</v>
      </c>
      <c r="FJ941" s="78">
        <v>474.6</v>
      </c>
      <c r="FK941" s="78">
        <v>492</v>
      </c>
      <c r="FL941" s="78">
        <v>498</v>
      </c>
      <c r="FM941" s="78">
        <v>301</v>
      </c>
      <c r="FN941" s="78"/>
      <c r="FO941" s="79">
        <v>418</v>
      </c>
      <c r="FP941" s="65" t="s">
        <v>410</v>
      </c>
      <c r="FQ941" s="68">
        <v>0.258832664682283</v>
      </c>
      <c r="FR941" s="78">
        <v>476.25</v>
      </c>
      <c r="FS941" s="78">
        <v>508.09</v>
      </c>
      <c r="FT941" s="78">
        <v>411.54</v>
      </c>
      <c r="FU941" s="78">
        <v>283.42</v>
      </c>
      <c r="FV941" s="78">
        <v>229.33</v>
      </c>
      <c r="FW941" s="79">
        <v>348.91</v>
      </c>
      <c r="FX941" s="65" t="s">
        <v>411</v>
      </c>
      <c r="FY941" s="78">
        <v>450.15</v>
      </c>
      <c r="FZ941" s="78">
        <v>497.85</v>
      </c>
      <c r="GA941" s="78">
        <v>491.81</v>
      </c>
      <c r="GB941" s="78">
        <v>353.46</v>
      </c>
      <c r="GC941" s="78"/>
      <c r="GD941" s="79">
        <v>413.47</v>
      </c>
      <c r="GE941" s="82"/>
      <c r="GF941" s="68"/>
      <c r="GG941" s="78"/>
      <c r="GH941" s="78"/>
      <c r="GI941" s="78"/>
      <c r="GJ941" s="78"/>
      <c r="GK941" s="78"/>
      <c r="GL941" s="79"/>
      <c r="GM941" s="65" t="s">
        <v>413</v>
      </c>
      <c r="GN941" s="68">
        <v>0.106108676506478</v>
      </c>
      <c r="GO941" s="78">
        <v>393.88</v>
      </c>
      <c r="GP941" s="78">
        <v>475.69</v>
      </c>
      <c r="GQ941" s="78">
        <v>429.7</v>
      </c>
      <c r="GR941" s="78">
        <v>316.42</v>
      </c>
      <c r="GS941" s="78"/>
      <c r="GT941" s="79"/>
      <c r="GU941" s="65" t="s">
        <v>414</v>
      </c>
      <c r="GV941" s="68">
        <v>4.1750167000667998E-3</v>
      </c>
      <c r="GW941" s="78">
        <v>405.54</v>
      </c>
      <c r="GX941" s="78">
        <v>467.35</v>
      </c>
      <c r="GY941" s="78">
        <v>435.75</v>
      </c>
      <c r="GZ941" s="78">
        <v>300.99</v>
      </c>
      <c r="HA941" s="78"/>
      <c r="HB941" s="79">
        <v>382.15</v>
      </c>
      <c r="HC941" s="65" t="s">
        <v>415</v>
      </c>
      <c r="HD941" s="68">
        <v>2.6437541308658299E-2</v>
      </c>
      <c r="HE941" s="78">
        <v>444.44</v>
      </c>
      <c r="HF941" s="78">
        <v>491.98</v>
      </c>
      <c r="HG941" s="78">
        <v>493.19</v>
      </c>
      <c r="HH941" s="78">
        <v>224.72</v>
      </c>
      <c r="HI941" s="78">
        <v>219.43</v>
      </c>
      <c r="HJ941" s="79">
        <v>396.89</v>
      </c>
      <c r="HK941" s="85" t="s">
        <v>416</v>
      </c>
      <c r="HL941" s="68">
        <v>1.4764506127270001</v>
      </c>
      <c r="HM941" s="78">
        <v>402.15</v>
      </c>
      <c r="HN941" s="78">
        <v>458.16</v>
      </c>
      <c r="HO941" s="78">
        <v>431.9</v>
      </c>
      <c r="HP941" s="78">
        <v>288.22000000000003</v>
      </c>
      <c r="HQ941" s="78"/>
      <c r="HR941" s="79"/>
    </row>
    <row r="942" spans="1:226" x14ac:dyDescent="0.25">
      <c r="A942" s="81">
        <v>38684</v>
      </c>
      <c r="B942" s="82" t="s">
        <v>387</v>
      </c>
      <c r="C942" s="83">
        <v>426.84412089090677</v>
      </c>
      <c r="D942" s="83">
        <v>483.50470551912792</v>
      </c>
      <c r="E942" s="83">
        <v>454.31213608421467</v>
      </c>
      <c r="F942" s="83">
        <v>309.77412379672558</v>
      </c>
      <c r="G942" s="83">
        <v>228.5746189735614</v>
      </c>
      <c r="H942" s="84">
        <v>370.01543318240613</v>
      </c>
      <c r="I942" s="82" t="s">
        <v>388</v>
      </c>
      <c r="J942" s="83">
        <v>429.30752580191501</v>
      </c>
      <c r="K942" s="83">
        <v>484.05601027988359</v>
      </c>
      <c r="L942" s="83">
        <v>455.22658158091684</v>
      </c>
      <c r="M942" s="83">
        <v>313.20946903424186</v>
      </c>
      <c r="N942" s="83"/>
      <c r="O942" s="84">
        <v>393.1400776962447</v>
      </c>
      <c r="P942" s="65" t="s">
        <v>389</v>
      </c>
      <c r="Q942" s="78">
        <v>447.36</v>
      </c>
      <c r="R942" s="78">
        <v>485.18</v>
      </c>
      <c r="S942" s="78">
        <v>421.08</v>
      </c>
      <c r="T942" s="78">
        <v>260</v>
      </c>
      <c r="U942" s="78"/>
      <c r="V942" s="79"/>
      <c r="W942" s="65" t="s">
        <v>390</v>
      </c>
      <c r="X942" s="78">
        <v>423.18</v>
      </c>
      <c r="Y942" s="78">
        <v>480.54</v>
      </c>
      <c r="Z942" s="78">
        <v>481.51</v>
      </c>
      <c r="AA942" s="78">
        <v>245.77</v>
      </c>
      <c r="AB942" s="78"/>
      <c r="AC942" s="79">
        <v>410.74</v>
      </c>
      <c r="AD942" s="82"/>
      <c r="AE942" s="68"/>
      <c r="AF942" s="78"/>
      <c r="AG942" s="78"/>
      <c r="AH942" s="78"/>
      <c r="AI942" s="78"/>
      <c r="AJ942" s="78"/>
      <c r="AK942" s="79"/>
      <c r="AL942" s="69" t="s">
        <v>392</v>
      </c>
      <c r="AM942" s="70">
        <v>1.7436791630340001</v>
      </c>
      <c r="AN942" s="78">
        <v>455.13</v>
      </c>
      <c r="AO942" s="78">
        <v>512.6</v>
      </c>
      <c r="AP942" s="78">
        <v>479.72</v>
      </c>
      <c r="AQ942" s="78"/>
      <c r="AR942" s="78">
        <v>370.48</v>
      </c>
      <c r="AS942" s="79"/>
      <c r="AT942" s="65" t="s">
        <v>393</v>
      </c>
      <c r="AU942" s="68">
        <v>3.4526810068017798E-2</v>
      </c>
      <c r="AV942" s="78">
        <v>443.41</v>
      </c>
      <c r="AW942" s="78">
        <v>497.6</v>
      </c>
      <c r="AX942" s="78">
        <v>462.09</v>
      </c>
      <c r="AY942" s="78">
        <v>236.27</v>
      </c>
      <c r="AZ942" s="78">
        <v>209.03</v>
      </c>
      <c r="BA942" s="79">
        <v>379.52</v>
      </c>
      <c r="BB942" s="65" t="s">
        <v>394</v>
      </c>
      <c r="BC942" s="78">
        <v>404.77</v>
      </c>
      <c r="BD942" s="78">
        <v>482.4</v>
      </c>
      <c r="BE942" s="78">
        <v>446.5</v>
      </c>
      <c r="BF942" s="78">
        <v>269</v>
      </c>
      <c r="BG942" s="78"/>
      <c r="BH942" s="79">
        <v>390.61</v>
      </c>
      <c r="BI942" s="65" t="s">
        <v>395</v>
      </c>
      <c r="BJ942" s="68">
        <v>0.13410218586563</v>
      </c>
      <c r="BK942" s="78">
        <v>433.69</v>
      </c>
      <c r="BL942" s="78">
        <v>476.06</v>
      </c>
      <c r="BM942" s="78">
        <v>502.51</v>
      </c>
      <c r="BN942" s="78">
        <v>296.5</v>
      </c>
      <c r="BO942" s="78"/>
      <c r="BP942" s="79"/>
      <c r="BQ942" s="65" t="s">
        <v>396</v>
      </c>
      <c r="BR942" s="68">
        <v>6.3911648537062396E-2</v>
      </c>
      <c r="BS942" s="78">
        <v>406.38</v>
      </c>
      <c r="BT942" s="78">
        <v>465.34</v>
      </c>
      <c r="BU942" s="78">
        <v>409.93</v>
      </c>
      <c r="BV942" s="78"/>
      <c r="BW942" s="78"/>
      <c r="BX942" s="79">
        <v>366.47</v>
      </c>
      <c r="BY942" s="65" t="s">
        <v>397</v>
      </c>
      <c r="BZ942" s="78">
        <v>425.08</v>
      </c>
      <c r="CA942" s="78">
        <v>482.42</v>
      </c>
      <c r="CB942" s="78">
        <v>411.15</v>
      </c>
      <c r="CC942" s="78">
        <v>337.07</v>
      </c>
      <c r="CD942" s="78"/>
      <c r="CE942" s="79">
        <v>476.21</v>
      </c>
      <c r="CF942" s="65" t="s">
        <v>398</v>
      </c>
      <c r="CG942" s="78">
        <v>389.99</v>
      </c>
      <c r="CH942" s="78">
        <v>486.34</v>
      </c>
      <c r="CI942" s="78">
        <v>425.15</v>
      </c>
      <c r="CJ942" s="78">
        <v>357.22</v>
      </c>
      <c r="CK942" s="78"/>
      <c r="CL942" s="79"/>
      <c r="CM942" s="65" t="s">
        <v>399</v>
      </c>
      <c r="CN942" s="78">
        <v>381.41</v>
      </c>
      <c r="CO942" s="78">
        <v>446.96</v>
      </c>
      <c r="CP942" s="78">
        <v>457.03</v>
      </c>
      <c r="CQ942" s="78">
        <v>269.42</v>
      </c>
      <c r="CR942" s="78">
        <v>250.55</v>
      </c>
      <c r="CS942" s="79">
        <v>512.94000000000005</v>
      </c>
      <c r="CT942" s="65" t="s">
        <v>400</v>
      </c>
      <c r="CU942" s="78">
        <v>447.97</v>
      </c>
      <c r="CV942" s="78">
        <v>515.84</v>
      </c>
      <c r="CW942" s="78">
        <v>454.62</v>
      </c>
      <c r="CX942" s="78">
        <v>318.08999999999997</v>
      </c>
      <c r="CY942" s="78">
        <v>292</v>
      </c>
      <c r="CZ942" s="79"/>
      <c r="DA942" s="82"/>
      <c r="DB942" s="68"/>
      <c r="DC942" s="78"/>
      <c r="DD942" s="78"/>
      <c r="DE942" s="78"/>
      <c r="DF942" s="78"/>
      <c r="DG942" s="78"/>
      <c r="DH942" s="79"/>
      <c r="DI942" s="65" t="s">
        <v>402</v>
      </c>
      <c r="DJ942" s="68">
        <v>3.9835876190096797E-3</v>
      </c>
      <c r="DK942" s="78">
        <v>430.57</v>
      </c>
      <c r="DL942" s="78">
        <v>505.28</v>
      </c>
      <c r="DM942" s="78">
        <v>505.28</v>
      </c>
      <c r="DN942" s="78">
        <v>287.12</v>
      </c>
      <c r="DO942" s="78"/>
      <c r="DP942" s="79">
        <v>411.62</v>
      </c>
      <c r="DQ942" s="65" t="s">
        <v>403</v>
      </c>
      <c r="DR942" s="78">
        <v>539.14</v>
      </c>
      <c r="DS942" s="78">
        <v>573.26</v>
      </c>
      <c r="DT942" s="78">
        <v>551.75</v>
      </c>
      <c r="DU942" s="78">
        <v>376.27</v>
      </c>
      <c r="DV942" s="78"/>
      <c r="DW942" s="79"/>
      <c r="DX942" s="65" t="s">
        <v>404</v>
      </c>
      <c r="DY942" s="78">
        <v>457.83</v>
      </c>
      <c r="DZ942" s="78">
        <v>519.04999999999995</v>
      </c>
      <c r="EA942" s="78">
        <v>492.32</v>
      </c>
      <c r="EB942" s="78">
        <v>306.14999999999998</v>
      </c>
      <c r="EC942" s="78"/>
      <c r="ED942" s="79">
        <v>367.55</v>
      </c>
      <c r="EE942" s="65" t="s">
        <v>405</v>
      </c>
      <c r="EF942" s="68">
        <v>0.28962001853568098</v>
      </c>
      <c r="EG942" s="78">
        <v>418.29</v>
      </c>
      <c r="EH942" s="78">
        <v>483.69</v>
      </c>
      <c r="EI942" s="78">
        <v>413.23</v>
      </c>
      <c r="EJ942" s="78">
        <v>266.45</v>
      </c>
      <c r="EK942" s="78">
        <v>202.86</v>
      </c>
      <c r="EL942" s="79">
        <v>341.99</v>
      </c>
      <c r="EM942" s="65" t="s">
        <v>406</v>
      </c>
      <c r="EN942" s="78">
        <v>448.31</v>
      </c>
      <c r="EO942" s="78">
        <v>491.15</v>
      </c>
      <c r="EP942" s="78">
        <v>439.1</v>
      </c>
      <c r="EQ942" s="78"/>
      <c r="ER942" s="78"/>
      <c r="ES942" s="79">
        <v>386.53</v>
      </c>
      <c r="ET942" s="65" t="s">
        <v>407</v>
      </c>
      <c r="EU942" s="68">
        <v>1.4363688595231301</v>
      </c>
      <c r="EV942" s="78">
        <v>409.54</v>
      </c>
      <c r="EW942" s="78">
        <v>448.54</v>
      </c>
      <c r="EX942" s="78">
        <v>448.54</v>
      </c>
      <c r="EY942" s="78"/>
      <c r="EZ942" s="78">
        <v>147.76</v>
      </c>
      <c r="FA942" s="79">
        <v>317.77999999999997</v>
      </c>
      <c r="FB942" s="65" t="s">
        <v>408</v>
      </c>
      <c r="FC942" s="78">
        <v>681.16</v>
      </c>
      <c r="FD942" s="78">
        <v>561.87</v>
      </c>
      <c r="FE942" s="78">
        <v>542.74</v>
      </c>
      <c r="FF942" s="78">
        <v>337.76</v>
      </c>
      <c r="FG942" s="78"/>
      <c r="FH942" s="79"/>
      <c r="FI942" s="65" t="s">
        <v>409</v>
      </c>
      <c r="FJ942" s="78">
        <v>468</v>
      </c>
      <c r="FK942" s="78">
        <v>487.67</v>
      </c>
      <c r="FL942" s="78">
        <v>494</v>
      </c>
      <c r="FM942" s="78">
        <v>301</v>
      </c>
      <c r="FN942" s="78"/>
      <c r="FO942" s="79">
        <v>415</v>
      </c>
      <c r="FP942" s="65" t="s">
        <v>410</v>
      </c>
      <c r="FQ942" s="68">
        <v>0.25726781579624403</v>
      </c>
      <c r="FR942" s="78">
        <v>490.35</v>
      </c>
      <c r="FS942" s="78">
        <v>512.99</v>
      </c>
      <c r="FT942" s="78">
        <v>427.58</v>
      </c>
      <c r="FU942" s="78">
        <v>283.25</v>
      </c>
      <c r="FV942" s="78">
        <v>230.51</v>
      </c>
      <c r="FW942" s="79">
        <v>349.37</v>
      </c>
      <c r="FX942" s="65" t="s">
        <v>411</v>
      </c>
      <c r="FY942" s="78">
        <v>452.45</v>
      </c>
      <c r="FZ942" s="78">
        <v>500.85</v>
      </c>
      <c r="GA942" s="78">
        <v>491.6</v>
      </c>
      <c r="GB942" s="78">
        <v>361.49</v>
      </c>
      <c r="GC942" s="78"/>
      <c r="GD942" s="79">
        <v>413.47</v>
      </c>
      <c r="GE942" s="82"/>
      <c r="GF942" s="68"/>
      <c r="GG942" s="78"/>
      <c r="GH942" s="78"/>
      <c r="GI942" s="78"/>
      <c r="GJ942" s="78"/>
      <c r="GK942" s="78"/>
      <c r="GL942" s="79"/>
      <c r="GM942" s="65" t="s">
        <v>413</v>
      </c>
      <c r="GN942" s="68">
        <v>0.105725009250938</v>
      </c>
      <c r="GO942" s="78">
        <v>402.6</v>
      </c>
      <c r="GP942" s="78">
        <v>484.96</v>
      </c>
      <c r="GQ942" s="78">
        <v>429.77</v>
      </c>
      <c r="GR942" s="78">
        <v>312.83999999999997</v>
      </c>
      <c r="GS942" s="78"/>
      <c r="GT942" s="79"/>
      <c r="GU942" s="65" t="s">
        <v>414</v>
      </c>
      <c r="GV942" s="68">
        <v>4.1751910149889302E-3</v>
      </c>
      <c r="GW942" s="78">
        <v>405.55</v>
      </c>
      <c r="GX942" s="78">
        <v>467.37</v>
      </c>
      <c r="GY942" s="78">
        <v>435.77</v>
      </c>
      <c r="GZ942" s="78">
        <v>316.85000000000002</v>
      </c>
      <c r="HA942" s="78"/>
      <c r="HB942" s="79">
        <v>382.17</v>
      </c>
      <c r="HC942" s="65" t="s">
        <v>415</v>
      </c>
      <c r="HD942" s="68">
        <v>2.6489364520145199E-2</v>
      </c>
      <c r="HE942" s="78">
        <v>445.31</v>
      </c>
      <c r="HF942" s="78">
        <v>504.52</v>
      </c>
      <c r="HG942" s="78">
        <v>542.37</v>
      </c>
      <c r="HH942" s="78">
        <v>225.16</v>
      </c>
      <c r="HI942" s="78">
        <v>219.86</v>
      </c>
      <c r="HJ942" s="79">
        <v>399.45</v>
      </c>
      <c r="HK942" s="85" t="s">
        <v>416</v>
      </c>
      <c r="HL942" s="68">
        <v>1.4587892049598801</v>
      </c>
      <c r="HM942" s="78">
        <v>404.64</v>
      </c>
      <c r="HN942" s="78">
        <v>462.39</v>
      </c>
      <c r="HO942" s="78">
        <v>421.03</v>
      </c>
      <c r="HP942" s="78">
        <v>303.24</v>
      </c>
      <c r="HQ942" s="78"/>
      <c r="HR942" s="79"/>
    </row>
    <row r="943" spans="1:226" x14ac:dyDescent="0.25">
      <c r="A943" s="81">
        <v>38677</v>
      </c>
      <c r="B943" s="82" t="s">
        <v>387</v>
      </c>
      <c r="C943" s="83">
        <v>427.82986722154038</v>
      </c>
      <c r="D943" s="83">
        <v>485.77961337812184</v>
      </c>
      <c r="E943" s="83">
        <v>460.10691496959907</v>
      </c>
      <c r="F943" s="83">
        <v>313.08911831800799</v>
      </c>
      <c r="G943" s="83">
        <v>226.90405909797818</v>
      </c>
      <c r="H943" s="84">
        <v>365.62510502304059</v>
      </c>
      <c r="I943" s="82" t="s">
        <v>388</v>
      </c>
      <c r="J943" s="83">
        <v>427.35416363180627</v>
      </c>
      <c r="K943" s="83">
        <v>485.5450602328329</v>
      </c>
      <c r="L943" s="83">
        <v>460.95729829890826</v>
      </c>
      <c r="M943" s="83">
        <v>319.28409779150451</v>
      </c>
      <c r="N943" s="83"/>
      <c r="O943" s="84">
        <v>391.31981278904851</v>
      </c>
      <c r="P943" s="65" t="s">
        <v>389</v>
      </c>
      <c r="Q943" s="78">
        <v>449.86</v>
      </c>
      <c r="R943" s="78">
        <v>487.68</v>
      </c>
      <c r="S943" s="78">
        <v>426.31</v>
      </c>
      <c r="T943" s="78">
        <v>260</v>
      </c>
      <c r="U943" s="78"/>
      <c r="V943" s="79"/>
      <c r="W943" s="65" t="s">
        <v>390</v>
      </c>
      <c r="X943" s="78">
        <v>417.54</v>
      </c>
      <c r="Y943" s="78">
        <v>478.75</v>
      </c>
      <c r="Z943" s="78">
        <v>481.51</v>
      </c>
      <c r="AA943" s="78">
        <v>245.77</v>
      </c>
      <c r="AB943" s="78"/>
      <c r="AC943" s="79">
        <v>397.51</v>
      </c>
      <c r="AD943" s="82"/>
      <c r="AE943" s="68"/>
      <c r="AF943" s="78"/>
      <c r="AG943" s="78"/>
      <c r="AH943" s="78"/>
      <c r="AI943" s="78"/>
      <c r="AJ943" s="78"/>
      <c r="AK943" s="79"/>
      <c r="AL943" s="69" t="s">
        <v>392</v>
      </c>
      <c r="AM943" s="70">
        <v>1.7433751743375201</v>
      </c>
      <c r="AN943" s="78">
        <v>455.6</v>
      </c>
      <c r="AO943" s="78">
        <v>513.20000000000005</v>
      </c>
      <c r="AP943" s="78">
        <v>486.1</v>
      </c>
      <c r="AQ943" s="78"/>
      <c r="AR943" s="78">
        <v>370.41</v>
      </c>
      <c r="AS943" s="79"/>
      <c r="AT943" s="65" t="s">
        <v>393</v>
      </c>
      <c r="AU943" s="68">
        <v>3.4188034188034198E-2</v>
      </c>
      <c r="AV943" s="78">
        <v>453.4</v>
      </c>
      <c r="AW943" s="78">
        <v>501.61</v>
      </c>
      <c r="AX943" s="78">
        <v>459.86</v>
      </c>
      <c r="AY943" s="78">
        <v>233.91</v>
      </c>
      <c r="AZ943" s="78">
        <v>201.3</v>
      </c>
      <c r="BA943" s="79">
        <v>375.37</v>
      </c>
      <c r="BB943" s="65" t="s">
        <v>394</v>
      </c>
      <c r="BC943" s="78">
        <v>384.51</v>
      </c>
      <c r="BD943" s="78">
        <v>460.2</v>
      </c>
      <c r="BE943" s="78">
        <v>454.42</v>
      </c>
      <c r="BF943" s="78">
        <v>271.5</v>
      </c>
      <c r="BG943" s="78"/>
      <c r="BH943" s="79">
        <v>390.61</v>
      </c>
      <c r="BI943" s="65" t="s">
        <v>395</v>
      </c>
      <c r="BJ943" s="68">
        <v>0.13405903960103999</v>
      </c>
      <c r="BK943" s="78">
        <v>430.33</v>
      </c>
      <c r="BL943" s="78">
        <v>478.05</v>
      </c>
      <c r="BM943" s="78">
        <v>512.21</v>
      </c>
      <c r="BN943" s="78">
        <v>288.89999999999998</v>
      </c>
      <c r="BO943" s="78"/>
      <c r="BP943" s="79"/>
      <c r="BQ943" s="65" t="s">
        <v>396</v>
      </c>
      <c r="BR943" s="68">
        <v>6.3911648537062396E-2</v>
      </c>
      <c r="BS943" s="78">
        <v>411.74</v>
      </c>
      <c r="BT943" s="78">
        <v>470.84</v>
      </c>
      <c r="BU943" s="78">
        <v>408.14</v>
      </c>
      <c r="BV943" s="78"/>
      <c r="BW943" s="78"/>
      <c r="BX943" s="79">
        <v>366.47</v>
      </c>
      <c r="BY943" s="65" t="s">
        <v>397</v>
      </c>
      <c r="BZ943" s="78">
        <v>442.71</v>
      </c>
      <c r="CA943" s="78">
        <v>500.33</v>
      </c>
      <c r="CB943" s="78">
        <v>427.8</v>
      </c>
      <c r="CC943" s="78">
        <v>343.25</v>
      </c>
      <c r="CD943" s="78"/>
      <c r="CE943" s="79">
        <v>476.21</v>
      </c>
      <c r="CF943" s="65" t="s">
        <v>398</v>
      </c>
      <c r="CG943" s="78">
        <v>428.32</v>
      </c>
      <c r="CH943" s="78">
        <v>471.29</v>
      </c>
      <c r="CI943" s="78">
        <v>443.98</v>
      </c>
      <c r="CJ943" s="78">
        <v>370.2</v>
      </c>
      <c r="CK943" s="78"/>
      <c r="CL943" s="79"/>
      <c r="CM943" s="65" t="s">
        <v>399</v>
      </c>
      <c r="CN943" s="78">
        <v>383.42</v>
      </c>
      <c r="CO943" s="78">
        <v>451.62</v>
      </c>
      <c r="CP943" s="78">
        <v>457.62</v>
      </c>
      <c r="CQ943" s="78">
        <v>280.3</v>
      </c>
      <c r="CR943" s="78">
        <v>258.76</v>
      </c>
      <c r="CS943" s="79">
        <v>505.03</v>
      </c>
      <c r="CT943" s="65" t="s">
        <v>400</v>
      </c>
      <c r="CU943" s="78">
        <v>451.29</v>
      </c>
      <c r="CV943" s="78">
        <v>520.82000000000005</v>
      </c>
      <c r="CW943" s="78">
        <v>457.11</v>
      </c>
      <c r="CX943" s="78">
        <v>318.08</v>
      </c>
      <c r="CY943" s="78">
        <v>292</v>
      </c>
      <c r="CZ943" s="79"/>
      <c r="DA943" s="82"/>
      <c r="DB943" s="68"/>
      <c r="DC943" s="78"/>
      <c r="DD943" s="78"/>
      <c r="DE943" s="78"/>
      <c r="DF943" s="78"/>
      <c r="DG943" s="78"/>
      <c r="DH943" s="79"/>
      <c r="DI943" s="65" t="s">
        <v>402</v>
      </c>
      <c r="DJ943" s="68">
        <v>3.9393342525113296E-3</v>
      </c>
      <c r="DK943" s="78">
        <v>432.83</v>
      </c>
      <c r="DL943" s="78">
        <v>509.42</v>
      </c>
      <c r="DM943" s="78">
        <v>509.42</v>
      </c>
      <c r="DN943" s="78">
        <v>282.23</v>
      </c>
      <c r="DO943" s="78"/>
      <c r="DP943" s="79">
        <v>419.55</v>
      </c>
      <c r="DQ943" s="65" t="s">
        <v>403</v>
      </c>
      <c r="DR943" s="78">
        <v>539.14</v>
      </c>
      <c r="DS943" s="78">
        <v>573.26</v>
      </c>
      <c r="DT943" s="78">
        <v>553.1</v>
      </c>
      <c r="DU943" s="78">
        <v>377.81</v>
      </c>
      <c r="DV943" s="78"/>
      <c r="DW943" s="79"/>
      <c r="DX943" s="65" t="s">
        <v>404</v>
      </c>
      <c r="DY943" s="78">
        <v>458.18</v>
      </c>
      <c r="DZ943" s="78">
        <v>519.04999999999995</v>
      </c>
      <c r="EA943" s="78">
        <v>505.84</v>
      </c>
      <c r="EB943" s="78">
        <v>320.60000000000002</v>
      </c>
      <c r="EC943" s="78"/>
      <c r="ED943" s="79">
        <v>364.98</v>
      </c>
      <c r="EE943" s="65" t="s">
        <v>405</v>
      </c>
      <c r="EF943" s="68">
        <v>0.28962001853568098</v>
      </c>
      <c r="EG943" s="78">
        <v>414.4</v>
      </c>
      <c r="EH943" s="78">
        <v>481.94</v>
      </c>
      <c r="EI943" s="78">
        <v>408.82</v>
      </c>
      <c r="EJ943" s="78">
        <v>215.48</v>
      </c>
      <c r="EK943" s="78">
        <v>204.16</v>
      </c>
      <c r="EL943" s="79">
        <v>340.03</v>
      </c>
      <c r="EM943" s="65" t="s">
        <v>406</v>
      </c>
      <c r="EN943" s="78">
        <v>448.31</v>
      </c>
      <c r="EO943" s="78">
        <v>508.55</v>
      </c>
      <c r="EP943" s="78">
        <v>439.1</v>
      </c>
      <c r="EQ943" s="78"/>
      <c r="ER943" s="78"/>
      <c r="ES943" s="79">
        <v>386.53</v>
      </c>
      <c r="ET943" s="65" t="s">
        <v>407</v>
      </c>
      <c r="EU943" s="68">
        <v>1.4367816091954</v>
      </c>
      <c r="EV943" s="78">
        <v>435.22</v>
      </c>
      <c r="EW943" s="78">
        <v>487.63</v>
      </c>
      <c r="EX943" s="78">
        <v>487.63</v>
      </c>
      <c r="EY943" s="78"/>
      <c r="EZ943" s="78">
        <v>147.80000000000001</v>
      </c>
      <c r="FA943" s="79">
        <v>317.87</v>
      </c>
      <c r="FB943" s="65" t="s">
        <v>408</v>
      </c>
      <c r="FC943" s="78">
        <v>685.12</v>
      </c>
      <c r="FD943" s="78">
        <v>595.42999999999995</v>
      </c>
      <c r="FE943" s="78">
        <v>542.74</v>
      </c>
      <c r="FF943" s="78">
        <v>337.76</v>
      </c>
      <c r="FG943" s="78"/>
      <c r="FH943" s="79"/>
      <c r="FI943" s="65" t="s">
        <v>409</v>
      </c>
      <c r="FJ943" s="78">
        <v>469</v>
      </c>
      <c r="FK943" s="78">
        <v>505.31</v>
      </c>
      <c r="FL943" s="78">
        <v>499.69</v>
      </c>
      <c r="FM943" s="78">
        <v>301</v>
      </c>
      <c r="FN943" s="78"/>
      <c r="FO943" s="79">
        <v>420</v>
      </c>
      <c r="FP943" s="65" t="s">
        <v>410</v>
      </c>
      <c r="FQ943" s="68">
        <v>0.25133837685676202</v>
      </c>
      <c r="FR943" s="78">
        <v>492.12</v>
      </c>
      <c r="FS943" s="78">
        <v>507.95</v>
      </c>
      <c r="FT943" s="78">
        <v>420.99</v>
      </c>
      <c r="FU943" s="78">
        <v>290.3</v>
      </c>
      <c r="FV943" s="78">
        <v>228.72</v>
      </c>
      <c r="FW943" s="79">
        <v>341.57</v>
      </c>
      <c r="FX943" s="65" t="s">
        <v>411</v>
      </c>
      <c r="FY943" s="78">
        <v>462.46</v>
      </c>
      <c r="FZ943" s="78">
        <v>513.03</v>
      </c>
      <c r="GA943" s="78">
        <v>500.52</v>
      </c>
      <c r="GB943" s="78">
        <v>361.49</v>
      </c>
      <c r="GC943" s="78"/>
      <c r="GD943" s="79">
        <v>413.47</v>
      </c>
      <c r="GE943" s="82"/>
      <c r="GF943" s="68"/>
      <c r="GG943" s="78"/>
      <c r="GH943" s="78"/>
      <c r="GI943" s="78"/>
      <c r="GJ943" s="78"/>
      <c r="GK943" s="78"/>
      <c r="GL943" s="79"/>
      <c r="GM943" s="65" t="s">
        <v>413</v>
      </c>
      <c r="GN943" s="68">
        <v>0.104469192035269</v>
      </c>
      <c r="GO943" s="78">
        <v>407.85</v>
      </c>
      <c r="GP943" s="78">
        <v>490.06</v>
      </c>
      <c r="GQ943" s="78">
        <v>436.26</v>
      </c>
      <c r="GR943" s="78">
        <v>294.19</v>
      </c>
      <c r="GS943" s="78"/>
      <c r="GT943" s="79"/>
      <c r="GU943" s="65" t="s">
        <v>414</v>
      </c>
      <c r="GV943" s="68">
        <v>4.1751910149889302E-3</v>
      </c>
      <c r="GW943" s="78">
        <v>473.05</v>
      </c>
      <c r="GX943" s="78">
        <v>531.04</v>
      </c>
      <c r="GY943" s="78">
        <v>488.31</v>
      </c>
      <c r="GZ943" s="78">
        <v>316.85000000000002</v>
      </c>
      <c r="HA943" s="78"/>
      <c r="HB943" s="79">
        <v>382.17</v>
      </c>
      <c r="HC943" s="65" t="s">
        <v>415</v>
      </c>
      <c r="HD943" s="68">
        <v>2.58397932816537E-2</v>
      </c>
      <c r="HE943" s="78">
        <v>439.82</v>
      </c>
      <c r="HF943" s="78">
        <v>501.7</v>
      </c>
      <c r="HG943" s="78">
        <v>529.07000000000005</v>
      </c>
      <c r="HH943" s="78">
        <v>219.64</v>
      </c>
      <c r="HI943" s="78">
        <v>214.47</v>
      </c>
      <c r="HJ943" s="79">
        <v>389.66</v>
      </c>
      <c r="HK943" s="85" t="s">
        <v>416</v>
      </c>
      <c r="HL943" s="68">
        <v>1.45613396432472</v>
      </c>
      <c r="HM943" s="78">
        <v>412.25</v>
      </c>
      <c r="HN943" s="78">
        <v>469.46</v>
      </c>
      <c r="HO943" s="78">
        <v>416.08</v>
      </c>
      <c r="HP943" s="78">
        <v>296.44</v>
      </c>
      <c r="HQ943" s="78"/>
      <c r="HR943" s="79"/>
    </row>
    <row r="944" spans="1:226" x14ac:dyDescent="0.25">
      <c r="A944" s="81">
        <v>38670</v>
      </c>
      <c r="B944" s="82" t="s">
        <v>387</v>
      </c>
      <c r="C944" s="83">
        <v>446.07556875434318</v>
      </c>
      <c r="D944" s="83">
        <v>501.06683972751881</v>
      </c>
      <c r="E944" s="83">
        <v>466.03913325951459</v>
      </c>
      <c r="F944" s="83">
        <v>312.30505897980953</v>
      </c>
      <c r="G944" s="83">
        <v>217.00069984447899</v>
      </c>
      <c r="H944" s="84">
        <v>362.33814198828338</v>
      </c>
      <c r="I944" s="82" t="s">
        <v>388</v>
      </c>
      <c r="J944" s="83">
        <v>443.88112379816596</v>
      </c>
      <c r="K944" s="83">
        <v>500.72603079282425</v>
      </c>
      <c r="L944" s="83">
        <v>467.0153859407464</v>
      </c>
      <c r="M944" s="83">
        <v>317.1215880372701</v>
      </c>
      <c r="N944" s="83"/>
      <c r="O944" s="84">
        <v>382.86554171548374</v>
      </c>
      <c r="P944" s="65" t="s">
        <v>389</v>
      </c>
      <c r="Q944" s="78">
        <v>465.69</v>
      </c>
      <c r="R944" s="78">
        <v>491.84</v>
      </c>
      <c r="S944" s="78">
        <v>432.21</v>
      </c>
      <c r="T944" s="78">
        <v>270</v>
      </c>
      <c r="U944" s="78"/>
      <c r="V944" s="79"/>
      <c r="W944" s="65" t="s">
        <v>390</v>
      </c>
      <c r="X944" s="78">
        <v>458.47</v>
      </c>
      <c r="Y944" s="78">
        <v>515.58000000000004</v>
      </c>
      <c r="Z944" s="78">
        <v>481.51</v>
      </c>
      <c r="AA944" s="78">
        <v>252.32</v>
      </c>
      <c r="AB944" s="78"/>
      <c r="AC944" s="79">
        <v>418.51</v>
      </c>
      <c r="AD944" s="82"/>
      <c r="AE944" s="68"/>
      <c r="AF944" s="78"/>
      <c r="AG944" s="78"/>
      <c r="AH944" s="78"/>
      <c r="AI944" s="78"/>
      <c r="AJ944" s="78"/>
      <c r="AK944" s="79"/>
      <c r="AL944" s="69" t="s">
        <v>392</v>
      </c>
      <c r="AM944" s="70">
        <v>1.7439832577607299</v>
      </c>
      <c r="AN944" s="78">
        <v>471.94</v>
      </c>
      <c r="AO944" s="78">
        <v>537.16</v>
      </c>
      <c r="AP944" s="78">
        <v>495.14</v>
      </c>
      <c r="AQ944" s="78"/>
      <c r="AR944" s="78">
        <v>370.54</v>
      </c>
      <c r="AS944" s="79"/>
      <c r="AT944" s="65" t="s">
        <v>393</v>
      </c>
      <c r="AU944" s="68">
        <v>3.4183359540575602E-2</v>
      </c>
      <c r="AV944" s="78">
        <v>474.53</v>
      </c>
      <c r="AW944" s="78">
        <v>510.97</v>
      </c>
      <c r="AX944" s="78">
        <v>469.17</v>
      </c>
      <c r="AY944" s="78">
        <v>236.24</v>
      </c>
      <c r="AZ944" s="78">
        <v>204.18</v>
      </c>
      <c r="BA944" s="79">
        <v>376.41</v>
      </c>
      <c r="BB944" s="65" t="s">
        <v>394</v>
      </c>
      <c r="BC944" s="78">
        <v>416.4</v>
      </c>
      <c r="BD944" s="78">
        <v>488.2</v>
      </c>
      <c r="BE944" s="78">
        <v>460.8</v>
      </c>
      <c r="BF944" s="78">
        <v>272.63</v>
      </c>
      <c r="BG944" s="78"/>
      <c r="BH944" s="79">
        <v>383.92</v>
      </c>
      <c r="BI944" s="65" t="s">
        <v>395</v>
      </c>
      <c r="BJ944" s="68">
        <v>0.13410758110155999</v>
      </c>
      <c r="BK944" s="78">
        <v>436.92</v>
      </c>
      <c r="BL944" s="78">
        <v>473.94</v>
      </c>
      <c r="BM944" s="78">
        <v>505.42</v>
      </c>
      <c r="BN944" s="78">
        <v>289</v>
      </c>
      <c r="BO944" s="78"/>
      <c r="BP944" s="79"/>
      <c r="BQ944" s="65" t="s">
        <v>396</v>
      </c>
      <c r="BR944" s="68">
        <v>6.3911648537062396E-2</v>
      </c>
      <c r="BS944" s="78">
        <v>409.48</v>
      </c>
      <c r="BT944" s="78">
        <v>464.54</v>
      </c>
      <c r="BU944" s="78">
        <v>415.2</v>
      </c>
      <c r="BV944" s="78"/>
      <c r="BW944" s="78"/>
      <c r="BX944" s="79">
        <v>350.24</v>
      </c>
      <c r="BY944" s="65" t="s">
        <v>397</v>
      </c>
      <c r="BZ944" s="78">
        <v>452.7</v>
      </c>
      <c r="CA944" s="78">
        <v>515.12</v>
      </c>
      <c r="CB944" s="78">
        <v>442.41</v>
      </c>
      <c r="CC944" s="78">
        <v>335.88</v>
      </c>
      <c r="CD944" s="78"/>
      <c r="CE944" s="79">
        <v>473.43</v>
      </c>
      <c r="CF944" s="65" t="s">
        <v>398</v>
      </c>
      <c r="CG944" s="78">
        <v>426.25</v>
      </c>
      <c r="CH944" s="78">
        <v>457.09</v>
      </c>
      <c r="CI944" s="78">
        <v>434.88</v>
      </c>
      <c r="CJ944" s="78">
        <v>377.12</v>
      </c>
      <c r="CK944" s="78"/>
      <c r="CL944" s="79"/>
      <c r="CM944" s="65" t="s">
        <v>399</v>
      </c>
      <c r="CN944" s="78">
        <v>391.4</v>
      </c>
      <c r="CO944" s="78">
        <v>458.1</v>
      </c>
      <c r="CP944" s="78">
        <v>466.96</v>
      </c>
      <c r="CQ944" s="78">
        <v>275.14999999999998</v>
      </c>
      <c r="CR944" s="78">
        <v>252.72</v>
      </c>
      <c r="CS944" s="79">
        <v>504.88</v>
      </c>
      <c r="CT944" s="65" t="s">
        <v>400</v>
      </c>
      <c r="CU944" s="78">
        <v>453.65</v>
      </c>
      <c r="CV944" s="78">
        <v>526.66</v>
      </c>
      <c r="CW944" s="78">
        <v>461.32</v>
      </c>
      <c r="CX944" s="78">
        <v>318</v>
      </c>
      <c r="CY944" s="78">
        <v>292</v>
      </c>
      <c r="CZ944" s="79"/>
      <c r="DA944" s="82"/>
      <c r="DB944" s="68"/>
      <c r="DC944" s="78"/>
      <c r="DD944" s="78"/>
      <c r="DE944" s="78"/>
      <c r="DF944" s="78"/>
      <c r="DG944" s="78"/>
      <c r="DH944" s="79"/>
      <c r="DI944" s="65" t="s">
        <v>402</v>
      </c>
      <c r="DJ944" s="68">
        <v>3.9982407740594096E-3</v>
      </c>
      <c r="DK944" s="78">
        <v>446.31</v>
      </c>
      <c r="DL944" s="78">
        <v>517.13</v>
      </c>
      <c r="DM944" s="78">
        <v>517.13</v>
      </c>
      <c r="DN944" s="78">
        <v>288.17</v>
      </c>
      <c r="DO944" s="78"/>
      <c r="DP944" s="79">
        <v>426.75</v>
      </c>
      <c r="DQ944" s="65" t="s">
        <v>403</v>
      </c>
      <c r="DR944" s="78">
        <v>539.14</v>
      </c>
      <c r="DS944" s="78">
        <v>573.26</v>
      </c>
      <c r="DT944" s="78">
        <v>562.23</v>
      </c>
      <c r="DU944" s="78">
        <v>380.85</v>
      </c>
      <c r="DV944" s="78"/>
      <c r="DW944" s="79"/>
      <c r="DX944" s="65" t="s">
        <v>404</v>
      </c>
      <c r="DY944" s="78">
        <v>474.29</v>
      </c>
      <c r="DZ944" s="78">
        <v>535.61</v>
      </c>
      <c r="EA944" s="78">
        <v>506.74</v>
      </c>
      <c r="EB944" s="78">
        <v>314.45</v>
      </c>
      <c r="EC944" s="78"/>
      <c r="ED944" s="79">
        <v>348.85</v>
      </c>
      <c r="EE944" s="65" t="s">
        <v>405</v>
      </c>
      <c r="EF944" s="68">
        <v>0.28962001853568098</v>
      </c>
      <c r="EG944" s="78">
        <v>433.33</v>
      </c>
      <c r="EH944" s="78">
        <v>493.06</v>
      </c>
      <c r="EI944" s="78">
        <v>412.01</v>
      </c>
      <c r="EJ944" s="78">
        <v>254</v>
      </c>
      <c r="EK944" s="78">
        <v>205.66</v>
      </c>
      <c r="EL944" s="79">
        <v>345.91</v>
      </c>
      <c r="EM944" s="65" t="s">
        <v>406</v>
      </c>
      <c r="EN944" s="78">
        <v>465.71</v>
      </c>
      <c r="EO944" s="78">
        <v>508.55</v>
      </c>
      <c r="EP944" s="78">
        <v>462.3</v>
      </c>
      <c r="EQ944" s="78"/>
      <c r="ER944" s="78"/>
      <c r="ES944" s="79">
        <v>406.33</v>
      </c>
      <c r="ET944" s="65" t="s">
        <v>407</v>
      </c>
      <c r="EU944" s="68">
        <v>1.4355440712029901</v>
      </c>
      <c r="EV944" s="78">
        <v>442.15</v>
      </c>
      <c r="EW944" s="78">
        <v>499.37</v>
      </c>
      <c r="EX944" s="78">
        <v>499.37</v>
      </c>
      <c r="EY944" s="78"/>
      <c r="EZ944" s="78">
        <v>147.66999999999999</v>
      </c>
      <c r="FA944" s="79">
        <v>317.60000000000002</v>
      </c>
      <c r="FB944" s="65" t="s">
        <v>408</v>
      </c>
      <c r="FC944" s="78">
        <v>685.12</v>
      </c>
      <c r="FD944" s="78">
        <v>595.42999999999995</v>
      </c>
      <c r="FE944" s="78">
        <v>542.74</v>
      </c>
      <c r="FF944" s="78">
        <v>337.76</v>
      </c>
      <c r="FG944" s="78"/>
      <c r="FH944" s="79"/>
      <c r="FI944" s="65" t="s">
        <v>409</v>
      </c>
      <c r="FJ944" s="78">
        <v>470</v>
      </c>
      <c r="FK944" s="78">
        <v>510</v>
      </c>
      <c r="FL944" s="78">
        <v>500</v>
      </c>
      <c r="FM944" s="78">
        <v>301</v>
      </c>
      <c r="FN944" s="78"/>
      <c r="FO944" s="79">
        <v>423.55</v>
      </c>
      <c r="FP944" s="65" t="s">
        <v>410</v>
      </c>
      <c r="FQ944" s="68">
        <v>0.25011880643305601</v>
      </c>
      <c r="FR944" s="78">
        <v>500.24</v>
      </c>
      <c r="FS944" s="78">
        <v>510.74</v>
      </c>
      <c r="FT944" s="78">
        <v>428.95</v>
      </c>
      <c r="FU944" s="78">
        <v>287.89</v>
      </c>
      <c r="FV944" s="78">
        <v>217.85</v>
      </c>
      <c r="FW944" s="79">
        <v>341.91</v>
      </c>
      <c r="FX944" s="65" t="s">
        <v>411</v>
      </c>
      <c r="FY944" s="78">
        <v>474.44</v>
      </c>
      <c r="FZ944" s="78">
        <v>535.41999999999996</v>
      </c>
      <c r="GA944" s="78">
        <v>513.91999999999996</v>
      </c>
      <c r="GB944" s="78">
        <v>363.27</v>
      </c>
      <c r="GC944" s="78"/>
      <c r="GD944" s="79">
        <v>413.47</v>
      </c>
      <c r="GE944" s="82"/>
      <c r="GF944" s="68"/>
      <c r="GG944" s="78"/>
      <c r="GH944" s="78"/>
      <c r="GI944" s="78"/>
      <c r="GJ944" s="78"/>
      <c r="GK944" s="78"/>
      <c r="GL944" s="79"/>
      <c r="GM944" s="65" t="s">
        <v>413</v>
      </c>
      <c r="GN944" s="68">
        <v>0.104758113515892</v>
      </c>
      <c r="GO944" s="78">
        <v>415.68</v>
      </c>
      <c r="GP944" s="78">
        <v>491.42</v>
      </c>
      <c r="GQ944" s="78">
        <v>441.35</v>
      </c>
      <c r="GR944" s="78">
        <v>306.20999999999998</v>
      </c>
      <c r="GS944" s="78"/>
      <c r="GT944" s="79"/>
      <c r="GU944" s="65" t="s">
        <v>414</v>
      </c>
      <c r="GV944" s="68">
        <v>4.1753653444676396E-3</v>
      </c>
      <c r="GW944" s="78">
        <v>473.07</v>
      </c>
      <c r="GX944" s="78">
        <v>531.05999999999995</v>
      </c>
      <c r="GY944" s="78">
        <v>488.33</v>
      </c>
      <c r="GZ944" s="78">
        <v>316.86</v>
      </c>
      <c r="HA944" s="78"/>
      <c r="HB944" s="79">
        <v>382.18</v>
      </c>
      <c r="HC944" s="65" t="s">
        <v>415</v>
      </c>
      <c r="HD944" s="68">
        <v>2.5704297758585199E-2</v>
      </c>
      <c r="HE944" s="78">
        <v>445.51</v>
      </c>
      <c r="HF944" s="78">
        <v>498.86</v>
      </c>
      <c r="HG944" s="78">
        <v>526.29999999999995</v>
      </c>
      <c r="HH944" s="78">
        <v>218.49</v>
      </c>
      <c r="HI944" s="78">
        <v>213.35</v>
      </c>
      <c r="HJ944" s="79">
        <v>387.83</v>
      </c>
      <c r="HK944" s="85" t="s">
        <v>416</v>
      </c>
      <c r="HL944" s="68">
        <v>1.48621535260459</v>
      </c>
      <c r="HM944" s="78">
        <v>445.1</v>
      </c>
      <c r="HN944" s="78">
        <v>500.59</v>
      </c>
      <c r="HO944" s="78">
        <v>432.14</v>
      </c>
      <c r="HP944" s="78">
        <v>307.01</v>
      </c>
      <c r="HQ944" s="78"/>
      <c r="HR944" s="79"/>
    </row>
    <row r="945" spans="1:226" x14ac:dyDescent="0.25">
      <c r="A945" s="81">
        <v>38663</v>
      </c>
      <c r="B945" s="82" t="s">
        <v>387</v>
      </c>
      <c r="C945" s="83">
        <v>456.61028876562563</v>
      </c>
      <c r="D945" s="83">
        <v>514.8240476043469</v>
      </c>
      <c r="E945" s="83">
        <v>471.8906720993246</v>
      </c>
      <c r="F945" s="83">
        <v>322.350579640891</v>
      </c>
      <c r="G945" s="83">
        <v>222.64289269051324</v>
      </c>
      <c r="H945" s="84">
        <v>361.06830162330493</v>
      </c>
      <c r="I945" s="82" t="s">
        <v>388</v>
      </c>
      <c r="J945" s="83">
        <v>452.49795888449518</v>
      </c>
      <c r="K945" s="83">
        <v>515.25367371629716</v>
      </c>
      <c r="L945" s="83">
        <v>473.09235951222405</v>
      </c>
      <c r="M945" s="83">
        <v>324.99863735057198</v>
      </c>
      <c r="N945" s="83"/>
      <c r="O945" s="84">
        <v>382.98502645372145</v>
      </c>
      <c r="P945" s="65" t="s">
        <v>389</v>
      </c>
      <c r="Q945" s="78">
        <v>482.36</v>
      </c>
      <c r="R945" s="78">
        <v>503.51</v>
      </c>
      <c r="S945" s="78">
        <v>444</v>
      </c>
      <c r="T945" s="78">
        <v>280</v>
      </c>
      <c r="U945" s="78"/>
      <c r="V945" s="79"/>
      <c r="W945" s="65" t="s">
        <v>390</v>
      </c>
      <c r="X945" s="78">
        <v>458.47</v>
      </c>
      <c r="Y945" s="78">
        <v>530.15</v>
      </c>
      <c r="Z945" s="78">
        <v>481.51</v>
      </c>
      <c r="AA945" s="78">
        <v>252.32</v>
      </c>
      <c r="AB945" s="78"/>
      <c r="AC945" s="79">
        <v>418.51</v>
      </c>
      <c r="AD945" s="82"/>
      <c r="AE945" s="68"/>
      <c r="AF945" s="78"/>
      <c r="AG945" s="78"/>
      <c r="AH945" s="78"/>
      <c r="AI945" s="78"/>
      <c r="AJ945" s="78"/>
      <c r="AK945" s="79"/>
      <c r="AL945" s="69" t="s">
        <v>392</v>
      </c>
      <c r="AM945" s="70">
        <v>1.7433751743375201</v>
      </c>
      <c r="AN945" s="78">
        <v>475.26</v>
      </c>
      <c r="AO945" s="78">
        <v>543.02</v>
      </c>
      <c r="AP945" s="78">
        <v>502.74</v>
      </c>
      <c r="AQ945" s="78"/>
      <c r="AR945" s="78">
        <v>370.4</v>
      </c>
      <c r="AS945" s="79"/>
      <c r="AT945" s="65" t="s">
        <v>393</v>
      </c>
      <c r="AU945" s="68">
        <v>3.4092458748124901E-2</v>
      </c>
      <c r="AV945" s="78">
        <v>492</v>
      </c>
      <c r="AW945" s="78">
        <v>516.41</v>
      </c>
      <c r="AX945" s="78">
        <v>490.11</v>
      </c>
      <c r="AY945" s="78">
        <v>235.61</v>
      </c>
      <c r="AZ945" s="78">
        <v>203.63</v>
      </c>
      <c r="BA945" s="79">
        <v>375.95</v>
      </c>
      <c r="BB945" s="65" t="s">
        <v>394</v>
      </c>
      <c r="BC945" s="78">
        <v>423.5</v>
      </c>
      <c r="BD945" s="78">
        <v>496</v>
      </c>
      <c r="BE945" s="78">
        <v>460.6</v>
      </c>
      <c r="BF945" s="78">
        <v>271.38</v>
      </c>
      <c r="BG945" s="78"/>
      <c r="BH945" s="79">
        <v>385.86</v>
      </c>
      <c r="BI945" s="65" t="s">
        <v>395</v>
      </c>
      <c r="BJ945" s="68">
        <v>0.13397642015005401</v>
      </c>
      <c r="BK945" s="78">
        <v>449.36</v>
      </c>
      <c r="BL945" s="78">
        <v>479.9</v>
      </c>
      <c r="BM945" s="78">
        <v>511.36</v>
      </c>
      <c r="BN945" s="78">
        <v>315.51</v>
      </c>
      <c r="BO945" s="78"/>
      <c r="BP945" s="79"/>
      <c r="BQ945" s="65" t="s">
        <v>396</v>
      </c>
      <c r="BR945" s="68">
        <v>6.3911648537062396E-2</v>
      </c>
      <c r="BS945" s="78">
        <v>425.17</v>
      </c>
      <c r="BT945" s="78">
        <v>496.08</v>
      </c>
      <c r="BU945" s="78">
        <v>423.86</v>
      </c>
      <c r="BV945" s="78"/>
      <c r="BW945" s="78"/>
      <c r="BX945" s="79">
        <v>350.24</v>
      </c>
      <c r="BY945" s="65" t="s">
        <v>397</v>
      </c>
      <c r="BZ945" s="78">
        <v>463.91</v>
      </c>
      <c r="CA945" s="78">
        <v>529.25</v>
      </c>
      <c r="CB945" s="78">
        <v>455.71</v>
      </c>
      <c r="CC945" s="78">
        <v>352.89</v>
      </c>
      <c r="CD945" s="78"/>
      <c r="CE945" s="79">
        <v>473.43</v>
      </c>
      <c r="CF945" s="65" t="s">
        <v>398</v>
      </c>
      <c r="CG945" s="78">
        <v>431.63</v>
      </c>
      <c r="CH945" s="78">
        <v>509.2</v>
      </c>
      <c r="CI945" s="78">
        <v>450.32</v>
      </c>
      <c r="CJ945" s="78">
        <v>394.8</v>
      </c>
      <c r="CK945" s="78"/>
      <c r="CL945" s="79"/>
      <c r="CM945" s="65" t="s">
        <v>399</v>
      </c>
      <c r="CN945" s="78">
        <v>398.33</v>
      </c>
      <c r="CO945" s="78">
        <v>473.13</v>
      </c>
      <c r="CP945" s="78">
        <v>477.73</v>
      </c>
      <c r="CQ945" s="78">
        <v>289.14</v>
      </c>
      <c r="CR945" s="78">
        <v>262.33999999999997</v>
      </c>
      <c r="CS945" s="79">
        <v>503.97</v>
      </c>
      <c r="CT945" s="65" t="s">
        <v>400</v>
      </c>
      <c r="CU945" s="78">
        <v>465.52</v>
      </c>
      <c r="CV945" s="78">
        <v>542.64</v>
      </c>
      <c r="CW945" s="78">
        <v>477.27</v>
      </c>
      <c r="CX945" s="78">
        <v>315.29000000000002</v>
      </c>
      <c r="CY945" s="78">
        <v>292</v>
      </c>
      <c r="CZ945" s="79"/>
      <c r="DA945" s="82"/>
      <c r="DB945" s="68"/>
      <c r="DC945" s="78"/>
      <c r="DD945" s="78"/>
      <c r="DE945" s="78"/>
      <c r="DF945" s="78"/>
      <c r="DG945" s="78"/>
      <c r="DH945" s="79"/>
      <c r="DI945" s="65" t="s">
        <v>402</v>
      </c>
      <c r="DJ945" s="68">
        <v>4.00657077607276E-3</v>
      </c>
      <c r="DK945" s="78">
        <v>448.17</v>
      </c>
      <c r="DL945" s="78">
        <v>525.04</v>
      </c>
      <c r="DM945" s="78">
        <v>525.04</v>
      </c>
      <c r="DN945" s="78">
        <v>249.19</v>
      </c>
      <c r="DO945" s="78"/>
      <c r="DP945" s="79">
        <v>427.72</v>
      </c>
      <c r="DQ945" s="65" t="s">
        <v>403</v>
      </c>
      <c r="DR945" s="78">
        <v>539.14</v>
      </c>
      <c r="DS945" s="78">
        <v>573.26</v>
      </c>
      <c r="DT945" s="78">
        <v>571.12</v>
      </c>
      <c r="DU945" s="78">
        <v>386.54</v>
      </c>
      <c r="DV945" s="78"/>
      <c r="DW945" s="79"/>
      <c r="DX945" s="65" t="s">
        <v>404</v>
      </c>
      <c r="DY945" s="78">
        <v>481.9</v>
      </c>
      <c r="DZ945" s="78">
        <v>559.78</v>
      </c>
      <c r="EA945" s="78">
        <v>517.05999999999995</v>
      </c>
      <c r="EB945" s="78">
        <v>312.3</v>
      </c>
      <c r="EC945" s="78"/>
      <c r="ED945" s="79">
        <v>347.11</v>
      </c>
      <c r="EE945" s="65" t="s">
        <v>405</v>
      </c>
      <c r="EF945" s="68">
        <v>0.28962001853568098</v>
      </c>
      <c r="EG945" s="78">
        <v>434.43</v>
      </c>
      <c r="EH945" s="78">
        <v>503.1</v>
      </c>
      <c r="EI945" s="78">
        <v>415.44</v>
      </c>
      <c r="EJ945" s="78">
        <v>254</v>
      </c>
      <c r="EK945" s="78">
        <v>205.92</v>
      </c>
      <c r="EL945" s="79">
        <v>355.59</v>
      </c>
      <c r="EM945" s="65" t="s">
        <v>406</v>
      </c>
      <c r="EN945" s="78">
        <v>465.71</v>
      </c>
      <c r="EO945" s="78">
        <v>508.55</v>
      </c>
      <c r="EP945" s="78">
        <v>462.3</v>
      </c>
      <c r="EQ945" s="78"/>
      <c r="ER945" s="78"/>
      <c r="ES945" s="79">
        <v>406.33</v>
      </c>
      <c r="ET945" s="65" t="s">
        <v>407</v>
      </c>
      <c r="EU945" s="68">
        <v>1.4357501794687699</v>
      </c>
      <c r="EV945" s="78">
        <v>444.64</v>
      </c>
      <c r="EW945" s="78">
        <v>514.04999999999995</v>
      </c>
      <c r="EX945" s="78">
        <v>514.04999999999995</v>
      </c>
      <c r="EY945" s="78"/>
      <c r="EZ945" s="78">
        <v>147.69999999999999</v>
      </c>
      <c r="FA945" s="79">
        <v>316.42</v>
      </c>
      <c r="FB945" s="65" t="s">
        <v>408</v>
      </c>
      <c r="FC945" s="78">
        <v>685.12</v>
      </c>
      <c r="FD945" s="78">
        <v>595.42999999999995</v>
      </c>
      <c r="FE945" s="78">
        <v>542.74</v>
      </c>
      <c r="FF945" s="78">
        <v>337.76</v>
      </c>
      <c r="FG945" s="78"/>
      <c r="FH945" s="79"/>
      <c r="FI945" s="65" t="s">
        <v>409</v>
      </c>
      <c r="FJ945" s="78">
        <v>486.36</v>
      </c>
      <c r="FK945" s="78">
        <v>515.4</v>
      </c>
      <c r="FL945" s="78">
        <v>512</v>
      </c>
      <c r="FM945" s="78">
        <v>321</v>
      </c>
      <c r="FN945" s="78"/>
      <c r="FO945" s="79">
        <v>429.43</v>
      </c>
      <c r="FP945" s="65" t="s">
        <v>410</v>
      </c>
      <c r="FQ945" s="68">
        <v>0.247776208528457</v>
      </c>
      <c r="FR945" s="78">
        <v>504.22</v>
      </c>
      <c r="FS945" s="78">
        <v>510.17</v>
      </c>
      <c r="FT945" s="78">
        <v>427.41</v>
      </c>
      <c r="FU945" s="78">
        <v>286.43</v>
      </c>
      <c r="FV945" s="78">
        <v>223.99</v>
      </c>
      <c r="FW945" s="79">
        <v>337.22</v>
      </c>
      <c r="FX945" s="65" t="s">
        <v>411</v>
      </c>
      <c r="FY945" s="78">
        <v>495.36</v>
      </c>
      <c r="FZ945" s="78">
        <v>551.30999999999995</v>
      </c>
      <c r="GA945" s="78">
        <v>527.30999999999995</v>
      </c>
      <c r="GB945" s="78">
        <v>363.27</v>
      </c>
      <c r="GC945" s="78"/>
      <c r="GD945" s="79">
        <v>413.47</v>
      </c>
      <c r="GE945" s="82"/>
      <c r="GF945" s="68"/>
      <c r="GG945" s="78"/>
      <c r="GH945" s="78"/>
      <c r="GI945" s="78"/>
      <c r="GJ945" s="78"/>
      <c r="GK945" s="78"/>
      <c r="GL945" s="79"/>
      <c r="GM945" s="65" t="s">
        <v>413</v>
      </c>
      <c r="GN945" s="68">
        <v>0.104117861419126</v>
      </c>
      <c r="GO945" s="78">
        <v>421.47</v>
      </c>
      <c r="GP945" s="78">
        <v>496.75</v>
      </c>
      <c r="GQ945" s="78">
        <v>449.37</v>
      </c>
      <c r="GR945" s="78">
        <v>345.46</v>
      </c>
      <c r="GS945" s="78"/>
      <c r="GT945" s="79"/>
      <c r="GU945" s="65" t="s">
        <v>414</v>
      </c>
      <c r="GV945" s="68">
        <v>4.1751910149889302E-3</v>
      </c>
      <c r="GW945" s="78">
        <v>473.05</v>
      </c>
      <c r="GX945" s="78">
        <v>531.04</v>
      </c>
      <c r="GY945" s="78">
        <v>488.31</v>
      </c>
      <c r="GZ945" s="78">
        <v>316.85000000000002</v>
      </c>
      <c r="HA945" s="78"/>
      <c r="HB945" s="79">
        <v>374.47</v>
      </c>
      <c r="HC945" s="65" t="s">
        <v>415</v>
      </c>
      <c r="HD945" s="68">
        <v>2.5657472738935198E-2</v>
      </c>
      <c r="HE945" s="78">
        <v>444.91</v>
      </c>
      <c r="HF945" s="78">
        <v>507.65</v>
      </c>
      <c r="HG945" s="78">
        <v>525.34</v>
      </c>
      <c r="HH945" s="78">
        <v>218.09</v>
      </c>
      <c r="HI945" s="78">
        <v>212.96</v>
      </c>
      <c r="HJ945" s="79">
        <v>381.73</v>
      </c>
      <c r="HK945" s="85" t="s">
        <v>416</v>
      </c>
      <c r="HL945" s="68">
        <v>1.4780873549626801</v>
      </c>
      <c r="HM945" s="78">
        <v>466.98</v>
      </c>
      <c r="HN945" s="78">
        <v>518.9</v>
      </c>
      <c r="HO945" s="78">
        <v>445.45</v>
      </c>
      <c r="HP945" s="78">
        <v>320.86</v>
      </c>
      <c r="HQ945" s="78"/>
      <c r="HR945" s="79"/>
    </row>
    <row r="946" spans="1:226" x14ac:dyDescent="0.25">
      <c r="A946" s="81">
        <v>38649</v>
      </c>
      <c r="B946" s="82" t="s">
        <v>387</v>
      </c>
      <c r="C946" s="83">
        <v>483.54398616758363</v>
      </c>
      <c r="D946" s="83">
        <v>535.16929925484646</v>
      </c>
      <c r="E946" s="83">
        <v>493.64019404924989</v>
      </c>
      <c r="F946" s="83">
        <v>324.48003849677934</v>
      </c>
      <c r="G946" s="83">
        <v>235.99682737169513</v>
      </c>
      <c r="H946" s="84">
        <v>360.90420178187901</v>
      </c>
      <c r="I946" s="82" t="s">
        <v>388</v>
      </c>
      <c r="J946" s="83">
        <v>485.7833695758228</v>
      </c>
      <c r="K946" s="83">
        <v>538.20627778135474</v>
      </c>
      <c r="L946" s="83">
        <v>495.53765026368745</v>
      </c>
      <c r="M946" s="83">
        <v>330.22844815265074</v>
      </c>
      <c r="N946" s="83"/>
      <c r="O946" s="84">
        <v>382.37501634087687</v>
      </c>
      <c r="P946" s="65" t="s">
        <v>389</v>
      </c>
      <c r="Q946" s="78">
        <v>503.19</v>
      </c>
      <c r="R946" s="78">
        <v>516.84</v>
      </c>
      <c r="S946" s="78">
        <v>469.34</v>
      </c>
      <c r="T946" s="78">
        <v>280</v>
      </c>
      <c r="U946" s="78"/>
      <c r="V946" s="79"/>
      <c r="W946" s="65" t="s">
        <v>390</v>
      </c>
      <c r="X946" s="78">
        <v>473.65</v>
      </c>
      <c r="Y946" s="78">
        <v>552.38</v>
      </c>
      <c r="Z946" s="78">
        <v>481.51</v>
      </c>
      <c r="AA946" s="78">
        <v>263.51</v>
      </c>
      <c r="AB946" s="78"/>
      <c r="AC946" s="79">
        <v>432.23</v>
      </c>
      <c r="AD946" s="82"/>
      <c r="AE946" s="68"/>
      <c r="AF946" s="78"/>
      <c r="AG946" s="78"/>
      <c r="AH946" s="78"/>
      <c r="AI946" s="78"/>
      <c r="AJ946" s="78"/>
      <c r="AK946" s="79"/>
      <c r="AL946" s="69" t="s">
        <v>392</v>
      </c>
      <c r="AM946" s="70">
        <v>1.74489617867737</v>
      </c>
      <c r="AN946" s="78">
        <v>522.27</v>
      </c>
      <c r="AO946" s="78">
        <v>552.42999999999995</v>
      </c>
      <c r="AP946" s="78">
        <v>514.74</v>
      </c>
      <c r="AQ946" s="78"/>
      <c r="AR946" s="78">
        <v>370.72</v>
      </c>
      <c r="AS946" s="79"/>
      <c r="AT946" s="65" t="s">
        <v>393</v>
      </c>
      <c r="AU946" s="68">
        <v>3.3587478587982403E-2</v>
      </c>
      <c r="AV946" s="78">
        <v>505.63</v>
      </c>
      <c r="AW946" s="78">
        <v>514.02</v>
      </c>
      <c r="AX946" s="78">
        <v>500.95</v>
      </c>
      <c r="AY946" s="78">
        <v>224.13</v>
      </c>
      <c r="AZ946" s="78">
        <v>174.69</v>
      </c>
      <c r="BA946" s="79">
        <v>366.66</v>
      </c>
      <c r="BB946" s="65" t="s">
        <v>394</v>
      </c>
      <c r="BC946" s="78">
        <v>466.6</v>
      </c>
      <c r="BD946" s="78">
        <v>520.79999999999995</v>
      </c>
      <c r="BE946" s="78">
        <v>485.6</v>
      </c>
      <c r="BF946" s="78">
        <v>271.25</v>
      </c>
      <c r="BG946" s="78"/>
      <c r="BH946" s="79">
        <v>385.86</v>
      </c>
      <c r="BI946" s="65" t="s">
        <v>395</v>
      </c>
      <c r="BJ946" s="68">
        <v>0.13404646050321001</v>
      </c>
      <c r="BK946" s="78">
        <v>447.45</v>
      </c>
      <c r="BL946" s="78">
        <v>505.89</v>
      </c>
      <c r="BM946" s="78">
        <v>537.37</v>
      </c>
      <c r="BN946" s="78">
        <v>305.63</v>
      </c>
      <c r="BO946" s="78"/>
      <c r="BP946" s="79"/>
      <c r="BQ946" s="65" t="s">
        <v>396</v>
      </c>
      <c r="BR946" s="68">
        <v>6.3911648537062396E-2</v>
      </c>
      <c r="BS946" s="78">
        <v>443.93</v>
      </c>
      <c r="BT946" s="78">
        <v>517.62</v>
      </c>
      <c r="BU946" s="78">
        <v>463.23</v>
      </c>
      <c r="BV946" s="78"/>
      <c r="BW946" s="78"/>
      <c r="BX946" s="79">
        <v>350.24</v>
      </c>
      <c r="BY946" s="65" t="s">
        <v>397</v>
      </c>
      <c r="BZ946" s="78">
        <v>488.42</v>
      </c>
      <c r="CA946" s="78">
        <v>539.05999999999995</v>
      </c>
      <c r="CB946" s="78">
        <v>470.9</v>
      </c>
      <c r="CC946" s="78">
        <v>349.54</v>
      </c>
      <c r="CD946" s="78"/>
      <c r="CE946" s="79">
        <v>466.87</v>
      </c>
      <c r="CF946" s="65" t="s">
        <v>398</v>
      </c>
      <c r="CG946" s="78">
        <v>480.15</v>
      </c>
      <c r="CH946" s="78">
        <v>530.29</v>
      </c>
      <c r="CI946" s="78">
        <v>489.75</v>
      </c>
      <c r="CJ946" s="78">
        <v>394.8</v>
      </c>
      <c r="CK946" s="78"/>
      <c r="CL946" s="79"/>
      <c r="CM946" s="65" t="s">
        <v>399</v>
      </c>
      <c r="CN946" s="78">
        <v>422.43</v>
      </c>
      <c r="CO946" s="78">
        <v>499.85</v>
      </c>
      <c r="CP946" s="78">
        <v>498.46</v>
      </c>
      <c r="CQ946" s="78">
        <v>296.99</v>
      </c>
      <c r="CR946" s="78">
        <v>268.77</v>
      </c>
      <c r="CS946" s="79">
        <v>500.94</v>
      </c>
      <c r="CT946" s="65" t="s">
        <v>400</v>
      </c>
      <c r="CU946" s="78">
        <v>502.94</v>
      </c>
      <c r="CV946" s="78">
        <v>569.66999999999996</v>
      </c>
      <c r="CW946" s="78">
        <v>513.46</v>
      </c>
      <c r="CX946" s="78">
        <v>315.31</v>
      </c>
      <c r="CY946" s="78">
        <v>292</v>
      </c>
      <c r="CZ946" s="79"/>
      <c r="DA946" s="82"/>
      <c r="DB946" s="68"/>
      <c r="DC946" s="78"/>
      <c r="DD946" s="78"/>
      <c r="DE946" s="78"/>
      <c r="DF946" s="78"/>
      <c r="DG946" s="78"/>
      <c r="DH946" s="79"/>
      <c r="DI946" s="65" t="s">
        <v>402</v>
      </c>
      <c r="DJ946" s="68">
        <v>3.94539572319104E-3</v>
      </c>
      <c r="DK946" s="78">
        <v>473.89</v>
      </c>
      <c r="DL946" s="78">
        <v>523.11</v>
      </c>
      <c r="DM946" s="78">
        <v>523.11</v>
      </c>
      <c r="DN946" s="78">
        <v>276.87</v>
      </c>
      <c r="DO946" s="78"/>
      <c r="DP946" s="79">
        <v>415.29</v>
      </c>
      <c r="DQ946" s="65" t="s">
        <v>403</v>
      </c>
      <c r="DR946" s="78">
        <v>539.14</v>
      </c>
      <c r="DS946" s="78">
        <v>573.26</v>
      </c>
      <c r="DT946" s="78">
        <v>601.72</v>
      </c>
      <c r="DU946" s="78">
        <v>388.52</v>
      </c>
      <c r="DV946" s="78"/>
      <c r="DW946" s="79"/>
      <c r="DX946" s="65" t="s">
        <v>404</v>
      </c>
      <c r="DY946" s="78">
        <v>515.65</v>
      </c>
      <c r="DZ946" s="78">
        <v>593.79</v>
      </c>
      <c r="EA946" s="78">
        <v>534.78</v>
      </c>
      <c r="EB946" s="78">
        <v>332.02</v>
      </c>
      <c r="EC946" s="78"/>
      <c r="ED946" s="79">
        <v>342.55</v>
      </c>
      <c r="EE946" s="65" t="s">
        <v>405</v>
      </c>
      <c r="EF946" s="68">
        <v>0.28962001853568098</v>
      </c>
      <c r="EG946" s="78">
        <v>458.47</v>
      </c>
      <c r="EH946" s="78">
        <v>523.76</v>
      </c>
      <c r="EI946" s="78">
        <v>446.86</v>
      </c>
      <c r="EJ946" s="78">
        <v>215.48</v>
      </c>
      <c r="EK946" s="78">
        <v>208.57</v>
      </c>
      <c r="EL946" s="79">
        <v>356.32</v>
      </c>
      <c r="EM946" s="65" t="s">
        <v>406</v>
      </c>
      <c r="EN946" s="78">
        <v>486.61</v>
      </c>
      <c r="EO946" s="78">
        <v>547.65</v>
      </c>
      <c r="EP946" s="78">
        <v>482.9</v>
      </c>
      <c r="EQ946" s="78"/>
      <c r="ER946" s="78"/>
      <c r="ES946" s="79">
        <v>421.43</v>
      </c>
      <c r="ET946" s="65" t="s">
        <v>407</v>
      </c>
      <c r="EU946" s="68">
        <v>1.43595634692705</v>
      </c>
      <c r="EV946" s="78">
        <v>466.61</v>
      </c>
      <c r="EW946" s="78">
        <v>517.77</v>
      </c>
      <c r="EX946" s="78">
        <v>517.77</v>
      </c>
      <c r="EY946" s="78"/>
      <c r="EZ946" s="78">
        <v>147.72</v>
      </c>
      <c r="FA946" s="79">
        <v>315.25</v>
      </c>
      <c r="FB946" s="65" t="s">
        <v>408</v>
      </c>
      <c r="FC946" s="78">
        <v>568.65</v>
      </c>
      <c r="FD946" s="78">
        <v>579.64</v>
      </c>
      <c r="FE946" s="78">
        <v>407.64</v>
      </c>
      <c r="FF946" s="78">
        <v>252.74</v>
      </c>
      <c r="FG946" s="78"/>
      <c r="FH946" s="79"/>
      <c r="FI946" s="65" t="s">
        <v>409</v>
      </c>
      <c r="FJ946" s="78">
        <v>523</v>
      </c>
      <c r="FK946" s="78">
        <v>555</v>
      </c>
      <c r="FL946" s="78">
        <v>549.27</v>
      </c>
      <c r="FM946" s="78">
        <v>321</v>
      </c>
      <c r="FN946" s="78"/>
      <c r="FO946" s="79">
        <v>438</v>
      </c>
      <c r="FP946" s="65" t="s">
        <v>410</v>
      </c>
      <c r="FQ946" s="68">
        <v>0.25580681469354299</v>
      </c>
      <c r="FR946" s="78">
        <v>536.94000000000005</v>
      </c>
      <c r="FS946" s="78">
        <v>532.33000000000004</v>
      </c>
      <c r="FT946" s="78">
        <v>449.45</v>
      </c>
      <c r="FU946" s="78">
        <v>298.27</v>
      </c>
      <c r="FV946" s="78">
        <v>238.92</v>
      </c>
      <c r="FW946" s="79">
        <v>338.43</v>
      </c>
      <c r="FX946" s="65" t="s">
        <v>411</v>
      </c>
      <c r="FY946" s="78">
        <v>533.99</v>
      </c>
      <c r="FZ946" s="78">
        <v>555.09</v>
      </c>
      <c r="GA946" s="78">
        <v>547.85</v>
      </c>
      <c r="GB946" s="78">
        <v>365.06</v>
      </c>
      <c r="GC946" s="78"/>
      <c r="GD946" s="79">
        <v>413.47</v>
      </c>
      <c r="GE946" s="82"/>
      <c r="GF946" s="68"/>
      <c r="GG946" s="78"/>
      <c r="GH946" s="78"/>
      <c r="GI946" s="78"/>
      <c r="GJ946" s="78"/>
      <c r="GK946" s="78"/>
      <c r="GL946" s="79"/>
      <c r="GM946" s="65" t="s">
        <v>413</v>
      </c>
      <c r="GN946" s="68">
        <v>0.104935097642108</v>
      </c>
      <c r="GO946" s="78">
        <v>424.78</v>
      </c>
      <c r="GP946" s="78">
        <v>530.03</v>
      </c>
      <c r="GQ946" s="78">
        <v>462.45</v>
      </c>
      <c r="GR946" s="78">
        <v>320.05</v>
      </c>
      <c r="GS946" s="78"/>
      <c r="GT946" s="79"/>
      <c r="GU946" s="65" t="s">
        <v>414</v>
      </c>
      <c r="GV946" s="68">
        <v>4.1746681138849504E-3</v>
      </c>
      <c r="GW946" s="78">
        <v>470.21</v>
      </c>
      <c r="GX946" s="78">
        <v>508.71</v>
      </c>
      <c r="GY946" s="78">
        <v>472.25</v>
      </c>
      <c r="GZ946" s="78">
        <v>324.93</v>
      </c>
      <c r="HA946" s="78"/>
      <c r="HB946" s="79">
        <v>358.87</v>
      </c>
      <c r="HC946" s="65" t="s">
        <v>415</v>
      </c>
      <c r="HD946" s="68">
        <v>2.57148734828225E-2</v>
      </c>
      <c r="HE946" s="78">
        <v>470.97</v>
      </c>
      <c r="HF946" s="78">
        <v>520.89</v>
      </c>
      <c r="HG946" s="78">
        <v>526.51</v>
      </c>
      <c r="HH946" s="78">
        <v>192.86</v>
      </c>
      <c r="HI946" s="78">
        <v>187.72</v>
      </c>
      <c r="HJ946" s="79">
        <v>348.66</v>
      </c>
      <c r="HK946" s="85" t="s">
        <v>416</v>
      </c>
      <c r="HL946" s="68">
        <v>1.47950880307738</v>
      </c>
      <c r="HM946" s="78">
        <v>480.11</v>
      </c>
      <c r="HN946" s="78">
        <v>521.97</v>
      </c>
      <c r="HO946" s="78">
        <v>479.56</v>
      </c>
      <c r="HP946" s="78">
        <v>317.89</v>
      </c>
      <c r="HQ946" s="78"/>
      <c r="HR946" s="79"/>
    </row>
    <row r="947" spans="1:226" x14ac:dyDescent="0.25">
      <c r="A947" s="81">
        <v>38642</v>
      </c>
      <c r="B947" s="82" t="s">
        <v>387</v>
      </c>
      <c r="C947" s="83">
        <v>500.30592743724964</v>
      </c>
      <c r="D947" s="83">
        <v>541.04883745702307</v>
      </c>
      <c r="E947" s="83">
        <v>506.34294321805891</v>
      </c>
      <c r="F947" s="83">
        <v>329.6016596027315</v>
      </c>
      <c r="G947" s="83">
        <v>237.8498911353033</v>
      </c>
      <c r="H947" s="84">
        <v>356.79952120963611</v>
      </c>
      <c r="I947" s="82" t="s">
        <v>388</v>
      </c>
      <c r="J947" s="83">
        <v>506.15169857881301</v>
      </c>
      <c r="K947" s="83">
        <v>544.65808972448883</v>
      </c>
      <c r="L947" s="83">
        <v>507.54859628329979</v>
      </c>
      <c r="M947" s="83">
        <v>334.91642014807269</v>
      </c>
      <c r="N947" s="83"/>
      <c r="O947" s="84">
        <v>382.79734130850341</v>
      </c>
      <c r="P947" s="65" t="s">
        <v>389</v>
      </c>
      <c r="Q947" s="78">
        <v>519.03</v>
      </c>
      <c r="R947" s="78">
        <v>523.51</v>
      </c>
      <c r="S947" s="78">
        <v>487.84</v>
      </c>
      <c r="T947" s="78">
        <v>280</v>
      </c>
      <c r="U947" s="78"/>
      <c r="V947" s="79"/>
      <c r="W947" s="65" t="s">
        <v>390</v>
      </c>
      <c r="X947" s="78">
        <v>511.2</v>
      </c>
      <c r="Y947" s="78">
        <v>581.75</v>
      </c>
      <c r="Z947" s="78">
        <v>497.61</v>
      </c>
      <c r="AA947" s="78">
        <v>271.52</v>
      </c>
      <c r="AB947" s="78"/>
      <c r="AC947" s="79">
        <v>432.23</v>
      </c>
      <c r="AD947" s="82"/>
      <c r="AE947" s="68"/>
      <c r="AF947" s="78"/>
      <c r="AG947" s="78"/>
      <c r="AH947" s="78"/>
      <c r="AI947" s="78"/>
      <c r="AJ947" s="78"/>
      <c r="AK947" s="79"/>
      <c r="AL947" s="69" t="s">
        <v>392</v>
      </c>
      <c r="AM947" s="70">
        <v>1.74489617867737</v>
      </c>
      <c r="AN947" s="78">
        <v>542.59</v>
      </c>
      <c r="AO947" s="78">
        <v>552.42999999999995</v>
      </c>
      <c r="AP947" s="78">
        <v>514.74</v>
      </c>
      <c r="AQ947" s="78"/>
      <c r="AR947" s="78">
        <v>370.72</v>
      </c>
      <c r="AS947" s="79"/>
      <c r="AT947" s="65" t="s">
        <v>393</v>
      </c>
      <c r="AU947" s="68">
        <v>3.3675702980299697E-2</v>
      </c>
      <c r="AV947" s="78">
        <v>520.32000000000005</v>
      </c>
      <c r="AW947" s="78">
        <v>520.37</v>
      </c>
      <c r="AX947" s="78">
        <v>510.49</v>
      </c>
      <c r="AY947" s="78">
        <v>226.17</v>
      </c>
      <c r="AZ947" s="78">
        <v>175.15</v>
      </c>
      <c r="BA947" s="79">
        <v>359.61</v>
      </c>
      <c r="BB947" s="65" t="s">
        <v>394</v>
      </c>
      <c r="BC947" s="78">
        <v>480.6</v>
      </c>
      <c r="BD947" s="78">
        <v>518.79999999999995</v>
      </c>
      <c r="BE947" s="78">
        <v>506.3</v>
      </c>
      <c r="BF947" s="78">
        <v>268.13</v>
      </c>
      <c r="BG947" s="78"/>
      <c r="BH947" s="79">
        <v>385.86</v>
      </c>
      <c r="BI947" s="65" t="s">
        <v>395</v>
      </c>
      <c r="BJ947" s="68">
        <v>0.13399257681124499</v>
      </c>
      <c r="BK947" s="78">
        <v>493.36</v>
      </c>
      <c r="BL947" s="78">
        <v>545.35</v>
      </c>
      <c r="BM947" s="78">
        <v>576.80999999999995</v>
      </c>
      <c r="BN947" s="78">
        <v>304.16000000000003</v>
      </c>
      <c r="BO947" s="78"/>
      <c r="BP947" s="79"/>
      <c r="BQ947" s="65" t="s">
        <v>396</v>
      </c>
      <c r="BR947" s="68">
        <v>6.3911648537062396E-2</v>
      </c>
      <c r="BS947" s="78">
        <v>471.67</v>
      </c>
      <c r="BT947" s="78">
        <v>519.35</v>
      </c>
      <c r="BU947" s="78">
        <v>455.11</v>
      </c>
      <c r="BV947" s="78"/>
      <c r="BW947" s="78"/>
      <c r="BX947" s="79">
        <v>350.24</v>
      </c>
      <c r="BY947" s="65" t="s">
        <v>397</v>
      </c>
      <c r="BZ947" s="78">
        <v>503.43</v>
      </c>
      <c r="CA947" s="78">
        <v>539.6</v>
      </c>
      <c r="CB947" s="78">
        <v>481.68</v>
      </c>
      <c r="CC947" s="78">
        <v>362.75</v>
      </c>
      <c r="CD947" s="78"/>
      <c r="CE947" s="79">
        <v>447.07</v>
      </c>
      <c r="CF947" s="65" t="s">
        <v>398</v>
      </c>
      <c r="CG947" s="78">
        <v>509.71</v>
      </c>
      <c r="CH947" s="78">
        <v>572.70000000000005</v>
      </c>
      <c r="CI947" s="78">
        <v>490.2</v>
      </c>
      <c r="CJ947" s="78">
        <v>393.54</v>
      </c>
      <c r="CK947" s="78"/>
      <c r="CL947" s="79"/>
      <c r="CM947" s="65" t="s">
        <v>399</v>
      </c>
      <c r="CN947" s="78">
        <v>451.98</v>
      </c>
      <c r="CO947" s="78">
        <v>517.58000000000004</v>
      </c>
      <c r="CP947" s="78">
        <v>511.7</v>
      </c>
      <c r="CQ947" s="78">
        <v>298.77</v>
      </c>
      <c r="CR947" s="78">
        <v>274.8</v>
      </c>
      <c r="CS947" s="79">
        <v>501.95</v>
      </c>
      <c r="CT947" s="65" t="s">
        <v>400</v>
      </c>
      <c r="CU947" s="78">
        <v>531.38</v>
      </c>
      <c r="CV947" s="78">
        <v>575.99</v>
      </c>
      <c r="CW947" s="78">
        <v>466.77</v>
      </c>
      <c r="CX947" s="78">
        <v>317.97000000000003</v>
      </c>
      <c r="CY947" s="78">
        <v>292</v>
      </c>
      <c r="CZ947" s="79"/>
      <c r="DA947" s="82"/>
      <c r="DB947" s="68"/>
      <c r="DC947" s="78"/>
      <c r="DD947" s="78"/>
      <c r="DE947" s="78"/>
      <c r="DF947" s="78"/>
      <c r="DG947" s="78"/>
      <c r="DH947" s="79"/>
      <c r="DI947" s="65" t="s">
        <v>402</v>
      </c>
      <c r="DJ947" s="68">
        <v>3.9721946375372401E-3</v>
      </c>
      <c r="DK947" s="78">
        <v>483.02</v>
      </c>
      <c r="DL947" s="78">
        <v>526.95000000000005</v>
      </c>
      <c r="DM947" s="78">
        <v>526.95000000000005</v>
      </c>
      <c r="DN947" s="78">
        <v>286.3</v>
      </c>
      <c r="DO947" s="78"/>
      <c r="DP947" s="79">
        <v>387.18</v>
      </c>
      <c r="DQ947" s="65" t="s">
        <v>403</v>
      </c>
      <c r="DR947" s="78">
        <v>539.14</v>
      </c>
      <c r="DS947" s="78">
        <v>573.26</v>
      </c>
      <c r="DT947" s="78">
        <v>601.72</v>
      </c>
      <c r="DU947" s="78">
        <v>388.52</v>
      </c>
      <c r="DV947" s="78"/>
      <c r="DW947" s="79"/>
      <c r="DX947" s="65" t="s">
        <v>404</v>
      </c>
      <c r="DY947" s="78">
        <v>547.72</v>
      </c>
      <c r="DZ947" s="78">
        <v>600.92999999999995</v>
      </c>
      <c r="EA947" s="78">
        <v>551.4</v>
      </c>
      <c r="EB947" s="78">
        <v>337.46</v>
      </c>
      <c r="EC947" s="78"/>
      <c r="ED947" s="79">
        <v>342.55</v>
      </c>
      <c r="EE947" s="65" t="s">
        <v>405</v>
      </c>
      <c r="EF947" s="68">
        <v>0.28962001853568098</v>
      </c>
      <c r="EG947" s="78">
        <v>486.3</v>
      </c>
      <c r="EH947" s="78">
        <v>538.19000000000005</v>
      </c>
      <c r="EI947" s="78">
        <v>478.03</v>
      </c>
      <c r="EJ947" s="78">
        <v>215.48</v>
      </c>
      <c r="EK947" s="78">
        <v>222.12</v>
      </c>
      <c r="EL947" s="79">
        <v>355.69</v>
      </c>
      <c r="EM947" s="65" t="s">
        <v>406</v>
      </c>
      <c r="EN947" s="78">
        <v>507.51</v>
      </c>
      <c r="EO947" s="78">
        <v>547.65</v>
      </c>
      <c r="EP947" s="78">
        <v>503.4</v>
      </c>
      <c r="EQ947" s="78"/>
      <c r="ER947" s="78"/>
      <c r="ES947" s="79">
        <v>421.43</v>
      </c>
      <c r="ET947" s="65" t="s">
        <v>407</v>
      </c>
      <c r="EU947" s="68">
        <v>1.4357501794687699</v>
      </c>
      <c r="EV947" s="78">
        <v>487.23</v>
      </c>
      <c r="EW947" s="78">
        <v>522.55999999999995</v>
      </c>
      <c r="EX947" s="78">
        <v>522.55999999999995</v>
      </c>
      <c r="EY947" s="78"/>
      <c r="EZ947" s="78">
        <v>147.69999999999999</v>
      </c>
      <c r="FA947" s="79">
        <v>310.33999999999997</v>
      </c>
      <c r="FB947" s="65" t="s">
        <v>408</v>
      </c>
      <c r="FC947" s="78">
        <v>568.65</v>
      </c>
      <c r="FD947" s="78">
        <v>579.64</v>
      </c>
      <c r="FE947" s="78">
        <v>407.64</v>
      </c>
      <c r="FF947" s="78">
        <v>252.74</v>
      </c>
      <c r="FG947" s="78"/>
      <c r="FH947" s="79"/>
      <c r="FI947" s="65" t="s">
        <v>409</v>
      </c>
      <c r="FJ947" s="78">
        <v>522</v>
      </c>
      <c r="FK947" s="78">
        <v>554</v>
      </c>
      <c r="FL947" s="78">
        <v>562.72</v>
      </c>
      <c r="FM947" s="78">
        <v>321</v>
      </c>
      <c r="FN947" s="78"/>
      <c r="FO947" s="79">
        <v>439.52</v>
      </c>
      <c r="FP947" s="65" t="s">
        <v>410</v>
      </c>
      <c r="FQ947" s="68">
        <v>0.25670645616737298</v>
      </c>
      <c r="FR947" s="78">
        <v>546.53</v>
      </c>
      <c r="FS947" s="78">
        <v>533.95000000000005</v>
      </c>
      <c r="FT947" s="78">
        <v>477.22</v>
      </c>
      <c r="FU947" s="78">
        <v>299.06</v>
      </c>
      <c r="FV947" s="78">
        <v>240.02</v>
      </c>
      <c r="FW947" s="79">
        <v>329.35</v>
      </c>
      <c r="FX947" s="65" t="s">
        <v>411</v>
      </c>
      <c r="FY947" s="78">
        <v>533.79999999999995</v>
      </c>
      <c r="FZ947" s="78">
        <v>538.71</v>
      </c>
      <c r="GA947" s="78">
        <v>549.63</v>
      </c>
      <c r="GB947" s="78">
        <v>361.93</v>
      </c>
      <c r="GC947" s="78"/>
      <c r="GD947" s="79">
        <v>413.47</v>
      </c>
      <c r="GE947" s="82"/>
      <c r="GF947" s="68"/>
      <c r="GG947" s="78"/>
      <c r="GH947" s="78"/>
      <c r="GI947" s="78"/>
      <c r="GJ947" s="78"/>
      <c r="GK947" s="78"/>
      <c r="GL947" s="79"/>
      <c r="GM947" s="65" t="s">
        <v>413</v>
      </c>
      <c r="GN947" s="68">
        <v>0.105674733171299</v>
      </c>
      <c r="GO947" s="78">
        <v>448.91</v>
      </c>
      <c r="GP947" s="78">
        <v>554.04999999999995</v>
      </c>
      <c r="GQ947" s="78">
        <v>481.45</v>
      </c>
      <c r="GR947" s="78">
        <v>334.14</v>
      </c>
      <c r="GS947" s="78"/>
      <c r="GT947" s="79"/>
      <c r="GU947" s="65" t="s">
        <v>414</v>
      </c>
      <c r="GV947" s="68">
        <v>4.1748423996994096E-3</v>
      </c>
      <c r="GW947" s="78">
        <v>470.23</v>
      </c>
      <c r="GX947" s="78">
        <v>508.73</v>
      </c>
      <c r="GY947" s="78">
        <v>472.27</v>
      </c>
      <c r="GZ947" s="78">
        <v>324.94</v>
      </c>
      <c r="HA947" s="78"/>
      <c r="HB947" s="79">
        <v>358.89</v>
      </c>
      <c r="HC947" s="65" t="s">
        <v>415</v>
      </c>
      <c r="HD947" s="68">
        <v>2.5720164609053499E-2</v>
      </c>
      <c r="HE947" s="78">
        <v>479.5</v>
      </c>
      <c r="HF947" s="78">
        <v>522.51</v>
      </c>
      <c r="HG947" s="78">
        <v>477.94</v>
      </c>
      <c r="HH947" s="78">
        <v>192.9</v>
      </c>
      <c r="HI947" s="78">
        <v>187.76</v>
      </c>
      <c r="HJ947" s="79">
        <v>342.03</v>
      </c>
      <c r="HK947" s="85" t="s">
        <v>416</v>
      </c>
      <c r="HL947" s="68">
        <v>1.4607069821793699</v>
      </c>
      <c r="HM947" s="78">
        <v>482.34</v>
      </c>
      <c r="HN947" s="78">
        <v>517.86</v>
      </c>
      <c r="HO947" s="78">
        <v>469.75</v>
      </c>
      <c r="HP947" s="78">
        <v>315.10000000000002</v>
      </c>
      <c r="HQ947" s="78"/>
      <c r="HR947" s="79"/>
    </row>
    <row r="948" spans="1:226" x14ac:dyDescent="0.25">
      <c r="A948" s="81">
        <v>38635</v>
      </c>
      <c r="B948" s="82" t="s">
        <v>387</v>
      </c>
      <c r="C948" s="83">
        <v>513.74932448742595</v>
      </c>
      <c r="D948" s="83">
        <v>542.87888643326198</v>
      </c>
      <c r="E948" s="83">
        <v>512.10151349696446</v>
      </c>
      <c r="F948" s="83">
        <v>327.15015449583512</v>
      </c>
      <c r="G948" s="83">
        <v>235.70138413685845</v>
      </c>
      <c r="H948" s="84">
        <v>348.64736216532418</v>
      </c>
      <c r="I948" s="82" t="s">
        <v>388</v>
      </c>
      <c r="J948" s="83">
        <v>523.68173885169369</v>
      </c>
      <c r="K948" s="83">
        <v>547.27150524065405</v>
      </c>
      <c r="L948" s="83">
        <v>512.94422382027028</v>
      </c>
      <c r="M948" s="83">
        <v>326.11186795299352</v>
      </c>
      <c r="N948" s="83"/>
      <c r="O948" s="84">
        <v>381.96930628352965</v>
      </c>
      <c r="P948" s="65" t="s">
        <v>389</v>
      </c>
      <c r="Q948" s="78">
        <v>532.36</v>
      </c>
      <c r="R948" s="78">
        <v>521.84</v>
      </c>
      <c r="S948" s="78">
        <v>487.05</v>
      </c>
      <c r="T948" s="78">
        <v>280</v>
      </c>
      <c r="U948" s="78"/>
      <c r="V948" s="79"/>
      <c r="W948" s="65" t="s">
        <v>390</v>
      </c>
      <c r="X948" s="78">
        <v>527.91999999999996</v>
      </c>
      <c r="Y948" s="78">
        <v>578.25</v>
      </c>
      <c r="Z948" s="78">
        <v>497.61</v>
      </c>
      <c r="AA948" s="78">
        <v>271.52</v>
      </c>
      <c r="AB948" s="78"/>
      <c r="AC948" s="79">
        <v>432.23</v>
      </c>
      <c r="AD948" s="82"/>
      <c r="AE948" s="68"/>
      <c r="AF948" s="78"/>
      <c r="AG948" s="78"/>
      <c r="AH948" s="78"/>
      <c r="AI948" s="78"/>
      <c r="AJ948" s="78"/>
      <c r="AK948" s="79"/>
      <c r="AL948" s="69" t="s">
        <v>392</v>
      </c>
      <c r="AM948" s="70">
        <v>1.74489617867737</v>
      </c>
      <c r="AN948" s="78">
        <v>553.57000000000005</v>
      </c>
      <c r="AO948" s="78">
        <v>557.32000000000005</v>
      </c>
      <c r="AP948" s="78">
        <v>519.87</v>
      </c>
      <c r="AQ948" s="78"/>
      <c r="AR948" s="78">
        <v>370.72</v>
      </c>
      <c r="AS948" s="79"/>
      <c r="AT948" s="65" t="s">
        <v>393</v>
      </c>
      <c r="AU948" s="68">
        <v>3.3816915220993497E-2</v>
      </c>
      <c r="AV948" s="78">
        <v>526.63</v>
      </c>
      <c r="AW948" s="78">
        <v>524.52</v>
      </c>
      <c r="AX948" s="78">
        <v>514.63</v>
      </c>
      <c r="AY948" s="78">
        <v>214.5</v>
      </c>
      <c r="AZ948" s="78">
        <v>168.64</v>
      </c>
      <c r="BA948" s="79">
        <v>342.87</v>
      </c>
      <c r="BB948" s="65" t="s">
        <v>394</v>
      </c>
      <c r="BC948" s="78">
        <v>507.6</v>
      </c>
      <c r="BD948" s="78">
        <v>525.70000000000005</v>
      </c>
      <c r="BE948" s="78">
        <v>504.3</v>
      </c>
      <c r="BF948" s="78">
        <v>268</v>
      </c>
      <c r="BG948" s="78"/>
      <c r="BH948" s="79">
        <v>385.86</v>
      </c>
      <c r="BI948" s="65" t="s">
        <v>395</v>
      </c>
      <c r="BJ948" s="68">
        <v>0.13400514579759901</v>
      </c>
      <c r="BK948" s="78">
        <v>498.77</v>
      </c>
      <c r="BL948" s="78">
        <v>538.97</v>
      </c>
      <c r="BM948" s="78">
        <v>570.42999999999995</v>
      </c>
      <c r="BN948" s="78">
        <v>291.45999999999998</v>
      </c>
      <c r="BO948" s="78"/>
      <c r="BP948" s="79"/>
      <c r="BQ948" s="65" t="s">
        <v>396</v>
      </c>
      <c r="BR948" s="68">
        <v>6.3911648537062396E-2</v>
      </c>
      <c r="BS948" s="78">
        <v>492.95</v>
      </c>
      <c r="BT948" s="78">
        <v>514.49</v>
      </c>
      <c r="BU948" s="78">
        <v>458.69</v>
      </c>
      <c r="BV948" s="78"/>
      <c r="BW948" s="78"/>
      <c r="BX948" s="79">
        <v>350.24</v>
      </c>
      <c r="BY948" s="65" t="s">
        <v>397</v>
      </c>
      <c r="BZ948" s="78">
        <v>514.54</v>
      </c>
      <c r="CA948" s="78">
        <v>539.55999999999995</v>
      </c>
      <c r="CB948" s="78">
        <v>474.31</v>
      </c>
      <c r="CC948" s="78">
        <v>344.31</v>
      </c>
      <c r="CD948" s="78"/>
      <c r="CE948" s="79">
        <v>447.07</v>
      </c>
      <c r="CF948" s="65" t="s">
        <v>398</v>
      </c>
      <c r="CG948" s="78">
        <v>519.5</v>
      </c>
      <c r="CH948" s="78">
        <v>566.77</v>
      </c>
      <c r="CI948" s="78">
        <v>479.72</v>
      </c>
      <c r="CJ948" s="78">
        <v>374.12</v>
      </c>
      <c r="CK948" s="78"/>
      <c r="CL948" s="79"/>
      <c r="CM948" s="65" t="s">
        <v>399</v>
      </c>
      <c r="CN948" s="78">
        <v>487.69</v>
      </c>
      <c r="CO948" s="78">
        <v>523.26</v>
      </c>
      <c r="CP948" s="78">
        <v>511.37</v>
      </c>
      <c r="CQ948" s="78">
        <v>286.77</v>
      </c>
      <c r="CR948" s="78">
        <v>264.22000000000003</v>
      </c>
      <c r="CS948" s="79">
        <v>501.4</v>
      </c>
      <c r="CT948" s="65" t="s">
        <v>400</v>
      </c>
      <c r="CU948" s="78">
        <v>558.42999999999995</v>
      </c>
      <c r="CV948" s="78">
        <v>581.02</v>
      </c>
      <c r="CW948" s="78">
        <v>581.02</v>
      </c>
      <c r="CX948" s="78">
        <v>318.01</v>
      </c>
      <c r="CY948" s="78">
        <v>292</v>
      </c>
      <c r="CZ948" s="79"/>
      <c r="DA948" s="82"/>
      <c r="DB948" s="68"/>
      <c r="DC948" s="78"/>
      <c r="DD948" s="78"/>
      <c r="DE948" s="78"/>
      <c r="DF948" s="78"/>
      <c r="DG948" s="78"/>
      <c r="DH948" s="79"/>
      <c r="DI948" s="65" t="s">
        <v>402</v>
      </c>
      <c r="DJ948" s="68">
        <v>3.9867639437068903E-3</v>
      </c>
      <c r="DK948" s="78">
        <v>483.6</v>
      </c>
      <c r="DL948" s="78">
        <v>519.83000000000004</v>
      </c>
      <c r="DM948" s="78">
        <v>519.83000000000004</v>
      </c>
      <c r="DN948" s="78">
        <v>287.35000000000002</v>
      </c>
      <c r="DO948" s="78"/>
      <c r="DP948" s="79">
        <v>384.37</v>
      </c>
      <c r="DQ948" s="65" t="s">
        <v>403</v>
      </c>
      <c r="DR948" s="78">
        <v>539.14</v>
      </c>
      <c r="DS948" s="78">
        <v>565</v>
      </c>
      <c r="DT948" s="78">
        <v>608.15</v>
      </c>
      <c r="DU948" s="78">
        <v>396.94</v>
      </c>
      <c r="DV948" s="78"/>
      <c r="DW948" s="79"/>
      <c r="DX948" s="65" t="s">
        <v>404</v>
      </c>
      <c r="DY948" s="78">
        <v>550.88</v>
      </c>
      <c r="DZ948" s="78">
        <v>602.08000000000004</v>
      </c>
      <c r="EA948" s="78">
        <v>544.15</v>
      </c>
      <c r="EB948" s="78">
        <v>320.74</v>
      </c>
      <c r="EC948" s="78"/>
      <c r="ED948" s="79">
        <v>342.55</v>
      </c>
      <c r="EE948" s="65" t="s">
        <v>405</v>
      </c>
      <c r="EF948" s="68">
        <v>0.28962001853568098</v>
      </c>
      <c r="EG948" s="78">
        <v>517.61</v>
      </c>
      <c r="EH948" s="78">
        <v>546.65</v>
      </c>
      <c r="EI948" s="78">
        <v>476.31</v>
      </c>
      <c r="EJ948" s="78">
        <v>266.45</v>
      </c>
      <c r="EK948" s="78">
        <v>212.16</v>
      </c>
      <c r="EL948" s="79">
        <v>342.64</v>
      </c>
      <c r="EM948" s="65" t="s">
        <v>406</v>
      </c>
      <c r="EN948" s="78">
        <v>547.51</v>
      </c>
      <c r="EO948" s="78">
        <v>566.85</v>
      </c>
      <c r="EP948" s="78">
        <v>503.4</v>
      </c>
      <c r="EQ948" s="78"/>
      <c r="ER948" s="78"/>
      <c r="ES948" s="79">
        <v>421.43</v>
      </c>
      <c r="ET948" s="65" t="s">
        <v>407</v>
      </c>
      <c r="EU948" s="68">
        <v>1.4349261013057799</v>
      </c>
      <c r="EV948" s="78">
        <v>510.06</v>
      </c>
      <c r="EW948" s="78">
        <v>528.34</v>
      </c>
      <c r="EX948" s="78">
        <v>528.34</v>
      </c>
      <c r="EY948" s="78"/>
      <c r="EZ948" s="78">
        <v>147.61000000000001</v>
      </c>
      <c r="FA948" s="79">
        <v>293.14</v>
      </c>
      <c r="FB948" s="65" t="s">
        <v>408</v>
      </c>
      <c r="FC948" s="78">
        <v>568.65</v>
      </c>
      <c r="FD948" s="78">
        <v>579.64</v>
      </c>
      <c r="FE948" s="78">
        <v>407.64</v>
      </c>
      <c r="FF948" s="78">
        <v>252.74</v>
      </c>
      <c r="FG948" s="78"/>
      <c r="FH948" s="79"/>
      <c r="FI948" s="65" t="s">
        <v>409</v>
      </c>
      <c r="FJ948" s="78">
        <v>536</v>
      </c>
      <c r="FK948" s="78">
        <v>556</v>
      </c>
      <c r="FL948" s="78">
        <v>551</v>
      </c>
      <c r="FM948" s="78">
        <v>321</v>
      </c>
      <c r="FN948" s="78"/>
      <c r="FO948" s="79">
        <v>437</v>
      </c>
      <c r="FP948" s="65" t="s">
        <v>410</v>
      </c>
      <c r="FQ948" s="68">
        <v>0.25740025740025702</v>
      </c>
      <c r="FR948" s="78">
        <v>550.32000000000005</v>
      </c>
      <c r="FS948" s="78">
        <v>531.53</v>
      </c>
      <c r="FT948" s="78">
        <v>472.33</v>
      </c>
      <c r="FU948" s="78">
        <v>297.55</v>
      </c>
      <c r="FV948" s="78">
        <v>238.35</v>
      </c>
      <c r="FW948" s="79">
        <v>314.02999999999997</v>
      </c>
      <c r="FX948" s="65" t="s">
        <v>411</v>
      </c>
      <c r="FY948" s="78">
        <v>530.51</v>
      </c>
      <c r="FZ948" s="78">
        <v>534.04999999999995</v>
      </c>
      <c r="GA948" s="78">
        <v>538</v>
      </c>
      <c r="GB948" s="78">
        <v>361.93</v>
      </c>
      <c r="GC948" s="78"/>
      <c r="GD948" s="79">
        <v>396.94</v>
      </c>
      <c r="GE948" s="82"/>
      <c r="GF948" s="68"/>
      <c r="GG948" s="78"/>
      <c r="GH948" s="78"/>
      <c r="GI948" s="78"/>
      <c r="GJ948" s="78"/>
      <c r="GK948" s="78"/>
      <c r="GL948" s="79"/>
      <c r="GM948" s="65" t="s">
        <v>413</v>
      </c>
      <c r="GN948" s="68">
        <v>0.106909565198798</v>
      </c>
      <c r="GO948" s="78">
        <v>480.67</v>
      </c>
      <c r="GP948" s="78">
        <v>565.66</v>
      </c>
      <c r="GQ948" s="78">
        <v>530.59</v>
      </c>
      <c r="GR948" s="78">
        <v>407.54</v>
      </c>
      <c r="GS948" s="78"/>
      <c r="GT948" s="79"/>
      <c r="GU948" s="65" t="s">
        <v>414</v>
      </c>
      <c r="GV948" s="68">
        <v>4.1743195859074997E-3</v>
      </c>
      <c r="GW948" s="78">
        <v>470.17</v>
      </c>
      <c r="GX948" s="78">
        <v>508.67</v>
      </c>
      <c r="GY948" s="78">
        <v>472.21</v>
      </c>
      <c r="GZ948" s="78">
        <v>287.52999999999997</v>
      </c>
      <c r="HA948" s="78"/>
      <c r="HB948" s="79">
        <v>358.84</v>
      </c>
      <c r="HC948" s="65" t="s">
        <v>415</v>
      </c>
      <c r="HD948" s="68">
        <v>2.57433389110568E-2</v>
      </c>
      <c r="HE948" s="78">
        <v>492.91</v>
      </c>
      <c r="HF948" s="78">
        <v>516.71</v>
      </c>
      <c r="HG948" s="78">
        <v>478.37</v>
      </c>
      <c r="HH948" s="78">
        <v>193.08</v>
      </c>
      <c r="HI948" s="78">
        <v>187.93</v>
      </c>
      <c r="HJ948" s="79">
        <v>343.42</v>
      </c>
      <c r="HK948" s="85" t="s">
        <v>416</v>
      </c>
      <c r="HL948" s="68">
        <v>1.4529604068289099</v>
      </c>
      <c r="HM948" s="78">
        <v>481.09</v>
      </c>
      <c r="HN948" s="78">
        <v>515.73</v>
      </c>
      <c r="HO948" s="78">
        <v>477.49</v>
      </c>
      <c r="HP948" s="78">
        <v>316.51</v>
      </c>
      <c r="HQ948" s="78"/>
      <c r="HR948" s="79"/>
    </row>
    <row r="949" spans="1:226" x14ac:dyDescent="0.25">
      <c r="A949" s="81">
        <v>38628</v>
      </c>
      <c r="B949" s="82" t="s">
        <v>387</v>
      </c>
      <c r="C949" s="83">
        <v>519.31459958896278</v>
      </c>
      <c r="D949" s="83">
        <v>540.56561881738833</v>
      </c>
      <c r="E949" s="83">
        <v>523.08556047664911</v>
      </c>
      <c r="F949" s="83">
        <v>330.79418216207284</v>
      </c>
      <c r="G949" s="83">
        <v>233.36409020217727</v>
      </c>
      <c r="H949" s="84">
        <v>333.59996590514811</v>
      </c>
      <c r="I949" s="82" t="s">
        <v>388</v>
      </c>
      <c r="J949" s="83">
        <v>529.24286827482365</v>
      </c>
      <c r="K949" s="83">
        <v>544.958378402741</v>
      </c>
      <c r="L949" s="83">
        <v>524.97279590910773</v>
      </c>
      <c r="M949" s="83">
        <v>334.3898237255836</v>
      </c>
      <c r="N949" s="83"/>
      <c r="O949" s="84">
        <v>377.62047851020532</v>
      </c>
      <c r="P949" s="65" t="s">
        <v>389</v>
      </c>
      <c r="Q949" s="78">
        <v>536.53</v>
      </c>
      <c r="R949" s="78">
        <v>516.84</v>
      </c>
      <c r="S949" s="78">
        <v>510.1</v>
      </c>
      <c r="T949" s="78">
        <v>290</v>
      </c>
      <c r="U949" s="78"/>
      <c r="V949" s="79"/>
      <c r="W949" s="65" t="s">
        <v>390</v>
      </c>
      <c r="X949" s="78">
        <v>535.05999999999995</v>
      </c>
      <c r="Y949" s="78">
        <v>564.67999999999995</v>
      </c>
      <c r="Z949" s="78">
        <v>497.61</v>
      </c>
      <c r="AA949" s="78">
        <v>281.7</v>
      </c>
      <c r="AB949" s="78"/>
      <c r="AC949" s="79">
        <v>414.88</v>
      </c>
      <c r="AD949" s="82"/>
      <c r="AE949" s="68"/>
      <c r="AF949" s="78"/>
      <c r="AG949" s="78"/>
      <c r="AH949" s="78"/>
      <c r="AI949" s="78"/>
      <c r="AJ949" s="78"/>
      <c r="AK949" s="79"/>
      <c r="AL949" s="69" t="s">
        <v>392</v>
      </c>
      <c r="AM949" s="70">
        <v>1.74489617867737</v>
      </c>
      <c r="AN949" s="78">
        <v>528.38</v>
      </c>
      <c r="AO949" s="78">
        <v>545.12</v>
      </c>
      <c r="AP949" s="78">
        <v>507.67</v>
      </c>
      <c r="AQ949" s="78"/>
      <c r="AR949" s="78">
        <v>367.75</v>
      </c>
      <c r="AS949" s="79"/>
      <c r="AT949" s="65" t="s">
        <v>393</v>
      </c>
      <c r="AU949" s="68">
        <v>3.3787208162989503E-2</v>
      </c>
      <c r="AV949" s="78">
        <v>526.61</v>
      </c>
      <c r="AW949" s="78">
        <v>523.89</v>
      </c>
      <c r="AX949" s="78">
        <v>506.03</v>
      </c>
      <c r="AY949" s="78">
        <v>210.39</v>
      </c>
      <c r="AZ949" s="78">
        <v>168.33</v>
      </c>
      <c r="BA949" s="79">
        <v>342.49</v>
      </c>
      <c r="BB949" s="65" t="s">
        <v>394</v>
      </c>
      <c r="BC949" s="78">
        <v>514</v>
      </c>
      <c r="BD949" s="78">
        <v>525.9</v>
      </c>
      <c r="BE949" s="78">
        <v>526.5</v>
      </c>
      <c r="BF949" s="78">
        <v>250.13</v>
      </c>
      <c r="BG949" s="78"/>
      <c r="BH949" s="79">
        <v>374.22</v>
      </c>
      <c r="BI949" s="65" t="s">
        <v>395</v>
      </c>
      <c r="BJ949" s="68">
        <v>0.133997963230959</v>
      </c>
      <c r="BK949" s="78">
        <v>552.34</v>
      </c>
      <c r="BL949" s="78">
        <v>550.73</v>
      </c>
      <c r="BM949" s="78">
        <v>582.19000000000005</v>
      </c>
      <c r="BN949" s="78">
        <v>318.25</v>
      </c>
      <c r="BO949" s="78"/>
      <c r="BP949" s="79"/>
      <c r="BQ949" s="65" t="s">
        <v>396</v>
      </c>
      <c r="BR949" s="68">
        <v>6.3911648537062396E-2</v>
      </c>
      <c r="BS949" s="78">
        <v>474.99</v>
      </c>
      <c r="BT949" s="78">
        <v>490.2</v>
      </c>
      <c r="BU949" s="78">
        <v>454.92</v>
      </c>
      <c r="BV949" s="78"/>
      <c r="BW949" s="78"/>
      <c r="BX949" s="79">
        <v>350.24</v>
      </c>
      <c r="BY949" s="65" t="s">
        <v>397</v>
      </c>
      <c r="BZ949" s="78">
        <v>514.76</v>
      </c>
      <c r="CA949" s="78">
        <v>539.30999999999995</v>
      </c>
      <c r="CB949" s="78">
        <v>474.15</v>
      </c>
      <c r="CC949" s="78">
        <v>364.28</v>
      </c>
      <c r="CD949" s="78"/>
      <c r="CE949" s="79">
        <v>447.07</v>
      </c>
      <c r="CF949" s="65" t="s">
        <v>398</v>
      </c>
      <c r="CG949" s="78">
        <v>559.75</v>
      </c>
      <c r="CH949" s="78">
        <v>575.32000000000005</v>
      </c>
      <c r="CI949" s="78">
        <v>501.23</v>
      </c>
      <c r="CJ949" s="78">
        <v>403.3</v>
      </c>
      <c r="CK949" s="78"/>
      <c r="CL949" s="79"/>
      <c r="CM949" s="65" t="s">
        <v>399</v>
      </c>
      <c r="CN949" s="78">
        <v>489.52</v>
      </c>
      <c r="CO949" s="78">
        <v>515.23</v>
      </c>
      <c r="CP949" s="78">
        <v>521.29999999999995</v>
      </c>
      <c r="CQ949" s="78">
        <v>307.89</v>
      </c>
      <c r="CR949" s="78">
        <v>283.92</v>
      </c>
      <c r="CS949" s="79">
        <v>500.75</v>
      </c>
      <c r="CT949" s="65" t="s">
        <v>400</v>
      </c>
      <c r="CU949" s="78">
        <v>544.78</v>
      </c>
      <c r="CV949" s="78">
        <v>568.82000000000005</v>
      </c>
      <c r="CW949" s="78">
        <v>568.82000000000005</v>
      </c>
      <c r="CX949" s="78">
        <v>318.05</v>
      </c>
      <c r="CY949" s="78">
        <v>292</v>
      </c>
      <c r="CZ949" s="79"/>
      <c r="DA949" s="82"/>
      <c r="DB949" s="68"/>
      <c r="DC949" s="78"/>
      <c r="DD949" s="78"/>
      <c r="DE949" s="78"/>
      <c r="DF949" s="78"/>
      <c r="DG949" s="78"/>
      <c r="DH949" s="79"/>
      <c r="DI949" s="65" t="s">
        <v>402</v>
      </c>
      <c r="DJ949" s="68">
        <v>3.9896269698783196E-3</v>
      </c>
      <c r="DK949" s="78">
        <v>483.96</v>
      </c>
      <c r="DL949" s="78">
        <v>519.85</v>
      </c>
      <c r="DM949" s="78">
        <v>519.85</v>
      </c>
      <c r="DN949" s="78">
        <v>288.77999999999997</v>
      </c>
      <c r="DO949" s="78"/>
      <c r="DP949" s="79">
        <v>364.19</v>
      </c>
      <c r="DQ949" s="65" t="s">
        <v>403</v>
      </c>
      <c r="DR949" s="78">
        <v>539.14</v>
      </c>
      <c r="DS949" s="78">
        <v>565</v>
      </c>
      <c r="DT949" s="78">
        <v>566.66</v>
      </c>
      <c r="DU949" s="78">
        <v>361.98</v>
      </c>
      <c r="DV949" s="78"/>
      <c r="DW949" s="79"/>
      <c r="DX949" s="65" t="s">
        <v>404</v>
      </c>
      <c r="DY949" s="78">
        <v>548.67999999999995</v>
      </c>
      <c r="DZ949" s="78">
        <v>601.25</v>
      </c>
      <c r="EA949" s="78">
        <v>554.66999999999996</v>
      </c>
      <c r="EB949" s="78">
        <v>340.44</v>
      </c>
      <c r="EC949" s="78"/>
      <c r="ED949" s="79">
        <v>337.75</v>
      </c>
      <c r="EE949" s="65" t="s">
        <v>405</v>
      </c>
      <c r="EF949" s="68">
        <v>0.28962001853568098</v>
      </c>
      <c r="EG949" s="78">
        <v>509.21</v>
      </c>
      <c r="EH949" s="78">
        <v>533.55999999999995</v>
      </c>
      <c r="EI949" s="78">
        <v>479.75</v>
      </c>
      <c r="EJ949" s="78">
        <v>293.95999999999998</v>
      </c>
      <c r="EK949" s="78">
        <v>225.49</v>
      </c>
      <c r="EL949" s="79">
        <v>316.47000000000003</v>
      </c>
      <c r="EM949" s="65" t="s">
        <v>406</v>
      </c>
      <c r="EN949" s="78">
        <v>575.30999999999995</v>
      </c>
      <c r="EO949" s="78">
        <v>566.85</v>
      </c>
      <c r="EP949" s="78">
        <v>523</v>
      </c>
      <c r="EQ949" s="78"/>
      <c r="ER949" s="78"/>
      <c r="ES949" s="79">
        <v>403.43</v>
      </c>
      <c r="ET949" s="65" t="s">
        <v>407</v>
      </c>
      <c r="EU949" s="68">
        <v>1.43657520471197</v>
      </c>
      <c r="EV949" s="78">
        <v>495.42</v>
      </c>
      <c r="EW949" s="78">
        <v>496.08</v>
      </c>
      <c r="EX949" s="78">
        <v>496.08</v>
      </c>
      <c r="EY949" s="78"/>
      <c r="EZ949" s="78">
        <v>147.78</v>
      </c>
      <c r="FA949" s="79">
        <v>272.17</v>
      </c>
      <c r="FB949" s="65" t="s">
        <v>408</v>
      </c>
      <c r="FC949" s="78">
        <v>568.65</v>
      </c>
      <c r="FD949" s="78">
        <v>579.64</v>
      </c>
      <c r="FE949" s="78">
        <v>407.64</v>
      </c>
      <c r="FF949" s="78">
        <v>252.74</v>
      </c>
      <c r="FG949" s="78"/>
      <c r="FH949" s="79"/>
      <c r="FI949" s="65" t="s">
        <v>409</v>
      </c>
      <c r="FJ949" s="78">
        <v>585.52</v>
      </c>
      <c r="FK949" s="78">
        <v>572.54</v>
      </c>
      <c r="FL949" s="78">
        <v>583.73</v>
      </c>
      <c r="FM949" s="78">
        <v>321</v>
      </c>
      <c r="FN949" s="78"/>
      <c r="FO949" s="79">
        <v>435</v>
      </c>
      <c r="FP949" s="65" t="s">
        <v>410</v>
      </c>
      <c r="FQ949" s="68">
        <v>0.255232261357836</v>
      </c>
      <c r="FR949" s="78">
        <v>546.71</v>
      </c>
      <c r="FS949" s="78">
        <v>525.52</v>
      </c>
      <c r="FT949" s="78">
        <v>490.3</v>
      </c>
      <c r="FU949" s="78">
        <v>289.69</v>
      </c>
      <c r="FV949" s="78">
        <v>235.07</v>
      </c>
      <c r="FW949" s="79">
        <v>289.18</v>
      </c>
      <c r="FX949" s="65" t="s">
        <v>411</v>
      </c>
      <c r="FY949" s="78">
        <v>522.65</v>
      </c>
      <c r="FZ949" s="78">
        <v>526.20000000000005</v>
      </c>
      <c r="GA949" s="78">
        <v>521.95000000000005</v>
      </c>
      <c r="GB949" s="78">
        <v>347.2</v>
      </c>
      <c r="GC949" s="78"/>
      <c r="GD949" s="79">
        <v>396.94</v>
      </c>
      <c r="GE949" s="82"/>
      <c r="GF949" s="68"/>
      <c r="GG949" s="78"/>
      <c r="GH949" s="78"/>
      <c r="GI949" s="78"/>
      <c r="GJ949" s="78"/>
      <c r="GK949" s="78"/>
      <c r="GL949" s="79"/>
      <c r="GM949" s="65" t="s">
        <v>413</v>
      </c>
      <c r="GN949" s="68">
        <v>0.107427540124186</v>
      </c>
      <c r="GO949" s="78">
        <v>529.4</v>
      </c>
      <c r="GP949" s="78">
        <v>558.95000000000005</v>
      </c>
      <c r="GQ949" s="78">
        <v>501.36</v>
      </c>
      <c r="GR949" s="78">
        <v>356.98</v>
      </c>
      <c r="GS949" s="78"/>
      <c r="GT949" s="79"/>
      <c r="GU949" s="65" t="s">
        <v>414</v>
      </c>
      <c r="GV949" s="68">
        <v>4.1750167000667998E-3</v>
      </c>
      <c r="GW949" s="78">
        <v>470.25</v>
      </c>
      <c r="GX949" s="78">
        <v>508.75</v>
      </c>
      <c r="GY949" s="78">
        <v>472.29</v>
      </c>
      <c r="GZ949" s="78">
        <v>287.58</v>
      </c>
      <c r="HA949" s="78"/>
      <c r="HB949" s="79">
        <v>361.11</v>
      </c>
      <c r="HC949" s="65" t="s">
        <v>415</v>
      </c>
      <c r="HD949" s="68">
        <v>2.5738700710388099E-2</v>
      </c>
      <c r="HE949" s="78">
        <v>478.76</v>
      </c>
      <c r="HF949" s="78">
        <v>502.55</v>
      </c>
      <c r="HG949" s="78">
        <v>469.15</v>
      </c>
      <c r="HH949" s="78">
        <v>185.32</v>
      </c>
      <c r="HI949" s="78">
        <v>180.17</v>
      </c>
      <c r="HJ949" s="79">
        <v>343.58</v>
      </c>
      <c r="HK949" s="85" t="s">
        <v>416</v>
      </c>
      <c r="HL949" s="68">
        <v>1.47058823529412</v>
      </c>
      <c r="HM949" s="78">
        <v>477.73</v>
      </c>
      <c r="HN949" s="78">
        <v>516.53</v>
      </c>
      <c r="HO949" s="78">
        <v>475.06</v>
      </c>
      <c r="HP949" s="78">
        <v>333.22</v>
      </c>
      <c r="HQ949" s="78"/>
      <c r="HR949" s="79"/>
    </row>
    <row r="950" spans="1:226" x14ac:dyDescent="0.25">
      <c r="A950" s="81">
        <v>38621</v>
      </c>
      <c r="B950" s="82" t="s">
        <v>387</v>
      </c>
      <c r="C950" s="83">
        <v>507.74824076957447</v>
      </c>
      <c r="D950" s="83">
        <v>528.86684480681936</v>
      </c>
      <c r="E950" s="83">
        <v>507.79806536684293</v>
      </c>
      <c r="F950" s="83">
        <v>327.370863819715</v>
      </c>
      <c r="G950" s="83">
        <v>245.63721617418349</v>
      </c>
      <c r="H950" s="84">
        <v>325.37812197297075</v>
      </c>
      <c r="I950" s="82" t="s">
        <v>388</v>
      </c>
      <c r="J950" s="83">
        <v>512.35249338640051</v>
      </c>
      <c r="K950" s="83">
        <v>530.99986818982654</v>
      </c>
      <c r="L950" s="83">
        <v>509.56129316435721</v>
      </c>
      <c r="M950" s="83">
        <v>331.78478956180561</v>
      </c>
      <c r="N950" s="83"/>
      <c r="O950" s="84">
        <v>367.30124461984343</v>
      </c>
      <c r="P950" s="65" t="s">
        <v>389</v>
      </c>
      <c r="Q950" s="78">
        <v>529.86</v>
      </c>
      <c r="R950" s="78">
        <v>535.67999999999995</v>
      </c>
      <c r="S950" s="78">
        <v>495.74</v>
      </c>
      <c r="T950" s="78">
        <v>290</v>
      </c>
      <c r="U950" s="78"/>
      <c r="V950" s="79"/>
      <c r="W950" s="65" t="s">
        <v>390</v>
      </c>
      <c r="X950" s="78">
        <v>531.72</v>
      </c>
      <c r="Y950" s="78">
        <v>552.29</v>
      </c>
      <c r="Z950" s="78">
        <v>465.98</v>
      </c>
      <c r="AA950" s="78">
        <v>281.7</v>
      </c>
      <c r="AB950" s="78"/>
      <c r="AC950" s="79">
        <v>414.88</v>
      </c>
      <c r="AD950" s="82"/>
      <c r="AE950" s="68"/>
      <c r="AF950" s="78"/>
      <c r="AG950" s="78"/>
      <c r="AH950" s="78"/>
      <c r="AI950" s="78"/>
      <c r="AJ950" s="78"/>
      <c r="AK950" s="79"/>
      <c r="AL950" s="69" t="s">
        <v>392</v>
      </c>
      <c r="AM950" s="70">
        <v>1.74489617867737</v>
      </c>
      <c r="AN950" s="78">
        <v>528.38</v>
      </c>
      <c r="AO950" s="78">
        <v>545.12</v>
      </c>
      <c r="AP950" s="78">
        <v>507.67</v>
      </c>
      <c r="AQ950" s="78"/>
      <c r="AR950" s="78">
        <v>365.45</v>
      </c>
      <c r="AS950" s="79"/>
      <c r="AT950" s="65" t="s">
        <v>393</v>
      </c>
      <c r="AU950" s="68">
        <v>3.3877633986042398E-2</v>
      </c>
      <c r="AV950" s="78">
        <v>533.16999999999996</v>
      </c>
      <c r="AW950" s="78">
        <v>529.95000000000005</v>
      </c>
      <c r="AX950" s="78">
        <v>487.09</v>
      </c>
      <c r="AY950" s="78">
        <v>198.01</v>
      </c>
      <c r="AZ950" s="78">
        <v>161.49</v>
      </c>
      <c r="BA950" s="79">
        <v>339.93</v>
      </c>
      <c r="BB950" s="65" t="s">
        <v>394</v>
      </c>
      <c r="BC950" s="78">
        <v>501.1</v>
      </c>
      <c r="BD950" s="78">
        <v>505.7</v>
      </c>
      <c r="BE950" s="78">
        <v>510.5</v>
      </c>
      <c r="BF950" s="78">
        <v>247.88</v>
      </c>
      <c r="BG950" s="78"/>
      <c r="BH950" s="79">
        <v>374.22</v>
      </c>
      <c r="BI950" s="65" t="s">
        <v>395</v>
      </c>
      <c r="BJ950" s="68">
        <v>0.13401771714220601</v>
      </c>
      <c r="BK950" s="78">
        <v>533.12</v>
      </c>
      <c r="BL950" s="78">
        <v>529.37</v>
      </c>
      <c r="BM950" s="78">
        <v>560.84</v>
      </c>
      <c r="BN950" s="78">
        <v>326.33</v>
      </c>
      <c r="BO950" s="78"/>
      <c r="BP950" s="79"/>
      <c r="BQ950" s="65" t="s">
        <v>396</v>
      </c>
      <c r="BR950" s="68">
        <v>6.3911648537062396E-2</v>
      </c>
      <c r="BS950" s="78">
        <v>475.12</v>
      </c>
      <c r="BT950" s="78">
        <v>489.95</v>
      </c>
      <c r="BU950" s="78">
        <v>453.13</v>
      </c>
      <c r="BV950" s="78"/>
      <c r="BW950" s="78"/>
      <c r="BX950" s="79">
        <v>350.24</v>
      </c>
      <c r="BY950" s="65" t="s">
        <v>397</v>
      </c>
      <c r="BZ950" s="78">
        <v>523.17999999999995</v>
      </c>
      <c r="CA950" s="78">
        <v>539.65</v>
      </c>
      <c r="CB950" s="78">
        <v>457.6</v>
      </c>
      <c r="CC950" s="78">
        <v>351.56</v>
      </c>
      <c r="CD950" s="78"/>
      <c r="CE950" s="79">
        <v>447.07</v>
      </c>
      <c r="CF950" s="65" t="s">
        <v>398</v>
      </c>
      <c r="CG950" s="78">
        <v>546.38</v>
      </c>
      <c r="CH950" s="78">
        <v>560.84</v>
      </c>
      <c r="CI950" s="78">
        <v>491.3</v>
      </c>
      <c r="CJ950" s="78">
        <v>409.83</v>
      </c>
      <c r="CK950" s="78"/>
      <c r="CL950" s="79"/>
      <c r="CM950" s="65" t="s">
        <v>399</v>
      </c>
      <c r="CN950" s="78">
        <v>468.23</v>
      </c>
      <c r="CO950" s="78">
        <v>500.3</v>
      </c>
      <c r="CP950" s="78">
        <v>510.96</v>
      </c>
      <c r="CQ950" s="78">
        <v>313.23</v>
      </c>
      <c r="CR950" s="78">
        <v>289.45</v>
      </c>
      <c r="CS950" s="79">
        <v>500.77</v>
      </c>
      <c r="CT950" s="65" t="s">
        <v>400</v>
      </c>
      <c r="CU950" s="78">
        <v>515.97</v>
      </c>
      <c r="CV950" s="78">
        <v>555.87</v>
      </c>
      <c r="CW950" s="78">
        <v>555.87</v>
      </c>
      <c r="CX950" s="78">
        <v>317.87</v>
      </c>
      <c r="CY950" s="78">
        <v>292</v>
      </c>
      <c r="CZ950" s="79"/>
      <c r="DA950" s="82"/>
      <c r="DB950" s="68"/>
      <c r="DC950" s="78"/>
      <c r="DD950" s="78"/>
      <c r="DE950" s="78"/>
      <c r="DF950" s="78"/>
      <c r="DG950" s="78"/>
      <c r="DH950" s="79"/>
      <c r="DI950" s="65" t="s">
        <v>402</v>
      </c>
      <c r="DJ950" s="68">
        <v>4.0494027130998202E-3</v>
      </c>
      <c r="DK950" s="78">
        <v>490.62</v>
      </c>
      <c r="DL950" s="78">
        <v>528.24</v>
      </c>
      <c r="DM950" s="78">
        <v>528.24</v>
      </c>
      <c r="DN950" s="78">
        <v>279.70999999999998</v>
      </c>
      <c r="DO950" s="78"/>
      <c r="DP950" s="79">
        <v>369.5</v>
      </c>
      <c r="DQ950" s="65" t="s">
        <v>403</v>
      </c>
      <c r="DR950" s="78">
        <v>539.14</v>
      </c>
      <c r="DS950" s="78">
        <v>565</v>
      </c>
      <c r="DT950" s="78">
        <v>560.57000000000005</v>
      </c>
      <c r="DU950" s="78">
        <v>353.02</v>
      </c>
      <c r="DV950" s="78"/>
      <c r="DW950" s="79"/>
      <c r="DX950" s="65" t="s">
        <v>404</v>
      </c>
      <c r="DY950" s="78">
        <v>513.85</v>
      </c>
      <c r="DZ950" s="78">
        <v>568.39</v>
      </c>
      <c r="EA950" s="78">
        <v>542.16</v>
      </c>
      <c r="EB950" s="78">
        <v>341.81</v>
      </c>
      <c r="EC950" s="78"/>
      <c r="ED950" s="79">
        <v>326.33</v>
      </c>
      <c r="EE950" s="65" t="s">
        <v>405</v>
      </c>
      <c r="EF950" s="68">
        <v>0.28962001853568098</v>
      </c>
      <c r="EG950" s="78">
        <v>486.35</v>
      </c>
      <c r="EH950" s="78">
        <v>511.05</v>
      </c>
      <c r="EI950" s="78">
        <v>456.92</v>
      </c>
      <c r="EJ950" s="78">
        <v>293.95999999999998</v>
      </c>
      <c r="EK950" s="78">
        <v>223.4</v>
      </c>
      <c r="EL950" s="79">
        <v>311.24</v>
      </c>
      <c r="EM950" s="65" t="s">
        <v>406</v>
      </c>
      <c r="EN950" s="78">
        <v>544.91</v>
      </c>
      <c r="EO950" s="78">
        <v>547.65</v>
      </c>
      <c r="EP950" s="78">
        <v>499.8</v>
      </c>
      <c r="EQ950" s="78"/>
      <c r="ER950" s="78"/>
      <c r="ES950" s="79">
        <v>403.43</v>
      </c>
      <c r="ET950" s="65" t="s">
        <v>407</v>
      </c>
      <c r="EU950" s="68">
        <v>1.4367816091954</v>
      </c>
      <c r="EV950" s="78">
        <v>499.76</v>
      </c>
      <c r="EW950" s="78">
        <v>497.37</v>
      </c>
      <c r="EX950" s="78">
        <v>497.37</v>
      </c>
      <c r="EY950" s="78"/>
      <c r="EZ950" s="78">
        <v>147.80000000000001</v>
      </c>
      <c r="FA950" s="79">
        <v>263.08</v>
      </c>
      <c r="FB950" s="65" t="s">
        <v>408</v>
      </c>
      <c r="FC950" s="78">
        <v>442.58</v>
      </c>
      <c r="FD950" s="78">
        <v>478.97</v>
      </c>
      <c r="FE950" s="78">
        <v>407.64</v>
      </c>
      <c r="FF950" s="78">
        <v>210.81</v>
      </c>
      <c r="FG950" s="78"/>
      <c r="FH950" s="79"/>
      <c r="FI950" s="65" t="s">
        <v>409</v>
      </c>
      <c r="FJ950" s="78">
        <v>569</v>
      </c>
      <c r="FK950" s="78">
        <v>547</v>
      </c>
      <c r="FL950" s="78">
        <v>554.32000000000005</v>
      </c>
      <c r="FM950" s="78">
        <v>316</v>
      </c>
      <c r="FN950" s="78"/>
      <c r="FO950" s="79">
        <v>421</v>
      </c>
      <c r="FP950" s="65" t="s">
        <v>410</v>
      </c>
      <c r="FQ950" s="68">
        <v>0.25650891368475098</v>
      </c>
      <c r="FR950" s="78">
        <v>552.01</v>
      </c>
      <c r="FS950" s="78">
        <v>529.42999999999995</v>
      </c>
      <c r="FT950" s="78">
        <v>472.75</v>
      </c>
      <c r="FU950" s="78">
        <v>266.77</v>
      </c>
      <c r="FV950" s="78">
        <v>248.56</v>
      </c>
      <c r="FW950" s="79">
        <v>282.16000000000003</v>
      </c>
      <c r="FX950" s="65" t="s">
        <v>411</v>
      </c>
      <c r="FY950" s="78">
        <v>529.35</v>
      </c>
      <c r="FZ950" s="78">
        <v>532.52</v>
      </c>
      <c r="GA950" s="78">
        <v>521.95000000000005</v>
      </c>
      <c r="GB950" s="78">
        <v>347.2</v>
      </c>
      <c r="GC950" s="78"/>
      <c r="GD950" s="79">
        <v>396.94</v>
      </c>
      <c r="GE950" s="82"/>
      <c r="GF950" s="68"/>
      <c r="GG950" s="78"/>
      <c r="GH950" s="78"/>
      <c r="GI950" s="78"/>
      <c r="GJ950" s="78"/>
      <c r="GK950" s="78"/>
      <c r="GL950" s="79"/>
      <c r="GM950" s="65" t="s">
        <v>413</v>
      </c>
      <c r="GN950" s="68">
        <v>0.106871860639094</v>
      </c>
      <c r="GO950" s="78">
        <v>518.11</v>
      </c>
      <c r="GP950" s="78">
        <v>542.37</v>
      </c>
      <c r="GQ950" s="78">
        <v>474.51</v>
      </c>
      <c r="GR950" s="78">
        <v>345.73</v>
      </c>
      <c r="GS950" s="78"/>
      <c r="GT950" s="79"/>
      <c r="GU950" s="65" t="s">
        <v>414</v>
      </c>
      <c r="GV950" s="68">
        <v>4.1751910149889302E-3</v>
      </c>
      <c r="GW950" s="78">
        <v>523.85</v>
      </c>
      <c r="GX950" s="78">
        <v>528.6</v>
      </c>
      <c r="GY950" s="78">
        <v>486.57</v>
      </c>
      <c r="GZ950" s="78">
        <v>287.58999999999997</v>
      </c>
      <c r="HA950" s="78"/>
      <c r="HB950" s="79">
        <v>361.12</v>
      </c>
      <c r="HC950" s="65" t="s">
        <v>415</v>
      </c>
      <c r="HD950" s="68">
        <v>2.5915463757223901E-2</v>
      </c>
      <c r="HE950" s="78">
        <v>482.48</v>
      </c>
      <c r="HF950" s="78">
        <v>506.22</v>
      </c>
      <c r="HG950" s="78">
        <v>472.37</v>
      </c>
      <c r="HH950" s="78">
        <v>186.59</v>
      </c>
      <c r="HI950" s="78">
        <v>181.41</v>
      </c>
      <c r="HJ950" s="79">
        <v>346.15</v>
      </c>
      <c r="HK950" s="85" t="s">
        <v>416</v>
      </c>
      <c r="HL950" s="68">
        <v>1.4728625082848501</v>
      </c>
      <c r="HM950" s="78">
        <v>476.2</v>
      </c>
      <c r="HN950" s="78">
        <v>513.01</v>
      </c>
      <c r="HO950" s="78">
        <v>470.45</v>
      </c>
      <c r="HP950" s="78">
        <v>327.08</v>
      </c>
      <c r="HQ950" s="78"/>
      <c r="HR950" s="79"/>
    </row>
    <row r="951" spans="1:226" x14ac:dyDescent="0.25">
      <c r="A951" s="81">
        <v>38614</v>
      </c>
      <c r="B951" s="82" t="s">
        <v>387</v>
      </c>
      <c r="C951" s="83">
        <v>508.57612055311449</v>
      </c>
      <c r="D951" s="83">
        <v>522.60876122926493</v>
      </c>
      <c r="E951" s="83">
        <v>494.03788784445862</v>
      </c>
      <c r="F951" s="83">
        <v>314.93989118586666</v>
      </c>
      <c r="G951" s="83">
        <v>243.51065318818041</v>
      </c>
      <c r="H951" s="84">
        <v>321.72845191020059</v>
      </c>
      <c r="I951" s="82" t="s">
        <v>388</v>
      </c>
      <c r="J951" s="83">
        <v>510.99450828367731</v>
      </c>
      <c r="K951" s="83">
        <v>521.33265901712366</v>
      </c>
      <c r="L951" s="83">
        <v>495.80109800890716</v>
      </c>
      <c r="M951" s="83">
        <v>319.20099098229593</v>
      </c>
      <c r="N951" s="83"/>
      <c r="O951" s="84">
        <v>362.79760276253319</v>
      </c>
      <c r="P951" s="65" t="s">
        <v>389</v>
      </c>
      <c r="Q951" s="78">
        <v>533.19000000000005</v>
      </c>
      <c r="R951" s="78">
        <v>540.67999999999995</v>
      </c>
      <c r="S951" s="78">
        <v>468.38</v>
      </c>
      <c r="T951" s="78">
        <v>275</v>
      </c>
      <c r="U951" s="78"/>
      <c r="V951" s="79"/>
      <c r="W951" s="65" t="s">
        <v>390</v>
      </c>
      <c r="X951" s="78">
        <v>510.13</v>
      </c>
      <c r="Y951" s="78">
        <v>516.92999999999995</v>
      </c>
      <c r="Z951" s="78">
        <v>451.02</v>
      </c>
      <c r="AA951" s="78">
        <v>249.74</v>
      </c>
      <c r="AB951" s="78"/>
      <c r="AC951" s="79">
        <v>385.95</v>
      </c>
      <c r="AD951" s="82"/>
      <c r="AE951" s="68"/>
      <c r="AF951" s="78"/>
      <c r="AG951" s="78"/>
      <c r="AH951" s="78"/>
      <c r="AI951" s="78"/>
      <c r="AJ951" s="78"/>
      <c r="AK951" s="79"/>
      <c r="AL951" s="69" t="s">
        <v>392</v>
      </c>
      <c r="AM951" s="70">
        <v>1.7455053237912399</v>
      </c>
      <c r="AN951" s="78">
        <v>536.72</v>
      </c>
      <c r="AO951" s="78">
        <v>550.11</v>
      </c>
      <c r="AP951" s="78">
        <v>512.79999999999995</v>
      </c>
      <c r="AQ951" s="78"/>
      <c r="AR951" s="78">
        <v>349.42</v>
      </c>
      <c r="AS951" s="79"/>
      <c r="AT951" s="65" t="s">
        <v>393</v>
      </c>
      <c r="AU951" s="68">
        <v>3.42759211653813E-2</v>
      </c>
      <c r="AV951" s="78">
        <v>554.45000000000005</v>
      </c>
      <c r="AW951" s="78">
        <v>544.91999999999996</v>
      </c>
      <c r="AX951" s="78">
        <v>490.33</v>
      </c>
      <c r="AY951" s="78">
        <v>195.96</v>
      </c>
      <c r="AZ951" s="78">
        <v>161.22999999999999</v>
      </c>
      <c r="BA951" s="79">
        <v>343.24</v>
      </c>
      <c r="BB951" s="65" t="s">
        <v>394</v>
      </c>
      <c r="BC951" s="78">
        <v>507.4</v>
      </c>
      <c r="BD951" s="78">
        <v>489.9</v>
      </c>
      <c r="BE951" s="78">
        <v>495.3</v>
      </c>
      <c r="BF951" s="78">
        <v>247.5</v>
      </c>
      <c r="BG951" s="78"/>
      <c r="BH951" s="79">
        <v>374.22</v>
      </c>
      <c r="BI951" s="65" t="s">
        <v>395</v>
      </c>
      <c r="BJ951" s="68">
        <v>0.134086002762172</v>
      </c>
      <c r="BK951" s="78">
        <v>501.21</v>
      </c>
      <c r="BL951" s="78">
        <v>507.11</v>
      </c>
      <c r="BM951" s="78">
        <v>538.6</v>
      </c>
      <c r="BN951" s="78">
        <v>292.98</v>
      </c>
      <c r="BO951" s="78"/>
      <c r="BP951" s="79"/>
      <c r="BQ951" s="65" t="s">
        <v>396</v>
      </c>
      <c r="BR951" s="68">
        <v>6.3911648537062396E-2</v>
      </c>
      <c r="BS951" s="78">
        <v>476.72</v>
      </c>
      <c r="BT951" s="78">
        <v>491.99</v>
      </c>
      <c r="BU951" s="78">
        <v>451.86</v>
      </c>
      <c r="BV951" s="78"/>
      <c r="BW951" s="78"/>
      <c r="BX951" s="79">
        <v>350.24</v>
      </c>
      <c r="BY951" s="65" t="s">
        <v>397</v>
      </c>
      <c r="BZ951" s="78">
        <v>522.41999999999996</v>
      </c>
      <c r="CA951" s="78">
        <v>539.33000000000004</v>
      </c>
      <c r="CB951" s="78">
        <v>467</v>
      </c>
      <c r="CC951" s="78">
        <v>353.66</v>
      </c>
      <c r="CD951" s="78"/>
      <c r="CE951" s="79">
        <v>447.07</v>
      </c>
      <c r="CF951" s="65" t="s">
        <v>398</v>
      </c>
      <c r="CG951" s="78">
        <v>454.65</v>
      </c>
      <c r="CH951" s="78">
        <v>513.29</v>
      </c>
      <c r="CI951" s="78">
        <v>448.76</v>
      </c>
      <c r="CJ951" s="78">
        <v>385.1</v>
      </c>
      <c r="CK951" s="78"/>
      <c r="CL951" s="79"/>
      <c r="CM951" s="65" t="s">
        <v>399</v>
      </c>
      <c r="CN951" s="78">
        <v>457.47</v>
      </c>
      <c r="CO951" s="78">
        <v>480.85</v>
      </c>
      <c r="CP951" s="78">
        <v>494.15</v>
      </c>
      <c r="CQ951" s="78">
        <v>288.63</v>
      </c>
      <c r="CR951" s="78">
        <v>272.2</v>
      </c>
      <c r="CS951" s="79">
        <v>500.87</v>
      </c>
      <c r="CT951" s="65" t="s">
        <v>400</v>
      </c>
      <c r="CU951" s="78">
        <v>528.75</v>
      </c>
      <c r="CV951" s="78">
        <v>558.15</v>
      </c>
      <c r="CW951" s="78">
        <v>558.15</v>
      </c>
      <c r="CX951" s="78">
        <v>317.63</v>
      </c>
      <c r="CY951" s="78">
        <v>292</v>
      </c>
      <c r="CZ951" s="79"/>
      <c r="DA951" s="82"/>
      <c r="DB951" s="68"/>
      <c r="DC951" s="78"/>
      <c r="DD951" s="78"/>
      <c r="DE951" s="78"/>
      <c r="DF951" s="78"/>
      <c r="DG951" s="78"/>
      <c r="DH951" s="79"/>
      <c r="DI951" s="65" t="s">
        <v>402</v>
      </c>
      <c r="DJ951" s="68">
        <v>4.06950718268018E-3</v>
      </c>
      <c r="DK951" s="78">
        <v>502.74</v>
      </c>
      <c r="DL951" s="78">
        <v>532</v>
      </c>
      <c r="DM951" s="78">
        <v>532</v>
      </c>
      <c r="DN951" s="78">
        <v>281.92</v>
      </c>
      <c r="DO951" s="78"/>
      <c r="DP951" s="79">
        <v>371.82</v>
      </c>
      <c r="DQ951" s="65" t="s">
        <v>403</v>
      </c>
      <c r="DR951" s="78">
        <v>539.14</v>
      </c>
      <c r="DS951" s="78">
        <v>565</v>
      </c>
      <c r="DT951" s="78">
        <v>560.57000000000005</v>
      </c>
      <c r="DU951" s="78">
        <v>353.02</v>
      </c>
      <c r="DV951" s="78"/>
      <c r="DW951" s="79"/>
      <c r="DX951" s="65" t="s">
        <v>404</v>
      </c>
      <c r="DY951" s="78">
        <v>516.38</v>
      </c>
      <c r="DZ951" s="78">
        <v>569.17999999999995</v>
      </c>
      <c r="EA951" s="78">
        <v>533.88</v>
      </c>
      <c r="EB951" s="78">
        <v>325.33</v>
      </c>
      <c r="EC951" s="78"/>
      <c r="ED951" s="79">
        <v>325.88</v>
      </c>
      <c r="EE951" s="65" t="s">
        <v>405</v>
      </c>
      <c r="EF951" s="68">
        <v>0.28962001853568098</v>
      </c>
      <c r="EG951" s="78">
        <v>493.77</v>
      </c>
      <c r="EH951" s="78">
        <v>508.77</v>
      </c>
      <c r="EI951" s="78">
        <v>428.21</v>
      </c>
      <c r="EJ951" s="78">
        <v>293.95999999999998</v>
      </c>
      <c r="EK951" s="78">
        <v>212.87</v>
      </c>
      <c r="EL951" s="79">
        <v>310.02</v>
      </c>
      <c r="EM951" s="65" t="s">
        <v>406</v>
      </c>
      <c r="EN951" s="78">
        <v>527.51</v>
      </c>
      <c r="EO951" s="78">
        <v>516.35</v>
      </c>
      <c r="EP951" s="78">
        <v>469.5</v>
      </c>
      <c r="EQ951" s="78"/>
      <c r="ER951" s="78"/>
      <c r="ES951" s="79">
        <v>393.13</v>
      </c>
      <c r="ET951" s="65" t="s">
        <v>407</v>
      </c>
      <c r="EU951" s="68">
        <v>1.4367816091954</v>
      </c>
      <c r="EV951" s="78">
        <v>502.19</v>
      </c>
      <c r="EW951" s="78">
        <v>499.81</v>
      </c>
      <c r="EX951" s="78">
        <v>499.81</v>
      </c>
      <c r="EY951" s="78"/>
      <c r="EZ951" s="78">
        <v>147.80000000000001</v>
      </c>
      <c r="FA951" s="79">
        <v>247.25</v>
      </c>
      <c r="FB951" s="65" t="s">
        <v>408</v>
      </c>
      <c r="FC951" s="78">
        <v>442.58</v>
      </c>
      <c r="FD951" s="78">
        <v>478.97</v>
      </c>
      <c r="FE951" s="78">
        <v>407.64</v>
      </c>
      <c r="FF951" s="78">
        <v>210.81</v>
      </c>
      <c r="FG951" s="78"/>
      <c r="FH951" s="79"/>
      <c r="FI951" s="65" t="s">
        <v>409</v>
      </c>
      <c r="FJ951" s="78">
        <v>571</v>
      </c>
      <c r="FK951" s="78">
        <v>539</v>
      </c>
      <c r="FL951" s="78">
        <v>547.39</v>
      </c>
      <c r="FM951" s="78">
        <v>316</v>
      </c>
      <c r="FN951" s="78"/>
      <c r="FO951" s="79">
        <v>408</v>
      </c>
      <c r="FP951" s="65" t="s">
        <v>410</v>
      </c>
      <c r="FQ951" s="68">
        <v>0.25776517592473303</v>
      </c>
      <c r="FR951" s="78">
        <v>557.03</v>
      </c>
      <c r="FS951" s="78">
        <v>535.12</v>
      </c>
      <c r="FT951" s="78">
        <v>454.96</v>
      </c>
      <c r="FU951" s="78">
        <v>279.42</v>
      </c>
      <c r="FV951" s="78">
        <v>246.94</v>
      </c>
      <c r="FW951" s="79">
        <v>278.89999999999998</v>
      </c>
      <c r="FX951" s="65" t="s">
        <v>411</v>
      </c>
      <c r="FY951" s="78">
        <v>533.12</v>
      </c>
      <c r="FZ951" s="78">
        <v>538.29</v>
      </c>
      <c r="GA951" s="78">
        <v>535.35</v>
      </c>
      <c r="GB951" s="78">
        <v>336.49</v>
      </c>
      <c r="GC951" s="78"/>
      <c r="GD951" s="79">
        <v>396.94</v>
      </c>
      <c r="GE951" s="82"/>
      <c r="GF951" s="68"/>
      <c r="GG951" s="78"/>
      <c r="GH951" s="78"/>
      <c r="GI951" s="78"/>
      <c r="GJ951" s="78"/>
      <c r="GK951" s="78"/>
      <c r="GL951" s="79"/>
      <c r="GM951" s="65" t="s">
        <v>413</v>
      </c>
      <c r="GN951" s="68">
        <v>0.107181136120043</v>
      </c>
      <c r="GO951" s="78">
        <v>475.88</v>
      </c>
      <c r="GP951" s="78">
        <v>518.22</v>
      </c>
      <c r="GQ951" s="78">
        <v>456.7</v>
      </c>
      <c r="GR951" s="78">
        <v>333.44</v>
      </c>
      <c r="GS951" s="78"/>
      <c r="GT951" s="79"/>
      <c r="GU951" s="65" t="s">
        <v>414</v>
      </c>
      <c r="GV951" s="68">
        <v>4.1757140471020502E-3</v>
      </c>
      <c r="GW951" s="78">
        <v>523.91999999999996</v>
      </c>
      <c r="GX951" s="78">
        <v>528.66999999999996</v>
      </c>
      <c r="GY951" s="78">
        <v>486.63</v>
      </c>
      <c r="GZ951" s="78">
        <v>287.62</v>
      </c>
      <c r="HA951" s="78"/>
      <c r="HB951" s="79">
        <v>361.17</v>
      </c>
      <c r="HC951" s="65" t="s">
        <v>415</v>
      </c>
      <c r="HD951" s="68">
        <v>2.6021337496747302E-2</v>
      </c>
      <c r="HE951" s="78">
        <v>494.95</v>
      </c>
      <c r="HF951" s="78">
        <v>508.51</v>
      </c>
      <c r="HG951" s="78">
        <v>474.3</v>
      </c>
      <c r="HH951" s="78">
        <v>187.35</v>
      </c>
      <c r="HI951" s="78">
        <v>182.15</v>
      </c>
      <c r="HJ951" s="79">
        <v>348.44</v>
      </c>
      <c r="HK951" s="85" t="s">
        <v>416</v>
      </c>
      <c r="HL951" s="68">
        <v>1.4863258026159301</v>
      </c>
      <c r="HM951" s="78">
        <v>494.24</v>
      </c>
      <c r="HN951" s="78">
        <v>530.98</v>
      </c>
      <c r="HO951" s="78">
        <v>458.72</v>
      </c>
      <c r="HP951" s="78">
        <v>305.89</v>
      </c>
      <c r="HQ951" s="78"/>
      <c r="HR951" s="79"/>
    </row>
    <row r="952" spans="1:226" x14ac:dyDescent="0.25">
      <c r="A952" s="81">
        <v>38607</v>
      </c>
      <c r="B952" s="82" t="s">
        <v>387</v>
      </c>
      <c r="C952" s="83">
        <v>527.34523500891112</v>
      </c>
      <c r="D952" s="83">
        <v>535.87734391368008</v>
      </c>
      <c r="E952" s="83">
        <v>503.80905102319747</v>
      </c>
      <c r="F952" s="83">
        <v>302.84130793022223</v>
      </c>
      <c r="G952" s="83">
        <v>231.32004665629862</v>
      </c>
      <c r="H952" s="84">
        <v>315.85378507339431</v>
      </c>
      <c r="I952" s="82" t="s">
        <v>388</v>
      </c>
      <c r="J952" s="83">
        <v>535.78886590692582</v>
      </c>
      <c r="K952" s="83">
        <v>536.75773101108587</v>
      </c>
      <c r="L952" s="83">
        <v>505.78589887325296</v>
      </c>
      <c r="M952" s="83">
        <v>305.17896621543923</v>
      </c>
      <c r="N952" s="83"/>
      <c r="O952" s="84">
        <v>359.28216094222114</v>
      </c>
      <c r="P952" s="65" t="s">
        <v>389</v>
      </c>
      <c r="Q952" s="78">
        <v>557.36</v>
      </c>
      <c r="R952" s="78">
        <v>554.01</v>
      </c>
      <c r="S952" s="78">
        <v>499.26</v>
      </c>
      <c r="T952" s="78">
        <v>275</v>
      </c>
      <c r="U952" s="78"/>
      <c r="V952" s="79"/>
      <c r="W952" s="65" t="s">
        <v>390</v>
      </c>
      <c r="X952" s="78">
        <v>531.39</v>
      </c>
      <c r="Y952" s="78">
        <v>536.66999999999996</v>
      </c>
      <c r="Z952" s="78">
        <v>480.61</v>
      </c>
      <c r="AA952" s="78">
        <v>249.74</v>
      </c>
      <c r="AB952" s="78"/>
      <c r="AC952" s="79">
        <v>385.95</v>
      </c>
      <c r="AD952" s="82"/>
      <c r="AE952" s="68"/>
      <c r="AF952" s="78"/>
      <c r="AG952" s="78"/>
      <c r="AH952" s="78"/>
      <c r="AI952" s="78"/>
      <c r="AJ952" s="78"/>
      <c r="AK952" s="79"/>
      <c r="AL952" s="69" t="s">
        <v>392</v>
      </c>
      <c r="AM952" s="70">
        <v>1.7455053237912399</v>
      </c>
      <c r="AN952" s="78">
        <v>561.46</v>
      </c>
      <c r="AO952" s="78">
        <v>565.32000000000005</v>
      </c>
      <c r="AP952" s="78">
        <v>528</v>
      </c>
      <c r="AQ952" s="78"/>
      <c r="AR952" s="78">
        <v>349.42</v>
      </c>
      <c r="AS952" s="79"/>
      <c r="AT952" s="65" t="s">
        <v>393</v>
      </c>
      <c r="AU952" s="68">
        <v>3.4258307639602602E-2</v>
      </c>
      <c r="AV952" s="78">
        <v>562.37</v>
      </c>
      <c r="AW952" s="78">
        <v>548.37</v>
      </c>
      <c r="AX952" s="78">
        <v>509.63</v>
      </c>
      <c r="AY952" s="78">
        <v>196.68</v>
      </c>
      <c r="AZ952" s="78">
        <v>161.15</v>
      </c>
      <c r="BA952" s="79">
        <v>329.39</v>
      </c>
      <c r="BB952" s="65" t="s">
        <v>394</v>
      </c>
      <c r="BC952" s="78">
        <v>521.36</v>
      </c>
      <c r="BD952" s="78">
        <v>502.44</v>
      </c>
      <c r="BE952" s="78">
        <v>499.62</v>
      </c>
      <c r="BF952" s="78">
        <v>248.1</v>
      </c>
      <c r="BG952" s="78"/>
      <c r="BH952" s="79">
        <v>367.53</v>
      </c>
      <c r="BI952" s="65" t="s">
        <v>395</v>
      </c>
      <c r="BJ952" s="68">
        <v>0.134134563794399</v>
      </c>
      <c r="BK952" s="78">
        <v>531.44000000000005</v>
      </c>
      <c r="BL952" s="78">
        <v>512.66</v>
      </c>
      <c r="BM952" s="78">
        <v>544.16</v>
      </c>
      <c r="BN952" s="78">
        <v>297.11</v>
      </c>
      <c r="BO952" s="78"/>
      <c r="BP952" s="79"/>
      <c r="BQ952" s="65" t="s">
        <v>396</v>
      </c>
      <c r="BR952" s="68">
        <v>6.3911648537062396E-2</v>
      </c>
      <c r="BS952" s="78">
        <v>516.53</v>
      </c>
      <c r="BT952" s="78">
        <v>511.77</v>
      </c>
      <c r="BU952" s="78">
        <v>461.06</v>
      </c>
      <c r="BV952" s="78"/>
      <c r="BW952" s="78"/>
      <c r="BX952" s="79">
        <v>350.24</v>
      </c>
      <c r="BY952" s="65" t="s">
        <v>397</v>
      </c>
      <c r="BZ952" s="78">
        <v>539.34</v>
      </c>
      <c r="CA952" s="78">
        <v>540.72</v>
      </c>
      <c r="CB952" s="78">
        <v>462.49</v>
      </c>
      <c r="CC952" s="78">
        <v>309.64</v>
      </c>
      <c r="CD952" s="78"/>
      <c r="CE952" s="79">
        <v>447.07</v>
      </c>
      <c r="CF952" s="65" t="s">
        <v>398</v>
      </c>
      <c r="CG952" s="78">
        <v>564.94000000000005</v>
      </c>
      <c r="CH952" s="78">
        <v>571.32000000000005</v>
      </c>
      <c r="CI952" s="78">
        <v>448.76</v>
      </c>
      <c r="CJ952" s="78">
        <v>384.46</v>
      </c>
      <c r="CK952" s="78"/>
      <c r="CL952" s="79"/>
      <c r="CM952" s="65" t="s">
        <v>399</v>
      </c>
      <c r="CN952" s="78">
        <v>503.29</v>
      </c>
      <c r="CO952" s="78">
        <v>510.47</v>
      </c>
      <c r="CP952" s="78">
        <v>507.43</v>
      </c>
      <c r="CQ952" s="78">
        <v>288.99</v>
      </c>
      <c r="CR952" s="78">
        <v>269.01</v>
      </c>
      <c r="CS952" s="79">
        <v>469.81</v>
      </c>
      <c r="CT952" s="65" t="s">
        <v>400</v>
      </c>
      <c r="CU952" s="78">
        <v>585.52</v>
      </c>
      <c r="CV952" s="78">
        <v>577.99</v>
      </c>
      <c r="CW952" s="78">
        <v>577.99</v>
      </c>
      <c r="CX952" s="78">
        <v>320.94</v>
      </c>
      <c r="CY952" s="78">
        <v>295</v>
      </c>
      <c r="CZ952" s="79"/>
      <c r="DA952" s="82"/>
      <c r="DB952" s="68"/>
      <c r="DC952" s="78"/>
      <c r="DD952" s="78"/>
      <c r="DE952" s="78"/>
      <c r="DF952" s="78"/>
      <c r="DG952" s="78"/>
      <c r="DH952" s="79"/>
      <c r="DI952" s="65" t="s">
        <v>402</v>
      </c>
      <c r="DJ952" s="68">
        <v>4.0894777736883003E-3</v>
      </c>
      <c r="DK952" s="78">
        <v>518.73</v>
      </c>
      <c r="DL952" s="78">
        <v>544.12</v>
      </c>
      <c r="DM952" s="78">
        <v>544.12</v>
      </c>
      <c r="DN952" s="78">
        <v>298.43</v>
      </c>
      <c r="DO952" s="78"/>
      <c r="DP952" s="79">
        <v>373.85</v>
      </c>
      <c r="DQ952" s="65" t="s">
        <v>403</v>
      </c>
      <c r="DR952" s="78">
        <v>461.45</v>
      </c>
      <c r="DS952" s="78">
        <v>521.20000000000005</v>
      </c>
      <c r="DT952" s="78">
        <v>571.37</v>
      </c>
      <c r="DU952" s="78">
        <v>356.59</v>
      </c>
      <c r="DV952" s="78"/>
      <c r="DW952" s="79"/>
      <c r="DX952" s="65" t="s">
        <v>404</v>
      </c>
      <c r="DY952" s="78">
        <v>544.20000000000005</v>
      </c>
      <c r="DZ952" s="78">
        <v>592.75</v>
      </c>
      <c r="EA952" s="78">
        <v>531.54999999999995</v>
      </c>
      <c r="EB952" s="78">
        <v>319.06</v>
      </c>
      <c r="EC952" s="78"/>
      <c r="ED952" s="79">
        <v>325.23</v>
      </c>
      <c r="EE952" s="65" t="s">
        <v>405</v>
      </c>
      <c r="EF952" s="68">
        <v>0.28962001853568098</v>
      </c>
      <c r="EG952" s="78">
        <v>517.73</v>
      </c>
      <c r="EH952" s="78">
        <v>524.04999999999995</v>
      </c>
      <c r="EI952" s="78">
        <v>440.48</v>
      </c>
      <c r="EJ952" s="78">
        <v>293.95999999999998</v>
      </c>
      <c r="EK952" s="78">
        <v>219.63</v>
      </c>
      <c r="EL952" s="79">
        <v>309.3</v>
      </c>
      <c r="EM952" s="65" t="s">
        <v>406</v>
      </c>
      <c r="EN952" s="78">
        <v>567.51</v>
      </c>
      <c r="EO952" s="78">
        <v>553.75</v>
      </c>
      <c r="EP952" s="78">
        <v>504.3</v>
      </c>
      <c r="EQ952" s="78"/>
      <c r="ER952" s="78"/>
      <c r="ES952" s="79">
        <v>367.63</v>
      </c>
      <c r="ET952" s="65" t="s">
        <v>407</v>
      </c>
      <c r="EU952" s="68">
        <v>1.43657520471197</v>
      </c>
      <c r="EV952" s="78">
        <v>522.82000000000005</v>
      </c>
      <c r="EW952" s="78">
        <v>509.47</v>
      </c>
      <c r="EX952" s="78">
        <v>509.47</v>
      </c>
      <c r="EY952" s="78"/>
      <c r="EZ952" s="78">
        <v>147.78</v>
      </c>
      <c r="FA952" s="79">
        <v>244.78</v>
      </c>
      <c r="FB952" s="65" t="s">
        <v>408</v>
      </c>
      <c r="FC952" s="78">
        <v>442.58</v>
      </c>
      <c r="FD952" s="78">
        <v>478.97</v>
      </c>
      <c r="FE952" s="78">
        <v>407.64</v>
      </c>
      <c r="FF952" s="78">
        <v>210.81</v>
      </c>
      <c r="FG952" s="78"/>
      <c r="FH952" s="79"/>
      <c r="FI952" s="65" t="s">
        <v>409</v>
      </c>
      <c r="FJ952" s="78">
        <v>600</v>
      </c>
      <c r="FK952" s="78">
        <v>545</v>
      </c>
      <c r="FL952" s="78">
        <v>548.42999999999995</v>
      </c>
      <c r="FM952" s="78">
        <v>316</v>
      </c>
      <c r="FN952" s="78"/>
      <c r="FO952" s="79">
        <v>406</v>
      </c>
      <c r="FP952" s="65" t="s">
        <v>410</v>
      </c>
      <c r="FQ952" s="68">
        <v>0.25427176566314103</v>
      </c>
      <c r="FR952" s="78">
        <v>526.6</v>
      </c>
      <c r="FS952" s="78">
        <v>530.41</v>
      </c>
      <c r="FT952" s="78">
        <v>462.01</v>
      </c>
      <c r="FU952" s="78">
        <v>260.37</v>
      </c>
      <c r="FV952" s="78">
        <v>233.17</v>
      </c>
      <c r="FW952" s="79">
        <v>269.27</v>
      </c>
      <c r="FX952" s="65" t="s">
        <v>411</v>
      </c>
      <c r="FY952" s="78">
        <v>516.02</v>
      </c>
      <c r="FZ952" s="78">
        <v>528.34</v>
      </c>
      <c r="GA952" s="78">
        <v>535.35</v>
      </c>
      <c r="GB952" s="78">
        <v>320.41000000000003</v>
      </c>
      <c r="GC952" s="78"/>
      <c r="GD952" s="79">
        <v>396.94</v>
      </c>
      <c r="GE952" s="82"/>
      <c r="GF952" s="68"/>
      <c r="GG952" s="78"/>
      <c r="GH952" s="78"/>
      <c r="GI952" s="78"/>
      <c r="GJ952" s="78"/>
      <c r="GK952" s="78"/>
      <c r="GL952" s="79"/>
      <c r="GM952" s="65" t="s">
        <v>413</v>
      </c>
      <c r="GN952" s="68">
        <v>0.107719154620075</v>
      </c>
      <c r="GO952" s="78">
        <v>511.02</v>
      </c>
      <c r="GP952" s="78">
        <v>529.44000000000005</v>
      </c>
      <c r="GQ952" s="78">
        <v>476.44</v>
      </c>
      <c r="GR952" s="78">
        <v>326.93</v>
      </c>
      <c r="GS952" s="78"/>
      <c r="GT952" s="79"/>
      <c r="GU952" s="65" t="s">
        <v>414</v>
      </c>
      <c r="GV952" s="68">
        <v>4.17641162712997E-3</v>
      </c>
      <c r="GW952" s="78">
        <v>467.97</v>
      </c>
      <c r="GX952" s="78">
        <v>500.22</v>
      </c>
      <c r="GY952" s="78">
        <v>464.09</v>
      </c>
      <c r="GZ952" s="78">
        <v>287.67</v>
      </c>
      <c r="HA952" s="78"/>
      <c r="HB952" s="79">
        <v>312.10000000000002</v>
      </c>
      <c r="HC952" s="65" t="s">
        <v>415</v>
      </c>
      <c r="HD952" s="68">
        <v>2.6189665557970799E-2</v>
      </c>
      <c r="HE952" s="78">
        <v>520.16</v>
      </c>
      <c r="HF952" s="78">
        <v>533.59</v>
      </c>
      <c r="HG952" s="78">
        <v>477.37</v>
      </c>
      <c r="HH952" s="78">
        <v>188.57</v>
      </c>
      <c r="HI952" s="78">
        <v>183.33</v>
      </c>
      <c r="HJ952" s="79">
        <v>347.62</v>
      </c>
      <c r="HK952" s="85" t="s">
        <v>416</v>
      </c>
      <c r="HL952" s="68">
        <v>1.4829094683769599</v>
      </c>
      <c r="HM952" s="78">
        <v>501.43</v>
      </c>
      <c r="HN952" s="78">
        <v>536.92999999999995</v>
      </c>
      <c r="HO952" s="78">
        <v>465.92</v>
      </c>
      <c r="HP952" s="78">
        <v>312.42</v>
      </c>
      <c r="HQ952" s="78"/>
      <c r="HR952" s="79"/>
    </row>
    <row r="953" spans="1:226" x14ac:dyDescent="0.25">
      <c r="A953" s="81">
        <v>38600</v>
      </c>
      <c r="B953" s="82" t="s">
        <v>387</v>
      </c>
      <c r="C953" s="83">
        <v>531.03409971805161</v>
      </c>
      <c r="D953" s="83">
        <v>541.60658921953404</v>
      </c>
      <c r="E953" s="83">
        <v>523.58825592294068</v>
      </c>
      <c r="F953" s="83">
        <v>309.0611211622541</v>
      </c>
      <c r="G953" s="83">
        <v>230.63628304821148</v>
      </c>
      <c r="H953" s="84">
        <v>307.59536840505484</v>
      </c>
      <c r="I953" s="82" t="s">
        <v>388</v>
      </c>
      <c r="J953" s="83">
        <v>545.16069539932062</v>
      </c>
      <c r="K953" s="83">
        <v>545.09710168015647</v>
      </c>
      <c r="L953" s="83">
        <v>525.33867992591593</v>
      </c>
      <c r="M953" s="83">
        <v>311.04726062082108</v>
      </c>
      <c r="N953" s="83"/>
      <c r="O953" s="84">
        <v>341.62635185299371</v>
      </c>
      <c r="P953" s="65" t="s">
        <v>389</v>
      </c>
      <c r="Q953" s="78">
        <v>540.69000000000005</v>
      </c>
      <c r="R953" s="78">
        <v>561.51</v>
      </c>
      <c r="S953" s="78">
        <v>516.11</v>
      </c>
      <c r="T953" s="78">
        <v>275</v>
      </c>
      <c r="U953" s="78"/>
      <c r="V953" s="79"/>
      <c r="W953" s="65" t="s">
        <v>390</v>
      </c>
      <c r="X953" s="78">
        <v>556.24</v>
      </c>
      <c r="Y953" s="78">
        <v>563.83000000000004</v>
      </c>
      <c r="Z953" s="78">
        <v>482.42</v>
      </c>
      <c r="AA953" s="78">
        <v>243.52</v>
      </c>
      <c r="AB953" s="78"/>
      <c r="AC953" s="79">
        <v>360.33</v>
      </c>
      <c r="AD953" s="82"/>
      <c r="AE953" s="68"/>
      <c r="AF953" s="78"/>
      <c r="AG953" s="78"/>
      <c r="AH953" s="78"/>
      <c r="AI953" s="78"/>
      <c r="AJ953" s="78"/>
      <c r="AK953" s="79"/>
      <c r="AL953" s="69" t="s">
        <v>392</v>
      </c>
      <c r="AM953" s="70">
        <v>1.7455053237912399</v>
      </c>
      <c r="AN953" s="78">
        <v>517.34</v>
      </c>
      <c r="AO953" s="78">
        <v>536.9</v>
      </c>
      <c r="AP953" s="78">
        <v>498.94</v>
      </c>
      <c r="AQ953" s="78"/>
      <c r="AR953" s="78">
        <v>349.42</v>
      </c>
      <c r="AS953" s="79"/>
      <c r="AT953" s="65" t="s">
        <v>393</v>
      </c>
      <c r="AU953" s="68">
        <v>3.4413930759171298E-2</v>
      </c>
      <c r="AV953" s="78">
        <v>523.29999999999995</v>
      </c>
      <c r="AW953" s="78">
        <v>545.55999999999995</v>
      </c>
      <c r="AX953" s="78">
        <v>518.03</v>
      </c>
      <c r="AY953" s="78">
        <v>188.42</v>
      </c>
      <c r="AZ953" s="78">
        <v>164.12</v>
      </c>
      <c r="BA953" s="79">
        <v>310.47000000000003</v>
      </c>
      <c r="BB953" s="65" t="s">
        <v>394</v>
      </c>
      <c r="BC953" s="78">
        <v>564.47</v>
      </c>
      <c r="BD953" s="78">
        <v>543.39</v>
      </c>
      <c r="BE953" s="78">
        <v>534.29999999999995</v>
      </c>
      <c r="BF953" s="78">
        <v>219.4</v>
      </c>
      <c r="BG953" s="78"/>
      <c r="BH953" s="79">
        <v>362.68</v>
      </c>
      <c r="BI953" s="65" t="s">
        <v>395</v>
      </c>
      <c r="BJ953" s="68">
        <v>0.13412017167382001</v>
      </c>
      <c r="BK953" s="78">
        <v>631.16999999999996</v>
      </c>
      <c r="BL953" s="78">
        <v>555.53</v>
      </c>
      <c r="BM953" s="78">
        <v>587.02</v>
      </c>
      <c r="BN953" s="78">
        <v>309.14999999999998</v>
      </c>
      <c r="BO953" s="78"/>
      <c r="BP953" s="79"/>
      <c r="BQ953" s="65" t="s">
        <v>396</v>
      </c>
      <c r="BR953" s="68">
        <v>6.3911648537062396E-2</v>
      </c>
      <c r="BS953" s="78">
        <v>517.67999999999995</v>
      </c>
      <c r="BT953" s="78">
        <v>500.02</v>
      </c>
      <c r="BU953" s="78">
        <v>452.43</v>
      </c>
      <c r="BV953" s="78">
        <v>96</v>
      </c>
      <c r="BW953" s="78"/>
      <c r="BX953" s="79">
        <v>317.73</v>
      </c>
      <c r="BY953" s="65" t="s">
        <v>397</v>
      </c>
      <c r="BZ953" s="78">
        <v>544.87</v>
      </c>
      <c r="CA953" s="78">
        <v>545.71</v>
      </c>
      <c r="CB953" s="78">
        <v>456.86</v>
      </c>
      <c r="CC953" s="78">
        <v>327.26</v>
      </c>
      <c r="CD953" s="78"/>
      <c r="CE953" s="79">
        <v>424.48</v>
      </c>
      <c r="CF953" s="65" t="s">
        <v>398</v>
      </c>
      <c r="CG953" s="78">
        <v>556.79999999999995</v>
      </c>
      <c r="CH953" s="78">
        <v>522.79999999999995</v>
      </c>
      <c r="CI953" s="78">
        <v>485.02</v>
      </c>
      <c r="CJ953" s="78">
        <v>396.19</v>
      </c>
      <c r="CK953" s="78"/>
      <c r="CL953" s="79"/>
      <c r="CM953" s="65" t="s">
        <v>399</v>
      </c>
      <c r="CN953" s="78">
        <v>521.94000000000005</v>
      </c>
      <c r="CO953" s="78">
        <v>521.19000000000005</v>
      </c>
      <c r="CP953" s="78">
        <v>524.86</v>
      </c>
      <c r="CQ953" s="78">
        <v>295.35000000000002</v>
      </c>
      <c r="CR953" s="78">
        <v>277.14</v>
      </c>
      <c r="CS953" s="79">
        <v>450.99</v>
      </c>
      <c r="CT953" s="65" t="s">
        <v>400</v>
      </c>
      <c r="CU953" s="78">
        <v>547.14</v>
      </c>
      <c r="CV953" s="78">
        <v>560.38</v>
      </c>
      <c r="CW953" s="78">
        <v>560.38</v>
      </c>
      <c r="CX953" s="78">
        <v>318.88</v>
      </c>
      <c r="CY953" s="78">
        <v>293</v>
      </c>
      <c r="CZ953" s="79"/>
      <c r="DA953" s="82"/>
      <c r="DB953" s="68"/>
      <c r="DC953" s="78"/>
      <c r="DD953" s="78"/>
      <c r="DE953" s="78"/>
      <c r="DF953" s="78"/>
      <c r="DG953" s="78"/>
      <c r="DH953" s="79"/>
      <c r="DI953" s="65" t="s">
        <v>402</v>
      </c>
      <c r="DJ953" s="68">
        <v>4.1025641025641E-3</v>
      </c>
      <c r="DK953" s="78">
        <v>489.13</v>
      </c>
      <c r="DL953" s="78">
        <v>529.52</v>
      </c>
      <c r="DM953" s="78">
        <v>529.52</v>
      </c>
      <c r="DN953" s="78">
        <v>260.45</v>
      </c>
      <c r="DO953" s="78"/>
      <c r="DP953" s="79">
        <v>376.58</v>
      </c>
      <c r="DQ953" s="65" t="s">
        <v>403</v>
      </c>
      <c r="DR953" s="78">
        <v>461.45</v>
      </c>
      <c r="DS953" s="78">
        <v>521.20000000000005</v>
      </c>
      <c r="DT953" s="78">
        <v>569.94000000000005</v>
      </c>
      <c r="DU953" s="78">
        <v>344.79</v>
      </c>
      <c r="DV953" s="78"/>
      <c r="DW953" s="79"/>
      <c r="DX953" s="65" t="s">
        <v>404</v>
      </c>
      <c r="DY953" s="78">
        <v>525.08000000000004</v>
      </c>
      <c r="DZ953" s="78">
        <v>569.61</v>
      </c>
      <c r="EA953" s="78">
        <v>553.65</v>
      </c>
      <c r="EB953" s="78">
        <v>328.03</v>
      </c>
      <c r="EC953" s="78"/>
      <c r="ED953" s="79">
        <v>306.01</v>
      </c>
      <c r="EE953" s="65" t="s">
        <v>405</v>
      </c>
      <c r="EF953" s="68">
        <v>0.28962001853568098</v>
      </c>
      <c r="EG953" s="78">
        <v>519.49</v>
      </c>
      <c r="EH953" s="78">
        <v>510.5</v>
      </c>
      <c r="EI953" s="78">
        <v>469.44</v>
      </c>
      <c r="EJ953" s="78">
        <v>372.74</v>
      </c>
      <c r="EK953" s="78">
        <v>223.46</v>
      </c>
      <c r="EL953" s="79">
        <v>303.42</v>
      </c>
      <c r="EM953" s="65" t="s">
        <v>406</v>
      </c>
      <c r="EN953" s="78">
        <v>638.80999999999995</v>
      </c>
      <c r="EO953" s="78">
        <v>570.35</v>
      </c>
      <c r="EP953" s="78">
        <v>524.79999999999995</v>
      </c>
      <c r="EQ953" s="78"/>
      <c r="ER953" s="78"/>
      <c r="ES953" s="79">
        <v>367.63</v>
      </c>
      <c r="ET953" s="65" t="s">
        <v>407</v>
      </c>
      <c r="EU953" s="68">
        <v>1.4363688595231301</v>
      </c>
      <c r="EV953" s="78">
        <v>570.21</v>
      </c>
      <c r="EW953" s="78">
        <v>522.79</v>
      </c>
      <c r="EX953" s="78">
        <v>522.79</v>
      </c>
      <c r="EY953" s="78"/>
      <c r="EZ953" s="78">
        <v>147.76</v>
      </c>
      <c r="FA953" s="79">
        <v>244.74</v>
      </c>
      <c r="FB953" s="65" t="s">
        <v>408</v>
      </c>
      <c r="FC953" s="78">
        <v>442.58</v>
      </c>
      <c r="FD953" s="78">
        <v>478.97</v>
      </c>
      <c r="FE953" s="78">
        <v>407.64</v>
      </c>
      <c r="FF953" s="78">
        <v>210.81</v>
      </c>
      <c r="FG953" s="78"/>
      <c r="FH953" s="79"/>
      <c r="FI953" s="65" t="s">
        <v>409</v>
      </c>
      <c r="FJ953" s="78">
        <v>617.45000000000005</v>
      </c>
      <c r="FK953" s="78">
        <v>559</v>
      </c>
      <c r="FL953" s="78">
        <v>554.30999999999995</v>
      </c>
      <c r="FM953" s="78">
        <v>301</v>
      </c>
      <c r="FN953" s="78"/>
      <c r="FO953" s="79">
        <v>395</v>
      </c>
      <c r="FP953" s="65" t="s">
        <v>410</v>
      </c>
      <c r="FQ953" s="68">
        <v>0.25401341190814902</v>
      </c>
      <c r="FR953" s="78">
        <v>508.79</v>
      </c>
      <c r="FS953" s="78">
        <v>525.04999999999995</v>
      </c>
      <c r="FT953" s="78">
        <v>499.64</v>
      </c>
      <c r="FU953" s="78">
        <v>265.7</v>
      </c>
      <c r="FV953" s="78">
        <v>232.17</v>
      </c>
      <c r="FW953" s="79">
        <v>271.54000000000002</v>
      </c>
      <c r="FX953" s="65" t="s">
        <v>411</v>
      </c>
      <c r="FY953" s="78">
        <v>491.06</v>
      </c>
      <c r="FZ953" s="78">
        <v>515.71</v>
      </c>
      <c r="GA953" s="78">
        <v>520.16999999999996</v>
      </c>
      <c r="GB953" s="78">
        <v>323.54000000000002</v>
      </c>
      <c r="GC953" s="78"/>
      <c r="GD953" s="79">
        <v>378.76</v>
      </c>
      <c r="GE953" s="82"/>
      <c r="GF953" s="68"/>
      <c r="GG953" s="78"/>
      <c r="GH953" s="78"/>
      <c r="GI953" s="78"/>
      <c r="GJ953" s="78"/>
      <c r="GK953" s="78"/>
      <c r="GL953" s="79"/>
      <c r="GM953" s="65" t="s">
        <v>413</v>
      </c>
      <c r="GN953" s="68">
        <v>0.107596298687325</v>
      </c>
      <c r="GO953" s="78">
        <v>510.44</v>
      </c>
      <c r="GP953" s="78">
        <v>552.08000000000004</v>
      </c>
      <c r="GQ953" s="78">
        <v>494.51</v>
      </c>
      <c r="GR953" s="78">
        <v>347.54</v>
      </c>
      <c r="GS953" s="78"/>
      <c r="GT953" s="79"/>
      <c r="GU953" s="65" t="s">
        <v>414</v>
      </c>
      <c r="GV953" s="68">
        <v>4.17553968850474E-3</v>
      </c>
      <c r="GW953" s="78">
        <v>467.87</v>
      </c>
      <c r="GX953" s="78">
        <v>500.12</v>
      </c>
      <c r="GY953" s="78">
        <v>463.99</v>
      </c>
      <c r="GZ953" s="78">
        <v>246.59</v>
      </c>
      <c r="HA953" s="78"/>
      <c r="HB953" s="79">
        <v>312.02999999999997</v>
      </c>
      <c r="HC953" s="65" t="s">
        <v>415</v>
      </c>
      <c r="HD953" s="68">
        <v>2.6158152188129401E-2</v>
      </c>
      <c r="HE953" s="78">
        <v>485.02</v>
      </c>
      <c r="HF953" s="78">
        <v>513.38</v>
      </c>
      <c r="HG953" s="78">
        <v>476.79</v>
      </c>
      <c r="HH953" s="78">
        <v>188.34</v>
      </c>
      <c r="HI953" s="78">
        <v>183.11</v>
      </c>
      <c r="HJ953" s="79">
        <v>292.02</v>
      </c>
      <c r="HK953" s="85" t="s">
        <v>416</v>
      </c>
      <c r="HL953" s="68">
        <v>1.4737307493920899</v>
      </c>
      <c r="HM953" s="78">
        <v>489.55</v>
      </c>
      <c r="HN953" s="78">
        <v>524.84</v>
      </c>
      <c r="HO953" s="78">
        <v>469.19</v>
      </c>
      <c r="HP953" s="78">
        <v>317.18</v>
      </c>
      <c r="HQ953" s="78"/>
      <c r="HR953" s="79"/>
    </row>
    <row r="954" spans="1:226" x14ac:dyDescent="0.25">
      <c r="A954" s="81">
        <v>38593</v>
      </c>
      <c r="B954" s="82" t="s">
        <v>387</v>
      </c>
      <c r="C954" s="83">
        <v>475.08375757785979</v>
      </c>
      <c r="D954" s="83">
        <v>515.40550615100267</v>
      </c>
      <c r="E954" s="83">
        <v>491.17676049385238</v>
      </c>
      <c r="F954" s="83">
        <v>296.70764181361847</v>
      </c>
      <c r="G954" s="83">
        <v>216.07251944012444</v>
      </c>
      <c r="H954" s="84">
        <v>300.0807247378367</v>
      </c>
      <c r="I954" s="82" t="s">
        <v>388</v>
      </c>
      <c r="J954" s="83">
        <v>482.30974164469603</v>
      </c>
      <c r="K954" s="83">
        <v>518.88841077184168</v>
      </c>
      <c r="L954" s="83">
        <v>493.07849741027042</v>
      </c>
      <c r="M954" s="83">
        <v>297.04410521841271</v>
      </c>
      <c r="N954" s="83"/>
      <c r="O954" s="84">
        <v>338.27440636369238</v>
      </c>
      <c r="P954" s="65" t="s">
        <v>389</v>
      </c>
      <c r="Q954" s="78">
        <v>500.69</v>
      </c>
      <c r="R954" s="78">
        <v>537.34</v>
      </c>
      <c r="S954" s="78">
        <v>469.61</v>
      </c>
      <c r="T954" s="78">
        <v>252</v>
      </c>
      <c r="U954" s="78"/>
      <c r="V954" s="79"/>
      <c r="W954" s="65" t="s">
        <v>390</v>
      </c>
      <c r="X954" s="78">
        <v>509.33</v>
      </c>
      <c r="Y954" s="78">
        <v>537.11</v>
      </c>
      <c r="Z954" s="78">
        <v>450.44</v>
      </c>
      <c r="AA954" s="78">
        <v>243.52</v>
      </c>
      <c r="AB954" s="78"/>
      <c r="AC954" s="79">
        <v>360.33</v>
      </c>
      <c r="AD954" s="82"/>
      <c r="AE954" s="68"/>
      <c r="AF954" s="78"/>
      <c r="AG954" s="78"/>
      <c r="AH954" s="78"/>
      <c r="AI954" s="78"/>
      <c r="AJ954" s="78"/>
      <c r="AK954" s="79"/>
      <c r="AL954" s="69" t="s">
        <v>392</v>
      </c>
      <c r="AM954" s="70">
        <v>1.7455053237912399</v>
      </c>
      <c r="AN954" s="78">
        <v>517.34</v>
      </c>
      <c r="AO954" s="78">
        <v>536.9</v>
      </c>
      <c r="AP954" s="78">
        <v>498.94</v>
      </c>
      <c r="AQ954" s="78"/>
      <c r="AR954" s="78">
        <v>349.42</v>
      </c>
      <c r="AS954" s="79"/>
      <c r="AT954" s="65" t="s">
        <v>393</v>
      </c>
      <c r="AU954" s="68">
        <v>3.3764392072120702E-2</v>
      </c>
      <c r="AV954" s="78">
        <v>442.13</v>
      </c>
      <c r="AW954" s="78">
        <v>496.64</v>
      </c>
      <c r="AX954" s="78">
        <v>477.48</v>
      </c>
      <c r="AY954" s="78">
        <v>173.18</v>
      </c>
      <c r="AZ954" s="78">
        <v>148.72999999999999</v>
      </c>
      <c r="BA954" s="79">
        <v>302.66000000000003</v>
      </c>
      <c r="BB954" s="65" t="s">
        <v>394</v>
      </c>
      <c r="BC954" s="78">
        <v>461.7</v>
      </c>
      <c r="BD954" s="78">
        <v>496.4</v>
      </c>
      <c r="BE954" s="78">
        <v>497.83</v>
      </c>
      <c r="BF954" s="78">
        <v>219</v>
      </c>
      <c r="BG954" s="78"/>
      <c r="BH954" s="79">
        <v>362.68</v>
      </c>
      <c r="BI954" s="65" t="s">
        <v>395</v>
      </c>
      <c r="BJ954" s="68">
        <v>0.13403568029809501</v>
      </c>
      <c r="BK954" s="78">
        <v>493.52</v>
      </c>
      <c r="BL954" s="78">
        <v>513.36</v>
      </c>
      <c r="BM954" s="78">
        <v>546.87</v>
      </c>
      <c r="BN954" s="78">
        <v>277.05</v>
      </c>
      <c r="BO954" s="78"/>
      <c r="BP954" s="79"/>
      <c r="BQ954" s="65" t="s">
        <v>396</v>
      </c>
      <c r="BR954" s="68">
        <v>6.3911648537062396E-2</v>
      </c>
      <c r="BS954" s="78">
        <v>452.69</v>
      </c>
      <c r="BT954" s="78">
        <v>477.55</v>
      </c>
      <c r="BU954" s="78">
        <v>421.56</v>
      </c>
      <c r="BV954" s="78">
        <v>96</v>
      </c>
      <c r="BW954" s="78"/>
      <c r="BX954" s="79">
        <v>317.73</v>
      </c>
      <c r="BY954" s="65" t="s">
        <v>397</v>
      </c>
      <c r="BZ954" s="78">
        <v>498.31</v>
      </c>
      <c r="CA954" s="78">
        <v>529.33000000000004</v>
      </c>
      <c r="CB954" s="78">
        <v>451.46</v>
      </c>
      <c r="CC954" s="78">
        <v>321.82</v>
      </c>
      <c r="CD954" s="78"/>
      <c r="CE954" s="79">
        <v>424.48</v>
      </c>
      <c r="CF954" s="65" t="s">
        <v>398</v>
      </c>
      <c r="CG954" s="78">
        <v>458.65</v>
      </c>
      <c r="CH954" s="78">
        <v>490.13</v>
      </c>
      <c r="CI954" s="78">
        <v>456.9</v>
      </c>
      <c r="CJ954" s="78">
        <v>351.67</v>
      </c>
      <c r="CK954" s="78"/>
      <c r="CL954" s="79"/>
      <c r="CM954" s="65" t="s">
        <v>399</v>
      </c>
      <c r="CN954" s="78">
        <v>447.55</v>
      </c>
      <c r="CO954" s="78">
        <v>491.75</v>
      </c>
      <c r="CP954" s="78">
        <v>488.57</v>
      </c>
      <c r="CQ954" s="78">
        <v>262.89</v>
      </c>
      <c r="CR954" s="78">
        <v>251.64</v>
      </c>
      <c r="CS954" s="79">
        <v>450.54</v>
      </c>
      <c r="CT954" s="65" t="s">
        <v>400</v>
      </c>
      <c r="CU954" s="78">
        <v>491.01</v>
      </c>
      <c r="CV954" s="78">
        <v>543.45000000000005</v>
      </c>
      <c r="CW954" s="78">
        <v>543.45000000000005</v>
      </c>
      <c r="CX954" s="78">
        <v>304.70999999999998</v>
      </c>
      <c r="CY954" s="78">
        <v>279</v>
      </c>
      <c r="CZ954" s="79"/>
      <c r="DA954" s="82"/>
      <c r="DB954" s="68"/>
      <c r="DC954" s="78"/>
      <c r="DD954" s="78"/>
      <c r="DE954" s="78"/>
      <c r="DF954" s="78"/>
      <c r="DG954" s="78"/>
      <c r="DH954" s="79"/>
      <c r="DI954" s="65" t="s">
        <v>402</v>
      </c>
      <c r="DJ954" s="68">
        <v>4.0683482506102498E-3</v>
      </c>
      <c r="DK954" s="78">
        <v>478.86</v>
      </c>
      <c r="DL954" s="78">
        <v>516.34</v>
      </c>
      <c r="DM954" s="78">
        <v>516.34</v>
      </c>
      <c r="DN954" s="78">
        <v>256.61</v>
      </c>
      <c r="DO954" s="78"/>
      <c r="DP954" s="79">
        <v>372</v>
      </c>
      <c r="DQ954" s="65" t="s">
        <v>403</v>
      </c>
      <c r="DR954" s="78">
        <v>461.45</v>
      </c>
      <c r="DS954" s="78">
        <v>521.20000000000005</v>
      </c>
      <c r="DT954" s="78">
        <v>555.86</v>
      </c>
      <c r="DU954" s="78">
        <v>341.91</v>
      </c>
      <c r="DV954" s="78"/>
      <c r="DW954" s="79"/>
      <c r="DX954" s="65" t="s">
        <v>404</v>
      </c>
      <c r="DY954" s="78">
        <v>500.21</v>
      </c>
      <c r="DZ954" s="78">
        <v>551.91999999999996</v>
      </c>
      <c r="EA954" s="78">
        <v>523.07000000000005</v>
      </c>
      <c r="EB954" s="78">
        <v>297.89</v>
      </c>
      <c r="EC954" s="78"/>
      <c r="ED954" s="79">
        <v>306.01</v>
      </c>
      <c r="EE954" s="65" t="s">
        <v>405</v>
      </c>
      <c r="EF954" s="68">
        <v>0.28962001853568098</v>
      </c>
      <c r="EG954" s="78">
        <v>474.23</v>
      </c>
      <c r="EH954" s="78">
        <v>498.68</v>
      </c>
      <c r="EI954" s="78">
        <v>423.3</v>
      </c>
      <c r="EJ954" s="78">
        <v>254</v>
      </c>
      <c r="EK954" s="78">
        <v>211.69</v>
      </c>
      <c r="EL954" s="79">
        <v>292.56</v>
      </c>
      <c r="EM954" s="65" t="s">
        <v>406</v>
      </c>
      <c r="EN954" s="78">
        <v>522.21</v>
      </c>
      <c r="EO954" s="78">
        <v>538.95000000000005</v>
      </c>
      <c r="EP954" s="78">
        <v>479.3</v>
      </c>
      <c r="EQ954" s="78">
        <v>155.59</v>
      </c>
      <c r="ER954" s="78"/>
      <c r="ES954" s="79">
        <v>352.53</v>
      </c>
      <c r="ET954" s="65" t="s">
        <v>407</v>
      </c>
      <c r="EU954" s="68">
        <v>1.43657520471197</v>
      </c>
      <c r="EV954" s="78">
        <v>457.07</v>
      </c>
      <c r="EW954" s="78">
        <v>492.43</v>
      </c>
      <c r="EX954" s="78">
        <v>492.43</v>
      </c>
      <c r="EY954" s="78"/>
      <c r="EZ954" s="78">
        <v>147.78</v>
      </c>
      <c r="FA954" s="79">
        <v>227.73</v>
      </c>
      <c r="FB954" s="65" t="s">
        <v>408</v>
      </c>
      <c r="FC954" s="78">
        <v>442.58</v>
      </c>
      <c r="FD954" s="78">
        <v>478.97</v>
      </c>
      <c r="FE954" s="78">
        <v>407.64</v>
      </c>
      <c r="FF954" s="78">
        <v>210.81</v>
      </c>
      <c r="FG954" s="78"/>
      <c r="FH954" s="79"/>
      <c r="FI954" s="65" t="s">
        <v>409</v>
      </c>
      <c r="FJ954" s="78">
        <v>538.46</v>
      </c>
      <c r="FK954" s="78">
        <v>540.61</v>
      </c>
      <c r="FL954" s="78">
        <v>534</v>
      </c>
      <c r="FM954" s="78">
        <v>286</v>
      </c>
      <c r="FN954" s="78"/>
      <c r="FO954" s="79">
        <v>380</v>
      </c>
      <c r="FP954" s="65" t="s">
        <v>410</v>
      </c>
      <c r="FQ954" s="68">
        <v>0.24634182391486401</v>
      </c>
      <c r="FR954" s="78">
        <v>466.82</v>
      </c>
      <c r="FS954" s="78">
        <v>497.61</v>
      </c>
      <c r="FT954" s="78">
        <v>451.79</v>
      </c>
      <c r="FU954" s="78">
        <v>245.36</v>
      </c>
      <c r="FV954" s="78">
        <v>217.27</v>
      </c>
      <c r="FW954" s="79">
        <v>260.14</v>
      </c>
      <c r="FX954" s="65" t="s">
        <v>411</v>
      </c>
      <c r="FY954" s="78">
        <v>484.7</v>
      </c>
      <c r="FZ954" s="78">
        <v>507.29</v>
      </c>
      <c r="GA954" s="78">
        <v>510.35</v>
      </c>
      <c r="GB954" s="78">
        <v>323.54000000000002</v>
      </c>
      <c r="GC954" s="78"/>
      <c r="GD954" s="79">
        <v>378.76</v>
      </c>
      <c r="GE954" s="82"/>
      <c r="GF954" s="68"/>
      <c r="GG954" s="78"/>
      <c r="GH954" s="78"/>
      <c r="GI954" s="78"/>
      <c r="GJ954" s="78"/>
      <c r="GK954" s="78"/>
      <c r="GL954" s="79"/>
      <c r="GM954" s="65" t="s">
        <v>413</v>
      </c>
      <c r="GN954" s="68">
        <v>0.10730419666713201</v>
      </c>
      <c r="GO954" s="78">
        <v>483.3</v>
      </c>
      <c r="GP954" s="78">
        <v>524.82000000000005</v>
      </c>
      <c r="GQ954" s="78">
        <v>466.82</v>
      </c>
      <c r="GR954" s="78">
        <v>361.19</v>
      </c>
      <c r="GS954" s="78"/>
      <c r="GT954" s="79"/>
      <c r="GU954" s="65" t="s">
        <v>414</v>
      </c>
      <c r="GV954" s="68">
        <v>4.1753653444676396E-3</v>
      </c>
      <c r="GW954" s="78">
        <v>451.15</v>
      </c>
      <c r="GX954" s="78">
        <v>485.83</v>
      </c>
      <c r="GY954" s="78">
        <v>445.19</v>
      </c>
      <c r="GZ954" s="78">
        <v>246.58</v>
      </c>
      <c r="HA954" s="78"/>
      <c r="HB954" s="79">
        <v>312.02</v>
      </c>
      <c r="HC954" s="65" t="s">
        <v>415</v>
      </c>
      <c r="HD954" s="68">
        <v>2.5765891113344201E-2</v>
      </c>
      <c r="HE954" s="78">
        <v>460.65</v>
      </c>
      <c r="HF954" s="78">
        <v>489.23</v>
      </c>
      <c r="HG954" s="78">
        <v>441.51</v>
      </c>
      <c r="HH954" s="78">
        <v>180.36</v>
      </c>
      <c r="HI954" s="78">
        <v>175.21</v>
      </c>
      <c r="HJ954" s="79">
        <v>288.08</v>
      </c>
      <c r="HK954" s="85" t="s">
        <v>416</v>
      </c>
      <c r="HL954" s="68">
        <v>1.46713615023474</v>
      </c>
      <c r="HM954" s="78">
        <v>450.42</v>
      </c>
      <c r="HN954" s="78">
        <v>499.26</v>
      </c>
      <c r="HO954" s="78">
        <v>448.89</v>
      </c>
      <c r="HP954" s="78">
        <v>282.37</v>
      </c>
      <c r="HQ954" s="78"/>
      <c r="HR954" s="79"/>
    </row>
    <row r="955" spans="1:226" x14ac:dyDescent="0.25">
      <c r="A955" s="81">
        <v>38586</v>
      </c>
      <c r="B955" s="82" t="s">
        <v>387</v>
      </c>
      <c r="C955" s="83">
        <v>475.39730081809375</v>
      </c>
      <c r="D955" s="83">
        <v>512.27222872294271</v>
      </c>
      <c r="E955" s="83">
        <v>473.83080247290661</v>
      </c>
      <c r="F955" s="83">
        <v>293.00403584001577</v>
      </c>
      <c r="G955" s="83">
        <v>226.51933125972005</v>
      </c>
      <c r="H955" s="84">
        <v>299.49946122104876</v>
      </c>
      <c r="I955" s="82" t="s">
        <v>388</v>
      </c>
      <c r="J955" s="83">
        <v>484.58762773564075</v>
      </c>
      <c r="K955" s="83">
        <v>516.21286007396577</v>
      </c>
      <c r="L955" s="83">
        <v>474.66502682582365</v>
      </c>
      <c r="M955" s="83">
        <v>293.79142961481392</v>
      </c>
      <c r="N955" s="83"/>
      <c r="O955" s="84">
        <v>335.27187136955041</v>
      </c>
      <c r="P955" s="65" t="s">
        <v>389</v>
      </c>
      <c r="Q955" s="78">
        <v>494.86</v>
      </c>
      <c r="R955" s="78">
        <v>533.17999999999995</v>
      </c>
      <c r="S955" s="78">
        <v>457.7</v>
      </c>
      <c r="T955" s="78">
        <v>245</v>
      </c>
      <c r="U955" s="78"/>
      <c r="V955" s="79"/>
      <c r="W955" s="65" t="s">
        <v>390</v>
      </c>
      <c r="X955" s="78">
        <v>508.2</v>
      </c>
      <c r="Y955" s="78">
        <v>529.86</v>
      </c>
      <c r="Z955" s="78">
        <v>428.29</v>
      </c>
      <c r="AA955" s="78">
        <v>234.07</v>
      </c>
      <c r="AB955" s="78"/>
      <c r="AC955" s="79">
        <v>336.36</v>
      </c>
      <c r="AD955" s="82"/>
      <c r="AE955" s="68"/>
      <c r="AF955" s="78"/>
      <c r="AG955" s="78"/>
      <c r="AH955" s="78"/>
      <c r="AI955" s="78"/>
      <c r="AJ955" s="78"/>
      <c r="AK955" s="79"/>
      <c r="AL955" s="69" t="s">
        <v>392</v>
      </c>
      <c r="AM955" s="70">
        <v>1.7455053237912399</v>
      </c>
      <c r="AN955" s="78">
        <v>517.34</v>
      </c>
      <c r="AO955" s="78">
        <v>536.9</v>
      </c>
      <c r="AP955" s="78">
        <v>498.94</v>
      </c>
      <c r="AQ955" s="78"/>
      <c r="AR955" s="78">
        <v>343.86</v>
      </c>
      <c r="AS955" s="79"/>
      <c r="AT955" s="65" t="s">
        <v>393</v>
      </c>
      <c r="AU955" s="68">
        <v>3.3952398736970799E-2</v>
      </c>
      <c r="AV955" s="78">
        <v>444.13</v>
      </c>
      <c r="AW955" s="78">
        <v>499.27</v>
      </c>
      <c r="AX955" s="78">
        <v>478.59</v>
      </c>
      <c r="AY955" s="78">
        <v>172</v>
      </c>
      <c r="AZ955" s="78">
        <v>149.56</v>
      </c>
      <c r="BA955" s="79">
        <v>301.97000000000003</v>
      </c>
      <c r="BB955" s="65" t="s">
        <v>394</v>
      </c>
      <c r="BC955" s="78">
        <v>470.9</v>
      </c>
      <c r="BD955" s="78">
        <v>504.8</v>
      </c>
      <c r="BE955" s="78">
        <v>471.9</v>
      </c>
      <c r="BF955" s="78">
        <v>218.13</v>
      </c>
      <c r="BG955" s="78"/>
      <c r="BH955" s="79">
        <v>362.68</v>
      </c>
      <c r="BI955" s="65" t="s">
        <v>395</v>
      </c>
      <c r="BJ955" s="68">
        <v>0.13412017167382001</v>
      </c>
      <c r="BK955" s="78">
        <v>489.54</v>
      </c>
      <c r="BL955" s="78">
        <v>496.51</v>
      </c>
      <c r="BM955" s="78">
        <v>530.04</v>
      </c>
      <c r="BN955" s="78">
        <v>281.25</v>
      </c>
      <c r="BO955" s="78"/>
      <c r="BP955" s="79"/>
      <c r="BQ955" s="65" t="s">
        <v>396</v>
      </c>
      <c r="BR955" s="68">
        <v>6.3911648537062396E-2</v>
      </c>
      <c r="BS955" s="78">
        <v>452.69</v>
      </c>
      <c r="BT955" s="78">
        <v>477.74</v>
      </c>
      <c r="BU955" s="78">
        <v>417.53</v>
      </c>
      <c r="BV955" s="78">
        <v>96</v>
      </c>
      <c r="BW955" s="78"/>
      <c r="BX955" s="79">
        <v>317.73</v>
      </c>
      <c r="BY955" s="65" t="s">
        <v>397</v>
      </c>
      <c r="BZ955" s="78">
        <v>488.72</v>
      </c>
      <c r="CA955" s="78">
        <v>519.20000000000005</v>
      </c>
      <c r="CB955" s="78">
        <v>437.36</v>
      </c>
      <c r="CC955" s="78">
        <v>313.62</v>
      </c>
      <c r="CD955" s="78"/>
      <c r="CE955" s="79">
        <v>424.48</v>
      </c>
      <c r="CF955" s="65" t="s">
        <v>398</v>
      </c>
      <c r="CG955" s="78">
        <v>477.11</v>
      </c>
      <c r="CH955" s="78">
        <v>500.22</v>
      </c>
      <c r="CI955" s="78">
        <v>428.1</v>
      </c>
      <c r="CJ955" s="78">
        <v>365.66</v>
      </c>
      <c r="CK955" s="78"/>
      <c r="CL955" s="79"/>
      <c r="CM955" s="65" t="s">
        <v>399</v>
      </c>
      <c r="CN955" s="78">
        <v>446.08</v>
      </c>
      <c r="CO955" s="78">
        <v>485.39</v>
      </c>
      <c r="CP955" s="78">
        <v>476.87</v>
      </c>
      <c r="CQ955" s="78">
        <v>268.17</v>
      </c>
      <c r="CR955" s="78">
        <v>251.52</v>
      </c>
      <c r="CS955" s="79">
        <v>450.65</v>
      </c>
      <c r="CT955" s="65" t="s">
        <v>400</v>
      </c>
      <c r="CU955" s="78">
        <v>515.64</v>
      </c>
      <c r="CV955" s="78">
        <v>539.5</v>
      </c>
      <c r="CW955" s="78">
        <v>539.5</v>
      </c>
      <c r="CX955" s="78">
        <v>293.33</v>
      </c>
      <c r="CY955" s="78">
        <v>268</v>
      </c>
      <c r="CZ955" s="79"/>
      <c r="DA955" s="82"/>
      <c r="DB955" s="68"/>
      <c r="DC955" s="78"/>
      <c r="DD955" s="78"/>
      <c r="DE955" s="78"/>
      <c r="DF955" s="78"/>
      <c r="DG955" s="78"/>
      <c r="DH955" s="79"/>
      <c r="DI955" s="65" t="s">
        <v>402</v>
      </c>
      <c r="DJ955" s="68">
        <v>4.0992006558720996E-3</v>
      </c>
      <c r="DK955" s="78">
        <v>483.79</v>
      </c>
      <c r="DL955" s="78">
        <v>519.5</v>
      </c>
      <c r="DM955" s="78">
        <v>519.5</v>
      </c>
      <c r="DN955" s="78">
        <v>269.74</v>
      </c>
      <c r="DO955" s="78"/>
      <c r="DP955" s="79">
        <v>374.96</v>
      </c>
      <c r="DQ955" s="65" t="s">
        <v>403</v>
      </c>
      <c r="DR955" s="78">
        <v>461.45</v>
      </c>
      <c r="DS955" s="78">
        <v>521.20000000000005</v>
      </c>
      <c r="DT955" s="78">
        <v>552.80999999999995</v>
      </c>
      <c r="DU955" s="78">
        <v>340.91</v>
      </c>
      <c r="DV955" s="78"/>
      <c r="DW955" s="79"/>
      <c r="DX955" s="65" t="s">
        <v>404</v>
      </c>
      <c r="DY955" s="78">
        <v>499</v>
      </c>
      <c r="DZ955" s="78">
        <v>551.38</v>
      </c>
      <c r="EA955" s="78">
        <v>503.23</v>
      </c>
      <c r="EB955" s="78">
        <v>294.82</v>
      </c>
      <c r="EC955" s="78"/>
      <c r="ED955" s="79">
        <v>306.01</v>
      </c>
      <c r="EE955" s="65" t="s">
        <v>405</v>
      </c>
      <c r="EF955" s="68">
        <v>0.28962001853568098</v>
      </c>
      <c r="EG955" s="78">
        <v>470.55</v>
      </c>
      <c r="EH955" s="78">
        <v>498.99</v>
      </c>
      <c r="EI955" s="78">
        <v>421.33</v>
      </c>
      <c r="EJ955" s="78">
        <v>217.79</v>
      </c>
      <c r="EK955" s="78">
        <v>201.56</v>
      </c>
      <c r="EL955" s="79">
        <v>292.94</v>
      </c>
      <c r="EM955" s="65" t="s">
        <v>406</v>
      </c>
      <c r="EN955" s="78">
        <v>522.21</v>
      </c>
      <c r="EO955" s="78">
        <v>538.95000000000005</v>
      </c>
      <c r="EP955" s="78">
        <v>479.3</v>
      </c>
      <c r="EQ955" s="78">
        <v>155.59</v>
      </c>
      <c r="ER955" s="78"/>
      <c r="ES955" s="79">
        <v>352.53</v>
      </c>
      <c r="ET955" s="65" t="s">
        <v>407</v>
      </c>
      <c r="EU955" s="68">
        <v>1.4367816091954</v>
      </c>
      <c r="EV955" s="78">
        <v>459.58</v>
      </c>
      <c r="EW955" s="78">
        <v>480.32</v>
      </c>
      <c r="EX955" s="78">
        <v>480.32</v>
      </c>
      <c r="EY955" s="78"/>
      <c r="EZ955" s="78">
        <v>147.80000000000001</v>
      </c>
      <c r="FA955" s="79">
        <v>225.33</v>
      </c>
      <c r="FB955" s="65" t="s">
        <v>408</v>
      </c>
      <c r="FC955" s="78">
        <v>442.58</v>
      </c>
      <c r="FD955" s="78">
        <v>478.97</v>
      </c>
      <c r="FE955" s="78">
        <v>407.64</v>
      </c>
      <c r="FF955" s="78">
        <v>210.81</v>
      </c>
      <c r="FG955" s="78"/>
      <c r="FH955" s="79"/>
      <c r="FI955" s="65" t="s">
        <v>409</v>
      </c>
      <c r="FJ955" s="78">
        <v>534</v>
      </c>
      <c r="FK955" s="78">
        <v>539</v>
      </c>
      <c r="FL955" s="78">
        <v>528</v>
      </c>
      <c r="FM955" s="78">
        <v>252.89</v>
      </c>
      <c r="FN955" s="78"/>
      <c r="FO955" s="79">
        <v>371.45</v>
      </c>
      <c r="FP955" s="65" t="s">
        <v>410</v>
      </c>
      <c r="FQ955" s="68">
        <v>0.24872528292500901</v>
      </c>
      <c r="FR955" s="78">
        <v>464.62</v>
      </c>
      <c r="FS955" s="78">
        <v>497.45</v>
      </c>
      <c r="FT955" s="78">
        <v>447.21</v>
      </c>
      <c r="FU955" s="78">
        <v>243</v>
      </c>
      <c r="FV955" s="78">
        <v>229.32</v>
      </c>
      <c r="FW955" s="79">
        <v>261.91000000000003</v>
      </c>
      <c r="FX955" s="65" t="s">
        <v>411</v>
      </c>
      <c r="FY955" s="78">
        <v>476.16</v>
      </c>
      <c r="FZ955" s="78">
        <v>495.69</v>
      </c>
      <c r="GA955" s="78">
        <v>494.27</v>
      </c>
      <c r="GB955" s="78">
        <v>320.41000000000003</v>
      </c>
      <c r="GC955" s="78"/>
      <c r="GD955" s="79">
        <v>378.76</v>
      </c>
      <c r="GE955" s="82"/>
      <c r="GF955" s="68"/>
      <c r="GG955" s="78"/>
      <c r="GH955" s="78"/>
      <c r="GI955" s="78"/>
      <c r="GJ955" s="78"/>
      <c r="GK955" s="78"/>
      <c r="GL955" s="79"/>
      <c r="GM955" s="65" t="s">
        <v>413</v>
      </c>
      <c r="GN955" s="68">
        <v>0.106771445044737</v>
      </c>
      <c r="GO955" s="78">
        <v>480.9</v>
      </c>
      <c r="GP955" s="78">
        <v>505.14</v>
      </c>
      <c r="GQ955" s="78">
        <v>457.52</v>
      </c>
      <c r="GR955" s="78">
        <v>345.51</v>
      </c>
      <c r="GS955" s="78"/>
      <c r="GT955" s="79"/>
      <c r="GU955" s="65" t="s">
        <v>414</v>
      </c>
      <c r="GV955" s="68">
        <v>4.17553968850474E-3</v>
      </c>
      <c r="GW955" s="78">
        <v>451.17</v>
      </c>
      <c r="GX955" s="78">
        <v>485.85</v>
      </c>
      <c r="GY955" s="78">
        <v>445.2</v>
      </c>
      <c r="GZ955" s="78">
        <v>246.59</v>
      </c>
      <c r="HA955" s="78"/>
      <c r="HB955" s="79">
        <v>312.02999999999997</v>
      </c>
      <c r="HC955" s="65" t="s">
        <v>415</v>
      </c>
      <c r="HD955" s="68">
        <v>2.5913449080072599E-2</v>
      </c>
      <c r="HE955" s="78">
        <v>463.28</v>
      </c>
      <c r="HF955" s="78">
        <v>492.68</v>
      </c>
      <c r="HG955" s="78">
        <v>444.03</v>
      </c>
      <c r="HH955" s="78">
        <v>181.39</v>
      </c>
      <c r="HI955" s="78">
        <v>176.21</v>
      </c>
      <c r="HJ955" s="79">
        <v>289.95</v>
      </c>
      <c r="HK955" s="85" t="s">
        <v>416</v>
      </c>
      <c r="HL955" s="68">
        <v>1.4746000147460001</v>
      </c>
      <c r="HM955" s="78">
        <v>444.65</v>
      </c>
      <c r="HN955" s="78">
        <v>493.64</v>
      </c>
      <c r="HO955" s="78">
        <v>442.84</v>
      </c>
      <c r="HP955" s="78">
        <v>279.55</v>
      </c>
      <c r="HQ955" s="78"/>
      <c r="HR955" s="79"/>
    </row>
    <row r="956" spans="1:226" x14ac:dyDescent="0.25">
      <c r="A956" s="81">
        <v>38579</v>
      </c>
      <c r="B956" s="82" t="s">
        <v>387</v>
      </c>
      <c r="C956" s="83">
        <v>461.85045225700856</v>
      </c>
      <c r="D956" s="83">
        <v>495.18736265343631</v>
      </c>
      <c r="E956" s="83">
        <v>451.31314320537518</v>
      </c>
      <c r="F956" s="83">
        <v>282.40105629217993</v>
      </c>
      <c r="G956" s="83">
        <v>219.16670295489891</v>
      </c>
      <c r="H956" s="84">
        <v>293.01888315702843</v>
      </c>
      <c r="I956" s="82" t="s">
        <v>388</v>
      </c>
      <c r="J956" s="83">
        <v>468.85980285388916</v>
      </c>
      <c r="K956" s="83">
        <v>496.98381426588651</v>
      </c>
      <c r="L956" s="83">
        <v>451.58960290173729</v>
      </c>
      <c r="M956" s="83">
        <v>282.96481902301588</v>
      </c>
      <c r="N956" s="83"/>
      <c r="O956" s="84">
        <v>332.94883665289512</v>
      </c>
      <c r="P956" s="65" t="s">
        <v>389</v>
      </c>
      <c r="Q956" s="78">
        <v>479.03</v>
      </c>
      <c r="R956" s="78">
        <v>509.01</v>
      </c>
      <c r="S956" s="78">
        <v>419.84</v>
      </c>
      <c r="T956" s="78">
        <v>238</v>
      </c>
      <c r="U956" s="78"/>
      <c r="V956" s="79"/>
      <c r="W956" s="65" t="s">
        <v>390</v>
      </c>
      <c r="X956" s="78">
        <v>449.86</v>
      </c>
      <c r="Y956" s="78">
        <v>476.51</v>
      </c>
      <c r="Z956" s="78">
        <v>414.32</v>
      </c>
      <c r="AA956" s="78">
        <v>216.91</v>
      </c>
      <c r="AB956" s="78"/>
      <c r="AC956" s="79">
        <v>336.36</v>
      </c>
      <c r="AD956" s="82"/>
      <c r="AE956" s="68"/>
      <c r="AF956" s="78"/>
      <c r="AG956" s="78"/>
      <c r="AH956" s="78"/>
      <c r="AI956" s="78"/>
      <c r="AJ956" s="78"/>
      <c r="AK956" s="79"/>
      <c r="AL956" s="69" t="s">
        <v>392</v>
      </c>
      <c r="AM956" s="70">
        <v>1.74489617867737</v>
      </c>
      <c r="AN956" s="78">
        <v>475.61</v>
      </c>
      <c r="AO956" s="78">
        <v>512.86</v>
      </c>
      <c r="AP956" s="78">
        <v>472.65</v>
      </c>
      <c r="AQ956" s="78"/>
      <c r="AR956" s="78">
        <v>330.03</v>
      </c>
      <c r="AS956" s="79"/>
      <c r="AT956" s="65" t="s">
        <v>393</v>
      </c>
      <c r="AU956" s="68">
        <v>3.3992793527772097E-2</v>
      </c>
      <c r="AV956" s="78">
        <v>444.32</v>
      </c>
      <c r="AW956" s="78">
        <v>499.22</v>
      </c>
      <c r="AX956" s="78">
        <v>477.46</v>
      </c>
      <c r="AY956" s="78">
        <v>184.17</v>
      </c>
      <c r="AZ956" s="78">
        <v>174.62</v>
      </c>
      <c r="BA956" s="79">
        <v>300.92</v>
      </c>
      <c r="BB956" s="65" t="s">
        <v>394</v>
      </c>
      <c r="BC956" s="78">
        <v>467.65</v>
      </c>
      <c r="BD956" s="78">
        <v>502.27</v>
      </c>
      <c r="BE956" s="78">
        <v>449.62</v>
      </c>
      <c r="BF956" s="78">
        <v>233.8</v>
      </c>
      <c r="BG956" s="78"/>
      <c r="BH956" s="79">
        <v>362.7</v>
      </c>
      <c r="BI956" s="65" t="s">
        <v>395</v>
      </c>
      <c r="BJ956" s="68">
        <v>0.13401412508878399</v>
      </c>
      <c r="BK956" s="78">
        <v>493.44</v>
      </c>
      <c r="BL956" s="78">
        <v>507.91</v>
      </c>
      <c r="BM956" s="78">
        <v>541.41999999999996</v>
      </c>
      <c r="BN956" s="78">
        <v>268.97000000000003</v>
      </c>
      <c r="BO956" s="78"/>
      <c r="BP956" s="79"/>
      <c r="BQ956" s="65" t="s">
        <v>396</v>
      </c>
      <c r="BR956" s="68">
        <v>6.3911648537062396E-2</v>
      </c>
      <c r="BS956" s="78">
        <v>430.44</v>
      </c>
      <c r="BT956" s="78">
        <v>458.69</v>
      </c>
      <c r="BU956" s="78">
        <v>380.37</v>
      </c>
      <c r="BV956" s="78">
        <v>96</v>
      </c>
      <c r="BW956" s="78"/>
      <c r="BX956" s="79">
        <v>317.73</v>
      </c>
      <c r="BY956" s="65" t="s">
        <v>397</v>
      </c>
      <c r="BZ956" s="78">
        <v>473.36</v>
      </c>
      <c r="CA956" s="78">
        <v>500.76</v>
      </c>
      <c r="CB956" s="78">
        <v>416.85</v>
      </c>
      <c r="CC956" s="78">
        <v>292.22000000000003</v>
      </c>
      <c r="CD956" s="78"/>
      <c r="CE956" s="79">
        <v>424.48</v>
      </c>
      <c r="CF956" s="65" t="s">
        <v>398</v>
      </c>
      <c r="CG956" s="78">
        <v>469.66</v>
      </c>
      <c r="CH956" s="78">
        <v>486.85</v>
      </c>
      <c r="CI956" s="78">
        <v>432.37</v>
      </c>
      <c r="CJ956" s="78">
        <v>323.02999999999997</v>
      </c>
      <c r="CK956" s="78"/>
      <c r="CL956" s="79"/>
      <c r="CM956" s="65" t="s">
        <v>399</v>
      </c>
      <c r="CN956" s="78">
        <v>421.41</v>
      </c>
      <c r="CO956" s="78">
        <v>458.93</v>
      </c>
      <c r="CP956" s="78">
        <v>443.82</v>
      </c>
      <c r="CQ956" s="78">
        <v>256.95</v>
      </c>
      <c r="CR956" s="78">
        <v>239.1</v>
      </c>
      <c r="CS956" s="79">
        <v>450.73</v>
      </c>
      <c r="CT956" s="65" t="s">
        <v>400</v>
      </c>
      <c r="CU956" s="78">
        <v>486.68</v>
      </c>
      <c r="CV956" s="78">
        <v>522.27</v>
      </c>
      <c r="CW956" s="78">
        <v>522.27</v>
      </c>
      <c r="CX956" s="78">
        <v>289.26</v>
      </c>
      <c r="CY956" s="78">
        <v>264</v>
      </c>
      <c r="CZ956" s="79"/>
      <c r="DA956" s="82"/>
      <c r="DB956" s="68"/>
      <c r="DC956" s="78"/>
      <c r="DD956" s="78"/>
      <c r="DE956" s="78"/>
      <c r="DF956" s="78"/>
      <c r="DG956" s="78"/>
      <c r="DH956" s="79"/>
      <c r="DI956" s="65" t="s">
        <v>402</v>
      </c>
      <c r="DJ956" s="68">
        <v>4.0956749672346002E-3</v>
      </c>
      <c r="DK956" s="78">
        <v>468.47</v>
      </c>
      <c r="DL956" s="78">
        <v>500.74</v>
      </c>
      <c r="DM956" s="78">
        <v>500.74</v>
      </c>
      <c r="DN956" s="78">
        <v>258.33</v>
      </c>
      <c r="DO956" s="78"/>
      <c r="DP956" s="79">
        <v>375.04</v>
      </c>
      <c r="DQ956" s="65" t="s">
        <v>403</v>
      </c>
      <c r="DR956" s="78">
        <v>461.45</v>
      </c>
      <c r="DS956" s="78">
        <v>521.20000000000005</v>
      </c>
      <c r="DT956" s="78">
        <v>530.54</v>
      </c>
      <c r="DU956" s="78">
        <v>335.03</v>
      </c>
      <c r="DV956" s="78"/>
      <c r="DW956" s="79"/>
      <c r="DX956" s="65" t="s">
        <v>404</v>
      </c>
      <c r="DY956" s="78">
        <v>474.55</v>
      </c>
      <c r="DZ956" s="78">
        <v>531.02</v>
      </c>
      <c r="EA956" s="78">
        <v>484.55</v>
      </c>
      <c r="EB956" s="78">
        <v>290.17</v>
      </c>
      <c r="EC956" s="78"/>
      <c r="ED956" s="79">
        <v>304.58</v>
      </c>
      <c r="EE956" s="65" t="s">
        <v>405</v>
      </c>
      <c r="EF956" s="68">
        <v>0.28962001853568098</v>
      </c>
      <c r="EG956" s="78">
        <v>474.8</v>
      </c>
      <c r="EH956" s="78">
        <v>495.89</v>
      </c>
      <c r="EI956" s="78">
        <v>423.3</v>
      </c>
      <c r="EJ956" s="78">
        <v>217.79</v>
      </c>
      <c r="EK956" s="78">
        <v>202.41</v>
      </c>
      <c r="EL956" s="79">
        <v>296.36</v>
      </c>
      <c r="EM956" s="65" t="s">
        <v>406</v>
      </c>
      <c r="EN956" s="78">
        <v>492.71</v>
      </c>
      <c r="EO956" s="78">
        <v>495.55</v>
      </c>
      <c r="EP956" s="78">
        <v>440.9</v>
      </c>
      <c r="EQ956" s="78">
        <v>155.59</v>
      </c>
      <c r="ER956" s="78"/>
      <c r="ES956" s="79">
        <v>340.23</v>
      </c>
      <c r="ET956" s="65" t="s">
        <v>407</v>
      </c>
      <c r="EU956" s="68">
        <v>1.4367816091954</v>
      </c>
      <c r="EV956" s="78">
        <v>437.66</v>
      </c>
      <c r="EW956" s="78">
        <v>473.02</v>
      </c>
      <c r="EX956" s="78">
        <v>473.02</v>
      </c>
      <c r="EY956" s="78"/>
      <c r="EZ956" s="78">
        <v>147.80000000000001</v>
      </c>
      <c r="FA956" s="79">
        <v>220.46</v>
      </c>
      <c r="FB956" s="65" t="s">
        <v>408</v>
      </c>
      <c r="FC956" s="78">
        <v>442.68</v>
      </c>
      <c r="FD956" s="78">
        <v>479.08</v>
      </c>
      <c r="FE956" s="78">
        <v>407.74</v>
      </c>
      <c r="FF956" s="78">
        <v>210.86</v>
      </c>
      <c r="FG956" s="78"/>
      <c r="FH956" s="79"/>
      <c r="FI956" s="65" t="s">
        <v>409</v>
      </c>
      <c r="FJ956" s="78">
        <v>525.86</v>
      </c>
      <c r="FK956" s="78">
        <v>507</v>
      </c>
      <c r="FL956" s="78">
        <v>518</v>
      </c>
      <c r="FM956" s="78">
        <v>253</v>
      </c>
      <c r="FN956" s="78"/>
      <c r="FO956" s="79">
        <v>365</v>
      </c>
      <c r="FP956" s="65" t="s">
        <v>410</v>
      </c>
      <c r="FQ956" s="68">
        <v>0.24663953631767199</v>
      </c>
      <c r="FR956" s="78">
        <v>453.82</v>
      </c>
      <c r="FS956" s="78">
        <v>487.36</v>
      </c>
      <c r="FT956" s="78">
        <v>435.81</v>
      </c>
      <c r="FU956" s="78">
        <v>232.09</v>
      </c>
      <c r="FV956" s="78">
        <v>221.24</v>
      </c>
      <c r="FW956" s="79">
        <v>248.86</v>
      </c>
      <c r="FX956" s="65" t="s">
        <v>411</v>
      </c>
      <c r="FY956" s="78">
        <v>468.89</v>
      </c>
      <c r="FZ956" s="78">
        <v>490.15</v>
      </c>
      <c r="GA956" s="78">
        <v>479.1</v>
      </c>
      <c r="GB956" s="78">
        <v>320.41000000000003</v>
      </c>
      <c r="GC956" s="78"/>
      <c r="GD956" s="79">
        <v>378.76</v>
      </c>
      <c r="GE956" s="82"/>
      <c r="GF956" s="68"/>
      <c r="GG956" s="78"/>
      <c r="GH956" s="78"/>
      <c r="GI956" s="78"/>
      <c r="GJ956" s="78"/>
      <c r="GK956" s="78"/>
      <c r="GL956" s="79"/>
      <c r="GM956" s="65" t="s">
        <v>413</v>
      </c>
      <c r="GN956" s="68">
        <v>0.107452935614201</v>
      </c>
      <c r="GO956" s="78">
        <v>470.21</v>
      </c>
      <c r="GP956" s="78">
        <v>496.33</v>
      </c>
      <c r="GQ956" s="78">
        <v>425.41</v>
      </c>
      <c r="GR956" s="78">
        <v>330.31</v>
      </c>
      <c r="GS956" s="78"/>
      <c r="GT956" s="79"/>
      <c r="GU956" s="65" t="s">
        <v>414</v>
      </c>
      <c r="GV956" s="68">
        <v>4.1751910149889302E-3</v>
      </c>
      <c r="GW956" s="78">
        <v>429.21</v>
      </c>
      <c r="GX956" s="78">
        <v>467.72</v>
      </c>
      <c r="GY956" s="78">
        <v>424.29</v>
      </c>
      <c r="GZ956" s="78">
        <v>246.57</v>
      </c>
      <c r="HA956" s="78"/>
      <c r="HB956" s="79">
        <v>312.01</v>
      </c>
      <c r="HC956" s="65" t="s">
        <v>415</v>
      </c>
      <c r="HD956" s="68">
        <v>2.5974700641575098E-2</v>
      </c>
      <c r="HE956" s="78">
        <v>439.93</v>
      </c>
      <c r="HF956" s="78">
        <v>465.03</v>
      </c>
      <c r="HG956" s="78">
        <v>445.08</v>
      </c>
      <c r="HH956" s="78">
        <v>181.82</v>
      </c>
      <c r="HI956" s="78">
        <v>176.63</v>
      </c>
      <c r="HJ956" s="79">
        <v>287.79000000000002</v>
      </c>
      <c r="HK956" s="85" t="s">
        <v>416</v>
      </c>
      <c r="HL956" s="68">
        <v>1.46284376828555</v>
      </c>
      <c r="HM956" s="78">
        <v>436.51</v>
      </c>
      <c r="HN956" s="78">
        <v>485.37</v>
      </c>
      <c r="HO956" s="78">
        <v>389.85</v>
      </c>
      <c r="HP956" s="78">
        <v>308.7</v>
      </c>
      <c r="HQ956" s="78"/>
      <c r="HR956" s="79"/>
    </row>
    <row r="957" spans="1:226" x14ac:dyDescent="0.25">
      <c r="A957" s="81">
        <v>38572</v>
      </c>
      <c r="B957" s="82" t="s">
        <v>387</v>
      </c>
      <c r="C957" s="83">
        <v>455.61909560654152</v>
      </c>
      <c r="D957" s="83">
        <v>490.98583181034451</v>
      </c>
      <c r="E957" s="83">
        <v>444.10045062824992</v>
      </c>
      <c r="F957" s="83">
        <v>281.20798433492598</v>
      </c>
      <c r="G957" s="83">
        <v>208.80438569206842</v>
      </c>
      <c r="H957" s="84">
        <v>293.02327410941899</v>
      </c>
      <c r="I957" s="82" t="s">
        <v>388</v>
      </c>
      <c r="J957" s="83">
        <v>463.88672608993795</v>
      </c>
      <c r="K957" s="83">
        <v>494.22870007055013</v>
      </c>
      <c r="L957" s="83">
        <v>444.82375486418317</v>
      </c>
      <c r="M957" s="83">
        <v>281.91426128616257</v>
      </c>
      <c r="N957" s="83"/>
      <c r="O957" s="84">
        <v>332.94883665289512</v>
      </c>
      <c r="P957" s="65" t="s">
        <v>389</v>
      </c>
      <c r="Q957" s="78">
        <v>479.03</v>
      </c>
      <c r="R957" s="78">
        <v>509.01</v>
      </c>
      <c r="S957" s="78">
        <v>419.84</v>
      </c>
      <c r="T957" s="78">
        <v>238</v>
      </c>
      <c r="U957" s="78"/>
      <c r="V957" s="79"/>
      <c r="W957" s="65" t="s">
        <v>390</v>
      </c>
      <c r="X957" s="78">
        <v>449.86</v>
      </c>
      <c r="Y957" s="78">
        <v>476.51</v>
      </c>
      <c r="Z957" s="78">
        <v>414.32</v>
      </c>
      <c r="AA957" s="78">
        <v>216.91</v>
      </c>
      <c r="AB957" s="78"/>
      <c r="AC957" s="79">
        <v>336.36</v>
      </c>
      <c r="AD957" s="82"/>
      <c r="AE957" s="68"/>
      <c r="AF957" s="78"/>
      <c r="AG957" s="78"/>
      <c r="AH957" s="78"/>
      <c r="AI957" s="78"/>
      <c r="AJ957" s="78"/>
      <c r="AK957" s="79"/>
      <c r="AL957" s="69" t="s">
        <v>392</v>
      </c>
      <c r="AM957" s="70">
        <v>1.7433751743375201</v>
      </c>
      <c r="AN957" s="78">
        <v>475.2</v>
      </c>
      <c r="AO957" s="78">
        <v>512.41999999999996</v>
      </c>
      <c r="AP957" s="78">
        <v>472.24</v>
      </c>
      <c r="AQ957" s="78"/>
      <c r="AR957" s="78">
        <v>329.74</v>
      </c>
      <c r="AS957" s="79"/>
      <c r="AT957" s="65" t="s">
        <v>393</v>
      </c>
      <c r="AU957" s="68">
        <v>3.3860427318592803E-2</v>
      </c>
      <c r="AV957" s="78">
        <v>443.23</v>
      </c>
      <c r="AW957" s="78">
        <v>498.93</v>
      </c>
      <c r="AX957" s="78">
        <v>461.92</v>
      </c>
      <c r="AY957" s="78">
        <v>171</v>
      </c>
      <c r="AZ957" s="78">
        <v>151.32</v>
      </c>
      <c r="BA957" s="79">
        <v>300.83</v>
      </c>
      <c r="BB957" s="65" t="s">
        <v>394</v>
      </c>
      <c r="BC957" s="78">
        <v>453.5</v>
      </c>
      <c r="BD957" s="78">
        <v>489.5</v>
      </c>
      <c r="BE957" s="78">
        <v>432.49</v>
      </c>
      <c r="BF957" s="78">
        <v>214.9</v>
      </c>
      <c r="BG957" s="78"/>
      <c r="BH957" s="79">
        <v>362.88</v>
      </c>
      <c r="BI957" s="65" t="s">
        <v>395</v>
      </c>
      <c r="BJ957" s="68">
        <v>0.13402130938819301</v>
      </c>
      <c r="BK957" s="78">
        <v>482.74</v>
      </c>
      <c r="BL957" s="78">
        <v>475.78</v>
      </c>
      <c r="BM957" s="78">
        <v>509.28</v>
      </c>
      <c r="BN957" s="78">
        <v>264.95999999999998</v>
      </c>
      <c r="BO957" s="78"/>
      <c r="BP957" s="79"/>
      <c r="BQ957" s="65" t="s">
        <v>396</v>
      </c>
      <c r="BR957" s="68">
        <v>6.3911648537062396E-2</v>
      </c>
      <c r="BS957" s="78">
        <v>430.44</v>
      </c>
      <c r="BT957" s="78">
        <v>458.69</v>
      </c>
      <c r="BU957" s="78">
        <v>380.37</v>
      </c>
      <c r="BV957" s="78">
        <v>96</v>
      </c>
      <c r="BW957" s="78"/>
      <c r="BX957" s="79">
        <v>317.73</v>
      </c>
      <c r="BY957" s="65" t="s">
        <v>397</v>
      </c>
      <c r="BZ957" s="78">
        <v>473.36</v>
      </c>
      <c r="CA957" s="78">
        <v>500.76</v>
      </c>
      <c r="CB957" s="78">
        <v>416.85</v>
      </c>
      <c r="CC957" s="78">
        <v>292.22000000000003</v>
      </c>
      <c r="CD957" s="78"/>
      <c r="CE957" s="79">
        <v>424.48</v>
      </c>
      <c r="CF957" s="65" t="s">
        <v>398</v>
      </c>
      <c r="CG957" s="78">
        <v>469.66</v>
      </c>
      <c r="CH957" s="78">
        <v>486.85</v>
      </c>
      <c r="CI957" s="78">
        <v>432.37</v>
      </c>
      <c r="CJ957" s="78">
        <v>323.02999999999997</v>
      </c>
      <c r="CK957" s="78"/>
      <c r="CL957" s="79"/>
      <c r="CM957" s="65" t="s">
        <v>399</v>
      </c>
      <c r="CN957" s="78">
        <v>421.41</v>
      </c>
      <c r="CO957" s="78">
        <v>458.93</v>
      </c>
      <c r="CP957" s="78">
        <v>443.82</v>
      </c>
      <c r="CQ957" s="78">
        <v>256.95</v>
      </c>
      <c r="CR957" s="78">
        <v>239.1</v>
      </c>
      <c r="CS957" s="79">
        <v>450.73</v>
      </c>
      <c r="CT957" s="65" t="s">
        <v>400</v>
      </c>
      <c r="CU957" s="78">
        <v>486.68</v>
      </c>
      <c r="CV957" s="78">
        <v>522.27</v>
      </c>
      <c r="CW957" s="78">
        <v>522.27</v>
      </c>
      <c r="CX957" s="78">
        <v>289.26</v>
      </c>
      <c r="CY957" s="78">
        <v>264</v>
      </c>
      <c r="CZ957" s="79"/>
      <c r="DA957" s="82"/>
      <c r="DB957" s="68"/>
      <c r="DC957" s="78"/>
      <c r="DD957" s="78"/>
      <c r="DE957" s="78"/>
      <c r="DF957" s="78"/>
      <c r="DG957" s="78"/>
      <c r="DH957" s="79"/>
      <c r="DI957" s="65" t="s">
        <v>402</v>
      </c>
      <c r="DJ957" s="68">
        <v>4.1025641025641E-3</v>
      </c>
      <c r="DK957" s="78">
        <v>468.86</v>
      </c>
      <c r="DL957" s="78">
        <v>501.49</v>
      </c>
      <c r="DM957" s="78">
        <v>501.49</v>
      </c>
      <c r="DN957" s="78">
        <v>273.54000000000002</v>
      </c>
      <c r="DO957" s="78"/>
      <c r="DP957" s="79">
        <v>376.81</v>
      </c>
      <c r="DQ957" s="65" t="s">
        <v>403</v>
      </c>
      <c r="DR957" s="78">
        <v>428.39</v>
      </c>
      <c r="DS957" s="78">
        <v>501.36</v>
      </c>
      <c r="DT957" s="78">
        <v>528.09</v>
      </c>
      <c r="DU957" s="78">
        <v>334.64</v>
      </c>
      <c r="DV957" s="78"/>
      <c r="DW957" s="79"/>
      <c r="DX957" s="65" t="s">
        <v>404</v>
      </c>
      <c r="DY957" s="78">
        <v>474.55</v>
      </c>
      <c r="DZ957" s="78">
        <v>531.02</v>
      </c>
      <c r="EA957" s="78">
        <v>484.55</v>
      </c>
      <c r="EB957" s="78">
        <v>290.17</v>
      </c>
      <c r="EC957" s="78"/>
      <c r="ED957" s="79">
        <v>304.58</v>
      </c>
      <c r="EE957" s="65" t="s">
        <v>405</v>
      </c>
      <c r="EF957" s="68">
        <v>0.28962001853568098</v>
      </c>
      <c r="EG957" s="78">
        <v>448.26</v>
      </c>
      <c r="EH957" s="78">
        <v>472.52</v>
      </c>
      <c r="EI957" s="78">
        <v>401.45</v>
      </c>
      <c r="EJ957" s="78">
        <v>275.43</v>
      </c>
      <c r="EK957" s="78">
        <v>191.28</v>
      </c>
      <c r="EL957" s="79">
        <v>291.99</v>
      </c>
      <c r="EM957" s="65" t="s">
        <v>406</v>
      </c>
      <c r="EN957" s="78">
        <v>492.71</v>
      </c>
      <c r="EO957" s="78">
        <v>495.55</v>
      </c>
      <c r="EP957" s="78">
        <v>440.9</v>
      </c>
      <c r="EQ957" s="78">
        <v>155.59</v>
      </c>
      <c r="ER957" s="78"/>
      <c r="ES957" s="79">
        <v>340.23</v>
      </c>
      <c r="ET957" s="65" t="s">
        <v>407</v>
      </c>
      <c r="EU957" s="68">
        <v>1.4367816091954</v>
      </c>
      <c r="EV957" s="78">
        <v>437.66</v>
      </c>
      <c r="EW957" s="78">
        <v>473.02</v>
      </c>
      <c r="EX957" s="78">
        <v>473.02</v>
      </c>
      <c r="EY957" s="78"/>
      <c r="EZ957" s="78">
        <v>147.80000000000001</v>
      </c>
      <c r="FA957" s="79">
        <v>220.46</v>
      </c>
      <c r="FB957" s="65" t="s">
        <v>408</v>
      </c>
      <c r="FC957" s="78">
        <v>442.58</v>
      </c>
      <c r="FD957" s="78">
        <v>478.97</v>
      </c>
      <c r="FE957" s="78">
        <v>407.64</v>
      </c>
      <c r="FF957" s="78">
        <v>210.81</v>
      </c>
      <c r="FG957" s="78"/>
      <c r="FH957" s="79"/>
      <c r="FI957" s="65" t="s">
        <v>409</v>
      </c>
      <c r="FJ957" s="78">
        <v>525.86</v>
      </c>
      <c r="FK957" s="78">
        <v>507</v>
      </c>
      <c r="FL957" s="78">
        <v>518</v>
      </c>
      <c r="FM957" s="78">
        <v>253</v>
      </c>
      <c r="FN957" s="78"/>
      <c r="FO957" s="79">
        <v>365</v>
      </c>
      <c r="FP957" s="65" t="s">
        <v>410</v>
      </c>
      <c r="FQ957" s="68">
        <v>0.246438957070334</v>
      </c>
      <c r="FR957" s="78">
        <v>451.97</v>
      </c>
      <c r="FS957" s="78">
        <v>483.27</v>
      </c>
      <c r="FT957" s="78">
        <v>414.51</v>
      </c>
      <c r="FU957" s="78">
        <v>231.9</v>
      </c>
      <c r="FV957" s="78">
        <v>210.71</v>
      </c>
      <c r="FW957" s="79">
        <v>249.64</v>
      </c>
      <c r="FX957" s="65" t="s">
        <v>411</v>
      </c>
      <c r="FY957" s="78">
        <v>466.34</v>
      </c>
      <c r="FZ957" s="78">
        <v>492.26</v>
      </c>
      <c r="GA957" s="78">
        <v>475.52</v>
      </c>
      <c r="GB957" s="78">
        <v>314.16000000000003</v>
      </c>
      <c r="GC957" s="78"/>
      <c r="GD957" s="79">
        <v>378.76</v>
      </c>
      <c r="GE957" s="82"/>
      <c r="GF957" s="68"/>
      <c r="GG957" s="78"/>
      <c r="GH957" s="78"/>
      <c r="GI957" s="78"/>
      <c r="GJ957" s="78"/>
      <c r="GK957" s="78"/>
      <c r="GL957" s="79"/>
      <c r="GM957" s="65" t="s">
        <v>413</v>
      </c>
      <c r="GN957" s="68">
        <v>0.107247806782351</v>
      </c>
      <c r="GO957" s="78">
        <v>469.32</v>
      </c>
      <c r="GP957" s="78">
        <v>495.38</v>
      </c>
      <c r="GQ957" s="78">
        <v>424.59</v>
      </c>
      <c r="GR957" s="78">
        <v>329.68</v>
      </c>
      <c r="GS957" s="78"/>
      <c r="GT957" s="79"/>
      <c r="GU957" s="65" t="s">
        <v>414</v>
      </c>
      <c r="GV957" s="68">
        <v>4.1750167000667998E-3</v>
      </c>
      <c r="GW957" s="78">
        <v>429.2</v>
      </c>
      <c r="GX957" s="78">
        <v>467.7</v>
      </c>
      <c r="GY957" s="78">
        <v>424.27</v>
      </c>
      <c r="GZ957" s="78">
        <v>246.56</v>
      </c>
      <c r="HA957" s="78"/>
      <c r="HB957" s="79">
        <v>311.99</v>
      </c>
      <c r="HC957" s="65" t="s">
        <v>415</v>
      </c>
      <c r="HD957" s="68">
        <v>2.59181504807817E-2</v>
      </c>
      <c r="HE957" s="78">
        <v>438.98</v>
      </c>
      <c r="HF957" s="78">
        <v>464.02</v>
      </c>
      <c r="HG957" s="78">
        <v>444.12</v>
      </c>
      <c r="HH957" s="78">
        <v>181.43</v>
      </c>
      <c r="HI957" s="78">
        <v>176.24</v>
      </c>
      <c r="HJ957" s="79">
        <v>287.17</v>
      </c>
      <c r="HK957" s="85" t="s">
        <v>416</v>
      </c>
      <c r="HL957" s="68">
        <v>1.4459224985540799</v>
      </c>
      <c r="HM957" s="78">
        <v>422.39</v>
      </c>
      <c r="HN957" s="78">
        <v>471.13</v>
      </c>
      <c r="HO957" s="78">
        <v>405.98</v>
      </c>
      <c r="HP957" s="78">
        <v>277.36</v>
      </c>
      <c r="HQ957" s="78"/>
      <c r="HR957" s="79"/>
    </row>
    <row r="958" spans="1:226" x14ac:dyDescent="0.25">
      <c r="A958" s="81">
        <v>38565</v>
      </c>
      <c r="B958" s="82" t="s">
        <v>387</v>
      </c>
      <c r="C958" s="83">
        <v>449.90611381888198</v>
      </c>
      <c r="D958" s="83">
        <v>488.28144204275299</v>
      </c>
      <c r="E958" s="83">
        <v>442.15055340359982</v>
      </c>
      <c r="F958" s="83">
        <v>284.19918442272262</v>
      </c>
      <c r="G958" s="83">
        <v>216.27950233281493</v>
      </c>
      <c r="H958" s="84">
        <v>285.14356198008215</v>
      </c>
      <c r="I958" s="82" t="s">
        <v>388</v>
      </c>
      <c r="J958" s="83">
        <v>458.32354534948382</v>
      </c>
      <c r="K958" s="83">
        <v>491.74337308203343</v>
      </c>
      <c r="L958" s="83">
        <v>442.96200725658065</v>
      </c>
      <c r="M958" s="83">
        <v>286.03742530652255</v>
      </c>
      <c r="N958" s="83"/>
      <c r="O958" s="84">
        <v>317.99546253931055</v>
      </c>
      <c r="P958" s="65" t="s">
        <v>389</v>
      </c>
      <c r="Q958" s="78">
        <v>474.86</v>
      </c>
      <c r="R958" s="78">
        <v>505.68</v>
      </c>
      <c r="S958" s="78">
        <v>416.55</v>
      </c>
      <c r="T958" s="78">
        <v>230</v>
      </c>
      <c r="U958" s="78"/>
      <c r="V958" s="79"/>
      <c r="W958" s="65" t="s">
        <v>390</v>
      </c>
      <c r="X958" s="78">
        <v>436.35</v>
      </c>
      <c r="Y958" s="78">
        <v>470.06</v>
      </c>
      <c r="Z958" s="78">
        <v>409.86</v>
      </c>
      <c r="AA958" s="78">
        <v>210.84</v>
      </c>
      <c r="AB958" s="78"/>
      <c r="AC958" s="79">
        <v>336.36</v>
      </c>
      <c r="AD958" s="82"/>
      <c r="AE958" s="68"/>
      <c r="AF958" s="78"/>
      <c r="AG958" s="78"/>
      <c r="AH958" s="78"/>
      <c r="AI958" s="78"/>
      <c r="AJ958" s="78"/>
      <c r="AK958" s="79"/>
      <c r="AL958" s="69" t="s">
        <v>392</v>
      </c>
      <c r="AM958" s="70">
        <v>1.74276751481352</v>
      </c>
      <c r="AN958" s="78">
        <v>475.03</v>
      </c>
      <c r="AO958" s="78">
        <v>512.24</v>
      </c>
      <c r="AP958" s="78">
        <v>472.08</v>
      </c>
      <c r="AQ958" s="78"/>
      <c r="AR958" s="78">
        <v>329.63</v>
      </c>
      <c r="AS958" s="79"/>
      <c r="AT958" s="65" t="s">
        <v>393</v>
      </c>
      <c r="AU958" s="68">
        <v>3.32524191134905E-2</v>
      </c>
      <c r="AV958" s="78">
        <v>434.36</v>
      </c>
      <c r="AW958" s="78">
        <v>490.44</v>
      </c>
      <c r="AX958" s="78">
        <v>452</v>
      </c>
      <c r="AY958" s="78">
        <v>167.89</v>
      </c>
      <c r="AZ958" s="78">
        <v>148.54</v>
      </c>
      <c r="BA958" s="79">
        <v>295.58</v>
      </c>
      <c r="BB958" s="65" t="s">
        <v>394</v>
      </c>
      <c r="BC958" s="78">
        <v>443.99</v>
      </c>
      <c r="BD958" s="78">
        <v>478.74</v>
      </c>
      <c r="BE958" s="78">
        <v>432.74</v>
      </c>
      <c r="BF958" s="78">
        <v>214.75</v>
      </c>
      <c r="BG958" s="78"/>
      <c r="BH958" s="79">
        <v>362.68</v>
      </c>
      <c r="BI958" s="65" t="s">
        <v>395</v>
      </c>
      <c r="BJ958" s="68">
        <v>0.13403927350713801</v>
      </c>
      <c r="BK958" s="78">
        <v>467.8</v>
      </c>
      <c r="BL958" s="78">
        <v>465.12</v>
      </c>
      <c r="BM958" s="78">
        <v>498.63</v>
      </c>
      <c r="BN958" s="78">
        <v>267.68</v>
      </c>
      <c r="BO958" s="78"/>
      <c r="BP958" s="79"/>
      <c r="BQ958" s="65" t="s">
        <v>396</v>
      </c>
      <c r="BR958" s="68">
        <v>6.3911648537062396E-2</v>
      </c>
      <c r="BS958" s="78">
        <v>428.59</v>
      </c>
      <c r="BT958" s="78">
        <v>453.45</v>
      </c>
      <c r="BU958" s="78">
        <v>372.8</v>
      </c>
      <c r="BV958" s="78">
        <v>96</v>
      </c>
      <c r="BW958" s="78"/>
      <c r="BX958" s="79">
        <v>306.89999999999998</v>
      </c>
      <c r="BY958" s="65" t="s">
        <v>397</v>
      </c>
      <c r="BZ958" s="78">
        <v>467.01</v>
      </c>
      <c r="CA958" s="78">
        <v>501.39</v>
      </c>
      <c r="CB958" s="78">
        <v>418.94</v>
      </c>
      <c r="CC958" s="78">
        <v>313.42</v>
      </c>
      <c r="CD958" s="78"/>
      <c r="CE958" s="79">
        <v>424.48</v>
      </c>
      <c r="CF958" s="65" t="s">
        <v>398</v>
      </c>
      <c r="CG958" s="78">
        <v>459.18</v>
      </c>
      <c r="CH958" s="78">
        <v>479.82</v>
      </c>
      <c r="CI958" s="78">
        <v>425.2</v>
      </c>
      <c r="CJ958" s="78">
        <v>323.02999999999997</v>
      </c>
      <c r="CK958" s="78"/>
      <c r="CL958" s="79"/>
      <c r="CM958" s="65" t="s">
        <v>399</v>
      </c>
      <c r="CN958" s="78">
        <v>414.57</v>
      </c>
      <c r="CO958" s="78">
        <v>458.74</v>
      </c>
      <c r="CP958" s="78">
        <v>441.4</v>
      </c>
      <c r="CQ958" s="78">
        <v>256.08999999999997</v>
      </c>
      <c r="CR958" s="78">
        <v>236.39</v>
      </c>
      <c r="CS958" s="79">
        <v>460.38</v>
      </c>
      <c r="CT958" s="65" t="s">
        <v>400</v>
      </c>
      <c r="CU958" s="78">
        <v>480.94</v>
      </c>
      <c r="CV958" s="78">
        <v>520.67999999999995</v>
      </c>
      <c r="CW958" s="78">
        <v>520.67999999999995</v>
      </c>
      <c r="CX958" s="78">
        <v>284.11</v>
      </c>
      <c r="CY958" s="78">
        <v>259</v>
      </c>
      <c r="CZ958" s="79"/>
      <c r="DA958" s="82"/>
      <c r="DB958" s="68"/>
      <c r="DC958" s="78"/>
      <c r="DD958" s="78"/>
      <c r="DE958" s="78"/>
      <c r="DF958" s="78"/>
      <c r="DG958" s="78"/>
      <c r="DH958" s="79"/>
      <c r="DI958" s="65" t="s">
        <v>402</v>
      </c>
      <c r="DJ958" s="68">
        <v>4.0821325060211499E-3</v>
      </c>
      <c r="DK958" s="78">
        <v>457.29</v>
      </c>
      <c r="DL958" s="78">
        <v>497.43</v>
      </c>
      <c r="DM958" s="78">
        <v>497.43</v>
      </c>
      <c r="DN958" s="78">
        <v>271.11</v>
      </c>
      <c r="DO958" s="78"/>
      <c r="DP958" s="79">
        <v>375.39</v>
      </c>
      <c r="DQ958" s="65" t="s">
        <v>403</v>
      </c>
      <c r="DR958" s="78">
        <v>428.39</v>
      </c>
      <c r="DS958" s="78">
        <v>501.36</v>
      </c>
      <c r="DT958" s="78">
        <v>525.62</v>
      </c>
      <c r="DU958" s="78">
        <v>334.64</v>
      </c>
      <c r="DV958" s="78"/>
      <c r="DW958" s="79"/>
      <c r="DX958" s="65" t="s">
        <v>404</v>
      </c>
      <c r="DY958" s="78">
        <v>474.55</v>
      </c>
      <c r="DZ958" s="78">
        <v>530.44000000000005</v>
      </c>
      <c r="EA958" s="78">
        <v>482.35</v>
      </c>
      <c r="EB958" s="78">
        <v>290.31</v>
      </c>
      <c r="EC958" s="78"/>
      <c r="ED958" s="79">
        <v>304.58</v>
      </c>
      <c r="EE958" s="65" t="s">
        <v>405</v>
      </c>
      <c r="EF958" s="68">
        <v>0.28962001853568098</v>
      </c>
      <c r="EG958" s="78">
        <v>440.68</v>
      </c>
      <c r="EH958" s="78">
        <v>472.71</v>
      </c>
      <c r="EI958" s="78">
        <v>397.53</v>
      </c>
      <c r="EJ958" s="78">
        <v>254</v>
      </c>
      <c r="EK958" s="78">
        <v>192.16</v>
      </c>
      <c r="EL958" s="79">
        <v>291.44</v>
      </c>
      <c r="EM958" s="65" t="s">
        <v>406</v>
      </c>
      <c r="EN958" s="78">
        <v>492.71</v>
      </c>
      <c r="EO958" s="78">
        <v>495.55</v>
      </c>
      <c r="EP958" s="78">
        <v>440.9</v>
      </c>
      <c r="EQ958" s="78">
        <v>155.59</v>
      </c>
      <c r="ER958" s="78"/>
      <c r="ES958" s="79">
        <v>340.23</v>
      </c>
      <c r="ET958" s="65" t="s">
        <v>407</v>
      </c>
      <c r="EU958" s="68">
        <v>1.4367816091954</v>
      </c>
      <c r="EV958" s="78">
        <v>434.01</v>
      </c>
      <c r="EW958" s="78">
        <v>471.8</v>
      </c>
      <c r="EX958" s="78">
        <v>471.8</v>
      </c>
      <c r="EY958" s="78"/>
      <c r="EZ958" s="78">
        <v>147.80000000000001</v>
      </c>
      <c r="FA958" s="79">
        <v>220.46</v>
      </c>
      <c r="FB958" s="65" t="s">
        <v>408</v>
      </c>
      <c r="FC958" s="78">
        <v>442.58</v>
      </c>
      <c r="FD958" s="78">
        <v>478.97</v>
      </c>
      <c r="FE958" s="78">
        <v>407.64</v>
      </c>
      <c r="FF958" s="78">
        <v>210.81</v>
      </c>
      <c r="FG958" s="78"/>
      <c r="FH958" s="79"/>
      <c r="FI958" s="65" t="s">
        <v>409</v>
      </c>
      <c r="FJ958" s="78">
        <v>519.09</v>
      </c>
      <c r="FK958" s="78">
        <v>506.11</v>
      </c>
      <c r="FL958" s="78">
        <v>493.65</v>
      </c>
      <c r="FM958" s="78">
        <v>252.89</v>
      </c>
      <c r="FN958" s="78"/>
      <c r="FO958" s="79">
        <v>293.56</v>
      </c>
      <c r="FP958" s="65" t="s">
        <v>410</v>
      </c>
      <c r="FQ958" s="68">
        <v>0.246426811237063</v>
      </c>
      <c r="FR958" s="78">
        <v>445.79</v>
      </c>
      <c r="FS958" s="78">
        <v>483</v>
      </c>
      <c r="FT958" s="78">
        <v>406.36</v>
      </c>
      <c r="FU958" s="78">
        <v>221.29</v>
      </c>
      <c r="FV958" s="78">
        <v>218.83</v>
      </c>
      <c r="FW958" s="79">
        <v>247.66</v>
      </c>
      <c r="FX958" s="65" t="s">
        <v>411</v>
      </c>
      <c r="FY958" s="78">
        <v>469.79</v>
      </c>
      <c r="FZ958" s="78">
        <v>500.12</v>
      </c>
      <c r="GA958" s="78">
        <v>479.1</v>
      </c>
      <c r="GB958" s="78">
        <v>314.16000000000003</v>
      </c>
      <c r="GC958" s="78"/>
      <c r="GD958" s="79">
        <v>378.76</v>
      </c>
      <c r="GE958" s="82"/>
      <c r="GF958" s="68"/>
      <c r="GG958" s="78"/>
      <c r="GH958" s="78"/>
      <c r="GI958" s="78"/>
      <c r="GJ958" s="78"/>
      <c r="GK958" s="78"/>
      <c r="GL958" s="79"/>
      <c r="GM958" s="65" t="s">
        <v>413</v>
      </c>
      <c r="GN958" s="68">
        <v>0.10646225912913899</v>
      </c>
      <c r="GO958" s="78">
        <v>465.88</v>
      </c>
      <c r="GP958" s="78">
        <v>491.75</v>
      </c>
      <c r="GQ958" s="78">
        <v>423.29</v>
      </c>
      <c r="GR958" s="78">
        <v>325.67</v>
      </c>
      <c r="GS958" s="78"/>
      <c r="GT958" s="79"/>
      <c r="GU958" s="65" t="s">
        <v>414</v>
      </c>
      <c r="GV958" s="68">
        <v>4.17553968850474E-3</v>
      </c>
      <c r="GW958" s="78">
        <v>428.55</v>
      </c>
      <c r="GX958" s="78">
        <v>476.45</v>
      </c>
      <c r="GY958" s="78">
        <v>446.25</v>
      </c>
      <c r="GZ958" s="78">
        <v>246.59</v>
      </c>
      <c r="HA958" s="78"/>
      <c r="HB958" s="79">
        <v>312.02999999999997</v>
      </c>
      <c r="HC958" s="65" t="s">
        <v>415</v>
      </c>
      <c r="HD958" s="68">
        <v>2.5697031992804799E-2</v>
      </c>
      <c r="HE958" s="78">
        <v>424</v>
      </c>
      <c r="HF958" s="78">
        <v>459.42</v>
      </c>
      <c r="HG958" s="78">
        <v>419.28</v>
      </c>
      <c r="HH958" s="78">
        <v>179.88</v>
      </c>
      <c r="HI958" s="78">
        <v>174.74</v>
      </c>
      <c r="HJ958" s="79">
        <v>286.44</v>
      </c>
      <c r="HK958" s="85" t="s">
        <v>416</v>
      </c>
      <c r="HL958" s="68">
        <v>1.44634075788256</v>
      </c>
      <c r="HM958" s="78">
        <v>417.32</v>
      </c>
      <c r="HN958" s="78">
        <v>466.77</v>
      </c>
      <c r="HO958" s="78">
        <v>409.11</v>
      </c>
      <c r="HP958" s="78">
        <v>256.75</v>
      </c>
      <c r="HQ958" s="78"/>
      <c r="HR958" s="79"/>
    </row>
    <row r="959" spans="1:226" x14ac:dyDescent="0.25">
      <c r="A959" s="81">
        <v>38558</v>
      </c>
      <c r="B959" s="82" t="s">
        <v>387</v>
      </c>
      <c r="C959" s="83">
        <v>447.33055774027298</v>
      </c>
      <c r="D959" s="83">
        <v>489.62363391399225</v>
      </c>
      <c r="E959" s="83">
        <v>440.25630414039108</v>
      </c>
      <c r="F959" s="83">
        <v>282.41380284161676</v>
      </c>
      <c r="G959" s="83">
        <v>189.32158631415243</v>
      </c>
      <c r="H959" s="84">
        <v>283.43864265784998</v>
      </c>
      <c r="I959" s="82" t="s">
        <v>388</v>
      </c>
      <c r="J959" s="83">
        <v>456.24587219867999</v>
      </c>
      <c r="K959" s="83">
        <v>494.38648403873816</v>
      </c>
      <c r="L959" s="83">
        <v>441.4117228186268</v>
      </c>
      <c r="M959" s="83">
        <v>285.25057084517539</v>
      </c>
      <c r="N959" s="83"/>
      <c r="O959" s="84">
        <v>319.27879484491581</v>
      </c>
      <c r="P959" s="65" t="s">
        <v>389</v>
      </c>
      <c r="Q959" s="78">
        <v>473.19</v>
      </c>
      <c r="R959" s="78">
        <v>506.51</v>
      </c>
      <c r="S959" s="78">
        <v>417.85</v>
      </c>
      <c r="T959" s="78">
        <v>220</v>
      </c>
      <c r="U959" s="78"/>
      <c r="V959" s="79"/>
      <c r="W959" s="65" t="s">
        <v>390</v>
      </c>
      <c r="X959" s="78">
        <v>457.05</v>
      </c>
      <c r="Y959" s="78">
        <v>489.55</v>
      </c>
      <c r="Z959" s="78">
        <v>416.1</v>
      </c>
      <c r="AA959" s="78">
        <v>216.95</v>
      </c>
      <c r="AB959" s="78"/>
      <c r="AC959" s="79">
        <v>336.36</v>
      </c>
      <c r="AD959" s="82"/>
      <c r="AE959" s="68"/>
      <c r="AF959" s="78"/>
      <c r="AG959" s="78"/>
      <c r="AH959" s="78"/>
      <c r="AI959" s="78"/>
      <c r="AJ959" s="78"/>
      <c r="AK959" s="79"/>
      <c r="AL959" s="69" t="s">
        <v>392</v>
      </c>
      <c r="AM959" s="70">
        <v>1.74276751481352</v>
      </c>
      <c r="AN959" s="78">
        <v>468.2</v>
      </c>
      <c r="AO959" s="78">
        <v>508.15</v>
      </c>
      <c r="AP959" s="78">
        <v>468.11</v>
      </c>
      <c r="AQ959" s="78"/>
      <c r="AR959" s="78">
        <v>328.76</v>
      </c>
      <c r="AS959" s="79"/>
      <c r="AT959" s="65" t="s">
        <v>393</v>
      </c>
      <c r="AU959" s="68">
        <v>3.3122453711370903E-2</v>
      </c>
      <c r="AV959" s="78">
        <v>433.08</v>
      </c>
      <c r="AW959" s="78">
        <v>489.65</v>
      </c>
      <c r="AX959" s="78">
        <v>454.34</v>
      </c>
      <c r="AY959" s="78">
        <v>163.16</v>
      </c>
      <c r="AZ959" s="78">
        <v>144.15</v>
      </c>
      <c r="BA959" s="79">
        <v>293.23</v>
      </c>
      <c r="BB959" s="65" t="s">
        <v>394</v>
      </c>
      <c r="BC959" s="78">
        <v>435.8</v>
      </c>
      <c r="BD959" s="78">
        <v>479.38</v>
      </c>
      <c r="BE959" s="78">
        <v>427.71</v>
      </c>
      <c r="BF959" s="78">
        <v>215</v>
      </c>
      <c r="BG959" s="78"/>
      <c r="BH959" s="79">
        <v>362.39</v>
      </c>
      <c r="BI959" s="65" t="s">
        <v>395</v>
      </c>
      <c r="BJ959" s="68">
        <v>0.13404107018390399</v>
      </c>
      <c r="BK959" s="78">
        <v>467.8</v>
      </c>
      <c r="BL959" s="78">
        <v>455.47</v>
      </c>
      <c r="BM959" s="78">
        <v>488.98</v>
      </c>
      <c r="BN959" s="78">
        <v>267.68</v>
      </c>
      <c r="BO959" s="78"/>
      <c r="BP959" s="79"/>
      <c r="BQ959" s="65" t="s">
        <v>396</v>
      </c>
      <c r="BR959" s="68">
        <v>6.3911648537062396E-2</v>
      </c>
      <c r="BS959" s="78">
        <v>429.49</v>
      </c>
      <c r="BT959" s="78">
        <v>460.64</v>
      </c>
      <c r="BU959" s="78">
        <v>367.36</v>
      </c>
      <c r="BV959" s="78">
        <v>96</v>
      </c>
      <c r="BW959" s="78"/>
      <c r="BX959" s="79">
        <v>306.89999999999998</v>
      </c>
      <c r="BY959" s="65" t="s">
        <v>397</v>
      </c>
      <c r="BZ959" s="78">
        <v>458.55</v>
      </c>
      <c r="CA959" s="78">
        <v>502.63</v>
      </c>
      <c r="CB959" s="78">
        <v>428.47</v>
      </c>
      <c r="CC959" s="78">
        <v>312.63</v>
      </c>
      <c r="CD959" s="78"/>
      <c r="CE959" s="79">
        <v>424.48</v>
      </c>
      <c r="CF959" s="65" t="s">
        <v>398</v>
      </c>
      <c r="CG959" s="78">
        <v>459.32</v>
      </c>
      <c r="CH959" s="78">
        <v>474.72</v>
      </c>
      <c r="CI959" s="78">
        <v>417.62</v>
      </c>
      <c r="CJ959" s="78">
        <v>323.02999999999997</v>
      </c>
      <c r="CK959" s="78"/>
      <c r="CL959" s="79"/>
      <c r="CM959" s="65" t="s">
        <v>399</v>
      </c>
      <c r="CN959" s="78">
        <v>415.99</v>
      </c>
      <c r="CO959" s="78">
        <v>465.87</v>
      </c>
      <c r="CP959" s="78">
        <v>440.16</v>
      </c>
      <c r="CQ959" s="78">
        <v>255.28</v>
      </c>
      <c r="CR959" s="78">
        <v>234.28</v>
      </c>
      <c r="CS959" s="79">
        <v>474.96</v>
      </c>
      <c r="CT959" s="65" t="s">
        <v>400</v>
      </c>
      <c r="CU959" s="78">
        <v>487.26</v>
      </c>
      <c r="CV959" s="78">
        <v>524.95000000000005</v>
      </c>
      <c r="CW959" s="78">
        <v>524.95000000000005</v>
      </c>
      <c r="CX959" s="78">
        <v>293.31</v>
      </c>
      <c r="CY959" s="78">
        <v>268</v>
      </c>
      <c r="CZ959" s="79"/>
      <c r="DA959" s="82"/>
      <c r="DB959" s="68"/>
      <c r="DC959" s="78"/>
      <c r="DD959" s="78"/>
      <c r="DE959" s="78"/>
      <c r="DF959" s="78"/>
      <c r="DG959" s="78"/>
      <c r="DH959" s="79"/>
      <c r="DI959" s="65" t="s">
        <v>402</v>
      </c>
      <c r="DJ959" s="68">
        <v>4.0729879439556802E-3</v>
      </c>
      <c r="DK959" s="78">
        <v>453.88</v>
      </c>
      <c r="DL959" s="78">
        <v>497.07</v>
      </c>
      <c r="DM959" s="78">
        <v>497.07</v>
      </c>
      <c r="DN959" s="78">
        <v>277.27</v>
      </c>
      <c r="DO959" s="78"/>
      <c r="DP959" s="79">
        <v>373.07</v>
      </c>
      <c r="DQ959" s="65" t="s">
        <v>403</v>
      </c>
      <c r="DR959" s="78">
        <v>428.39</v>
      </c>
      <c r="DS959" s="78">
        <v>501.36</v>
      </c>
      <c r="DT959" s="78">
        <v>529.67999999999995</v>
      </c>
      <c r="DU959" s="78">
        <v>332.91</v>
      </c>
      <c r="DV959" s="78"/>
      <c r="DW959" s="79"/>
      <c r="DX959" s="65" t="s">
        <v>404</v>
      </c>
      <c r="DY959" s="78">
        <v>474.08</v>
      </c>
      <c r="DZ959" s="78">
        <v>530.44000000000005</v>
      </c>
      <c r="EA959" s="78">
        <v>477.37</v>
      </c>
      <c r="EB959" s="78">
        <v>287.68</v>
      </c>
      <c r="EC959" s="78"/>
      <c r="ED959" s="79">
        <v>304.58</v>
      </c>
      <c r="EE959" s="65" t="s">
        <v>405</v>
      </c>
      <c r="EF959" s="68">
        <v>0.28962001853568098</v>
      </c>
      <c r="EG959" s="78">
        <v>450.39</v>
      </c>
      <c r="EH959" s="78">
        <v>479.44</v>
      </c>
      <c r="EI959" s="78">
        <v>391.64</v>
      </c>
      <c r="EJ959" s="78">
        <v>217.79</v>
      </c>
      <c r="EK959" s="78">
        <v>187.44</v>
      </c>
      <c r="EL959" s="79">
        <v>289.95999999999998</v>
      </c>
      <c r="EM959" s="65" t="s">
        <v>406</v>
      </c>
      <c r="EN959" s="78">
        <v>492.71</v>
      </c>
      <c r="EO959" s="78">
        <v>495.55</v>
      </c>
      <c r="EP959" s="78">
        <v>440.9</v>
      </c>
      <c r="EQ959" s="78">
        <v>155.59</v>
      </c>
      <c r="ER959" s="78"/>
      <c r="ES959" s="79">
        <v>333.63</v>
      </c>
      <c r="ET959" s="65" t="s">
        <v>407</v>
      </c>
      <c r="EU959" s="68">
        <v>1.43657520471197</v>
      </c>
      <c r="EV959" s="78">
        <v>435.16</v>
      </c>
      <c r="EW959" s="78">
        <v>471.73</v>
      </c>
      <c r="EX959" s="78">
        <v>471.73</v>
      </c>
      <c r="EY959" s="78"/>
      <c r="EZ959" s="78">
        <v>147.78</v>
      </c>
      <c r="FA959" s="79">
        <v>220.43</v>
      </c>
      <c r="FB959" s="65" t="s">
        <v>408</v>
      </c>
      <c r="FC959" s="78">
        <v>442.58</v>
      </c>
      <c r="FD959" s="78">
        <v>478.97</v>
      </c>
      <c r="FE959" s="78">
        <v>407.64</v>
      </c>
      <c r="FF959" s="78">
        <v>210.81</v>
      </c>
      <c r="FG959" s="78"/>
      <c r="FH959" s="79"/>
      <c r="FI959" s="65" t="s">
        <v>409</v>
      </c>
      <c r="FJ959" s="78">
        <v>524.14</v>
      </c>
      <c r="FK959" s="78">
        <v>501.07</v>
      </c>
      <c r="FL959" s="78">
        <v>481.95</v>
      </c>
      <c r="FM959" s="78">
        <v>252.89</v>
      </c>
      <c r="FN959" s="78"/>
      <c r="FO959" s="79">
        <v>293.56</v>
      </c>
      <c r="FP959" s="65" t="s">
        <v>410</v>
      </c>
      <c r="FQ959" s="68">
        <v>0.24361129381958099</v>
      </c>
      <c r="FR959" s="78">
        <v>440.69</v>
      </c>
      <c r="FS959" s="78">
        <v>478.94</v>
      </c>
      <c r="FT959" s="78">
        <v>400.11</v>
      </c>
      <c r="FU959" s="78">
        <v>225.1</v>
      </c>
      <c r="FV959" s="78">
        <v>189.77</v>
      </c>
      <c r="FW959" s="79">
        <v>242.64</v>
      </c>
      <c r="FX959" s="65" t="s">
        <v>411</v>
      </c>
      <c r="FY959" s="78">
        <v>465.36</v>
      </c>
      <c r="FZ959" s="78">
        <v>502.62</v>
      </c>
      <c r="GA959" s="78">
        <v>490.7</v>
      </c>
      <c r="GB959" s="78">
        <v>314.16000000000003</v>
      </c>
      <c r="GC959" s="78"/>
      <c r="GD959" s="79">
        <v>381.24</v>
      </c>
      <c r="GE959" s="82"/>
      <c r="GF959" s="68"/>
      <c r="GG959" s="78"/>
      <c r="GH959" s="78"/>
      <c r="GI959" s="78"/>
      <c r="GJ959" s="78"/>
      <c r="GK959" s="78"/>
      <c r="GL959" s="79"/>
      <c r="GM959" s="65" t="s">
        <v>413</v>
      </c>
      <c r="GN959" s="68">
        <v>0.10614584439019201</v>
      </c>
      <c r="GO959" s="78">
        <v>464.49</v>
      </c>
      <c r="GP959" s="78">
        <v>488.59</v>
      </c>
      <c r="GQ959" s="78">
        <v>417.2</v>
      </c>
      <c r="GR959" s="78">
        <v>311.11</v>
      </c>
      <c r="GS959" s="78"/>
      <c r="GT959" s="79"/>
      <c r="GU959" s="65" t="s">
        <v>414</v>
      </c>
      <c r="GV959" s="68">
        <v>4.1750167000667998E-3</v>
      </c>
      <c r="GW959" s="78">
        <v>428.5</v>
      </c>
      <c r="GX959" s="78">
        <v>476.39</v>
      </c>
      <c r="GY959" s="78">
        <v>446.19</v>
      </c>
      <c r="GZ959" s="78">
        <v>246.56</v>
      </c>
      <c r="HA959" s="78"/>
      <c r="HB959" s="79">
        <v>311.99</v>
      </c>
      <c r="HC959" s="65" t="s">
        <v>415</v>
      </c>
      <c r="HD959" s="68">
        <v>2.57003341043434E-2</v>
      </c>
      <c r="HE959" s="78">
        <v>423.62</v>
      </c>
      <c r="HF959" s="78">
        <v>459.26</v>
      </c>
      <c r="HG959" s="78">
        <v>419.33</v>
      </c>
      <c r="HH959" s="78">
        <v>179.9</v>
      </c>
      <c r="HI959" s="78">
        <v>174.76</v>
      </c>
      <c r="HJ959" s="79">
        <v>286.05</v>
      </c>
      <c r="HK959" s="85" t="s">
        <v>416</v>
      </c>
      <c r="HL959" s="68">
        <v>1.4400921658986201</v>
      </c>
      <c r="HM959" s="78">
        <v>412.5</v>
      </c>
      <c r="HN959" s="78">
        <v>461.94</v>
      </c>
      <c r="HO959" s="78">
        <v>401.48</v>
      </c>
      <c r="HP959" s="78">
        <v>254.78</v>
      </c>
      <c r="HQ959" s="78"/>
      <c r="HR959" s="79"/>
    </row>
    <row r="960" spans="1:226" x14ac:dyDescent="0.25">
      <c r="A960" s="81">
        <v>38551</v>
      </c>
      <c r="B960" s="82" t="s">
        <v>387</v>
      </c>
      <c r="C960" s="83">
        <v>444.51959245665847</v>
      </c>
      <c r="D960" s="83">
        <v>493.5193907833422</v>
      </c>
      <c r="E960" s="83">
        <v>453.67483024463007</v>
      </c>
      <c r="F960" s="83">
        <v>284.32210703990921</v>
      </c>
      <c r="G960" s="83">
        <v>183.72104199066874</v>
      </c>
      <c r="H960" s="84">
        <v>289.16674232148955</v>
      </c>
      <c r="I960" s="82" t="s">
        <v>388</v>
      </c>
      <c r="J960" s="83">
        <v>454.06402093562292</v>
      </c>
      <c r="K960" s="83">
        <v>499.22123559340872</v>
      </c>
      <c r="L960" s="83">
        <v>455.3483981249172</v>
      </c>
      <c r="M960" s="83">
        <v>286.99559711657992</v>
      </c>
      <c r="N960" s="83"/>
      <c r="O960" s="84">
        <v>335.01251094530437</v>
      </c>
      <c r="P960" s="65" t="s">
        <v>389</v>
      </c>
      <c r="Q960" s="78">
        <v>467.36</v>
      </c>
      <c r="R960" s="78">
        <v>514.01</v>
      </c>
      <c r="S960" s="78">
        <v>432.32</v>
      </c>
      <c r="T960" s="78">
        <v>235</v>
      </c>
      <c r="U960" s="78"/>
      <c r="V960" s="79"/>
      <c r="W960" s="65" t="s">
        <v>390</v>
      </c>
      <c r="X960" s="78">
        <v>474.2</v>
      </c>
      <c r="Y960" s="78">
        <v>500.39</v>
      </c>
      <c r="Z960" s="78">
        <v>416.8</v>
      </c>
      <c r="AA960" s="78">
        <v>216.95</v>
      </c>
      <c r="AB960" s="78"/>
      <c r="AC960" s="79">
        <v>336.36</v>
      </c>
      <c r="AD960" s="82"/>
      <c r="AE960" s="68"/>
      <c r="AF960" s="78"/>
      <c r="AG960" s="78"/>
      <c r="AH960" s="78"/>
      <c r="AI960" s="78"/>
      <c r="AJ960" s="78"/>
      <c r="AK960" s="79"/>
      <c r="AL960" s="69" t="s">
        <v>392</v>
      </c>
      <c r="AM960" s="70">
        <v>1.74276751481352</v>
      </c>
      <c r="AN960" s="78">
        <v>465.83</v>
      </c>
      <c r="AO960" s="78">
        <v>506.05</v>
      </c>
      <c r="AP960" s="78">
        <v>466.02</v>
      </c>
      <c r="AQ960" s="78"/>
      <c r="AR960" s="78">
        <v>328.16</v>
      </c>
      <c r="AS960" s="79"/>
      <c r="AT960" s="65" t="s">
        <v>393</v>
      </c>
      <c r="AU960" s="68">
        <v>3.3158697526361199E-2</v>
      </c>
      <c r="AV960" s="78">
        <v>433.72</v>
      </c>
      <c r="AW960" s="78">
        <v>490.82</v>
      </c>
      <c r="AX960" s="78">
        <v>468.58</v>
      </c>
      <c r="AY960" s="78">
        <v>170.93</v>
      </c>
      <c r="AZ960" s="78">
        <v>148.52000000000001</v>
      </c>
      <c r="BA960" s="79">
        <v>290.97000000000003</v>
      </c>
      <c r="BB960" s="65" t="s">
        <v>394</v>
      </c>
      <c r="BC960" s="78">
        <v>432.4</v>
      </c>
      <c r="BD960" s="78">
        <v>485.9</v>
      </c>
      <c r="BE960" s="78">
        <v>447.2</v>
      </c>
      <c r="BF960" s="78">
        <v>215.25</v>
      </c>
      <c r="BG960" s="78"/>
      <c r="BH960" s="79">
        <v>362.39</v>
      </c>
      <c r="BI960" s="65" t="s">
        <v>395</v>
      </c>
      <c r="BJ960" s="68">
        <v>0.13404107018390399</v>
      </c>
      <c r="BK960" s="78">
        <v>457.08</v>
      </c>
      <c r="BL960" s="78">
        <v>474.77</v>
      </c>
      <c r="BM960" s="78">
        <v>508.28</v>
      </c>
      <c r="BN960" s="78">
        <v>271.7</v>
      </c>
      <c r="BO960" s="78"/>
      <c r="BP960" s="79"/>
      <c r="BQ960" s="65" t="s">
        <v>396</v>
      </c>
      <c r="BR960" s="68">
        <v>6.3911648537062396E-2</v>
      </c>
      <c r="BS960" s="78">
        <v>428.4</v>
      </c>
      <c r="BT960" s="78">
        <v>459.23</v>
      </c>
      <c r="BU960" s="78">
        <v>365.89</v>
      </c>
      <c r="BV960" s="78">
        <v>96</v>
      </c>
      <c r="BW960" s="78"/>
      <c r="BX960" s="79">
        <v>306.89999999999998</v>
      </c>
      <c r="BY960" s="65" t="s">
        <v>397</v>
      </c>
      <c r="BZ960" s="78">
        <v>459.28</v>
      </c>
      <c r="CA960" s="78">
        <v>505.85</v>
      </c>
      <c r="CB960" s="78">
        <v>432.03</v>
      </c>
      <c r="CC960" s="78">
        <v>311.75</v>
      </c>
      <c r="CD960" s="78"/>
      <c r="CE960" s="79">
        <v>424.48</v>
      </c>
      <c r="CF960" s="65" t="s">
        <v>398</v>
      </c>
      <c r="CG960" s="78">
        <v>451.46</v>
      </c>
      <c r="CH960" s="78">
        <v>486.85</v>
      </c>
      <c r="CI960" s="78">
        <v>432.37</v>
      </c>
      <c r="CJ960" s="78">
        <v>323.02999999999997</v>
      </c>
      <c r="CK960" s="78"/>
      <c r="CL960" s="79"/>
      <c r="CM960" s="65" t="s">
        <v>399</v>
      </c>
      <c r="CN960" s="78">
        <v>413.59</v>
      </c>
      <c r="CO960" s="78">
        <v>474.81</v>
      </c>
      <c r="CP960" s="78">
        <v>455.97</v>
      </c>
      <c r="CQ960" s="78">
        <v>256.7</v>
      </c>
      <c r="CR960" s="78">
        <v>241.11</v>
      </c>
      <c r="CS960" s="79">
        <v>475.11</v>
      </c>
      <c r="CT960" s="65" t="s">
        <v>400</v>
      </c>
      <c r="CU960" s="78">
        <v>487.26</v>
      </c>
      <c r="CV960" s="78">
        <v>524.95000000000005</v>
      </c>
      <c r="CW960" s="78">
        <v>524.95000000000005</v>
      </c>
      <c r="CX960" s="78">
        <v>293.31</v>
      </c>
      <c r="CY960" s="78">
        <v>268</v>
      </c>
      <c r="CZ960" s="79"/>
      <c r="DA960" s="82"/>
      <c r="DB960" s="68"/>
      <c r="DC960" s="78"/>
      <c r="DD960" s="78"/>
      <c r="DE960" s="78"/>
      <c r="DF960" s="78"/>
      <c r="DG960" s="78"/>
      <c r="DH960" s="79"/>
      <c r="DI960" s="65" t="s">
        <v>402</v>
      </c>
      <c r="DJ960" s="68">
        <v>4.0571243102888697E-3</v>
      </c>
      <c r="DK960" s="78">
        <v>451.71</v>
      </c>
      <c r="DL960" s="78">
        <v>497.81</v>
      </c>
      <c r="DM960" s="78">
        <v>497.81</v>
      </c>
      <c r="DN960" s="78">
        <v>270.2</v>
      </c>
      <c r="DO960" s="78"/>
      <c r="DP960" s="79">
        <v>371.51</v>
      </c>
      <c r="DQ960" s="65" t="s">
        <v>403</v>
      </c>
      <c r="DR960" s="78">
        <v>428.39</v>
      </c>
      <c r="DS960" s="78">
        <v>501.36</v>
      </c>
      <c r="DT960" s="78">
        <v>539</v>
      </c>
      <c r="DU960" s="78">
        <v>333.68</v>
      </c>
      <c r="DV960" s="78"/>
      <c r="DW960" s="79"/>
      <c r="DX960" s="65" t="s">
        <v>404</v>
      </c>
      <c r="DY960" s="78">
        <v>475.72</v>
      </c>
      <c r="DZ960" s="78">
        <v>531.48</v>
      </c>
      <c r="EA960" s="78">
        <v>490.67</v>
      </c>
      <c r="EB960" s="78">
        <v>293.94</v>
      </c>
      <c r="EC960" s="78"/>
      <c r="ED960" s="79">
        <v>304.58</v>
      </c>
      <c r="EE960" s="65" t="s">
        <v>405</v>
      </c>
      <c r="EF960" s="68">
        <v>0.28962001853568098</v>
      </c>
      <c r="EG960" s="78">
        <v>458.28</v>
      </c>
      <c r="EH960" s="78">
        <v>487.22</v>
      </c>
      <c r="EI960" s="78">
        <v>404.64</v>
      </c>
      <c r="EJ960" s="78">
        <v>217.79</v>
      </c>
      <c r="EK960" s="78">
        <v>196.94</v>
      </c>
      <c r="EL960" s="79">
        <v>282.35000000000002</v>
      </c>
      <c r="EM960" s="65" t="s">
        <v>406</v>
      </c>
      <c r="EN960" s="78">
        <v>492.71</v>
      </c>
      <c r="EO960" s="78">
        <v>495.55</v>
      </c>
      <c r="EP960" s="78">
        <v>453.4</v>
      </c>
      <c r="EQ960" s="78">
        <v>155.59</v>
      </c>
      <c r="ER960" s="78"/>
      <c r="ES960" s="79">
        <v>333.63</v>
      </c>
      <c r="ET960" s="65" t="s">
        <v>407</v>
      </c>
      <c r="EU960" s="68">
        <v>1.43657520471197</v>
      </c>
      <c r="EV960" s="78">
        <v>431.5</v>
      </c>
      <c r="EW960" s="78">
        <v>472.95</v>
      </c>
      <c r="EX960" s="78">
        <v>472.95</v>
      </c>
      <c r="EY960" s="78"/>
      <c r="EZ960" s="78">
        <v>147.78</v>
      </c>
      <c r="FA960" s="79">
        <v>220.43</v>
      </c>
      <c r="FB960" s="65" t="s">
        <v>408</v>
      </c>
      <c r="FC960" s="78">
        <v>442.58</v>
      </c>
      <c r="FD960" s="78">
        <v>478.97</v>
      </c>
      <c r="FE960" s="78">
        <v>407.64</v>
      </c>
      <c r="FF960" s="78">
        <v>210.81</v>
      </c>
      <c r="FG960" s="78"/>
      <c r="FH960" s="79"/>
      <c r="FI960" s="65" t="s">
        <v>409</v>
      </c>
      <c r="FJ960" s="78">
        <v>507.33</v>
      </c>
      <c r="FK960" s="78">
        <v>501.07</v>
      </c>
      <c r="FL960" s="78">
        <v>498.75</v>
      </c>
      <c r="FM960" s="78">
        <v>241.29</v>
      </c>
      <c r="FN960" s="78"/>
      <c r="FO960" s="79">
        <v>364.73</v>
      </c>
      <c r="FP960" s="65" t="s">
        <v>410</v>
      </c>
      <c r="FQ960" s="68">
        <v>0.24306652730852399</v>
      </c>
      <c r="FR960" s="78">
        <v>433.63</v>
      </c>
      <c r="FS960" s="78">
        <v>473.98</v>
      </c>
      <c r="FT960" s="78">
        <v>409.57</v>
      </c>
      <c r="FU960" s="78">
        <v>213.66</v>
      </c>
      <c r="FV960" s="78">
        <v>183.03</v>
      </c>
      <c r="FW960" s="79">
        <v>240.39</v>
      </c>
      <c r="FX960" s="65" t="s">
        <v>411</v>
      </c>
      <c r="FY960" s="78">
        <v>454.81</v>
      </c>
      <c r="FZ960" s="78">
        <v>497.94</v>
      </c>
      <c r="GA960" s="78">
        <v>490.7</v>
      </c>
      <c r="GB960" s="78">
        <v>314.16000000000003</v>
      </c>
      <c r="GC960" s="78"/>
      <c r="GD960" s="79">
        <v>381.24</v>
      </c>
      <c r="GE960" s="82"/>
      <c r="GF960" s="68"/>
      <c r="GG960" s="78"/>
      <c r="GH960" s="78"/>
      <c r="GI960" s="78"/>
      <c r="GJ960" s="78"/>
      <c r="GK960" s="78"/>
      <c r="GL960" s="79"/>
      <c r="GM960" s="65" t="s">
        <v>413</v>
      </c>
      <c r="GN960" s="68">
        <v>0.106689427077777</v>
      </c>
      <c r="GO960" s="78">
        <v>458.34</v>
      </c>
      <c r="GP960" s="78">
        <v>497.07</v>
      </c>
      <c r="GQ960" s="78">
        <v>430.28</v>
      </c>
      <c r="GR960" s="78">
        <v>315.69</v>
      </c>
      <c r="GS960" s="78"/>
      <c r="GT960" s="79"/>
      <c r="GU960" s="65" t="s">
        <v>414</v>
      </c>
      <c r="GV960" s="68">
        <v>4.1757140471020502E-3</v>
      </c>
      <c r="GW960" s="78">
        <v>420.22</v>
      </c>
      <c r="GX960" s="78">
        <v>470.32</v>
      </c>
      <c r="GY960" s="78">
        <v>430.26</v>
      </c>
      <c r="GZ960" s="78">
        <v>246.6</v>
      </c>
      <c r="HA960" s="78"/>
      <c r="HB960" s="79">
        <v>312.04000000000002</v>
      </c>
      <c r="HC960" s="65" t="s">
        <v>415</v>
      </c>
      <c r="HD960" s="68">
        <v>2.5648259765574902E-2</v>
      </c>
      <c r="HE960" s="78">
        <v>421.69</v>
      </c>
      <c r="HF960" s="78">
        <v>458.11</v>
      </c>
      <c r="HG960" s="78">
        <v>418.48</v>
      </c>
      <c r="HH960" s="78">
        <v>179.54</v>
      </c>
      <c r="HI960" s="78">
        <v>174.41</v>
      </c>
      <c r="HJ960" s="79">
        <v>284.82</v>
      </c>
      <c r="HK960" s="85" t="s">
        <v>416</v>
      </c>
      <c r="HL960" s="68">
        <v>1.44938038988332</v>
      </c>
      <c r="HM960" s="78">
        <v>409.62</v>
      </c>
      <c r="HN960" s="78">
        <v>460.45</v>
      </c>
      <c r="HO960" s="78">
        <v>424.45</v>
      </c>
      <c r="HP960" s="78">
        <v>256.33</v>
      </c>
      <c r="HQ960" s="78"/>
      <c r="HR960" s="79"/>
    </row>
    <row r="961" spans="1:226" x14ac:dyDescent="0.25">
      <c r="A961" s="81">
        <v>38544</v>
      </c>
      <c r="B961" s="82" t="s">
        <v>387</v>
      </c>
      <c r="C961" s="83">
        <v>441.07170799179744</v>
      </c>
      <c r="D961" s="83">
        <v>494.96228204849706</v>
      </c>
      <c r="E961" s="83">
        <v>462.17238038615653</v>
      </c>
      <c r="F961" s="83">
        <v>281.73508666205197</v>
      </c>
      <c r="G961" s="83">
        <v>182.62861586314153</v>
      </c>
      <c r="H961" s="84">
        <v>286.53449782498359</v>
      </c>
      <c r="I961" s="82" t="s">
        <v>388</v>
      </c>
      <c r="J961" s="83">
        <v>451.42813895229818</v>
      </c>
      <c r="K961" s="83">
        <v>501.86912052867586</v>
      </c>
      <c r="L961" s="83">
        <v>463.24793295485824</v>
      </c>
      <c r="M961" s="83">
        <v>282.40689177386059</v>
      </c>
      <c r="N961" s="83"/>
      <c r="O961" s="84">
        <v>334.50914990442129</v>
      </c>
      <c r="P961" s="65" t="s">
        <v>389</v>
      </c>
      <c r="Q961" s="78">
        <v>476.53</v>
      </c>
      <c r="R961" s="78">
        <v>524.84</v>
      </c>
      <c r="S961" s="78">
        <v>441.79</v>
      </c>
      <c r="T961" s="78">
        <v>235</v>
      </c>
      <c r="U961" s="78"/>
      <c r="V961" s="79"/>
      <c r="W961" s="65" t="s">
        <v>390</v>
      </c>
      <c r="X961" s="78">
        <v>478.34</v>
      </c>
      <c r="Y961" s="78">
        <v>520.64</v>
      </c>
      <c r="Z961" s="78">
        <v>418.19</v>
      </c>
      <c r="AA961" s="78">
        <v>227.76</v>
      </c>
      <c r="AB961" s="78"/>
      <c r="AC961" s="79">
        <v>336.36</v>
      </c>
      <c r="AD961" s="82"/>
      <c r="AE961" s="68"/>
      <c r="AF961" s="78"/>
      <c r="AG961" s="78"/>
      <c r="AH961" s="78"/>
      <c r="AI961" s="78"/>
      <c r="AJ961" s="78"/>
      <c r="AK961" s="79"/>
      <c r="AL961" s="69" t="s">
        <v>392</v>
      </c>
      <c r="AM961" s="70">
        <v>1.7433751743375201</v>
      </c>
      <c r="AN961" s="78">
        <v>466</v>
      </c>
      <c r="AO961" s="78">
        <v>506.23</v>
      </c>
      <c r="AP961" s="78">
        <v>466.18</v>
      </c>
      <c r="AQ961" s="78"/>
      <c r="AR961" s="78">
        <v>328.28</v>
      </c>
      <c r="AS961" s="79"/>
      <c r="AT961" s="65" t="s">
        <v>393</v>
      </c>
      <c r="AU961" s="68">
        <v>3.3149903865278801E-2</v>
      </c>
      <c r="AV961" s="78">
        <v>408.09</v>
      </c>
      <c r="AW961" s="78">
        <v>467.25</v>
      </c>
      <c r="AX961" s="78">
        <v>456.62</v>
      </c>
      <c r="AY961" s="78">
        <v>164.13</v>
      </c>
      <c r="AZ961" s="78">
        <v>145.22999999999999</v>
      </c>
      <c r="BA961" s="79">
        <v>290.51</v>
      </c>
      <c r="BB961" s="65" t="s">
        <v>394</v>
      </c>
      <c r="BC961" s="78">
        <v>426.8</v>
      </c>
      <c r="BD961" s="78">
        <v>487.6</v>
      </c>
      <c r="BE961" s="78">
        <v>457.4</v>
      </c>
      <c r="BF961" s="78">
        <v>215</v>
      </c>
      <c r="BG961" s="78"/>
      <c r="BH961" s="79">
        <v>362.39</v>
      </c>
      <c r="BI961" s="65" t="s">
        <v>395</v>
      </c>
      <c r="BJ961" s="68">
        <v>0.1341183728759</v>
      </c>
      <c r="BK961" s="78">
        <v>475.58</v>
      </c>
      <c r="BL961" s="78">
        <v>497.58</v>
      </c>
      <c r="BM961" s="78">
        <v>531.11</v>
      </c>
      <c r="BN961" s="78">
        <v>279.91000000000003</v>
      </c>
      <c r="BO961" s="78"/>
      <c r="BP961" s="79"/>
      <c r="BQ961" s="65" t="s">
        <v>396</v>
      </c>
      <c r="BR961" s="68">
        <v>6.3911648537062396E-2</v>
      </c>
      <c r="BS961" s="78">
        <v>430.05</v>
      </c>
      <c r="BT961" s="78">
        <v>472.23</v>
      </c>
      <c r="BU961" s="78">
        <v>364.83</v>
      </c>
      <c r="BV961" s="78">
        <v>96</v>
      </c>
      <c r="BW961" s="78"/>
      <c r="BX961" s="79">
        <v>306.89999999999998</v>
      </c>
      <c r="BY961" s="65" t="s">
        <v>397</v>
      </c>
      <c r="BZ961" s="78">
        <v>455.92</v>
      </c>
      <c r="CA961" s="78">
        <v>506.62</v>
      </c>
      <c r="CB961" s="78">
        <v>418.26</v>
      </c>
      <c r="CC961" s="78">
        <v>291.12</v>
      </c>
      <c r="CD961" s="78"/>
      <c r="CE961" s="79">
        <v>424.48</v>
      </c>
      <c r="CF961" s="65" t="s">
        <v>398</v>
      </c>
      <c r="CG961" s="78">
        <v>427.56</v>
      </c>
      <c r="CH961" s="78">
        <v>486.54</v>
      </c>
      <c r="CI961" s="78">
        <v>448.96</v>
      </c>
      <c r="CJ961" s="78">
        <v>352.48</v>
      </c>
      <c r="CK961" s="78"/>
      <c r="CL961" s="79"/>
      <c r="CM961" s="65" t="s">
        <v>399</v>
      </c>
      <c r="CN961" s="78">
        <v>417.68</v>
      </c>
      <c r="CO961" s="78">
        <v>476.65</v>
      </c>
      <c r="CP961" s="78">
        <v>467.84</v>
      </c>
      <c r="CQ961" s="78">
        <v>264.16000000000003</v>
      </c>
      <c r="CR961" s="78">
        <v>250.87</v>
      </c>
      <c r="CS961" s="79">
        <v>478.85</v>
      </c>
      <c r="CT961" s="65" t="s">
        <v>400</v>
      </c>
      <c r="CU961" s="78">
        <v>473.98</v>
      </c>
      <c r="CV961" s="78">
        <v>520.35</v>
      </c>
      <c r="CW961" s="78">
        <v>520.35</v>
      </c>
      <c r="CX961" s="78">
        <v>301.93</v>
      </c>
      <c r="CY961" s="78">
        <v>277</v>
      </c>
      <c r="CZ961" s="79"/>
      <c r="DA961" s="82"/>
      <c r="DB961" s="68"/>
      <c r="DC961" s="78"/>
      <c r="DD961" s="78"/>
      <c r="DE961" s="78"/>
      <c r="DF961" s="78"/>
      <c r="DG961" s="78"/>
      <c r="DH961" s="79"/>
      <c r="DI961" s="65" t="s">
        <v>402</v>
      </c>
      <c r="DJ961" s="68">
        <v>4.0479274611399003E-3</v>
      </c>
      <c r="DK961" s="78">
        <v>436.88</v>
      </c>
      <c r="DL961" s="78">
        <v>485.82</v>
      </c>
      <c r="DM961" s="78">
        <v>485.82</v>
      </c>
      <c r="DN961" s="78">
        <v>234.27</v>
      </c>
      <c r="DO961" s="78"/>
      <c r="DP961" s="79">
        <v>367.74</v>
      </c>
      <c r="DQ961" s="65" t="s">
        <v>403</v>
      </c>
      <c r="DR961" s="78">
        <v>394.51</v>
      </c>
      <c r="DS961" s="78">
        <v>463.34</v>
      </c>
      <c r="DT961" s="78">
        <v>536.26</v>
      </c>
      <c r="DU961" s="78">
        <v>333.68</v>
      </c>
      <c r="DV961" s="78"/>
      <c r="DW961" s="79"/>
      <c r="DX961" s="65" t="s">
        <v>404</v>
      </c>
      <c r="DY961" s="78">
        <v>474.46</v>
      </c>
      <c r="DZ961" s="78">
        <v>530.30999999999995</v>
      </c>
      <c r="EA961" s="78">
        <v>498.2</v>
      </c>
      <c r="EB961" s="78">
        <v>298.02</v>
      </c>
      <c r="EC961" s="78"/>
      <c r="ED961" s="79">
        <v>304.58</v>
      </c>
      <c r="EE961" s="65" t="s">
        <v>405</v>
      </c>
      <c r="EF961" s="68">
        <v>0.28962001853568098</v>
      </c>
      <c r="EG961" s="78">
        <v>447.08</v>
      </c>
      <c r="EH961" s="78">
        <v>480.59</v>
      </c>
      <c r="EI961" s="78">
        <v>417.9</v>
      </c>
      <c r="EJ961" s="78">
        <v>254</v>
      </c>
      <c r="EK961" s="78">
        <v>206.95</v>
      </c>
      <c r="EL961" s="79">
        <v>270.58</v>
      </c>
      <c r="EM961" s="65" t="s">
        <v>406</v>
      </c>
      <c r="EN961" s="78">
        <v>492.71</v>
      </c>
      <c r="EO961" s="78">
        <v>509.45</v>
      </c>
      <c r="EP961" s="78">
        <v>467.7</v>
      </c>
      <c r="EQ961" s="78">
        <v>155.59</v>
      </c>
      <c r="ER961" s="78"/>
      <c r="ES961" s="79">
        <v>333.63</v>
      </c>
      <c r="ET961" s="65" t="s">
        <v>407</v>
      </c>
      <c r="EU961" s="68">
        <v>1.43657520471197</v>
      </c>
      <c r="EV961" s="78">
        <v>429.07</v>
      </c>
      <c r="EW961" s="78">
        <v>472.95</v>
      </c>
      <c r="EX961" s="78">
        <v>472.95</v>
      </c>
      <c r="EY961" s="78"/>
      <c r="EZ961" s="78">
        <v>147.78</v>
      </c>
      <c r="FA961" s="79">
        <v>220.43</v>
      </c>
      <c r="FB961" s="65" t="s">
        <v>408</v>
      </c>
      <c r="FC961" s="78">
        <v>442.58</v>
      </c>
      <c r="FD961" s="78">
        <v>478.97</v>
      </c>
      <c r="FE961" s="78">
        <v>407.64</v>
      </c>
      <c r="FF961" s="78">
        <v>210.81</v>
      </c>
      <c r="FG961" s="78"/>
      <c r="FH961" s="79"/>
      <c r="FI961" s="65" t="s">
        <v>409</v>
      </c>
      <c r="FJ961" s="78">
        <v>527.54</v>
      </c>
      <c r="FK961" s="78">
        <v>531</v>
      </c>
      <c r="FL961" s="78">
        <v>529</v>
      </c>
      <c r="FM961" s="78">
        <v>236</v>
      </c>
      <c r="FN961" s="78"/>
      <c r="FO961" s="79">
        <v>361</v>
      </c>
      <c r="FP961" s="65" t="s">
        <v>410</v>
      </c>
      <c r="FQ961" s="68">
        <v>0.24479804161566701</v>
      </c>
      <c r="FR961" s="78">
        <v>431.82</v>
      </c>
      <c r="FS961" s="78">
        <v>474.27</v>
      </c>
      <c r="FT961" s="78">
        <v>435.74</v>
      </c>
      <c r="FU961" s="78">
        <v>212.73</v>
      </c>
      <c r="FV961" s="78">
        <v>181.15</v>
      </c>
      <c r="FW961" s="79">
        <v>236.96</v>
      </c>
      <c r="FX961" s="65" t="s">
        <v>411</v>
      </c>
      <c r="FY961" s="78">
        <v>444.5</v>
      </c>
      <c r="FZ961" s="78">
        <v>492.99</v>
      </c>
      <c r="GA961" s="78">
        <v>479.1</v>
      </c>
      <c r="GB961" s="78">
        <v>297.64999999999998</v>
      </c>
      <c r="GC961" s="78"/>
      <c r="GD961" s="79">
        <v>381.24</v>
      </c>
      <c r="GE961" s="82"/>
      <c r="GF961" s="68"/>
      <c r="GG961" s="78"/>
      <c r="GH961" s="78"/>
      <c r="GI961" s="78"/>
      <c r="GJ961" s="78"/>
      <c r="GK961" s="78"/>
      <c r="GL961" s="79"/>
      <c r="GM961" s="65" t="s">
        <v>413</v>
      </c>
      <c r="GN961" s="68">
        <v>0.105547580849447</v>
      </c>
      <c r="GO961" s="78">
        <v>466.1</v>
      </c>
      <c r="GP961" s="78">
        <v>512.01</v>
      </c>
      <c r="GQ961" s="78">
        <v>443.72</v>
      </c>
      <c r="GR961" s="78">
        <v>335.32</v>
      </c>
      <c r="GS961" s="78"/>
      <c r="GT961" s="79"/>
      <c r="GU961" s="65" t="s">
        <v>414</v>
      </c>
      <c r="GV961" s="68">
        <v>4.1757140471020502E-3</v>
      </c>
      <c r="GW961" s="78">
        <v>420.22</v>
      </c>
      <c r="GX961" s="78">
        <v>470.32</v>
      </c>
      <c r="GY961" s="78">
        <v>430.26</v>
      </c>
      <c r="GZ961" s="78">
        <v>246.6</v>
      </c>
      <c r="HA961" s="78"/>
      <c r="HB961" s="79">
        <v>312.04000000000002</v>
      </c>
      <c r="HC961" s="65" t="s">
        <v>415</v>
      </c>
      <c r="HD961" s="68">
        <v>2.5720826152935999E-2</v>
      </c>
      <c r="HE961" s="78">
        <v>410.56</v>
      </c>
      <c r="HF961" s="78">
        <v>444.71</v>
      </c>
      <c r="HG961" s="78">
        <v>419.67</v>
      </c>
      <c r="HH961" s="78">
        <v>180.05</v>
      </c>
      <c r="HI961" s="78">
        <v>174.9</v>
      </c>
      <c r="HJ961" s="79">
        <v>287.14</v>
      </c>
      <c r="HK961" s="85" t="s">
        <v>416</v>
      </c>
      <c r="HL961" s="68">
        <v>1.4534883720930201</v>
      </c>
      <c r="HM961" s="78">
        <v>400.67</v>
      </c>
      <c r="HN961" s="78">
        <v>452.08</v>
      </c>
      <c r="HO961" s="78">
        <v>406.72</v>
      </c>
      <c r="HP961" s="78">
        <v>296.48</v>
      </c>
      <c r="HQ961" s="78"/>
      <c r="HR961" s="79"/>
    </row>
    <row r="962" spans="1:226" x14ac:dyDescent="0.25">
      <c r="A962" s="81">
        <v>38537</v>
      </c>
      <c r="B962" s="82" t="s">
        <v>387</v>
      </c>
      <c r="C962" s="83">
        <v>432.26016650762767</v>
      </c>
      <c r="D962" s="83">
        <v>484.72343687854243</v>
      </c>
      <c r="E962" s="83">
        <v>434.58173619122545</v>
      </c>
      <c r="F962" s="83">
        <v>275.52350038325301</v>
      </c>
      <c r="G962" s="83">
        <v>189.46687402799378</v>
      </c>
      <c r="H962" s="84">
        <v>287.7233182406024</v>
      </c>
      <c r="I962" s="82" t="s">
        <v>388</v>
      </c>
      <c r="J962" s="83">
        <v>441.36542910390511</v>
      </c>
      <c r="K962" s="83">
        <v>490.85515581963784</v>
      </c>
      <c r="L962" s="83">
        <v>434.73410602029622</v>
      </c>
      <c r="M962" s="83">
        <v>277.2401882464556</v>
      </c>
      <c r="N962" s="83"/>
      <c r="O962" s="84">
        <v>334.40361657519884</v>
      </c>
      <c r="P962" s="65" t="s">
        <v>389</v>
      </c>
      <c r="Q962" s="78">
        <v>450.69</v>
      </c>
      <c r="R962" s="78">
        <v>494.01</v>
      </c>
      <c r="S962" s="78">
        <v>415.71</v>
      </c>
      <c r="T962" s="78">
        <v>210</v>
      </c>
      <c r="U962" s="78"/>
      <c r="V962" s="79"/>
      <c r="W962" s="65" t="s">
        <v>390</v>
      </c>
      <c r="X962" s="78">
        <v>447.76</v>
      </c>
      <c r="Y962" s="78">
        <v>491.32</v>
      </c>
      <c r="Z962" s="78">
        <v>403.81</v>
      </c>
      <c r="AA962" s="78">
        <v>210.28</v>
      </c>
      <c r="AB962" s="78"/>
      <c r="AC962" s="79">
        <v>336.36</v>
      </c>
      <c r="AD962" s="82"/>
      <c r="AE962" s="68"/>
      <c r="AF962" s="78"/>
      <c r="AG962" s="78"/>
      <c r="AH962" s="78"/>
      <c r="AI962" s="78"/>
      <c r="AJ962" s="78"/>
      <c r="AK962" s="79"/>
      <c r="AL962" s="69" t="s">
        <v>392</v>
      </c>
      <c r="AM962" s="70">
        <v>1.7436791630340001</v>
      </c>
      <c r="AN962" s="78">
        <v>466.08</v>
      </c>
      <c r="AO962" s="78">
        <v>506.32</v>
      </c>
      <c r="AP962" s="78">
        <v>466.26</v>
      </c>
      <c r="AQ962" s="78"/>
      <c r="AR962" s="78">
        <v>329.78</v>
      </c>
      <c r="AS962" s="79"/>
      <c r="AT962" s="65" t="s">
        <v>393</v>
      </c>
      <c r="AU962" s="68">
        <v>3.3318895145436997E-2</v>
      </c>
      <c r="AV962" s="78">
        <v>406.67</v>
      </c>
      <c r="AW962" s="78">
        <v>467.51</v>
      </c>
      <c r="AX962" s="78">
        <v>450.27</v>
      </c>
      <c r="AY962" s="78">
        <v>164.66</v>
      </c>
      <c r="AZ962" s="78">
        <v>143.24</v>
      </c>
      <c r="BA962" s="79">
        <v>288.08</v>
      </c>
      <c r="BB962" s="65" t="s">
        <v>394</v>
      </c>
      <c r="BC962" s="78">
        <v>423.7</v>
      </c>
      <c r="BD962" s="78">
        <v>483.5</v>
      </c>
      <c r="BE962" s="78">
        <v>414.1</v>
      </c>
      <c r="BF962" s="78">
        <v>198.13</v>
      </c>
      <c r="BG962" s="78"/>
      <c r="BH962" s="79">
        <v>356.86</v>
      </c>
      <c r="BI962" s="65" t="s">
        <v>395</v>
      </c>
      <c r="BJ962" s="68">
        <v>0.13418496054962101</v>
      </c>
      <c r="BK962" s="78">
        <v>440.4</v>
      </c>
      <c r="BL962" s="78">
        <v>476.36</v>
      </c>
      <c r="BM962" s="78">
        <v>509.9</v>
      </c>
      <c r="BN962" s="78">
        <v>265.27999999999997</v>
      </c>
      <c r="BO962" s="78"/>
      <c r="BP962" s="79"/>
      <c r="BQ962" s="65" t="s">
        <v>396</v>
      </c>
      <c r="BR962" s="68">
        <v>6.3911648537062396E-2</v>
      </c>
      <c r="BS962" s="78">
        <v>401.88</v>
      </c>
      <c r="BT962" s="78">
        <v>449.17</v>
      </c>
      <c r="BU962" s="78">
        <v>364.83</v>
      </c>
      <c r="BV962" s="78">
        <v>96</v>
      </c>
      <c r="BW962" s="78"/>
      <c r="BX962" s="79">
        <v>306.89999999999998</v>
      </c>
      <c r="BY962" s="65" t="s">
        <v>397</v>
      </c>
      <c r="BZ962" s="78">
        <v>442.84</v>
      </c>
      <c r="CA962" s="78">
        <v>495.63</v>
      </c>
      <c r="CB962" s="78">
        <v>416.13</v>
      </c>
      <c r="CC962" s="78">
        <v>308.01</v>
      </c>
      <c r="CD962" s="78"/>
      <c r="CE962" s="79">
        <v>424.48</v>
      </c>
      <c r="CF962" s="65" t="s">
        <v>398</v>
      </c>
      <c r="CG962" s="78">
        <v>397.37</v>
      </c>
      <c r="CH962" s="78">
        <v>475.37</v>
      </c>
      <c r="CI962" s="78">
        <v>431.87</v>
      </c>
      <c r="CJ962" s="78">
        <v>338.46</v>
      </c>
      <c r="CK962" s="78"/>
      <c r="CL962" s="79"/>
      <c r="CM962" s="65" t="s">
        <v>399</v>
      </c>
      <c r="CN962" s="78">
        <v>394.02</v>
      </c>
      <c r="CO962" s="78">
        <v>457.97</v>
      </c>
      <c r="CP962" s="78">
        <v>438.31</v>
      </c>
      <c r="CQ962" s="78">
        <v>251.9</v>
      </c>
      <c r="CR962" s="78">
        <v>235.01</v>
      </c>
      <c r="CS962" s="79">
        <v>478.83</v>
      </c>
      <c r="CT962" s="65" t="s">
        <v>400</v>
      </c>
      <c r="CU962" s="78">
        <v>471.24</v>
      </c>
      <c r="CV962" s="78">
        <v>516.53</v>
      </c>
      <c r="CW962" s="78">
        <v>516.53</v>
      </c>
      <c r="CX962" s="78">
        <v>288.22000000000003</v>
      </c>
      <c r="CY962" s="78">
        <v>263</v>
      </c>
      <c r="CZ962" s="79"/>
      <c r="DA962" s="82"/>
      <c r="DB962" s="68"/>
      <c r="DC962" s="78"/>
      <c r="DD962" s="78"/>
      <c r="DE962" s="78"/>
      <c r="DF962" s="78"/>
      <c r="DG962" s="78"/>
      <c r="DH962" s="79"/>
      <c r="DI962" s="65" t="s">
        <v>402</v>
      </c>
      <c r="DJ962" s="68">
        <v>4.0461258345134499E-3</v>
      </c>
      <c r="DK962" s="78">
        <v>423.65</v>
      </c>
      <c r="DL962" s="78">
        <v>472.67</v>
      </c>
      <c r="DM962" s="78">
        <v>472.67</v>
      </c>
      <c r="DN962" s="78">
        <v>240.26</v>
      </c>
      <c r="DO962" s="78"/>
      <c r="DP962" s="79">
        <v>367.22</v>
      </c>
      <c r="DQ962" s="65" t="s">
        <v>403</v>
      </c>
      <c r="DR962" s="78">
        <v>394.51</v>
      </c>
      <c r="DS962" s="78">
        <v>463.34</v>
      </c>
      <c r="DT962" s="78">
        <v>527.03</v>
      </c>
      <c r="DU962" s="78">
        <v>335.45</v>
      </c>
      <c r="DV962" s="78"/>
      <c r="DW962" s="79"/>
      <c r="DX962" s="65" t="s">
        <v>404</v>
      </c>
      <c r="DY962" s="78">
        <v>474.16</v>
      </c>
      <c r="DZ962" s="78">
        <v>529.54</v>
      </c>
      <c r="EA962" s="78">
        <v>483.81</v>
      </c>
      <c r="EB962" s="78">
        <v>285.17</v>
      </c>
      <c r="EC962" s="78"/>
      <c r="ED962" s="79">
        <v>304.58</v>
      </c>
      <c r="EE962" s="65" t="s">
        <v>405</v>
      </c>
      <c r="EF962" s="68">
        <v>0.28962001853568098</v>
      </c>
      <c r="EG962" s="78">
        <v>429.11</v>
      </c>
      <c r="EH962" s="78">
        <v>463.65</v>
      </c>
      <c r="EI962" s="78">
        <v>398.26</v>
      </c>
      <c r="EJ962" s="78">
        <v>254</v>
      </c>
      <c r="EK962" s="78">
        <v>186.23</v>
      </c>
      <c r="EL962" s="79">
        <v>262.48</v>
      </c>
      <c r="EM962" s="65" t="s">
        <v>406</v>
      </c>
      <c r="EN962" s="78">
        <v>466.61</v>
      </c>
      <c r="EO962" s="78">
        <v>486.85</v>
      </c>
      <c r="EP962" s="78">
        <v>443.6</v>
      </c>
      <c r="EQ962" s="78">
        <v>155.59</v>
      </c>
      <c r="ER962" s="78"/>
      <c r="ES962" s="79">
        <v>333.63</v>
      </c>
      <c r="ET962" s="65" t="s">
        <v>407</v>
      </c>
      <c r="EU962" s="68">
        <v>1.43657520471197</v>
      </c>
      <c r="EV962" s="78">
        <v>412.03</v>
      </c>
      <c r="EW962" s="78">
        <v>457.12</v>
      </c>
      <c r="EX962" s="78">
        <v>457.12</v>
      </c>
      <c r="EY962" s="78"/>
      <c r="EZ962" s="78">
        <v>147.78</v>
      </c>
      <c r="FA962" s="79">
        <v>220.43</v>
      </c>
      <c r="FB962" s="65" t="s">
        <v>408</v>
      </c>
      <c r="FC962" s="78">
        <v>442.58</v>
      </c>
      <c r="FD962" s="78">
        <v>478.97</v>
      </c>
      <c r="FE962" s="78">
        <v>407.64</v>
      </c>
      <c r="FF962" s="78">
        <v>210.81</v>
      </c>
      <c r="FG962" s="78"/>
      <c r="FH962" s="79"/>
      <c r="FI962" s="65" t="s">
        <v>409</v>
      </c>
      <c r="FJ962" s="78">
        <v>501.49</v>
      </c>
      <c r="FK962" s="78">
        <v>518</v>
      </c>
      <c r="FL962" s="78">
        <v>519.86</v>
      </c>
      <c r="FM962" s="78">
        <v>271</v>
      </c>
      <c r="FN962" s="78"/>
      <c r="FO962" s="79">
        <v>360.53</v>
      </c>
      <c r="FP962" s="65" t="s">
        <v>410</v>
      </c>
      <c r="FQ962" s="68">
        <v>0.248954391555467</v>
      </c>
      <c r="FR962" s="78">
        <v>423.72</v>
      </c>
      <c r="FS962" s="78">
        <v>470.03</v>
      </c>
      <c r="FT962" s="78">
        <v>414.26</v>
      </c>
      <c r="FU962" s="78">
        <v>233.27</v>
      </c>
      <c r="FV962" s="78">
        <v>189.95</v>
      </c>
      <c r="FW962" s="79">
        <v>241.24</v>
      </c>
      <c r="FX962" s="65" t="s">
        <v>411</v>
      </c>
      <c r="FY962" s="78">
        <v>425.15</v>
      </c>
      <c r="FZ962" s="78">
        <v>485.51</v>
      </c>
      <c r="GA962" s="78">
        <v>470.17</v>
      </c>
      <c r="GB962" s="78">
        <v>283.81</v>
      </c>
      <c r="GC962" s="78"/>
      <c r="GD962" s="79">
        <v>381.24</v>
      </c>
      <c r="GE962" s="82"/>
      <c r="GF962" s="68"/>
      <c r="GG962" s="78"/>
      <c r="GH962" s="78"/>
      <c r="GI962" s="78"/>
      <c r="GJ962" s="78"/>
      <c r="GK962" s="78"/>
      <c r="GL962" s="79"/>
      <c r="GM962" s="65" t="s">
        <v>413</v>
      </c>
      <c r="GN962" s="68">
        <v>0.105552037154317</v>
      </c>
      <c r="GO962" s="78">
        <v>434.03</v>
      </c>
      <c r="GP962" s="78">
        <v>486.7</v>
      </c>
      <c r="GQ962" s="78">
        <v>421.47</v>
      </c>
      <c r="GR962" s="78">
        <v>312.86</v>
      </c>
      <c r="GS962" s="78"/>
      <c r="GT962" s="79"/>
      <c r="GU962" s="65" t="s">
        <v>414</v>
      </c>
      <c r="GV962" s="68">
        <v>4.1762372102735401E-3</v>
      </c>
      <c r="GW962" s="78">
        <v>400.3</v>
      </c>
      <c r="GX962" s="78">
        <v>468.35</v>
      </c>
      <c r="GY962" s="78">
        <v>423</v>
      </c>
      <c r="GZ962" s="78">
        <v>246.63</v>
      </c>
      <c r="HA962" s="78"/>
      <c r="HB962" s="79">
        <v>312.08</v>
      </c>
      <c r="HC962" s="65" t="s">
        <v>415</v>
      </c>
      <c r="HD962" s="68">
        <v>2.6102845210127901E-2</v>
      </c>
      <c r="HE962" s="78">
        <v>416.22</v>
      </c>
      <c r="HF962" s="78">
        <v>449.34</v>
      </c>
      <c r="HG962" s="78">
        <v>425.9</v>
      </c>
      <c r="HH962" s="78">
        <v>182.72</v>
      </c>
      <c r="HI962" s="78">
        <v>177.5</v>
      </c>
      <c r="HJ962" s="79">
        <v>290.97000000000003</v>
      </c>
      <c r="HK962" s="85" t="s">
        <v>416</v>
      </c>
      <c r="HL962" s="68">
        <v>1.47830586148274</v>
      </c>
      <c r="HM962" s="78">
        <v>404.41</v>
      </c>
      <c r="HN962" s="78">
        <v>448.61</v>
      </c>
      <c r="HO962" s="78">
        <v>404.67</v>
      </c>
      <c r="HP962" s="78">
        <v>265.76</v>
      </c>
      <c r="HQ962" s="78"/>
      <c r="HR962" s="79"/>
    </row>
    <row r="963" spans="1:226" x14ac:dyDescent="0.25">
      <c r="A963" s="81">
        <v>38530</v>
      </c>
      <c r="B963" s="82" t="s">
        <v>387</v>
      </c>
      <c r="C963" s="83">
        <v>425.29834367447302</v>
      </c>
      <c r="D963" s="83">
        <v>479.233004735836</v>
      </c>
      <c r="E963" s="83">
        <v>432.4665459653441</v>
      </c>
      <c r="F963" s="83">
        <v>275.16010706505926</v>
      </c>
      <c r="G963" s="83">
        <v>187.84017107309484</v>
      </c>
      <c r="H963" s="84">
        <v>285.11127432735071</v>
      </c>
      <c r="I963" s="82" t="s">
        <v>388</v>
      </c>
      <c r="J963" s="83">
        <v>432.71325270310285</v>
      </c>
      <c r="K963" s="83">
        <v>484.38649333043645</v>
      </c>
      <c r="L963" s="83">
        <v>432.91967460294245</v>
      </c>
      <c r="M963" s="83">
        <v>276.27196036837466</v>
      </c>
      <c r="N963" s="83"/>
      <c r="O963" s="84">
        <v>332.26982943824373</v>
      </c>
      <c r="P963" s="65" t="s">
        <v>389</v>
      </c>
      <c r="Q963" s="78">
        <v>445.69</v>
      </c>
      <c r="R963" s="78">
        <v>489.84</v>
      </c>
      <c r="S963" s="78">
        <v>415.57</v>
      </c>
      <c r="T963" s="78">
        <v>210</v>
      </c>
      <c r="U963" s="78"/>
      <c r="V963" s="79"/>
      <c r="W963" s="65" t="s">
        <v>390</v>
      </c>
      <c r="X963" s="78">
        <v>443.35</v>
      </c>
      <c r="Y963" s="78">
        <v>497.66</v>
      </c>
      <c r="Z963" s="78">
        <v>399.68</v>
      </c>
      <c r="AA963" s="78">
        <v>210.28</v>
      </c>
      <c r="AB963" s="78"/>
      <c r="AC963" s="79">
        <v>336.36</v>
      </c>
      <c r="AD963" s="82"/>
      <c r="AE963" s="68"/>
      <c r="AF963" s="78"/>
      <c r="AG963" s="78"/>
      <c r="AH963" s="78"/>
      <c r="AI963" s="78"/>
      <c r="AJ963" s="78"/>
      <c r="AK963" s="79"/>
      <c r="AL963" s="69" t="s">
        <v>392</v>
      </c>
      <c r="AM963" s="70">
        <v>1.74307129161583</v>
      </c>
      <c r="AN963" s="78">
        <v>436.13</v>
      </c>
      <c r="AO963" s="78">
        <v>491.61</v>
      </c>
      <c r="AP963" s="78">
        <v>449.8</v>
      </c>
      <c r="AQ963" s="78"/>
      <c r="AR963" s="78">
        <v>296.29000000000002</v>
      </c>
      <c r="AS963" s="79"/>
      <c r="AT963" s="65" t="s">
        <v>393</v>
      </c>
      <c r="AU963" s="68">
        <v>3.3362247280976802E-2</v>
      </c>
      <c r="AV963" s="78">
        <v>407.2</v>
      </c>
      <c r="AW963" s="78">
        <v>468.12</v>
      </c>
      <c r="AX963" s="78">
        <v>450.86</v>
      </c>
      <c r="AY963" s="78">
        <v>164.88</v>
      </c>
      <c r="AZ963" s="78">
        <v>143.41999999999999</v>
      </c>
      <c r="BA963" s="79">
        <v>288.45</v>
      </c>
      <c r="BB963" s="65" t="s">
        <v>394</v>
      </c>
      <c r="BC963" s="78">
        <v>408.2</v>
      </c>
      <c r="BD963" s="78">
        <v>466.2</v>
      </c>
      <c r="BE963" s="78">
        <v>411.6</v>
      </c>
      <c r="BF963" s="78">
        <v>194.5</v>
      </c>
      <c r="BG963" s="78"/>
      <c r="BH963" s="79">
        <v>356.86</v>
      </c>
      <c r="BI963" s="65" t="s">
        <v>395</v>
      </c>
      <c r="BJ963" s="68">
        <v>0.13424440536440599</v>
      </c>
      <c r="BK963" s="78">
        <v>451.33</v>
      </c>
      <c r="BL963" s="78">
        <v>477.64</v>
      </c>
      <c r="BM963" s="78">
        <v>511.2</v>
      </c>
      <c r="BN963" s="78">
        <v>276.14</v>
      </c>
      <c r="BO963" s="78"/>
      <c r="BP963" s="79"/>
      <c r="BQ963" s="65" t="s">
        <v>396</v>
      </c>
      <c r="BR963" s="68">
        <v>6.3911648537062396E-2</v>
      </c>
      <c r="BS963" s="78">
        <v>396</v>
      </c>
      <c r="BT963" s="78">
        <v>445.53</v>
      </c>
      <c r="BU963" s="78">
        <v>367.36</v>
      </c>
      <c r="BV963" s="78">
        <v>96</v>
      </c>
      <c r="BW963" s="78"/>
      <c r="BX963" s="79">
        <v>306.89999999999998</v>
      </c>
      <c r="BY963" s="65" t="s">
        <v>397</v>
      </c>
      <c r="BZ963" s="78">
        <v>443.38</v>
      </c>
      <c r="CA963" s="78">
        <v>489.79</v>
      </c>
      <c r="CB963" s="78">
        <v>413.91</v>
      </c>
      <c r="CC963" s="78">
        <v>296.88</v>
      </c>
      <c r="CD963" s="78"/>
      <c r="CE963" s="79">
        <v>424.48</v>
      </c>
      <c r="CF963" s="65" t="s">
        <v>398</v>
      </c>
      <c r="CG963" s="78">
        <v>397.37</v>
      </c>
      <c r="CH963" s="78">
        <v>475.37</v>
      </c>
      <c r="CI963" s="78">
        <v>426.63</v>
      </c>
      <c r="CJ963" s="78">
        <v>340.92</v>
      </c>
      <c r="CK963" s="78"/>
      <c r="CL963" s="79"/>
      <c r="CM963" s="65" t="s">
        <v>399</v>
      </c>
      <c r="CN963" s="78">
        <v>391.96</v>
      </c>
      <c r="CO963" s="78">
        <v>459.89</v>
      </c>
      <c r="CP963" s="78">
        <v>440.16</v>
      </c>
      <c r="CQ963" s="78">
        <v>258.91000000000003</v>
      </c>
      <c r="CR963" s="78">
        <v>243.37</v>
      </c>
      <c r="CS963" s="79">
        <v>478.82</v>
      </c>
      <c r="CT963" s="65" t="s">
        <v>400</v>
      </c>
      <c r="CU963" s="78">
        <v>462.91</v>
      </c>
      <c r="CV963" s="78">
        <v>514.73</v>
      </c>
      <c r="CW963" s="78">
        <v>514.73</v>
      </c>
      <c r="CX963" s="78">
        <v>283.05</v>
      </c>
      <c r="CY963" s="78">
        <v>258</v>
      </c>
      <c r="CZ963" s="79"/>
      <c r="DA963" s="82"/>
      <c r="DB963" s="68"/>
      <c r="DC963" s="78"/>
      <c r="DD963" s="78"/>
      <c r="DE963" s="78"/>
      <c r="DF963" s="78"/>
      <c r="DG963" s="78"/>
      <c r="DH963" s="79"/>
      <c r="DI963" s="65" t="s">
        <v>402</v>
      </c>
      <c r="DJ963" s="68">
        <v>4.0368157597287201E-3</v>
      </c>
      <c r="DK963" s="78">
        <v>422.71</v>
      </c>
      <c r="DL963" s="78">
        <v>471.59</v>
      </c>
      <c r="DM963" s="78">
        <v>471.59</v>
      </c>
      <c r="DN963" s="78">
        <v>243.82</v>
      </c>
      <c r="DO963" s="78"/>
      <c r="DP963" s="79">
        <v>366.49</v>
      </c>
      <c r="DQ963" s="65" t="s">
        <v>403</v>
      </c>
      <c r="DR963" s="78">
        <v>394.51</v>
      </c>
      <c r="DS963" s="78">
        <v>463.34</v>
      </c>
      <c r="DT963" s="78">
        <v>524.91999999999996</v>
      </c>
      <c r="DU963" s="78">
        <v>318.77999999999997</v>
      </c>
      <c r="DV963" s="78"/>
      <c r="DW963" s="79"/>
      <c r="DX963" s="65" t="s">
        <v>404</v>
      </c>
      <c r="DY963" s="78">
        <v>461.99</v>
      </c>
      <c r="DZ963" s="78">
        <v>521.04</v>
      </c>
      <c r="EA963" s="78">
        <v>479.74</v>
      </c>
      <c r="EB963" s="78">
        <v>297.39</v>
      </c>
      <c r="EC963" s="78"/>
      <c r="ED963" s="79">
        <v>304.38</v>
      </c>
      <c r="EE963" s="65" t="s">
        <v>405</v>
      </c>
      <c r="EF963" s="68">
        <v>0.28962001853568098</v>
      </c>
      <c r="EG963" s="78">
        <v>422.72</v>
      </c>
      <c r="EH963" s="78">
        <v>457.54</v>
      </c>
      <c r="EI963" s="78">
        <v>396.79</v>
      </c>
      <c r="EJ963" s="78">
        <v>217.79</v>
      </c>
      <c r="EK963" s="78">
        <v>187.21</v>
      </c>
      <c r="EL963" s="79">
        <v>256.45999999999998</v>
      </c>
      <c r="EM963" s="65" t="s">
        <v>406</v>
      </c>
      <c r="EN963" s="78">
        <v>466.61</v>
      </c>
      <c r="EO963" s="78">
        <v>486.85</v>
      </c>
      <c r="EP963" s="78">
        <v>443.6</v>
      </c>
      <c r="EQ963" s="78">
        <v>155.59</v>
      </c>
      <c r="ER963" s="78"/>
      <c r="ES963" s="79">
        <v>325.13</v>
      </c>
      <c r="ET963" s="65" t="s">
        <v>407</v>
      </c>
      <c r="EU963" s="68">
        <v>1.4363688595231301</v>
      </c>
      <c r="EV963" s="78">
        <v>409.54</v>
      </c>
      <c r="EW963" s="78">
        <v>454.62</v>
      </c>
      <c r="EX963" s="78">
        <v>454.62</v>
      </c>
      <c r="EY963" s="78"/>
      <c r="EZ963" s="78">
        <v>147.76</v>
      </c>
      <c r="FA963" s="79">
        <v>220.4</v>
      </c>
      <c r="FB963" s="65" t="s">
        <v>408</v>
      </c>
      <c r="FC963" s="78">
        <v>442.58</v>
      </c>
      <c r="FD963" s="78">
        <v>478.97</v>
      </c>
      <c r="FE963" s="78">
        <v>407.64</v>
      </c>
      <c r="FF963" s="78">
        <v>162.68</v>
      </c>
      <c r="FG963" s="78"/>
      <c r="FH963" s="79"/>
      <c r="FI963" s="65" t="s">
        <v>409</v>
      </c>
      <c r="FJ963" s="78">
        <v>493</v>
      </c>
      <c r="FK963" s="78">
        <v>502</v>
      </c>
      <c r="FL963" s="78">
        <v>503.89</v>
      </c>
      <c r="FM963" s="78">
        <v>261</v>
      </c>
      <c r="FN963" s="78"/>
      <c r="FO963" s="79">
        <v>351</v>
      </c>
      <c r="FP963" s="65" t="s">
        <v>410</v>
      </c>
      <c r="FQ963" s="68">
        <v>0.246937969182141</v>
      </c>
      <c r="FR963" s="78">
        <v>418.31</v>
      </c>
      <c r="FS963" s="78">
        <v>464.49</v>
      </c>
      <c r="FT963" s="78">
        <v>405.97</v>
      </c>
      <c r="FU963" s="78">
        <v>227.18</v>
      </c>
      <c r="FV963" s="78">
        <v>188.17</v>
      </c>
      <c r="FW963" s="79">
        <v>238.54</v>
      </c>
      <c r="FX963" s="65" t="s">
        <v>411</v>
      </c>
      <c r="FY963" s="78">
        <v>423.06</v>
      </c>
      <c r="FZ963" s="78">
        <v>477.22</v>
      </c>
      <c r="GA963" s="78">
        <v>470.17</v>
      </c>
      <c r="GB963" s="78">
        <v>283.81</v>
      </c>
      <c r="GC963" s="78"/>
      <c r="GD963" s="79">
        <v>388.52</v>
      </c>
      <c r="GE963" s="82"/>
      <c r="GF963" s="68"/>
      <c r="GG963" s="78"/>
      <c r="GH963" s="78"/>
      <c r="GI963" s="78"/>
      <c r="GJ963" s="78"/>
      <c r="GK963" s="78"/>
      <c r="GL963" s="79"/>
      <c r="GM963" s="65" t="s">
        <v>413</v>
      </c>
      <c r="GN963" s="68">
        <v>0.10669739551657501</v>
      </c>
      <c r="GO963" s="78">
        <v>421.67</v>
      </c>
      <c r="GP963" s="78">
        <v>491.98</v>
      </c>
      <c r="GQ963" s="78">
        <v>414.24</v>
      </c>
      <c r="GR963" s="78">
        <v>314.54000000000002</v>
      </c>
      <c r="GS963" s="78"/>
      <c r="GT963" s="79"/>
      <c r="GU963" s="65" t="s">
        <v>414</v>
      </c>
      <c r="GV963" s="68">
        <v>4.1760628079846301E-3</v>
      </c>
      <c r="GW963" s="78">
        <v>400.28</v>
      </c>
      <c r="GX963" s="78">
        <v>468.33</v>
      </c>
      <c r="GY963" s="78">
        <v>422.99</v>
      </c>
      <c r="GZ963" s="78">
        <v>246.62</v>
      </c>
      <c r="HA963" s="78"/>
      <c r="HB963" s="79">
        <v>312.07</v>
      </c>
      <c r="HC963" s="65" t="s">
        <v>415</v>
      </c>
      <c r="HD963" s="68">
        <v>2.6090586516384899E-2</v>
      </c>
      <c r="HE963" s="78">
        <v>414.71</v>
      </c>
      <c r="HF963" s="78">
        <v>448.91</v>
      </c>
      <c r="HG963" s="78">
        <v>378.45</v>
      </c>
      <c r="HH963" s="78">
        <v>180.03</v>
      </c>
      <c r="HI963" s="78">
        <v>174.81</v>
      </c>
      <c r="HJ963" s="79">
        <v>292.37</v>
      </c>
      <c r="HK963" s="85" t="s">
        <v>416</v>
      </c>
      <c r="HL963" s="68">
        <v>1.5035333032626701</v>
      </c>
      <c r="HM963" s="78">
        <v>401.64</v>
      </c>
      <c r="HN963" s="78">
        <v>446.97</v>
      </c>
      <c r="HO963" s="78">
        <v>403.68</v>
      </c>
      <c r="HP963" s="78">
        <v>270.49</v>
      </c>
      <c r="HQ963" s="78"/>
      <c r="HR963" s="79"/>
    </row>
    <row r="964" spans="1:226" x14ac:dyDescent="0.25">
      <c r="A964" s="81">
        <v>38523</v>
      </c>
      <c r="B964" s="82" t="s">
        <v>387</v>
      </c>
      <c r="C964" s="83">
        <v>415.86997095329025</v>
      </c>
      <c r="D964" s="83">
        <v>472.5831110454464</v>
      </c>
      <c r="E964" s="83">
        <v>429.13433262648999</v>
      </c>
      <c r="F964" s="83">
        <v>266.2609941543198</v>
      </c>
      <c r="G964" s="83">
        <v>189.94818040435459</v>
      </c>
      <c r="H964" s="84">
        <v>283.43831727998207</v>
      </c>
      <c r="I964" s="82" t="s">
        <v>388</v>
      </c>
      <c r="J964" s="83">
        <v>424.45960896415494</v>
      </c>
      <c r="K964" s="83">
        <v>478.5039327104206</v>
      </c>
      <c r="L964" s="83">
        <v>429.67351105451507</v>
      </c>
      <c r="M964" s="83">
        <v>266.80153066868189</v>
      </c>
      <c r="N964" s="83"/>
      <c r="O964" s="84">
        <v>331.22352444965156</v>
      </c>
      <c r="P964" s="65" t="s">
        <v>389</v>
      </c>
      <c r="Q964" s="78">
        <v>433.19</v>
      </c>
      <c r="R964" s="78">
        <v>477.34</v>
      </c>
      <c r="S964" s="78">
        <v>411.77</v>
      </c>
      <c r="T964" s="78">
        <v>216.7</v>
      </c>
      <c r="U964" s="78"/>
      <c r="V964" s="79"/>
      <c r="W964" s="65" t="s">
        <v>390</v>
      </c>
      <c r="X964" s="78">
        <v>423.24</v>
      </c>
      <c r="Y964" s="78">
        <v>476.72</v>
      </c>
      <c r="Z964" s="78">
        <v>391.04</v>
      </c>
      <c r="AA964" s="78">
        <v>197.44</v>
      </c>
      <c r="AB964" s="78"/>
      <c r="AC964" s="79">
        <v>323.97000000000003</v>
      </c>
      <c r="AD964" s="82"/>
      <c r="AE964" s="68"/>
      <c r="AF964" s="78"/>
      <c r="AG964" s="78"/>
      <c r="AH964" s="78"/>
      <c r="AI964" s="78"/>
      <c r="AJ964" s="78"/>
      <c r="AK964" s="79"/>
      <c r="AL964" s="69" t="s">
        <v>392</v>
      </c>
      <c r="AM964" s="70">
        <v>1.7436791630340001</v>
      </c>
      <c r="AN964" s="78">
        <v>412.28</v>
      </c>
      <c r="AO964" s="78">
        <v>450.51</v>
      </c>
      <c r="AP964" s="78">
        <v>410.86</v>
      </c>
      <c r="AQ964" s="78"/>
      <c r="AR964" s="78">
        <v>296.39</v>
      </c>
      <c r="AS964" s="79"/>
      <c r="AT964" s="65" t="s">
        <v>393</v>
      </c>
      <c r="AU964" s="68">
        <v>3.33689268553123E-2</v>
      </c>
      <c r="AV964" s="78">
        <v>399.68</v>
      </c>
      <c r="AW964" s="78">
        <v>461.86</v>
      </c>
      <c r="AX964" s="78">
        <v>446.08</v>
      </c>
      <c r="AY964" s="78">
        <v>164.41</v>
      </c>
      <c r="AZ964" s="78">
        <v>139.22</v>
      </c>
      <c r="BA964" s="79">
        <v>292.58</v>
      </c>
      <c r="BB964" s="65" t="s">
        <v>394</v>
      </c>
      <c r="BC964" s="78">
        <v>408.2</v>
      </c>
      <c r="BD964" s="78">
        <v>466.2</v>
      </c>
      <c r="BE964" s="78">
        <v>413.9</v>
      </c>
      <c r="BF964" s="78">
        <v>189.5</v>
      </c>
      <c r="BG964" s="78"/>
      <c r="BH964" s="79">
        <v>358.8</v>
      </c>
      <c r="BI964" s="65" t="s">
        <v>395</v>
      </c>
      <c r="BJ964" s="68">
        <v>0.13430931435095</v>
      </c>
      <c r="BK964" s="78">
        <v>440.8</v>
      </c>
      <c r="BL964" s="78">
        <v>482.17</v>
      </c>
      <c r="BM964" s="78">
        <v>515.75</v>
      </c>
      <c r="BN964" s="78">
        <v>260.16000000000003</v>
      </c>
      <c r="BO964" s="78"/>
      <c r="BP964" s="79"/>
      <c r="BQ964" s="65" t="s">
        <v>396</v>
      </c>
      <c r="BR964" s="68">
        <v>6.3911648537062396E-2</v>
      </c>
      <c r="BS964" s="78">
        <v>391.59</v>
      </c>
      <c r="BT964" s="78">
        <v>434.6</v>
      </c>
      <c r="BU964" s="78">
        <v>349.47</v>
      </c>
      <c r="BV964" s="78">
        <v>96</v>
      </c>
      <c r="BW964" s="78"/>
      <c r="BX964" s="79">
        <v>306.89999999999998</v>
      </c>
      <c r="BY964" s="65" t="s">
        <v>397</v>
      </c>
      <c r="BZ964" s="78">
        <v>429.19</v>
      </c>
      <c r="CA964" s="78">
        <v>483.64</v>
      </c>
      <c r="CB964" s="78">
        <v>401.31</v>
      </c>
      <c r="CC964" s="78">
        <v>288.77</v>
      </c>
      <c r="CD964" s="78"/>
      <c r="CE964" s="79">
        <v>424.48</v>
      </c>
      <c r="CF964" s="65" t="s">
        <v>398</v>
      </c>
      <c r="CG964" s="78">
        <v>410.05</v>
      </c>
      <c r="CH964" s="78">
        <v>498.55</v>
      </c>
      <c r="CI964" s="78">
        <v>415.13</v>
      </c>
      <c r="CJ964" s="78">
        <v>325.88</v>
      </c>
      <c r="CK964" s="78"/>
      <c r="CL964" s="79"/>
      <c r="CM964" s="65" t="s">
        <v>399</v>
      </c>
      <c r="CN964" s="78">
        <v>381.08</v>
      </c>
      <c r="CO964" s="78">
        <v>457.16</v>
      </c>
      <c r="CP964" s="78">
        <v>435.83</v>
      </c>
      <c r="CQ964" s="78">
        <v>240.16</v>
      </c>
      <c r="CR964" s="78">
        <v>226.34</v>
      </c>
      <c r="CS964" s="79">
        <v>479.16</v>
      </c>
      <c r="CT964" s="65" t="s">
        <v>400</v>
      </c>
      <c r="CU964" s="78">
        <v>445.97</v>
      </c>
      <c r="CV964" s="78">
        <v>504.56</v>
      </c>
      <c r="CW964" s="78">
        <v>504.56</v>
      </c>
      <c r="CX964" s="78">
        <v>276.95</v>
      </c>
      <c r="CY964" s="78">
        <v>252</v>
      </c>
      <c r="CZ964" s="79"/>
      <c r="DA964" s="82"/>
      <c r="DB964" s="68"/>
      <c r="DC964" s="78"/>
      <c r="DD964" s="78"/>
      <c r="DE964" s="78"/>
      <c r="DF964" s="78"/>
      <c r="DG964" s="78"/>
      <c r="DH964" s="79"/>
      <c r="DI964" s="65" t="s">
        <v>402</v>
      </c>
      <c r="DJ964" s="68">
        <v>4.02463074012959E-3</v>
      </c>
      <c r="DK964" s="78">
        <v>421.35</v>
      </c>
      <c r="DL964" s="78">
        <v>470.17</v>
      </c>
      <c r="DM964" s="78">
        <v>470.17</v>
      </c>
      <c r="DN964" s="78">
        <v>237.76</v>
      </c>
      <c r="DO964" s="78"/>
      <c r="DP964" s="79">
        <v>365.25</v>
      </c>
      <c r="DQ964" s="65" t="s">
        <v>403</v>
      </c>
      <c r="DR964" s="78">
        <v>396.16</v>
      </c>
      <c r="DS964" s="78">
        <v>462.52</v>
      </c>
      <c r="DT964" s="78">
        <v>520.80999999999995</v>
      </c>
      <c r="DU964" s="78">
        <v>318.77999999999997</v>
      </c>
      <c r="DV964" s="78"/>
      <c r="DW964" s="79"/>
      <c r="DX964" s="65" t="s">
        <v>404</v>
      </c>
      <c r="DY964" s="78">
        <v>449.7</v>
      </c>
      <c r="DZ964" s="78">
        <v>507.03</v>
      </c>
      <c r="EA964" s="78">
        <v>471.8</v>
      </c>
      <c r="EB964" s="78">
        <v>279.95999999999998</v>
      </c>
      <c r="EC964" s="78"/>
      <c r="ED964" s="79">
        <v>304.38</v>
      </c>
      <c r="EE964" s="65" t="s">
        <v>405</v>
      </c>
      <c r="EF964" s="68">
        <v>0.28962001853568098</v>
      </c>
      <c r="EG964" s="78">
        <v>414.54</v>
      </c>
      <c r="EH964" s="78">
        <v>451.84</v>
      </c>
      <c r="EI964" s="78">
        <v>401.21</v>
      </c>
      <c r="EJ964" s="78">
        <v>217.79</v>
      </c>
      <c r="EK964" s="78">
        <v>182.63</v>
      </c>
      <c r="EL964" s="79">
        <v>256.63</v>
      </c>
      <c r="EM964" s="65" t="s">
        <v>406</v>
      </c>
      <c r="EN964" s="78">
        <v>448.31</v>
      </c>
      <c r="EO964" s="78">
        <v>486.85</v>
      </c>
      <c r="EP964" s="78">
        <v>443.6</v>
      </c>
      <c r="EQ964" s="78">
        <v>155.59</v>
      </c>
      <c r="ER964" s="78"/>
      <c r="ES964" s="79">
        <v>325.13</v>
      </c>
      <c r="ET964" s="65" t="s">
        <v>407</v>
      </c>
      <c r="EU964" s="68">
        <v>1.4369880729989899</v>
      </c>
      <c r="EV964" s="78">
        <v>403.62</v>
      </c>
      <c r="EW964" s="78">
        <v>448.73</v>
      </c>
      <c r="EX964" s="78">
        <v>448.73</v>
      </c>
      <c r="EY964" s="78"/>
      <c r="EZ964" s="78">
        <v>147.82</v>
      </c>
      <c r="FA964" s="79">
        <v>220.49</v>
      </c>
      <c r="FB964" s="65" t="s">
        <v>408</v>
      </c>
      <c r="FC964" s="78">
        <v>442.58</v>
      </c>
      <c r="FD964" s="78">
        <v>478.97</v>
      </c>
      <c r="FE964" s="78">
        <v>407.64</v>
      </c>
      <c r="FF964" s="78">
        <v>162.68</v>
      </c>
      <c r="FG964" s="78"/>
      <c r="FH964" s="79"/>
      <c r="FI964" s="65" t="s">
        <v>409</v>
      </c>
      <c r="FJ964" s="78">
        <v>481</v>
      </c>
      <c r="FK964" s="78">
        <v>507</v>
      </c>
      <c r="FL964" s="78">
        <v>501.37</v>
      </c>
      <c r="FM964" s="78">
        <v>241</v>
      </c>
      <c r="FN964" s="78"/>
      <c r="FO964" s="79">
        <v>348.76</v>
      </c>
      <c r="FP964" s="65" t="s">
        <v>410</v>
      </c>
      <c r="FQ964" s="68">
        <v>0.24554941682013501</v>
      </c>
      <c r="FR964" s="78">
        <v>406.88</v>
      </c>
      <c r="FS964" s="78">
        <v>447.64</v>
      </c>
      <c r="FT964" s="78">
        <v>409.09</v>
      </c>
      <c r="FU964" s="78">
        <v>203.07</v>
      </c>
      <c r="FV964" s="78">
        <v>190.79</v>
      </c>
      <c r="FW964" s="79">
        <v>235.73</v>
      </c>
      <c r="FX964" s="65" t="s">
        <v>411</v>
      </c>
      <c r="FY964" s="78">
        <v>408.78</v>
      </c>
      <c r="FZ964" s="78">
        <v>457.17</v>
      </c>
      <c r="GA964" s="78">
        <v>454.1</v>
      </c>
      <c r="GB964" s="78">
        <v>283.81</v>
      </c>
      <c r="GC964" s="78"/>
      <c r="GD964" s="79">
        <v>388.52</v>
      </c>
      <c r="GE964" s="82"/>
      <c r="GF964" s="68"/>
      <c r="GG964" s="78"/>
      <c r="GH964" s="78"/>
      <c r="GI964" s="78"/>
      <c r="GJ964" s="78"/>
      <c r="GK964" s="78"/>
      <c r="GL964" s="79"/>
      <c r="GM964" s="65" t="s">
        <v>413</v>
      </c>
      <c r="GN964" s="68">
        <v>0.108374063919023</v>
      </c>
      <c r="GO964" s="78">
        <v>428.29</v>
      </c>
      <c r="GP964" s="78">
        <v>499.71</v>
      </c>
      <c r="GQ964" s="78">
        <v>414.42</v>
      </c>
      <c r="GR964" s="78">
        <v>313.2</v>
      </c>
      <c r="GS964" s="78"/>
      <c r="GT964" s="79"/>
      <c r="GU964" s="65" t="s">
        <v>414</v>
      </c>
      <c r="GV964" s="68">
        <v>4.1748423996994096E-3</v>
      </c>
      <c r="GW964" s="78">
        <v>372.12</v>
      </c>
      <c r="GX964" s="78">
        <v>426.39</v>
      </c>
      <c r="GY964" s="78">
        <v>380.42</v>
      </c>
      <c r="GZ964" s="78">
        <v>246.55</v>
      </c>
      <c r="HA964" s="78"/>
      <c r="HB964" s="79">
        <v>311.98</v>
      </c>
      <c r="HC964" s="65" t="s">
        <v>415</v>
      </c>
      <c r="HD964" s="68">
        <v>2.6008478764077098E-2</v>
      </c>
      <c r="HE964" s="78">
        <v>413.62</v>
      </c>
      <c r="HF964" s="78">
        <v>447.72</v>
      </c>
      <c r="HG964" s="78">
        <v>377.26</v>
      </c>
      <c r="HH964" s="78">
        <v>179.46</v>
      </c>
      <c r="HI964" s="78">
        <v>174.26</v>
      </c>
      <c r="HJ964" s="79">
        <v>293.19</v>
      </c>
      <c r="HK964" s="85" t="s">
        <v>416</v>
      </c>
      <c r="HL964" s="68">
        <v>1.49577443721487</v>
      </c>
      <c r="HM964" s="78">
        <v>384.22</v>
      </c>
      <c r="HN964" s="78">
        <v>435.35</v>
      </c>
      <c r="HO964" s="78">
        <v>398.95</v>
      </c>
      <c r="HP964" s="78">
        <v>255.87</v>
      </c>
      <c r="HQ964" s="78"/>
      <c r="HR964" s="79"/>
    </row>
    <row r="965" spans="1:226" x14ac:dyDescent="0.25">
      <c r="A965" s="81">
        <v>38516</v>
      </c>
      <c r="B965" s="82" t="s">
        <v>387</v>
      </c>
      <c r="C965" s="83">
        <v>406.86529136787601</v>
      </c>
      <c r="D965" s="83">
        <v>461.13914112391114</v>
      </c>
      <c r="E965" s="83">
        <v>415.20020667329055</v>
      </c>
      <c r="F965" s="83">
        <v>253.15181780820427</v>
      </c>
      <c r="G965" s="83">
        <v>189.618833592535</v>
      </c>
      <c r="H965" s="84">
        <v>285.11183805375458</v>
      </c>
      <c r="I965" s="82" t="s">
        <v>388</v>
      </c>
      <c r="J965" s="83">
        <v>416.03520858566367</v>
      </c>
      <c r="K965" s="83">
        <v>466.84370613704516</v>
      </c>
      <c r="L965" s="83">
        <v>415.70145082070832</v>
      </c>
      <c r="M965" s="83">
        <v>253.88163579537056</v>
      </c>
      <c r="N965" s="83"/>
      <c r="O965" s="84">
        <v>330.61386347659862</v>
      </c>
      <c r="P965" s="65" t="s">
        <v>389</v>
      </c>
      <c r="Q965" s="78">
        <v>425.69</v>
      </c>
      <c r="R965" s="78">
        <v>472.34</v>
      </c>
      <c r="S965" s="78">
        <v>396.34</v>
      </c>
      <c r="T965" s="78">
        <v>216.7</v>
      </c>
      <c r="U965" s="78"/>
      <c r="V965" s="79"/>
      <c r="W965" s="65" t="s">
        <v>390</v>
      </c>
      <c r="X965" s="78">
        <v>421.59</v>
      </c>
      <c r="Y965" s="78">
        <v>477.27</v>
      </c>
      <c r="Z965" s="78">
        <v>382.53</v>
      </c>
      <c r="AA965" s="78">
        <v>197.44</v>
      </c>
      <c r="AB965" s="78"/>
      <c r="AC965" s="79">
        <v>323.97000000000003</v>
      </c>
      <c r="AD965" s="82"/>
      <c r="AE965" s="68"/>
      <c r="AF965" s="78"/>
      <c r="AG965" s="78"/>
      <c r="AH965" s="78"/>
      <c r="AI965" s="78"/>
      <c r="AJ965" s="78"/>
      <c r="AK965" s="79"/>
      <c r="AL965" s="69" t="s">
        <v>392</v>
      </c>
      <c r="AM965" s="70">
        <v>1.7421602787456401</v>
      </c>
      <c r="AN965" s="78">
        <v>411.92</v>
      </c>
      <c r="AO965" s="78">
        <v>450.11</v>
      </c>
      <c r="AP965" s="78">
        <v>410.5</v>
      </c>
      <c r="AQ965" s="78"/>
      <c r="AR965" s="78">
        <v>296.13</v>
      </c>
      <c r="AS965" s="79"/>
      <c r="AT965" s="65" t="s">
        <v>393</v>
      </c>
      <c r="AU965" s="68">
        <v>3.3335555703713597E-2</v>
      </c>
      <c r="AV965" s="78">
        <v>398.79</v>
      </c>
      <c r="AW965" s="78">
        <v>459.73</v>
      </c>
      <c r="AX965" s="78">
        <v>432.63</v>
      </c>
      <c r="AY965" s="78">
        <v>165.78</v>
      </c>
      <c r="AZ965" s="78">
        <v>139.94</v>
      </c>
      <c r="BA965" s="79">
        <v>296.56</v>
      </c>
      <c r="BB965" s="65" t="s">
        <v>394</v>
      </c>
      <c r="BC965" s="78">
        <v>398.7</v>
      </c>
      <c r="BD965" s="78">
        <v>452.9</v>
      </c>
      <c r="BE965" s="78">
        <v>400.2</v>
      </c>
      <c r="BF965" s="78">
        <v>189.9</v>
      </c>
      <c r="BG965" s="78"/>
      <c r="BH965" s="79">
        <v>358.8</v>
      </c>
      <c r="BI965" s="65" t="s">
        <v>395</v>
      </c>
      <c r="BJ965" s="68">
        <v>0.134386926839757</v>
      </c>
      <c r="BK965" s="78">
        <v>419.56</v>
      </c>
      <c r="BL965" s="78">
        <v>462.02</v>
      </c>
      <c r="BM965" s="78">
        <v>495.62</v>
      </c>
      <c r="BN965" s="78">
        <v>246.87</v>
      </c>
      <c r="BO965" s="78"/>
      <c r="BP965" s="79"/>
      <c r="BQ965" s="65" t="s">
        <v>396</v>
      </c>
      <c r="BR965" s="68">
        <v>6.3911648537062396E-2</v>
      </c>
      <c r="BS965" s="78">
        <v>379.95</v>
      </c>
      <c r="BT965" s="78">
        <v>416.38</v>
      </c>
      <c r="BU965" s="78">
        <v>342.06</v>
      </c>
      <c r="BV965" s="78">
        <v>96</v>
      </c>
      <c r="BW965" s="78"/>
      <c r="BX965" s="79">
        <v>306.89999999999998</v>
      </c>
      <c r="BY965" s="65" t="s">
        <v>397</v>
      </c>
      <c r="BZ965" s="78">
        <v>413.07</v>
      </c>
      <c r="CA965" s="78">
        <v>466.35</v>
      </c>
      <c r="CB965" s="78">
        <v>366.54</v>
      </c>
      <c r="CC965" s="78">
        <v>271.08</v>
      </c>
      <c r="CD965" s="78"/>
      <c r="CE965" s="79">
        <v>424.48</v>
      </c>
      <c r="CF965" s="65" t="s">
        <v>398</v>
      </c>
      <c r="CG965" s="78">
        <v>395.99</v>
      </c>
      <c r="CH965" s="78">
        <v>499.65</v>
      </c>
      <c r="CI965" s="78">
        <v>412.65</v>
      </c>
      <c r="CJ965" s="78">
        <v>302.89</v>
      </c>
      <c r="CK965" s="78"/>
      <c r="CL965" s="79"/>
      <c r="CM965" s="65" t="s">
        <v>399</v>
      </c>
      <c r="CN965" s="78">
        <v>368.41</v>
      </c>
      <c r="CO965" s="78">
        <v>439.91</v>
      </c>
      <c r="CP965" s="78">
        <v>421.22</v>
      </c>
      <c r="CQ965" s="78">
        <v>227.61</v>
      </c>
      <c r="CR965" s="78">
        <v>215.57</v>
      </c>
      <c r="CS965" s="79">
        <v>479.16</v>
      </c>
      <c r="CT965" s="65" t="s">
        <v>400</v>
      </c>
      <c r="CU965" s="78">
        <v>437.21</v>
      </c>
      <c r="CV965" s="78">
        <v>490.37</v>
      </c>
      <c r="CW965" s="78">
        <v>490.37</v>
      </c>
      <c r="CX965" s="78">
        <v>246.19</v>
      </c>
      <c r="CY965" s="78">
        <v>222</v>
      </c>
      <c r="CZ965" s="79"/>
      <c r="DA965" s="82"/>
      <c r="DB965" s="68"/>
      <c r="DC965" s="78"/>
      <c r="DD965" s="78"/>
      <c r="DE965" s="78"/>
      <c r="DF965" s="78"/>
      <c r="DG965" s="78"/>
      <c r="DH965" s="79"/>
      <c r="DI965" s="65" t="s">
        <v>402</v>
      </c>
      <c r="DJ965" s="68">
        <v>4.0067313085984501E-3</v>
      </c>
      <c r="DK965" s="78">
        <v>412.87</v>
      </c>
      <c r="DL965" s="78">
        <v>455.3</v>
      </c>
      <c r="DM965" s="78">
        <v>455.3</v>
      </c>
      <c r="DN965" s="78">
        <v>219.68</v>
      </c>
      <c r="DO965" s="78"/>
      <c r="DP965" s="79">
        <v>362.8</v>
      </c>
      <c r="DQ965" s="65" t="s">
        <v>403</v>
      </c>
      <c r="DR965" s="78">
        <v>396.16</v>
      </c>
      <c r="DS965" s="78">
        <v>462.52</v>
      </c>
      <c r="DT965" s="78">
        <v>487.54</v>
      </c>
      <c r="DU965" s="78">
        <v>295.27999999999997</v>
      </c>
      <c r="DV965" s="78"/>
      <c r="DW965" s="79"/>
      <c r="DX965" s="65" t="s">
        <v>404</v>
      </c>
      <c r="DY965" s="78">
        <v>449.55</v>
      </c>
      <c r="DZ965" s="78">
        <v>505.63</v>
      </c>
      <c r="EA965" s="78">
        <v>462.63</v>
      </c>
      <c r="EB965" s="78">
        <v>260.86</v>
      </c>
      <c r="EC965" s="78"/>
      <c r="ED965" s="79">
        <v>304.38</v>
      </c>
      <c r="EE965" s="65" t="s">
        <v>405</v>
      </c>
      <c r="EF965" s="68">
        <v>0.28962001853568098</v>
      </c>
      <c r="EG965" s="78">
        <v>401.39</v>
      </c>
      <c r="EH965" s="78">
        <v>436.11</v>
      </c>
      <c r="EI965" s="78">
        <v>387.95</v>
      </c>
      <c r="EJ965" s="78">
        <v>209.11</v>
      </c>
      <c r="EK965" s="78">
        <v>174.97</v>
      </c>
      <c r="EL965" s="79">
        <v>255.75</v>
      </c>
      <c r="EM965" s="65" t="s">
        <v>406</v>
      </c>
      <c r="EN965" s="78">
        <v>433.61</v>
      </c>
      <c r="EO965" s="78">
        <v>469.45</v>
      </c>
      <c r="EP965" s="78">
        <v>425.7</v>
      </c>
      <c r="EQ965" s="78">
        <v>155.59</v>
      </c>
      <c r="ER965" s="78"/>
      <c r="ES965" s="79">
        <v>316.73</v>
      </c>
      <c r="ET965" s="65" t="s">
        <v>407</v>
      </c>
      <c r="EU965" s="68">
        <v>1.4371945961483199</v>
      </c>
      <c r="EV965" s="78">
        <v>393.94</v>
      </c>
      <c r="EW965" s="78">
        <v>434.18</v>
      </c>
      <c r="EX965" s="78">
        <v>434.18</v>
      </c>
      <c r="EY965" s="78"/>
      <c r="EZ965" s="78">
        <v>147.84</v>
      </c>
      <c r="FA965" s="79">
        <v>220.52</v>
      </c>
      <c r="FB965" s="65" t="s">
        <v>408</v>
      </c>
      <c r="FC965" s="78">
        <v>442.58</v>
      </c>
      <c r="FD965" s="78">
        <v>478.97</v>
      </c>
      <c r="FE965" s="78">
        <v>407.64</v>
      </c>
      <c r="FF965" s="78">
        <v>162.68</v>
      </c>
      <c r="FG965" s="78"/>
      <c r="FH965" s="79"/>
      <c r="FI965" s="65" t="s">
        <v>409</v>
      </c>
      <c r="FJ965" s="78">
        <v>469</v>
      </c>
      <c r="FK965" s="78">
        <v>501</v>
      </c>
      <c r="FL965" s="78">
        <v>505.57</v>
      </c>
      <c r="FM965" s="78">
        <v>236</v>
      </c>
      <c r="FN965" s="78"/>
      <c r="FO965" s="79">
        <v>346</v>
      </c>
      <c r="FP965" s="65" t="s">
        <v>410</v>
      </c>
      <c r="FQ965" s="68">
        <v>0.24769642326364799</v>
      </c>
      <c r="FR965" s="78">
        <v>398.54</v>
      </c>
      <c r="FS965" s="78">
        <v>439.17</v>
      </c>
      <c r="FT965" s="78">
        <v>395.32</v>
      </c>
      <c r="FU965" s="78">
        <v>204.84</v>
      </c>
      <c r="FV965" s="78">
        <v>190.97</v>
      </c>
      <c r="FW965" s="79">
        <v>240.51</v>
      </c>
      <c r="FX965" s="65" t="s">
        <v>411</v>
      </c>
      <c r="FY965" s="78">
        <v>389.96</v>
      </c>
      <c r="FZ965" s="78">
        <v>432.93</v>
      </c>
      <c r="GA965" s="78">
        <v>454.1</v>
      </c>
      <c r="GB965" s="78">
        <v>277.56</v>
      </c>
      <c r="GC965" s="78"/>
      <c r="GD965" s="79">
        <v>388.52</v>
      </c>
      <c r="GE965" s="82"/>
      <c r="GF965" s="68"/>
      <c r="GG965" s="78"/>
      <c r="GH965" s="78"/>
      <c r="GI965" s="78"/>
      <c r="GJ965" s="78"/>
      <c r="GK965" s="78"/>
      <c r="GL965" s="79"/>
      <c r="GM965" s="65" t="s">
        <v>413</v>
      </c>
      <c r="GN965" s="68">
        <v>0.107915609992985</v>
      </c>
      <c r="GO965" s="78">
        <v>400.58</v>
      </c>
      <c r="GP965" s="78">
        <v>471.7</v>
      </c>
      <c r="GQ965" s="78">
        <v>396.59</v>
      </c>
      <c r="GR965" s="78">
        <v>290.94</v>
      </c>
      <c r="GS965" s="78"/>
      <c r="GT965" s="79"/>
      <c r="GU965" s="65" t="s">
        <v>414</v>
      </c>
      <c r="GV965" s="68">
        <v>4.1765860585557396E-3</v>
      </c>
      <c r="GW965" s="78">
        <v>372.28</v>
      </c>
      <c r="GX965" s="78">
        <v>426.56</v>
      </c>
      <c r="GY965" s="78">
        <v>380.58</v>
      </c>
      <c r="GZ965" s="78">
        <v>246.65</v>
      </c>
      <c r="HA965" s="78"/>
      <c r="HB965" s="79">
        <v>312.11</v>
      </c>
      <c r="HC965" s="65" t="s">
        <v>415</v>
      </c>
      <c r="HD965" s="68">
        <v>2.5876568766981502E-2</v>
      </c>
      <c r="HE965" s="78">
        <v>405</v>
      </c>
      <c r="HF965" s="78">
        <v>432.62</v>
      </c>
      <c r="HG965" s="78">
        <v>375.35</v>
      </c>
      <c r="HH965" s="78">
        <v>178.55</v>
      </c>
      <c r="HI965" s="78">
        <v>173.37</v>
      </c>
      <c r="HJ965" s="79">
        <v>291.27</v>
      </c>
      <c r="HK965" s="85" t="s">
        <v>416</v>
      </c>
      <c r="HL965" s="68">
        <v>1.4963339817447301</v>
      </c>
      <c r="HM965" s="78">
        <v>377.54</v>
      </c>
      <c r="HN965" s="78">
        <v>428.17</v>
      </c>
      <c r="HO965" s="78">
        <v>392.23</v>
      </c>
      <c r="HP965" s="78">
        <v>239.97</v>
      </c>
      <c r="HQ965" s="78"/>
      <c r="HR965" s="79"/>
    </row>
    <row r="966" spans="1:226" x14ac:dyDescent="0.25">
      <c r="A966" s="81">
        <v>38509</v>
      </c>
      <c r="B966" s="82" t="s">
        <v>387</v>
      </c>
      <c r="C966" s="83">
        <v>394.73959245983309</v>
      </c>
      <c r="D966" s="83">
        <v>444.72171152638475</v>
      </c>
      <c r="E966" s="83">
        <v>402.14606722424145</v>
      </c>
      <c r="F966" s="83">
        <v>253.91060482527254</v>
      </c>
      <c r="G966" s="83">
        <v>184.08265940902024</v>
      </c>
      <c r="H966" s="84">
        <v>281.14123940091707</v>
      </c>
      <c r="I966" s="82" t="s">
        <v>388</v>
      </c>
      <c r="J966" s="83">
        <v>404.0879245956765</v>
      </c>
      <c r="K966" s="83">
        <v>449.76035707997033</v>
      </c>
      <c r="L966" s="83">
        <v>402.30525450052312</v>
      </c>
      <c r="M966" s="83">
        <v>255.4752334650326</v>
      </c>
      <c r="N966" s="83"/>
      <c r="O966" s="84">
        <v>328.8625161250539</v>
      </c>
      <c r="P966" s="65" t="s">
        <v>389</v>
      </c>
      <c r="Q966" s="78">
        <v>424.03</v>
      </c>
      <c r="R966" s="78">
        <v>469.84</v>
      </c>
      <c r="S966" s="78">
        <v>373.25</v>
      </c>
      <c r="T966" s="78">
        <v>216.7</v>
      </c>
      <c r="U966" s="78"/>
      <c r="V966" s="79"/>
      <c r="W966" s="65" t="s">
        <v>390</v>
      </c>
      <c r="X966" s="78">
        <v>415.25</v>
      </c>
      <c r="Y966" s="78">
        <v>471.76</v>
      </c>
      <c r="Z966" s="78">
        <v>382.34</v>
      </c>
      <c r="AA966" s="78">
        <v>192.1</v>
      </c>
      <c r="AB966" s="78"/>
      <c r="AC966" s="79">
        <v>314.88</v>
      </c>
      <c r="AD966" s="82"/>
      <c r="AE966" s="68"/>
      <c r="AF966" s="78"/>
      <c r="AG966" s="78"/>
      <c r="AH966" s="78"/>
      <c r="AI966" s="78"/>
      <c r="AJ966" s="78"/>
      <c r="AK966" s="79"/>
      <c r="AL966" s="69" t="s">
        <v>392</v>
      </c>
      <c r="AM966" s="70">
        <v>1.7403411068569401</v>
      </c>
      <c r="AN966" s="78">
        <v>409.33</v>
      </c>
      <c r="AO966" s="78">
        <v>447.93</v>
      </c>
      <c r="AP966" s="78">
        <v>408.34</v>
      </c>
      <c r="AQ966" s="78"/>
      <c r="AR966" s="78">
        <v>295.82</v>
      </c>
      <c r="AS966" s="79"/>
      <c r="AT966" s="65" t="s">
        <v>393</v>
      </c>
      <c r="AU966" s="68">
        <v>3.31532009415509E-2</v>
      </c>
      <c r="AV966" s="78">
        <v>383.5</v>
      </c>
      <c r="AW966" s="78">
        <v>434.14</v>
      </c>
      <c r="AX966" s="78">
        <v>405.56</v>
      </c>
      <c r="AY966" s="78">
        <v>162.58000000000001</v>
      </c>
      <c r="AZ966" s="78">
        <v>135.99</v>
      </c>
      <c r="BA966" s="79">
        <v>296.08</v>
      </c>
      <c r="BB966" s="65" t="s">
        <v>394</v>
      </c>
      <c r="BC966" s="78">
        <v>380.6</v>
      </c>
      <c r="BD966" s="78">
        <v>432.2</v>
      </c>
      <c r="BE966" s="78">
        <v>389.6</v>
      </c>
      <c r="BF966" s="78">
        <v>186.3</v>
      </c>
      <c r="BG966" s="78"/>
      <c r="BH966" s="79">
        <v>360.7</v>
      </c>
      <c r="BI966" s="65" t="s">
        <v>395</v>
      </c>
      <c r="BJ966" s="68">
        <v>0.13441763559379</v>
      </c>
      <c r="BK966" s="78">
        <v>415.35</v>
      </c>
      <c r="BL966" s="78">
        <v>454.6</v>
      </c>
      <c r="BM966" s="78">
        <v>488.2</v>
      </c>
      <c r="BN966" s="78">
        <v>237.52</v>
      </c>
      <c r="BO966" s="78"/>
      <c r="BP966" s="79"/>
      <c r="BQ966" s="65" t="s">
        <v>396</v>
      </c>
      <c r="BR966" s="68">
        <v>6.3911648537062396E-2</v>
      </c>
      <c r="BS966" s="78">
        <v>369.73</v>
      </c>
      <c r="BT966" s="78">
        <v>408.01</v>
      </c>
      <c r="BU966" s="78">
        <v>340.46</v>
      </c>
      <c r="BV966" s="78">
        <v>96</v>
      </c>
      <c r="BW966" s="78"/>
      <c r="BX966" s="79">
        <v>306.89999999999998</v>
      </c>
      <c r="BY966" s="65" t="s">
        <v>397</v>
      </c>
      <c r="BZ966" s="78">
        <v>399.38</v>
      </c>
      <c r="CA966" s="78">
        <v>449.09</v>
      </c>
      <c r="CB966" s="78">
        <v>356.05</v>
      </c>
      <c r="CC966" s="78">
        <v>283.33999999999997</v>
      </c>
      <c r="CD966" s="78"/>
      <c r="CE966" s="79">
        <v>424.48</v>
      </c>
      <c r="CF966" s="65" t="s">
        <v>398</v>
      </c>
      <c r="CG966" s="78">
        <v>395.3</v>
      </c>
      <c r="CH966" s="78">
        <v>492.62</v>
      </c>
      <c r="CI966" s="78">
        <v>400.51</v>
      </c>
      <c r="CJ966" s="78">
        <v>302.89</v>
      </c>
      <c r="CK966" s="78"/>
      <c r="CL966" s="79"/>
      <c r="CM966" s="65" t="s">
        <v>399</v>
      </c>
      <c r="CN966" s="78">
        <v>359.43</v>
      </c>
      <c r="CO966" s="78">
        <v>422.45</v>
      </c>
      <c r="CP966" s="78">
        <v>402.64</v>
      </c>
      <c r="CQ966" s="78">
        <v>225.2</v>
      </c>
      <c r="CR966" s="78">
        <v>215.82</v>
      </c>
      <c r="CS966" s="79">
        <v>479.16</v>
      </c>
      <c r="CT966" s="65" t="s">
        <v>400</v>
      </c>
      <c r="CU966" s="78">
        <v>419.58</v>
      </c>
      <c r="CV966" s="78">
        <v>462.09</v>
      </c>
      <c r="CW966" s="78">
        <v>462.09</v>
      </c>
      <c r="CX966" s="78">
        <v>246.85</v>
      </c>
      <c r="CY966" s="78">
        <v>222</v>
      </c>
      <c r="CZ966" s="79"/>
      <c r="DA966" s="82"/>
      <c r="DB966" s="68"/>
      <c r="DC966" s="78"/>
      <c r="DD966" s="78"/>
      <c r="DE966" s="78"/>
      <c r="DF966" s="78"/>
      <c r="DG966" s="78"/>
      <c r="DH966" s="79"/>
      <c r="DI966" s="65" t="s">
        <v>402</v>
      </c>
      <c r="DJ966" s="68">
        <v>4.0102662816810996E-3</v>
      </c>
      <c r="DK966" s="78">
        <v>401.33</v>
      </c>
      <c r="DL966" s="78">
        <v>436.77</v>
      </c>
      <c r="DM966" s="78">
        <v>436.77</v>
      </c>
      <c r="DN966" s="78">
        <v>222.91</v>
      </c>
      <c r="DO966" s="78"/>
      <c r="DP966" s="79">
        <v>363.98</v>
      </c>
      <c r="DQ966" s="65" t="s">
        <v>403</v>
      </c>
      <c r="DR966" s="78">
        <v>396.16</v>
      </c>
      <c r="DS966" s="78">
        <v>462.52</v>
      </c>
      <c r="DT966" s="78">
        <v>472.97</v>
      </c>
      <c r="DU966" s="78">
        <v>293.55</v>
      </c>
      <c r="DV966" s="78"/>
      <c r="DW966" s="79"/>
      <c r="DX966" s="65" t="s">
        <v>404</v>
      </c>
      <c r="DY966" s="78">
        <v>434.22</v>
      </c>
      <c r="DZ966" s="78">
        <v>482.46</v>
      </c>
      <c r="EA966" s="78">
        <v>450.43</v>
      </c>
      <c r="EB966" s="78">
        <v>258.67</v>
      </c>
      <c r="EC966" s="78"/>
      <c r="ED966" s="79">
        <v>304.38</v>
      </c>
      <c r="EE966" s="65" t="s">
        <v>405</v>
      </c>
      <c r="EF966" s="68">
        <v>0.28962001853568098</v>
      </c>
      <c r="EG966" s="78">
        <v>392.67</v>
      </c>
      <c r="EH966" s="78">
        <v>421.93</v>
      </c>
      <c r="EI966" s="78">
        <v>365.62</v>
      </c>
      <c r="EJ966" s="78">
        <v>209.11</v>
      </c>
      <c r="EK966" s="78">
        <v>172.4</v>
      </c>
      <c r="EL966" s="79">
        <v>250.9</v>
      </c>
      <c r="EM966" s="65" t="s">
        <v>406</v>
      </c>
      <c r="EN966" s="78">
        <v>433.61</v>
      </c>
      <c r="EO966" s="78">
        <v>435.55</v>
      </c>
      <c r="EP966" s="78">
        <v>411.4</v>
      </c>
      <c r="EQ966" s="78">
        <v>155.59</v>
      </c>
      <c r="ER966" s="78"/>
      <c r="ES966" s="79">
        <v>316.73</v>
      </c>
      <c r="ET966" s="65" t="s">
        <v>407</v>
      </c>
      <c r="EU966" s="68">
        <v>1.4369880729989899</v>
      </c>
      <c r="EV966" s="78">
        <v>378.04</v>
      </c>
      <c r="EW966" s="78">
        <v>418.28</v>
      </c>
      <c r="EX966" s="78">
        <v>418.28</v>
      </c>
      <c r="EY966" s="78"/>
      <c r="EZ966" s="78">
        <v>147.82</v>
      </c>
      <c r="FA966" s="79">
        <v>220.49</v>
      </c>
      <c r="FB966" s="82" t="s">
        <v>408</v>
      </c>
      <c r="FC966" s="78"/>
      <c r="FD966" s="78"/>
      <c r="FE966" s="78"/>
      <c r="FF966" s="78"/>
      <c r="FG966" s="78"/>
      <c r="FH966" s="79"/>
      <c r="FI966" s="65" t="s">
        <v>409</v>
      </c>
      <c r="FJ966" s="78">
        <v>465</v>
      </c>
      <c r="FK966" s="78">
        <v>489</v>
      </c>
      <c r="FL966" s="78">
        <v>505.57</v>
      </c>
      <c r="FM966" s="78">
        <v>236</v>
      </c>
      <c r="FN966" s="78"/>
      <c r="FO966" s="79">
        <v>340</v>
      </c>
      <c r="FP966" s="65" t="s">
        <v>410</v>
      </c>
      <c r="FQ966" s="68">
        <v>0.244540630425745</v>
      </c>
      <c r="FR966" s="78">
        <v>386.72</v>
      </c>
      <c r="FS966" s="78">
        <v>424.52</v>
      </c>
      <c r="FT966" s="78">
        <v>390.29</v>
      </c>
      <c r="FU966" s="78">
        <v>219.84</v>
      </c>
      <c r="FV966" s="78">
        <v>185.12</v>
      </c>
      <c r="FW966" s="79">
        <v>234.03</v>
      </c>
      <c r="FX966" s="65" t="s">
        <v>411</v>
      </c>
      <c r="FY966" s="78">
        <v>396.46</v>
      </c>
      <c r="FZ966" s="78">
        <v>434.39</v>
      </c>
      <c r="GA966" s="78">
        <v>409.46</v>
      </c>
      <c r="GB966" s="78">
        <v>277.86</v>
      </c>
      <c r="GC966" s="78"/>
      <c r="GD966" s="79">
        <v>388.52</v>
      </c>
      <c r="GE966" s="82"/>
      <c r="GF966" s="68"/>
      <c r="GG966" s="78"/>
      <c r="GH966" s="78"/>
      <c r="GI966" s="78"/>
      <c r="GJ966" s="78"/>
      <c r="GK966" s="78"/>
      <c r="GL966" s="79"/>
      <c r="GM966" s="65" t="s">
        <v>413</v>
      </c>
      <c r="GN966" s="68">
        <v>0.109460687194194</v>
      </c>
      <c r="GO966" s="78">
        <v>406.32</v>
      </c>
      <c r="GP966" s="78">
        <v>467.07</v>
      </c>
      <c r="GQ966" s="78">
        <v>386.88</v>
      </c>
      <c r="GR966" s="78">
        <v>285.8</v>
      </c>
      <c r="GS966" s="78"/>
      <c r="GT966" s="79"/>
      <c r="GU966" s="65" t="s">
        <v>414</v>
      </c>
      <c r="GV966" s="68">
        <v>4.1758884202614099E-3</v>
      </c>
      <c r="GW966" s="78">
        <v>360.35</v>
      </c>
      <c r="GX966" s="78">
        <v>398.98</v>
      </c>
      <c r="GY966" s="78">
        <v>354.67</v>
      </c>
      <c r="GZ966" s="78">
        <v>246.61</v>
      </c>
      <c r="HA966" s="78"/>
      <c r="HB966" s="79">
        <v>312.06</v>
      </c>
      <c r="HC966" s="65" t="s">
        <v>415</v>
      </c>
      <c r="HD966" s="68">
        <v>2.58137793954413E-2</v>
      </c>
      <c r="HE966" s="78">
        <v>391.22</v>
      </c>
      <c r="HF966" s="78">
        <v>412.48</v>
      </c>
      <c r="HG966" s="78">
        <v>374.44</v>
      </c>
      <c r="HH966" s="78">
        <v>178.12</v>
      </c>
      <c r="HI966" s="78">
        <v>172.95</v>
      </c>
      <c r="HJ966" s="79">
        <v>291</v>
      </c>
      <c r="HK966" s="85" t="s">
        <v>416</v>
      </c>
      <c r="HL966" s="68">
        <v>1.4819205690574999</v>
      </c>
      <c r="HM966" s="78">
        <v>361.59</v>
      </c>
      <c r="HN966" s="78">
        <v>414.82</v>
      </c>
      <c r="HO966" s="78">
        <v>362.95</v>
      </c>
      <c r="HP966" s="78">
        <v>216.45</v>
      </c>
      <c r="HQ966" s="78"/>
      <c r="HR966" s="79"/>
    </row>
    <row r="967" spans="1:226" x14ac:dyDescent="0.25">
      <c r="A967" s="81">
        <v>38502</v>
      </c>
      <c r="B967" s="82" t="s">
        <v>387</v>
      </c>
      <c r="C967" s="83">
        <v>381.28981520951635</v>
      </c>
      <c r="D967" s="83">
        <v>427.65813431318958</v>
      </c>
      <c r="E967" s="83">
        <v>373.85871362934262</v>
      </c>
      <c r="F967" s="83">
        <v>249.98188952024492</v>
      </c>
      <c r="G967" s="83">
        <v>184.54001555209953</v>
      </c>
      <c r="H967" s="84">
        <v>279.24753665411646</v>
      </c>
      <c r="I967" s="82" t="s">
        <v>388</v>
      </c>
      <c r="J967" s="83">
        <v>386.83059137799717</v>
      </c>
      <c r="K967" s="83">
        <v>430.64637548432273</v>
      </c>
      <c r="L967" s="83">
        <v>373.52240440278808</v>
      </c>
      <c r="M967" s="83">
        <v>253.27502356759922</v>
      </c>
      <c r="N967" s="83"/>
      <c r="O967" s="84">
        <v>328.24698304248625</v>
      </c>
      <c r="P967" s="65" t="s">
        <v>389</v>
      </c>
      <c r="Q967" s="78">
        <v>404.86</v>
      </c>
      <c r="R967" s="78">
        <v>452.34</v>
      </c>
      <c r="S967" s="78">
        <v>349.29</v>
      </c>
      <c r="T967" s="78">
        <v>216.7</v>
      </c>
      <c r="U967" s="78"/>
      <c r="V967" s="79"/>
      <c r="W967" s="65" t="s">
        <v>390</v>
      </c>
      <c r="X967" s="78">
        <v>362.91</v>
      </c>
      <c r="Y967" s="78">
        <v>417.77</v>
      </c>
      <c r="Z967" s="78">
        <v>344.01</v>
      </c>
      <c r="AA967" s="78">
        <v>192.1</v>
      </c>
      <c r="AB967" s="78"/>
      <c r="AC967" s="79">
        <v>314.88</v>
      </c>
      <c r="AD967" s="82"/>
      <c r="AE967" s="68"/>
      <c r="AF967" s="78"/>
      <c r="AG967" s="78"/>
      <c r="AH967" s="78"/>
      <c r="AI967" s="78"/>
      <c r="AJ967" s="78"/>
      <c r="AK967" s="79"/>
      <c r="AL967" s="69" t="s">
        <v>392</v>
      </c>
      <c r="AM967" s="70">
        <v>1.73520735727919</v>
      </c>
      <c r="AN967" s="78">
        <v>414.88</v>
      </c>
      <c r="AO967" s="78">
        <v>451.47</v>
      </c>
      <c r="AP967" s="78">
        <v>410.43</v>
      </c>
      <c r="AQ967" s="78"/>
      <c r="AR967" s="78">
        <v>294.95</v>
      </c>
      <c r="AS967" s="79"/>
      <c r="AT967" s="65" t="s">
        <v>393</v>
      </c>
      <c r="AU967" s="68">
        <v>3.2811628441119498E-2</v>
      </c>
      <c r="AV967" s="78">
        <v>375.39</v>
      </c>
      <c r="AW967" s="78">
        <v>420.94</v>
      </c>
      <c r="AX967" s="78">
        <v>382.39</v>
      </c>
      <c r="AY967" s="78">
        <v>156.18</v>
      </c>
      <c r="AZ967" s="78">
        <v>131.34</v>
      </c>
      <c r="BA967" s="79">
        <v>293.77999999999997</v>
      </c>
      <c r="BB967" s="65" t="s">
        <v>394</v>
      </c>
      <c r="BC967" s="78">
        <v>350</v>
      </c>
      <c r="BD967" s="78">
        <v>405.7</v>
      </c>
      <c r="BE967" s="78">
        <v>351</v>
      </c>
      <c r="BF967" s="78">
        <v>185</v>
      </c>
      <c r="BG967" s="78"/>
      <c r="BH967" s="79">
        <v>356.9</v>
      </c>
      <c r="BI967" s="65" t="s">
        <v>395</v>
      </c>
      <c r="BJ967" s="68">
        <v>0.13435984253026501</v>
      </c>
      <c r="BK967" s="78">
        <v>393.67</v>
      </c>
      <c r="BL967" s="78">
        <v>422.16</v>
      </c>
      <c r="BM967" s="78">
        <v>455.75</v>
      </c>
      <c r="BN967" s="78">
        <v>233.38</v>
      </c>
      <c r="BO967" s="78"/>
      <c r="BP967" s="79"/>
      <c r="BQ967" s="65" t="s">
        <v>396</v>
      </c>
      <c r="BR967" s="68">
        <v>6.3911648537062396E-2</v>
      </c>
      <c r="BS967" s="78">
        <v>354.55</v>
      </c>
      <c r="BT967" s="78">
        <v>389.47</v>
      </c>
      <c r="BU967" s="78">
        <v>336.66</v>
      </c>
      <c r="BV967" s="78">
        <v>98.23</v>
      </c>
      <c r="BW967" s="78"/>
      <c r="BX967" s="79">
        <v>306.89999999999998</v>
      </c>
      <c r="BY967" s="65" t="s">
        <v>397</v>
      </c>
      <c r="BZ967" s="78">
        <v>396.4</v>
      </c>
      <c r="CA967" s="78">
        <v>441.74</v>
      </c>
      <c r="CB967" s="78">
        <v>344.28</v>
      </c>
      <c r="CC967" s="78">
        <v>278.33</v>
      </c>
      <c r="CD967" s="78"/>
      <c r="CE967" s="79">
        <v>424.48</v>
      </c>
      <c r="CF967" s="65" t="s">
        <v>398</v>
      </c>
      <c r="CG967" s="78">
        <v>378.2</v>
      </c>
      <c r="CH967" s="78">
        <v>467.25</v>
      </c>
      <c r="CI967" s="78">
        <v>376.11</v>
      </c>
      <c r="CJ967" s="78">
        <v>302.89</v>
      </c>
      <c r="CK967" s="78"/>
      <c r="CL967" s="79"/>
      <c r="CM967" s="65" t="s">
        <v>399</v>
      </c>
      <c r="CN967" s="78">
        <v>349.46</v>
      </c>
      <c r="CO967" s="78">
        <v>403.97</v>
      </c>
      <c r="CP967" s="78">
        <v>381.29</v>
      </c>
      <c r="CQ967" s="78">
        <v>222.72</v>
      </c>
      <c r="CR967" s="78">
        <v>209.59</v>
      </c>
      <c r="CS967" s="79">
        <v>479.71</v>
      </c>
      <c r="CT967" s="65" t="s">
        <v>400</v>
      </c>
      <c r="CU967" s="78">
        <v>415.01</v>
      </c>
      <c r="CV967" s="78">
        <v>455.22</v>
      </c>
      <c r="CW967" s="78">
        <v>455.22</v>
      </c>
      <c r="CX967" s="78">
        <v>246.17</v>
      </c>
      <c r="CY967" s="78">
        <v>222</v>
      </c>
      <c r="CZ967" s="79"/>
      <c r="DA967" s="82"/>
      <c r="DB967" s="68"/>
      <c r="DC967" s="78"/>
      <c r="DD967" s="78"/>
      <c r="DE967" s="78"/>
      <c r="DF967" s="78"/>
      <c r="DG967" s="78"/>
      <c r="DH967" s="79"/>
      <c r="DI967" s="65" t="s">
        <v>402</v>
      </c>
      <c r="DJ967" s="68">
        <v>3.9368528798078804E-3</v>
      </c>
      <c r="DK967" s="78">
        <v>387.72</v>
      </c>
      <c r="DL967" s="78">
        <v>419.41</v>
      </c>
      <c r="DM967" s="78">
        <v>419.41</v>
      </c>
      <c r="DN967" s="78">
        <v>212.1</v>
      </c>
      <c r="DO967" s="78"/>
      <c r="DP967" s="79">
        <v>354.74</v>
      </c>
      <c r="DQ967" s="65" t="s">
        <v>403</v>
      </c>
      <c r="DR967" s="78">
        <v>396.16</v>
      </c>
      <c r="DS967" s="78">
        <v>462.52</v>
      </c>
      <c r="DT967" s="78">
        <v>465.14</v>
      </c>
      <c r="DU967" s="78">
        <v>293.55</v>
      </c>
      <c r="DV967" s="78"/>
      <c r="DW967" s="79"/>
      <c r="DX967" s="65" t="s">
        <v>404</v>
      </c>
      <c r="DY967" s="78">
        <v>424.55</v>
      </c>
      <c r="DZ967" s="78">
        <v>464.23</v>
      </c>
      <c r="EA967" s="78">
        <v>430.96</v>
      </c>
      <c r="EB967" s="78">
        <v>255.83</v>
      </c>
      <c r="EC967" s="78"/>
      <c r="ED967" s="79">
        <v>304.38</v>
      </c>
      <c r="EE967" s="65" t="s">
        <v>405</v>
      </c>
      <c r="EF967" s="68">
        <v>0.28962001853568098</v>
      </c>
      <c r="EG967" s="78">
        <v>381</v>
      </c>
      <c r="EH967" s="78">
        <v>406.6</v>
      </c>
      <c r="EI967" s="78">
        <v>348.19</v>
      </c>
      <c r="EJ967" s="78">
        <v>209.11</v>
      </c>
      <c r="EK967" s="78">
        <v>166.6</v>
      </c>
      <c r="EL967" s="79">
        <v>245.89</v>
      </c>
      <c r="EM967" s="65" t="s">
        <v>406</v>
      </c>
      <c r="EN967" s="78">
        <v>408.31</v>
      </c>
      <c r="EO967" s="78">
        <v>424.25</v>
      </c>
      <c r="EP967" s="78">
        <v>384.6</v>
      </c>
      <c r="EQ967" s="78">
        <v>155.59</v>
      </c>
      <c r="ER967" s="78"/>
      <c r="ES967" s="79">
        <v>306.33</v>
      </c>
      <c r="ET967" s="65" t="s">
        <v>407</v>
      </c>
      <c r="EU967" s="68">
        <v>1.4367816091954</v>
      </c>
      <c r="EV967" s="78">
        <v>378</v>
      </c>
      <c r="EW967" s="78">
        <v>418.23</v>
      </c>
      <c r="EX967" s="78">
        <v>418.23</v>
      </c>
      <c r="EY967" s="78"/>
      <c r="EZ967" s="78">
        <v>147.80000000000001</v>
      </c>
      <c r="FA967" s="79">
        <v>220.46</v>
      </c>
      <c r="FB967" s="65" t="s">
        <v>408</v>
      </c>
      <c r="FC967" s="78">
        <v>442.58</v>
      </c>
      <c r="FD967" s="78">
        <v>478.97</v>
      </c>
      <c r="FE967" s="78">
        <v>407.64</v>
      </c>
      <c r="FF967" s="78">
        <v>162.68</v>
      </c>
      <c r="FG967" s="78"/>
      <c r="FH967" s="79"/>
      <c r="FI967" s="65" t="s">
        <v>409</v>
      </c>
      <c r="FJ967" s="78">
        <v>437</v>
      </c>
      <c r="FK967" s="78">
        <v>446.5</v>
      </c>
      <c r="FL967" s="78">
        <v>440.87</v>
      </c>
      <c r="FM967" s="78">
        <v>226</v>
      </c>
      <c r="FN967" s="78"/>
      <c r="FO967" s="79">
        <v>337</v>
      </c>
      <c r="FP967" s="65" t="s">
        <v>410</v>
      </c>
      <c r="FQ967" s="68">
        <v>0.241312741312741</v>
      </c>
      <c r="FR967" s="78">
        <v>382.96</v>
      </c>
      <c r="FS967" s="78">
        <v>420.13</v>
      </c>
      <c r="FT967" s="78">
        <v>360.52</v>
      </c>
      <c r="FU967" s="78">
        <v>215.73</v>
      </c>
      <c r="FV967" s="78">
        <v>186.05</v>
      </c>
      <c r="FW967" s="79">
        <v>231.42</v>
      </c>
      <c r="FX967" s="65" t="s">
        <v>411</v>
      </c>
      <c r="FY967" s="78">
        <v>397.16</v>
      </c>
      <c r="FZ967" s="78">
        <v>438.49</v>
      </c>
      <c r="GA967" s="78">
        <v>404.99</v>
      </c>
      <c r="GB967" s="78">
        <v>277.86</v>
      </c>
      <c r="GC967" s="78"/>
      <c r="GD967" s="79">
        <v>388.52</v>
      </c>
      <c r="GE967" s="82"/>
      <c r="GF967" s="68"/>
      <c r="GG967" s="78"/>
      <c r="GH967" s="78"/>
      <c r="GI967" s="78"/>
      <c r="GJ967" s="78"/>
      <c r="GK967" s="78"/>
      <c r="GL967" s="79"/>
      <c r="GM967" s="65" t="s">
        <v>413</v>
      </c>
      <c r="GN967" s="68">
        <v>0.10897044721471499</v>
      </c>
      <c r="GO967" s="78">
        <v>387.06</v>
      </c>
      <c r="GP967" s="78">
        <v>441.44</v>
      </c>
      <c r="GQ967" s="78">
        <v>363.53</v>
      </c>
      <c r="GR967" s="78">
        <v>264.8</v>
      </c>
      <c r="GS967" s="78"/>
      <c r="GT967" s="79"/>
      <c r="GU967" s="65" t="s">
        <v>414</v>
      </c>
      <c r="GV967" s="68">
        <v>4.1750167000667998E-3</v>
      </c>
      <c r="GW967" s="78">
        <v>360.27</v>
      </c>
      <c r="GX967" s="78">
        <v>398.9</v>
      </c>
      <c r="GY967" s="78">
        <v>354.59</v>
      </c>
      <c r="GZ967" s="78">
        <v>246.56</v>
      </c>
      <c r="HA967" s="78"/>
      <c r="HB967" s="79">
        <v>311.99</v>
      </c>
      <c r="HC967" s="65" t="s">
        <v>415</v>
      </c>
      <c r="HD967" s="68">
        <v>2.5553227372617199E-2</v>
      </c>
      <c r="HE967" s="78">
        <v>380.83</v>
      </c>
      <c r="HF967" s="78">
        <v>397.58</v>
      </c>
      <c r="HG967" s="78">
        <v>389.26</v>
      </c>
      <c r="HH967" s="78">
        <v>176.32</v>
      </c>
      <c r="HI967" s="78">
        <v>171.21</v>
      </c>
      <c r="HJ967" s="79">
        <v>289.57</v>
      </c>
      <c r="HK967" s="85" t="s">
        <v>416</v>
      </c>
      <c r="HL967" s="68">
        <v>1.4599605810643099</v>
      </c>
      <c r="HM967" s="78">
        <v>358.28</v>
      </c>
      <c r="HN967" s="78">
        <v>410.58</v>
      </c>
      <c r="HO967" s="78">
        <v>340.1</v>
      </c>
      <c r="HP967" s="78">
        <v>212.41</v>
      </c>
      <c r="HQ967" s="78"/>
      <c r="HR967" s="79"/>
    </row>
    <row r="968" spans="1:226" x14ac:dyDescent="0.25">
      <c r="A968" s="81">
        <v>38495</v>
      </c>
      <c r="B968" s="82" t="s">
        <v>387</v>
      </c>
      <c r="C968" s="83">
        <v>384.60187134897336</v>
      </c>
      <c r="D968" s="83">
        <v>429.47174042216335</v>
      </c>
      <c r="E968" s="83">
        <v>368.171056590955</v>
      </c>
      <c r="F968" s="83">
        <v>249.20524112930741</v>
      </c>
      <c r="G968" s="83">
        <v>185.63244167962677</v>
      </c>
      <c r="H968" s="84">
        <v>277.47619264594977</v>
      </c>
      <c r="I968" s="82" t="s">
        <v>388</v>
      </c>
      <c r="J968" s="83">
        <v>390.98937037810856</v>
      </c>
      <c r="K968" s="83">
        <v>432.58319636278867</v>
      </c>
      <c r="L968" s="83">
        <v>368.14854907061715</v>
      </c>
      <c r="M968" s="83">
        <v>253.5969095436798</v>
      </c>
      <c r="N968" s="83"/>
      <c r="O968" s="84">
        <v>328.75224912129255</v>
      </c>
      <c r="P968" s="65" t="s">
        <v>389</v>
      </c>
      <c r="Q968" s="78">
        <v>404.86</v>
      </c>
      <c r="R968" s="78">
        <v>451.51</v>
      </c>
      <c r="S968" s="78">
        <v>341.67</v>
      </c>
      <c r="T968" s="78">
        <v>216.7</v>
      </c>
      <c r="U968" s="78"/>
      <c r="V968" s="79"/>
      <c r="W968" s="65" t="s">
        <v>390</v>
      </c>
      <c r="X968" s="78">
        <v>339.22</v>
      </c>
      <c r="Y968" s="78">
        <v>414.74</v>
      </c>
      <c r="Z968" s="78">
        <v>339.37</v>
      </c>
      <c r="AA968" s="78">
        <v>192.1</v>
      </c>
      <c r="AB968" s="78"/>
      <c r="AC968" s="79">
        <v>314.88</v>
      </c>
      <c r="AD968" s="82"/>
      <c r="AE968" s="68"/>
      <c r="AF968" s="78"/>
      <c r="AG968" s="78"/>
      <c r="AH968" s="78"/>
      <c r="AI968" s="78"/>
      <c r="AJ968" s="78"/>
      <c r="AK968" s="79"/>
      <c r="AL968" s="69" t="s">
        <v>392</v>
      </c>
      <c r="AM968" s="70">
        <v>1.7340038148083901</v>
      </c>
      <c r="AN968" s="78">
        <v>428.59</v>
      </c>
      <c r="AO968" s="78">
        <v>459.54</v>
      </c>
      <c r="AP968" s="78">
        <v>423.97</v>
      </c>
      <c r="AQ968" s="78"/>
      <c r="AR968" s="78">
        <v>294.75</v>
      </c>
      <c r="AS968" s="79"/>
      <c r="AT968" s="65" t="s">
        <v>393</v>
      </c>
      <c r="AU968" s="68">
        <v>3.29445872043223E-2</v>
      </c>
      <c r="AV968" s="78">
        <v>377.63</v>
      </c>
      <c r="AW968" s="78">
        <v>423.21</v>
      </c>
      <c r="AX968" s="78">
        <v>378.68</v>
      </c>
      <c r="AY968" s="78">
        <v>161.4</v>
      </c>
      <c r="AZ968" s="78">
        <v>132.24</v>
      </c>
      <c r="BA968" s="79">
        <v>295.81</v>
      </c>
      <c r="BB968" s="65" t="s">
        <v>394</v>
      </c>
      <c r="BC968" s="78">
        <v>369.2</v>
      </c>
      <c r="BD968" s="78">
        <v>427</v>
      </c>
      <c r="BE968" s="78">
        <v>343</v>
      </c>
      <c r="BF968" s="78">
        <v>184.1</v>
      </c>
      <c r="BG968" s="78"/>
      <c r="BH968" s="79">
        <v>360.7</v>
      </c>
      <c r="BI968" s="65" t="s">
        <v>395</v>
      </c>
      <c r="BJ968" s="68">
        <v>0.13424440536440599</v>
      </c>
      <c r="BK968" s="78">
        <v>386.89</v>
      </c>
      <c r="BL968" s="78">
        <v>406.76</v>
      </c>
      <c r="BM968" s="78">
        <v>440.32</v>
      </c>
      <c r="BN968" s="78">
        <v>239.89</v>
      </c>
      <c r="BO968" s="78"/>
      <c r="BP968" s="79"/>
      <c r="BQ968" s="65" t="s">
        <v>396</v>
      </c>
      <c r="BR968" s="68">
        <v>6.3911648537062396E-2</v>
      </c>
      <c r="BS968" s="78">
        <v>350.32</v>
      </c>
      <c r="BT968" s="78">
        <v>396.18</v>
      </c>
      <c r="BU968" s="78">
        <v>337.75</v>
      </c>
      <c r="BV968" s="78">
        <v>98.23</v>
      </c>
      <c r="BW968" s="78"/>
      <c r="BX968" s="79">
        <v>306.89999999999998</v>
      </c>
      <c r="BY968" s="65" t="s">
        <v>397</v>
      </c>
      <c r="BZ968" s="78">
        <v>399.29</v>
      </c>
      <c r="CA968" s="78">
        <v>440.75</v>
      </c>
      <c r="CB968" s="78">
        <v>350.74</v>
      </c>
      <c r="CC968" s="78">
        <v>275.83999999999997</v>
      </c>
      <c r="CD968" s="78"/>
      <c r="CE968" s="79">
        <v>424.48</v>
      </c>
      <c r="CF968" s="65" t="s">
        <v>398</v>
      </c>
      <c r="CG968" s="78">
        <v>373.93</v>
      </c>
      <c r="CH968" s="78">
        <v>458.84</v>
      </c>
      <c r="CI968" s="78">
        <v>357.78</v>
      </c>
      <c r="CJ968" s="78">
        <v>302.89</v>
      </c>
      <c r="CK968" s="78"/>
      <c r="CL968" s="79"/>
      <c r="CM968" s="65" t="s">
        <v>399</v>
      </c>
      <c r="CN968" s="78">
        <v>347.88</v>
      </c>
      <c r="CO968" s="78">
        <v>399.6</v>
      </c>
      <c r="CP968" s="78">
        <v>379.06</v>
      </c>
      <c r="CQ968" s="78">
        <v>223.89</v>
      </c>
      <c r="CR968" s="78">
        <v>213.57</v>
      </c>
      <c r="CS968" s="79">
        <v>479.52</v>
      </c>
      <c r="CT968" s="65" t="s">
        <v>400</v>
      </c>
      <c r="CU968" s="78">
        <v>415.1</v>
      </c>
      <c r="CV968" s="78">
        <v>455.57</v>
      </c>
      <c r="CW968" s="78">
        <v>455.57</v>
      </c>
      <c r="CX968" s="78">
        <v>245.13</v>
      </c>
      <c r="CY968" s="78">
        <v>221</v>
      </c>
      <c r="CZ968" s="79"/>
      <c r="DA968" s="82"/>
      <c r="DB968" s="68"/>
      <c r="DC968" s="78"/>
      <c r="DD968" s="78"/>
      <c r="DE968" s="78"/>
      <c r="DF968" s="78"/>
      <c r="DG968" s="78"/>
      <c r="DH968" s="79"/>
      <c r="DI968" s="65" t="s">
        <v>402</v>
      </c>
      <c r="DJ968" s="68">
        <v>3.9611804317686702E-3</v>
      </c>
      <c r="DK968" s="78">
        <v>390.09</v>
      </c>
      <c r="DL968" s="78">
        <v>421.99</v>
      </c>
      <c r="DM968" s="78">
        <v>421.99</v>
      </c>
      <c r="DN968" s="78">
        <v>216.53</v>
      </c>
      <c r="DO968" s="78"/>
      <c r="DP968" s="79">
        <v>357.06</v>
      </c>
      <c r="DQ968" s="65" t="s">
        <v>403</v>
      </c>
      <c r="DR968" s="78">
        <v>396.16</v>
      </c>
      <c r="DS968" s="78">
        <v>462.52</v>
      </c>
      <c r="DT968" s="78">
        <v>462.73</v>
      </c>
      <c r="DU968" s="78">
        <v>292.77999999999997</v>
      </c>
      <c r="DV968" s="78"/>
      <c r="DW968" s="79"/>
      <c r="DX968" s="65" t="s">
        <v>404</v>
      </c>
      <c r="DY968" s="78">
        <v>424.55</v>
      </c>
      <c r="DZ968" s="78">
        <v>464.23</v>
      </c>
      <c r="EA968" s="78">
        <v>422.15</v>
      </c>
      <c r="EB968" s="78">
        <v>260.94</v>
      </c>
      <c r="EC968" s="78"/>
      <c r="ED968" s="79">
        <v>304.38</v>
      </c>
      <c r="EE968" s="65" t="s">
        <v>405</v>
      </c>
      <c r="EF968" s="68">
        <v>0.28962001853568098</v>
      </c>
      <c r="EG968" s="78">
        <v>381.02</v>
      </c>
      <c r="EH968" s="78">
        <v>404.95</v>
      </c>
      <c r="EI968" s="78">
        <v>329.54</v>
      </c>
      <c r="EJ968" s="78">
        <v>245.02</v>
      </c>
      <c r="EK968" s="78">
        <v>172.08</v>
      </c>
      <c r="EL968" s="79">
        <v>242.44</v>
      </c>
      <c r="EM968" s="65" t="s">
        <v>406</v>
      </c>
      <c r="EN968" s="78">
        <v>408.31</v>
      </c>
      <c r="EO968" s="78">
        <v>405.95</v>
      </c>
      <c r="EP968" s="78">
        <v>363.2</v>
      </c>
      <c r="EQ968" s="78">
        <v>155.59</v>
      </c>
      <c r="ER968" s="78"/>
      <c r="ES968" s="79">
        <v>306.33</v>
      </c>
      <c r="ET968" s="65" t="s">
        <v>407</v>
      </c>
      <c r="EU968" s="68">
        <v>1.4363688595231301</v>
      </c>
      <c r="EV968" s="78">
        <v>390.06</v>
      </c>
      <c r="EW968" s="78">
        <v>426.63</v>
      </c>
      <c r="EX968" s="78">
        <v>426.63</v>
      </c>
      <c r="EY968" s="78"/>
      <c r="EZ968" s="78">
        <v>147.76</v>
      </c>
      <c r="FA968" s="79">
        <v>220.4</v>
      </c>
      <c r="FB968" s="65" t="s">
        <v>408</v>
      </c>
      <c r="FC968" s="78">
        <v>442.58</v>
      </c>
      <c r="FD968" s="78">
        <v>478.97</v>
      </c>
      <c r="FE968" s="78">
        <v>407.64</v>
      </c>
      <c r="FF968" s="78">
        <v>162.68</v>
      </c>
      <c r="FG968" s="78"/>
      <c r="FH968" s="79"/>
      <c r="FI968" s="65" t="s">
        <v>409</v>
      </c>
      <c r="FJ968" s="78">
        <v>427</v>
      </c>
      <c r="FK968" s="78">
        <v>430</v>
      </c>
      <c r="FL968" s="78">
        <v>429.94</v>
      </c>
      <c r="FM968" s="78">
        <v>233</v>
      </c>
      <c r="FN968" s="78"/>
      <c r="FO968" s="79">
        <v>339</v>
      </c>
      <c r="FP968" s="65" t="s">
        <v>410</v>
      </c>
      <c r="FQ968" s="68">
        <v>0.23925734520049799</v>
      </c>
      <c r="FR968" s="78">
        <v>380.9</v>
      </c>
      <c r="FS968" s="78">
        <v>417.03</v>
      </c>
      <c r="FT968" s="78">
        <v>340.94</v>
      </c>
      <c r="FU968" s="78">
        <v>212.46</v>
      </c>
      <c r="FV968" s="78">
        <v>186.86</v>
      </c>
      <c r="FW968" s="79">
        <v>227.29</v>
      </c>
      <c r="FX968" s="65" t="s">
        <v>411</v>
      </c>
      <c r="FY968" s="78">
        <v>399.09</v>
      </c>
      <c r="FZ968" s="78">
        <v>441.79</v>
      </c>
      <c r="GA968" s="78">
        <v>409.46</v>
      </c>
      <c r="GB968" s="78">
        <v>277.86</v>
      </c>
      <c r="GC968" s="78"/>
      <c r="GD968" s="79">
        <v>394.4</v>
      </c>
      <c r="GE968" s="82"/>
      <c r="GF968" s="68"/>
      <c r="GG968" s="78"/>
      <c r="GH968" s="78"/>
      <c r="GI968" s="78"/>
      <c r="GJ968" s="78"/>
      <c r="GK968" s="78"/>
      <c r="GL968" s="79"/>
      <c r="GM968" s="65" t="s">
        <v>413</v>
      </c>
      <c r="GN968" s="68">
        <v>0.108932461873638</v>
      </c>
      <c r="GO968" s="78">
        <v>371.24</v>
      </c>
      <c r="GP968" s="78">
        <v>427.34</v>
      </c>
      <c r="GQ968" s="78">
        <v>358.78</v>
      </c>
      <c r="GR968" s="78">
        <v>246.95</v>
      </c>
      <c r="GS968" s="78"/>
      <c r="GT968" s="79"/>
      <c r="GU968" s="65" t="s">
        <v>414</v>
      </c>
      <c r="GV968" s="68">
        <v>4.1753653444676396E-3</v>
      </c>
      <c r="GW968" s="78">
        <v>377.85</v>
      </c>
      <c r="GX968" s="78">
        <v>416.99</v>
      </c>
      <c r="GY968" s="78">
        <v>366.51</v>
      </c>
      <c r="GZ968" s="78">
        <v>246.58</v>
      </c>
      <c r="HA968" s="78"/>
      <c r="HB968" s="79">
        <v>312.02</v>
      </c>
      <c r="HC968" s="65" t="s">
        <v>415</v>
      </c>
      <c r="HD968" s="68">
        <v>2.5614754098360702E-2</v>
      </c>
      <c r="HE968" s="78">
        <v>382.39</v>
      </c>
      <c r="HF968" s="78">
        <v>397.03</v>
      </c>
      <c r="HG968" s="78">
        <v>390.2</v>
      </c>
      <c r="HH968" s="78">
        <v>176.74</v>
      </c>
      <c r="HI968" s="78">
        <v>171.62</v>
      </c>
      <c r="HJ968" s="79">
        <v>290.91000000000003</v>
      </c>
      <c r="HK968" s="85" t="s">
        <v>416</v>
      </c>
      <c r="HL968" s="68">
        <v>1.4570887367040699</v>
      </c>
      <c r="HM968" s="78">
        <v>364.91</v>
      </c>
      <c r="HN968" s="78">
        <v>417.43</v>
      </c>
      <c r="HO968" s="78">
        <v>320.5</v>
      </c>
      <c r="HP968" s="78">
        <v>232.43</v>
      </c>
      <c r="HQ968" s="78"/>
      <c r="HR968" s="79"/>
    </row>
    <row r="969" spans="1:226" x14ac:dyDescent="0.25">
      <c r="A969" s="81">
        <v>38488</v>
      </c>
      <c r="B969" s="82" t="s">
        <v>387</v>
      </c>
      <c r="C969" s="83">
        <v>391.92667363481377</v>
      </c>
      <c r="D969" s="83">
        <v>435.62618473759755</v>
      </c>
      <c r="E969" s="83">
        <v>375.54679846073884</v>
      </c>
      <c r="F969" s="83">
        <v>249.32404463682991</v>
      </c>
      <c r="G969" s="83">
        <v>183.77499222395025</v>
      </c>
      <c r="H969" s="84">
        <v>277.84560675359086</v>
      </c>
      <c r="I969" s="82" t="s">
        <v>388</v>
      </c>
      <c r="J969" s="83">
        <v>400.13693620122024</v>
      </c>
      <c r="K969" s="83">
        <v>439.49305855670508</v>
      </c>
      <c r="L969" s="83">
        <v>376.51573251495034</v>
      </c>
      <c r="M969" s="83">
        <v>252.49537373434535</v>
      </c>
      <c r="N969" s="83"/>
      <c r="O969" s="84">
        <v>330.03826947030888</v>
      </c>
      <c r="P969" s="65" t="s">
        <v>389</v>
      </c>
      <c r="Q969" s="78">
        <v>410.69</v>
      </c>
      <c r="R969" s="78">
        <v>457.34</v>
      </c>
      <c r="S969" s="78">
        <v>347.64</v>
      </c>
      <c r="T969" s="78">
        <v>216.7</v>
      </c>
      <c r="U969" s="78"/>
      <c r="V969" s="79"/>
      <c r="W969" s="65" t="s">
        <v>390</v>
      </c>
      <c r="X969" s="78">
        <v>414.7</v>
      </c>
      <c r="Y969" s="78">
        <v>454.89</v>
      </c>
      <c r="Z969" s="78">
        <v>369.78</v>
      </c>
      <c r="AA969" s="78">
        <v>196.78</v>
      </c>
      <c r="AB969" s="78"/>
      <c r="AC969" s="79">
        <v>331.4</v>
      </c>
      <c r="AD969" s="82"/>
      <c r="AE969" s="68"/>
      <c r="AF969" s="78"/>
      <c r="AG969" s="78"/>
      <c r="AH969" s="78"/>
      <c r="AI969" s="78"/>
      <c r="AJ969" s="78"/>
      <c r="AK969" s="79"/>
      <c r="AL969" s="69" t="s">
        <v>392</v>
      </c>
      <c r="AM969" s="70">
        <v>1.7322016282695301</v>
      </c>
      <c r="AN969" s="78">
        <v>428.14</v>
      </c>
      <c r="AO969" s="78">
        <v>463.22</v>
      </c>
      <c r="AP969" s="78">
        <v>423.03</v>
      </c>
      <c r="AQ969" s="78"/>
      <c r="AR969" s="78">
        <v>294.44</v>
      </c>
      <c r="AS969" s="79"/>
      <c r="AT969" s="65" t="s">
        <v>393</v>
      </c>
      <c r="AU969" s="68">
        <v>3.3161996352180402E-2</v>
      </c>
      <c r="AV969" s="78">
        <v>380.73</v>
      </c>
      <c r="AW969" s="78">
        <v>426.4</v>
      </c>
      <c r="AX969" s="78">
        <v>391.31</v>
      </c>
      <c r="AY969" s="78">
        <v>170.05</v>
      </c>
      <c r="AZ969" s="78">
        <v>139.25</v>
      </c>
      <c r="BA969" s="79">
        <v>300.48</v>
      </c>
      <c r="BB969" s="65" t="s">
        <v>394</v>
      </c>
      <c r="BC969" s="78">
        <v>379.1</v>
      </c>
      <c r="BD969" s="78">
        <v>434.1</v>
      </c>
      <c r="BE969" s="78">
        <v>348.3</v>
      </c>
      <c r="BF969" s="78">
        <v>186.4</v>
      </c>
      <c r="BG969" s="78"/>
      <c r="BH969" s="79">
        <v>360.7</v>
      </c>
      <c r="BI969" s="65" t="s">
        <v>395</v>
      </c>
      <c r="BJ969" s="68">
        <v>0.134365258518757</v>
      </c>
      <c r="BK969" s="78">
        <v>380.79</v>
      </c>
      <c r="BL969" s="78">
        <v>401.75</v>
      </c>
      <c r="BM969" s="78">
        <v>428.03</v>
      </c>
      <c r="BN969" s="78">
        <v>239.57</v>
      </c>
      <c r="BO969" s="78"/>
      <c r="BP969" s="79"/>
      <c r="BQ969" s="65" t="s">
        <v>396</v>
      </c>
      <c r="BR969" s="68">
        <v>6.3911648537062396E-2</v>
      </c>
      <c r="BS969" s="78">
        <v>352.92</v>
      </c>
      <c r="BT969" s="78">
        <v>399.11</v>
      </c>
      <c r="BU969" s="78">
        <v>339.91</v>
      </c>
      <c r="BV969" s="78">
        <v>98.23</v>
      </c>
      <c r="BW969" s="78"/>
      <c r="BX969" s="79">
        <v>306.89999999999998</v>
      </c>
      <c r="BY969" s="65" t="s">
        <v>397</v>
      </c>
      <c r="BZ969" s="78">
        <v>397.86</v>
      </c>
      <c r="CA969" s="78">
        <v>440.65</v>
      </c>
      <c r="CB969" s="78">
        <v>355.01</v>
      </c>
      <c r="CC969" s="78">
        <v>277.88</v>
      </c>
      <c r="CD969" s="78"/>
      <c r="CE969" s="79">
        <v>424.48</v>
      </c>
      <c r="CF969" s="65" t="s">
        <v>398</v>
      </c>
      <c r="CG969" s="78">
        <v>390.72</v>
      </c>
      <c r="CH969" s="78">
        <v>446.54</v>
      </c>
      <c r="CI969" s="78">
        <v>352.43</v>
      </c>
      <c r="CJ969" s="78">
        <v>277.29000000000002</v>
      </c>
      <c r="CK969" s="78"/>
      <c r="CL969" s="79"/>
      <c r="CM969" s="65" t="s">
        <v>399</v>
      </c>
      <c r="CN969" s="78">
        <v>352.89</v>
      </c>
      <c r="CO969" s="78">
        <v>405.78</v>
      </c>
      <c r="CP969" s="78">
        <v>383.21</v>
      </c>
      <c r="CQ969" s="78">
        <v>215.46</v>
      </c>
      <c r="CR969" s="78">
        <v>206.57</v>
      </c>
      <c r="CS969" s="79">
        <v>479.06</v>
      </c>
      <c r="CT969" s="65" t="s">
        <v>400</v>
      </c>
      <c r="CU969" s="78">
        <v>423.62</v>
      </c>
      <c r="CV969" s="78">
        <v>490.37</v>
      </c>
      <c r="CW969" s="78">
        <v>490.37</v>
      </c>
      <c r="CX969" s="78">
        <v>245.31</v>
      </c>
      <c r="CY969" s="78">
        <v>221</v>
      </c>
      <c r="CZ969" s="79"/>
      <c r="DA969" s="82"/>
      <c r="DB969" s="68"/>
      <c r="DC969" s="78"/>
      <c r="DD969" s="78"/>
      <c r="DE969" s="78"/>
      <c r="DF969" s="78"/>
      <c r="DG969" s="78"/>
      <c r="DH969" s="79"/>
      <c r="DI969" s="65" t="s">
        <v>402</v>
      </c>
      <c r="DJ969" s="68">
        <v>3.9572615749901103E-3</v>
      </c>
      <c r="DK969" s="78">
        <v>389.84</v>
      </c>
      <c r="DL969" s="78">
        <v>431.4</v>
      </c>
      <c r="DM969" s="78">
        <v>431.4</v>
      </c>
      <c r="DN969" s="78">
        <v>218.5</v>
      </c>
      <c r="DO969" s="78"/>
      <c r="DP969" s="79">
        <v>356.7</v>
      </c>
      <c r="DQ969" s="65" t="s">
        <v>403</v>
      </c>
      <c r="DR969" s="78">
        <v>396.16</v>
      </c>
      <c r="DS969" s="78">
        <v>462.52</v>
      </c>
      <c r="DT969" s="78">
        <v>467.7</v>
      </c>
      <c r="DU969" s="78">
        <v>292.77999999999997</v>
      </c>
      <c r="DV969" s="78"/>
      <c r="DW969" s="79"/>
      <c r="DX969" s="65" t="s">
        <v>404</v>
      </c>
      <c r="DY969" s="78">
        <v>436.93</v>
      </c>
      <c r="DZ969" s="78">
        <v>472.52</v>
      </c>
      <c r="EA969" s="78">
        <v>418.74</v>
      </c>
      <c r="EB969" s="78">
        <v>252.67</v>
      </c>
      <c r="EC969" s="78"/>
      <c r="ED969" s="79">
        <v>304.38</v>
      </c>
      <c r="EE969" s="65" t="s">
        <v>405</v>
      </c>
      <c r="EF969" s="68">
        <v>0.28962001853568098</v>
      </c>
      <c r="EG969" s="78">
        <v>387.04</v>
      </c>
      <c r="EH969" s="78">
        <v>421.19</v>
      </c>
      <c r="EI969" s="78">
        <v>334.96</v>
      </c>
      <c r="EJ969" s="78">
        <v>209.11</v>
      </c>
      <c r="EK969" s="78">
        <v>171.14</v>
      </c>
      <c r="EL969" s="79">
        <v>241.74</v>
      </c>
      <c r="EM969" s="65" t="s">
        <v>406</v>
      </c>
      <c r="EN969" s="78">
        <v>408.31</v>
      </c>
      <c r="EO969" s="78">
        <v>421.65</v>
      </c>
      <c r="EP969" s="78">
        <v>382.9</v>
      </c>
      <c r="EQ969" s="78">
        <v>155.59</v>
      </c>
      <c r="ER969" s="78"/>
      <c r="ES969" s="79">
        <v>318.52999999999997</v>
      </c>
      <c r="ET969" s="65" t="s">
        <v>407</v>
      </c>
      <c r="EU969" s="68">
        <v>1.43657520471197</v>
      </c>
      <c r="EV969" s="78">
        <v>390.12</v>
      </c>
      <c r="EW969" s="78">
        <v>426.69</v>
      </c>
      <c r="EX969" s="78">
        <v>426.69</v>
      </c>
      <c r="EY969" s="78"/>
      <c r="EZ969" s="78">
        <v>147.78</v>
      </c>
      <c r="FA969" s="79">
        <v>220.43</v>
      </c>
      <c r="FB969" s="65" t="s">
        <v>408</v>
      </c>
      <c r="FC969" s="78">
        <v>442.58</v>
      </c>
      <c r="FD969" s="78">
        <v>478.97</v>
      </c>
      <c r="FE969" s="78">
        <v>407.64</v>
      </c>
      <c r="FF969" s="78">
        <v>162.68</v>
      </c>
      <c r="FG969" s="78"/>
      <c r="FH969" s="79"/>
      <c r="FI969" s="65" t="s">
        <v>409</v>
      </c>
      <c r="FJ969" s="78">
        <v>427</v>
      </c>
      <c r="FK969" s="78">
        <v>425.48</v>
      </c>
      <c r="FL969" s="78">
        <v>429.1</v>
      </c>
      <c r="FM969" s="78">
        <v>233</v>
      </c>
      <c r="FN969" s="78"/>
      <c r="FO969" s="79">
        <v>340.36</v>
      </c>
      <c r="FP969" s="65" t="s">
        <v>410</v>
      </c>
      <c r="FQ969" s="68">
        <v>0.23675923952932301</v>
      </c>
      <c r="FR969" s="78">
        <v>380.47</v>
      </c>
      <c r="FS969" s="78">
        <v>417.88</v>
      </c>
      <c r="FT969" s="78">
        <v>338.8</v>
      </c>
      <c r="FU969" s="78">
        <v>210.95</v>
      </c>
      <c r="FV969" s="78">
        <v>184.91</v>
      </c>
      <c r="FW969" s="79">
        <v>226.82</v>
      </c>
      <c r="FX969" s="65" t="s">
        <v>411</v>
      </c>
      <c r="FY969" s="78">
        <v>408.94</v>
      </c>
      <c r="FZ969" s="78">
        <v>452.21</v>
      </c>
      <c r="GA969" s="78">
        <v>423.74</v>
      </c>
      <c r="GB969" s="78">
        <v>283.66000000000003</v>
      </c>
      <c r="GC969" s="78"/>
      <c r="GD969" s="79">
        <v>412.89</v>
      </c>
      <c r="GE969" s="82"/>
      <c r="GF969" s="68"/>
      <c r="GG969" s="78"/>
      <c r="GH969" s="78"/>
      <c r="GI969" s="78"/>
      <c r="GJ969" s="78"/>
      <c r="GK969" s="78"/>
      <c r="GL969" s="79"/>
      <c r="GM969" s="65" t="s">
        <v>413</v>
      </c>
      <c r="GN969" s="68">
        <v>0.108412836079792</v>
      </c>
      <c r="GO969" s="78">
        <v>378.14</v>
      </c>
      <c r="GP969" s="78">
        <v>425.3</v>
      </c>
      <c r="GQ969" s="78">
        <v>352.23</v>
      </c>
      <c r="GR969" s="78">
        <v>257.91000000000003</v>
      </c>
      <c r="GS969" s="78"/>
      <c r="GT969" s="79"/>
      <c r="GU969" s="65" t="s">
        <v>414</v>
      </c>
      <c r="GV969" s="68">
        <v>4.17553968850474E-3</v>
      </c>
      <c r="GW969" s="78">
        <v>377.87</v>
      </c>
      <c r="GX969" s="78">
        <v>417</v>
      </c>
      <c r="GY969" s="78">
        <v>366.53</v>
      </c>
      <c r="GZ969" s="78">
        <v>246.59</v>
      </c>
      <c r="HA969" s="78"/>
      <c r="HB969" s="79">
        <v>345.77</v>
      </c>
      <c r="HC969" s="65" t="s">
        <v>415</v>
      </c>
      <c r="HD969" s="68">
        <v>2.5542784163473799E-2</v>
      </c>
      <c r="HE969" s="78">
        <v>382.61</v>
      </c>
      <c r="HF969" s="78">
        <v>407.72</v>
      </c>
      <c r="HG969" s="78">
        <v>389.1</v>
      </c>
      <c r="HH969" s="78">
        <v>176.25</v>
      </c>
      <c r="HI969" s="78">
        <v>171.14</v>
      </c>
      <c r="HJ969" s="79">
        <v>292.67</v>
      </c>
      <c r="HK969" s="85" t="s">
        <v>416</v>
      </c>
      <c r="HL969" s="68">
        <v>1.45581598485951</v>
      </c>
      <c r="HM969" s="78">
        <v>370.77</v>
      </c>
      <c r="HN969" s="78">
        <v>421.97</v>
      </c>
      <c r="HO969" s="78">
        <v>339.6</v>
      </c>
      <c r="HP969" s="78">
        <v>230.25</v>
      </c>
      <c r="HQ969" s="78"/>
      <c r="HR969" s="79"/>
    </row>
    <row r="970" spans="1:226" x14ac:dyDescent="0.25">
      <c r="A970" s="81">
        <v>38481</v>
      </c>
      <c r="B970" s="82" t="s">
        <v>387</v>
      </c>
      <c r="C970" s="83">
        <v>396.48231290127029</v>
      </c>
      <c r="D970" s="83">
        <v>442.10910987823456</v>
      </c>
      <c r="E970" s="83">
        <v>380.57133565529779</v>
      </c>
      <c r="F970" s="83">
        <v>241.47544983500964</v>
      </c>
      <c r="G970" s="83">
        <v>182.89317262830482</v>
      </c>
      <c r="H970" s="84">
        <v>279.61937674381261</v>
      </c>
      <c r="I970" s="82" t="s">
        <v>388</v>
      </c>
      <c r="J970" s="83">
        <v>404.51768161841744</v>
      </c>
      <c r="K970" s="83">
        <v>445.36844026935108</v>
      </c>
      <c r="L970" s="83">
        <v>380.69540244329073</v>
      </c>
      <c r="M970" s="83">
        <v>242.44346486832814</v>
      </c>
      <c r="N970" s="83"/>
      <c r="O970" s="84">
        <v>330.62142344453343</v>
      </c>
      <c r="P970" s="65" t="s">
        <v>389</v>
      </c>
      <c r="Q970" s="78">
        <v>418.19</v>
      </c>
      <c r="R970" s="78">
        <v>464.01</v>
      </c>
      <c r="S970" s="78">
        <v>355.9</v>
      </c>
      <c r="T970" s="78">
        <v>216.7</v>
      </c>
      <c r="U970" s="78"/>
      <c r="V970" s="79"/>
      <c r="W970" s="65" t="s">
        <v>390</v>
      </c>
      <c r="X970" s="78">
        <v>414.7</v>
      </c>
      <c r="Y970" s="78">
        <v>454.89</v>
      </c>
      <c r="Z970" s="78">
        <v>369.78</v>
      </c>
      <c r="AA970" s="78">
        <v>196.78</v>
      </c>
      <c r="AB970" s="78"/>
      <c r="AC970" s="79">
        <v>331.4</v>
      </c>
      <c r="AD970" s="82"/>
      <c r="AE970" s="68"/>
      <c r="AF970" s="78"/>
      <c r="AG970" s="78"/>
      <c r="AH970" s="78"/>
      <c r="AI970" s="78"/>
      <c r="AJ970" s="78"/>
      <c r="AK970" s="79"/>
      <c r="AL970" s="69" t="s">
        <v>392</v>
      </c>
      <c r="AM970" s="70">
        <v>1.72681747539285</v>
      </c>
      <c r="AN970" s="78">
        <v>426.81</v>
      </c>
      <c r="AO970" s="78">
        <v>461.9</v>
      </c>
      <c r="AP970" s="78">
        <v>422.97</v>
      </c>
      <c r="AQ970" s="78"/>
      <c r="AR970" s="78">
        <v>293.52</v>
      </c>
      <c r="AS970" s="79"/>
      <c r="AT970" s="65" t="s">
        <v>393</v>
      </c>
      <c r="AU970" s="68">
        <v>3.3500837520938E-2</v>
      </c>
      <c r="AV970" s="78">
        <v>386.2</v>
      </c>
      <c r="AW970" s="78">
        <v>431.69</v>
      </c>
      <c r="AX970" s="78">
        <v>405.01</v>
      </c>
      <c r="AY970" s="78">
        <v>170.22</v>
      </c>
      <c r="AZ970" s="78">
        <v>136.85</v>
      </c>
      <c r="BA970" s="79">
        <v>303.95</v>
      </c>
      <c r="BB970" s="65" t="s">
        <v>394</v>
      </c>
      <c r="BC970" s="78">
        <v>375.5</v>
      </c>
      <c r="BD970" s="78">
        <v>430.7</v>
      </c>
      <c r="BE970" s="78">
        <v>354.3</v>
      </c>
      <c r="BF970" s="78">
        <v>186.4</v>
      </c>
      <c r="BG970" s="78"/>
      <c r="BH970" s="79">
        <v>360.7</v>
      </c>
      <c r="BI970" s="65" t="s">
        <v>395</v>
      </c>
      <c r="BJ970" s="68">
        <v>0.134386926839757</v>
      </c>
      <c r="BK970" s="78">
        <v>380.85</v>
      </c>
      <c r="BL970" s="78">
        <v>408.27</v>
      </c>
      <c r="BM970" s="78">
        <v>434.55</v>
      </c>
      <c r="BN970" s="78">
        <v>234.24</v>
      </c>
      <c r="BO970" s="78"/>
      <c r="BP970" s="79"/>
      <c r="BQ970" s="65" t="s">
        <v>396</v>
      </c>
      <c r="BR970" s="68">
        <v>6.3911648537062396E-2</v>
      </c>
      <c r="BS970" s="78">
        <v>357.46</v>
      </c>
      <c r="BT970" s="78">
        <v>407.24</v>
      </c>
      <c r="BU970" s="78">
        <v>350.2</v>
      </c>
      <c r="BV970" s="78">
        <v>98.23</v>
      </c>
      <c r="BW970" s="78"/>
      <c r="BX970" s="79">
        <v>306.89999999999998</v>
      </c>
      <c r="BY970" s="65" t="s">
        <v>397</v>
      </c>
      <c r="BZ970" s="78">
        <v>403.32</v>
      </c>
      <c r="CA970" s="78">
        <v>449.57</v>
      </c>
      <c r="CB970" s="78">
        <v>335.03</v>
      </c>
      <c r="CC970" s="78">
        <v>238.68</v>
      </c>
      <c r="CD970" s="78"/>
      <c r="CE970" s="79">
        <v>424.48</v>
      </c>
      <c r="CF970" s="65" t="s">
        <v>398</v>
      </c>
      <c r="CG970" s="78">
        <v>391.47</v>
      </c>
      <c r="CH970" s="78">
        <v>460.88</v>
      </c>
      <c r="CI970" s="78">
        <v>365.66</v>
      </c>
      <c r="CJ970" s="78">
        <v>277.29000000000002</v>
      </c>
      <c r="CK970" s="78"/>
      <c r="CL970" s="79"/>
      <c r="CM970" s="65" t="s">
        <v>399</v>
      </c>
      <c r="CN970" s="78">
        <v>359.29</v>
      </c>
      <c r="CO970" s="78">
        <v>417.09</v>
      </c>
      <c r="CP970" s="78">
        <v>390.84</v>
      </c>
      <c r="CQ970" s="78">
        <v>214.38</v>
      </c>
      <c r="CR970" s="78">
        <v>207.1</v>
      </c>
      <c r="CS970" s="79">
        <v>479.06</v>
      </c>
      <c r="CT970" s="65" t="s">
        <v>400</v>
      </c>
      <c r="CU970" s="78">
        <v>440.43</v>
      </c>
      <c r="CV970" s="78">
        <v>477.39</v>
      </c>
      <c r="CW970" s="78">
        <v>477.39</v>
      </c>
      <c r="CX970" s="78">
        <v>244.79</v>
      </c>
      <c r="CY970" s="78">
        <v>221</v>
      </c>
      <c r="CZ970" s="79"/>
      <c r="DA970" s="82"/>
      <c r="DB970" s="68"/>
      <c r="DC970" s="78"/>
      <c r="DD970" s="78"/>
      <c r="DE970" s="78"/>
      <c r="DF970" s="78"/>
      <c r="DG970" s="78"/>
      <c r="DH970" s="79"/>
      <c r="DI970" s="65" t="s">
        <v>402</v>
      </c>
      <c r="DJ970" s="68">
        <v>4.0080160320641297E-3</v>
      </c>
      <c r="DK970" s="78">
        <v>401.21</v>
      </c>
      <c r="DL970" s="78">
        <v>446.35</v>
      </c>
      <c r="DM970" s="78">
        <v>446.35</v>
      </c>
      <c r="DN970" s="78">
        <v>219.93</v>
      </c>
      <c r="DO970" s="78"/>
      <c r="DP970" s="79">
        <v>361.42</v>
      </c>
      <c r="DQ970" s="65" t="s">
        <v>403</v>
      </c>
      <c r="DR970" s="78">
        <v>382.94</v>
      </c>
      <c r="DS970" s="78">
        <v>451.77</v>
      </c>
      <c r="DT970" s="78">
        <v>476.14</v>
      </c>
      <c r="DU970" s="78">
        <v>297.77999999999997</v>
      </c>
      <c r="DV970" s="78"/>
      <c r="DW970" s="79"/>
      <c r="DX970" s="65" t="s">
        <v>404</v>
      </c>
      <c r="DY970" s="78">
        <v>448.82</v>
      </c>
      <c r="DZ970" s="78">
        <v>480.93</v>
      </c>
      <c r="EA970" s="78">
        <v>430.75</v>
      </c>
      <c r="EB970" s="78">
        <v>248.6</v>
      </c>
      <c r="EC970" s="78"/>
      <c r="ED970" s="79">
        <v>304.38</v>
      </c>
      <c r="EE970" s="65" t="s">
        <v>405</v>
      </c>
      <c r="EF970" s="68">
        <v>0.28962001853568098</v>
      </c>
      <c r="EG970" s="78">
        <v>392.03</v>
      </c>
      <c r="EH970" s="78">
        <v>429.85</v>
      </c>
      <c r="EI970" s="78">
        <v>345.23</v>
      </c>
      <c r="EJ970" s="78">
        <v>209.11</v>
      </c>
      <c r="EK970" s="78">
        <v>173.35</v>
      </c>
      <c r="EL970" s="79">
        <v>240.24</v>
      </c>
      <c r="EM970" s="65" t="s">
        <v>406</v>
      </c>
      <c r="EN970" s="78">
        <v>418.81</v>
      </c>
      <c r="EO970" s="78">
        <v>433.75</v>
      </c>
      <c r="EP970" s="78">
        <v>382.9</v>
      </c>
      <c r="EQ970" s="78">
        <v>155.59</v>
      </c>
      <c r="ER970" s="78"/>
      <c r="ES970" s="79">
        <v>318.52999999999997</v>
      </c>
      <c r="ET970" s="65" t="s">
        <v>407</v>
      </c>
      <c r="EU970" s="68">
        <v>1.4363688595231301</v>
      </c>
      <c r="EV970" s="78">
        <v>388.84</v>
      </c>
      <c r="EW970" s="78">
        <v>426.63</v>
      </c>
      <c r="EX970" s="78">
        <v>426.63</v>
      </c>
      <c r="EY970" s="78"/>
      <c r="EZ970" s="78">
        <v>147.76</v>
      </c>
      <c r="FA970" s="79">
        <v>220.4</v>
      </c>
      <c r="FB970" s="65" t="s">
        <v>408</v>
      </c>
      <c r="FC970" s="78">
        <v>442.58</v>
      </c>
      <c r="FD970" s="78">
        <v>478.97</v>
      </c>
      <c r="FE970" s="78">
        <v>407.64</v>
      </c>
      <c r="FF970" s="78">
        <v>162.68</v>
      </c>
      <c r="FG970" s="78"/>
      <c r="FH970" s="79"/>
      <c r="FI970" s="65" t="s">
        <v>409</v>
      </c>
      <c r="FJ970" s="78">
        <v>434</v>
      </c>
      <c r="FK970" s="78">
        <v>441.45</v>
      </c>
      <c r="FL970" s="78">
        <v>441.71</v>
      </c>
      <c r="FM970" s="78">
        <v>246</v>
      </c>
      <c r="FN970" s="78"/>
      <c r="FO970" s="79">
        <v>343</v>
      </c>
      <c r="FP970" s="65" t="s">
        <v>410</v>
      </c>
      <c r="FQ970" s="68">
        <v>0.24273612156225</v>
      </c>
      <c r="FR970" s="78">
        <v>392.26</v>
      </c>
      <c r="FS970" s="78">
        <v>432.07</v>
      </c>
      <c r="FT970" s="78">
        <v>360.71</v>
      </c>
      <c r="FU970" s="78">
        <v>218.46</v>
      </c>
      <c r="FV970" s="78">
        <v>183.75</v>
      </c>
      <c r="FW970" s="79">
        <v>230.36</v>
      </c>
      <c r="FX970" s="65" t="s">
        <v>411</v>
      </c>
      <c r="FY970" s="78">
        <v>407.55</v>
      </c>
      <c r="FZ970" s="78">
        <v>453.15</v>
      </c>
      <c r="GA970" s="78">
        <v>423.74</v>
      </c>
      <c r="GB970" s="78">
        <v>283.66000000000003</v>
      </c>
      <c r="GC970" s="78"/>
      <c r="GD970" s="79">
        <v>412.89</v>
      </c>
      <c r="GE970" s="82"/>
      <c r="GF970" s="68"/>
      <c r="GG970" s="78"/>
      <c r="GH970" s="78"/>
      <c r="GI970" s="78"/>
      <c r="GJ970" s="78"/>
      <c r="GK970" s="78"/>
      <c r="GL970" s="79"/>
      <c r="GM970" s="65" t="s">
        <v>413</v>
      </c>
      <c r="GN970" s="68">
        <v>0.10890517626302799</v>
      </c>
      <c r="GO970" s="78">
        <v>379.86</v>
      </c>
      <c r="GP970" s="78">
        <v>447.27</v>
      </c>
      <c r="GQ970" s="78">
        <v>364</v>
      </c>
      <c r="GR970" s="78">
        <v>265.62</v>
      </c>
      <c r="GS970" s="78"/>
      <c r="GT970" s="79"/>
      <c r="GU970" s="65" t="s">
        <v>414</v>
      </c>
      <c r="GV970" s="68">
        <v>4.1753653444676396E-3</v>
      </c>
      <c r="GW970" s="78">
        <v>379.19</v>
      </c>
      <c r="GX970" s="78">
        <v>427.61</v>
      </c>
      <c r="GY970" s="78">
        <v>372.9</v>
      </c>
      <c r="GZ970" s="78">
        <v>246.58</v>
      </c>
      <c r="HA970" s="78"/>
      <c r="HB970" s="79">
        <v>345.76</v>
      </c>
      <c r="HC970" s="65" t="s">
        <v>415</v>
      </c>
      <c r="HD970" s="68">
        <v>2.5876568766981502E-2</v>
      </c>
      <c r="HE970" s="78">
        <v>388.26</v>
      </c>
      <c r="HF970" s="78">
        <v>422.83</v>
      </c>
      <c r="HG970" s="78">
        <v>394.19</v>
      </c>
      <c r="HH970" s="78">
        <v>178.55</v>
      </c>
      <c r="HI970" s="78">
        <v>173.37</v>
      </c>
      <c r="HJ970" s="79">
        <v>297.8</v>
      </c>
      <c r="HK970" s="85" t="s">
        <v>416</v>
      </c>
      <c r="HL970" s="68">
        <v>1.4673514306676401</v>
      </c>
      <c r="HM970" s="78">
        <v>374.86</v>
      </c>
      <c r="HN970" s="78">
        <v>426.02</v>
      </c>
      <c r="HO970" s="78">
        <v>343.24</v>
      </c>
      <c r="HP970" s="78">
        <v>229.48</v>
      </c>
      <c r="HQ970" s="78"/>
      <c r="HR970" s="79"/>
    </row>
    <row r="971" spans="1:226" x14ac:dyDescent="0.25">
      <c r="A971" s="81">
        <v>38474</v>
      </c>
      <c r="B971" s="82" t="s">
        <v>387</v>
      </c>
      <c r="C971" s="83">
        <v>403.6567490090863</v>
      </c>
      <c r="D971" s="83">
        <v>449.12283824230406</v>
      </c>
      <c r="E971" s="83">
        <v>387.36448511364796</v>
      </c>
      <c r="F971" s="83">
        <v>252.318216201571</v>
      </c>
      <c r="G971" s="83">
        <v>180.67491446345258</v>
      </c>
      <c r="H971" s="84">
        <v>276.46981189047204</v>
      </c>
      <c r="I971" s="82" t="s">
        <v>388</v>
      </c>
      <c r="J971" s="83">
        <v>414.17951358627909</v>
      </c>
      <c r="K971" s="83">
        <v>454.14869124298923</v>
      </c>
      <c r="L971" s="83">
        <v>388.15068210036515</v>
      </c>
      <c r="M971" s="83">
        <v>254.83704392622647</v>
      </c>
      <c r="N971" s="83"/>
      <c r="O971" s="84">
        <v>331.0440128260467</v>
      </c>
      <c r="P971" s="65" t="s">
        <v>389</v>
      </c>
      <c r="Q971" s="78">
        <v>419.86</v>
      </c>
      <c r="R971" s="78">
        <v>464.84</v>
      </c>
      <c r="S971" s="78">
        <v>365.05</v>
      </c>
      <c r="T971" s="78">
        <v>216.7</v>
      </c>
      <c r="U971" s="78"/>
      <c r="V971" s="79"/>
      <c r="W971" s="65" t="s">
        <v>390</v>
      </c>
      <c r="X971" s="78">
        <v>414.42</v>
      </c>
      <c r="Y971" s="78">
        <v>456.27</v>
      </c>
      <c r="Z971" s="78">
        <v>371.85</v>
      </c>
      <c r="AA971" s="78">
        <v>193.24</v>
      </c>
      <c r="AB971" s="78"/>
      <c r="AC971" s="79">
        <v>331.4</v>
      </c>
      <c r="AD971" s="82"/>
      <c r="AE971" s="68"/>
      <c r="AF971" s="78"/>
      <c r="AG971" s="78"/>
      <c r="AH971" s="78"/>
      <c r="AI971" s="78"/>
      <c r="AJ971" s="78"/>
      <c r="AK971" s="79"/>
      <c r="AL971" s="69" t="s">
        <v>392</v>
      </c>
      <c r="AM971" s="70">
        <v>1.71732783788425</v>
      </c>
      <c r="AN971" s="78">
        <v>424.46</v>
      </c>
      <c r="AO971" s="78">
        <v>459.36</v>
      </c>
      <c r="AP971" s="78">
        <v>420.64</v>
      </c>
      <c r="AQ971" s="78"/>
      <c r="AR971" s="78">
        <v>291.91000000000003</v>
      </c>
      <c r="AS971" s="79"/>
      <c r="AT971" s="65" t="s">
        <v>393</v>
      </c>
      <c r="AU971" s="68">
        <v>3.2910975810432799E-2</v>
      </c>
      <c r="AV971" s="78">
        <v>377.13</v>
      </c>
      <c r="AW971" s="78">
        <v>422.82</v>
      </c>
      <c r="AX971" s="78">
        <v>396.84</v>
      </c>
      <c r="AY971" s="78">
        <v>161.79</v>
      </c>
      <c r="AZ971" s="78">
        <v>131.02000000000001</v>
      </c>
      <c r="BA971" s="79">
        <v>300.67</v>
      </c>
      <c r="BB971" s="65" t="s">
        <v>394</v>
      </c>
      <c r="BC971" s="78">
        <v>384.5</v>
      </c>
      <c r="BD971" s="78">
        <v>438</v>
      </c>
      <c r="BE971" s="78">
        <v>362.6</v>
      </c>
      <c r="BF971" s="78">
        <v>181.3</v>
      </c>
      <c r="BG971" s="78"/>
      <c r="BH971" s="79">
        <v>360.7</v>
      </c>
      <c r="BI971" s="65" t="s">
        <v>395</v>
      </c>
      <c r="BJ971" s="68">
        <v>0.13431111827437101</v>
      </c>
      <c r="BK971" s="78">
        <v>393.53</v>
      </c>
      <c r="BL971" s="78">
        <v>418.78</v>
      </c>
      <c r="BM971" s="78">
        <v>445.05</v>
      </c>
      <c r="BN971" s="78">
        <v>254.25</v>
      </c>
      <c r="BO971" s="78"/>
      <c r="BP971" s="79"/>
      <c r="BQ971" s="65" t="s">
        <v>396</v>
      </c>
      <c r="BR971" s="68">
        <v>6.3911648537062396E-2</v>
      </c>
      <c r="BS971" s="78">
        <v>362.35</v>
      </c>
      <c r="BT971" s="78">
        <v>408.59</v>
      </c>
      <c r="BU971" s="78">
        <v>350.2</v>
      </c>
      <c r="BV971" s="78">
        <v>98.23</v>
      </c>
      <c r="BW971" s="78"/>
      <c r="BX971" s="79">
        <v>306.89999999999998</v>
      </c>
      <c r="BY971" s="65" t="s">
        <v>397</v>
      </c>
      <c r="BZ971" s="78">
        <v>410.45</v>
      </c>
      <c r="CA971" s="78">
        <v>458.53</v>
      </c>
      <c r="CB971" s="78">
        <v>366.06</v>
      </c>
      <c r="CC971" s="78">
        <v>280</v>
      </c>
      <c r="CD971" s="78"/>
      <c r="CE971" s="79">
        <v>424.48</v>
      </c>
      <c r="CF971" s="65" t="s">
        <v>398</v>
      </c>
      <c r="CG971" s="78">
        <v>400.64</v>
      </c>
      <c r="CH971" s="78">
        <v>469.43</v>
      </c>
      <c r="CI971" s="78">
        <v>370.07</v>
      </c>
      <c r="CJ971" s="78">
        <v>287.49</v>
      </c>
      <c r="CK971" s="78"/>
      <c r="CL971" s="79"/>
      <c r="CM971" s="65" t="s">
        <v>399</v>
      </c>
      <c r="CN971" s="78">
        <v>370.51</v>
      </c>
      <c r="CO971" s="78">
        <v>424.46</v>
      </c>
      <c r="CP971" s="78">
        <v>397.09</v>
      </c>
      <c r="CQ971" s="78">
        <v>222.14</v>
      </c>
      <c r="CR971" s="78">
        <v>213.58</v>
      </c>
      <c r="CS971" s="79">
        <v>479.97</v>
      </c>
      <c r="CT971" s="65" t="s">
        <v>400</v>
      </c>
      <c r="CU971" s="78">
        <v>441.35</v>
      </c>
      <c r="CV971" s="78">
        <v>481.07</v>
      </c>
      <c r="CW971" s="78">
        <v>481.07</v>
      </c>
      <c r="CX971" s="78">
        <v>244.54</v>
      </c>
      <c r="CY971" s="78">
        <v>221</v>
      </c>
      <c r="CZ971" s="79"/>
      <c r="DA971" s="82"/>
      <c r="DB971" s="68"/>
      <c r="DC971" s="78"/>
      <c r="DD971" s="78"/>
      <c r="DE971" s="78"/>
      <c r="DF971" s="78"/>
      <c r="DG971" s="78"/>
      <c r="DH971" s="79"/>
      <c r="DI971" s="65" t="s">
        <v>402</v>
      </c>
      <c r="DJ971" s="68">
        <v>3.9674667724657799E-3</v>
      </c>
      <c r="DK971" s="78">
        <v>397.16</v>
      </c>
      <c r="DL971" s="78">
        <v>448.06</v>
      </c>
      <c r="DM971" s="78">
        <v>448.06</v>
      </c>
      <c r="DN971" s="78">
        <v>223.47</v>
      </c>
      <c r="DO971" s="78"/>
      <c r="DP971" s="79">
        <v>357.84</v>
      </c>
      <c r="DQ971" s="65" t="s">
        <v>403</v>
      </c>
      <c r="DR971" s="78">
        <v>382.94</v>
      </c>
      <c r="DS971" s="78">
        <v>451.77</v>
      </c>
      <c r="DT971" s="78">
        <v>478.45</v>
      </c>
      <c r="DU971" s="78">
        <v>297.77999999999997</v>
      </c>
      <c r="DV971" s="78"/>
      <c r="DW971" s="79"/>
      <c r="DX971" s="65" t="s">
        <v>404</v>
      </c>
      <c r="DY971" s="78">
        <v>465.08</v>
      </c>
      <c r="DZ971" s="78">
        <v>497.77</v>
      </c>
      <c r="EA971" s="78">
        <v>437.1</v>
      </c>
      <c r="EB971" s="78">
        <v>258.02</v>
      </c>
      <c r="EC971" s="78"/>
      <c r="ED971" s="79">
        <v>304.38</v>
      </c>
      <c r="EE971" s="65" t="s">
        <v>405</v>
      </c>
      <c r="EF971" s="68">
        <v>0.28962001853568098</v>
      </c>
      <c r="EG971" s="78">
        <v>397.6</v>
      </c>
      <c r="EH971" s="78">
        <v>437.4</v>
      </c>
      <c r="EI971" s="78">
        <v>358.26</v>
      </c>
      <c r="EJ971" s="78">
        <v>209.11</v>
      </c>
      <c r="EK971" s="78">
        <v>174.83</v>
      </c>
      <c r="EL971" s="79">
        <v>240.01</v>
      </c>
      <c r="EM971" s="65" t="s">
        <v>406</v>
      </c>
      <c r="EN971" s="78">
        <v>434.41</v>
      </c>
      <c r="EO971" s="78">
        <v>447.65</v>
      </c>
      <c r="EP971" s="78">
        <v>393.6</v>
      </c>
      <c r="EQ971" s="78">
        <v>155.59</v>
      </c>
      <c r="ER971" s="78"/>
      <c r="ES971" s="79">
        <v>318.52999999999997</v>
      </c>
      <c r="ET971" s="65" t="s">
        <v>407</v>
      </c>
      <c r="EU971" s="68">
        <v>1.43657520471197</v>
      </c>
      <c r="EV971" s="78">
        <v>392.55</v>
      </c>
      <c r="EW971" s="78">
        <v>432.77</v>
      </c>
      <c r="EX971" s="78">
        <v>432.77</v>
      </c>
      <c r="EY971" s="78"/>
      <c r="EZ971" s="78">
        <v>147.78</v>
      </c>
      <c r="FA971" s="79">
        <v>220.43</v>
      </c>
      <c r="FB971" s="65" t="s">
        <v>408</v>
      </c>
      <c r="FC971" s="78">
        <v>443.1</v>
      </c>
      <c r="FD971" s="78">
        <v>479.52</v>
      </c>
      <c r="FE971" s="78">
        <v>408.12</v>
      </c>
      <c r="FF971" s="78">
        <v>162.87</v>
      </c>
      <c r="FG971" s="78"/>
      <c r="FH971" s="79"/>
      <c r="FI971" s="65" t="s">
        <v>409</v>
      </c>
      <c r="FJ971" s="78">
        <v>444</v>
      </c>
      <c r="FK971" s="78">
        <v>454</v>
      </c>
      <c r="FL971" s="78">
        <v>441.71</v>
      </c>
      <c r="FM971" s="78">
        <v>246</v>
      </c>
      <c r="FN971" s="78"/>
      <c r="FO971" s="79">
        <v>344.56</v>
      </c>
      <c r="FP971" s="65" t="s">
        <v>410</v>
      </c>
      <c r="FQ971" s="68">
        <v>0.234538077256843</v>
      </c>
      <c r="FR971" s="78">
        <v>378.31</v>
      </c>
      <c r="FS971" s="78">
        <v>417.48</v>
      </c>
      <c r="FT971" s="78">
        <v>355.33</v>
      </c>
      <c r="FU971" s="78">
        <v>197.72</v>
      </c>
      <c r="FV971" s="78">
        <v>181.3</v>
      </c>
      <c r="FW971" s="79">
        <v>222.81</v>
      </c>
      <c r="FX971" s="65" t="s">
        <v>411</v>
      </c>
      <c r="FY971" s="78">
        <v>410.61</v>
      </c>
      <c r="FZ971" s="78">
        <v>457.78</v>
      </c>
      <c r="GA971" s="78">
        <v>423.74</v>
      </c>
      <c r="GB971" s="78">
        <v>280.54000000000002</v>
      </c>
      <c r="GC971" s="78"/>
      <c r="GD971" s="79">
        <v>412.89</v>
      </c>
      <c r="GE971" s="82"/>
      <c r="GF971" s="68"/>
      <c r="GG971" s="78"/>
      <c r="GH971" s="78"/>
      <c r="GI971" s="78"/>
      <c r="GJ971" s="78"/>
      <c r="GK971" s="78"/>
      <c r="GL971" s="79"/>
      <c r="GM971" s="65" t="s">
        <v>413</v>
      </c>
      <c r="GN971" s="68">
        <v>0.10870274148314001</v>
      </c>
      <c r="GO971" s="78">
        <v>396.55</v>
      </c>
      <c r="GP971" s="78">
        <v>446.44</v>
      </c>
      <c r="GQ971" s="78">
        <v>367.24</v>
      </c>
      <c r="GR971" s="78">
        <v>269.26</v>
      </c>
      <c r="GS971" s="78"/>
      <c r="GT971" s="79"/>
      <c r="GU971" s="65" t="s">
        <v>414</v>
      </c>
      <c r="GV971" s="68">
        <v>4.1739711161198796E-3</v>
      </c>
      <c r="GW971" s="78">
        <v>379.06</v>
      </c>
      <c r="GX971" s="78">
        <v>427.46</v>
      </c>
      <c r="GY971" s="78">
        <v>366.52</v>
      </c>
      <c r="GZ971" s="78">
        <v>236.01</v>
      </c>
      <c r="HA971" s="78"/>
      <c r="HB971" s="79">
        <v>345.64</v>
      </c>
      <c r="HC971" s="65" t="s">
        <v>415</v>
      </c>
      <c r="HD971" s="68">
        <v>2.5416190113102002E-2</v>
      </c>
      <c r="HE971" s="78">
        <v>380.5</v>
      </c>
      <c r="HF971" s="78">
        <v>419.58</v>
      </c>
      <c r="HG971" s="78">
        <v>387.17</v>
      </c>
      <c r="HH971" s="78">
        <v>175.37</v>
      </c>
      <c r="HI971" s="78">
        <v>170.29</v>
      </c>
      <c r="HJ971" s="79">
        <v>293.14</v>
      </c>
      <c r="HK971" s="85" t="s">
        <v>416</v>
      </c>
      <c r="HL971" s="68">
        <v>1.4787430683918701</v>
      </c>
      <c r="HM971" s="78">
        <v>378.77</v>
      </c>
      <c r="HN971" s="78">
        <v>431.54</v>
      </c>
      <c r="HO971" s="78">
        <v>355.05</v>
      </c>
      <c r="HP971" s="78">
        <v>235.5</v>
      </c>
      <c r="HQ971" s="78"/>
      <c r="HR971" s="79"/>
    </row>
    <row r="972" spans="1:226" x14ac:dyDescent="0.25">
      <c r="A972" s="81">
        <v>38467</v>
      </c>
      <c r="B972" s="82" t="s">
        <v>387</v>
      </c>
      <c r="C972" s="83">
        <v>400.56485418526705</v>
      </c>
      <c r="D972" s="83">
        <v>450.2884688820709</v>
      </c>
      <c r="E972" s="83">
        <v>387.23712849214962</v>
      </c>
      <c r="F972" s="83">
        <v>253.50608335996003</v>
      </c>
      <c r="G972" s="83">
        <v>182.52031104199065</v>
      </c>
      <c r="H972" s="84">
        <v>278.59073970630823</v>
      </c>
      <c r="I972" s="82" t="s">
        <v>388</v>
      </c>
      <c r="J972" s="83">
        <v>409.11185427464505</v>
      </c>
      <c r="K972" s="83">
        <v>455.11664657631593</v>
      </c>
      <c r="L972" s="83">
        <v>387.04522467576243</v>
      </c>
      <c r="M972" s="83">
        <v>254.70894366091136</v>
      </c>
      <c r="N972" s="83"/>
      <c r="O972" s="84">
        <v>332.97808299932166</v>
      </c>
      <c r="P972" s="65" t="s">
        <v>389</v>
      </c>
      <c r="Q972" s="78">
        <v>418.19</v>
      </c>
      <c r="R972" s="78">
        <v>465.68</v>
      </c>
      <c r="S972" s="78">
        <v>362.95</v>
      </c>
      <c r="T972" s="78">
        <v>216.7</v>
      </c>
      <c r="U972" s="78"/>
      <c r="V972" s="79"/>
      <c r="W972" s="65" t="s">
        <v>390</v>
      </c>
      <c r="X972" s="78">
        <v>402.58</v>
      </c>
      <c r="Y972" s="78">
        <v>440.56</v>
      </c>
      <c r="Z972" s="78">
        <v>371.85</v>
      </c>
      <c r="AA972" s="78">
        <v>182.93</v>
      </c>
      <c r="AB972" s="78"/>
      <c r="AC972" s="79">
        <v>331.4</v>
      </c>
      <c r="AD972" s="82"/>
      <c r="AE972" s="68"/>
      <c r="AF972" s="78"/>
      <c r="AG972" s="78"/>
      <c r="AH972" s="78"/>
      <c r="AI972" s="78"/>
      <c r="AJ972" s="78"/>
      <c r="AK972" s="79"/>
      <c r="AL972" s="69" t="s">
        <v>392</v>
      </c>
      <c r="AM972" s="70">
        <v>1.7179178835251701</v>
      </c>
      <c r="AN972" s="78">
        <v>424.61</v>
      </c>
      <c r="AO972" s="78">
        <v>459.52</v>
      </c>
      <c r="AP972" s="78">
        <v>420.79</v>
      </c>
      <c r="AQ972" s="78"/>
      <c r="AR972" s="78">
        <v>292.01</v>
      </c>
      <c r="AS972" s="79"/>
      <c r="AT972" s="65" t="s">
        <v>393</v>
      </c>
      <c r="AU972" s="68">
        <v>3.2943501894251402E-2</v>
      </c>
      <c r="AV972" s="78">
        <v>373.35</v>
      </c>
      <c r="AW972" s="78">
        <v>424.99</v>
      </c>
      <c r="AX972" s="78">
        <v>398.06</v>
      </c>
      <c r="AY972" s="78">
        <v>166.33</v>
      </c>
      <c r="AZ972" s="78">
        <v>130.56</v>
      </c>
      <c r="BA972" s="79">
        <v>303.70999999999998</v>
      </c>
      <c r="BB972" s="65" t="s">
        <v>394</v>
      </c>
      <c r="BC972" s="78">
        <v>367.3</v>
      </c>
      <c r="BD972" s="78">
        <v>422.7</v>
      </c>
      <c r="BE972" s="78">
        <v>367.3</v>
      </c>
      <c r="BF972" s="78">
        <v>180.8</v>
      </c>
      <c r="BG972" s="78"/>
      <c r="BH972" s="79">
        <v>360.7</v>
      </c>
      <c r="BI972" s="65" t="s">
        <v>395</v>
      </c>
      <c r="BJ972" s="68">
        <v>0.13424620754463701</v>
      </c>
      <c r="BK972" s="78">
        <v>399.79</v>
      </c>
      <c r="BL972" s="78">
        <v>425.02</v>
      </c>
      <c r="BM972" s="78">
        <v>451.28</v>
      </c>
      <c r="BN972" s="78">
        <v>250.1</v>
      </c>
      <c r="BO972" s="78"/>
      <c r="BP972" s="79"/>
      <c r="BQ972" s="65" t="s">
        <v>396</v>
      </c>
      <c r="BR972" s="68">
        <v>6.3911648537062396E-2</v>
      </c>
      <c r="BS972" s="78">
        <v>358.54</v>
      </c>
      <c r="BT972" s="78">
        <v>419.42</v>
      </c>
      <c r="BU972" s="78">
        <v>359.95</v>
      </c>
      <c r="BV972" s="78">
        <v>98.23</v>
      </c>
      <c r="BW972" s="78"/>
      <c r="BX972" s="79">
        <v>306.89999999999998</v>
      </c>
      <c r="BY972" s="65" t="s">
        <v>397</v>
      </c>
      <c r="BZ972" s="78">
        <v>410.23</v>
      </c>
      <c r="CA972" s="78">
        <v>463.72</v>
      </c>
      <c r="CB972" s="78">
        <v>378.36</v>
      </c>
      <c r="CC972" s="78">
        <v>275.95999999999998</v>
      </c>
      <c r="CD972" s="78"/>
      <c r="CE972" s="79">
        <v>424.48</v>
      </c>
      <c r="CF972" s="65" t="s">
        <v>398</v>
      </c>
      <c r="CG972" s="78">
        <v>403.61</v>
      </c>
      <c r="CH972" s="78">
        <v>449.91</v>
      </c>
      <c r="CI972" s="78">
        <v>373.74</v>
      </c>
      <c r="CJ972" s="78">
        <v>293.45999999999998</v>
      </c>
      <c r="CK972" s="78"/>
      <c r="CL972" s="79"/>
      <c r="CM972" s="65" t="s">
        <v>399</v>
      </c>
      <c r="CN972" s="78">
        <v>363.52</v>
      </c>
      <c r="CO972" s="78">
        <v>423.52</v>
      </c>
      <c r="CP972" s="78">
        <v>399.38</v>
      </c>
      <c r="CQ972" s="78">
        <v>226.76</v>
      </c>
      <c r="CR972" s="78">
        <v>213.56</v>
      </c>
      <c r="CS972" s="79">
        <v>479.91</v>
      </c>
      <c r="CT972" s="65" t="s">
        <v>400</v>
      </c>
      <c r="CU972" s="78">
        <v>432.03</v>
      </c>
      <c r="CV972" s="78">
        <v>480.22</v>
      </c>
      <c r="CW972" s="78">
        <v>409.01</v>
      </c>
      <c r="CX972" s="78">
        <v>244.83</v>
      </c>
      <c r="CY972" s="78">
        <v>221</v>
      </c>
      <c r="CZ972" s="79"/>
      <c r="DA972" s="82"/>
      <c r="DB972" s="68"/>
      <c r="DC972" s="78"/>
      <c r="DD972" s="78"/>
      <c r="DE972" s="78"/>
      <c r="DF972" s="78"/>
      <c r="DG972" s="78"/>
      <c r="DH972" s="79"/>
      <c r="DI972" s="65" t="s">
        <v>402</v>
      </c>
      <c r="DJ972" s="68">
        <v>4.0003200256020499E-3</v>
      </c>
      <c r="DK972" s="78">
        <v>400.48</v>
      </c>
      <c r="DL972" s="78">
        <v>451.88</v>
      </c>
      <c r="DM972" s="78">
        <v>451.88</v>
      </c>
      <c r="DN972" s="78">
        <v>225.74</v>
      </c>
      <c r="DO972" s="78"/>
      <c r="DP972" s="79">
        <v>360.64</v>
      </c>
      <c r="DQ972" s="65" t="s">
        <v>403</v>
      </c>
      <c r="DR972" s="78">
        <v>382.94</v>
      </c>
      <c r="DS972" s="78">
        <v>451.77</v>
      </c>
      <c r="DT972" s="78">
        <v>479.09</v>
      </c>
      <c r="DU972" s="78">
        <v>298.7</v>
      </c>
      <c r="DV972" s="78"/>
      <c r="DW972" s="79"/>
      <c r="DX972" s="65" t="s">
        <v>404</v>
      </c>
      <c r="DY972" s="78">
        <v>465.08</v>
      </c>
      <c r="DZ972" s="78">
        <v>521.54</v>
      </c>
      <c r="EA972" s="78">
        <v>443.52</v>
      </c>
      <c r="EB972" s="78">
        <v>263.43</v>
      </c>
      <c r="EC972" s="78"/>
      <c r="ED972" s="79">
        <v>304.89</v>
      </c>
      <c r="EE972" s="65" t="s">
        <v>405</v>
      </c>
      <c r="EF972" s="68">
        <v>0.28962001853568098</v>
      </c>
      <c r="EG972" s="78">
        <v>392.35</v>
      </c>
      <c r="EH972" s="78">
        <v>438.21</v>
      </c>
      <c r="EI972" s="78">
        <v>357.97</v>
      </c>
      <c r="EJ972" s="78">
        <v>209.11</v>
      </c>
      <c r="EK972" s="78">
        <v>168.41</v>
      </c>
      <c r="EL972" s="79">
        <v>238.03</v>
      </c>
      <c r="EM972" s="65" t="s">
        <v>406</v>
      </c>
      <c r="EN972" s="78">
        <v>415.31</v>
      </c>
      <c r="EO972" s="78">
        <v>429.45</v>
      </c>
      <c r="EP972" s="78">
        <v>393.6</v>
      </c>
      <c r="EQ972" s="78">
        <v>155.59</v>
      </c>
      <c r="ER972" s="78"/>
      <c r="ES972" s="79">
        <v>325.13</v>
      </c>
      <c r="ET972" s="65" t="s">
        <v>407</v>
      </c>
      <c r="EU972" s="68">
        <v>1.4363688595231301</v>
      </c>
      <c r="EV972" s="78">
        <v>392.49</v>
      </c>
      <c r="EW972" s="78">
        <v>426.63</v>
      </c>
      <c r="EX972" s="78">
        <v>448.18</v>
      </c>
      <c r="EY972" s="78"/>
      <c r="EZ972" s="78">
        <v>147.76</v>
      </c>
      <c r="FA972" s="79">
        <v>220.4</v>
      </c>
      <c r="FB972" s="65" t="s">
        <v>408</v>
      </c>
      <c r="FC972" s="78">
        <v>442.48</v>
      </c>
      <c r="FD972" s="78">
        <v>478.85</v>
      </c>
      <c r="FE972" s="78">
        <v>407.55</v>
      </c>
      <c r="FF972" s="78">
        <v>162.65</v>
      </c>
      <c r="FG972" s="78"/>
      <c r="FH972" s="79"/>
      <c r="FI972" s="65" t="s">
        <v>409</v>
      </c>
      <c r="FJ972" s="78">
        <v>464.51</v>
      </c>
      <c r="FK972" s="78">
        <v>461.62</v>
      </c>
      <c r="FL972" s="78">
        <v>451.79</v>
      </c>
      <c r="FM972" s="78">
        <v>246</v>
      </c>
      <c r="FN972" s="78"/>
      <c r="FO972" s="79">
        <v>351</v>
      </c>
      <c r="FP972" s="65" t="s">
        <v>410</v>
      </c>
      <c r="FQ972" s="68">
        <v>0.23790831013727301</v>
      </c>
      <c r="FR972" s="78">
        <v>383.75</v>
      </c>
      <c r="FS972" s="78">
        <v>423.48</v>
      </c>
      <c r="FT972" s="78">
        <v>360.43</v>
      </c>
      <c r="FU972" s="78">
        <v>200.56</v>
      </c>
      <c r="FV972" s="78">
        <v>183.9</v>
      </c>
      <c r="FW972" s="79">
        <v>226.01</v>
      </c>
      <c r="FX972" s="65" t="s">
        <v>411</v>
      </c>
      <c r="FY972" s="78">
        <v>414.46</v>
      </c>
      <c r="FZ972" s="78">
        <v>456.16</v>
      </c>
      <c r="GA972" s="78">
        <v>436.24</v>
      </c>
      <c r="GB972" s="78">
        <v>280.54000000000002</v>
      </c>
      <c r="GC972" s="78"/>
      <c r="GD972" s="79">
        <v>427.18</v>
      </c>
      <c r="GE972" s="82"/>
      <c r="GF972" s="68"/>
      <c r="GG972" s="78"/>
      <c r="GH972" s="78"/>
      <c r="GI972" s="78"/>
      <c r="GJ972" s="78"/>
      <c r="GK972" s="78"/>
      <c r="GL972" s="79"/>
      <c r="GM972" s="65" t="s">
        <v>413</v>
      </c>
      <c r="GN972" s="68">
        <v>0.109262152682932</v>
      </c>
      <c r="GO972" s="78">
        <v>394.22</v>
      </c>
      <c r="GP972" s="78">
        <v>453.98</v>
      </c>
      <c r="GQ972" s="78">
        <v>381</v>
      </c>
      <c r="GR972" s="78">
        <v>286.16000000000003</v>
      </c>
      <c r="GS972" s="78"/>
      <c r="GT972" s="79"/>
      <c r="GU972" s="65" t="s">
        <v>414</v>
      </c>
      <c r="GV972" s="68">
        <v>4.1734485205125E-3</v>
      </c>
      <c r="GW972" s="78">
        <v>399.53</v>
      </c>
      <c r="GX972" s="78">
        <v>443.06</v>
      </c>
      <c r="GY972" s="78">
        <v>398.12</v>
      </c>
      <c r="GZ972" s="78">
        <v>234.73</v>
      </c>
      <c r="HA972" s="78"/>
      <c r="HB972" s="79">
        <v>345.6</v>
      </c>
      <c r="HC972" s="65" t="s">
        <v>415</v>
      </c>
      <c r="HD972" s="68">
        <v>2.5125628140703501E-2</v>
      </c>
      <c r="HE972" s="78">
        <v>376.99</v>
      </c>
      <c r="HF972" s="78">
        <v>415</v>
      </c>
      <c r="HG972" s="78">
        <v>364.46</v>
      </c>
      <c r="HH972" s="78">
        <v>168.34</v>
      </c>
      <c r="HI972" s="78">
        <v>163.32</v>
      </c>
      <c r="HJ972" s="79">
        <v>290</v>
      </c>
      <c r="HK972" s="85" t="s">
        <v>416</v>
      </c>
      <c r="HL972" s="68">
        <v>1.4735135931629</v>
      </c>
      <c r="HM972" s="78">
        <v>378.26</v>
      </c>
      <c r="HN972" s="78">
        <v>429.89</v>
      </c>
      <c r="HO972" s="78">
        <v>361.44</v>
      </c>
      <c r="HP972" s="78">
        <v>236.53</v>
      </c>
      <c r="HQ972" s="78"/>
      <c r="HR972" s="79"/>
    </row>
    <row r="973" spans="1:226" x14ac:dyDescent="0.25">
      <c r="A973" s="81">
        <v>38460</v>
      </c>
      <c r="B973" s="82" t="s">
        <v>387</v>
      </c>
      <c r="C973" s="83">
        <v>398.86807448827921</v>
      </c>
      <c r="D973" s="83">
        <v>452.6003790297006</v>
      </c>
      <c r="E973" s="83">
        <v>389.99833499850939</v>
      </c>
      <c r="F973" s="83">
        <v>249.22056132705572</v>
      </c>
      <c r="G973" s="83">
        <v>176.00852255054431</v>
      </c>
      <c r="H973" s="84">
        <v>279.7894837311066</v>
      </c>
      <c r="I973" s="82" t="s">
        <v>388</v>
      </c>
      <c r="J973" s="83">
        <v>407.16363175982593</v>
      </c>
      <c r="K973" s="83">
        <v>457.52206207457664</v>
      </c>
      <c r="L973" s="83">
        <v>389.78691115714855</v>
      </c>
      <c r="M973" s="83">
        <v>251.59709687289518</v>
      </c>
      <c r="N973" s="83"/>
      <c r="O973" s="84">
        <v>334.57043670222606</v>
      </c>
      <c r="P973" s="65" t="s">
        <v>389</v>
      </c>
      <c r="Q973" s="78">
        <v>420.69</v>
      </c>
      <c r="R973" s="78">
        <v>471.51</v>
      </c>
      <c r="S973" s="78">
        <v>370.33</v>
      </c>
      <c r="T973" s="78">
        <v>216.7</v>
      </c>
      <c r="U973" s="78"/>
      <c r="V973" s="79"/>
      <c r="W973" s="65" t="s">
        <v>390</v>
      </c>
      <c r="X973" s="78">
        <v>400.65</v>
      </c>
      <c r="Y973" s="78">
        <v>453.15</v>
      </c>
      <c r="Z973" s="78">
        <v>375.56</v>
      </c>
      <c r="AA973" s="78">
        <v>205.78</v>
      </c>
      <c r="AB973" s="78"/>
      <c r="AC973" s="79">
        <v>331.4</v>
      </c>
      <c r="AD973" s="82"/>
      <c r="AE973" s="68"/>
      <c r="AF973" s="78"/>
      <c r="AG973" s="78"/>
      <c r="AH973" s="78"/>
      <c r="AI973" s="78"/>
      <c r="AJ973" s="78"/>
      <c r="AK973" s="79"/>
      <c r="AL973" s="69" t="s">
        <v>392</v>
      </c>
      <c r="AM973" s="70">
        <v>1.7167381974248901</v>
      </c>
      <c r="AN973" s="78">
        <v>422.87</v>
      </c>
      <c r="AO973" s="78">
        <v>458.46</v>
      </c>
      <c r="AP973" s="78">
        <v>419.63</v>
      </c>
      <c r="AQ973" s="78"/>
      <c r="AR973" s="78">
        <v>291.81</v>
      </c>
      <c r="AS973" s="79"/>
      <c r="AT973" s="65" t="s">
        <v>393</v>
      </c>
      <c r="AU973" s="68">
        <v>3.3123550844650497E-2</v>
      </c>
      <c r="AV973" s="78">
        <v>374.23</v>
      </c>
      <c r="AW973" s="78">
        <v>426.95</v>
      </c>
      <c r="AX973" s="78">
        <v>415.93</v>
      </c>
      <c r="AY973" s="78">
        <v>158.69</v>
      </c>
      <c r="AZ973" s="78">
        <v>139.05000000000001</v>
      </c>
      <c r="BA973" s="79">
        <v>306.51</v>
      </c>
      <c r="BB973" s="65" t="s">
        <v>394</v>
      </c>
      <c r="BC973" s="78">
        <v>373.3</v>
      </c>
      <c r="BD973" s="78">
        <v>426.8</v>
      </c>
      <c r="BE973" s="78">
        <v>367.1</v>
      </c>
      <c r="BF973" s="78">
        <v>182.4</v>
      </c>
      <c r="BG973" s="78"/>
      <c r="BH973" s="79">
        <v>360.7</v>
      </c>
      <c r="BI973" s="65" t="s">
        <v>395</v>
      </c>
      <c r="BJ973" s="68">
        <v>0.13416335730385301</v>
      </c>
      <c r="BK973" s="78">
        <v>398.47</v>
      </c>
      <c r="BL973" s="78">
        <v>433.35</v>
      </c>
      <c r="BM973" s="78">
        <v>468.93</v>
      </c>
      <c r="BN973" s="78">
        <v>239.75</v>
      </c>
      <c r="BO973" s="78"/>
      <c r="BP973" s="79"/>
      <c r="BQ973" s="65" t="s">
        <v>396</v>
      </c>
      <c r="BR973" s="68">
        <v>6.3911648537062396E-2</v>
      </c>
      <c r="BS973" s="78">
        <v>357.46</v>
      </c>
      <c r="BT973" s="78">
        <v>438.37</v>
      </c>
      <c r="BU973" s="78">
        <v>359.95</v>
      </c>
      <c r="BV973" s="78">
        <v>98.23</v>
      </c>
      <c r="BW973" s="78"/>
      <c r="BX973" s="79">
        <v>306.89999999999998</v>
      </c>
      <c r="BY973" s="65" t="s">
        <v>397</v>
      </c>
      <c r="BZ973" s="78">
        <v>401.63</v>
      </c>
      <c r="CA973" s="78">
        <v>463.5</v>
      </c>
      <c r="CB973" s="78">
        <v>387.45</v>
      </c>
      <c r="CC973" s="78">
        <v>271.35000000000002</v>
      </c>
      <c r="CD973" s="78"/>
      <c r="CE973" s="79">
        <v>424.48</v>
      </c>
      <c r="CF973" s="65" t="s">
        <v>398</v>
      </c>
      <c r="CG973" s="78">
        <v>339.27</v>
      </c>
      <c r="CH973" s="78">
        <v>418.76</v>
      </c>
      <c r="CI973" s="78">
        <v>361.84</v>
      </c>
      <c r="CJ973" s="78">
        <v>294.2</v>
      </c>
      <c r="CK973" s="78"/>
      <c r="CL973" s="79"/>
      <c r="CM973" s="65" t="s">
        <v>399</v>
      </c>
      <c r="CN973" s="78">
        <v>364.64</v>
      </c>
      <c r="CO973" s="78">
        <v>428.84</v>
      </c>
      <c r="CP973" s="78">
        <v>406.45</v>
      </c>
      <c r="CQ973" s="78">
        <v>222.67</v>
      </c>
      <c r="CR973" s="78">
        <v>209.2</v>
      </c>
      <c r="CS973" s="79">
        <v>468.81</v>
      </c>
      <c r="CT973" s="65" t="s">
        <v>400</v>
      </c>
      <c r="CU973" s="78">
        <v>443.4</v>
      </c>
      <c r="CV973" s="78">
        <v>486.93</v>
      </c>
      <c r="CW973" s="78">
        <v>417.48</v>
      </c>
      <c r="CX973" s="78">
        <v>244.81</v>
      </c>
      <c r="CY973" s="78">
        <v>221</v>
      </c>
      <c r="CZ973" s="79"/>
      <c r="DA973" s="82"/>
      <c r="DB973" s="68"/>
      <c r="DC973" s="78"/>
      <c r="DD973" s="78"/>
      <c r="DE973" s="78"/>
      <c r="DF973" s="78"/>
      <c r="DG973" s="78"/>
      <c r="DH973" s="79"/>
      <c r="DI973" s="65" t="s">
        <v>402</v>
      </c>
      <c r="DJ973" s="68">
        <v>4.02463074012959E-3</v>
      </c>
      <c r="DK973" s="78">
        <v>409.51</v>
      </c>
      <c r="DL973" s="78">
        <v>464.42</v>
      </c>
      <c r="DM973" s="78">
        <v>464.42</v>
      </c>
      <c r="DN973" s="78">
        <v>235.75</v>
      </c>
      <c r="DO973" s="78"/>
      <c r="DP973" s="79">
        <v>363.51</v>
      </c>
      <c r="DQ973" s="65" t="s">
        <v>403</v>
      </c>
      <c r="DR973" s="78">
        <v>382.94</v>
      </c>
      <c r="DS973" s="78">
        <v>451.77</v>
      </c>
      <c r="DT973" s="78">
        <v>468.76</v>
      </c>
      <c r="DU973" s="78">
        <v>293.89999999999998</v>
      </c>
      <c r="DV973" s="78"/>
      <c r="DW973" s="79"/>
      <c r="DX973" s="65" t="s">
        <v>404</v>
      </c>
      <c r="DY973" s="78">
        <v>466.29</v>
      </c>
      <c r="DZ973" s="78">
        <v>522.66999999999996</v>
      </c>
      <c r="EA973" s="78">
        <v>445.53</v>
      </c>
      <c r="EB973" s="78">
        <v>257.81</v>
      </c>
      <c r="EC973" s="78"/>
      <c r="ED973" s="79">
        <v>304.89</v>
      </c>
      <c r="EE973" s="65" t="s">
        <v>405</v>
      </c>
      <c r="EF973" s="68">
        <v>0.28962001853568098</v>
      </c>
      <c r="EG973" s="78">
        <v>395.52</v>
      </c>
      <c r="EH973" s="78">
        <v>439.7</v>
      </c>
      <c r="EI973" s="78">
        <v>367.36</v>
      </c>
      <c r="EJ973" s="78">
        <v>209.11</v>
      </c>
      <c r="EK973" s="78">
        <v>157.86000000000001</v>
      </c>
      <c r="EL973" s="79">
        <v>239.64</v>
      </c>
      <c r="EM973" s="65" t="s">
        <v>406</v>
      </c>
      <c r="EN973" s="78">
        <v>415.31</v>
      </c>
      <c r="EO973" s="78">
        <v>444.25</v>
      </c>
      <c r="EP973" s="78">
        <v>393.6</v>
      </c>
      <c r="EQ973" s="78">
        <v>155.59</v>
      </c>
      <c r="ER973" s="78"/>
      <c r="ES973" s="79">
        <v>341.23</v>
      </c>
      <c r="ET973" s="65" t="s">
        <v>407</v>
      </c>
      <c r="EU973" s="68">
        <v>1.4369880729989899</v>
      </c>
      <c r="EV973" s="78">
        <v>398.75</v>
      </c>
      <c r="EW973" s="78">
        <v>432.89</v>
      </c>
      <c r="EX973" s="78">
        <v>454.45</v>
      </c>
      <c r="EY973" s="78"/>
      <c r="EZ973" s="78">
        <v>147.82</v>
      </c>
      <c r="FA973" s="79">
        <v>220.49</v>
      </c>
      <c r="FB973" s="65" t="s">
        <v>408</v>
      </c>
      <c r="FC973" s="78">
        <v>441.86</v>
      </c>
      <c r="FD973" s="78">
        <v>478.19</v>
      </c>
      <c r="FE973" s="78">
        <v>406.98</v>
      </c>
      <c r="FF973" s="78">
        <v>162.41999999999999</v>
      </c>
      <c r="FG973" s="78"/>
      <c r="FH973" s="79"/>
      <c r="FI973" s="65" t="s">
        <v>409</v>
      </c>
      <c r="FJ973" s="78">
        <v>440</v>
      </c>
      <c r="FK973" s="78">
        <v>457.42</v>
      </c>
      <c r="FL973" s="78">
        <v>452.63</v>
      </c>
      <c r="FM973" s="78">
        <v>246</v>
      </c>
      <c r="FN973" s="78"/>
      <c r="FO973" s="79">
        <v>362</v>
      </c>
      <c r="FP973" s="65" t="s">
        <v>410</v>
      </c>
      <c r="FQ973" s="68">
        <v>0.23857238286096</v>
      </c>
      <c r="FR973" s="78">
        <v>385.77</v>
      </c>
      <c r="FS973" s="78">
        <v>425.14</v>
      </c>
      <c r="FT973" s="78">
        <v>360.24</v>
      </c>
      <c r="FU973" s="78">
        <v>200.64</v>
      </c>
      <c r="FV973" s="78">
        <v>177.5</v>
      </c>
      <c r="FW973" s="79">
        <v>226.64</v>
      </c>
      <c r="FX973" s="65" t="s">
        <v>411</v>
      </c>
      <c r="FY973" s="78">
        <v>403.2</v>
      </c>
      <c r="FZ973" s="78">
        <v>449.92</v>
      </c>
      <c r="GA973" s="78">
        <v>445.17</v>
      </c>
      <c r="GB973" s="78">
        <v>268.04000000000002</v>
      </c>
      <c r="GC973" s="78"/>
      <c r="GD973" s="79">
        <v>435.58</v>
      </c>
      <c r="GE973" s="82"/>
      <c r="GF973" s="68"/>
      <c r="GG973" s="78"/>
      <c r="GH973" s="78"/>
      <c r="GI973" s="78"/>
      <c r="GJ973" s="78"/>
      <c r="GK973" s="78"/>
      <c r="GL973" s="79"/>
      <c r="GM973" s="65" t="s">
        <v>413</v>
      </c>
      <c r="GN973" s="68">
        <v>0.10896807235479999</v>
      </c>
      <c r="GO973" s="78">
        <v>382.7</v>
      </c>
      <c r="GP973" s="78">
        <v>455.38</v>
      </c>
      <c r="GQ973" s="78">
        <v>380.63</v>
      </c>
      <c r="GR973" s="78">
        <v>269.58999999999997</v>
      </c>
      <c r="GS973" s="78"/>
      <c r="GT973" s="79"/>
      <c r="GU973" s="65" t="s">
        <v>414</v>
      </c>
      <c r="GV973" s="68">
        <v>4.1734485205125E-3</v>
      </c>
      <c r="GW973" s="78">
        <v>399.53</v>
      </c>
      <c r="GX973" s="78">
        <v>443.06</v>
      </c>
      <c r="GY973" s="78">
        <v>398.12</v>
      </c>
      <c r="GZ973" s="78">
        <v>234.73</v>
      </c>
      <c r="HA973" s="78"/>
      <c r="HB973" s="79">
        <v>345.6</v>
      </c>
      <c r="HC973" s="65" t="s">
        <v>415</v>
      </c>
      <c r="HD973" s="68">
        <v>2.5255714105316299E-2</v>
      </c>
      <c r="HE973" s="78">
        <v>379.15</v>
      </c>
      <c r="HF973" s="78">
        <v>417.36</v>
      </c>
      <c r="HG973" s="78">
        <v>366.34</v>
      </c>
      <c r="HH973" s="78">
        <v>169.21</v>
      </c>
      <c r="HI973" s="78">
        <v>164.16</v>
      </c>
      <c r="HJ973" s="79">
        <v>293.2</v>
      </c>
      <c r="HK973" s="85" t="s">
        <v>416</v>
      </c>
      <c r="HL973" s="68">
        <v>1.46370023419204</v>
      </c>
      <c r="HM973" s="78">
        <v>377.27</v>
      </c>
      <c r="HN973" s="78">
        <v>429.23</v>
      </c>
      <c r="HO973" s="78">
        <v>358.13</v>
      </c>
      <c r="HP973" s="78">
        <v>232.99</v>
      </c>
      <c r="HQ973" s="78"/>
      <c r="HR973" s="79"/>
    </row>
    <row r="974" spans="1:226" x14ac:dyDescent="0.25">
      <c r="A974" s="81">
        <v>38453</v>
      </c>
      <c r="B974" s="82" t="s">
        <v>387</v>
      </c>
      <c r="C974" s="83">
        <v>404.53977624855128</v>
      </c>
      <c r="D974" s="83">
        <v>457.2243675576716</v>
      </c>
      <c r="E974" s="83">
        <v>407.99686207371633</v>
      </c>
      <c r="F974" s="83">
        <v>253.18427253090456</v>
      </c>
      <c r="G974" s="83">
        <v>168.27357698289271</v>
      </c>
      <c r="H974" s="84">
        <v>281.23554019837525</v>
      </c>
      <c r="I974" s="82" t="s">
        <v>388</v>
      </c>
      <c r="J974" s="83">
        <v>413.97383408269633</v>
      </c>
      <c r="K974" s="83">
        <v>462.34181796176915</v>
      </c>
      <c r="L974" s="83">
        <v>407.93880915748969</v>
      </c>
      <c r="M974" s="83">
        <v>253.53660866148635</v>
      </c>
      <c r="N974" s="83"/>
      <c r="O974" s="84">
        <v>336.15372917308997</v>
      </c>
      <c r="P974" s="65" t="s">
        <v>389</v>
      </c>
      <c r="Q974" s="78">
        <v>431.53</v>
      </c>
      <c r="R974" s="78">
        <v>479.01</v>
      </c>
      <c r="S974" s="78">
        <v>390.24</v>
      </c>
      <c r="T974" s="78">
        <v>216.7</v>
      </c>
      <c r="U974" s="78"/>
      <c r="V974" s="79"/>
      <c r="W974" s="65" t="s">
        <v>390</v>
      </c>
      <c r="X974" s="78">
        <v>421.13</v>
      </c>
      <c r="Y974" s="78">
        <v>474.47</v>
      </c>
      <c r="Z974" s="78">
        <v>383.46</v>
      </c>
      <c r="AA974" s="78">
        <v>205.78</v>
      </c>
      <c r="AB974" s="78"/>
      <c r="AC974" s="79">
        <v>348.76</v>
      </c>
      <c r="AD974" s="82"/>
      <c r="AE974" s="68"/>
      <c r="AF974" s="78"/>
      <c r="AG974" s="78"/>
      <c r="AH974" s="78"/>
      <c r="AI974" s="78"/>
      <c r="AJ974" s="78"/>
      <c r="AK974" s="79"/>
      <c r="AL974" s="69" t="s">
        <v>392</v>
      </c>
      <c r="AM974" s="70">
        <v>1.71556013038257</v>
      </c>
      <c r="AN974" s="78">
        <v>424.56</v>
      </c>
      <c r="AO974" s="78">
        <v>459.74</v>
      </c>
      <c r="AP974" s="78">
        <v>420.21</v>
      </c>
      <c r="AQ974" s="78"/>
      <c r="AR974" s="78">
        <v>291.61</v>
      </c>
      <c r="AS974" s="79"/>
      <c r="AT974" s="65" t="s">
        <v>393</v>
      </c>
      <c r="AU974" s="68">
        <v>3.3448172057397099E-2</v>
      </c>
      <c r="AV974" s="78">
        <v>371.48</v>
      </c>
      <c r="AW974" s="78">
        <v>425.11</v>
      </c>
      <c r="AX974" s="78">
        <v>430.44</v>
      </c>
      <c r="AY974" s="78">
        <v>165.5</v>
      </c>
      <c r="AZ974" s="78">
        <v>130.21</v>
      </c>
      <c r="BA974" s="79">
        <v>315.3</v>
      </c>
      <c r="BB974" s="65" t="s">
        <v>394</v>
      </c>
      <c r="BC974" s="78">
        <v>386</v>
      </c>
      <c r="BD974" s="78">
        <v>436.3</v>
      </c>
      <c r="BE974" s="78">
        <v>393.7</v>
      </c>
      <c r="BF974" s="78">
        <v>182.8</v>
      </c>
      <c r="BG974" s="78"/>
      <c r="BH974" s="79">
        <v>360.7</v>
      </c>
      <c r="BI974" s="65" t="s">
        <v>395</v>
      </c>
      <c r="BJ974" s="68">
        <v>0.13424440536440599</v>
      </c>
      <c r="BK974" s="78">
        <v>420.18</v>
      </c>
      <c r="BL974" s="78">
        <v>445.42</v>
      </c>
      <c r="BM974" s="78">
        <v>481.02</v>
      </c>
      <c r="BN974" s="78">
        <v>268.08999999999997</v>
      </c>
      <c r="BO974" s="78"/>
      <c r="BP974" s="79"/>
      <c r="BQ974" s="65" t="s">
        <v>396</v>
      </c>
      <c r="BR974" s="68">
        <v>6.3911648537062396E-2</v>
      </c>
      <c r="BS974" s="78">
        <v>357.46</v>
      </c>
      <c r="BT974" s="78">
        <v>441.36</v>
      </c>
      <c r="BU974" s="78">
        <v>364.81</v>
      </c>
      <c r="BV974" s="78">
        <v>98.23</v>
      </c>
      <c r="BW974" s="78"/>
      <c r="BX974" s="79">
        <v>306.89999999999998</v>
      </c>
      <c r="BY974" s="65" t="s">
        <v>397</v>
      </c>
      <c r="BZ974" s="78">
        <v>392.59</v>
      </c>
      <c r="CA974" s="78">
        <v>456.44</v>
      </c>
      <c r="CB974" s="78">
        <v>381.31</v>
      </c>
      <c r="CC974" s="78">
        <v>246.92</v>
      </c>
      <c r="CD974" s="78"/>
      <c r="CE974" s="79">
        <v>424.48</v>
      </c>
      <c r="CF974" s="65" t="s">
        <v>398</v>
      </c>
      <c r="CG974" s="78">
        <v>359.54</v>
      </c>
      <c r="CH974" s="78">
        <v>429.38</v>
      </c>
      <c r="CI974" s="78">
        <v>382.8</v>
      </c>
      <c r="CJ974" s="78">
        <v>320.83999999999997</v>
      </c>
      <c r="CK974" s="78"/>
      <c r="CL974" s="79"/>
      <c r="CM974" s="65" t="s">
        <v>399</v>
      </c>
      <c r="CN974" s="78">
        <v>383.65</v>
      </c>
      <c r="CO974" s="78">
        <v>442.98</v>
      </c>
      <c r="CP974" s="78">
        <v>424.64</v>
      </c>
      <c r="CQ974" s="78">
        <v>244.43</v>
      </c>
      <c r="CR974" s="78">
        <v>233.01</v>
      </c>
      <c r="CS974" s="79">
        <v>468.59</v>
      </c>
      <c r="CT974" s="65" t="s">
        <v>400</v>
      </c>
      <c r="CU974" s="78">
        <v>453.8</v>
      </c>
      <c r="CV974" s="78">
        <v>490.81</v>
      </c>
      <c r="CW974" s="78">
        <v>421.95</v>
      </c>
      <c r="CX974" s="78">
        <v>244.81</v>
      </c>
      <c r="CY974" s="78">
        <v>221</v>
      </c>
      <c r="CZ974" s="79"/>
      <c r="DA974" s="82"/>
      <c r="DB974" s="68"/>
      <c r="DC974" s="78"/>
      <c r="DD974" s="78"/>
      <c r="DE974" s="78"/>
      <c r="DF974" s="78"/>
      <c r="DG974" s="78"/>
      <c r="DH974" s="79"/>
      <c r="DI974" s="65" t="s">
        <v>402</v>
      </c>
      <c r="DJ974" s="68">
        <v>4.0671899784438898E-3</v>
      </c>
      <c r="DK974" s="78">
        <v>413.94</v>
      </c>
      <c r="DL974" s="78">
        <v>469.4</v>
      </c>
      <c r="DM974" s="78">
        <v>469.4</v>
      </c>
      <c r="DN974" s="78">
        <v>223.39</v>
      </c>
      <c r="DO974" s="78"/>
      <c r="DP974" s="79">
        <v>367.03</v>
      </c>
      <c r="DQ974" s="65" t="s">
        <v>403</v>
      </c>
      <c r="DR974" s="78">
        <v>349.06</v>
      </c>
      <c r="DS974" s="78">
        <v>419.54</v>
      </c>
      <c r="DT974" s="78">
        <v>490.9</v>
      </c>
      <c r="DU974" s="78">
        <v>291.86</v>
      </c>
      <c r="DV974" s="78"/>
      <c r="DW974" s="79"/>
      <c r="DX974" s="65" t="s">
        <v>404</v>
      </c>
      <c r="DY974" s="78">
        <v>466.29</v>
      </c>
      <c r="DZ974" s="78">
        <v>522.66999999999996</v>
      </c>
      <c r="EA974" s="78">
        <v>455.82</v>
      </c>
      <c r="EB974" s="78">
        <v>282.14</v>
      </c>
      <c r="EC974" s="78"/>
      <c r="ED974" s="79">
        <v>304.89</v>
      </c>
      <c r="EE974" s="65" t="s">
        <v>405</v>
      </c>
      <c r="EF974" s="68">
        <v>0.28962001853568098</v>
      </c>
      <c r="EG974" s="78">
        <v>404.27</v>
      </c>
      <c r="EH974" s="78">
        <v>445.97</v>
      </c>
      <c r="EI974" s="78">
        <v>385.19</v>
      </c>
      <c r="EJ974" s="78">
        <v>209.11</v>
      </c>
      <c r="EK974" s="78">
        <v>182.47</v>
      </c>
      <c r="EL974" s="79">
        <v>246.53</v>
      </c>
      <c r="EM974" s="65" t="s">
        <v>406</v>
      </c>
      <c r="EN974" s="78">
        <v>456.18</v>
      </c>
      <c r="EO974" s="78">
        <v>472.05</v>
      </c>
      <c r="EP974" s="78">
        <v>423</v>
      </c>
      <c r="EQ974" s="78">
        <v>155.59</v>
      </c>
      <c r="ER974" s="78"/>
      <c r="ES974" s="79">
        <v>341.23</v>
      </c>
      <c r="ET974" s="65" t="s">
        <v>407</v>
      </c>
      <c r="EU974" s="68">
        <v>1.43657520471197</v>
      </c>
      <c r="EV974" s="78">
        <v>392.54</v>
      </c>
      <c r="EW974" s="78">
        <v>432.77</v>
      </c>
      <c r="EX974" s="78">
        <v>454.32</v>
      </c>
      <c r="EY974" s="78"/>
      <c r="EZ974" s="78">
        <v>147.78</v>
      </c>
      <c r="FA974" s="79">
        <v>220.43</v>
      </c>
      <c r="FB974" s="65" t="s">
        <v>408</v>
      </c>
      <c r="FC974" s="78">
        <v>441.45</v>
      </c>
      <c r="FD974" s="78">
        <v>477.74</v>
      </c>
      <c r="FE974" s="78">
        <v>406.6</v>
      </c>
      <c r="FF974" s="78">
        <v>162.27000000000001</v>
      </c>
      <c r="FG974" s="78"/>
      <c r="FH974" s="79"/>
      <c r="FI974" s="65" t="s">
        <v>409</v>
      </c>
      <c r="FJ974" s="78">
        <v>454</v>
      </c>
      <c r="FK974" s="78">
        <v>462</v>
      </c>
      <c r="FL974" s="78">
        <v>458.52</v>
      </c>
      <c r="FM974" s="78">
        <v>246</v>
      </c>
      <c r="FN974" s="78"/>
      <c r="FO974" s="79">
        <v>365.57</v>
      </c>
      <c r="FP974" s="65" t="s">
        <v>410</v>
      </c>
      <c r="FQ974" s="68">
        <v>0.24462437926563799</v>
      </c>
      <c r="FR974" s="78">
        <v>391.4</v>
      </c>
      <c r="FS974" s="78">
        <v>432.5</v>
      </c>
      <c r="FT974" s="78">
        <v>395.56</v>
      </c>
      <c r="FU974" s="78">
        <v>196.19</v>
      </c>
      <c r="FV974" s="78">
        <v>167.32</v>
      </c>
      <c r="FW974" s="79">
        <v>226.77</v>
      </c>
      <c r="FX974" s="65" t="s">
        <v>411</v>
      </c>
      <c r="FY974" s="78">
        <v>390.12</v>
      </c>
      <c r="FZ974" s="78">
        <v>444.63</v>
      </c>
      <c r="GA974" s="78">
        <v>436.24</v>
      </c>
      <c r="GB974" s="78">
        <v>268.04000000000002</v>
      </c>
      <c r="GC974" s="78"/>
      <c r="GD974" s="79">
        <v>435.58</v>
      </c>
      <c r="GE974" s="82"/>
      <c r="GF974" s="68"/>
      <c r="GG974" s="78"/>
      <c r="GH974" s="78"/>
      <c r="GI974" s="78"/>
      <c r="GJ974" s="78"/>
      <c r="GK974" s="78"/>
      <c r="GL974" s="79"/>
      <c r="GM974" s="65" t="s">
        <v>413</v>
      </c>
      <c r="GN974" s="68">
        <v>0.10904768655333</v>
      </c>
      <c r="GO974" s="78">
        <v>410.89</v>
      </c>
      <c r="GP974" s="78">
        <v>483.63</v>
      </c>
      <c r="GQ974" s="78">
        <v>392.4</v>
      </c>
      <c r="GR974" s="78">
        <v>287.89</v>
      </c>
      <c r="GS974" s="78"/>
      <c r="GT974" s="79"/>
      <c r="GU974" s="65" t="s">
        <v>414</v>
      </c>
      <c r="GV974" s="68">
        <v>4.1715334556983097E-3</v>
      </c>
      <c r="GW974" s="78">
        <v>358.33</v>
      </c>
      <c r="GX974" s="78">
        <v>444.25</v>
      </c>
      <c r="GY974" s="78">
        <v>380.9</v>
      </c>
      <c r="GZ974" s="78">
        <v>234.62</v>
      </c>
      <c r="HA974" s="78"/>
      <c r="HB974" s="79">
        <v>345.44</v>
      </c>
      <c r="HC974" s="65" t="s">
        <v>415</v>
      </c>
      <c r="HD974" s="68">
        <v>2.5826446280991702E-2</v>
      </c>
      <c r="HE974" s="78">
        <v>372.31</v>
      </c>
      <c r="HF974" s="78">
        <v>413.98</v>
      </c>
      <c r="HG974" s="78">
        <v>374.62</v>
      </c>
      <c r="HH974" s="78">
        <v>173.04</v>
      </c>
      <c r="HI974" s="78">
        <v>167.87</v>
      </c>
      <c r="HJ974" s="79">
        <v>300.26</v>
      </c>
      <c r="HK974" s="85" t="s">
        <v>416</v>
      </c>
      <c r="HL974" s="68">
        <v>1.4568764568764601</v>
      </c>
      <c r="HM974" s="78">
        <v>375.27</v>
      </c>
      <c r="HN974" s="78">
        <v>427.44</v>
      </c>
      <c r="HO974" s="78">
        <v>370.6</v>
      </c>
      <c r="HP974" s="78">
        <v>242</v>
      </c>
      <c r="HQ974" s="78"/>
      <c r="HR974" s="79"/>
    </row>
    <row r="975" spans="1:226" x14ac:dyDescent="0.25">
      <c r="A975" s="81">
        <v>38446</v>
      </c>
      <c r="B975" s="82" t="s">
        <v>387</v>
      </c>
      <c r="C975" s="83">
        <v>382.45715015030032</v>
      </c>
      <c r="D975" s="83">
        <v>439.06077985679167</v>
      </c>
      <c r="E975" s="83">
        <v>398.17191877109872</v>
      </c>
      <c r="F975" s="83">
        <v>243.4848000653902</v>
      </c>
      <c r="G975" s="83">
        <v>165.83045101088649</v>
      </c>
      <c r="H975" s="84">
        <v>284.69925871655397</v>
      </c>
      <c r="I975" s="82" t="s">
        <v>388</v>
      </c>
      <c r="J975" s="83">
        <v>390.39063511411791</v>
      </c>
      <c r="K975" s="83">
        <v>444.20786132830722</v>
      </c>
      <c r="L975" s="83">
        <v>398.31681185261749</v>
      </c>
      <c r="M975" s="83">
        <v>243.01238410600564</v>
      </c>
      <c r="N975" s="83"/>
      <c r="O975" s="84">
        <v>335.44673885428875</v>
      </c>
      <c r="P975" s="65" t="s">
        <v>389</v>
      </c>
      <c r="Q975" s="78">
        <v>399.03</v>
      </c>
      <c r="R975" s="78">
        <v>458.18</v>
      </c>
      <c r="S975" s="78">
        <v>377.49</v>
      </c>
      <c r="T975" s="78">
        <v>201.7</v>
      </c>
      <c r="U975" s="78"/>
      <c r="V975" s="79"/>
      <c r="W975" s="65" t="s">
        <v>390</v>
      </c>
      <c r="X975" s="78">
        <v>406.8</v>
      </c>
      <c r="Y975" s="78">
        <v>452.98</v>
      </c>
      <c r="Z975" s="78">
        <v>370.77</v>
      </c>
      <c r="AA975" s="78">
        <v>192.51</v>
      </c>
      <c r="AB975" s="78"/>
      <c r="AC975" s="79">
        <v>348.76</v>
      </c>
      <c r="AD975" s="82"/>
      <c r="AE975" s="68"/>
      <c r="AF975" s="78"/>
      <c r="AG975" s="78"/>
      <c r="AH975" s="78"/>
      <c r="AI975" s="78"/>
      <c r="AJ975" s="78"/>
      <c r="AK975" s="79"/>
      <c r="AL975" s="69" t="s">
        <v>392</v>
      </c>
      <c r="AM975" s="70">
        <v>1.7105713308245001</v>
      </c>
      <c r="AN975" s="78">
        <v>396.97</v>
      </c>
      <c r="AO975" s="78">
        <v>444.02</v>
      </c>
      <c r="AP975" s="78">
        <v>404.48</v>
      </c>
      <c r="AQ975" s="78"/>
      <c r="AR975" s="78">
        <v>280.82</v>
      </c>
      <c r="AS975" s="79"/>
      <c r="AT975" s="65" t="s">
        <v>393</v>
      </c>
      <c r="AU975" s="68">
        <v>3.3311125916055999E-2</v>
      </c>
      <c r="AV975" s="78">
        <v>342.31</v>
      </c>
      <c r="AW975" s="78">
        <v>396.97</v>
      </c>
      <c r="AX975" s="78">
        <v>405.46</v>
      </c>
      <c r="AY975" s="78">
        <v>164.39</v>
      </c>
      <c r="AZ975" s="78">
        <v>123.68</v>
      </c>
      <c r="BA975" s="79">
        <v>317.75</v>
      </c>
      <c r="BB975" s="65" t="s">
        <v>394</v>
      </c>
      <c r="BC975" s="78">
        <v>359.3</v>
      </c>
      <c r="BD975" s="78">
        <v>413.9</v>
      </c>
      <c r="BE975" s="78">
        <v>385.1</v>
      </c>
      <c r="BF975" s="78">
        <v>172.1</v>
      </c>
      <c r="BG975" s="78"/>
      <c r="BH975" s="79">
        <v>360.7</v>
      </c>
      <c r="BI975" s="65" t="s">
        <v>395</v>
      </c>
      <c r="BJ975" s="68">
        <v>0.13422458457491099</v>
      </c>
      <c r="BK975" s="78">
        <v>423.34</v>
      </c>
      <c r="BL975" s="78">
        <v>447.5</v>
      </c>
      <c r="BM975" s="78">
        <v>483.1</v>
      </c>
      <c r="BN975" s="78">
        <v>241.2</v>
      </c>
      <c r="BO975" s="78"/>
      <c r="BP975" s="79"/>
      <c r="BQ975" s="65" t="s">
        <v>396</v>
      </c>
      <c r="BR975" s="68">
        <v>6.3911648537062396E-2</v>
      </c>
      <c r="BS975" s="78">
        <v>343.93</v>
      </c>
      <c r="BT975" s="78">
        <v>428.36</v>
      </c>
      <c r="BU975" s="78">
        <v>363.21</v>
      </c>
      <c r="BV975" s="78">
        <v>98.23</v>
      </c>
      <c r="BW975" s="78"/>
      <c r="BX975" s="79">
        <v>312.32</v>
      </c>
      <c r="BY975" s="65" t="s">
        <v>397</v>
      </c>
      <c r="BZ975" s="78">
        <v>385.62</v>
      </c>
      <c r="CA975" s="78">
        <v>453.49</v>
      </c>
      <c r="CB975" s="78">
        <v>378.3</v>
      </c>
      <c r="CC975" s="78">
        <v>258.66000000000003</v>
      </c>
      <c r="CD975" s="78"/>
      <c r="CE975" s="79">
        <v>424.48</v>
      </c>
      <c r="CF975" s="65" t="s">
        <v>398</v>
      </c>
      <c r="CG975" s="78">
        <v>361.19</v>
      </c>
      <c r="CH975" s="78">
        <v>432.14</v>
      </c>
      <c r="CI975" s="78">
        <v>386.11</v>
      </c>
      <c r="CJ975" s="78">
        <v>293.33999999999997</v>
      </c>
      <c r="CK975" s="78"/>
      <c r="CL975" s="79"/>
      <c r="CM975" s="65" t="s">
        <v>399</v>
      </c>
      <c r="CN975" s="78">
        <v>362.22</v>
      </c>
      <c r="CO975" s="78">
        <v>423.43</v>
      </c>
      <c r="CP975" s="78">
        <v>414.63</v>
      </c>
      <c r="CQ975" s="78">
        <v>217.69</v>
      </c>
      <c r="CR975" s="78">
        <v>201.78</v>
      </c>
      <c r="CS975" s="79">
        <v>455.63</v>
      </c>
      <c r="CT975" s="65" t="s">
        <v>400</v>
      </c>
      <c r="CU975" s="78">
        <v>420.27</v>
      </c>
      <c r="CV975" s="78">
        <v>482.73</v>
      </c>
      <c r="CW975" s="78">
        <v>396.42</v>
      </c>
      <c r="CX975" s="78">
        <v>244.68</v>
      </c>
      <c r="CY975" s="78">
        <v>221</v>
      </c>
      <c r="CZ975" s="79"/>
      <c r="DA975" s="82"/>
      <c r="DB975" s="68"/>
      <c r="DC975" s="78"/>
      <c r="DD975" s="78"/>
      <c r="DE975" s="78"/>
      <c r="DF975" s="78"/>
      <c r="DG975" s="78"/>
      <c r="DH975" s="79"/>
      <c r="DI975" s="65" t="s">
        <v>402</v>
      </c>
      <c r="DJ975" s="68">
        <v>4.0426908150064701E-3</v>
      </c>
      <c r="DK975" s="78">
        <v>389.35</v>
      </c>
      <c r="DL975" s="78">
        <v>451.02</v>
      </c>
      <c r="DM975" s="78">
        <v>451.02</v>
      </c>
      <c r="DN975" s="78">
        <v>210.52</v>
      </c>
      <c r="DO975" s="78"/>
      <c r="DP975" s="79">
        <v>365.26</v>
      </c>
      <c r="DQ975" s="65" t="s">
        <v>403</v>
      </c>
      <c r="DR975" s="78">
        <v>349.06</v>
      </c>
      <c r="DS975" s="78">
        <v>419.54</v>
      </c>
      <c r="DT975" s="78">
        <v>479.88</v>
      </c>
      <c r="DU975" s="78">
        <v>288.49</v>
      </c>
      <c r="DV975" s="78"/>
      <c r="DW975" s="79"/>
      <c r="DX975" s="65" t="s">
        <v>404</v>
      </c>
      <c r="DY975" s="78">
        <v>425.93</v>
      </c>
      <c r="DZ975" s="78">
        <v>482.53</v>
      </c>
      <c r="EA975" s="78">
        <v>451.08</v>
      </c>
      <c r="EB975" s="78">
        <v>258.39</v>
      </c>
      <c r="EC975" s="78"/>
      <c r="ED975" s="79">
        <v>304.68</v>
      </c>
      <c r="EE975" s="65" t="s">
        <v>405</v>
      </c>
      <c r="EF975" s="68">
        <v>0.28962001853568098</v>
      </c>
      <c r="EG975" s="78">
        <v>387.01</v>
      </c>
      <c r="EH975" s="78">
        <v>430.33</v>
      </c>
      <c r="EI975" s="78">
        <v>368.4</v>
      </c>
      <c r="EJ975" s="78">
        <v>209.11</v>
      </c>
      <c r="EK975" s="78">
        <v>157.44</v>
      </c>
      <c r="EL975" s="79">
        <v>247.51</v>
      </c>
      <c r="EM975" s="65" t="s">
        <v>406</v>
      </c>
      <c r="EN975" s="78">
        <v>425.71</v>
      </c>
      <c r="EO975" s="78">
        <v>435.55</v>
      </c>
      <c r="EP975" s="78">
        <v>381.1</v>
      </c>
      <c r="EQ975" s="78">
        <v>155.59</v>
      </c>
      <c r="ER975" s="78"/>
      <c r="ES975" s="79">
        <v>341.23</v>
      </c>
      <c r="ET975" s="65" t="s">
        <v>407</v>
      </c>
      <c r="EU975" s="68">
        <v>1.43657520471197</v>
      </c>
      <c r="EV975" s="78">
        <v>368.21</v>
      </c>
      <c r="EW975" s="78">
        <v>407.21</v>
      </c>
      <c r="EX975" s="78">
        <v>428.76</v>
      </c>
      <c r="EY975" s="78"/>
      <c r="EZ975" s="78">
        <v>147.78</v>
      </c>
      <c r="FA975" s="79">
        <v>220.43</v>
      </c>
      <c r="FB975" s="65" t="s">
        <v>408</v>
      </c>
      <c r="FC975" s="78">
        <v>429.57</v>
      </c>
      <c r="FD975" s="78">
        <v>462.2</v>
      </c>
      <c r="FE975" s="78">
        <v>357.97</v>
      </c>
      <c r="FF975" s="78">
        <v>162.34</v>
      </c>
      <c r="FG975" s="78"/>
      <c r="FH975" s="79"/>
      <c r="FI975" s="65" t="s">
        <v>409</v>
      </c>
      <c r="FJ975" s="78">
        <v>456</v>
      </c>
      <c r="FK975" s="78">
        <v>467.5</v>
      </c>
      <c r="FL975" s="78">
        <v>466.08</v>
      </c>
      <c r="FM975" s="78">
        <v>246</v>
      </c>
      <c r="FN975" s="78"/>
      <c r="FO975" s="79">
        <v>368</v>
      </c>
      <c r="FP975" s="65" t="s">
        <v>410</v>
      </c>
      <c r="FQ975" s="68">
        <v>0.24323206771580799</v>
      </c>
      <c r="FR975" s="78">
        <v>372.87</v>
      </c>
      <c r="FS975" s="78">
        <v>417.14</v>
      </c>
      <c r="FT975" s="78">
        <v>375.55</v>
      </c>
      <c r="FU975" s="78">
        <v>196.29</v>
      </c>
      <c r="FV975" s="78">
        <v>166.37</v>
      </c>
      <c r="FW975" s="79">
        <v>235.45</v>
      </c>
      <c r="FX975" s="65" t="s">
        <v>411</v>
      </c>
      <c r="FY975" s="78">
        <v>376.3</v>
      </c>
      <c r="FZ975" s="78">
        <v>443</v>
      </c>
      <c r="GA975" s="78">
        <v>428.21</v>
      </c>
      <c r="GB975" s="78">
        <v>255.54</v>
      </c>
      <c r="GC975" s="78"/>
      <c r="GD975" s="79">
        <v>435.58</v>
      </c>
      <c r="GE975" s="82"/>
      <c r="GF975" s="68"/>
      <c r="GG975" s="78"/>
      <c r="GH975" s="78"/>
      <c r="GI975" s="78"/>
      <c r="GJ975" s="78"/>
      <c r="GK975" s="78"/>
      <c r="GL975" s="79"/>
      <c r="GM975" s="65" t="s">
        <v>413</v>
      </c>
      <c r="GN975" s="68">
        <v>0.108911106754667</v>
      </c>
      <c r="GO975" s="78">
        <v>392.95</v>
      </c>
      <c r="GP975" s="78">
        <v>443.81</v>
      </c>
      <c r="GQ975" s="78">
        <v>381.36</v>
      </c>
      <c r="GR975" s="78">
        <v>289.7</v>
      </c>
      <c r="GS975" s="78"/>
      <c r="GT975" s="79"/>
      <c r="GU975" s="65" t="s">
        <v>414</v>
      </c>
      <c r="GV975" s="68">
        <v>4.1722296395193597E-3</v>
      </c>
      <c r="GW975" s="78">
        <v>358.39</v>
      </c>
      <c r="GX975" s="78">
        <v>444.32</v>
      </c>
      <c r="GY975" s="78">
        <v>380.97</v>
      </c>
      <c r="GZ975" s="78">
        <v>234.66</v>
      </c>
      <c r="HA975" s="78"/>
      <c r="HB975" s="79">
        <v>345.5</v>
      </c>
      <c r="HC975" s="65" t="s">
        <v>415</v>
      </c>
      <c r="HD975" s="68">
        <v>2.5716857400025699E-2</v>
      </c>
      <c r="HE975" s="78">
        <v>354.09</v>
      </c>
      <c r="HF975" s="78">
        <v>399.04</v>
      </c>
      <c r="HG975" s="78">
        <v>373.03</v>
      </c>
      <c r="HH975" s="78">
        <v>172.3</v>
      </c>
      <c r="HI975" s="78">
        <v>167.16</v>
      </c>
      <c r="HJ975" s="79">
        <v>299.63</v>
      </c>
      <c r="HK975" s="85" t="s">
        <v>416</v>
      </c>
      <c r="HL975" s="68">
        <v>1.4556040756914099</v>
      </c>
      <c r="HM975" s="78">
        <v>353.95</v>
      </c>
      <c r="HN975" s="78">
        <v>408.32</v>
      </c>
      <c r="HO975" s="78">
        <v>366.48</v>
      </c>
      <c r="HP975" s="78">
        <v>213</v>
      </c>
      <c r="HQ975" s="78"/>
      <c r="HR975" s="79"/>
    </row>
    <row r="976" spans="1:226" x14ac:dyDescent="0.25">
      <c r="A976" s="81">
        <v>38432</v>
      </c>
      <c r="B976" s="82" t="s">
        <v>387</v>
      </c>
      <c r="C976" s="83">
        <v>361.05362234841715</v>
      </c>
      <c r="D976" s="83">
        <v>429.7850863666892</v>
      </c>
      <c r="E976" s="83">
        <v>388.64052511431845</v>
      </c>
      <c r="F976" s="83">
        <v>232.02240559429364</v>
      </c>
      <c r="G976" s="83">
        <v>140.53244167962677</v>
      </c>
      <c r="H976" s="84">
        <v>285.40742172378299</v>
      </c>
      <c r="I976" s="82" t="s">
        <v>388</v>
      </c>
      <c r="J976" s="83">
        <v>369.77325823325447</v>
      </c>
      <c r="K976" s="83">
        <v>436.61210378289115</v>
      </c>
      <c r="L976" s="83">
        <v>389.56736639627485</v>
      </c>
      <c r="M976" s="83">
        <v>232.36227381812904</v>
      </c>
      <c r="N976" s="83"/>
      <c r="O976" s="84">
        <v>334.73435061972003</v>
      </c>
      <c r="P976" s="65" t="s">
        <v>389</v>
      </c>
      <c r="Q976" s="78">
        <v>368.63</v>
      </c>
      <c r="R976" s="78">
        <v>434.03</v>
      </c>
      <c r="S976" s="78">
        <v>366.79</v>
      </c>
      <c r="T976" s="78">
        <v>191.7</v>
      </c>
      <c r="U976" s="78"/>
      <c r="V976" s="79"/>
      <c r="W976" s="65" t="s">
        <v>390</v>
      </c>
      <c r="X976" s="78">
        <v>367.69</v>
      </c>
      <c r="Y976" s="78">
        <v>426.53</v>
      </c>
      <c r="Z976" s="78">
        <v>350.48</v>
      </c>
      <c r="AA976" s="78">
        <v>182.73</v>
      </c>
      <c r="AB976" s="78"/>
      <c r="AC976" s="79">
        <v>348.76</v>
      </c>
      <c r="AD976" s="82"/>
      <c r="AE976" s="68"/>
      <c r="AF976" s="78"/>
      <c r="AG976" s="78"/>
      <c r="AH976" s="78"/>
      <c r="AI976" s="78"/>
      <c r="AJ976" s="78"/>
      <c r="AK976" s="79"/>
      <c r="AL976" s="69" t="s">
        <v>392</v>
      </c>
      <c r="AM976" s="70">
        <v>1.7140898183064801</v>
      </c>
      <c r="AN976" s="78">
        <v>392.97</v>
      </c>
      <c r="AO976" s="78">
        <v>436.5</v>
      </c>
      <c r="AP976" s="78">
        <v>396.86</v>
      </c>
      <c r="AQ976" s="78"/>
      <c r="AR976" s="78">
        <v>281.39999999999998</v>
      </c>
      <c r="AS976" s="79"/>
      <c r="AT976" s="65" t="s">
        <v>393</v>
      </c>
      <c r="AU976" s="68">
        <v>3.3174097664543503E-2</v>
      </c>
      <c r="AV976" s="78">
        <v>307.08</v>
      </c>
      <c r="AW976" s="78">
        <v>375.3</v>
      </c>
      <c r="AX976" s="78">
        <v>381.17</v>
      </c>
      <c r="AY976" s="78">
        <v>150.25</v>
      </c>
      <c r="AZ976" s="78">
        <v>128.88</v>
      </c>
      <c r="BA976" s="79">
        <v>323.2</v>
      </c>
      <c r="BB976" s="65" t="s">
        <v>394</v>
      </c>
      <c r="BC976" s="78">
        <v>330.4</v>
      </c>
      <c r="BD976" s="78">
        <v>401.8</v>
      </c>
      <c r="BE976" s="78">
        <v>378.4</v>
      </c>
      <c r="BF976" s="78">
        <v>169.5</v>
      </c>
      <c r="BG976" s="78"/>
      <c r="BH976" s="79">
        <v>360.7</v>
      </c>
      <c r="BI976" s="65" t="s">
        <v>395</v>
      </c>
      <c r="BJ976" s="68">
        <v>0.13427144314947101</v>
      </c>
      <c r="BK976" s="78">
        <v>370.86</v>
      </c>
      <c r="BL976" s="78">
        <v>430.47</v>
      </c>
      <c r="BM976" s="78">
        <v>456.74</v>
      </c>
      <c r="BN976" s="78">
        <v>227.32</v>
      </c>
      <c r="BO976" s="78"/>
      <c r="BP976" s="79"/>
      <c r="BQ976" s="65" t="s">
        <v>396</v>
      </c>
      <c r="BR976" s="68">
        <v>6.3911648537062396E-2</v>
      </c>
      <c r="BS976" s="78">
        <v>332.53</v>
      </c>
      <c r="BT976" s="78">
        <v>403.44</v>
      </c>
      <c r="BU976" s="78">
        <v>352.22</v>
      </c>
      <c r="BV976" s="78">
        <v>98.23</v>
      </c>
      <c r="BW976" s="78"/>
      <c r="BX976" s="79">
        <v>312.32</v>
      </c>
      <c r="BY976" s="65" t="s">
        <v>397</v>
      </c>
      <c r="BZ976" s="78">
        <v>375.55</v>
      </c>
      <c r="CA976" s="78">
        <v>444.6</v>
      </c>
      <c r="CB976" s="78">
        <v>366.55</v>
      </c>
      <c r="CC976" s="78">
        <v>245.52</v>
      </c>
      <c r="CD976" s="78"/>
      <c r="CE976" s="79">
        <v>424.48</v>
      </c>
      <c r="CF976" s="65" t="s">
        <v>398</v>
      </c>
      <c r="CG976" s="78">
        <v>326.45</v>
      </c>
      <c r="CH976" s="78">
        <v>418.76</v>
      </c>
      <c r="CI976" s="78">
        <v>373.56</v>
      </c>
      <c r="CJ976" s="78">
        <v>279.7</v>
      </c>
      <c r="CK976" s="78"/>
      <c r="CL976" s="79"/>
      <c r="CM976" s="65" t="s">
        <v>399</v>
      </c>
      <c r="CN976" s="78">
        <v>336.56</v>
      </c>
      <c r="CO976" s="78">
        <v>426.61</v>
      </c>
      <c r="CP976" s="78">
        <v>409.21</v>
      </c>
      <c r="CQ976" s="78">
        <v>212.23</v>
      </c>
      <c r="CR976" s="78">
        <v>196.71</v>
      </c>
      <c r="CS976" s="79">
        <v>455.05</v>
      </c>
      <c r="CT976" s="65" t="s">
        <v>400</v>
      </c>
      <c r="CU976" s="78">
        <v>395.52</v>
      </c>
      <c r="CV976" s="78">
        <v>478.32</v>
      </c>
      <c r="CW976" s="78">
        <v>390.68</v>
      </c>
      <c r="CX976" s="78">
        <v>229.65</v>
      </c>
      <c r="CY976" s="78">
        <v>208</v>
      </c>
      <c r="CZ976" s="79"/>
      <c r="DA976" s="82"/>
      <c r="DB976" s="68"/>
      <c r="DC976" s="78"/>
      <c r="DD976" s="78"/>
      <c r="DE976" s="78"/>
      <c r="DF976" s="78"/>
      <c r="DG976" s="78"/>
      <c r="DH976" s="79"/>
      <c r="DI976" s="65" t="s">
        <v>402</v>
      </c>
      <c r="DJ976" s="68">
        <v>4.0461258345134499E-3</v>
      </c>
      <c r="DK976" s="78">
        <v>365.18</v>
      </c>
      <c r="DL976" s="78">
        <v>427.1</v>
      </c>
      <c r="DM976" s="78">
        <v>427.1</v>
      </c>
      <c r="DN976" s="78">
        <v>200.59</v>
      </c>
      <c r="DO976" s="78"/>
      <c r="DP976" s="79">
        <v>365.42</v>
      </c>
      <c r="DQ976" s="65" t="s">
        <v>403</v>
      </c>
      <c r="DR976" s="78">
        <v>331.7</v>
      </c>
      <c r="DS976" s="78">
        <v>403.84</v>
      </c>
      <c r="DT976" s="78">
        <v>463.36</v>
      </c>
      <c r="DU976" s="78">
        <v>281.77999999999997</v>
      </c>
      <c r="DV976" s="78"/>
      <c r="DW976" s="79"/>
      <c r="DX976" s="65" t="s">
        <v>404</v>
      </c>
      <c r="DY976" s="78">
        <v>424.32</v>
      </c>
      <c r="DZ976" s="78">
        <v>481.05</v>
      </c>
      <c r="EA976" s="78">
        <v>442.54</v>
      </c>
      <c r="EB976" s="78">
        <v>245.47</v>
      </c>
      <c r="EC976" s="78"/>
      <c r="ED976" s="79">
        <v>304.68</v>
      </c>
      <c r="EE976" s="65" t="s">
        <v>405</v>
      </c>
      <c r="EF976" s="68">
        <v>0.28962001853568098</v>
      </c>
      <c r="EG976" s="78">
        <v>376.31</v>
      </c>
      <c r="EH976" s="78">
        <v>424.4</v>
      </c>
      <c r="EI976" s="78">
        <v>367.36</v>
      </c>
      <c r="EJ976" s="78">
        <v>209.11</v>
      </c>
      <c r="EK976" s="78">
        <v>145.94</v>
      </c>
      <c r="EL976" s="79">
        <v>264.02</v>
      </c>
      <c r="EM976" s="65" t="s">
        <v>406</v>
      </c>
      <c r="EN976" s="78">
        <v>386.61</v>
      </c>
      <c r="EO976" s="78">
        <v>435.55</v>
      </c>
      <c r="EP976" s="78">
        <v>381.1</v>
      </c>
      <c r="EQ976" s="78">
        <v>155.59</v>
      </c>
      <c r="ER976" s="78"/>
      <c r="ES976" s="79">
        <v>341.23</v>
      </c>
      <c r="ET976" s="65" t="s">
        <v>407</v>
      </c>
      <c r="EU976" s="68">
        <v>1.4363688595231301</v>
      </c>
      <c r="EV976" s="78">
        <v>355.98</v>
      </c>
      <c r="EW976" s="78">
        <v>394.97</v>
      </c>
      <c r="EX976" s="78">
        <v>416.52</v>
      </c>
      <c r="EY976" s="78"/>
      <c r="EZ976" s="78">
        <v>147.76</v>
      </c>
      <c r="FA976" s="79">
        <v>220.4</v>
      </c>
      <c r="FB976" s="65" t="s">
        <v>408</v>
      </c>
      <c r="FC976" s="78">
        <v>427.38</v>
      </c>
      <c r="FD976" s="78">
        <v>459.85</v>
      </c>
      <c r="FE976" s="78">
        <v>356.15</v>
      </c>
      <c r="FF976" s="78">
        <v>161.52000000000001</v>
      </c>
      <c r="FG976" s="78"/>
      <c r="FH976" s="79"/>
      <c r="FI976" s="65" t="s">
        <v>409</v>
      </c>
      <c r="FJ976" s="78">
        <v>414</v>
      </c>
      <c r="FK976" s="78">
        <v>453</v>
      </c>
      <c r="FL976" s="78">
        <v>438.35</v>
      </c>
      <c r="FM976" s="78">
        <v>226</v>
      </c>
      <c r="FN976" s="78"/>
      <c r="FO976" s="79">
        <v>365</v>
      </c>
      <c r="FP976" s="65" t="s">
        <v>410</v>
      </c>
      <c r="FQ976" s="68">
        <v>0.24232437540892199</v>
      </c>
      <c r="FR976" s="78">
        <v>346.52</v>
      </c>
      <c r="FS976" s="78">
        <v>400.32</v>
      </c>
      <c r="FT976" s="78">
        <v>353.55</v>
      </c>
      <c r="FU976" s="78">
        <v>181.5</v>
      </c>
      <c r="FV976" s="78">
        <v>139.58000000000001</v>
      </c>
      <c r="FW976" s="79">
        <v>234.81</v>
      </c>
      <c r="FX976" s="65" t="s">
        <v>411</v>
      </c>
      <c r="FY976" s="78">
        <v>363.96</v>
      </c>
      <c r="FZ976" s="78">
        <v>424.36</v>
      </c>
      <c r="GA976" s="78">
        <v>418.39</v>
      </c>
      <c r="GB976" s="78">
        <v>241.25</v>
      </c>
      <c r="GC976" s="78"/>
      <c r="GD976" s="79">
        <v>435.58</v>
      </c>
      <c r="GE976" s="82"/>
      <c r="GF976" s="68"/>
      <c r="GG976" s="78"/>
      <c r="GH976" s="78"/>
      <c r="GI976" s="78"/>
      <c r="GJ976" s="78"/>
      <c r="GK976" s="78"/>
      <c r="GL976" s="79"/>
      <c r="GM976" s="65" t="s">
        <v>413</v>
      </c>
      <c r="GN976" s="68">
        <v>0.10944391546552</v>
      </c>
      <c r="GO976" s="78">
        <v>362.48</v>
      </c>
      <c r="GP976" s="78">
        <v>459.12</v>
      </c>
      <c r="GQ976" s="78">
        <v>369.75</v>
      </c>
      <c r="GR976" s="78">
        <v>271.2</v>
      </c>
      <c r="GS976" s="78"/>
      <c r="GT976" s="79"/>
      <c r="GU976" s="65" t="s">
        <v>414</v>
      </c>
      <c r="GV976" s="68">
        <v>4.1720555717802204E-3</v>
      </c>
      <c r="GW976" s="78">
        <v>343.4</v>
      </c>
      <c r="GX976" s="78">
        <v>421.25</v>
      </c>
      <c r="GY976" s="78">
        <v>376.18</v>
      </c>
      <c r="GZ976" s="78">
        <v>213.32</v>
      </c>
      <c r="HA976" s="78"/>
      <c r="HB976" s="79">
        <v>345.48</v>
      </c>
      <c r="HC976" s="65" t="s">
        <v>415</v>
      </c>
      <c r="HD976" s="68">
        <v>2.5710245532844799E-2</v>
      </c>
      <c r="HE976" s="78">
        <v>343.42</v>
      </c>
      <c r="HF976" s="78">
        <v>388.79</v>
      </c>
      <c r="HG976" s="78">
        <v>312.33999999999997</v>
      </c>
      <c r="HH976" s="78">
        <v>172.26</v>
      </c>
      <c r="HI976" s="78">
        <v>167.12</v>
      </c>
      <c r="HJ976" s="79">
        <v>301.5</v>
      </c>
      <c r="HK976" s="85" t="s">
        <v>416</v>
      </c>
      <c r="HL976" s="68">
        <v>1.44071459443884</v>
      </c>
      <c r="HM976" s="78">
        <v>335.4</v>
      </c>
      <c r="HN976" s="78">
        <v>388.84</v>
      </c>
      <c r="HO976" s="78">
        <v>340.25</v>
      </c>
      <c r="HP976" s="78">
        <v>204.32</v>
      </c>
      <c r="HQ976" s="78"/>
      <c r="HR976" s="79"/>
    </row>
    <row r="977" spans="1:226" x14ac:dyDescent="0.25">
      <c r="A977" s="81">
        <v>38425</v>
      </c>
      <c r="B977" s="82" t="s">
        <v>387</v>
      </c>
      <c r="C977" s="83">
        <v>359.72659745757409</v>
      </c>
      <c r="D977" s="83">
        <v>423.56362420125049</v>
      </c>
      <c r="E977" s="83">
        <v>382.90601202338206</v>
      </c>
      <c r="F977" s="83">
        <v>226.46298366902028</v>
      </c>
      <c r="G977" s="83">
        <v>131.71146189735614</v>
      </c>
      <c r="H977" s="84">
        <v>289.0714102479547</v>
      </c>
      <c r="I977" s="82" t="s">
        <v>388</v>
      </c>
      <c r="J977" s="83">
        <v>371.73382190015866</v>
      </c>
      <c r="K977" s="83">
        <v>430.97909661940707</v>
      </c>
      <c r="L977" s="83">
        <v>384.29344733449392</v>
      </c>
      <c r="M977" s="83">
        <v>226.15707924682252</v>
      </c>
      <c r="N977" s="83"/>
      <c r="O977" s="84">
        <v>334.43486242831602</v>
      </c>
      <c r="P977" s="65" t="s">
        <v>389</v>
      </c>
      <c r="Q977" s="78">
        <v>379.47</v>
      </c>
      <c r="R977" s="78">
        <v>421.53</v>
      </c>
      <c r="S977" s="78">
        <v>363.5</v>
      </c>
      <c r="T977" s="78">
        <v>181.7</v>
      </c>
      <c r="U977" s="78"/>
      <c r="V977" s="79"/>
      <c r="W977" s="65" t="s">
        <v>390</v>
      </c>
      <c r="X977" s="78">
        <v>360.8</v>
      </c>
      <c r="Y977" s="78">
        <v>417.99</v>
      </c>
      <c r="Z977" s="78">
        <v>350.48</v>
      </c>
      <c r="AA977" s="78">
        <v>182.73</v>
      </c>
      <c r="AB977" s="78"/>
      <c r="AC977" s="79">
        <v>342.15</v>
      </c>
      <c r="AD977" s="82"/>
      <c r="AE977" s="68"/>
      <c r="AF977" s="78"/>
      <c r="AG977" s="78"/>
      <c r="AH977" s="78"/>
      <c r="AI977" s="78"/>
      <c r="AJ977" s="78"/>
      <c r="AK977" s="79"/>
      <c r="AL977" s="69" t="s">
        <v>392</v>
      </c>
      <c r="AM977" s="70">
        <v>1.7179178835251701</v>
      </c>
      <c r="AN977" s="78">
        <v>388.71</v>
      </c>
      <c r="AO977" s="78">
        <v>426.21</v>
      </c>
      <c r="AP977" s="78">
        <v>386.74</v>
      </c>
      <c r="AQ977" s="78"/>
      <c r="AR977" s="78">
        <v>274.27999999999997</v>
      </c>
      <c r="AS977" s="79"/>
      <c r="AT977" s="65" t="s">
        <v>393</v>
      </c>
      <c r="AU977" s="68">
        <v>3.3766672294445403E-2</v>
      </c>
      <c r="AV977" s="78">
        <v>311.01</v>
      </c>
      <c r="AW977" s="78">
        <v>380.85</v>
      </c>
      <c r="AX977" s="78">
        <v>381.75</v>
      </c>
      <c r="AY977" s="78">
        <v>161.88</v>
      </c>
      <c r="AZ977" s="78">
        <v>130.27000000000001</v>
      </c>
      <c r="BA977" s="79">
        <v>330.93</v>
      </c>
      <c r="BB977" s="65" t="s">
        <v>394</v>
      </c>
      <c r="BC977" s="78">
        <v>338.4</v>
      </c>
      <c r="BD977" s="78">
        <v>400.3</v>
      </c>
      <c r="BE977" s="78">
        <v>369.9</v>
      </c>
      <c r="BF977" s="78">
        <v>165.3</v>
      </c>
      <c r="BG977" s="78"/>
      <c r="BH977" s="79">
        <v>360.7</v>
      </c>
      <c r="BI977" s="65" t="s">
        <v>395</v>
      </c>
      <c r="BJ977" s="68">
        <v>0.134287671048921</v>
      </c>
      <c r="BK977" s="78">
        <v>359.09</v>
      </c>
      <c r="BL977" s="78">
        <v>425.15</v>
      </c>
      <c r="BM977" s="78">
        <v>451.42</v>
      </c>
      <c r="BN977" s="78">
        <v>234.06</v>
      </c>
      <c r="BO977" s="78"/>
      <c r="BP977" s="79"/>
      <c r="BQ977" s="65" t="s">
        <v>396</v>
      </c>
      <c r="BR977" s="68">
        <v>6.3911648537062396E-2</v>
      </c>
      <c r="BS977" s="78">
        <v>333.11</v>
      </c>
      <c r="BT977" s="78">
        <v>396.38</v>
      </c>
      <c r="BU977" s="78">
        <v>354.52</v>
      </c>
      <c r="BV977" s="78">
        <v>98.23</v>
      </c>
      <c r="BW977" s="78"/>
      <c r="BX977" s="79">
        <v>312.32</v>
      </c>
      <c r="BY977" s="65" t="s">
        <v>397</v>
      </c>
      <c r="BZ977" s="78">
        <v>375.14</v>
      </c>
      <c r="CA977" s="78">
        <v>443.57</v>
      </c>
      <c r="CB977" s="78">
        <v>356.4</v>
      </c>
      <c r="CC977" s="78">
        <v>226.6</v>
      </c>
      <c r="CD977" s="78"/>
      <c r="CE977" s="79">
        <v>424.48</v>
      </c>
      <c r="CF977" s="65" t="s">
        <v>398</v>
      </c>
      <c r="CG977" s="78">
        <v>331.74</v>
      </c>
      <c r="CH977" s="78">
        <v>408.68</v>
      </c>
      <c r="CI977" s="78">
        <v>354.17</v>
      </c>
      <c r="CJ977" s="78">
        <v>268.79000000000002</v>
      </c>
      <c r="CK977" s="78"/>
      <c r="CL977" s="79"/>
      <c r="CM977" s="65" t="s">
        <v>399</v>
      </c>
      <c r="CN977" s="78">
        <v>336.32</v>
      </c>
      <c r="CO977" s="78">
        <v>414.24</v>
      </c>
      <c r="CP977" s="78">
        <v>408.27</v>
      </c>
      <c r="CQ977" s="78">
        <v>211.52</v>
      </c>
      <c r="CR977" s="78">
        <v>195.21</v>
      </c>
      <c r="CS977" s="79">
        <v>455.17</v>
      </c>
      <c r="CT977" s="65" t="s">
        <v>400</v>
      </c>
      <c r="CU977" s="78">
        <v>393.06</v>
      </c>
      <c r="CV977" s="78">
        <v>451.42</v>
      </c>
      <c r="CW977" s="78">
        <v>389.94</v>
      </c>
      <c r="CX977" s="78">
        <v>225.51</v>
      </c>
      <c r="CY977" s="78">
        <v>204</v>
      </c>
      <c r="CZ977" s="79"/>
      <c r="DA977" s="82"/>
      <c r="DB977" s="68"/>
      <c r="DC977" s="78"/>
      <c r="DD977" s="78"/>
      <c r="DE977" s="78"/>
      <c r="DF977" s="78"/>
      <c r="DG977" s="78"/>
      <c r="DH977" s="79"/>
      <c r="DI977" s="65" t="s">
        <v>402</v>
      </c>
      <c r="DJ977" s="68">
        <v>4.0794680373679301E-3</v>
      </c>
      <c r="DK977" s="78">
        <v>368.35</v>
      </c>
      <c r="DL977" s="78">
        <v>430.61</v>
      </c>
      <c r="DM977" s="78">
        <v>430.61</v>
      </c>
      <c r="DN977" s="78">
        <v>188.78</v>
      </c>
      <c r="DO977" s="78"/>
      <c r="DP977" s="79">
        <v>368.3</v>
      </c>
      <c r="DQ977" s="65" t="s">
        <v>403</v>
      </c>
      <c r="DR977" s="78">
        <v>331.7</v>
      </c>
      <c r="DS977" s="78">
        <v>403.84</v>
      </c>
      <c r="DT977" s="78">
        <v>456.39</v>
      </c>
      <c r="DU977" s="78">
        <v>278.23</v>
      </c>
      <c r="DV977" s="78"/>
      <c r="DW977" s="79"/>
      <c r="DX977" s="65" t="s">
        <v>404</v>
      </c>
      <c r="DY977" s="78">
        <v>424.25</v>
      </c>
      <c r="DZ977" s="78">
        <v>480.93</v>
      </c>
      <c r="EA977" s="78">
        <v>435.96</v>
      </c>
      <c r="EB977" s="78">
        <v>241.7</v>
      </c>
      <c r="EC977" s="78"/>
      <c r="ED977" s="79">
        <v>304.68</v>
      </c>
      <c r="EE977" s="65" t="s">
        <v>405</v>
      </c>
      <c r="EF977" s="68">
        <v>0.28962001853568098</v>
      </c>
      <c r="EG977" s="78">
        <v>370.31</v>
      </c>
      <c r="EH977" s="78">
        <v>414.65</v>
      </c>
      <c r="EI977" s="78">
        <v>353.92</v>
      </c>
      <c r="EJ977" s="78">
        <v>273.39999999999998</v>
      </c>
      <c r="EK977" s="78">
        <v>139.80000000000001</v>
      </c>
      <c r="EL977" s="79">
        <v>273.52</v>
      </c>
      <c r="EM977" s="65" t="s">
        <v>406</v>
      </c>
      <c r="EN977" s="78">
        <v>386.61</v>
      </c>
      <c r="EO977" s="78">
        <v>422.45</v>
      </c>
      <c r="EP977" s="78">
        <v>394.5</v>
      </c>
      <c r="EQ977" s="78">
        <v>155.59</v>
      </c>
      <c r="ER977" s="78"/>
      <c r="ES977" s="79">
        <v>341.23</v>
      </c>
      <c r="ET977" s="65" t="s">
        <v>407</v>
      </c>
      <c r="EU977" s="68">
        <v>1.4367816091954</v>
      </c>
      <c r="EV977" s="78">
        <v>356.08</v>
      </c>
      <c r="EW977" s="78">
        <v>390.22</v>
      </c>
      <c r="EX977" s="78">
        <v>411.77</v>
      </c>
      <c r="EY977" s="78"/>
      <c r="EZ977" s="78">
        <v>147.80000000000001</v>
      </c>
      <c r="FA977" s="79">
        <v>220.46</v>
      </c>
      <c r="FB977" s="65" t="s">
        <v>408</v>
      </c>
      <c r="FC977" s="78">
        <v>427.18</v>
      </c>
      <c r="FD977" s="78">
        <v>459.64</v>
      </c>
      <c r="FE977" s="78">
        <v>355.99</v>
      </c>
      <c r="FF977" s="78">
        <v>161.44</v>
      </c>
      <c r="FG977" s="78"/>
      <c r="FH977" s="79"/>
      <c r="FI977" s="65" t="s">
        <v>409</v>
      </c>
      <c r="FJ977" s="78">
        <v>411.57</v>
      </c>
      <c r="FK977" s="78">
        <v>446.49</v>
      </c>
      <c r="FL977" s="78">
        <v>436.67</v>
      </c>
      <c r="FM977" s="78">
        <v>206</v>
      </c>
      <c r="FN977" s="78"/>
      <c r="FO977" s="79">
        <v>365</v>
      </c>
      <c r="FP977" s="65" t="s">
        <v>410</v>
      </c>
      <c r="FQ977" s="68">
        <v>0.249581950233359</v>
      </c>
      <c r="FR977" s="78">
        <v>353.91</v>
      </c>
      <c r="FS977" s="78">
        <v>399.83</v>
      </c>
      <c r="FT977" s="78">
        <v>341.68</v>
      </c>
      <c r="FU977" s="78">
        <v>179.7</v>
      </c>
      <c r="FV977" s="78">
        <v>130.28</v>
      </c>
      <c r="FW977" s="79">
        <v>241.6</v>
      </c>
      <c r="FX977" s="65" t="s">
        <v>411</v>
      </c>
      <c r="FY977" s="78">
        <v>357.74</v>
      </c>
      <c r="FZ977" s="78">
        <v>409.72</v>
      </c>
      <c r="GA977" s="78">
        <v>404.99</v>
      </c>
      <c r="GB977" s="78">
        <v>241.25</v>
      </c>
      <c r="GC977" s="78"/>
      <c r="GD977" s="79">
        <v>435.58</v>
      </c>
      <c r="GE977" s="82"/>
      <c r="GF977" s="68"/>
      <c r="GG977" s="78"/>
      <c r="GH977" s="78"/>
      <c r="GI977" s="78"/>
      <c r="GJ977" s="78"/>
      <c r="GK977" s="78"/>
      <c r="GL977" s="79"/>
      <c r="GM977" s="65" t="s">
        <v>413</v>
      </c>
      <c r="GN977" s="68">
        <v>0.11019283746556501</v>
      </c>
      <c r="GO977" s="78">
        <v>360.55</v>
      </c>
      <c r="GP977" s="78">
        <v>449.04</v>
      </c>
      <c r="GQ977" s="78">
        <v>361.54</v>
      </c>
      <c r="GR977" s="78">
        <v>261.70999999999998</v>
      </c>
      <c r="GS977" s="78"/>
      <c r="GT977" s="79"/>
      <c r="GU977" s="65" t="s">
        <v>414</v>
      </c>
      <c r="GV977" s="68">
        <v>4.1718815185648704E-3</v>
      </c>
      <c r="GW977" s="78">
        <v>332.25</v>
      </c>
      <c r="GX977" s="78">
        <v>379.37</v>
      </c>
      <c r="GY977" s="78">
        <v>344.51</v>
      </c>
      <c r="GZ977" s="78">
        <v>213.31</v>
      </c>
      <c r="HA977" s="78"/>
      <c r="HB977" s="79">
        <v>345.47</v>
      </c>
      <c r="HC977" s="65" t="s">
        <v>415</v>
      </c>
      <c r="HD977" s="68">
        <v>2.6429855164393699E-2</v>
      </c>
      <c r="HE977" s="78">
        <v>337.04</v>
      </c>
      <c r="HF977" s="78">
        <v>380.79</v>
      </c>
      <c r="HG977" s="78">
        <v>321.08</v>
      </c>
      <c r="HH977" s="78">
        <v>177.08</v>
      </c>
      <c r="HI977" s="78">
        <v>171.79</v>
      </c>
      <c r="HJ977" s="79">
        <v>312.16000000000003</v>
      </c>
      <c r="HK977" s="85" t="s">
        <v>416</v>
      </c>
      <c r="HL977" s="68">
        <v>1.4338973329509599</v>
      </c>
      <c r="HM977" s="78">
        <v>320.86</v>
      </c>
      <c r="HN977" s="78">
        <v>375.47</v>
      </c>
      <c r="HO977" s="78">
        <v>332.93</v>
      </c>
      <c r="HP977" s="78">
        <v>196.11</v>
      </c>
      <c r="HQ977" s="78"/>
      <c r="HR977" s="79"/>
    </row>
    <row r="978" spans="1:226" x14ac:dyDescent="0.25">
      <c r="A978" s="81">
        <v>38418</v>
      </c>
      <c r="B978" s="82" t="s">
        <v>387</v>
      </c>
      <c r="C978" s="83">
        <v>349.4758357556932</v>
      </c>
      <c r="D978" s="83">
        <v>411.55781543025563</v>
      </c>
      <c r="E978" s="83">
        <v>382.07375071492254</v>
      </c>
      <c r="F978" s="83">
        <v>219.38319753049018</v>
      </c>
      <c r="G978" s="83">
        <v>143.37017107309484</v>
      </c>
      <c r="H978" s="84">
        <v>291.32646004249676</v>
      </c>
      <c r="I978" s="82" t="s">
        <v>388</v>
      </c>
      <c r="J978" s="83">
        <v>357.02384703407694</v>
      </c>
      <c r="K978" s="83">
        <v>416.78023930271985</v>
      </c>
      <c r="L978" s="83">
        <v>383.39430945258891</v>
      </c>
      <c r="M978" s="83">
        <v>217.90285699813262</v>
      </c>
      <c r="N978" s="83"/>
      <c r="O978" s="84">
        <v>332.25855657643211</v>
      </c>
      <c r="P978" s="65" t="s">
        <v>389</v>
      </c>
      <c r="Q978" s="78">
        <v>369.47</v>
      </c>
      <c r="R978" s="78">
        <v>410.69</v>
      </c>
      <c r="S978" s="78">
        <v>360.68</v>
      </c>
      <c r="T978" s="78">
        <v>181.7</v>
      </c>
      <c r="U978" s="78"/>
      <c r="V978" s="79"/>
      <c r="W978" s="65" t="s">
        <v>390</v>
      </c>
      <c r="X978" s="78">
        <v>348.68</v>
      </c>
      <c r="Y978" s="78">
        <v>402.29</v>
      </c>
      <c r="Z978" s="78">
        <v>335.98</v>
      </c>
      <c r="AA978" s="78">
        <v>160.47</v>
      </c>
      <c r="AB978" s="78"/>
      <c r="AC978" s="79">
        <v>342.15</v>
      </c>
      <c r="AD978" s="82"/>
      <c r="AE978" s="68"/>
      <c r="AF978" s="78"/>
      <c r="AG978" s="78"/>
      <c r="AH978" s="78"/>
      <c r="AI978" s="78"/>
      <c r="AJ978" s="78"/>
      <c r="AK978" s="79"/>
      <c r="AL978" s="69" t="s">
        <v>392</v>
      </c>
      <c r="AM978" s="70">
        <v>1.7167381974248901</v>
      </c>
      <c r="AN978" s="78">
        <v>385.36</v>
      </c>
      <c r="AO978" s="78">
        <v>415.64</v>
      </c>
      <c r="AP978" s="78">
        <v>376.2</v>
      </c>
      <c r="AQ978" s="78"/>
      <c r="AR978" s="78">
        <v>274.08999999999997</v>
      </c>
      <c r="AS978" s="79"/>
      <c r="AT978" s="65" t="s">
        <v>393</v>
      </c>
      <c r="AU978" s="68">
        <v>3.3840947546531303E-2</v>
      </c>
      <c r="AV978" s="78">
        <v>309.56</v>
      </c>
      <c r="AW978" s="78">
        <v>380.28</v>
      </c>
      <c r="AX978" s="78">
        <v>375.91</v>
      </c>
      <c r="AY978" s="78">
        <v>163.21</v>
      </c>
      <c r="AZ978" s="78">
        <v>130.08000000000001</v>
      </c>
      <c r="BA978" s="79">
        <v>331.91</v>
      </c>
      <c r="BB978" s="65" t="s">
        <v>394</v>
      </c>
      <c r="BC978" s="78">
        <v>316.2</v>
      </c>
      <c r="BD978" s="78">
        <v>378.7</v>
      </c>
      <c r="BE978" s="78">
        <v>375.8</v>
      </c>
      <c r="BF978" s="78">
        <v>164</v>
      </c>
      <c r="BG978" s="78"/>
      <c r="BH978" s="79">
        <v>358.8</v>
      </c>
      <c r="BI978" s="65" t="s">
        <v>395</v>
      </c>
      <c r="BJ978" s="68">
        <v>0.13434720692156801</v>
      </c>
      <c r="BK978" s="78">
        <v>364.62</v>
      </c>
      <c r="BL978" s="78">
        <v>417.82</v>
      </c>
      <c r="BM978" s="78">
        <v>444.1</v>
      </c>
      <c r="BN978" s="78">
        <v>220.73</v>
      </c>
      <c r="BO978" s="78"/>
      <c r="BP978" s="79"/>
      <c r="BQ978" s="65" t="s">
        <v>396</v>
      </c>
      <c r="BR978" s="68">
        <v>6.3911648537062396E-2</v>
      </c>
      <c r="BS978" s="78">
        <v>330.39</v>
      </c>
      <c r="BT978" s="78">
        <v>387.75</v>
      </c>
      <c r="BU978" s="78">
        <v>348.57</v>
      </c>
      <c r="BV978" s="78">
        <v>98.23</v>
      </c>
      <c r="BW978" s="78"/>
      <c r="BX978" s="79">
        <v>312.32</v>
      </c>
      <c r="BY978" s="65" t="s">
        <v>397</v>
      </c>
      <c r="BZ978" s="78">
        <v>375.19</v>
      </c>
      <c r="CA978" s="78">
        <v>440.22</v>
      </c>
      <c r="CB978" s="78">
        <v>331</v>
      </c>
      <c r="CC978" s="78">
        <v>225.77</v>
      </c>
      <c r="CD978" s="78"/>
      <c r="CE978" s="79">
        <v>424.48</v>
      </c>
      <c r="CF978" s="65" t="s">
        <v>398</v>
      </c>
      <c r="CG978" s="78">
        <v>315.64</v>
      </c>
      <c r="CH978" s="78">
        <v>425.66</v>
      </c>
      <c r="CI978" s="78">
        <v>371.44</v>
      </c>
      <c r="CJ978" s="78">
        <v>253.75</v>
      </c>
      <c r="CK978" s="78"/>
      <c r="CL978" s="79"/>
      <c r="CM978" s="65" t="s">
        <v>399</v>
      </c>
      <c r="CN978" s="78">
        <v>326.12</v>
      </c>
      <c r="CO978" s="78">
        <v>398.83</v>
      </c>
      <c r="CP978" s="78">
        <v>408.48</v>
      </c>
      <c r="CQ978" s="78">
        <v>197.03</v>
      </c>
      <c r="CR978" s="78">
        <v>182.9</v>
      </c>
      <c r="CS978" s="79">
        <v>455.13</v>
      </c>
      <c r="CT978" s="65" t="s">
        <v>400</v>
      </c>
      <c r="CU978" s="78">
        <v>383.84</v>
      </c>
      <c r="CV978" s="78">
        <v>430.56</v>
      </c>
      <c r="CW978" s="78">
        <v>377.16</v>
      </c>
      <c r="CX978" s="78">
        <v>222.33</v>
      </c>
      <c r="CY978" s="78">
        <v>201</v>
      </c>
      <c r="CZ978" s="79"/>
      <c r="DA978" s="82"/>
      <c r="DB978" s="68"/>
      <c r="DC978" s="78"/>
      <c r="DD978" s="78"/>
      <c r="DE978" s="78"/>
      <c r="DF978" s="78"/>
      <c r="DG978" s="78"/>
      <c r="DH978" s="79"/>
      <c r="DI978" s="65" t="s">
        <v>402</v>
      </c>
      <c r="DJ978" s="68">
        <v>4.1356492969396204E-3</v>
      </c>
      <c r="DK978" s="78">
        <v>356.77</v>
      </c>
      <c r="DL978" s="78">
        <v>416.69</v>
      </c>
      <c r="DM978" s="78">
        <v>416.69</v>
      </c>
      <c r="DN978" s="78">
        <v>191.38</v>
      </c>
      <c r="DO978" s="78"/>
      <c r="DP978" s="79">
        <v>373.75</v>
      </c>
      <c r="DQ978" s="65" t="s">
        <v>403</v>
      </c>
      <c r="DR978" s="78">
        <v>331.7</v>
      </c>
      <c r="DS978" s="78">
        <v>403.84</v>
      </c>
      <c r="DT978" s="78">
        <v>433.18</v>
      </c>
      <c r="DU978" s="78">
        <v>263.49</v>
      </c>
      <c r="DV978" s="78"/>
      <c r="DW978" s="79"/>
      <c r="DX978" s="65" t="s">
        <v>404</v>
      </c>
      <c r="DY978" s="78">
        <v>401.65</v>
      </c>
      <c r="DZ978" s="78">
        <v>459.99</v>
      </c>
      <c r="EA978" s="78">
        <v>440.17</v>
      </c>
      <c r="EB978" s="78">
        <v>235.4</v>
      </c>
      <c r="EC978" s="78"/>
      <c r="ED978" s="79">
        <v>303.69</v>
      </c>
      <c r="EE978" s="65" t="s">
        <v>405</v>
      </c>
      <c r="EF978" s="68">
        <v>0.28962001853568098</v>
      </c>
      <c r="EG978" s="78">
        <v>359.12</v>
      </c>
      <c r="EH978" s="78">
        <v>394.66</v>
      </c>
      <c r="EI978" s="78">
        <v>339.87</v>
      </c>
      <c r="EJ978" s="78">
        <v>270.22000000000003</v>
      </c>
      <c r="EK978" s="78">
        <v>132.68</v>
      </c>
      <c r="EL978" s="79">
        <v>273.55</v>
      </c>
      <c r="EM978" s="65" t="s">
        <v>406</v>
      </c>
      <c r="EN978" s="78">
        <v>373.61</v>
      </c>
      <c r="EO978" s="78">
        <v>422.45</v>
      </c>
      <c r="EP978" s="78">
        <v>394.5</v>
      </c>
      <c r="EQ978" s="78">
        <v>155.59</v>
      </c>
      <c r="ER978" s="78"/>
      <c r="ES978" s="79">
        <v>333.63</v>
      </c>
      <c r="ET978" s="65" t="s">
        <v>407</v>
      </c>
      <c r="EU978" s="68">
        <v>1.4361625736033301</v>
      </c>
      <c r="EV978" s="78">
        <v>351.06</v>
      </c>
      <c r="EW978" s="78">
        <v>379.1</v>
      </c>
      <c r="EX978" s="78">
        <v>400.65</v>
      </c>
      <c r="EY978" s="78"/>
      <c r="EZ978" s="78">
        <v>147.74</v>
      </c>
      <c r="FA978" s="79">
        <v>220.36</v>
      </c>
      <c r="FB978" s="65" t="s">
        <v>408</v>
      </c>
      <c r="FC978" s="78">
        <v>428.37</v>
      </c>
      <c r="FD978" s="78">
        <v>460.92</v>
      </c>
      <c r="FE978" s="78">
        <v>356.98</v>
      </c>
      <c r="FF978" s="78">
        <v>161.88999999999999</v>
      </c>
      <c r="FG978" s="78"/>
      <c r="FH978" s="79"/>
      <c r="FI978" s="65" t="s">
        <v>409</v>
      </c>
      <c r="FJ978" s="78">
        <v>406.53</v>
      </c>
      <c r="FK978" s="78">
        <v>435</v>
      </c>
      <c r="FL978" s="78">
        <v>432.47</v>
      </c>
      <c r="FM978" s="78">
        <v>206</v>
      </c>
      <c r="FN978" s="78"/>
      <c r="FO978" s="79">
        <v>358</v>
      </c>
      <c r="FP978" s="65" t="s">
        <v>410</v>
      </c>
      <c r="FQ978" s="68">
        <v>0.25801124929046898</v>
      </c>
      <c r="FR978" s="78">
        <v>365.09</v>
      </c>
      <c r="FS978" s="78">
        <v>406.37</v>
      </c>
      <c r="FT978" s="78">
        <v>352.44</v>
      </c>
      <c r="FU978" s="78">
        <v>178.03</v>
      </c>
      <c r="FV978" s="78">
        <v>143.44999999999999</v>
      </c>
      <c r="FW978" s="79">
        <v>248.98</v>
      </c>
      <c r="FX978" s="65" t="s">
        <v>411</v>
      </c>
      <c r="FY978" s="78">
        <v>355.24</v>
      </c>
      <c r="FZ978" s="78">
        <v>387.92</v>
      </c>
      <c r="GA978" s="78">
        <v>380.89</v>
      </c>
      <c r="GB978" s="78">
        <v>237.23</v>
      </c>
      <c r="GC978" s="78"/>
      <c r="GD978" s="79">
        <v>435.58</v>
      </c>
      <c r="GE978" s="82"/>
      <c r="GF978" s="68"/>
      <c r="GG978" s="78"/>
      <c r="GH978" s="78"/>
      <c r="GI978" s="78"/>
      <c r="GJ978" s="78"/>
      <c r="GK978" s="78"/>
      <c r="GL978" s="79"/>
      <c r="GM978" s="65" t="s">
        <v>413</v>
      </c>
      <c r="GN978" s="68">
        <v>0.110662313948985</v>
      </c>
      <c r="GO978" s="78">
        <v>348.81</v>
      </c>
      <c r="GP978" s="78">
        <v>426.16</v>
      </c>
      <c r="GQ978" s="78">
        <v>355.78</v>
      </c>
      <c r="GR978" s="78">
        <v>264.37</v>
      </c>
      <c r="GS978" s="78"/>
      <c r="GT978" s="79"/>
      <c r="GU978" s="65" t="s">
        <v>414</v>
      </c>
      <c r="GV978" s="68">
        <v>4.1720555717802204E-3</v>
      </c>
      <c r="GW978" s="78">
        <v>332.27</v>
      </c>
      <c r="GX978" s="78">
        <v>379.39</v>
      </c>
      <c r="GY978" s="78">
        <v>344.53</v>
      </c>
      <c r="GZ978" s="78">
        <v>213.32</v>
      </c>
      <c r="HA978" s="78"/>
      <c r="HB978" s="79">
        <v>345.48</v>
      </c>
      <c r="HC978" s="65" t="s">
        <v>415</v>
      </c>
      <c r="HD978" s="68">
        <v>2.6560424966799501E-2</v>
      </c>
      <c r="HE978" s="78">
        <v>339.37</v>
      </c>
      <c r="HF978" s="78">
        <v>375.98</v>
      </c>
      <c r="HG978" s="78">
        <v>322.67</v>
      </c>
      <c r="HH978" s="78">
        <v>177.95</v>
      </c>
      <c r="HI978" s="78">
        <v>172.64</v>
      </c>
      <c r="HJ978" s="79">
        <v>316.83</v>
      </c>
      <c r="HK978" s="85" t="s">
        <v>416</v>
      </c>
      <c r="HL978" s="68">
        <v>1.4501160092807399</v>
      </c>
      <c r="HM978" s="78">
        <v>318.68</v>
      </c>
      <c r="HN978" s="78">
        <v>373.87</v>
      </c>
      <c r="HO978" s="78">
        <v>322.08999999999997</v>
      </c>
      <c r="HP978" s="78">
        <v>187.7</v>
      </c>
      <c r="HQ978" s="78"/>
      <c r="HR978" s="79"/>
    </row>
    <row r="979" spans="1:226" x14ac:dyDescent="0.25">
      <c r="A979" s="81">
        <v>38411</v>
      </c>
      <c r="B979" s="82" t="s">
        <v>387</v>
      </c>
      <c r="C979" s="83">
        <v>342.18180831605503</v>
      </c>
      <c r="D979" s="83">
        <v>397.10964478389263</v>
      </c>
      <c r="E979" s="83">
        <v>358.94144318343348</v>
      </c>
      <c r="F979" s="83">
        <v>214.37673814816483</v>
      </c>
      <c r="G979" s="83">
        <v>143.66883359253498</v>
      </c>
      <c r="H979" s="84">
        <v>290.17980469298863</v>
      </c>
      <c r="I979" s="82" t="s">
        <v>388</v>
      </c>
      <c r="J979" s="83">
        <v>350.45439089035085</v>
      </c>
      <c r="K979" s="83">
        <v>401.68973105584689</v>
      </c>
      <c r="L979" s="83">
        <v>359.79121171281088</v>
      </c>
      <c r="M979" s="83">
        <v>213.6931139760039</v>
      </c>
      <c r="N979" s="83"/>
      <c r="O979" s="84">
        <v>330.14896984645736</v>
      </c>
      <c r="P979" s="65" t="s">
        <v>389</v>
      </c>
      <c r="Q979" s="78">
        <v>356.13</v>
      </c>
      <c r="R979" s="78">
        <v>400.69</v>
      </c>
      <c r="S979" s="78">
        <v>334.56</v>
      </c>
      <c r="T979" s="78">
        <v>171.7</v>
      </c>
      <c r="U979" s="78"/>
      <c r="V979" s="79"/>
      <c r="W979" s="65" t="s">
        <v>390</v>
      </c>
      <c r="X979" s="78">
        <v>361.9</v>
      </c>
      <c r="Y979" s="78">
        <v>405.6</v>
      </c>
      <c r="Z979" s="78">
        <v>322.18</v>
      </c>
      <c r="AA979" s="78">
        <v>160.47</v>
      </c>
      <c r="AB979" s="78"/>
      <c r="AC979" s="79">
        <v>321.49</v>
      </c>
      <c r="AD979" s="82"/>
      <c r="AE979" s="68"/>
      <c r="AF979" s="78"/>
      <c r="AG979" s="78"/>
      <c r="AH979" s="78"/>
      <c r="AI979" s="78"/>
      <c r="AJ979" s="78"/>
      <c r="AK979" s="79"/>
      <c r="AL979" s="69" t="s">
        <v>392</v>
      </c>
      <c r="AM979" s="70">
        <v>1.7129153819801299</v>
      </c>
      <c r="AN979" s="78">
        <v>377.94</v>
      </c>
      <c r="AO979" s="78">
        <v>399.69</v>
      </c>
      <c r="AP979" s="78">
        <v>361.2</v>
      </c>
      <c r="AQ979" s="78"/>
      <c r="AR979" s="78">
        <v>257.23</v>
      </c>
      <c r="AS979" s="79"/>
      <c r="AT979" s="65" t="s">
        <v>393</v>
      </c>
      <c r="AU979" s="68">
        <v>3.3621356285512598E-2</v>
      </c>
      <c r="AV979" s="78">
        <v>301.11</v>
      </c>
      <c r="AW979" s="78">
        <v>359.03</v>
      </c>
      <c r="AX979" s="78">
        <v>361.09</v>
      </c>
      <c r="AY979" s="78">
        <v>162.96</v>
      </c>
      <c r="AZ979" s="78">
        <v>128.5</v>
      </c>
      <c r="BA979" s="79">
        <v>332.25</v>
      </c>
      <c r="BB979" s="65" t="s">
        <v>394</v>
      </c>
      <c r="BC979" s="78">
        <v>318.8</v>
      </c>
      <c r="BD979" s="78">
        <v>363.2</v>
      </c>
      <c r="BE979" s="78">
        <v>350.3</v>
      </c>
      <c r="BF979" s="78">
        <v>152</v>
      </c>
      <c r="BG979" s="78"/>
      <c r="BH979" s="79">
        <v>358.8</v>
      </c>
      <c r="BI979" s="65" t="s">
        <v>395</v>
      </c>
      <c r="BJ979" s="68">
        <v>0.134354426978369</v>
      </c>
      <c r="BK979" s="78">
        <v>349.59</v>
      </c>
      <c r="BL979" s="78">
        <v>396.35</v>
      </c>
      <c r="BM979" s="78">
        <v>422.63</v>
      </c>
      <c r="BN979" s="78">
        <v>211.34</v>
      </c>
      <c r="BO979" s="78"/>
      <c r="BP979" s="79"/>
      <c r="BQ979" s="65" t="s">
        <v>396</v>
      </c>
      <c r="BR979" s="68">
        <v>6.3911648537062396E-2</v>
      </c>
      <c r="BS979" s="78">
        <v>320.64</v>
      </c>
      <c r="BT979" s="78">
        <v>377.99</v>
      </c>
      <c r="BU979" s="78">
        <v>324.22000000000003</v>
      </c>
      <c r="BV979" s="78">
        <v>98.23</v>
      </c>
      <c r="BW979" s="78"/>
      <c r="BX979" s="79">
        <v>312.32</v>
      </c>
      <c r="BY979" s="65" t="s">
        <v>397</v>
      </c>
      <c r="BZ979" s="78">
        <v>363.21</v>
      </c>
      <c r="CA979" s="78">
        <v>422.92</v>
      </c>
      <c r="CB979" s="78">
        <v>318.14999999999998</v>
      </c>
      <c r="CC979" s="78">
        <v>222.26</v>
      </c>
      <c r="CD979" s="78"/>
      <c r="CE979" s="79">
        <v>424.48</v>
      </c>
      <c r="CF979" s="65" t="s">
        <v>398</v>
      </c>
      <c r="CG979" s="78">
        <v>306.39999999999998</v>
      </c>
      <c r="CH979" s="78">
        <v>411.05</v>
      </c>
      <c r="CI979" s="78">
        <v>352</v>
      </c>
      <c r="CJ979" s="78">
        <v>248.47</v>
      </c>
      <c r="CK979" s="78"/>
      <c r="CL979" s="79"/>
      <c r="CM979" s="65" t="s">
        <v>399</v>
      </c>
      <c r="CN979" s="78">
        <v>322.41000000000003</v>
      </c>
      <c r="CO979" s="78">
        <v>381.91</v>
      </c>
      <c r="CP979" s="78">
        <v>379.22</v>
      </c>
      <c r="CQ979" s="78">
        <v>191.05</v>
      </c>
      <c r="CR979" s="78">
        <v>176.51</v>
      </c>
      <c r="CS979" s="79">
        <v>455.15</v>
      </c>
      <c r="CT979" s="65" t="s">
        <v>400</v>
      </c>
      <c r="CU979" s="78">
        <v>381.41</v>
      </c>
      <c r="CV979" s="78">
        <v>418.18</v>
      </c>
      <c r="CW979" s="78">
        <v>353.75</v>
      </c>
      <c r="CX979" s="78">
        <v>217.45</v>
      </c>
      <c r="CY979" s="78">
        <v>196</v>
      </c>
      <c r="CZ979" s="79"/>
      <c r="DA979" s="82"/>
      <c r="DB979" s="68"/>
      <c r="DC979" s="78"/>
      <c r="DD979" s="78"/>
      <c r="DE979" s="78"/>
      <c r="DF979" s="78"/>
      <c r="DG979" s="78"/>
      <c r="DH979" s="79"/>
      <c r="DI979" s="65" t="s">
        <v>402</v>
      </c>
      <c r="DJ979" s="68">
        <v>4.1349652662917603E-3</v>
      </c>
      <c r="DK979" s="78">
        <v>356.79</v>
      </c>
      <c r="DL979" s="78">
        <v>400.02</v>
      </c>
      <c r="DM979" s="78">
        <v>400.02</v>
      </c>
      <c r="DN979" s="78">
        <v>196.82</v>
      </c>
      <c r="DO979" s="78"/>
      <c r="DP979" s="79">
        <v>373.97</v>
      </c>
      <c r="DQ979" s="65" t="s">
        <v>403</v>
      </c>
      <c r="DR979" s="78">
        <v>331.7</v>
      </c>
      <c r="DS979" s="78">
        <v>403.84</v>
      </c>
      <c r="DT979" s="78">
        <v>421.53</v>
      </c>
      <c r="DU979" s="78">
        <v>259.57</v>
      </c>
      <c r="DV979" s="78"/>
      <c r="DW979" s="79"/>
      <c r="DX979" s="65" t="s">
        <v>404</v>
      </c>
      <c r="DY979" s="78">
        <v>382.7</v>
      </c>
      <c r="DZ979" s="78">
        <v>439.38</v>
      </c>
      <c r="EA979" s="78">
        <v>421.31</v>
      </c>
      <c r="EB979" s="78">
        <v>226.78</v>
      </c>
      <c r="EC979" s="78"/>
      <c r="ED979" s="79">
        <v>303.27999999999997</v>
      </c>
      <c r="EE979" s="65" t="s">
        <v>405</v>
      </c>
      <c r="EF979" s="68">
        <v>0.28962001853568098</v>
      </c>
      <c r="EG979" s="78">
        <v>360.01</v>
      </c>
      <c r="EH979" s="78">
        <v>397.5</v>
      </c>
      <c r="EI979" s="78">
        <v>336.54</v>
      </c>
      <c r="EJ979" s="78">
        <v>209.11</v>
      </c>
      <c r="EK979" s="78">
        <v>127.93</v>
      </c>
      <c r="EL979" s="79">
        <v>273.63</v>
      </c>
      <c r="EM979" s="65" t="s">
        <v>406</v>
      </c>
      <c r="EN979" s="78">
        <v>361.41</v>
      </c>
      <c r="EO979" s="78">
        <v>405.95</v>
      </c>
      <c r="EP979" s="78">
        <v>348.9</v>
      </c>
      <c r="EQ979" s="78">
        <v>155.59</v>
      </c>
      <c r="ER979" s="78"/>
      <c r="ES979" s="79">
        <v>333.63</v>
      </c>
      <c r="ET979" s="65" t="s">
        <v>407</v>
      </c>
      <c r="EU979" s="68">
        <v>1.43657520471197</v>
      </c>
      <c r="EV979" s="78">
        <v>338.99</v>
      </c>
      <c r="EW979" s="78">
        <v>374.34</v>
      </c>
      <c r="EX979" s="78">
        <v>395.89</v>
      </c>
      <c r="EY979" s="78"/>
      <c r="EZ979" s="78">
        <v>147.78</v>
      </c>
      <c r="FA979" s="79">
        <v>220.43</v>
      </c>
      <c r="FB979" s="65" t="s">
        <v>408</v>
      </c>
      <c r="FC979" s="78">
        <v>428.27</v>
      </c>
      <c r="FD979" s="78">
        <v>460.81</v>
      </c>
      <c r="FE979" s="78">
        <v>356.89</v>
      </c>
      <c r="FF979" s="78">
        <v>161.85</v>
      </c>
      <c r="FG979" s="78"/>
      <c r="FH979" s="79"/>
      <c r="FI979" s="65" t="s">
        <v>409</v>
      </c>
      <c r="FJ979" s="78">
        <v>396.44</v>
      </c>
      <c r="FK979" s="78">
        <v>424</v>
      </c>
      <c r="FL979" s="78">
        <v>424.9</v>
      </c>
      <c r="FM979" s="78">
        <v>206</v>
      </c>
      <c r="FN979" s="78"/>
      <c r="FO979" s="79">
        <v>354</v>
      </c>
      <c r="FP979" s="65" t="s">
        <v>410</v>
      </c>
      <c r="FQ979" s="68">
        <v>0.25597706445502499</v>
      </c>
      <c r="FR979" s="78">
        <v>358.11</v>
      </c>
      <c r="FS979" s="78">
        <v>398.3</v>
      </c>
      <c r="FT979" s="78">
        <v>330.98</v>
      </c>
      <c r="FU979" s="78">
        <v>158.44999999999999</v>
      </c>
      <c r="FV979" s="78">
        <v>144.12</v>
      </c>
      <c r="FW979" s="79">
        <v>248.55</v>
      </c>
      <c r="FX979" s="65" t="s">
        <v>411</v>
      </c>
      <c r="FY979" s="78">
        <v>356.4</v>
      </c>
      <c r="FZ979" s="78">
        <v>385.93</v>
      </c>
      <c r="GA979" s="78">
        <v>371.96</v>
      </c>
      <c r="GB979" s="78">
        <v>237.23</v>
      </c>
      <c r="GC979" s="78"/>
      <c r="GD979" s="79">
        <v>435.58</v>
      </c>
      <c r="GE979" s="82"/>
      <c r="GF979" s="68"/>
      <c r="GG979" s="78"/>
      <c r="GH979" s="78"/>
      <c r="GI979" s="78"/>
      <c r="GJ979" s="78"/>
      <c r="GK979" s="78"/>
      <c r="GL979" s="79"/>
      <c r="GM979" s="65" t="s">
        <v>413</v>
      </c>
      <c r="GN979" s="68">
        <v>0.110404522169228</v>
      </c>
      <c r="GO979" s="78">
        <v>334.75</v>
      </c>
      <c r="GP979" s="78">
        <v>417.22</v>
      </c>
      <c r="GQ979" s="78">
        <v>342.7</v>
      </c>
      <c r="GR979" s="78">
        <v>251.5</v>
      </c>
      <c r="GS979" s="78"/>
      <c r="GT979" s="79"/>
      <c r="GU979" s="65" t="s">
        <v>414</v>
      </c>
      <c r="GV979" s="68">
        <v>4.1718815185648704E-3</v>
      </c>
      <c r="GW979" s="78">
        <v>331.91</v>
      </c>
      <c r="GX979" s="78">
        <v>361.57</v>
      </c>
      <c r="GY979" s="78">
        <v>324.36</v>
      </c>
      <c r="GZ979" s="78">
        <v>213.31</v>
      </c>
      <c r="HA979" s="78"/>
      <c r="HB979" s="79">
        <v>345.47</v>
      </c>
      <c r="HC979" s="65" t="s">
        <v>415</v>
      </c>
      <c r="HD979" s="68">
        <v>2.64033373818451E-2</v>
      </c>
      <c r="HE979" s="78">
        <v>338.92</v>
      </c>
      <c r="HF979" s="78">
        <v>363.55</v>
      </c>
      <c r="HG979" s="78">
        <v>320.76</v>
      </c>
      <c r="HH979" s="78">
        <v>176.9</v>
      </c>
      <c r="HI979" s="78">
        <v>171.62</v>
      </c>
      <c r="HJ979" s="79">
        <v>317.83999999999997</v>
      </c>
      <c r="HK979" s="85" t="s">
        <v>416</v>
      </c>
      <c r="HL979" s="68">
        <v>1.44980065241029</v>
      </c>
      <c r="HM979" s="78">
        <v>309.74</v>
      </c>
      <c r="HN979" s="78">
        <v>361.63</v>
      </c>
      <c r="HO979" s="78">
        <v>313.37</v>
      </c>
      <c r="HP979" s="78">
        <v>183.17</v>
      </c>
      <c r="HQ979" s="78"/>
      <c r="HR979" s="79"/>
    </row>
    <row r="980" spans="1:226" x14ac:dyDescent="0.25">
      <c r="A980" s="81">
        <v>38404</v>
      </c>
      <c r="B980" s="82" t="s">
        <v>387</v>
      </c>
      <c r="C980" s="83">
        <v>338.90888310345645</v>
      </c>
      <c r="D980" s="83">
        <v>385.37206753164139</v>
      </c>
      <c r="E980" s="83">
        <v>338.30490286165821</v>
      </c>
      <c r="F980" s="83">
        <v>206.54466901629439</v>
      </c>
      <c r="G980" s="83">
        <v>138.97765163297044</v>
      </c>
      <c r="H980" s="84">
        <v>288.69488508400411</v>
      </c>
      <c r="I980" s="82" t="s">
        <v>388</v>
      </c>
      <c r="J980" s="83">
        <v>346.77999872261768</v>
      </c>
      <c r="K980" s="83">
        <v>388.90150930839752</v>
      </c>
      <c r="L980" s="83">
        <v>338.90178254006526</v>
      </c>
      <c r="M980" s="83">
        <v>206.13831808934742</v>
      </c>
      <c r="N980" s="83"/>
      <c r="O980" s="84">
        <v>328.16094493432814</v>
      </c>
      <c r="P980" s="65" t="s">
        <v>389</v>
      </c>
      <c r="Q980" s="78">
        <v>350.3</v>
      </c>
      <c r="R980" s="78">
        <v>398.19</v>
      </c>
      <c r="S980" s="78">
        <v>320.8</v>
      </c>
      <c r="T980" s="78">
        <v>161.69999999999999</v>
      </c>
      <c r="U980" s="78"/>
      <c r="V980" s="79"/>
      <c r="W980" s="65" t="s">
        <v>390</v>
      </c>
      <c r="X980" s="78">
        <v>349.4</v>
      </c>
      <c r="Y980" s="78">
        <v>382.73</v>
      </c>
      <c r="Z980" s="78">
        <v>308.95</v>
      </c>
      <c r="AA980" s="78">
        <v>146.02000000000001</v>
      </c>
      <c r="AB980" s="78"/>
      <c r="AC980" s="79">
        <v>321.49</v>
      </c>
      <c r="AD980" s="82"/>
      <c r="AE980" s="68"/>
      <c r="AF980" s="78"/>
      <c r="AG980" s="78"/>
      <c r="AH980" s="78"/>
      <c r="AI980" s="78"/>
      <c r="AJ980" s="78"/>
      <c r="AK980" s="79"/>
      <c r="AL980" s="69" t="s">
        <v>392</v>
      </c>
      <c r="AM980" s="70">
        <v>1.7152658662092599</v>
      </c>
      <c r="AN980" s="78">
        <v>377.63</v>
      </c>
      <c r="AO980" s="78">
        <v>400.73</v>
      </c>
      <c r="AP980" s="78">
        <v>360.95</v>
      </c>
      <c r="AQ980" s="78"/>
      <c r="AR980" s="78">
        <v>257.58</v>
      </c>
      <c r="AS980" s="79"/>
      <c r="AT980" s="65" t="s">
        <v>393</v>
      </c>
      <c r="AU980" s="68">
        <v>3.3420225920727201E-2</v>
      </c>
      <c r="AV980" s="78">
        <v>297.97000000000003</v>
      </c>
      <c r="AW980" s="78">
        <v>356.43</v>
      </c>
      <c r="AX980" s="78">
        <v>353.02</v>
      </c>
      <c r="AY980" s="78">
        <v>160.52000000000001</v>
      </c>
      <c r="AZ980" s="78">
        <v>129.13999999999999</v>
      </c>
      <c r="BA980" s="79">
        <v>331.92</v>
      </c>
      <c r="BB980" s="65" t="s">
        <v>394</v>
      </c>
      <c r="BC980" s="78">
        <v>304.3</v>
      </c>
      <c r="BD980" s="78">
        <v>340.8</v>
      </c>
      <c r="BE980" s="78">
        <v>322.5</v>
      </c>
      <c r="BF980" s="78">
        <v>152.6</v>
      </c>
      <c r="BG980" s="78"/>
      <c r="BH980" s="79">
        <v>359</v>
      </c>
      <c r="BI980" s="65" t="s">
        <v>395</v>
      </c>
      <c r="BJ980" s="68">
        <v>0.13433637829124101</v>
      </c>
      <c r="BK980" s="78">
        <v>344.17</v>
      </c>
      <c r="BL980" s="78">
        <v>374.8</v>
      </c>
      <c r="BM980" s="78">
        <v>401.07</v>
      </c>
      <c r="BN980" s="78">
        <v>195.19</v>
      </c>
      <c r="BO980" s="78"/>
      <c r="BP980" s="79"/>
      <c r="BQ980" s="65" t="s">
        <v>396</v>
      </c>
      <c r="BR980" s="68">
        <v>6.3911648537062396E-2</v>
      </c>
      <c r="BS980" s="78">
        <v>319.56</v>
      </c>
      <c r="BT980" s="78">
        <v>376.38</v>
      </c>
      <c r="BU980" s="78">
        <v>311.19</v>
      </c>
      <c r="BV980" s="78">
        <v>98.23</v>
      </c>
      <c r="BW980" s="78"/>
      <c r="BX980" s="79">
        <v>312.32</v>
      </c>
      <c r="BY980" s="65" t="s">
        <v>397</v>
      </c>
      <c r="BZ980" s="78">
        <v>359.82</v>
      </c>
      <c r="CA980" s="78">
        <v>406.86</v>
      </c>
      <c r="CB980" s="78">
        <v>317.69</v>
      </c>
      <c r="CC980" s="78">
        <v>221.23</v>
      </c>
      <c r="CD980" s="78"/>
      <c r="CE980" s="79">
        <v>424.48</v>
      </c>
      <c r="CF980" s="65" t="s">
        <v>398</v>
      </c>
      <c r="CG980" s="78">
        <v>320.70999999999998</v>
      </c>
      <c r="CH980" s="78">
        <v>376.14</v>
      </c>
      <c r="CI980" s="78">
        <v>322.74</v>
      </c>
      <c r="CJ980" s="78">
        <v>232.9</v>
      </c>
      <c r="CK980" s="78"/>
      <c r="CL980" s="79"/>
      <c r="CM980" s="65" t="s">
        <v>399</v>
      </c>
      <c r="CN980" s="78">
        <v>319.58</v>
      </c>
      <c r="CO980" s="78">
        <v>362.44</v>
      </c>
      <c r="CP980" s="78">
        <v>356.43</v>
      </c>
      <c r="CQ980" s="78">
        <v>176.3</v>
      </c>
      <c r="CR980" s="78">
        <v>164.77</v>
      </c>
      <c r="CS980" s="79">
        <v>455.15</v>
      </c>
      <c r="CT980" s="65" t="s">
        <v>400</v>
      </c>
      <c r="CU980" s="78">
        <v>383.16</v>
      </c>
      <c r="CV980" s="78">
        <v>413.46</v>
      </c>
      <c r="CW980" s="78">
        <v>343.97</v>
      </c>
      <c r="CX980" s="78">
        <v>213.21</v>
      </c>
      <c r="CY980" s="78">
        <v>192</v>
      </c>
      <c r="CZ980" s="79"/>
      <c r="DA980" s="82"/>
      <c r="DB980" s="68"/>
      <c r="DC980" s="78"/>
      <c r="DD980" s="78"/>
      <c r="DE980" s="78"/>
      <c r="DF980" s="78"/>
      <c r="DG980" s="78"/>
      <c r="DH980" s="79"/>
      <c r="DI980" s="65" t="s">
        <v>402</v>
      </c>
      <c r="DJ980" s="68">
        <v>4.1042478965729497E-3</v>
      </c>
      <c r="DK980" s="78">
        <v>354.15</v>
      </c>
      <c r="DL980" s="78">
        <v>397.15</v>
      </c>
      <c r="DM980" s="78">
        <v>397.15</v>
      </c>
      <c r="DN980" s="78">
        <v>189.92</v>
      </c>
      <c r="DO980" s="78"/>
      <c r="DP980" s="79">
        <v>371.42</v>
      </c>
      <c r="DQ980" s="65" t="s">
        <v>403</v>
      </c>
      <c r="DR980" s="78">
        <v>331.7</v>
      </c>
      <c r="DS980" s="78">
        <v>403.84</v>
      </c>
      <c r="DT980" s="78">
        <v>421.53</v>
      </c>
      <c r="DU980" s="78">
        <v>259.57</v>
      </c>
      <c r="DV980" s="78"/>
      <c r="DW980" s="79"/>
      <c r="DX980" s="65" t="s">
        <v>404</v>
      </c>
      <c r="DY980" s="78">
        <v>388.06</v>
      </c>
      <c r="DZ980" s="78">
        <v>449.12</v>
      </c>
      <c r="EA980" s="78">
        <v>403.7</v>
      </c>
      <c r="EB980" s="78">
        <v>211.45</v>
      </c>
      <c r="EC980" s="78"/>
      <c r="ED980" s="79">
        <v>303.27999999999997</v>
      </c>
      <c r="EE980" s="65" t="s">
        <v>405</v>
      </c>
      <c r="EF980" s="68">
        <v>0.28962001853568098</v>
      </c>
      <c r="EG980" s="78">
        <v>353.14</v>
      </c>
      <c r="EH980" s="78">
        <v>380.76</v>
      </c>
      <c r="EI980" s="78">
        <v>315.39999999999998</v>
      </c>
      <c r="EJ980" s="78">
        <v>273.39999999999998</v>
      </c>
      <c r="EK980" s="78">
        <v>121.96</v>
      </c>
      <c r="EL980" s="79">
        <v>275.05</v>
      </c>
      <c r="EM980" s="65" t="s">
        <v>406</v>
      </c>
      <c r="EN980" s="78">
        <v>374.41</v>
      </c>
      <c r="EO980" s="78">
        <v>367.65</v>
      </c>
      <c r="EP980" s="78">
        <v>332</v>
      </c>
      <c r="EQ980" s="78">
        <v>155.59</v>
      </c>
      <c r="ER980" s="78"/>
      <c r="ES980" s="79">
        <v>319.52999999999997</v>
      </c>
      <c r="ET980" s="65" t="s">
        <v>407</v>
      </c>
      <c r="EU980" s="68">
        <v>1.43657520471197</v>
      </c>
      <c r="EV980" s="78">
        <v>342.64</v>
      </c>
      <c r="EW980" s="78">
        <v>374.34</v>
      </c>
      <c r="EX980" s="78">
        <v>395.89</v>
      </c>
      <c r="EY980" s="78"/>
      <c r="EZ980" s="78">
        <v>147.78</v>
      </c>
      <c r="FA980" s="79">
        <v>220.43</v>
      </c>
      <c r="FB980" s="65" t="s">
        <v>408</v>
      </c>
      <c r="FC980" s="78">
        <v>428.87</v>
      </c>
      <c r="FD980" s="78">
        <v>461.45</v>
      </c>
      <c r="FE980" s="78">
        <v>357.39</v>
      </c>
      <c r="FF980" s="78">
        <v>162.08000000000001</v>
      </c>
      <c r="FG980" s="78"/>
      <c r="FH980" s="79"/>
      <c r="FI980" s="65" t="s">
        <v>409</v>
      </c>
      <c r="FJ980" s="78">
        <v>392</v>
      </c>
      <c r="FK980" s="78">
        <v>412</v>
      </c>
      <c r="FL980" s="78">
        <v>414.82</v>
      </c>
      <c r="FM980" s="78">
        <v>196</v>
      </c>
      <c r="FN980" s="78"/>
      <c r="FO980" s="79">
        <v>345</v>
      </c>
      <c r="FP980" s="65" t="s">
        <v>410</v>
      </c>
      <c r="FQ980" s="68">
        <v>0.25077112119768302</v>
      </c>
      <c r="FR980" s="78">
        <v>350.58</v>
      </c>
      <c r="FS980" s="78">
        <v>388.44</v>
      </c>
      <c r="FT980" s="78">
        <v>306.69</v>
      </c>
      <c r="FU980" s="78">
        <v>146.19999999999999</v>
      </c>
      <c r="FV980" s="78">
        <v>139.43</v>
      </c>
      <c r="FW980" s="79">
        <v>247.01</v>
      </c>
      <c r="FX980" s="65" t="s">
        <v>411</v>
      </c>
      <c r="FY980" s="78">
        <v>354.51</v>
      </c>
      <c r="FZ980" s="78">
        <v>386.71</v>
      </c>
      <c r="GA980" s="78">
        <v>376.42</v>
      </c>
      <c r="GB980" s="78">
        <v>236.79</v>
      </c>
      <c r="GC980" s="78"/>
      <c r="GD980" s="79">
        <v>435.58</v>
      </c>
      <c r="GE980" s="82"/>
      <c r="GF980" s="68"/>
      <c r="GG980" s="78"/>
      <c r="GH980" s="78"/>
      <c r="GI980" s="78"/>
      <c r="GJ980" s="78"/>
      <c r="GK980" s="78"/>
      <c r="GL980" s="79"/>
      <c r="GM980" s="65" t="s">
        <v>413</v>
      </c>
      <c r="GN980" s="68">
        <v>0.109649122807018</v>
      </c>
      <c r="GO980" s="78">
        <v>341.23</v>
      </c>
      <c r="GP980" s="78">
        <v>387.17</v>
      </c>
      <c r="GQ980" s="78">
        <v>320.44</v>
      </c>
      <c r="GR980" s="78">
        <v>242.32</v>
      </c>
      <c r="GS980" s="78"/>
      <c r="GT980" s="79"/>
      <c r="GU980" s="65" t="s">
        <v>414</v>
      </c>
      <c r="GV980" s="68">
        <v>4.1710114702815399E-3</v>
      </c>
      <c r="GW980" s="78">
        <v>331.84</v>
      </c>
      <c r="GX980" s="78">
        <v>361.49</v>
      </c>
      <c r="GY980" s="78">
        <v>324.29000000000002</v>
      </c>
      <c r="GZ980" s="78">
        <v>213.26</v>
      </c>
      <c r="HA980" s="78"/>
      <c r="HB980" s="79">
        <v>345.4</v>
      </c>
      <c r="HC980" s="65" t="s">
        <v>415</v>
      </c>
      <c r="HD980" s="68">
        <v>2.6278446418247801E-2</v>
      </c>
      <c r="HE980" s="78">
        <v>339.3</v>
      </c>
      <c r="HF980" s="78">
        <v>362.05</v>
      </c>
      <c r="HG980" s="78">
        <v>319.24</v>
      </c>
      <c r="HH980" s="78">
        <v>176.07</v>
      </c>
      <c r="HI980" s="78">
        <v>170.81</v>
      </c>
      <c r="HJ980" s="79">
        <v>319.2</v>
      </c>
      <c r="HK980" s="85" t="s">
        <v>416</v>
      </c>
      <c r="HL980" s="68">
        <v>1.4511681903932701</v>
      </c>
      <c r="HM980" s="78">
        <v>306.39</v>
      </c>
      <c r="HN980" s="78">
        <v>358.36</v>
      </c>
      <c r="HO980" s="78">
        <v>301.92</v>
      </c>
      <c r="HP980" s="78">
        <v>172.28</v>
      </c>
      <c r="HQ980" s="78"/>
      <c r="HR980" s="79"/>
    </row>
    <row r="981" spans="1:226" x14ac:dyDescent="0.25">
      <c r="A981" s="81">
        <v>38397</v>
      </c>
      <c r="B981" s="82" t="s">
        <v>387</v>
      </c>
      <c r="C981" s="83">
        <v>337.26499960192842</v>
      </c>
      <c r="D981" s="83">
        <v>383.0449977007641</v>
      </c>
      <c r="E981" s="83">
        <v>333.97040113658642</v>
      </c>
      <c r="F981" s="83">
        <v>205.86977820482113</v>
      </c>
      <c r="G981" s="83">
        <v>138.16861586314155</v>
      </c>
      <c r="H981" s="84">
        <v>295.34728901480503</v>
      </c>
      <c r="I981" s="82" t="s">
        <v>388</v>
      </c>
      <c r="J981" s="83">
        <v>345.05410655126428</v>
      </c>
      <c r="K981" s="83">
        <v>386.13781547512264</v>
      </c>
      <c r="L981" s="83">
        <v>334.34542095631326</v>
      </c>
      <c r="M981" s="83">
        <v>205.31743788092854</v>
      </c>
      <c r="N981" s="83"/>
      <c r="O981" s="84">
        <v>327.27909255719305</v>
      </c>
      <c r="P981" s="65" t="s">
        <v>389</v>
      </c>
      <c r="Q981" s="78">
        <v>342.8</v>
      </c>
      <c r="R981" s="78">
        <v>389.86</v>
      </c>
      <c r="S981" s="78">
        <v>318.95</v>
      </c>
      <c r="T981" s="78">
        <v>161.69999999999999</v>
      </c>
      <c r="U981" s="78"/>
      <c r="V981" s="79"/>
      <c r="W981" s="65" t="s">
        <v>390</v>
      </c>
      <c r="X981" s="78">
        <v>337.38</v>
      </c>
      <c r="Y981" s="78">
        <v>371.16</v>
      </c>
      <c r="Z981" s="78">
        <v>308.95</v>
      </c>
      <c r="AA981" s="78">
        <v>146.02000000000001</v>
      </c>
      <c r="AB981" s="78"/>
      <c r="AC981" s="79">
        <v>321.49</v>
      </c>
      <c r="AD981" s="82"/>
      <c r="AE981" s="68"/>
      <c r="AF981" s="78"/>
      <c r="AG981" s="78"/>
      <c r="AH981" s="78"/>
      <c r="AI981" s="78"/>
      <c r="AJ981" s="78"/>
      <c r="AK981" s="79"/>
      <c r="AL981" s="69" t="s">
        <v>392</v>
      </c>
      <c r="AM981" s="70">
        <v>1.7149717029669</v>
      </c>
      <c r="AN981" s="78">
        <v>377.56</v>
      </c>
      <c r="AO981" s="78">
        <v>400.66</v>
      </c>
      <c r="AP981" s="78">
        <v>360.89</v>
      </c>
      <c r="AQ981" s="78"/>
      <c r="AR981" s="78">
        <v>257.54000000000002</v>
      </c>
      <c r="AS981" s="79"/>
      <c r="AT981" s="65" t="s">
        <v>393</v>
      </c>
      <c r="AU981" s="68">
        <v>3.3256842595364003E-2</v>
      </c>
      <c r="AV981" s="78">
        <v>289.35000000000002</v>
      </c>
      <c r="AW981" s="78">
        <v>352.15</v>
      </c>
      <c r="AX981" s="78">
        <v>347.87</v>
      </c>
      <c r="AY981" s="78">
        <v>159.13</v>
      </c>
      <c r="AZ981" s="78">
        <v>126.68</v>
      </c>
      <c r="BA981" s="79">
        <v>331.84</v>
      </c>
      <c r="BB981" s="65" t="s">
        <v>394</v>
      </c>
      <c r="BC981" s="78">
        <v>302.60000000000002</v>
      </c>
      <c r="BD981" s="78">
        <v>340.6</v>
      </c>
      <c r="BE981" s="78">
        <v>313.2</v>
      </c>
      <c r="BF981" s="78">
        <v>152.1</v>
      </c>
      <c r="BG981" s="78"/>
      <c r="BH981" s="79">
        <v>359</v>
      </c>
      <c r="BI981" s="65" t="s">
        <v>395</v>
      </c>
      <c r="BJ981" s="68">
        <v>0.13433818294173799</v>
      </c>
      <c r="BK981" s="78">
        <v>350.62</v>
      </c>
      <c r="BL981" s="78">
        <v>369.43</v>
      </c>
      <c r="BM981" s="78">
        <v>395.71</v>
      </c>
      <c r="BN981" s="78">
        <v>200.57</v>
      </c>
      <c r="BO981" s="78"/>
      <c r="BP981" s="79"/>
      <c r="BQ981" s="65" t="s">
        <v>396</v>
      </c>
      <c r="BR981" s="68">
        <v>6.3911648537062396E-2</v>
      </c>
      <c r="BS981" s="78">
        <v>307.64</v>
      </c>
      <c r="BT981" s="78">
        <v>367.17</v>
      </c>
      <c r="BU981" s="78">
        <v>310.12</v>
      </c>
      <c r="BV981" s="78">
        <v>98.23</v>
      </c>
      <c r="BW981" s="78"/>
      <c r="BX981" s="79">
        <v>312.32</v>
      </c>
      <c r="BY981" s="65" t="s">
        <v>397</v>
      </c>
      <c r="BZ981" s="78">
        <v>358.94</v>
      </c>
      <c r="CA981" s="78">
        <v>403.74</v>
      </c>
      <c r="CB981" s="78">
        <v>316.92</v>
      </c>
      <c r="CC981" s="78">
        <v>211.85</v>
      </c>
      <c r="CD981" s="78"/>
      <c r="CE981" s="79">
        <v>424.48</v>
      </c>
      <c r="CF981" s="65" t="s">
        <v>398</v>
      </c>
      <c r="CG981" s="78">
        <v>305.02</v>
      </c>
      <c r="CH981" s="78">
        <v>382.65</v>
      </c>
      <c r="CI981" s="78">
        <v>324.29000000000002</v>
      </c>
      <c r="CJ981" s="78">
        <v>232.25</v>
      </c>
      <c r="CK981" s="78"/>
      <c r="CL981" s="79"/>
      <c r="CM981" s="65" t="s">
        <v>399</v>
      </c>
      <c r="CN981" s="78">
        <v>315.89999999999998</v>
      </c>
      <c r="CO981" s="78">
        <v>359.76</v>
      </c>
      <c r="CP981" s="78">
        <v>355.93</v>
      </c>
      <c r="CQ981" s="78">
        <v>181.71</v>
      </c>
      <c r="CR981" s="78">
        <v>166.49</v>
      </c>
      <c r="CS981" s="79">
        <v>455.17</v>
      </c>
      <c r="CT981" s="65" t="s">
        <v>400</v>
      </c>
      <c r="CU981" s="78">
        <v>380.57</v>
      </c>
      <c r="CV981" s="78">
        <v>413.54</v>
      </c>
      <c r="CW981" s="78">
        <v>342.38</v>
      </c>
      <c r="CX981" s="78">
        <v>214.37</v>
      </c>
      <c r="CY981" s="78">
        <v>193</v>
      </c>
      <c r="CZ981" s="79"/>
      <c r="DA981" s="82"/>
      <c r="DB981" s="68"/>
      <c r="DC981" s="78"/>
      <c r="DD981" s="78"/>
      <c r="DE981" s="78"/>
      <c r="DF981" s="78"/>
      <c r="DG981" s="78"/>
      <c r="DH981" s="79"/>
      <c r="DI981" s="65" t="s">
        <v>402</v>
      </c>
      <c r="DJ981" s="68">
        <v>4.0938305972898796E-3</v>
      </c>
      <c r="DK981" s="78">
        <v>353.28</v>
      </c>
      <c r="DL981" s="78">
        <v>396.03</v>
      </c>
      <c r="DM981" s="78">
        <v>396.03</v>
      </c>
      <c r="DN981" s="78">
        <v>188.26</v>
      </c>
      <c r="DO981" s="78"/>
      <c r="DP981" s="79">
        <v>370.95</v>
      </c>
      <c r="DQ981" s="65" t="s">
        <v>403</v>
      </c>
      <c r="DR981" s="78">
        <v>335.01</v>
      </c>
      <c r="DS981" s="78">
        <v>416.24</v>
      </c>
      <c r="DT981" s="78">
        <v>418.53</v>
      </c>
      <c r="DU981" s="78">
        <v>256.99</v>
      </c>
      <c r="DV981" s="78"/>
      <c r="DW981" s="79"/>
      <c r="DX981" s="65" t="s">
        <v>404</v>
      </c>
      <c r="DY981" s="78">
        <v>387.93</v>
      </c>
      <c r="DZ981" s="78">
        <v>448.84</v>
      </c>
      <c r="EA981" s="78">
        <v>399.71</v>
      </c>
      <c r="EB981" s="78">
        <v>215.47</v>
      </c>
      <c r="EC981" s="78"/>
      <c r="ED981" s="79">
        <v>303.27999999999997</v>
      </c>
      <c r="EE981" s="65" t="s">
        <v>405</v>
      </c>
      <c r="EF981" s="68">
        <v>0.28962001853568098</v>
      </c>
      <c r="EG981" s="78">
        <v>342.67</v>
      </c>
      <c r="EH981" s="78">
        <v>372.41</v>
      </c>
      <c r="EI981" s="78">
        <v>311.05</v>
      </c>
      <c r="EJ981" s="78">
        <v>209.11</v>
      </c>
      <c r="EK981" s="78">
        <v>120.99</v>
      </c>
      <c r="EL981" s="79">
        <v>299.22000000000003</v>
      </c>
      <c r="EM981" s="65" t="s">
        <v>406</v>
      </c>
      <c r="EN981" s="78">
        <v>360.53</v>
      </c>
      <c r="EO981" s="78">
        <v>367.65</v>
      </c>
      <c r="EP981" s="78">
        <v>332</v>
      </c>
      <c r="EQ981" s="78">
        <v>155.59</v>
      </c>
      <c r="ER981" s="78"/>
      <c r="ES981" s="79">
        <v>319.52999999999997</v>
      </c>
      <c r="ET981" s="65" t="s">
        <v>407</v>
      </c>
      <c r="EU981" s="68">
        <v>1.4367816091954</v>
      </c>
      <c r="EV981" s="78">
        <v>342.69</v>
      </c>
      <c r="EW981" s="78">
        <v>369.53</v>
      </c>
      <c r="EX981" s="78">
        <v>391.08</v>
      </c>
      <c r="EY981" s="78"/>
      <c r="EZ981" s="78">
        <v>147.80000000000001</v>
      </c>
      <c r="FA981" s="79">
        <v>220.46</v>
      </c>
      <c r="FB981" s="65" t="s">
        <v>408</v>
      </c>
      <c r="FC981" s="78">
        <v>429.27</v>
      </c>
      <c r="FD981" s="78">
        <v>461.88</v>
      </c>
      <c r="FE981" s="78">
        <v>357.72</v>
      </c>
      <c r="FF981" s="78">
        <v>162.22999999999999</v>
      </c>
      <c r="FG981" s="78"/>
      <c r="FH981" s="79"/>
      <c r="FI981" s="65" t="s">
        <v>409</v>
      </c>
      <c r="FJ981" s="78">
        <v>399</v>
      </c>
      <c r="FK981" s="78">
        <v>391</v>
      </c>
      <c r="FL981" s="78">
        <v>393.81</v>
      </c>
      <c r="FM981" s="78">
        <v>191</v>
      </c>
      <c r="FN981" s="78"/>
      <c r="FO981" s="79">
        <v>341</v>
      </c>
      <c r="FP981" s="65" t="s">
        <v>410</v>
      </c>
      <c r="FQ981" s="68">
        <v>0.24931438544004</v>
      </c>
      <c r="FR981" s="78">
        <v>345.05</v>
      </c>
      <c r="FS981" s="78">
        <v>387.68</v>
      </c>
      <c r="FT981" s="78">
        <v>302.67</v>
      </c>
      <c r="FU981" s="78">
        <v>152.08000000000001</v>
      </c>
      <c r="FV981" s="78">
        <v>138.62</v>
      </c>
      <c r="FW981" s="79">
        <v>259.04000000000002</v>
      </c>
      <c r="FX981" s="65" t="s">
        <v>411</v>
      </c>
      <c r="FY981" s="78">
        <v>350.8</v>
      </c>
      <c r="FZ981" s="78">
        <v>386.66</v>
      </c>
      <c r="GA981" s="78">
        <v>376.42</v>
      </c>
      <c r="GB981" s="78">
        <v>236.79</v>
      </c>
      <c r="GC981" s="78"/>
      <c r="GD981" s="79">
        <v>435.58</v>
      </c>
      <c r="GE981" s="82"/>
      <c r="GF981" s="68"/>
      <c r="GG981" s="78"/>
      <c r="GH981" s="78"/>
      <c r="GI981" s="78"/>
      <c r="GJ981" s="78"/>
      <c r="GK981" s="78"/>
      <c r="GL981" s="79"/>
      <c r="GM981" s="65" t="s">
        <v>413</v>
      </c>
      <c r="GN981" s="68">
        <v>0.109923932638614</v>
      </c>
      <c r="GO981" s="78">
        <v>340.32</v>
      </c>
      <c r="GP981" s="78">
        <v>388.14</v>
      </c>
      <c r="GQ981" s="78">
        <v>318.16000000000003</v>
      </c>
      <c r="GR981" s="78">
        <v>239.96</v>
      </c>
      <c r="GS981" s="78"/>
      <c r="GT981" s="79"/>
      <c r="GU981" s="65" t="s">
        <v>414</v>
      </c>
      <c r="GV981" s="68">
        <v>4.1710114702815399E-3</v>
      </c>
      <c r="GW981" s="78">
        <v>328.01</v>
      </c>
      <c r="GX981" s="78">
        <v>369.48</v>
      </c>
      <c r="GY981" s="78">
        <v>332.29</v>
      </c>
      <c r="GZ981" s="78">
        <v>213.26</v>
      </c>
      <c r="HA981" s="78"/>
      <c r="HB981" s="79">
        <v>376.33</v>
      </c>
      <c r="HC981" s="65" t="s">
        <v>415</v>
      </c>
      <c r="HD981" s="68">
        <v>2.62363898727535E-2</v>
      </c>
      <c r="HE981" s="78">
        <v>340.3</v>
      </c>
      <c r="HF981" s="78">
        <v>361.25</v>
      </c>
      <c r="HG981" s="78">
        <v>318.73</v>
      </c>
      <c r="HH981" s="78">
        <v>175.78</v>
      </c>
      <c r="HI981" s="78">
        <v>170.54</v>
      </c>
      <c r="HJ981" s="79">
        <v>320.89999999999998</v>
      </c>
      <c r="HK981" s="85" t="s">
        <v>416</v>
      </c>
      <c r="HL981" s="68">
        <v>1.4549687181725599</v>
      </c>
      <c r="HM981" s="78">
        <v>305.74</v>
      </c>
      <c r="HN981" s="78">
        <v>358.78</v>
      </c>
      <c r="HO981" s="78">
        <v>303.20999999999998</v>
      </c>
      <c r="HP981" s="78">
        <v>173.37</v>
      </c>
      <c r="HQ981" s="78"/>
      <c r="HR981" s="79"/>
    </row>
    <row r="982" spans="1:226" x14ac:dyDescent="0.25">
      <c r="A982" s="81">
        <v>38390</v>
      </c>
      <c r="B982" s="82" t="s">
        <v>387</v>
      </c>
      <c r="C982" s="83">
        <v>339.8809617407781</v>
      </c>
      <c r="D982" s="83">
        <v>385.77832836258347</v>
      </c>
      <c r="E982" s="83">
        <v>334.21595368512214</v>
      </c>
      <c r="F982" s="83">
        <v>207.95442155088003</v>
      </c>
      <c r="G982" s="83">
        <v>138.63891135303265</v>
      </c>
      <c r="H982" s="84">
        <v>296.11555287282818</v>
      </c>
      <c r="I982" s="82" t="s">
        <v>388</v>
      </c>
      <c r="J982" s="83">
        <v>348.89416951707358</v>
      </c>
      <c r="K982" s="83">
        <v>389.48091641844394</v>
      </c>
      <c r="L982" s="83">
        <v>334.82671554782257</v>
      </c>
      <c r="M982" s="83">
        <v>208.41523799647345</v>
      </c>
      <c r="N982" s="83"/>
      <c r="O982" s="84">
        <v>327.83065474502064</v>
      </c>
      <c r="P982" s="65" t="s">
        <v>389</v>
      </c>
      <c r="Q982" s="78">
        <v>352.8</v>
      </c>
      <c r="R982" s="78">
        <v>401.53</v>
      </c>
      <c r="S982" s="78">
        <v>316.08</v>
      </c>
      <c r="T982" s="78">
        <v>161.69999999999999</v>
      </c>
      <c r="U982" s="78"/>
      <c r="V982" s="79"/>
      <c r="W982" s="65" t="s">
        <v>390</v>
      </c>
      <c r="X982" s="78">
        <v>357.3</v>
      </c>
      <c r="Y982" s="78">
        <v>372.81</v>
      </c>
      <c r="Z982" s="78">
        <v>309.77999999999997</v>
      </c>
      <c r="AA982" s="78">
        <v>161.65</v>
      </c>
      <c r="AB982" s="78"/>
      <c r="AC982" s="79">
        <v>321.49</v>
      </c>
      <c r="AD982" s="82"/>
      <c r="AE982" s="68"/>
      <c r="AF982" s="78"/>
      <c r="AG982" s="78"/>
      <c r="AH982" s="78"/>
      <c r="AI982" s="78"/>
      <c r="AJ982" s="78"/>
      <c r="AK982" s="79"/>
      <c r="AL982" s="69" t="s">
        <v>392</v>
      </c>
      <c r="AM982" s="70">
        <v>1.71614896172988</v>
      </c>
      <c r="AN982" s="78">
        <v>363.94</v>
      </c>
      <c r="AO982" s="78">
        <v>396.13</v>
      </c>
      <c r="AP982" s="78">
        <v>354.81</v>
      </c>
      <c r="AQ982" s="78"/>
      <c r="AR982" s="78">
        <v>251.64</v>
      </c>
      <c r="AS982" s="79"/>
      <c r="AT982" s="65" t="s">
        <v>393</v>
      </c>
      <c r="AU982" s="68">
        <v>3.3388981636060099E-2</v>
      </c>
      <c r="AV982" s="78">
        <v>292.62</v>
      </c>
      <c r="AW982" s="78">
        <v>356.46</v>
      </c>
      <c r="AX982" s="78">
        <v>350.42</v>
      </c>
      <c r="AY982" s="78">
        <v>160.03</v>
      </c>
      <c r="AZ982" s="78">
        <v>129.12</v>
      </c>
      <c r="BA982" s="79">
        <v>335.14</v>
      </c>
      <c r="BB982" s="65" t="s">
        <v>394</v>
      </c>
      <c r="BC982" s="78">
        <v>316.8</v>
      </c>
      <c r="BD982" s="78">
        <v>355.7</v>
      </c>
      <c r="BE982" s="78">
        <v>313.60000000000002</v>
      </c>
      <c r="BF982" s="78">
        <v>152.5</v>
      </c>
      <c r="BG982" s="78"/>
      <c r="BH982" s="79">
        <v>359</v>
      </c>
      <c r="BI982" s="65" t="s">
        <v>395</v>
      </c>
      <c r="BJ982" s="68">
        <v>0.13434179238819399</v>
      </c>
      <c r="BK982" s="78">
        <v>352.78</v>
      </c>
      <c r="BL982" s="78">
        <v>356.54</v>
      </c>
      <c r="BM982" s="78">
        <v>392.17</v>
      </c>
      <c r="BN982" s="78">
        <v>205.14</v>
      </c>
      <c r="BO982" s="78"/>
      <c r="BP982" s="79"/>
      <c r="BQ982" s="65" t="s">
        <v>396</v>
      </c>
      <c r="BR982" s="68">
        <v>6.3911648537062396E-2</v>
      </c>
      <c r="BS982" s="78">
        <v>307.10000000000002</v>
      </c>
      <c r="BT982" s="78">
        <v>367.17</v>
      </c>
      <c r="BU982" s="78">
        <v>312.83</v>
      </c>
      <c r="BV982" s="78">
        <v>98.23</v>
      </c>
      <c r="BW982" s="78"/>
      <c r="BX982" s="79">
        <v>312.32</v>
      </c>
      <c r="BY982" s="65" t="s">
        <v>397</v>
      </c>
      <c r="BZ982" s="78">
        <v>349.46</v>
      </c>
      <c r="CA982" s="78">
        <v>401.1</v>
      </c>
      <c r="CB982" s="78">
        <v>322.04000000000002</v>
      </c>
      <c r="CC982" s="78">
        <v>219.71</v>
      </c>
      <c r="CD982" s="78"/>
      <c r="CE982" s="79">
        <v>424.48</v>
      </c>
      <c r="CF982" s="65" t="s">
        <v>398</v>
      </c>
      <c r="CG982" s="78">
        <v>299.77999999999997</v>
      </c>
      <c r="CH982" s="78">
        <v>372.86</v>
      </c>
      <c r="CI982" s="78">
        <v>319.45999999999998</v>
      </c>
      <c r="CJ982" s="78">
        <v>236.34</v>
      </c>
      <c r="CK982" s="78"/>
      <c r="CL982" s="79"/>
      <c r="CM982" s="65" t="s">
        <v>399</v>
      </c>
      <c r="CN982" s="78">
        <v>319.76</v>
      </c>
      <c r="CO982" s="78">
        <v>361.36</v>
      </c>
      <c r="CP982" s="78">
        <v>356.89</v>
      </c>
      <c r="CQ982" s="78">
        <v>184.39</v>
      </c>
      <c r="CR982" s="78">
        <v>166.09</v>
      </c>
      <c r="CS982" s="79">
        <v>455.26</v>
      </c>
      <c r="CT982" s="65" t="s">
        <v>400</v>
      </c>
      <c r="CU982" s="78">
        <v>380.53</v>
      </c>
      <c r="CV982" s="78">
        <v>415.28</v>
      </c>
      <c r="CW982" s="78">
        <v>346.69</v>
      </c>
      <c r="CX982" s="78">
        <v>204.12</v>
      </c>
      <c r="CY982" s="78">
        <v>183</v>
      </c>
      <c r="CZ982" s="79"/>
      <c r="DA982" s="82"/>
      <c r="DB982" s="68"/>
      <c r="DC982" s="78"/>
      <c r="DD982" s="78"/>
      <c r="DE982" s="78"/>
      <c r="DF982" s="78"/>
      <c r="DG982" s="78"/>
      <c r="DH982" s="79"/>
      <c r="DI982" s="65" t="s">
        <v>402</v>
      </c>
      <c r="DJ982" s="68">
        <v>4.0986966144765996E-3</v>
      </c>
      <c r="DK982" s="78">
        <v>353.75</v>
      </c>
      <c r="DL982" s="78">
        <v>396.58</v>
      </c>
      <c r="DM982" s="78">
        <v>396.58</v>
      </c>
      <c r="DN982" s="78">
        <v>179.46</v>
      </c>
      <c r="DO982" s="78"/>
      <c r="DP982" s="79">
        <v>371.76</v>
      </c>
      <c r="DQ982" s="65" t="s">
        <v>403</v>
      </c>
      <c r="DR982" s="78">
        <v>335.01</v>
      </c>
      <c r="DS982" s="78">
        <v>416.24</v>
      </c>
      <c r="DT982" s="78">
        <v>418.53</v>
      </c>
      <c r="DU982" s="78">
        <v>256.99</v>
      </c>
      <c r="DV982" s="78"/>
      <c r="DW982" s="79"/>
      <c r="DX982" s="65" t="s">
        <v>404</v>
      </c>
      <c r="DY982" s="78">
        <v>387.92</v>
      </c>
      <c r="DZ982" s="78">
        <v>449.02</v>
      </c>
      <c r="EA982" s="78">
        <v>393.17</v>
      </c>
      <c r="EB982" s="78">
        <v>218.85</v>
      </c>
      <c r="EC982" s="78"/>
      <c r="ED982" s="79">
        <v>303.27999999999997</v>
      </c>
      <c r="EE982" s="65" t="s">
        <v>405</v>
      </c>
      <c r="EF982" s="68">
        <v>0.28962001853568098</v>
      </c>
      <c r="EG982" s="78">
        <v>347.83</v>
      </c>
      <c r="EH982" s="78">
        <v>381.14</v>
      </c>
      <c r="EI982" s="78">
        <v>301.49</v>
      </c>
      <c r="EJ982" s="78">
        <v>209.11</v>
      </c>
      <c r="EK982" s="78">
        <v>118.16</v>
      </c>
      <c r="EL982" s="79">
        <v>297.44</v>
      </c>
      <c r="EM982" s="65" t="s">
        <v>406</v>
      </c>
      <c r="EN982" s="78">
        <v>377.91</v>
      </c>
      <c r="EO982" s="78">
        <v>381.65</v>
      </c>
      <c r="EP982" s="78">
        <v>344.5</v>
      </c>
      <c r="EQ982" s="78">
        <v>155.59</v>
      </c>
      <c r="ER982" s="78"/>
      <c r="ES982" s="79">
        <v>319.52999999999997</v>
      </c>
      <c r="ET982" s="65" t="s">
        <v>407</v>
      </c>
      <c r="EU982" s="68">
        <v>1.43657520471197</v>
      </c>
      <c r="EV982" s="78">
        <v>336.55</v>
      </c>
      <c r="EW982" s="78">
        <v>365.81</v>
      </c>
      <c r="EX982" s="78">
        <v>387.36</v>
      </c>
      <c r="EY982" s="78"/>
      <c r="EZ982" s="78">
        <v>147.78</v>
      </c>
      <c r="FA982" s="79">
        <v>220.43</v>
      </c>
      <c r="FB982" s="65" t="s">
        <v>408</v>
      </c>
      <c r="FC982" s="78">
        <v>429.67</v>
      </c>
      <c r="FD982" s="78">
        <v>462.31</v>
      </c>
      <c r="FE982" s="78">
        <v>358.06</v>
      </c>
      <c r="FF982" s="78">
        <v>162.38</v>
      </c>
      <c r="FG982" s="78"/>
      <c r="FH982" s="79"/>
      <c r="FI982" s="65" t="s">
        <v>409</v>
      </c>
      <c r="FJ982" s="78">
        <v>400</v>
      </c>
      <c r="FK982" s="78">
        <v>388.51</v>
      </c>
      <c r="FL982" s="78">
        <v>392.97</v>
      </c>
      <c r="FM982" s="78">
        <v>191</v>
      </c>
      <c r="FN982" s="78"/>
      <c r="FO982" s="79">
        <v>343.72</v>
      </c>
      <c r="FP982" s="65" t="s">
        <v>410</v>
      </c>
      <c r="FQ982" s="68">
        <v>0.25239140859645098</v>
      </c>
      <c r="FR982" s="78">
        <v>346.53</v>
      </c>
      <c r="FS982" s="78">
        <v>394.49</v>
      </c>
      <c r="FT982" s="78">
        <v>299.58999999999997</v>
      </c>
      <c r="FU982" s="78">
        <v>165.82</v>
      </c>
      <c r="FV982" s="78">
        <v>139.32</v>
      </c>
      <c r="FW982" s="79">
        <v>260.47000000000003</v>
      </c>
      <c r="FX982" s="65" t="s">
        <v>411</v>
      </c>
      <c r="FY982" s="78">
        <v>336.25</v>
      </c>
      <c r="FZ982" s="78">
        <v>386.51</v>
      </c>
      <c r="GA982" s="78">
        <v>376.42</v>
      </c>
      <c r="GB982" s="78">
        <v>228.3</v>
      </c>
      <c r="GC982" s="78"/>
      <c r="GD982" s="79">
        <v>431.38</v>
      </c>
      <c r="GE982" s="82"/>
      <c r="GF982" s="68"/>
      <c r="GG982" s="78"/>
      <c r="GH982" s="78"/>
      <c r="GI982" s="78"/>
      <c r="GJ982" s="78"/>
      <c r="GK982" s="78"/>
      <c r="GL982" s="79"/>
      <c r="GM982" s="65" t="s">
        <v>413</v>
      </c>
      <c r="GN982" s="68">
        <v>0.110225631868435</v>
      </c>
      <c r="GO982" s="78">
        <v>348.31</v>
      </c>
      <c r="GP982" s="78">
        <v>383.92</v>
      </c>
      <c r="GQ982" s="78">
        <v>316.39</v>
      </c>
      <c r="GR982" s="78">
        <v>230.48</v>
      </c>
      <c r="GS982" s="78"/>
      <c r="GT982" s="79"/>
      <c r="GU982" s="65" t="s">
        <v>414</v>
      </c>
      <c r="GV982" s="68">
        <v>4.1713594460434699E-3</v>
      </c>
      <c r="GW982" s="78">
        <v>328.04</v>
      </c>
      <c r="GX982" s="78">
        <v>369.52</v>
      </c>
      <c r="GY982" s="78">
        <v>332.32</v>
      </c>
      <c r="GZ982" s="78">
        <v>213.28</v>
      </c>
      <c r="HA982" s="78"/>
      <c r="HB982" s="79">
        <v>375.84</v>
      </c>
      <c r="HC982" s="65" t="s">
        <v>415</v>
      </c>
      <c r="HD982" s="68">
        <v>2.6267402153926998E-2</v>
      </c>
      <c r="HE982" s="78">
        <v>341.15</v>
      </c>
      <c r="HF982" s="78">
        <v>362.11</v>
      </c>
      <c r="HG982" s="78">
        <v>319.11</v>
      </c>
      <c r="HH982" s="78">
        <v>175.99</v>
      </c>
      <c r="HI982" s="78">
        <v>170.74</v>
      </c>
      <c r="HJ982" s="79">
        <v>323.04000000000002</v>
      </c>
      <c r="HK982" s="85" t="s">
        <v>416</v>
      </c>
      <c r="HL982" s="68">
        <v>1.4562399883500801</v>
      </c>
      <c r="HM982" s="78">
        <v>303.64999999999998</v>
      </c>
      <c r="HN982" s="78">
        <v>358.57</v>
      </c>
      <c r="HO982" s="78">
        <v>299.68</v>
      </c>
      <c r="HP982" s="78">
        <v>178.64</v>
      </c>
      <c r="HQ982" s="78"/>
      <c r="HR982" s="79"/>
    </row>
    <row r="983" spans="1:226" x14ac:dyDescent="0.25">
      <c r="A983" s="81">
        <v>38383</v>
      </c>
      <c r="B983" s="82" t="s">
        <v>387</v>
      </c>
      <c r="C983" s="83">
        <v>333.85489889779683</v>
      </c>
      <c r="D983" s="83">
        <v>387.9696789577074</v>
      </c>
      <c r="E983" s="83">
        <v>341.65113725710319</v>
      </c>
      <c r="F983" s="83">
        <v>203.79990396096704</v>
      </c>
      <c r="G983" s="83">
        <v>129.02888024883362</v>
      </c>
      <c r="H983" s="84">
        <v>297.57106241737949</v>
      </c>
      <c r="I983" s="82" t="s">
        <v>388</v>
      </c>
      <c r="J983" s="83">
        <v>342.93885773754045</v>
      </c>
      <c r="K983" s="83">
        <v>392.43967082817863</v>
      </c>
      <c r="L983" s="83">
        <v>342.93734771544598</v>
      </c>
      <c r="M983" s="83">
        <v>203.53162681462985</v>
      </c>
      <c r="N983" s="83"/>
      <c r="O983" s="84">
        <v>327.84685058888817</v>
      </c>
      <c r="P983" s="65" t="s">
        <v>389</v>
      </c>
      <c r="Q983" s="78">
        <v>354.47</v>
      </c>
      <c r="R983" s="78">
        <v>402.36</v>
      </c>
      <c r="S983" s="78">
        <v>321.39</v>
      </c>
      <c r="T983" s="78">
        <v>156.69999999999999</v>
      </c>
      <c r="U983" s="78"/>
      <c r="V983" s="79"/>
      <c r="W983" s="65" t="s">
        <v>390</v>
      </c>
      <c r="X983" s="78">
        <v>352.34</v>
      </c>
      <c r="Y983" s="78">
        <v>387.2</v>
      </c>
      <c r="Z983" s="78">
        <v>311.02</v>
      </c>
      <c r="AA983" s="78">
        <v>151.18</v>
      </c>
      <c r="AB983" s="78"/>
      <c r="AC983" s="79">
        <v>321.49</v>
      </c>
      <c r="AD983" s="82"/>
      <c r="AE983" s="68"/>
      <c r="AF983" s="78"/>
      <c r="AG983" s="78"/>
      <c r="AH983" s="78"/>
      <c r="AI983" s="78"/>
      <c r="AJ983" s="78"/>
      <c r="AK983" s="79"/>
      <c r="AL983" s="69" t="s">
        <v>392</v>
      </c>
      <c r="AM983" s="70">
        <v>1.71467764060357</v>
      </c>
      <c r="AN983" s="78">
        <v>363.63</v>
      </c>
      <c r="AO983" s="78">
        <v>403.55</v>
      </c>
      <c r="AP983" s="78">
        <v>354.51</v>
      </c>
      <c r="AQ983" s="78"/>
      <c r="AR983" s="78">
        <v>251.42</v>
      </c>
      <c r="AS983" s="79"/>
      <c r="AT983" s="65" t="s">
        <v>393</v>
      </c>
      <c r="AU983" s="68">
        <v>3.3178500331785002E-2</v>
      </c>
      <c r="AV983" s="78">
        <v>287.29000000000002</v>
      </c>
      <c r="AW983" s="78">
        <v>353.68</v>
      </c>
      <c r="AX983" s="78">
        <v>353.15</v>
      </c>
      <c r="AY983" s="78">
        <v>147.88</v>
      </c>
      <c r="AZ983" s="78">
        <v>119.04</v>
      </c>
      <c r="BA983" s="79">
        <v>344.19</v>
      </c>
      <c r="BB983" s="65" t="s">
        <v>394</v>
      </c>
      <c r="BC983" s="78">
        <v>305.2</v>
      </c>
      <c r="BD983" s="78">
        <v>365.2</v>
      </c>
      <c r="BE983" s="78">
        <v>328.7</v>
      </c>
      <c r="BF983" s="78">
        <v>148.30000000000001</v>
      </c>
      <c r="BG983" s="78"/>
      <c r="BH983" s="79">
        <v>359</v>
      </c>
      <c r="BI983" s="65" t="s">
        <v>395</v>
      </c>
      <c r="BJ983" s="68">
        <v>0.134377897523415</v>
      </c>
      <c r="BK983" s="78">
        <v>360.4</v>
      </c>
      <c r="BL983" s="78">
        <v>377.06</v>
      </c>
      <c r="BM983" s="78">
        <v>410.55</v>
      </c>
      <c r="BN983" s="78">
        <v>201.16</v>
      </c>
      <c r="BO983" s="78"/>
      <c r="BP983" s="79"/>
      <c r="BQ983" s="65" t="s">
        <v>396</v>
      </c>
      <c r="BR983" s="68">
        <v>6.3911648537062396E-2</v>
      </c>
      <c r="BS983" s="78">
        <v>295.73</v>
      </c>
      <c r="BT983" s="78">
        <v>350.91</v>
      </c>
      <c r="BU983" s="78">
        <v>313.36</v>
      </c>
      <c r="BV983" s="78">
        <v>98.23</v>
      </c>
      <c r="BW983" s="78"/>
      <c r="BX983" s="79">
        <v>312.32</v>
      </c>
      <c r="BY983" s="65" t="s">
        <v>397</v>
      </c>
      <c r="BZ983" s="78">
        <v>339.88</v>
      </c>
      <c r="CA983" s="78">
        <v>400.89</v>
      </c>
      <c r="CB983" s="78">
        <v>314.07</v>
      </c>
      <c r="CC983" s="78">
        <v>215.33</v>
      </c>
      <c r="CD983" s="78"/>
      <c r="CE983" s="79">
        <v>424.48</v>
      </c>
      <c r="CF983" s="65" t="s">
        <v>398</v>
      </c>
      <c r="CG983" s="78">
        <v>306.12</v>
      </c>
      <c r="CH983" s="78">
        <v>387.61</v>
      </c>
      <c r="CI983" s="78">
        <v>334.08</v>
      </c>
      <c r="CJ983" s="78">
        <v>239.01</v>
      </c>
      <c r="CK983" s="78"/>
      <c r="CL983" s="79"/>
      <c r="CM983" s="65" t="s">
        <v>399</v>
      </c>
      <c r="CN983" s="78">
        <v>314.66000000000003</v>
      </c>
      <c r="CO983" s="78">
        <v>363.03</v>
      </c>
      <c r="CP983" s="78">
        <v>362.64</v>
      </c>
      <c r="CQ983" s="78">
        <v>185.14</v>
      </c>
      <c r="CR983" s="78">
        <v>167.54</v>
      </c>
      <c r="CS983" s="79">
        <v>455.28</v>
      </c>
      <c r="CT983" s="65" t="s">
        <v>400</v>
      </c>
      <c r="CU983" s="78">
        <v>372.89</v>
      </c>
      <c r="CV983" s="78">
        <v>411.66</v>
      </c>
      <c r="CW983" s="78">
        <v>345.62</v>
      </c>
      <c r="CX983" s="78">
        <v>206.31</v>
      </c>
      <c r="CY983" s="78">
        <v>185</v>
      </c>
      <c r="CZ983" s="79"/>
      <c r="DA983" s="82"/>
      <c r="DB983" s="68"/>
      <c r="DC983" s="78"/>
      <c r="DD983" s="78"/>
      <c r="DE983" s="78"/>
      <c r="DF983" s="78"/>
      <c r="DG983" s="78"/>
      <c r="DH983" s="79"/>
      <c r="DI983" s="65" t="s">
        <v>402</v>
      </c>
      <c r="DJ983" s="68">
        <v>4.0716612377850198E-3</v>
      </c>
      <c r="DK983" s="78">
        <v>351.34</v>
      </c>
      <c r="DL983" s="78">
        <v>393.93</v>
      </c>
      <c r="DM983" s="78">
        <v>393.93</v>
      </c>
      <c r="DN983" s="78">
        <v>164.74</v>
      </c>
      <c r="DO983" s="78"/>
      <c r="DP983" s="79">
        <v>370.62</v>
      </c>
      <c r="DQ983" s="65" t="s">
        <v>403</v>
      </c>
      <c r="DR983" s="78">
        <v>335.01</v>
      </c>
      <c r="DS983" s="78">
        <v>416.24</v>
      </c>
      <c r="DT983" s="78">
        <v>411.96</v>
      </c>
      <c r="DU983" s="78">
        <v>253.48</v>
      </c>
      <c r="DV983" s="78"/>
      <c r="DW983" s="79"/>
      <c r="DX983" s="65" t="s">
        <v>404</v>
      </c>
      <c r="DY983" s="78">
        <v>384.79</v>
      </c>
      <c r="DZ983" s="78">
        <v>448.96</v>
      </c>
      <c r="EA983" s="78">
        <v>407.58</v>
      </c>
      <c r="EB983" s="78">
        <v>211.14</v>
      </c>
      <c r="EC983" s="78"/>
      <c r="ED983" s="79">
        <v>303.27999999999997</v>
      </c>
      <c r="EE983" s="65" t="s">
        <v>405</v>
      </c>
      <c r="EF983" s="68">
        <v>0.28962001853568098</v>
      </c>
      <c r="EG983" s="78">
        <v>341.13</v>
      </c>
      <c r="EH983" s="78">
        <v>375.6</v>
      </c>
      <c r="EI983" s="78">
        <v>319.01</v>
      </c>
      <c r="EJ983" s="78">
        <v>242.41</v>
      </c>
      <c r="EK983" s="78">
        <v>117.52</v>
      </c>
      <c r="EL983" s="79">
        <v>297.49</v>
      </c>
      <c r="EM983" s="65" t="s">
        <v>406</v>
      </c>
      <c r="EN983" s="78">
        <v>377.91</v>
      </c>
      <c r="EO983" s="78">
        <v>381.65</v>
      </c>
      <c r="EP983" s="78">
        <v>344.5</v>
      </c>
      <c r="EQ983" s="78">
        <v>155.59</v>
      </c>
      <c r="ER983" s="78"/>
      <c r="ES983" s="79">
        <v>314.83</v>
      </c>
      <c r="ET983" s="65" t="s">
        <v>407</v>
      </c>
      <c r="EU983" s="68">
        <v>1.43657520471197</v>
      </c>
      <c r="EV983" s="78">
        <v>329.25</v>
      </c>
      <c r="EW983" s="78">
        <v>359.73</v>
      </c>
      <c r="EX983" s="78">
        <v>381.28</v>
      </c>
      <c r="EY983" s="78"/>
      <c r="EZ983" s="78">
        <v>147.78</v>
      </c>
      <c r="FA983" s="79">
        <v>220.43</v>
      </c>
      <c r="FB983" s="65" t="s">
        <v>408</v>
      </c>
      <c r="FC983" s="78">
        <v>428.67</v>
      </c>
      <c r="FD983" s="78">
        <v>461.24</v>
      </c>
      <c r="FE983" s="78">
        <v>357.23</v>
      </c>
      <c r="FF983" s="78">
        <v>162</v>
      </c>
      <c r="FG983" s="78"/>
      <c r="FH983" s="79"/>
      <c r="FI983" s="65" t="s">
        <v>409</v>
      </c>
      <c r="FJ983" s="78">
        <v>401.49</v>
      </c>
      <c r="FK983" s="78">
        <v>388.51</v>
      </c>
      <c r="FL983" s="78">
        <v>389.61</v>
      </c>
      <c r="FM983" s="78">
        <v>191</v>
      </c>
      <c r="FN983" s="78"/>
      <c r="FO983" s="79">
        <v>344.56</v>
      </c>
      <c r="FP983" s="65" t="s">
        <v>410</v>
      </c>
      <c r="FQ983" s="68">
        <v>0.24506200068617401</v>
      </c>
      <c r="FR983" s="78">
        <v>329.36</v>
      </c>
      <c r="FS983" s="78">
        <v>386.71</v>
      </c>
      <c r="FT983" s="78">
        <v>300.94</v>
      </c>
      <c r="FU983" s="78">
        <v>162.72</v>
      </c>
      <c r="FV983" s="78">
        <v>128.9</v>
      </c>
      <c r="FW983" s="79">
        <v>263.79000000000002</v>
      </c>
      <c r="FX983" s="65" t="s">
        <v>411</v>
      </c>
      <c r="FY983" s="78">
        <v>329.34</v>
      </c>
      <c r="FZ983" s="78">
        <v>386.69</v>
      </c>
      <c r="GA983" s="78">
        <v>370.17</v>
      </c>
      <c r="GB983" s="78">
        <v>220.27</v>
      </c>
      <c r="GC983" s="78"/>
      <c r="GD983" s="79">
        <v>418.77</v>
      </c>
      <c r="GE983" s="82"/>
      <c r="GF983" s="68"/>
      <c r="GG983" s="78"/>
      <c r="GH983" s="78"/>
      <c r="GI983" s="78"/>
      <c r="GJ983" s="78"/>
      <c r="GK983" s="78"/>
      <c r="GL983" s="79"/>
      <c r="GM983" s="65" t="s">
        <v>413</v>
      </c>
      <c r="GN983" s="68">
        <v>0.109821320711203</v>
      </c>
      <c r="GO983" s="78">
        <v>347.04</v>
      </c>
      <c r="GP983" s="78">
        <v>404.47</v>
      </c>
      <c r="GQ983" s="78">
        <v>317.60000000000002</v>
      </c>
      <c r="GR983" s="78">
        <v>237.87</v>
      </c>
      <c r="GS983" s="78"/>
      <c r="GT983" s="79"/>
      <c r="GU983" s="65" t="s">
        <v>414</v>
      </c>
      <c r="GV983" s="68">
        <v>4.1706635525712099E-3</v>
      </c>
      <c r="GW983" s="78">
        <v>302.95999999999998</v>
      </c>
      <c r="GX983" s="78">
        <v>363.2</v>
      </c>
      <c r="GY983" s="78">
        <v>307.82</v>
      </c>
      <c r="GZ983" s="78">
        <v>199.3</v>
      </c>
      <c r="HA983" s="78"/>
      <c r="HB983" s="79">
        <v>375.78</v>
      </c>
      <c r="HC983" s="65" t="s">
        <v>415</v>
      </c>
      <c r="HD983" s="68">
        <v>2.6198585276395101E-2</v>
      </c>
      <c r="HE983" s="78">
        <v>340.47</v>
      </c>
      <c r="HF983" s="78">
        <v>361.17</v>
      </c>
      <c r="HG983" s="78">
        <v>344.5</v>
      </c>
      <c r="HH983" s="78">
        <v>175.53</v>
      </c>
      <c r="HI983" s="78">
        <v>170.29</v>
      </c>
      <c r="HJ983" s="79">
        <v>323.52</v>
      </c>
      <c r="HK983" s="85" t="s">
        <v>416</v>
      </c>
      <c r="HL983" s="68">
        <v>1.44675925925926</v>
      </c>
      <c r="HM983" s="78">
        <v>297.94</v>
      </c>
      <c r="HN983" s="78">
        <v>355.63</v>
      </c>
      <c r="HO983" s="78">
        <v>294.02999999999997</v>
      </c>
      <c r="HP983" s="78">
        <v>171.06</v>
      </c>
      <c r="HQ983" s="78"/>
      <c r="HR983" s="79"/>
    </row>
    <row r="984" spans="1:226" x14ac:dyDescent="0.25">
      <c r="A984" s="81">
        <v>38376</v>
      </c>
      <c r="B984" s="82" t="s">
        <v>387</v>
      </c>
      <c r="C984" s="83">
        <v>318.28565352196614</v>
      </c>
      <c r="D984" s="83">
        <v>380.64659382073791</v>
      </c>
      <c r="E984" s="83">
        <v>329.4108648597819</v>
      </c>
      <c r="F984" s="83">
        <v>200.84154951966192</v>
      </c>
      <c r="G984" s="83">
        <v>129.60797822706067</v>
      </c>
      <c r="H984" s="84">
        <v>297.00666699165259</v>
      </c>
      <c r="I984" s="82" t="s">
        <v>388</v>
      </c>
      <c r="J984" s="83">
        <v>323.74182067656091</v>
      </c>
      <c r="K984" s="83">
        <v>384.70039829453646</v>
      </c>
      <c r="L984" s="83">
        <v>329.48430434009242</v>
      </c>
      <c r="M984" s="83">
        <v>200.56413320108643</v>
      </c>
      <c r="N984" s="83"/>
      <c r="O984" s="84">
        <v>326.89125880249122</v>
      </c>
      <c r="P984" s="65" t="s">
        <v>389</v>
      </c>
      <c r="Q984" s="78">
        <v>341.13</v>
      </c>
      <c r="R984" s="78">
        <v>389.86</v>
      </c>
      <c r="S984" s="78">
        <v>310.57</v>
      </c>
      <c r="T984" s="78">
        <v>156.69999999999999</v>
      </c>
      <c r="U984" s="78"/>
      <c r="V984" s="79"/>
      <c r="W984" s="65" t="s">
        <v>390</v>
      </c>
      <c r="X984" s="78">
        <v>337.46</v>
      </c>
      <c r="Y984" s="78">
        <v>373.7</v>
      </c>
      <c r="Z984" s="78">
        <v>299.77999999999997</v>
      </c>
      <c r="AA984" s="78">
        <v>151.18</v>
      </c>
      <c r="AB984" s="78"/>
      <c r="AC984" s="79">
        <v>321.49</v>
      </c>
      <c r="AD984" s="82"/>
      <c r="AE984" s="68"/>
      <c r="AF984" s="78"/>
      <c r="AG984" s="78"/>
      <c r="AH984" s="78"/>
      <c r="AI984" s="78"/>
      <c r="AJ984" s="78"/>
      <c r="AK984" s="79"/>
      <c r="AL984" s="69" t="s">
        <v>392</v>
      </c>
      <c r="AM984" s="70">
        <v>1.7179178835251701</v>
      </c>
      <c r="AN984" s="78">
        <v>361.97</v>
      </c>
      <c r="AO984" s="78">
        <v>398.93</v>
      </c>
      <c r="AP984" s="78">
        <v>351.16</v>
      </c>
      <c r="AQ984" s="78"/>
      <c r="AR984" s="78">
        <v>247.53</v>
      </c>
      <c r="AS984" s="79"/>
      <c r="AT984" s="65" t="s">
        <v>393</v>
      </c>
      <c r="AU984" s="68">
        <v>3.30272805337209E-2</v>
      </c>
      <c r="AV984" s="78">
        <v>284.79000000000002</v>
      </c>
      <c r="AW984" s="78">
        <v>353.89</v>
      </c>
      <c r="AX984" s="78">
        <v>345.23</v>
      </c>
      <c r="AY984" s="78">
        <v>139.87</v>
      </c>
      <c r="AZ984" s="78">
        <v>116.19</v>
      </c>
      <c r="BA984" s="79">
        <v>341.4</v>
      </c>
      <c r="BB984" s="65" t="s">
        <v>394</v>
      </c>
      <c r="BC984" s="78">
        <v>288.8</v>
      </c>
      <c r="BD984" s="78">
        <v>362.1</v>
      </c>
      <c r="BE984" s="78">
        <v>312.3</v>
      </c>
      <c r="BF984" s="78">
        <v>147.4</v>
      </c>
      <c r="BG984" s="78"/>
      <c r="BH984" s="79">
        <v>359</v>
      </c>
      <c r="BI984" s="65" t="s">
        <v>395</v>
      </c>
      <c r="BJ984" s="68">
        <v>0.13436345314074599</v>
      </c>
      <c r="BK984" s="78">
        <v>339.94</v>
      </c>
      <c r="BL984" s="78">
        <v>360.9</v>
      </c>
      <c r="BM984" s="78">
        <v>394.38</v>
      </c>
      <c r="BN984" s="78">
        <v>201.14</v>
      </c>
      <c r="BO984" s="78"/>
      <c r="BP984" s="79"/>
      <c r="BQ984" s="65" t="s">
        <v>396</v>
      </c>
      <c r="BR984" s="68">
        <v>6.3911648537062396E-2</v>
      </c>
      <c r="BS984" s="78">
        <v>286.52</v>
      </c>
      <c r="BT984" s="78">
        <v>346.59</v>
      </c>
      <c r="BU984" s="78">
        <v>315</v>
      </c>
      <c r="BV984" s="78">
        <v>98.23</v>
      </c>
      <c r="BW984" s="78"/>
      <c r="BX984" s="79">
        <v>312.32</v>
      </c>
      <c r="BY984" s="65" t="s">
        <v>397</v>
      </c>
      <c r="BZ984" s="78">
        <v>332.25</v>
      </c>
      <c r="CA984" s="78">
        <v>396.67</v>
      </c>
      <c r="CB984" s="78">
        <v>305.33</v>
      </c>
      <c r="CC984" s="78">
        <v>210.6</v>
      </c>
      <c r="CD984" s="78"/>
      <c r="CE984" s="79">
        <v>424.48</v>
      </c>
      <c r="CF984" s="65" t="s">
        <v>398</v>
      </c>
      <c r="CG984" s="78">
        <v>293.02999999999997</v>
      </c>
      <c r="CH984" s="78">
        <v>372.86</v>
      </c>
      <c r="CI984" s="78">
        <v>319.45999999999998</v>
      </c>
      <c r="CJ984" s="78">
        <v>231.61</v>
      </c>
      <c r="CK984" s="78"/>
      <c r="CL984" s="79"/>
      <c r="CM984" s="65" t="s">
        <v>399</v>
      </c>
      <c r="CN984" s="78">
        <v>294.27999999999997</v>
      </c>
      <c r="CO984" s="78">
        <v>352.63</v>
      </c>
      <c r="CP984" s="78">
        <v>347.76</v>
      </c>
      <c r="CQ984" s="78">
        <v>176.59</v>
      </c>
      <c r="CR984" s="78">
        <v>162.38</v>
      </c>
      <c r="CS984" s="79">
        <v>455.3</v>
      </c>
      <c r="CT984" s="65" t="s">
        <v>400</v>
      </c>
      <c r="CU984" s="78">
        <v>362.09</v>
      </c>
      <c r="CV984" s="78">
        <v>408.43</v>
      </c>
      <c r="CW984" s="78">
        <v>335.57</v>
      </c>
      <c r="CX984" s="78">
        <v>203.34</v>
      </c>
      <c r="CY984" s="78">
        <v>182</v>
      </c>
      <c r="CZ984" s="79"/>
      <c r="DA984" s="82"/>
      <c r="DB984" s="68"/>
      <c r="DC984" s="78"/>
      <c r="DD984" s="78"/>
      <c r="DE984" s="78"/>
      <c r="DF984" s="78"/>
      <c r="DG984" s="78"/>
      <c r="DH984" s="79"/>
      <c r="DI984" s="65" t="s">
        <v>402</v>
      </c>
      <c r="DJ984" s="68">
        <v>4.0587710041399497E-3</v>
      </c>
      <c r="DK984" s="78">
        <v>350.3</v>
      </c>
      <c r="DL984" s="78">
        <v>392.69</v>
      </c>
      <c r="DM984" s="78">
        <v>392.69</v>
      </c>
      <c r="DN984" s="78">
        <v>155.01</v>
      </c>
      <c r="DO984" s="78"/>
      <c r="DP984" s="79">
        <v>371.12</v>
      </c>
      <c r="DQ984" s="65" t="s">
        <v>403</v>
      </c>
      <c r="DR984" s="78">
        <v>335.01</v>
      </c>
      <c r="DS984" s="78">
        <v>416.24</v>
      </c>
      <c r="DT984" s="78">
        <v>411.54</v>
      </c>
      <c r="DU984" s="78">
        <v>251.55</v>
      </c>
      <c r="DV984" s="78"/>
      <c r="DW984" s="79"/>
      <c r="DX984" s="65" t="s">
        <v>404</v>
      </c>
      <c r="DY984" s="78">
        <v>349.7</v>
      </c>
      <c r="DZ984" s="78">
        <v>433.72</v>
      </c>
      <c r="EA984" s="78">
        <v>400.11</v>
      </c>
      <c r="EB984" s="78">
        <v>212.45</v>
      </c>
      <c r="EC984" s="78"/>
      <c r="ED984" s="79">
        <v>303.27999999999997</v>
      </c>
      <c r="EE984" s="65" t="s">
        <v>405</v>
      </c>
      <c r="EF984" s="68">
        <v>0.28962001853568098</v>
      </c>
      <c r="EG984" s="78">
        <v>327.39</v>
      </c>
      <c r="EH984" s="78">
        <v>361.16</v>
      </c>
      <c r="EI984" s="78">
        <v>306.70999999999998</v>
      </c>
      <c r="EJ984" s="78">
        <v>152.91999999999999</v>
      </c>
      <c r="EK984" s="78">
        <v>117.59</v>
      </c>
      <c r="EL984" s="79">
        <v>297.67</v>
      </c>
      <c r="EM984" s="65" t="s">
        <v>406</v>
      </c>
      <c r="EN984" s="78">
        <v>359.61</v>
      </c>
      <c r="EO984" s="78">
        <v>364.25</v>
      </c>
      <c r="EP984" s="78">
        <v>326.60000000000002</v>
      </c>
      <c r="EQ984" s="78">
        <v>155.59</v>
      </c>
      <c r="ER984" s="78"/>
      <c r="ES984" s="79">
        <v>314.83</v>
      </c>
      <c r="ET984" s="65" t="s">
        <v>407</v>
      </c>
      <c r="EU984" s="68">
        <v>1.43657520471197</v>
      </c>
      <c r="EV984" s="78">
        <v>329.25</v>
      </c>
      <c r="EW984" s="78">
        <v>359.73</v>
      </c>
      <c r="EX984" s="78">
        <v>381.28</v>
      </c>
      <c r="EY984" s="78"/>
      <c r="EZ984" s="78">
        <v>147.78</v>
      </c>
      <c r="FA984" s="79">
        <v>220.43</v>
      </c>
      <c r="FB984" s="65" t="s">
        <v>408</v>
      </c>
      <c r="FC984" s="78">
        <v>428.08</v>
      </c>
      <c r="FD984" s="78">
        <v>460.6</v>
      </c>
      <c r="FE984" s="78">
        <v>356.73</v>
      </c>
      <c r="FF984" s="78">
        <v>161.78</v>
      </c>
      <c r="FG984" s="78"/>
      <c r="FH984" s="79"/>
      <c r="FI984" s="65" t="s">
        <v>409</v>
      </c>
      <c r="FJ984" s="78">
        <v>387</v>
      </c>
      <c r="FK984" s="78">
        <v>390</v>
      </c>
      <c r="FL984" s="78">
        <v>390.45</v>
      </c>
      <c r="FM984" s="78">
        <v>191</v>
      </c>
      <c r="FN984" s="78"/>
      <c r="FO984" s="79">
        <v>341</v>
      </c>
      <c r="FP984" s="65" t="s">
        <v>410</v>
      </c>
      <c r="FQ984" s="68">
        <v>0.245398773006135</v>
      </c>
      <c r="FR984" s="78">
        <v>320.49</v>
      </c>
      <c r="FS984" s="78">
        <v>386.75</v>
      </c>
      <c r="FT984" s="78">
        <v>306.99</v>
      </c>
      <c r="FU984" s="78">
        <v>148.96</v>
      </c>
      <c r="FV984" s="78">
        <v>129.57</v>
      </c>
      <c r="FW984" s="79">
        <v>263.56</v>
      </c>
      <c r="FX984" s="65" t="s">
        <v>411</v>
      </c>
      <c r="FY984" s="78">
        <v>315.25</v>
      </c>
      <c r="FZ984" s="78">
        <v>388.21</v>
      </c>
      <c r="GA984" s="78">
        <v>365.71</v>
      </c>
      <c r="GB984" s="78">
        <v>220.27</v>
      </c>
      <c r="GC984" s="78"/>
      <c r="GD984" s="79">
        <v>406.17</v>
      </c>
      <c r="GE984" s="82"/>
      <c r="GF984" s="68"/>
      <c r="GG984" s="78"/>
      <c r="GH984" s="78"/>
      <c r="GI984" s="78"/>
      <c r="GJ984" s="78"/>
      <c r="GK984" s="78"/>
      <c r="GL984" s="79"/>
      <c r="GM984" s="65" t="s">
        <v>413</v>
      </c>
      <c r="GN984" s="68">
        <v>0.110357004910887</v>
      </c>
      <c r="GO984" s="78">
        <v>339.9</v>
      </c>
      <c r="GP984" s="78">
        <v>389.67</v>
      </c>
      <c r="GQ984" s="78">
        <v>319.7</v>
      </c>
      <c r="GR984" s="78">
        <v>237.6</v>
      </c>
      <c r="GS984" s="78"/>
      <c r="GT984" s="79"/>
      <c r="GU984" s="65" t="s">
        <v>414</v>
      </c>
      <c r="GV984" s="68">
        <v>4.1706635525712099E-3</v>
      </c>
      <c r="GW984" s="78">
        <v>302.95999999999998</v>
      </c>
      <c r="GX984" s="78">
        <v>363.2</v>
      </c>
      <c r="GY984" s="78">
        <v>307.82</v>
      </c>
      <c r="GZ984" s="78">
        <v>199.3</v>
      </c>
      <c r="HA984" s="78"/>
      <c r="HB984" s="79">
        <v>375.78</v>
      </c>
      <c r="HC984" s="65" t="s">
        <v>415</v>
      </c>
      <c r="HD984" s="68">
        <v>2.5893319523562899E-2</v>
      </c>
      <c r="HE984" s="78">
        <v>334.76</v>
      </c>
      <c r="HF984" s="78">
        <v>357.83</v>
      </c>
      <c r="HG984" s="78">
        <v>340.48</v>
      </c>
      <c r="HH984" s="78">
        <v>173.49</v>
      </c>
      <c r="HI984" s="78">
        <v>168.31</v>
      </c>
      <c r="HJ984" s="79">
        <v>320.18</v>
      </c>
      <c r="HK984" s="85" t="s">
        <v>416</v>
      </c>
      <c r="HL984" s="68">
        <v>1.4376078205865399</v>
      </c>
      <c r="HM984" s="78">
        <v>288.58999999999997</v>
      </c>
      <c r="HN984" s="78">
        <v>348.97</v>
      </c>
      <c r="HO984" s="78">
        <v>289.45999999999998</v>
      </c>
      <c r="HP984" s="78">
        <v>163.13999999999999</v>
      </c>
      <c r="HQ984" s="78"/>
      <c r="HR984" s="79"/>
    </row>
    <row r="985" spans="1:226" x14ac:dyDescent="0.25">
      <c r="A985" s="81">
        <v>38369</v>
      </c>
      <c r="B985" s="82" t="s">
        <v>387</v>
      </c>
      <c r="C985" s="83">
        <v>317.07688825905126</v>
      </c>
      <c r="D985" s="83">
        <v>379.5159933027104</v>
      </c>
      <c r="E985" s="83">
        <v>323.8966319266205</v>
      </c>
      <c r="F985" s="83">
        <v>197.2561205592236</v>
      </c>
      <c r="G985" s="83">
        <v>119.44553654743387</v>
      </c>
      <c r="H985" s="84">
        <v>300.27902951541722</v>
      </c>
      <c r="I985" s="82" t="s">
        <v>388</v>
      </c>
      <c r="J985" s="83">
        <v>324.44092979810461</v>
      </c>
      <c r="K985" s="83">
        <v>383.83329972148317</v>
      </c>
      <c r="L985" s="83">
        <v>324.00592900805566</v>
      </c>
      <c r="M985" s="83">
        <v>197.25510471598412</v>
      </c>
      <c r="N985" s="83"/>
      <c r="O985" s="84">
        <v>326.40612863044947</v>
      </c>
      <c r="P985" s="65" t="s">
        <v>389</v>
      </c>
      <c r="Q985" s="78">
        <v>333.63</v>
      </c>
      <c r="R985" s="78">
        <v>386.53</v>
      </c>
      <c r="S985" s="78">
        <v>304.48</v>
      </c>
      <c r="T985" s="78">
        <v>156.69999999999999</v>
      </c>
      <c r="U985" s="78"/>
      <c r="V985" s="79"/>
      <c r="W985" s="65" t="s">
        <v>390</v>
      </c>
      <c r="X985" s="78">
        <v>319.01</v>
      </c>
      <c r="Y985" s="78">
        <v>372.6</v>
      </c>
      <c r="Z985" s="78">
        <v>289.2</v>
      </c>
      <c r="AA985" s="78">
        <v>151.18</v>
      </c>
      <c r="AB985" s="78"/>
      <c r="AC985" s="79">
        <v>321.49</v>
      </c>
      <c r="AD985" s="82"/>
      <c r="AE985" s="68"/>
      <c r="AF985" s="78"/>
      <c r="AG985" s="78"/>
      <c r="AH985" s="78"/>
      <c r="AI985" s="78"/>
      <c r="AJ985" s="78"/>
      <c r="AK985" s="79"/>
      <c r="AL985" s="69" t="s">
        <v>392</v>
      </c>
      <c r="AM985" s="70">
        <v>1.7182130584192401</v>
      </c>
      <c r="AN985" s="78">
        <v>357.42</v>
      </c>
      <c r="AO985" s="78">
        <v>381.61</v>
      </c>
      <c r="AP985" s="78">
        <v>347.11</v>
      </c>
      <c r="AQ985" s="78"/>
      <c r="AR985" s="78">
        <v>248.14</v>
      </c>
      <c r="AS985" s="79"/>
      <c r="AT985" s="65" t="s">
        <v>393</v>
      </c>
      <c r="AU985" s="68">
        <v>3.2921810699588501E-2</v>
      </c>
      <c r="AV985" s="78">
        <v>288.52999999999997</v>
      </c>
      <c r="AW985" s="78">
        <v>355.95</v>
      </c>
      <c r="AX985" s="78">
        <v>341.93</v>
      </c>
      <c r="AY985" s="78">
        <v>148.05000000000001</v>
      </c>
      <c r="AZ985" s="78">
        <v>114.57</v>
      </c>
      <c r="BA985" s="79">
        <v>339.36</v>
      </c>
      <c r="BB985" s="65" t="s">
        <v>394</v>
      </c>
      <c r="BC985" s="78">
        <v>303.5</v>
      </c>
      <c r="BD985" s="78">
        <v>365.4</v>
      </c>
      <c r="BE985" s="78">
        <v>310.10000000000002</v>
      </c>
      <c r="BF985" s="78">
        <v>144.9</v>
      </c>
      <c r="BG985" s="78"/>
      <c r="BH985" s="79">
        <v>359</v>
      </c>
      <c r="BI985" s="65" t="s">
        <v>395</v>
      </c>
      <c r="BJ985" s="68">
        <v>0.13439415116654099</v>
      </c>
      <c r="BK985" s="78">
        <v>336.79</v>
      </c>
      <c r="BL985" s="78">
        <v>359.91</v>
      </c>
      <c r="BM985" s="78">
        <v>388.02</v>
      </c>
      <c r="BN985" s="78">
        <v>197.16</v>
      </c>
      <c r="BO985" s="78"/>
      <c r="BP985" s="79"/>
      <c r="BQ985" s="65" t="s">
        <v>396</v>
      </c>
      <c r="BR985" s="68">
        <v>6.3911648537062396E-2</v>
      </c>
      <c r="BS985" s="78">
        <v>283.27</v>
      </c>
      <c r="BT985" s="78">
        <v>344.95</v>
      </c>
      <c r="BU985" s="78">
        <v>321.48</v>
      </c>
      <c r="BV985" s="78">
        <v>98.23</v>
      </c>
      <c r="BW985" s="78"/>
      <c r="BX985" s="79">
        <v>312.32</v>
      </c>
      <c r="BY985" s="65" t="s">
        <v>397</v>
      </c>
      <c r="BZ985" s="78">
        <v>324.94</v>
      </c>
      <c r="CA985" s="78">
        <v>396.56</v>
      </c>
      <c r="CB985" s="78">
        <v>299.86</v>
      </c>
      <c r="CC985" s="78">
        <v>201.38</v>
      </c>
      <c r="CD985" s="78"/>
      <c r="CE985" s="79">
        <v>424.48</v>
      </c>
      <c r="CF985" s="65" t="s">
        <v>398</v>
      </c>
      <c r="CG985" s="78">
        <v>339.52</v>
      </c>
      <c r="CH985" s="78">
        <v>370.82</v>
      </c>
      <c r="CI985" s="78">
        <v>296.51</v>
      </c>
      <c r="CJ985" s="78">
        <v>247.18</v>
      </c>
      <c r="CK985" s="78"/>
      <c r="CL985" s="79"/>
      <c r="CM985" s="65" t="s">
        <v>399</v>
      </c>
      <c r="CN985" s="78">
        <v>278.89</v>
      </c>
      <c r="CO985" s="78">
        <v>347.72</v>
      </c>
      <c r="CP985" s="78">
        <v>342.74</v>
      </c>
      <c r="CQ985" s="78">
        <v>174.86</v>
      </c>
      <c r="CR985" s="78">
        <v>160.83000000000001</v>
      </c>
      <c r="CS985" s="79">
        <v>455.45</v>
      </c>
      <c r="CT985" s="65" t="s">
        <v>400</v>
      </c>
      <c r="CU985" s="78">
        <v>348.72</v>
      </c>
      <c r="CV985" s="78">
        <v>405.08</v>
      </c>
      <c r="CW985" s="78">
        <v>326.45999999999998</v>
      </c>
      <c r="CX985" s="78">
        <v>180.26</v>
      </c>
      <c r="CY985" s="78">
        <v>159.5</v>
      </c>
      <c r="CZ985" s="79"/>
      <c r="DA985" s="82"/>
      <c r="DB985" s="68"/>
      <c r="DC985" s="78"/>
      <c r="DD985" s="78"/>
      <c r="DE985" s="78"/>
      <c r="DF985" s="78"/>
      <c r="DG985" s="78"/>
      <c r="DH985" s="79"/>
      <c r="DI985" s="65" t="s">
        <v>402</v>
      </c>
      <c r="DJ985" s="68">
        <v>4.0637191157347199E-3</v>
      </c>
      <c r="DK985" s="78">
        <v>334.53</v>
      </c>
      <c r="DL985" s="78">
        <v>393.2</v>
      </c>
      <c r="DM985" s="78">
        <v>393.2</v>
      </c>
      <c r="DN985" s="78">
        <v>185.16</v>
      </c>
      <c r="DO985" s="78"/>
      <c r="DP985" s="79">
        <v>371.47</v>
      </c>
      <c r="DQ985" s="65" t="s">
        <v>403</v>
      </c>
      <c r="DR985" s="78">
        <v>335.01</v>
      </c>
      <c r="DS985" s="78">
        <v>416.24</v>
      </c>
      <c r="DT985" s="78">
        <v>411.05</v>
      </c>
      <c r="DU985" s="78">
        <v>240.77</v>
      </c>
      <c r="DV985" s="78"/>
      <c r="DW985" s="79"/>
      <c r="DX985" s="65" t="s">
        <v>404</v>
      </c>
      <c r="DY985" s="78">
        <v>348.14</v>
      </c>
      <c r="DZ985" s="78">
        <v>433.72</v>
      </c>
      <c r="EA985" s="78">
        <v>390.47</v>
      </c>
      <c r="EB985" s="78">
        <v>214.5</v>
      </c>
      <c r="EC985" s="78"/>
      <c r="ED985" s="79">
        <v>303.27999999999997</v>
      </c>
      <c r="EE985" s="65" t="s">
        <v>405</v>
      </c>
      <c r="EF985" s="68">
        <v>0.28962001853568098</v>
      </c>
      <c r="EG985" s="78">
        <v>311.93</v>
      </c>
      <c r="EH985" s="78">
        <v>360.1</v>
      </c>
      <c r="EI985" s="78">
        <v>298.02</v>
      </c>
      <c r="EJ985" s="78">
        <v>209.11</v>
      </c>
      <c r="EK985" s="78">
        <v>106.58</v>
      </c>
      <c r="EL985" s="79">
        <v>297.67</v>
      </c>
      <c r="EM985" s="65" t="s">
        <v>406</v>
      </c>
      <c r="EN985" s="78">
        <v>342.21</v>
      </c>
      <c r="EO985" s="78">
        <v>364.25</v>
      </c>
      <c r="EP985" s="78">
        <v>326.60000000000002</v>
      </c>
      <c r="EQ985" s="78">
        <v>155.59</v>
      </c>
      <c r="ER985" s="78"/>
      <c r="ES985" s="79">
        <v>314.83</v>
      </c>
      <c r="ET985" s="65" t="s">
        <v>407</v>
      </c>
      <c r="EU985" s="68">
        <v>1.4367816091954</v>
      </c>
      <c r="EV985" s="78">
        <v>331.72</v>
      </c>
      <c r="EW985" s="78">
        <v>359.78</v>
      </c>
      <c r="EX985" s="78">
        <v>381.34</v>
      </c>
      <c r="EY985" s="78"/>
      <c r="EZ985" s="78">
        <v>147.80000000000001</v>
      </c>
      <c r="FA985" s="79">
        <v>220.46</v>
      </c>
      <c r="FB985" s="65" t="s">
        <v>408</v>
      </c>
      <c r="FC985" s="78">
        <v>427.09</v>
      </c>
      <c r="FD985" s="78">
        <v>459.53</v>
      </c>
      <c r="FE985" s="78">
        <v>355.9</v>
      </c>
      <c r="FF985" s="78">
        <v>161.41</v>
      </c>
      <c r="FG985" s="78"/>
      <c r="FH985" s="79"/>
      <c r="FI985" s="65" t="s">
        <v>409</v>
      </c>
      <c r="FJ985" s="78">
        <v>384</v>
      </c>
      <c r="FK985" s="78">
        <v>383.47</v>
      </c>
      <c r="FL985" s="78">
        <v>382.88</v>
      </c>
      <c r="FM985" s="78">
        <v>191</v>
      </c>
      <c r="FN985" s="78"/>
      <c r="FO985" s="79">
        <v>339.52</v>
      </c>
      <c r="FP985" s="65" t="s">
        <v>410</v>
      </c>
      <c r="FQ985" s="68">
        <v>0.24585125998770699</v>
      </c>
      <c r="FR985" s="78">
        <v>315.18</v>
      </c>
      <c r="FS985" s="78">
        <v>390.41</v>
      </c>
      <c r="FT985" s="78">
        <v>296.99</v>
      </c>
      <c r="FU985" s="78">
        <v>154.63999999999999</v>
      </c>
      <c r="FV985" s="78">
        <v>119.24</v>
      </c>
      <c r="FW985" s="79">
        <v>271.67</v>
      </c>
      <c r="FX985" s="65" t="s">
        <v>411</v>
      </c>
      <c r="FY985" s="78">
        <v>314.75</v>
      </c>
      <c r="FZ985" s="78">
        <v>392.53</v>
      </c>
      <c r="GA985" s="78">
        <v>356.78</v>
      </c>
      <c r="GB985" s="78">
        <v>220.27</v>
      </c>
      <c r="GC985" s="78"/>
      <c r="GD985" s="79">
        <v>393.56</v>
      </c>
      <c r="GE985" s="82"/>
      <c r="GF985" s="68"/>
      <c r="GG985" s="78"/>
      <c r="GH985" s="78"/>
      <c r="GI985" s="78"/>
      <c r="GJ985" s="78"/>
      <c r="GK985" s="78"/>
      <c r="GL985" s="79"/>
      <c r="GM985" s="65" t="s">
        <v>413</v>
      </c>
      <c r="GN985" s="68">
        <v>0.11058032554847801</v>
      </c>
      <c r="GO985" s="78">
        <v>334.39</v>
      </c>
      <c r="GP985" s="78">
        <v>378.07</v>
      </c>
      <c r="GQ985" s="78">
        <v>313.27</v>
      </c>
      <c r="GR985" s="78">
        <v>221.27</v>
      </c>
      <c r="GS985" s="78"/>
      <c r="GT985" s="79"/>
      <c r="GU985" s="65" t="s">
        <v>414</v>
      </c>
      <c r="GV985" s="68">
        <v>4.1706635525712099E-3</v>
      </c>
      <c r="GW985" s="78">
        <v>276.97000000000003</v>
      </c>
      <c r="GX985" s="78">
        <v>338.78</v>
      </c>
      <c r="GY985" s="78">
        <v>311.29000000000002</v>
      </c>
      <c r="GZ985" s="78">
        <v>199.3</v>
      </c>
      <c r="HA985" s="78"/>
      <c r="HB985" s="79">
        <v>375.78</v>
      </c>
      <c r="HC985" s="65" t="s">
        <v>415</v>
      </c>
      <c r="HD985" s="68">
        <v>2.5901367592208902E-2</v>
      </c>
      <c r="HE985" s="78">
        <v>318.33</v>
      </c>
      <c r="HF985" s="78">
        <v>358.59</v>
      </c>
      <c r="HG985" s="78">
        <v>340.59</v>
      </c>
      <c r="HH985" s="78">
        <v>173.54</v>
      </c>
      <c r="HI985" s="78">
        <v>168.36</v>
      </c>
      <c r="HJ985" s="79">
        <v>321.58999999999997</v>
      </c>
      <c r="HK985" s="85" t="s">
        <v>416</v>
      </c>
      <c r="HL985" s="68">
        <v>1.4222727919214899</v>
      </c>
      <c r="HM985" s="78">
        <v>285.57</v>
      </c>
      <c r="HN985" s="78">
        <v>346.15</v>
      </c>
      <c r="HO985" s="78">
        <v>278.60000000000002</v>
      </c>
      <c r="HP985" s="78">
        <v>156.83000000000001</v>
      </c>
      <c r="HQ985" s="78"/>
      <c r="HR985" s="79"/>
    </row>
    <row r="986" spans="1:226" x14ac:dyDescent="0.25">
      <c r="A986" s="81">
        <v>38362</v>
      </c>
      <c r="B986" s="82" t="s">
        <v>387</v>
      </c>
      <c r="C986" s="83">
        <v>311.86370620388772</v>
      </c>
      <c r="D986" s="83">
        <v>382.14167208382247</v>
      </c>
      <c r="E986" s="83">
        <v>319.48802893367764</v>
      </c>
      <c r="F986" s="83">
        <v>188.9357762602622</v>
      </c>
      <c r="G986" s="83">
        <v>125.21171073094867</v>
      </c>
      <c r="H986" s="84">
        <v>301.61042207075326</v>
      </c>
      <c r="I986" s="82" t="s">
        <v>388</v>
      </c>
      <c r="J986" s="83">
        <v>314.33136003113981</v>
      </c>
      <c r="K986" s="83">
        <v>385.32383337746302</v>
      </c>
      <c r="L986" s="83">
        <v>319.56402962850746</v>
      </c>
      <c r="M986" s="83">
        <v>189.725995808075</v>
      </c>
      <c r="N986" s="83"/>
      <c r="O986" s="84">
        <v>326.79039107109827</v>
      </c>
      <c r="P986" s="65" t="s">
        <v>389</v>
      </c>
      <c r="Q986" s="78">
        <v>331.13</v>
      </c>
      <c r="R986" s="78">
        <v>399.03</v>
      </c>
      <c r="S986" s="78">
        <v>296.56</v>
      </c>
      <c r="T986" s="78">
        <v>156.69999999999999</v>
      </c>
      <c r="U986" s="78"/>
      <c r="V986" s="79"/>
      <c r="W986" s="65" t="s">
        <v>390</v>
      </c>
      <c r="X986" s="78">
        <v>270.8</v>
      </c>
      <c r="Y986" s="78">
        <v>372.05</v>
      </c>
      <c r="Z986" s="78">
        <v>286.8</v>
      </c>
      <c r="AA986" s="78">
        <v>139.75</v>
      </c>
      <c r="AB986" s="78"/>
      <c r="AC986" s="79">
        <v>321.49</v>
      </c>
      <c r="AD986" s="82"/>
      <c r="AE986" s="68"/>
      <c r="AF986" s="78"/>
      <c r="AG986" s="78"/>
      <c r="AH986" s="78"/>
      <c r="AI986" s="78"/>
      <c r="AJ986" s="78"/>
      <c r="AK986" s="79"/>
      <c r="AL986" s="69" t="s">
        <v>392</v>
      </c>
      <c r="AM986" s="70">
        <v>1.7214666896195601</v>
      </c>
      <c r="AN986" s="78">
        <v>358.1</v>
      </c>
      <c r="AO986" s="78">
        <v>382.33</v>
      </c>
      <c r="AP986" s="78">
        <v>347.77</v>
      </c>
      <c r="AQ986" s="78"/>
      <c r="AR986" s="78">
        <v>248.61</v>
      </c>
      <c r="AS986" s="79"/>
      <c r="AT986" s="65" t="s">
        <v>393</v>
      </c>
      <c r="AU986" s="68">
        <v>3.3063316250619902E-2</v>
      </c>
      <c r="AV986" s="78">
        <v>296.31</v>
      </c>
      <c r="AW986" s="78">
        <v>364.85</v>
      </c>
      <c r="AX986" s="78">
        <v>344.09</v>
      </c>
      <c r="AY986" s="78">
        <v>144.06</v>
      </c>
      <c r="AZ986" s="78">
        <v>119.95</v>
      </c>
      <c r="BA986" s="79">
        <v>346.68</v>
      </c>
      <c r="BB986" s="65" t="s">
        <v>394</v>
      </c>
      <c r="BC986" s="78">
        <v>280.8</v>
      </c>
      <c r="BD986" s="78">
        <v>365.8</v>
      </c>
      <c r="BE986" s="78">
        <v>308</v>
      </c>
      <c r="BF986" s="78">
        <v>145</v>
      </c>
      <c r="BG986" s="78"/>
      <c r="BH986" s="79">
        <v>361.8</v>
      </c>
      <c r="BI986" s="65" t="s">
        <v>395</v>
      </c>
      <c r="BJ986" s="68">
        <v>0.13440318266736601</v>
      </c>
      <c r="BK986" s="78">
        <v>328.21</v>
      </c>
      <c r="BL986" s="78">
        <v>351.33</v>
      </c>
      <c r="BM986" s="78">
        <v>379.45</v>
      </c>
      <c r="BN986" s="78">
        <v>183.73</v>
      </c>
      <c r="BO986" s="78"/>
      <c r="BP986" s="79"/>
      <c r="BQ986" s="65" t="s">
        <v>396</v>
      </c>
      <c r="BR986" s="68">
        <v>6.3911648537062396E-2</v>
      </c>
      <c r="BS986" s="78">
        <v>283.81</v>
      </c>
      <c r="BT986" s="78">
        <v>355.78</v>
      </c>
      <c r="BU986" s="78">
        <v>324.20999999999998</v>
      </c>
      <c r="BV986" s="78">
        <v>96</v>
      </c>
      <c r="BW986" s="78"/>
      <c r="BX986" s="79">
        <v>312.32</v>
      </c>
      <c r="BY986" s="65" t="s">
        <v>397</v>
      </c>
      <c r="BZ986" s="78">
        <v>321.89</v>
      </c>
      <c r="CA986" s="78">
        <v>396.03</v>
      </c>
      <c r="CB986" s="78">
        <v>302.58999999999997</v>
      </c>
      <c r="CC986" s="78">
        <v>185.32</v>
      </c>
      <c r="CD986" s="78"/>
      <c r="CE986" s="79">
        <v>424.48</v>
      </c>
      <c r="CF986" s="65" t="s">
        <v>398</v>
      </c>
      <c r="CG986" s="78">
        <v>332.35</v>
      </c>
      <c r="CH986" s="78">
        <v>372.34</v>
      </c>
      <c r="CI986" s="78">
        <v>286.31</v>
      </c>
      <c r="CJ986" s="78">
        <v>235.77</v>
      </c>
      <c r="CK986" s="78"/>
      <c r="CL986" s="79"/>
      <c r="CM986" s="65" t="s">
        <v>399</v>
      </c>
      <c r="CN986" s="78">
        <v>270.01</v>
      </c>
      <c r="CO986" s="78">
        <v>350.87</v>
      </c>
      <c r="CP986" s="78">
        <v>334.66</v>
      </c>
      <c r="CQ986" s="78">
        <v>168.46</v>
      </c>
      <c r="CR986" s="78">
        <v>152.1</v>
      </c>
      <c r="CS986" s="79">
        <v>455.65</v>
      </c>
      <c r="CT986" s="65" t="s">
        <v>400</v>
      </c>
      <c r="CU986" s="78">
        <v>332.81</v>
      </c>
      <c r="CV986" s="78">
        <v>391.48</v>
      </c>
      <c r="CW986" s="78">
        <v>319.88</v>
      </c>
      <c r="CX986" s="78">
        <v>180.36</v>
      </c>
      <c r="CY986" s="78">
        <v>159.5</v>
      </c>
      <c r="CZ986" s="79"/>
      <c r="DA986" s="82"/>
      <c r="DB986" s="68"/>
      <c r="DC986" s="78"/>
      <c r="DD986" s="78"/>
      <c r="DE986" s="78"/>
      <c r="DF986" s="78"/>
      <c r="DG986" s="78"/>
      <c r="DH986" s="79"/>
      <c r="DI986" s="65" t="s">
        <v>402</v>
      </c>
      <c r="DJ986" s="68">
        <v>4.03551251008878E-3</v>
      </c>
      <c r="DK986" s="78">
        <v>312.85000000000002</v>
      </c>
      <c r="DL986" s="78">
        <v>390.54</v>
      </c>
      <c r="DM986" s="78">
        <v>390.54</v>
      </c>
      <c r="DN986" s="78">
        <v>171.81</v>
      </c>
      <c r="DO986" s="78"/>
      <c r="DP986" s="79">
        <v>370.46</v>
      </c>
      <c r="DQ986" s="65" t="s">
        <v>403</v>
      </c>
      <c r="DR986" s="78">
        <v>391.2</v>
      </c>
      <c r="DS986" s="78">
        <v>437.73</v>
      </c>
      <c r="DT986" s="78">
        <v>411.05</v>
      </c>
      <c r="DU986" s="78">
        <v>240.77</v>
      </c>
      <c r="DV986" s="78"/>
      <c r="DW986" s="79"/>
      <c r="DX986" s="65" t="s">
        <v>404</v>
      </c>
      <c r="DY986" s="78">
        <v>348.03</v>
      </c>
      <c r="DZ986" s="78">
        <v>433.78</v>
      </c>
      <c r="EA986" s="78">
        <v>386.74</v>
      </c>
      <c r="EB986" s="78">
        <v>206.98</v>
      </c>
      <c r="EC986" s="78"/>
      <c r="ED986" s="79">
        <v>303.86</v>
      </c>
      <c r="EE986" s="65" t="s">
        <v>405</v>
      </c>
      <c r="EF986" s="68">
        <v>0.28962001853568098</v>
      </c>
      <c r="EG986" s="78">
        <v>307.02</v>
      </c>
      <c r="EH986" s="78">
        <v>361.83</v>
      </c>
      <c r="EI986" s="78">
        <v>305.83999999999997</v>
      </c>
      <c r="EJ986" s="78">
        <v>152.91999999999999</v>
      </c>
      <c r="EK986" s="78">
        <v>101.66</v>
      </c>
      <c r="EL986" s="79">
        <v>297.67</v>
      </c>
      <c r="EM986" s="65" t="s">
        <v>406</v>
      </c>
      <c r="EN986" s="78">
        <v>320.51</v>
      </c>
      <c r="EO986" s="78">
        <v>364.25</v>
      </c>
      <c r="EP986" s="78">
        <v>307</v>
      </c>
      <c r="EQ986" s="78">
        <v>155.59</v>
      </c>
      <c r="ER986" s="78"/>
      <c r="ES986" s="79">
        <v>314.83</v>
      </c>
      <c r="ET986" s="65" t="s">
        <v>407</v>
      </c>
      <c r="EU986" s="68">
        <v>1.4349261013057799</v>
      </c>
      <c r="EV986" s="78">
        <v>331.3</v>
      </c>
      <c r="EW986" s="78">
        <v>359.32</v>
      </c>
      <c r="EX986" s="78">
        <v>380.84</v>
      </c>
      <c r="EY986" s="78"/>
      <c r="EZ986" s="78">
        <v>147.61000000000001</v>
      </c>
      <c r="FA986" s="79">
        <v>220.18</v>
      </c>
      <c r="FB986" s="65" t="s">
        <v>408</v>
      </c>
      <c r="FC986" s="78">
        <v>427.68</v>
      </c>
      <c r="FD986" s="78">
        <v>460.17</v>
      </c>
      <c r="FE986" s="78">
        <v>356.4</v>
      </c>
      <c r="FF986" s="78">
        <v>161.63</v>
      </c>
      <c r="FG986" s="78"/>
      <c r="FH986" s="79"/>
      <c r="FI986" s="65" t="s">
        <v>409</v>
      </c>
      <c r="FJ986" s="78">
        <v>358.63</v>
      </c>
      <c r="FK986" s="78">
        <v>381</v>
      </c>
      <c r="FL986" s="78">
        <v>366.92</v>
      </c>
      <c r="FM986" s="78">
        <v>181</v>
      </c>
      <c r="FN986" s="78"/>
      <c r="FO986" s="79">
        <v>339.52</v>
      </c>
      <c r="FP986" s="65" t="s">
        <v>410</v>
      </c>
      <c r="FQ986" s="68">
        <v>0.24532051124794499</v>
      </c>
      <c r="FR986" s="78">
        <v>314.5</v>
      </c>
      <c r="FS986" s="78">
        <v>395.46</v>
      </c>
      <c r="FT986" s="78">
        <v>287.27</v>
      </c>
      <c r="FU986" s="78">
        <v>154.06</v>
      </c>
      <c r="FV986" s="78">
        <v>125.85</v>
      </c>
      <c r="FW986" s="79">
        <v>274.27</v>
      </c>
      <c r="FX986" s="65" t="s">
        <v>411</v>
      </c>
      <c r="FY986" s="78">
        <v>318.24</v>
      </c>
      <c r="FZ986" s="78">
        <v>404.6</v>
      </c>
      <c r="GA986" s="78">
        <v>377.31</v>
      </c>
      <c r="GB986" s="78">
        <v>220.27</v>
      </c>
      <c r="GC986" s="78"/>
      <c r="GD986" s="79">
        <v>393.56</v>
      </c>
      <c r="GE986" s="82"/>
      <c r="GF986" s="68"/>
      <c r="GG986" s="78"/>
      <c r="GH986" s="78"/>
      <c r="GI986" s="78"/>
      <c r="GJ986" s="78"/>
      <c r="GK986" s="78"/>
      <c r="GL986" s="79"/>
      <c r="GM986" s="65" t="s">
        <v>413</v>
      </c>
      <c r="GN986" s="68">
        <v>0.11058277120424601</v>
      </c>
      <c r="GO986" s="78">
        <v>325.56</v>
      </c>
      <c r="GP986" s="78">
        <v>375.43</v>
      </c>
      <c r="GQ986" s="78">
        <v>316.27</v>
      </c>
      <c r="GR986" s="78">
        <v>203.91</v>
      </c>
      <c r="GS986" s="78"/>
      <c r="GT986" s="79"/>
      <c r="GU986" s="65" t="s">
        <v>414</v>
      </c>
      <c r="GV986" s="68">
        <v>4.1704896154808602E-3</v>
      </c>
      <c r="GW986" s="78">
        <v>276.95999999999998</v>
      </c>
      <c r="GX986" s="78">
        <v>338.77</v>
      </c>
      <c r="GY986" s="78">
        <v>311.27999999999997</v>
      </c>
      <c r="GZ986" s="78">
        <v>199.29</v>
      </c>
      <c r="HA986" s="78"/>
      <c r="HB986" s="79">
        <v>375.76</v>
      </c>
      <c r="HC986" s="65" t="s">
        <v>415</v>
      </c>
      <c r="HD986" s="68">
        <v>2.5955149501661098E-2</v>
      </c>
      <c r="HE986" s="78">
        <v>307.86</v>
      </c>
      <c r="HF986" s="78">
        <v>364.14</v>
      </c>
      <c r="HG986" s="78">
        <v>341.3</v>
      </c>
      <c r="HH986" s="78">
        <v>173.9</v>
      </c>
      <c r="HI986" s="78">
        <v>168.71</v>
      </c>
      <c r="HJ986" s="79">
        <v>324.44</v>
      </c>
      <c r="HK986" s="85" t="s">
        <v>416</v>
      </c>
      <c r="HL986" s="68">
        <v>1.43307537976498</v>
      </c>
      <c r="HM986" s="78">
        <v>298.73</v>
      </c>
      <c r="HN986" s="78">
        <v>360.07</v>
      </c>
      <c r="HO986" s="78">
        <v>274.85000000000002</v>
      </c>
      <c r="HP986" s="78">
        <v>149.25</v>
      </c>
      <c r="HQ986" s="78"/>
      <c r="HR986" s="79"/>
    </row>
    <row r="987" spans="1:226" ht="15.75" thickBot="1" x14ac:dyDescent="0.3">
      <c r="A987" s="86">
        <v>38355</v>
      </c>
      <c r="B987" s="87" t="s">
        <v>387</v>
      </c>
      <c r="C987" s="88">
        <v>316.31021370412373</v>
      </c>
      <c r="D987" s="88">
        <v>387.72544151777555</v>
      </c>
      <c r="E987" s="88">
        <v>324.41620166537041</v>
      </c>
      <c r="F987" s="88">
        <v>187.06068209891183</v>
      </c>
      <c r="G987" s="88">
        <v>131.26601866251946</v>
      </c>
      <c r="H987" s="89">
        <v>306.2302955843009</v>
      </c>
      <c r="I987" s="87" t="s">
        <v>388</v>
      </c>
      <c r="J987" s="88">
        <v>319.39026722802527</v>
      </c>
      <c r="K987" s="88">
        <v>391.21372951606793</v>
      </c>
      <c r="L987" s="88">
        <v>325.04697573378064</v>
      </c>
      <c r="M987" s="88">
        <v>190.03303251274551</v>
      </c>
      <c r="N987" s="88"/>
      <c r="O987" s="89">
        <v>330.09321946105939</v>
      </c>
      <c r="P987" s="90" t="s">
        <v>389</v>
      </c>
      <c r="Q987" s="91">
        <v>338.63</v>
      </c>
      <c r="R987" s="91">
        <v>405.69</v>
      </c>
      <c r="S987" s="91">
        <v>306.54000000000002</v>
      </c>
      <c r="T987" s="91">
        <v>156.69999999999999</v>
      </c>
      <c r="U987" s="91"/>
      <c r="V987" s="92"/>
      <c r="W987" s="90" t="s">
        <v>390</v>
      </c>
      <c r="X987" s="91">
        <v>303.02999999999997</v>
      </c>
      <c r="Y987" s="91">
        <v>403.45</v>
      </c>
      <c r="Z987" s="91">
        <v>292.8</v>
      </c>
      <c r="AA987" s="91">
        <v>133.07</v>
      </c>
      <c r="AB987" s="91"/>
      <c r="AC987" s="92">
        <v>333.88</v>
      </c>
      <c r="AD987" s="87"/>
      <c r="AE987" s="93"/>
      <c r="AF987" s="91"/>
      <c r="AG987" s="91"/>
      <c r="AH987" s="91"/>
      <c r="AI987" s="91"/>
      <c r="AJ987" s="91"/>
      <c r="AK987" s="92"/>
      <c r="AL987" s="94" t="s">
        <v>392</v>
      </c>
      <c r="AM987" s="95">
        <v>1.72413793103448</v>
      </c>
      <c r="AN987" s="91">
        <v>358.65</v>
      </c>
      <c r="AO987" s="91">
        <v>382.92</v>
      </c>
      <c r="AP987" s="91">
        <v>348.31</v>
      </c>
      <c r="AQ987" s="91"/>
      <c r="AR987" s="91">
        <v>249</v>
      </c>
      <c r="AS987" s="92"/>
      <c r="AT987" s="90" t="s">
        <v>393</v>
      </c>
      <c r="AU987" s="93">
        <v>3.2936991535193201E-2</v>
      </c>
      <c r="AV987" s="91">
        <v>305.79000000000002</v>
      </c>
      <c r="AW987" s="91">
        <v>370.79</v>
      </c>
      <c r="AX987" s="91">
        <v>350.65</v>
      </c>
      <c r="AY987" s="91">
        <v>143.74</v>
      </c>
      <c r="AZ987" s="91">
        <v>137.68</v>
      </c>
      <c r="BA987" s="92">
        <v>347.55</v>
      </c>
      <c r="BB987" s="90" t="s">
        <v>394</v>
      </c>
      <c r="BC987" s="91">
        <v>287.10000000000002</v>
      </c>
      <c r="BD987" s="91">
        <v>371</v>
      </c>
      <c r="BE987" s="91">
        <v>312.3</v>
      </c>
      <c r="BF987" s="91">
        <v>143.6</v>
      </c>
      <c r="BG987" s="91"/>
      <c r="BH987" s="92">
        <v>358.9</v>
      </c>
      <c r="BI987" s="90" t="s">
        <v>395</v>
      </c>
      <c r="BJ987" s="93">
        <v>0.13446101302927199</v>
      </c>
      <c r="BK987" s="91">
        <v>293.93</v>
      </c>
      <c r="BL987" s="91">
        <v>361.16</v>
      </c>
      <c r="BM987" s="91">
        <v>389.29</v>
      </c>
      <c r="BN987" s="91">
        <v>185.15</v>
      </c>
      <c r="BO987" s="91"/>
      <c r="BP987" s="92"/>
      <c r="BQ987" s="90" t="s">
        <v>396</v>
      </c>
      <c r="BR987" s="93">
        <v>6.3911648537062396E-2</v>
      </c>
      <c r="BS987" s="91">
        <v>283.81</v>
      </c>
      <c r="BT987" s="91">
        <v>355.78</v>
      </c>
      <c r="BU987" s="91">
        <v>324.20999999999998</v>
      </c>
      <c r="BV987" s="91">
        <v>96</v>
      </c>
      <c r="BW987" s="91"/>
      <c r="BX987" s="92">
        <v>312.31</v>
      </c>
      <c r="BY987" s="90" t="s">
        <v>397</v>
      </c>
      <c r="BZ987" s="91">
        <v>322.62</v>
      </c>
      <c r="CA987" s="91">
        <v>396.37</v>
      </c>
      <c r="CB987" s="91">
        <v>334.25</v>
      </c>
      <c r="CC987" s="91">
        <v>203.03</v>
      </c>
      <c r="CD987" s="91"/>
      <c r="CE987" s="92">
        <v>424.48</v>
      </c>
      <c r="CF987" s="90" t="s">
        <v>398</v>
      </c>
      <c r="CG987" s="91">
        <v>314.16000000000003</v>
      </c>
      <c r="CH987" s="91">
        <v>379.92</v>
      </c>
      <c r="CI987" s="91">
        <v>275.14</v>
      </c>
      <c r="CJ987" s="91">
        <v>235.77</v>
      </c>
      <c r="CK987" s="91"/>
      <c r="CL987" s="92"/>
      <c r="CM987" s="90" t="s">
        <v>399</v>
      </c>
      <c r="CN987" s="91">
        <v>259.55</v>
      </c>
      <c r="CO987" s="91">
        <v>355.2</v>
      </c>
      <c r="CP987" s="91">
        <v>339.2</v>
      </c>
      <c r="CQ987" s="91">
        <v>161.16999999999999</v>
      </c>
      <c r="CR987" s="91">
        <v>146.16999999999999</v>
      </c>
      <c r="CS987" s="92">
        <v>455.69</v>
      </c>
      <c r="CT987" s="90" t="s">
        <v>400</v>
      </c>
      <c r="CU987" s="91">
        <v>334.07</v>
      </c>
      <c r="CV987" s="91">
        <v>390.43</v>
      </c>
      <c r="CW987" s="91">
        <v>333.58</v>
      </c>
      <c r="CX987" s="91">
        <v>180.34</v>
      </c>
      <c r="CY987" s="91">
        <v>159.5</v>
      </c>
      <c r="CZ987" s="92"/>
      <c r="DA987" s="87"/>
      <c r="DB987" s="93"/>
      <c r="DC987" s="91"/>
      <c r="DD987" s="91"/>
      <c r="DE987" s="91"/>
      <c r="DF987" s="91"/>
      <c r="DG987" s="91"/>
      <c r="DH987" s="92"/>
      <c r="DI987" s="90" t="s">
        <v>402</v>
      </c>
      <c r="DJ987" s="93">
        <v>4.0719928332926102E-3</v>
      </c>
      <c r="DK987" s="91">
        <v>325.43</v>
      </c>
      <c r="DL987" s="91">
        <v>413.5</v>
      </c>
      <c r="DM987" s="91">
        <v>413.5</v>
      </c>
      <c r="DN987" s="91">
        <v>186.82</v>
      </c>
      <c r="DO987" s="91"/>
      <c r="DP987" s="92">
        <v>374.01</v>
      </c>
      <c r="DQ987" s="90" t="s">
        <v>403</v>
      </c>
      <c r="DR987" s="91">
        <v>391.2</v>
      </c>
      <c r="DS987" s="91">
        <v>437.73</v>
      </c>
      <c r="DT987" s="91">
        <v>407.54</v>
      </c>
      <c r="DU987" s="91">
        <v>233.85</v>
      </c>
      <c r="DV987" s="91"/>
      <c r="DW987" s="92"/>
      <c r="DX987" s="90" t="s">
        <v>404</v>
      </c>
      <c r="DY987" s="91">
        <v>371.15</v>
      </c>
      <c r="DZ987" s="91">
        <v>445.36</v>
      </c>
      <c r="EA987" s="91">
        <v>387.21</v>
      </c>
      <c r="EB987" s="91">
        <v>198.13</v>
      </c>
      <c r="EC987" s="91"/>
      <c r="ED987" s="92">
        <v>303.8</v>
      </c>
      <c r="EE987" s="90" t="s">
        <v>405</v>
      </c>
      <c r="EF987" s="93">
        <v>0.28962001853568098</v>
      </c>
      <c r="EG987" s="91">
        <v>304.32</v>
      </c>
      <c r="EH987" s="91">
        <v>345.23</v>
      </c>
      <c r="EI987" s="91">
        <v>304.52999999999997</v>
      </c>
      <c r="EJ987" s="91">
        <v>209.11</v>
      </c>
      <c r="EK987" s="91">
        <v>109.19</v>
      </c>
      <c r="EL987" s="92">
        <v>298.16000000000003</v>
      </c>
      <c r="EM987" s="90" t="s">
        <v>406</v>
      </c>
      <c r="EN987" s="91">
        <v>320.51</v>
      </c>
      <c r="EO987" s="91">
        <v>364.25</v>
      </c>
      <c r="EP987" s="91">
        <v>318.60000000000002</v>
      </c>
      <c r="EQ987" s="91">
        <v>157.59</v>
      </c>
      <c r="ER987" s="91"/>
      <c r="ES987" s="92">
        <v>329.96</v>
      </c>
      <c r="ET987" s="90" t="s">
        <v>407</v>
      </c>
      <c r="EU987" s="93">
        <v>1.43595634692705</v>
      </c>
      <c r="EV987" s="91">
        <v>331.53</v>
      </c>
      <c r="EW987" s="91">
        <v>359.58</v>
      </c>
      <c r="EX987" s="91">
        <v>381.12</v>
      </c>
      <c r="EY987" s="91"/>
      <c r="EZ987" s="91">
        <v>147.72</v>
      </c>
      <c r="FA987" s="92">
        <v>232.51</v>
      </c>
      <c r="FB987" s="90" t="s">
        <v>408</v>
      </c>
      <c r="FC987" s="91">
        <v>425.51</v>
      </c>
      <c r="FD987" s="91">
        <v>457.84</v>
      </c>
      <c r="FE987" s="91">
        <v>354.59</v>
      </c>
      <c r="FF987" s="91">
        <v>160.81</v>
      </c>
      <c r="FG987" s="91"/>
      <c r="FH987" s="92"/>
      <c r="FI987" s="90" t="s">
        <v>409</v>
      </c>
      <c r="FJ987" s="91">
        <v>337.62</v>
      </c>
      <c r="FK987" s="91">
        <v>380</v>
      </c>
      <c r="FL987" s="91">
        <v>360.2</v>
      </c>
      <c r="FM987" s="91">
        <v>181</v>
      </c>
      <c r="FN987" s="91"/>
      <c r="FO987" s="92">
        <v>352</v>
      </c>
      <c r="FP987" s="90" t="s">
        <v>410</v>
      </c>
      <c r="FQ987" s="93">
        <v>0.24525432873890199</v>
      </c>
      <c r="FR987" s="91">
        <v>316.87</v>
      </c>
      <c r="FS987" s="91">
        <v>399.03</v>
      </c>
      <c r="FT987" s="91">
        <v>279.58999999999997</v>
      </c>
      <c r="FU987" s="91">
        <v>165.55</v>
      </c>
      <c r="FV987" s="91">
        <v>131.94999999999999</v>
      </c>
      <c r="FW987" s="92">
        <v>281.06</v>
      </c>
      <c r="FX987" s="90" t="s">
        <v>411</v>
      </c>
      <c r="FY987" s="91">
        <v>324.45</v>
      </c>
      <c r="FZ987" s="91">
        <v>413.29</v>
      </c>
      <c r="GA987" s="91">
        <v>377.31</v>
      </c>
      <c r="GB987" s="91">
        <v>220.27</v>
      </c>
      <c r="GC987" s="91"/>
      <c r="GD987" s="92">
        <v>393.56</v>
      </c>
      <c r="GE987" s="87"/>
      <c r="GF987" s="93"/>
      <c r="GG987" s="91"/>
      <c r="GH987" s="91"/>
      <c r="GI987" s="91"/>
      <c r="GJ987" s="91"/>
      <c r="GK987" s="91"/>
      <c r="GL987" s="92"/>
      <c r="GM987" s="90" t="s">
        <v>413</v>
      </c>
      <c r="GN987" s="93">
        <v>0.111410682056196</v>
      </c>
      <c r="GO987" s="91">
        <v>303.04000000000002</v>
      </c>
      <c r="GP987" s="91">
        <v>399.63</v>
      </c>
      <c r="GQ987" s="91">
        <v>307.67</v>
      </c>
      <c r="GR987" s="91">
        <v>172.24</v>
      </c>
      <c r="GS987" s="91"/>
      <c r="GT987" s="92"/>
      <c r="GU987" s="90" t="s">
        <v>414</v>
      </c>
      <c r="GV987" s="93">
        <v>4.1704896154808602E-3</v>
      </c>
      <c r="GW987" s="91">
        <v>277.98</v>
      </c>
      <c r="GX987" s="91">
        <v>341.79</v>
      </c>
      <c r="GY987" s="91">
        <v>322.64999999999998</v>
      </c>
      <c r="GZ987" s="91">
        <v>199.29</v>
      </c>
      <c r="HA987" s="91"/>
      <c r="HB987" s="92">
        <v>375.76</v>
      </c>
      <c r="HC987" s="90" t="s">
        <v>415</v>
      </c>
      <c r="HD987" s="93">
        <v>2.5869874531108498E-2</v>
      </c>
      <c r="HE987" s="91">
        <v>317.5</v>
      </c>
      <c r="HF987" s="91">
        <v>382.07</v>
      </c>
      <c r="HG987" s="91">
        <v>340.18</v>
      </c>
      <c r="HH987" s="91">
        <v>173.33</v>
      </c>
      <c r="HI987" s="91">
        <v>168.15</v>
      </c>
      <c r="HJ987" s="92">
        <v>325.55</v>
      </c>
      <c r="HK987" s="96" t="s">
        <v>416</v>
      </c>
      <c r="HL987" s="93">
        <v>1.4139271827500901</v>
      </c>
      <c r="HM987" s="91">
        <v>310.74</v>
      </c>
      <c r="HN987" s="91">
        <v>358.37</v>
      </c>
      <c r="HO987" s="91">
        <v>279.26</v>
      </c>
      <c r="HP987" s="91">
        <v>152.69</v>
      </c>
      <c r="HQ987" s="91"/>
      <c r="HR987" s="92"/>
    </row>
    <row r="988" spans="1:226" x14ac:dyDescent="0.25">
      <c r="AL988" s="97"/>
      <c r="AM988" s="98"/>
    </row>
    <row r="990" spans="1:226" x14ac:dyDescent="0.25">
      <c r="A990" t="s">
        <v>417</v>
      </c>
    </row>
    <row r="991" spans="1:226" x14ac:dyDescent="0.25">
      <c r="B991" t="s">
        <v>418</v>
      </c>
      <c r="I991" t="s">
        <v>419</v>
      </c>
    </row>
    <row r="992" spans="1:226" x14ac:dyDescent="0.25">
      <c r="B992" t="s">
        <v>420</v>
      </c>
      <c r="C992" t="s">
        <v>421</v>
      </c>
      <c r="D992" t="s">
        <v>422</v>
      </c>
      <c r="I992" t="s">
        <v>423</v>
      </c>
      <c r="J992" t="s">
        <v>424</v>
      </c>
      <c r="K992" t="s">
        <v>425</v>
      </c>
    </row>
    <row r="993" spans="2:11" x14ac:dyDescent="0.25">
      <c r="B993" t="s">
        <v>420</v>
      </c>
      <c r="C993" t="s">
        <v>426</v>
      </c>
      <c r="D993" t="s">
        <v>427</v>
      </c>
      <c r="I993" t="s">
        <v>423</v>
      </c>
      <c r="J993" t="s">
        <v>428</v>
      </c>
      <c r="K993" t="s">
        <v>429</v>
      </c>
    </row>
    <row r="994" spans="2:11" x14ac:dyDescent="0.25">
      <c r="B994" t="s">
        <v>420</v>
      </c>
      <c r="C994" t="s">
        <v>430</v>
      </c>
      <c r="D994" t="s">
        <v>431</v>
      </c>
      <c r="I994" t="s">
        <v>423</v>
      </c>
      <c r="J994">
        <v>2007</v>
      </c>
      <c r="K994" t="s">
        <v>432</v>
      </c>
    </row>
    <row r="995" spans="2:11" x14ac:dyDescent="0.25">
      <c r="B995" t="s">
        <v>420</v>
      </c>
      <c r="C995" t="s">
        <v>433</v>
      </c>
      <c r="D995" t="s">
        <v>434</v>
      </c>
      <c r="I995" t="s">
        <v>423</v>
      </c>
      <c r="J995">
        <v>2008</v>
      </c>
      <c r="K995" t="s">
        <v>435</v>
      </c>
    </row>
    <row r="996" spans="2:11" x14ac:dyDescent="0.25">
      <c r="B996" t="s">
        <v>420</v>
      </c>
      <c r="C996" t="s">
        <v>436</v>
      </c>
      <c r="D996" t="s">
        <v>437</v>
      </c>
      <c r="I996" t="s">
        <v>423</v>
      </c>
      <c r="J996" t="s">
        <v>438</v>
      </c>
      <c r="K996" t="s">
        <v>439</v>
      </c>
    </row>
    <row r="997" spans="2:11" x14ac:dyDescent="0.25">
      <c r="B997" t="s">
        <v>420</v>
      </c>
      <c r="C997" t="s">
        <v>440</v>
      </c>
      <c r="D997" t="s">
        <v>441</v>
      </c>
      <c r="I997" t="s">
        <v>423</v>
      </c>
      <c r="J997" t="s">
        <v>442</v>
      </c>
      <c r="K997" t="s">
        <v>443</v>
      </c>
    </row>
    <row r="998" spans="2:11" x14ac:dyDescent="0.25">
      <c r="I998" t="s">
        <v>423</v>
      </c>
      <c r="J998">
        <v>2014</v>
      </c>
      <c r="K998" t="s">
        <v>444</v>
      </c>
    </row>
    <row r="999" spans="2:11" x14ac:dyDescent="0.25">
      <c r="I999" t="s">
        <v>423</v>
      </c>
      <c r="J999" t="s">
        <v>445</v>
      </c>
      <c r="K999" t="s">
        <v>446</v>
      </c>
    </row>
    <row r="1002" spans="2:11" x14ac:dyDescent="0.25">
      <c r="B1002" s="99"/>
      <c r="C1002" t="s">
        <v>447</v>
      </c>
    </row>
    <row r="1004" spans="2:11" x14ac:dyDescent="0.25">
      <c r="B1004" t="s">
        <v>448</v>
      </c>
      <c r="C1004" t="s">
        <v>449</v>
      </c>
    </row>
    <row r="1005" spans="2:11" x14ac:dyDescent="0.25">
      <c r="B1005" t="s">
        <v>450</v>
      </c>
      <c r="C1005" t="s">
        <v>451</v>
      </c>
    </row>
    <row r="1006" spans="2:11" x14ac:dyDescent="0.25">
      <c r="B1006" t="s">
        <v>452</v>
      </c>
      <c r="C1006" t="s">
        <v>453</v>
      </c>
    </row>
    <row r="1007" spans="2:11" x14ac:dyDescent="0.25">
      <c r="B1007" t="s">
        <v>454</v>
      </c>
      <c r="C1007" t="s">
        <v>455</v>
      </c>
    </row>
    <row r="1009" spans="2:8" x14ac:dyDescent="0.25">
      <c r="B1009" t="s">
        <v>456</v>
      </c>
    </row>
    <row r="1011" spans="2:8" x14ac:dyDescent="0.25">
      <c r="B1011" s="100" t="s">
        <v>457</v>
      </c>
      <c r="C1011" s="100"/>
      <c r="D1011" s="100"/>
      <c r="E1011" s="100"/>
      <c r="F1011" s="100"/>
      <c r="G1011" s="100"/>
      <c r="H1011" s="100"/>
    </row>
  </sheetData>
  <pageMargins left="0.7" right="0.7" top="0.75" bottom="0.75" header="0.3" footer="0.3"/>
  <pageSetup paperSize="9" orientation="portrait"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9486-8695-46DE-B147-E7BDE90FA2F7}">
  <dimension ref="A1:E427"/>
  <sheetViews>
    <sheetView topLeftCell="A409" workbookViewId="0">
      <selection activeCell="B199" sqref="B199"/>
    </sheetView>
  </sheetViews>
  <sheetFormatPr defaultRowHeight="15" x14ac:dyDescent="0.25"/>
  <cols>
    <col min="1" max="1" width="10.42578125" bestFit="1" customWidth="1"/>
    <col min="2" max="2" width="36.42578125" bestFit="1" customWidth="1"/>
    <col min="3" max="3" width="30.5703125" bestFit="1" customWidth="1"/>
    <col min="4" max="4" width="19.42578125" bestFit="1" customWidth="1"/>
  </cols>
  <sheetData>
    <row r="1" spans="1:5" x14ac:dyDescent="0.25">
      <c r="A1" t="s">
        <v>67</v>
      </c>
      <c r="B1" t="s">
        <v>505</v>
      </c>
      <c r="C1" t="s">
        <v>506</v>
      </c>
      <c r="D1" t="s">
        <v>507</v>
      </c>
      <c r="E1" t="s">
        <v>508</v>
      </c>
    </row>
    <row r="2" spans="1:5" x14ac:dyDescent="0.25">
      <c r="A2" s="19">
        <v>45581</v>
      </c>
      <c r="B2">
        <v>39.831000000000003</v>
      </c>
      <c r="C2">
        <v>39.576999999999998</v>
      </c>
      <c r="D2">
        <v>39.747999999999998</v>
      </c>
      <c r="E2">
        <v>0.50700000000000001</v>
      </c>
    </row>
    <row r="3" spans="1:5" x14ac:dyDescent="0.25">
      <c r="A3" s="19">
        <v>45580</v>
      </c>
      <c r="B3">
        <v>39.307000000000002</v>
      </c>
      <c r="C3">
        <v>39.168999999999997</v>
      </c>
      <c r="D3">
        <v>39.162999999999997</v>
      </c>
      <c r="E3">
        <v>-0.81</v>
      </c>
    </row>
    <row r="4" spans="1:5" x14ac:dyDescent="0.25">
      <c r="A4" s="19">
        <v>45579</v>
      </c>
      <c r="B4">
        <v>39.130000000000003</v>
      </c>
      <c r="C4">
        <v>38.494</v>
      </c>
      <c r="D4">
        <v>38.914999999999999</v>
      </c>
      <c r="E4">
        <v>-1.6439999999999999</v>
      </c>
    </row>
    <row r="5" spans="1:5" x14ac:dyDescent="0.25">
      <c r="A5" s="19">
        <v>45576</v>
      </c>
      <c r="B5">
        <v>39.031999999999996</v>
      </c>
      <c r="C5">
        <v>38.493000000000002</v>
      </c>
      <c r="D5">
        <v>38.720999999999997</v>
      </c>
      <c r="E5">
        <v>-1.1579999999999999</v>
      </c>
    </row>
    <row r="6" spans="1:5" x14ac:dyDescent="0.25">
      <c r="A6" s="19">
        <v>45575</v>
      </c>
      <c r="B6">
        <v>39.020000000000003</v>
      </c>
      <c r="C6">
        <v>38.860999999999997</v>
      </c>
      <c r="D6">
        <v>38.997999999999998</v>
      </c>
      <c r="E6">
        <v>-1.2949999999999999</v>
      </c>
    </row>
    <row r="7" spans="1:5" x14ac:dyDescent="0.25">
      <c r="A7" s="19">
        <v>45574</v>
      </c>
      <c r="B7">
        <v>38.887999999999998</v>
      </c>
      <c r="C7">
        <v>38.698</v>
      </c>
      <c r="D7">
        <v>38.905000000000001</v>
      </c>
      <c r="E7">
        <v>0.56399999999999995</v>
      </c>
    </row>
    <row r="8" spans="1:5" x14ac:dyDescent="0.25">
      <c r="A8" s="19">
        <v>45573</v>
      </c>
      <c r="B8">
        <v>38.828000000000003</v>
      </c>
      <c r="C8">
        <v>38.683999999999997</v>
      </c>
      <c r="D8">
        <v>38.777999999999999</v>
      </c>
      <c r="E8">
        <v>-0.14099999999999999</v>
      </c>
    </row>
    <row r="9" spans="1:5" x14ac:dyDescent="0.25">
      <c r="A9" s="19">
        <v>45572</v>
      </c>
      <c r="B9">
        <v>38.697000000000003</v>
      </c>
      <c r="C9">
        <v>38.56</v>
      </c>
      <c r="D9">
        <v>38.643000000000001</v>
      </c>
      <c r="E9">
        <v>-1.601</v>
      </c>
    </row>
    <row r="10" spans="1:5" x14ac:dyDescent="0.25">
      <c r="A10" s="19">
        <v>45569</v>
      </c>
      <c r="B10">
        <v>37.822000000000003</v>
      </c>
      <c r="C10">
        <v>37.610999999999997</v>
      </c>
      <c r="D10">
        <v>37.790999999999997</v>
      </c>
      <c r="E10">
        <v>-3.1890000000000001</v>
      </c>
    </row>
    <row r="11" spans="1:5" x14ac:dyDescent="0.25">
      <c r="A11" s="19">
        <v>45568</v>
      </c>
      <c r="B11">
        <v>38.161000000000001</v>
      </c>
      <c r="C11">
        <v>38.286000000000001</v>
      </c>
      <c r="D11">
        <v>38.225000000000001</v>
      </c>
      <c r="E11">
        <v>-1.6870000000000001</v>
      </c>
    </row>
    <row r="12" spans="1:5" x14ac:dyDescent="0.25">
      <c r="A12" s="19">
        <v>45567</v>
      </c>
      <c r="B12">
        <v>36.761000000000003</v>
      </c>
      <c r="C12">
        <v>37.094000000000001</v>
      </c>
      <c r="D12">
        <v>37.012999999999998</v>
      </c>
      <c r="E12">
        <v>-1.6040000000000001</v>
      </c>
    </row>
    <row r="13" spans="1:5" x14ac:dyDescent="0.25">
      <c r="A13" s="19">
        <v>45566</v>
      </c>
      <c r="B13">
        <v>36.399000000000001</v>
      </c>
      <c r="C13">
        <v>36.942999999999998</v>
      </c>
      <c r="D13">
        <v>36.881999999999998</v>
      </c>
      <c r="E13">
        <v>-2.391</v>
      </c>
    </row>
    <row r="14" spans="1:5" x14ac:dyDescent="0.25">
      <c r="A14" s="19">
        <v>45565</v>
      </c>
      <c r="B14">
        <v>36.018000000000001</v>
      </c>
      <c r="C14">
        <v>35.840000000000003</v>
      </c>
      <c r="D14">
        <v>35.848999999999997</v>
      </c>
      <c r="E14">
        <v>-3.1949999999999998</v>
      </c>
    </row>
    <row r="15" spans="1:5" x14ac:dyDescent="0.25">
      <c r="A15" s="19">
        <v>45562</v>
      </c>
      <c r="B15">
        <v>36.165999999999997</v>
      </c>
      <c r="C15">
        <v>35.847000000000001</v>
      </c>
      <c r="D15">
        <v>35.86</v>
      </c>
      <c r="E15">
        <v>-2.254</v>
      </c>
    </row>
    <row r="16" spans="1:5" x14ac:dyDescent="0.25">
      <c r="A16" s="19">
        <v>45561</v>
      </c>
      <c r="B16">
        <v>35.377000000000002</v>
      </c>
      <c r="C16">
        <v>35.241999999999997</v>
      </c>
      <c r="D16">
        <v>35.338000000000001</v>
      </c>
      <c r="E16">
        <v>-2.552</v>
      </c>
    </row>
    <row r="17" spans="1:5" x14ac:dyDescent="0.25">
      <c r="A17" s="19">
        <v>45560</v>
      </c>
      <c r="B17">
        <v>35.305</v>
      </c>
      <c r="C17">
        <v>34.624000000000002</v>
      </c>
      <c r="D17">
        <v>34.936999999999998</v>
      </c>
      <c r="E17">
        <v>-2.3820000000000001</v>
      </c>
    </row>
    <row r="18" spans="1:5" x14ac:dyDescent="0.25">
      <c r="A18" s="19">
        <v>45559</v>
      </c>
      <c r="B18">
        <v>33.073</v>
      </c>
      <c r="C18">
        <v>34.299999999999997</v>
      </c>
      <c r="D18">
        <v>34.298999999999999</v>
      </c>
      <c r="E18">
        <v>-1.1140000000000001</v>
      </c>
    </row>
    <row r="19" spans="1:5" x14ac:dyDescent="0.25">
      <c r="A19" s="19">
        <v>45558</v>
      </c>
      <c r="B19">
        <v>33.061999999999998</v>
      </c>
      <c r="C19">
        <v>32.920999999999999</v>
      </c>
      <c r="D19">
        <v>33.223999999999997</v>
      </c>
      <c r="E19">
        <v>-2.9870000000000001</v>
      </c>
    </row>
    <row r="20" spans="1:5" x14ac:dyDescent="0.25">
      <c r="A20" s="19">
        <v>45555</v>
      </c>
      <c r="B20">
        <v>34.067</v>
      </c>
      <c r="C20">
        <v>34.159999999999997</v>
      </c>
      <c r="D20">
        <v>34.097000000000001</v>
      </c>
      <c r="E20">
        <v>-0.34699999999999998</v>
      </c>
    </row>
    <row r="21" spans="1:5" x14ac:dyDescent="0.25">
      <c r="A21" s="19">
        <v>45554</v>
      </c>
      <c r="B21">
        <v>34.281999999999996</v>
      </c>
      <c r="C21">
        <v>34.162999999999997</v>
      </c>
      <c r="D21">
        <v>34.222999999999999</v>
      </c>
      <c r="E21">
        <v>1.1399999999999999</v>
      </c>
    </row>
    <row r="22" spans="1:5" x14ac:dyDescent="0.25">
      <c r="A22" s="19">
        <v>45553</v>
      </c>
      <c r="B22">
        <v>34.292000000000002</v>
      </c>
      <c r="C22">
        <v>34.299999999999997</v>
      </c>
      <c r="D22">
        <v>34.281999999999996</v>
      </c>
      <c r="E22">
        <v>-0.96299999999999997</v>
      </c>
    </row>
    <row r="23" spans="1:5" x14ac:dyDescent="0.25">
      <c r="A23" s="19">
        <v>45552</v>
      </c>
      <c r="B23">
        <v>34.203000000000003</v>
      </c>
      <c r="C23">
        <v>35.1</v>
      </c>
      <c r="D23">
        <v>34.343000000000004</v>
      </c>
      <c r="E23">
        <v>-1.204</v>
      </c>
    </row>
    <row r="24" spans="1:5" x14ac:dyDescent="0.25">
      <c r="A24" s="19">
        <v>45551</v>
      </c>
      <c r="B24">
        <v>36.286000000000001</v>
      </c>
      <c r="C24">
        <v>34.744</v>
      </c>
      <c r="D24">
        <v>35.116999999999997</v>
      </c>
      <c r="E24">
        <v>1.036</v>
      </c>
    </row>
    <row r="25" spans="1:5" x14ac:dyDescent="0.25">
      <c r="A25" s="19">
        <v>45548</v>
      </c>
      <c r="B25">
        <v>36.159999999999997</v>
      </c>
      <c r="C25">
        <v>34.734999999999999</v>
      </c>
      <c r="D25">
        <v>35.081000000000003</v>
      </c>
      <c r="E25">
        <v>-0.56699999999999995</v>
      </c>
    </row>
    <row r="26" spans="1:5" x14ac:dyDescent="0.25">
      <c r="A26" s="19">
        <v>45547</v>
      </c>
      <c r="B26">
        <v>36.253</v>
      </c>
      <c r="C26">
        <v>34.741999999999997</v>
      </c>
      <c r="D26">
        <v>35.112000000000002</v>
      </c>
      <c r="E26">
        <v>-7.9000000000000001E-2</v>
      </c>
    </row>
    <row r="27" spans="1:5" x14ac:dyDescent="0.25">
      <c r="A27" s="19">
        <v>45546</v>
      </c>
      <c r="B27">
        <v>36.081000000000003</v>
      </c>
      <c r="C27">
        <v>35.966999999999999</v>
      </c>
      <c r="D27">
        <v>36.076999999999998</v>
      </c>
      <c r="E27">
        <v>-6.5000000000000002E-2</v>
      </c>
    </row>
    <row r="28" spans="1:5" x14ac:dyDescent="0.25">
      <c r="A28" s="19">
        <v>45545</v>
      </c>
      <c r="B28">
        <v>36.136000000000003</v>
      </c>
      <c r="C28">
        <v>36.015999999999998</v>
      </c>
      <c r="D28">
        <v>36.11</v>
      </c>
      <c r="E28">
        <v>0.82799999999999996</v>
      </c>
    </row>
    <row r="29" spans="1:5" x14ac:dyDescent="0.25">
      <c r="A29" s="19">
        <v>45544</v>
      </c>
      <c r="B29">
        <v>36.079000000000001</v>
      </c>
      <c r="C29">
        <v>35.747999999999998</v>
      </c>
      <c r="D29">
        <v>35.911000000000001</v>
      </c>
      <c r="E29">
        <v>-1.4219999999999999</v>
      </c>
    </row>
    <row r="30" spans="1:5" x14ac:dyDescent="0.25">
      <c r="A30" s="19">
        <v>45541</v>
      </c>
      <c r="B30">
        <v>36.253999999999998</v>
      </c>
      <c r="C30">
        <v>35.655999999999999</v>
      </c>
      <c r="D30">
        <v>35.942</v>
      </c>
      <c r="E30">
        <v>-0.53700000000000003</v>
      </c>
    </row>
    <row r="31" spans="1:5" x14ac:dyDescent="0.25">
      <c r="A31" s="19">
        <v>45540</v>
      </c>
      <c r="B31">
        <v>36.47</v>
      </c>
      <c r="C31">
        <v>37.883000000000003</v>
      </c>
      <c r="D31">
        <v>36.582000000000001</v>
      </c>
      <c r="E31">
        <v>0.38700000000000001</v>
      </c>
    </row>
    <row r="32" spans="1:5" x14ac:dyDescent="0.25">
      <c r="A32" s="19">
        <v>45539</v>
      </c>
      <c r="B32">
        <v>36.917999999999999</v>
      </c>
      <c r="C32">
        <v>37.883000000000003</v>
      </c>
      <c r="D32">
        <v>37.189</v>
      </c>
      <c r="E32">
        <v>1.391</v>
      </c>
    </row>
    <row r="33" spans="1:5" x14ac:dyDescent="0.25">
      <c r="A33" s="19">
        <v>45538</v>
      </c>
      <c r="B33">
        <v>38.56</v>
      </c>
      <c r="C33">
        <v>37.5</v>
      </c>
      <c r="D33">
        <v>38.655000000000001</v>
      </c>
      <c r="E33">
        <v>1.462</v>
      </c>
    </row>
    <row r="34" spans="1:5" x14ac:dyDescent="0.25">
      <c r="A34" s="19">
        <v>45537</v>
      </c>
      <c r="B34">
        <v>38.210999999999999</v>
      </c>
      <c r="C34">
        <v>37.5</v>
      </c>
      <c r="D34">
        <v>38.573</v>
      </c>
      <c r="E34">
        <v>-7.0000000000000001E-3</v>
      </c>
    </row>
    <row r="35" spans="1:5" x14ac:dyDescent="0.25">
      <c r="A35" s="19">
        <v>45534</v>
      </c>
      <c r="B35">
        <v>38.210999999999999</v>
      </c>
      <c r="C35">
        <v>37.5</v>
      </c>
      <c r="D35">
        <v>38.21</v>
      </c>
      <c r="E35">
        <v>-1.613</v>
      </c>
    </row>
    <row r="36" spans="1:5" x14ac:dyDescent="0.25">
      <c r="A36" s="19">
        <v>45533</v>
      </c>
      <c r="B36">
        <v>38.210999999999999</v>
      </c>
      <c r="C36">
        <v>37.529000000000003</v>
      </c>
      <c r="D36">
        <v>38.21</v>
      </c>
      <c r="E36">
        <v>-0.39100000000000001</v>
      </c>
    </row>
    <row r="37" spans="1:5" x14ac:dyDescent="0.25">
      <c r="A37" s="19">
        <v>45532</v>
      </c>
      <c r="B37">
        <v>38.209000000000003</v>
      </c>
      <c r="C37">
        <v>37.518999999999998</v>
      </c>
      <c r="D37">
        <v>38.207000000000001</v>
      </c>
      <c r="E37">
        <v>-0.313</v>
      </c>
    </row>
    <row r="38" spans="1:5" x14ac:dyDescent="0.25">
      <c r="A38" s="19">
        <v>45531</v>
      </c>
      <c r="B38">
        <v>37.271999999999998</v>
      </c>
      <c r="C38">
        <v>37.484999999999999</v>
      </c>
      <c r="D38">
        <v>37.524999999999999</v>
      </c>
      <c r="E38">
        <v>-1.1639999999999999</v>
      </c>
    </row>
    <row r="39" spans="1:5" x14ac:dyDescent="0.25">
      <c r="A39" s="19">
        <v>45530</v>
      </c>
      <c r="B39">
        <v>37.271999999999998</v>
      </c>
      <c r="C39">
        <v>37.491</v>
      </c>
      <c r="D39">
        <v>37.531999999999996</v>
      </c>
      <c r="E39">
        <v>-0.124</v>
      </c>
    </row>
    <row r="40" spans="1:5" x14ac:dyDescent="0.25">
      <c r="A40" s="19">
        <v>45527</v>
      </c>
      <c r="B40">
        <v>36.997</v>
      </c>
      <c r="C40">
        <v>37.273000000000003</v>
      </c>
      <c r="D40">
        <v>37.22</v>
      </c>
      <c r="E40">
        <v>0.35699999999999998</v>
      </c>
    </row>
    <row r="41" spans="1:5" x14ac:dyDescent="0.25">
      <c r="A41" s="19">
        <v>45526</v>
      </c>
      <c r="B41">
        <v>37.015000000000001</v>
      </c>
      <c r="C41">
        <v>37.317</v>
      </c>
      <c r="D41">
        <v>37.427999999999997</v>
      </c>
      <c r="E41">
        <v>0.84099999999999997</v>
      </c>
    </row>
    <row r="42" spans="1:5" x14ac:dyDescent="0.25">
      <c r="A42" s="19">
        <v>45525</v>
      </c>
      <c r="B42">
        <v>39.223999999999997</v>
      </c>
      <c r="C42">
        <v>39.256999999999998</v>
      </c>
      <c r="D42">
        <v>39.28</v>
      </c>
      <c r="E42">
        <v>2.27</v>
      </c>
    </row>
    <row r="43" spans="1:5" x14ac:dyDescent="0.25">
      <c r="A43" s="19">
        <v>45524</v>
      </c>
      <c r="B43">
        <v>39.243000000000002</v>
      </c>
      <c r="C43">
        <v>39.343000000000004</v>
      </c>
      <c r="D43">
        <v>39.366</v>
      </c>
      <c r="E43">
        <v>1.409</v>
      </c>
    </row>
    <row r="44" spans="1:5" x14ac:dyDescent="0.25">
      <c r="A44" s="19">
        <v>45523</v>
      </c>
      <c r="B44">
        <v>38.968000000000004</v>
      </c>
      <c r="C44">
        <v>39.003</v>
      </c>
      <c r="D44">
        <v>38.999000000000002</v>
      </c>
      <c r="E44">
        <v>-0.84599999999999997</v>
      </c>
    </row>
    <row r="45" spans="1:5" x14ac:dyDescent="0.25">
      <c r="A45" s="19">
        <v>45520</v>
      </c>
      <c r="B45">
        <v>39.052</v>
      </c>
      <c r="C45">
        <v>39.299999999999997</v>
      </c>
      <c r="D45">
        <v>39.131999999999998</v>
      </c>
      <c r="E45">
        <v>-0.51200000000000001</v>
      </c>
    </row>
    <row r="46" spans="1:5" x14ac:dyDescent="0.25">
      <c r="A46" s="19">
        <v>45518</v>
      </c>
      <c r="B46">
        <v>39.06</v>
      </c>
      <c r="C46">
        <v>39.283999999999999</v>
      </c>
      <c r="D46">
        <v>39.137</v>
      </c>
      <c r="E46">
        <v>0.17</v>
      </c>
    </row>
    <row r="47" spans="1:5" x14ac:dyDescent="0.25">
      <c r="A47" s="19">
        <v>45517</v>
      </c>
      <c r="B47">
        <v>38.695</v>
      </c>
      <c r="C47">
        <v>39.26</v>
      </c>
      <c r="D47">
        <v>38.838000000000001</v>
      </c>
      <c r="E47">
        <v>-0.64200000000000002</v>
      </c>
    </row>
    <row r="48" spans="1:5" x14ac:dyDescent="0.25">
      <c r="A48" s="19">
        <v>45516</v>
      </c>
      <c r="B48">
        <v>37.164000000000001</v>
      </c>
      <c r="C48">
        <v>39.26</v>
      </c>
      <c r="D48">
        <v>38.552</v>
      </c>
      <c r="E48">
        <v>-1.1060000000000001</v>
      </c>
    </row>
    <row r="49" spans="1:5" x14ac:dyDescent="0.25">
      <c r="A49" s="19">
        <v>45513</v>
      </c>
      <c r="B49">
        <v>37.164000000000001</v>
      </c>
      <c r="C49">
        <v>32.475000000000001</v>
      </c>
      <c r="D49">
        <v>37.151000000000003</v>
      </c>
      <c r="E49">
        <v>-3.2450000000000001</v>
      </c>
    </row>
    <row r="50" spans="1:5" x14ac:dyDescent="0.25">
      <c r="A50" s="19">
        <v>45512</v>
      </c>
      <c r="B50">
        <v>36.408999999999999</v>
      </c>
      <c r="C50">
        <v>32.475000000000001</v>
      </c>
      <c r="D50">
        <v>36.402999999999999</v>
      </c>
      <c r="E50">
        <v>-3.6920000000000002</v>
      </c>
    </row>
    <row r="51" spans="1:5" x14ac:dyDescent="0.25">
      <c r="A51" s="19">
        <v>45511</v>
      </c>
      <c r="B51">
        <v>36.399000000000001</v>
      </c>
      <c r="C51">
        <v>32.475000000000001</v>
      </c>
      <c r="D51">
        <v>36.377000000000002</v>
      </c>
      <c r="E51">
        <v>-2.0739999999999998</v>
      </c>
    </row>
    <row r="52" spans="1:5" x14ac:dyDescent="0.25">
      <c r="A52" s="19">
        <v>45510</v>
      </c>
      <c r="B52">
        <v>36.314999999999998</v>
      </c>
      <c r="C52">
        <v>32.475000000000001</v>
      </c>
      <c r="D52">
        <v>36.311999999999998</v>
      </c>
      <c r="E52">
        <v>-0.36399999999999999</v>
      </c>
    </row>
    <row r="53" spans="1:5" x14ac:dyDescent="0.25">
      <c r="A53" s="19">
        <v>45509</v>
      </c>
      <c r="B53">
        <v>36.334000000000003</v>
      </c>
      <c r="C53">
        <v>32.475000000000001</v>
      </c>
      <c r="D53">
        <v>36.326999999999998</v>
      </c>
      <c r="E53">
        <v>0.82899999999999996</v>
      </c>
    </row>
    <row r="54" spans="1:5" x14ac:dyDescent="0.25">
      <c r="A54" s="19">
        <v>45506</v>
      </c>
      <c r="B54">
        <v>34.884999999999998</v>
      </c>
      <c r="C54">
        <v>32.475000000000001</v>
      </c>
      <c r="D54">
        <v>36.006999999999998</v>
      </c>
      <c r="E54">
        <v>-0.64200000000000002</v>
      </c>
    </row>
    <row r="55" spans="1:5" x14ac:dyDescent="0.25">
      <c r="A55" s="19">
        <v>45505</v>
      </c>
      <c r="B55">
        <v>34.866</v>
      </c>
      <c r="C55">
        <v>32.475000000000001</v>
      </c>
      <c r="D55">
        <v>34.720999999999997</v>
      </c>
      <c r="E55">
        <v>-2.2480000000000002</v>
      </c>
    </row>
    <row r="56" spans="1:5" x14ac:dyDescent="0.25">
      <c r="A56" s="19">
        <v>45504</v>
      </c>
      <c r="B56">
        <v>34.277000000000001</v>
      </c>
      <c r="C56">
        <v>32.475000000000001</v>
      </c>
      <c r="D56">
        <v>34.414000000000001</v>
      </c>
      <c r="E56">
        <v>-1.454</v>
      </c>
    </row>
    <row r="57" spans="1:5" x14ac:dyDescent="0.25">
      <c r="A57" s="19">
        <v>45503</v>
      </c>
      <c r="B57">
        <v>31.882999999999999</v>
      </c>
      <c r="C57">
        <v>32.475000000000001</v>
      </c>
      <c r="D57">
        <v>31.885999999999999</v>
      </c>
      <c r="E57">
        <v>-2.4750000000000001</v>
      </c>
    </row>
    <row r="58" spans="1:5" x14ac:dyDescent="0.25">
      <c r="A58" s="19">
        <v>45502</v>
      </c>
      <c r="B58">
        <v>31.864000000000001</v>
      </c>
      <c r="C58">
        <v>32.475000000000001</v>
      </c>
      <c r="D58">
        <v>31.867000000000001</v>
      </c>
      <c r="E58">
        <v>-2.0059999999999998</v>
      </c>
    </row>
    <row r="59" spans="1:5" x14ac:dyDescent="0.25">
      <c r="A59" s="19">
        <v>45499</v>
      </c>
      <c r="B59">
        <v>32.744999999999997</v>
      </c>
      <c r="C59">
        <v>32.475000000000001</v>
      </c>
      <c r="D59">
        <v>32.722999999999999</v>
      </c>
      <c r="E59">
        <v>0.248</v>
      </c>
    </row>
    <row r="60" spans="1:5" x14ac:dyDescent="0.25">
      <c r="A60" s="19">
        <v>45498</v>
      </c>
      <c r="B60">
        <v>32.756999999999998</v>
      </c>
      <c r="C60">
        <v>32.470999999999997</v>
      </c>
      <c r="D60">
        <v>32.734999999999999</v>
      </c>
      <c r="E60">
        <v>0.95599999999999996</v>
      </c>
    </row>
    <row r="61" spans="1:5" x14ac:dyDescent="0.25">
      <c r="A61" s="19">
        <v>45497</v>
      </c>
      <c r="B61">
        <v>31.867000000000001</v>
      </c>
      <c r="C61">
        <v>32.411000000000001</v>
      </c>
      <c r="D61">
        <v>31.901</v>
      </c>
      <c r="E61">
        <v>-0.72</v>
      </c>
    </row>
    <row r="62" spans="1:5" x14ac:dyDescent="0.25">
      <c r="A62" s="19">
        <v>45496</v>
      </c>
      <c r="B62">
        <v>31.859000000000002</v>
      </c>
      <c r="C62">
        <v>32.384999999999998</v>
      </c>
      <c r="D62">
        <v>31.893000000000001</v>
      </c>
      <c r="E62">
        <v>0.27100000000000002</v>
      </c>
    </row>
    <row r="63" spans="1:5" x14ac:dyDescent="0.25">
      <c r="A63" s="19">
        <v>45495</v>
      </c>
      <c r="B63">
        <v>32.119999999999997</v>
      </c>
      <c r="C63">
        <v>32.386000000000003</v>
      </c>
      <c r="D63">
        <v>32.131999999999998</v>
      </c>
      <c r="E63">
        <v>0.29299999999999998</v>
      </c>
    </row>
    <row r="64" spans="1:5" x14ac:dyDescent="0.25">
      <c r="A64" s="19">
        <v>45492</v>
      </c>
      <c r="B64">
        <v>31.893999999999998</v>
      </c>
      <c r="C64">
        <v>32.386000000000003</v>
      </c>
      <c r="D64">
        <v>31.981999999999999</v>
      </c>
      <c r="E64">
        <v>-0.188</v>
      </c>
    </row>
    <row r="65" spans="1:5" x14ac:dyDescent="0.25">
      <c r="A65" s="19">
        <v>45491</v>
      </c>
      <c r="B65">
        <v>31.913</v>
      </c>
      <c r="C65">
        <v>32.484000000000002</v>
      </c>
      <c r="D65">
        <v>31.960999999999999</v>
      </c>
      <c r="E65">
        <v>-0.71299999999999997</v>
      </c>
    </row>
    <row r="66" spans="1:5" x14ac:dyDescent="0.25">
      <c r="A66" s="19">
        <v>45490</v>
      </c>
      <c r="B66">
        <v>30.797000000000001</v>
      </c>
      <c r="C66">
        <v>32.124000000000002</v>
      </c>
      <c r="D66">
        <v>31.872</v>
      </c>
      <c r="E66">
        <v>-2.1000000000000001E-2</v>
      </c>
    </row>
    <row r="67" spans="1:5" x14ac:dyDescent="0.25">
      <c r="A67" s="19">
        <v>45489</v>
      </c>
      <c r="B67">
        <v>30.77</v>
      </c>
      <c r="C67">
        <v>32.148000000000003</v>
      </c>
      <c r="D67">
        <v>31.83</v>
      </c>
      <c r="E67">
        <v>-0.96699999999999997</v>
      </c>
    </row>
    <row r="68" spans="1:5" x14ac:dyDescent="0.25">
      <c r="A68" s="19">
        <v>45488</v>
      </c>
      <c r="B68">
        <v>30.771000000000001</v>
      </c>
      <c r="C68">
        <v>31.92</v>
      </c>
      <c r="D68">
        <v>31.157</v>
      </c>
      <c r="E68">
        <v>-0.214</v>
      </c>
    </row>
    <row r="69" spans="1:5" x14ac:dyDescent="0.25">
      <c r="A69" s="19">
        <v>45485</v>
      </c>
      <c r="B69">
        <v>30.765999999999998</v>
      </c>
      <c r="C69">
        <v>31.483000000000001</v>
      </c>
      <c r="D69">
        <v>30.844000000000001</v>
      </c>
      <c r="E69">
        <v>-0.875</v>
      </c>
    </row>
    <row r="70" spans="1:5" x14ac:dyDescent="0.25">
      <c r="A70" s="19">
        <v>45484</v>
      </c>
      <c r="B70">
        <v>31.844999999999999</v>
      </c>
      <c r="C70">
        <v>31.882999999999999</v>
      </c>
      <c r="D70">
        <v>31.73</v>
      </c>
      <c r="E70">
        <v>0.61799999999999999</v>
      </c>
    </row>
    <row r="71" spans="1:5" x14ac:dyDescent="0.25">
      <c r="A71" s="19">
        <v>45483</v>
      </c>
      <c r="B71">
        <v>32.476999999999997</v>
      </c>
      <c r="C71">
        <v>32.32</v>
      </c>
      <c r="D71">
        <v>32.350999999999999</v>
      </c>
      <c r="E71">
        <v>1.5669999999999999</v>
      </c>
    </row>
    <row r="72" spans="1:5" x14ac:dyDescent="0.25">
      <c r="A72" s="19">
        <v>45482</v>
      </c>
      <c r="B72">
        <v>32.936</v>
      </c>
      <c r="C72">
        <v>33.015999999999998</v>
      </c>
      <c r="D72">
        <v>33.072000000000003</v>
      </c>
      <c r="E72">
        <v>1.7370000000000001</v>
      </c>
    </row>
    <row r="73" spans="1:5" x14ac:dyDescent="0.25">
      <c r="A73" s="19">
        <v>45481</v>
      </c>
      <c r="B73">
        <v>32.936999999999998</v>
      </c>
      <c r="C73">
        <v>33.017000000000003</v>
      </c>
      <c r="D73">
        <v>33.073</v>
      </c>
      <c r="E73">
        <v>0.78700000000000003</v>
      </c>
    </row>
    <row r="74" spans="1:5" x14ac:dyDescent="0.25">
      <c r="A74" s="19">
        <v>45478</v>
      </c>
      <c r="B74">
        <v>32.936999999999998</v>
      </c>
      <c r="C74">
        <v>33.055999999999997</v>
      </c>
      <c r="D74">
        <v>33.125999999999998</v>
      </c>
      <c r="E74">
        <v>5.8999999999999997E-2</v>
      </c>
    </row>
    <row r="75" spans="1:5" x14ac:dyDescent="0.25">
      <c r="A75" s="19">
        <v>45477</v>
      </c>
      <c r="B75">
        <v>33.454999999999998</v>
      </c>
      <c r="C75">
        <v>33.722000000000001</v>
      </c>
      <c r="D75">
        <v>33.707999999999998</v>
      </c>
      <c r="E75">
        <v>0.46200000000000002</v>
      </c>
    </row>
    <row r="76" spans="1:5" x14ac:dyDescent="0.25">
      <c r="A76" s="19">
        <v>45476</v>
      </c>
      <c r="B76">
        <v>33.856000000000002</v>
      </c>
      <c r="C76">
        <v>35.131</v>
      </c>
      <c r="D76">
        <v>34.155000000000001</v>
      </c>
      <c r="E76">
        <v>1.464</v>
      </c>
    </row>
    <row r="77" spans="1:5" x14ac:dyDescent="0.25">
      <c r="A77" s="19">
        <v>45475</v>
      </c>
      <c r="B77">
        <v>34.960999999999999</v>
      </c>
      <c r="C77">
        <v>35.131</v>
      </c>
      <c r="D77">
        <v>34.915999999999997</v>
      </c>
      <c r="E77">
        <v>1.2310000000000001</v>
      </c>
    </row>
    <row r="78" spans="1:5" x14ac:dyDescent="0.25">
      <c r="A78" s="19">
        <v>45474</v>
      </c>
      <c r="B78">
        <v>35.281999999999996</v>
      </c>
      <c r="C78">
        <v>35.131</v>
      </c>
      <c r="D78">
        <v>34.759</v>
      </c>
      <c r="E78">
        <v>1.274</v>
      </c>
    </row>
    <row r="79" spans="1:5" x14ac:dyDescent="0.25">
      <c r="A79" s="19">
        <v>45471</v>
      </c>
      <c r="B79">
        <v>35.281999999999996</v>
      </c>
      <c r="C79">
        <v>35.131</v>
      </c>
      <c r="D79">
        <v>35.292999999999999</v>
      </c>
      <c r="E79">
        <v>0.81299999999999994</v>
      </c>
    </row>
    <row r="80" spans="1:5" x14ac:dyDescent="0.25">
      <c r="A80" s="19">
        <v>45470</v>
      </c>
      <c r="B80">
        <v>35.281999999999996</v>
      </c>
      <c r="C80">
        <v>35.131</v>
      </c>
      <c r="D80">
        <v>35.292999999999999</v>
      </c>
      <c r="E80">
        <v>0.72799999999999998</v>
      </c>
    </row>
    <row r="81" spans="1:5" x14ac:dyDescent="0.25">
      <c r="A81" s="19">
        <v>45469</v>
      </c>
      <c r="B81">
        <v>35.281999999999996</v>
      </c>
      <c r="C81">
        <v>35.131</v>
      </c>
      <c r="D81">
        <v>35.292999999999999</v>
      </c>
      <c r="E81">
        <v>1.4690000000000001</v>
      </c>
    </row>
    <row r="82" spans="1:5" x14ac:dyDescent="0.25">
      <c r="A82" s="19">
        <v>45467</v>
      </c>
      <c r="B82">
        <v>35.281999999999996</v>
      </c>
      <c r="C82">
        <v>35.131</v>
      </c>
      <c r="D82">
        <v>35.292999999999999</v>
      </c>
      <c r="E82">
        <v>1.2130000000000001</v>
      </c>
    </row>
    <row r="83" spans="1:5" x14ac:dyDescent="0.25">
      <c r="A83" s="19">
        <v>45464</v>
      </c>
      <c r="B83">
        <v>35.103000000000002</v>
      </c>
      <c r="C83">
        <v>35.131</v>
      </c>
      <c r="D83">
        <v>35.122</v>
      </c>
      <c r="E83">
        <v>1.1859999999999999</v>
      </c>
    </row>
    <row r="84" spans="1:5" x14ac:dyDescent="0.25">
      <c r="A84" s="19">
        <v>45463</v>
      </c>
      <c r="B84">
        <v>35.098999999999997</v>
      </c>
      <c r="C84">
        <v>35.131</v>
      </c>
      <c r="D84">
        <v>35.110999999999997</v>
      </c>
      <c r="E84">
        <v>0.64700000000000002</v>
      </c>
    </row>
    <row r="85" spans="1:5" x14ac:dyDescent="0.25">
      <c r="A85" s="19">
        <v>45462</v>
      </c>
      <c r="B85">
        <v>35.042000000000002</v>
      </c>
      <c r="C85">
        <v>35.090000000000003</v>
      </c>
      <c r="D85">
        <v>35.052</v>
      </c>
      <c r="E85">
        <v>-0.28599999999999998</v>
      </c>
    </row>
    <row r="86" spans="1:5" x14ac:dyDescent="0.25">
      <c r="A86" s="19">
        <v>45461</v>
      </c>
      <c r="B86">
        <v>35.084000000000003</v>
      </c>
      <c r="C86">
        <v>35.088999999999999</v>
      </c>
      <c r="D86">
        <v>35.093000000000004</v>
      </c>
      <c r="E86">
        <v>0.39300000000000002</v>
      </c>
    </row>
    <row r="87" spans="1:5" x14ac:dyDescent="0.25">
      <c r="A87" s="19">
        <v>45460</v>
      </c>
      <c r="B87">
        <v>35.167000000000002</v>
      </c>
      <c r="C87">
        <v>35.091000000000001</v>
      </c>
      <c r="D87">
        <v>35.177999999999997</v>
      </c>
      <c r="E87">
        <v>0.96799999999999997</v>
      </c>
    </row>
    <row r="88" spans="1:5" x14ac:dyDescent="0.25">
      <c r="A88" s="19">
        <v>45457</v>
      </c>
      <c r="B88">
        <v>34.942</v>
      </c>
      <c r="C88">
        <v>35.094999999999999</v>
      </c>
      <c r="D88">
        <v>35.023000000000003</v>
      </c>
      <c r="E88">
        <v>-0.33700000000000002</v>
      </c>
    </row>
    <row r="89" spans="1:5" x14ac:dyDescent="0.25">
      <c r="A89" s="19">
        <v>45456</v>
      </c>
      <c r="B89">
        <v>34.948</v>
      </c>
      <c r="C89">
        <v>34.890999999999998</v>
      </c>
      <c r="D89">
        <v>34.877000000000002</v>
      </c>
      <c r="E89">
        <v>-0.84699999999999998</v>
      </c>
    </row>
    <row r="90" spans="1:5" x14ac:dyDescent="0.25">
      <c r="A90" s="19">
        <v>45455</v>
      </c>
      <c r="B90">
        <v>33.75</v>
      </c>
      <c r="C90">
        <v>33.755000000000003</v>
      </c>
      <c r="D90">
        <v>33.725000000000001</v>
      </c>
      <c r="E90">
        <v>-1.569</v>
      </c>
    </row>
    <row r="91" spans="1:5" x14ac:dyDescent="0.25">
      <c r="A91" s="19">
        <v>45454</v>
      </c>
      <c r="B91">
        <v>33.569000000000003</v>
      </c>
      <c r="C91">
        <v>33.56</v>
      </c>
      <c r="D91">
        <v>33.567</v>
      </c>
      <c r="E91">
        <v>-0.71799999999999997</v>
      </c>
    </row>
    <row r="92" spans="1:5" x14ac:dyDescent="0.25">
      <c r="A92" s="19">
        <v>45453</v>
      </c>
      <c r="B92">
        <v>33.796999999999997</v>
      </c>
      <c r="C92">
        <v>33.829000000000001</v>
      </c>
      <c r="D92">
        <v>33.728000000000002</v>
      </c>
      <c r="E92">
        <v>-0.53</v>
      </c>
    </row>
    <row r="93" spans="1:5" x14ac:dyDescent="0.25">
      <c r="A93" s="19">
        <v>45450</v>
      </c>
      <c r="B93">
        <v>33.972000000000001</v>
      </c>
      <c r="C93">
        <v>33.768000000000001</v>
      </c>
      <c r="D93">
        <v>33.793999999999997</v>
      </c>
      <c r="E93">
        <v>0.68500000000000005</v>
      </c>
    </row>
    <row r="94" spans="1:5" x14ac:dyDescent="0.25">
      <c r="A94" s="19">
        <v>45449</v>
      </c>
      <c r="B94">
        <v>35.119</v>
      </c>
      <c r="C94">
        <v>34.283999999999999</v>
      </c>
      <c r="D94">
        <v>34.771999999999998</v>
      </c>
      <c r="E94">
        <v>1.0860000000000001</v>
      </c>
    </row>
    <row r="95" spans="1:5" x14ac:dyDescent="0.25">
      <c r="A95" s="19">
        <v>45448</v>
      </c>
      <c r="B95">
        <v>35.502000000000002</v>
      </c>
      <c r="C95">
        <v>34.633000000000003</v>
      </c>
      <c r="D95">
        <v>35.215000000000003</v>
      </c>
      <c r="E95">
        <v>1.86</v>
      </c>
    </row>
    <row r="96" spans="1:5" x14ac:dyDescent="0.25">
      <c r="A96" s="19">
        <v>45447</v>
      </c>
      <c r="B96">
        <v>35.322000000000003</v>
      </c>
      <c r="C96">
        <v>33.837000000000003</v>
      </c>
      <c r="D96">
        <v>35.298000000000002</v>
      </c>
      <c r="E96">
        <v>1.5009999999999999</v>
      </c>
    </row>
    <row r="97" spans="1:5" x14ac:dyDescent="0.25">
      <c r="A97" s="19">
        <v>45446</v>
      </c>
      <c r="B97">
        <v>32.470999999999997</v>
      </c>
      <c r="C97">
        <v>33.82</v>
      </c>
      <c r="D97">
        <v>32.615000000000002</v>
      </c>
      <c r="E97">
        <v>-3.399</v>
      </c>
    </row>
    <row r="98" spans="1:5" x14ac:dyDescent="0.25">
      <c r="A98" s="19">
        <v>45443</v>
      </c>
      <c r="B98">
        <v>32.460999999999999</v>
      </c>
      <c r="C98">
        <v>33.798999999999999</v>
      </c>
      <c r="D98">
        <v>32.604999999999997</v>
      </c>
      <c r="E98">
        <v>-1.6180000000000001</v>
      </c>
    </row>
    <row r="99" spans="1:5" x14ac:dyDescent="0.25">
      <c r="A99" s="19">
        <v>45442</v>
      </c>
      <c r="B99">
        <v>32.426000000000002</v>
      </c>
      <c r="C99">
        <v>33.755000000000003</v>
      </c>
      <c r="D99">
        <v>32.588999999999999</v>
      </c>
      <c r="E99">
        <v>-2.6030000000000002</v>
      </c>
    </row>
    <row r="100" spans="1:5" x14ac:dyDescent="0.25">
      <c r="A100" s="19">
        <v>45441</v>
      </c>
      <c r="B100">
        <v>35.020000000000003</v>
      </c>
      <c r="C100">
        <v>35.267000000000003</v>
      </c>
      <c r="D100">
        <v>35.101999999999997</v>
      </c>
      <c r="E100">
        <v>1.2230000000000001</v>
      </c>
    </row>
    <row r="101" spans="1:5" x14ac:dyDescent="0.25">
      <c r="A101" s="19">
        <v>45440</v>
      </c>
      <c r="B101">
        <v>35.020000000000003</v>
      </c>
      <c r="C101">
        <v>35.201999999999998</v>
      </c>
      <c r="D101">
        <v>35.040999999999997</v>
      </c>
      <c r="E101">
        <v>1.5069999999999999</v>
      </c>
    </row>
    <row r="102" spans="1:5" x14ac:dyDescent="0.25">
      <c r="A102" s="19">
        <v>45439</v>
      </c>
      <c r="B102">
        <v>35.020000000000003</v>
      </c>
      <c r="C102">
        <v>35.200000000000003</v>
      </c>
      <c r="D102">
        <v>35.037999999999997</v>
      </c>
      <c r="E102">
        <v>-0.20499999999999999</v>
      </c>
    </row>
    <row r="103" spans="1:5" x14ac:dyDescent="0.25">
      <c r="A103" s="19">
        <v>45436</v>
      </c>
      <c r="B103">
        <v>30.588000000000001</v>
      </c>
      <c r="C103">
        <v>31.908999999999999</v>
      </c>
      <c r="D103">
        <v>31.576000000000001</v>
      </c>
      <c r="E103">
        <v>-2.5390000000000001</v>
      </c>
    </row>
    <row r="104" spans="1:5" x14ac:dyDescent="0.25">
      <c r="A104" s="19">
        <v>45435</v>
      </c>
      <c r="B104">
        <v>30.547000000000001</v>
      </c>
      <c r="C104">
        <v>31.879000000000001</v>
      </c>
      <c r="D104">
        <v>31.547999999999998</v>
      </c>
      <c r="E104">
        <v>-3.68</v>
      </c>
    </row>
    <row r="105" spans="1:5" x14ac:dyDescent="0.25">
      <c r="A105" s="19">
        <v>45434</v>
      </c>
      <c r="B105">
        <v>30.548999999999999</v>
      </c>
      <c r="C105">
        <v>30.937999999999999</v>
      </c>
      <c r="D105">
        <v>30.741</v>
      </c>
      <c r="E105">
        <v>-3.6480000000000001</v>
      </c>
    </row>
    <row r="106" spans="1:5" x14ac:dyDescent="0.25">
      <c r="A106" s="19">
        <v>45433</v>
      </c>
      <c r="B106">
        <v>30.542999999999999</v>
      </c>
      <c r="C106">
        <v>30.427</v>
      </c>
      <c r="D106">
        <v>30.370999999999999</v>
      </c>
      <c r="E106">
        <v>-2.633</v>
      </c>
    </row>
    <row r="107" spans="1:5" x14ac:dyDescent="0.25">
      <c r="A107" s="19">
        <v>45429</v>
      </c>
      <c r="B107">
        <v>29.382000000000001</v>
      </c>
      <c r="C107">
        <v>29.315999999999999</v>
      </c>
      <c r="D107">
        <v>29.393000000000001</v>
      </c>
      <c r="E107">
        <v>-1.3759999999999999</v>
      </c>
    </row>
    <row r="108" spans="1:5" x14ac:dyDescent="0.25">
      <c r="A108" s="19">
        <v>45428</v>
      </c>
      <c r="B108">
        <v>30.373999999999999</v>
      </c>
      <c r="C108">
        <v>29.132000000000001</v>
      </c>
      <c r="D108">
        <v>29.221</v>
      </c>
      <c r="E108">
        <v>-1.0269999999999999</v>
      </c>
    </row>
    <row r="109" spans="1:5" x14ac:dyDescent="0.25">
      <c r="A109" s="19">
        <v>45427</v>
      </c>
      <c r="B109">
        <v>30.373999999999999</v>
      </c>
      <c r="C109">
        <v>30.268999999999998</v>
      </c>
      <c r="D109">
        <v>30.298999999999999</v>
      </c>
      <c r="E109">
        <v>0.56499999999999995</v>
      </c>
    </row>
    <row r="110" spans="1:5" x14ac:dyDescent="0.25">
      <c r="A110" s="19">
        <v>45426</v>
      </c>
      <c r="B110">
        <v>30.373999999999999</v>
      </c>
      <c r="C110">
        <v>30.262</v>
      </c>
      <c r="D110">
        <v>30.302</v>
      </c>
      <c r="E110">
        <v>0.63300000000000001</v>
      </c>
    </row>
    <row r="111" spans="1:5" x14ac:dyDescent="0.25">
      <c r="A111" s="19">
        <v>45425</v>
      </c>
      <c r="B111">
        <v>30.346</v>
      </c>
      <c r="C111">
        <v>30.244</v>
      </c>
      <c r="D111">
        <v>30.204999999999998</v>
      </c>
      <c r="E111">
        <v>0.627</v>
      </c>
    </row>
    <row r="112" spans="1:5" x14ac:dyDescent="0.25">
      <c r="A112" s="19">
        <v>45420</v>
      </c>
      <c r="B112">
        <v>28.928999999999998</v>
      </c>
      <c r="C112">
        <v>28.792999999999999</v>
      </c>
      <c r="D112">
        <v>28.55</v>
      </c>
      <c r="E112">
        <v>-2.0590000000000002</v>
      </c>
    </row>
    <row r="113" spans="1:5" x14ac:dyDescent="0.25">
      <c r="A113" s="19">
        <v>45419</v>
      </c>
      <c r="B113">
        <v>28.911000000000001</v>
      </c>
      <c r="C113">
        <v>28.77</v>
      </c>
      <c r="D113">
        <v>28.533999999999999</v>
      </c>
      <c r="E113">
        <v>-2.5329999999999999</v>
      </c>
    </row>
    <row r="114" spans="1:5" x14ac:dyDescent="0.25">
      <c r="A114" s="19">
        <v>45418</v>
      </c>
      <c r="B114">
        <v>28.911000000000001</v>
      </c>
      <c r="C114">
        <v>28.77</v>
      </c>
      <c r="D114">
        <v>28.533999999999999</v>
      </c>
      <c r="E114">
        <v>-3.2669999999999999</v>
      </c>
    </row>
    <row r="115" spans="1:5" x14ac:dyDescent="0.25">
      <c r="A115" s="19">
        <v>45415</v>
      </c>
      <c r="B115">
        <v>28.913</v>
      </c>
      <c r="C115">
        <v>28.768999999999998</v>
      </c>
      <c r="D115">
        <v>28.536000000000001</v>
      </c>
      <c r="E115">
        <v>-1.992</v>
      </c>
    </row>
    <row r="116" spans="1:5" x14ac:dyDescent="0.25">
      <c r="A116" s="19">
        <v>45414</v>
      </c>
      <c r="B116">
        <v>30.007000000000001</v>
      </c>
      <c r="C116">
        <v>28.768000000000001</v>
      </c>
      <c r="D116">
        <v>28.777000000000001</v>
      </c>
      <c r="E116">
        <v>-2.1360000000000001</v>
      </c>
    </row>
    <row r="117" spans="1:5" x14ac:dyDescent="0.25">
      <c r="A117" s="19">
        <v>45412</v>
      </c>
      <c r="B117">
        <v>29.15</v>
      </c>
      <c r="C117">
        <v>28.446999999999999</v>
      </c>
      <c r="D117">
        <v>27.792000000000002</v>
      </c>
      <c r="E117">
        <v>-1.3260000000000001</v>
      </c>
    </row>
    <row r="118" spans="1:5" x14ac:dyDescent="0.25">
      <c r="A118" s="19">
        <v>45411</v>
      </c>
      <c r="B118">
        <v>29.15</v>
      </c>
      <c r="C118">
        <v>28.446999999999999</v>
      </c>
      <c r="D118">
        <v>28.969000000000001</v>
      </c>
      <c r="E118">
        <v>0.97499999999999998</v>
      </c>
    </row>
    <row r="119" spans="1:5" x14ac:dyDescent="0.25">
      <c r="A119" s="19">
        <v>45408</v>
      </c>
      <c r="B119">
        <v>29.167999999999999</v>
      </c>
      <c r="C119">
        <v>28.446999999999999</v>
      </c>
      <c r="D119">
        <v>28.989000000000001</v>
      </c>
      <c r="E119">
        <v>0.10299999999999999</v>
      </c>
    </row>
    <row r="120" spans="1:5" x14ac:dyDescent="0.25">
      <c r="A120" s="19">
        <v>45407</v>
      </c>
      <c r="B120">
        <v>30.773</v>
      </c>
      <c r="C120">
        <v>28.248000000000001</v>
      </c>
      <c r="D120">
        <v>28.818000000000001</v>
      </c>
      <c r="E120">
        <v>-0.95299999999999996</v>
      </c>
    </row>
    <row r="121" spans="1:5" x14ac:dyDescent="0.25">
      <c r="A121" s="19">
        <v>45406</v>
      </c>
      <c r="B121">
        <v>30.773</v>
      </c>
      <c r="C121">
        <v>28.898</v>
      </c>
      <c r="D121">
        <v>30.154</v>
      </c>
      <c r="E121">
        <v>1.1359999999999999</v>
      </c>
    </row>
    <row r="122" spans="1:5" x14ac:dyDescent="0.25">
      <c r="A122" s="19">
        <v>45405</v>
      </c>
      <c r="B122">
        <v>30.773</v>
      </c>
      <c r="C122">
        <v>28.898</v>
      </c>
      <c r="D122">
        <v>30.161999999999999</v>
      </c>
      <c r="E122">
        <v>1.7450000000000001</v>
      </c>
    </row>
    <row r="123" spans="1:5" x14ac:dyDescent="0.25">
      <c r="A123" s="19">
        <v>45404</v>
      </c>
      <c r="B123">
        <v>30.773</v>
      </c>
      <c r="C123">
        <v>30.306000000000001</v>
      </c>
      <c r="D123">
        <v>30.68</v>
      </c>
      <c r="E123">
        <v>1.37</v>
      </c>
    </row>
    <row r="124" spans="1:5" x14ac:dyDescent="0.25">
      <c r="A124" s="19">
        <v>45401</v>
      </c>
      <c r="B124">
        <v>30.773</v>
      </c>
      <c r="C124">
        <v>30.247</v>
      </c>
      <c r="D124">
        <v>30.661000000000001</v>
      </c>
      <c r="E124">
        <v>-9.7000000000000003E-2</v>
      </c>
    </row>
    <row r="125" spans="1:5" x14ac:dyDescent="0.25">
      <c r="A125" s="19">
        <v>45400</v>
      </c>
      <c r="B125">
        <v>32.103000000000002</v>
      </c>
      <c r="C125">
        <v>30.207999999999998</v>
      </c>
      <c r="D125">
        <v>30.401</v>
      </c>
      <c r="E125">
        <v>-1.9079999999999999</v>
      </c>
    </row>
    <row r="126" spans="1:5" x14ac:dyDescent="0.25">
      <c r="A126" s="19">
        <v>45399</v>
      </c>
      <c r="B126">
        <v>32.103000000000002</v>
      </c>
      <c r="C126">
        <v>31.373000000000001</v>
      </c>
      <c r="D126">
        <v>31.309000000000001</v>
      </c>
      <c r="E126">
        <v>0.02</v>
      </c>
    </row>
    <row r="127" spans="1:5" x14ac:dyDescent="0.25">
      <c r="A127" s="19">
        <v>45398</v>
      </c>
      <c r="B127">
        <v>30.803000000000001</v>
      </c>
      <c r="C127">
        <v>29.882000000000001</v>
      </c>
      <c r="D127">
        <v>30.282</v>
      </c>
      <c r="E127">
        <v>-2.8570000000000002</v>
      </c>
    </row>
    <row r="128" spans="1:5" x14ac:dyDescent="0.25">
      <c r="A128" s="19">
        <v>45397</v>
      </c>
      <c r="B128">
        <v>26.334</v>
      </c>
      <c r="C128">
        <v>28.695</v>
      </c>
      <c r="D128">
        <v>28.6</v>
      </c>
      <c r="E128">
        <v>-2.5430000000000001</v>
      </c>
    </row>
    <row r="129" spans="1:5" x14ac:dyDescent="0.25">
      <c r="A129" s="19">
        <v>45394</v>
      </c>
      <c r="B129">
        <v>26.332999999999998</v>
      </c>
      <c r="C129">
        <v>27.117000000000001</v>
      </c>
      <c r="D129">
        <v>26.99</v>
      </c>
      <c r="E129">
        <v>-3.742</v>
      </c>
    </row>
    <row r="130" spans="1:5" x14ac:dyDescent="0.25">
      <c r="A130" s="19">
        <v>45393</v>
      </c>
      <c r="B130">
        <v>26.329000000000001</v>
      </c>
      <c r="C130">
        <v>27.091999999999999</v>
      </c>
      <c r="D130">
        <v>26.959</v>
      </c>
      <c r="E130">
        <v>-2.4180000000000001</v>
      </c>
    </row>
    <row r="131" spans="1:5" x14ac:dyDescent="0.25">
      <c r="A131" s="19">
        <v>45392</v>
      </c>
      <c r="B131">
        <v>26.315000000000001</v>
      </c>
      <c r="C131">
        <v>26.419</v>
      </c>
      <c r="D131">
        <v>26.193999999999999</v>
      </c>
      <c r="E131">
        <v>-0.90600000000000003</v>
      </c>
    </row>
    <row r="132" spans="1:5" x14ac:dyDescent="0.25">
      <c r="A132" s="19">
        <v>45391</v>
      </c>
      <c r="B132">
        <v>26.315999999999999</v>
      </c>
      <c r="C132">
        <v>26.419</v>
      </c>
      <c r="D132">
        <v>26.195</v>
      </c>
      <c r="E132">
        <v>-1.1559999999999999</v>
      </c>
    </row>
    <row r="133" spans="1:5" x14ac:dyDescent="0.25">
      <c r="A133" s="19">
        <v>45390</v>
      </c>
      <c r="B133">
        <v>25.215</v>
      </c>
      <c r="C133">
        <v>25.437999999999999</v>
      </c>
      <c r="D133">
        <v>25.353000000000002</v>
      </c>
      <c r="E133">
        <v>-2.5550000000000002</v>
      </c>
    </row>
    <row r="134" spans="1:5" x14ac:dyDescent="0.25">
      <c r="A134" s="19">
        <v>45387</v>
      </c>
      <c r="B134">
        <v>25.172999999999998</v>
      </c>
      <c r="C134">
        <v>25.396999999999998</v>
      </c>
      <c r="D134">
        <v>25.280999999999999</v>
      </c>
      <c r="E134">
        <v>-1.325</v>
      </c>
    </row>
    <row r="135" spans="1:5" x14ac:dyDescent="0.25">
      <c r="A135" s="19">
        <v>45386</v>
      </c>
      <c r="B135">
        <v>25.183</v>
      </c>
      <c r="C135">
        <v>25.234999999999999</v>
      </c>
      <c r="D135">
        <v>25.204999999999998</v>
      </c>
      <c r="E135">
        <v>-1.0009999999999999</v>
      </c>
    </row>
    <row r="136" spans="1:5" x14ac:dyDescent="0.25">
      <c r="A136" s="19">
        <v>45385</v>
      </c>
      <c r="B136">
        <v>26.663</v>
      </c>
      <c r="C136">
        <v>25.623000000000001</v>
      </c>
      <c r="D136">
        <v>25.873999999999999</v>
      </c>
      <c r="E136">
        <v>0.311</v>
      </c>
    </row>
    <row r="137" spans="1:5" x14ac:dyDescent="0.25">
      <c r="A137" s="19">
        <v>45384</v>
      </c>
      <c r="B137">
        <v>27.379000000000001</v>
      </c>
      <c r="C137">
        <v>27.393000000000001</v>
      </c>
      <c r="D137">
        <v>27.21</v>
      </c>
      <c r="E137">
        <v>1.0069999999999999</v>
      </c>
    </row>
    <row r="138" spans="1:5" x14ac:dyDescent="0.25">
      <c r="A138" s="19">
        <v>45378</v>
      </c>
      <c r="B138">
        <v>26.948</v>
      </c>
      <c r="C138">
        <v>26.727</v>
      </c>
      <c r="D138">
        <v>26.942</v>
      </c>
      <c r="E138">
        <v>-0.745</v>
      </c>
    </row>
    <row r="139" spans="1:5" x14ac:dyDescent="0.25">
      <c r="A139" s="19">
        <v>45377</v>
      </c>
      <c r="B139">
        <v>26.449000000000002</v>
      </c>
      <c r="C139">
        <v>26.725000000000001</v>
      </c>
      <c r="D139">
        <v>26.581</v>
      </c>
      <c r="E139">
        <v>-0.55100000000000005</v>
      </c>
    </row>
    <row r="140" spans="1:5" x14ac:dyDescent="0.25">
      <c r="A140" s="19">
        <v>45376</v>
      </c>
      <c r="B140">
        <v>26.201000000000001</v>
      </c>
      <c r="C140">
        <v>25.86</v>
      </c>
      <c r="D140">
        <v>26.126000000000001</v>
      </c>
      <c r="E140">
        <v>-2.363</v>
      </c>
    </row>
    <row r="141" spans="1:5" x14ac:dyDescent="0.25">
      <c r="A141" s="19">
        <v>45373</v>
      </c>
      <c r="B141">
        <v>26.045000000000002</v>
      </c>
      <c r="C141">
        <v>25.777999999999999</v>
      </c>
      <c r="D141">
        <v>26.048999999999999</v>
      </c>
      <c r="E141">
        <v>-1.7270000000000001</v>
      </c>
    </row>
    <row r="142" spans="1:5" x14ac:dyDescent="0.25">
      <c r="A142" s="19">
        <v>45372</v>
      </c>
      <c r="B142">
        <v>28.318999999999999</v>
      </c>
      <c r="C142">
        <v>25.94</v>
      </c>
      <c r="D142">
        <v>27.596</v>
      </c>
      <c r="E142">
        <v>1.194</v>
      </c>
    </row>
    <row r="143" spans="1:5" x14ac:dyDescent="0.25">
      <c r="A143" s="19">
        <v>45371</v>
      </c>
      <c r="B143">
        <v>23.956</v>
      </c>
      <c r="C143">
        <v>23.959</v>
      </c>
      <c r="D143">
        <v>23.962</v>
      </c>
      <c r="E143">
        <v>-3.78</v>
      </c>
    </row>
    <row r="144" spans="1:5" x14ac:dyDescent="0.25">
      <c r="A144" s="19">
        <v>45370</v>
      </c>
      <c r="B144">
        <v>23.852</v>
      </c>
      <c r="C144">
        <v>23.765000000000001</v>
      </c>
      <c r="D144">
        <v>23.844000000000001</v>
      </c>
      <c r="E144">
        <v>-5.0220000000000002</v>
      </c>
    </row>
    <row r="145" spans="1:5" x14ac:dyDescent="0.25">
      <c r="A145" s="19">
        <v>45369</v>
      </c>
      <c r="B145">
        <v>23.89</v>
      </c>
      <c r="C145">
        <v>23.82</v>
      </c>
      <c r="D145">
        <v>23.895</v>
      </c>
      <c r="E145">
        <v>-4.9269999999999996</v>
      </c>
    </row>
    <row r="146" spans="1:5" x14ac:dyDescent="0.25">
      <c r="A146" s="19">
        <v>45366</v>
      </c>
      <c r="B146">
        <v>23.890999999999998</v>
      </c>
      <c r="C146">
        <v>23.814</v>
      </c>
      <c r="D146">
        <v>23.895</v>
      </c>
      <c r="E146">
        <v>-3.1309999999999998</v>
      </c>
    </row>
    <row r="147" spans="1:5" x14ac:dyDescent="0.25">
      <c r="A147" s="19">
        <v>45365</v>
      </c>
      <c r="B147">
        <v>23.891999999999999</v>
      </c>
      <c r="C147">
        <v>23.821999999999999</v>
      </c>
      <c r="D147">
        <v>23.974</v>
      </c>
      <c r="E147">
        <v>-2.0750000000000002</v>
      </c>
    </row>
    <row r="148" spans="1:5" x14ac:dyDescent="0.25">
      <c r="A148" s="19">
        <v>45364</v>
      </c>
      <c r="B148">
        <v>23.893999999999998</v>
      </c>
      <c r="C148">
        <v>23.824000000000002</v>
      </c>
      <c r="D148">
        <v>23.975000000000001</v>
      </c>
      <c r="E148">
        <v>-0.92800000000000005</v>
      </c>
    </row>
    <row r="149" spans="1:5" x14ac:dyDescent="0.25">
      <c r="A149" s="19">
        <v>45363</v>
      </c>
      <c r="B149">
        <v>25.262</v>
      </c>
      <c r="C149">
        <v>25.138999999999999</v>
      </c>
      <c r="D149">
        <v>25.216999999999999</v>
      </c>
      <c r="E149">
        <v>0.442</v>
      </c>
    </row>
    <row r="150" spans="1:5" x14ac:dyDescent="0.25">
      <c r="A150" s="19">
        <v>45362</v>
      </c>
      <c r="B150">
        <v>25.632999999999999</v>
      </c>
      <c r="C150">
        <v>25.141999999999999</v>
      </c>
      <c r="D150">
        <v>25.457999999999998</v>
      </c>
      <c r="E150">
        <v>0.52800000000000002</v>
      </c>
    </row>
    <row r="151" spans="1:5" x14ac:dyDescent="0.25">
      <c r="A151" s="19">
        <v>45359</v>
      </c>
      <c r="B151">
        <v>25.62</v>
      </c>
      <c r="C151">
        <v>25.141999999999999</v>
      </c>
      <c r="D151">
        <v>25.387</v>
      </c>
      <c r="E151">
        <v>-1.0049999999999999</v>
      </c>
    </row>
    <row r="152" spans="1:5" x14ac:dyDescent="0.25">
      <c r="A152" s="19">
        <v>45358</v>
      </c>
      <c r="B152">
        <v>25.870999999999999</v>
      </c>
      <c r="C152">
        <v>24.323</v>
      </c>
      <c r="D152">
        <v>25.920999999999999</v>
      </c>
      <c r="E152">
        <v>-7.0999999999999994E-2</v>
      </c>
    </row>
    <row r="153" spans="1:5" x14ac:dyDescent="0.25">
      <c r="A153" s="19">
        <v>45357</v>
      </c>
      <c r="B153">
        <v>25.643999999999998</v>
      </c>
      <c r="C153">
        <v>24.323</v>
      </c>
      <c r="D153">
        <v>25.484000000000002</v>
      </c>
      <c r="E153">
        <v>-1.0880000000000001</v>
      </c>
    </row>
    <row r="154" spans="1:5" x14ac:dyDescent="0.25">
      <c r="A154" s="19">
        <v>45356</v>
      </c>
      <c r="B154">
        <v>25.640999999999998</v>
      </c>
      <c r="C154">
        <v>24.308</v>
      </c>
      <c r="D154">
        <v>25.478999999999999</v>
      </c>
      <c r="E154">
        <v>-1.9890000000000001</v>
      </c>
    </row>
    <row r="155" spans="1:5" x14ac:dyDescent="0.25">
      <c r="A155" s="19">
        <v>45355</v>
      </c>
      <c r="B155">
        <v>24.236000000000001</v>
      </c>
      <c r="C155">
        <v>25.061</v>
      </c>
      <c r="D155">
        <v>24.195</v>
      </c>
      <c r="E155">
        <v>-2.69</v>
      </c>
    </row>
    <row r="156" spans="1:5" x14ac:dyDescent="0.25">
      <c r="A156" s="19">
        <v>45352</v>
      </c>
      <c r="B156">
        <v>24.087</v>
      </c>
      <c r="C156">
        <v>25.053000000000001</v>
      </c>
      <c r="D156">
        <v>24.021000000000001</v>
      </c>
      <c r="E156">
        <v>-1.788</v>
      </c>
    </row>
    <row r="157" spans="1:5" x14ac:dyDescent="0.25">
      <c r="A157" s="19">
        <v>45351</v>
      </c>
      <c r="B157">
        <v>22.792000000000002</v>
      </c>
      <c r="C157">
        <v>22.128</v>
      </c>
      <c r="D157">
        <v>22.539000000000001</v>
      </c>
      <c r="E157">
        <v>-2.3260000000000001</v>
      </c>
    </row>
    <row r="158" spans="1:5" x14ac:dyDescent="0.25">
      <c r="A158" s="19">
        <v>45350</v>
      </c>
      <c r="B158">
        <v>22.838000000000001</v>
      </c>
      <c r="C158">
        <v>22.145</v>
      </c>
      <c r="D158">
        <v>22.571000000000002</v>
      </c>
      <c r="E158">
        <v>-3.048</v>
      </c>
    </row>
    <row r="159" spans="1:5" x14ac:dyDescent="0.25">
      <c r="A159" s="19">
        <v>45349</v>
      </c>
      <c r="B159">
        <v>22.494</v>
      </c>
      <c r="C159">
        <v>22.146000000000001</v>
      </c>
      <c r="D159">
        <v>22.297999999999998</v>
      </c>
      <c r="E159">
        <v>-2.0939999999999999</v>
      </c>
    </row>
    <row r="160" spans="1:5" x14ac:dyDescent="0.25">
      <c r="A160" s="19">
        <v>45348</v>
      </c>
      <c r="B160">
        <v>22.463999999999999</v>
      </c>
      <c r="C160">
        <v>22.135999999999999</v>
      </c>
      <c r="D160">
        <v>22.277999999999999</v>
      </c>
      <c r="E160">
        <v>-1.7310000000000001</v>
      </c>
    </row>
    <row r="161" spans="1:5" x14ac:dyDescent="0.25">
      <c r="A161" s="19">
        <v>45345</v>
      </c>
      <c r="B161">
        <v>22.815000000000001</v>
      </c>
      <c r="C161">
        <v>22.145</v>
      </c>
      <c r="D161">
        <v>22.420999999999999</v>
      </c>
      <c r="E161">
        <v>-0.51300000000000001</v>
      </c>
    </row>
    <row r="162" spans="1:5" x14ac:dyDescent="0.25">
      <c r="A162" s="19">
        <v>45344</v>
      </c>
      <c r="B162">
        <v>22.478999999999999</v>
      </c>
      <c r="C162">
        <v>23.738</v>
      </c>
      <c r="D162">
        <v>22.893999999999998</v>
      </c>
      <c r="E162">
        <v>-0.29899999999999999</v>
      </c>
    </row>
    <row r="163" spans="1:5" x14ac:dyDescent="0.25">
      <c r="A163" s="19">
        <v>45343</v>
      </c>
      <c r="B163">
        <v>22.452000000000002</v>
      </c>
      <c r="C163">
        <v>23.710999999999999</v>
      </c>
      <c r="D163">
        <v>22.872</v>
      </c>
      <c r="E163">
        <v>-1.105</v>
      </c>
    </row>
    <row r="164" spans="1:5" x14ac:dyDescent="0.25">
      <c r="A164" s="19">
        <v>45342</v>
      </c>
      <c r="B164">
        <v>23.228999999999999</v>
      </c>
      <c r="C164">
        <v>23.669</v>
      </c>
      <c r="D164">
        <v>23.533000000000001</v>
      </c>
      <c r="E164">
        <v>-0.63500000000000001</v>
      </c>
    </row>
    <row r="165" spans="1:5" x14ac:dyDescent="0.25">
      <c r="A165" s="19">
        <v>45341</v>
      </c>
      <c r="B165">
        <v>23.23</v>
      </c>
      <c r="C165">
        <v>23.591999999999999</v>
      </c>
      <c r="D165">
        <v>23.329000000000001</v>
      </c>
      <c r="E165">
        <v>-0.375</v>
      </c>
    </row>
    <row r="166" spans="1:5" x14ac:dyDescent="0.25">
      <c r="A166" s="19">
        <v>45338</v>
      </c>
      <c r="B166">
        <v>23.67</v>
      </c>
      <c r="C166">
        <v>23.664000000000001</v>
      </c>
      <c r="D166">
        <v>23.65</v>
      </c>
      <c r="E166">
        <v>-1.1719999999999999</v>
      </c>
    </row>
    <row r="167" spans="1:5" x14ac:dyDescent="0.25">
      <c r="A167" s="19">
        <v>45337</v>
      </c>
      <c r="B167">
        <v>24.117000000000001</v>
      </c>
      <c r="C167">
        <v>24.745000000000001</v>
      </c>
      <c r="D167">
        <v>24.173999999999999</v>
      </c>
      <c r="E167">
        <v>-0.79200000000000004</v>
      </c>
    </row>
    <row r="168" spans="1:5" x14ac:dyDescent="0.25">
      <c r="A168" s="19">
        <v>45336</v>
      </c>
      <c r="B168">
        <v>25.974</v>
      </c>
      <c r="C168">
        <v>26.010999999999999</v>
      </c>
      <c r="D168">
        <v>26.024999999999999</v>
      </c>
      <c r="E168">
        <v>1.1679999999999999</v>
      </c>
    </row>
    <row r="169" spans="1:5" x14ac:dyDescent="0.25">
      <c r="A169" s="19">
        <v>45335</v>
      </c>
      <c r="B169">
        <v>26.062000000000001</v>
      </c>
      <c r="C169">
        <v>26.417000000000002</v>
      </c>
      <c r="D169">
        <v>26.106999999999999</v>
      </c>
      <c r="E169">
        <v>0.67100000000000004</v>
      </c>
    </row>
    <row r="170" spans="1:5" x14ac:dyDescent="0.25">
      <c r="A170" s="19">
        <v>45334</v>
      </c>
      <c r="B170">
        <v>26.812999999999999</v>
      </c>
      <c r="C170">
        <v>26.42</v>
      </c>
      <c r="D170">
        <v>26.670999999999999</v>
      </c>
      <c r="E170">
        <v>0.94199999999999995</v>
      </c>
    </row>
    <row r="171" spans="1:5" x14ac:dyDescent="0.25">
      <c r="A171" s="19">
        <v>45331</v>
      </c>
      <c r="B171">
        <v>26.800999999999998</v>
      </c>
      <c r="C171">
        <v>26.998000000000001</v>
      </c>
      <c r="D171">
        <v>26.827000000000002</v>
      </c>
      <c r="E171">
        <v>-0.28999999999999998</v>
      </c>
    </row>
    <row r="172" spans="1:5" x14ac:dyDescent="0.25">
      <c r="A172" s="19">
        <v>45330</v>
      </c>
      <c r="B172">
        <v>26.81</v>
      </c>
      <c r="C172">
        <v>27.012</v>
      </c>
      <c r="D172">
        <v>26.832999999999998</v>
      </c>
      <c r="E172">
        <v>-0.97899999999999998</v>
      </c>
    </row>
    <row r="173" spans="1:5" x14ac:dyDescent="0.25">
      <c r="A173" s="19">
        <v>45329</v>
      </c>
      <c r="B173">
        <v>26.803000000000001</v>
      </c>
      <c r="C173">
        <v>27.664000000000001</v>
      </c>
      <c r="D173">
        <v>26.806999999999999</v>
      </c>
      <c r="E173">
        <v>-1.379</v>
      </c>
    </row>
    <row r="174" spans="1:5" x14ac:dyDescent="0.25">
      <c r="A174" s="19">
        <v>45328</v>
      </c>
      <c r="B174">
        <v>27.132999999999999</v>
      </c>
      <c r="C174">
        <v>27.663</v>
      </c>
      <c r="D174">
        <v>27.13</v>
      </c>
      <c r="E174">
        <v>-1.4770000000000001</v>
      </c>
    </row>
    <row r="175" spans="1:5" x14ac:dyDescent="0.25">
      <c r="A175" s="19">
        <v>45327</v>
      </c>
      <c r="B175">
        <v>28.425999999999998</v>
      </c>
      <c r="C175">
        <v>28.94</v>
      </c>
      <c r="D175">
        <v>28.289000000000001</v>
      </c>
      <c r="E175">
        <v>-5.1999999999999998E-2</v>
      </c>
    </row>
    <row r="176" spans="1:5" x14ac:dyDescent="0.25">
      <c r="A176" s="19">
        <v>45324</v>
      </c>
      <c r="B176">
        <v>28.42</v>
      </c>
      <c r="C176">
        <v>28.928999999999998</v>
      </c>
      <c r="D176">
        <v>28.28</v>
      </c>
      <c r="E176">
        <v>-1.024</v>
      </c>
    </row>
    <row r="177" spans="1:5" x14ac:dyDescent="0.25">
      <c r="A177" s="19">
        <v>45323</v>
      </c>
      <c r="B177">
        <v>27.164999999999999</v>
      </c>
      <c r="C177">
        <v>27.39</v>
      </c>
      <c r="D177">
        <v>27.138000000000002</v>
      </c>
      <c r="E177">
        <v>-1.853</v>
      </c>
    </row>
    <row r="178" spans="1:5" x14ac:dyDescent="0.25">
      <c r="A178" s="19">
        <v>45322</v>
      </c>
      <c r="B178">
        <v>26.635999999999999</v>
      </c>
      <c r="C178">
        <v>26.911000000000001</v>
      </c>
      <c r="D178">
        <v>26.760999999999999</v>
      </c>
      <c r="E178">
        <v>-3.4740000000000002</v>
      </c>
    </row>
    <row r="179" spans="1:5" x14ac:dyDescent="0.25">
      <c r="A179" s="19">
        <v>45321</v>
      </c>
      <c r="B179">
        <v>26.672000000000001</v>
      </c>
      <c r="C179">
        <v>26.895</v>
      </c>
      <c r="D179">
        <v>26.850999999999999</v>
      </c>
      <c r="E179">
        <v>-2.54</v>
      </c>
    </row>
    <row r="180" spans="1:5" x14ac:dyDescent="0.25">
      <c r="A180" s="19">
        <v>45320</v>
      </c>
      <c r="B180">
        <v>26.67</v>
      </c>
      <c r="C180">
        <v>26.803000000000001</v>
      </c>
      <c r="D180">
        <v>26.814</v>
      </c>
      <c r="E180">
        <v>-1.36</v>
      </c>
    </row>
    <row r="181" spans="1:5" x14ac:dyDescent="0.25">
      <c r="A181" s="19">
        <v>45317</v>
      </c>
      <c r="B181">
        <v>26.925000000000001</v>
      </c>
      <c r="C181">
        <v>27.097999999999999</v>
      </c>
      <c r="D181">
        <v>26.992999999999999</v>
      </c>
      <c r="E181">
        <v>-1.0860000000000001</v>
      </c>
    </row>
    <row r="182" spans="1:5" x14ac:dyDescent="0.25">
      <c r="A182" s="19">
        <v>45316</v>
      </c>
      <c r="B182">
        <v>26.260999999999999</v>
      </c>
      <c r="C182">
        <v>27.896000000000001</v>
      </c>
      <c r="D182">
        <v>27.335000000000001</v>
      </c>
      <c r="E182">
        <v>-0.44900000000000001</v>
      </c>
    </row>
    <row r="183" spans="1:5" x14ac:dyDescent="0.25">
      <c r="A183" s="19">
        <v>45315</v>
      </c>
      <c r="B183">
        <v>25.943000000000001</v>
      </c>
      <c r="C183">
        <v>25.992000000000001</v>
      </c>
      <c r="D183">
        <v>26.059000000000001</v>
      </c>
      <c r="E183">
        <v>-2.87</v>
      </c>
    </row>
    <row r="184" spans="1:5" x14ac:dyDescent="0.25">
      <c r="A184" s="19">
        <v>45314</v>
      </c>
      <c r="B184">
        <v>26.658000000000001</v>
      </c>
      <c r="C184">
        <v>26.498000000000001</v>
      </c>
      <c r="D184">
        <v>26.664999999999999</v>
      </c>
      <c r="E184">
        <v>-0.56200000000000006</v>
      </c>
    </row>
    <row r="185" spans="1:5" x14ac:dyDescent="0.25">
      <c r="A185" s="19">
        <v>45313</v>
      </c>
      <c r="B185">
        <v>26.53</v>
      </c>
      <c r="C185">
        <v>27.757999999999999</v>
      </c>
      <c r="D185">
        <v>26.962</v>
      </c>
      <c r="E185">
        <v>-0.30199999999999999</v>
      </c>
    </row>
    <row r="186" spans="1:5" x14ac:dyDescent="0.25">
      <c r="A186" s="19">
        <v>45310</v>
      </c>
      <c r="B186">
        <v>26.69</v>
      </c>
      <c r="C186">
        <v>27.818000000000001</v>
      </c>
      <c r="D186">
        <v>27.234999999999999</v>
      </c>
      <c r="E186">
        <v>-1.194</v>
      </c>
    </row>
    <row r="187" spans="1:5" x14ac:dyDescent="0.25">
      <c r="A187" s="19">
        <v>45309</v>
      </c>
      <c r="B187">
        <v>26.733000000000001</v>
      </c>
      <c r="C187">
        <v>28.024000000000001</v>
      </c>
      <c r="D187">
        <v>27.16</v>
      </c>
      <c r="E187">
        <v>-0.73299999999999998</v>
      </c>
    </row>
    <row r="188" spans="1:5" x14ac:dyDescent="0.25">
      <c r="A188" s="19">
        <v>45308</v>
      </c>
      <c r="B188">
        <v>28.143999999999998</v>
      </c>
      <c r="C188">
        <v>28.603000000000002</v>
      </c>
      <c r="D188">
        <v>28.353000000000002</v>
      </c>
      <c r="E188">
        <v>0.64500000000000002</v>
      </c>
    </row>
    <row r="189" spans="1:5" x14ac:dyDescent="0.25">
      <c r="A189" s="19">
        <v>45307</v>
      </c>
      <c r="B189">
        <v>29.399000000000001</v>
      </c>
      <c r="C189">
        <v>29.260999999999999</v>
      </c>
      <c r="D189">
        <v>29.413</v>
      </c>
      <c r="E189">
        <v>-0.24299999999999999</v>
      </c>
    </row>
    <row r="190" spans="1:5" x14ac:dyDescent="0.25">
      <c r="A190" s="19">
        <v>45306</v>
      </c>
      <c r="B190">
        <v>28.847000000000001</v>
      </c>
      <c r="C190">
        <v>29.027000000000001</v>
      </c>
      <c r="D190">
        <v>28.923999999999999</v>
      </c>
      <c r="E190">
        <v>-0.999</v>
      </c>
    </row>
    <row r="191" spans="1:5" x14ac:dyDescent="0.25">
      <c r="A191" s="19">
        <v>45303</v>
      </c>
      <c r="B191">
        <v>28.706</v>
      </c>
      <c r="C191">
        <v>28.995000000000001</v>
      </c>
      <c r="D191">
        <v>28.864999999999998</v>
      </c>
      <c r="E191">
        <v>-3.1259999999999999</v>
      </c>
    </row>
    <row r="192" spans="1:5" x14ac:dyDescent="0.25">
      <c r="A192" s="19">
        <v>45302</v>
      </c>
      <c r="B192">
        <v>28.997</v>
      </c>
      <c r="C192">
        <v>29.045000000000002</v>
      </c>
      <c r="D192">
        <v>29.08</v>
      </c>
      <c r="E192">
        <v>-1.7370000000000001</v>
      </c>
    </row>
    <row r="193" spans="1:5" x14ac:dyDescent="0.25">
      <c r="A193" s="19">
        <v>45301</v>
      </c>
      <c r="B193">
        <v>29.431999999999999</v>
      </c>
      <c r="C193">
        <v>29.486000000000001</v>
      </c>
      <c r="D193">
        <v>29.712</v>
      </c>
      <c r="E193">
        <v>-1.23</v>
      </c>
    </row>
    <row r="194" spans="1:5" x14ac:dyDescent="0.25">
      <c r="A194" s="19">
        <v>45300</v>
      </c>
      <c r="B194">
        <v>29.353000000000002</v>
      </c>
      <c r="C194">
        <v>30.420999999999999</v>
      </c>
      <c r="D194">
        <v>30.609000000000002</v>
      </c>
      <c r="E194">
        <v>-3.2000000000000001E-2</v>
      </c>
    </row>
    <row r="195" spans="1:5" x14ac:dyDescent="0.25">
      <c r="A195" s="19">
        <v>45299</v>
      </c>
      <c r="B195">
        <v>29.353000000000002</v>
      </c>
      <c r="C195">
        <v>30.276</v>
      </c>
      <c r="D195">
        <v>30.614999999999998</v>
      </c>
      <c r="E195">
        <v>-0.96499999999999997</v>
      </c>
    </row>
    <row r="196" spans="1:5" x14ac:dyDescent="0.25">
      <c r="A196" s="19">
        <v>45296</v>
      </c>
      <c r="B196">
        <v>29.353000000000002</v>
      </c>
      <c r="C196">
        <v>33.17</v>
      </c>
      <c r="D196">
        <v>29.992999999999999</v>
      </c>
      <c r="E196">
        <v>-4.5579999999999998</v>
      </c>
    </row>
    <row r="197" spans="1:5" x14ac:dyDescent="0.25">
      <c r="A197" s="19">
        <v>45295</v>
      </c>
      <c r="B197">
        <v>29.353000000000002</v>
      </c>
      <c r="C197">
        <v>33.17</v>
      </c>
      <c r="D197">
        <v>29.395</v>
      </c>
      <c r="E197">
        <v>-4.0149999999999997</v>
      </c>
    </row>
    <row r="198" spans="1:5" x14ac:dyDescent="0.25">
      <c r="A198" s="19">
        <v>45294</v>
      </c>
      <c r="B198">
        <v>29.353000000000002</v>
      </c>
      <c r="C198">
        <v>33.17</v>
      </c>
      <c r="D198">
        <v>29.402999999999999</v>
      </c>
      <c r="E198">
        <v>-3.3919999999999999</v>
      </c>
    </row>
    <row r="199" spans="1:5" x14ac:dyDescent="0.25">
      <c r="A199" s="19">
        <v>45282</v>
      </c>
      <c r="B199">
        <v>32.89</v>
      </c>
      <c r="C199">
        <v>33.17</v>
      </c>
      <c r="D199">
        <v>33.070999999999998</v>
      </c>
      <c r="E199">
        <v>-1.103</v>
      </c>
    </row>
    <row r="200" spans="1:5" x14ac:dyDescent="0.25">
      <c r="A200" s="19">
        <v>45281</v>
      </c>
      <c r="B200">
        <v>33.531999999999996</v>
      </c>
      <c r="C200">
        <v>32.381</v>
      </c>
      <c r="D200">
        <v>33.280999999999999</v>
      </c>
      <c r="E200">
        <v>-0.92200000000000004</v>
      </c>
    </row>
    <row r="201" spans="1:5" x14ac:dyDescent="0.25">
      <c r="A201" s="19">
        <v>45280</v>
      </c>
      <c r="B201">
        <v>32.128</v>
      </c>
      <c r="C201">
        <v>32.378</v>
      </c>
      <c r="D201">
        <v>32.384</v>
      </c>
      <c r="E201">
        <v>-1.137</v>
      </c>
    </row>
    <row r="202" spans="1:5" x14ac:dyDescent="0.25">
      <c r="A202" s="19">
        <v>45279</v>
      </c>
      <c r="B202">
        <v>31.706</v>
      </c>
      <c r="C202">
        <v>31.849</v>
      </c>
      <c r="D202">
        <v>31.846</v>
      </c>
      <c r="E202">
        <v>-0.72199999999999998</v>
      </c>
    </row>
    <row r="203" spans="1:5" x14ac:dyDescent="0.25">
      <c r="A203" s="19">
        <v>45278</v>
      </c>
      <c r="B203">
        <v>32.469000000000001</v>
      </c>
      <c r="C203">
        <v>32.442999999999998</v>
      </c>
      <c r="D203">
        <v>32.545999999999999</v>
      </c>
      <c r="E203">
        <v>-2.976</v>
      </c>
    </row>
    <row r="204" spans="1:5" x14ac:dyDescent="0.25">
      <c r="A204" s="19">
        <v>45275</v>
      </c>
      <c r="B204">
        <v>32.661000000000001</v>
      </c>
      <c r="C204">
        <v>33.116999999999997</v>
      </c>
      <c r="D204">
        <v>32.777000000000001</v>
      </c>
      <c r="E204">
        <v>-0.41199999999999998</v>
      </c>
    </row>
    <row r="205" spans="1:5" x14ac:dyDescent="0.25">
      <c r="A205" s="19">
        <v>45274</v>
      </c>
      <c r="B205">
        <v>32.612000000000002</v>
      </c>
      <c r="C205">
        <v>33.116999999999997</v>
      </c>
      <c r="D205">
        <v>32.820999999999998</v>
      </c>
      <c r="E205">
        <v>-2.0289999999999999</v>
      </c>
    </row>
    <row r="206" spans="1:5" x14ac:dyDescent="0.25">
      <c r="A206" s="19">
        <v>45273</v>
      </c>
      <c r="B206">
        <v>33.841000000000001</v>
      </c>
      <c r="C206">
        <v>34.042999999999999</v>
      </c>
      <c r="D206">
        <v>33.991999999999997</v>
      </c>
      <c r="E206">
        <v>-1.82</v>
      </c>
    </row>
    <row r="207" spans="1:5" x14ac:dyDescent="0.25">
      <c r="A207" s="19">
        <v>45272</v>
      </c>
      <c r="B207">
        <v>37.918999999999997</v>
      </c>
      <c r="C207">
        <v>41.683999999999997</v>
      </c>
      <c r="D207">
        <v>34.164999999999999</v>
      </c>
      <c r="E207">
        <v>-0.53800000000000003</v>
      </c>
    </row>
    <row r="208" spans="1:5" x14ac:dyDescent="0.25">
      <c r="A208" s="19">
        <v>45271</v>
      </c>
      <c r="B208">
        <v>37.918999999999997</v>
      </c>
      <c r="C208">
        <v>41.683999999999997</v>
      </c>
      <c r="D208">
        <v>37.622999999999998</v>
      </c>
      <c r="E208">
        <v>1.5049999999999999</v>
      </c>
    </row>
    <row r="209" spans="1:5" x14ac:dyDescent="0.25">
      <c r="A209" s="19">
        <v>45268</v>
      </c>
      <c r="B209">
        <v>37.918999999999997</v>
      </c>
      <c r="C209">
        <v>41.683999999999997</v>
      </c>
      <c r="D209">
        <v>37.622999999999998</v>
      </c>
      <c r="E209">
        <v>-0.97499999999999998</v>
      </c>
    </row>
    <row r="210" spans="1:5" x14ac:dyDescent="0.25">
      <c r="A210" s="19">
        <v>45267</v>
      </c>
      <c r="B210">
        <v>37.918999999999997</v>
      </c>
      <c r="C210">
        <v>41.683999999999997</v>
      </c>
      <c r="D210">
        <v>37.643999999999998</v>
      </c>
      <c r="E210">
        <v>-2.3239999999999998</v>
      </c>
    </row>
    <row r="211" spans="1:5" x14ac:dyDescent="0.25">
      <c r="A211" s="19">
        <v>45266</v>
      </c>
      <c r="B211">
        <v>37.552999999999997</v>
      </c>
      <c r="C211">
        <v>41.683999999999997</v>
      </c>
      <c r="D211">
        <v>37.561999999999998</v>
      </c>
      <c r="E211">
        <v>-1.7509999999999999</v>
      </c>
    </row>
    <row r="212" spans="1:5" x14ac:dyDescent="0.25">
      <c r="A212" s="19">
        <v>45265</v>
      </c>
      <c r="B212">
        <v>43.877000000000002</v>
      </c>
      <c r="C212">
        <v>41.683999999999997</v>
      </c>
      <c r="D212">
        <v>43.720999999999997</v>
      </c>
      <c r="E212">
        <v>5.5880000000000001</v>
      </c>
    </row>
    <row r="213" spans="1:5" x14ac:dyDescent="0.25">
      <c r="A213" s="19">
        <v>45264</v>
      </c>
      <c r="B213">
        <v>44.095999999999997</v>
      </c>
      <c r="C213">
        <v>41.683999999999997</v>
      </c>
      <c r="D213">
        <v>43.93</v>
      </c>
      <c r="E213">
        <v>3.8260000000000001</v>
      </c>
    </row>
    <row r="214" spans="1:5" x14ac:dyDescent="0.25">
      <c r="A214" s="19">
        <v>45261</v>
      </c>
      <c r="B214">
        <v>43.561999999999998</v>
      </c>
      <c r="C214">
        <v>41.683999999999997</v>
      </c>
      <c r="D214">
        <v>43.389000000000003</v>
      </c>
      <c r="E214">
        <v>-0.107</v>
      </c>
    </row>
    <row r="215" spans="1:5" x14ac:dyDescent="0.25">
      <c r="A215" s="19">
        <v>45260</v>
      </c>
      <c r="B215">
        <v>43.552999999999997</v>
      </c>
      <c r="C215">
        <v>41.683999999999997</v>
      </c>
      <c r="D215">
        <v>43.381</v>
      </c>
      <c r="E215">
        <v>1.29</v>
      </c>
    </row>
    <row r="216" spans="1:5" x14ac:dyDescent="0.25">
      <c r="A216" s="19">
        <v>45259</v>
      </c>
      <c r="B216">
        <v>43.585000000000001</v>
      </c>
      <c r="C216">
        <v>41.683999999999997</v>
      </c>
      <c r="D216">
        <v>43.412999999999997</v>
      </c>
      <c r="E216">
        <v>3.0529999999999999</v>
      </c>
    </row>
    <row r="217" spans="1:5" x14ac:dyDescent="0.25">
      <c r="A217" s="19">
        <v>45258</v>
      </c>
      <c r="B217">
        <v>44.584000000000003</v>
      </c>
      <c r="C217">
        <v>41.685000000000002</v>
      </c>
      <c r="D217">
        <v>44.198</v>
      </c>
      <c r="E217">
        <v>1.4239999999999999</v>
      </c>
    </row>
    <row r="218" spans="1:5" x14ac:dyDescent="0.25">
      <c r="A218" s="19">
        <v>45257</v>
      </c>
      <c r="B218">
        <v>44.686999999999998</v>
      </c>
      <c r="C218">
        <v>41.703000000000003</v>
      </c>
      <c r="D218">
        <v>44.054000000000002</v>
      </c>
      <c r="E218">
        <v>7.0000000000000007E-2</v>
      </c>
    </row>
    <row r="219" spans="1:5" x14ac:dyDescent="0.25">
      <c r="A219" s="19">
        <v>45254</v>
      </c>
      <c r="B219">
        <v>44.58</v>
      </c>
      <c r="C219">
        <v>42.720999999999997</v>
      </c>
      <c r="D219">
        <v>44.578000000000003</v>
      </c>
      <c r="E219">
        <v>-2.0790000000000002</v>
      </c>
    </row>
    <row r="220" spans="1:5" x14ac:dyDescent="0.25">
      <c r="A220" s="19">
        <v>45253</v>
      </c>
      <c r="B220">
        <v>43.426000000000002</v>
      </c>
      <c r="C220">
        <v>41.878</v>
      </c>
      <c r="D220">
        <v>43.423999999999999</v>
      </c>
      <c r="E220">
        <v>-3.41</v>
      </c>
    </row>
    <row r="221" spans="1:5" x14ac:dyDescent="0.25">
      <c r="A221" s="19">
        <v>45252</v>
      </c>
      <c r="B221">
        <v>42.512999999999998</v>
      </c>
      <c r="C221">
        <v>42.332999999999998</v>
      </c>
      <c r="D221">
        <v>42.515999999999998</v>
      </c>
      <c r="E221">
        <v>-2.1</v>
      </c>
    </row>
    <row r="222" spans="1:5" x14ac:dyDescent="0.25">
      <c r="A222" s="19">
        <v>45251</v>
      </c>
      <c r="B222">
        <v>42.588999999999999</v>
      </c>
      <c r="C222">
        <v>42.424999999999997</v>
      </c>
      <c r="D222">
        <v>42.591000000000001</v>
      </c>
      <c r="E222">
        <v>-1.474</v>
      </c>
    </row>
    <row r="223" spans="1:5" x14ac:dyDescent="0.25">
      <c r="A223" s="19">
        <v>45250</v>
      </c>
      <c r="B223">
        <v>42.542000000000002</v>
      </c>
      <c r="C223">
        <v>42.37</v>
      </c>
      <c r="D223">
        <v>42.543999999999997</v>
      </c>
      <c r="E223">
        <v>-3.2770000000000001</v>
      </c>
    </row>
    <row r="224" spans="1:5" x14ac:dyDescent="0.25">
      <c r="A224" s="19">
        <v>45247</v>
      </c>
      <c r="B224">
        <v>43.811999999999998</v>
      </c>
      <c r="C224">
        <v>43.578000000000003</v>
      </c>
      <c r="D224">
        <v>43.768999999999998</v>
      </c>
      <c r="E224">
        <v>-1.2949999999999999</v>
      </c>
    </row>
    <row r="225" spans="1:5" x14ac:dyDescent="0.25">
      <c r="A225" s="19">
        <v>45246</v>
      </c>
      <c r="B225">
        <v>42.804000000000002</v>
      </c>
      <c r="C225">
        <v>42.557000000000002</v>
      </c>
      <c r="D225">
        <v>42.738999999999997</v>
      </c>
      <c r="E225">
        <v>-3.11</v>
      </c>
    </row>
    <row r="226" spans="1:5" x14ac:dyDescent="0.25">
      <c r="A226" s="19">
        <v>45245</v>
      </c>
      <c r="B226">
        <v>42.558</v>
      </c>
      <c r="C226">
        <v>42.582000000000001</v>
      </c>
      <c r="D226">
        <v>42.539000000000001</v>
      </c>
      <c r="E226">
        <v>-4.4980000000000002</v>
      </c>
    </row>
    <row r="227" spans="1:5" x14ac:dyDescent="0.25">
      <c r="A227" s="19">
        <v>45244</v>
      </c>
      <c r="B227">
        <v>42.671999999999997</v>
      </c>
      <c r="C227">
        <v>43.68</v>
      </c>
      <c r="D227">
        <v>43.098999999999997</v>
      </c>
      <c r="E227">
        <v>-4.5090000000000003</v>
      </c>
    </row>
    <row r="228" spans="1:5" x14ac:dyDescent="0.25">
      <c r="A228" s="19">
        <v>45243</v>
      </c>
      <c r="B228">
        <v>42.518999999999998</v>
      </c>
      <c r="C228">
        <v>43.756999999999998</v>
      </c>
      <c r="D228">
        <v>43.045000000000002</v>
      </c>
      <c r="E228">
        <v>-4.8280000000000003</v>
      </c>
    </row>
    <row r="229" spans="1:5" x14ac:dyDescent="0.25">
      <c r="A229" s="19">
        <v>45240</v>
      </c>
      <c r="B229">
        <v>42.304000000000002</v>
      </c>
      <c r="C229">
        <v>42.430999999999997</v>
      </c>
      <c r="D229">
        <v>42.445</v>
      </c>
      <c r="E229">
        <v>-4.1870000000000003</v>
      </c>
    </row>
    <row r="230" spans="1:5" x14ac:dyDescent="0.25">
      <c r="A230" s="19">
        <v>45239</v>
      </c>
      <c r="B230">
        <v>42.43</v>
      </c>
      <c r="C230">
        <v>42.738999999999997</v>
      </c>
      <c r="D230">
        <v>42.567999999999998</v>
      </c>
      <c r="E230">
        <v>-5.5609999999999999</v>
      </c>
    </row>
    <row r="231" spans="1:5" x14ac:dyDescent="0.25">
      <c r="A231" s="19">
        <v>45238</v>
      </c>
      <c r="B231">
        <v>40.119999999999997</v>
      </c>
      <c r="C231">
        <v>41.365000000000002</v>
      </c>
      <c r="D231">
        <v>40.216000000000001</v>
      </c>
      <c r="E231">
        <v>-5.5609999999999999</v>
      </c>
    </row>
    <row r="232" spans="1:5" x14ac:dyDescent="0.25">
      <c r="A232" s="19">
        <v>45237</v>
      </c>
      <c r="B232">
        <v>40.055</v>
      </c>
      <c r="C232">
        <v>41.301000000000002</v>
      </c>
      <c r="D232">
        <v>40.156999999999996</v>
      </c>
      <c r="E232">
        <v>-5.9</v>
      </c>
    </row>
    <row r="233" spans="1:5" x14ac:dyDescent="0.25">
      <c r="A233" s="19">
        <v>45236</v>
      </c>
      <c r="B233">
        <v>42.436</v>
      </c>
      <c r="C233">
        <v>42.890999999999998</v>
      </c>
      <c r="D233">
        <v>42.398000000000003</v>
      </c>
      <c r="E233">
        <v>-2.4340000000000002</v>
      </c>
    </row>
    <row r="234" spans="1:5" x14ac:dyDescent="0.25">
      <c r="A234" s="19">
        <v>45233</v>
      </c>
      <c r="B234">
        <v>43.198</v>
      </c>
      <c r="C234">
        <v>42.512999999999998</v>
      </c>
      <c r="D234">
        <v>42.951999999999998</v>
      </c>
      <c r="E234">
        <v>-5.1050000000000004</v>
      </c>
    </row>
    <row r="235" spans="1:5" x14ac:dyDescent="0.25">
      <c r="A235" s="19">
        <v>45230</v>
      </c>
      <c r="B235">
        <v>48.554000000000002</v>
      </c>
      <c r="C235">
        <v>43.881</v>
      </c>
      <c r="D235">
        <v>45.726999999999997</v>
      </c>
      <c r="E235">
        <v>-2.2789999999999999</v>
      </c>
    </row>
    <row r="236" spans="1:5" x14ac:dyDescent="0.25">
      <c r="A236" s="19">
        <v>45229</v>
      </c>
      <c r="B236">
        <v>48.615000000000002</v>
      </c>
      <c r="C236">
        <v>48.545999999999999</v>
      </c>
      <c r="D236">
        <v>48.570999999999998</v>
      </c>
      <c r="E236">
        <v>-1.976</v>
      </c>
    </row>
    <row r="237" spans="1:5" x14ac:dyDescent="0.25">
      <c r="A237" s="19">
        <v>45226</v>
      </c>
      <c r="B237">
        <v>48.704000000000001</v>
      </c>
      <c r="C237">
        <v>48.582999999999998</v>
      </c>
      <c r="D237">
        <v>48.634</v>
      </c>
      <c r="E237">
        <v>-1.8979999999999999</v>
      </c>
    </row>
    <row r="238" spans="1:5" x14ac:dyDescent="0.25">
      <c r="A238" s="19">
        <v>45225</v>
      </c>
      <c r="B238">
        <v>47.249000000000002</v>
      </c>
      <c r="C238">
        <v>47.747999999999998</v>
      </c>
      <c r="D238">
        <v>47.329000000000001</v>
      </c>
      <c r="E238">
        <v>-3.48</v>
      </c>
    </row>
    <row r="239" spans="1:5" x14ac:dyDescent="0.25">
      <c r="A239" s="19">
        <v>45224</v>
      </c>
      <c r="B239">
        <v>47.316000000000003</v>
      </c>
      <c r="C239">
        <v>52.05</v>
      </c>
      <c r="D239">
        <v>48.167000000000002</v>
      </c>
      <c r="E239">
        <v>-1.7569999999999999</v>
      </c>
    </row>
    <row r="240" spans="1:5" x14ac:dyDescent="0.25">
      <c r="A240" s="19">
        <v>45223</v>
      </c>
      <c r="B240">
        <v>48.378</v>
      </c>
      <c r="C240">
        <v>48.423000000000002</v>
      </c>
      <c r="D240">
        <v>48.225000000000001</v>
      </c>
      <c r="E240">
        <v>-1.0389999999999999</v>
      </c>
    </row>
    <row r="241" spans="1:5" x14ac:dyDescent="0.25">
      <c r="A241" s="19">
        <v>45222</v>
      </c>
      <c r="B241">
        <v>48.238999999999997</v>
      </c>
      <c r="C241">
        <v>48.423000000000002</v>
      </c>
      <c r="D241">
        <v>48.05</v>
      </c>
      <c r="E241">
        <v>-3.226</v>
      </c>
    </row>
    <row r="242" spans="1:5" x14ac:dyDescent="0.25">
      <c r="A242" s="19">
        <v>45219</v>
      </c>
      <c r="B242">
        <v>48.171999999999997</v>
      </c>
      <c r="C242">
        <v>48.344999999999999</v>
      </c>
      <c r="D242">
        <v>47.968000000000004</v>
      </c>
      <c r="E242">
        <v>-3.1440000000000001</v>
      </c>
    </row>
    <row r="243" spans="1:5" x14ac:dyDescent="0.25">
      <c r="A243" s="19">
        <v>45218</v>
      </c>
      <c r="B243">
        <v>48.228000000000002</v>
      </c>
      <c r="C243">
        <v>48.406999999999996</v>
      </c>
      <c r="D243">
        <v>47.982999999999997</v>
      </c>
      <c r="E243">
        <v>-2.1890000000000001</v>
      </c>
    </row>
    <row r="244" spans="1:5" x14ac:dyDescent="0.25">
      <c r="A244" s="19">
        <v>45217</v>
      </c>
      <c r="B244">
        <v>47.561</v>
      </c>
      <c r="C244">
        <v>45.704000000000001</v>
      </c>
      <c r="D244">
        <v>47.158999999999999</v>
      </c>
      <c r="E244">
        <v>-3.6739999999999999</v>
      </c>
    </row>
    <row r="245" spans="1:5" x14ac:dyDescent="0.25">
      <c r="A245" s="19">
        <v>45216</v>
      </c>
      <c r="B245">
        <v>48.412999999999997</v>
      </c>
      <c r="C245">
        <v>45.820999999999998</v>
      </c>
      <c r="D245">
        <v>47.73</v>
      </c>
      <c r="E245">
        <v>-1.1659999999999999</v>
      </c>
    </row>
    <row r="246" spans="1:5" x14ac:dyDescent="0.25">
      <c r="A246" s="19">
        <v>45215</v>
      </c>
      <c r="B246">
        <v>48.558999999999997</v>
      </c>
      <c r="C246">
        <v>45.884</v>
      </c>
      <c r="D246">
        <v>47.554000000000002</v>
      </c>
      <c r="E246">
        <v>-0.91300000000000003</v>
      </c>
    </row>
    <row r="247" spans="1:5" x14ac:dyDescent="0.25">
      <c r="A247" s="19">
        <v>45212</v>
      </c>
      <c r="B247">
        <v>46.710999999999999</v>
      </c>
      <c r="C247">
        <v>42.037999999999997</v>
      </c>
      <c r="D247">
        <v>45.398000000000003</v>
      </c>
      <c r="E247">
        <v>-8.5839999999999996</v>
      </c>
    </row>
    <row r="248" spans="1:5" x14ac:dyDescent="0.25">
      <c r="A248" s="19">
        <v>45211</v>
      </c>
      <c r="B248">
        <v>42.500999999999998</v>
      </c>
      <c r="C248">
        <v>41.848999999999997</v>
      </c>
      <c r="D248">
        <v>42.194000000000003</v>
      </c>
      <c r="E248">
        <v>-10.808</v>
      </c>
    </row>
    <row r="249" spans="1:5" x14ac:dyDescent="0.25">
      <c r="A249" s="19">
        <v>45210</v>
      </c>
      <c r="B249">
        <v>40.716999999999999</v>
      </c>
      <c r="C249">
        <v>38.655999999999999</v>
      </c>
      <c r="D249">
        <v>39.137</v>
      </c>
      <c r="E249">
        <v>-6.931</v>
      </c>
    </row>
    <row r="250" spans="1:5" x14ac:dyDescent="0.25">
      <c r="A250" s="19">
        <v>45209</v>
      </c>
      <c r="B250">
        <v>34.930999999999997</v>
      </c>
      <c r="C250">
        <v>33.39</v>
      </c>
      <c r="D250">
        <v>33.926000000000002</v>
      </c>
      <c r="E250">
        <v>-15.529</v>
      </c>
    </row>
    <row r="251" spans="1:5" x14ac:dyDescent="0.25">
      <c r="A251" s="19">
        <v>45208</v>
      </c>
      <c r="B251">
        <v>34.621000000000002</v>
      </c>
      <c r="C251">
        <v>32.066000000000003</v>
      </c>
      <c r="D251">
        <v>32.244999999999997</v>
      </c>
      <c r="E251">
        <v>-11.708</v>
      </c>
    </row>
    <row r="252" spans="1:5" x14ac:dyDescent="0.25">
      <c r="A252" s="19">
        <v>45205</v>
      </c>
      <c r="B252">
        <v>32.645000000000003</v>
      </c>
      <c r="C252">
        <v>32.401000000000003</v>
      </c>
      <c r="D252">
        <v>32.369</v>
      </c>
      <c r="E252">
        <v>-5.8620000000000001</v>
      </c>
    </row>
    <row r="253" spans="1:5" x14ac:dyDescent="0.25">
      <c r="A253" s="19">
        <v>45204</v>
      </c>
      <c r="B253">
        <v>35.228000000000002</v>
      </c>
      <c r="C253">
        <v>32.515999999999998</v>
      </c>
      <c r="D253">
        <v>33.695999999999998</v>
      </c>
      <c r="E253">
        <v>-2.5110000000000001</v>
      </c>
    </row>
    <row r="254" spans="1:5" x14ac:dyDescent="0.25">
      <c r="A254" s="19">
        <v>45203</v>
      </c>
      <c r="B254">
        <v>38.189</v>
      </c>
      <c r="C254">
        <v>32.029000000000003</v>
      </c>
      <c r="D254">
        <v>34.65</v>
      </c>
      <c r="E254">
        <v>-3.7909999999999999</v>
      </c>
    </row>
    <row r="255" spans="1:5" x14ac:dyDescent="0.25">
      <c r="A255" s="19">
        <v>45202</v>
      </c>
      <c r="B255">
        <v>38.369999999999997</v>
      </c>
      <c r="C255">
        <v>34.362000000000002</v>
      </c>
      <c r="D255">
        <v>36.845999999999997</v>
      </c>
      <c r="E255">
        <v>-0.14099999999999999</v>
      </c>
    </row>
    <row r="256" spans="1:5" x14ac:dyDescent="0.25">
      <c r="A256" s="19">
        <v>45201</v>
      </c>
      <c r="B256">
        <v>39.314</v>
      </c>
      <c r="C256">
        <v>37.198999999999998</v>
      </c>
      <c r="D256">
        <v>39.286999999999999</v>
      </c>
      <c r="E256">
        <v>-4.8000000000000001E-2</v>
      </c>
    </row>
    <row r="257" spans="1:5" x14ac:dyDescent="0.25">
      <c r="A257" s="19">
        <v>45198</v>
      </c>
      <c r="B257">
        <v>40.68</v>
      </c>
      <c r="C257">
        <v>38.515999999999998</v>
      </c>
      <c r="D257">
        <v>40.563000000000002</v>
      </c>
      <c r="E257">
        <v>-1.296</v>
      </c>
    </row>
    <row r="258" spans="1:5" x14ac:dyDescent="0.25">
      <c r="A258" s="19">
        <v>45197</v>
      </c>
      <c r="B258">
        <v>40.674999999999997</v>
      </c>
      <c r="C258">
        <v>38.515999999999998</v>
      </c>
      <c r="D258">
        <v>40.558</v>
      </c>
      <c r="E258">
        <v>0.82199999999999995</v>
      </c>
    </row>
    <row r="259" spans="1:5" x14ac:dyDescent="0.25">
      <c r="A259" s="19">
        <v>45196</v>
      </c>
      <c r="B259">
        <v>40.125999999999998</v>
      </c>
      <c r="C259">
        <v>38.533000000000001</v>
      </c>
      <c r="D259">
        <v>39.993000000000002</v>
      </c>
      <c r="E259">
        <v>0.69699999999999995</v>
      </c>
    </row>
    <row r="260" spans="1:5" x14ac:dyDescent="0.25">
      <c r="A260" s="19">
        <v>45195</v>
      </c>
      <c r="B260">
        <v>40.670999999999999</v>
      </c>
      <c r="C260">
        <v>38.548000000000002</v>
      </c>
      <c r="D260">
        <v>40.161999999999999</v>
      </c>
      <c r="E260">
        <v>-0.16</v>
      </c>
    </row>
    <row r="261" spans="1:5" x14ac:dyDescent="0.25">
      <c r="A261" s="19">
        <v>45194</v>
      </c>
      <c r="B261">
        <v>38.012</v>
      </c>
      <c r="C261">
        <v>38.003</v>
      </c>
      <c r="D261">
        <v>38.014000000000003</v>
      </c>
      <c r="E261">
        <v>-6.4279999999999999</v>
      </c>
    </row>
    <row r="262" spans="1:5" x14ac:dyDescent="0.25">
      <c r="A262" s="19">
        <v>45191</v>
      </c>
      <c r="B262">
        <v>36.658999999999999</v>
      </c>
      <c r="C262">
        <v>37.045000000000002</v>
      </c>
      <c r="D262">
        <v>36.731999999999999</v>
      </c>
      <c r="E262">
        <v>-3.0590000000000002</v>
      </c>
    </row>
    <row r="263" spans="1:5" x14ac:dyDescent="0.25">
      <c r="A263" s="19">
        <v>45190</v>
      </c>
      <c r="B263">
        <v>35.832000000000001</v>
      </c>
      <c r="C263">
        <v>37.241</v>
      </c>
      <c r="D263">
        <v>36.133000000000003</v>
      </c>
      <c r="E263">
        <v>-2.972</v>
      </c>
    </row>
    <row r="264" spans="1:5" x14ac:dyDescent="0.25">
      <c r="A264" s="19">
        <v>45189</v>
      </c>
      <c r="B264">
        <v>35.802999999999997</v>
      </c>
      <c r="C264">
        <v>35.19</v>
      </c>
      <c r="D264">
        <v>35.677999999999997</v>
      </c>
      <c r="E264">
        <v>-1.6060000000000001</v>
      </c>
    </row>
    <row r="265" spans="1:5" x14ac:dyDescent="0.25">
      <c r="A265" s="19">
        <v>45188</v>
      </c>
      <c r="B265">
        <v>34.767000000000003</v>
      </c>
      <c r="C265">
        <v>35.156999999999996</v>
      </c>
      <c r="D265">
        <v>34.838000000000001</v>
      </c>
      <c r="E265">
        <v>-1.944</v>
      </c>
    </row>
    <row r="266" spans="1:5" x14ac:dyDescent="0.25">
      <c r="A266" s="19">
        <v>45187</v>
      </c>
      <c r="B266">
        <v>35.121000000000002</v>
      </c>
      <c r="C266">
        <v>35.517000000000003</v>
      </c>
      <c r="D266">
        <v>35.238999999999997</v>
      </c>
      <c r="E266">
        <v>0.76400000000000001</v>
      </c>
    </row>
    <row r="267" spans="1:5" x14ac:dyDescent="0.25">
      <c r="A267" s="19">
        <v>45184</v>
      </c>
      <c r="B267">
        <v>34.715000000000003</v>
      </c>
      <c r="C267">
        <v>32.451000000000001</v>
      </c>
      <c r="D267">
        <v>34.872999999999998</v>
      </c>
      <c r="E267">
        <v>-1.61</v>
      </c>
    </row>
    <row r="268" spans="1:5" x14ac:dyDescent="0.25">
      <c r="A268" s="19">
        <v>45183</v>
      </c>
      <c r="B268">
        <v>34.706000000000003</v>
      </c>
      <c r="C268">
        <v>32.451000000000001</v>
      </c>
      <c r="D268">
        <v>33.415999999999997</v>
      </c>
      <c r="E268">
        <v>-2.105</v>
      </c>
    </row>
    <row r="269" spans="1:5" x14ac:dyDescent="0.25">
      <c r="A269" s="19">
        <v>45182</v>
      </c>
      <c r="B269">
        <v>34.706000000000003</v>
      </c>
      <c r="C269">
        <v>32.451000000000001</v>
      </c>
      <c r="D269">
        <v>33.433999999999997</v>
      </c>
      <c r="E269">
        <v>-3.383</v>
      </c>
    </row>
    <row r="270" spans="1:5" x14ac:dyDescent="0.25">
      <c r="A270" s="19">
        <v>45181</v>
      </c>
      <c r="B270">
        <v>34.706000000000003</v>
      </c>
      <c r="C270">
        <v>32.389000000000003</v>
      </c>
      <c r="D270">
        <v>34.049999999999997</v>
      </c>
      <c r="E270">
        <v>-0.65100000000000002</v>
      </c>
    </row>
    <row r="271" spans="1:5" x14ac:dyDescent="0.25">
      <c r="A271" s="19">
        <v>45180</v>
      </c>
      <c r="B271">
        <v>34.706000000000003</v>
      </c>
      <c r="C271">
        <v>32.566000000000003</v>
      </c>
      <c r="D271">
        <v>32.564999999999998</v>
      </c>
      <c r="E271">
        <v>-3.2829999999999999</v>
      </c>
    </row>
    <row r="272" spans="1:5" x14ac:dyDescent="0.25">
      <c r="A272" s="19">
        <v>45177</v>
      </c>
      <c r="B272">
        <v>34.706000000000003</v>
      </c>
      <c r="C272">
        <v>32.512999999999998</v>
      </c>
      <c r="D272">
        <v>32.512</v>
      </c>
      <c r="E272">
        <v>-1.996</v>
      </c>
    </row>
    <row r="273" spans="1:5" x14ac:dyDescent="0.25">
      <c r="A273" s="19">
        <v>45176</v>
      </c>
      <c r="B273">
        <v>34.706000000000003</v>
      </c>
      <c r="C273">
        <v>32.465000000000003</v>
      </c>
      <c r="D273">
        <v>32.436999999999998</v>
      </c>
      <c r="E273">
        <v>-0.318</v>
      </c>
    </row>
    <row r="274" spans="1:5" x14ac:dyDescent="0.25">
      <c r="A274" s="19">
        <v>45175</v>
      </c>
      <c r="B274">
        <v>34.93</v>
      </c>
      <c r="C274">
        <v>32.563000000000002</v>
      </c>
      <c r="D274">
        <v>32.621000000000002</v>
      </c>
      <c r="E274">
        <v>1.546</v>
      </c>
    </row>
    <row r="275" spans="1:5" x14ac:dyDescent="0.25">
      <c r="A275" s="19">
        <v>45174</v>
      </c>
      <c r="B275">
        <v>35.365000000000002</v>
      </c>
      <c r="C275">
        <v>32.837000000000003</v>
      </c>
      <c r="D275">
        <v>32.895000000000003</v>
      </c>
      <c r="E275">
        <v>-1.554</v>
      </c>
    </row>
    <row r="276" spans="1:5" x14ac:dyDescent="0.25">
      <c r="A276" s="19">
        <v>45173</v>
      </c>
      <c r="B276">
        <v>35.351999999999997</v>
      </c>
      <c r="C276">
        <v>36.055999999999997</v>
      </c>
      <c r="D276">
        <v>35.905000000000001</v>
      </c>
      <c r="E276">
        <v>2.3340000000000001</v>
      </c>
    </row>
    <row r="277" spans="1:5" x14ac:dyDescent="0.25">
      <c r="A277" s="19">
        <v>45170</v>
      </c>
      <c r="B277">
        <v>34.994</v>
      </c>
      <c r="C277">
        <v>35.847000000000001</v>
      </c>
      <c r="D277">
        <v>35.691000000000003</v>
      </c>
      <c r="E277">
        <v>7.3999999999999996E-2</v>
      </c>
    </row>
    <row r="278" spans="1:5" x14ac:dyDescent="0.25">
      <c r="A278" s="19">
        <v>45169</v>
      </c>
      <c r="B278">
        <v>34.988</v>
      </c>
      <c r="C278">
        <v>39.256</v>
      </c>
      <c r="D278">
        <v>35.076000000000001</v>
      </c>
      <c r="E278">
        <v>4.7E-2</v>
      </c>
    </row>
    <row r="279" spans="1:5" x14ac:dyDescent="0.25">
      <c r="A279" s="19">
        <v>45168</v>
      </c>
      <c r="B279">
        <v>34.908000000000001</v>
      </c>
      <c r="C279">
        <v>39.256</v>
      </c>
      <c r="D279">
        <v>34.996000000000002</v>
      </c>
      <c r="E279">
        <v>-0.996</v>
      </c>
    </row>
    <row r="280" spans="1:5" x14ac:dyDescent="0.25">
      <c r="A280" s="19">
        <v>45167</v>
      </c>
      <c r="B280">
        <v>33.26</v>
      </c>
      <c r="C280">
        <v>39.256</v>
      </c>
      <c r="D280">
        <v>33.616999999999997</v>
      </c>
      <c r="E280">
        <v>-1.5780000000000001</v>
      </c>
    </row>
    <row r="281" spans="1:5" x14ac:dyDescent="0.25">
      <c r="A281" s="19">
        <v>45166</v>
      </c>
      <c r="B281">
        <v>33.26</v>
      </c>
      <c r="C281">
        <v>39.256</v>
      </c>
      <c r="D281">
        <v>33.616999999999997</v>
      </c>
      <c r="E281">
        <v>-4.7969999999999997</v>
      </c>
    </row>
    <row r="282" spans="1:5" x14ac:dyDescent="0.25">
      <c r="A282" s="19">
        <v>45163</v>
      </c>
      <c r="B282">
        <v>34.598999999999997</v>
      </c>
      <c r="C282">
        <v>39.256</v>
      </c>
      <c r="D282">
        <v>34.801000000000002</v>
      </c>
      <c r="E282">
        <v>2.4E-2</v>
      </c>
    </row>
    <row r="283" spans="1:5" x14ac:dyDescent="0.25">
      <c r="A283" s="19">
        <v>45162</v>
      </c>
      <c r="B283">
        <v>34.386000000000003</v>
      </c>
      <c r="C283">
        <v>39.256</v>
      </c>
      <c r="D283">
        <v>36.159999999999997</v>
      </c>
      <c r="E283">
        <v>4.2220000000000004</v>
      </c>
    </row>
    <row r="284" spans="1:5" x14ac:dyDescent="0.25">
      <c r="A284" s="19">
        <v>45161</v>
      </c>
      <c r="B284">
        <v>37.475999999999999</v>
      </c>
      <c r="C284">
        <v>39.69</v>
      </c>
      <c r="D284">
        <v>39.323</v>
      </c>
      <c r="E284">
        <v>2.5369999999999999</v>
      </c>
    </row>
    <row r="285" spans="1:5" x14ac:dyDescent="0.25">
      <c r="A285" s="19">
        <v>45160</v>
      </c>
      <c r="B285">
        <v>37.375999999999998</v>
      </c>
      <c r="C285">
        <v>36.716999999999999</v>
      </c>
      <c r="D285">
        <v>37.354999999999997</v>
      </c>
      <c r="E285">
        <v>-5.5529999999999999</v>
      </c>
    </row>
    <row r="286" spans="1:5" x14ac:dyDescent="0.25">
      <c r="A286" s="19">
        <v>45159</v>
      </c>
      <c r="B286">
        <v>36.908000000000001</v>
      </c>
      <c r="C286">
        <v>36.716999999999999</v>
      </c>
      <c r="D286">
        <v>36.884999999999998</v>
      </c>
      <c r="E286">
        <v>-3.8969999999999998</v>
      </c>
    </row>
    <row r="287" spans="1:5" x14ac:dyDescent="0.25">
      <c r="A287" s="19">
        <v>45156</v>
      </c>
      <c r="B287">
        <v>36.826999999999998</v>
      </c>
      <c r="C287">
        <v>36.716999999999999</v>
      </c>
      <c r="D287">
        <v>36.804000000000002</v>
      </c>
      <c r="E287">
        <v>0.39400000000000002</v>
      </c>
    </row>
    <row r="288" spans="1:5" x14ac:dyDescent="0.25">
      <c r="A288" s="19">
        <v>45155</v>
      </c>
      <c r="B288">
        <v>38.021999999999998</v>
      </c>
      <c r="C288">
        <v>36.713999999999999</v>
      </c>
      <c r="D288">
        <v>37.933999999999997</v>
      </c>
      <c r="E288">
        <v>1.109</v>
      </c>
    </row>
    <row r="289" spans="1:5" x14ac:dyDescent="0.25">
      <c r="A289" s="19">
        <v>45154</v>
      </c>
      <c r="B289">
        <v>35.576999999999998</v>
      </c>
      <c r="C289">
        <v>36.128999999999998</v>
      </c>
      <c r="D289">
        <v>35.552</v>
      </c>
      <c r="E289">
        <v>-2.2320000000000002</v>
      </c>
    </row>
    <row r="290" spans="1:5" x14ac:dyDescent="0.25">
      <c r="A290" s="19">
        <v>45152</v>
      </c>
      <c r="B290">
        <v>36.034999999999997</v>
      </c>
      <c r="C290">
        <v>36.081000000000003</v>
      </c>
      <c r="D290">
        <v>35.89</v>
      </c>
      <c r="E290">
        <v>1.456</v>
      </c>
    </row>
    <row r="291" spans="1:5" x14ac:dyDescent="0.25">
      <c r="A291" s="19">
        <v>45149</v>
      </c>
      <c r="B291">
        <v>36.094999999999999</v>
      </c>
      <c r="C291">
        <v>36.668999999999997</v>
      </c>
      <c r="D291">
        <v>36.064999999999998</v>
      </c>
      <c r="E291">
        <v>0.76500000000000001</v>
      </c>
    </row>
    <row r="292" spans="1:5" x14ac:dyDescent="0.25">
      <c r="A292" s="19">
        <v>45148</v>
      </c>
      <c r="B292">
        <v>34.664999999999999</v>
      </c>
      <c r="C292">
        <v>28.728000000000002</v>
      </c>
      <c r="D292">
        <v>34.545999999999999</v>
      </c>
      <c r="E292">
        <v>-2.5099999999999998</v>
      </c>
    </row>
    <row r="293" spans="1:5" x14ac:dyDescent="0.25">
      <c r="A293" s="19">
        <v>45147</v>
      </c>
      <c r="B293">
        <v>30.068000000000001</v>
      </c>
      <c r="C293">
        <v>28.652000000000001</v>
      </c>
      <c r="D293">
        <v>29.972000000000001</v>
      </c>
      <c r="E293">
        <v>-9.8510000000000009</v>
      </c>
    </row>
    <row r="294" spans="1:5" x14ac:dyDescent="0.25">
      <c r="A294" s="19">
        <v>45146</v>
      </c>
      <c r="B294">
        <v>29.113</v>
      </c>
      <c r="C294">
        <v>28.649000000000001</v>
      </c>
      <c r="D294">
        <v>28.95</v>
      </c>
      <c r="E294">
        <v>-2.1160000000000001</v>
      </c>
    </row>
    <row r="295" spans="1:5" x14ac:dyDescent="0.25">
      <c r="A295" s="19">
        <v>45145</v>
      </c>
      <c r="B295">
        <v>28.626000000000001</v>
      </c>
      <c r="C295">
        <v>28.718</v>
      </c>
      <c r="D295">
        <v>28.484999999999999</v>
      </c>
      <c r="E295">
        <v>-2.0019999999999998</v>
      </c>
    </row>
    <row r="296" spans="1:5" x14ac:dyDescent="0.25">
      <c r="A296" s="19">
        <v>45142</v>
      </c>
      <c r="B296">
        <v>27.434000000000001</v>
      </c>
      <c r="C296">
        <v>27.728999999999999</v>
      </c>
      <c r="D296">
        <v>27.5</v>
      </c>
      <c r="E296">
        <v>-1.353</v>
      </c>
    </row>
    <row r="297" spans="1:5" x14ac:dyDescent="0.25">
      <c r="A297" s="19">
        <v>45141</v>
      </c>
      <c r="B297">
        <v>26.829000000000001</v>
      </c>
      <c r="C297">
        <v>27.193999999999999</v>
      </c>
      <c r="D297">
        <v>26.923999999999999</v>
      </c>
      <c r="E297">
        <v>-3.5489999999999999</v>
      </c>
    </row>
    <row r="298" spans="1:5" x14ac:dyDescent="0.25">
      <c r="A298" s="19">
        <v>45140</v>
      </c>
      <c r="B298">
        <v>29.741</v>
      </c>
      <c r="C298">
        <v>29.324999999999999</v>
      </c>
      <c r="D298">
        <v>29.373000000000001</v>
      </c>
      <c r="E298">
        <v>0.63100000000000001</v>
      </c>
    </row>
    <row r="299" spans="1:5" x14ac:dyDescent="0.25">
      <c r="A299" s="19">
        <v>45139</v>
      </c>
      <c r="B299">
        <v>29.728000000000002</v>
      </c>
      <c r="C299">
        <v>29.32</v>
      </c>
      <c r="D299">
        <v>29.369</v>
      </c>
      <c r="E299">
        <v>2.246</v>
      </c>
    </row>
    <row r="300" spans="1:5" x14ac:dyDescent="0.25">
      <c r="A300" s="19">
        <v>45138</v>
      </c>
      <c r="B300">
        <v>29.657</v>
      </c>
      <c r="C300">
        <v>29.312999999999999</v>
      </c>
      <c r="D300">
        <v>29.356999999999999</v>
      </c>
      <c r="E300">
        <v>0.99099999999999999</v>
      </c>
    </row>
    <row r="301" spans="1:5" x14ac:dyDescent="0.25">
      <c r="A301" s="19">
        <v>45135</v>
      </c>
      <c r="B301">
        <v>29.687000000000001</v>
      </c>
      <c r="C301">
        <v>29.492999999999999</v>
      </c>
      <c r="D301">
        <v>29.623000000000001</v>
      </c>
      <c r="E301">
        <v>3.782</v>
      </c>
    </row>
    <row r="302" spans="1:5" x14ac:dyDescent="0.25">
      <c r="A302" s="19">
        <v>45134</v>
      </c>
      <c r="B302">
        <v>29.571999999999999</v>
      </c>
      <c r="C302">
        <v>29.478999999999999</v>
      </c>
      <c r="D302">
        <v>29.56</v>
      </c>
      <c r="E302">
        <v>1.1259999999999999</v>
      </c>
    </row>
    <row r="303" spans="1:5" x14ac:dyDescent="0.25">
      <c r="A303" s="19">
        <v>45133</v>
      </c>
      <c r="B303">
        <v>27.373999999999999</v>
      </c>
      <c r="C303">
        <v>29.477</v>
      </c>
      <c r="D303">
        <v>28.806999999999999</v>
      </c>
      <c r="E303">
        <v>-0.46800000000000003</v>
      </c>
    </row>
    <row r="304" spans="1:5" x14ac:dyDescent="0.25">
      <c r="A304" s="19">
        <v>45132</v>
      </c>
      <c r="B304">
        <v>27.356000000000002</v>
      </c>
      <c r="C304">
        <v>28.332000000000001</v>
      </c>
      <c r="D304">
        <v>27.7</v>
      </c>
      <c r="E304">
        <v>-4.9480000000000004</v>
      </c>
    </row>
    <row r="305" spans="1:5" x14ac:dyDescent="0.25">
      <c r="A305" s="19">
        <v>45131</v>
      </c>
      <c r="B305">
        <v>27.341999999999999</v>
      </c>
      <c r="C305">
        <v>28.122</v>
      </c>
      <c r="D305">
        <v>27.655000000000001</v>
      </c>
      <c r="E305">
        <v>-2.9020000000000001</v>
      </c>
    </row>
    <row r="306" spans="1:5" x14ac:dyDescent="0.25">
      <c r="A306" s="19">
        <v>45128</v>
      </c>
      <c r="B306">
        <v>26.89</v>
      </c>
      <c r="C306">
        <v>26.945</v>
      </c>
      <c r="D306">
        <v>26.713000000000001</v>
      </c>
      <c r="E306">
        <v>-1.4510000000000001</v>
      </c>
    </row>
    <row r="307" spans="1:5" x14ac:dyDescent="0.25">
      <c r="A307" s="19">
        <v>45127</v>
      </c>
      <c r="B307">
        <v>26.902999999999999</v>
      </c>
      <c r="C307">
        <v>26.946000000000002</v>
      </c>
      <c r="D307">
        <v>26.728999999999999</v>
      </c>
      <c r="E307">
        <v>-1.2889999999999999</v>
      </c>
    </row>
    <row r="308" spans="1:5" x14ac:dyDescent="0.25">
      <c r="A308" s="19">
        <v>45126</v>
      </c>
      <c r="B308">
        <v>26.459</v>
      </c>
      <c r="C308">
        <v>26.402999999999999</v>
      </c>
      <c r="D308">
        <v>26.355</v>
      </c>
      <c r="E308">
        <v>-0.60799999999999998</v>
      </c>
    </row>
    <row r="309" spans="1:5" x14ac:dyDescent="0.25">
      <c r="A309" s="19">
        <v>45125</v>
      </c>
      <c r="B309">
        <v>26.645</v>
      </c>
      <c r="C309">
        <v>26.201000000000001</v>
      </c>
      <c r="D309">
        <v>26.393000000000001</v>
      </c>
      <c r="E309">
        <v>-0.67600000000000005</v>
      </c>
    </row>
    <row r="310" spans="1:5" x14ac:dyDescent="0.25">
      <c r="A310" s="19">
        <v>45124</v>
      </c>
      <c r="B310">
        <v>27.141999999999999</v>
      </c>
      <c r="C310">
        <v>26.14</v>
      </c>
      <c r="D310">
        <v>26.696000000000002</v>
      </c>
      <c r="E310">
        <v>1.595</v>
      </c>
    </row>
    <row r="311" spans="1:5" x14ac:dyDescent="0.25">
      <c r="A311" s="19">
        <v>45121</v>
      </c>
      <c r="B311">
        <v>30.956</v>
      </c>
      <c r="C311">
        <v>31.89</v>
      </c>
      <c r="D311">
        <v>31.077000000000002</v>
      </c>
      <c r="E311">
        <v>5.12</v>
      </c>
    </row>
    <row r="312" spans="1:5" x14ac:dyDescent="0.25">
      <c r="A312" s="19">
        <v>45120</v>
      </c>
      <c r="B312">
        <v>30.974</v>
      </c>
      <c r="C312">
        <v>31.89</v>
      </c>
      <c r="D312">
        <v>31.1</v>
      </c>
      <c r="E312">
        <v>4.4930000000000003</v>
      </c>
    </row>
    <row r="313" spans="1:5" x14ac:dyDescent="0.25">
      <c r="A313" s="19">
        <v>45119</v>
      </c>
      <c r="B313">
        <v>30.747</v>
      </c>
      <c r="C313">
        <v>31.896999999999998</v>
      </c>
      <c r="D313">
        <v>30.907</v>
      </c>
      <c r="E313">
        <v>4.2679999999999998</v>
      </c>
    </row>
    <row r="314" spans="1:5" x14ac:dyDescent="0.25">
      <c r="A314" s="19">
        <v>45118</v>
      </c>
      <c r="B314">
        <v>31.065999999999999</v>
      </c>
      <c r="C314">
        <v>31.902999999999999</v>
      </c>
      <c r="D314">
        <v>31.178000000000001</v>
      </c>
      <c r="E314">
        <v>2.117</v>
      </c>
    </row>
    <row r="315" spans="1:5" x14ac:dyDescent="0.25">
      <c r="A315" s="19">
        <v>45117</v>
      </c>
      <c r="B315">
        <v>32.338000000000001</v>
      </c>
      <c r="C315">
        <v>31.617999999999999</v>
      </c>
      <c r="D315">
        <v>32.146000000000001</v>
      </c>
      <c r="E315">
        <v>1.919</v>
      </c>
    </row>
    <row r="316" spans="1:5" x14ac:dyDescent="0.25">
      <c r="A316" s="19">
        <v>45114</v>
      </c>
      <c r="B316">
        <v>33.213999999999999</v>
      </c>
      <c r="C316">
        <v>31.603000000000002</v>
      </c>
      <c r="D316">
        <v>32.317999999999998</v>
      </c>
      <c r="E316">
        <v>-1.1599999999999999</v>
      </c>
    </row>
    <row r="317" spans="1:5" x14ac:dyDescent="0.25">
      <c r="A317" s="19">
        <v>45113</v>
      </c>
      <c r="B317">
        <v>33.225000000000001</v>
      </c>
      <c r="C317">
        <v>31.603000000000002</v>
      </c>
      <c r="D317">
        <v>32.325000000000003</v>
      </c>
      <c r="E317">
        <v>-2.3E-2</v>
      </c>
    </row>
    <row r="318" spans="1:5" x14ac:dyDescent="0.25">
      <c r="A318" s="19">
        <v>45112</v>
      </c>
      <c r="B318">
        <v>33.034999999999997</v>
      </c>
      <c r="C318">
        <v>33.463999999999999</v>
      </c>
      <c r="D318">
        <v>33.131</v>
      </c>
      <c r="E318">
        <v>-1.242</v>
      </c>
    </row>
    <row r="319" spans="1:5" x14ac:dyDescent="0.25">
      <c r="A319" s="19">
        <v>45111</v>
      </c>
      <c r="B319">
        <v>33.262999999999998</v>
      </c>
      <c r="C319">
        <v>33.463000000000001</v>
      </c>
      <c r="D319">
        <v>33.392000000000003</v>
      </c>
      <c r="E319">
        <v>-2.0179999999999998</v>
      </c>
    </row>
    <row r="320" spans="1:5" x14ac:dyDescent="0.25">
      <c r="A320" s="19">
        <v>45110</v>
      </c>
      <c r="B320">
        <v>33.281999999999996</v>
      </c>
      <c r="C320">
        <v>33.476999999999997</v>
      </c>
      <c r="D320">
        <v>33.409999999999997</v>
      </c>
      <c r="E320">
        <v>-0.51900000000000002</v>
      </c>
    </row>
    <row r="321" spans="1:5" x14ac:dyDescent="0.25">
      <c r="A321" s="19">
        <v>45107</v>
      </c>
      <c r="B321">
        <v>33.067999999999998</v>
      </c>
      <c r="C321">
        <v>33.030999999999999</v>
      </c>
      <c r="D321">
        <v>33.045999999999999</v>
      </c>
      <c r="E321">
        <v>-4.0570000000000004</v>
      </c>
    </row>
    <row r="322" spans="1:5" x14ac:dyDescent="0.25">
      <c r="A322" s="19">
        <v>45106</v>
      </c>
      <c r="B322">
        <v>33.003999999999998</v>
      </c>
      <c r="C322">
        <v>32.866999999999997</v>
      </c>
      <c r="D322">
        <v>32.979999999999997</v>
      </c>
      <c r="E322">
        <v>-2.2000000000000002</v>
      </c>
    </row>
    <row r="323" spans="1:5" x14ac:dyDescent="0.25">
      <c r="A323" s="19">
        <v>45105</v>
      </c>
      <c r="B323">
        <v>33.344999999999999</v>
      </c>
      <c r="C323">
        <v>36.363999999999997</v>
      </c>
      <c r="D323">
        <v>33.226999999999997</v>
      </c>
      <c r="E323">
        <v>-0.89800000000000002</v>
      </c>
    </row>
    <row r="324" spans="1:5" x14ac:dyDescent="0.25">
      <c r="A324" s="19">
        <v>45104</v>
      </c>
      <c r="B324">
        <v>33.558</v>
      </c>
      <c r="C324">
        <v>36.363999999999997</v>
      </c>
      <c r="D324">
        <v>32.930999999999997</v>
      </c>
      <c r="E324">
        <v>-1.575</v>
      </c>
    </row>
    <row r="325" spans="1:5" x14ac:dyDescent="0.25">
      <c r="A325" s="19">
        <v>45103</v>
      </c>
      <c r="B325">
        <v>34.840000000000003</v>
      </c>
      <c r="C325">
        <v>36.363999999999997</v>
      </c>
      <c r="D325">
        <v>34.994</v>
      </c>
      <c r="E325">
        <v>3.0190000000000001</v>
      </c>
    </row>
    <row r="326" spans="1:5" x14ac:dyDescent="0.25">
      <c r="A326" s="19">
        <v>45100</v>
      </c>
      <c r="B326">
        <v>34.54</v>
      </c>
      <c r="C326">
        <v>36.363999999999997</v>
      </c>
      <c r="D326">
        <v>34.703000000000003</v>
      </c>
      <c r="E326">
        <v>2.1960000000000002</v>
      </c>
    </row>
    <row r="327" spans="1:5" x14ac:dyDescent="0.25">
      <c r="A327" s="19">
        <v>45099</v>
      </c>
      <c r="B327">
        <v>34.094999999999999</v>
      </c>
      <c r="C327">
        <v>36.363999999999997</v>
      </c>
      <c r="D327">
        <v>34.642000000000003</v>
      </c>
      <c r="E327">
        <v>0.54500000000000004</v>
      </c>
    </row>
    <row r="328" spans="1:5" x14ac:dyDescent="0.25">
      <c r="A328" s="19">
        <v>45098</v>
      </c>
      <c r="B328">
        <v>33.875999999999998</v>
      </c>
      <c r="C328">
        <v>30.484999999999999</v>
      </c>
      <c r="D328">
        <v>34.892000000000003</v>
      </c>
      <c r="E328">
        <v>-1.851</v>
      </c>
    </row>
    <row r="329" spans="1:5" x14ac:dyDescent="0.25">
      <c r="A329" s="19">
        <v>45097</v>
      </c>
      <c r="B329">
        <v>32.764000000000003</v>
      </c>
      <c r="C329">
        <v>30.484999999999999</v>
      </c>
      <c r="D329">
        <v>32.728999999999999</v>
      </c>
      <c r="E329">
        <v>-5.9790000000000001</v>
      </c>
    </row>
    <row r="330" spans="1:5" x14ac:dyDescent="0.25">
      <c r="A330" s="19">
        <v>45096</v>
      </c>
      <c r="B330">
        <v>32.755000000000003</v>
      </c>
      <c r="C330">
        <v>30.484999999999999</v>
      </c>
      <c r="D330">
        <v>32.713999999999999</v>
      </c>
      <c r="E330">
        <v>-2.1840000000000002</v>
      </c>
    </row>
    <row r="331" spans="1:5" x14ac:dyDescent="0.25">
      <c r="A331" s="19">
        <v>45093</v>
      </c>
      <c r="B331">
        <v>33.624000000000002</v>
      </c>
      <c r="C331">
        <v>30.484999999999999</v>
      </c>
      <c r="D331">
        <v>33.533000000000001</v>
      </c>
      <c r="E331">
        <v>-1.4750000000000001</v>
      </c>
    </row>
    <row r="332" spans="1:5" x14ac:dyDescent="0.25">
      <c r="A332" s="19">
        <v>45092</v>
      </c>
      <c r="B332">
        <v>32.098999999999997</v>
      </c>
      <c r="C332">
        <v>30.484999999999999</v>
      </c>
      <c r="D332">
        <v>32.034999999999997</v>
      </c>
      <c r="E332">
        <v>-9.11</v>
      </c>
    </row>
    <row r="333" spans="1:5" x14ac:dyDescent="0.25">
      <c r="A333" s="19">
        <v>45091</v>
      </c>
      <c r="B333">
        <v>28.523</v>
      </c>
      <c r="C333">
        <v>30.481000000000002</v>
      </c>
      <c r="D333">
        <v>28.945</v>
      </c>
      <c r="E333">
        <v>-9.3670000000000009</v>
      </c>
    </row>
    <row r="334" spans="1:5" x14ac:dyDescent="0.25">
      <c r="A334" s="19">
        <v>45090</v>
      </c>
      <c r="B334">
        <v>28.004999999999999</v>
      </c>
      <c r="C334">
        <v>28.82</v>
      </c>
      <c r="D334">
        <v>27.797000000000001</v>
      </c>
      <c r="E334">
        <v>-8.2539999999999996</v>
      </c>
    </row>
    <row r="335" spans="1:5" x14ac:dyDescent="0.25">
      <c r="A335" s="19">
        <v>45089</v>
      </c>
      <c r="B335">
        <v>28.015000000000001</v>
      </c>
      <c r="C335">
        <v>28.834</v>
      </c>
      <c r="D335">
        <v>27.806000000000001</v>
      </c>
      <c r="E335">
        <v>-3.23</v>
      </c>
    </row>
    <row r="336" spans="1:5" x14ac:dyDescent="0.25">
      <c r="A336" s="19">
        <v>45086</v>
      </c>
      <c r="B336">
        <v>27.98</v>
      </c>
      <c r="C336">
        <v>28.79</v>
      </c>
      <c r="D336">
        <v>27.774999999999999</v>
      </c>
      <c r="E336">
        <v>-4.274</v>
      </c>
    </row>
    <row r="337" spans="1:5" x14ac:dyDescent="0.25">
      <c r="A337" s="19">
        <v>45085</v>
      </c>
      <c r="B337">
        <v>25.992000000000001</v>
      </c>
      <c r="C337">
        <v>26.395</v>
      </c>
      <c r="D337">
        <v>26.027999999999999</v>
      </c>
      <c r="E337">
        <v>-0.91700000000000004</v>
      </c>
    </row>
    <row r="338" spans="1:5" x14ac:dyDescent="0.25">
      <c r="A338" s="19">
        <v>45084</v>
      </c>
      <c r="B338">
        <v>22.356999999999999</v>
      </c>
      <c r="C338">
        <v>26.395</v>
      </c>
      <c r="D338">
        <v>25.091000000000001</v>
      </c>
      <c r="E338">
        <v>-1.24</v>
      </c>
    </row>
    <row r="339" spans="1:5" x14ac:dyDescent="0.25">
      <c r="A339" s="19">
        <v>45083</v>
      </c>
      <c r="B339">
        <v>22.498000000000001</v>
      </c>
      <c r="C339">
        <v>26.395</v>
      </c>
      <c r="D339">
        <v>22.524000000000001</v>
      </c>
      <c r="E339">
        <v>-2.3359999999999999</v>
      </c>
    </row>
    <row r="340" spans="1:5" x14ac:dyDescent="0.25">
      <c r="A340" s="19">
        <v>45082</v>
      </c>
      <c r="B340">
        <v>22.521000000000001</v>
      </c>
      <c r="C340">
        <v>26.395</v>
      </c>
      <c r="D340">
        <v>22.568000000000001</v>
      </c>
      <c r="E340">
        <v>-5.91</v>
      </c>
    </row>
    <row r="341" spans="1:5" x14ac:dyDescent="0.25">
      <c r="A341" s="19">
        <v>45079</v>
      </c>
      <c r="B341">
        <v>23.14</v>
      </c>
      <c r="C341">
        <v>26.395</v>
      </c>
      <c r="D341">
        <v>23.170999999999999</v>
      </c>
      <c r="E341">
        <v>-0.51800000000000002</v>
      </c>
    </row>
    <row r="342" spans="1:5" x14ac:dyDescent="0.25">
      <c r="A342" s="19">
        <v>45078</v>
      </c>
      <c r="B342">
        <v>23.399000000000001</v>
      </c>
      <c r="C342">
        <v>26.395</v>
      </c>
      <c r="D342">
        <v>23.41</v>
      </c>
      <c r="E342">
        <v>0.307</v>
      </c>
    </row>
    <row r="343" spans="1:5" x14ac:dyDescent="0.25">
      <c r="A343" s="19">
        <v>45077</v>
      </c>
      <c r="B343">
        <v>24.318999999999999</v>
      </c>
      <c r="C343">
        <v>26.395</v>
      </c>
      <c r="D343">
        <v>23.943999999999999</v>
      </c>
      <c r="E343">
        <v>-2.9079999999999999</v>
      </c>
    </row>
    <row r="344" spans="1:5" x14ac:dyDescent="0.25">
      <c r="A344" s="19">
        <v>45076</v>
      </c>
      <c r="B344">
        <v>24.356999999999999</v>
      </c>
      <c r="C344">
        <v>26.395</v>
      </c>
      <c r="D344">
        <v>24.363</v>
      </c>
      <c r="E344">
        <v>-0.318</v>
      </c>
    </row>
    <row r="345" spans="1:5" x14ac:dyDescent="0.25">
      <c r="A345" s="19">
        <v>45072</v>
      </c>
      <c r="B345">
        <v>25.260999999999999</v>
      </c>
      <c r="C345">
        <v>26.395</v>
      </c>
      <c r="D345">
        <v>25.257999999999999</v>
      </c>
      <c r="E345">
        <v>0.73799999999999999</v>
      </c>
    </row>
    <row r="346" spans="1:5" x14ac:dyDescent="0.25">
      <c r="A346" s="19">
        <v>45071</v>
      </c>
      <c r="B346">
        <v>25.120999999999999</v>
      </c>
      <c r="C346">
        <v>26.395</v>
      </c>
      <c r="D346">
        <v>25.119</v>
      </c>
      <c r="E346">
        <v>-0.33300000000000002</v>
      </c>
    </row>
    <row r="347" spans="1:5" x14ac:dyDescent="0.25">
      <c r="A347" s="19">
        <v>45070</v>
      </c>
      <c r="B347">
        <v>26.805</v>
      </c>
      <c r="C347">
        <v>26.395</v>
      </c>
      <c r="D347">
        <v>26.582999999999998</v>
      </c>
      <c r="E347">
        <v>-1.202</v>
      </c>
    </row>
    <row r="348" spans="1:5" x14ac:dyDescent="0.25">
      <c r="A348" s="19">
        <v>45069</v>
      </c>
      <c r="B348">
        <v>26.827000000000002</v>
      </c>
      <c r="C348">
        <v>26.395</v>
      </c>
      <c r="D348">
        <v>26.603000000000002</v>
      </c>
      <c r="E348">
        <v>-2.524</v>
      </c>
    </row>
    <row r="349" spans="1:5" x14ac:dyDescent="0.25">
      <c r="A349" s="19">
        <v>45068</v>
      </c>
      <c r="B349">
        <v>27.138999999999999</v>
      </c>
      <c r="C349">
        <v>30.2</v>
      </c>
      <c r="D349">
        <v>27.175000000000001</v>
      </c>
      <c r="E349">
        <v>-2.536</v>
      </c>
    </row>
    <row r="350" spans="1:5" x14ac:dyDescent="0.25">
      <c r="A350" s="19">
        <v>45063</v>
      </c>
      <c r="B350">
        <v>28.18</v>
      </c>
      <c r="C350">
        <v>30.2</v>
      </c>
      <c r="D350">
        <v>28.195</v>
      </c>
      <c r="E350">
        <v>-3.758</v>
      </c>
    </row>
    <row r="351" spans="1:5" x14ac:dyDescent="0.25">
      <c r="A351" s="19">
        <v>45062</v>
      </c>
      <c r="B351">
        <v>28.695</v>
      </c>
      <c r="C351">
        <v>30.277999999999999</v>
      </c>
      <c r="D351">
        <v>28.696000000000002</v>
      </c>
      <c r="E351">
        <v>-3.125</v>
      </c>
    </row>
    <row r="352" spans="1:5" x14ac:dyDescent="0.25">
      <c r="A352" s="19">
        <v>45061</v>
      </c>
      <c r="B352">
        <v>30.527999999999999</v>
      </c>
      <c r="C352">
        <v>30.297000000000001</v>
      </c>
      <c r="D352">
        <v>30.265000000000001</v>
      </c>
      <c r="E352">
        <v>-2.0489999999999999</v>
      </c>
    </row>
    <row r="353" spans="1:5" x14ac:dyDescent="0.25">
      <c r="A353" s="19">
        <v>45058</v>
      </c>
      <c r="B353">
        <v>30.481000000000002</v>
      </c>
      <c r="C353">
        <v>30.231000000000002</v>
      </c>
      <c r="D353">
        <v>30.225000000000001</v>
      </c>
      <c r="E353">
        <v>-2.5419999999999998</v>
      </c>
    </row>
    <row r="354" spans="1:5" x14ac:dyDescent="0.25">
      <c r="A354" s="19">
        <v>45057</v>
      </c>
      <c r="B354">
        <v>30.55</v>
      </c>
      <c r="C354">
        <v>30.32</v>
      </c>
      <c r="D354">
        <v>30.285</v>
      </c>
      <c r="E354">
        <v>-4.7080000000000002</v>
      </c>
    </row>
    <row r="355" spans="1:5" x14ac:dyDescent="0.25">
      <c r="A355" s="19">
        <v>45056</v>
      </c>
      <c r="B355">
        <v>31.744</v>
      </c>
      <c r="C355">
        <v>30.997</v>
      </c>
      <c r="D355">
        <v>31.445</v>
      </c>
      <c r="E355">
        <v>-3.548</v>
      </c>
    </row>
    <row r="356" spans="1:5" x14ac:dyDescent="0.25">
      <c r="A356" s="19">
        <v>45054</v>
      </c>
      <c r="B356">
        <v>31.465</v>
      </c>
      <c r="C356">
        <v>31.318999999999999</v>
      </c>
      <c r="D356">
        <v>31.370999999999999</v>
      </c>
      <c r="E356">
        <v>-5.5030000000000001</v>
      </c>
    </row>
    <row r="357" spans="1:5" x14ac:dyDescent="0.25">
      <c r="A357" s="19">
        <v>45051</v>
      </c>
      <c r="B357">
        <v>30.076000000000001</v>
      </c>
      <c r="C357">
        <v>29.884</v>
      </c>
      <c r="D357">
        <v>30.138000000000002</v>
      </c>
      <c r="E357">
        <v>-6.4359999999999999</v>
      </c>
    </row>
    <row r="358" spans="1:5" x14ac:dyDescent="0.25">
      <c r="A358" s="19">
        <v>45050</v>
      </c>
      <c r="B358">
        <v>30.565000000000001</v>
      </c>
      <c r="C358">
        <v>32.673000000000002</v>
      </c>
      <c r="D358">
        <v>30.876999999999999</v>
      </c>
      <c r="E358">
        <v>-4.7759999999999998</v>
      </c>
    </row>
    <row r="359" spans="1:5" x14ac:dyDescent="0.25">
      <c r="A359" s="19">
        <v>45049</v>
      </c>
      <c r="B359">
        <v>32.353000000000002</v>
      </c>
      <c r="C359">
        <v>32.673999999999999</v>
      </c>
      <c r="D359">
        <v>32.482999999999997</v>
      </c>
      <c r="E359">
        <v>-4.2990000000000004</v>
      </c>
    </row>
    <row r="360" spans="1:5" x14ac:dyDescent="0.25">
      <c r="A360" s="19">
        <v>45048</v>
      </c>
      <c r="B360">
        <v>32.357999999999997</v>
      </c>
      <c r="C360">
        <v>32.665999999999997</v>
      </c>
      <c r="D360">
        <v>32.359000000000002</v>
      </c>
      <c r="E360">
        <v>-5.17</v>
      </c>
    </row>
    <row r="361" spans="1:5" x14ac:dyDescent="0.25">
      <c r="A361" s="19">
        <v>45044</v>
      </c>
      <c r="B361">
        <v>33.131999999999998</v>
      </c>
      <c r="C361">
        <v>33.116</v>
      </c>
      <c r="D361">
        <v>33.127000000000002</v>
      </c>
      <c r="E361">
        <v>-5.4109999999999996</v>
      </c>
    </row>
    <row r="362" spans="1:5" x14ac:dyDescent="0.25">
      <c r="A362" s="19">
        <v>45042</v>
      </c>
      <c r="B362">
        <v>33.485999999999997</v>
      </c>
      <c r="C362">
        <v>33.951000000000001</v>
      </c>
      <c r="D362">
        <v>33.466000000000001</v>
      </c>
      <c r="E362">
        <v>-5.085</v>
      </c>
    </row>
    <row r="363" spans="1:5" x14ac:dyDescent="0.25">
      <c r="A363" s="19">
        <v>45041</v>
      </c>
      <c r="B363">
        <v>35.076000000000001</v>
      </c>
      <c r="C363">
        <v>33.960999999999999</v>
      </c>
      <c r="D363">
        <v>34.850999999999999</v>
      </c>
      <c r="E363">
        <v>-4.9820000000000002</v>
      </c>
    </row>
    <row r="364" spans="1:5" x14ac:dyDescent="0.25">
      <c r="A364" s="19">
        <v>45040</v>
      </c>
      <c r="B364">
        <v>35.83</v>
      </c>
      <c r="C364">
        <v>33.960999999999999</v>
      </c>
      <c r="D364">
        <v>35.372999999999998</v>
      </c>
      <c r="E364">
        <v>-4.5519999999999996</v>
      </c>
    </row>
    <row r="365" spans="1:5" x14ac:dyDescent="0.25">
      <c r="A365" s="19">
        <v>45037</v>
      </c>
      <c r="B365">
        <v>34.729999999999997</v>
      </c>
      <c r="C365">
        <v>33.948</v>
      </c>
      <c r="D365">
        <v>34.165999999999997</v>
      </c>
      <c r="E365">
        <v>-5.9980000000000002</v>
      </c>
    </row>
    <row r="366" spans="1:5" x14ac:dyDescent="0.25">
      <c r="A366" s="19">
        <v>45036</v>
      </c>
      <c r="B366">
        <v>35.604999999999997</v>
      </c>
      <c r="C366">
        <v>35.683</v>
      </c>
      <c r="D366">
        <v>35.82</v>
      </c>
      <c r="E366">
        <v>-4.7450000000000001</v>
      </c>
    </row>
    <row r="367" spans="1:5" x14ac:dyDescent="0.25">
      <c r="A367" s="19">
        <v>45035</v>
      </c>
      <c r="B367">
        <v>35.548999999999999</v>
      </c>
      <c r="C367">
        <v>34.845999999999997</v>
      </c>
      <c r="D367">
        <v>35.479999999999997</v>
      </c>
      <c r="E367">
        <v>-4.8179999999999996</v>
      </c>
    </row>
    <row r="368" spans="1:5" x14ac:dyDescent="0.25">
      <c r="A368" s="19">
        <v>45034</v>
      </c>
      <c r="B368">
        <v>34.786000000000001</v>
      </c>
      <c r="C368">
        <v>34.984999999999999</v>
      </c>
      <c r="D368">
        <v>34.814</v>
      </c>
      <c r="E368">
        <v>-7.9080000000000004</v>
      </c>
    </row>
    <row r="369" spans="1:5" x14ac:dyDescent="0.25">
      <c r="A369" s="19">
        <v>45033</v>
      </c>
      <c r="B369">
        <v>34.484999999999999</v>
      </c>
      <c r="C369">
        <v>34.893000000000001</v>
      </c>
      <c r="D369">
        <v>34.630000000000003</v>
      </c>
      <c r="E369">
        <v>-6.4969999999999999</v>
      </c>
    </row>
    <row r="370" spans="1:5" x14ac:dyDescent="0.25">
      <c r="A370" s="19">
        <v>45030</v>
      </c>
      <c r="B370">
        <v>34.587000000000003</v>
      </c>
      <c r="C370">
        <v>34.609000000000002</v>
      </c>
      <c r="D370">
        <v>34.441000000000003</v>
      </c>
      <c r="E370">
        <v>-6.7080000000000002</v>
      </c>
    </row>
    <row r="371" spans="1:5" x14ac:dyDescent="0.25">
      <c r="A371" s="19">
        <v>45029</v>
      </c>
      <c r="B371">
        <v>35.668999999999997</v>
      </c>
      <c r="C371">
        <v>34.566000000000003</v>
      </c>
      <c r="D371">
        <v>35.088999999999999</v>
      </c>
      <c r="E371">
        <v>-7.0039999999999996</v>
      </c>
    </row>
    <row r="372" spans="1:5" x14ac:dyDescent="0.25">
      <c r="A372" s="19">
        <v>45028</v>
      </c>
      <c r="B372">
        <v>36.095999999999997</v>
      </c>
      <c r="C372">
        <v>38.264000000000003</v>
      </c>
      <c r="D372">
        <v>36.088999999999999</v>
      </c>
      <c r="E372">
        <v>-6.7910000000000004</v>
      </c>
    </row>
    <row r="373" spans="1:5" x14ac:dyDescent="0.25">
      <c r="A373" s="19">
        <v>45027</v>
      </c>
      <c r="B373">
        <v>38.76</v>
      </c>
      <c r="C373">
        <v>38.265999999999998</v>
      </c>
      <c r="D373">
        <v>38.494999999999997</v>
      </c>
      <c r="E373">
        <v>-5.1970000000000001</v>
      </c>
    </row>
    <row r="374" spans="1:5" x14ac:dyDescent="0.25">
      <c r="A374" s="19">
        <v>45021</v>
      </c>
      <c r="B374">
        <v>40.582999999999998</v>
      </c>
      <c r="C374">
        <v>40.582000000000001</v>
      </c>
      <c r="D374">
        <v>40.552999999999997</v>
      </c>
      <c r="E374">
        <v>-4.0220000000000002</v>
      </c>
    </row>
    <row r="375" spans="1:5" x14ac:dyDescent="0.25">
      <c r="A375" s="19">
        <v>45020</v>
      </c>
      <c r="B375">
        <v>43.734999999999999</v>
      </c>
      <c r="C375">
        <v>40.353999999999999</v>
      </c>
      <c r="D375">
        <v>43.521000000000001</v>
      </c>
      <c r="E375">
        <v>-3.0470000000000002</v>
      </c>
    </row>
    <row r="376" spans="1:5" x14ac:dyDescent="0.25">
      <c r="A376" s="19">
        <v>45019</v>
      </c>
      <c r="B376">
        <v>39.598999999999997</v>
      </c>
      <c r="C376">
        <v>40.340000000000003</v>
      </c>
      <c r="D376">
        <v>39.395000000000003</v>
      </c>
      <c r="E376">
        <v>-11.972</v>
      </c>
    </row>
    <row r="377" spans="1:5" x14ac:dyDescent="0.25">
      <c r="A377" s="19">
        <v>45016</v>
      </c>
      <c r="B377">
        <v>38.533000000000001</v>
      </c>
      <c r="C377">
        <v>35.648000000000003</v>
      </c>
      <c r="D377">
        <v>38.274000000000001</v>
      </c>
      <c r="E377">
        <v>-9.5690000000000008</v>
      </c>
    </row>
    <row r="378" spans="1:5" x14ac:dyDescent="0.25">
      <c r="A378" s="19">
        <v>45015</v>
      </c>
      <c r="B378">
        <v>38.049999999999997</v>
      </c>
      <c r="C378">
        <v>35.65</v>
      </c>
      <c r="D378">
        <v>37.53</v>
      </c>
    </row>
    <row r="379" spans="1:5" x14ac:dyDescent="0.25">
      <c r="A379" s="19">
        <v>45014</v>
      </c>
      <c r="B379">
        <v>37.65</v>
      </c>
      <c r="C379">
        <v>37.869999999999997</v>
      </c>
      <c r="D379">
        <v>37.83</v>
      </c>
    </row>
    <row r="380" spans="1:5" x14ac:dyDescent="0.25">
      <c r="A380" s="19">
        <v>45013</v>
      </c>
      <c r="B380">
        <v>37.630000000000003</v>
      </c>
      <c r="C380">
        <v>37.869999999999997</v>
      </c>
      <c r="D380">
        <v>37.92</v>
      </c>
    </row>
    <row r="381" spans="1:5" x14ac:dyDescent="0.25">
      <c r="A381" s="19">
        <v>45012</v>
      </c>
      <c r="B381">
        <v>36.869999999999997</v>
      </c>
      <c r="C381">
        <v>38.21</v>
      </c>
      <c r="D381">
        <v>37.9</v>
      </c>
    </row>
    <row r="382" spans="1:5" x14ac:dyDescent="0.25">
      <c r="A382" s="19">
        <v>45009</v>
      </c>
      <c r="B382">
        <v>36.51</v>
      </c>
      <c r="C382">
        <v>36.07</v>
      </c>
      <c r="D382">
        <v>36.39</v>
      </c>
    </row>
    <row r="383" spans="1:5" x14ac:dyDescent="0.25">
      <c r="A383" s="19">
        <v>45008</v>
      </c>
      <c r="B383">
        <v>36.58</v>
      </c>
      <c r="C383">
        <v>36.119999999999997</v>
      </c>
      <c r="D383">
        <v>36.46</v>
      </c>
    </row>
    <row r="384" spans="1:5" x14ac:dyDescent="0.25">
      <c r="A384" s="19">
        <v>45007</v>
      </c>
      <c r="B384">
        <v>35.21</v>
      </c>
      <c r="C384">
        <v>35.83</v>
      </c>
      <c r="D384">
        <v>35.24</v>
      </c>
    </row>
    <row r="385" spans="1:4" x14ac:dyDescent="0.25">
      <c r="A385" s="19">
        <v>45006</v>
      </c>
      <c r="B385">
        <v>38.28</v>
      </c>
      <c r="C385">
        <v>36.17</v>
      </c>
      <c r="D385">
        <v>36.619999999999997</v>
      </c>
    </row>
    <row r="386" spans="1:4" x14ac:dyDescent="0.25">
      <c r="A386" s="19">
        <v>45005</v>
      </c>
      <c r="B386">
        <v>40.92</v>
      </c>
      <c r="C386">
        <v>41.34</v>
      </c>
      <c r="D386">
        <v>41.5</v>
      </c>
    </row>
    <row r="387" spans="1:4" x14ac:dyDescent="0.25">
      <c r="A387" s="19">
        <v>45002</v>
      </c>
      <c r="B387">
        <v>40.950000000000003</v>
      </c>
      <c r="C387">
        <v>41.43</v>
      </c>
      <c r="D387">
        <v>41.55</v>
      </c>
    </row>
    <row r="388" spans="1:4" x14ac:dyDescent="0.25">
      <c r="A388" s="19">
        <v>45001</v>
      </c>
      <c r="B388">
        <v>41.03</v>
      </c>
      <c r="C388">
        <v>41.52</v>
      </c>
      <c r="D388">
        <v>41.62</v>
      </c>
    </row>
    <row r="389" spans="1:4" x14ac:dyDescent="0.25">
      <c r="A389" s="19">
        <v>45000</v>
      </c>
      <c r="B389">
        <v>42.32</v>
      </c>
      <c r="C389">
        <v>44.64</v>
      </c>
      <c r="D389">
        <v>42.9</v>
      </c>
    </row>
    <row r="390" spans="1:4" x14ac:dyDescent="0.25">
      <c r="A390" s="19">
        <v>44999</v>
      </c>
      <c r="B390">
        <v>43.51</v>
      </c>
      <c r="C390">
        <v>44.45</v>
      </c>
      <c r="D390">
        <v>43.73</v>
      </c>
    </row>
    <row r="391" spans="1:4" x14ac:dyDescent="0.25">
      <c r="A391" s="19">
        <v>44998</v>
      </c>
      <c r="B391">
        <v>42.29</v>
      </c>
      <c r="C391">
        <v>42.83</v>
      </c>
      <c r="D391">
        <v>42.12</v>
      </c>
    </row>
    <row r="392" spans="1:4" x14ac:dyDescent="0.25">
      <c r="A392" s="19">
        <v>44995</v>
      </c>
      <c r="B392">
        <v>39.33</v>
      </c>
      <c r="C392">
        <v>41.32</v>
      </c>
      <c r="D392">
        <v>40.26</v>
      </c>
    </row>
    <row r="393" spans="1:4" x14ac:dyDescent="0.25">
      <c r="A393" s="19">
        <v>44994</v>
      </c>
      <c r="B393">
        <v>37.99</v>
      </c>
      <c r="C393">
        <v>41.3</v>
      </c>
      <c r="D393">
        <v>39.97</v>
      </c>
    </row>
    <row r="394" spans="1:4" x14ac:dyDescent="0.25">
      <c r="A394" s="19">
        <v>44993</v>
      </c>
      <c r="B394">
        <v>40.79</v>
      </c>
      <c r="C394">
        <v>43.19</v>
      </c>
      <c r="D394">
        <v>42.73</v>
      </c>
    </row>
    <row r="395" spans="1:4" x14ac:dyDescent="0.25">
      <c r="A395" s="19">
        <v>44992</v>
      </c>
      <c r="B395">
        <v>43.59</v>
      </c>
      <c r="C395">
        <v>46.26</v>
      </c>
    </row>
    <row r="396" spans="1:4" x14ac:dyDescent="0.25">
      <c r="A396" s="19">
        <v>44991</v>
      </c>
      <c r="B396">
        <v>43.59</v>
      </c>
      <c r="C396">
        <v>46.71</v>
      </c>
    </row>
    <row r="397" spans="1:4" x14ac:dyDescent="0.25">
      <c r="A397" s="19">
        <v>44988</v>
      </c>
      <c r="B397">
        <v>43.59</v>
      </c>
      <c r="C397">
        <v>46.71</v>
      </c>
    </row>
    <row r="398" spans="1:4" x14ac:dyDescent="0.25">
      <c r="A398" s="19">
        <v>44987</v>
      </c>
      <c r="B398">
        <v>43.59</v>
      </c>
      <c r="C398">
        <v>46.71</v>
      </c>
    </row>
    <row r="399" spans="1:4" x14ac:dyDescent="0.25">
      <c r="A399" s="19">
        <v>44986</v>
      </c>
      <c r="B399">
        <v>44.33</v>
      </c>
      <c r="C399">
        <v>46.71</v>
      </c>
    </row>
    <row r="400" spans="1:4" x14ac:dyDescent="0.25">
      <c r="A400" s="19">
        <v>44985</v>
      </c>
      <c r="B400">
        <v>45.44</v>
      </c>
      <c r="C400">
        <v>46.71</v>
      </c>
    </row>
    <row r="401" spans="1:3" x14ac:dyDescent="0.25">
      <c r="A401" s="19">
        <v>44984</v>
      </c>
      <c r="B401">
        <v>45.62</v>
      </c>
      <c r="C401">
        <v>46.48</v>
      </c>
    </row>
    <row r="402" spans="1:3" x14ac:dyDescent="0.25">
      <c r="A402" s="19">
        <v>44981</v>
      </c>
      <c r="B402">
        <v>44.8</v>
      </c>
      <c r="C402">
        <v>49.03</v>
      </c>
    </row>
    <row r="403" spans="1:3" x14ac:dyDescent="0.25">
      <c r="A403" s="19">
        <v>44980</v>
      </c>
      <c r="B403">
        <v>44.12</v>
      </c>
      <c r="C403">
        <v>49.03</v>
      </c>
    </row>
    <row r="404" spans="1:3" x14ac:dyDescent="0.25">
      <c r="A404" s="19">
        <v>44979</v>
      </c>
      <c r="B404">
        <v>44.87</v>
      </c>
      <c r="C404">
        <v>49.03</v>
      </c>
    </row>
    <row r="405" spans="1:3" x14ac:dyDescent="0.25">
      <c r="A405" s="19">
        <v>44978</v>
      </c>
      <c r="B405">
        <v>46.43</v>
      </c>
      <c r="C405">
        <v>49.03</v>
      </c>
    </row>
    <row r="406" spans="1:3" x14ac:dyDescent="0.25">
      <c r="A406" s="19">
        <v>44977</v>
      </c>
      <c r="B406">
        <v>47.96</v>
      </c>
      <c r="C406">
        <v>49.03</v>
      </c>
    </row>
    <row r="407" spans="1:3" x14ac:dyDescent="0.25">
      <c r="A407" s="19">
        <v>44974</v>
      </c>
      <c r="B407">
        <v>47.88</v>
      </c>
      <c r="C407">
        <v>48.25</v>
      </c>
    </row>
    <row r="408" spans="1:3" x14ac:dyDescent="0.25">
      <c r="A408" s="19">
        <v>44973</v>
      </c>
      <c r="B408">
        <v>48.57</v>
      </c>
      <c r="C408">
        <v>48.45</v>
      </c>
    </row>
    <row r="409" spans="1:3" x14ac:dyDescent="0.25">
      <c r="A409" s="19">
        <v>44972</v>
      </c>
      <c r="B409">
        <v>53.85</v>
      </c>
      <c r="C409">
        <v>48.29</v>
      </c>
    </row>
    <row r="410" spans="1:3" x14ac:dyDescent="0.25">
      <c r="A410" s="19">
        <v>44971</v>
      </c>
      <c r="B410">
        <v>53.85</v>
      </c>
      <c r="C410">
        <v>53.01</v>
      </c>
    </row>
    <row r="411" spans="1:3" x14ac:dyDescent="0.25">
      <c r="A411" s="19">
        <v>44970</v>
      </c>
      <c r="B411">
        <v>53.85</v>
      </c>
      <c r="C411">
        <v>53.01</v>
      </c>
    </row>
    <row r="412" spans="1:3" x14ac:dyDescent="0.25">
      <c r="A412" s="19">
        <v>44967</v>
      </c>
      <c r="B412">
        <v>53.85</v>
      </c>
      <c r="C412">
        <v>53.01</v>
      </c>
    </row>
    <row r="413" spans="1:3" x14ac:dyDescent="0.25">
      <c r="A413" s="19">
        <v>44966</v>
      </c>
      <c r="B413">
        <v>53.85</v>
      </c>
      <c r="C413">
        <v>53.01</v>
      </c>
    </row>
    <row r="414" spans="1:3" x14ac:dyDescent="0.25">
      <c r="A414" s="19">
        <v>44964</v>
      </c>
      <c r="B414">
        <v>53.85</v>
      </c>
      <c r="C414">
        <v>53.01</v>
      </c>
    </row>
    <row r="415" spans="1:3" x14ac:dyDescent="0.25">
      <c r="A415" s="19">
        <v>44963</v>
      </c>
      <c r="B415">
        <v>53.85</v>
      </c>
      <c r="C415">
        <v>53.01</v>
      </c>
    </row>
    <row r="416" spans="1:3" x14ac:dyDescent="0.25">
      <c r="A416" s="19">
        <v>44960</v>
      </c>
      <c r="B416">
        <v>53.81</v>
      </c>
      <c r="C416">
        <v>53.01</v>
      </c>
    </row>
    <row r="417" spans="1:3" x14ac:dyDescent="0.25">
      <c r="A417" s="19">
        <v>44959</v>
      </c>
      <c r="B417">
        <v>54.66</v>
      </c>
      <c r="C417">
        <v>53.01</v>
      </c>
    </row>
    <row r="418" spans="1:3" x14ac:dyDescent="0.25">
      <c r="A418" s="19">
        <v>44958</v>
      </c>
      <c r="B418">
        <v>54.42</v>
      </c>
      <c r="C418">
        <v>53.01</v>
      </c>
    </row>
    <row r="419" spans="1:3" x14ac:dyDescent="0.25">
      <c r="A419" s="19">
        <v>44957</v>
      </c>
      <c r="B419">
        <v>53.09</v>
      </c>
      <c r="C419">
        <v>53.01</v>
      </c>
    </row>
    <row r="420" spans="1:3" x14ac:dyDescent="0.25">
      <c r="A420" s="19">
        <v>44956</v>
      </c>
      <c r="B420">
        <v>54.18</v>
      </c>
      <c r="C420">
        <v>52.86</v>
      </c>
    </row>
    <row r="421" spans="1:3" x14ac:dyDescent="0.25">
      <c r="A421" s="19">
        <v>44953</v>
      </c>
      <c r="B421">
        <v>54.77</v>
      </c>
      <c r="C421">
        <v>53.08</v>
      </c>
    </row>
    <row r="422" spans="1:3" x14ac:dyDescent="0.25">
      <c r="A422" s="19">
        <v>44952</v>
      </c>
      <c r="B422">
        <v>54.98</v>
      </c>
      <c r="C422">
        <v>52.65</v>
      </c>
    </row>
    <row r="423" spans="1:3" x14ac:dyDescent="0.25">
      <c r="A423" s="19">
        <v>44951</v>
      </c>
      <c r="B423">
        <v>56.55</v>
      </c>
      <c r="C423">
        <v>54.17</v>
      </c>
    </row>
    <row r="424" spans="1:3" x14ac:dyDescent="0.25">
      <c r="A424" s="19">
        <v>44950</v>
      </c>
      <c r="B424">
        <v>56.55</v>
      </c>
      <c r="C424">
        <v>53.77</v>
      </c>
    </row>
    <row r="425" spans="1:3" x14ac:dyDescent="0.25">
      <c r="A425" s="19">
        <v>44949</v>
      </c>
      <c r="B425">
        <v>56.55</v>
      </c>
      <c r="C425">
        <v>53.14</v>
      </c>
    </row>
    <row r="426" spans="1:3" x14ac:dyDescent="0.25">
      <c r="A426" s="19">
        <v>44946</v>
      </c>
      <c r="B426">
        <v>57.01</v>
      </c>
      <c r="C426">
        <v>56.22</v>
      </c>
    </row>
    <row r="427" spans="1:3" x14ac:dyDescent="0.25">
      <c r="A427" s="19">
        <v>44945</v>
      </c>
      <c r="B427">
        <v>56.77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BA5E-188B-49E6-ABC2-8A489B7C5905}">
  <dimension ref="A1:B15"/>
  <sheetViews>
    <sheetView workbookViewId="0"/>
  </sheetViews>
  <sheetFormatPr defaultRowHeight="15" x14ac:dyDescent="0.25"/>
  <sheetData>
    <row r="1" spans="1:2" x14ac:dyDescent="0.25">
      <c r="A1" t="s">
        <v>512</v>
      </c>
    </row>
    <row r="3" spans="1:2" x14ac:dyDescent="0.25">
      <c r="A3" t="s">
        <v>513</v>
      </c>
      <c r="B3" t="s">
        <v>514</v>
      </c>
    </row>
    <row r="5" spans="1:2" x14ac:dyDescent="0.25">
      <c r="A5">
        <v>334.10321019999998</v>
      </c>
      <c r="B5">
        <v>2012</v>
      </c>
    </row>
    <row r="6" spans="1:2" x14ac:dyDescent="0.25">
      <c r="A6">
        <v>350.93228879999998</v>
      </c>
      <c r="B6">
        <v>2013</v>
      </c>
    </row>
    <row r="7" spans="1:2" x14ac:dyDescent="0.25">
      <c r="A7">
        <v>350.0053709</v>
      </c>
      <c r="B7">
        <v>2014</v>
      </c>
    </row>
    <row r="8" spans="1:2" x14ac:dyDescent="0.25">
      <c r="A8">
        <v>329.72117279999998</v>
      </c>
      <c r="B8">
        <v>2015</v>
      </c>
    </row>
    <row r="9" spans="1:2" x14ac:dyDescent="0.25">
      <c r="A9">
        <v>297.67380839999998</v>
      </c>
      <c r="B9">
        <v>2016</v>
      </c>
    </row>
    <row r="10" spans="1:2" x14ac:dyDescent="0.25">
      <c r="A10">
        <v>301.18513969999998</v>
      </c>
      <c r="B10">
        <v>2017</v>
      </c>
    </row>
    <row r="11" spans="1:2" x14ac:dyDescent="0.25">
      <c r="A11">
        <v>297.58546189999998</v>
      </c>
      <c r="B11">
        <v>2018</v>
      </c>
    </row>
    <row r="12" spans="1:2" x14ac:dyDescent="0.25">
      <c r="A12">
        <v>290.6144094</v>
      </c>
      <c r="B12">
        <v>2019</v>
      </c>
    </row>
    <row r="13" spans="1:2" x14ac:dyDescent="0.25">
      <c r="A13">
        <v>246.58297279999999</v>
      </c>
      <c r="B13">
        <v>2020</v>
      </c>
    </row>
    <row r="14" spans="1:2" x14ac:dyDescent="0.25">
      <c r="A14">
        <v>326.76960300000002</v>
      </c>
      <c r="B14">
        <v>2021</v>
      </c>
    </row>
    <row r="15" spans="1:2" x14ac:dyDescent="0.25">
      <c r="A15">
        <v>466.69121000000001</v>
      </c>
      <c r="B15">
        <v>2022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33C3-990A-4CD7-9598-23952667C4AC}">
  <dimension ref="A1:Q38"/>
  <sheetViews>
    <sheetView topLeftCell="A13" workbookViewId="0">
      <selection activeCell="I41" sqref="I41"/>
    </sheetView>
  </sheetViews>
  <sheetFormatPr defaultRowHeight="15" x14ac:dyDescent="0.25"/>
  <cols>
    <col min="4" max="4" width="12" bestFit="1" customWidth="1"/>
  </cols>
  <sheetData>
    <row r="1" spans="1:17" x14ac:dyDescent="0.25">
      <c r="A1" t="s">
        <v>2169</v>
      </c>
    </row>
    <row r="2" spans="1:17" x14ac:dyDescent="0.25">
      <c r="A2" t="s">
        <v>2148</v>
      </c>
    </row>
    <row r="4" spans="1:17" x14ac:dyDescent="0.25">
      <c r="B4" t="s">
        <v>2168</v>
      </c>
      <c r="C4" t="s">
        <v>2167</v>
      </c>
      <c r="D4" t="s">
        <v>2167</v>
      </c>
      <c r="E4" t="s">
        <v>2167</v>
      </c>
      <c r="F4" t="s">
        <v>2167</v>
      </c>
      <c r="G4" t="s">
        <v>2167</v>
      </c>
      <c r="H4" t="s">
        <v>2166</v>
      </c>
      <c r="I4" t="s">
        <v>2166</v>
      </c>
      <c r="J4" t="s">
        <v>2166</v>
      </c>
      <c r="K4" t="s">
        <v>2166</v>
      </c>
      <c r="L4" t="s">
        <v>2166</v>
      </c>
      <c r="M4" t="s">
        <v>2165</v>
      </c>
      <c r="N4" t="s">
        <v>2165</v>
      </c>
      <c r="O4" t="s">
        <v>2165</v>
      </c>
      <c r="P4" t="s">
        <v>2165</v>
      </c>
      <c r="Q4" t="s">
        <v>2165</v>
      </c>
    </row>
    <row r="5" spans="1:17" x14ac:dyDescent="0.25">
      <c r="B5" t="s">
        <v>2164</v>
      </c>
      <c r="C5" t="s">
        <v>2163</v>
      </c>
      <c r="D5" t="s">
        <v>2162</v>
      </c>
      <c r="E5" t="s">
        <v>2161</v>
      </c>
      <c r="F5" t="s">
        <v>2160</v>
      </c>
      <c r="G5" t="s">
        <v>2159</v>
      </c>
      <c r="H5" t="s">
        <v>2163</v>
      </c>
      <c r="I5" t="s">
        <v>2162</v>
      </c>
      <c r="J5" t="s">
        <v>2161</v>
      </c>
      <c r="K5" t="s">
        <v>2160</v>
      </c>
      <c r="L5" t="s">
        <v>2159</v>
      </c>
      <c r="M5" t="s">
        <v>2163</v>
      </c>
      <c r="N5" t="s">
        <v>2162</v>
      </c>
      <c r="O5" t="s">
        <v>2161</v>
      </c>
      <c r="P5" t="s">
        <v>2160</v>
      </c>
      <c r="Q5" t="s">
        <v>2159</v>
      </c>
    </row>
    <row r="6" spans="1:17" x14ac:dyDescent="0.25">
      <c r="A6" t="s">
        <v>2158</v>
      </c>
      <c r="B6" t="s">
        <v>2157</v>
      </c>
      <c r="C6" t="s">
        <v>2156</v>
      </c>
      <c r="D6" t="s">
        <v>2155</v>
      </c>
      <c r="E6" t="s">
        <v>2156</v>
      </c>
      <c r="F6" t="s">
        <v>2155</v>
      </c>
      <c r="H6" t="s">
        <v>2156</v>
      </c>
      <c r="I6" t="s">
        <v>2155</v>
      </c>
      <c r="J6" t="s">
        <v>2156</v>
      </c>
      <c r="K6" t="s">
        <v>2155</v>
      </c>
      <c r="M6" t="s">
        <v>2156</v>
      </c>
      <c r="N6" t="s">
        <v>2155</v>
      </c>
      <c r="O6" t="s">
        <v>2156</v>
      </c>
      <c r="P6" t="s">
        <v>2155</v>
      </c>
    </row>
    <row r="7" spans="1:17" x14ac:dyDescent="0.25">
      <c r="A7" t="s">
        <v>2154</v>
      </c>
      <c r="B7">
        <v>2008</v>
      </c>
      <c r="C7">
        <v>17247</v>
      </c>
      <c r="D7">
        <v>1043414671</v>
      </c>
      <c r="E7">
        <v>335</v>
      </c>
      <c r="F7">
        <v>15701912</v>
      </c>
      <c r="G7" t="s">
        <v>2152</v>
      </c>
      <c r="H7">
        <v>16753</v>
      </c>
      <c r="I7">
        <v>1023629132</v>
      </c>
      <c r="J7">
        <v>231</v>
      </c>
      <c r="K7">
        <v>15480716</v>
      </c>
      <c r="L7" t="s">
        <v>2152</v>
      </c>
      <c r="M7">
        <v>494</v>
      </c>
      <c r="N7">
        <v>19785539</v>
      </c>
      <c r="O7">
        <v>104</v>
      </c>
      <c r="P7">
        <v>221196</v>
      </c>
      <c r="Q7" t="s">
        <v>2152</v>
      </c>
    </row>
    <row r="8" spans="1:17" x14ac:dyDescent="0.25">
      <c r="A8" t="s">
        <v>2154</v>
      </c>
      <c r="B8">
        <v>2009</v>
      </c>
      <c r="C8">
        <v>12929</v>
      </c>
      <c r="D8">
        <v>675374185</v>
      </c>
      <c r="E8">
        <v>186</v>
      </c>
      <c r="F8">
        <v>8127754</v>
      </c>
      <c r="G8" t="s">
        <v>2152</v>
      </c>
      <c r="H8">
        <v>12924</v>
      </c>
      <c r="I8">
        <v>675349877</v>
      </c>
      <c r="J8">
        <v>112</v>
      </c>
      <c r="K8">
        <v>8054234</v>
      </c>
      <c r="L8" t="s">
        <v>2152</v>
      </c>
      <c r="M8">
        <v>5</v>
      </c>
      <c r="N8">
        <v>24308</v>
      </c>
      <c r="O8">
        <v>74</v>
      </c>
      <c r="P8">
        <v>73520</v>
      </c>
      <c r="Q8" t="s">
        <v>2152</v>
      </c>
    </row>
    <row r="9" spans="1:17" x14ac:dyDescent="0.25">
      <c r="A9" t="s">
        <v>2154</v>
      </c>
      <c r="B9">
        <v>2010</v>
      </c>
      <c r="C9">
        <v>15050</v>
      </c>
      <c r="D9">
        <v>826285309</v>
      </c>
      <c r="E9">
        <v>298</v>
      </c>
      <c r="F9">
        <v>8009842</v>
      </c>
      <c r="G9" t="s">
        <v>2152</v>
      </c>
      <c r="H9">
        <v>14456</v>
      </c>
      <c r="I9">
        <v>805274143</v>
      </c>
      <c r="J9">
        <v>253</v>
      </c>
      <c r="K9">
        <v>7748777</v>
      </c>
      <c r="L9" t="s">
        <v>2152</v>
      </c>
      <c r="M9">
        <v>594</v>
      </c>
      <c r="N9">
        <v>21011166</v>
      </c>
      <c r="O9">
        <v>45</v>
      </c>
      <c r="P9">
        <v>261065</v>
      </c>
      <c r="Q9" t="s">
        <v>2152</v>
      </c>
    </row>
    <row r="10" spans="1:17" x14ac:dyDescent="0.25">
      <c r="A10" t="s">
        <v>2154</v>
      </c>
      <c r="B10">
        <v>2011</v>
      </c>
      <c r="C10">
        <v>16920</v>
      </c>
      <c r="D10">
        <v>1213842227</v>
      </c>
      <c r="E10">
        <v>1379</v>
      </c>
      <c r="F10">
        <v>85746101</v>
      </c>
      <c r="G10" t="s">
        <v>2152</v>
      </c>
      <c r="H10">
        <v>16837</v>
      </c>
      <c r="I10">
        <v>1213215700</v>
      </c>
      <c r="J10">
        <v>1268</v>
      </c>
      <c r="K10">
        <v>85660080</v>
      </c>
      <c r="L10" t="s">
        <v>2152</v>
      </c>
      <c r="M10">
        <v>83</v>
      </c>
      <c r="N10">
        <v>626527</v>
      </c>
      <c r="O10">
        <v>112</v>
      </c>
      <c r="P10">
        <v>86021</v>
      </c>
      <c r="Q10" t="s">
        <v>2152</v>
      </c>
    </row>
    <row r="11" spans="1:17" x14ac:dyDescent="0.25">
      <c r="A11" t="s">
        <v>2154</v>
      </c>
      <c r="B11">
        <v>2012</v>
      </c>
      <c r="C11">
        <v>17742</v>
      </c>
      <c r="D11">
        <v>1267175871</v>
      </c>
      <c r="E11">
        <v>2710</v>
      </c>
      <c r="F11">
        <v>174151533</v>
      </c>
      <c r="G11" t="s">
        <v>2152</v>
      </c>
      <c r="H11">
        <v>17733</v>
      </c>
      <c r="I11">
        <v>1267168558</v>
      </c>
      <c r="J11">
        <v>2655</v>
      </c>
      <c r="K11">
        <v>174132613</v>
      </c>
      <c r="L11" t="s">
        <v>2152</v>
      </c>
      <c r="M11">
        <v>8</v>
      </c>
      <c r="N11">
        <v>7313</v>
      </c>
      <c r="O11">
        <v>54</v>
      </c>
      <c r="P11">
        <v>18920</v>
      </c>
      <c r="Q11" t="s">
        <v>2152</v>
      </c>
    </row>
    <row r="12" spans="1:17" x14ac:dyDescent="0.25">
      <c r="A12" t="s">
        <v>2154</v>
      </c>
      <c r="B12">
        <v>2013</v>
      </c>
      <c r="C12">
        <v>13756</v>
      </c>
      <c r="D12">
        <v>779851275</v>
      </c>
      <c r="E12">
        <v>1097</v>
      </c>
      <c r="F12">
        <v>68699211</v>
      </c>
      <c r="G12" t="s">
        <v>2152</v>
      </c>
      <c r="H12">
        <v>13696</v>
      </c>
      <c r="I12">
        <v>779617964</v>
      </c>
      <c r="J12">
        <v>1090</v>
      </c>
      <c r="K12">
        <v>68689836</v>
      </c>
      <c r="L12" t="s">
        <v>2152</v>
      </c>
      <c r="M12">
        <v>60</v>
      </c>
      <c r="N12">
        <v>233311</v>
      </c>
      <c r="O12">
        <v>8</v>
      </c>
      <c r="P12">
        <v>9375</v>
      </c>
      <c r="Q12" t="s">
        <v>2152</v>
      </c>
    </row>
    <row r="13" spans="1:17" x14ac:dyDescent="0.25">
      <c r="A13" t="s">
        <v>2154</v>
      </c>
      <c r="B13">
        <v>2014</v>
      </c>
      <c r="C13">
        <v>15267</v>
      </c>
      <c r="D13">
        <v>776644417</v>
      </c>
      <c r="E13">
        <v>590</v>
      </c>
      <c r="F13">
        <v>29660510</v>
      </c>
      <c r="G13" t="s">
        <v>2152</v>
      </c>
      <c r="H13">
        <v>15185</v>
      </c>
      <c r="I13">
        <v>776271227</v>
      </c>
      <c r="J13">
        <v>561</v>
      </c>
      <c r="K13">
        <v>29614830</v>
      </c>
      <c r="L13" t="s">
        <v>2152</v>
      </c>
      <c r="M13">
        <v>82</v>
      </c>
      <c r="N13">
        <v>373190</v>
      </c>
      <c r="O13">
        <v>29</v>
      </c>
      <c r="P13">
        <v>45680</v>
      </c>
      <c r="Q13" t="s">
        <v>2152</v>
      </c>
    </row>
    <row r="14" spans="1:17" x14ac:dyDescent="0.25">
      <c r="A14" t="s">
        <v>2154</v>
      </c>
      <c r="B14">
        <v>2015</v>
      </c>
      <c r="C14">
        <v>17169</v>
      </c>
      <c r="D14">
        <v>745638693</v>
      </c>
      <c r="E14">
        <v>230</v>
      </c>
      <c r="F14">
        <v>4285757</v>
      </c>
      <c r="G14" t="s">
        <v>2152</v>
      </c>
      <c r="H14">
        <v>17085</v>
      </c>
      <c r="I14">
        <v>745029685</v>
      </c>
      <c r="J14">
        <v>206</v>
      </c>
      <c r="K14">
        <v>4205535</v>
      </c>
      <c r="L14" t="s">
        <v>2152</v>
      </c>
      <c r="M14">
        <v>84</v>
      </c>
      <c r="N14">
        <v>609008</v>
      </c>
      <c r="O14">
        <v>24</v>
      </c>
      <c r="P14">
        <v>80222</v>
      </c>
      <c r="Q14" t="s">
        <v>2152</v>
      </c>
    </row>
    <row r="15" spans="1:17" x14ac:dyDescent="0.25">
      <c r="A15" t="s">
        <v>2154</v>
      </c>
      <c r="B15">
        <v>2016</v>
      </c>
      <c r="C15">
        <v>18411</v>
      </c>
      <c r="D15">
        <v>831498108</v>
      </c>
      <c r="E15">
        <v>307</v>
      </c>
      <c r="F15">
        <v>2343564</v>
      </c>
      <c r="G15" t="s">
        <v>2152</v>
      </c>
      <c r="H15">
        <v>18382</v>
      </c>
      <c r="I15">
        <v>831176948</v>
      </c>
      <c r="J15">
        <v>241</v>
      </c>
      <c r="K15">
        <v>2292854</v>
      </c>
      <c r="L15" t="s">
        <v>2152</v>
      </c>
      <c r="M15">
        <v>29</v>
      </c>
      <c r="N15">
        <v>321160</v>
      </c>
      <c r="O15">
        <v>66</v>
      </c>
      <c r="P15">
        <v>50710</v>
      </c>
      <c r="Q15" t="s">
        <v>2152</v>
      </c>
    </row>
    <row r="16" spans="1:17" x14ac:dyDescent="0.25">
      <c r="A16" t="s">
        <v>2154</v>
      </c>
      <c r="B16">
        <v>2017</v>
      </c>
      <c r="C16">
        <v>21991</v>
      </c>
      <c r="D16">
        <v>1002979846</v>
      </c>
      <c r="E16">
        <v>1919</v>
      </c>
      <c r="F16">
        <v>6463063</v>
      </c>
      <c r="G16" t="s">
        <v>2152</v>
      </c>
      <c r="H16">
        <v>21961</v>
      </c>
      <c r="I16">
        <v>1002267030</v>
      </c>
      <c r="J16">
        <v>1844</v>
      </c>
      <c r="K16">
        <v>6382096</v>
      </c>
      <c r="L16" t="s">
        <v>2152</v>
      </c>
      <c r="M16">
        <v>29</v>
      </c>
      <c r="N16">
        <v>712816</v>
      </c>
      <c r="O16">
        <v>75</v>
      </c>
      <c r="P16">
        <v>80967</v>
      </c>
      <c r="Q16" t="s">
        <v>2152</v>
      </c>
    </row>
    <row r="17" spans="1:17" x14ac:dyDescent="0.25">
      <c r="A17" t="s">
        <v>2154</v>
      </c>
      <c r="B17">
        <v>2018</v>
      </c>
      <c r="C17">
        <v>23910</v>
      </c>
      <c r="D17">
        <v>991874856</v>
      </c>
      <c r="E17">
        <v>1664</v>
      </c>
      <c r="F17">
        <v>5251702</v>
      </c>
      <c r="G17" t="s">
        <v>2152</v>
      </c>
      <c r="H17">
        <v>23871</v>
      </c>
      <c r="I17">
        <v>991199207</v>
      </c>
      <c r="J17">
        <v>1638</v>
      </c>
      <c r="K17">
        <v>5187034</v>
      </c>
      <c r="L17" t="s">
        <v>2152</v>
      </c>
      <c r="M17">
        <v>39</v>
      </c>
      <c r="N17">
        <v>675649</v>
      </c>
      <c r="O17">
        <v>26</v>
      </c>
      <c r="P17">
        <v>64668</v>
      </c>
      <c r="Q17" t="s">
        <v>2152</v>
      </c>
    </row>
    <row r="18" spans="1:17" x14ac:dyDescent="0.25">
      <c r="A18" t="s">
        <v>2154</v>
      </c>
      <c r="B18">
        <v>2019</v>
      </c>
      <c r="C18">
        <v>33763</v>
      </c>
      <c r="D18">
        <v>1162226199</v>
      </c>
      <c r="E18">
        <v>1340</v>
      </c>
      <c r="F18">
        <v>5816191</v>
      </c>
      <c r="G18" t="s">
        <v>2152</v>
      </c>
      <c r="H18">
        <v>33721</v>
      </c>
      <c r="I18">
        <v>1161413888</v>
      </c>
      <c r="J18">
        <v>1315</v>
      </c>
      <c r="K18">
        <v>5777767</v>
      </c>
      <c r="L18" t="s">
        <v>2152</v>
      </c>
      <c r="M18">
        <v>42</v>
      </c>
      <c r="N18">
        <v>812311</v>
      </c>
      <c r="O18">
        <v>25</v>
      </c>
      <c r="P18">
        <v>38424</v>
      </c>
      <c r="Q18" t="s">
        <v>2152</v>
      </c>
    </row>
    <row r="19" spans="1:17" x14ac:dyDescent="0.25">
      <c r="A19" t="s">
        <v>2154</v>
      </c>
      <c r="B19">
        <v>2020</v>
      </c>
      <c r="C19">
        <v>24119</v>
      </c>
      <c r="D19">
        <v>960606987</v>
      </c>
      <c r="E19">
        <v>1755</v>
      </c>
      <c r="F19">
        <v>13731188</v>
      </c>
      <c r="G19" t="s">
        <v>2152</v>
      </c>
      <c r="H19">
        <v>24035</v>
      </c>
      <c r="I19">
        <v>958881148</v>
      </c>
      <c r="J19">
        <v>1731</v>
      </c>
      <c r="K19">
        <v>13650620</v>
      </c>
      <c r="L19" t="s">
        <v>2152</v>
      </c>
      <c r="M19">
        <v>84</v>
      </c>
      <c r="N19">
        <v>1725839</v>
      </c>
      <c r="O19">
        <v>24</v>
      </c>
      <c r="P19">
        <v>80568</v>
      </c>
      <c r="Q19" t="s">
        <v>2152</v>
      </c>
    </row>
    <row r="20" spans="1:17" x14ac:dyDescent="0.25">
      <c r="A20" t="s">
        <v>2154</v>
      </c>
      <c r="B20">
        <v>2021</v>
      </c>
      <c r="C20">
        <v>30828</v>
      </c>
      <c r="D20">
        <v>1079204989</v>
      </c>
      <c r="E20">
        <v>2294</v>
      </c>
      <c r="F20">
        <v>16782748</v>
      </c>
      <c r="G20" t="s">
        <v>2152</v>
      </c>
      <c r="H20">
        <v>30619</v>
      </c>
      <c r="I20">
        <v>1076067555</v>
      </c>
      <c r="J20">
        <v>2071</v>
      </c>
      <c r="K20">
        <v>16494201</v>
      </c>
      <c r="L20" t="s">
        <v>2152</v>
      </c>
      <c r="M20">
        <v>209</v>
      </c>
      <c r="N20">
        <v>3137434</v>
      </c>
      <c r="O20">
        <v>222</v>
      </c>
      <c r="P20">
        <v>288547</v>
      </c>
      <c r="Q20" t="s">
        <v>2152</v>
      </c>
    </row>
    <row r="21" spans="1:17" x14ac:dyDescent="0.25">
      <c r="A21" t="s">
        <v>2154</v>
      </c>
      <c r="B21" t="s">
        <v>2153</v>
      </c>
      <c r="C21">
        <v>15005</v>
      </c>
      <c r="D21">
        <v>530212213</v>
      </c>
      <c r="E21">
        <v>2744</v>
      </c>
      <c r="F21">
        <v>28351218</v>
      </c>
      <c r="G21" t="s">
        <v>2152</v>
      </c>
      <c r="H21">
        <v>14650</v>
      </c>
      <c r="I21">
        <v>527517413</v>
      </c>
      <c r="J21">
        <v>2740</v>
      </c>
      <c r="K21">
        <v>28333039</v>
      </c>
      <c r="L21" t="s">
        <v>2152</v>
      </c>
      <c r="M21">
        <v>355</v>
      </c>
      <c r="N21">
        <v>2694800</v>
      </c>
      <c r="O21">
        <v>4</v>
      </c>
      <c r="P21">
        <v>18179</v>
      </c>
      <c r="Q21" t="s">
        <v>2152</v>
      </c>
    </row>
    <row r="22" spans="1:17" x14ac:dyDescent="0.25">
      <c r="A22" t="s">
        <v>2151</v>
      </c>
    </row>
    <row r="24" spans="1:17" x14ac:dyDescent="0.25">
      <c r="C24">
        <f>B7</f>
        <v>2008</v>
      </c>
      <c r="D24" s="21">
        <f>(C7*10^3)/(D7/10^3)</f>
        <v>16.529382305378761</v>
      </c>
      <c r="E24" t="s">
        <v>2170</v>
      </c>
    </row>
    <row r="25" spans="1:17" x14ac:dyDescent="0.25">
      <c r="C25">
        <f t="shared" ref="C25:C38" si="0">B8</f>
        <v>2009</v>
      </c>
      <c r="D25" s="21">
        <f t="shared" ref="D25:D38" si="1">(C8*10^3)/(D8/10^3)</f>
        <v>19.143461931403255</v>
      </c>
      <c r="E25" t="s">
        <v>2170</v>
      </c>
    </row>
    <row r="26" spans="1:17" x14ac:dyDescent="0.25">
      <c r="C26">
        <f t="shared" si="0"/>
        <v>2010</v>
      </c>
      <c r="D26" s="21">
        <f t="shared" si="1"/>
        <v>18.214047661350833</v>
      </c>
      <c r="E26" t="s">
        <v>2170</v>
      </c>
    </row>
    <row r="27" spans="1:17" x14ac:dyDescent="0.25">
      <c r="C27">
        <f t="shared" si="0"/>
        <v>2011</v>
      </c>
      <c r="D27" s="21">
        <f t="shared" si="1"/>
        <v>13.939208592056998</v>
      </c>
      <c r="E27" t="s">
        <v>2170</v>
      </c>
    </row>
    <row r="28" spans="1:17" x14ac:dyDescent="0.25">
      <c r="C28">
        <f t="shared" si="0"/>
        <v>2012</v>
      </c>
      <c r="D28" s="21">
        <f t="shared" si="1"/>
        <v>14.001213569509327</v>
      </c>
      <c r="E28" t="s">
        <v>2170</v>
      </c>
    </row>
    <row r="29" spans="1:17" x14ac:dyDescent="0.25">
      <c r="C29">
        <f t="shared" si="0"/>
        <v>2013</v>
      </c>
      <c r="D29" s="21">
        <f t="shared" si="1"/>
        <v>17.639260768022723</v>
      </c>
      <c r="E29" t="s">
        <v>2170</v>
      </c>
    </row>
    <row r="30" spans="1:17" x14ac:dyDescent="0.25">
      <c r="C30">
        <f t="shared" si="0"/>
        <v>2014</v>
      </c>
      <c r="D30" s="21">
        <f t="shared" si="1"/>
        <v>19.657644690182586</v>
      </c>
      <c r="E30" t="s">
        <v>2170</v>
      </c>
    </row>
    <row r="31" spans="1:17" x14ac:dyDescent="0.25">
      <c r="C31">
        <f t="shared" si="0"/>
        <v>2015</v>
      </c>
      <c r="D31" s="21">
        <f t="shared" si="1"/>
        <v>23.025897343017849</v>
      </c>
      <c r="E31" t="s">
        <v>2170</v>
      </c>
    </row>
    <row r="32" spans="1:17" x14ac:dyDescent="0.25">
      <c r="C32">
        <f t="shared" si="0"/>
        <v>2016</v>
      </c>
      <c r="D32" s="21">
        <f t="shared" si="1"/>
        <v>22.141962588807239</v>
      </c>
      <c r="E32" t="s">
        <v>2170</v>
      </c>
    </row>
    <row r="33" spans="3:5" x14ac:dyDescent="0.25">
      <c r="C33">
        <f t="shared" si="0"/>
        <v>2017</v>
      </c>
      <c r="D33" s="21">
        <f t="shared" si="1"/>
        <v>21.925664895164804</v>
      </c>
      <c r="E33" t="s">
        <v>2170</v>
      </c>
    </row>
    <row r="34" spans="3:5" x14ac:dyDescent="0.25">
      <c r="C34">
        <f t="shared" si="0"/>
        <v>2018</v>
      </c>
      <c r="D34" s="21">
        <f t="shared" si="1"/>
        <v>24.105863613100805</v>
      </c>
      <c r="E34" t="s">
        <v>2170</v>
      </c>
    </row>
    <row r="35" spans="3:5" x14ac:dyDescent="0.25">
      <c r="C35">
        <f t="shared" si="0"/>
        <v>2019</v>
      </c>
      <c r="D35" s="21">
        <f t="shared" si="1"/>
        <v>29.05028300777446</v>
      </c>
      <c r="E35" t="s">
        <v>2170</v>
      </c>
    </row>
    <row r="36" spans="3:5" x14ac:dyDescent="0.25">
      <c r="C36">
        <f t="shared" si="0"/>
        <v>2020</v>
      </c>
      <c r="D36" s="21">
        <f t="shared" si="1"/>
        <v>25.108083041665406</v>
      </c>
      <c r="E36" t="s">
        <v>2170</v>
      </c>
    </row>
    <row r="37" spans="3:5" x14ac:dyDescent="0.25">
      <c r="C37">
        <f t="shared" si="0"/>
        <v>2021</v>
      </c>
      <c r="D37" s="21">
        <f t="shared" si="1"/>
        <v>28.565472096793652</v>
      </c>
      <c r="E37" t="s">
        <v>2170</v>
      </c>
    </row>
    <row r="38" spans="3:5" x14ac:dyDescent="0.25">
      <c r="C38" t="str">
        <f t="shared" si="0"/>
        <v>2022 januari-augustus*</v>
      </c>
      <c r="D38" s="21">
        <f t="shared" si="1"/>
        <v>28.299989385570793</v>
      </c>
      <c r="E38" t="s">
        <v>2170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78A2-7649-4D15-859B-4A62A80D8A03}">
  <dimension ref="A1:V52"/>
  <sheetViews>
    <sheetView workbookViewId="0">
      <selection activeCell="T7" sqref="T7:U7"/>
    </sheetView>
  </sheetViews>
  <sheetFormatPr defaultRowHeight="15" x14ac:dyDescent="0.25"/>
  <cols>
    <col min="1" max="1" width="69.5703125" bestFit="1" customWidth="1"/>
    <col min="20" max="20" width="9.5703125" bestFit="1" customWidth="1"/>
  </cols>
  <sheetData>
    <row r="1" spans="1:21" x14ac:dyDescent="0.25">
      <c r="A1" t="s">
        <v>2169</v>
      </c>
    </row>
    <row r="4" spans="1:21" x14ac:dyDescent="0.25">
      <c r="B4" t="s">
        <v>2168</v>
      </c>
      <c r="C4" t="s">
        <v>2167</v>
      </c>
      <c r="D4" t="s">
        <v>2167</v>
      </c>
      <c r="E4" t="s">
        <v>2167</v>
      </c>
      <c r="F4" t="s">
        <v>2167</v>
      </c>
      <c r="G4" t="s">
        <v>2167</v>
      </c>
      <c r="H4" t="s">
        <v>2166</v>
      </c>
      <c r="I4" t="s">
        <v>2166</v>
      </c>
      <c r="J4" t="s">
        <v>2166</v>
      </c>
      <c r="K4" t="s">
        <v>2166</v>
      </c>
      <c r="L4" t="s">
        <v>2166</v>
      </c>
      <c r="M4" t="s">
        <v>2165</v>
      </c>
      <c r="N4" t="s">
        <v>2165</v>
      </c>
      <c r="O4" t="s">
        <v>2165</v>
      </c>
      <c r="P4" t="s">
        <v>2165</v>
      </c>
      <c r="Q4" t="s">
        <v>2165</v>
      </c>
    </row>
    <row r="5" spans="1:21" x14ac:dyDescent="0.25">
      <c r="B5" t="s">
        <v>2164</v>
      </c>
      <c r="C5" t="s">
        <v>2163</v>
      </c>
      <c r="D5" t="s">
        <v>2162</v>
      </c>
      <c r="E5" t="s">
        <v>2161</v>
      </c>
      <c r="F5" t="s">
        <v>2160</v>
      </c>
      <c r="G5" t="s">
        <v>2159</v>
      </c>
      <c r="H5" t="s">
        <v>2163</v>
      </c>
      <c r="I5" t="s">
        <v>2162</v>
      </c>
      <c r="J5" t="s">
        <v>2161</v>
      </c>
      <c r="K5" t="s">
        <v>2160</v>
      </c>
      <c r="L5" t="s">
        <v>2159</v>
      </c>
      <c r="M5" t="s">
        <v>2163</v>
      </c>
      <c r="N5" t="s">
        <v>2162</v>
      </c>
      <c r="O5" t="s">
        <v>2161</v>
      </c>
      <c r="P5" t="s">
        <v>2160</v>
      </c>
      <c r="Q5" t="s">
        <v>2159</v>
      </c>
    </row>
    <row r="6" spans="1:21" x14ac:dyDescent="0.25">
      <c r="A6" t="s">
        <v>2158</v>
      </c>
      <c r="B6" t="s">
        <v>2157</v>
      </c>
      <c r="C6" t="s">
        <v>2156</v>
      </c>
      <c r="D6" t="s">
        <v>2155</v>
      </c>
      <c r="E6" t="s">
        <v>2156</v>
      </c>
      <c r="F6" t="s">
        <v>2155</v>
      </c>
      <c r="H6" t="s">
        <v>2156</v>
      </c>
      <c r="I6" t="s">
        <v>2155</v>
      </c>
      <c r="J6" t="s">
        <v>2156</v>
      </c>
      <c r="K6" t="s">
        <v>2155</v>
      </c>
      <c r="M6" t="s">
        <v>2156</v>
      </c>
      <c r="N6" t="s">
        <v>2155</v>
      </c>
      <c r="O6" t="s">
        <v>2156</v>
      </c>
      <c r="P6" t="s">
        <v>2155</v>
      </c>
    </row>
    <row r="7" spans="1:21" x14ac:dyDescent="0.25">
      <c r="A7" t="s">
        <v>2175</v>
      </c>
      <c r="B7">
        <v>2008</v>
      </c>
      <c r="C7">
        <v>101238</v>
      </c>
      <c r="D7">
        <v>11752746767</v>
      </c>
      <c r="E7">
        <v>106101</v>
      </c>
      <c r="F7">
        <v>14407926204</v>
      </c>
      <c r="G7" t="s">
        <v>2152</v>
      </c>
      <c r="H7">
        <v>90997</v>
      </c>
      <c r="I7">
        <v>11701245323</v>
      </c>
      <c r="J7">
        <v>104861</v>
      </c>
      <c r="K7">
        <v>14404839109</v>
      </c>
      <c r="L7" t="s">
        <v>2152</v>
      </c>
      <c r="M7">
        <v>10240</v>
      </c>
      <c r="N7">
        <v>51501444</v>
      </c>
      <c r="O7">
        <v>1240</v>
      </c>
      <c r="P7">
        <v>3087095</v>
      </c>
      <c r="Q7" t="s">
        <v>2152</v>
      </c>
      <c r="T7" s="29">
        <f>(C7*10^3)/(D7/10^3)</f>
        <v>8.6139863307751625</v>
      </c>
      <c r="U7" s="29">
        <f>(E7*10^3)/(F7/10^3)</f>
        <v>7.3640715879391241</v>
      </c>
    </row>
    <row r="8" spans="1:21" x14ac:dyDescent="0.25">
      <c r="A8" t="s">
        <v>2175</v>
      </c>
      <c r="B8">
        <v>2009</v>
      </c>
      <c r="C8">
        <v>79884</v>
      </c>
      <c r="D8">
        <v>9386596127</v>
      </c>
      <c r="E8">
        <v>73601</v>
      </c>
      <c r="F8">
        <v>10167850646</v>
      </c>
      <c r="G8" t="s">
        <v>2152</v>
      </c>
      <c r="H8">
        <v>76112</v>
      </c>
      <c r="I8">
        <v>9357505122</v>
      </c>
      <c r="J8">
        <v>72723</v>
      </c>
      <c r="K8">
        <v>10163010419</v>
      </c>
      <c r="L8" t="s">
        <v>2152</v>
      </c>
      <c r="M8">
        <v>3772</v>
      </c>
      <c r="N8">
        <v>29091005</v>
      </c>
      <c r="O8">
        <v>878</v>
      </c>
      <c r="P8">
        <v>4840227</v>
      </c>
      <c r="Q8" t="s">
        <v>2152</v>
      </c>
      <c r="T8" s="29">
        <f t="shared" ref="T8:T51" si="0">(C8*10^3)/(D8/10^3)</f>
        <v>8.5104332730603272</v>
      </c>
      <c r="U8" s="29">
        <f t="shared" ref="U8:U51" si="1">(E8*10^3)/(F8/10^3)</f>
        <v>7.2385996374715047</v>
      </c>
    </row>
    <row r="9" spans="1:21" x14ac:dyDescent="0.25">
      <c r="A9" t="s">
        <v>2175</v>
      </c>
      <c r="B9">
        <v>2010</v>
      </c>
      <c r="C9">
        <v>69220</v>
      </c>
      <c r="D9">
        <v>7620714622</v>
      </c>
      <c r="E9">
        <v>80752</v>
      </c>
      <c r="F9">
        <v>11817180990</v>
      </c>
      <c r="G9" t="s">
        <v>2152</v>
      </c>
      <c r="H9">
        <v>63735</v>
      </c>
      <c r="I9">
        <v>7571935117</v>
      </c>
      <c r="J9">
        <v>80184</v>
      </c>
      <c r="K9">
        <v>11815543002</v>
      </c>
      <c r="L9" t="s">
        <v>2152</v>
      </c>
      <c r="M9">
        <v>5485</v>
      </c>
      <c r="N9">
        <v>48779505</v>
      </c>
      <c r="O9">
        <v>568</v>
      </c>
      <c r="P9">
        <v>1637988</v>
      </c>
      <c r="Q9" t="s">
        <v>2152</v>
      </c>
      <c r="T9" s="29">
        <f t="shared" si="0"/>
        <v>9.083137662729289</v>
      </c>
      <c r="U9" s="29">
        <f t="shared" si="1"/>
        <v>6.8334402315014389</v>
      </c>
    </row>
    <row r="10" spans="1:21" x14ac:dyDescent="0.25">
      <c r="A10" t="s">
        <v>2175</v>
      </c>
      <c r="B10">
        <v>2011</v>
      </c>
      <c r="C10">
        <v>73709</v>
      </c>
      <c r="D10">
        <v>6754715813</v>
      </c>
      <c r="E10">
        <v>85189</v>
      </c>
      <c r="F10">
        <v>12034923209</v>
      </c>
      <c r="G10" t="s">
        <v>2152</v>
      </c>
      <c r="H10">
        <v>70322</v>
      </c>
      <c r="I10">
        <v>6715625758</v>
      </c>
      <c r="J10">
        <v>84660</v>
      </c>
      <c r="K10">
        <v>12031199259</v>
      </c>
      <c r="L10" t="s">
        <v>2152</v>
      </c>
      <c r="M10">
        <v>3387</v>
      </c>
      <c r="N10">
        <v>39090055</v>
      </c>
      <c r="O10">
        <v>529</v>
      </c>
      <c r="P10">
        <v>3723950</v>
      </c>
      <c r="Q10" t="s">
        <v>2152</v>
      </c>
      <c r="T10" s="29">
        <f t="shared" si="0"/>
        <v>10.912228144097645</v>
      </c>
      <c r="U10" s="29">
        <f t="shared" si="1"/>
        <v>7.0784830547396966</v>
      </c>
    </row>
    <row r="11" spans="1:21" x14ac:dyDescent="0.25">
      <c r="A11" t="s">
        <v>2175</v>
      </c>
      <c r="B11">
        <v>2012</v>
      </c>
      <c r="C11">
        <v>81975</v>
      </c>
      <c r="D11">
        <v>6783488490</v>
      </c>
      <c r="E11">
        <v>99609</v>
      </c>
      <c r="F11">
        <v>8837552575</v>
      </c>
      <c r="G11" t="s">
        <v>2152</v>
      </c>
      <c r="H11">
        <v>74239</v>
      </c>
      <c r="I11">
        <v>6726780421</v>
      </c>
      <c r="J11">
        <v>98364</v>
      </c>
      <c r="K11">
        <v>8832984603</v>
      </c>
      <c r="L11" t="s">
        <v>2152</v>
      </c>
      <c r="M11">
        <v>7736</v>
      </c>
      <c r="N11">
        <v>56708069</v>
      </c>
      <c r="O11">
        <v>1245</v>
      </c>
      <c r="P11">
        <v>4567972</v>
      </c>
      <c r="Q11" t="s">
        <v>2152</v>
      </c>
      <c r="T11" s="29">
        <f t="shared" si="0"/>
        <v>12.08449017358029</v>
      </c>
      <c r="U11" s="29">
        <f t="shared" si="1"/>
        <v>11.27110692181653</v>
      </c>
    </row>
    <row r="12" spans="1:21" x14ac:dyDescent="0.25">
      <c r="A12" t="s">
        <v>2175</v>
      </c>
      <c r="B12">
        <v>2013</v>
      </c>
      <c r="C12">
        <v>85241</v>
      </c>
      <c r="D12">
        <v>6854257183</v>
      </c>
      <c r="E12">
        <v>123104</v>
      </c>
      <c r="F12">
        <v>11781182560</v>
      </c>
      <c r="G12" t="s">
        <v>2152</v>
      </c>
      <c r="H12">
        <v>76770</v>
      </c>
      <c r="I12">
        <v>6801209165</v>
      </c>
      <c r="J12">
        <v>120964</v>
      </c>
      <c r="K12">
        <v>11771943115</v>
      </c>
      <c r="L12" t="s">
        <v>2152</v>
      </c>
      <c r="M12">
        <v>8471</v>
      </c>
      <c r="N12">
        <v>53048018</v>
      </c>
      <c r="O12">
        <v>2140</v>
      </c>
      <c r="P12">
        <v>9239445</v>
      </c>
      <c r="Q12" t="s">
        <v>2152</v>
      </c>
      <c r="T12" s="29">
        <f t="shared" si="0"/>
        <v>12.436212666693571</v>
      </c>
      <c r="U12" s="29">
        <f t="shared" si="1"/>
        <v>10.44920570350622</v>
      </c>
    </row>
    <row r="13" spans="1:21" x14ac:dyDescent="0.25">
      <c r="A13" t="s">
        <v>2175</v>
      </c>
      <c r="B13">
        <v>2014</v>
      </c>
      <c r="C13">
        <v>79233</v>
      </c>
      <c r="D13">
        <v>6574168613</v>
      </c>
      <c r="E13">
        <v>119575</v>
      </c>
      <c r="F13">
        <v>11923206101</v>
      </c>
      <c r="G13" t="s">
        <v>2152</v>
      </c>
      <c r="H13">
        <v>73050</v>
      </c>
      <c r="I13">
        <v>6529130938</v>
      </c>
      <c r="J13">
        <v>113372</v>
      </c>
      <c r="K13">
        <v>11899779204</v>
      </c>
      <c r="L13" t="s">
        <v>2152</v>
      </c>
      <c r="M13">
        <v>6183</v>
      </c>
      <c r="N13">
        <v>45037675</v>
      </c>
      <c r="O13">
        <v>6203</v>
      </c>
      <c r="P13">
        <v>23426897</v>
      </c>
      <c r="Q13" t="s">
        <v>2152</v>
      </c>
      <c r="T13" s="29">
        <f t="shared" si="0"/>
        <v>12.052170344904416</v>
      </c>
      <c r="U13" s="29">
        <f t="shared" si="1"/>
        <v>10.02876231334886</v>
      </c>
    </row>
    <row r="14" spans="1:21" x14ac:dyDescent="0.25">
      <c r="A14" t="s">
        <v>2175</v>
      </c>
      <c r="B14">
        <v>2015</v>
      </c>
      <c r="C14">
        <v>78835</v>
      </c>
      <c r="D14">
        <v>4604249986</v>
      </c>
      <c r="E14">
        <v>99901</v>
      </c>
      <c r="F14">
        <v>3386776480</v>
      </c>
      <c r="G14" t="s">
        <v>2152</v>
      </c>
      <c r="H14">
        <v>67496</v>
      </c>
      <c r="I14">
        <v>4535986779</v>
      </c>
      <c r="J14">
        <v>96486</v>
      </c>
      <c r="K14">
        <v>3375352346</v>
      </c>
      <c r="L14" t="s">
        <v>2152</v>
      </c>
      <c r="M14">
        <v>11338</v>
      </c>
      <c r="N14">
        <v>68263207</v>
      </c>
      <c r="O14">
        <v>3416</v>
      </c>
      <c r="P14">
        <v>11424134</v>
      </c>
      <c r="Q14" t="s">
        <v>2152</v>
      </c>
      <c r="T14" s="29">
        <f t="shared" si="0"/>
        <v>17.122224084207232</v>
      </c>
      <c r="U14" s="29">
        <f t="shared" si="1"/>
        <v>29.497370313614557</v>
      </c>
    </row>
    <row r="15" spans="1:21" x14ac:dyDescent="0.25">
      <c r="A15" t="s">
        <v>2175</v>
      </c>
      <c r="B15">
        <v>2016</v>
      </c>
      <c r="C15">
        <v>77506</v>
      </c>
      <c r="D15">
        <v>2216234391</v>
      </c>
      <c r="E15">
        <v>98092</v>
      </c>
      <c r="F15">
        <v>4215980949</v>
      </c>
      <c r="G15" t="s">
        <v>2152</v>
      </c>
      <c r="H15">
        <v>65032</v>
      </c>
      <c r="I15">
        <v>2155515926</v>
      </c>
      <c r="J15">
        <v>95688</v>
      </c>
      <c r="K15">
        <v>4206549309</v>
      </c>
      <c r="L15" t="s">
        <v>2152</v>
      </c>
      <c r="M15">
        <v>12474</v>
      </c>
      <c r="N15">
        <v>60718465</v>
      </c>
      <c r="O15">
        <v>2404</v>
      </c>
      <c r="P15">
        <v>9431640</v>
      </c>
      <c r="Q15" t="s">
        <v>2152</v>
      </c>
      <c r="T15" s="29">
        <f t="shared" si="0"/>
        <v>34.971932713772247</v>
      </c>
      <c r="U15" s="29">
        <f t="shared" si="1"/>
        <v>23.266708551723106</v>
      </c>
    </row>
    <row r="16" spans="1:21" x14ac:dyDescent="0.25">
      <c r="A16" t="s">
        <v>2175</v>
      </c>
      <c r="B16">
        <v>2017</v>
      </c>
      <c r="C16">
        <v>79129</v>
      </c>
      <c r="D16">
        <v>1614308043</v>
      </c>
      <c r="E16">
        <v>120333</v>
      </c>
      <c r="F16">
        <v>712568688</v>
      </c>
      <c r="G16" t="s">
        <v>2152</v>
      </c>
      <c r="H16">
        <v>62230</v>
      </c>
      <c r="I16">
        <v>1519414827</v>
      </c>
      <c r="J16">
        <v>116229</v>
      </c>
      <c r="K16">
        <v>699347539</v>
      </c>
      <c r="L16" t="s">
        <v>2152</v>
      </c>
      <c r="M16">
        <v>16898</v>
      </c>
      <c r="N16">
        <v>94893216</v>
      </c>
      <c r="O16">
        <v>4104</v>
      </c>
      <c r="P16">
        <v>13221149</v>
      </c>
      <c r="Q16" t="s">
        <v>2152</v>
      </c>
      <c r="T16" s="29">
        <f t="shared" si="0"/>
        <v>49.017286597264381</v>
      </c>
      <c r="U16" s="29">
        <f t="shared" si="1"/>
        <v>168.8721410671921</v>
      </c>
    </row>
    <row r="17" spans="1:21" x14ac:dyDescent="0.25">
      <c r="A17" t="s">
        <v>2175</v>
      </c>
      <c r="B17">
        <v>2018</v>
      </c>
      <c r="C17">
        <v>96711</v>
      </c>
      <c r="D17">
        <v>3398948921</v>
      </c>
      <c r="E17">
        <v>128413</v>
      </c>
      <c r="F17">
        <v>413159609</v>
      </c>
      <c r="G17" t="s">
        <v>2152</v>
      </c>
      <c r="H17">
        <v>80078</v>
      </c>
      <c r="I17">
        <v>3307873538</v>
      </c>
      <c r="J17">
        <v>124665</v>
      </c>
      <c r="K17">
        <v>399033337</v>
      </c>
      <c r="L17" t="s">
        <v>2152</v>
      </c>
      <c r="M17">
        <v>16633</v>
      </c>
      <c r="N17">
        <v>91075383</v>
      </c>
      <c r="O17">
        <v>3748</v>
      </c>
      <c r="P17">
        <v>14126272</v>
      </c>
      <c r="Q17" t="s">
        <v>2152</v>
      </c>
      <c r="T17" s="180">
        <f t="shared" si="0"/>
        <v>28.453207814475419</v>
      </c>
      <c r="U17" s="29">
        <f t="shared" si="1"/>
        <v>310.80724543913487</v>
      </c>
    </row>
    <row r="18" spans="1:21" x14ac:dyDescent="0.25">
      <c r="A18" t="s">
        <v>2175</v>
      </c>
      <c r="B18">
        <v>2019</v>
      </c>
      <c r="C18">
        <v>85679</v>
      </c>
      <c r="D18">
        <v>1135589764</v>
      </c>
      <c r="E18">
        <v>133962</v>
      </c>
      <c r="F18">
        <v>347684781</v>
      </c>
      <c r="G18" t="s">
        <v>2152</v>
      </c>
      <c r="H18">
        <v>69537</v>
      </c>
      <c r="I18">
        <v>1046140655</v>
      </c>
      <c r="J18">
        <v>130110</v>
      </c>
      <c r="K18">
        <v>336462860</v>
      </c>
      <c r="L18" t="s">
        <v>2152</v>
      </c>
      <c r="M18">
        <v>16143</v>
      </c>
      <c r="N18">
        <v>89449109</v>
      </c>
      <c r="O18">
        <v>3852</v>
      </c>
      <c r="P18">
        <v>11221921</v>
      </c>
      <c r="Q18" t="s">
        <v>2152</v>
      </c>
      <c r="T18" s="180">
        <f t="shared" si="0"/>
        <v>75.448901281220074</v>
      </c>
      <c r="U18" s="29">
        <f t="shared" si="1"/>
        <v>385.29727880151302</v>
      </c>
    </row>
    <row r="19" spans="1:21" x14ac:dyDescent="0.25">
      <c r="A19" t="s">
        <v>2175</v>
      </c>
      <c r="B19">
        <v>2020</v>
      </c>
      <c r="C19">
        <v>78968</v>
      </c>
      <c r="D19">
        <v>5118005703</v>
      </c>
      <c r="E19">
        <v>129996</v>
      </c>
      <c r="F19">
        <v>5401670462</v>
      </c>
      <c r="G19" t="s">
        <v>2152</v>
      </c>
      <c r="H19">
        <v>70666</v>
      </c>
      <c r="I19">
        <v>5039573516</v>
      </c>
      <c r="J19">
        <v>119400</v>
      </c>
      <c r="K19">
        <v>5196482784</v>
      </c>
      <c r="L19" t="s">
        <v>2152</v>
      </c>
      <c r="M19">
        <v>8302</v>
      </c>
      <c r="N19">
        <v>78432187</v>
      </c>
      <c r="O19">
        <v>10596</v>
      </c>
      <c r="P19">
        <v>205187678</v>
      </c>
      <c r="Q19" t="s">
        <v>2152</v>
      </c>
      <c r="T19" s="180">
        <f t="shared" si="0"/>
        <v>15.429447441551631</v>
      </c>
      <c r="U19" s="29">
        <f t="shared" si="1"/>
        <v>24.065888675457668</v>
      </c>
    </row>
    <row r="20" spans="1:21" x14ac:dyDescent="0.25">
      <c r="A20" t="s">
        <v>2175</v>
      </c>
      <c r="B20">
        <v>2021</v>
      </c>
      <c r="C20">
        <v>81390</v>
      </c>
      <c r="D20">
        <v>3834856792</v>
      </c>
      <c r="E20">
        <v>134806</v>
      </c>
      <c r="F20">
        <v>10738560198</v>
      </c>
      <c r="G20" t="s">
        <v>2152</v>
      </c>
      <c r="H20">
        <v>73941</v>
      </c>
      <c r="I20">
        <v>3701302268</v>
      </c>
      <c r="J20">
        <v>125228</v>
      </c>
      <c r="K20">
        <v>10690525811</v>
      </c>
      <c r="L20" t="s">
        <v>2152</v>
      </c>
      <c r="M20">
        <v>7449</v>
      </c>
      <c r="N20">
        <v>133554524</v>
      </c>
      <c r="O20">
        <v>9577</v>
      </c>
      <c r="P20">
        <v>48034387</v>
      </c>
      <c r="Q20" t="s">
        <v>2152</v>
      </c>
      <c r="T20" s="180">
        <f t="shared" si="0"/>
        <v>21.223739089759469</v>
      </c>
      <c r="U20" s="29">
        <f t="shared" si="1"/>
        <v>12.553452000493222</v>
      </c>
    </row>
    <row r="21" spans="1:21" x14ac:dyDescent="0.25">
      <c r="A21" t="s">
        <v>2175</v>
      </c>
      <c r="B21" t="s">
        <v>2153</v>
      </c>
      <c r="C21">
        <v>48289</v>
      </c>
      <c r="D21">
        <v>3354849803</v>
      </c>
      <c r="E21">
        <v>109756</v>
      </c>
      <c r="F21">
        <v>6924884506</v>
      </c>
      <c r="G21" t="s">
        <v>2152</v>
      </c>
      <c r="H21">
        <v>43880</v>
      </c>
      <c r="I21">
        <v>3188984857</v>
      </c>
      <c r="J21">
        <v>100870</v>
      </c>
      <c r="K21">
        <v>6868709084</v>
      </c>
      <c r="L21" t="s">
        <v>2152</v>
      </c>
      <c r="M21">
        <v>4410</v>
      </c>
      <c r="N21">
        <v>165864946</v>
      </c>
      <c r="O21">
        <v>8885</v>
      </c>
      <c r="P21">
        <v>56175422</v>
      </c>
      <c r="Q21" t="s">
        <v>2152</v>
      </c>
      <c r="T21" s="180">
        <f t="shared" si="0"/>
        <v>14.393788943045568</v>
      </c>
      <c r="U21" s="29">
        <f t="shared" si="1"/>
        <v>15.849506212688885</v>
      </c>
    </row>
    <row r="22" spans="1:21" x14ac:dyDescent="0.25">
      <c r="A22" t="s">
        <v>2174</v>
      </c>
      <c r="B22">
        <v>2008</v>
      </c>
      <c r="C22">
        <v>737700</v>
      </c>
      <c r="D22">
        <v>10416244366</v>
      </c>
      <c r="E22" t="s">
        <v>2173</v>
      </c>
      <c r="F22" t="s">
        <v>2173</v>
      </c>
      <c r="G22" t="s">
        <v>2152</v>
      </c>
      <c r="H22">
        <v>51308</v>
      </c>
      <c r="I22">
        <v>804206402</v>
      </c>
      <c r="J22" t="s">
        <v>2173</v>
      </c>
      <c r="K22" t="s">
        <v>2173</v>
      </c>
      <c r="L22" t="s">
        <v>2152</v>
      </c>
      <c r="M22">
        <v>686393</v>
      </c>
      <c r="N22">
        <v>9612037964</v>
      </c>
      <c r="O22">
        <v>2195</v>
      </c>
      <c r="P22">
        <v>17077117</v>
      </c>
      <c r="Q22" t="s">
        <v>2152</v>
      </c>
      <c r="T22" s="29">
        <f t="shared" si="0"/>
        <v>70.822071187956226</v>
      </c>
      <c r="U22" s="29"/>
    </row>
    <row r="23" spans="1:21" x14ac:dyDescent="0.25">
      <c r="A23" t="s">
        <v>2174</v>
      </c>
      <c r="B23">
        <v>2009</v>
      </c>
      <c r="C23">
        <v>331966</v>
      </c>
      <c r="D23">
        <v>5850994841</v>
      </c>
      <c r="E23">
        <v>15621</v>
      </c>
      <c r="F23">
        <v>224431631</v>
      </c>
      <c r="G23" t="s">
        <v>2152</v>
      </c>
      <c r="H23">
        <v>59193</v>
      </c>
      <c r="I23">
        <v>1051956833</v>
      </c>
      <c r="J23">
        <v>14829</v>
      </c>
      <c r="K23">
        <v>218373418</v>
      </c>
      <c r="L23" t="s">
        <v>2152</v>
      </c>
      <c r="M23">
        <v>272773</v>
      </c>
      <c r="N23">
        <v>4799038008</v>
      </c>
      <c r="O23">
        <v>792</v>
      </c>
      <c r="P23">
        <v>6058213</v>
      </c>
      <c r="Q23" t="s">
        <v>2152</v>
      </c>
      <c r="T23" s="29">
        <f t="shared" si="0"/>
        <v>56.736676244148477</v>
      </c>
      <c r="U23" s="29">
        <f t="shared" si="1"/>
        <v>69.602488429984277</v>
      </c>
    </row>
    <row r="24" spans="1:21" x14ac:dyDescent="0.25">
      <c r="A24" t="s">
        <v>2174</v>
      </c>
      <c r="B24">
        <v>2010</v>
      </c>
      <c r="C24">
        <v>671995</v>
      </c>
      <c r="D24">
        <v>7065057003</v>
      </c>
      <c r="E24">
        <v>20622</v>
      </c>
      <c r="F24">
        <v>238809982</v>
      </c>
      <c r="G24" t="s">
        <v>2152</v>
      </c>
      <c r="H24">
        <v>35041</v>
      </c>
      <c r="I24">
        <v>418607656</v>
      </c>
      <c r="J24">
        <v>19258</v>
      </c>
      <c r="K24">
        <v>227503551</v>
      </c>
      <c r="L24" t="s">
        <v>2152</v>
      </c>
      <c r="M24">
        <v>636954</v>
      </c>
      <c r="N24">
        <v>6646449347</v>
      </c>
      <c r="O24">
        <v>1364</v>
      </c>
      <c r="P24">
        <v>11306431</v>
      </c>
      <c r="Q24" t="s">
        <v>2152</v>
      </c>
      <c r="T24" s="29">
        <f t="shared" si="0"/>
        <v>95.115297684739716</v>
      </c>
      <c r="U24" s="29">
        <f t="shared" si="1"/>
        <v>86.353174299054217</v>
      </c>
    </row>
    <row r="25" spans="1:21" x14ac:dyDescent="0.25">
      <c r="A25" t="s">
        <v>2174</v>
      </c>
      <c r="B25">
        <v>2011</v>
      </c>
      <c r="C25">
        <v>95699</v>
      </c>
      <c r="D25">
        <v>890763937</v>
      </c>
      <c r="E25">
        <v>21661</v>
      </c>
      <c r="F25">
        <v>208607178</v>
      </c>
      <c r="G25" t="s">
        <v>2152</v>
      </c>
      <c r="H25">
        <v>73058</v>
      </c>
      <c r="I25">
        <v>668033777</v>
      </c>
      <c r="J25">
        <v>19304</v>
      </c>
      <c r="K25">
        <v>191723363</v>
      </c>
      <c r="L25" t="s">
        <v>2152</v>
      </c>
      <c r="M25">
        <v>22642</v>
      </c>
      <c r="N25">
        <v>222730160</v>
      </c>
      <c r="O25">
        <v>2357</v>
      </c>
      <c r="P25">
        <v>16883815</v>
      </c>
      <c r="Q25" t="s">
        <v>2152</v>
      </c>
      <c r="T25" s="29">
        <f t="shared" si="0"/>
        <v>107.43474901139828</v>
      </c>
      <c r="U25" s="29">
        <f t="shared" si="1"/>
        <v>103.8363119029394</v>
      </c>
    </row>
    <row r="26" spans="1:21" x14ac:dyDescent="0.25">
      <c r="A26" t="s">
        <v>2174</v>
      </c>
      <c r="B26">
        <v>2012</v>
      </c>
      <c r="C26">
        <v>113933</v>
      </c>
      <c r="D26">
        <v>1228684162</v>
      </c>
      <c r="E26">
        <v>24610</v>
      </c>
      <c r="F26">
        <v>207162763</v>
      </c>
      <c r="G26" t="s">
        <v>2152</v>
      </c>
      <c r="H26">
        <v>108340</v>
      </c>
      <c r="I26">
        <v>1172381453</v>
      </c>
      <c r="J26">
        <v>21097</v>
      </c>
      <c r="K26">
        <v>190642414</v>
      </c>
      <c r="L26" t="s">
        <v>2152</v>
      </c>
      <c r="M26">
        <v>5593</v>
      </c>
      <c r="N26">
        <v>56302709</v>
      </c>
      <c r="O26">
        <v>3513</v>
      </c>
      <c r="P26">
        <v>16520349</v>
      </c>
      <c r="Q26" t="s">
        <v>2152</v>
      </c>
      <c r="T26" s="29">
        <f t="shared" si="0"/>
        <v>92.72765412271994</v>
      </c>
      <c r="U26" s="29">
        <f t="shared" si="1"/>
        <v>118.79548063374691</v>
      </c>
    </row>
    <row r="27" spans="1:21" x14ac:dyDescent="0.25">
      <c r="A27" t="s">
        <v>2174</v>
      </c>
      <c r="B27">
        <v>2013</v>
      </c>
      <c r="C27">
        <v>558283</v>
      </c>
      <c r="D27">
        <v>6916992909</v>
      </c>
      <c r="E27">
        <v>26633</v>
      </c>
      <c r="F27">
        <v>242528190</v>
      </c>
      <c r="G27" t="s">
        <v>2152</v>
      </c>
      <c r="H27">
        <v>96530</v>
      </c>
      <c r="I27">
        <v>1256491815</v>
      </c>
      <c r="J27">
        <v>22717</v>
      </c>
      <c r="K27">
        <v>219010796</v>
      </c>
      <c r="L27" t="s">
        <v>2152</v>
      </c>
      <c r="M27">
        <v>461753</v>
      </c>
      <c r="N27">
        <v>5660501094</v>
      </c>
      <c r="O27">
        <v>3916</v>
      </c>
      <c r="P27">
        <v>23517394</v>
      </c>
      <c r="Q27" t="s">
        <v>2152</v>
      </c>
      <c r="T27" s="29">
        <f t="shared" si="0"/>
        <v>80.711807478303726</v>
      </c>
      <c r="U27" s="29">
        <f t="shared" si="1"/>
        <v>109.81403852475871</v>
      </c>
    </row>
    <row r="28" spans="1:21" x14ac:dyDescent="0.25">
      <c r="A28" t="s">
        <v>2174</v>
      </c>
      <c r="B28">
        <v>2014</v>
      </c>
      <c r="C28">
        <v>444862</v>
      </c>
      <c r="D28">
        <v>6924438979</v>
      </c>
      <c r="E28">
        <v>18823</v>
      </c>
      <c r="F28">
        <v>140206450</v>
      </c>
      <c r="G28" t="s">
        <v>2152</v>
      </c>
      <c r="H28">
        <v>92095</v>
      </c>
      <c r="I28">
        <v>1381152393</v>
      </c>
      <c r="J28">
        <v>15521</v>
      </c>
      <c r="K28">
        <v>119508912</v>
      </c>
      <c r="L28" t="s">
        <v>2152</v>
      </c>
      <c r="M28">
        <v>352767</v>
      </c>
      <c r="N28">
        <v>5543286586</v>
      </c>
      <c r="O28">
        <v>3303</v>
      </c>
      <c r="P28">
        <v>20697538</v>
      </c>
      <c r="Q28" t="s">
        <v>2152</v>
      </c>
      <c r="T28" s="29">
        <f t="shared" si="0"/>
        <v>64.245204752204373</v>
      </c>
      <c r="U28" s="29">
        <f t="shared" si="1"/>
        <v>134.25202620849467</v>
      </c>
    </row>
    <row r="29" spans="1:21" x14ac:dyDescent="0.25">
      <c r="A29" t="s">
        <v>2174</v>
      </c>
      <c r="B29">
        <v>2015</v>
      </c>
      <c r="C29">
        <v>417033</v>
      </c>
      <c r="D29">
        <v>8053935107</v>
      </c>
      <c r="E29">
        <v>15116</v>
      </c>
      <c r="F29">
        <v>103718199</v>
      </c>
      <c r="G29" t="s">
        <v>2152</v>
      </c>
      <c r="H29">
        <v>61278</v>
      </c>
      <c r="I29">
        <v>1300277237</v>
      </c>
      <c r="J29">
        <v>13705</v>
      </c>
      <c r="K29">
        <v>98436872</v>
      </c>
      <c r="L29" t="s">
        <v>2152</v>
      </c>
      <c r="M29">
        <v>355754</v>
      </c>
      <c r="N29">
        <v>6753657870</v>
      </c>
      <c r="O29">
        <v>1411</v>
      </c>
      <c r="P29">
        <v>5281327</v>
      </c>
      <c r="Q29" t="s">
        <v>2152</v>
      </c>
      <c r="T29" s="29">
        <f t="shared" si="0"/>
        <v>51.780029818906762</v>
      </c>
      <c r="U29" s="29">
        <f t="shared" si="1"/>
        <v>145.74105745897111</v>
      </c>
    </row>
    <row r="30" spans="1:21" x14ac:dyDescent="0.25">
      <c r="A30" t="s">
        <v>2174</v>
      </c>
      <c r="B30">
        <v>2016</v>
      </c>
      <c r="C30">
        <v>369121</v>
      </c>
      <c r="D30">
        <v>8174949959</v>
      </c>
      <c r="E30">
        <v>16335</v>
      </c>
      <c r="F30">
        <v>115025522</v>
      </c>
      <c r="G30" t="s">
        <v>2152</v>
      </c>
      <c r="H30">
        <v>103803</v>
      </c>
      <c r="I30">
        <v>2092591703</v>
      </c>
      <c r="J30">
        <v>12333</v>
      </c>
      <c r="K30">
        <v>92427263</v>
      </c>
      <c r="L30" t="s">
        <v>2152</v>
      </c>
      <c r="M30">
        <v>265318</v>
      </c>
      <c r="N30">
        <v>6082358256</v>
      </c>
      <c r="O30">
        <v>4002</v>
      </c>
      <c r="P30">
        <v>22598259</v>
      </c>
      <c r="Q30" t="s">
        <v>2152</v>
      </c>
      <c r="T30" s="29">
        <f t="shared" si="0"/>
        <v>45.152692291850151</v>
      </c>
      <c r="U30" s="29">
        <f t="shared" si="1"/>
        <v>142.01196148451297</v>
      </c>
    </row>
    <row r="31" spans="1:21" x14ac:dyDescent="0.25">
      <c r="A31" t="s">
        <v>2174</v>
      </c>
      <c r="B31">
        <v>2017</v>
      </c>
      <c r="C31">
        <v>552468</v>
      </c>
      <c r="D31">
        <v>8401777032</v>
      </c>
      <c r="E31">
        <v>21421</v>
      </c>
      <c r="F31">
        <v>127425456</v>
      </c>
      <c r="G31" t="s">
        <v>2152</v>
      </c>
      <c r="H31">
        <v>139128</v>
      </c>
      <c r="I31">
        <v>1885487135</v>
      </c>
      <c r="J31">
        <v>11335</v>
      </c>
      <c r="K31">
        <v>71791715</v>
      </c>
      <c r="L31" t="s">
        <v>2152</v>
      </c>
      <c r="M31">
        <v>413341</v>
      </c>
      <c r="N31">
        <v>6516289897</v>
      </c>
      <c r="O31">
        <v>10086</v>
      </c>
      <c r="P31">
        <v>55633741</v>
      </c>
      <c r="Q31" t="s">
        <v>2152</v>
      </c>
      <c r="T31" s="29">
        <f t="shared" si="0"/>
        <v>65.756089205391334</v>
      </c>
      <c r="U31" s="29">
        <f t="shared" si="1"/>
        <v>168.10612786820241</v>
      </c>
    </row>
    <row r="32" spans="1:21" x14ac:dyDescent="0.25">
      <c r="A32" t="s">
        <v>2174</v>
      </c>
      <c r="B32">
        <v>2018</v>
      </c>
      <c r="C32">
        <v>571008</v>
      </c>
      <c r="D32">
        <v>9319322779</v>
      </c>
      <c r="E32">
        <v>16408</v>
      </c>
      <c r="F32">
        <v>110592409</v>
      </c>
      <c r="G32" t="s">
        <v>2152</v>
      </c>
      <c r="H32">
        <v>116586</v>
      </c>
      <c r="I32">
        <v>1727332870</v>
      </c>
      <c r="J32" t="s">
        <v>2173</v>
      </c>
      <c r="K32" t="s">
        <v>2173</v>
      </c>
      <c r="L32" t="s">
        <v>2152</v>
      </c>
      <c r="M32">
        <v>454422</v>
      </c>
      <c r="N32">
        <v>7591989909</v>
      </c>
      <c r="O32" t="s">
        <v>2173</v>
      </c>
      <c r="P32" t="s">
        <v>2173</v>
      </c>
      <c r="Q32" t="s">
        <v>2152</v>
      </c>
      <c r="T32" s="29">
        <f t="shared" si="0"/>
        <v>61.271404965895115</v>
      </c>
      <c r="U32" s="29">
        <f t="shared" si="1"/>
        <v>148.36461334339864</v>
      </c>
    </row>
    <row r="33" spans="1:22" x14ac:dyDescent="0.25">
      <c r="A33" t="s">
        <v>2174</v>
      </c>
      <c r="B33">
        <v>2019</v>
      </c>
      <c r="C33">
        <v>620290</v>
      </c>
      <c r="D33">
        <v>8199861664</v>
      </c>
      <c r="E33">
        <v>17525</v>
      </c>
      <c r="F33">
        <v>110309260</v>
      </c>
      <c r="G33" t="s">
        <v>2152</v>
      </c>
      <c r="H33">
        <v>165216</v>
      </c>
      <c r="I33">
        <v>2147799565</v>
      </c>
      <c r="J33">
        <v>12379</v>
      </c>
      <c r="K33">
        <v>83220510</v>
      </c>
      <c r="L33" t="s">
        <v>2152</v>
      </c>
      <c r="M33">
        <v>455074</v>
      </c>
      <c r="N33">
        <v>6052062099</v>
      </c>
      <c r="O33">
        <v>5146</v>
      </c>
      <c r="P33">
        <v>27088750</v>
      </c>
      <c r="Q33" t="s">
        <v>2152</v>
      </c>
      <c r="T33" s="29">
        <f t="shared" si="0"/>
        <v>75.646398124406218</v>
      </c>
      <c r="U33" s="29">
        <f t="shared" si="1"/>
        <v>158.8715217561971</v>
      </c>
    </row>
    <row r="34" spans="1:22" x14ac:dyDescent="0.25">
      <c r="A34" t="s">
        <v>2174</v>
      </c>
      <c r="B34">
        <v>2020</v>
      </c>
      <c r="C34">
        <v>631099</v>
      </c>
      <c r="D34">
        <v>7376028219</v>
      </c>
      <c r="E34">
        <v>15317</v>
      </c>
      <c r="F34">
        <v>100911479</v>
      </c>
      <c r="G34" t="s">
        <v>2152</v>
      </c>
      <c r="H34">
        <v>161575</v>
      </c>
      <c r="I34">
        <v>1758084381</v>
      </c>
      <c r="J34" t="s">
        <v>2173</v>
      </c>
      <c r="K34" t="s">
        <v>2173</v>
      </c>
      <c r="L34" t="s">
        <v>2152</v>
      </c>
      <c r="M34">
        <v>469524</v>
      </c>
      <c r="N34">
        <v>5617943838</v>
      </c>
      <c r="O34" t="s">
        <v>2173</v>
      </c>
      <c r="P34" t="s">
        <v>2173</v>
      </c>
      <c r="Q34" t="s">
        <v>2152</v>
      </c>
      <c r="T34" s="29">
        <f t="shared" si="0"/>
        <v>85.560816914222826</v>
      </c>
      <c r="U34" s="29">
        <f t="shared" si="1"/>
        <v>151.78649794638326</v>
      </c>
    </row>
    <row r="35" spans="1:22" x14ac:dyDescent="0.25">
      <c r="A35" t="s">
        <v>2174</v>
      </c>
      <c r="B35">
        <v>2021</v>
      </c>
      <c r="C35">
        <v>1025930</v>
      </c>
      <c r="D35">
        <v>7255904770</v>
      </c>
      <c r="E35">
        <v>18240</v>
      </c>
      <c r="F35">
        <v>118281010</v>
      </c>
      <c r="G35" t="s">
        <v>2152</v>
      </c>
      <c r="H35">
        <v>230857</v>
      </c>
      <c r="I35">
        <v>1590240011</v>
      </c>
      <c r="J35">
        <v>12782</v>
      </c>
      <c r="K35">
        <v>79562165</v>
      </c>
      <c r="L35" t="s">
        <v>2152</v>
      </c>
      <c r="M35">
        <v>795073</v>
      </c>
      <c r="N35">
        <v>5665664759</v>
      </c>
      <c r="O35">
        <v>5458</v>
      </c>
      <c r="P35">
        <v>38718845</v>
      </c>
      <c r="Q35" t="s">
        <v>2152</v>
      </c>
      <c r="T35" s="180">
        <f t="shared" si="0"/>
        <v>141.39242899683205</v>
      </c>
      <c r="U35" s="29">
        <f t="shared" si="1"/>
        <v>154.20903152585527</v>
      </c>
    </row>
    <row r="36" spans="1:22" x14ac:dyDescent="0.25">
      <c r="A36" t="s">
        <v>2174</v>
      </c>
      <c r="B36" t="s">
        <v>2153</v>
      </c>
      <c r="C36">
        <v>650066</v>
      </c>
      <c r="D36">
        <v>5486424049</v>
      </c>
      <c r="E36">
        <v>37529</v>
      </c>
      <c r="F36">
        <v>240161108</v>
      </c>
      <c r="G36" t="s">
        <v>2152</v>
      </c>
      <c r="H36">
        <v>92013</v>
      </c>
      <c r="I36">
        <v>933769971</v>
      </c>
      <c r="J36">
        <v>27270</v>
      </c>
      <c r="K36">
        <v>148356894</v>
      </c>
      <c r="L36" t="s">
        <v>2152</v>
      </c>
      <c r="M36">
        <v>558054</v>
      </c>
      <c r="N36">
        <v>4552654078</v>
      </c>
      <c r="O36">
        <v>10259</v>
      </c>
      <c r="P36">
        <v>91804214</v>
      </c>
      <c r="Q36" t="s">
        <v>2152</v>
      </c>
      <c r="T36" s="180">
        <f t="shared" si="0"/>
        <v>118.48628436193997</v>
      </c>
      <c r="U36" s="29">
        <f t="shared" si="1"/>
        <v>156.26593461585796</v>
      </c>
      <c r="V36" s="29">
        <f>AVERAGE(T32:T36)</f>
        <v>96.471466672659233</v>
      </c>
    </row>
    <row r="37" spans="1:22" x14ac:dyDescent="0.25">
      <c r="A37" t="s">
        <v>2172</v>
      </c>
      <c r="B37">
        <v>2008</v>
      </c>
      <c r="C37">
        <v>43337</v>
      </c>
      <c r="D37">
        <v>436307180</v>
      </c>
      <c r="E37" t="s">
        <v>2173</v>
      </c>
      <c r="F37" t="s">
        <v>2173</v>
      </c>
      <c r="G37" t="s">
        <v>2152</v>
      </c>
      <c r="H37">
        <v>39923</v>
      </c>
      <c r="I37">
        <v>403994000</v>
      </c>
      <c r="J37" t="s">
        <v>2173</v>
      </c>
      <c r="K37" t="s">
        <v>2173</v>
      </c>
      <c r="L37" t="s">
        <v>2152</v>
      </c>
      <c r="M37">
        <v>3414</v>
      </c>
      <c r="N37">
        <v>32313180</v>
      </c>
      <c r="O37" t="s">
        <v>2173</v>
      </c>
      <c r="P37" t="s">
        <v>2173</v>
      </c>
      <c r="Q37" t="s">
        <v>2152</v>
      </c>
      <c r="T37" s="29">
        <f t="shared" si="0"/>
        <v>99.326809153129233</v>
      </c>
      <c r="U37" s="29"/>
    </row>
    <row r="38" spans="1:22" x14ac:dyDescent="0.25">
      <c r="A38" t="s">
        <v>2177</v>
      </c>
      <c r="B38">
        <v>2009</v>
      </c>
      <c r="C38">
        <v>38904</v>
      </c>
      <c r="D38">
        <v>655870000</v>
      </c>
      <c r="E38" t="s">
        <v>2173</v>
      </c>
      <c r="F38" t="s">
        <v>2173</v>
      </c>
      <c r="G38" t="s">
        <v>2152</v>
      </c>
      <c r="H38">
        <v>38904</v>
      </c>
      <c r="I38">
        <v>655870000</v>
      </c>
      <c r="J38" t="s">
        <v>2173</v>
      </c>
      <c r="K38" t="s">
        <v>2173</v>
      </c>
      <c r="L38" t="s">
        <v>2152</v>
      </c>
      <c r="M38" t="s">
        <v>2173</v>
      </c>
      <c r="N38" t="s">
        <v>2173</v>
      </c>
      <c r="O38" t="s">
        <v>2173</v>
      </c>
      <c r="P38" t="s">
        <v>2173</v>
      </c>
      <c r="T38" s="29">
        <f t="shared" si="0"/>
        <v>59.316632869318617</v>
      </c>
      <c r="U38" s="29"/>
    </row>
    <row r="39" spans="1:22" x14ac:dyDescent="0.25">
      <c r="A39" t="s">
        <v>2172</v>
      </c>
      <c r="B39">
        <v>2010</v>
      </c>
      <c r="C39">
        <v>190549</v>
      </c>
      <c r="D39">
        <v>1765673783</v>
      </c>
      <c r="E39" t="s">
        <v>2173</v>
      </c>
      <c r="F39" t="s">
        <v>2173</v>
      </c>
      <c r="G39" t="s">
        <v>2152</v>
      </c>
      <c r="H39">
        <v>190474</v>
      </c>
      <c r="I39">
        <v>1765664800</v>
      </c>
      <c r="J39" t="s">
        <v>2173</v>
      </c>
      <c r="K39" t="s">
        <v>2173</v>
      </c>
      <c r="L39" t="s">
        <v>2152</v>
      </c>
      <c r="M39">
        <v>75</v>
      </c>
      <c r="N39">
        <v>8983</v>
      </c>
      <c r="O39" t="s">
        <v>2173</v>
      </c>
      <c r="P39" t="s">
        <v>2173</v>
      </c>
      <c r="Q39" t="s">
        <v>2152</v>
      </c>
      <c r="T39" s="29">
        <f t="shared" si="0"/>
        <v>107.91857580636683</v>
      </c>
      <c r="U39" s="29"/>
    </row>
    <row r="40" spans="1:22" x14ac:dyDescent="0.25">
      <c r="A40" t="s">
        <v>2172</v>
      </c>
      <c r="B40">
        <v>2011</v>
      </c>
      <c r="C40">
        <v>936442</v>
      </c>
      <c r="D40">
        <v>8030635283</v>
      </c>
      <c r="E40">
        <v>59</v>
      </c>
      <c r="F40">
        <v>61764</v>
      </c>
      <c r="G40" t="s">
        <v>2152</v>
      </c>
      <c r="H40">
        <v>175302</v>
      </c>
      <c r="I40">
        <v>1346282000</v>
      </c>
      <c r="J40">
        <v>58</v>
      </c>
      <c r="K40">
        <v>60864</v>
      </c>
      <c r="L40" t="s">
        <v>2152</v>
      </c>
      <c r="M40">
        <v>761140</v>
      </c>
      <c r="N40">
        <v>6684353283</v>
      </c>
      <c r="O40">
        <v>1</v>
      </c>
      <c r="P40">
        <v>900</v>
      </c>
      <c r="Q40" t="s">
        <v>2152</v>
      </c>
      <c r="T40" s="29">
        <f t="shared" si="0"/>
        <v>116.60870740604396</v>
      </c>
      <c r="U40" s="29">
        <f t="shared" si="1"/>
        <v>955.24901236966514</v>
      </c>
    </row>
    <row r="41" spans="1:22" x14ac:dyDescent="0.25">
      <c r="A41" t="s">
        <v>2172</v>
      </c>
      <c r="B41">
        <v>2012</v>
      </c>
      <c r="C41">
        <v>765517</v>
      </c>
      <c r="D41">
        <v>7702672451</v>
      </c>
      <c r="E41">
        <v>16</v>
      </c>
      <c r="F41">
        <v>84270</v>
      </c>
      <c r="G41" t="s">
        <v>2152</v>
      </c>
      <c r="H41">
        <v>205455</v>
      </c>
      <c r="I41">
        <v>1790648000</v>
      </c>
      <c r="J41">
        <v>16</v>
      </c>
      <c r="K41">
        <v>75915</v>
      </c>
      <c r="L41" t="s">
        <v>2152</v>
      </c>
      <c r="M41">
        <v>560061</v>
      </c>
      <c r="N41">
        <v>5912024451</v>
      </c>
      <c r="O41">
        <v>0</v>
      </c>
      <c r="P41">
        <v>8355</v>
      </c>
      <c r="Q41" t="s">
        <v>2152</v>
      </c>
      <c r="T41" s="29">
        <f t="shared" si="0"/>
        <v>99.383299091293523</v>
      </c>
      <c r="U41" s="29">
        <f t="shared" si="1"/>
        <v>189.86590720303786</v>
      </c>
    </row>
    <row r="42" spans="1:22" x14ac:dyDescent="0.25">
      <c r="A42" t="s">
        <v>2172</v>
      </c>
      <c r="B42">
        <v>2013</v>
      </c>
      <c r="C42">
        <v>183838</v>
      </c>
      <c r="D42">
        <v>1921399010</v>
      </c>
      <c r="E42">
        <v>0</v>
      </c>
      <c r="F42">
        <v>250</v>
      </c>
      <c r="G42" t="s">
        <v>2152</v>
      </c>
      <c r="H42">
        <v>156472</v>
      </c>
      <c r="I42">
        <v>1622958840</v>
      </c>
      <c r="J42" t="s">
        <v>2173</v>
      </c>
      <c r="K42" t="s">
        <v>2173</v>
      </c>
      <c r="L42" t="s">
        <v>2152</v>
      </c>
      <c r="M42">
        <v>27366</v>
      </c>
      <c r="N42">
        <v>298440170</v>
      </c>
      <c r="O42">
        <v>0</v>
      </c>
      <c r="P42">
        <v>250</v>
      </c>
      <c r="Q42" t="s">
        <v>2152</v>
      </c>
      <c r="T42" s="29">
        <f t="shared" si="0"/>
        <v>95.679241554308902</v>
      </c>
      <c r="U42" s="29">
        <f t="shared" si="1"/>
        <v>0</v>
      </c>
    </row>
    <row r="43" spans="1:22" x14ac:dyDescent="0.25">
      <c r="A43" t="s">
        <v>2172</v>
      </c>
      <c r="B43">
        <v>2014</v>
      </c>
      <c r="C43">
        <v>111644</v>
      </c>
      <c r="D43">
        <v>1329642360</v>
      </c>
      <c r="E43">
        <v>39</v>
      </c>
      <c r="F43">
        <v>73880</v>
      </c>
      <c r="G43" t="s">
        <v>2152</v>
      </c>
      <c r="H43">
        <v>111641</v>
      </c>
      <c r="I43">
        <v>1329642088</v>
      </c>
      <c r="J43">
        <v>39</v>
      </c>
      <c r="K43">
        <v>73880</v>
      </c>
      <c r="L43" t="s">
        <v>2152</v>
      </c>
      <c r="M43">
        <v>3</v>
      </c>
      <c r="N43">
        <v>272</v>
      </c>
      <c r="O43" t="s">
        <v>2173</v>
      </c>
      <c r="P43" t="s">
        <v>2173</v>
      </c>
      <c r="Q43" t="s">
        <v>2152</v>
      </c>
      <c r="T43" s="29">
        <f t="shared" si="0"/>
        <v>83.965435637895879</v>
      </c>
      <c r="U43" s="29">
        <f t="shared" si="1"/>
        <v>527.88305360043319</v>
      </c>
    </row>
    <row r="44" spans="1:22" x14ac:dyDescent="0.25">
      <c r="A44" t="s">
        <v>2172</v>
      </c>
      <c r="B44">
        <v>2015</v>
      </c>
      <c r="C44">
        <v>78959</v>
      </c>
      <c r="D44">
        <v>1036980029</v>
      </c>
      <c r="E44">
        <v>11399</v>
      </c>
      <c r="F44">
        <v>100513982</v>
      </c>
      <c r="G44" t="s">
        <v>2152</v>
      </c>
      <c r="H44">
        <v>71382</v>
      </c>
      <c r="I44">
        <v>959229773</v>
      </c>
      <c r="J44">
        <v>414</v>
      </c>
      <c r="K44">
        <v>677482</v>
      </c>
      <c r="L44" t="s">
        <v>2152</v>
      </c>
      <c r="M44">
        <v>7577</v>
      </c>
      <c r="N44">
        <v>77750256</v>
      </c>
      <c r="O44">
        <v>10985</v>
      </c>
      <c r="P44">
        <v>99836500</v>
      </c>
      <c r="Q44" t="s">
        <v>2152</v>
      </c>
      <c r="T44" s="29">
        <f t="shared" si="0"/>
        <v>76.143221462175333</v>
      </c>
      <c r="U44" s="29">
        <f t="shared" si="1"/>
        <v>113.40710787878247</v>
      </c>
    </row>
    <row r="45" spans="1:22" x14ac:dyDescent="0.25">
      <c r="A45" t="s">
        <v>2172</v>
      </c>
      <c r="B45">
        <v>2016</v>
      </c>
      <c r="C45">
        <v>63191</v>
      </c>
      <c r="D45">
        <v>930794591</v>
      </c>
      <c r="E45">
        <v>252</v>
      </c>
      <c r="F45">
        <v>156714</v>
      </c>
      <c r="G45" t="s">
        <v>2152</v>
      </c>
      <c r="H45">
        <v>51067</v>
      </c>
      <c r="I45">
        <v>778866473</v>
      </c>
      <c r="J45">
        <v>252</v>
      </c>
      <c r="K45">
        <v>156714</v>
      </c>
      <c r="L45" t="s">
        <v>2152</v>
      </c>
      <c r="M45">
        <v>12124</v>
      </c>
      <c r="N45">
        <v>151928118</v>
      </c>
      <c r="O45" t="s">
        <v>2173</v>
      </c>
      <c r="P45" t="s">
        <v>2173</v>
      </c>
      <c r="Q45" t="s">
        <v>2152</v>
      </c>
      <c r="T45" s="29">
        <f t="shared" si="0"/>
        <v>67.889307276818926</v>
      </c>
      <c r="U45" s="29">
        <f t="shared" si="1"/>
        <v>1608.0248095256327</v>
      </c>
    </row>
    <row r="46" spans="1:22" x14ac:dyDescent="0.25">
      <c r="A46" t="s">
        <v>2172</v>
      </c>
      <c r="B46">
        <v>2017</v>
      </c>
      <c r="C46">
        <v>78807</v>
      </c>
      <c r="D46">
        <v>908664599</v>
      </c>
      <c r="E46">
        <v>0</v>
      </c>
      <c r="F46">
        <v>3520</v>
      </c>
      <c r="G46" t="s">
        <v>2152</v>
      </c>
      <c r="H46">
        <v>78758</v>
      </c>
      <c r="I46">
        <v>908036456</v>
      </c>
      <c r="J46">
        <v>0</v>
      </c>
      <c r="K46">
        <v>3520</v>
      </c>
      <c r="L46" t="s">
        <v>2152</v>
      </c>
      <c r="M46">
        <v>49</v>
      </c>
      <c r="N46">
        <v>628143</v>
      </c>
      <c r="O46" t="s">
        <v>2173</v>
      </c>
      <c r="P46" t="s">
        <v>2173</v>
      </c>
      <c r="Q46" t="s">
        <v>2152</v>
      </c>
      <c r="T46" s="29">
        <f t="shared" si="0"/>
        <v>86.728370497462279</v>
      </c>
      <c r="U46" s="29">
        <f t="shared" si="1"/>
        <v>0</v>
      </c>
    </row>
    <row r="47" spans="1:22" x14ac:dyDescent="0.25">
      <c r="A47" t="s">
        <v>2172</v>
      </c>
      <c r="B47">
        <v>2018</v>
      </c>
      <c r="C47">
        <v>83734</v>
      </c>
      <c r="D47">
        <v>971397843</v>
      </c>
      <c r="E47">
        <v>0</v>
      </c>
      <c r="F47">
        <v>1688</v>
      </c>
      <c r="G47" t="s">
        <v>2152</v>
      </c>
      <c r="H47">
        <v>78265</v>
      </c>
      <c r="I47">
        <v>906928926</v>
      </c>
      <c r="J47" t="s">
        <v>2173</v>
      </c>
      <c r="K47" t="s">
        <v>2173</v>
      </c>
      <c r="L47" t="s">
        <v>2152</v>
      </c>
      <c r="M47">
        <v>5470</v>
      </c>
      <c r="N47">
        <v>64468917</v>
      </c>
      <c r="O47">
        <v>0</v>
      </c>
      <c r="P47">
        <v>1688</v>
      </c>
      <c r="Q47" t="s">
        <v>2152</v>
      </c>
      <c r="T47" s="29">
        <f t="shared" si="0"/>
        <v>86.199491385940831</v>
      </c>
      <c r="U47" s="29">
        <f t="shared" si="1"/>
        <v>0</v>
      </c>
    </row>
    <row r="48" spans="1:22" x14ac:dyDescent="0.25">
      <c r="A48" t="s">
        <v>2172</v>
      </c>
      <c r="B48">
        <v>2019</v>
      </c>
      <c r="C48">
        <v>56806</v>
      </c>
      <c r="D48">
        <v>535584038</v>
      </c>
      <c r="E48">
        <v>25</v>
      </c>
      <c r="F48">
        <v>263457</v>
      </c>
      <c r="G48" t="s">
        <v>2152</v>
      </c>
      <c r="H48">
        <v>50335</v>
      </c>
      <c r="I48">
        <v>456308536</v>
      </c>
      <c r="J48">
        <v>25</v>
      </c>
      <c r="K48">
        <v>263457</v>
      </c>
      <c r="L48" t="s">
        <v>2152</v>
      </c>
      <c r="M48">
        <v>6470</v>
      </c>
      <c r="N48">
        <v>79275502</v>
      </c>
      <c r="O48" t="s">
        <v>2173</v>
      </c>
      <c r="P48" t="s">
        <v>2173</v>
      </c>
      <c r="Q48" t="s">
        <v>2152</v>
      </c>
      <c r="T48" s="29">
        <f t="shared" si="0"/>
        <v>106.06365382382812</v>
      </c>
      <c r="U48" s="29">
        <f t="shared" si="1"/>
        <v>94.892145587325444</v>
      </c>
    </row>
    <row r="49" spans="1:22" x14ac:dyDescent="0.25">
      <c r="A49" t="s">
        <v>2172</v>
      </c>
      <c r="B49">
        <v>2020</v>
      </c>
      <c r="C49">
        <v>97469</v>
      </c>
      <c r="D49">
        <v>1079895589</v>
      </c>
      <c r="E49" t="s">
        <v>2173</v>
      </c>
      <c r="F49" t="s">
        <v>2173</v>
      </c>
      <c r="G49" t="s">
        <v>2152</v>
      </c>
      <c r="H49">
        <v>94706</v>
      </c>
      <c r="I49">
        <v>1058388229</v>
      </c>
      <c r="J49" t="s">
        <v>2173</v>
      </c>
      <c r="K49" t="s">
        <v>2173</v>
      </c>
      <c r="L49" t="s">
        <v>2152</v>
      </c>
      <c r="M49">
        <v>2763</v>
      </c>
      <c r="N49">
        <v>21507360</v>
      </c>
      <c r="O49" t="s">
        <v>2173</v>
      </c>
      <c r="P49" t="s">
        <v>2173</v>
      </c>
      <c r="Q49" t="s">
        <v>2152</v>
      </c>
      <c r="T49" s="29">
        <f t="shared" si="0"/>
        <v>90.257799914024844</v>
      </c>
      <c r="U49" s="29"/>
    </row>
    <row r="50" spans="1:22" x14ac:dyDescent="0.25">
      <c r="A50" t="s">
        <v>2172</v>
      </c>
      <c r="B50">
        <v>2021</v>
      </c>
      <c r="C50">
        <v>240681</v>
      </c>
      <c r="D50">
        <v>1561803392</v>
      </c>
      <c r="E50">
        <v>1783</v>
      </c>
      <c r="F50">
        <v>10498808</v>
      </c>
      <c r="G50" t="s">
        <v>2152</v>
      </c>
      <c r="H50">
        <v>240149</v>
      </c>
      <c r="I50">
        <v>1558998971</v>
      </c>
      <c r="J50" t="s">
        <v>2173</v>
      </c>
      <c r="K50" t="s">
        <v>2173</v>
      </c>
      <c r="L50" t="s">
        <v>2152</v>
      </c>
      <c r="M50">
        <v>532</v>
      </c>
      <c r="N50">
        <v>2804421</v>
      </c>
      <c r="O50">
        <v>1783</v>
      </c>
      <c r="P50">
        <v>10498808</v>
      </c>
      <c r="Q50" t="s">
        <v>2152</v>
      </c>
      <c r="T50" s="180">
        <f t="shared" si="0"/>
        <v>154.10454429337031</v>
      </c>
      <c r="U50" s="29">
        <f t="shared" si="1"/>
        <v>169.82880342225516</v>
      </c>
    </row>
    <row r="51" spans="1:22" x14ac:dyDescent="0.25">
      <c r="A51" t="s">
        <v>2176</v>
      </c>
      <c r="B51" t="s">
        <v>2153</v>
      </c>
      <c r="C51">
        <v>131662</v>
      </c>
      <c r="D51">
        <v>1098904480</v>
      </c>
      <c r="E51">
        <v>162</v>
      </c>
      <c r="F51">
        <v>6238717</v>
      </c>
      <c r="G51" t="s">
        <v>2152</v>
      </c>
      <c r="H51">
        <v>106917</v>
      </c>
      <c r="I51">
        <v>953834003</v>
      </c>
      <c r="J51">
        <v>162</v>
      </c>
      <c r="K51">
        <v>6237154</v>
      </c>
      <c r="L51" t="s">
        <v>2152</v>
      </c>
      <c r="M51">
        <v>24745</v>
      </c>
      <c r="N51">
        <v>145070477</v>
      </c>
      <c r="O51">
        <v>0</v>
      </c>
      <c r="P51">
        <v>1563</v>
      </c>
      <c r="Q51" t="s">
        <v>2152</v>
      </c>
      <c r="T51" s="180">
        <f t="shared" si="0"/>
        <v>119.81205136228037</v>
      </c>
      <c r="U51" s="29">
        <f t="shared" si="1"/>
        <v>25.966877484585375</v>
      </c>
      <c r="V51" s="29">
        <f>AVERAGE(T47:T51)</f>
        <v>111.2875081558889</v>
      </c>
    </row>
    <row r="52" spans="1:22" x14ac:dyDescent="0.25">
      <c r="A52" t="s">
        <v>2151</v>
      </c>
      <c r="U52" s="29"/>
      <c r="V52" s="29">
        <f>AVERAGE(T35:T36,T50:T51)</f>
        <v>133.44882725360569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F45D-B8FB-4FFE-8D0B-26D732872427}">
  <dimension ref="A1:U67"/>
  <sheetViews>
    <sheetView topLeftCell="A16" workbookViewId="0">
      <selection activeCell="T51" sqref="T50:T51"/>
    </sheetView>
  </sheetViews>
  <sheetFormatPr defaultRowHeight="15" x14ac:dyDescent="0.25"/>
  <cols>
    <col min="1" max="1" width="69.5703125" bestFit="1" customWidth="1"/>
  </cols>
  <sheetData>
    <row r="1" spans="1:21" x14ac:dyDescent="0.25">
      <c r="A1" t="s">
        <v>2169</v>
      </c>
    </row>
    <row r="4" spans="1:21" x14ac:dyDescent="0.25">
      <c r="B4" t="s">
        <v>2168</v>
      </c>
      <c r="C4" t="s">
        <v>2167</v>
      </c>
      <c r="D4" t="s">
        <v>2167</v>
      </c>
      <c r="E4" t="s">
        <v>2167</v>
      </c>
      <c r="F4" t="s">
        <v>2167</v>
      </c>
      <c r="G4" t="s">
        <v>2167</v>
      </c>
      <c r="H4" t="s">
        <v>2166</v>
      </c>
      <c r="I4" t="s">
        <v>2166</v>
      </c>
      <c r="J4" t="s">
        <v>2166</v>
      </c>
      <c r="K4" t="s">
        <v>2166</v>
      </c>
      <c r="L4" t="s">
        <v>2166</v>
      </c>
      <c r="M4" t="s">
        <v>2165</v>
      </c>
      <c r="N4" t="s">
        <v>2165</v>
      </c>
      <c r="O4" t="s">
        <v>2165</v>
      </c>
      <c r="P4" t="s">
        <v>2165</v>
      </c>
      <c r="Q4" t="s">
        <v>2165</v>
      </c>
    </row>
    <row r="5" spans="1:21" x14ac:dyDescent="0.25">
      <c r="B5" t="s">
        <v>2164</v>
      </c>
      <c r="C5" t="s">
        <v>2163</v>
      </c>
      <c r="D5" t="s">
        <v>2162</v>
      </c>
      <c r="E5" t="s">
        <v>2161</v>
      </c>
      <c r="F5" t="s">
        <v>2160</v>
      </c>
      <c r="G5" t="s">
        <v>2159</v>
      </c>
      <c r="H5" t="s">
        <v>2163</v>
      </c>
      <c r="I5" t="s">
        <v>2162</v>
      </c>
      <c r="J5" t="s">
        <v>2161</v>
      </c>
      <c r="K5" t="s">
        <v>2160</v>
      </c>
      <c r="L5" t="s">
        <v>2159</v>
      </c>
      <c r="M5" t="s">
        <v>2163</v>
      </c>
      <c r="N5" t="s">
        <v>2162</v>
      </c>
      <c r="O5" t="s">
        <v>2161</v>
      </c>
      <c r="P5" t="s">
        <v>2160</v>
      </c>
      <c r="Q5" t="s">
        <v>2159</v>
      </c>
    </row>
    <row r="6" spans="1:21" x14ac:dyDescent="0.25">
      <c r="A6" t="s">
        <v>2158</v>
      </c>
      <c r="B6" t="s">
        <v>2157</v>
      </c>
      <c r="C6" t="s">
        <v>2156</v>
      </c>
      <c r="D6" t="s">
        <v>2155</v>
      </c>
      <c r="E6" t="s">
        <v>2156</v>
      </c>
      <c r="F6" t="s">
        <v>2155</v>
      </c>
      <c r="H6" t="s">
        <v>2156</v>
      </c>
      <c r="I6" t="s">
        <v>2155</v>
      </c>
      <c r="J6" t="s">
        <v>2156</v>
      </c>
      <c r="K6" t="s">
        <v>2155</v>
      </c>
      <c r="M6" t="s">
        <v>2156</v>
      </c>
      <c r="N6" t="s">
        <v>2155</v>
      </c>
      <c r="O6" t="s">
        <v>2156</v>
      </c>
      <c r="P6" t="s">
        <v>2155</v>
      </c>
    </row>
    <row r="7" spans="1:21" x14ac:dyDescent="0.25">
      <c r="A7" t="s">
        <v>2181</v>
      </c>
      <c r="B7">
        <v>2008</v>
      </c>
      <c r="C7">
        <v>581282</v>
      </c>
      <c r="D7">
        <v>567159570</v>
      </c>
      <c r="E7">
        <v>1124883</v>
      </c>
      <c r="F7">
        <v>1131134870</v>
      </c>
      <c r="G7" t="s">
        <v>2152</v>
      </c>
      <c r="H7">
        <v>445615</v>
      </c>
      <c r="I7">
        <v>432150708</v>
      </c>
      <c r="J7">
        <v>1122546</v>
      </c>
      <c r="K7">
        <v>1128825142</v>
      </c>
      <c r="L7" t="s">
        <v>2152</v>
      </c>
      <c r="M7">
        <v>135668</v>
      </c>
      <c r="N7">
        <v>135008862</v>
      </c>
      <c r="O7">
        <v>2337</v>
      </c>
      <c r="P7">
        <v>2309728</v>
      </c>
      <c r="Q7" t="s">
        <v>2152</v>
      </c>
      <c r="T7" s="29">
        <f>(C7*10^3)/(D7/10^3)</f>
        <v>1024.9002763014296</v>
      </c>
      <c r="U7" s="29">
        <f>(E7*10^3)/(F7/10^3)</f>
        <v>994.47292257907304</v>
      </c>
    </row>
    <row r="8" spans="1:21" x14ac:dyDescent="0.25">
      <c r="A8" t="s">
        <v>2181</v>
      </c>
      <c r="B8">
        <v>2009</v>
      </c>
      <c r="C8">
        <v>225424</v>
      </c>
      <c r="D8">
        <v>312807001</v>
      </c>
      <c r="E8">
        <v>712382</v>
      </c>
      <c r="F8">
        <v>1072499077</v>
      </c>
      <c r="G8" t="s">
        <v>2152</v>
      </c>
      <c r="H8">
        <v>171697</v>
      </c>
      <c r="I8">
        <v>247064917</v>
      </c>
      <c r="J8">
        <v>711937</v>
      </c>
      <c r="K8">
        <v>1072488744</v>
      </c>
      <c r="L8" t="s">
        <v>2152</v>
      </c>
      <c r="M8">
        <v>53727</v>
      </c>
      <c r="N8">
        <v>65742084</v>
      </c>
      <c r="O8">
        <v>445</v>
      </c>
      <c r="P8">
        <v>10333</v>
      </c>
      <c r="Q8" t="s">
        <v>2152</v>
      </c>
      <c r="T8" s="29">
        <f t="shared" ref="T8:T52" si="0">(C8*10^3)/(D8/10^3)</f>
        <v>720.64883228109079</v>
      </c>
      <c r="U8" s="29">
        <f t="shared" ref="U8:U52" si="1">(E8*10^3)/(F8/10^3)</f>
        <v>664.22621266274518</v>
      </c>
    </row>
    <row r="9" spans="1:21" x14ac:dyDescent="0.25">
      <c r="A9" t="s">
        <v>2181</v>
      </c>
      <c r="B9">
        <v>2010</v>
      </c>
      <c r="C9">
        <v>260483</v>
      </c>
      <c r="D9">
        <v>291664958</v>
      </c>
      <c r="E9">
        <v>1046262</v>
      </c>
      <c r="F9">
        <v>1232649703</v>
      </c>
      <c r="G9" t="s">
        <v>2152</v>
      </c>
      <c r="H9">
        <v>221121</v>
      </c>
      <c r="I9">
        <v>245933738</v>
      </c>
      <c r="J9">
        <v>1016207</v>
      </c>
      <c r="K9">
        <v>1198047634</v>
      </c>
      <c r="L9" t="s">
        <v>2152</v>
      </c>
      <c r="M9">
        <v>39362</v>
      </c>
      <c r="N9">
        <v>45731220</v>
      </c>
      <c r="O9">
        <v>30055</v>
      </c>
      <c r="P9">
        <v>34602069</v>
      </c>
      <c r="Q9" t="s">
        <v>2152</v>
      </c>
      <c r="T9" s="29">
        <f t="shared" si="0"/>
        <v>893.08980340380833</v>
      </c>
      <c r="U9" s="29">
        <f t="shared" si="1"/>
        <v>848.79102104484912</v>
      </c>
    </row>
    <row r="10" spans="1:21" x14ac:dyDescent="0.25">
      <c r="A10" t="s">
        <v>2181</v>
      </c>
      <c r="B10">
        <v>2011</v>
      </c>
      <c r="C10">
        <v>380813</v>
      </c>
      <c r="D10">
        <v>345363303</v>
      </c>
      <c r="E10">
        <v>1089072</v>
      </c>
      <c r="F10">
        <v>1063247627</v>
      </c>
      <c r="G10" t="s">
        <v>2152</v>
      </c>
      <c r="H10">
        <v>344784</v>
      </c>
      <c r="I10">
        <v>312768450</v>
      </c>
      <c r="J10">
        <v>1050186</v>
      </c>
      <c r="K10">
        <v>1022723472</v>
      </c>
      <c r="L10" t="s">
        <v>2152</v>
      </c>
      <c r="M10">
        <v>36028</v>
      </c>
      <c r="N10">
        <v>32594853</v>
      </c>
      <c r="O10">
        <v>38886</v>
      </c>
      <c r="P10">
        <v>40524155</v>
      </c>
      <c r="Q10" t="s">
        <v>2152</v>
      </c>
      <c r="T10" s="29">
        <f t="shared" si="0"/>
        <v>1102.6446547507103</v>
      </c>
      <c r="U10" s="29">
        <f t="shared" si="1"/>
        <v>1024.2882018677667</v>
      </c>
    </row>
    <row r="11" spans="1:21" x14ac:dyDescent="0.25">
      <c r="A11" t="s">
        <v>2181</v>
      </c>
      <c r="B11">
        <v>2012</v>
      </c>
      <c r="C11">
        <v>296682</v>
      </c>
      <c r="D11">
        <v>261556089</v>
      </c>
      <c r="E11">
        <v>1293718</v>
      </c>
      <c r="F11">
        <v>1146801124</v>
      </c>
      <c r="G11" t="s">
        <v>2152</v>
      </c>
      <c r="H11">
        <v>280825</v>
      </c>
      <c r="I11">
        <v>245693114</v>
      </c>
      <c r="J11">
        <v>1281175</v>
      </c>
      <c r="K11">
        <v>1134444268</v>
      </c>
      <c r="L11" t="s">
        <v>2152</v>
      </c>
      <c r="M11">
        <v>15857</v>
      </c>
      <c r="N11">
        <v>15862975</v>
      </c>
      <c r="O11">
        <v>12543</v>
      </c>
      <c r="P11">
        <v>12356856</v>
      </c>
      <c r="Q11" t="s">
        <v>2152</v>
      </c>
      <c r="T11" s="29">
        <f t="shared" si="0"/>
        <v>1134.2959023982041</v>
      </c>
      <c r="U11" s="29">
        <f t="shared" si="1"/>
        <v>1128.1101604501043</v>
      </c>
    </row>
    <row r="12" spans="1:21" x14ac:dyDescent="0.25">
      <c r="A12" t="s">
        <v>2181</v>
      </c>
      <c r="B12">
        <v>2013</v>
      </c>
      <c r="C12">
        <v>347656</v>
      </c>
      <c r="D12">
        <v>294465839</v>
      </c>
      <c r="E12">
        <v>1017064</v>
      </c>
      <c r="F12">
        <v>896198291</v>
      </c>
      <c r="G12" t="s">
        <v>2152</v>
      </c>
      <c r="H12">
        <v>342907</v>
      </c>
      <c r="I12">
        <v>289636719</v>
      </c>
      <c r="J12">
        <v>1008602</v>
      </c>
      <c r="K12">
        <v>886975789</v>
      </c>
      <c r="L12" t="s">
        <v>2152</v>
      </c>
      <c r="M12">
        <v>4749</v>
      </c>
      <c r="N12">
        <v>4829120</v>
      </c>
      <c r="O12">
        <v>8462</v>
      </c>
      <c r="P12">
        <v>9222502</v>
      </c>
      <c r="Q12" t="s">
        <v>2152</v>
      </c>
      <c r="T12" s="29">
        <f t="shared" si="0"/>
        <v>1180.6327049026561</v>
      </c>
      <c r="U12" s="29">
        <f t="shared" si="1"/>
        <v>1134.864917969365</v>
      </c>
    </row>
    <row r="13" spans="1:21" x14ac:dyDescent="0.25">
      <c r="A13" t="s">
        <v>2181</v>
      </c>
      <c r="B13">
        <v>2014</v>
      </c>
      <c r="C13">
        <v>311076</v>
      </c>
      <c r="D13">
        <v>278988103</v>
      </c>
      <c r="E13">
        <v>1171641</v>
      </c>
      <c r="F13">
        <v>1068199072</v>
      </c>
      <c r="G13" t="s">
        <v>2152</v>
      </c>
      <c r="H13">
        <v>302588</v>
      </c>
      <c r="I13">
        <v>270242854</v>
      </c>
      <c r="J13">
        <v>1086132</v>
      </c>
      <c r="K13">
        <v>984323828</v>
      </c>
      <c r="L13" t="s">
        <v>2152</v>
      </c>
      <c r="M13">
        <v>8487</v>
      </c>
      <c r="N13">
        <v>8745249</v>
      </c>
      <c r="O13">
        <v>85509</v>
      </c>
      <c r="P13">
        <v>83875244</v>
      </c>
      <c r="Q13" t="s">
        <v>2152</v>
      </c>
      <c r="T13" s="29">
        <f t="shared" si="0"/>
        <v>1115.015287945809</v>
      </c>
      <c r="U13" s="29">
        <f t="shared" si="1"/>
        <v>1096.8376875729023</v>
      </c>
    </row>
    <row r="14" spans="1:21" x14ac:dyDescent="0.25">
      <c r="A14" t="s">
        <v>2181</v>
      </c>
      <c r="B14">
        <v>2015</v>
      </c>
      <c r="C14">
        <v>566896</v>
      </c>
      <c r="D14">
        <v>599341652</v>
      </c>
      <c r="E14">
        <v>795848</v>
      </c>
      <c r="F14">
        <v>940648726</v>
      </c>
      <c r="G14" t="s">
        <v>2152</v>
      </c>
      <c r="H14">
        <v>566896</v>
      </c>
      <c r="I14">
        <v>599341652</v>
      </c>
      <c r="J14">
        <v>778012</v>
      </c>
      <c r="K14">
        <v>917890175</v>
      </c>
      <c r="L14" t="s">
        <v>2152</v>
      </c>
      <c r="M14" t="s">
        <v>2173</v>
      </c>
      <c r="N14" t="s">
        <v>2173</v>
      </c>
      <c r="O14">
        <v>17836</v>
      </c>
      <c r="P14">
        <v>22758551</v>
      </c>
      <c r="Q14" t="s">
        <v>2152</v>
      </c>
      <c r="T14" s="29">
        <f t="shared" si="0"/>
        <v>945.86451335105937</v>
      </c>
      <c r="U14" s="29">
        <f t="shared" si="1"/>
        <v>846.06291169313715</v>
      </c>
    </row>
    <row r="15" spans="1:21" x14ac:dyDescent="0.25">
      <c r="A15" t="s">
        <v>2181</v>
      </c>
      <c r="B15">
        <v>2016</v>
      </c>
      <c r="C15">
        <v>165866</v>
      </c>
      <c r="D15">
        <v>182637738</v>
      </c>
      <c r="E15">
        <v>832321</v>
      </c>
      <c r="F15">
        <v>1066546406</v>
      </c>
      <c r="G15" t="s">
        <v>2152</v>
      </c>
      <c r="H15">
        <v>165805</v>
      </c>
      <c r="I15">
        <v>182591504</v>
      </c>
      <c r="J15">
        <v>727418</v>
      </c>
      <c r="K15">
        <v>922546060</v>
      </c>
      <c r="L15" t="s">
        <v>2152</v>
      </c>
      <c r="M15">
        <v>60</v>
      </c>
      <c r="N15">
        <v>46234</v>
      </c>
      <c r="O15">
        <v>104903</v>
      </c>
      <c r="P15">
        <v>144000346</v>
      </c>
      <c r="Q15" t="s">
        <v>2152</v>
      </c>
      <c r="T15" s="29">
        <f t="shared" si="0"/>
        <v>908.16937296934759</v>
      </c>
      <c r="U15" s="29">
        <f t="shared" si="1"/>
        <v>780.38892196126346</v>
      </c>
    </row>
    <row r="16" spans="1:21" x14ac:dyDescent="0.25">
      <c r="A16" t="s">
        <v>2181</v>
      </c>
      <c r="B16">
        <v>2017</v>
      </c>
      <c r="C16">
        <v>317712</v>
      </c>
      <c r="D16">
        <v>351948819</v>
      </c>
      <c r="E16">
        <v>875326</v>
      </c>
      <c r="F16">
        <v>1004255234</v>
      </c>
      <c r="G16" t="s">
        <v>2152</v>
      </c>
      <c r="H16">
        <v>317712</v>
      </c>
      <c r="I16">
        <v>351948819</v>
      </c>
      <c r="J16">
        <v>821732</v>
      </c>
      <c r="K16">
        <v>939802282</v>
      </c>
      <c r="L16" t="s">
        <v>2152</v>
      </c>
      <c r="M16" t="s">
        <v>2173</v>
      </c>
      <c r="N16" t="s">
        <v>2173</v>
      </c>
      <c r="O16">
        <v>53594</v>
      </c>
      <c r="P16">
        <v>64452952</v>
      </c>
      <c r="Q16" t="s">
        <v>2152</v>
      </c>
      <c r="T16" s="29">
        <f t="shared" si="0"/>
        <v>902.72216540666955</v>
      </c>
      <c r="U16" s="29">
        <f t="shared" si="1"/>
        <v>871.61706542820957</v>
      </c>
    </row>
    <row r="17" spans="1:21" x14ac:dyDescent="0.25">
      <c r="A17" t="s">
        <v>2181</v>
      </c>
      <c r="B17">
        <v>2018</v>
      </c>
      <c r="C17">
        <v>350340</v>
      </c>
      <c r="D17">
        <v>321033434</v>
      </c>
      <c r="E17">
        <v>1167414</v>
      </c>
      <c r="F17">
        <v>1179290935</v>
      </c>
      <c r="G17" t="s">
        <v>2152</v>
      </c>
      <c r="H17">
        <v>342933</v>
      </c>
      <c r="I17">
        <v>313775828</v>
      </c>
      <c r="J17">
        <v>1094876</v>
      </c>
      <c r="K17">
        <v>1098078514</v>
      </c>
      <c r="L17" t="s">
        <v>2152</v>
      </c>
      <c r="M17">
        <v>7407</v>
      </c>
      <c r="N17">
        <v>7257606</v>
      </c>
      <c r="O17">
        <v>72539</v>
      </c>
      <c r="P17">
        <v>81212421</v>
      </c>
      <c r="Q17" t="s">
        <v>2152</v>
      </c>
      <c r="T17" s="29">
        <f t="shared" si="0"/>
        <v>1091.2882052029508</v>
      </c>
      <c r="U17" s="29">
        <f t="shared" si="1"/>
        <v>989.92874900713105</v>
      </c>
    </row>
    <row r="18" spans="1:21" x14ac:dyDescent="0.25">
      <c r="A18" t="s">
        <v>2181</v>
      </c>
      <c r="B18">
        <v>2019</v>
      </c>
      <c r="C18">
        <v>508330</v>
      </c>
      <c r="D18">
        <v>529068817</v>
      </c>
      <c r="E18">
        <v>893857</v>
      </c>
      <c r="F18">
        <v>1011327880</v>
      </c>
      <c r="G18" t="s">
        <v>2152</v>
      </c>
      <c r="H18">
        <v>449902</v>
      </c>
      <c r="I18">
        <v>463192996</v>
      </c>
      <c r="J18">
        <v>863604</v>
      </c>
      <c r="K18">
        <v>965196265</v>
      </c>
      <c r="L18" t="s">
        <v>2152</v>
      </c>
      <c r="M18">
        <v>58428</v>
      </c>
      <c r="N18">
        <v>65875821</v>
      </c>
      <c r="O18">
        <v>30253</v>
      </c>
      <c r="P18">
        <v>46131615</v>
      </c>
      <c r="Q18" t="s">
        <v>2152</v>
      </c>
      <c r="T18" s="29">
        <f t="shared" si="0"/>
        <v>960.80128646100104</v>
      </c>
      <c r="U18" s="29">
        <f t="shared" si="1"/>
        <v>883.84491091059408</v>
      </c>
    </row>
    <row r="19" spans="1:21" x14ac:dyDescent="0.25">
      <c r="A19" t="s">
        <v>2181</v>
      </c>
      <c r="B19">
        <v>2020</v>
      </c>
      <c r="C19">
        <v>207105</v>
      </c>
      <c r="D19">
        <v>280221047</v>
      </c>
      <c r="E19">
        <v>667880</v>
      </c>
      <c r="F19">
        <v>937170028</v>
      </c>
      <c r="G19" t="s">
        <v>2152</v>
      </c>
      <c r="H19">
        <v>151348</v>
      </c>
      <c r="I19">
        <v>208184544</v>
      </c>
      <c r="J19">
        <v>646751</v>
      </c>
      <c r="K19">
        <v>890144463</v>
      </c>
      <c r="L19" t="s">
        <v>2152</v>
      </c>
      <c r="M19">
        <v>55758</v>
      </c>
      <c r="N19">
        <v>72036503</v>
      </c>
      <c r="O19">
        <v>21129</v>
      </c>
      <c r="P19">
        <v>47025565</v>
      </c>
      <c r="Q19" t="s">
        <v>2152</v>
      </c>
      <c r="T19" s="29">
        <f t="shared" si="0"/>
        <v>739.07724711341893</v>
      </c>
      <c r="U19" s="29">
        <f t="shared" si="1"/>
        <v>712.65616701945999</v>
      </c>
    </row>
    <row r="20" spans="1:21" x14ac:dyDescent="0.25">
      <c r="A20" t="s">
        <v>2181</v>
      </c>
      <c r="B20">
        <v>2021</v>
      </c>
      <c r="C20">
        <v>240158</v>
      </c>
      <c r="D20">
        <v>250355038</v>
      </c>
      <c r="E20">
        <v>894593</v>
      </c>
      <c r="F20">
        <v>939931474</v>
      </c>
      <c r="G20" t="s">
        <v>2152</v>
      </c>
      <c r="H20">
        <v>173541</v>
      </c>
      <c r="I20">
        <v>183030588</v>
      </c>
      <c r="J20">
        <v>889050</v>
      </c>
      <c r="K20">
        <v>933569766</v>
      </c>
      <c r="L20" t="s">
        <v>2152</v>
      </c>
      <c r="M20">
        <v>66617</v>
      </c>
      <c r="N20">
        <v>67324450</v>
      </c>
      <c r="O20">
        <v>5543</v>
      </c>
      <c r="P20">
        <v>6361708</v>
      </c>
      <c r="Q20" t="s">
        <v>2152</v>
      </c>
      <c r="T20" s="180">
        <f t="shared" si="0"/>
        <v>959.26969122946105</v>
      </c>
      <c r="U20" s="29">
        <f t="shared" si="1"/>
        <v>951.76406445136229</v>
      </c>
    </row>
    <row r="21" spans="1:21" x14ac:dyDescent="0.25">
      <c r="A21" t="s">
        <v>2181</v>
      </c>
      <c r="B21" t="s">
        <v>2153</v>
      </c>
      <c r="C21">
        <v>198614</v>
      </c>
      <c r="D21">
        <v>148811143</v>
      </c>
      <c r="E21">
        <v>798071</v>
      </c>
      <c r="F21">
        <v>632220247</v>
      </c>
      <c r="G21" t="s">
        <v>2152</v>
      </c>
      <c r="H21">
        <v>196295</v>
      </c>
      <c r="I21">
        <v>147008231</v>
      </c>
      <c r="J21">
        <v>792407</v>
      </c>
      <c r="K21">
        <v>622905540</v>
      </c>
      <c r="L21" t="s">
        <v>2152</v>
      </c>
      <c r="M21">
        <v>2319</v>
      </c>
      <c r="N21">
        <v>1802912</v>
      </c>
      <c r="O21">
        <v>5664</v>
      </c>
      <c r="P21">
        <v>9314707</v>
      </c>
      <c r="Q21" t="s">
        <v>2152</v>
      </c>
      <c r="T21" s="180">
        <f t="shared" si="0"/>
        <v>1334.6715574921698</v>
      </c>
      <c r="U21" s="29">
        <f t="shared" si="1"/>
        <v>1262.3306573729519</v>
      </c>
    </row>
    <row r="22" spans="1:21" x14ac:dyDescent="0.25">
      <c r="A22" t="s">
        <v>2180</v>
      </c>
      <c r="B22">
        <v>2008</v>
      </c>
      <c r="C22">
        <v>318337</v>
      </c>
      <c r="D22">
        <v>368897376</v>
      </c>
      <c r="E22">
        <v>515504</v>
      </c>
      <c r="F22">
        <v>592570666</v>
      </c>
      <c r="G22" t="s">
        <v>2152</v>
      </c>
      <c r="H22">
        <v>310614</v>
      </c>
      <c r="I22">
        <v>358714054</v>
      </c>
      <c r="J22">
        <v>489603</v>
      </c>
      <c r="K22">
        <v>561651823</v>
      </c>
      <c r="L22" t="s">
        <v>2152</v>
      </c>
      <c r="M22">
        <v>7723</v>
      </c>
      <c r="N22">
        <v>10183322</v>
      </c>
      <c r="O22">
        <v>25901</v>
      </c>
      <c r="P22">
        <v>30918843</v>
      </c>
      <c r="Q22" t="s">
        <v>2152</v>
      </c>
      <c r="T22" s="29">
        <f t="shared" si="0"/>
        <v>862.94189308627665</v>
      </c>
      <c r="U22" s="29">
        <f t="shared" si="1"/>
        <v>869.94518895067961</v>
      </c>
    </row>
    <row r="23" spans="1:21" x14ac:dyDescent="0.25">
      <c r="A23" t="s">
        <v>2180</v>
      </c>
      <c r="B23">
        <v>2009</v>
      </c>
      <c r="C23">
        <v>184089</v>
      </c>
      <c r="D23">
        <v>319315198</v>
      </c>
      <c r="E23">
        <v>392600</v>
      </c>
      <c r="F23">
        <v>641610963</v>
      </c>
      <c r="G23" t="s">
        <v>2152</v>
      </c>
      <c r="H23">
        <v>178975</v>
      </c>
      <c r="I23">
        <v>310861990</v>
      </c>
      <c r="J23">
        <v>389281</v>
      </c>
      <c r="K23">
        <v>629416007</v>
      </c>
      <c r="L23" t="s">
        <v>2152</v>
      </c>
      <c r="M23">
        <v>5114</v>
      </c>
      <c r="N23">
        <v>8453208</v>
      </c>
      <c r="O23">
        <v>3319</v>
      </c>
      <c r="P23">
        <v>12194956</v>
      </c>
      <c r="Q23" t="s">
        <v>2152</v>
      </c>
      <c r="T23" s="29">
        <f t="shared" si="0"/>
        <v>576.51186399214237</v>
      </c>
      <c r="U23" s="29">
        <f t="shared" si="1"/>
        <v>611.89727520288648</v>
      </c>
    </row>
    <row r="24" spans="1:21" x14ac:dyDescent="0.25">
      <c r="A24" t="s">
        <v>2180</v>
      </c>
      <c r="B24">
        <v>2010</v>
      </c>
      <c r="C24">
        <v>487742</v>
      </c>
      <c r="D24">
        <v>571314064</v>
      </c>
      <c r="E24">
        <v>548479</v>
      </c>
      <c r="F24">
        <v>626680792</v>
      </c>
      <c r="G24" t="s">
        <v>2152</v>
      </c>
      <c r="H24">
        <v>457332</v>
      </c>
      <c r="I24">
        <v>537617997</v>
      </c>
      <c r="J24">
        <v>548479</v>
      </c>
      <c r="K24">
        <v>626680792</v>
      </c>
      <c r="L24" t="s">
        <v>2152</v>
      </c>
      <c r="M24">
        <v>30410</v>
      </c>
      <c r="N24">
        <v>33696067</v>
      </c>
      <c r="O24" t="s">
        <v>2173</v>
      </c>
      <c r="P24" t="s">
        <v>2173</v>
      </c>
      <c r="Q24" t="s">
        <v>2152</v>
      </c>
      <c r="T24" s="29">
        <f t="shared" si="0"/>
        <v>853.7195751582268</v>
      </c>
      <c r="U24" s="29">
        <f t="shared" si="1"/>
        <v>875.21271914139027</v>
      </c>
    </row>
    <row r="25" spans="1:21" x14ac:dyDescent="0.25">
      <c r="A25" t="s">
        <v>2180</v>
      </c>
      <c r="B25">
        <v>2011</v>
      </c>
      <c r="C25">
        <v>513506</v>
      </c>
      <c r="D25">
        <v>487317641</v>
      </c>
      <c r="E25">
        <v>559032</v>
      </c>
      <c r="F25">
        <v>523703341</v>
      </c>
      <c r="G25" t="s">
        <v>2152</v>
      </c>
      <c r="H25">
        <v>497381</v>
      </c>
      <c r="I25">
        <v>472981107</v>
      </c>
      <c r="J25">
        <v>545437</v>
      </c>
      <c r="K25">
        <v>508429386</v>
      </c>
      <c r="L25" t="s">
        <v>2152</v>
      </c>
      <c r="M25">
        <v>16126</v>
      </c>
      <c r="N25">
        <v>14336534</v>
      </c>
      <c r="O25">
        <v>13595</v>
      </c>
      <c r="P25">
        <v>15273955</v>
      </c>
      <c r="Q25" t="s">
        <v>2152</v>
      </c>
      <c r="T25" s="29">
        <f t="shared" si="0"/>
        <v>1053.7398132073779</v>
      </c>
      <c r="U25" s="29">
        <f t="shared" si="1"/>
        <v>1067.4592965791294</v>
      </c>
    </row>
    <row r="26" spans="1:21" x14ac:dyDescent="0.25">
      <c r="A26" t="s">
        <v>2180</v>
      </c>
      <c r="B26">
        <v>2012</v>
      </c>
      <c r="C26">
        <v>439691</v>
      </c>
      <c r="D26">
        <v>442812257</v>
      </c>
      <c r="E26">
        <v>617961</v>
      </c>
      <c r="F26">
        <v>567659336</v>
      </c>
      <c r="G26" t="s">
        <v>2152</v>
      </c>
      <c r="H26">
        <v>418846</v>
      </c>
      <c r="I26">
        <v>422653131</v>
      </c>
      <c r="J26">
        <v>617961</v>
      </c>
      <c r="K26">
        <v>567659336</v>
      </c>
      <c r="L26" t="s">
        <v>2152</v>
      </c>
      <c r="M26">
        <v>20845</v>
      </c>
      <c r="N26">
        <v>20159126</v>
      </c>
      <c r="O26" t="s">
        <v>2173</v>
      </c>
      <c r="P26" t="s">
        <v>2173</v>
      </c>
      <c r="Q26" t="s">
        <v>2152</v>
      </c>
      <c r="T26" s="29">
        <f t="shared" si="0"/>
        <v>992.95128589902606</v>
      </c>
      <c r="U26" s="29">
        <f t="shared" si="1"/>
        <v>1088.6124138368791</v>
      </c>
    </row>
    <row r="27" spans="1:21" x14ac:dyDescent="0.25">
      <c r="A27" t="s">
        <v>2180</v>
      </c>
      <c r="B27">
        <v>2013</v>
      </c>
      <c r="C27">
        <v>489312</v>
      </c>
      <c r="D27">
        <v>495866563</v>
      </c>
      <c r="E27">
        <v>586092</v>
      </c>
      <c r="F27">
        <v>555243687</v>
      </c>
      <c r="G27" t="s">
        <v>2152</v>
      </c>
      <c r="H27">
        <v>479257</v>
      </c>
      <c r="I27">
        <v>486319891</v>
      </c>
      <c r="J27">
        <v>586092</v>
      </c>
      <c r="K27">
        <v>555243679</v>
      </c>
      <c r="L27" t="s">
        <v>2152</v>
      </c>
      <c r="M27">
        <v>10055</v>
      </c>
      <c r="N27">
        <v>9546672</v>
      </c>
      <c r="O27">
        <v>0</v>
      </c>
      <c r="P27">
        <v>8</v>
      </c>
      <c r="Q27" t="s">
        <v>2152</v>
      </c>
      <c r="T27" s="29">
        <f t="shared" si="0"/>
        <v>986.7815991456556</v>
      </c>
      <c r="U27" s="29">
        <f t="shared" si="1"/>
        <v>1055.5581517129433</v>
      </c>
    </row>
    <row r="28" spans="1:21" x14ac:dyDescent="0.25">
      <c r="A28" t="s">
        <v>2180</v>
      </c>
      <c r="B28">
        <v>2014</v>
      </c>
      <c r="C28">
        <v>454302</v>
      </c>
      <c r="D28">
        <v>452129634</v>
      </c>
      <c r="E28">
        <v>644681</v>
      </c>
      <c r="F28">
        <v>592440329</v>
      </c>
      <c r="G28" t="s">
        <v>2152</v>
      </c>
      <c r="H28">
        <v>444853</v>
      </c>
      <c r="I28">
        <v>443270165</v>
      </c>
      <c r="J28">
        <v>642649</v>
      </c>
      <c r="K28">
        <v>590442246</v>
      </c>
      <c r="L28" t="s">
        <v>2152</v>
      </c>
      <c r="M28">
        <v>9449</v>
      </c>
      <c r="N28">
        <v>8859469</v>
      </c>
      <c r="O28">
        <v>2031</v>
      </c>
      <c r="P28">
        <v>1998083</v>
      </c>
      <c r="Q28" t="s">
        <v>2152</v>
      </c>
      <c r="T28" s="29">
        <f t="shared" si="0"/>
        <v>1004.8047414649224</v>
      </c>
      <c r="U28" s="29">
        <f t="shared" si="1"/>
        <v>1088.1787893950075</v>
      </c>
    </row>
    <row r="29" spans="1:21" x14ac:dyDescent="0.25">
      <c r="A29" t="s">
        <v>2180</v>
      </c>
      <c r="B29">
        <v>2015</v>
      </c>
      <c r="C29">
        <v>462380</v>
      </c>
      <c r="D29">
        <v>594767847</v>
      </c>
      <c r="E29">
        <v>469716</v>
      </c>
      <c r="F29">
        <v>577728158</v>
      </c>
      <c r="G29" t="s">
        <v>2152</v>
      </c>
      <c r="H29">
        <v>426685</v>
      </c>
      <c r="I29">
        <v>550946495</v>
      </c>
      <c r="J29">
        <v>464328</v>
      </c>
      <c r="K29">
        <v>562197956</v>
      </c>
      <c r="L29" t="s">
        <v>2152</v>
      </c>
      <c r="M29">
        <v>35696</v>
      </c>
      <c r="N29">
        <v>43821352</v>
      </c>
      <c r="O29">
        <v>5388</v>
      </c>
      <c r="P29">
        <v>15530202</v>
      </c>
      <c r="Q29" t="s">
        <v>2152</v>
      </c>
      <c r="T29" s="29">
        <f t="shared" si="0"/>
        <v>777.41256917675992</v>
      </c>
      <c r="U29" s="29">
        <f t="shared" si="1"/>
        <v>813.03982417280747</v>
      </c>
    </row>
    <row r="30" spans="1:21" x14ac:dyDescent="0.25">
      <c r="A30" t="s">
        <v>2180</v>
      </c>
      <c r="B30">
        <v>2016</v>
      </c>
      <c r="C30">
        <v>264220</v>
      </c>
      <c r="D30">
        <v>464184696</v>
      </c>
      <c r="E30">
        <v>407432</v>
      </c>
      <c r="F30">
        <v>643300033</v>
      </c>
      <c r="G30" t="s">
        <v>2152</v>
      </c>
      <c r="H30">
        <v>236910</v>
      </c>
      <c r="I30">
        <v>417720706</v>
      </c>
      <c r="J30">
        <v>402104</v>
      </c>
      <c r="K30">
        <v>630024053</v>
      </c>
      <c r="L30" t="s">
        <v>2152</v>
      </c>
      <c r="M30">
        <v>27310</v>
      </c>
      <c r="N30">
        <v>46463990</v>
      </c>
      <c r="O30">
        <v>5328</v>
      </c>
      <c r="P30">
        <v>13275980</v>
      </c>
      <c r="Q30" t="s">
        <v>2152</v>
      </c>
      <c r="T30" s="29">
        <f t="shared" si="0"/>
        <v>569.21307892494588</v>
      </c>
      <c r="U30" s="29">
        <f t="shared" si="1"/>
        <v>633.34677304454601</v>
      </c>
    </row>
    <row r="31" spans="1:21" x14ac:dyDescent="0.25">
      <c r="A31" t="s">
        <v>2180</v>
      </c>
      <c r="B31">
        <v>2017</v>
      </c>
      <c r="C31">
        <v>404089</v>
      </c>
      <c r="D31">
        <v>542935978</v>
      </c>
      <c r="E31">
        <v>477925</v>
      </c>
      <c r="F31">
        <v>599554288</v>
      </c>
      <c r="G31" t="s">
        <v>2152</v>
      </c>
      <c r="H31">
        <v>379203</v>
      </c>
      <c r="I31">
        <v>509385400</v>
      </c>
      <c r="J31">
        <v>477908</v>
      </c>
      <c r="K31">
        <v>599531329</v>
      </c>
      <c r="L31" t="s">
        <v>2152</v>
      </c>
      <c r="M31">
        <v>24886</v>
      </c>
      <c r="N31">
        <v>33550578</v>
      </c>
      <c r="O31">
        <v>16</v>
      </c>
      <c r="P31">
        <v>22959</v>
      </c>
      <c r="Q31" t="s">
        <v>2152</v>
      </c>
      <c r="T31" s="29">
        <f t="shared" si="0"/>
        <v>744.26638936055178</v>
      </c>
      <c r="U31" s="29">
        <f t="shared" si="1"/>
        <v>797.13382018210177</v>
      </c>
    </row>
    <row r="32" spans="1:21" x14ac:dyDescent="0.25">
      <c r="A32" t="s">
        <v>2180</v>
      </c>
      <c r="B32">
        <v>2018</v>
      </c>
      <c r="C32">
        <v>446611</v>
      </c>
      <c r="D32">
        <v>490680734</v>
      </c>
      <c r="E32">
        <v>721530</v>
      </c>
      <c r="F32">
        <v>761257928</v>
      </c>
      <c r="G32" t="s">
        <v>2152</v>
      </c>
      <c r="H32">
        <v>419464</v>
      </c>
      <c r="I32">
        <v>461817251</v>
      </c>
      <c r="J32">
        <v>721399</v>
      </c>
      <c r="K32">
        <v>761158567</v>
      </c>
      <c r="L32" t="s">
        <v>2152</v>
      </c>
      <c r="M32">
        <v>27147</v>
      </c>
      <c r="N32">
        <v>28863483</v>
      </c>
      <c r="O32">
        <v>131</v>
      </c>
      <c r="P32">
        <v>99361</v>
      </c>
      <c r="Q32" t="s">
        <v>2152</v>
      </c>
      <c r="T32" s="29">
        <f t="shared" si="0"/>
        <v>910.18654096983562</v>
      </c>
      <c r="U32" s="29">
        <f t="shared" si="1"/>
        <v>947.81278914969812</v>
      </c>
    </row>
    <row r="33" spans="1:21" x14ac:dyDescent="0.25">
      <c r="A33" t="s">
        <v>2180</v>
      </c>
      <c r="B33">
        <v>2019</v>
      </c>
      <c r="C33">
        <v>513558</v>
      </c>
      <c r="D33">
        <v>608045078</v>
      </c>
      <c r="E33">
        <v>695137</v>
      </c>
      <c r="F33">
        <v>778027477</v>
      </c>
      <c r="G33" t="s">
        <v>2152</v>
      </c>
      <c r="H33">
        <v>476744</v>
      </c>
      <c r="I33">
        <v>567283169</v>
      </c>
      <c r="J33">
        <v>685486</v>
      </c>
      <c r="K33">
        <v>760362021</v>
      </c>
      <c r="L33" t="s">
        <v>2152</v>
      </c>
      <c r="M33">
        <v>36813</v>
      </c>
      <c r="N33">
        <v>40761909</v>
      </c>
      <c r="O33">
        <v>9652</v>
      </c>
      <c r="P33">
        <v>17665456</v>
      </c>
      <c r="Q33" t="s">
        <v>2152</v>
      </c>
      <c r="T33" s="29">
        <f t="shared" si="0"/>
        <v>844.60514291014465</v>
      </c>
      <c r="U33" s="29">
        <f t="shared" si="1"/>
        <v>893.46073313552142</v>
      </c>
    </row>
    <row r="34" spans="1:21" x14ac:dyDescent="0.25">
      <c r="A34" t="s">
        <v>2180</v>
      </c>
      <c r="B34">
        <v>2020</v>
      </c>
      <c r="C34">
        <v>303520</v>
      </c>
      <c r="D34">
        <v>460295864</v>
      </c>
      <c r="E34">
        <v>498842</v>
      </c>
      <c r="F34">
        <v>713501245</v>
      </c>
      <c r="G34" t="s">
        <v>2152</v>
      </c>
      <c r="H34">
        <v>255124</v>
      </c>
      <c r="I34">
        <v>385991011</v>
      </c>
      <c r="J34">
        <v>485365</v>
      </c>
      <c r="K34">
        <v>688372663</v>
      </c>
      <c r="L34" t="s">
        <v>2152</v>
      </c>
      <c r="M34">
        <v>48396</v>
      </c>
      <c r="N34">
        <v>74304853</v>
      </c>
      <c r="O34">
        <v>13476</v>
      </c>
      <c r="P34">
        <v>25128582</v>
      </c>
      <c r="Q34" t="s">
        <v>2152</v>
      </c>
      <c r="T34" s="29">
        <f t="shared" si="0"/>
        <v>659.4019710765856</v>
      </c>
      <c r="U34" s="29">
        <f t="shared" si="1"/>
        <v>699.1466426943656</v>
      </c>
    </row>
    <row r="35" spans="1:21" x14ac:dyDescent="0.25">
      <c r="A35" t="s">
        <v>2180</v>
      </c>
      <c r="B35">
        <v>2021</v>
      </c>
      <c r="C35">
        <v>684128</v>
      </c>
      <c r="D35">
        <v>683153961</v>
      </c>
      <c r="E35">
        <v>739207</v>
      </c>
      <c r="F35">
        <v>747019916</v>
      </c>
      <c r="G35" t="s">
        <v>2152</v>
      </c>
      <c r="H35">
        <v>481695</v>
      </c>
      <c r="I35">
        <v>483772542</v>
      </c>
      <c r="J35">
        <v>734071</v>
      </c>
      <c r="K35">
        <v>742037817</v>
      </c>
      <c r="L35" t="s">
        <v>2152</v>
      </c>
      <c r="M35">
        <v>202433</v>
      </c>
      <c r="N35">
        <v>199381419</v>
      </c>
      <c r="O35">
        <v>5136</v>
      </c>
      <c r="P35">
        <v>4982099</v>
      </c>
      <c r="Q35" t="s">
        <v>2152</v>
      </c>
      <c r="T35" s="180">
        <f t="shared" si="0"/>
        <v>1001.4257971930283</v>
      </c>
      <c r="U35" s="29">
        <f t="shared" si="1"/>
        <v>989.54122128117399</v>
      </c>
    </row>
    <row r="36" spans="1:21" x14ac:dyDescent="0.25">
      <c r="A36" t="s">
        <v>2180</v>
      </c>
      <c r="B36" t="s">
        <v>2153</v>
      </c>
      <c r="C36">
        <v>515521</v>
      </c>
      <c r="D36">
        <v>403995389</v>
      </c>
      <c r="E36">
        <v>560325</v>
      </c>
      <c r="F36">
        <v>425417475</v>
      </c>
      <c r="G36" t="s">
        <v>2152</v>
      </c>
      <c r="H36">
        <v>364120</v>
      </c>
      <c r="I36">
        <v>284950116</v>
      </c>
      <c r="J36">
        <v>509220</v>
      </c>
      <c r="K36">
        <v>363746642</v>
      </c>
      <c r="L36" t="s">
        <v>2152</v>
      </c>
      <c r="M36">
        <v>151402</v>
      </c>
      <c r="N36">
        <v>119045273</v>
      </c>
      <c r="O36">
        <v>51105</v>
      </c>
      <c r="P36">
        <v>61670833</v>
      </c>
      <c r="Q36" t="s">
        <v>2152</v>
      </c>
      <c r="T36" s="180">
        <f t="shared" si="0"/>
        <v>1276.056643309857</v>
      </c>
      <c r="U36" s="29">
        <f t="shared" si="1"/>
        <v>1317.1179674741852</v>
      </c>
    </row>
    <row r="37" spans="1:21" x14ac:dyDescent="0.25">
      <c r="A37" t="s">
        <v>2179</v>
      </c>
      <c r="B37">
        <v>2008</v>
      </c>
      <c r="C37" t="s">
        <v>2173</v>
      </c>
      <c r="D37" t="s">
        <v>2173</v>
      </c>
      <c r="E37" t="s">
        <v>2173</v>
      </c>
      <c r="F37" t="s">
        <v>2173</v>
      </c>
      <c r="H37" t="s">
        <v>2173</v>
      </c>
      <c r="I37" t="s">
        <v>2173</v>
      </c>
      <c r="J37" t="s">
        <v>2173</v>
      </c>
      <c r="K37" t="s">
        <v>2173</v>
      </c>
      <c r="M37" t="s">
        <v>2173</v>
      </c>
      <c r="N37" t="s">
        <v>2173</v>
      </c>
      <c r="O37" t="s">
        <v>2173</v>
      </c>
      <c r="P37" t="s">
        <v>2173</v>
      </c>
      <c r="T37" s="29"/>
      <c r="U37" s="29"/>
    </row>
    <row r="38" spans="1:21" x14ac:dyDescent="0.25">
      <c r="A38" t="s">
        <v>2179</v>
      </c>
      <c r="B38">
        <v>2009</v>
      </c>
      <c r="C38">
        <v>10858</v>
      </c>
      <c r="D38">
        <v>18065814</v>
      </c>
      <c r="E38">
        <v>286742</v>
      </c>
      <c r="F38">
        <v>412085363</v>
      </c>
      <c r="G38" t="s">
        <v>2152</v>
      </c>
      <c r="H38">
        <v>10605</v>
      </c>
      <c r="I38">
        <v>17915134</v>
      </c>
      <c r="J38">
        <v>201592</v>
      </c>
      <c r="K38">
        <v>289899134</v>
      </c>
      <c r="L38" t="s">
        <v>2152</v>
      </c>
      <c r="M38">
        <v>254</v>
      </c>
      <c r="N38">
        <v>150680</v>
      </c>
      <c r="O38">
        <v>85150</v>
      </c>
      <c r="P38">
        <v>122186229</v>
      </c>
      <c r="Q38" t="s">
        <v>2152</v>
      </c>
      <c r="T38" s="29">
        <f t="shared" si="0"/>
        <v>601.02467566642724</v>
      </c>
      <c r="U38" s="29">
        <f t="shared" si="1"/>
        <v>695.83155759890451</v>
      </c>
    </row>
    <row r="39" spans="1:21" x14ac:dyDescent="0.25">
      <c r="A39" t="s">
        <v>2179</v>
      </c>
      <c r="B39">
        <v>2010</v>
      </c>
      <c r="C39">
        <v>43276</v>
      </c>
      <c r="D39">
        <v>42299664</v>
      </c>
      <c r="E39">
        <v>519866</v>
      </c>
      <c r="F39">
        <v>437485984</v>
      </c>
      <c r="G39" t="s">
        <v>2152</v>
      </c>
      <c r="H39">
        <v>43276</v>
      </c>
      <c r="I39">
        <v>42299664</v>
      </c>
      <c r="J39">
        <v>368615</v>
      </c>
      <c r="K39">
        <v>317600676</v>
      </c>
      <c r="L39" t="s">
        <v>2152</v>
      </c>
      <c r="M39" t="s">
        <v>2173</v>
      </c>
      <c r="N39" t="s">
        <v>2173</v>
      </c>
      <c r="O39">
        <v>151251</v>
      </c>
      <c r="P39">
        <v>119885308</v>
      </c>
      <c r="Q39" t="s">
        <v>2152</v>
      </c>
      <c r="T39" s="29">
        <f t="shared" si="0"/>
        <v>1023.0814126561385</v>
      </c>
      <c r="U39" s="29">
        <f t="shared" si="1"/>
        <v>1188.3032120178734</v>
      </c>
    </row>
    <row r="40" spans="1:21" x14ac:dyDescent="0.25">
      <c r="A40" t="s">
        <v>2179</v>
      </c>
      <c r="B40">
        <v>2011</v>
      </c>
      <c r="C40">
        <v>163088</v>
      </c>
      <c r="D40">
        <v>90962845</v>
      </c>
      <c r="E40">
        <v>808703</v>
      </c>
      <c r="F40">
        <v>545235010</v>
      </c>
      <c r="G40" t="s">
        <v>2152</v>
      </c>
      <c r="H40">
        <v>130562</v>
      </c>
      <c r="I40">
        <v>77326827</v>
      </c>
      <c r="J40">
        <v>524156</v>
      </c>
      <c r="K40">
        <v>406290589</v>
      </c>
      <c r="L40" t="s">
        <v>2152</v>
      </c>
      <c r="M40">
        <v>32526</v>
      </c>
      <c r="N40">
        <v>13636018</v>
      </c>
      <c r="O40">
        <v>284547</v>
      </c>
      <c r="P40">
        <v>138944421</v>
      </c>
      <c r="Q40" t="s">
        <v>2152</v>
      </c>
      <c r="T40" s="29">
        <f t="shared" si="0"/>
        <v>1792.9078625454163</v>
      </c>
      <c r="U40" s="29">
        <f t="shared" si="1"/>
        <v>1483.2191351762242</v>
      </c>
    </row>
    <row r="41" spans="1:21" x14ac:dyDescent="0.25">
      <c r="A41" t="s">
        <v>2179</v>
      </c>
      <c r="B41">
        <v>2012</v>
      </c>
      <c r="C41">
        <v>138014</v>
      </c>
      <c r="D41">
        <v>79865332</v>
      </c>
      <c r="E41">
        <v>796556</v>
      </c>
      <c r="F41">
        <v>815760476</v>
      </c>
      <c r="G41" t="s">
        <v>2152</v>
      </c>
      <c r="H41">
        <v>138014</v>
      </c>
      <c r="I41">
        <v>79865332</v>
      </c>
      <c r="J41">
        <v>513110</v>
      </c>
      <c r="K41">
        <v>520627075</v>
      </c>
      <c r="L41" t="s">
        <v>2152</v>
      </c>
      <c r="M41" t="s">
        <v>2173</v>
      </c>
      <c r="N41" t="s">
        <v>2173</v>
      </c>
      <c r="O41">
        <v>283447</v>
      </c>
      <c r="P41">
        <v>295133401</v>
      </c>
      <c r="Q41" t="s">
        <v>2152</v>
      </c>
      <c r="T41" s="29">
        <f t="shared" si="0"/>
        <v>1728.0839701511541</v>
      </c>
      <c r="U41" s="29">
        <f t="shared" si="1"/>
        <v>976.45819261290126</v>
      </c>
    </row>
    <row r="42" spans="1:21" x14ac:dyDescent="0.25">
      <c r="A42" t="s">
        <v>2179</v>
      </c>
      <c r="B42">
        <v>2013</v>
      </c>
      <c r="C42">
        <v>53872</v>
      </c>
      <c r="D42">
        <v>42188199</v>
      </c>
      <c r="E42">
        <v>458194</v>
      </c>
      <c r="F42">
        <v>384767887</v>
      </c>
      <c r="G42" t="s">
        <v>2152</v>
      </c>
      <c r="H42">
        <v>53872</v>
      </c>
      <c r="I42">
        <v>42188199</v>
      </c>
      <c r="J42">
        <v>398373</v>
      </c>
      <c r="K42">
        <v>315599568</v>
      </c>
      <c r="L42" t="s">
        <v>2152</v>
      </c>
      <c r="M42" t="s">
        <v>2173</v>
      </c>
      <c r="N42" t="s">
        <v>2173</v>
      </c>
      <c r="O42">
        <v>59821</v>
      </c>
      <c r="P42">
        <v>69168319</v>
      </c>
      <c r="Q42" t="s">
        <v>2152</v>
      </c>
      <c r="T42" s="29">
        <f t="shared" si="0"/>
        <v>1276.9447683699416</v>
      </c>
      <c r="U42" s="29">
        <f t="shared" si="1"/>
        <v>1190.8322276385816</v>
      </c>
    </row>
    <row r="43" spans="1:21" x14ac:dyDescent="0.25">
      <c r="A43" t="s">
        <v>2179</v>
      </c>
      <c r="B43">
        <v>2014</v>
      </c>
      <c r="C43">
        <v>47458</v>
      </c>
      <c r="D43">
        <v>56600092</v>
      </c>
      <c r="E43">
        <v>300176</v>
      </c>
      <c r="F43">
        <v>365246046</v>
      </c>
      <c r="G43" t="s">
        <v>2152</v>
      </c>
      <c r="H43">
        <v>38705</v>
      </c>
      <c r="I43">
        <v>48943753</v>
      </c>
      <c r="J43">
        <v>245455</v>
      </c>
      <c r="K43">
        <v>313292837</v>
      </c>
      <c r="L43" t="s">
        <v>2152</v>
      </c>
      <c r="M43">
        <v>8753</v>
      </c>
      <c r="N43">
        <v>7656339</v>
      </c>
      <c r="O43">
        <v>54721</v>
      </c>
      <c r="P43">
        <v>51953209</v>
      </c>
      <c r="Q43" t="s">
        <v>2152</v>
      </c>
      <c r="T43" s="29">
        <f t="shared" si="0"/>
        <v>838.47920247196771</v>
      </c>
      <c r="U43" s="29">
        <f t="shared" si="1"/>
        <v>821.84599474076174</v>
      </c>
    </row>
    <row r="44" spans="1:21" x14ac:dyDescent="0.25">
      <c r="A44" t="s">
        <v>2179</v>
      </c>
      <c r="B44">
        <v>2015</v>
      </c>
      <c r="C44">
        <v>22492</v>
      </c>
      <c r="D44">
        <v>34029246</v>
      </c>
      <c r="E44">
        <v>213265</v>
      </c>
      <c r="F44">
        <v>301891843</v>
      </c>
      <c r="G44" t="s">
        <v>2152</v>
      </c>
      <c r="H44">
        <v>22419</v>
      </c>
      <c r="I44">
        <v>33981705</v>
      </c>
      <c r="J44">
        <v>178178</v>
      </c>
      <c r="K44">
        <v>247341485</v>
      </c>
      <c r="L44" t="s">
        <v>2152</v>
      </c>
      <c r="M44">
        <v>73</v>
      </c>
      <c r="N44">
        <v>47541</v>
      </c>
      <c r="O44">
        <v>35088</v>
      </c>
      <c r="P44">
        <v>54550358</v>
      </c>
      <c r="Q44" t="s">
        <v>2152</v>
      </c>
      <c r="T44" s="29">
        <f t="shared" si="0"/>
        <v>660.96086877740402</v>
      </c>
      <c r="U44" s="29">
        <f t="shared" si="1"/>
        <v>706.4284939954473</v>
      </c>
    </row>
    <row r="45" spans="1:21" x14ac:dyDescent="0.25">
      <c r="A45" t="s">
        <v>2179</v>
      </c>
      <c r="B45">
        <v>2016</v>
      </c>
      <c r="C45">
        <v>76252</v>
      </c>
      <c r="D45">
        <v>129335698</v>
      </c>
      <c r="E45">
        <v>284686</v>
      </c>
      <c r="F45">
        <v>448549341</v>
      </c>
      <c r="G45" t="s">
        <v>2152</v>
      </c>
      <c r="H45">
        <v>76063</v>
      </c>
      <c r="I45">
        <v>129140759</v>
      </c>
      <c r="J45">
        <v>195343</v>
      </c>
      <c r="K45">
        <v>312228935</v>
      </c>
      <c r="L45" t="s">
        <v>2152</v>
      </c>
      <c r="M45">
        <v>189</v>
      </c>
      <c r="N45">
        <v>194939</v>
      </c>
      <c r="O45">
        <v>89343</v>
      </c>
      <c r="P45">
        <v>136320406</v>
      </c>
      <c r="Q45" t="s">
        <v>2152</v>
      </c>
      <c r="T45" s="29">
        <f t="shared" si="0"/>
        <v>589.56654024475131</v>
      </c>
      <c r="U45" s="29">
        <f t="shared" si="1"/>
        <v>634.68157007057107</v>
      </c>
    </row>
    <row r="46" spans="1:21" x14ac:dyDescent="0.25">
      <c r="A46" t="s">
        <v>2179</v>
      </c>
      <c r="B46">
        <v>2017</v>
      </c>
      <c r="C46">
        <v>138273</v>
      </c>
      <c r="D46">
        <v>169723134</v>
      </c>
      <c r="E46">
        <v>501317</v>
      </c>
      <c r="F46">
        <v>537153755</v>
      </c>
      <c r="G46" t="s">
        <v>2152</v>
      </c>
      <c r="H46">
        <v>138154</v>
      </c>
      <c r="I46">
        <v>169619694</v>
      </c>
      <c r="J46">
        <v>300141</v>
      </c>
      <c r="K46">
        <v>318797356</v>
      </c>
      <c r="L46" t="s">
        <v>2152</v>
      </c>
      <c r="M46">
        <v>118</v>
      </c>
      <c r="N46">
        <v>103440</v>
      </c>
      <c r="O46">
        <v>201176</v>
      </c>
      <c r="P46">
        <v>218356399</v>
      </c>
      <c r="Q46" t="s">
        <v>2152</v>
      </c>
      <c r="T46" s="29">
        <f t="shared" si="0"/>
        <v>814.69742362876707</v>
      </c>
      <c r="U46" s="29">
        <f t="shared" si="1"/>
        <v>933.28399054010151</v>
      </c>
    </row>
    <row r="47" spans="1:21" x14ac:dyDescent="0.25">
      <c r="A47" t="s">
        <v>2179</v>
      </c>
      <c r="B47">
        <v>2018</v>
      </c>
      <c r="C47">
        <v>124698</v>
      </c>
      <c r="D47">
        <v>133973334</v>
      </c>
      <c r="E47">
        <v>518005</v>
      </c>
      <c r="F47">
        <v>531745858</v>
      </c>
      <c r="G47" t="s">
        <v>2152</v>
      </c>
      <c r="H47">
        <v>123597</v>
      </c>
      <c r="I47">
        <v>132810021</v>
      </c>
      <c r="J47">
        <v>346738</v>
      </c>
      <c r="K47">
        <v>353311232</v>
      </c>
      <c r="L47" t="s">
        <v>2152</v>
      </c>
      <c r="M47">
        <v>1100</v>
      </c>
      <c r="N47">
        <v>1163313</v>
      </c>
      <c r="O47">
        <v>171268</v>
      </c>
      <c r="P47">
        <v>178434626</v>
      </c>
      <c r="Q47" t="s">
        <v>2152</v>
      </c>
      <c r="T47" s="29">
        <f t="shared" si="0"/>
        <v>930.76731224737603</v>
      </c>
      <c r="U47" s="29">
        <f t="shared" si="1"/>
        <v>974.15897501922802</v>
      </c>
    </row>
    <row r="48" spans="1:21" x14ac:dyDescent="0.25">
      <c r="A48" t="s">
        <v>2179</v>
      </c>
      <c r="B48">
        <v>2019</v>
      </c>
      <c r="C48">
        <v>131665</v>
      </c>
      <c r="D48">
        <v>178298332</v>
      </c>
      <c r="E48">
        <v>403980</v>
      </c>
      <c r="F48">
        <v>506253924</v>
      </c>
      <c r="G48" t="s">
        <v>2152</v>
      </c>
      <c r="H48">
        <v>130856</v>
      </c>
      <c r="I48">
        <v>177333774</v>
      </c>
      <c r="J48">
        <v>240568</v>
      </c>
      <c r="K48">
        <v>289592440</v>
      </c>
      <c r="L48" t="s">
        <v>2152</v>
      </c>
      <c r="M48">
        <v>809</v>
      </c>
      <c r="N48">
        <v>964558</v>
      </c>
      <c r="O48">
        <v>163412</v>
      </c>
      <c r="P48">
        <v>216661484</v>
      </c>
      <c r="Q48" t="s">
        <v>2152</v>
      </c>
      <c r="T48" s="29">
        <f t="shared" si="0"/>
        <v>738.4533468322071</v>
      </c>
      <c r="U48" s="29">
        <f t="shared" si="1"/>
        <v>797.97899996129217</v>
      </c>
    </row>
    <row r="49" spans="1:21" x14ac:dyDescent="0.25">
      <c r="A49" t="s">
        <v>2179</v>
      </c>
      <c r="B49">
        <v>2020</v>
      </c>
      <c r="C49">
        <v>97275</v>
      </c>
      <c r="D49">
        <v>181549277</v>
      </c>
      <c r="E49">
        <v>298249</v>
      </c>
      <c r="F49">
        <v>560695230</v>
      </c>
      <c r="G49" t="s">
        <v>2152</v>
      </c>
      <c r="H49">
        <v>93231</v>
      </c>
      <c r="I49">
        <v>174891965</v>
      </c>
      <c r="J49">
        <v>132901</v>
      </c>
      <c r="K49">
        <v>234110013</v>
      </c>
      <c r="L49" t="s">
        <v>2152</v>
      </c>
      <c r="M49">
        <v>4044</v>
      </c>
      <c r="N49">
        <v>6657312</v>
      </c>
      <c r="O49">
        <v>165349</v>
      </c>
      <c r="P49">
        <v>326585217</v>
      </c>
      <c r="Q49" t="s">
        <v>2152</v>
      </c>
      <c r="T49" s="29">
        <f t="shared" si="0"/>
        <v>535.80494291916125</v>
      </c>
      <c r="U49" s="29">
        <f t="shared" si="1"/>
        <v>531.92712197676451</v>
      </c>
    </row>
    <row r="50" spans="1:21" x14ac:dyDescent="0.25">
      <c r="A50" t="s">
        <v>2179</v>
      </c>
      <c r="B50">
        <v>2021</v>
      </c>
      <c r="C50">
        <v>113090</v>
      </c>
      <c r="D50">
        <v>120572173</v>
      </c>
      <c r="E50">
        <v>441933</v>
      </c>
      <c r="F50">
        <v>499535893</v>
      </c>
      <c r="G50" t="s">
        <v>2152</v>
      </c>
      <c r="H50">
        <v>112755</v>
      </c>
      <c r="I50">
        <v>120402803</v>
      </c>
      <c r="J50">
        <v>221724</v>
      </c>
      <c r="K50">
        <v>283833550</v>
      </c>
      <c r="L50" t="s">
        <v>2152</v>
      </c>
      <c r="M50">
        <v>335</v>
      </c>
      <c r="N50">
        <v>169370</v>
      </c>
      <c r="O50">
        <v>220209</v>
      </c>
      <c r="P50">
        <v>215702343</v>
      </c>
      <c r="Q50" t="s">
        <v>2152</v>
      </c>
      <c r="T50" s="180">
        <f t="shared" si="0"/>
        <v>937.94444593778701</v>
      </c>
      <c r="U50" s="29">
        <f t="shared" si="1"/>
        <v>884.68717902519177</v>
      </c>
    </row>
    <row r="51" spans="1:21" x14ac:dyDescent="0.25">
      <c r="A51" t="s">
        <v>2179</v>
      </c>
      <c r="B51" t="s">
        <v>2153</v>
      </c>
      <c r="C51">
        <v>61949</v>
      </c>
      <c r="D51">
        <v>55669123</v>
      </c>
      <c r="E51">
        <v>387734</v>
      </c>
      <c r="F51">
        <v>337191400</v>
      </c>
      <c r="G51" t="s">
        <v>2152</v>
      </c>
      <c r="H51">
        <v>60645</v>
      </c>
      <c r="I51">
        <v>55113253</v>
      </c>
      <c r="J51">
        <v>240237</v>
      </c>
      <c r="K51">
        <v>220415705</v>
      </c>
      <c r="L51" t="s">
        <v>2152</v>
      </c>
      <c r="M51">
        <v>1305</v>
      </c>
      <c r="N51">
        <v>555870</v>
      </c>
      <c r="O51">
        <v>147496</v>
      </c>
      <c r="P51">
        <v>116775695</v>
      </c>
      <c r="Q51" t="s">
        <v>2152</v>
      </c>
      <c r="T51" s="180">
        <f t="shared" si="0"/>
        <v>1112.8071839752172</v>
      </c>
      <c r="U51" s="29">
        <f t="shared" si="1"/>
        <v>1149.8929094870152</v>
      </c>
    </row>
    <row r="52" spans="1:21" x14ac:dyDescent="0.25">
      <c r="A52" t="s">
        <v>2178</v>
      </c>
      <c r="B52">
        <v>2008</v>
      </c>
      <c r="C52">
        <v>47123</v>
      </c>
      <c r="D52">
        <v>52820098</v>
      </c>
      <c r="E52">
        <v>342396</v>
      </c>
      <c r="F52">
        <v>332203498</v>
      </c>
      <c r="G52" t="s">
        <v>2152</v>
      </c>
      <c r="H52">
        <v>47123</v>
      </c>
      <c r="I52">
        <v>52820098</v>
      </c>
      <c r="J52">
        <v>310855</v>
      </c>
      <c r="K52">
        <v>301080915</v>
      </c>
      <c r="L52" t="s">
        <v>2152</v>
      </c>
      <c r="M52" t="s">
        <v>2173</v>
      </c>
      <c r="N52" t="s">
        <v>2173</v>
      </c>
      <c r="O52">
        <v>31540</v>
      </c>
      <c r="P52">
        <v>31122583</v>
      </c>
      <c r="Q52" t="s">
        <v>2152</v>
      </c>
      <c r="T52" s="29">
        <f t="shared" si="0"/>
        <v>892.14147236152428</v>
      </c>
      <c r="U52" s="29">
        <f t="shared" si="1"/>
        <v>1030.6815011321764</v>
      </c>
    </row>
    <row r="53" spans="1:21" x14ac:dyDescent="0.25">
      <c r="A53" t="s">
        <v>2178</v>
      </c>
      <c r="B53">
        <v>2009</v>
      </c>
      <c r="C53" t="s">
        <v>2173</v>
      </c>
      <c r="D53" t="s">
        <v>2173</v>
      </c>
      <c r="E53" t="s">
        <v>2173</v>
      </c>
      <c r="F53" t="s">
        <v>2173</v>
      </c>
      <c r="H53" t="s">
        <v>2173</v>
      </c>
      <c r="I53" t="s">
        <v>2173</v>
      </c>
      <c r="J53" t="s">
        <v>2173</v>
      </c>
      <c r="K53" t="s">
        <v>2173</v>
      </c>
      <c r="M53" t="s">
        <v>2173</v>
      </c>
      <c r="N53" t="s">
        <v>2173</v>
      </c>
      <c r="O53" t="s">
        <v>2173</v>
      </c>
      <c r="P53" t="s">
        <v>2173</v>
      </c>
      <c r="T53" s="29"/>
      <c r="U53" s="29"/>
    </row>
    <row r="54" spans="1:21" x14ac:dyDescent="0.25">
      <c r="A54" t="s">
        <v>2178</v>
      </c>
      <c r="B54">
        <v>2010</v>
      </c>
      <c r="C54" t="s">
        <v>2173</v>
      </c>
      <c r="D54" t="s">
        <v>2173</v>
      </c>
      <c r="E54" t="s">
        <v>2173</v>
      </c>
      <c r="F54" t="s">
        <v>2173</v>
      </c>
      <c r="H54" t="s">
        <v>2173</v>
      </c>
      <c r="I54" t="s">
        <v>2173</v>
      </c>
      <c r="J54" t="s">
        <v>2173</v>
      </c>
      <c r="K54" t="s">
        <v>2173</v>
      </c>
      <c r="M54" t="s">
        <v>2173</v>
      </c>
      <c r="N54" t="s">
        <v>2173</v>
      </c>
      <c r="O54" t="s">
        <v>2173</v>
      </c>
      <c r="P54" t="s">
        <v>2173</v>
      </c>
      <c r="T54" s="29"/>
      <c r="U54" s="29"/>
    </row>
    <row r="55" spans="1:21" x14ac:dyDescent="0.25">
      <c r="A55" t="s">
        <v>2178</v>
      </c>
      <c r="B55">
        <v>2011</v>
      </c>
      <c r="C55" t="s">
        <v>2173</v>
      </c>
      <c r="D55" t="s">
        <v>2173</v>
      </c>
      <c r="E55" t="s">
        <v>2173</v>
      </c>
      <c r="F55" t="s">
        <v>2173</v>
      </c>
      <c r="H55" t="s">
        <v>2173</v>
      </c>
      <c r="I55" t="s">
        <v>2173</v>
      </c>
      <c r="J55" t="s">
        <v>2173</v>
      </c>
      <c r="K55" t="s">
        <v>2173</v>
      </c>
      <c r="M55" t="s">
        <v>2173</v>
      </c>
      <c r="N55" t="s">
        <v>2173</v>
      </c>
      <c r="O55" t="s">
        <v>2173</v>
      </c>
      <c r="P55" t="s">
        <v>2173</v>
      </c>
      <c r="T55" s="29"/>
      <c r="U55" s="29"/>
    </row>
    <row r="56" spans="1:21" x14ac:dyDescent="0.25">
      <c r="A56" t="s">
        <v>2178</v>
      </c>
      <c r="B56">
        <v>2012</v>
      </c>
      <c r="C56" t="s">
        <v>2173</v>
      </c>
      <c r="D56" t="s">
        <v>2173</v>
      </c>
      <c r="E56" t="s">
        <v>2173</v>
      </c>
      <c r="F56" t="s">
        <v>2173</v>
      </c>
      <c r="H56" t="s">
        <v>2173</v>
      </c>
      <c r="I56" t="s">
        <v>2173</v>
      </c>
      <c r="J56" t="s">
        <v>2173</v>
      </c>
      <c r="K56" t="s">
        <v>2173</v>
      </c>
      <c r="M56" t="s">
        <v>2173</v>
      </c>
      <c r="N56" t="s">
        <v>2173</v>
      </c>
      <c r="O56" t="s">
        <v>2173</v>
      </c>
      <c r="P56" t="s">
        <v>2173</v>
      </c>
      <c r="T56" s="29"/>
      <c r="U56" s="29"/>
    </row>
    <row r="57" spans="1:21" x14ac:dyDescent="0.25">
      <c r="A57" t="s">
        <v>2178</v>
      </c>
      <c r="B57">
        <v>2013</v>
      </c>
      <c r="C57" t="s">
        <v>2173</v>
      </c>
      <c r="D57" t="s">
        <v>2173</v>
      </c>
      <c r="E57" t="s">
        <v>2173</v>
      </c>
      <c r="F57" t="s">
        <v>2173</v>
      </c>
      <c r="H57" t="s">
        <v>2173</v>
      </c>
      <c r="I57" t="s">
        <v>2173</v>
      </c>
      <c r="J57" t="s">
        <v>2173</v>
      </c>
      <c r="K57" t="s">
        <v>2173</v>
      </c>
      <c r="M57" t="s">
        <v>2173</v>
      </c>
      <c r="N57" t="s">
        <v>2173</v>
      </c>
      <c r="O57" t="s">
        <v>2173</v>
      </c>
      <c r="P57" t="s">
        <v>2173</v>
      </c>
      <c r="T57" s="29"/>
      <c r="U57" s="29"/>
    </row>
    <row r="58" spans="1:21" x14ac:dyDescent="0.25">
      <c r="A58" t="s">
        <v>2178</v>
      </c>
      <c r="B58">
        <v>2014</v>
      </c>
      <c r="C58" t="s">
        <v>2173</v>
      </c>
      <c r="D58" t="s">
        <v>2173</v>
      </c>
      <c r="E58" t="s">
        <v>2173</v>
      </c>
      <c r="F58" t="s">
        <v>2173</v>
      </c>
      <c r="H58" t="s">
        <v>2173</v>
      </c>
      <c r="I58" t="s">
        <v>2173</v>
      </c>
      <c r="J58" t="s">
        <v>2173</v>
      </c>
      <c r="K58" t="s">
        <v>2173</v>
      </c>
      <c r="M58" t="s">
        <v>2173</v>
      </c>
      <c r="N58" t="s">
        <v>2173</v>
      </c>
      <c r="O58" t="s">
        <v>2173</v>
      </c>
      <c r="P58" t="s">
        <v>2173</v>
      </c>
      <c r="T58" s="29"/>
      <c r="U58" s="29"/>
    </row>
    <row r="59" spans="1:21" x14ac:dyDescent="0.25">
      <c r="A59" t="s">
        <v>2178</v>
      </c>
      <c r="B59">
        <v>2015</v>
      </c>
      <c r="C59" t="s">
        <v>2173</v>
      </c>
      <c r="D59" t="s">
        <v>2173</v>
      </c>
      <c r="E59" t="s">
        <v>2173</v>
      </c>
      <c r="F59" t="s">
        <v>2173</v>
      </c>
      <c r="H59" t="s">
        <v>2173</v>
      </c>
      <c r="I59" t="s">
        <v>2173</v>
      </c>
      <c r="J59" t="s">
        <v>2173</v>
      </c>
      <c r="K59" t="s">
        <v>2173</v>
      </c>
      <c r="M59" t="s">
        <v>2173</v>
      </c>
      <c r="N59" t="s">
        <v>2173</v>
      </c>
      <c r="O59" t="s">
        <v>2173</v>
      </c>
      <c r="P59" t="s">
        <v>2173</v>
      </c>
      <c r="T59" s="29"/>
      <c r="U59" s="29"/>
    </row>
    <row r="60" spans="1:21" x14ac:dyDescent="0.25">
      <c r="A60" t="s">
        <v>2178</v>
      </c>
      <c r="B60">
        <v>2016</v>
      </c>
      <c r="C60" t="s">
        <v>2173</v>
      </c>
      <c r="D60" t="s">
        <v>2173</v>
      </c>
      <c r="E60" t="s">
        <v>2173</v>
      </c>
      <c r="F60" t="s">
        <v>2173</v>
      </c>
      <c r="H60" t="s">
        <v>2173</v>
      </c>
      <c r="I60" t="s">
        <v>2173</v>
      </c>
      <c r="J60" t="s">
        <v>2173</v>
      </c>
      <c r="K60" t="s">
        <v>2173</v>
      </c>
      <c r="M60" t="s">
        <v>2173</v>
      </c>
      <c r="N60" t="s">
        <v>2173</v>
      </c>
      <c r="O60" t="s">
        <v>2173</v>
      </c>
      <c r="P60" t="s">
        <v>2173</v>
      </c>
      <c r="T60" s="29"/>
      <c r="U60" s="29"/>
    </row>
    <row r="61" spans="1:21" x14ac:dyDescent="0.25">
      <c r="A61" t="s">
        <v>2178</v>
      </c>
      <c r="B61">
        <v>2017</v>
      </c>
      <c r="C61" t="s">
        <v>2173</v>
      </c>
      <c r="D61" t="s">
        <v>2173</v>
      </c>
      <c r="E61" t="s">
        <v>2173</v>
      </c>
      <c r="F61" t="s">
        <v>2173</v>
      </c>
      <c r="H61" t="s">
        <v>2173</v>
      </c>
      <c r="I61" t="s">
        <v>2173</v>
      </c>
      <c r="J61" t="s">
        <v>2173</v>
      </c>
      <c r="K61" t="s">
        <v>2173</v>
      </c>
      <c r="M61" t="s">
        <v>2173</v>
      </c>
      <c r="N61" t="s">
        <v>2173</v>
      </c>
      <c r="O61" t="s">
        <v>2173</v>
      </c>
      <c r="P61" t="s">
        <v>2173</v>
      </c>
      <c r="T61" s="29"/>
      <c r="U61" s="29"/>
    </row>
    <row r="62" spans="1:21" x14ac:dyDescent="0.25">
      <c r="A62" t="s">
        <v>2178</v>
      </c>
      <c r="B62">
        <v>2018</v>
      </c>
      <c r="C62" t="s">
        <v>2173</v>
      </c>
      <c r="D62" t="s">
        <v>2173</v>
      </c>
      <c r="E62" t="s">
        <v>2173</v>
      </c>
      <c r="F62" t="s">
        <v>2173</v>
      </c>
      <c r="H62" t="s">
        <v>2173</v>
      </c>
      <c r="I62" t="s">
        <v>2173</v>
      </c>
      <c r="J62" t="s">
        <v>2173</v>
      </c>
      <c r="K62" t="s">
        <v>2173</v>
      </c>
      <c r="M62" t="s">
        <v>2173</v>
      </c>
      <c r="N62" t="s">
        <v>2173</v>
      </c>
      <c r="O62" t="s">
        <v>2173</v>
      </c>
      <c r="P62" t="s">
        <v>2173</v>
      </c>
      <c r="T62" s="29"/>
      <c r="U62" s="29"/>
    </row>
    <row r="63" spans="1:21" x14ac:dyDescent="0.25">
      <c r="A63" t="s">
        <v>2178</v>
      </c>
      <c r="B63">
        <v>2019</v>
      </c>
      <c r="C63" t="s">
        <v>2173</v>
      </c>
      <c r="D63" t="s">
        <v>2173</v>
      </c>
      <c r="E63" t="s">
        <v>2173</v>
      </c>
      <c r="F63" t="s">
        <v>2173</v>
      </c>
      <c r="H63" t="s">
        <v>2173</v>
      </c>
      <c r="I63" t="s">
        <v>2173</v>
      </c>
      <c r="J63" t="s">
        <v>2173</v>
      </c>
      <c r="K63" t="s">
        <v>2173</v>
      </c>
      <c r="M63" t="s">
        <v>2173</v>
      </c>
      <c r="N63" t="s">
        <v>2173</v>
      </c>
      <c r="O63" t="s">
        <v>2173</v>
      </c>
      <c r="P63" t="s">
        <v>2173</v>
      </c>
      <c r="T63" s="29"/>
      <c r="U63" s="29"/>
    </row>
    <row r="64" spans="1:21" x14ac:dyDescent="0.25">
      <c r="A64" t="s">
        <v>2178</v>
      </c>
      <c r="B64">
        <v>2020</v>
      </c>
      <c r="C64" t="s">
        <v>2173</v>
      </c>
      <c r="D64" t="s">
        <v>2173</v>
      </c>
      <c r="E64" t="s">
        <v>2173</v>
      </c>
      <c r="F64" t="s">
        <v>2173</v>
      </c>
      <c r="H64" t="s">
        <v>2173</v>
      </c>
      <c r="I64" t="s">
        <v>2173</v>
      </c>
      <c r="J64" t="s">
        <v>2173</v>
      </c>
      <c r="K64" t="s">
        <v>2173</v>
      </c>
      <c r="M64" t="s">
        <v>2173</v>
      </c>
      <c r="N64" t="s">
        <v>2173</v>
      </c>
      <c r="O64" t="s">
        <v>2173</v>
      </c>
      <c r="P64" t="s">
        <v>2173</v>
      </c>
      <c r="T64" s="29"/>
      <c r="U64" s="29"/>
    </row>
    <row r="65" spans="1:21" x14ac:dyDescent="0.25">
      <c r="A65" t="s">
        <v>2178</v>
      </c>
      <c r="B65">
        <v>2021</v>
      </c>
      <c r="C65" t="s">
        <v>2173</v>
      </c>
      <c r="D65" t="s">
        <v>2173</v>
      </c>
      <c r="E65" t="s">
        <v>2173</v>
      </c>
      <c r="F65" t="s">
        <v>2173</v>
      </c>
      <c r="H65" t="s">
        <v>2173</v>
      </c>
      <c r="I65" t="s">
        <v>2173</v>
      </c>
      <c r="J65" t="s">
        <v>2173</v>
      </c>
      <c r="K65" t="s">
        <v>2173</v>
      </c>
      <c r="M65" t="s">
        <v>2173</v>
      </c>
      <c r="N65" t="s">
        <v>2173</v>
      </c>
      <c r="O65" t="s">
        <v>2173</v>
      </c>
      <c r="P65" t="s">
        <v>2173</v>
      </c>
      <c r="T65" s="29"/>
      <c r="U65" s="29"/>
    </row>
    <row r="66" spans="1:21" x14ac:dyDescent="0.25">
      <c r="A66" t="s">
        <v>2178</v>
      </c>
      <c r="B66" t="s">
        <v>2153</v>
      </c>
      <c r="C66" t="s">
        <v>2173</v>
      </c>
      <c r="D66" t="s">
        <v>2173</v>
      </c>
      <c r="E66" t="s">
        <v>2173</v>
      </c>
      <c r="F66" t="s">
        <v>2173</v>
      </c>
      <c r="H66" t="s">
        <v>2173</v>
      </c>
      <c r="I66" t="s">
        <v>2173</v>
      </c>
      <c r="J66" t="s">
        <v>2173</v>
      </c>
      <c r="K66" t="s">
        <v>2173</v>
      </c>
      <c r="M66" t="s">
        <v>2173</v>
      </c>
      <c r="N66" t="s">
        <v>2173</v>
      </c>
      <c r="O66" t="s">
        <v>2173</v>
      </c>
      <c r="P66" t="s">
        <v>2173</v>
      </c>
      <c r="T66" s="29"/>
      <c r="U66" s="29"/>
    </row>
    <row r="67" spans="1:21" x14ac:dyDescent="0.25">
      <c r="A67" t="s">
        <v>2151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501B9-AC81-489C-998B-E7CF7D38BD1A}">
  <dimension ref="B2:P40"/>
  <sheetViews>
    <sheetView workbookViewId="0">
      <selection activeCell="F36" sqref="F36"/>
    </sheetView>
  </sheetViews>
  <sheetFormatPr defaultRowHeight="15" x14ac:dyDescent="0.25"/>
  <sheetData>
    <row r="2" spans="2:16" x14ac:dyDescent="0.25">
      <c r="B2" s="26" t="s">
        <v>2184</v>
      </c>
      <c r="P2" s="26" t="s">
        <v>2186</v>
      </c>
    </row>
    <row r="35" spans="2:6" x14ac:dyDescent="0.25">
      <c r="C35" t="s">
        <v>2185</v>
      </c>
      <c r="E35" t="s">
        <v>171</v>
      </c>
      <c r="F35" s="182">
        <f>AVERAGE(469.6,503.88,640.88,619.64,483.67,373.94,388.85,389.2,364.15,365.85,348.56,386.41)</f>
        <v>444.55250000000001</v>
      </c>
    </row>
    <row r="36" spans="2:6" x14ac:dyDescent="0.25">
      <c r="F36">
        <f>F35/Conversions!AC4</f>
        <v>422.17711301044636</v>
      </c>
    </row>
    <row r="40" spans="2:6" x14ac:dyDescent="0.25">
      <c r="B40" t="s">
        <v>2188</v>
      </c>
    </row>
  </sheetData>
  <hyperlinks>
    <hyperlink ref="P2" r:id="rId1" location="Trading+day+summary" xr:uid="{B8A8068A-9D50-411F-BDFC-BD15AE2E8AED}"/>
    <hyperlink ref="B2" r:id="rId2" xr:uid="{0C40F579-EABD-48C0-B4A4-AD72C99B72BD}"/>
  </hyperlinks>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606C6-B8C6-4B91-A3F0-C900AE99DC6B}">
  <dimension ref="A1:AJ15"/>
  <sheetViews>
    <sheetView topLeftCell="A12" workbookViewId="0">
      <selection activeCell="A15" sqref="A15"/>
    </sheetView>
  </sheetViews>
  <sheetFormatPr defaultColWidth="14.5703125" defaultRowHeight="12.75" x14ac:dyDescent="0.25"/>
  <cols>
    <col min="1" max="1" width="27" style="105" customWidth="1"/>
    <col min="2" max="2" width="11.85546875" style="105" customWidth="1"/>
    <col min="3" max="36" width="8.5703125" style="105" customWidth="1"/>
    <col min="37" max="16384" width="14.5703125" style="105"/>
  </cols>
  <sheetData>
    <row r="1" spans="1:36" x14ac:dyDescent="0.25">
      <c r="C1" s="105" t="s">
        <v>532</v>
      </c>
      <c r="D1" s="105" t="s">
        <v>533</v>
      </c>
      <c r="E1" s="105" t="s">
        <v>534</v>
      </c>
      <c r="F1" s="105" t="s">
        <v>535</v>
      </c>
      <c r="G1" s="105" t="s">
        <v>536</v>
      </c>
      <c r="H1" s="105" t="s">
        <v>71</v>
      </c>
      <c r="I1" s="105" t="s">
        <v>73</v>
      </c>
      <c r="J1" s="105" t="s">
        <v>75</v>
      </c>
      <c r="K1" s="105" t="s">
        <v>77</v>
      </c>
      <c r="L1" s="105" t="s">
        <v>79</v>
      </c>
      <c r="M1" s="105" t="s">
        <v>81</v>
      </c>
      <c r="N1" s="105" t="s">
        <v>83</v>
      </c>
      <c r="O1" s="105" t="s">
        <v>85</v>
      </c>
      <c r="P1" s="105" t="s">
        <v>87</v>
      </c>
      <c r="Q1" s="105" t="s">
        <v>89</v>
      </c>
      <c r="R1" s="105" t="s">
        <v>91</v>
      </c>
      <c r="S1" s="105" t="s">
        <v>93</v>
      </c>
      <c r="T1" s="105" t="s">
        <v>95</v>
      </c>
      <c r="U1" s="105" t="s">
        <v>97</v>
      </c>
      <c r="V1" s="105" t="s">
        <v>99</v>
      </c>
      <c r="W1" s="105" t="s">
        <v>101</v>
      </c>
      <c r="X1" s="105" t="s">
        <v>103</v>
      </c>
      <c r="Y1" s="105" t="s">
        <v>105</v>
      </c>
      <c r="Z1" s="105" t="s">
        <v>107</v>
      </c>
      <c r="AA1" s="105" t="s">
        <v>109</v>
      </c>
      <c r="AB1" s="105" t="s">
        <v>111</v>
      </c>
      <c r="AC1" s="105" t="s">
        <v>113</v>
      </c>
      <c r="AD1" s="105" t="s">
        <v>115</v>
      </c>
      <c r="AE1" s="105" t="s">
        <v>117</v>
      </c>
      <c r="AF1" s="105" t="s">
        <v>119</v>
      </c>
      <c r="AG1" s="105" t="s">
        <v>121</v>
      </c>
      <c r="AH1" s="105" t="s">
        <v>123</v>
      </c>
      <c r="AI1" s="105" t="s">
        <v>125</v>
      </c>
      <c r="AJ1" s="105" t="s">
        <v>127</v>
      </c>
    </row>
    <row r="2" spans="1:36" x14ac:dyDescent="0.25">
      <c r="A2" s="105" t="s">
        <v>537</v>
      </c>
      <c r="B2" s="105" t="s">
        <v>538</v>
      </c>
      <c r="C2" s="105">
        <v>172.84308378819301</v>
      </c>
      <c r="D2" s="105">
        <v>175.165036025505</v>
      </c>
      <c r="E2" s="105">
        <v>146.65442860279799</v>
      </c>
      <c r="F2" s="105">
        <v>129.99334311019101</v>
      </c>
      <c r="G2" s="105">
        <v>174.24570767041999</v>
      </c>
      <c r="H2" s="105">
        <v>217.67601617886899</v>
      </c>
      <c r="I2" s="105">
        <v>217.707084085281</v>
      </c>
      <c r="J2" s="105">
        <v>202.16816848610301</v>
      </c>
      <c r="K2" s="105">
        <v>205.01872558537301</v>
      </c>
      <c r="L2" s="105">
        <v>179.96659922203401</v>
      </c>
      <c r="M2" s="105">
        <v>156.10742616381199</v>
      </c>
      <c r="N2" s="105">
        <v>149.65073404856</v>
      </c>
      <c r="O2" s="105">
        <v>159.45241442704301</v>
      </c>
      <c r="P2" s="105">
        <v>187.50117177206801</v>
      </c>
      <c r="Q2" s="105">
        <v>224.69668791956801</v>
      </c>
      <c r="R2" s="105">
        <v>248.11024405546101</v>
      </c>
      <c r="S2" s="105">
        <v>253.56003834933199</v>
      </c>
      <c r="T2" s="105">
        <v>428.75662763504602</v>
      </c>
      <c r="U2" s="105">
        <v>912.35339658228202</v>
      </c>
      <c r="V2" s="105">
        <v>301.88288973586799</v>
      </c>
      <c r="W2" s="105">
        <v>388.16891351402199</v>
      </c>
      <c r="X2" s="105">
        <v>438.25057418125402</v>
      </c>
      <c r="Y2" s="105">
        <v>464.13755254407403</v>
      </c>
      <c r="Z2" s="105">
        <v>425.74186853786301</v>
      </c>
      <c r="AA2" s="105">
        <v>482.768824392998</v>
      </c>
      <c r="AB2" s="105">
        <v>457.889806645649</v>
      </c>
      <c r="AC2" s="105">
        <v>344.60655713972</v>
      </c>
      <c r="AD2" s="105">
        <v>353.480281986009</v>
      </c>
      <c r="AE2" s="105">
        <v>430.13258273260601</v>
      </c>
      <c r="AF2" s="105">
        <v>339.621110783299</v>
      </c>
      <c r="AG2" s="105">
        <v>342.00637169050799</v>
      </c>
      <c r="AH2" s="105">
        <v>659.73495579239602</v>
      </c>
      <c r="AI2" s="105">
        <v>854.51586863040302</v>
      </c>
      <c r="AJ2" s="105">
        <v>608.97318807641602</v>
      </c>
    </row>
    <row r="3" spans="1:36" x14ac:dyDescent="0.25">
      <c r="A3" s="105" t="s">
        <v>539</v>
      </c>
      <c r="B3" s="105" t="s">
        <v>538</v>
      </c>
      <c r="C3" s="105">
        <v>14.05</v>
      </c>
      <c r="D3" s="105">
        <v>15.03</v>
      </c>
      <c r="E3" s="105">
        <v>14.31</v>
      </c>
      <c r="F3" s="105">
        <v>12.58</v>
      </c>
      <c r="G3" s="105">
        <v>11.45</v>
      </c>
      <c r="H3" s="105">
        <v>12.27</v>
      </c>
      <c r="I3" s="105">
        <v>12.97</v>
      </c>
      <c r="J3" s="105">
        <v>13.04</v>
      </c>
      <c r="K3" s="105">
        <v>13.41</v>
      </c>
      <c r="L3" s="105">
        <v>11.93</v>
      </c>
      <c r="M3" s="105">
        <v>12.45</v>
      </c>
      <c r="N3" s="105">
        <v>12.99</v>
      </c>
      <c r="O3" s="105">
        <v>12.68</v>
      </c>
      <c r="P3" s="105">
        <v>13.82</v>
      </c>
      <c r="Q3" s="105">
        <v>16.39</v>
      </c>
      <c r="R3" s="105">
        <v>28.11</v>
      </c>
      <c r="S3" s="105">
        <v>33.450000000000003</v>
      </c>
      <c r="T3" s="105">
        <v>36.630000000000003</v>
      </c>
      <c r="U3" s="105">
        <v>61.565217391304301</v>
      </c>
      <c r="V3" s="105">
        <v>79.993917748917795</v>
      </c>
      <c r="W3" s="105">
        <v>146.71961062488199</v>
      </c>
      <c r="X3" s="105">
        <v>167.790217600435</v>
      </c>
      <c r="Y3" s="105">
        <v>128.52636873805099</v>
      </c>
      <c r="Z3" s="105">
        <v>135.36118854173199</v>
      </c>
      <c r="AA3" s="105">
        <v>97.387119094673395</v>
      </c>
      <c r="AB3" s="105">
        <v>56.137484315201696</v>
      </c>
      <c r="AC3" s="105">
        <v>58.565190727147197</v>
      </c>
      <c r="AD3" s="105">
        <v>71.134474402409197</v>
      </c>
      <c r="AE3" s="105">
        <v>70.138404228621596</v>
      </c>
      <c r="AF3" s="105">
        <v>93.624179214505304</v>
      </c>
      <c r="AG3" s="105">
        <v>108.071493271222</v>
      </c>
      <c r="AH3" s="105">
        <v>158.16166811235101</v>
      </c>
      <c r="AI3" s="105">
        <v>120.7038647343</v>
      </c>
      <c r="AJ3" s="105">
        <v>120.315316989774</v>
      </c>
    </row>
    <row r="4" spans="1:36" x14ac:dyDescent="0.25">
      <c r="A4" s="105" t="s">
        <v>540</v>
      </c>
      <c r="B4" s="105" t="s">
        <v>538</v>
      </c>
      <c r="P4" s="105">
        <v>93.272640955441801</v>
      </c>
      <c r="Q4" s="105">
        <v>102.556815393554</v>
      </c>
      <c r="R4" s="105">
        <v>130.238489588454</v>
      </c>
      <c r="S4" s="105">
        <v>143.683423304721</v>
      </c>
      <c r="T4" s="105">
        <v>164.80353071581601</v>
      </c>
      <c r="U4" s="105">
        <v>469.41859083684301</v>
      </c>
      <c r="V4" s="105">
        <v>519.074618040019</v>
      </c>
      <c r="W4" s="105">
        <v>273.24812239001801</v>
      </c>
      <c r="X4" s="105">
        <v>358.39410884505298</v>
      </c>
      <c r="Y4" s="105">
        <v>377.888748127859</v>
      </c>
      <c r="Z4" s="105">
        <v>312.18388195435898</v>
      </c>
      <c r="AA4" s="105">
        <v>244.66623114812899</v>
      </c>
      <c r="AB4" s="105">
        <v>249.425991555873</v>
      </c>
      <c r="AC4" s="105">
        <v>202.205765051485</v>
      </c>
      <c r="AD4" s="105">
        <v>175.92656314625199</v>
      </c>
      <c r="AE4" s="105">
        <v>177.436073438459</v>
      </c>
      <c r="AF4" s="105">
        <v>210.370843450238</v>
      </c>
      <c r="AG4" s="105">
        <v>196.186480044147</v>
      </c>
      <c r="AH4" s="105">
        <v>220.16034219378301</v>
      </c>
      <c r="AI4" s="105">
        <v>586.24703996641801</v>
      </c>
      <c r="AJ4" s="105">
        <v>518.87140996903202</v>
      </c>
    </row>
    <row r="5" spans="1:36" x14ac:dyDescent="0.25">
      <c r="A5" s="105" t="s">
        <v>541</v>
      </c>
      <c r="B5" s="105" t="s">
        <v>538</v>
      </c>
      <c r="C5" s="105">
        <v>134.45374500700601</v>
      </c>
      <c r="D5" s="105">
        <v>141.098891456243</v>
      </c>
      <c r="E5" s="105">
        <v>135.705035604492</v>
      </c>
      <c r="F5" s="105">
        <v>134.18092937658199</v>
      </c>
      <c r="G5" s="105">
        <v>148.57371149382001</v>
      </c>
      <c r="H5" s="105">
        <v>200.593170642763</v>
      </c>
      <c r="I5" s="105">
        <v>187.05809257167999</v>
      </c>
      <c r="J5" s="105">
        <v>143.49958827404501</v>
      </c>
      <c r="K5" s="105">
        <v>116.856984564507</v>
      </c>
      <c r="L5" s="105">
        <v>94.810219168914799</v>
      </c>
      <c r="M5" s="105">
        <v>144.558512140034</v>
      </c>
      <c r="N5" s="105">
        <v>138.56534679089</v>
      </c>
      <c r="O5" s="105">
        <v>115.93011336807101</v>
      </c>
      <c r="P5" s="105">
        <v>174.45732950624301</v>
      </c>
      <c r="Q5" s="105">
        <v>205.21240745969001</v>
      </c>
      <c r="R5" s="105">
        <v>258.70874109195699</v>
      </c>
      <c r="S5" s="105">
        <v>231.61711701643799</v>
      </c>
      <c r="T5" s="105">
        <v>349.97002007654203</v>
      </c>
      <c r="U5" s="105">
        <v>441.74103548192198</v>
      </c>
      <c r="V5" s="105">
        <v>162.77005883535699</v>
      </c>
      <c r="W5" s="105">
        <v>218.60368464490901</v>
      </c>
      <c r="X5" s="105">
        <v>320.67720499053303</v>
      </c>
      <c r="Y5" s="105">
        <v>303.75339583758802</v>
      </c>
      <c r="Z5" s="105">
        <v>260.89518677102501</v>
      </c>
      <c r="AA5" s="105">
        <v>236.942216672629</v>
      </c>
      <c r="AB5" s="105">
        <v>199.14296549518701</v>
      </c>
      <c r="AC5" s="105">
        <v>150.54483184682499</v>
      </c>
      <c r="AD5" s="105">
        <v>153.12572801640599</v>
      </c>
      <c r="AE5" s="105">
        <v>183.467110177628</v>
      </c>
      <c r="AF5" s="105">
        <v>163.594486131309</v>
      </c>
      <c r="AG5" s="105">
        <v>126.41520939365201</v>
      </c>
      <c r="AH5" s="105">
        <v>331.42289292144898</v>
      </c>
      <c r="AI5" s="105">
        <v>542.45920829062004</v>
      </c>
      <c r="AJ5" s="105">
        <v>275.58653900624199</v>
      </c>
    </row>
    <row r="7" spans="1:36" x14ac:dyDescent="0.25">
      <c r="A7" s="105" t="s">
        <v>542</v>
      </c>
    </row>
    <row r="9" spans="1:36" s="106" customFormat="1" ht="15" x14ac:dyDescent="0.25">
      <c r="C9" s="106" t="s">
        <v>532</v>
      </c>
      <c r="D9" s="106" t="s">
        <v>533</v>
      </c>
      <c r="E9" s="106" t="s">
        <v>534</v>
      </c>
      <c r="F9" s="106" t="s">
        <v>535</v>
      </c>
      <c r="G9" s="106" t="s">
        <v>536</v>
      </c>
      <c r="H9" s="106" t="s">
        <v>71</v>
      </c>
      <c r="I9" s="106" t="s">
        <v>73</v>
      </c>
      <c r="J9" s="106" t="s">
        <v>75</v>
      </c>
      <c r="K9" s="106" t="s">
        <v>77</v>
      </c>
      <c r="L9" s="106" t="s">
        <v>79</v>
      </c>
      <c r="M9" s="106" t="s">
        <v>81</v>
      </c>
      <c r="N9" s="106" t="s">
        <v>83</v>
      </c>
      <c r="O9" s="106" t="s">
        <v>85</v>
      </c>
      <c r="P9" s="106" t="s">
        <v>87</v>
      </c>
      <c r="Q9" s="106" t="s">
        <v>89</v>
      </c>
      <c r="R9" s="106" t="s">
        <v>91</v>
      </c>
      <c r="S9" s="106" t="s">
        <v>93</v>
      </c>
      <c r="T9" s="106" t="s">
        <v>95</v>
      </c>
      <c r="U9" s="106" t="s">
        <v>97</v>
      </c>
      <c r="V9" s="106" t="s">
        <v>99</v>
      </c>
      <c r="W9" s="106" t="s">
        <v>101</v>
      </c>
      <c r="X9" s="106" t="s">
        <v>103</v>
      </c>
      <c r="Y9" s="106" t="s">
        <v>105</v>
      </c>
      <c r="Z9" s="106" t="s">
        <v>107</v>
      </c>
      <c r="AA9" s="106" t="s">
        <v>109</v>
      </c>
      <c r="AB9" s="106" t="s">
        <v>111</v>
      </c>
      <c r="AC9" s="106" t="s">
        <v>113</v>
      </c>
      <c r="AD9" s="106" t="s">
        <v>115</v>
      </c>
      <c r="AE9" s="106" t="s">
        <v>117</v>
      </c>
      <c r="AF9" s="106" t="s">
        <v>119</v>
      </c>
      <c r="AG9" s="106" t="s">
        <v>121</v>
      </c>
      <c r="AH9" s="106" t="s">
        <v>123</v>
      </c>
      <c r="AI9" s="106" t="s">
        <v>125</v>
      </c>
      <c r="AJ9" s="106" t="s">
        <v>127</v>
      </c>
    </row>
    <row r="10" spans="1:36" s="106" customFormat="1" ht="255" x14ac:dyDescent="0.25">
      <c r="A10" s="106" t="s">
        <v>537</v>
      </c>
      <c r="B10" s="106" t="s">
        <v>538</v>
      </c>
      <c r="C10" s="106" t="s">
        <v>543</v>
      </c>
      <c r="D10" s="106" t="s">
        <v>544</v>
      </c>
      <c r="E10" s="106" t="s">
        <v>545</v>
      </c>
      <c r="F10" s="106" t="s">
        <v>546</v>
      </c>
      <c r="G10" s="106" t="s">
        <v>547</v>
      </c>
      <c r="H10" s="106" t="s">
        <v>548</v>
      </c>
      <c r="I10" s="106" t="s">
        <v>549</v>
      </c>
      <c r="J10" s="106" t="s">
        <v>550</v>
      </c>
      <c r="K10" s="106" t="s">
        <v>551</v>
      </c>
      <c r="L10" s="106" t="s">
        <v>552</v>
      </c>
      <c r="M10" s="106" t="s">
        <v>553</v>
      </c>
      <c r="N10" s="106" t="s">
        <v>554</v>
      </c>
      <c r="O10" s="106" t="s">
        <v>555</v>
      </c>
      <c r="P10" s="106" t="s">
        <v>556</v>
      </c>
      <c r="Q10" s="106" t="s">
        <v>557</v>
      </c>
      <c r="R10" s="106" t="s">
        <v>558</v>
      </c>
      <c r="S10" s="106" t="s">
        <v>559</v>
      </c>
      <c r="T10" s="106" t="s">
        <v>560</v>
      </c>
      <c r="U10" s="106" t="s">
        <v>561</v>
      </c>
      <c r="V10" s="106" t="s">
        <v>562</v>
      </c>
      <c r="W10" s="106" t="s">
        <v>563</v>
      </c>
      <c r="X10" s="106" t="s">
        <v>564</v>
      </c>
      <c r="Y10" s="106" t="s">
        <v>565</v>
      </c>
      <c r="Z10" s="106" t="s">
        <v>566</v>
      </c>
      <c r="AA10" s="106" t="s">
        <v>567</v>
      </c>
      <c r="AB10" s="106" t="s">
        <v>568</v>
      </c>
      <c r="AC10" s="106" t="s">
        <v>569</v>
      </c>
      <c r="AD10" s="106" t="s">
        <v>570</v>
      </c>
      <c r="AE10" s="106" t="s">
        <v>571</v>
      </c>
      <c r="AF10" s="106" t="s">
        <v>572</v>
      </c>
      <c r="AG10" s="106" t="s">
        <v>573</v>
      </c>
      <c r="AH10" s="106" t="s">
        <v>574</v>
      </c>
      <c r="AI10" s="106" t="s">
        <v>575</v>
      </c>
      <c r="AJ10" s="106" t="s">
        <v>576</v>
      </c>
    </row>
    <row r="11" spans="1:36" s="106" customFormat="1" ht="285" x14ac:dyDescent="0.25">
      <c r="A11" s="106" t="s">
        <v>539</v>
      </c>
      <c r="B11" s="106" t="s">
        <v>538</v>
      </c>
      <c r="C11" s="106" t="s">
        <v>577</v>
      </c>
      <c r="D11" s="106" t="s">
        <v>578</v>
      </c>
      <c r="E11" s="106" t="s">
        <v>579</v>
      </c>
      <c r="F11" s="106" t="s">
        <v>580</v>
      </c>
      <c r="G11" s="106" t="s">
        <v>581</v>
      </c>
      <c r="H11" s="106" t="s">
        <v>582</v>
      </c>
      <c r="I11" s="106" t="s">
        <v>583</v>
      </c>
      <c r="J11" s="106" t="s">
        <v>584</v>
      </c>
      <c r="K11" s="106" t="s">
        <v>585</v>
      </c>
      <c r="L11" s="106" t="s">
        <v>586</v>
      </c>
      <c r="M11" s="106" t="s">
        <v>587</v>
      </c>
      <c r="N11" s="106" t="s">
        <v>588</v>
      </c>
      <c r="O11" s="106" t="s">
        <v>589</v>
      </c>
      <c r="P11" s="106" t="s">
        <v>590</v>
      </c>
      <c r="Q11" s="106" t="s">
        <v>591</v>
      </c>
      <c r="R11" s="106" t="s">
        <v>592</v>
      </c>
      <c r="S11" s="106" t="s">
        <v>593</v>
      </c>
      <c r="T11" s="106" t="s">
        <v>594</v>
      </c>
      <c r="U11" s="106" t="s">
        <v>595</v>
      </c>
      <c r="V11" s="106" t="s">
        <v>596</v>
      </c>
      <c r="W11" s="106" t="s">
        <v>597</v>
      </c>
      <c r="X11" s="106" t="s">
        <v>598</v>
      </c>
      <c r="Y11" s="106" t="s">
        <v>599</v>
      </c>
      <c r="Z11" s="106" t="s">
        <v>600</v>
      </c>
      <c r="AA11" s="106" t="s">
        <v>601</v>
      </c>
      <c r="AB11" s="106" t="s">
        <v>602</v>
      </c>
      <c r="AC11" s="106" t="s">
        <v>603</v>
      </c>
      <c r="AD11" s="106" t="s">
        <v>604</v>
      </c>
      <c r="AE11" s="106" t="s">
        <v>605</v>
      </c>
      <c r="AF11" s="106" t="s">
        <v>606</v>
      </c>
      <c r="AG11" s="106" t="s">
        <v>607</v>
      </c>
      <c r="AH11" s="106" t="s">
        <v>608</v>
      </c>
      <c r="AI11" s="106" t="s">
        <v>609</v>
      </c>
      <c r="AJ11" s="106" t="s">
        <v>610</v>
      </c>
    </row>
    <row r="12" spans="1:36" s="106" customFormat="1" ht="330" x14ac:dyDescent="0.25">
      <c r="A12" s="106" t="s">
        <v>540</v>
      </c>
      <c r="B12" s="106" t="s">
        <v>538</v>
      </c>
      <c r="C12" s="106" t="s">
        <v>611</v>
      </c>
      <c r="D12" s="106" t="s">
        <v>612</v>
      </c>
      <c r="E12" s="106" t="s">
        <v>613</v>
      </c>
      <c r="F12" s="106" t="s">
        <v>614</v>
      </c>
      <c r="G12" s="106" t="s">
        <v>615</v>
      </c>
      <c r="H12" s="106" t="s">
        <v>616</v>
      </c>
      <c r="I12" s="106" t="s">
        <v>617</v>
      </c>
      <c r="J12" s="106" t="s">
        <v>618</v>
      </c>
      <c r="K12" s="106" t="s">
        <v>619</v>
      </c>
      <c r="L12" s="106" t="s">
        <v>620</v>
      </c>
      <c r="M12" s="106" t="s">
        <v>621</v>
      </c>
      <c r="N12" s="106" t="s">
        <v>622</v>
      </c>
      <c r="O12" s="106" t="s">
        <v>623</v>
      </c>
      <c r="P12" s="106" t="s">
        <v>624</v>
      </c>
      <c r="Q12" s="106" t="s">
        <v>625</v>
      </c>
      <c r="R12" s="106" t="s">
        <v>626</v>
      </c>
      <c r="S12" s="106" t="s">
        <v>627</v>
      </c>
      <c r="T12" s="106" t="s">
        <v>628</v>
      </c>
      <c r="U12" s="106" t="s">
        <v>629</v>
      </c>
      <c r="V12" s="106" t="s">
        <v>630</v>
      </c>
      <c r="W12" s="106" t="s">
        <v>631</v>
      </c>
      <c r="X12" s="106" t="s">
        <v>632</v>
      </c>
      <c r="Y12" s="106" t="s">
        <v>633</v>
      </c>
      <c r="Z12" s="106" t="s">
        <v>634</v>
      </c>
      <c r="AA12" s="106" t="s">
        <v>635</v>
      </c>
      <c r="AB12" s="106" t="s">
        <v>636</v>
      </c>
      <c r="AC12" s="106" t="s">
        <v>637</v>
      </c>
      <c r="AD12" s="106" t="s">
        <v>638</v>
      </c>
      <c r="AE12" s="106" t="s">
        <v>639</v>
      </c>
      <c r="AF12" s="106" t="s">
        <v>640</v>
      </c>
      <c r="AG12" s="106" t="s">
        <v>641</v>
      </c>
      <c r="AH12" s="106" t="s">
        <v>642</v>
      </c>
      <c r="AI12" s="106" t="s">
        <v>643</v>
      </c>
      <c r="AJ12" s="106" t="s">
        <v>644</v>
      </c>
    </row>
    <row r="13" spans="1:36" s="106" customFormat="1" ht="165" x14ac:dyDescent="0.25">
      <c r="A13" s="106" t="s">
        <v>541</v>
      </c>
      <c r="B13" s="106" t="s">
        <v>538</v>
      </c>
      <c r="C13" s="106" t="s">
        <v>645</v>
      </c>
      <c r="D13" s="106" t="s">
        <v>646</v>
      </c>
      <c r="E13" s="106" t="s">
        <v>647</v>
      </c>
      <c r="F13" s="106" t="s">
        <v>648</v>
      </c>
      <c r="G13" s="106" t="s">
        <v>649</v>
      </c>
      <c r="H13" s="106" t="s">
        <v>650</v>
      </c>
      <c r="I13" s="106" t="s">
        <v>651</v>
      </c>
      <c r="J13" s="106" t="s">
        <v>652</v>
      </c>
      <c r="K13" s="106" t="s">
        <v>653</v>
      </c>
      <c r="L13" s="106" t="s">
        <v>654</v>
      </c>
      <c r="M13" s="106" t="s">
        <v>655</v>
      </c>
      <c r="N13" s="106" t="s">
        <v>656</v>
      </c>
      <c r="O13" s="106" t="s">
        <v>657</v>
      </c>
      <c r="P13" s="106" t="s">
        <v>658</v>
      </c>
      <c r="Q13" s="106" t="s">
        <v>659</v>
      </c>
      <c r="R13" s="106" t="s">
        <v>660</v>
      </c>
      <c r="S13" s="106" t="s">
        <v>661</v>
      </c>
      <c r="T13" s="106" t="s">
        <v>662</v>
      </c>
      <c r="U13" s="106" t="s">
        <v>663</v>
      </c>
      <c r="V13" s="106" t="s">
        <v>664</v>
      </c>
      <c r="W13" s="106" t="s">
        <v>665</v>
      </c>
      <c r="X13" s="106" t="s">
        <v>666</v>
      </c>
      <c r="Y13" s="106" t="s">
        <v>667</v>
      </c>
      <c r="Z13" s="106" t="s">
        <v>668</v>
      </c>
      <c r="AA13" s="106" t="s">
        <v>669</v>
      </c>
      <c r="AB13" s="106" t="s">
        <v>670</v>
      </c>
      <c r="AC13" s="106" t="s">
        <v>671</v>
      </c>
      <c r="AD13" s="106" t="s">
        <v>672</v>
      </c>
      <c r="AE13" s="106" t="s">
        <v>673</v>
      </c>
      <c r="AF13" s="106" t="s">
        <v>674</v>
      </c>
      <c r="AG13" s="106" t="s">
        <v>675</v>
      </c>
      <c r="AH13" s="106" t="s">
        <v>676</v>
      </c>
      <c r="AI13" s="106" t="s">
        <v>677</v>
      </c>
      <c r="AJ13" s="106" t="s">
        <v>678</v>
      </c>
    </row>
    <row r="15" spans="1:36" ht="15" x14ac:dyDescent="0.25">
      <c r="A15" s="26" t="s">
        <v>679</v>
      </c>
    </row>
  </sheetData>
  <hyperlinks>
    <hyperlink ref="A15" r:id="rId1" display="https://data.imf.org/?sk=471dddf8-d8a7-499a-81ba-5b332c01f8b9" xr:uid="{3503FA6A-1798-4A4A-BB1D-86E2FA054CCD}"/>
  </hyperlinks>
  <pageMargins left="1.18" right="0.79" top="0.79" bottom="0.79" header="0" footer="0"/>
  <pageSetup paperSize="9" fitToWidth="0" fitToHeight="0"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C23E-5814-4192-BE66-9C5C3E8DEDF3}">
  <dimension ref="A1:M44"/>
  <sheetViews>
    <sheetView topLeftCell="A22" workbookViewId="0">
      <selection activeCell="M9" sqref="M9"/>
    </sheetView>
  </sheetViews>
  <sheetFormatPr defaultColWidth="8.85546875" defaultRowHeight="15" x14ac:dyDescent="0.25"/>
  <cols>
    <col min="1" max="1" width="32.85546875" style="12" bestFit="1" customWidth="1"/>
    <col min="2" max="16384" width="8.85546875" style="12"/>
  </cols>
  <sheetData>
    <row r="1" spans="1:13" x14ac:dyDescent="0.25">
      <c r="A1" s="11" t="s">
        <v>45</v>
      </c>
    </row>
    <row r="2" spans="1:13" x14ac:dyDescent="0.25">
      <c r="A2" s="12" t="s">
        <v>46</v>
      </c>
    </row>
    <row r="4" spans="1:13" x14ac:dyDescent="0.25">
      <c r="A4" s="13" t="s">
        <v>47</v>
      </c>
      <c r="C4" s="12" t="s">
        <v>48</v>
      </c>
    </row>
    <row r="5" spans="1:13" x14ac:dyDescent="0.25">
      <c r="A5" s="13" t="s">
        <v>49</v>
      </c>
      <c r="C5" s="12" t="s">
        <v>50</v>
      </c>
    </row>
    <row r="6" spans="1:13" x14ac:dyDescent="0.25">
      <c r="A6" s="13" t="s">
        <v>51</v>
      </c>
      <c r="C6" s="11" t="s">
        <v>52</v>
      </c>
    </row>
    <row r="7" spans="1:13" x14ac:dyDescent="0.25">
      <c r="A7" s="13" t="s">
        <v>53</v>
      </c>
      <c r="C7" s="12" t="s">
        <v>54</v>
      </c>
    </row>
    <row r="8" spans="1:13" x14ac:dyDescent="0.25">
      <c r="A8" s="13" t="s">
        <v>55</v>
      </c>
      <c r="C8" s="12" t="s">
        <v>56</v>
      </c>
    </row>
    <row r="9" spans="1:13" x14ac:dyDescent="0.25">
      <c r="A9" s="13" t="s">
        <v>57</v>
      </c>
      <c r="C9" s="12" t="s">
        <v>58</v>
      </c>
      <c r="M9" s="26" t="s">
        <v>160</v>
      </c>
    </row>
    <row r="10" spans="1:13" x14ac:dyDescent="0.25">
      <c r="A10" s="13" t="s">
        <v>59</v>
      </c>
      <c r="C10" s="12" t="s">
        <v>60</v>
      </c>
    </row>
    <row r="11" spans="1:13" x14ac:dyDescent="0.25">
      <c r="A11" s="13" t="s">
        <v>61</v>
      </c>
      <c r="C11" s="12" t="s">
        <v>62</v>
      </c>
    </row>
    <row r="12" spans="1:13" x14ac:dyDescent="0.25">
      <c r="A12" s="13" t="s">
        <v>63</v>
      </c>
      <c r="C12" s="12" t="s">
        <v>64</v>
      </c>
    </row>
    <row r="13" spans="1:13" x14ac:dyDescent="0.25">
      <c r="A13" s="13" t="s">
        <v>65</v>
      </c>
      <c r="C13" s="12" t="s">
        <v>66</v>
      </c>
    </row>
    <row r="15" spans="1:13" x14ac:dyDescent="0.25">
      <c r="A15" s="13" t="s">
        <v>67</v>
      </c>
      <c r="B15" s="13" t="s">
        <v>68</v>
      </c>
      <c r="C15" s="13" t="s">
        <v>69</v>
      </c>
    </row>
    <row r="16" spans="1:13" x14ac:dyDescent="0.25">
      <c r="A16" s="14" t="s">
        <v>70</v>
      </c>
      <c r="B16" s="12" t="s">
        <v>71</v>
      </c>
      <c r="C16" s="12">
        <v>68.08</v>
      </c>
    </row>
    <row r="17" spans="1:3" x14ac:dyDescent="0.25">
      <c r="A17" s="14" t="s">
        <v>72</v>
      </c>
      <c r="B17" s="12" t="s">
        <v>73</v>
      </c>
      <c r="C17" s="12">
        <v>69.81</v>
      </c>
    </row>
    <row r="18" spans="1:3" x14ac:dyDescent="0.25">
      <c r="A18" s="14" t="s">
        <v>74</v>
      </c>
      <c r="B18" s="12" t="s">
        <v>75</v>
      </c>
      <c r="C18" s="12">
        <v>69.650000000000006</v>
      </c>
    </row>
    <row r="19" spans="1:3" x14ac:dyDescent="0.25">
      <c r="A19" s="14" t="s">
        <v>76</v>
      </c>
      <c r="B19" s="12" t="s">
        <v>77</v>
      </c>
      <c r="C19" s="12">
        <v>70.400000000000006</v>
      </c>
    </row>
    <row r="20" spans="1:3" x14ac:dyDescent="0.25">
      <c r="A20" s="14" t="s">
        <v>78</v>
      </c>
      <c r="B20" s="12" t="s">
        <v>79</v>
      </c>
      <c r="C20" s="12">
        <v>71.569999999999993</v>
      </c>
    </row>
    <row r="21" spans="1:3" x14ac:dyDescent="0.25">
      <c r="A21" s="14" t="s">
        <v>80</v>
      </c>
      <c r="B21" s="12" t="s">
        <v>81</v>
      </c>
      <c r="C21" s="12">
        <v>72.569999999999993</v>
      </c>
    </row>
    <row r="22" spans="1:3" x14ac:dyDescent="0.25">
      <c r="A22" s="14" t="s">
        <v>82</v>
      </c>
      <c r="B22" s="12" t="s">
        <v>83</v>
      </c>
      <c r="C22" s="12">
        <v>74.39</v>
      </c>
    </row>
    <row r="23" spans="1:3" x14ac:dyDescent="0.25">
      <c r="A23" s="14" t="s">
        <v>84</v>
      </c>
      <c r="B23" s="12" t="s">
        <v>85</v>
      </c>
      <c r="C23" s="12">
        <v>76.25</v>
      </c>
    </row>
    <row r="24" spans="1:3" x14ac:dyDescent="0.25">
      <c r="A24" s="14" t="s">
        <v>86</v>
      </c>
      <c r="B24" s="12" t="s">
        <v>87</v>
      </c>
      <c r="C24" s="12">
        <v>77.94</v>
      </c>
    </row>
    <row r="25" spans="1:3" x14ac:dyDescent="0.25">
      <c r="A25" s="14" t="s">
        <v>88</v>
      </c>
      <c r="B25" s="12" t="s">
        <v>89</v>
      </c>
      <c r="C25" s="12">
        <v>79.47</v>
      </c>
    </row>
    <row r="26" spans="1:3" x14ac:dyDescent="0.25">
      <c r="A26" s="14" t="s">
        <v>90</v>
      </c>
      <c r="B26" s="12" t="s">
        <v>91</v>
      </c>
      <c r="C26" s="12">
        <v>81</v>
      </c>
    </row>
    <row r="27" spans="1:3" x14ac:dyDescent="0.25">
      <c r="A27" s="14" t="s">
        <v>92</v>
      </c>
      <c r="B27" s="12" t="s">
        <v>93</v>
      </c>
      <c r="C27" s="12">
        <v>82.63</v>
      </c>
    </row>
    <row r="28" spans="1:3" x14ac:dyDescent="0.25">
      <c r="A28" s="14" t="s">
        <v>94</v>
      </c>
      <c r="B28" s="12" t="s">
        <v>95</v>
      </c>
      <c r="C28" s="12">
        <v>84.68</v>
      </c>
    </row>
    <row r="29" spans="1:3" x14ac:dyDescent="0.25">
      <c r="A29" s="14" t="s">
        <v>96</v>
      </c>
      <c r="B29" s="12" t="s">
        <v>97</v>
      </c>
      <c r="C29" s="12">
        <v>86.44</v>
      </c>
    </row>
    <row r="30" spans="1:3" x14ac:dyDescent="0.25">
      <c r="A30" s="14" t="s">
        <v>98</v>
      </c>
      <c r="B30" s="12" t="s">
        <v>99</v>
      </c>
      <c r="C30" s="12">
        <v>87.3</v>
      </c>
    </row>
    <row r="31" spans="1:3" x14ac:dyDescent="0.25">
      <c r="A31" s="14" t="s">
        <v>100</v>
      </c>
      <c r="B31" s="12" t="s">
        <v>101</v>
      </c>
      <c r="C31" s="12">
        <v>87.88</v>
      </c>
    </row>
    <row r="32" spans="1:3" x14ac:dyDescent="0.25">
      <c r="A32" s="14" t="s">
        <v>102</v>
      </c>
      <c r="B32" s="12" t="s">
        <v>103</v>
      </c>
      <c r="C32" s="12">
        <v>88.84</v>
      </c>
    </row>
    <row r="33" spans="1:3" x14ac:dyDescent="0.25">
      <c r="A33" s="14" t="s">
        <v>104</v>
      </c>
      <c r="B33" s="12" t="s">
        <v>105</v>
      </c>
      <c r="C33" s="12">
        <v>89.95</v>
      </c>
    </row>
    <row r="34" spans="1:3" x14ac:dyDescent="0.25">
      <c r="A34" s="14" t="s">
        <v>106</v>
      </c>
      <c r="B34" s="12" t="s">
        <v>107</v>
      </c>
      <c r="C34" s="12">
        <v>91.06</v>
      </c>
    </row>
    <row r="35" spans="1:3" x14ac:dyDescent="0.25">
      <c r="A35" s="14" t="s">
        <v>108</v>
      </c>
      <c r="B35" s="12" t="s">
        <v>109</v>
      </c>
      <c r="C35" s="12">
        <v>91.94</v>
      </c>
    </row>
    <row r="36" spans="1:3" x14ac:dyDescent="0.25">
      <c r="A36" s="14" t="s">
        <v>110</v>
      </c>
      <c r="B36" s="12" t="s">
        <v>111</v>
      </c>
      <c r="C36" s="12">
        <v>93.23</v>
      </c>
    </row>
    <row r="37" spans="1:3" x14ac:dyDescent="0.25">
      <c r="A37" s="14" t="s">
        <v>112</v>
      </c>
      <c r="B37" s="12" t="s">
        <v>113</v>
      </c>
      <c r="C37" s="12">
        <v>94.05</v>
      </c>
    </row>
    <row r="38" spans="1:3" x14ac:dyDescent="0.25">
      <c r="A38" s="14" t="s">
        <v>114</v>
      </c>
      <c r="B38" s="12" t="s">
        <v>115</v>
      </c>
      <c r="C38" s="12">
        <v>95.13</v>
      </c>
    </row>
    <row r="39" spans="1:3" x14ac:dyDescent="0.25">
      <c r="A39" s="14" t="s">
        <v>116</v>
      </c>
      <c r="B39" s="12" t="s">
        <v>117</v>
      </c>
      <c r="C39" s="12">
        <v>96.59</v>
      </c>
    </row>
    <row r="40" spans="1:3" x14ac:dyDescent="0.25">
      <c r="A40" s="14" t="s">
        <v>118</v>
      </c>
      <c r="B40" s="12" t="s">
        <v>119</v>
      </c>
      <c r="C40" s="12">
        <v>98.22</v>
      </c>
    </row>
    <row r="41" spans="1:3" x14ac:dyDescent="0.25">
      <c r="A41" s="14" t="s">
        <v>120</v>
      </c>
      <c r="B41" s="12" t="s">
        <v>121</v>
      </c>
      <c r="C41" s="12">
        <v>100</v>
      </c>
    </row>
    <row r="42" spans="1:3" x14ac:dyDescent="0.25">
      <c r="A42" s="14" t="s">
        <v>122</v>
      </c>
      <c r="B42" s="12" t="s">
        <v>123</v>
      </c>
      <c r="C42" s="12">
        <v>102.16</v>
      </c>
    </row>
    <row r="43" spans="1:3" x14ac:dyDescent="0.25">
      <c r="A43" s="14" t="s">
        <v>124</v>
      </c>
      <c r="B43" s="12" t="s">
        <v>125</v>
      </c>
      <c r="C43" s="12">
        <v>107.33</v>
      </c>
    </row>
    <row r="44" spans="1:3" x14ac:dyDescent="0.25">
      <c r="A44" s="14" t="s">
        <v>126</v>
      </c>
      <c r="B44" s="12" t="s">
        <v>127</v>
      </c>
      <c r="C44" s="12">
        <v>113.55</v>
      </c>
    </row>
  </sheetData>
  <hyperlinks>
    <hyperlink ref="A1" r:id="rId1" xr:uid="{818533C8-DECC-4D61-A202-DFD65F12D24D}"/>
    <hyperlink ref="C6" r:id="rId2" xr:uid="{A511549D-0922-4D34-B15B-4A49C8AFF33C}"/>
    <hyperlink ref="M9" r:id="rId3" xr:uid="{74EBE333-A7D3-49DC-B236-8F789F72C3CD}"/>
  </hyperlinks>
  <pageMargins left="0.7" right="0.7" top="0.75" bottom="0.75" header="0.3" footer="0.3"/>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105E-C7C0-4268-B880-833A7C29FAE8}">
  <dimension ref="A1:B106"/>
  <sheetViews>
    <sheetView workbookViewId="0">
      <selection activeCell="A4" sqref="A4"/>
    </sheetView>
  </sheetViews>
  <sheetFormatPr defaultColWidth="20.5703125" defaultRowHeight="12.75" x14ac:dyDescent="0.2"/>
  <cols>
    <col min="1" max="1" width="20.5703125" style="15" customWidth="1"/>
    <col min="2" max="16384" width="20.5703125" style="15"/>
  </cols>
  <sheetData>
    <row r="1" spans="1:2" x14ac:dyDescent="0.2">
      <c r="A1" s="15" t="s">
        <v>130</v>
      </c>
    </row>
    <row r="2" spans="1:2" x14ac:dyDescent="0.2">
      <c r="A2" s="15" t="s">
        <v>131</v>
      </c>
    </row>
    <row r="3" spans="1:2" x14ac:dyDescent="0.2">
      <c r="A3" s="15" t="s">
        <v>132</v>
      </c>
    </row>
    <row r="4" spans="1:2" x14ac:dyDescent="0.2">
      <c r="A4" s="15" t="s">
        <v>133</v>
      </c>
    </row>
    <row r="5" spans="1:2" x14ac:dyDescent="0.2">
      <c r="A5" s="15" t="s">
        <v>134</v>
      </c>
    </row>
    <row r="6" spans="1:2" x14ac:dyDescent="0.2">
      <c r="A6" s="15" t="s">
        <v>135</v>
      </c>
    </row>
    <row r="8" spans="1:2" x14ac:dyDescent="0.2">
      <c r="A8" s="15" t="s">
        <v>136</v>
      </c>
      <c r="B8" s="15" t="s">
        <v>137</v>
      </c>
    </row>
    <row r="10" spans="1:2" x14ac:dyDescent="0.2">
      <c r="A10" s="15" t="s">
        <v>138</v>
      </c>
    </row>
    <row r="11" spans="1:2" x14ac:dyDescent="0.2">
      <c r="A11" s="15" t="s">
        <v>139</v>
      </c>
      <c r="B11" s="15" t="s">
        <v>136</v>
      </c>
    </row>
    <row r="12" spans="1:2" x14ac:dyDescent="0.2">
      <c r="A12" s="16">
        <v>10594</v>
      </c>
      <c r="B12" s="17">
        <v>8.7780000000000005</v>
      </c>
    </row>
    <row r="13" spans="1:2" x14ac:dyDescent="0.2">
      <c r="A13" s="16">
        <v>10959</v>
      </c>
      <c r="B13" s="17">
        <v>8.4570000000000007</v>
      </c>
    </row>
    <row r="14" spans="1:2" x14ac:dyDescent="0.2">
      <c r="A14" s="16">
        <v>11324</v>
      </c>
      <c r="B14" s="17">
        <v>7.5869999999999997</v>
      </c>
    </row>
    <row r="15" spans="1:2" x14ac:dyDescent="0.2">
      <c r="A15" s="16">
        <v>11689</v>
      </c>
      <c r="B15" s="17">
        <v>6.7</v>
      </c>
    </row>
    <row r="16" spans="1:2" x14ac:dyDescent="0.2">
      <c r="A16" s="16">
        <v>12055</v>
      </c>
      <c r="B16" s="17">
        <v>6.5140000000000002</v>
      </c>
    </row>
    <row r="17" spans="1:2" x14ac:dyDescent="0.2">
      <c r="A17" s="16">
        <v>12420</v>
      </c>
      <c r="B17" s="17">
        <v>6.8710000000000004</v>
      </c>
    </row>
    <row r="18" spans="1:2" x14ac:dyDescent="0.2">
      <c r="A18" s="16">
        <v>12785</v>
      </c>
      <c r="B18" s="17">
        <v>7.0119999999999996</v>
      </c>
    </row>
    <row r="19" spans="1:2" x14ac:dyDescent="0.2">
      <c r="A19" s="16">
        <v>13150</v>
      </c>
      <c r="B19" s="17">
        <v>7.0970000000000004</v>
      </c>
    </row>
    <row r="20" spans="1:2" x14ac:dyDescent="0.2">
      <c r="A20" s="16">
        <v>13516</v>
      </c>
      <c r="B20" s="17">
        <v>7.4020000000000001</v>
      </c>
    </row>
    <row r="21" spans="1:2" x14ac:dyDescent="0.2">
      <c r="A21" s="16">
        <v>13881</v>
      </c>
      <c r="B21" s="17">
        <v>7.19</v>
      </c>
    </row>
    <row r="22" spans="1:2" x14ac:dyDescent="0.2">
      <c r="A22" s="16">
        <v>14246</v>
      </c>
      <c r="B22" s="17">
        <v>7.12</v>
      </c>
    </row>
    <row r="23" spans="1:2" x14ac:dyDescent="0.2">
      <c r="A23" s="16">
        <v>14611</v>
      </c>
      <c r="B23" s="17">
        <v>7.2050000000000001</v>
      </c>
    </row>
    <row r="24" spans="1:2" x14ac:dyDescent="0.2">
      <c r="A24" s="16">
        <v>14977</v>
      </c>
      <c r="B24" s="17">
        <v>7.6920000000000002</v>
      </c>
    </row>
    <row r="25" spans="1:2" x14ac:dyDescent="0.2">
      <c r="A25" s="16">
        <v>15342</v>
      </c>
      <c r="B25" s="17">
        <v>8.3040000000000003</v>
      </c>
    </row>
    <row r="26" spans="1:2" x14ac:dyDescent="0.2">
      <c r="A26" s="16">
        <v>15707</v>
      </c>
      <c r="B26" s="17">
        <v>8.6829999999999998</v>
      </c>
    </row>
    <row r="27" spans="1:2" x14ac:dyDescent="0.2">
      <c r="A27" s="16">
        <v>16072</v>
      </c>
      <c r="B27" s="17">
        <v>8.89</v>
      </c>
    </row>
    <row r="28" spans="1:2" x14ac:dyDescent="0.2">
      <c r="A28" s="16">
        <v>16438</v>
      </c>
      <c r="B28" s="17">
        <v>9.1199999999999992</v>
      </c>
    </row>
    <row r="29" spans="1:2" x14ac:dyDescent="0.2">
      <c r="A29" s="16">
        <v>16803</v>
      </c>
      <c r="B29" s="17">
        <v>10.295999999999999</v>
      </c>
    </row>
    <row r="30" spans="1:2" x14ac:dyDescent="0.2">
      <c r="A30" s="16">
        <v>17168</v>
      </c>
      <c r="B30" s="17">
        <v>11.426</v>
      </c>
    </row>
    <row r="31" spans="1:2" x14ac:dyDescent="0.2">
      <c r="A31" s="16">
        <v>17533</v>
      </c>
      <c r="B31" s="17">
        <v>12.067</v>
      </c>
    </row>
    <row r="32" spans="1:2" x14ac:dyDescent="0.2">
      <c r="A32" s="16">
        <v>17899</v>
      </c>
      <c r="B32" s="17">
        <v>12.045999999999999</v>
      </c>
    </row>
    <row r="33" spans="1:2" x14ac:dyDescent="0.2">
      <c r="A33" s="16">
        <v>18264</v>
      </c>
      <c r="B33" s="17">
        <v>12.195</v>
      </c>
    </row>
    <row r="34" spans="1:2" x14ac:dyDescent="0.2">
      <c r="A34" s="16">
        <v>18629</v>
      </c>
      <c r="B34" s="17">
        <v>13.06</v>
      </c>
    </row>
    <row r="35" spans="1:2" x14ac:dyDescent="0.2">
      <c r="A35" s="16">
        <v>18994</v>
      </c>
      <c r="B35" s="17">
        <v>13.286</v>
      </c>
    </row>
    <row r="36" spans="1:2" x14ac:dyDescent="0.2">
      <c r="A36" s="16">
        <v>19360</v>
      </c>
      <c r="B36" s="17">
        <v>13.446999999999999</v>
      </c>
    </row>
    <row r="37" spans="1:2" x14ac:dyDescent="0.2">
      <c r="A37" s="16">
        <v>19725</v>
      </c>
      <c r="B37" s="17">
        <v>13.571999999999999</v>
      </c>
    </row>
    <row r="38" spans="1:2" x14ac:dyDescent="0.2">
      <c r="A38" s="16">
        <v>20090</v>
      </c>
      <c r="B38" s="17">
        <v>13.801</v>
      </c>
    </row>
    <row r="39" spans="1:2" x14ac:dyDescent="0.2">
      <c r="A39" s="16">
        <v>20455</v>
      </c>
      <c r="B39" s="17">
        <v>14.271000000000001</v>
      </c>
    </row>
    <row r="40" spans="1:2" x14ac:dyDescent="0.2">
      <c r="A40" s="16">
        <v>20821</v>
      </c>
      <c r="B40" s="17">
        <v>14.744</v>
      </c>
    </row>
    <row r="41" spans="1:2" x14ac:dyDescent="0.2">
      <c r="A41" s="16">
        <v>21186</v>
      </c>
      <c r="B41" s="17">
        <v>15.08</v>
      </c>
    </row>
    <row r="42" spans="1:2" x14ac:dyDescent="0.2">
      <c r="A42" s="16">
        <v>21551</v>
      </c>
      <c r="B42" s="17">
        <v>15.287000000000001</v>
      </c>
    </row>
    <row r="43" spans="1:2" x14ac:dyDescent="0.2">
      <c r="A43" s="16">
        <v>21916</v>
      </c>
      <c r="B43" s="17">
        <v>15.494999999999999</v>
      </c>
    </row>
    <row r="44" spans="1:2" x14ac:dyDescent="0.2">
      <c r="A44" s="16">
        <v>22282</v>
      </c>
      <c r="B44" s="17">
        <v>15.66</v>
      </c>
    </row>
    <row r="45" spans="1:2" x14ac:dyDescent="0.2">
      <c r="A45" s="16">
        <v>22647</v>
      </c>
      <c r="B45" s="17">
        <v>15.85</v>
      </c>
    </row>
    <row r="46" spans="1:2" x14ac:dyDescent="0.2">
      <c r="A46" s="16">
        <v>23012</v>
      </c>
      <c r="B46" s="17">
        <v>16.032</v>
      </c>
    </row>
    <row r="47" spans="1:2" x14ac:dyDescent="0.2">
      <c r="A47" s="16">
        <v>23377</v>
      </c>
      <c r="B47" s="17">
        <v>16.276</v>
      </c>
    </row>
    <row r="48" spans="1:2" x14ac:dyDescent="0.2">
      <c r="A48" s="16">
        <v>23743</v>
      </c>
      <c r="B48" s="17">
        <v>16.574000000000002</v>
      </c>
    </row>
    <row r="49" spans="1:2" x14ac:dyDescent="0.2">
      <c r="A49" s="16">
        <v>24108</v>
      </c>
      <c r="B49" s="17">
        <v>17.039000000000001</v>
      </c>
    </row>
    <row r="50" spans="1:2" x14ac:dyDescent="0.2">
      <c r="A50" s="16">
        <v>24473</v>
      </c>
      <c r="B50" s="17">
        <v>17.533000000000001</v>
      </c>
    </row>
    <row r="51" spans="1:2" x14ac:dyDescent="0.2">
      <c r="A51" s="16">
        <v>24838</v>
      </c>
      <c r="B51" s="17">
        <v>18.28</v>
      </c>
    </row>
    <row r="52" spans="1:2" x14ac:dyDescent="0.2">
      <c r="A52" s="16">
        <v>25204</v>
      </c>
      <c r="B52" s="17">
        <v>19.175999999999998</v>
      </c>
    </row>
    <row r="53" spans="1:2" x14ac:dyDescent="0.2">
      <c r="A53" s="16">
        <v>25569</v>
      </c>
      <c r="B53" s="17">
        <v>20.189</v>
      </c>
    </row>
    <row r="54" spans="1:2" x14ac:dyDescent="0.2">
      <c r="A54" s="16">
        <v>25934</v>
      </c>
      <c r="B54" s="17">
        <v>21.212</v>
      </c>
    </row>
    <row r="55" spans="1:2" x14ac:dyDescent="0.2">
      <c r="A55" s="16">
        <v>26299</v>
      </c>
      <c r="B55" s="17">
        <v>22.13</v>
      </c>
    </row>
    <row r="56" spans="1:2" x14ac:dyDescent="0.2">
      <c r="A56" s="16">
        <v>26665</v>
      </c>
      <c r="B56" s="17">
        <v>23.341999999999999</v>
      </c>
    </row>
    <row r="57" spans="1:2" x14ac:dyDescent="0.2">
      <c r="A57" s="16">
        <v>27030</v>
      </c>
      <c r="B57" s="17">
        <v>25.443000000000001</v>
      </c>
    </row>
    <row r="58" spans="1:2" x14ac:dyDescent="0.2">
      <c r="A58" s="16">
        <v>27395</v>
      </c>
      <c r="B58" s="17">
        <v>27.8</v>
      </c>
    </row>
    <row r="59" spans="1:2" x14ac:dyDescent="0.2">
      <c r="A59" s="16">
        <v>27760</v>
      </c>
      <c r="B59" s="17">
        <v>29.33</v>
      </c>
    </row>
    <row r="60" spans="1:2" x14ac:dyDescent="0.2">
      <c r="A60" s="16">
        <v>28126</v>
      </c>
      <c r="B60" s="17">
        <v>31.152000000000001</v>
      </c>
    </row>
    <row r="61" spans="1:2" x14ac:dyDescent="0.2">
      <c r="A61" s="16">
        <v>28491</v>
      </c>
      <c r="B61" s="17">
        <v>33.343000000000004</v>
      </c>
    </row>
    <row r="62" spans="1:2" x14ac:dyDescent="0.2">
      <c r="A62" s="16">
        <v>28856</v>
      </c>
      <c r="B62" s="17">
        <v>36.11</v>
      </c>
    </row>
    <row r="63" spans="1:2" x14ac:dyDescent="0.2">
      <c r="A63" s="16">
        <v>29221</v>
      </c>
      <c r="B63" s="17">
        <v>39.371000000000002</v>
      </c>
    </row>
    <row r="64" spans="1:2" x14ac:dyDescent="0.2">
      <c r="A64" s="16">
        <v>29587</v>
      </c>
      <c r="B64" s="17">
        <v>43.097000000000001</v>
      </c>
    </row>
    <row r="65" spans="1:2" x14ac:dyDescent="0.2">
      <c r="A65" s="16">
        <v>29952</v>
      </c>
      <c r="B65" s="17">
        <v>45.759</v>
      </c>
    </row>
    <row r="66" spans="1:2" x14ac:dyDescent="0.2">
      <c r="A66" s="16">
        <v>30317</v>
      </c>
      <c r="B66" s="17">
        <v>47.552</v>
      </c>
    </row>
    <row r="67" spans="1:2" x14ac:dyDescent="0.2">
      <c r="A67" s="16">
        <v>30682</v>
      </c>
      <c r="B67" s="17">
        <v>49.267000000000003</v>
      </c>
    </row>
    <row r="68" spans="1:2" x14ac:dyDescent="0.2">
      <c r="A68" s="16">
        <v>31048</v>
      </c>
      <c r="B68" s="17">
        <v>50.826000000000001</v>
      </c>
    </row>
    <row r="69" spans="1:2" x14ac:dyDescent="0.2">
      <c r="A69" s="16">
        <v>31413</v>
      </c>
      <c r="B69" s="17">
        <v>51.848999999999997</v>
      </c>
    </row>
    <row r="70" spans="1:2" x14ac:dyDescent="0.2">
      <c r="A70" s="16">
        <v>31778</v>
      </c>
      <c r="B70" s="17">
        <v>53.134</v>
      </c>
    </row>
    <row r="71" spans="1:2" x14ac:dyDescent="0.2">
      <c r="A71" s="16">
        <v>32143</v>
      </c>
      <c r="B71" s="17">
        <v>55.008000000000003</v>
      </c>
    </row>
    <row r="72" spans="1:2" x14ac:dyDescent="0.2">
      <c r="A72" s="16">
        <v>32509</v>
      </c>
      <c r="B72" s="17">
        <v>57.164999999999999</v>
      </c>
    </row>
    <row r="73" spans="1:2" x14ac:dyDescent="0.2">
      <c r="A73" s="16">
        <v>32874</v>
      </c>
      <c r="B73" s="17">
        <v>59.305</v>
      </c>
    </row>
    <row r="74" spans="1:2" x14ac:dyDescent="0.2">
      <c r="A74" s="16">
        <v>33239</v>
      </c>
      <c r="B74" s="17">
        <v>61.31</v>
      </c>
    </row>
    <row r="75" spans="1:2" x14ac:dyDescent="0.2">
      <c r="A75" s="16">
        <v>33604</v>
      </c>
      <c r="B75" s="17">
        <v>62.707000000000001</v>
      </c>
    </row>
    <row r="76" spans="1:2" x14ac:dyDescent="0.2">
      <c r="A76" s="16">
        <v>33970</v>
      </c>
      <c r="B76" s="17">
        <v>64.194000000000003</v>
      </c>
    </row>
    <row r="77" spans="1:2" x14ac:dyDescent="0.2">
      <c r="A77" s="16">
        <v>34335</v>
      </c>
      <c r="B77" s="17">
        <v>65.563999999999993</v>
      </c>
    </row>
    <row r="78" spans="1:2" x14ac:dyDescent="0.2">
      <c r="A78" s="16">
        <v>34700</v>
      </c>
      <c r="B78" s="17">
        <v>66.938999999999993</v>
      </c>
    </row>
    <row r="79" spans="1:2" x14ac:dyDescent="0.2">
      <c r="A79" s="16">
        <v>35065</v>
      </c>
      <c r="B79" s="17">
        <v>68.164000000000001</v>
      </c>
    </row>
    <row r="80" spans="1:2" x14ac:dyDescent="0.2">
      <c r="A80" s="16">
        <v>35431</v>
      </c>
      <c r="B80" s="17">
        <v>69.34</v>
      </c>
    </row>
    <row r="81" spans="1:2" x14ac:dyDescent="0.2">
      <c r="A81" s="16">
        <v>35796</v>
      </c>
      <c r="B81" s="17">
        <v>70.119</v>
      </c>
    </row>
    <row r="82" spans="1:2" x14ac:dyDescent="0.2">
      <c r="A82" s="16">
        <v>36161</v>
      </c>
      <c r="B82" s="17">
        <v>71.111000000000004</v>
      </c>
    </row>
    <row r="83" spans="1:2" x14ac:dyDescent="0.2">
      <c r="A83" s="16">
        <v>36526</v>
      </c>
      <c r="B83" s="17">
        <v>72.721999999999994</v>
      </c>
    </row>
    <row r="84" spans="1:2" x14ac:dyDescent="0.2">
      <c r="A84" s="16">
        <v>36892</v>
      </c>
      <c r="B84" s="17">
        <v>74.36</v>
      </c>
    </row>
    <row r="85" spans="1:2" x14ac:dyDescent="0.2">
      <c r="A85" s="16">
        <v>37257</v>
      </c>
      <c r="B85" s="17">
        <v>75.515000000000001</v>
      </c>
    </row>
    <row r="86" spans="1:2" x14ac:dyDescent="0.2">
      <c r="A86" s="16">
        <v>37622</v>
      </c>
      <c r="B86" s="17">
        <v>77.006</v>
      </c>
    </row>
    <row r="87" spans="1:2" x14ac:dyDescent="0.2">
      <c r="A87" s="16">
        <v>37987</v>
      </c>
      <c r="B87" s="17">
        <v>79.076999999999998</v>
      </c>
    </row>
    <row r="88" spans="1:2" x14ac:dyDescent="0.2">
      <c r="A88" s="16">
        <v>38353</v>
      </c>
      <c r="B88" s="17">
        <v>81.555999999999997</v>
      </c>
    </row>
    <row r="89" spans="1:2" x14ac:dyDescent="0.2">
      <c r="A89" s="16">
        <v>38718</v>
      </c>
      <c r="B89" s="17">
        <v>84.070999999999998</v>
      </c>
    </row>
    <row r="90" spans="1:2" x14ac:dyDescent="0.2">
      <c r="A90" s="16">
        <v>39083</v>
      </c>
      <c r="B90" s="17">
        <v>86.349000000000004</v>
      </c>
    </row>
    <row r="91" spans="1:2" x14ac:dyDescent="0.2">
      <c r="A91" s="16">
        <v>39448</v>
      </c>
      <c r="B91" s="17">
        <v>88.013000000000005</v>
      </c>
    </row>
    <row r="92" spans="1:2" x14ac:dyDescent="0.2">
      <c r="A92" s="16">
        <v>39814</v>
      </c>
      <c r="B92" s="17">
        <v>88.555999999999997</v>
      </c>
    </row>
    <row r="93" spans="1:2" x14ac:dyDescent="0.2">
      <c r="A93" s="16">
        <v>40179</v>
      </c>
      <c r="B93" s="17">
        <v>89.632000000000005</v>
      </c>
    </row>
    <row r="94" spans="1:2" x14ac:dyDescent="0.2">
      <c r="A94" s="16">
        <v>40544</v>
      </c>
      <c r="B94" s="17">
        <v>91.480999999999995</v>
      </c>
    </row>
    <row r="95" spans="1:2" x14ac:dyDescent="0.2">
      <c r="A95" s="16">
        <v>40909</v>
      </c>
      <c r="B95" s="17">
        <v>93.185000000000002</v>
      </c>
    </row>
    <row r="96" spans="1:2" x14ac:dyDescent="0.2">
      <c r="A96" s="16">
        <v>41275</v>
      </c>
      <c r="B96" s="17">
        <v>94.771000000000001</v>
      </c>
    </row>
    <row r="97" spans="1:2" x14ac:dyDescent="0.2">
      <c r="A97" s="16">
        <v>41640</v>
      </c>
      <c r="B97" s="17">
        <v>96.421000000000006</v>
      </c>
    </row>
    <row r="98" spans="1:2" x14ac:dyDescent="0.2">
      <c r="A98" s="16">
        <v>42005</v>
      </c>
      <c r="B98" s="17">
        <v>97.316000000000003</v>
      </c>
    </row>
    <row r="99" spans="1:2" x14ac:dyDescent="0.2">
      <c r="A99" s="16">
        <v>42370</v>
      </c>
      <c r="B99" s="17">
        <v>98.241</v>
      </c>
    </row>
    <row r="100" spans="1:2" x14ac:dyDescent="0.2">
      <c r="A100" s="16">
        <v>42736</v>
      </c>
      <c r="B100" s="17">
        <v>100</v>
      </c>
    </row>
    <row r="101" spans="1:2" x14ac:dyDescent="0.2">
      <c r="A101" s="16">
        <v>43101</v>
      </c>
      <c r="B101" s="17">
        <v>102.291</v>
      </c>
    </row>
    <row r="102" spans="1:2" x14ac:dyDescent="0.2">
      <c r="A102" s="16">
        <v>43466</v>
      </c>
      <c r="B102" s="17">
        <v>103.979</v>
      </c>
    </row>
    <row r="103" spans="1:2" x14ac:dyDescent="0.2">
      <c r="A103" s="16">
        <v>43831</v>
      </c>
      <c r="B103" s="17">
        <v>105.361</v>
      </c>
    </row>
    <row r="104" spans="1:2" x14ac:dyDescent="0.2">
      <c r="A104" s="16">
        <v>44197</v>
      </c>
      <c r="B104" s="17">
        <v>110.172</v>
      </c>
    </row>
    <row r="105" spans="1:2" x14ac:dyDescent="0.2">
      <c r="A105" s="16">
        <v>44562</v>
      </c>
      <c r="B105" s="17">
        <v>118.026</v>
      </c>
    </row>
    <row r="106" spans="1:2" x14ac:dyDescent="0.2">
      <c r="A106" s="16">
        <v>44927</v>
      </c>
      <c r="B106" s="17">
        <v>122.273</v>
      </c>
    </row>
  </sheetData>
  <pageMargins left="0.75" right="0.75" top="1" bottom="1" header="0.5" footer="0.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889C2-FDE9-46C7-AE94-A119D034CD92}">
  <dimension ref="A1:AD6"/>
  <sheetViews>
    <sheetView workbookViewId="0">
      <selection activeCell="Z2" sqref="Z2"/>
    </sheetView>
  </sheetViews>
  <sheetFormatPr defaultRowHeight="15" x14ac:dyDescent="0.25"/>
  <cols>
    <col min="1" max="1" width="33.42578125" bestFit="1" customWidth="1"/>
  </cols>
  <sheetData>
    <row r="1" spans="1:30" x14ac:dyDescent="0.25">
      <c r="B1">
        <v>1995</v>
      </c>
      <c r="C1">
        <f>B1+1</f>
        <v>1996</v>
      </c>
      <c r="D1">
        <f t="shared" ref="D1:AD1" si="0">C1+1</f>
        <v>1997</v>
      </c>
      <c r="E1">
        <f t="shared" si="0"/>
        <v>1998</v>
      </c>
      <c r="F1">
        <f t="shared" si="0"/>
        <v>1999</v>
      </c>
      <c r="G1">
        <f t="shared" si="0"/>
        <v>2000</v>
      </c>
      <c r="H1">
        <f t="shared" si="0"/>
        <v>2001</v>
      </c>
      <c r="I1">
        <f t="shared" si="0"/>
        <v>2002</v>
      </c>
      <c r="J1">
        <f t="shared" si="0"/>
        <v>2003</v>
      </c>
      <c r="K1">
        <f t="shared" si="0"/>
        <v>2004</v>
      </c>
      <c r="L1">
        <f t="shared" si="0"/>
        <v>2005</v>
      </c>
      <c r="M1">
        <f t="shared" si="0"/>
        <v>2006</v>
      </c>
      <c r="N1">
        <f t="shared" si="0"/>
        <v>2007</v>
      </c>
      <c r="O1">
        <f t="shared" si="0"/>
        <v>2008</v>
      </c>
      <c r="P1">
        <f t="shared" si="0"/>
        <v>2009</v>
      </c>
      <c r="Q1">
        <f t="shared" si="0"/>
        <v>2010</v>
      </c>
      <c r="R1">
        <f t="shared" si="0"/>
        <v>2011</v>
      </c>
      <c r="S1">
        <f t="shared" si="0"/>
        <v>2012</v>
      </c>
      <c r="T1">
        <f t="shared" si="0"/>
        <v>2013</v>
      </c>
      <c r="U1">
        <f t="shared" si="0"/>
        <v>2014</v>
      </c>
      <c r="V1">
        <f t="shared" si="0"/>
        <v>2015</v>
      </c>
      <c r="W1">
        <f t="shared" si="0"/>
        <v>2016</v>
      </c>
      <c r="X1">
        <f>W1+1</f>
        <v>2017</v>
      </c>
      <c r="Y1">
        <f t="shared" si="0"/>
        <v>2018</v>
      </c>
      <c r="Z1">
        <f t="shared" si="0"/>
        <v>2019</v>
      </c>
      <c r="AA1">
        <f t="shared" si="0"/>
        <v>2020</v>
      </c>
      <c r="AB1">
        <f>AA1+1</f>
        <v>2021</v>
      </c>
      <c r="AC1">
        <f t="shared" si="0"/>
        <v>2022</v>
      </c>
      <c r="AD1">
        <f t="shared" si="0"/>
        <v>2023</v>
      </c>
    </row>
    <row r="2" spans="1:30" x14ac:dyDescent="0.25">
      <c r="A2" t="s">
        <v>128</v>
      </c>
      <c r="B2" s="18">
        <v>68.08</v>
      </c>
      <c r="C2" s="18">
        <v>69.81</v>
      </c>
      <c r="D2" s="18">
        <v>69.650000000000006</v>
      </c>
      <c r="E2" s="18">
        <v>70.400000000000006</v>
      </c>
      <c r="F2" s="18">
        <v>71.569999999999993</v>
      </c>
      <c r="G2" s="18">
        <v>72.569999999999993</v>
      </c>
      <c r="H2" s="18">
        <v>74.39</v>
      </c>
      <c r="I2" s="18">
        <v>76.25</v>
      </c>
      <c r="J2" s="18">
        <v>77.94</v>
      </c>
      <c r="K2" s="18">
        <v>79.47</v>
      </c>
      <c r="L2" s="18">
        <v>81</v>
      </c>
      <c r="M2" s="18">
        <v>82.63</v>
      </c>
      <c r="N2" s="18">
        <v>84.68</v>
      </c>
      <c r="O2" s="18">
        <v>86.44</v>
      </c>
      <c r="P2" s="18">
        <v>87.3</v>
      </c>
      <c r="Q2" s="18">
        <v>87.88</v>
      </c>
      <c r="R2" s="18">
        <v>88.84</v>
      </c>
      <c r="S2" s="18">
        <v>89.95</v>
      </c>
      <c r="T2" s="18">
        <v>91.06</v>
      </c>
      <c r="U2" s="18">
        <v>91.94</v>
      </c>
      <c r="V2" s="18">
        <v>93.23</v>
      </c>
      <c r="W2" s="18">
        <v>94.05</v>
      </c>
      <c r="X2" s="18">
        <v>95.13</v>
      </c>
      <c r="Y2" s="18">
        <v>96.59</v>
      </c>
      <c r="Z2" s="18">
        <v>98.22</v>
      </c>
      <c r="AA2" s="18">
        <v>100</v>
      </c>
      <c r="AB2" s="18">
        <v>102.16</v>
      </c>
      <c r="AC2" s="18">
        <v>107.33</v>
      </c>
      <c r="AD2" s="18">
        <v>113.55</v>
      </c>
    </row>
    <row r="3" spans="1:30" x14ac:dyDescent="0.25">
      <c r="A3" t="s">
        <v>129</v>
      </c>
      <c r="B3" s="18">
        <v>66.938999999999993</v>
      </c>
      <c r="C3" s="18">
        <v>68.164000000000001</v>
      </c>
      <c r="D3" s="18">
        <v>69.34</v>
      </c>
      <c r="E3" s="18">
        <v>70.119</v>
      </c>
      <c r="F3" s="18">
        <v>71.111000000000004</v>
      </c>
      <c r="G3" s="18">
        <v>72.721999999999994</v>
      </c>
      <c r="H3" s="18">
        <v>74.36</v>
      </c>
      <c r="I3" s="18">
        <v>75.515000000000001</v>
      </c>
      <c r="J3" s="18">
        <v>77.006</v>
      </c>
      <c r="K3" s="18">
        <v>79.076999999999998</v>
      </c>
      <c r="L3" s="18">
        <v>81.555999999999997</v>
      </c>
      <c r="M3" s="18">
        <v>84.070999999999998</v>
      </c>
      <c r="N3" s="18">
        <v>86.349000000000004</v>
      </c>
      <c r="O3" s="18">
        <v>88.013000000000005</v>
      </c>
      <c r="P3" s="18">
        <v>88.555999999999997</v>
      </c>
      <c r="Q3" s="18">
        <v>89.632000000000005</v>
      </c>
      <c r="R3" s="18">
        <v>91.480999999999995</v>
      </c>
      <c r="S3" s="18">
        <v>93.185000000000002</v>
      </c>
      <c r="T3" s="18">
        <v>94.771000000000001</v>
      </c>
      <c r="U3" s="18">
        <v>96.421000000000006</v>
      </c>
      <c r="V3" s="18">
        <v>97.316000000000003</v>
      </c>
      <c r="W3" s="18">
        <v>98.241</v>
      </c>
      <c r="X3" s="18">
        <v>100</v>
      </c>
      <c r="Y3" s="18">
        <v>102.291</v>
      </c>
      <c r="Z3" s="18">
        <v>103.979</v>
      </c>
      <c r="AA3" s="18">
        <v>105.361</v>
      </c>
      <c r="AB3" s="18">
        <v>110.172</v>
      </c>
      <c r="AC3" s="18">
        <v>118.026</v>
      </c>
      <c r="AD3" s="18">
        <v>122.273</v>
      </c>
    </row>
    <row r="4" spans="1:30" ht="15.75" x14ac:dyDescent="0.3">
      <c r="A4" t="s">
        <v>159</v>
      </c>
      <c r="Z4" s="185">
        <v>1.1194999999999999</v>
      </c>
      <c r="AC4" s="25">
        <v>1.0529999999999999</v>
      </c>
    </row>
    <row r="5" spans="1:30" x14ac:dyDescent="0.25">
      <c r="AC5" s="24"/>
    </row>
    <row r="6" spans="1:30" x14ac:dyDescent="0.25">
      <c r="AC6" s="2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91698-DC2F-48DE-B6A8-81D1878D1CB5}">
  <dimension ref="A1:M458"/>
  <sheetViews>
    <sheetView topLeftCell="A214" workbookViewId="0">
      <selection activeCell="F233" sqref="F233"/>
    </sheetView>
  </sheetViews>
  <sheetFormatPr defaultRowHeight="15" x14ac:dyDescent="0.25"/>
  <cols>
    <col min="1" max="1" width="23.5703125" customWidth="1"/>
    <col min="2" max="2" width="21.42578125" customWidth="1"/>
    <col min="3" max="3" width="13.5703125" customWidth="1"/>
    <col min="10" max="10" width="17.85546875" customWidth="1"/>
  </cols>
  <sheetData>
    <row r="1" spans="1:1" x14ac:dyDescent="0.25">
      <c r="A1" t="s">
        <v>36</v>
      </c>
    </row>
    <row r="3" spans="1:1" x14ac:dyDescent="0.25">
      <c r="A3" t="s">
        <v>478</v>
      </c>
    </row>
    <row r="28" spans="1:1" x14ac:dyDescent="0.25">
      <c r="A28" s="8" t="s">
        <v>32</v>
      </c>
    </row>
    <row r="29" spans="1:1" x14ac:dyDescent="0.25">
      <c r="A29" s="9" t="s">
        <v>33</v>
      </c>
    </row>
    <row r="47" spans="1:1" x14ac:dyDescent="0.25">
      <c r="A47" s="8" t="s">
        <v>34</v>
      </c>
    </row>
    <row r="87" spans="1:3" x14ac:dyDescent="0.25">
      <c r="A87" t="s">
        <v>172</v>
      </c>
    </row>
    <row r="89" spans="1:3" x14ac:dyDescent="0.25">
      <c r="A89" t="s">
        <v>170</v>
      </c>
      <c r="B89">
        <v>2022</v>
      </c>
      <c r="C89">
        <v>2023</v>
      </c>
    </row>
    <row r="90" spans="1:3" x14ac:dyDescent="0.25">
      <c r="A90" t="s">
        <v>171</v>
      </c>
      <c r="B90">
        <v>770</v>
      </c>
      <c r="C90">
        <v>643</v>
      </c>
    </row>
    <row r="91" spans="1:3" x14ac:dyDescent="0.25">
      <c r="A91" t="s">
        <v>173</v>
      </c>
      <c r="B91">
        <f>B90</f>
        <v>770</v>
      </c>
      <c r="C91" s="29">
        <f>C90*(Conversions!$AC$2/Conversions!$AD$2)</f>
        <v>607.77798326728316</v>
      </c>
    </row>
    <row r="92" spans="1:3" x14ac:dyDescent="0.25">
      <c r="A92" t="s">
        <v>175</v>
      </c>
      <c r="B92" s="23">
        <f>B91/$B$96</f>
        <v>17.5</v>
      </c>
      <c r="C92" s="23">
        <f>C91/$B$96</f>
        <v>13.813135983347344</v>
      </c>
    </row>
    <row r="93" spans="1:3" x14ac:dyDescent="0.25">
      <c r="A93" t="s">
        <v>176</v>
      </c>
      <c r="B93" s="23">
        <f>B92/Conversions!$AC$4</f>
        <v>16.619183285849953</v>
      </c>
      <c r="C93" s="23">
        <f>C92/Conversions!$AC$4</f>
        <v>13.117887923406785</v>
      </c>
    </row>
    <row r="96" spans="1:3" x14ac:dyDescent="0.25">
      <c r="A96" t="s">
        <v>167</v>
      </c>
      <c r="B96">
        <v>44</v>
      </c>
    </row>
    <row r="101" spans="1:1" x14ac:dyDescent="0.25">
      <c r="A101" s="26" t="s">
        <v>169</v>
      </c>
    </row>
    <row r="104" spans="1:1" x14ac:dyDescent="0.25">
      <c r="A104" t="s">
        <v>460</v>
      </c>
    </row>
    <row r="105" spans="1:1" x14ac:dyDescent="0.25">
      <c r="A105" t="s">
        <v>461</v>
      </c>
    </row>
    <row r="139" spans="1:1" x14ac:dyDescent="0.25">
      <c r="A139" s="26" t="s">
        <v>480</v>
      </c>
    </row>
    <row r="172" spans="1:7" x14ac:dyDescent="0.25">
      <c r="C172">
        <v>2030</v>
      </c>
      <c r="D172">
        <v>2050</v>
      </c>
      <c r="F172">
        <v>2030</v>
      </c>
      <c r="G172">
        <v>2050</v>
      </c>
    </row>
    <row r="173" spans="1:7" x14ac:dyDescent="0.25">
      <c r="A173" t="s">
        <v>497</v>
      </c>
      <c r="B173" t="s">
        <v>482</v>
      </c>
      <c r="C173">
        <v>10.7</v>
      </c>
      <c r="D173">
        <v>11.2</v>
      </c>
      <c r="F173" s="23">
        <f>C173*$A$174</f>
        <v>12.31825592620401</v>
      </c>
      <c r="G173" s="23">
        <f>D173*$A$174</f>
        <v>12.893875362007936</v>
      </c>
    </row>
    <row r="174" spans="1:7" x14ac:dyDescent="0.25">
      <c r="A174">
        <f>ECB_DATA!C43/ECB_DATA!C36</f>
        <v>1.1512388716078514</v>
      </c>
      <c r="B174" t="s">
        <v>483</v>
      </c>
      <c r="C174">
        <v>14.6</v>
      </c>
      <c r="D174">
        <v>18.600000000000001</v>
      </c>
      <c r="F174" s="23">
        <f t="shared" ref="F174:F187" si="0">C174*$A$174</f>
        <v>16.80808752547463</v>
      </c>
      <c r="G174" s="23">
        <f t="shared" ref="G174:G187" si="1">D174*$A$174</f>
        <v>21.413043011906037</v>
      </c>
    </row>
    <row r="175" spans="1:7" x14ac:dyDescent="0.25">
      <c r="B175" t="s">
        <v>484</v>
      </c>
      <c r="C175">
        <v>2.9</v>
      </c>
      <c r="D175">
        <v>3.5</v>
      </c>
      <c r="F175" s="23">
        <f t="shared" si="0"/>
        <v>3.3385927276627689</v>
      </c>
      <c r="G175" s="23">
        <f t="shared" si="1"/>
        <v>4.0293360506274798</v>
      </c>
    </row>
    <row r="176" spans="1:7" x14ac:dyDescent="0.25">
      <c r="B176" t="s">
        <v>485</v>
      </c>
      <c r="C176">
        <v>16.2</v>
      </c>
      <c r="D176">
        <v>16.2</v>
      </c>
      <c r="F176" s="23">
        <f t="shared" si="0"/>
        <v>18.650069720047192</v>
      </c>
      <c r="G176" s="23">
        <f t="shared" si="1"/>
        <v>18.650069720047192</v>
      </c>
    </row>
    <row r="177" spans="2:7" x14ac:dyDescent="0.25">
      <c r="B177" t="s">
        <v>486</v>
      </c>
      <c r="C177">
        <v>5.4</v>
      </c>
      <c r="D177">
        <v>5.4</v>
      </c>
      <c r="F177" s="23">
        <f t="shared" si="0"/>
        <v>6.2166899066823982</v>
      </c>
      <c r="G177" s="23">
        <f t="shared" si="1"/>
        <v>6.2166899066823982</v>
      </c>
    </row>
    <row r="178" spans="2:7" x14ac:dyDescent="0.25">
      <c r="B178" t="s">
        <v>487</v>
      </c>
      <c r="C178">
        <v>9.6999999999999993</v>
      </c>
      <c r="D178">
        <v>9.6999999999999993</v>
      </c>
      <c r="F178" s="23">
        <f t="shared" si="0"/>
        <v>11.167017054596158</v>
      </c>
      <c r="G178" s="23">
        <f t="shared" si="1"/>
        <v>11.167017054596158</v>
      </c>
    </row>
    <row r="179" spans="2:7" x14ac:dyDescent="0.25">
      <c r="B179" t="s">
        <v>488</v>
      </c>
      <c r="C179">
        <v>12.7</v>
      </c>
      <c r="D179">
        <v>12.7</v>
      </c>
      <c r="F179" s="23">
        <f t="shared" si="0"/>
        <v>14.620733669419712</v>
      </c>
      <c r="G179" s="23">
        <f t="shared" si="1"/>
        <v>14.620733669419712</v>
      </c>
    </row>
    <row r="180" spans="2:7" x14ac:dyDescent="0.25">
      <c r="B180" t="s">
        <v>489</v>
      </c>
      <c r="C180">
        <v>8</v>
      </c>
      <c r="D180">
        <v>8</v>
      </c>
      <c r="F180" s="23">
        <f t="shared" si="0"/>
        <v>9.2099109728628115</v>
      </c>
      <c r="G180" s="23">
        <f t="shared" si="1"/>
        <v>9.2099109728628115</v>
      </c>
    </row>
    <row r="181" spans="2:7" x14ac:dyDescent="0.25">
      <c r="B181" t="s">
        <v>490</v>
      </c>
      <c r="C181">
        <v>27.3</v>
      </c>
      <c r="D181">
        <v>66.400000000000006</v>
      </c>
      <c r="F181" s="23">
        <f t="shared" si="0"/>
        <v>31.428821194894343</v>
      </c>
      <c r="G181" s="23">
        <f t="shared" si="1"/>
        <v>76.442261074761348</v>
      </c>
    </row>
    <row r="182" spans="2:7" x14ac:dyDescent="0.25">
      <c r="B182" t="s">
        <v>491</v>
      </c>
      <c r="C182">
        <v>34.299999999999997</v>
      </c>
      <c r="D182">
        <v>118.9</v>
      </c>
      <c r="F182" s="23">
        <f t="shared" si="0"/>
        <v>39.487493296149303</v>
      </c>
      <c r="G182" s="23">
        <f t="shared" si="1"/>
        <v>136.88230183417355</v>
      </c>
    </row>
    <row r="183" spans="2:7" x14ac:dyDescent="0.25">
      <c r="B183" t="s">
        <v>492</v>
      </c>
      <c r="C183">
        <v>33.799999999999997</v>
      </c>
      <c r="D183">
        <v>45.8</v>
      </c>
      <c r="F183" s="23">
        <f t="shared" si="0"/>
        <v>38.911873860345374</v>
      </c>
      <c r="G183" s="23">
        <f t="shared" si="1"/>
        <v>52.726740319639589</v>
      </c>
    </row>
    <row r="184" spans="2:7" x14ac:dyDescent="0.25">
      <c r="B184" t="s">
        <v>493</v>
      </c>
      <c r="C184">
        <v>230.8</v>
      </c>
      <c r="D184">
        <v>179.8</v>
      </c>
      <c r="F184" s="23">
        <f t="shared" si="0"/>
        <v>265.70593156709214</v>
      </c>
      <c r="G184" s="23">
        <f t="shared" si="1"/>
        <v>206.9927491150917</v>
      </c>
    </row>
    <row r="185" spans="2:7" x14ac:dyDescent="0.25">
      <c r="B185" t="s">
        <v>494</v>
      </c>
      <c r="C185">
        <v>36.5</v>
      </c>
      <c r="D185">
        <v>23.2</v>
      </c>
      <c r="F185" s="23">
        <f t="shared" si="0"/>
        <v>42.020218813686576</v>
      </c>
      <c r="G185" s="23">
        <f t="shared" si="1"/>
        <v>26.708741821302151</v>
      </c>
    </row>
    <row r="186" spans="2:7" x14ac:dyDescent="0.25">
      <c r="B186" t="s">
        <v>495</v>
      </c>
      <c r="C186">
        <v>24.7</v>
      </c>
      <c r="D186">
        <v>8.6999999999999993</v>
      </c>
      <c r="F186" s="23">
        <f t="shared" si="0"/>
        <v>28.435600128713929</v>
      </c>
      <c r="G186" s="23">
        <f t="shared" si="1"/>
        <v>10.015778182988306</v>
      </c>
    </row>
    <row r="187" spans="2:7" x14ac:dyDescent="0.25">
      <c r="B187" t="s">
        <v>496</v>
      </c>
      <c r="C187">
        <v>167.2</v>
      </c>
      <c r="D187">
        <v>94.5</v>
      </c>
      <c r="F187" s="23">
        <f t="shared" si="0"/>
        <v>192.48713933283275</v>
      </c>
      <c r="G187" s="23">
        <f t="shared" si="1"/>
        <v>108.79207336694196</v>
      </c>
    </row>
    <row r="232" spans="2:2" x14ac:dyDescent="0.25">
      <c r="B232" t="s">
        <v>2042</v>
      </c>
    </row>
    <row r="259" spans="1:13" x14ac:dyDescent="0.25">
      <c r="K259" t="s">
        <v>2271</v>
      </c>
    </row>
    <row r="260" spans="1:13" x14ac:dyDescent="0.25">
      <c r="A260" t="s">
        <v>2270</v>
      </c>
      <c r="B260" t="s">
        <v>2044</v>
      </c>
      <c r="C260" t="s">
        <v>2045</v>
      </c>
      <c r="D260">
        <v>91</v>
      </c>
      <c r="E260">
        <v>37</v>
      </c>
      <c r="F260">
        <v>35</v>
      </c>
      <c r="G260">
        <v>28</v>
      </c>
      <c r="H260">
        <v>24</v>
      </c>
      <c r="J260" t="s">
        <v>2272</v>
      </c>
      <c r="K260">
        <v>72</v>
      </c>
      <c r="L260">
        <v>63</v>
      </c>
      <c r="M260">
        <v>58</v>
      </c>
    </row>
    <row r="261" spans="1:13" x14ac:dyDescent="0.25">
      <c r="C261" t="s">
        <v>2046</v>
      </c>
      <c r="D261" s="29">
        <f>D260*Conversions!$AC$3/Conversions!$Z$3</f>
        <v>103.29360736302523</v>
      </c>
      <c r="E261" s="29">
        <f>E260*Conversions!$AC$3/Conversions!$Z$3</f>
        <v>41.998499697054207</v>
      </c>
      <c r="F261" s="29">
        <f>F260*Conversions!$AC$3/Conversions!$Z$3</f>
        <v>39.72831052424047</v>
      </c>
      <c r="G261" s="29">
        <f>G260*Conversions!$AC$3/Conversions!$Z$3</f>
        <v>31.782648419392377</v>
      </c>
      <c r="H261" s="29">
        <f>H260*Conversions!$AC$3/Conversions!$Z$3</f>
        <v>27.242270073764892</v>
      </c>
      <c r="J261" t="s">
        <v>2046</v>
      </c>
      <c r="K261" s="29">
        <f>K260*Conversions!$AC$3/Conversions!$AD$3</f>
        <v>69.49916989032738</v>
      </c>
      <c r="L261" s="29">
        <f>L260*Conversions!$AC$3/Conversions!$AD$3</f>
        <v>60.811773654036458</v>
      </c>
      <c r="M261" s="29">
        <f>M260*Conversions!$AC$3/Conversions!$AD$3</f>
        <v>55.985442411652613</v>
      </c>
    </row>
    <row r="262" spans="1:13" x14ac:dyDescent="0.25">
      <c r="C262" t="s">
        <v>2047</v>
      </c>
      <c r="D262" s="29">
        <f>D261/Conversions!$AC$4</f>
        <v>98.094593887013517</v>
      </c>
      <c r="E262" s="29">
        <f>E261/Conversions!$AC$4</f>
        <v>39.884615096917578</v>
      </c>
      <c r="F262" s="29">
        <f>F261/Conversions!$AC$4</f>
        <v>37.728689956543661</v>
      </c>
      <c r="G262" s="29">
        <f>G261/Conversions!$AC$4</f>
        <v>30.182951965234928</v>
      </c>
      <c r="H262" s="29">
        <f>H261/Conversions!$AC$4</f>
        <v>25.87110168448708</v>
      </c>
      <c r="J262" t="s">
        <v>2047</v>
      </c>
      <c r="K262" s="29">
        <f>K261/Conversions!$AC$4</f>
        <v>66.001111006958581</v>
      </c>
      <c r="L262" s="29">
        <f>L261/Conversions!$AC$4</f>
        <v>57.750972131088758</v>
      </c>
      <c r="M262" s="29">
        <f>M261/Conversions!$AC$4</f>
        <v>53.167561644494413</v>
      </c>
    </row>
    <row r="263" spans="1:13" x14ac:dyDescent="0.25">
      <c r="C263" t="s">
        <v>2048</v>
      </c>
      <c r="D263" s="29">
        <f>D262/'KEV2024'!$C$35/'KEV2024'!$C$37/'KEV2024'!$C$36*10^3</f>
        <v>16.053789522895261</v>
      </c>
      <c r="E263" s="29">
        <f>E262/'KEV2024'!$C$35/'KEV2024'!$C$37/'KEV2024'!$C$36*10^3</f>
        <v>6.5273649708475228</v>
      </c>
      <c r="F263" s="29">
        <f>F262/'KEV2024'!$C$35/'KEV2024'!$C$37/'KEV2024'!$C$36*10^3</f>
        <v>6.1745344318827922</v>
      </c>
      <c r="G263" s="29">
        <f>G262/'KEV2024'!$C$35/'KEV2024'!$C$37/'KEV2024'!$C$36*10^3</f>
        <v>4.9396275455062337</v>
      </c>
      <c r="H263" s="29">
        <f>H262/'KEV2024'!$C$35/'KEV2024'!$C$37/'KEV2024'!$C$36*10^3</f>
        <v>4.2339664675767708</v>
      </c>
      <c r="J263" t="s">
        <v>2048</v>
      </c>
      <c r="K263" s="29">
        <f>K262/'KEV2024'!$C$35/'KEV2024'!$C$37/'KEV2024'!$C$36*10^3</f>
        <v>10.801491727499084</v>
      </c>
      <c r="L263" s="29">
        <f>L262/'KEV2024'!$C$35/'KEV2024'!$C$37/'KEV2024'!$C$36*10^3</f>
        <v>9.4513052615616981</v>
      </c>
      <c r="M263" s="29">
        <f>M262/'KEV2024'!$C$35/'KEV2024'!$C$37/'KEV2024'!$C$36*10^3</f>
        <v>8.701201669374262</v>
      </c>
    </row>
    <row r="264" spans="1:13" x14ac:dyDescent="0.25">
      <c r="B264" t="s">
        <v>482</v>
      </c>
      <c r="C264" t="s">
        <v>2055</v>
      </c>
      <c r="D264">
        <v>8.6999999999999993</v>
      </c>
      <c r="E264">
        <v>2</v>
      </c>
      <c r="F264">
        <v>3.8</v>
      </c>
      <c r="G264">
        <v>3.8</v>
      </c>
      <c r="H264">
        <v>3.5</v>
      </c>
      <c r="J264" t="s">
        <v>2273</v>
      </c>
      <c r="K264">
        <v>6</v>
      </c>
      <c r="L264">
        <v>5.2</v>
      </c>
      <c r="M264">
        <v>5.2</v>
      </c>
    </row>
    <row r="265" spans="1:13" x14ac:dyDescent="0.25">
      <c r="C265" t="s">
        <v>2056</v>
      </c>
      <c r="D265" s="29">
        <f>D264*Conversions!$AC$3/Conversions!$Z$3</f>
        <v>9.875322901739775</v>
      </c>
      <c r="E265" s="29">
        <f>E264*Conversions!$AC$3/Conversions!$Z$3</f>
        <v>2.2701891728137413</v>
      </c>
      <c r="F265" s="29">
        <f>F264*Conversions!$AC$3/Conversions!$Z$3</f>
        <v>4.3133594283461081</v>
      </c>
      <c r="G265" s="29">
        <f>G264*Conversions!$AC$3/Conversions!$Z$3</f>
        <v>4.3133594283461081</v>
      </c>
      <c r="H265" s="29">
        <f>H264*Conversions!$AC$3/Conversions!$Z$3</f>
        <v>3.9728310524240471</v>
      </c>
      <c r="J265" t="s">
        <v>2056</v>
      </c>
      <c r="K265" s="29">
        <f>K264*Conversions!$AC$3/Conversions!$AD$3</f>
        <v>5.7915974908606147</v>
      </c>
      <c r="L265" s="29">
        <f>L264*Conversions!$AC$3/Conversions!$AD$3</f>
        <v>5.0193844920792001</v>
      </c>
      <c r="M265" s="29">
        <f>M264*Conversions!$AC$3/Conversions!$AD$3</f>
        <v>5.0193844920792001</v>
      </c>
    </row>
    <row r="266" spans="1:13" x14ac:dyDescent="0.25">
      <c r="C266" t="s">
        <v>2057</v>
      </c>
      <c r="D266" s="23">
        <f>D265/Conversions!$AC$4</f>
        <v>9.3782743606265679</v>
      </c>
      <c r="E266" s="23">
        <f>E265/Conversions!$AC$4</f>
        <v>2.1559251403739235</v>
      </c>
      <c r="F266" s="23">
        <f>F265/Conversions!$AC$4</f>
        <v>4.0962577667104538</v>
      </c>
      <c r="G266" s="23">
        <f>G265/Conversions!$AC$4</f>
        <v>4.0962577667104538</v>
      </c>
      <c r="H266" s="23">
        <f>H265/Conversions!$AC$4</f>
        <v>3.772868995654366</v>
      </c>
      <c r="J266" t="s">
        <v>2057</v>
      </c>
      <c r="K266" s="23">
        <f>K265/Conversions!$AC$4</f>
        <v>5.5000925839132151</v>
      </c>
      <c r="L266" s="23">
        <f>L265/Conversions!$AC$4</f>
        <v>4.7667469060581205</v>
      </c>
      <c r="M266" s="23">
        <f>M265/Conversions!$AC$4</f>
        <v>4.7667469060581205</v>
      </c>
    </row>
    <row r="267" spans="1:13" x14ac:dyDescent="0.25">
      <c r="C267" t="s">
        <v>2048</v>
      </c>
      <c r="D267" s="23">
        <f>D266*1.055</f>
        <v>9.8940794504610281</v>
      </c>
      <c r="E267" s="23">
        <f t="shared" ref="E267:H267" si="2">E266*1.055</f>
        <v>2.2745010230944893</v>
      </c>
      <c r="F267" s="23">
        <f t="shared" si="2"/>
        <v>4.3215519438795287</v>
      </c>
      <c r="G267" s="23">
        <f t="shared" si="2"/>
        <v>4.3215519438795287</v>
      </c>
      <c r="H267" s="23">
        <f t="shared" si="2"/>
        <v>3.980376790415356</v>
      </c>
      <c r="J267" t="s">
        <v>2048</v>
      </c>
      <c r="K267" s="23">
        <f>K266*1.055</f>
        <v>5.8025976760284417</v>
      </c>
      <c r="L267" s="23">
        <f t="shared" ref="L267:M267" si="3">L266*1.055</f>
        <v>5.0289179858913169</v>
      </c>
      <c r="M267" s="23">
        <f t="shared" si="3"/>
        <v>5.0289179858913169</v>
      </c>
    </row>
    <row r="268" spans="1:13" x14ac:dyDescent="0.25">
      <c r="B268" t="s">
        <v>484</v>
      </c>
      <c r="C268" t="s">
        <v>2061</v>
      </c>
      <c r="D268">
        <v>108</v>
      </c>
      <c r="E268">
        <v>56</v>
      </c>
      <c r="F268">
        <v>51</v>
      </c>
      <c r="G268">
        <v>48</v>
      </c>
      <c r="H268">
        <v>43</v>
      </c>
      <c r="J268" t="s">
        <v>2274</v>
      </c>
      <c r="K268">
        <v>64</v>
      </c>
      <c r="L268">
        <v>51</v>
      </c>
      <c r="M268">
        <v>48</v>
      </c>
    </row>
    <row r="269" spans="1:13" x14ac:dyDescent="0.25">
      <c r="C269" t="s">
        <v>173</v>
      </c>
      <c r="D269" s="29">
        <f>D268*Conversions!$AC$3/Conversions!$Z$3</f>
        <v>122.59021533194202</v>
      </c>
      <c r="E269" s="29">
        <f>E268*Conversions!$AC$3/Conversions!$Z$3</f>
        <v>63.565296838784754</v>
      </c>
      <c r="F269" s="29">
        <f>F268*Conversions!$AC$3/Conversions!$Z$3</f>
        <v>57.889823906750401</v>
      </c>
      <c r="G269" s="29">
        <f>G268*Conversions!$AC$3/Conversions!$Z$3</f>
        <v>54.484540147529785</v>
      </c>
      <c r="H269" s="29">
        <f>H268*Conversions!$AC$3/Conversions!$Z$3</f>
        <v>48.809067215495432</v>
      </c>
      <c r="J269" t="s">
        <v>173</v>
      </c>
      <c r="K269" s="29">
        <f>K268*Conversions!$AC$3/Conversions!$AD$3</f>
        <v>61.777039902513231</v>
      </c>
      <c r="L269" s="29">
        <f>L268*Conversions!$AC$3/Conversions!$AD$3</f>
        <v>49.22857867231523</v>
      </c>
      <c r="M269" s="29">
        <f>M268*Conversions!$AC$3/Conversions!$AD$3</f>
        <v>46.332779926884918</v>
      </c>
    </row>
    <row r="270" spans="1:13" x14ac:dyDescent="0.25">
      <c r="C270" t="s">
        <v>2062</v>
      </c>
      <c r="D270" s="29">
        <f>D269/Conversions!$AC$4</f>
        <v>116.41995758019186</v>
      </c>
      <c r="E270" s="29">
        <f>E269/Conversions!$AC$4</f>
        <v>60.365903930469855</v>
      </c>
      <c r="F270" s="29">
        <f>F269/Conversions!$AC$4</f>
        <v>54.976091079535045</v>
      </c>
      <c r="G270" s="29">
        <f>G269/Conversions!$AC$4</f>
        <v>51.74220336897416</v>
      </c>
      <c r="H270" s="29">
        <f>H269/Conversions!$AC$4</f>
        <v>46.35239051803935</v>
      </c>
      <c r="J270" t="s">
        <v>2062</v>
      </c>
      <c r="K270" s="29">
        <f>K269/Conversions!$AC$4</f>
        <v>58.667654228407628</v>
      </c>
      <c r="L270" s="29">
        <f>L269/Conversions!$AC$4</f>
        <v>46.750786963262328</v>
      </c>
      <c r="M270" s="29">
        <f>M269/Conversions!$AC$4</f>
        <v>44.000740671305721</v>
      </c>
    </row>
    <row r="271" spans="1:13" x14ac:dyDescent="0.25">
      <c r="C271" t="s">
        <v>2048</v>
      </c>
      <c r="D271" s="23">
        <f>D270/'KEV2024'!$C$39</f>
        <v>5.6241525401058876</v>
      </c>
      <c r="E271" s="23">
        <f>E270/'KEV2024'!$C$39</f>
        <v>2.9162272430178673</v>
      </c>
      <c r="F271" s="23">
        <f>F270/'KEV2024'!$C$39</f>
        <v>2.6558498106055577</v>
      </c>
      <c r="G271" s="23">
        <f>G270/'KEV2024'!$C$39</f>
        <v>2.499623351158172</v>
      </c>
      <c r="H271" s="23">
        <f>H270/'KEV2024'!$C$39</f>
        <v>2.2392459187458624</v>
      </c>
      <c r="J271" t="s">
        <v>2048</v>
      </c>
      <c r="K271" s="23">
        <f>K270/'KEV2024'!$C$39</f>
        <v>2.8341861946090643</v>
      </c>
      <c r="L271" s="23">
        <f>L270/'KEV2024'!$C$39</f>
        <v>2.258492123829098</v>
      </c>
      <c r="M271" s="23">
        <f>M270/'KEV2024'!$C$39</f>
        <v>2.1256396459567983</v>
      </c>
    </row>
    <row r="304" spans="2:2" x14ac:dyDescent="0.25">
      <c r="B304" s="26" t="s">
        <v>2070</v>
      </c>
    </row>
    <row r="338" spans="2:3" x14ac:dyDescent="0.25">
      <c r="B338" t="s">
        <v>2073</v>
      </c>
      <c r="C338" t="s">
        <v>2074</v>
      </c>
    </row>
    <row r="360" spans="2:9" x14ac:dyDescent="0.25">
      <c r="B360" t="s">
        <v>2075</v>
      </c>
    </row>
    <row r="362" spans="2:9" x14ac:dyDescent="0.25">
      <c r="B362" t="s">
        <v>2076</v>
      </c>
      <c r="C362">
        <v>595.65</v>
      </c>
      <c r="D362" t="s">
        <v>2078</v>
      </c>
    </row>
    <row r="363" spans="2:9" x14ac:dyDescent="0.25">
      <c r="B363" t="s">
        <v>2077</v>
      </c>
      <c r="C363">
        <v>652.08000000000004</v>
      </c>
      <c r="D363" t="s">
        <v>2078</v>
      </c>
    </row>
    <row r="364" spans="2:9" x14ac:dyDescent="0.25">
      <c r="B364" t="s">
        <v>2082</v>
      </c>
      <c r="C364">
        <v>927.05</v>
      </c>
      <c r="D364" t="s">
        <v>2079</v>
      </c>
    </row>
    <row r="365" spans="2:9" x14ac:dyDescent="0.25">
      <c r="B365" t="s">
        <v>2082</v>
      </c>
      <c r="C365">
        <v>999.9</v>
      </c>
      <c r="D365" t="s">
        <v>2080</v>
      </c>
    </row>
    <row r="366" spans="2:9" x14ac:dyDescent="0.25">
      <c r="B366" t="s">
        <v>2082</v>
      </c>
      <c r="C366">
        <v>1031.81</v>
      </c>
      <c r="D366" t="s">
        <v>2081</v>
      </c>
    </row>
    <row r="367" spans="2:9" x14ac:dyDescent="0.25">
      <c r="H367" t="s">
        <v>2086</v>
      </c>
      <c r="I367" s="26" t="s">
        <v>2085</v>
      </c>
    </row>
    <row r="369" spans="2:10" x14ac:dyDescent="0.25">
      <c r="B369" t="s">
        <v>2092</v>
      </c>
      <c r="C369" s="23">
        <f>AVERAGE(C362:C366)</f>
        <v>841.298</v>
      </c>
      <c r="D369" t="s">
        <v>171</v>
      </c>
      <c r="E369">
        <f>C369*Conversions!$AC$3/Conversions!$AD$3</f>
        <v>812.07656431100907</v>
      </c>
      <c r="F369" t="s">
        <v>173</v>
      </c>
      <c r="G369" s="22">
        <f>E369/Conversions!$AC$4</f>
        <v>771.20281511017015</v>
      </c>
      <c r="H369" t="s">
        <v>2062</v>
      </c>
      <c r="I369">
        <f>G369/22.5</f>
        <v>34.275680671563116</v>
      </c>
      <c r="J369" t="s">
        <v>176</v>
      </c>
    </row>
    <row r="370" spans="2:10" x14ac:dyDescent="0.25">
      <c r="B370" t="s">
        <v>2093</v>
      </c>
      <c r="C370" s="23">
        <f>AVERAGE(C363:C366)</f>
        <v>902.71</v>
      </c>
      <c r="D370" t="s">
        <v>171</v>
      </c>
      <c r="E370">
        <f>C370*Conversions!$AC$3/Conversions!$AD$3</f>
        <v>871.35549516246431</v>
      </c>
      <c r="F370" t="s">
        <v>173</v>
      </c>
      <c r="G370" s="22">
        <f>E370/Conversions!$AC$4</f>
        <v>827.49809607071643</v>
      </c>
      <c r="H370" t="s">
        <v>2062</v>
      </c>
      <c r="I370">
        <f t="shared" ref="I370:I371" si="4">G370/22.5</f>
        <v>36.777693158698511</v>
      </c>
      <c r="J370" t="s">
        <v>176</v>
      </c>
    </row>
    <row r="371" spans="2:10" x14ac:dyDescent="0.25">
      <c r="B371" t="s">
        <v>2094</v>
      </c>
      <c r="C371" s="23">
        <f>AVERAGE(C364:C366)</f>
        <v>986.25333333333322</v>
      </c>
      <c r="D371" t="s">
        <v>171</v>
      </c>
      <c r="E371">
        <f>C371*Conversions!$AC$3/Conversions!$AD$3</f>
        <v>951.99705511437503</v>
      </c>
      <c r="F371" t="s">
        <v>173</v>
      </c>
      <c r="G371" s="22">
        <f>E371/Conversions!$AC$4</f>
        <v>904.08077408772567</v>
      </c>
      <c r="H371" t="s">
        <v>2062</v>
      </c>
      <c r="I371">
        <f t="shared" si="4"/>
        <v>40.18136773723225</v>
      </c>
      <c r="J371" t="s">
        <v>176</v>
      </c>
    </row>
    <row r="398" spans="1:10" x14ac:dyDescent="0.25">
      <c r="I398" s="23"/>
    </row>
    <row r="399" spans="1:10" x14ac:dyDescent="0.25">
      <c r="A399" t="s">
        <v>2091</v>
      </c>
      <c r="B399" t="s">
        <v>2087</v>
      </c>
      <c r="C399">
        <v>650</v>
      </c>
      <c r="D399" t="s">
        <v>171</v>
      </c>
      <c r="E399">
        <f>C399*Conversions!$AC$3/Conversions!$AD$3</f>
        <v>627.42306150989998</v>
      </c>
      <c r="F399" t="s">
        <v>173</v>
      </c>
      <c r="G399" s="22">
        <f>E399/Conversions!$AC$4</f>
        <v>595.84336325726497</v>
      </c>
      <c r="H399" t="s">
        <v>2062</v>
      </c>
      <c r="I399" s="23">
        <f>G399/22.5</f>
        <v>26.481927255878443</v>
      </c>
      <c r="J399" t="s">
        <v>176</v>
      </c>
    </row>
    <row r="400" spans="1:10" x14ac:dyDescent="0.25">
      <c r="B400" t="s">
        <v>2088</v>
      </c>
      <c r="C400">
        <v>600</v>
      </c>
      <c r="D400" t="s">
        <v>171</v>
      </c>
      <c r="E400">
        <f>C400*Conversions!$AC$3/Conversions!$AD$3</f>
        <v>579.15974908606142</v>
      </c>
      <c r="F400" t="s">
        <v>173</v>
      </c>
      <c r="G400" s="22">
        <f>E400/Conversions!$AC$4</f>
        <v>550.0092583913214</v>
      </c>
      <c r="H400" t="s">
        <v>2062</v>
      </c>
      <c r="I400" s="23">
        <f t="shared" ref="I400" si="5">G400/22.5</f>
        <v>24.444855928503173</v>
      </c>
      <c r="J400" t="s">
        <v>176</v>
      </c>
    </row>
    <row r="401" spans="1:10" x14ac:dyDescent="0.25">
      <c r="G401" s="22"/>
      <c r="I401" s="23"/>
    </row>
    <row r="402" spans="1:10" x14ac:dyDescent="0.25">
      <c r="A402" t="s">
        <v>2102</v>
      </c>
      <c r="B402" t="s">
        <v>2089</v>
      </c>
      <c r="C402">
        <v>2.75</v>
      </c>
      <c r="D402" t="s">
        <v>2131</v>
      </c>
      <c r="E402">
        <f>C402*Conversions!$AC$3/Conversions!$AD$3</f>
        <v>2.6544821833111154</v>
      </c>
      <c r="F402" t="s">
        <v>2132</v>
      </c>
      <c r="G402" s="22">
        <f>E402/Conversions!$AC$4</f>
        <v>2.5208757676268903</v>
      </c>
      <c r="H402" t="s">
        <v>2133</v>
      </c>
      <c r="I402" s="23">
        <f t="shared" ref="I402:I408" si="6">G402/120*10^3</f>
        <v>21.007298063557421</v>
      </c>
      <c r="J402" t="s">
        <v>176</v>
      </c>
    </row>
    <row r="403" spans="1:10" x14ac:dyDescent="0.25">
      <c r="B403" t="s">
        <v>2090</v>
      </c>
      <c r="C403">
        <v>5.0999999999999996</v>
      </c>
      <c r="D403" t="s">
        <v>2131</v>
      </c>
      <c r="E403">
        <f>C403*Conversions!$AC$3/Conversions!$AD$3</f>
        <v>4.9228578672315226</v>
      </c>
      <c r="F403" t="s">
        <v>2132</v>
      </c>
      <c r="G403" s="22">
        <f>E403/Conversions!$AC$4</f>
        <v>4.6750786963262323</v>
      </c>
      <c r="H403" t="s">
        <v>2133</v>
      </c>
      <c r="I403" s="23">
        <f t="shared" si="6"/>
        <v>38.958989136051933</v>
      </c>
      <c r="J403" t="s">
        <v>176</v>
      </c>
    </row>
    <row r="404" spans="1:10" x14ac:dyDescent="0.25">
      <c r="B404" t="s">
        <v>496</v>
      </c>
      <c r="C404">
        <v>4.8</v>
      </c>
      <c r="D404" t="s">
        <v>2131</v>
      </c>
      <c r="E404">
        <f>C404*Conversions!$AC$3/Conversions!$AD$3</f>
        <v>4.6332779926884919</v>
      </c>
      <c r="F404" t="s">
        <v>2132</v>
      </c>
      <c r="G404" s="22">
        <f>E404/Conversions!$AC$4</f>
        <v>4.4000740671305723</v>
      </c>
      <c r="H404" t="s">
        <v>2133</v>
      </c>
      <c r="I404" s="23">
        <f t="shared" si="6"/>
        <v>36.667283892754767</v>
      </c>
      <c r="J404" t="s">
        <v>176</v>
      </c>
    </row>
    <row r="405" spans="1:10" x14ac:dyDescent="0.25">
      <c r="B405" t="s">
        <v>2105</v>
      </c>
      <c r="C405">
        <v>4.8499999999999996</v>
      </c>
      <c r="D405" t="s">
        <v>2131</v>
      </c>
      <c r="E405">
        <f>C405*Conversions!$AC$3/Conversions!$AD$3</f>
        <v>4.6815413051123302</v>
      </c>
      <c r="F405" t="s">
        <v>2132</v>
      </c>
      <c r="G405" s="22">
        <f>E405/Conversions!$AC$4</f>
        <v>4.445908171996515</v>
      </c>
      <c r="H405" t="s">
        <v>2133</v>
      </c>
      <c r="I405" s="23">
        <f t="shared" si="6"/>
        <v>37.049234766637625</v>
      </c>
      <c r="J405" t="s">
        <v>176</v>
      </c>
    </row>
    <row r="406" spans="1:10" x14ac:dyDescent="0.25">
      <c r="A406" t="s">
        <v>2103</v>
      </c>
      <c r="B406" t="s">
        <v>496</v>
      </c>
      <c r="C406">
        <v>4.3</v>
      </c>
      <c r="D406" t="s">
        <v>2131</v>
      </c>
      <c r="E406">
        <f>C406*Conversions!$AC$3/Conversions!$AD$3</f>
        <v>4.1506448684501072</v>
      </c>
      <c r="F406" t="s">
        <v>2132</v>
      </c>
      <c r="G406" s="22">
        <f>E406/Conversions!$AC$4</f>
        <v>3.9417330184711372</v>
      </c>
      <c r="H406" t="s">
        <v>2133</v>
      </c>
      <c r="I406" s="23">
        <f t="shared" si="6"/>
        <v>32.847775153926143</v>
      </c>
      <c r="J406" t="s">
        <v>176</v>
      </c>
    </row>
    <row r="407" spans="1:10" x14ac:dyDescent="0.25">
      <c r="B407" t="s">
        <v>2090</v>
      </c>
      <c r="C407">
        <v>5.4</v>
      </c>
      <c r="D407" t="s">
        <v>2131</v>
      </c>
      <c r="E407">
        <f>C407*Conversions!$AC$3/Conversions!$AD$3</f>
        <v>5.2124377417745542</v>
      </c>
      <c r="F407" t="s">
        <v>2132</v>
      </c>
      <c r="G407" s="22">
        <f>E407/Conversions!$AC$4</f>
        <v>4.9500833255218941</v>
      </c>
      <c r="H407" t="s">
        <v>2133</v>
      </c>
      <c r="I407" s="23">
        <f t="shared" si="6"/>
        <v>41.25069437934912</v>
      </c>
      <c r="J407" t="s">
        <v>176</v>
      </c>
    </row>
    <row r="408" spans="1:10" x14ac:dyDescent="0.25">
      <c r="B408" t="s">
        <v>2105</v>
      </c>
      <c r="C408">
        <v>5</v>
      </c>
      <c r="D408" t="s">
        <v>2131</v>
      </c>
      <c r="E408">
        <f>C408*Conversions!$AC$3/Conversions!$AD$3</f>
        <v>4.826331242383846</v>
      </c>
      <c r="F408" t="s">
        <v>2132</v>
      </c>
      <c r="G408" s="22">
        <f>E408/Conversions!$AC$4</f>
        <v>4.5834104865943459</v>
      </c>
      <c r="H408" t="s">
        <v>2133</v>
      </c>
      <c r="I408" s="23">
        <f t="shared" si="6"/>
        <v>38.195087388286218</v>
      </c>
      <c r="J408" t="s">
        <v>176</v>
      </c>
    </row>
    <row r="409" spans="1:10" x14ac:dyDescent="0.25">
      <c r="G409" s="22"/>
      <c r="I409" s="23"/>
    </row>
    <row r="410" spans="1:10" x14ac:dyDescent="0.25">
      <c r="A410" t="s">
        <v>2104</v>
      </c>
      <c r="B410" t="s">
        <v>2089</v>
      </c>
      <c r="C410">
        <v>3.1</v>
      </c>
      <c r="D410" t="s">
        <v>2131</v>
      </c>
      <c r="E410">
        <f>C410*Conversions!$AC$3/Conversions!$AD$3</f>
        <v>2.9923253702779848</v>
      </c>
      <c r="F410" t="s">
        <v>2132</v>
      </c>
      <c r="G410" s="22">
        <f>E410/Conversions!$AC$4</f>
        <v>2.8417145016884948</v>
      </c>
      <c r="H410" t="s">
        <v>2133</v>
      </c>
      <c r="I410" s="23">
        <f>G410/120*10^3</f>
        <v>23.680954180737459</v>
      </c>
      <c r="J410" t="s">
        <v>176</v>
      </c>
    </row>
    <row r="414" spans="1:10" x14ac:dyDescent="0.25">
      <c r="B414" t="s">
        <v>2108</v>
      </c>
    </row>
    <row r="455" spans="2:7" x14ac:dyDescent="0.25">
      <c r="G455" t="s">
        <v>2111</v>
      </c>
    </row>
    <row r="456" spans="2:7" x14ac:dyDescent="0.25">
      <c r="G456" t="s">
        <v>2112</v>
      </c>
    </row>
    <row r="458" spans="2:7" x14ac:dyDescent="0.25">
      <c r="B458" t="s">
        <v>2118</v>
      </c>
    </row>
  </sheetData>
  <hyperlinks>
    <hyperlink ref="A28" r:id="rId1" display="https://iea.blob.core.windows.net/assets/86ede39e-4436-42d7-ba2a-edf61467e070/WorldEnergyOutlook2023.pdf" xr:uid="{E4BB818A-A8EF-46B9-A978-B72E82F97C6E}"/>
    <hyperlink ref="A47" r:id="rId2" display="https://publications.tno.nl/publication/34639435/TzUN1t/TNO-2022-P10162.pdf" xr:uid="{A9D85851-6A7C-4E66-98DB-AA6707FB5843}"/>
    <hyperlink ref="A101" r:id="rId3" display="https://report.basf.com/2023/en/_assets/downloads/gby-business-year-basf-basf-ar23.pdf" xr:uid="{FC731531-E74C-4DB9-9CF7-45A5ADEE7491}"/>
    <hyperlink ref="A139" r:id="rId4" display="https://publications.tno.nl/publication/34642478/U1ZsmY/TNO-2024-P10607.pdf" xr:uid="{C93B1A9A-ABC5-4E81-8D56-38F1CA30F758}"/>
    <hyperlink ref="B304" r:id="rId5" display="https://www.pbl.nl/uploads/default/downloads/pbl-2022-eindadvies-sde-plus-plus-2022-4403.pdf" xr:uid="{33A7CB2F-B3C6-4F35-8CD6-D7CFEB0197EF}"/>
    <hyperlink ref="I367" r:id="rId6" display="https://www.engineeringtoolbox.com/fuels-higher-calorific-values-d_169.html" xr:uid="{86E7B07A-1EEF-4D8A-8EE0-5C0C46DDC70B}"/>
  </hyperlinks>
  <pageMargins left="0.7" right="0.7" top="0.75" bottom="0.75" header="0.3" footer="0.3"/>
  <drawing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4261-1144-4598-A524-123B24267BD4}">
  <sheetPr>
    <tabColor rgb="FF92D050"/>
  </sheetPr>
  <dimension ref="A1:D27"/>
  <sheetViews>
    <sheetView tabSelected="1" workbookViewId="0">
      <selection activeCell="C3" sqref="C3"/>
    </sheetView>
  </sheetViews>
  <sheetFormatPr defaultRowHeight="15" x14ac:dyDescent="0.25"/>
  <cols>
    <col min="2" max="2" width="24.42578125" customWidth="1"/>
    <col min="3" max="3" width="58.85546875" customWidth="1"/>
  </cols>
  <sheetData>
    <row r="1" spans="1:4" x14ac:dyDescent="0.25">
      <c r="A1">
        <v>1</v>
      </c>
      <c r="B1" t="s">
        <v>43</v>
      </c>
      <c r="C1" t="s">
        <v>44</v>
      </c>
      <c r="D1" s="8" t="s">
        <v>35</v>
      </c>
    </row>
    <row r="2" spans="1:4" x14ac:dyDescent="0.25">
      <c r="A2">
        <v>2</v>
      </c>
      <c r="B2" t="s">
        <v>464</v>
      </c>
      <c r="C2" s="12" t="s">
        <v>48</v>
      </c>
      <c r="D2" s="11" t="s">
        <v>52</v>
      </c>
    </row>
    <row r="3" spans="1:4" x14ac:dyDescent="0.25">
      <c r="A3">
        <v>3</v>
      </c>
      <c r="B3" t="s">
        <v>465</v>
      </c>
      <c r="C3" s="15" t="s">
        <v>137</v>
      </c>
      <c r="D3" s="26" t="s">
        <v>473</v>
      </c>
    </row>
    <row r="4" spans="1:4" x14ac:dyDescent="0.25">
      <c r="A4">
        <v>4</v>
      </c>
      <c r="B4" t="s">
        <v>466</v>
      </c>
      <c r="C4" t="s">
        <v>474</v>
      </c>
      <c r="D4" s="26" t="s">
        <v>160</v>
      </c>
    </row>
    <row r="5" spans="1:4" x14ac:dyDescent="0.25">
      <c r="A5">
        <v>5</v>
      </c>
      <c r="B5" t="s">
        <v>467</v>
      </c>
      <c r="C5" t="s">
        <v>470</v>
      </c>
      <c r="D5" t="s">
        <v>164</v>
      </c>
    </row>
    <row r="6" spans="1:4" x14ac:dyDescent="0.25">
      <c r="A6">
        <v>6</v>
      </c>
      <c r="B6" t="s">
        <v>468</v>
      </c>
      <c r="C6" t="s">
        <v>469</v>
      </c>
      <c r="D6" t="s">
        <v>460</v>
      </c>
    </row>
    <row r="7" spans="1:4" x14ac:dyDescent="0.25">
      <c r="A7">
        <v>7</v>
      </c>
      <c r="B7" t="s">
        <v>471</v>
      </c>
      <c r="C7" t="s">
        <v>472</v>
      </c>
      <c r="D7" s="26" t="s">
        <v>169</v>
      </c>
    </row>
    <row r="8" spans="1:4" x14ac:dyDescent="0.25">
      <c r="A8">
        <v>8</v>
      </c>
      <c r="B8" t="s">
        <v>477</v>
      </c>
      <c r="C8" t="s">
        <v>475</v>
      </c>
      <c r="D8" s="26" t="s">
        <v>476</v>
      </c>
    </row>
    <row r="9" spans="1:4" x14ac:dyDescent="0.25">
      <c r="A9">
        <v>9</v>
      </c>
      <c r="B9" t="s">
        <v>479</v>
      </c>
      <c r="C9" t="s">
        <v>481</v>
      </c>
      <c r="D9" s="26" t="s">
        <v>480</v>
      </c>
    </row>
    <row r="10" spans="1:4" x14ac:dyDescent="0.25">
      <c r="A10">
        <v>10</v>
      </c>
      <c r="B10" t="s">
        <v>504</v>
      </c>
      <c r="C10" t="s">
        <v>503</v>
      </c>
      <c r="D10" s="26" t="s">
        <v>502</v>
      </c>
    </row>
    <row r="11" spans="1:4" x14ac:dyDescent="0.25">
      <c r="A11">
        <v>11</v>
      </c>
      <c r="B11" t="s">
        <v>509</v>
      </c>
      <c r="C11" t="s">
        <v>510</v>
      </c>
      <c r="D11" s="26" t="s">
        <v>511</v>
      </c>
    </row>
    <row r="12" spans="1:4" x14ac:dyDescent="0.25">
      <c r="A12">
        <v>12</v>
      </c>
      <c r="B12" t="s">
        <v>515</v>
      </c>
      <c r="C12" t="s">
        <v>517</v>
      </c>
      <c r="D12" t="s">
        <v>516</v>
      </c>
    </row>
    <row r="13" spans="1:4" x14ac:dyDescent="0.25">
      <c r="A13">
        <v>13</v>
      </c>
      <c r="B13" t="s">
        <v>522</v>
      </c>
      <c r="C13" t="s">
        <v>521</v>
      </c>
      <c r="D13" t="s">
        <v>520</v>
      </c>
    </row>
    <row r="14" spans="1:4" x14ac:dyDescent="0.25">
      <c r="A14">
        <v>14</v>
      </c>
      <c r="B14" t="s">
        <v>680</v>
      </c>
      <c r="C14" t="s">
        <v>682</v>
      </c>
      <c r="D14" s="26" t="s">
        <v>679</v>
      </c>
    </row>
    <row r="15" spans="1:4" x14ac:dyDescent="0.25">
      <c r="A15">
        <v>15</v>
      </c>
      <c r="B15" t="s">
        <v>2050</v>
      </c>
      <c r="C15" t="s">
        <v>2052</v>
      </c>
      <c r="D15" s="26" t="s">
        <v>2051</v>
      </c>
    </row>
    <row r="16" spans="1:4" x14ac:dyDescent="0.25">
      <c r="A16">
        <v>16</v>
      </c>
      <c r="B16" t="s">
        <v>2053</v>
      </c>
      <c r="C16" t="s">
        <v>2054</v>
      </c>
      <c r="D16" t="s">
        <v>2042</v>
      </c>
    </row>
    <row r="17" spans="1:4" x14ac:dyDescent="0.25">
      <c r="A17">
        <v>17</v>
      </c>
      <c r="B17" t="s">
        <v>2065</v>
      </c>
      <c r="C17" t="s">
        <v>2066</v>
      </c>
      <c r="D17" s="26" t="s">
        <v>2067</v>
      </c>
    </row>
    <row r="18" spans="1:4" x14ac:dyDescent="0.25">
      <c r="A18">
        <v>18</v>
      </c>
      <c r="B18" t="s">
        <v>2071</v>
      </c>
      <c r="C18" t="s">
        <v>2072</v>
      </c>
      <c r="D18" s="26" t="s">
        <v>2070</v>
      </c>
    </row>
    <row r="19" spans="1:4" x14ac:dyDescent="0.25">
      <c r="A19">
        <v>19</v>
      </c>
      <c r="B19" t="s">
        <v>2084</v>
      </c>
      <c r="C19" t="s">
        <v>2083</v>
      </c>
      <c r="D19" t="s">
        <v>2074</v>
      </c>
    </row>
    <row r="20" spans="1:4" x14ac:dyDescent="0.25">
      <c r="A20">
        <v>20</v>
      </c>
      <c r="B20" t="s">
        <v>2096</v>
      </c>
      <c r="C20" t="s">
        <v>2098</v>
      </c>
      <c r="D20" t="s">
        <v>2097</v>
      </c>
    </row>
    <row r="21" spans="1:4" x14ac:dyDescent="0.25">
      <c r="A21">
        <v>21</v>
      </c>
      <c r="B21" t="s">
        <v>2110</v>
      </c>
      <c r="C21" t="s">
        <v>2109</v>
      </c>
      <c r="D21" t="s">
        <v>2108</v>
      </c>
    </row>
    <row r="22" spans="1:4" x14ac:dyDescent="0.25">
      <c r="A22">
        <v>22</v>
      </c>
      <c r="B22" t="s">
        <v>2117</v>
      </c>
      <c r="C22" t="s">
        <v>2116</v>
      </c>
      <c r="D22" t="s">
        <v>2115</v>
      </c>
    </row>
    <row r="23" spans="1:4" x14ac:dyDescent="0.25">
      <c r="A23">
        <v>23</v>
      </c>
      <c r="B23" t="s">
        <v>2121</v>
      </c>
      <c r="C23" t="s">
        <v>2122</v>
      </c>
      <c r="D23" t="s">
        <v>2120</v>
      </c>
    </row>
    <row r="24" spans="1:4" x14ac:dyDescent="0.25">
      <c r="A24">
        <v>24</v>
      </c>
      <c r="B24" t="s">
        <v>2041</v>
      </c>
      <c r="C24" t="s">
        <v>2127</v>
      </c>
      <c r="D24" t="s">
        <v>2128</v>
      </c>
    </row>
    <row r="25" spans="1:4" x14ac:dyDescent="0.25">
      <c r="A25">
        <v>25</v>
      </c>
      <c r="B25" t="s">
        <v>2256</v>
      </c>
      <c r="C25" t="s">
        <v>2258</v>
      </c>
      <c r="D25" t="s">
        <v>2257</v>
      </c>
    </row>
    <row r="26" spans="1:4" x14ac:dyDescent="0.25">
      <c r="A26">
        <v>26</v>
      </c>
      <c r="B26" t="s">
        <v>2278</v>
      </c>
      <c r="C26" t="s">
        <v>2279</v>
      </c>
      <c r="D26" t="s">
        <v>2280</v>
      </c>
    </row>
    <row r="27" spans="1:4" x14ac:dyDescent="0.25">
      <c r="A27">
        <v>27</v>
      </c>
      <c r="B27" t="s">
        <v>2283</v>
      </c>
      <c r="C27" t="s">
        <v>2285</v>
      </c>
      <c r="D27" t="s">
        <v>2284</v>
      </c>
    </row>
  </sheetData>
  <hyperlinks>
    <hyperlink ref="D1" r:id="rId1" display="https://www.pbl.nl/uploads/default/downloads/pbl-2022-klimaat-en-energieverkenning-4838.pdf" xr:uid="{0D6CF922-60E2-4367-A920-8B740E24FB3C}"/>
    <hyperlink ref="D7" r:id="rId2" display="https://report.basf.com/2023/en/_assets/downloads/gby-business-year-basf-basf-ar23.pdf" xr:uid="{6C50E1D7-FF06-465A-852B-0884E02B79E6}"/>
    <hyperlink ref="D2" r:id="rId3" xr:uid="{A07F9E26-8A8C-43A1-9F90-47209449E4CA}"/>
    <hyperlink ref="D4" r:id="rId4" xr:uid="{4AB1E843-F5BC-4CEA-A91A-3CFD5FD0027E}"/>
    <hyperlink ref="D8" r:id="rId5" display="https://energy.ec.europa.eu/data-and-analysis/weekly-oil-bulletin_en" xr:uid="{163BAD00-4AE1-47BE-BA14-A310F03DF74A}"/>
    <hyperlink ref="D9" r:id="rId6" display="https://publications.tno.nl/publication/34642478/U1ZsmY/TNO-2024-P10607.pdf" xr:uid="{DEA74FAB-38A3-42A7-836F-54F72A44B9BE}"/>
    <hyperlink ref="D10" r:id="rId7" display="https://heatroadmap.eu/wp-content/uploads/2020/01/HRE4_D6.1-Future-fuel-price-review.pdf" xr:uid="{39FD389A-9315-46FC-87FB-D466A0CE651E}"/>
    <hyperlink ref="D11" r:id="rId8" display="https://aegis.acer.europa.eu/terminal/price_assessments" xr:uid="{864E09DD-8908-46AD-A6F3-47B0FC45B4B5}"/>
    <hyperlink ref="D14" r:id="rId9" display="https://data.imf.org/?sk=471dddf8-d8a7-499a-81ba-5b332c01f8b9" xr:uid="{79DF1383-20D8-4A54-80D3-968ED69049BC}"/>
    <hyperlink ref="D17" r:id="rId10" display="https://globallnghub.com/report-presentation/lng-markets-understanding-the-jkm-ttf-relationship" xr:uid="{3A9E8D5C-04AC-4CC2-A002-3BE5D05663EE}"/>
    <hyperlink ref="D18" r:id="rId11" display="https://www.pbl.nl/uploads/default/downloads/pbl-2022-eindadvies-sde-plus-plus-2022-4403.pdf" xr:uid="{6D305B82-4FDA-44C2-93BD-B8EE61230098}"/>
    <hyperlink ref="D15" r:id="rId12" xr:uid="{0176FB42-181A-4FD2-83CD-84C4B75DB84A}"/>
    <hyperlink ref="D3" r:id="rId13" xr:uid="{7EE4972D-CD0E-4849-9523-0651D6A71B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READ_ME</vt:lpstr>
      <vt:lpstr>Commodity_prices_MEUR2022</vt:lpstr>
      <vt:lpstr>Commodity_prices_MEUR2019</vt:lpstr>
      <vt:lpstr>Commodity_prices_index</vt:lpstr>
      <vt:lpstr>Technologies_2023pricesfromIESA</vt:lpstr>
      <vt:lpstr>KEV2022</vt:lpstr>
      <vt:lpstr>KEV2024</vt:lpstr>
      <vt:lpstr>Enspreso_COST - NUTS0 EnergyCom</vt:lpstr>
      <vt:lpstr>Prices wo taxes</vt:lpstr>
      <vt:lpstr>TERMINAL - PA historical - 2024</vt:lpstr>
      <vt:lpstr>average_yearly price of plastic</vt:lpstr>
      <vt:lpstr>Limestone</vt:lpstr>
      <vt:lpstr>Sand_ironore</vt:lpstr>
      <vt:lpstr>olefins</vt:lpstr>
      <vt:lpstr>Steel_scrap</vt:lpstr>
      <vt:lpstr>PCPS_Data</vt:lpstr>
      <vt:lpstr>ECB_DATA</vt:lpstr>
      <vt:lpstr>FRED_USD GDP deflator</vt:lpstr>
      <vt:lpstr>Conversions</vt:lpstr>
      <vt:lpstr>other_sources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 K.J. (Kira)</dc:creator>
  <cp:lastModifiedBy>Alessandro  Magnino</cp:lastModifiedBy>
  <dcterms:created xsi:type="dcterms:W3CDTF">2024-09-30T08:18:50Z</dcterms:created>
  <dcterms:modified xsi:type="dcterms:W3CDTF">2026-02-18T13:23:07Z</dcterms:modified>
</cp:coreProperties>
</file>